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2820" yWindow="1005" windowWidth="19200" windowHeight="11640" tabRatio="914" firstSheet="17" activeTab="30"/>
  </bookViews>
  <sheets>
    <sheet name="kshotoku1631" sheetId="8" r:id="rId1"/>
    <sheet name="kgaku-mk1131" sheetId="12" r:id="rId2"/>
    <sheet name="kgaku-jk1131" sheetId="11" r:id="rId3"/>
    <sheet name="gaku-mk1131" sheetId="10" r:id="rId4"/>
    <sheet name="gaku-jk1131" sheetId="9" r:id="rId5"/>
    <sheet name="kshotoku1722" sheetId="60" r:id="rId6"/>
    <sheet name="kgaku-mk1722" sheetId="7" r:id="rId7"/>
    <sheet name="kgaku-jk1722" sheetId="6" r:id="rId8"/>
    <sheet name="gaku-mk1722" sheetId="5" r:id="rId9"/>
    <sheet name="gaku-jk1722" sheetId="4" r:id="rId10"/>
    <sheet name="kdef-cy1131" sheetId="15" r:id="rId11"/>
    <sheet name="def-cy1131" sheetId="16" r:id="rId12"/>
    <sheet name="kdef-cy1722" sheetId="14" r:id="rId13"/>
    <sheet name="def-cy1722" sheetId="17" r:id="rId14"/>
    <sheet name="call" sheetId="13" r:id="rId15"/>
    <sheet name="fof" sheetId="2" r:id="rId16"/>
    <sheet name="fof_org" sheetId="69" r:id="rId17"/>
    <sheet name="jikasougaku" sheetId="18" r:id="rId18"/>
    <sheet name="Maikin30" sheetId="21" r:id="rId19"/>
    <sheet name="Maikin05" sheetId="20" r:id="rId20"/>
    <sheet name="Maikin30_2010Base" sheetId="64" r:id="rId21"/>
    <sheet name="Maikin05_2010Base" sheetId="65" r:id="rId22"/>
    <sheet name="Rocho" sheetId="22" r:id="rId23"/>
    <sheet name="人口FERIS_DL" sheetId="59" r:id="rId24"/>
    <sheet name="util" sheetId="38" r:id="rId25"/>
    <sheet name="固定資本ストック速報" sheetId="63" r:id="rId26"/>
    <sheet name="消費税調整" sheetId="62" r:id="rId27"/>
    <sheet name="安全金利" sheetId="66" r:id="rId28"/>
    <sheet name="財務省金利情報" sheetId="67" r:id="rId29"/>
    <sheet name="10年金利FERIS" sheetId="68" r:id="rId30"/>
    <sheet name="Sheet1" sheetId="1" r:id="rId31"/>
    <sheet name="FAME Persistence2" sheetId="58" state="veryHidden" r:id="rId32"/>
    <sheet name="MJEMFin" sheetId="19" r:id="rId33"/>
    <sheet name="Sheet1_OLD" sheetId="61" r:id="rId34"/>
  </sheets>
  <definedNames>
    <definedName name="_xlnm._FilterDatabase" localSheetId="17" hidden="1">jikasougaku!$A$6:$BV$540</definedName>
    <definedName name="_xlnm.Print_Titles" localSheetId="17">jikasougaku!$A:$B,jikasougaku!$4:$4</definedName>
    <definedName name="solver_adj" localSheetId="30" hidden="1">Sheet1!$BW$5</definedName>
    <definedName name="solver_cvg" localSheetId="30" hidden="1">0.0001</definedName>
    <definedName name="solver_drv" localSheetId="30" hidden="1">1</definedName>
    <definedName name="solver_eng" localSheetId="30" hidden="1">1</definedName>
    <definedName name="solver_est" localSheetId="30" hidden="1">1</definedName>
    <definedName name="solver_itr" localSheetId="30" hidden="1">2147483647</definedName>
    <definedName name="solver_mip" localSheetId="30" hidden="1">2147483647</definedName>
    <definedName name="solver_mni" localSheetId="30" hidden="1">30</definedName>
    <definedName name="solver_mrt" localSheetId="30" hidden="1">0.075</definedName>
    <definedName name="solver_msl" localSheetId="30" hidden="1">2</definedName>
    <definedName name="solver_neg" localSheetId="30" hidden="1">1</definedName>
    <definedName name="solver_nod" localSheetId="30" hidden="1">2147483647</definedName>
    <definedName name="solver_num" localSheetId="30" hidden="1">0</definedName>
    <definedName name="solver_nwt" localSheetId="30" hidden="1">1</definedName>
    <definedName name="solver_opt" localSheetId="30" hidden="1">Sheet1!$CE$1</definedName>
    <definedName name="solver_pre" localSheetId="30" hidden="1">0.000001</definedName>
    <definedName name="solver_rbv" localSheetId="30" hidden="1">1</definedName>
    <definedName name="solver_rlx" localSheetId="30" hidden="1">2</definedName>
    <definedName name="solver_rsd" localSheetId="30" hidden="1">0</definedName>
    <definedName name="solver_scl" localSheetId="30" hidden="1">1</definedName>
    <definedName name="solver_sho" localSheetId="30" hidden="1">2</definedName>
    <definedName name="solver_ssz" localSheetId="30" hidden="1">100</definedName>
    <definedName name="solver_tim" localSheetId="30" hidden="1">2147483647</definedName>
    <definedName name="solver_tol" localSheetId="30" hidden="1">0.01</definedName>
    <definedName name="solver_typ" localSheetId="30" hidden="1">3</definedName>
    <definedName name="solver_val" localSheetId="30" hidden="1">100</definedName>
    <definedName name="solver_ver" localSheetId="30" hidden="1">3</definedName>
  </definedNames>
  <calcPr calcId="162913"/>
</workbook>
</file>

<file path=xl/calcChain.xml><?xml version="1.0" encoding="utf-8"?>
<calcChain xmlns="http://schemas.openxmlformats.org/spreadsheetml/2006/main">
  <c r="C216" i="2" l="1"/>
  <c r="FF154" i="1" s="1"/>
  <c r="C215" i="2"/>
  <c r="FF153" i="1" s="1"/>
  <c r="C214" i="2"/>
  <c r="FF152" i="1" s="1"/>
  <c r="C213" i="2"/>
  <c r="FF151" i="1" s="1"/>
  <c r="C212" i="2"/>
  <c r="FF150" i="1" s="1"/>
  <c r="C211" i="2"/>
  <c r="FF149" i="1" s="1"/>
  <c r="C210" i="2"/>
  <c r="FF148" i="1" s="1"/>
  <c r="C209" i="2"/>
  <c r="FF147" i="1" s="1"/>
  <c r="C208" i="2"/>
  <c r="FF146" i="1" s="1"/>
  <c r="C207" i="2"/>
  <c r="FF145" i="1" s="1"/>
  <c r="C206" i="2"/>
  <c r="FF144" i="1" s="1"/>
  <c r="C205" i="2"/>
  <c r="FF143" i="1" s="1"/>
  <c r="C204" i="2"/>
  <c r="FF142" i="1" s="1"/>
  <c r="C203" i="2"/>
  <c r="FF141" i="1" s="1"/>
  <c r="C202" i="2"/>
  <c r="FF140" i="1" s="1"/>
  <c r="C201" i="2"/>
  <c r="FF139" i="1" s="1"/>
  <c r="C200" i="2"/>
  <c r="FF138" i="1" s="1"/>
  <c r="C199" i="2"/>
  <c r="FF137" i="1" s="1"/>
  <c r="C198" i="2"/>
  <c r="FF136" i="1" s="1"/>
  <c r="C197" i="2"/>
  <c r="FF135" i="1" s="1"/>
  <c r="C196" i="2"/>
  <c r="FF134" i="1" s="1"/>
  <c r="C195" i="2"/>
  <c r="FF133" i="1" s="1"/>
  <c r="C194" i="2"/>
  <c r="FF132" i="1" s="1"/>
  <c r="C193" i="2"/>
  <c r="FF131" i="1" s="1"/>
  <c r="C192" i="2"/>
  <c r="FF130" i="1" s="1"/>
  <c r="C191" i="2"/>
  <c r="FF129" i="1" s="1"/>
  <c r="C190" i="2"/>
  <c r="FF128" i="1" s="1"/>
  <c r="C189" i="2"/>
  <c r="FF127" i="1" s="1"/>
  <c r="C188" i="2"/>
  <c r="FF126" i="1" s="1"/>
  <c r="C187" i="2"/>
  <c r="FF125" i="1" s="1"/>
  <c r="C186" i="2"/>
  <c r="FF124" i="1" s="1"/>
  <c r="C185" i="2"/>
  <c r="FF123" i="1" s="1"/>
  <c r="C184" i="2"/>
  <c r="FF122" i="1" s="1"/>
  <c r="C183" i="2"/>
  <c r="FF121" i="1" s="1"/>
  <c r="C182" i="2"/>
  <c r="FF120" i="1" s="1"/>
  <c r="C181" i="2"/>
  <c r="FF119" i="1" s="1"/>
  <c r="C180" i="2"/>
  <c r="FF118" i="1" s="1"/>
  <c r="C179" i="2"/>
  <c r="FF117" i="1" s="1"/>
  <c r="C178" i="2"/>
  <c r="FF116" i="1" s="1"/>
  <c r="C177" i="2"/>
  <c r="FF115" i="1" s="1"/>
  <c r="C176" i="2"/>
  <c r="FF114" i="1" s="1"/>
  <c r="C175" i="2"/>
  <c r="FF113" i="1" s="1"/>
  <c r="C174" i="2"/>
  <c r="FF112" i="1" s="1"/>
  <c r="C173" i="2"/>
  <c r="FF111" i="1" s="1"/>
  <c r="C172" i="2"/>
  <c r="FF110" i="1" s="1"/>
  <c r="C171" i="2"/>
  <c r="FF109" i="1" s="1"/>
  <c r="C170" i="2"/>
  <c r="FF108" i="1" s="1"/>
  <c r="C169" i="2"/>
  <c r="FF107" i="1" s="1"/>
  <c r="C168" i="2"/>
  <c r="FF106" i="1" s="1"/>
  <c r="C167" i="2"/>
  <c r="FF105" i="1" s="1"/>
  <c r="B167" i="2"/>
  <c r="B166" i="2" s="1"/>
  <c r="B168" i="2"/>
  <c r="FE106" i="1" s="1"/>
  <c r="B169" i="2"/>
  <c r="FE107" i="1" s="1"/>
  <c r="B170" i="2"/>
  <c r="FE108" i="1" s="1"/>
  <c r="B171" i="2"/>
  <c r="FE109" i="1" s="1"/>
  <c r="B172" i="2"/>
  <c r="FE110" i="1" s="1"/>
  <c r="B173" i="2"/>
  <c r="FE111" i="1" s="1"/>
  <c r="B174" i="2"/>
  <c r="FE112" i="1" s="1"/>
  <c r="B175" i="2"/>
  <c r="FE113" i="1" s="1"/>
  <c r="B176" i="2"/>
  <c r="FE114" i="1" s="1"/>
  <c r="B177" i="2"/>
  <c r="FE115" i="1" s="1"/>
  <c r="B178" i="2"/>
  <c r="FE116" i="1" s="1"/>
  <c r="B179" i="2"/>
  <c r="FE117" i="1" s="1"/>
  <c r="B180" i="2"/>
  <c r="FE118" i="1" s="1"/>
  <c r="B181" i="2"/>
  <c r="FE119" i="1" s="1"/>
  <c r="B182" i="2"/>
  <c r="FE120" i="1" s="1"/>
  <c r="B183" i="2"/>
  <c r="FE121" i="1" s="1"/>
  <c r="B184" i="2"/>
  <c r="FE122" i="1" s="1"/>
  <c r="B185" i="2"/>
  <c r="FE123" i="1" s="1"/>
  <c r="B186" i="2"/>
  <c r="FE124" i="1" s="1"/>
  <c r="B187" i="2"/>
  <c r="FE125" i="1" s="1"/>
  <c r="B188" i="2"/>
  <c r="FE126" i="1" s="1"/>
  <c r="B189" i="2"/>
  <c r="FE127" i="1" s="1"/>
  <c r="B190" i="2"/>
  <c r="FE128" i="1" s="1"/>
  <c r="B191" i="2"/>
  <c r="FE129" i="1" s="1"/>
  <c r="B192" i="2"/>
  <c r="FE130" i="1" s="1"/>
  <c r="B193" i="2"/>
  <c r="FE131" i="1" s="1"/>
  <c r="B194" i="2"/>
  <c r="FE132" i="1" s="1"/>
  <c r="B195" i="2"/>
  <c r="FE133" i="1" s="1"/>
  <c r="B196" i="2"/>
  <c r="FE134" i="1" s="1"/>
  <c r="B197" i="2"/>
  <c r="FE135" i="1" s="1"/>
  <c r="B198" i="2"/>
  <c r="FE136" i="1" s="1"/>
  <c r="B199" i="2"/>
  <c r="FE137" i="1" s="1"/>
  <c r="B200" i="2"/>
  <c r="FE138" i="1" s="1"/>
  <c r="B201" i="2"/>
  <c r="FE139" i="1" s="1"/>
  <c r="B202" i="2"/>
  <c r="FE140" i="1" s="1"/>
  <c r="B203" i="2"/>
  <c r="FE141" i="1" s="1"/>
  <c r="B204" i="2"/>
  <c r="FE142" i="1" s="1"/>
  <c r="B205" i="2"/>
  <c r="FE143" i="1" s="1"/>
  <c r="B206" i="2"/>
  <c r="FE144" i="1" s="1"/>
  <c r="B207" i="2"/>
  <c r="FE145" i="1" s="1"/>
  <c r="B208" i="2"/>
  <c r="FE146" i="1" s="1"/>
  <c r="B209" i="2"/>
  <c r="FE147" i="1" s="1"/>
  <c r="E216" i="69"/>
  <c r="C216" i="69"/>
  <c r="E215" i="69"/>
  <c r="C215" i="69"/>
  <c r="E214" i="69"/>
  <c r="C214" i="69"/>
  <c r="E213" i="69"/>
  <c r="C213" i="69"/>
  <c r="E212" i="69"/>
  <c r="C212" i="69"/>
  <c r="E211" i="69"/>
  <c r="C211" i="69"/>
  <c r="E210" i="69"/>
  <c r="D210" i="69"/>
  <c r="D211" i="69" s="1"/>
  <c r="D212" i="69" s="1"/>
  <c r="D213" i="69" s="1"/>
  <c r="D214" i="69" s="1"/>
  <c r="D215" i="69" s="1"/>
  <c r="D216" i="69" s="1"/>
  <c r="C210" i="69"/>
  <c r="B210" i="69"/>
  <c r="B211" i="69" s="1"/>
  <c r="B212" i="69" s="1"/>
  <c r="B213" i="69" s="1"/>
  <c r="B214" i="69" s="1"/>
  <c r="B215" i="69" s="1"/>
  <c r="B216" i="69" s="1"/>
  <c r="FE104" i="1" l="1"/>
  <c r="B165" i="2"/>
  <c r="FE105" i="1"/>
  <c r="C166" i="2"/>
  <c r="P5" i="19"/>
  <c r="B164" i="2" l="1"/>
  <c r="FE103" i="1"/>
  <c r="FF104" i="1"/>
  <c r="C165" i="2"/>
  <c r="N3" i="62"/>
  <c r="C164" i="2" l="1"/>
  <c r="FF103" i="1"/>
  <c r="B163" i="2"/>
  <c r="FE102" i="1"/>
  <c r="B162" i="2" l="1"/>
  <c r="FE101" i="1"/>
  <c r="C163" i="2"/>
  <c r="FF102" i="1"/>
  <c r="HC153" i="1"/>
  <c r="HD153" i="1"/>
  <c r="HE153" i="1"/>
  <c r="HF153" i="1"/>
  <c r="HG153" i="1"/>
  <c r="HH153" i="1"/>
  <c r="HI153" i="1"/>
  <c r="HJ153" i="1"/>
  <c r="HC154" i="1"/>
  <c r="HD154" i="1"/>
  <c r="HE154" i="1"/>
  <c r="HF154" i="1"/>
  <c r="HG154" i="1"/>
  <c r="HH154" i="1"/>
  <c r="HI154" i="1"/>
  <c r="HJ154" i="1"/>
  <c r="IW154" i="1"/>
  <c r="HB154" i="1"/>
  <c r="HA154" i="1"/>
  <c r="GZ154" i="1"/>
  <c r="GY154" i="1"/>
  <c r="GV154" i="1"/>
  <c r="GT154" i="1"/>
  <c r="GS154" i="1"/>
  <c r="GR154" i="1"/>
  <c r="GQ154" i="1"/>
  <c r="GN154" i="1"/>
  <c r="JA154" i="1" s="1"/>
  <c r="FW154" i="1"/>
  <c r="GC154" i="1"/>
  <c r="EV154" i="1" s="1"/>
  <c r="GB154" i="1"/>
  <c r="GA154" i="1"/>
  <c r="GI174" i="1"/>
  <c r="CN154" i="1" s="1"/>
  <c r="FC154" i="1"/>
  <c r="K154" i="19" s="1"/>
  <c r="AH154" i="19" s="1"/>
  <c r="EU158" i="1"/>
  <c r="BY154" i="1"/>
  <c r="BT154" i="1"/>
  <c r="U154" i="1"/>
  <c r="GU154" i="1" s="1"/>
  <c r="T154" i="1"/>
  <c r="GX154" i="1" s="1"/>
  <c r="S154" i="1"/>
  <c r="R154" i="1"/>
  <c r="Q154" i="1"/>
  <c r="P154" i="1"/>
  <c r="GW154" i="1" s="1"/>
  <c r="O154" i="1"/>
  <c r="N154" i="1"/>
  <c r="M154" i="1"/>
  <c r="JG154" i="1" s="1"/>
  <c r="L154" i="1"/>
  <c r="K154" i="1"/>
  <c r="AE154" i="1" s="1"/>
  <c r="J154" i="1"/>
  <c r="AD154" i="1" s="1"/>
  <c r="I154" i="1"/>
  <c r="AC154" i="1" s="1"/>
  <c r="H154" i="1"/>
  <c r="AB154" i="1" s="1"/>
  <c r="G154" i="1"/>
  <c r="AA154" i="1" s="1"/>
  <c r="F154" i="1"/>
  <c r="CK154" i="1" s="1"/>
  <c r="E154" i="1"/>
  <c r="Y154" i="1" s="1"/>
  <c r="D154" i="1"/>
  <c r="CG154" i="1" s="1"/>
  <c r="C154" i="1"/>
  <c r="W154" i="1" s="1"/>
  <c r="B154" i="1"/>
  <c r="V154" i="1" s="1"/>
  <c r="F518" i="67"/>
  <c r="F519" i="67"/>
  <c r="C452" i="66"/>
  <c r="C453" i="66"/>
  <c r="C454" i="66"/>
  <c r="B216" i="2"/>
  <c r="FE154" i="1" s="1"/>
  <c r="B154" i="62" l="1"/>
  <c r="Z154" i="1"/>
  <c r="CI154" i="1"/>
  <c r="GO154" i="1"/>
  <c r="JB154" i="1" s="1"/>
  <c r="R154" i="19" s="1"/>
  <c r="X154" i="1"/>
  <c r="CA154" i="1"/>
  <c r="BX154" i="1"/>
  <c r="CB154" i="1" s="1"/>
  <c r="GP154" i="1"/>
  <c r="GM154" i="1"/>
  <c r="BZ154" i="1"/>
  <c r="C162" i="2"/>
  <c r="FF101" i="1"/>
  <c r="B161" i="2"/>
  <c r="FE100" i="1"/>
  <c r="CO154" i="1"/>
  <c r="GD154" i="1"/>
  <c r="EW154" i="1"/>
  <c r="EY154" i="1" s="1"/>
  <c r="FX154" i="1"/>
  <c r="GL154" i="1" l="1"/>
  <c r="IM154" i="1" s="1"/>
  <c r="B160" i="2"/>
  <c r="FE99" i="1"/>
  <c r="C161" i="2"/>
  <c r="FF100" i="1"/>
  <c r="D86" i="68"/>
  <c r="D85" i="68"/>
  <c r="D84" i="68"/>
  <c r="D83" i="68"/>
  <c r="D82" i="68"/>
  <c r="D81" i="68"/>
  <c r="D80" i="68"/>
  <c r="G28" i="68" s="1"/>
  <c r="K28" i="67" s="1"/>
  <c r="H28" i="66" s="1"/>
  <c r="J28" i="66" s="1"/>
  <c r="D79" i="68"/>
  <c r="D78" i="68"/>
  <c r="D77" i="68"/>
  <c r="D76" i="68"/>
  <c r="G27" i="68" s="1"/>
  <c r="K27" i="67" s="1"/>
  <c r="H27" i="66" s="1"/>
  <c r="J27" i="66" s="1"/>
  <c r="D75" i="68"/>
  <c r="D74" i="68"/>
  <c r="D73" i="68"/>
  <c r="D72" i="68"/>
  <c r="D71" i="68"/>
  <c r="D70" i="68"/>
  <c r="D69" i="68"/>
  <c r="G25" i="68" s="1"/>
  <c r="K25" i="67" s="1"/>
  <c r="H25" i="66" s="1"/>
  <c r="J25" i="66" s="1"/>
  <c r="D68" i="68"/>
  <c r="G24" i="68" s="1"/>
  <c r="K24" i="67" s="1"/>
  <c r="H24" i="66" s="1"/>
  <c r="J24" i="66" s="1"/>
  <c r="D67" i="68"/>
  <c r="D66" i="68"/>
  <c r="D65" i="68"/>
  <c r="D64" i="68"/>
  <c r="D63" i="68"/>
  <c r="D62" i="68"/>
  <c r="D61" i="68"/>
  <c r="D60" i="68"/>
  <c r="G22" i="68" s="1"/>
  <c r="K22" i="67" s="1"/>
  <c r="H22" i="66" s="1"/>
  <c r="J22" i="66" s="1"/>
  <c r="D59" i="68"/>
  <c r="D58" i="68"/>
  <c r="D57" i="68"/>
  <c r="D56" i="68"/>
  <c r="G20" i="68" s="1"/>
  <c r="K20" i="67" s="1"/>
  <c r="H20" i="66" s="1"/>
  <c r="J20" i="66" s="1"/>
  <c r="D55" i="68"/>
  <c r="D54" i="68"/>
  <c r="D53" i="68"/>
  <c r="D52" i="68"/>
  <c r="D51" i="68"/>
  <c r="D50" i="68"/>
  <c r="D49" i="68"/>
  <c r="D48" i="68"/>
  <c r="G18" i="68" s="1"/>
  <c r="K18" i="67" s="1"/>
  <c r="H18" i="66" s="1"/>
  <c r="J18" i="66" s="1"/>
  <c r="D47" i="68"/>
  <c r="D46" i="68"/>
  <c r="D45" i="68"/>
  <c r="D44" i="68"/>
  <c r="G16" i="68" s="1"/>
  <c r="K16" i="67" s="1"/>
  <c r="H16" i="66" s="1"/>
  <c r="J16" i="66" s="1"/>
  <c r="D43" i="68"/>
  <c r="D42" i="68"/>
  <c r="D41" i="68"/>
  <c r="D40" i="68"/>
  <c r="D39" i="68"/>
  <c r="D38" i="68"/>
  <c r="D37" i="68"/>
  <c r="D36" i="68"/>
  <c r="G14" i="68" s="1"/>
  <c r="K14" i="67" s="1"/>
  <c r="H14" i="66" s="1"/>
  <c r="J14" i="66" s="1"/>
  <c r="D35" i="68"/>
  <c r="D34" i="68"/>
  <c r="D33" i="68"/>
  <c r="D32" i="68"/>
  <c r="G12" i="68" s="1"/>
  <c r="K12" i="67" s="1"/>
  <c r="H12" i="66" s="1"/>
  <c r="J12" i="66" s="1"/>
  <c r="D31" i="68"/>
  <c r="D30" i="68"/>
  <c r="G29" i="68"/>
  <c r="D29" i="68"/>
  <c r="D28" i="68"/>
  <c r="D27" i="68"/>
  <c r="D26" i="68"/>
  <c r="D25" i="68"/>
  <c r="D24" i="68"/>
  <c r="G10" i="68" s="1"/>
  <c r="K10" i="67" s="1"/>
  <c r="H10" i="66" s="1"/>
  <c r="J10" i="66" s="1"/>
  <c r="G23" i="68"/>
  <c r="K23" i="67" s="1"/>
  <c r="H23" i="66" s="1"/>
  <c r="J23" i="66" s="1"/>
  <c r="D23" i="68"/>
  <c r="D22" i="68"/>
  <c r="G21" i="68"/>
  <c r="D21" i="68"/>
  <c r="D20" i="68"/>
  <c r="G19" i="68"/>
  <c r="K19" i="67" s="1"/>
  <c r="H19" i="66" s="1"/>
  <c r="J19" i="66" s="1"/>
  <c r="D19" i="68"/>
  <c r="G8" i="68" s="1"/>
  <c r="K8" i="67" s="1"/>
  <c r="H8" i="66" s="1"/>
  <c r="J8" i="66" s="1"/>
  <c r="D18" i="68"/>
  <c r="G17" i="68"/>
  <c r="K17" i="67" s="1"/>
  <c r="H17" i="66" s="1"/>
  <c r="J17" i="66" s="1"/>
  <c r="D17" i="68"/>
  <c r="D16" i="68"/>
  <c r="G15" i="68"/>
  <c r="K15" i="67" s="1"/>
  <c r="H15" i="66" s="1"/>
  <c r="J15" i="66" s="1"/>
  <c r="D15" i="68"/>
  <c r="D14" i="68"/>
  <c r="G13" i="68"/>
  <c r="K13" i="67" s="1"/>
  <c r="H13" i="66" s="1"/>
  <c r="J13" i="66" s="1"/>
  <c r="D13" i="68"/>
  <c r="G6" i="68" s="1"/>
  <c r="K6" i="67" s="1"/>
  <c r="H6" i="66" s="1"/>
  <c r="J6" i="66" s="1"/>
  <c r="D12" i="68"/>
  <c r="G11" i="68"/>
  <c r="K11" i="67" s="1"/>
  <c r="H11" i="66" s="1"/>
  <c r="J11" i="66" s="1"/>
  <c r="D11" i="68"/>
  <c r="D10" i="68"/>
  <c r="G9" i="68"/>
  <c r="K9" i="67" s="1"/>
  <c r="H9" i="66" s="1"/>
  <c r="J9" i="66" s="1"/>
  <c r="D9" i="68"/>
  <c r="D8" i="68"/>
  <c r="G7" i="68"/>
  <c r="K7" i="67" s="1"/>
  <c r="H7" i="66" s="1"/>
  <c r="J7" i="66" s="1"/>
  <c r="D7" i="68"/>
  <c r="G4" i="68" s="1"/>
  <c r="K4" i="67" s="1"/>
  <c r="H4" i="66" s="1"/>
  <c r="J4" i="66" s="1"/>
  <c r="D6" i="68"/>
  <c r="G5" i="68"/>
  <c r="K5" i="67" s="1"/>
  <c r="H5" i="66" s="1"/>
  <c r="J5" i="66" s="1"/>
  <c r="D5" i="68"/>
  <c r="D4" i="68"/>
  <c r="G3" i="68"/>
  <c r="K3" i="67" s="1"/>
  <c r="H3" i="66" s="1"/>
  <c r="J3" i="66" s="1"/>
  <c r="D3" i="68"/>
  <c r="F517" i="67"/>
  <c r="I153" i="67" s="1"/>
  <c r="K153" i="67" s="1"/>
  <c r="F516" i="67"/>
  <c r="F515" i="67"/>
  <c r="F514" i="67"/>
  <c r="F513" i="67"/>
  <c r="F512" i="67"/>
  <c r="F511" i="67"/>
  <c r="F510" i="67"/>
  <c r="F509" i="67"/>
  <c r="F508" i="67"/>
  <c r="F507" i="67"/>
  <c r="F506" i="67"/>
  <c r="F505" i="67"/>
  <c r="F504" i="67"/>
  <c r="F503" i="67"/>
  <c r="F502" i="67"/>
  <c r="F501" i="67"/>
  <c r="F500" i="67"/>
  <c r="F499" i="67"/>
  <c r="F498" i="67"/>
  <c r="F497" i="67"/>
  <c r="F496" i="67"/>
  <c r="F495" i="67"/>
  <c r="F494" i="67"/>
  <c r="F493" i="67"/>
  <c r="F492" i="67"/>
  <c r="F491" i="67"/>
  <c r="F490" i="67"/>
  <c r="F489" i="67"/>
  <c r="F488" i="67"/>
  <c r="F487" i="67"/>
  <c r="F486" i="67"/>
  <c r="F485" i="67"/>
  <c r="F484" i="67"/>
  <c r="F483" i="67"/>
  <c r="F482" i="67"/>
  <c r="F481" i="67"/>
  <c r="F480" i="67"/>
  <c r="F479" i="67"/>
  <c r="F478" i="67"/>
  <c r="F477" i="67"/>
  <c r="F476" i="67"/>
  <c r="F475" i="67"/>
  <c r="F474" i="67"/>
  <c r="F473" i="67"/>
  <c r="F472" i="67"/>
  <c r="F471" i="67"/>
  <c r="F470" i="67"/>
  <c r="F469" i="67"/>
  <c r="F468" i="67"/>
  <c r="F467" i="67"/>
  <c r="F466" i="67"/>
  <c r="F465" i="67"/>
  <c r="F464" i="67"/>
  <c r="F463" i="67"/>
  <c r="F462" i="67"/>
  <c r="F461" i="67"/>
  <c r="F460" i="67"/>
  <c r="F459" i="67"/>
  <c r="F458" i="67"/>
  <c r="F457" i="67"/>
  <c r="F456" i="67"/>
  <c r="F455" i="67"/>
  <c r="F454" i="67"/>
  <c r="F453" i="67"/>
  <c r="F452" i="67"/>
  <c r="F451" i="67"/>
  <c r="F450" i="67"/>
  <c r="F449" i="67"/>
  <c r="F448" i="67"/>
  <c r="F447" i="67"/>
  <c r="F446" i="67"/>
  <c r="F445" i="67"/>
  <c r="F444" i="67"/>
  <c r="F443" i="67"/>
  <c r="F442" i="67"/>
  <c r="F441" i="67"/>
  <c r="F440" i="67"/>
  <c r="F439" i="67"/>
  <c r="F438" i="67"/>
  <c r="F437" i="67"/>
  <c r="F436" i="67"/>
  <c r="F435" i="67"/>
  <c r="F434" i="67"/>
  <c r="F433" i="67"/>
  <c r="F432" i="67"/>
  <c r="F431" i="67"/>
  <c r="F430" i="67"/>
  <c r="F429" i="67"/>
  <c r="F428" i="67"/>
  <c r="F427" i="67"/>
  <c r="F426" i="67"/>
  <c r="F425" i="67"/>
  <c r="F424" i="67"/>
  <c r="F423" i="67"/>
  <c r="F422" i="67"/>
  <c r="F421" i="67"/>
  <c r="F420" i="67"/>
  <c r="F419" i="67"/>
  <c r="F418" i="67"/>
  <c r="F417" i="67"/>
  <c r="F416" i="67"/>
  <c r="F415" i="67"/>
  <c r="F414" i="67"/>
  <c r="F413" i="67"/>
  <c r="F412" i="67"/>
  <c r="F411" i="67"/>
  <c r="F410" i="67"/>
  <c r="F409" i="67"/>
  <c r="F408" i="67"/>
  <c r="F407" i="67"/>
  <c r="F406" i="67"/>
  <c r="F405" i="67"/>
  <c r="F404" i="67"/>
  <c r="F403" i="67"/>
  <c r="F402" i="67"/>
  <c r="F401" i="67"/>
  <c r="F400" i="67"/>
  <c r="F399" i="67"/>
  <c r="F398" i="67"/>
  <c r="F397" i="67"/>
  <c r="F396" i="67"/>
  <c r="F395" i="67"/>
  <c r="F394" i="67"/>
  <c r="F393" i="67"/>
  <c r="F392" i="67"/>
  <c r="F391" i="67"/>
  <c r="F390" i="67"/>
  <c r="F389" i="67"/>
  <c r="F388" i="67"/>
  <c r="F387" i="67"/>
  <c r="F386" i="67"/>
  <c r="F385" i="67"/>
  <c r="F384" i="67"/>
  <c r="F383" i="67"/>
  <c r="F382" i="67"/>
  <c r="F381" i="67"/>
  <c r="F380" i="67"/>
  <c r="F379" i="67"/>
  <c r="F378" i="67"/>
  <c r="F377" i="67"/>
  <c r="F376" i="67"/>
  <c r="F375" i="67"/>
  <c r="F374" i="67"/>
  <c r="F373" i="67"/>
  <c r="F372" i="67"/>
  <c r="F371" i="67"/>
  <c r="F370" i="67"/>
  <c r="F369" i="67"/>
  <c r="F368" i="67"/>
  <c r="F367" i="67"/>
  <c r="F366" i="67"/>
  <c r="F365" i="67"/>
  <c r="F364" i="67"/>
  <c r="F363" i="67"/>
  <c r="F362" i="67"/>
  <c r="F361" i="67"/>
  <c r="F360" i="67"/>
  <c r="F359" i="67"/>
  <c r="F358" i="67"/>
  <c r="F357" i="67"/>
  <c r="F356" i="67"/>
  <c r="F355" i="67"/>
  <c r="F354" i="67"/>
  <c r="F353" i="67"/>
  <c r="F352" i="67"/>
  <c r="F351" i="67"/>
  <c r="F350" i="67"/>
  <c r="F349" i="67"/>
  <c r="F348" i="67"/>
  <c r="F347" i="67"/>
  <c r="F346" i="67"/>
  <c r="F345" i="67"/>
  <c r="F344" i="67"/>
  <c r="F343" i="67"/>
  <c r="F342" i="67"/>
  <c r="F341" i="67"/>
  <c r="F340" i="67"/>
  <c r="F339" i="67"/>
  <c r="F338" i="67"/>
  <c r="F337" i="67"/>
  <c r="F336" i="67"/>
  <c r="F335" i="67"/>
  <c r="F334" i="67"/>
  <c r="F333" i="67"/>
  <c r="F332" i="67"/>
  <c r="F331" i="67"/>
  <c r="F330" i="67"/>
  <c r="F329" i="67"/>
  <c r="F328" i="67"/>
  <c r="F327" i="67"/>
  <c r="F326" i="67"/>
  <c r="F325" i="67"/>
  <c r="F324" i="67"/>
  <c r="F323" i="67"/>
  <c r="F322" i="67"/>
  <c r="F321" i="67"/>
  <c r="F320" i="67"/>
  <c r="F319" i="67"/>
  <c r="F318" i="67"/>
  <c r="F317" i="67"/>
  <c r="F316" i="67"/>
  <c r="F315" i="67"/>
  <c r="F314" i="67"/>
  <c r="F313" i="67"/>
  <c r="F312" i="67"/>
  <c r="F311" i="67"/>
  <c r="F310" i="67"/>
  <c r="F309" i="67"/>
  <c r="F308" i="67"/>
  <c r="F307" i="67"/>
  <c r="F306" i="67"/>
  <c r="F305" i="67"/>
  <c r="F304" i="67"/>
  <c r="F303" i="67"/>
  <c r="F302" i="67"/>
  <c r="F301" i="67"/>
  <c r="F300" i="67"/>
  <c r="F299" i="67"/>
  <c r="F298" i="67"/>
  <c r="F297" i="67"/>
  <c r="F296" i="67"/>
  <c r="F295" i="67"/>
  <c r="F294" i="67"/>
  <c r="F293" i="67"/>
  <c r="F292" i="67"/>
  <c r="F291" i="67"/>
  <c r="F290" i="67"/>
  <c r="F289" i="67"/>
  <c r="F288" i="67"/>
  <c r="F287" i="67"/>
  <c r="F286" i="67"/>
  <c r="F285" i="67"/>
  <c r="F284" i="67"/>
  <c r="F283" i="67"/>
  <c r="F282" i="67"/>
  <c r="F281" i="67"/>
  <c r="F280" i="67"/>
  <c r="F279" i="67"/>
  <c r="F278" i="67"/>
  <c r="F277" i="67"/>
  <c r="F276" i="67"/>
  <c r="F275" i="67"/>
  <c r="F274" i="67"/>
  <c r="F273" i="67"/>
  <c r="F272" i="67"/>
  <c r="F271" i="67"/>
  <c r="F270" i="67"/>
  <c r="F269" i="67"/>
  <c r="F268" i="67"/>
  <c r="F267" i="67"/>
  <c r="F266" i="67"/>
  <c r="F265" i="67"/>
  <c r="F264" i="67"/>
  <c r="F263" i="67"/>
  <c r="F262" i="67"/>
  <c r="F261" i="67"/>
  <c r="F260" i="67"/>
  <c r="F259" i="67"/>
  <c r="F258" i="67"/>
  <c r="F257" i="67"/>
  <c r="F256" i="67"/>
  <c r="F255" i="67"/>
  <c r="F254" i="67"/>
  <c r="F253" i="67"/>
  <c r="F252" i="67"/>
  <c r="F251" i="67"/>
  <c r="F250" i="67"/>
  <c r="F249" i="67"/>
  <c r="F248" i="67"/>
  <c r="F247" i="67"/>
  <c r="F246" i="67"/>
  <c r="F245" i="67"/>
  <c r="F244" i="67"/>
  <c r="F243" i="67"/>
  <c r="F242" i="67"/>
  <c r="F241" i="67"/>
  <c r="F240" i="67"/>
  <c r="F239" i="67"/>
  <c r="F238" i="67"/>
  <c r="F237" i="67"/>
  <c r="F236" i="67"/>
  <c r="F235" i="67"/>
  <c r="F234" i="67"/>
  <c r="F233" i="67"/>
  <c r="F232" i="67"/>
  <c r="F231" i="67"/>
  <c r="F230" i="67"/>
  <c r="F229" i="67"/>
  <c r="F228" i="67"/>
  <c r="F227" i="67"/>
  <c r="F226" i="67"/>
  <c r="F225" i="67"/>
  <c r="F224" i="67"/>
  <c r="F223" i="67"/>
  <c r="F222" i="67"/>
  <c r="F221" i="67"/>
  <c r="F220" i="67"/>
  <c r="F219" i="67"/>
  <c r="F218" i="67"/>
  <c r="F217" i="67"/>
  <c r="F216" i="67"/>
  <c r="F215" i="67"/>
  <c r="F214" i="67"/>
  <c r="F213" i="67"/>
  <c r="F212" i="67"/>
  <c r="F211" i="67"/>
  <c r="F210" i="67"/>
  <c r="F209" i="67"/>
  <c r="F208" i="67"/>
  <c r="F207" i="67"/>
  <c r="F206" i="67"/>
  <c r="F205" i="67"/>
  <c r="F204" i="67"/>
  <c r="F203" i="67"/>
  <c r="F202" i="67"/>
  <c r="F201" i="67"/>
  <c r="F200" i="67"/>
  <c r="F199" i="67"/>
  <c r="F198" i="67"/>
  <c r="F197" i="67"/>
  <c r="F196" i="67"/>
  <c r="F195" i="67"/>
  <c r="F194" i="67"/>
  <c r="F193" i="67"/>
  <c r="F192" i="67"/>
  <c r="F191" i="67"/>
  <c r="F190" i="67"/>
  <c r="F189" i="67"/>
  <c r="F188" i="67"/>
  <c r="F187" i="67"/>
  <c r="F186" i="67"/>
  <c r="F185" i="67"/>
  <c r="F184" i="67"/>
  <c r="F183" i="67"/>
  <c r="F182" i="67"/>
  <c r="F181" i="67"/>
  <c r="F180" i="67"/>
  <c r="F179" i="67"/>
  <c r="F178" i="67"/>
  <c r="F177" i="67"/>
  <c r="F176" i="67"/>
  <c r="F175" i="67"/>
  <c r="F174" i="67"/>
  <c r="F173" i="67"/>
  <c r="F172" i="67"/>
  <c r="F171" i="67"/>
  <c r="F170" i="67"/>
  <c r="F169" i="67"/>
  <c r="F168" i="67"/>
  <c r="F167" i="67"/>
  <c r="F166" i="67"/>
  <c r="F165" i="67"/>
  <c r="F164" i="67"/>
  <c r="F163" i="67"/>
  <c r="F162" i="67"/>
  <c r="F161" i="67"/>
  <c r="F160" i="67"/>
  <c r="F159" i="67"/>
  <c r="F158" i="67"/>
  <c r="F157" i="67"/>
  <c r="F156" i="67"/>
  <c r="F155" i="67"/>
  <c r="F154" i="67"/>
  <c r="F153" i="67"/>
  <c r="I152" i="67"/>
  <c r="K152" i="67" s="1"/>
  <c r="H152" i="66" s="1"/>
  <c r="J152" i="66" s="1"/>
  <c r="F152" i="67"/>
  <c r="I151" i="67"/>
  <c r="K151" i="67" s="1"/>
  <c r="H151" i="66" s="1"/>
  <c r="J151" i="66" s="1"/>
  <c r="F151" i="67"/>
  <c r="I31" i="67" s="1"/>
  <c r="K31" i="67" s="1"/>
  <c r="H31" i="66" s="1"/>
  <c r="J31" i="66" s="1"/>
  <c r="I150" i="67"/>
  <c r="K150" i="67" s="1"/>
  <c r="H150" i="66" s="1"/>
  <c r="J150" i="66" s="1"/>
  <c r="F150" i="67"/>
  <c r="I149" i="67"/>
  <c r="K149" i="67" s="1"/>
  <c r="H149" i="66" s="1"/>
  <c r="J149" i="66" s="1"/>
  <c r="F149" i="67"/>
  <c r="I148" i="67"/>
  <c r="K148" i="67" s="1"/>
  <c r="H148" i="66" s="1"/>
  <c r="J148" i="66" s="1"/>
  <c r="F148" i="67"/>
  <c r="I147" i="67"/>
  <c r="K147" i="67" s="1"/>
  <c r="H147" i="66" s="1"/>
  <c r="J147" i="66" s="1"/>
  <c r="F147" i="67"/>
  <c r="I146" i="67"/>
  <c r="K146" i="67" s="1"/>
  <c r="H146" i="66" s="1"/>
  <c r="J146" i="66" s="1"/>
  <c r="F146" i="67"/>
  <c r="I145" i="67"/>
  <c r="K145" i="67" s="1"/>
  <c r="H145" i="66" s="1"/>
  <c r="J145" i="66" s="1"/>
  <c r="F145" i="67"/>
  <c r="I29" i="67" s="1"/>
  <c r="K29" i="67" s="1"/>
  <c r="H29" i="66" s="1"/>
  <c r="J29" i="66" s="1"/>
  <c r="I144" i="67"/>
  <c r="K144" i="67" s="1"/>
  <c r="H144" i="66" s="1"/>
  <c r="J144" i="66" s="1"/>
  <c r="I143" i="67"/>
  <c r="K143" i="67" s="1"/>
  <c r="H143" i="66" s="1"/>
  <c r="J143" i="66" s="1"/>
  <c r="I142" i="67"/>
  <c r="K142" i="67" s="1"/>
  <c r="H142" i="66" s="1"/>
  <c r="J142" i="66" s="1"/>
  <c r="I141" i="67"/>
  <c r="K141" i="67" s="1"/>
  <c r="H141" i="66" s="1"/>
  <c r="J141" i="66" s="1"/>
  <c r="I140" i="67"/>
  <c r="K140" i="67" s="1"/>
  <c r="H140" i="66" s="1"/>
  <c r="J140" i="66" s="1"/>
  <c r="I139" i="67"/>
  <c r="K139" i="67" s="1"/>
  <c r="H139" i="66" s="1"/>
  <c r="J139" i="66" s="1"/>
  <c r="I138" i="67"/>
  <c r="K138" i="67" s="1"/>
  <c r="H138" i="66" s="1"/>
  <c r="J138" i="66" s="1"/>
  <c r="I137" i="67"/>
  <c r="K137" i="67" s="1"/>
  <c r="H137" i="66" s="1"/>
  <c r="J137" i="66" s="1"/>
  <c r="I136" i="67"/>
  <c r="K136" i="67" s="1"/>
  <c r="H136" i="66" s="1"/>
  <c r="J136" i="66" s="1"/>
  <c r="I135" i="67"/>
  <c r="K135" i="67" s="1"/>
  <c r="H135" i="66" s="1"/>
  <c r="J135" i="66" s="1"/>
  <c r="I134" i="67"/>
  <c r="K134" i="67" s="1"/>
  <c r="H134" i="66" s="1"/>
  <c r="J134" i="66" s="1"/>
  <c r="I133" i="67"/>
  <c r="K133" i="67" s="1"/>
  <c r="H133" i="66" s="1"/>
  <c r="J133" i="66" s="1"/>
  <c r="I132" i="67"/>
  <c r="K132" i="67" s="1"/>
  <c r="H132" i="66" s="1"/>
  <c r="J132" i="66" s="1"/>
  <c r="I131" i="67"/>
  <c r="K131" i="67" s="1"/>
  <c r="H131" i="66" s="1"/>
  <c r="J131" i="66" s="1"/>
  <c r="I130" i="67"/>
  <c r="K130" i="67" s="1"/>
  <c r="H130" i="66" s="1"/>
  <c r="J130" i="66" s="1"/>
  <c r="I129" i="67"/>
  <c r="K129" i="67" s="1"/>
  <c r="H129" i="66" s="1"/>
  <c r="J129" i="66" s="1"/>
  <c r="I128" i="67"/>
  <c r="K128" i="67" s="1"/>
  <c r="H128" i="66" s="1"/>
  <c r="J128" i="66" s="1"/>
  <c r="I127" i="67"/>
  <c r="K127" i="67" s="1"/>
  <c r="H127" i="66" s="1"/>
  <c r="J127" i="66" s="1"/>
  <c r="I126" i="67"/>
  <c r="K126" i="67" s="1"/>
  <c r="H126" i="66" s="1"/>
  <c r="J126" i="66" s="1"/>
  <c r="I125" i="67"/>
  <c r="K125" i="67" s="1"/>
  <c r="H125" i="66" s="1"/>
  <c r="J125" i="66" s="1"/>
  <c r="I124" i="67"/>
  <c r="K124" i="67" s="1"/>
  <c r="H124" i="66" s="1"/>
  <c r="J124" i="66" s="1"/>
  <c r="I123" i="67"/>
  <c r="K123" i="67" s="1"/>
  <c r="H123" i="66" s="1"/>
  <c r="J123" i="66" s="1"/>
  <c r="I122" i="67"/>
  <c r="K122" i="67" s="1"/>
  <c r="H122" i="66" s="1"/>
  <c r="J122" i="66" s="1"/>
  <c r="I121" i="67"/>
  <c r="K121" i="67" s="1"/>
  <c r="H121" i="66" s="1"/>
  <c r="J121" i="66" s="1"/>
  <c r="I120" i="67"/>
  <c r="K120" i="67" s="1"/>
  <c r="H120" i="66" s="1"/>
  <c r="J120" i="66" s="1"/>
  <c r="I119" i="67"/>
  <c r="K119" i="67" s="1"/>
  <c r="H119" i="66" s="1"/>
  <c r="J119" i="66" s="1"/>
  <c r="I118" i="67"/>
  <c r="K118" i="67" s="1"/>
  <c r="H118" i="66" s="1"/>
  <c r="J118" i="66" s="1"/>
  <c r="I117" i="67"/>
  <c r="K117" i="67" s="1"/>
  <c r="H117" i="66" s="1"/>
  <c r="J117" i="66" s="1"/>
  <c r="I116" i="67"/>
  <c r="K116" i="67" s="1"/>
  <c r="H116" i="66" s="1"/>
  <c r="J116" i="66" s="1"/>
  <c r="I115" i="67"/>
  <c r="K115" i="67" s="1"/>
  <c r="H115" i="66" s="1"/>
  <c r="J115" i="66" s="1"/>
  <c r="I114" i="67"/>
  <c r="K114" i="67" s="1"/>
  <c r="H114" i="66" s="1"/>
  <c r="J114" i="66" s="1"/>
  <c r="I113" i="67"/>
  <c r="K113" i="67" s="1"/>
  <c r="H113" i="66" s="1"/>
  <c r="J113" i="66" s="1"/>
  <c r="I112" i="67"/>
  <c r="K112" i="67" s="1"/>
  <c r="H112" i="66" s="1"/>
  <c r="J112" i="66" s="1"/>
  <c r="I111" i="67"/>
  <c r="K111" i="67" s="1"/>
  <c r="H111" i="66" s="1"/>
  <c r="J111" i="66" s="1"/>
  <c r="I110" i="67"/>
  <c r="K110" i="67" s="1"/>
  <c r="H110" i="66" s="1"/>
  <c r="J110" i="66" s="1"/>
  <c r="I109" i="67"/>
  <c r="K109" i="67" s="1"/>
  <c r="H109" i="66" s="1"/>
  <c r="J109" i="66" s="1"/>
  <c r="I108" i="67"/>
  <c r="K108" i="67" s="1"/>
  <c r="H108" i="66" s="1"/>
  <c r="J108" i="66" s="1"/>
  <c r="I107" i="67"/>
  <c r="K107" i="67" s="1"/>
  <c r="H107" i="66" s="1"/>
  <c r="J107" i="66" s="1"/>
  <c r="I106" i="67"/>
  <c r="K106" i="67" s="1"/>
  <c r="H106" i="66" s="1"/>
  <c r="J106" i="66" s="1"/>
  <c r="I105" i="67"/>
  <c r="K105" i="67" s="1"/>
  <c r="H105" i="66" s="1"/>
  <c r="J105" i="66" s="1"/>
  <c r="I104" i="67"/>
  <c r="K104" i="67" s="1"/>
  <c r="H104" i="66" s="1"/>
  <c r="J104" i="66" s="1"/>
  <c r="I103" i="67"/>
  <c r="K103" i="67" s="1"/>
  <c r="H103" i="66" s="1"/>
  <c r="J103" i="66" s="1"/>
  <c r="I102" i="67"/>
  <c r="K102" i="67" s="1"/>
  <c r="H102" i="66" s="1"/>
  <c r="J102" i="66" s="1"/>
  <c r="I101" i="67"/>
  <c r="K101" i="67" s="1"/>
  <c r="H101" i="66" s="1"/>
  <c r="J101" i="66" s="1"/>
  <c r="I100" i="67"/>
  <c r="K100" i="67" s="1"/>
  <c r="H100" i="66" s="1"/>
  <c r="J100" i="66" s="1"/>
  <c r="I99" i="67"/>
  <c r="K99" i="67" s="1"/>
  <c r="H99" i="66" s="1"/>
  <c r="J99" i="66" s="1"/>
  <c r="I98" i="67"/>
  <c r="K98" i="67" s="1"/>
  <c r="H98" i="66" s="1"/>
  <c r="J98" i="66" s="1"/>
  <c r="I97" i="67"/>
  <c r="K97" i="67" s="1"/>
  <c r="H97" i="66" s="1"/>
  <c r="J97" i="66" s="1"/>
  <c r="I96" i="67"/>
  <c r="K96" i="67" s="1"/>
  <c r="H96" i="66" s="1"/>
  <c r="J96" i="66" s="1"/>
  <c r="I95" i="67"/>
  <c r="K95" i="67" s="1"/>
  <c r="H95" i="66" s="1"/>
  <c r="J95" i="66" s="1"/>
  <c r="I94" i="67"/>
  <c r="K94" i="67" s="1"/>
  <c r="H94" i="66" s="1"/>
  <c r="J94" i="66" s="1"/>
  <c r="I93" i="67"/>
  <c r="K93" i="67" s="1"/>
  <c r="H93" i="66" s="1"/>
  <c r="J93" i="66" s="1"/>
  <c r="I92" i="67"/>
  <c r="K92" i="67" s="1"/>
  <c r="H92" i="66" s="1"/>
  <c r="J92" i="66" s="1"/>
  <c r="I91" i="67"/>
  <c r="K91" i="67" s="1"/>
  <c r="H91" i="66" s="1"/>
  <c r="J91" i="66" s="1"/>
  <c r="I90" i="67"/>
  <c r="K90" i="67" s="1"/>
  <c r="H90" i="66" s="1"/>
  <c r="J90" i="66" s="1"/>
  <c r="I89" i="67"/>
  <c r="K89" i="67" s="1"/>
  <c r="H89" i="66" s="1"/>
  <c r="J89" i="66" s="1"/>
  <c r="I88" i="67"/>
  <c r="K88" i="67" s="1"/>
  <c r="H88" i="66" s="1"/>
  <c r="J88" i="66" s="1"/>
  <c r="I87" i="67"/>
  <c r="K87" i="67" s="1"/>
  <c r="H87" i="66" s="1"/>
  <c r="J87" i="66" s="1"/>
  <c r="I86" i="67"/>
  <c r="K86" i="67" s="1"/>
  <c r="H86" i="66" s="1"/>
  <c r="J86" i="66" s="1"/>
  <c r="I85" i="67"/>
  <c r="K85" i="67" s="1"/>
  <c r="H85" i="66" s="1"/>
  <c r="J85" i="66" s="1"/>
  <c r="I84" i="67"/>
  <c r="K84" i="67" s="1"/>
  <c r="H84" i="66" s="1"/>
  <c r="J84" i="66" s="1"/>
  <c r="I83" i="67"/>
  <c r="K83" i="67" s="1"/>
  <c r="H83" i="66" s="1"/>
  <c r="J83" i="66" s="1"/>
  <c r="I82" i="67"/>
  <c r="K82" i="67" s="1"/>
  <c r="H82" i="66" s="1"/>
  <c r="J82" i="66" s="1"/>
  <c r="I81" i="67"/>
  <c r="K81" i="67" s="1"/>
  <c r="H81" i="66" s="1"/>
  <c r="J81" i="66" s="1"/>
  <c r="I80" i="67"/>
  <c r="K80" i="67" s="1"/>
  <c r="H80" i="66" s="1"/>
  <c r="J80" i="66" s="1"/>
  <c r="I79" i="67"/>
  <c r="K79" i="67" s="1"/>
  <c r="H79" i="66" s="1"/>
  <c r="J79" i="66" s="1"/>
  <c r="I78" i="67"/>
  <c r="K78" i="67" s="1"/>
  <c r="H78" i="66" s="1"/>
  <c r="J78" i="66" s="1"/>
  <c r="I77" i="67"/>
  <c r="K77" i="67" s="1"/>
  <c r="H77" i="66" s="1"/>
  <c r="J77" i="66" s="1"/>
  <c r="I76" i="67"/>
  <c r="K76" i="67" s="1"/>
  <c r="H76" i="66" s="1"/>
  <c r="J76" i="66" s="1"/>
  <c r="I75" i="67"/>
  <c r="K75" i="67" s="1"/>
  <c r="H75" i="66" s="1"/>
  <c r="J75" i="66" s="1"/>
  <c r="I74" i="67"/>
  <c r="K74" i="67" s="1"/>
  <c r="H74" i="66" s="1"/>
  <c r="J74" i="66" s="1"/>
  <c r="I73" i="67"/>
  <c r="K73" i="67" s="1"/>
  <c r="H73" i="66" s="1"/>
  <c r="J73" i="66" s="1"/>
  <c r="I72" i="67"/>
  <c r="K72" i="67" s="1"/>
  <c r="H72" i="66" s="1"/>
  <c r="J72" i="66" s="1"/>
  <c r="I71" i="67"/>
  <c r="K71" i="67" s="1"/>
  <c r="H71" i="66" s="1"/>
  <c r="J71" i="66" s="1"/>
  <c r="I70" i="67"/>
  <c r="K70" i="67" s="1"/>
  <c r="H70" i="66" s="1"/>
  <c r="J70" i="66" s="1"/>
  <c r="I69" i="67"/>
  <c r="K69" i="67" s="1"/>
  <c r="H69" i="66" s="1"/>
  <c r="J69" i="66" s="1"/>
  <c r="I68" i="67"/>
  <c r="K68" i="67" s="1"/>
  <c r="H68" i="66" s="1"/>
  <c r="J68" i="66" s="1"/>
  <c r="I67" i="67"/>
  <c r="K67" i="67" s="1"/>
  <c r="H67" i="66" s="1"/>
  <c r="J67" i="66" s="1"/>
  <c r="I66" i="67"/>
  <c r="K66" i="67" s="1"/>
  <c r="H66" i="66" s="1"/>
  <c r="J66" i="66" s="1"/>
  <c r="I65" i="67"/>
  <c r="K65" i="67" s="1"/>
  <c r="H65" i="66" s="1"/>
  <c r="J65" i="66" s="1"/>
  <c r="I64" i="67"/>
  <c r="K64" i="67" s="1"/>
  <c r="H64" i="66" s="1"/>
  <c r="J64" i="66" s="1"/>
  <c r="I63" i="67"/>
  <c r="K63" i="67" s="1"/>
  <c r="H63" i="66" s="1"/>
  <c r="J63" i="66" s="1"/>
  <c r="I62" i="67"/>
  <c r="K62" i="67" s="1"/>
  <c r="H62" i="66" s="1"/>
  <c r="J62" i="66" s="1"/>
  <c r="I61" i="67"/>
  <c r="K61" i="67" s="1"/>
  <c r="H61" i="66" s="1"/>
  <c r="J61" i="66" s="1"/>
  <c r="I60" i="67"/>
  <c r="K60" i="67" s="1"/>
  <c r="H60" i="66" s="1"/>
  <c r="J60" i="66" s="1"/>
  <c r="I59" i="67"/>
  <c r="K59" i="67" s="1"/>
  <c r="H59" i="66" s="1"/>
  <c r="J59" i="66" s="1"/>
  <c r="I58" i="67"/>
  <c r="K58" i="67" s="1"/>
  <c r="H58" i="66" s="1"/>
  <c r="J58" i="66" s="1"/>
  <c r="I57" i="67"/>
  <c r="K57" i="67" s="1"/>
  <c r="H57" i="66" s="1"/>
  <c r="J57" i="66" s="1"/>
  <c r="I56" i="67"/>
  <c r="K56" i="67" s="1"/>
  <c r="H56" i="66" s="1"/>
  <c r="J56" i="66" s="1"/>
  <c r="I55" i="67"/>
  <c r="K55" i="67" s="1"/>
  <c r="H55" i="66" s="1"/>
  <c r="J55" i="66" s="1"/>
  <c r="I54" i="67"/>
  <c r="K54" i="67" s="1"/>
  <c r="H54" i="66" s="1"/>
  <c r="J54" i="66" s="1"/>
  <c r="I53" i="67"/>
  <c r="K53" i="67" s="1"/>
  <c r="H53" i="66" s="1"/>
  <c r="J53" i="66" s="1"/>
  <c r="I52" i="67"/>
  <c r="K52" i="67" s="1"/>
  <c r="H52" i="66" s="1"/>
  <c r="J52" i="66" s="1"/>
  <c r="I51" i="67"/>
  <c r="K51" i="67" s="1"/>
  <c r="H51" i="66" s="1"/>
  <c r="J51" i="66" s="1"/>
  <c r="I50" i="67"/>
  <c r="K50" i="67" s="1"/>
  <c r="H50" i="66" s="1"/>
  <c r="J50" i="66" s="1"/>
  <c r="I49" i="67"/>
  <c r="K49" i="67" s="1"/>
  <c r="H49" i="66" s="1"/>
  <c r="J49" i="66" s="1"/>
  <c r="I48" i="67"/>
  <c r="K48" i="67" s="1"/>
  <c r="H48" i="66" s="1"/>
  <c r="J48" i="66" s="1"/>
  <c r="I47" i="67"/>
  <c r="K47" i="67" s="1"/>
  <c r="H47" i="66" s="1"/>
  <c r="J47" i="66" s="1"/>
  <c r="I46" i="67"/>
  <c r="K46" i="67" s="1"/>
  <c r="H46" i="66" s="1"/>
  <c r="J46" i="66" s="1"/>
  <c r="I45" i="67"/>
  <c r="K45" i="67" s="1"/>
  <c r="H45" i="66" s="1"/>
  <c r="J45" i="66" s="1"/>
  <c r="I44" i="67"/>
  <c r="K44" i="67" s="1"/>
  <c r="H44" i="66" s="1"/>
  <c r="J44" i="66" s="1"/>
  <c r="I43" i="67"/>
  <c r="K43" i="67" s="1"/>
  <c r="H43" i="66" s="1"/>
  <c r="J43" i="66" s="1"/>
  <c r="I42" i="67"/>
  <c r="K42" i="67" s="1"/>
  <c r="H42" i="66" s="1"/>
  <c r="J42" i="66" s="1"/>
  <c r="I41" i="67"/>
  <c r="K41" i="67" s="1"/>
  <c r="H41" i="66" s="1"/>
  <c r="J41" i="66" s="1"/>
  <c r="I40" i="67"/>
  <c r="K40" i="67" s="1"/>
  <c r="H40" i="66" s="1"/>
  <c r="J40" i="66" s="1"/>
  <c r="I39" i="67"/>
  <c r="K39" i="67" s="1"/>
  <c r="H39" i="66" s="1"/>
  <c r="J39" i="66" s="1"/>
  <c r="I38" i="67"/>
  <c r="K38" i="67" s="1"/>
  <c r="H38" i="66" s="1"/>
  <c r="J38" i="66" s="1"/>
  <c r="I37" i="67"/>
  <c r="K37" i="67" s="1"/>
  <c r="H37" i="66" s="1"/>
  <c r="J37" i="66" s="1"/>
  <c r="I36" i="67"/>
  <c r="K36" i="67" s="1"/>
  <c r="H36" i="66" s="1"/>
  <c r="J36" i="66" s="1"/>
  <c r="I35" i="67"/>
  <c r="K35" i="67" s="1"/>
  <c r="H35" i="66" s="1"/>
  <c r="J35" i="66" s="1"/>
  <c r="I33" i="67"/>
  <c r="K33" i="67" s="1"/>
  <c r="H33" i="66" s="1"/>
  <c r="J33" i="66" s="1"/>
  <c r="I32" i="67"/>
  <c r="K32" i="67" s="1"/>
  <c r="H32" i="66" s="1"/>
  <c r="J32" i="66" s="1"/>
  <c r="K21" i="67"/>
  <c r="H21" i="66" s="1"/>
  <c r="J21" i="66" s="1"/>
  <c r="C451" i="66"/>
  <c r="C450" i="66"/>
  <c r="G152" i="66" s="1"/>
  <c r="I152" i="66" s="1"/>
  <c r="C449" i="66"/>
  <c r="C448" i="66"/>
  <c r="C447" i="66"/>
  <c r="C446" i="66"/>
  <c r="C445" i="66"/>
  <c r="C444" i="66"/>
  <c r="C443" i="66"/>
  <c r="C442" i="66"/>
  <c r="C441" i="66"/>
  <c r="C440" i="66"/>
  <c r="C439" i="66"/>
  <c r="C438" i="66"/>
  <c r="C437" i="66"/>
  <c r="C436" i="66"/>
  <c r="C435" i="66"/>
  <c r="C434" i="66"/>
  <c r="C433" i="66"/>
  <c r="C432" i="66"/>
  <c r="C431" i="66"/>
  <c r="C430" i="66"/>
  <c r="C429" i="66"/>
  <c r="C428" i="66"/>
  <c r="C427" i="66"/>
  <c r="C426" i="66"/>
  <c r="C425" i="66"/>
  <c r="C424" i="66"/>
  <c r="C423" i="66"/>
  <c r="C422" i="66"/>
  <c r="G142" i="66" s="1"/>
  <c r="I142" i="66" s="1"/>
  <c r="C421" i="66"/>
  <c r="G141" i="66"/>
  <c r="I141" i="66" s="1"/>
  <c r="G140" i="66"/>
  <c r="I140" i="66" s="1"/>
  <c r="G139" i="66"/>
  <c r="I139" i="66" s="1"/>
  <c r="G138" i="66"/>
  <c r="I138" i="66" s="1"/>
  <c r="G137" i="66"/>
  <c r="I137" i="66" s="1"/>
  <c r="G136" i="66"/>
  <c r="I136" i="66" s="1"/>
  <c r="G135" i="66"/>
  <c r="I135" i="66" s="1"/>
  <c r="G134" i="66"/>
  <c r="I134" i="66" s="1"/>
  <c r="G133" i="66"/>
  <c r="I133" i="66" s="1"/>
  <c r="G132" i="66"/>
  <c r="I132" i="66" s="1"/>
  <c r="G131" i="66"/>
  <c r="I131" i="66" s="1"/>
  <c r="G130" i="66"/>
  <c r="I130" i="66" s="1"/>
  <c r="G129" i="66"/>
  <c r="I129" i="66" s="1"/>
  <c r="G128" i="66"/>
  <c r="I128" i="66" s="1"/>
  <c r="G127" i="66"/>
  <c r="I127" i="66" s="1"/>
  <c r="G126" i="66"/>
  <c r="I126" i="66" s="1"/>
  <c r="G125" i="66"/>
  <c r="I125" i="66" s="1"/>
  <c r="G124" i="66"/>
  <c r="I124" i="66" s="1"/>
  <c r="G123" i="66"/>
  <c r="I123" i="66" s="1"/>
  <c r="G122" i="66"/>
  <c r="I122" i="66" s="1"/>
  <c r="G121" i="66"/>
  <c r="I121" i="66" s="1"/>
  <c r="G120" i="66"/>
  <c r="I120" i="66" s="1"/>
  <c r="G119" i="66"/>
  <c r="I119" i="66" s="1"/>
  <c r="G118" i="66"/>
  <c r="I118" i="66" s="1"/>
  <c r="G117" i="66"/>
  <c r="I117" i="66" s="1"/>
  <c r="G116" i="66"/>
  <c r="I116" i="66" s="1"/>
  <c r="G115" i="66"/>
  <c r="I115" i="66" s="1"/>
  <c r="G114" i="66"/>
  <c r="I114" i="66" s="1"/>
  <c r="G113" i="66"/>
  <c r="I113" i="66" s="1"/>
  <c r="G112" i="66"/>
  <c r="I112" i="66" s="1"/>
  <c r="G111" i="66"/>
  <c r="I111" i="66" s="1"/>
  <c r="G110" i="66"/>
  <c r="I110" i="66" s="1"/>
  <c r="G109" i="66"/>
  <c r="I109" i="66" s="1"/>
  <c r="G108" i="66"/>
  <c r="I108" i="66" s="1"/>
  <c r="G107" i="66"/>
  <c r="I107" i="66" s="1"/>
  <c r="G106" i="66"/>
  <c r="I106" i="66" s="1"/>
  <c r="G105" i="66"/>
  <c r="I105" i="66" s="1"/>
  <c r="G104" i="66"/>
  <c r="I104" i="66" s="1"/>
  <c r="G103" i="66"/>
  <c r="I103" i="66" s="1"/>
  <c r="G102" i="66"/>
  <c r="I102" i="66" s="1"/>
  <c r="G101" i="66"/>
  <c r="I101" i="66" s="1"/>
  <c r="G100" i="66"/>
  <c r="I100" i="66" s="1"/>
  <c r="G99" i="66"/>
  <c r="I99" i="66" s="1"/>
  <c r="G98" i="66"/>
  <c r="I98" i="66" s="1"/>
  <c r="G97" i="66"/>
  <c r="I97" i="66" s="1"/>
  <c r="G96" i="66"/>
  <c r="I96" i="66" s="1"/>
  <c r="G95" i="66"/>
  <c r="I95" i="66" s="1"/>
  <c r="G94" i="66"/>
  <c r="I94" i="66" s="1"/>
  <c r="G93" i="66"/>
  <c r="I93" i="66" s="1"/>
  <c r="G92" i="66"/>
  <c r="I92" i="66" s="1"/>
  <c r="G91" i="66"/>
  <c r="I91" i="66" s="1"/>
  <c r="G90" i="66"/>
  <c r="I90" i="66" s="1"/>
  <c r="G89" i="66"/>
  <c r="I89" i="66" s="1"/>
  <c r="G88" i="66"/>
  <c r="I88" i="66" s="1"/>
  <c r="G87" i="66"/>
  <c r="I87" i="66" s="1"/>
  <c r="G86" i="66"/>
  <c r="I86" i="66" s="1"/>
  <c r="G85" i="66"/>
  <c r="I85" i="66" s="1"/>
  <c r="G84" i="66"/>
  <c r="I84" i="66" s="1"/>
  <c r="G83" i="66"/>
  <c r="I83" i="66" s="1"/>
  <c r="G82" i="66"/>
  <c r="I82" i="66" s="1"/>
  <c r="G81" i="66"/>
  <c r="I81" i="66" s="1"/>
  <c r="G80" i="66"/>
  <c r="I80" i="66" s="1"/>
  <c r="G79" i="66"/>
  <c r="I79" i="66" s="1"/>
  <c r="G78" i="66"/>
  <c r="I78" i="66" s="1"/>
  <c r="G77" i="66"/>
  <c r="I77" i="66" s="1"/>
  <c r="G76" i="66"/>
  <c r="I76" i="66" s="1"/>
  <c r="G75" i="66"/>
  <c r="I75" i="66" s="1"/>
  <c r="G74" i="66"/>
  <c r="I74" i="66" s="1"/>
  <c r="G73" i="66"/>
  <c r="I73" i="66" s="1"/>
  <c r="G72" i="66"/>
  <c r="I72" i="66" s="1"/>
  <c r="G71" i="66"/>
  <c r="I71" i="66" s="1"/>
  <c r="G70" i="66"/>
  <c r="I70" i="66" s="1"/>
  <c r="G69" i="66"/>
  <c r="I69" i="66" s="1"/>
  <c r="G68" i="66"/>
  <c r="I68" i="66" s="1"/>
  <c r="G67" i="66"/>
  <c r="I67" i="66" s="1"/>
  <c r="G66" i="66"/>
  <c r="I66" i="66" s="1"/>
  <c r="G65" i="66"/>
  <c r="I65" i="66" s="1"/>
  <c r="G64" i="66"/>
  <c r="I64" i="66" s="1"/>
  <c r="G63" i="66"/>
  <c r="I63" i="66" s="1"/>
  <c r="G62" i="66"/>
  <c r="I62" i="66" s="1"/>
  <c r="G61" i="66"/>
  <c r="I61" i="66" s="1"/>
  <c r="G60" i="66"/>
  <c r="I60" i="66" s="1"/>
  <c r="G59" i="66"/>
  <c r="I59" i="66" s="1"/>
  <c r="G58" i="66"/>
  <c r="I58" i="66" s="1"/>
  <c r="G57" i="66"/>
  <c r="I57" i="66" s="1"/>
  <c r="G56" i="66"/>
  <c r="I56" i="66" s="1"/>
  <c r="G55" i="66"/>
  <c r="I55" i="66" s="1"/>
  <c r="G54" i="66"/>
  <c r="I54" i="66" s="1"/>
  <c r="G53" i="66"/>
  <c r="I53" i="66" s="1"/>
  <c r="G52" i="66"/>
  <c r="I52" i="66" s="1"/>
  <c r="G51" i="66"/>
  <c r="I51" i="66" s="1"/>
  <c r="G50" i="66"/>
  <c r="I50" i="66" s="1"/>
  <c r="G49" i="66"/>
  <c r="I49" i="66" s="1"/>
  <c r="G48" i="66"/>
  <c r="I48" i="66" s="1"/>
  <c r="G47" i="66"/>
  <c r="I47" i="66" s="1"/>
  <c r="G46" i="66"/>
  <c r="I46" i="66" s="1"/>
  <c r="G45" i="66"/>
  <c r="I45" i="66" s="1"/>
  <c r="G44" i="66"/>
  <c r="I44" i="66" s="1"/>
  <c r="G43" i="66"/>
  <c r="I43" i="66" s="1"/>
  <c r="G42" i="66"/>
  <c r="I42" i="66" s="1"/>
  <c r="G41" i="66"/>
  <c r="I41" i="66" s="1"/>
  <c r="G40" i="66"/>
  <c r="I40" i="66" s="1"/>
  <c r="G39" i="66"/>
  <c r="I39" i="66" s="1"/>
  <c r="G38" i="66"/>
  <c r="I38" i="66" s="1"/>
  <c r="G37" i="66"/>
  <c r="I37" i="66" s="1"/>
  <c r="G36" i="66"/>
  <c r="I36" i="66" s="1"/>
  <c r="G35" i="66"/>
  <c r="I35" i="66" s="1"/>
  <c r="G34" i="66"/>
  <c r="I34" i="66" s="1"/>
  <c r="G33" i="66"/>
  <c r="I33" i="66" s="1"/>
  <c r="G32" i="66"/>
  <c r="I32" i="66" s="1"/>
  <c r="G31" i="66"/>
  <c r="I31" i="66" s="1"/>
  <c r="G30" i="66"/>
  <c r="I30" i="66" s="1"/>
  <c r="G29" i="66"/>
  <c r="I29" i="66" s="1"/>
  <c r="G28" i="66"/>
  <c r="I28" i="66" s="1"/>
  <c r="G27" i="66"/>
  <c r="I27" i="66" s="1"/>
  <c r="G26" i="66"/>
  <c r="I26" i="66" s="1"/>
  <c r="G25" i="66"/>
  <c r="I25" i="66" s="1"/>
  <c r="G24" i="66"/>
  <c r="I24" i="66" s="1"/>
  <c r="G23" i="66"/>
  <c r="I23" i="66" s="1"/>
  <c r="G22" i="66"/>
  <c r="I22" i="66" s="1"/>
  <c r="G21" i="66"/>
  <c r="I21" i="66" s="1"/>
  <c r="G20" i="66"/>
  <c r="I20" i="66" s="1"/>
  <c r="G19" i="66"/>
  <c r="I19" i="66" s="1"/>
  <c r="G18" i="66"/>
  <c r="I18" i="66" s="1"/>
  <c r="G17" i="66"/>
  <c r="I17" i="66" s="1"/>
  <c r="G16" i="66"/>
  <c r="I16" i="66" s="1"/>
  <c r="G15" i="66"/>
  <c r="I15" i="66" s="1"/>
  <c r="G14" i="66"/>
  <c r="I14" i="66" s="1"/>
  <c r="G13" i="66"/>
  <c r="I13" i="66" s="1"/>
  <c r="G12" i="66"/>
  <c r="I12" i="66" s="1"/>
  <c r="G11" i="66"/>
  <c r="I11" i="66" s="1"/>
  <c r="G10" i="66"/>
  <c r="I10" i="66" s="1"/>
  <c r="G9" i="66"/>
  <c r="I9" i="66" s="1"/>
  <c r="G8" i="66"/>
  <c r="I8" i="66" s="1"/>
  <c r="G7" i="66"/>
  <c r="I7" i="66" s="1"/>
  <c r="G6" i="66"/>
  <c r="I6" i="66" s="1"/>
  <c r="G5" i="66"/>
  <c r="I5" i="66" s="1"/>
  <c r="G4" i="66"/>
  <c r="I4" i="66" s="1"/>
  <c r="G3" i="66"/>
  <c r="I3" i="66" s="1"/>
  <c r="G143" i="66" l="1"/>
  <c r="I143" i="66" s="1"/>
  <c r="K143" i="66" s="1"/>
  <c r="G144" i="66"/>
  <c r="I144" i="66" s="1"/>
  <c r="K144" i="66" s="1"/>
  <c r="G147" i="66"/>
  <c r="I147" i="66" s="1"/>
  <c r="K147" i="66" s="1"/>
  <c r="G148" i="66"/>
  <c r="I148" i="66" s="1"/>
  <c r="K148" i="66" s="1"/>
  <c r="G26" i="68"/>
  <c r="K26" i="67" s="1"/>
  <c r="H26" i="66" s="1"/>
  <c r="J26" i="66" s="1"/>
  <c r="K26" i="66" s="1"/>
  <c r="G30" i="68"/>
  <c r="G146" i="66"/>
  <c r="I146" i="66" s="1"/>
  <c r="K146" i="66" s="1"/>
  <c r="G150" i="66"/>
  <c r="I150" i="66" s="1"/>
  <c r="K150" i="66" s="1"/>
  <c r="K152" i="66"/>
  <c r="L152" i="66" s="1"/>
  <c r="C160" i="2"/>
  <c r="FF99" i="1"/>
  <c r="B159" i="2"/>
  <c r="FE98" i="1"/>
  <c r="I30" i="67"/>
  <c r="K30" i="67" s="1"/>
  <c r="H30" i="66" s="1"/>
  <c r="J30" i="66" s="1"/>
  <c r="K30" i="66" s="1"/>
  <c r="I34" i="67"/>
  <c r="K34" i="67" s="1"/>
  <c r="H34" i="66" s="1"/>
  <c r="J34" i="66" s="1"/>
  <c r="K34" i="66" s="1"/>
  <c r="K97" i="66"/>
  <c r="K20" i="66"/>
  <c r="K12" i="66"/>
  <c r="K16" i="66"/>
  <c r="K59" i="66"/>
  <c r="K114" i="66"/>
  <c r="K116" i="66"/>
  <c r="K63" i="66"/>
  <c r="K47" i="66"/>
  <c r="K100" i="66"/>
  <c r="K91" i="66"/>
  <c r="K135" i="66"/>
  <c r="K19" i="66"/>
  <c r="K71" i="66"/>
  <c r="K111" i="66"/>
  <c r="K6" i="66"/>
  <c r="K24" i="66"/>
  <c r="K92" i="66"/>
  <c r="K95" i="66"/>
  <c r="K127" i="66"/>
  <c r="K130" i="66"/>
  <c r="K132" i="66"/>
  <c r="K119" i="66"/>
  <c r="K122" i="66"/>
  <c r="K60" i="66"/>
  <c r="K13" i="66"/>
  <c r="K76" i="66"/>
  <c r="K83" i="66"/>
  <c r="K103" i="66"/>
  <c r="K106" i="66"/>
  <c r="K112" i="66"/>
  <c r="K128" i="66"/>
  <c r="K48" i="66"/>
  <c r="K104" i="66"/>
  <c r="K108" i="66"/>
  <c r="K138" i="66"/>
  <c r="K4" i="66"/>
  <c r="K5" i="66"/>
  <c r="K14" i="66"/>
  <c r="K75" i="66"/>
  <c r="K79" i="66"/>
  <c r="K120" i="66"/>
  <c r="K124" i="66"/>
  <c r="K136" i="66"/>
  <c r="K140" i="66"/>
  <c r="K49" i="66"/>
  <c r="K77" i="66"/>
  <c r="K93" i="66"/>
  <c r="K37" i="66"/>
  <c r="K41" i="66"/>
  <c r="K45" i="66"/>
  <c r="K11" i="66"/>
  <c r="K27" i="66"/>
  <c r="K31" i="66"/>
  <c r="K35" i="66"/>
  <c r="K39" i="66"/>
  <c r="K43" i="66"/>
  <c r="K55" i="66"/>
  <c r="K67" i="66"/>
  <c r="K69" i="66"/>
  <c r="K73" i="66"/>
  <c r="K88" i="66"/>
  <c r="K96" i="66"/>
  <c r="K51" i="66"/>
  <c r="K53" i="66"/>
  <c r="K57" i="66"/>
  <c r="K72" i="66"/>
  <c r="K80" i="66"/>
  <c r="K8" i="66"/>
  <c r="K21" i="66"/>
  <c r="K28" i="66"/>
  <c r="K32" i="66"/>
  <c r="K36" i="66"/>
  <c r="K40" i="66"/>
  <c r="K44" i="66"/>
  <c r="K56" i="66"/>
  <c r="K61" i="66"/>
  <c r="K64" i="66"/>
  <c r="K68" i="66"/>
  <c r="K81" i="66"/>
  <c r="K87" i="66"/>
  <c r="K99" i="66"/>
  <c r="K102" i="66"/>
  <c r="K107" i="66"/>
  <c r="K110" i="66"/>
  <c r="K115" i="66"/>
  <c r="K118" i="66"/>
  <c r="K123" i="66"/>
  <c r="K126" i="66"/>
  <c r="K131" i="66"/>
  <c r="K134" i="66"/>
  <c r="K139" i="66"/>
  <c r="K142" i="66"/>
  <c r="K29" i="66"/>
  <c r="K33" i="66"/>
  <c r="K52" i="66"/>
  <c r="K65" i="66"/>
  <c r="K85" i="66"/>
  <c r="K89" i="66"/>
  <c r="K22" i="66"/>
  <c r="K17" i="66"/>
  <c r="K18" i="66"/>
  <c r="K23" i="66"/>
  <c r="K25" i="66"/>
  <c r="K84" i="66"/>
  <c r="K3" i="66"/>
  <c r="K7" i="66"/>
  <c r="K9" i="66"/>
  <c r="K10" i="66"/>
  <c r="K15" i="66"/>
  <c r="K38" i="66"/>
  <c r="K42" i="66"/>
  <c r="K78" i="66"/>
  <c r="K50" i="66"/>
  <c r="K66" i="66"/>
  <c r="K82" i="66"/>
  <c r="K98" i="66"/>
  <c r="K46" i="66"/>
  <c r="K62" i="66"/>
  <c r="K54" i="66"/>
  <c r="K70" i="66"/>
  <c r="K86" i="66"/>
  <c r="K94" i="66"/>
  <c r="K58" i="66"/>
  <c r="K74" i="66"/>
  <c r="K90" i="66"/>
  <c r="G151" i="66"/>
  <c r="I151" i="66" s="1"/>
  <c r="K151" i="66" s="1"/>
  <c r="K101" i="66"/>
  <c r="K105" i="66"/>
  <c r="K109" i="66"/>
  <c r="K113" i="66"/>
  <c r="K117" i="66"/>
  <c r="K121" i="66"/>
  <c r="K125" i="66"/>
  <c r="K129" i="66"/>
  <c r="K133" i="66"/>
  <c r="K137" i="66"/>
  <c r="K141" i="66"/>
  <c r="G145" i="66"/>
  <c r="I145" i="66" s="1"/>
  <c r="K145" i="66" s="1"/>
  <c r="G149" i="66"/>
  <c r="I149" i="66" s="1"/>
  <c r="K149" i="66" s="1"/>
  <c r="U154" i="19" l="1"/>
  <c r="AR154" i="19" s="1"/>
  <c r="B158" i="2"/>
  <c r="FE97" i="1"/>
  <c r="C159" i="2"/>
  <c r="FF98" i="1"/>
  <c r="U123" i="19"/>
  <c r="L121" i="66"/>
  <c r="U151" i="19"/>
  <c r="L149" i="66"/>
  <c r="U135" i="19"/>
  <c r="L133" i="66"/>
  <c r="U119" i="19"/>
  <c r="L117" i="66"/>
  <c r="U103" i="19"/>
  <c r="L101" i="66"/>
  <c r="U56" i="19"/>
  <c r="L54" i="66"/>
  <c r="U84" i="19"/>
  <c r="L82" i="66"/>
  <c r="U44" i="19"/>
  <c r="L42" i="66"/>
  <c r="U86" i="19"/>
  <c r="L84" i="66"/>
  <c r="U20" i="19"/>
  <c r="L18" i="66"/>
  <c r="U91" i="19"/>
  <c r="L89" i="66"/>
  <c r="U146" i="19"/>
  <c r="L144" i="66"/>
  <c r="U133" i="19"/>
  <c r="L131" i="66"/>
  <c r="U117" i="19"/>
  <c r="L115" i="66"/>
  <c r="U66" i="19"/>
  <c r="L64" i="66"/>
  <c r="U23" i="19"/>
  <c r="L21" i="66"/>
  <c r="U69" i="19"/>
  <c r="L67" i="66"/>
  <c r="U147" i="19"/>
  <c r="L145" i="66"/>
  <c r="U131" i="19"/>
  <c r="L129" i="66"/>
  <c r="U115" i="19"/>
  <c r="L113" i="66"/>
  <c r="U153" i="19"/>
  <c r="L151" i="66"/>
  <c r="U96" i="19"/>
  <c r="L94" i="66"/>
  <c r="U64" i="19"/>
  <c r="L62" i="66"/>
  <c r="U68" i="19"/>
  <c r="L66" i="66"/>
  <c r="U40" i="19"/>
  <c r="L38" i="66"/>
  <c r="U11" i="19"/>
  <c r="L9" i="66"/>
  <c r="U28" i="19"/>
  <c r="L26" i="66"/>
  <c r="U19" i="19"/>
  <c r="L17" i="66"/>
  <c r="U87" i="19"/>
  <c r="L85" i="66"/>
  <c r="U31" i="19"/>
  <c r="L29" i="66"/>
  <c r="U144" i="19"/>
  <c r="L142" i="66"/>
  <c r="U128" i="19"/>
  <c r="L126" i="66"/>
  <c r="U112" i="19"/>
  <c r="L110" i="66"/>
  <c r="U89" i="19"/>
  <c r="L87" i="66"/>
  <c r="U63" i="19"/>
  <c r="L61" i="66"/>
  <c r="U38" i="19"/>
  <c r="L36" i="66"/>
  <c r="U10" i="19"/>
  <c r="L8" i="66"/>
  <c r="U59" i="19"/>
  <c r="L57" i="66"/>
  <c r="U90" i="19"/>
  <c r="L88" i="66"/>
  <c r="U57" i="19"/>
  <c r="L55" i="66"/>
  <c r="U33" i="19"/>
  <c r="L31" i="66"/>
  <c r="U43" i="19"/>
  <c r="L41" i="66"/>
  <c r="U51" i="19"/>
  <c r="L49" i="66"/>
  <c r="U126" i="19"/>
  <c r="L124" i="66"/>
  <c r="U16" i="19"/>
  <c r="L14" i="66"/>
  <c r="U110" i="19"/>
  <c r="L108" i="66"/>
  <c r="U114" i="19"/>
  <c r="L112" i="66"/>
  <c r="U78" i="19"/>
  <c r="L76" i="66"/>
  <c r="U121" i="19"/>
  <c r="L119" i="66"/>
  <c r="U97" i="19"/>
  <c r="L95" i="66"/>
  <c r="U113" i="19"/>
  <c r="L111" i="66"/>
  <c r="U93" i="19"/>
  <c r="L91" i="66"/>
  <c r="U118" i="19"/>
  <c r="L116" i="66"/>
  <c r="U14" i="19"/>
  <c r="L12" i="66"/>
  <c r="U127" i="19"/>
  <c r="L125" i="66"/>
  <c r="U111" i="19"/>
  <c r="L109" i="66"/>
  <c r="U92" i="19"/>
  <c r="L90" i="66"/>
  <c r="U88" i="19"/>
  <c r="L86" i="66"/>
  <c r="U48" i="19"/>
  <c r="L46" i="66"/>
  <c r="U52" i="19"/>
  <c r="L50" i="66"/>
  <c r="U36" i="19"/>
  <c r="L34" i="66"/>
  <c r="U9" i="19"/>
  <c r="L7" i="66"/>
  <c r="U27" i="19"/>
  <c r="L25" i="66"/>
  <c r="U24" i="19"/>
  <c r="L22" i="66"/>
  <c r="U67" i="19"/>
  <c r="L65" i="66"/>
  <c r="U150" i="19"/>
  <c r="L148" i="66"/>
  <c r="U141" i="19"/>
  <c r="L139" i="66"/>
  <c r="U125" i="19"/>
  <c r="L123" i="66"/>
  <c r="U109" i="19"/>
  <c r="L107" i="66"/>
  <c r="U83" i="19"/>
  <c r="L81" i="66"/>
  <c r="U58" i="19"/>
  <c r="L56" i="66"/>
  <c r="U34" i="19"/>
  <c r="L32" i="66"/>
  <c r="U152" i="19"/>
  <c r="L150" i="66"/>
  <c r="U55" i="19"/>
  <c r="L53" i="66"/>
  <c r="U75" i="19"/>
  <c r="L73" i="66"/>
  <c r="U45" i="19"/>
  <c r="L43" i="66"/>
  <c r="U29" i="19"/>
  <c r="L27" i="66"/>
  <c r="U39" i="19"/>
  <c r="L37" i="66"/>
  <c r="U145" i="19"/>
  <c r="L143" i="66"/>
  <c r="U122" i="19"/>
  <c r="L120" i="66"/>
  <c r="U7" i="19"/>
  <c r="L5" i="66"/>
  <c r="U106" i="19"/>
  <c r="L104" i="66"/>
  <c r="U108" i="19"/>
  <c r="L106" i="66"/>
  <c r="U15" i="19"/>
  <c r="L13" i="66"/>
  <c r="U134" i="19"/>
  <c r="L132" i="66"/>
  <c r="U94" i="19"/>
  <c r="L92" i="66"/>
  <c r="U73" i="19"/>
  <c r="L71" i="66"/>
  <c r="U102" i="19"/>
  <c r="L100" i="66"/>
  <c r="U116" i="19"/>
  <c r="L114" i="66"/>
  <c r="U32" i="19"/>
  <c r="L30" i="66"/>
  <c r="U76" i="19"/>
  <c r="L74" i="66"/>
  <c r="U100" i="19"/>
  <c r="L98" i="66"/>
  <c r="U17" i="19"/>
  <c r="L15" i="66"/>
  <c r="U25" i="19"/>
  <c r="L23" i="66"/>
  <c r="U148" i="19"/>
  <c r="L146" i="66"/>
  <c r="U54" i="19"/>
  <c r="L52" i="66"/>
  <c r="U149" i="19"/>
  <c r="L147" i="66"/>
  <c r="U136" i="19"/>
  <c r="L134" i="66"/>
  <c r="U120" i="19"/>
  <c r="L118" i="66"/>
  <c r="U104" i="19"/>
  <c r="L102" i="66"/>
  <c r="U70" i="19"/>
  <c r="L68" i="66"/>
  <c r="U46" i="19"/>
  <c r="L44" i="66"/>
  <c r="U30" i="19"/>
  <c r="L28" i="66"/>
  <c r="U82" i="19"/>
  <c r="L80" i="66"/>
  <c r="U53" i="19"/>
  <c r="L51" i="66"/>
  <c r="U71" i="19"/>
  <c r="L69" i="66"/>
  <c r="U41" i="19"/>
  <c r="L39" i="66"/>
  <c r="U13" i="19"/>
  <c r="L11" i="66"/>
  <c r="U95" i="19"/>
  <c r="L93" i="66"/>
  <c r="U142" i="19"/>
  <c r="L140" i="66"/>
  <c r="U81" i="19"/>
  <c r="L79" i="66"/>
  <c r="U6" i="19"/>
  <c r="L4" i="66"/>
  <c r="U50" i="19"/>
  <c r="L48" i="66"/>
  <c r="U105" i="19"/>
  <c r="L103" i="66"/>
  <c r="U62" i="19"/>
  <c r="L60" i="66"/>
  <c r="U132" i="19"/>
  <c r="L130" i="66"/>
  <c r="U26" i="19"/>
  <c r="L24" i="66"/>
  <c r="U21" i="19"/>
  <c r="L19" i="66"/>
  <c r="U49" i="19"/>
  <c r="L47" i="66"/>
  <c r="U61" i="19"/>
  <c r="L59" i="66"/>
  <c r="U22" i="19"/>
  <c r="L20" i="66"/>
  <c r="U143" i="19"/>
  <c r="L141" i="66"/>
  <c r="U139" i="19"/>
  <c r="L137" i="66"/>
  <c r="U107" i="19"/>
  <c r="L105" i="66"/>
  <c r="U72" i="19"/>
  <c r="L70" i="66"/>
  <c r="U80" i="19"/>
  <c r="L78" i="66"/>
  <c r="U60" i="19"/>
  <c r="L58" i="66"/>
  <c r="U12" i="19"/>
  <c r="L10" i="66"/>
  <c r="U35" i="19"/>
  <c r="L33" i="66"/>
  <c r="U101" i="19"/>
  <c r="L99" i="66"/>
  <c r="U42" i="19"/>
  <c r="L40" i="66"/>
  <c r="U74" i="19"/>
  <c r="L72" i="66"/>
  <c r="U98" i="19"/>
  <c r="L96" i="66"/>
  <c r="U37" i="19"/>
  <c r="L35" i="66"/>
  <c r="U47" i="19"/>
  <c r="L45" i="66"/>
  <c r="U79" i="19"/>
  <c r="L77" i="66"/>
  <c r="U138" i="19"/>
  <c r="L136" i="66"/>
  <c r="U77" i="19"/>
  <c r="L75" i="66"/>
  <c r="U140" i="19"/>
  <c r="L138" i="66"/>
  <c r="U130" i="19"/>
  <c r="L128" i="66"/>
  <c r="U85" i="19"/>
  <c r="L83" i="66"/>
  <c r="U124" i="19"/>
  <c r="L122" i="66"/>
  <c r="U129" i="19"/>
  <c r="L127" i="66"/>
  <c r="U8" i="19"/>
  <c r="L6" i="66"/>
  <c r="U137" i="19"/>
  <c r="L135" i="66"/>
  <c r="U65" i="19"/>
  <c r="L63" i="66"/>
  <c r="U18" i="19"/>
  <c r="L16" i="66"/>
  <c r="U99" i="19"/>
  <c r="L97" i="66"/>
  <c r="U5" i="19"/>
  <c r="L3" i="66"/>
  <c r="C158" i="2" l="1"/>
  <c r="FF97" i="1"/>
  <c r="B157" i="2"/>
  <c r="FE96" i="1"/>
  <c r="AF61" i="1"/>
  <c r="AG61" i="1"/>
  <c r="AH61" i="1"/>
  <c r="AI61" i="1"/>
  <c r="AJ61" i="1"/>
  <c r="AK61" i="1"/>
  <c r="AL61" i="1"/>
  <c r="AM61" i="1"/>
  <c r="AN61" i="1"/>
  <c r="AF62" i="1"/>
  <c r="AG62" i="1"/>
  <c r="AH62" i="1"/>
  <c r="AI62" i="1"/>
  <c r="AJ62" i="1"/>
  <c r="AK62" i="1"/>
  <c r="AL62" i="1"/>
  <c r="AM62" i="1"/>
  <c r="AN62" i="1"/>
  <c r="AF63" i="1"/>
  <c r="AG63" i="1"/>
  <c r="AH63" i="1"/>
  <c r="AI63" i="1"/>
  <c r="AJ63" i="1"/>
  <c r="AK63" i="1"/>
  <c r="AL63" i="1"/>
  <c r="AM63" i="1"/>
  <c r="AN63" i="1"/>
  <c r="AF64" i="1"/>
  <c r="AG64" i="1"/>
  <c r="AH64" i="1"/>
  <c r="AI64" i="1"/>
  <c r="AJ64" i="1"/>
  <c r="AK64" i="1"/>
  <c r="AL64" i="1"/>
  <c r="AM64" i="1"/>
  <c r="AN64" i="1"/>
  <c r="AF65" i="1"/>
  <c r="AG65" i="1"/>
  <c r="AH65" i="1"/>
  <c r="AI65" i="1"/>
  <c r="AJ65" i="1"/>
  <c r="AK65" i="1"/>
  <c r="AL65" i="1"/>
  <c r="AM65" i="1"/>
  <c r="AN65" i="1"/>
  <c r="AF66" i="1"/>
  <c r="AG66" i="1"/>
  <c r="AH66" i="1"/>
  <c r="AI66" i="1"/>
  <c r="AJ66" i="1"/>
  <c r="AK66" i="1"/>
  <c r="AL66" i="1"/>
  <c r="AM66" i="1"/>
  <c r="AN66" i="1"/>
  <c r="AF67" i="1"/>
  <c r="AG67" i="1"/>
  <c r="AH67" i="1"/>
  <c r="AI67" i="1"/>
  <c r="AJ67" i="1"/>
  <c r="AK67" i="1"/>
  <c r="AL67" i="1"/>
  <c r="AM67" i="1"/>
  <c r="AN67" i="1"/>
  <c r="AF68" i="1"/>
  <c r="AG68" i="1"/>
  <c r="AH68" i="1"/>
  <c r="AI68" i="1"/>
  <c r="AJ68" i="1"/>
  <c r="AK68" i="1"/>
  <c r="AL68" i="1"/>
  <c r="AM68" i="1"/>
  <c r="AN68" i="1"/>
  <c r="AF69" i="1"/>
  <c r="AG69" i="1"/>
  <c r="AH69" i="1"/>
  <c r="AI69" i="1"/>
  <c r="AJ69" i="1"/>
  <c r="AK69" i="1"/>
  <c r="AL69" i="1"/>
  <c r="AM69" i="1"/>
  <c r="AN69" i="1"/>
  <c r="AF70" i="1"/>
  <c r="AG70" i="1"/>
  <c r="AH70" i="1"/>
  <c r="AI70" i="1"/>
  <c r="AJ70" i="1"/>
  <c r="AK70" i="1"/>
  <c r="AL70" i="1"/>
  <c r="AM70" i="1"/>
  <c r="AN70" i="1"/>
  <c r="AF71" i="1"/>
  <c r="AG71" i="1"/>
  <c r="AH71" i="1"/>
  <c r="AI71" i="1"/>
  <c r="AJ71" i="1"/>
  <c r="AK71" i="1"/>
  <c r="AL71" i="1"/>
  <c r="AM71" i="1"/>
  <c r="AN71" i="1"/>
  <c r="AF72" i="1"/>
  <c r="AG72" i="1"/>
  <c r="AH72" i="1"/>
  <c r="AI72" i="1"/>
  <c r="AJ72" i="1"/>
  <c r="AK72" i="1"/>
  <c r="AL72" i="1"/>
  <c r="AM72" i="1"/>
  <c r="AN72" i="1"/>
  <c r="AF73" i="1"/>
  <c r="AG73" i="1"/>
  <c r="AH73" i="1"/>
  <c r="AI73" i="1"/>
  <c r="AJ73" i="1"/>
  <c r="AK73" i="1"/>
  <c r="AL73" i="1"/>
  <c r="AM73" i="1"/>
  <c r="AN73" i="1"/>
  <c r="AF74" i="1"/>
  <c r="AG74" i="1"/>
  <c r="AH74" i="1"/>
  <c r="AI74" i="1"/>
  <c r="AJ74" i="1"/>
  <c r="AK74" i="1"/>
  <c r="AL74" i="1"/>
  <c r="AM74" i="1"/>
  <c r="AN74" i="1"/>
  <c r="AF75" i="1"/>
  <c r="AG75" i="1"/>
  <c r="AH75" i="1"/>
  <c r="AI75" i="1"/>
  <c r="AJ75" i="1"/>
  <c r="AK75" i="1"/>
  <c r="AL75" i="1"/>
  <c r="AM75" i="1"/>
  <c r="AN75" i="1"/>
  <c r="AF76" i="1"/>
  <c r="AG76" i="1"/>
  <c r="AH76" i="1"/>
  <c r="AI76" i="1"/>
  <c r="AJ76" i="1"/>
  <c r="AK76" i="1"/>
  <c r="AL76" i="1"/>
  <c r="AM76" i="1"/>
  <c r="AN76" i="1"/>
  <c r="AF77" i="1"/>
  <c r="AG77" i="1"/>
  <c r="AH77" i="1"/>
  <c r="AI77" i="1"/>
  <c r="AJ77" i="1"/>
  <c r="AK77" i="1"/>
  <c r="AL77" i="1"/>
  <c r="AM77" i="1"/>
  <c r="AN77" i="1"/>
  <c r="AF78" i="1"/>
  <c r="AG78" i="1"/>
  <c r="AH78" i="1"/>
  <c r="AI78" i="1"/>
  <c r="AJ78" i="1"/>
  <c r="AK78" i="1"/>
  <c r="AL78" i="1"/>
  <c r="AM78" i="1"/>
  <c r="AN78" i="1"/>
  <c r="AF79" i="1"/>
  <c r="AG79" i="1"/>
  <c r="AH79" i="1"/>
  <c r="AI79" i="1"/>
  <c r="AJ79" i="1"/>
  <c r="AK79" i="1"/>
  <c r="AL79" i="1"/>
  <c r="AM79" i="1"/>
  <c r="AN79" i="1"/>
  <c r="AF80" i="1"/>
  <c r="AG80" i="1"/>
  <c r="AH80" i="1"/>
  <c r="AI80" i="1"/>
  <c r="AJ80" i="1"/>
  <c r="AK80" i="1"/>
  <c r="AL80" i="1"/>
  <c r="AM80" i="1"/>
  <c r="AN80" i="1"/>
  <c r="AF81" i="1"/>
  <c r="AG81" i="1"/>
  <c r="AH81" i="1"/>
  <c r="AI81" i="1"/>
  <c r="AJ81" i="1"/>
  <c r="AK81" i="1"/>
  <c r="AL81" i="1"/>
  <c r="AM81" i="1"/>
  <c r="AN81" i="1"/>
  <c r="AF82" i="1"/>
  <c r="AG82" i="1"/>
  <c r="AH82" i="1"/>
  <c r="AI82" i="1"/>
  <c r="AJ82" i="1"/>
  <c r="AK82" i="1"/>
  <c r="AL82" i="1"/>
  <c r="AM82" i="1"/>
  <c r="AN82" i="1"/>
  <c r="AF83" i="1"/>
  <c r="AG83" i="1"/>
  <c r="AH83" i="1"/>
  <c r="AI83" i="1"/>
  <c r="AJ83" i="1"/>
  <c r="AK83" i="1"/>
  <c r="AL83" i="1"/>
  <c r="AM83" i="1"/>
  <c r="AN83" i="1"/>
  <c r="AF84" i="1"/>
  <c r="AG84" i="1"/>
  <c r="AH84" i="1"/>
  <c r="AI84" i="1"/>
  <c r="AJ84" i="1"/>
  <c r="AK84" i="1"/>
  <c r="AL84" i="1"/>
  <c r="AM84" i="1"/>
  <c r="AN84" i="1"/>
  <c r="AF85" i="1"/>
  <c r="AG85" i="1"/>
  <c r="AH85" i="1"/>
  <c r="AI85" i="1"/>
  <c r="AJ85" i="1"/>
  <c r="AK85" i="1"/>
  <c r="AL85" i="1"/>
  <c r="AM85" i="1"/>
  <c r="AN85" i="1"/>
  <c r="AF86" i="1"/>
  <c r="AG86" i="1"/>
  <c r="AH86" i="1"/>
  <c r="AI86" i="1"/>
  <c r="AJ86" i="1"/>
  <c r="AK86" i="1"/>
  <c r="AL86" i="1"/>
  <c r="AM86" i="1"/>
  <c r="AN86" i="1"/>
  <c r="AF87" i="1"/>
  <c r="AG87" i="1"/>
  <c r="AH87" i="1"/>
  <c r="AI87" i="1"/>
  <c r="AJ87" i="1"/>
  <c r="AK87" i="1"/>
  <c r="AL87" i="1"/>
  <c r="AM87" i="1"/>
  <c r="AN87" i="1"/>
  <c r="AF88" i="1"/>
  <c r="AG88" i="1"/>
  <c r="AH88" i="1"/>
  <c r="AI88" i="1"/>
  <c r="AJ88" i="1"/>
  <c r="AK88" i="1"/>
  <c r="AL88" i="1"/>
  <c r="AM88" i="1"/>
  <c r="AN88" i="1"/>
  <c r="AF89" i="1"/>
  <c r="AG89" i="1"/>
  <c r="AH89" i="1"/>
  <c r="AI89" i="1"/>
  <c r="AJ89" i="1"/>
  <c r="AK89" i="1"/>
  <c r="AL89" i="1"/>
  <c r="AM89" i="1"/>
  <c r="AN89" i="1"/>
  <c r="AF90" i="1"/>
  <c r="AG90" i="1"/>
  <c r="AH90" i="1"/>
  <c r="AI90" i="1"/>
  <c r="AJ90" i="1"/>
  <c r="AK90" i="1"/>
  <c r="AL90" i="1"/>
  <c r="AM90" i="1"/>
  <c r="AN90" i="1"/>
  <c r="AF91" i="1"/>
  <c r="AG91" i="1"/>
  <c r="AH91" i="1"/>
  <c r="AI91" i="1"/>
  <c r="AJ91" i="1"/>
  <c r="AK91" i="1"/>
  <c r="AL91" i="1"/>
  <c r="AM91" i="1"/>
  <c r="AN91" i="1"/>
  <c r="AF92" i="1"/>
  <c r="AG92" i="1"/>
  <c r="AH92" i="1"/>
  <c r="AI92" i="1"/>
  <c r="AJ92" i="1"/>
  <c r="AK92" i="1"/>
  <c r="AL92" i="1"/>
  <c r="AM92" i="1"/>
  <c r="AN92" i="1"/>
  <c r="AF93" i="1"/>
  <c r="AG93" i="1"/>
  <c r="AH93" i="1"/>
  <c r="AI93" i="1"/>
  <c r="AJ93" i="1"/>
  <c r="AK93" i="1"/>
  <c r="AL93" i="1"/>
  <c r="AM93" i="1"/>
  <c r="AN93" i="1"/>
  <c r="AF94" i="1"/>
  <c r="AG94" i="1"/>
  <c r="AH94" i="1"/>
  <c r="AI94" i="1"/>
  <c r="AJ94" i="1"/>
  <c r="AK94" i="1"/>
  <c r="AL94" i="1"/>
  <c r="AM94" i="1"/>
  <c r="AN94" i="1"/>
  <c r="AF95" i="1"/>
  <c r="AG95" i="1"/>
  <c r="AH95" i="1"/>
  <c r="AI95" i="1"/>
  <c r="AJ95" i="1"/>
  <c r="AK95" i="1"/>
  <c r="AL95" i="1"/>
  <c r="AM95" i="1"/>
  <c r="AN95" i="1"/>
  <c r="AF96" i="1"/>
  <c r="AG96" i="1"/>
  <c r="AH96" i="1"/>
  <c r="AI96" i="1"/>
  <c r="AJ96" i="1"/>
  <c r="AK96" i="1"/>
  <c r="AL96" i="1"/>
  <c r="AM96" i="1"/>
  <c r="AN96" i="1"/>
  <c r="AF97" i="1"/>
  <c r="AG97" i="1"/>
  <c r="AH97" i="1"/>
  <c r="AI97" i="1"/>
  <c r="AJ97" i="1"/>
  <c r="AK97" i="1"/>
  <c r="AL97" i="1"/>
  <c r="AM97" i="1"/>
  <c r="AN97" i="1"/>
  <c r="AF98" i="1"/>
  <c r="AG98" i="1"/>
  <c r="AH98" i="1"/>
  <c r="AI98" i="1"/>
  <c r="AJ98" i="1"/>
  <c r="AK98" i="1"/>
  <c r="AL98" i="1"/>
  <c r="AM98" i="1"/>
  <c r="AN98" i="1"/>
  <c r="AF99" i="1"/>
  <c r="AG99" i="1"/>
  <c r="AH99" i="1"/>
  <c r="AI99" i="1"/>
  <c r="AJ99" i="1"/>
  <c r="AK99" i="1"/>
  <c r="AL99" i="1"/>
  <c r="AM99" i="1"/>
  <c r="AN99" i="1"/>
  <c r="AF100" i="1"/>
  <c r="AG100" i="1"/>
  <c r="AH100" i="1"/>
  <c r="AI100" i="1"/>
  <c r="AJ100" i="1"/>
  <c r="AK100" i="1"/>
  <c r="AL100" i="1"/>
  <c r="AM100" i="1"/>
  <c r="AN100" i="1"/>
  <c r="AF101" i="1"/>
  <c r="AG101" i="1"/>
  <c r="AH101" i="1"/>
  <c r="AI101" i="1"/>
  <c r="AJ101" i="1"/>
  <c r="AK101" i="1"/>
  <c r="AL101" i="1"/>
  <c r="AM101" i="1"/>
  <c r="AN101" i="1"/>
  <c r="AF102" i="1"/>
  <c r="AG102" i="1"/>
  <c r="AH102" i="1"/>
  <c r="AI102" i="1"/>
  <c r="AJ102" i="1"/>
  <c r="AK102" i="1"/>
  <c r="AL102" i="1"/>
  <c r="AM102" i="1"/>
  <c r="AN102" i="1"/>
  <c r="AF103" i="1"/>
  <c r="AG103" i="1"/>
  <c r="AH103" i="1"/>
  <c r="AI103" i="1"/>
  <c r="AJ103" i="1"/>
  <c r="AK103" i="1"/>
  <c r="AL103" i="1"/>
  <c r="AM103" i="1"/>
  <c r="AN103" i="1"/>
  <c r="AF104" i="1"/>
  <c r="AG104" i="1"/>
  <c r="AH104" i="1"/>
  <c r="AI104" i="1"/>
  <c r="AJ104" i="1"/>
  <c r="AK104" i="1"/>
  <c r="AL104" i="1"/>
  <c r="AM104" i="1"/>
  <c r="AN104" i="1"/>
  <c r="AF105" i="1"/>
  <c r="AG105" i="1"/>
  <c r="AH105" i="1"/>
  <c r="AI105" i="1"/>
  <c r="AJ105" i="1"/>
  <c r="AK105" i="1"/>
  <c r="AL105" i="1"/>
  <c r="AM105" i="1"/>
  <c r="AN105" i="1"/>
  <c r="AF106" i="1"/>
  <c r="AG106" i="1"/>
  <c r="AH106" i="1"/>
  <c r="AI106" i="1"/>
  <c r="AJ106" i="1"/>
  <c r="AK106" i="1"/>
  <c r="AL106" i="1"/>
  <c r="AM106" i="1"/>
  <c r="AN106" i="1"/>
  <c r="AF107" i="1"/>
  <c r="AG107" i="1"/>
  <c r="AH107" i="1"/>
  <c r="AI107" i="1"/>
  <c r="AJ107" i="1"/>
  <c r="AK107" i="1"/>
  <c r="AL107" i="1"/>
  <c r="AM107" i="1"/>
  <c r="AN107" i="1"/>
  <c r="AF108" i="1"/>
  <c r="AG108" i="1"/>
  <c r="AH108" i="1"/>
  <c r="AI108" i="1"/>
  <c r="AJ108" i="1"/>
  <c r="AK108" i="1"/>
  <c r="AL108" i="1"/>
  <c r="AM108" i="1"/>
  <c r="AN108" i="1"/>
  <c r="AF109" i="1"/>
  <c r="AG109" i="1"/>
  <c r="AH109" i="1"/>
  <c r="AI109" i="1"/>
  <c r="AJ109" i="1"/>
  <c r="AK109" i="1"/>
  <c r="AL109" i="1"/>
  <c r="AM109" i="1"/>
  <c r="AN109" i="1"/>
  <c r="AF110" i="1"/>
  <c r="AG110" i="1"/>
  <c r="AH110" i="1"/>
  <c r="AI110" i="1"/>
  <c r="AJ110" i="1"/>
  <c r="AK110" i="1"/>
  <c r="AL110" i="1"/>
  <c r="AM110" i="1"/>
  <c r="AN110" i="1"/>
  <c r="AF111" i="1"/>
  <c r="AG111" i="1"/>
  <c r="AH111" i="1"/>
  <c r="AI111" i="1"/>
  <c r="AJ111" i="1"/>
  <c r="AK111" i="1"/>
  <c r="AL111" i="1"/>
  <c r="AM111" i="1"/>
  <c r="AN111" i="1"/>
  <c r="AF112" i="1"/>
  <c r="AG112" i="1"/>
  <c r="AH112" i="1"/>
  <c r="AI112" i="1"/>
  <c r="AJ112" i="1"/>
  <c r="AK112" i="1"/>
  <c r="AL112" i="1"/>
  <c r="AM112" i="1"/>
  <c r="AN112" i="1"/>
  <c r="AF113" i="1"/>
  <c r="AG113" i="1"/>
  <c r="AH113" i="1"/>
  <c r="AI113" i="1"/>
  <c r="AJ113" i="1"/>
  <c r="AK113" i="1"/>
  <c r="AL113" i="1"/>
  <c r="AM113" i="1"/>
  <c r="AN113" i="1"/>
  <c r="AF114" i="1"/>
  <c r="AG114" i="1"/>
  <c r="AH114" i="1"/>
  <c r="AI114" i="1"/>
  <c r="AJ114" i="1"/>
  <c r="AK114" i="1"/>
  <c r="AL114" i="1"/>
  <c r="AM114" i="1"/>
  <c r="AN114" i="1"/>
  <c r="AF115" i="1"/>
  <c r="AG115" i="1"/>
  <c r="AH115" i="1"/>
  <c r="AI115" i="1"/>
  <c r="AJ115" i="1"/>
  <c r="AK115" i="1"/>
  <c r="AL115" i="1"/>
  <c r="AM115" i="1"/>
  <c r="AN115" i="1"/>
  <c r="AF116" i="1"/>
  <c r="AG116" i="1"/>
  <c r="AH116" i="1"/>
  <c r="AI116" i="1"/>
  <c r="AJ116" i="1"/>
  <c r="AK116" i="1"/>
  <c r="AL116" i="1"/>
  <c r="AM116" i="1"/>
  <c r="AN116" i="1"/>
  <c r="AF117" i="1"/>
  <c r="AG117" i="1"/>
  <c r="AH117" i="1"/>
  <c r="AI117" i="1"/>
  <c r="AJ117" i="1"/>
  <c r="AK117" i="1"/>
  <c r="AL117" i="1"/>
  <c r="AM117" i="1"/>
  <c r="AN117" i="1"/>
  <c r="AF118" i="1"/>
  <c r="AG118" i="1"/>
  <c r="AH118" i="1"/>
  <c r="AI118" i="1"/>
  <c r="AJ118" i="1"/>
  <c r="AK118" i="1"/>
  <c r="AL118" i="1"/>
  <c r="AM118" i="1"/>
  <c r="AN118" i="1"/>
  <c r="AF119" i="1"/>
  <c r="AG119" i="1"/>
  <c r="AH119" i="1"/>
  <c r="AI119" i="1"/>
  <c r="AJ119" i="1"/>
  <c r="AK119" i="1"/>
  <c r="AL119" i="1"/>
  <c r="AM119" i="1"/>
  <c r="AN119" i="1"/>
  <c r="AF120" i="1"/>
  <c r="AG120" i="1"/>
  <c r="AH120" i="1"/>
  <c r="AI120" i="1"/>
  <c r="AJ120" i="1"/>
  <c r="AK120" i="1"/>
  <c r="AL120" i="1"/>
  <c r="AM120" i="1"/>
  <c r="AN120" i="1"/>
  <c r="AF121" i="1"/>
  <c r="AG121" i="1"/>
  <c r="AH121" i="1"/>
  <c r="AI121" i="1"/>
  <c r="AJ121" i="1"/>
  <c r="AK121" i="1"/>
  <c r="AL121" i="1"/>
  <c r="AM121" i="1"/>
  <c r="AN121" i="1"/>
  <c r="AF122" i="1"/>
  <c r="AG122" i="1"/>
  <c r="AH122" i="1"/>
  <c r="AI122" i="1"/>
  <c r="AJ122" i="1"/>
  <c r="AK122" i="1"/>
  <c r="AL122" i="1"/>
  <c r="AM122" i="1"/>
  <c r="AN122" i="1"/>
  <c r="AF123" i="1"/>
  <c r="AG123" i="1"/>
  <c r="AH123" i="1"/>
  <c r="AI123" i="1"/>
  <c r="AJ123" i="1"/>
  <c r="AK123" i="1"/>
  <c r="AL123" i="1"/>
  <c r="AM123" i="1"/>
  <c r="AN123" i="1"/>
  <c r="AF124" i="1"/>
  <c r="AG124" i="1"/>
  <c r="AH124" i="1"/>
  <c r="AI124" i="1"/>
  <c r="AJ124" i="1"/>
  <c r="AK124" i="1"/>
  <c r="AL124" i="1"/>
  <c r="AM124" i="1"/>
  <c r="AN124" i="1"/>
  <c r="AF125" i="1"/>
  <c r="AG125" i="1"/>
  <c r="AH125" i="1"/>
  <c r="AI125" i="1"/>
  <c r="AJ125" i="1"/>
  <c r="AK125" i="1"/>
  <c r="AL125" i="1"/>
  <c r="AM125" i="1"/>
  <c r="AN125" i="1"/>
  <c r="AF126" i="1"/>
  <c r="AG126" i="1"/>
  <c r="AH126" i="1"/>
  <c r="AI126" i="1"/>
  <c r="AJ126" i="1"/>
  <c r="AK126" i="1"/>
  <c r="AL126" i="1"/>
  <c r="AM126" i="1"/>
  <c r="AN126" i="1"/>
  <c r="AF127" i="1"/>
  <c r="AG127" i="1"/>
  <c r="AH127" i="1"/>
  <c r="AI127" i="1"/>
  <c r="AJ127" i="1"/>
  <c r="AK127" i="1"/>
  <c r="AL127" i="1"/>
  <c r="AM127" i="1"/>
  <c r="AN127" i="1"/>
  <c r="AF128" i="1"/>
  <c r="AG128" i="1"/>
  <c r="AH128" i="1"/>
  <c r="AI128" i="1"/>
  <c r="AJ128" i="1"/>
  <c r="AK128" i="1"/>
  <c r="AL128" i="1"/>
  <c r="AM128" i="1"/>
  <c r="AN128" i="1"/>
  <c r="AF129" i="1"/>
  <c r="AG129" i="1"/>
  <c r="AH129" i="1"/>
  <c r="AI129" i="1"/>
  <c r="AJ129" i="1"/>
  <c r="AK129" i="1"/>
  <c r="AL129" i="1"/>
  <c r="AM129" i="1"/>
  <c r="AN129" i="1"/>
  <c r="AF130" i="1"/>
  <c r="AG130" i="1"/>
  <c r="AH130" i="1"/>
  <c r="AI130" i="1"/>
  <c r="AJ130" i="1"/>
  <c r="AK130" i="1"/>
  <c r="AL130" i="1"/>
  <c r="AM130" i="1"/>
  <c r="AN130" i="1"/>
  <c r="AF131" i="1"/>
  <c r="AG131" i="1"/>
  <c r="AH131" i="1"/>
  <c r="AI131" i="1"/>
  <c r="AJ131" i="1"/>
  <c r="AK131" i="1"/>
  <c r="AL131" i="1"/>
  <c r="AM131" i="1"/>
  <c r="AN131" i="1"/>
  <c r="AF132" i="1"/>
  <c r="AG132" i="1"/>
  <c r="AH132" i="1"/>
  <c r="AI132" i="1"/>
  <c r="AJ132" i="1"/>
  <c r="AK132" i="1"/>
  <c r="AL132" i="1"/>
  <c r="AM132" i="1"/>
  <c r="AN132" i="1"/>
  <c r="AF133" i="1"/>
  <c r="AG133" i="1"/>
  <c r="AH133" i="1"/>
  <c r="AI133" i="1"/>
  <c r="AJ133" i="1"/>
  <c r="AK133" i="1"/>
  <c r="AL133" i="1"/>
  <c r="AM133" i="1"/>
  <c r="AN133" i="1"/>
  <c r="AF134" i="1"/>
  <c r="AG134" i="1"/>
  <c r="AH134" i="1"/>
  <c r="AI134" i="1"/>
  <c r="AJ134" i="1"/>
  <c r="AK134" i="1"/>
  <c r="AL134" i="1"/>
  <c r="AM134" i="1"/>
  <c r="AN134" i="1"/>
  <c r="AF135" i="1"/>
  <c r="AG135" i="1"/>
  <c r="AH135" i="1"/>
  <c r="AI135" i="1"/>
  <c r="AJ135" i="1"/>
  <c r="AK135" i="1"/>
  <c r="AL135" i="1"/>
  <c r="AM135" i="1"/>
  <c r="AN135" i="1"/>
  <c r="AF136" i="1"/>
  <c r="AG136" i="1"/>
  <c r="AH136" i="1"/>
  <c r="AI136" i="1"/>
  <c r="AJ136" i="1"/>
  <c r="AK136" i="1"/>
  <c r="AL136" i="1"/>
  <c r="AM136" i="1"/>
  <c r="AN136" i="1"/>
  <c r="AF137" i="1"/>
  <c r="AG137" i="1"/>
  <c r="AH137" i="1"/>
  <c r="AI137" i="1"/>
  <c r="AJ137" i="1"/>
  <c r="AK137" i="1"/>
  <c r="AL137" i="1"/>
  <c r="AM137" i="1"/>
  <c r="AN137" i="1"/>
  <c r="AF138" i="1"/>
  <c r="AG138" i="1"/>
  <c r="AH138" i="1"/>
  <c r="AI138" i="1"/>
  <c r="AJ138" i="1"/>
  <c r="AK138" i="1"/>
  <c r="AL138" i="1"/>
  <c r="AM138" i="1"/>
  <c r="AN138" i="1"/>
  <c r="AF139" i="1"/>
  <c r="AG139" i="1"/>
  <c r="AH139" i="1"/>
  <c r="AI139" i="1"/>
  <c r="AJ139" i="1"/>
  <c r="AK139" i="1"/>
  <c r="AL139" i="1"/>
  <c r="AM139" i="1"/>
  <c r="AN139" i="1"/>
  <c r="AF140" i="1"/>
  <c r="AG140" i="1"/>
  <c r="AH140" i="1"/>
  <c r="AI140" i="1"/>
  <c r="AJ140" i="1"/>
  <c r="AK140" i="1"/>
  <c r="AL140" i="1"/>
  <c r="AM140" i="1"/>
  <c r="AN140" i="1"/>
  <c r="AF141" i="1"/>
  <c r="AG141" i="1"/>
  <c r="AH141" i="1"/>
  <c r="AI141" i="1"/>
  <c r="AJ141" i="1"/>
  <c r="AK141" i="1"/>
  <c r="AL141" i="1"/>
  <c r="AM141" i="1"/>
  <c r="AN141" i="1"/>
  <c r="AF142" i="1"/>
  <c r="AG142" i="1"/>
  <c r="AH142" i="1"/>
  <c r="AI142" i="1"/>
  <c r="AJ142" i="1"/>
  <c r="AK142" i="1"/>
  <c r="AL142" i="1"/>
  <c r="AM142" i="1"/>
  <c r="AN142" i="1"/>
  <c r="AF143" i="1"/>
  <c r="AG143" i="1"/>
  <c r="AH143" i="1"/>
  <c r="AI143" i="1"/>
  <c r="AJ143" i="1"/>
  <c r="AK143" i="1"/>
  <c r="AL143" i="1"/>
  <c r="AM143" i="1"/>
  <c r="AN143" i="1"/>
  <c r="AF144" i="1"/>
  <c r="AG144" i="1"/>
  <c r="AH144" i="1"/>
  <c r="AI144" i="1"/>
  <c r="AJ144" i="1"/>
  <c r="AK144" i="1"/>
  <c r="AL144" i="1"/>
  <c r="AM144" i="1"/>
  <c r="AN144" i="1"/>
  <c r="AF145" i="1"/>
  <c r="AG145" i="1"/>
  <c r="AH145" i="1"/>
  <c r="AI145" i="1"/>
  <c r="AJ145" i="1"/>
  <c r="AK145" i="1"/>
  <c r="AL145" i="1"/>
  <c r="AM145" i="1"/>
  <c r="AN145" i="1"/>
  <c r="AF146" i="1"/>
  <c r="AG146" i="1"/>
  <c r="AH146" i="1"/>
  <c r="AI146" i="1"/>
  <c r="AJ146" i="1"/>
  <c r="AK146" i="1"/>
  <c r="AL146" i="1"/>
  <c r="AM146" i="1"/>
  <c r="AN146" i="1"/>
  <c r="AF147" i="1"/>
  <c r="AG147" i="1"/>
  <c r="AH147" i="1"/>
  <c r="AI147" i="1"/>
  <c r="AJ147" i="1"/>
  <c r="AK147" i="1"/>
  <c r="AL147" i="1"/>
  <c r="AM147" i="1"/>
  <c r="AN147" i="1"/>
  <c r="AF148" i="1"/>
  <c r="AG148" i="1"/>
  <c r="AH148" i="1"/>
  <c r="AI148" i="1"/>
  <c r="AJ148" i="1"/>
  <c r="AK148" i="1"/>
  <c r="AL148" i="1"/>
  <c r="AM148" i="1"/>
  <c r="AN148" i="1"/>
  <c r="AF149" i="1"/>
  <c r="AG149" i="1"/>
  <c r="AH149" i="1"/>
  <c r="AI149" i="1"/>
  <c r="AJ149" i="1"/>
  <c r="AK149" i="1"/>
  <c r="AL149" i="1"/>
  <c r="AM149" i="1"/>
  <c r="AN149" i="1"/>
  <c r="AF150" i="1"/>
  <c r="AX154" i="1" s="1"/>
  <c r="AG150" i="1"/>
  <c r="AY154" i="1" s="1"/>
  <c r="AH150" i="1"/>
  <c r="AZ154" i="1" s="1"/>
  <c r="AI150" i="1"/>
  <c r="BA154" i="1" s="1"/>
  <c r="AJ150" i="1"/>
  <c r="BB154" i="1" s="1"/>
  <c r="AK150" i="1"/>
  <c r="BC154" i="1" s="1"/>
  <c r="AL150" i="1"/>
  <c r="BD154" i="1" s="1"/>
  <c r="AM150" i="1"/>
  <c r="BE154" i="1" s="1"/>
  <c r="AN150" i="1"/>
  <c r="BF154" i="1" s="1"/>
  <c r="AF151" i="1"/>
  <c r="AG151" i="1"/>
  <c r="AH151" i="1"/>
  <c r="AI151" i="1"/>
  <c r="AJ151" i="1"/>
  <c r="AK151" i="1"/>
  <c r="AL151" i="1"/>
  <c r="AM151" i="1"/>
  <c r="AN151" i="1"/>
  <c r="AF152" i="1"/>
  <c r="AG152" i="1"/>
  <c r="AH152" i="1"/>
  <c r="AI152" i="1"/>
  <c r="AJ152" i="1"/>
  <c r="AK152" i="1"/>
  <c r="AL152" i="1"/>
  <c r="AM152" i="1"/>
  <c r="AN152" i="1"/>
  <c r="B156" i="2" l="1"/>
  <c r="FE95" i="1"/>
  <c r="C157" i="2"/>
  <c r="FF96" i="1"/>
  <c r="IW153" i="1"/>
  <c r="IX154" i="1" s="1"/>
  <c r="IY154" i="1" s="1"/>
  <c r="Q154" i="19" s="1"/>
  <c r="HB153" i="1"/>
  <c r="HA153" i="1"/>
  <c r="GZ153" i="1"/>
  <c r="GY153" i="1"/>
  <c r="GV153" i="1"/>
  <c r="GT153" i="1"/>
  <c r="GS153" i="1"/>
  <c r="GR153" i="1"/>
  <c r="GQ153" i="1"/>
  <c r="GN153" i="1"/>
  <c r="GI173" i="1"/>
  <c r="GJ174" i="1" s="1"/>
  <c r="V154" i="19" s="1"/>
  <c r="GC153" i="1"/>
  <c r="EV153" i="1" s="1"/>
  <c r="GB153" i="1"/>
  <c r="GA153" i="1"/>
  <c r="FW153" i="1"/>
  <c r="FC153" i="1"/>
  <c r="K153" i="19" s="1"/>
  <c r="AH153" i="19" s="1"/>
  <c r="B155" i="2" l="1"/>
  <c r="FE94" i="1"/>
  <c r="C156" i="2"/>
  <c r="FF95" i="1"/>
  <c r="JA153" i="1"/>
  <c r="GD153" i="1"/>
  <c r="GE154" i="1" s="1"/>
  <c r="J154" i="19" s="1"/>
  <c r="EW153" i="1"/>
  <c r="FX153" i="1"/>
  <c r="FY154" i="1" s="1"/>
  <c r="I154" i="19" s="1"/>
  <c r="U153" i="1"/>
  <c r="T153" i="1"/>
  <c r="S153" i="1"/>
  <c r="R153" i="1"/>
  <c r="Q153" i="1"/>
  <c r="BI154" i="1" s="1"/>
  <c r="P153" i="1"/>
  <c r="O153" i="1"/>
  <c r="N153" i="1"/>
  <c r="BG154" i="1" s="1"/>
  <c r="M153" i="1"/>
  <c r="L153" i="1"/>
  <c r="CN153" i="1" s="1"/>
  <c r="CS154" i="1" s="1"/>
  <c r="E154" i="19" s="1"/>
  <c r="K153" i="1"/>
  <c r="GM153" i="1" s="1"/>
  <c r="J153" i="1"/>
  <c r="GP153" i="1" s="1"/>
  <c r="I153" i="1"/>
  <c r="H153" i="1"/>
  <c r="AB153" i="1" s="1"/>
  <c r="G153" i="1"/>
  <c r="F153" i="1"/>
  <c r="E153" i="1"/>
  <c r="Y153" i="1" s="1"/>
  <c r="D153" i="1"/>
  <c r="C153" i="1"/>
  <c r="B153" i="1"/>
  <c r="V153" i="1" s="1"/>
  <c r="B510" i="22"/>
  <c r="GH173" i="1" s="1"/>
  <c r="B511" i="22"/>
  <c r="B512" i="22"/>
  <c r="B513" i="22"/>
  <c r="GH174" i="1" s="1"/>
  <c r="B5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414" i="22"/>
  <c r="C415" i="22"/>
  <c r="C416" i="22"/>
  <c r="C417" i="22"/>
  <c r="C418" i="22"/>
  <c r="C419" i="22"/>
  <c r="C420" i="22"/>
  <c r="C421" i="22"/>
  <c r="C422" i="22"/>
  <c r="C423" i="22"/>
  <c r="C424" i="22"/>
  <c r="C425" i="22"/>
  <c r="C426" i="22"/>
  <c r="C427" i="22"/>
  <c r="C428" i="22"/>
  <c r="C429" i="22"/>
  <c r="C430" i="22"/>
  <c r="C431" i="22"/>
  <c r="C432" i="22"/>
  <c r="C433" i="22"/>
  <c r="C434" i="22"/>
  <c r="C435" i="22"/>
  <c r="C436" i="22"/>
  <c r="C437" i="22"/>
  <c r="C438" i="22"/>
  <c r="C439" i="22"/>
  <c r="C440" i="22"/>
  <c r="C441" i="22"/>
  <c r="C442" i="22"/>
  <c r="C443" i="22"/>
  <c r="C444" i="22"/>
  <c r="C445" i="22"/>
  <c r="C446" i="22"/>
  <c r="C447" i="22"/>
  <c r="C448" i="22"/>
  <c r="C449" i="22"/>
  <c r="C450" i="22"/>
  <c r="C414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342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7" i="22"/>
  <c r="E8" i="22"/>
  <c r="E9" i="22"/>
  <c r="E6" i="22"/>
  <c r="GW153" i="1" l="1"/>
  <c r="BM154" i="1"/>
  <c r="BQ154" i="1"/>
  <c r="GX153" i="1"/>
  <c r="BR154" i="1"/>
  <c r="BN154" i="1"/>
  <c r="BP154" i="1"/>
  <c r="B153" i="62"/>
  <c r="CX154" i="1"/>
  <c r="BJ154" i="1"/>
  <c r="BH154" i="1"/>
  <c r="BK154" i="1"/>
  <c r="B154" i="2"/>
  <c r="FE93" i="1"/>
  <c r="C155" i="2"/>
  <c r="FF94" i="1"/>
  <c r="JG153" i="1"/>
  <c r="BT153" i="1"/>
  <c r="CO153" i="1" s="1"/>
  <c r="CT154" i="1" s="1"/>
  <c r="H154" i="19" s="1"/>
  <c r="GU153" i="1"/>
  <c r="BX153" i="1"/>
  <c r="AC153" i="1"/>
  <c r="CA153" i="1"/>
  <c r="GO153" i="1"/>
  <c r="AD153" i="1"/>
  <c r="W153" i="1"/>
  <c r="AA153" i="1"/>
  <c r="AE153" i="1"/>
  <c r="X153" i="1"/>
  <c r="CG153" i="1"/>
  <c r="BY153" i="1"/>
  <c r="EY153" i="1"/>
  <c r="FA154" i="1" s="1"/>
  <c r="Z153" i="1"/>
  <c r="CK153" i="1"/>
  <c r="CI153" i="1"/>
  <c r="BZ153" i="1"/>
  <c r="B215" i="2"/>
  <c r="FE153" i="1" s="1"/>
  <c r="BS154" i="1" l="1"/>
  <c r="BL154" i="1"/>
  <c r="BO154" i="1"/>
  <c r="F154" i="62"/>
  <c r="B153" i="2"/>
  <c r="FE92" i="1"/>
  <c r="C154" i="2"/>
  <c r="FF93" i="1"/>
  <c r="CB153" i="1"/>
  <c r="CY154" i="1" s="1"/>
  <c r="T154" i="19" s="1"/>
  <c r="GL153" i="1"/>
  <c r="IM153" i="1" s="1"/>
  <c r="JB153" i="1"/>
  <c r="R153" i="19" s="1"/>
  <c r="FC6" i="1"/>
  <c r="C153" i="2" l="1"/>
  <c r="FF92" i="1"/>
  <c r="B152" i="2"/>
  <c r="FE91" i="1"/>
  <c r="EU157" i="1"/>
  <c r="B151" i="2" l="1"/>
  <c r="FE90" i="1"/>
  <c r="C152" i="2"/>
  <c r="FF91" i="1"/>
  <c r="B5" i="19"/>
  <c r="C151" i="2" l="1"/>
  <c r="FF90" i="1"/>
  <c r="B150" i="2"/>
  <c r="FE89" i="1"/>
  <c r="GI6" i="1"/>
  <c r="GI7" i="1"/>
  <c r="GI8" i="1"/>
  <c r="GI9" i="1"/>
  <c r="GI10" i="1"/>
  <c r="GI11" i="1"/>
  <c r="GI12" i="1"/>
  <c r="GI13" i="1"/>
  <c r="GI14" i="1"/>
  <c r="GI15" i="1"/>
  <c r="GI16" i="1"/>
  <c r="GI17" i="1"/>
  <c r="GI18" i="1"/>
  <c r="GI19" i="1"/>
  <c r="GI20" i="1"/>
  <c r="GI21" i="1"/>
  <c r="GI22" i="1"/>
  <c r="GI23" i="1"/>
  <c r="GI24" i="1"/>
  <c r="GI25" i="1"/>
  <c r="GI26" i="1"/>
  <c r="GI27" i="1"/>
  <c r="GI28" i="1"/>
  <c r="GI29" i="1"/>
  <c r="GI30" i="1"/>
  <c r="GI31" i="1"/>
  <c r="GI32" i="1"/>
  <c r="GI33" i="1"/>
  <c r="GI34" i="1"/>
  <c r="GI35" i="1"/>
  <c r="GI36" i="1"/>
  <c r="GI37" i="1"/>
  <c r="GI38" i="1"/>
  <c r="GI39" i="1"/>
  <c r="GI40" i="1"/>
  <c r="GI41" i="1"/>
  <c r="GI42" i="1"/>
  <c r="GI43" i="1"/>
  <c r="GI44" i="1"/>
  <c r="GI45" i="1"/>
  <c r="GI46" i="1"/>
  <c r="GI47" i="1"/>
  <c r="GI48" i="1"/>
  <c r="GI49" i="1"/>
  <c r="GI50" i="1"/>
  <c r="GI51" i="1"/>
  <c r="GI52" i="1"/>
  <c r="GI53" i="1"/>
  <c r="GI54" i="1"/>
  <c r="GI55" i="1"/>
  <c r="GI56" i="1"/>
  <c r="GI57" i="1"/>
  <c r="GI58" i="1"/>
  <c r="GI59" i="1"/>
  <c r="GI60" i="1"/>
  <c r="GI61" i="1"/>
  <c r="GI62" i="1"/>
  <c r="GI63" i="1"/>
  <c r="GI64" i="1"/>
  <c r="GI65" i="1"/>
  <c r="GI66" i="1"/>
  <c r="GI67" i="1"/>
  <c r="GI68" i="1"/>
  <c r="GI69" i="1"/>
  <c r="GI70" i="1"/>
  <c r="GI71" i="1"/>
  <c r="GI72" i="1"/>
  <c r="GI73" i="1"/>
  <c r="GI74" i="1"/>
  <c r="GI75" i="1"/>
  <c r="GI76" i="1"/>
  <c r="GI77" i="1"/>
  <c r="GI78" i="1"/>
  <c r="GI79" i="1"/>
  <c r="GI80" i="1"/>
  <c r="GI81" i="1"/>
  <c r="GI82" i="1"/>
  <c r="GI83" i="1"/>
  <c r="GI84" i="1"/>
  <c r="GI85" i="1"/>
  <c r="GI86" i="1"/>
  <c r="GI87" i="1"/>
  <c r="GI88" i="1"/>
  <c r="GI89" i="1"/>
  <c r="GI90" i="1"/>
  <c r="GI91" i="1"/>
  <c r="GI92" i="1"/>
  <c r="GI93" i="1"/>
  <c r="GI94" i="1"/>
  <c r="GI95" i="1"/>
  <c r="GI96" i="1"/>
  <c r="GI97" i="1"/>
  <c r="GI98" i="1"/>
  <c r="GI99" i="1"/>
  <c r="GI100" i="1"/>
  <c r="GI101" i="1"/>
  <c r="GI102" i="1"/>
  <c r="GI103" i="1"/>
  <c r="GI104" i="1"/>
  <c r="GI105" i="1"/>
  <c r="GI106" i="1"/>
  <c r="GI107" i="1"/>
  <c r="GI108" i="1"/>
  <c r="GI109" i="1"/>
  <c r="GI110" i="1"/>
  <c r="GI111" i="1"/>
  <c r="GI112" i="1"/>
  <c r="GI113" i="1"/>
  <c r="GI114" i="1"/>
  <c r="GI115" i="1"/>
  <c r="GI116" i="1"/>
  <c r="GI117" i="1"/>
  <c r="GI118" i="1"/>
  <c r="GI119" i="1"/>
  <c r="GI120" i="1"/>
  <c r="GI121" i="1"/>
  <c r="GI122" i="1"/>
  <c r="GI123" i="1"/>
  <c r="GI124" i="1"/>
  <c r="GI125" i="1"/>
  <c r="GI126" i="1"/>
  <c r="GI127" i="1"/>
  <c r="GI128" i="1"/>
  <c r="GI129" i="1"/>
  <c r="GI130" i="1"/>
  <c r="GI131" i="1"/>
  <c r="GI132" i="1"/>
  <c r="GI133" i="1"/>
  <c r="GI134" i="1"/>
  <c r="GI135" i="1"/>
  <c r="GI136" i="1"/>
  <c r="GI137" i="1"/>
  <c r="GI138" i="1"/>
  <c r="GI139" i="1"/>
  <c r="GI140" i="1"/>
  <c r="GI141" i="1"/>
  <c r="GI142" i="1"/>
  <c r="GI143" i="1"/>
  <c r="GI144" i="1"/>
  <c r="GI145" i="1"/>
  <c r="GI146" i="1"/>
  <c r="GI147" i="1"/>
  <c r="GI148" i="1"/>
  <c r="GI149" i="1"/>
  <c r="GI150" i="1"/>
  <c r="GI151" i="1"/>
  <c r="GI152" i="1"/>
  <c r="GI153" i="1"/>
  <c r="GI154" i="1"/>
  <c r="GI155" i="1"/>
  <c r="GI156" i="1"/>
  <c r="GI157" i="1"/>
  <c r="GI158" i="1"/>
  <c r="GI159" i="1"/>
  <c r="GI160" i="1"/>
  <c r="GI161" i="1"/>
  <c r="GI162" i="1"/>
  <c r="GI163" i="1"/>
  <c r="GI164" i="1"/>
  <c r="GI165" i="1"/>
  <c r="GI166" i="1"/>
  <c r="GI167" i="1"/>
  <c r="GI168" i="1"/>
  <c r="GI169" i="1"/>
  <c r="GI170" i="1"/>
  <c r="GI171" i="1"/>
  <c r="GI172" i="1"/>
  <c r="GJ173" i="1" s="1"/>
  <c r="V153" i="19" s="1"/>
  <c r="GI5" i="1"/>
  <c r="B149" i="2" l="1"/>
  <c r="FE88" i="1"/>
  <c r="C150" i="2"/>
  <c r="FF89" i="1"/>
  <c r="B211" i="2"/>
  <c r="FE149" i="1" s="1"/>
  <c r="B212" i="2"/>
  <c r="FE150" i="1" s="1"/>
  <c r="B213" i="2"/>
  <c r="FE151" i="1" s="1"/>
  <c r="B214" i="2"/>
  <c r="FE152" i="1" s="1"/>
  <c r="B210" i="2"/>
  <c r="FE148" i="1" s="1"/>
  <c r="C149" i="2" l="1"/>
  <c r="FF88" i="1"/>
  <c r="B148" i="2"/>
  <c r="FE87" i="1"/>
  <c r="B147" i="2" l="1"/>
  <c r="FE86" i="1"/>
  <c r="C148" i="2"/>
  <c r="FF87" i="1"/>
  <c r="C147" i="2" l="1"/>
  <c r="FF86" i="1"/>
  <c r="B146" i="2"/>
  <c r="FE85" i="1"/>
  <c r="L5" i="19"/>
  <c r="M5" i="19"/>
  <c r="N5" i="19"/>
  <c r="B145" i="2" l="1"/>
  <c r="FE84" i="1"/>
  <c r="C146" i="2"/>
  <c r="FF85" i="1"/>
  <c r="C145" i="2" l="1"/>
  <c r="FF84" i="1"/>
  <c r="B144" i="2"/>
  <c r="FE83" i="1"/>
  <c r="B143" i="2" l="1"/>
  <c r="FE82" i="1"/>
  <c r="C144" i="2"/>
  <c r="FF83" i="1"/>
  <c r="FO153" i="1"/>
  <c r="FQ153" i="1" s="1"/>
  <c r="FO154" i="1"/>
  <c r="FQ154" i="1" s="1"/>
  <c r="C143" i="2" l="1"/>
  <c r="FF82" i="1"/>
  <c r="B142" i="2"/>
  <c r="FE81" i="1"/>
  <c r="DT41" i="1"/>
  <c r="DT40" i="1"/>
  <c r="DT39" i="1"/>
  <c r="DT38" i="1"/>
  <c r="DT37" i="1"/>
  <c r="DT36" i="1"/>
  <c r="DT35" i="1"/>
  <c r="DT34" i="1"/>
  <c r="DT33" i="1"/>
  <c r="DT32" i="1"/>
  <c r="DT31" i="1"/>
  <c r="DT30" i="1"/>
  <c r="DT29" i="1"/>
  <c r="DT28" i="1"/>
  <c r="DT27" i="1"/>
  <c r="DT26" i="1"/>
  <c r="DT25" i="1"/>
  <c r="DT24" i="1"/>
  <c r="DT23" i="1"/>
  <c r="DT22" i="1"/>
  <c r="DT21" i="1"/>
  <c r="DT20" i="1"/>
  <c r="DT19" i="1"/>
  <c r="DT18" i="1"/>
  <c r="DT17" i="1"/>
  <c r="DT16" i="1"/>
  <c r="DT15" i="1"/>
  <c r="DT14" i="1"/>
  <c r="DT13" i="1"/>
  <c r="DT12" i="1"/>
  <c r="DT11" i="1"/>
  <c r="DT10" i="1"/>
  <c r="DT9" i="1"/>
  <c r="DT8" i="1"/>
  <c r="DT7" i="1"/>
  <c r="DT6" i="1"/>
  <c r="DS41" i="1"/>
  <c r="DS40" i="1"/>
  <c r="DS39" i="1"/>
  <c r="DS38" i="1"/>
  <c r="DS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R41" i="1"/>
  <c r="DR40" i="1"/>
  <c r="DR39" i="1"/>
  <c r="DR38" i="1"/>
  <c r="DR37" i="1"/>
  <c r="DR36" i="1"/>
  <c r="DR35" i="1"/>
  <c r="DR34" i="1"/>
  <c r="DR33" i="1"/>
  <c r="DR32" i="1"/>
  <c r="DR31" i="1"/>
  <c r="DR30" i="1"/>
  <c r="DR29" i="1"/>
  <c r="DR28" i="1"/>
  <c r="DR27" i="1"/>
  <c r="DR26" i="1"/>
  <c r="DR25" i="1"/>
  <c r="DR24" i="1"/>
  <c r="DR23" i="1"/>
  <c r="DR22" i="1"/>
  <c r="DR21" i="1"/>
  <c r="DR20" i="1"/>
  <c r="DR19" i="1"/>
  <c r="DR18" i="1"/>
  <c r="DR17" i="1"/>
  <c r="DR16" i="1"/>
  <c r="DR15" i="1"/>
  <c r="DR14" i="1"/>
  <c r="DR13" i="1"/>
  <c r="DR12" i="1"/>
  <c r="DR11" i="1"/>
  <c r="DR10" i="1"/>
  <c r="DR9" i="1"/>
  <c r="DR8" i="1"/>
  <c r="DR7" i="1"/>
  <c r="DR6" i="1"/>
  <c r="DY40" i="1"/>
  <c r="DY39" i="1"/>
  <c r="DY38" i="1"/>
  <c r="DY37" i="1"/>
  <c r="DY36" i="1"/>
  <c r="DY35" i="1"/>
  <c r="DY34" i="1"/>
  <c r="DY33" i="1"/>
  <c r="DY32" i="1"/>
  <c r="DY31" i="1"/>
  <c r="DY30" i="1"/>
  <c r="DY29" i="1"/>
  <c r="DY28" i="1"/>
  <c r="DY27" i="1"/>
  <c r="DY26" i="1"/>
  <c r="DY25" i="1"/>
  <c r="DY24" i="1"/>
  <c r="DY23" i="1"/>
  <c r="DY22" i="1"/>
  <c r="DY21" i="1"/>
  <c r="DY20" i="1"/>
  <c r="DY19" i="1"/>
  <c r="DY18" i="1"/>
  <c r="DY17" i="1"/>
  <c r="DY16" i="1"/>
  <c r="DY15" i="1"/>
  <c r="DY14" i="1"/>
  <c r="DY13" i="1"/>
  <c r="DY12" i="1"/>
  <c r="DY11" i="1"/>
  <c r="DY10" i="1"/>
  <c r="DY9" i="1"/>
  <c r="DY8" i="1"/>
  <c r="DY7" i="1"/>
  <c r="DY6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X6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W10" i="1"/>
  <c r="DW9" i="1"/>
  <c r="DW8" i="1"/>
  <c r="DW7" i="1"/>
  <c r="DW6" i="1"/>
  <c r="B141" i="2" l="1"/>
  <c r="FE80" i="1"/>
  <c r="C142" i="2"/>
  <c r="FF81" i="1"/>
  <c r="FN153" i="1"/>
  <c r="FP153" i="1" s="1"/>
  <c r="FN154" i="1"/>
  <c r="FP154" i="1" s="1"/>
  <c r="DV21" i="1"/>
  <c r="DZ21" i="1" s="1"/>
  <c r="DV22" i="1"/>
  <c r="DZ22" i="1" s="1"/>
  <c r="DV23" i="1"/>
  <c r="DZ23" i="1" s="1"/>
  <c r="DV24" i="1"/>
  <c r="DZ24" i="1" s="1"/>
  <c r="DV25" i="1"/>
  <c r="DZ25" i="1" s="1"/>
  <c r="DV26" i="1"/>
  <c r="DZ26" i="1" s="1"/>
  <c r="DV27" i="1"/>
  <c r="DZ27" i="1" s="1"/>
  <c r="DV28" i="1"/>
  <c r="DZ28" i="1" s="1"/>
  <c r="DV29" i="1"/>
  <c r="DZ29" i="1" s="1"/>
  <c r="DV30" i="1"/>
  <c r="DZ30" i="1" s="1"/>
  <c r="DV31" i="1"/>
  <c r="DZ31" i="1" s="1"/>
  <c r="DV32" i="1"/>
  <c r="DZ32" i="1" s="1"/>
  <c r="DV33" i="1"/>
  <c r="DZ33" i="1" s="1"/>
  <c r="DV34" i="1"/>
  <c r="DZ34" i="1" s="1"/>
  <c r="DV35" i="1"/>
  <c r="DZ35" i="1" s="1"/>
  <c r="DV36" i="1"/>
  <c r="DZ36" i="1" s="1"/>
  <c r="DV37" i="1"/>
  <c r="DZ37" i="1" s="1"/>
  <c r="DV38" i="1"/>
  <c r="DZ38" i="1" s="1"/>
  <c r="DV39" i="1"/>
  <c r="DZ39" i="1" s="1"/>
  <c r="DV40" i="1"/>
  <c r="DZ40" i="1" s="1"/>
  <c r="DV7" i="1"/>
  <c r="DZ7" i="1" s="1"/>
  <c r="DV8" i="1"/>
  <c r="DZ8" i="1" s="1"/>
  <c r="DV9" i="1"/>
  <c r="DZ9" i="1" s="1"/>
  <c r="DV10" i="1"/>
  <c r="DZ10" i="1" s="1"/>
  <c r="DV11" i="1"/>
  <c r="DZ11" i="1" s="1"/>
  <c r="DV12" i="1"/>
  <c r="DZ12" i="1" s="1"/>
  <c r="DV13" i="1"/>
  <c r="DZ13" i="1" s="1"/>
  <c r="DV14" i="1"/>
  <c r="DZ14" i="1" s="1"/>
  <c r="DV15" i="1"/>
  <c r="DZ15" i="1" s="1"/>
  <c r="DV16" i="1"/>
  <c r="DZ16" i="1" s="1"/>
  <c r="DV17" i="1"/>
  <c r="DZ17" i="1" s="1"/>
  <c r="DV18" i="1"/>
  <c r="DZ18" i="1" s="1"/>
  <c r="DV19" i="1"/>
  <c r="DZ19" i="1" s="1"/>
  <c r="DV20" i="1"/>
  <c r="DZ20" i="1" s="1"/>
  <c r="DV6" i="1"/>
  <c r="DZ6" i="1" s="1"/>
  <c r="C141" i="2" l="1"/>
  <c r="FF80" i="1"/>
  <c r="B140" i="2"/>
  <c r="FE79" i="1"/>
  <c r="IW152" i="1"/>
  <c r="IX153" i="1" s="1"/>
  <c r="IY153" i="1" s="1"/>
  <c r="Q153" i="19" s="1"/>
  <c r="HL61" i="1"/>
  <c r="HJ152" i="1"/>
  <c r="HI152" i="1"/>
  <c r="HH152" i="1"/>
  <c r="HG152" i="1"/>
  <c r="HD152" i="1"/>
  <c r="HB152" i="1"/>
  <c r="HA152" i="1"/>
  <c r="GZ152" i="1"/>
  <c r="GY152" i="1"/>
  <c r="GV152" i="1"/>
  <c r="GT152" i="1"/>
  <c r="GS152" i="1"/>
  <c r="GR152" i="1"/>
  <c r="GQ152" i="1"/>
  <c r="GN152" i="1"/>
  <c r="GH172" i="1"/>
  <c r="GC152" i="1"/>
  <c r="EV152" i="1" s="1"/>
  <c r="GB152" i="1"/>
  <c r="GA152" i="1"/>
  <c r="EW152" i="1" s="1"/>
  <c r="FW152" i="1"/>
  <c r="FN152" i="1"/>
  <c r="FO152" i="1"/>
  <c r="FC152" i="1"/>
  <c r="K152" i="19" s="1"/>
  <c r="AH152" i="19" s="1"/>
  <c r="AX153" i="1"/>
  <c r="AY153" i="1"/>
  <c r="AZ153" i="1"/>
  <c r="BA153" i="1"/>
  <c r="BB153" i="1"/>
  <c r="BC153" i="1"/>
  <c r="BD153" i="1"/>
  <c r="BE153" i="1"/>
  <c r="BF153" i="1"/>
  <c r="U152" i="1"/>
  <c r="GU152" i="1" s="1"/>
  <c r="T152" i="1"/>
  <c r="GX152" i="1" s="1"/>
  <c r="S152" i="1"/>
  <c r="R152" i="1"/>
  <c r="Q152" i="1"/>
  <c r="P152" i="1"/>
  <c r="GW152" i="1" s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B139" i="2" l="1"/>
  <c r="FE78" i="1"/>
  <c r="C140" i="2"/>
  <c r="FF79" i="1"/>
  <c r="BP153" i="1"/>
  <c r="BK153" i="1"/>
  <c r="BH153" i="1"/>
  <c r="BJ153" i="1"/>
  <c r="BG153" i="1"/>
  <c r="BI153" i="1"/>
  <c r="BR153" i="1"/>
  <c r="BN153" i="1"/>
  <c r="BQ153" i="1"/>
  <c r="BM153" i="1"/>
  <c r="HC152" i="1"/>
  <c r="HF152" i="1"/>
  <c r="HE152" i="1"/>
  <c r="EY152" i="1"/>
  <c r="FA153" i="1" s="1"/>
  <c r="V152" i="1"/>
  <c r="B152" i="62" s="1"/>
  <c r="AD152" i="1"/>
  <c r="JG152" i="1"/>
  <c r="Z152" i="1"/>
  <c r="W152" i="1"/>
  <c r="AE152" i="1"/>
  <c r="CG152" i="1"/>
  <c r="AA152" i="1"/>
  <c r="JA152" i="1"/>
  <c r="Y152" i="1"/>
  <c r="AC152" i="1"/>
  <c r="BZ152" i="1"/>
  <c r="CK152" i="1"/>
  <c r="GO152" i="1"/>
  <c r="BT152" i="1"/>
  <c r="CO152" i="1" s="1"/>
  <c r="CT153" i="1" s="1"/>
  <c r="H153" i="19" s="1"/>
  <c r="CA152" i="1"/>
  <c r="GP152" i="1"/>
  <c r="BX152" i="1"/>
  <c r="GM152" i="1"/>
  <c r="X152" i="1"/>
  <c r="AB152" i="1"/>
  <c r="BY152" i="1"/>
  <c r="CI152" i="1"/>
  <c r="CN152" i="1"/>
  <c r="CS153" i="1" s="1"/>
  <c r="E153" i="19" s="1"/>
  <c r="FP152" i="1"/>
  <c r="FQ152" i="1"/>
  <c r="GD152" i="1"/>
  <c r="GE153" i="1" s="1"/>
  <c r="J153" i="19" s="1"/>
  <c r="FX152" i="1"/>
  <c r="FY153" i="1" s="1"/>
  <c r="I153" i="19" s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FV171" i="61"/>
  <c r="FV170" i="61"/>
  <c r="FV169" i="61"/>
  <c r="FV168" i="61"/>
  <c r="FV167" i="61"/>
  <c r="FV166" i="61"/>
  <c r="FV165" i="61"/>
  <c r="FV164" i="61"/>
  <c r="FV163" i="61"/>
  <c r="FV162" i="61"/>
  <c r="FV161" i="61"/>
  <c r="FV160" i="61"/>
  <c r="FV159" i="61"/>
  <c r="FV158" i="61"/>
  <c r="FV157" i="61"/>
  <c r="FV156" i="61"/>
  <c r="FV155" i="61"/>
  <c r="FV154" i="61"/>
  <c r="FV153" i="61"/>
  <c r="FV152" i="61"/>
  <c r="IK151" i="61"/>
  <c r="GX151" i="61"/>
  <c r="GW151" i="61"/>
  <c r="GV151" i="61"/>
  <c r="GU151" i="61"/>
  <c r="GR151" i="61"/>
  <c r="GP151" i="61"/>
  <c r="GO151" i="61"/>
  <c r="GN151" i="61"/>
  <c r="GM151" i="61"/>
  <c r="GJ151" i="61"/>
  <c r="GH151" i="61"/>
  <c r="GG151" i="61"/>
  <c r="GF151" i="61"/>
  <c r="GE151" i="61"/>
  <c r="GB151" i="61"/>
  <c r="FV151" i="61"/>
  <c r="FQ151" i="61"/>
  <c r="EL151" i="61" s="1"/>
  <c r="FP151" i="61"/>
  <c r="FO151" i="61"/>
  <c r="FK151" i="61"/>
  <c r="EQ151" i="61"/>
  <c r="EF151" i="61"/>
  <c r="AN151" i="61"/>
  <c r="GQ151" i="61" s="1"/>
  <c r="AM151" i="61"/>
  <c r="GT151" i="61" s="1"/>
  <c r="AL151" i="61"/>
  <c r="AK151" i="61"/>
  <c r="AJ151" i="61"/>
  <c r="AI151" i="61"/>
  <c r="GS151" i="61" s="1"/>
  <c r="AH151" i="61"/>
  <c r="AG151" i="61"/>
  <c r="AF151" i="61"/>
  <c r="U151" i="61"/>
  <c r="GI151" i="61" s="1"/>
  <c r="T151" i="61"/>
  <c r="GL151" i="61" s="1"/>
  <c r="S151" i="61"/>
  <c r="R151" i="61"/>
  <c r="Q151" i="61"/>
  <c r="P151" i="61"/>
  <c r="GK151" i="61" s="1"/>
  <c r="O151" i="61"/>
  <c r="N151" i="61"/>
  <c r="M151" i="61"/>
  <c r="L151" i="61"/>
  <c r="K151" i="61"/>
  <c r="GA151" i="61" s="1"/>
  <c r="J151" i="61"/>
  <c r="I151" i="61"/>
  <c r="H151" i="61"/>
  <c r="G151" i="61"/>
  <c r="F151" i="61"/>
  <c r="GC151" i="61" s="1"/>
  <c r="E151" i="61"/>
  <c r="D151" i="61"/>
  <c r="C151" i="61"/>
  <c r="B151" i="61"/>
  <c r="IK150" i="61"/>
  <c r="GX150" i="61"/>
  <c r="GW150" i="61"/>
  <c r="GV150" i="61"/>
  <c r="GU150" i="61"/>
  <c r="GR150" i="61"/>
  <c r="GP150" i="61"/>
  <c r="GO150" i="61"/>
  <c r="GN150" i="61"/>
  <c r="GM150" i="61"/>
  <c r="GJ150" i="61"/>
  <c r="GH150" i="61"/>
  <c r="GG150" i="61"/>
  <c r="GF150" i="61"/>
  <c r="GE150" i="61"/>
  <c r="GB150" i="61"/>
  <c r="FV150" i="61"/>
  <c r="FQ150" i="61"/>
  <c r="EL150" i="61" s="1"/>
  <c r="FP150" i="61"/>
  <c r="FO150" i="61"/>
  <c r="FK150" i="61"/>
  <c r="EQ150" i="61"/>
  <c r="EF150" i="61"/>
  <c r="AN150" i="61"/>
  <c r="GQ150" i="61" s="1"/>
  <c r="AM150" i="61"/>
  <c r="GT150" i="61" s="1"/>
  <c r="AL150" i="61"/>
  <c r="AK150" i="61"/>
  <c r="AJ150" i="61"/>
  <c r="AI150" i="61"/>
  <c r="GS150" i="61" s="1"/>
  <c r="AH150" i="61"/>
  <c r="AG150" i="61"/>
  <c r="AF150" i="61"/>
  <c r="U150" i="61"/>
  <c r="T150" i="61"/>
  <c r="GL150" i="61" s="1"/>
  <c r="S150" i="61"/>
  <c r="R150" i="61"/>
  <c r="Q150" i="61"/>
  <c r="P150" i="61"/>
  <c r="GK150" i="61" s="1"/>
  <c r="O150" i="61"/>
  <c r="N150" i="61"/>
  <c r="M150" i="61"/>
  <c r="L150" i="61"/>
  <c r="K150" i="61"/>
  <c r="J150" i="61"/>
  <c r="I150" i="61"/>
  <c r="H150" i="61"/>
  <c r="G150" i="61"/>
  <c r="F150" i="61"/>
  <c r="GC150" i="61" s="1"/>
  <c r="E150" i="61"/>
  <c r="D150" i="61"/>
  <c r="C150" i="61"/>
  <c r="B150" i="61"/>
  <c r="IK149" i="61"/>
  <c r="IL150" i="61" s="1"/>
  <c r="IM150" i="61" s="1"/>
  <c r="GX149" i="61"/>
  <c r="GW149" i="61"/>
  <c r="GV149" i="61"/>
  <c r="GU149" i="61"/>
  <c r="GR149" i="61"/>
  <c r="GP149" i="61"/>
  <c r="GO149" i="61"/>
  <c r="GN149" i="61"/>
  <c r="GM149" i="61"/>
  <c r="GJ149" i="61"/>
  <c r="GH149" i="61"/>
  <c r="GG149" i="61"/>
  <c r="GF149" i="61"/>
  <c r="GE149" i="61"/>
  <c r="GB149" i="61"/>
  <c r="FV149" i="61"/>
  <c r="FQ149" i="61"/>
  <c r="EL149" i="61" s="1"/>
  <c r="FP149" i="61"/>
  <c r="FO149" i="61"/>
  <c r="EM149" i="61" s="1"/>
  <c r="FK149" i="61"/>
  <c r="EQ149" i="61"/>
  <c r="EF149" i="61"/>
  <c r="AN149" i="61"/>
  <c r="GQ149" i="61" s="1"/>
  <c r="AM149" i="61"/>
  <c r="GT149" i="61" s="1"/>
  <c r="AL149" i="61"/>
  <c r="AK149" i="61"/>
  <c r="AJ149" i="61"/>
  <c r="AI149" i="61"/>
  <c r="GS149" i="61" s="1"/>
  <c r="AH149" i="61"/>
  <c r="AG149" i="61"/>
  <c r="AF149" i="61"/>
  <c r="U149" i="61"/>
  <c r="GI149" i="61" s="1"/>
  <c r="T149" i="61"/>
  <c r="GL149" i="61" s="1"/>
  <c r="S149" i="61"/>
  <c r="R149" i="61"/>
  <c r="Q149" i="61"/>
  <c r="P149" i="61"/>
  <c r="GK149" i="61" s="1"/>
  <c r="O149" i="61"/>
  <c r="N149" i="61"/>
  <c r="M149" i="61"/>
  <c r="L149" i="61"/>
  <c r="K149" i="61"/>
  <c r="GA149" i="61" s="1"/>
  <c r="J149" i="61"/>
  <c r="GD149" i="61" s="1"/>
  <c r="I149" i="61"/>
  <c r="H149" i="61"/>
  <c r="G149" i="61"/>
  <c r="F149" i="61"/>
  <c r="E149" i="61"/>
  <c r="D149" i="61"/>
  <c r="C149" i="61"/>
  <c r="B149" i="61"/>
  <c r="IK148" i="61"/>
  <c r="IL149" i="61" s="1"/>
  <c r="IM149" i="61" s="1"/>
  <c r="GX148" i="61"/>
  <c r="GW148" i="61"/>
  <c r="GV148" i="61"/>
  <c r="GU148" i="61"/>
  <c r="GR148" i="61"/>
  <c r="GP148" i="61"/>
  <c r="GO148" i="61"/>
  <c r="GN148" i="61"/>
  <c r="GM148" i="61"/>
  <c r="GJ148" i="61"/>
  <c r="GH148" i="61"/>
  <c r="GG148" i="61"/>
  <c r="GF148" i="61"/>
  <c r="GE148" i="61"/>
  <c r="GB148" i="61"/>
  <c r="FV148" i="61"/>
  <c r="FQ148" i="61"/>
  <c r="EL148" i="61" s="1"/>
  <c r="FP148" i="61"/>
  <c r="FO148" i="61"/>
  <c r="EM148" i="61" s="1"/>
  <c r="FK148" i="61"/>
  <c r="EQ148" i="61"/>
  <c r="EF148" i="61"/>
  <c r="AN148" i="61"/>
  <c r="GQ148" i="61" s="1"/>
  <c r="AM148" i="61"/>
  <c r="GT148" i="61" s="1"/>
  <c r="AL148" i="61"/>
  <c r="AK148" i="61"/>
  <c r="AJ148" i="61"/>
  <c r="AI148" i="61"/>
  <c r="GS148" i="61" s="1"/>
  <c r="AH148" i="61"/>
  <c r="AG148" i="61"/>
  <c r="AF148" i="61"/>
  <c r="U148" i="61"/>
  <c r="T148" i="61"/>
  <c r="GL148" i="61" s="1"/>
  <c r="S148" i="61"/>
  <c r="R148" i="61"/>
  <c r="Q148" i="61"/>
  <c r="P148" i="61"/>
  <c r="GK148" i="61" s="1"/>
  <c r="O148" i="61"/>
  <c r="N148" i="61"/>
  <c r="M148" i="61"/>
  <c r="L148" i="61"/>
  <c r="K148" i="61"/>
  <c r="J148" i="61"/>
  <c r="GD148" i="61" s="1"/>
  <c r="I148" i="61"/>
  <c r="H148" i="61"/>
  <c r="G148" i="61"/>
  <c r="F148" i="61"/>
  <c r="E148" i="61"/>
  <c r="D148" i="61"/>
  <c r="C148" i="61"/>
  <c r="B148" i="61"/>
  <c r="IK147" i="61"/>
  <c r="GX147" i="61"/>
  <c r="HN151" i="61" s="1"/>
  <c r="GW147" i="61"/>
  <c r="HM151" i="61" s="1"/>
  <c r="GV147" i="61"/>
  <c r="HL151" i="61" s="1"/>
  <c r="GU147" i="61"/>
  <c r="HK151" i="61" s="1"/>
  <c r="GR147" i="61"/>
  <c r="HH151" i="61" s="1"/>
  <c r="GP147" i="61"/>
  <c r="GO147" i="61"/>
  <c r="GN147" i="61"/>
  <c r="GM147" i="61"/>
  <c r="GJ147" i="61"/>
  <c r="GH147" i="61"/>
  <c r="GG147" i="61"/>
  <c r="GF147" i="61"/>
  <c r="GE147" i="61"/>
  <c r="GB147" i="61"/>
  <c r="FV147" i="61"/>
  <c r="FQ147" i="61"/>
  <c r="EL147" i="61" s="1"/>
  <c r="FP147" i="61"/>
  <c r="FO147" i="61"/>
  <c r="FK147" i="61"/>
  <c r="EQ147" i="61"/>
  <c r="EF147" i="61"/>
  <c r="AN147" i="61"/>
  <c r="BF151" i="61" s="1"/>
  <c r="AM147" i="61"/>
  <c r="BE151" i="61" s="1"/>
  <c r="AL147" i="61"/>
  <c r="BD151" i="61" s="1"/>
  <c r="AK147" i="61"/>
  <c r="BC151" i="61" s="1"/>
  <c r="AJ147" i="61"/>
  <c r="BB151" i="61" s="1"/>
  <c r="AI147" i="61"/>
  <c r="BA151" i="61" s="1"/>
  <c r="AH147" i="61"/>
  <c r="AZ151" i="61" s="1"/>
  <c r="AG147" i="61"/>
  <c r="AY151" i="61" s="1"/>
  <c r="AF147" i="61"/>
  <c r="AX151" i="61" s="1"/>
  <c r="U147" i="61"/>
  <c r="GI147" i="61" s="1"/>
  <c r="T147" i="61"/>
  <c r="GL147" i="61" s="1"/>
  <c r="S147" i="61"/>
  <c r="R147" i="61"/>
  <c r="Q147" i="61"/>
  <c r="P147" i="61"/>
  <c r="GK147" i="61" s="1"/>
  <c r="O147" i="61"/>
  <c r="N147" i="61"/>
  <c r="M147" i="61"/>
  <c r="L147" i="61"/>
  <c r="K147" i="61"/>
  <c r="GA147" i="61" s="1"/>
  <c r="J147" i="61"/>
  <c r="GD147" i="61" s="1"/>
  <c r="I147" i="61"/>
  <c r="H147" i="61"/>
  <c r="G147" i="61"/>
  <c r="F147" i="61"/>
  <c r="E147" i="61"/>
  <c r="D147" i="61"/>
  <c r="C147" i="61"/>
  <c r="B147" i="61"/>
  <c r="IK146" i="61"/>
  <c r="GX146" i="61"/>
  <c r="HN150" i="61" s="1"/>
  <c r="GW146" i="61"/>
  <c r="HM150" i="61" s="1"/>
  <c r="GV146" i="61"/>
  <c r="HL150" i="61" s="1"/>
  <c r="GU146" i="61"/>
  <c r="HK150" i="61" s="1"/>
  <c r="GR146" i="61"/>
  <c r="HH150" i="61" s="1"/>
  <c r="GP146" i="61"/>
  <c r="GO146" i="61"/>
  <c r="GN146" i="61"/>
  <c r="GM146" i="61"/>
  <c r="GJ146" i="61"/>
  <c r="GH146" i="61"/>
  <c r="GG146" i="61"/>
  <c r="GF146" i="61"/>
  <c r="GE146" i="61"/>
  <c r="GB146" i="61"/>
  <c r="FV146" i="61"/>
  <c r="FQ146" i="61"/>
  <c r="EL146" i="61" s="1"/>
  <c r="FP146" i="61"/>
  <c r="FO146" i="61"/>
  <c r="FK146" i="61"/>
  <c r="EQ146" i="61"/>
  <c r="EF146" i="61"/>
  <c r="AN146" i="61"/>
  <c r="BF150" i="61" s="1"/>
  <c r="AM146" i="61"/>
  <c r="AL146" i="61"/>
  <c r="BD150" i="61" s="1"/>
  <c r="AK146" i="61"/>
  <c r="BC150" i="61" s="1"/>
  <c r="AJ146" i="61"/>
  <c r="BB150" i="61" s="1"/>
  <c r="AI146" i="61"/>
  <c r="AH146" i="61"/>
  <c r="AZ150" i="61" s="1"/>
  <c r="AG146" i="61"/>
  <c r="AY150" i="61" s="1"/>
  <c r="AF146" i="61"/>
  <c r="AX150" i="61" s="1"/>
  <c r="U146" i="61"/>
  <c r="GI146" i="61" s="1"/>
  <c r="T146" i="61"/>
  <c r="GL146" i="61" s="1"/>
  <c r="S146" i="61"/>
  <c r="R146" i="61"/>
  <c r="Q146" i="61"/>
  <c r="P146" i="61"/>
  <c r="GK146" i="61" s="1"/>
  <c r="O146" i="61"/>
  <c r="N146" i="61"/>
  <c r="M146" i="61"/>
  <c r="L146" i="61"/>
  <c r="K146" i="61"/>
  <c r="GA146" i="61" s="1"/>
  <c r="J146" i="61"/>
  <c r="I146" i="61"/>
  <c r="H146" i="61"/>
  <c r="G146" i="61"/>
  <c r="F146" i="61"/>
  <c r="GC146" i="61" s="1"/>
  <c r="E146" i="61"/>
  <c r="D146" i="61"/>
  <c r="C146" i="61"/>
  <c r="B146" i="61"/>
  <c r="IK145" i="61"/>
  <c r="IL146" i="61" s="1"/>
  <c r="IM146" i="61" s="1"/>
  <c r="GX145" i="61"/>
  <c r="HN149" i="61" s="1"/>
  <c r="GW145" i="61"/>
  <c r="HM149" i="61" s="1"/>
  <c r="GV145" i="61"/>
  <c r="HL149" i="61" s="1"/>
  <c r="GU145" i="61"/>
  <c r="HK149" i="61" s="1"/>
  <c r="GR145" i="61"/>
  <c r="HH149" i="61" s="1"/>
  <c r="GP145" i="61"/>
  <c r="GO145" i="61"/>
  <c r="GN145" i="61"/>
  <c r="GM145" i="61"/>
  <c r="GJ145" i="61"/>
  <c r="GH145" i="61"/>
  <c r="GG145" i="61"/>
  <c r="GF145" i="61"/>
  <c r="GE145" i="61"/>
  <c r="GB145" i="61"/>
  <c r="FV145" i="61"/>
  <c r="FQ145" i="61"/>
  <c r="EL145" i="61" s="1"/>
  <c r="FP145" i="61"/>
  <c r="FO145" i="61"/>
  <c r="FK145" i="61"/>
  <c r="EQ145" i="61"/>
  <c r="EF145" i="61"/>
  <c r="AN145" i="61"/>
  <c r="AM145" i="61"/>
  <c r="BE149" i="61" s="1"/>
  <c r="AL145" i="61"/>
  <c r="BD149" i="61" s="1"/>
  <c r="AK145" i="61"/>
  <c r="BC149" i="61" s="1"/>
  <c r="AJ145" i="61"/>
  <c r="BB149" i="61" s="1"/>
  <c r="AI145" i="61"/>
  <c r="BA149" i="61" s="1"/>
  <c r="AH145" i="61"/>
  <c r="AZ149" i="61" s="1"/>
  <c r="AG145" i="61"/>
  <c r="AY149" i="61" s="1"/>
  <c r="AF145" i="61"/>
  <c r="AX149" i="61" s="1"/>
  <c r="U145" i="61"/>
  <c r="GI145" i="61" s="1"/>
  <c r="T145" i="61"/>
  <c r="GL145" i="61" s="1"/>
  <c r="S145" i="61"/>
  <c r="R145" i="61"/>
  <c r="Q145" i="61"/>
  <c r="P145" i="61"/>
  <c r="GK145" i="61" s="1"/>
  <c r="O145" i="61"/>
  <c r="N145" i="61"/>
  <c r="M145" i="61"/>
  <c r="L145" i="61"/>
  <c r="K145" i="61"/>
  <c r="GA145" i="61" s="1"/>
  <c r="J145" i="61"/>
  <c r="GD145" i="61" s="1"/>
  <c r="I145" i="61"/>
  <c r="H145" i="61"/>
  <c r="G145" i="61"/>
  <c r="AA145" i="61" s="1"/>
  <c r="F145" i="61"/>
  <c r="E145" i="61"/>
  <c r="D145" i="61"/>
  <c r="C145" i="61"/>
  <c r="W145" i="61" s="1"/>
  <c r="B145" i="61"/>
  <c r="IK144" i="61"/>
  <c r="IL145" i="61" s="1"/>
  <c r="IM145" i="61" s="1"/>
  <c r="GX144" i="61"/>
  <c r="HN148" i="61" s="1"/>
  <c r="GW144" i="61"/>
  <c r="HM148" i="61" s="1"/>
  <c r="GV144" i="61"/>
  <c r="HL148" i="61" s="1"/>
  <c r="GU144" i="61"/>
  <c r="HK148" i="61" s="1"/>
  <c r="GR144" i="61"/>
  <c r="HH148" i="61" s="1"/>
  <c r="GP144" i="61"/>
  <c r="GO144" i="61"/>
  <c r="GN144" i="61"/>
  <c r="GM144" i="61"/>
  <c r="GJ144" i="61"/>
  <c r="GH144" i="61"/>
  <c r="GG144" i="61"/>
  <c r="GF144" i="61"/>
  <c r="GE144" i="61"/>
  <c r="GB144" i="61"/>
  <c r="FV144" i="61"/>
  <c r="FQ144" i="61"/>
  <c r="EL144" i="61" s="1"/>
  <c r="FP144" i="61"/>
  <c r="FO144" i="61"/>
  <c r="FK144" i="61"/>
  <c r="EQ144" i="61"/>
  <c r="EF144" i="61"/>
  <c r="AN144" i="61"/>
  <c r="AM144" i="61"/>
  <c r="AL144" i="61"/>
  <c r="BD148" i="61" s="1"/>
  <c r="AK144" i="61"/>
  <c r="BC148" i="61" s="1"/>
  <c r="AJ144" i="61"/>
  <c r="BB148" i="61" s="1"/>
  <c r="AI144" i="61"/>
  <c r="AH144" i="61"/>
  <c r="AZ148" i="61" s="1"/>
  <c r="AG144" i="61"/>
  <c r="AY148" i="61" s="1"/>
  <c r="AF144" i="61"/>
  <c r="AX148" i="61" s="1"/>
  <c r="U144" i="61"/>
  <c r="T144" i="61"/>
  <c r="GL144" i="61" s="1"/>
  <c r="S144" i="61"/>
  <c r="R144" i="61"/>
  <c r="Q144" i="61"/>
  <c r="P144" i="61"/>
  <c r="GK144" i="61" s="1"/>
  <c r="O144" i="61"/>
  <c r="N144" i="61"/>
  <c r="M144" i="61"/>
  <c r="L144" i="61"/>
  <c r="K144" i="61"/>
  <c r="GA144" i="61" s="1"/>
  <c r="J144" i="61"/>
  <c r="GD144" i="61" s="1"/>
  <c r="I144" i="61"/>
  <c r="H144" i="61"/>
  <c r="G144" i="61"/>
  <c r="F144" i="61"/>
  <c r="GC144" i="61" s="1"/>
  <c r="E144" i="61"/>
  <c r="D144" i="61"/>
  <c r="C144" i="61"/>
  <c r="B144" i="61"/>
  <c r="IK143" i="61"/>
  <c r="IL144" i="61" s="1"/>
  <c r="IM144" i="61" s="1"/>
  <c r="GX143" i="61"/>
  <c r="HN147" i="61" s="1"/>
  <c r="GW143" i="61"/>
  <c r="HM147" i="61" s="1"/>
  <c r="GV143" i="61"/>
  <c r="HL147" i="61" s="1"/>
  <c r="GU143" i="61"/>
  <c r="HK147" i="61" s="1"/>
  <c r="GR143" i="61"/>
  <c r="HH147" i="61" s="1"/>
  <c r="GP143" i="61"/>
  <c r="GO143" i="61"/>
  <c r="GN143" i="61"/>
  <c r="GM143" i="61"/>
  <c r="GJ143" i="61"/>
  <c r="GH143" i="61"/>
  <c r="GG143" i="61"/>
  <c r="GF143" i="61"/>
  <c r="GE143" i="61"/>
  <c r="GB143" i="61"/>
  <c r="FV143" i="61"/>
  <c r="FQ143" i="61"/>
  <c r="EL143" i="61" s="1"/>
  <c r="FP143" i="61"/>
  <c r="FO143" i="61"/>
  <c r="EM143" i="61" s="1"/>
  <c r="FK143" i="61"/>
  <c r="EQ143" i="61"/>
  <c r="EF143" i="61"/>
  <c r="AN143" i="61"/>
  <c r="BF147" i="61" s="1"/>
  <c r="AM143" i="61"/>
  <c r="BE147" i="61" s="1"/>
  <c r="AL143" i="61"/>
  <c r="BD147" i="61" s="1"/>
  <c r="AK143" i="61"/>
  <c r="BC147" i="61" s="1"/>
  <c r="AJ143" i="61"/>
  <c r="BB147" i="61" s="1"/>
  <c r="AI143" i="61"/>
  <c r="AH143" i="61"/>
  <c r="AZ147" i="61" s="1"/>
  <c r="AG143" i="61"/>
  <c r="AY147" i="61" s="1"/>
  <c r="AF143" i="61"/>
  <c r="AX147" i="61" s="1"/>
  <c r="U143" i="61"/>
  <c r="T143" i="61"/>
  <c r="GL143" i="61" s="1"/>
  <c r="S143" i="61"/>
  <c r="R143" i="61"/>
  <c r="Q143" i="61"/>
  <c r="P143" i="61"/>
  <c r="GK143" i="61" s="1"/>
  <c r="O143" i="61"/>
  <c r="N143" i="61"/>
  <c r="M143" i="61"/>
  <c r="L143" i="61"/>
  <c r="K143" i="61"/>
  <c r="GA143" i="61" s="1"/>
  <c r="J143" i="61"/>
  <c r="GD143" i="61" s="1"/>
  <c r="I143" i="61"/>
  <c r="H143" i="61"/>
  <c r="G143" i="61"/>
  <c r="AA143" i="61" s="1"/>
  <c r="F143" i="61"/>
  <c r="E143" i="61"/>
  <c r="D143" i="61"/>
  <c r="C143" i="61"/>
  <c r="W143" i="61" s="1"/>
  <c r="B143" i="61"/>
  <c r="IK142" i="61"/>
  <c r="GX142" i="61"/>
  <c r="HN146" i="61" s="1"/>
  <c r="GW142" i="61"/>
  <c r="HM146" i="61" s="1"/>
  <c r="GV142" i="61"/>
  <c r="HL146" i="61" s="1"/>
  <c r="GU142" i="61"/>
  <c r="HK146" i="61" s="1"/>
  <c r="GR142" i="61"/>
  <c r="HH146" i="61" s="1"/>
  <c r="GP142" i="61"/>
  <c r="GO142" i="61"/>
  <c r="GN142" i="61"/>
  <c r="GM142" i="61"/>
  <c r="GJ142" i="61"/>
  <c r="GH142" i="61"/>
  <c r="GG142" i="61"/>
  <c r="GF142" i="61"/>
  <c r="GE142" i="61"/>
  <c r="GB142" i="61"/>
  <c r="FV142" i="61"/>
  <c r="FQ142" i="61"/>
  <c r="EL142" i="61" s="1"/>
  <c r="FP142" i="61"/>
  <c r="FO142" i="61"/>
  <c r="FK142" i="61"/>
  <c r="EQ142" i="61"/>
  <c r="EF142" i="61"/>
  <c r="AN142" i="61"/>
  <c r="BF146" i="61" s="1"/>
  <c r="AM142" i="61"/>
  <c r="BE146" i="61" s="1"/>
  <c r="AL142" i="61"/>
  <c r="BD146" i="61" s="1"/>
  <c r="AK142" i="61"/>
  <c r="BC146" i="61" s="1"/>
  <c r="AJ142" i="61"/>
  <c r="BB146" i="61" s="1"/>
  <c r="AI142" i="61"/>
  <c r="BA146" i="61" s="1"/>
  <c r="AH142" i="61"/>
  <c r="AZ146" i="61" s="1"/>
  <c r="AG142" i="61"/>
  <c r="AY146" i="61" s="1"/>
  <c r="AF142" i="61"/>
  <c r="AX146" i="61" s="1"/>
  <c r="U142" i="61"/>
  <c r="GI142" i="61" s="1"/>
  <c r="T142" i="61"/>
  <c r="GL142" i="61" s="1"/>
  <c r="S142" i="61"/>
  <c r="R142" i="61"/>
  <c r="Q142" i="61"/>
  <c r="P142" i="61"/>
  <c r="O142" i="61"/>
  <c r="N142" i="61"/>
  <c r="M142" i="61"/>
  <c r="L142" i="61"/>
  <c r="K142" i="61"/>
  <c r="GA142" i="61" s="1"/>
  <c r="J142" i="61"/>
  <c r="GD142" i="61" s="1"/>
  <c r="I142" i="61"/>
  <c r="H142" i="61"/>
  <c r="G142" i="61"/>
  <c r="F142" i="61"/>
  <c r="E142" i="61"/>
  <c r="D142" i="61"/>
  <c r="C142" i="61"/>
  <c r="B142" i="61"/>
  <c r="IK141" i="61"/>
  <c r="GX141" i="61"/>
  <c r="HN145" i="61" s="1"/>
  <c r="GW141" i="61"/>
  <c r="HM145" i="61" s="1"/>
  <c r="GV141" i="61"/>
  <c r="HL145" i="61" s="1"/>
  <c r="GU141" i="61"/>
  <c r="HK145" i="61" s="1"/>
  <c r="GR141" i="61"/>
  <c r="HH145" i="61" s="1"/>
  <c r="GP141" i="61"/>
  <c r="GO141" i="61"/>
  <c r="GN141" i="61"/>
  <c r="GM141" i="61"/>
  <c r="GJ141" i="61"/>
  <c r="GH141" i="61"/>
  <c r="GG141" i="61"/>
  <c r="GF141" i="61"/>
  <c r="GE141" i="61"/>
  <c r="GB141" i="61"/>
  <c r="FV141" i="61"/>
  <c r="FQ141" i="61"/>
  <c r="EL141" i="61" s="1"/>
  <c r="FP141" i="61"/>
  <c r="FO141" i="61"/>
  <c r="FK141" i="61"/>
  <c r="EQ141" i="61"/>
  <c r="EF141" i="61"/>
  <c r="AN141" i="61"/>
  <c r="BF145" i="61" s="1"/>
  <c r="AM141" i="61"/>
  <c r="AL141" i="61"/>
  <c r="BD145" i="61" s="1"/>
  <c r="AK141" i="61"/>
  <c r="BC145" i="61" s="1"/>
  <c r="AJ141" i="61"/>
  <c r="BB145" i="61" s="1"/>
  <c r="AI141" i="61"/>
  <c r="AH141" i="61"/>
  <c r="AZ145" i="61" s="1"/>
  <c r="AG141" i="61"/>
  <c r="AY145" i="61" s="1"/>
  <c r="AF141" i="61"/>
  <c r="AX145" i="61" s="1"/>
  <c r="U141" i="61"/>
  <c r="T141" i="61"/>
  <c r="GL141" i="61" s="1"/>
  <c r="S141" i="61"/>
  <c r="R141" i="61"/>
  <c r="Q141" i="61"/>
  <c r="P141" i="61"/>
  <c r="GK141" i="61" s="1"/>
  <c r="O141" i="61"/>
  <c r="N141" i="61"/>
  <c r="M141" i="61"/>
  <c r="L141" i="61"/>
  <c r="K141" i="61"/>
  <c r="GA141" i="61" s="1"/>
  <c r="J141" i="61"/>
  <c r="GD141" i="61" s="1"/>
  <c r="I141" i="61"/>
  <c r="H141" i="61"/>
  <c r="G141" i="61"/>
  <c r="F141" i="61"/>
  <c r="GC141" i="61" s="1"/>
  <c r="E141" i="61"/>
  <c r="D141" i="61"/>
  <c r="C141" i="61"/>
  <c r="B141" i="61"/>
  <c r="IK140" i="61"/>
  <c r="GX140" i="61"/>
  <c r="HN144" i="61" s="1"/>
  <c r="GW140" i="61"/>
  <c r="HM144" i="61" s="1"/>
  <c r="GV140" i="61"/>
  <c r="HL144" i="61" s="1"/>
  <c r="GU140" i="61"/>
  <c r="HK144" i="61" s="1"/>
  <c r="GR140" i="61"/>
  <c r="HH144" i="61" s="1"/>
  <c r="GP140" i="61"/>
  <c r="GO140" i="61"/>
  <c r="GN140" i="61"/>
  <c r="GM140" i="61"/>
  <c r="GJ140" i="61"/>
  <c r="GH140" i="61"/>
  <c r="GG140" i="61"/>
  <c r="GF140" i="61"/>
  <c r="GE140" i="61"/>
  <c r="GB140" i="61"/>
  <c r="FV140" i="61"/>
  <c r="FQ140" i="61"/>
  <c r="EL140" i="61" s="1"/>
  <c r="FP140" i="61"/>
  <c r="FO140" i="61"/>
  <c r="FK140" i="61"/>
  <c r="EQ140" i="61"/>
  <c r="EF140" i="61"/>
  <c r="AN140" i="61"/>
  <c r="BF144" i="61" s="1"/>
  <c r="AM140" i="61"/>
  <c r="BE144" i="61" s="1"/>
  <c r="AL140" i="61"/>
  <c r="BD144" i="61" s="1"/>
  <c r="AK140" i="61"/>
  <c r="BC144" i="61" s="1"/>
  <c r="AJ140" i="61"/>
  <c r="BB144" i="61" s="1"/>
  <c r="AI140" i="61"/>
  <c r="AH140" i="61"/>
  <c r="AZ144" i="61" s="1"/>
  <c r="AG140" i="61"/>
  <c r="AY144" i="61" s="1"/>
  <c r="AF140" i="61"/>
  <c r="AX144" i="61" s="1"/>
  <c r="U140" i="61"/>
  <c r="BT140" i="61" s="1"/>
  <c r="T140" i="61"/>
  <c r="GL140" i="61" s="1"/>
  <c r="S140" i="61"/>
  <c r="R140" i="61"/>
  <c r="Q140" i="61"/>
  <c r="P140" i="61"/>
  <c r="GK140" i="61" s="1"/>
  <c r="O140" i="61"/>
  <c r="N140" i="61"/>
  <c r="M140" i="61"/>
  <c r="L140" i="61"/>
  <c r="K140" i="61"/>
  <c r="BX140" i="61" s="1"/>
  <c r="J140" i="61"/>
  <c r="I140" i="61"/>
  <c r="H140" i="61"/>
  <c r="G140" i="61"/>
  <c r="AA140" i="61" s="1"/>
  <c r="F140" i="61"/>
  <c r="GC140" i="61" s="1"/>
  <c r="E140" i="61"/>
  <c r="D140" i="61"/>
  <c r="C140" i="61"/>
  <c r="W140" i="61" s="1"/>
  <c r="B140" i="61"/>
  <c r="IK139" i="61"/>
  <c r="GX139" i="61"/>
  <c r="HN143" i="61" s="1"/>
  <c r="GW139" i="61"/>
  <c r="HM143" i="61" s="1"/>
  <c r="GV139" i="61"/>
  <c r="HL143" i="61" s="1"/>
  <c r="GU139" i="61"/>
  <c r="HK143" i="61" s="1"/>
  <c r="GR139" i="61"/>
  <c r="HH143" i="61" s="1"/>
  <c r="GP139" i="61"/>
  <c r="GO139" i="61"/>
  <c r="GN139" i="61"/>
  <c r="GM139" i="61"/>
  <c r="GJ139" i="61"/>
  <c r="GH139" i="61"/>
  <c r="GG139" i="61"/>
  <c r="GF139" i="61"/>
  <c r="GE139" i="61"/>
  <c r="GB139" i="61"/>
  <c r="FV139" i="61"/>
  <c r="FQ139" i="61"/>
  <c r="EL139" i="61" s="1"/>
  <c r="FP139" i="61"/>
  <c r="FO139" i="61"/>
  <c r="FK139" i="61"/>
  <c r="EQ139" i="61"/>
  <c r="EF139" i="61"/>
  <c r="AN139" i="61"/>
  <c r="BF143" i="61" s="1"/>
  <c r="AM139" i="61"/>
  <c r="BE143" i="61" s="1"/>
  <c r="AL139" i="61"/>
  <c r="BD143" i="61" s="1"/>
  <c r="AK139" i="61"/>
  <c r="BC143" i="61" s="1"/>
  <c r="AJ139" i="61"/>
  <c r="BB143" i="61" s="1"/>
  <c r="AI139" i="61"/>
  <c r="AH139" i="61"/>
  <c r="AZ143" i="61" s="1"/>
  <c r="AG139" i="61"/>
  <c r="AY143" i="61" s="1"/>
  <c r="AF139" i="61"/>
  <c r="AX143" i="61" s="1"/>
  <c r="U139" i="61"/>
  <c r="GI139" i="61" s="1"/>
  <c r="T139" i="61"/>
  <c r="GL139" i="61" s="1"/>
  <c r="S139" i="61"/>
  <c r="R139" i="61"/>
  <c r="Q139" i="61"/>
  <c r="P139" i="61"/>
  <c r="GK139" i="61" s="1"/>
  <c r="O139" i="61"/>
  <c r="N139" i="61"/>
  <c r="M139" i="61"/>
  <c r="L139" i="61"/>
  <c r="K139" i="61"/>
  <c r="BX139" i="61" s="1"/>
  <c r="J139" i="61"/>
  <c r="I139" i="61"/>
  <c r="H139" i="61"/>
  <c r="G139" i="61"/>
  <c r="F139" i="61"/>
  <c r="E139" i="61"/>
  <c r="D139" i="61"/>
  <c r="C139" i="61"/>
  <c r="B139" i="61"/>
  <c r="IK138" i="61"/>
  <c r="IL139" i="61" s="1"/>
  <c r="IM139" i="61" s="1"/>
  <c r="GX138" i="61"/>
  <c r="HN142" i="61" s="1"/>
  <c r="GW138" i="61"/>
  <c r="HM142" i="61" s="1"/>
  <c r="GV138" i="61"/>
  <c r="HL142" i="61" s="1"/>
  <c r="GU138" i="61"/>
  <c r="HK142" i="61" s="1"/>
  <c r="GR138" i="61"/>
  <c r="HH142" i="61" s="1"/>
  <c r="GP138" i="61"/>
  <c r="GO138" i="61"/>
  <c r="GN138" i="61"/>
  <c r="GM138" i="61"/>
  <c r="GJ138" i="61"/>
  <c r="GH138" i="61"/>
  <c r="GG138" i="61"/>
  <c r="GF138" i="61"/>
  <c r="GE138" i="61"/>
  <c r="GB138" i="61"/>
  <c r="FV138" i="61"/>
  <c r="FQ138" i="61"/>
  <c r="EL138" i="61" s="1"/>
  <c r="FP138" i="61"/>
  <c r="FO138" i="61"/>
  <c r="EM138" i="61" s="1"/>
  <c r="FK138" i="61"/>
  <c r="EQ138" i="61"/>
  <c r="EF138" i="61"/>
  <c r="AN138" i="61"/>
  <c r="BF142" i="61" s="1"/>
  <c r="AM138" i="61"/>
  <c r="BE142" i="61" s="1"/>
  <c r="AL138" i="61"/>
  <c r="BD142" i="61" s="1"/>
  <c r="AK138" i="61"/>
  <c r="BC142" i="61" s="1"/>
  <c r="AJ138" i="61"/>
  <c r="BB142" i="61" s="1"/>
  <c r="AI138" i="61"/>
  <c r="BA142" i="61" s="1"/>
  <c r="AH138" i="61"/>
  <c r="AZ142" i="61" s="1"/>
  <c r="AG138" i="61"/>
  <c r="AY142" i="61" s="1"/>
  <c r="AF138" i="61"/>
  <c r="AX142" i="61" s="1"/>
  <c r="U138" i="61"/>
  <c r="BT138" i="61" s="1"/>
  <c r="T138" i="61"/>
  <c r="GL138" i="61" s="1"/>
  <c r="S138" i="61"/>
  <c r="R138" i="61"/>
  <c r="Q138" i="61"/>
  <c r="P138" i="61"/>
  <c r="GK138" i="61" s="1"/>
  <c r="O138" i="61"/>
  <c r="N138" i="61"/>
  <c r="M138" i="61"/>
  <c r="L138" i="61"/>
  <c r="K138" i="61"/>
  <c r="BX138" i="61" s="1"/>
  <c r="J138" i="61"/>
  <c r="GD138" i="61" s="1"/>
  <c r="I138" i="61"/>
  <c r="H138" i="61"/>
  <c r="G138" i="61"/>
  <c r="AA138" i="61" s="1"/>
  <c r="F138" i="61"/>
  <c r="E138" i="61"/>
  <c r="D138" i="61"/>
  <c r="C138" i="61"/>
  <c r="W138" i="61" s="1"/>
  <c r="B138" i="61"/>
  <c r="IK137" i="61"/>
  <c r="GX137" i="61"/>
  <c r="HN141" i="61" s="1"/>
  <c r="GW137" i="61"/>
  <c r="HM141" i="61" s="1"/>
  <c r="GV137" i="61"/>
  <c r="HL141" i="61" s="1"/>
  <c r="GU137" i="61"/>
  <c r="HK141" i="61" s="1"/>
  <c r="GR137" i="61"/>
  <c r="HH141" i="61" s="1"/>
  <c r="GP137" i="61"/>
  <c r="GO137" i="61"/>
  <c r="GN137" i="61"/>
  <c r="GM137" i="61"/>
  <c r="GJ137" i="61"/>
  <c r="GH137" i="61"/>
  <c r="GG137" i="61"/>
  <c r="GF137" i="61"/>
  <c r="GE137" i="61"/>
  <c r="GB137" i="61"/>
  <c r="FV137" i="61"/>
  <c r="FQ137" i="61"/>
  <c r="EL137" i="61" s="1"/>
  <c r="FP137" i="61"/>
  <c r="FO137" i="61"/>
  <c r="EM137" i="61" s="1"/>
  <c r="FK137" i="61"/>
  <c r="EQ137" i="61"/>
  <c r="EF137" i="61"/>
  <c r="AN137" i="61"/>
  <c r="BF141" i="61" s="1"/>
  <c r="AM137" i="61"/>
  <c r="BE141" i="61" s="1"/>
  <c r="AL137" i="61"/>
  <c r="BD141" i="61" s="1"/>
  <c r="AK137" i="61"/>
  <c r="BC141" i="61" s="1"/>
  <c r="AJ137" i="61"/>
  <c r="BB141" i="61" s="1"/>
  <c r="AI137" i="61"/>
  <c r="BA141" i="61" s="1"/>
  <c r="AH137" i="61"/>
  <c r="AZ141" i="61" s="1"/>
  <c r="AG137" i="61"/>
  <c r="AY141" i="61" s="1"/>
  <c r="AF137" i="61"/>
  <c r="AX141" i="61" s="1"/>
  <c r="U137" i="61"/>
  <c r="BT137" i="61" s="1"/>
  <c r="T137" i="61"/>
  <c r="GL137" i="61" s="1"/>
  <c r="S137" i="61"/>
  <c r="R137" i="61"/>
  <c r="Q137" i="61"/>
  <c r="P137" i="61"/>
  <c r="GK137" i="61" s="1"/>
  <c r="O137" i="61"/>
  <c r="N137" i="61"/>
  <c r="M137" i="61"/>
  <c r="L137" i="61"/>
  <c r="K137" i="61"/>
  <c r="BX137" i="61" s="1"/>
  <c r="J137" i="61"/>
  <c r="GD137" i="61" s="1"/>
  <c r="I137" i="61"/>
  <c r="H137" i="61"/>
  <c r="G137" i="61"/>
  <c r="F137" i="61"/>
  <c r="E137" i="61"/>
  <c r="D137" i="61"/>
  <c r="C137" i="61"/>
  <c r="B137" i="61"/>
  <c r="IK136" i="61"/>
  <c r="GX136" i="61"/>
  <c r="HN140" i="61" s="1"/>
  <c r="GW136" i="61"/>
  <c r="HM140" i="61" s="1"/>
  <c r="GV136" i="61"/>
  <c r="HL140" i="61" s="1"/>
  <c r="GU136" i="61"/>
  <c r="HK140" i="61" s="1"/>
  <c r="GR136" i="61"/>
  <c r="HH140" i="61" s="1"/>
  <c r="GP136" i="61"/>
  <c r="GO136" i="61"/>
  <c r="GN136" i="61"/>
  <c r="GM136" i="61"/>
  <c r="GJ136" i="61"/>
  <c r="GH136" i="61"/>
  <c r="GG136" i="61"/>
  <c r="GF136" i="61"/>
  <c r="GE136" i="61"/>
  <c r="GB136" i="61"/>
  <c r="FV136" i="61"/>
  <c r="FQ136" i="61"/>
  <c r="FP136" i="61"/>
  <c r="FO136" i="61"/>
  <c r="FK136" i="61"/>
  <c r="EQ136" i="61"/>
  <c r="EF136" i="61"/>
  <c r="AN136" i="61"/>
  <c r="BF140" i="61" s="1"/>
  <c r="AM136" i="61"/>
  <c r="AL136" i="61"/>
  <c r="BD140" i="61" s="1"/>
  <c r="AK136" i="61"/>
  <c r="BC140" i="61" s="1"/>
  <c r="AJ136" i="61"/>
  <c r="BB140" i="61" s="1"/>
  <c r="AI136" i="61"/>
  <c r="AH136" i="61"/>
  <c r="AZ140" i="61" s="1"/>
  <c r="AG136" i="61"/>
  <c r="AY140" i="61" s="1"/>
  <c r="AF136" i="61"/>
  <c r="AX140" i="61" s="1"/>
  <c r="U136" i="61"/>
  <c r="T136" i="61"/>
  <c r="GL136" i="61" s="1"/>
  <c r="S136" i="61"/>
  <c r="R136" i="61"/>
  <c r="Q136" i="61"/>
  <c r="P136" i="61"/>
  <c r="GK136" i="61" s="1"/>
  <c r="O136" i="61"/>
  <c r="N136" i="61"/>
  <c r="M136" i="61"/>
  <c r="L136" i="61"/>
  <c r="K136" i="61"/>
  <c r="J136" i="61"/>
  <c r="GD136" i="61" s="1"/>
  <c r="I136" i="61"/>
  <c r="H136" i="61"/>
  <c r="G136" i="61"/>
  <c r="AA136" i="61" s="1"/>
  <c r="F136" i="61"/>
  <c r="E136" i="61"/>
  <c r="D136" i="61"/>
  <c r="C136" i="61"/>
  <c r="W136" i="61" s="1"/>
  <c r="B136" i="61"/>
  <c r="IK135" i="61"/>
  <c r="GX135" i="61"/>
  <c r="HN139" i="61" s="1"/>
  <c r="GW135" i="61"/>
  <c r="HM139" i="61" s="1"/>
  <c r="GV135" i="61"/>
  <c r="HL139" i="61" s="1"/>
  <c r="GU135" i="61"/>
  <c r="HK139" i="61" s="1"/>
  <c r="GR135" i="61"/>
  <c r="HH139" i="61" s="1"/>
  <c r="GP135" i="61"/>
  <c r="GO135" i="61"/>
  <c r="GN135" i="61"/>
  <c r="GM135" i="61"/>
  <c r="GJ135" i="61"/>
  <c r="GH135" i="61"/>
  <c r="GG135" i="61"/>
  <c r="GF135" i="61"/>
  <c r="GE135" i="61"/>
  <c r="GB135" i="61"/>
  <c r="FV135" i="61"/>
  <c r="FQ135" i="61"/>
  <c r="EL135" i="61" s="1"/>
  <c r="FP135" i="61"/>
  <c r="FO135" i="61"/>
  <c r="EM135" i="61" s="1"/>
  <c r="FK135" i="61"/>
  <c r="EQ135" i="61"/>
  <c r="EF135" i="61"/>
  <c r="AN135" i="61"/>
  <c r="AM135" i="61"/>
  <c r="BE139" i="61" s="1"/>
  <c r="AL135" i="61"/>
  <c r="BD139" i="61" s="1"/>
  <c r="AK135" i="61"/>
  <c r="BC139" i="61" s="1"/>
  <c r="AJ135" i="61"/>
  <c r="BB139" i="61" s="1"/>
  <c r="AI135" i="61"/>
  <c r="BA139" i="61" s="1"/>
  <c r="AH135" i="61"/>
  <c r="AZ139" i="61" s="1"/>
  <c r="AG135" i="61"/>
  <c r="AY139" i="61" s="1"/>
  <c r="AF135" i="61"/>
  <c r="AX139" i="61" s="1"/>
  <c r="U135" i="61"/>
  <c r="GI135" i="61" s="1"/>
  <c r="T135" i="61"/>
  <c r="GL135" i="61" s="1"/>
  <c r="S135" i="61"/>
  <c r="R135" i="61"/>
  <c r="Q135" i="61"/>
  <c r="P135" i="61"/>
  <c r="GK135" i="61" s="1"/>
  <c r="O135" i="61"/>
  <c r="N135" i="61"/>
  <c r="M135" i="61"/>
  <c r="L135" i="61"/>
  <c r="K135" i="61"/>
  <c r="GA135" i="61" s="1"/>
  <c r="J135" i="61"/>
  <c r="I135" i="61"/>
  <c r="H135" i="61"/>
  <c r="G135" i="61"/>
  <c r="AA135" i="61" s="1"/>
  <c r="F135" i="61"/>
  <c r="E135" i="61"/>
  <c r="D135" i="61"/>
  <c r="C135" i="61"/>
  <c r="W135" i="61" s="1"/>
  <c r="B135" i="61"/>
  <c r="IK134" i="61"/>
  <c r="GX134" i="61"/>
  <c r="HN138" i="61" s="1"/>
  <c r="GW134" i="61"/>
  <c r="HM138" i="61" s="1"/>
  <c r="GV134" i="61"/>
  <c r="HL138" i="61" s="1"/>
  <c r="GU134" i="61"/>
  <c r="HK138" i="61" s="1"/>
  <c r="GR134" i="61"/>
  <c r="HH138" i="61" s="1"/>
  <c r="GP134" i="61"/>
  <c r="GO134" i="61"/>
  <c r="GN134" i="61"/>
  <c r="GM134" i="61"/>
  <c r="GJ134" i="61"/>
  <c r="GH134" i="61"/>
  <c r="GG134" i="61"/>
  <c r="GF134" i="61"/>
  <c r="GE134" i="61"/>
  <c r="GB134" i="61"/>
  <c r="FV134" i="61"/>
  <c r="FQ134" i="61"/>
  <c r="EL134" i="61" s="1"/>
  <c r="FP134" i="61"/>
  <c r="FO134" i="61"/>
  <c r="FK134" i="61"/>
  <c r="EQ134" i="61"/>
  <c r="EF134" i="61"/>
  <c r="AN134" i="61"/>
  <c r="BF138" i="61" s="1"/>
  <c r="AM134" i="61"/>
  <c r="BE138" i="61" s="1"/>
  <c r="AL134" i="61"/>
  <c r="BD138" i="61" s="1"/>
  <c r="AK134" i="61"/>
  <c r="BC138" i="61" s="1"/>
  <c r="AJ134" i="61"/>
  <c r="BB138" i="61" s="1"/>
  <c r="AI134" i="61"/>
  <c r="BA138" i="61" s="1"/>
  <c r="AH134" i="61"/>
  <c r="AZ138" i="61" s="1"/>
  <c r="AG134" i="61"/>
  <c r="AY138" i="61" s="1"/>
  <c r="AF134" i="61"/>
  <c r="AX138" i="61" s="1"/>
  <c r="U134" i="61"/>
  <c r="T134" i="61"/>
  <c r="GL134" i="61" s="1"/>
  <c r="S134" i="61"/>
  <c r="R134" i="61"/>
  <c r="Q134" i="61"/>
  <c r="P134" i="61"/>
  <c r="GK134" i="61" s="1"/>
  <c r="O134" i="61"/>
  <c r="N134" i="61"/>
  <c r="M134" i="61"/>
  <c r="L134" i="61"/>
  <c r="K134" i="61"/>
  <c r="GA134" i="61" s="1"/>
  <c r="J134" i="61"/>
  <c r="I134" i="61"/>
  <c r="H134" i="61"/>
  <c r="G134" i="61"/>
  <c r="F134" i="61"/>
  <c r="GC134" i="61" s="1"/>
  <c r="E134" i="61"/>
  <c r="D134" i="61"/>
  <c r="C134" i="61"/>
  <c r="W134" i="61" s="1"/>
  <c r="B134" i="61"/>
  <c r="IK133" i="61"/>
  <c r="IL134" i="61" s="1"/>
  <c r="IM134" i="61" s="1"/>
  <c r="GX133" i="61"/>
  <c r="HN137" i="61" s="1"/>
  <c r="GW133" i="61"/>
  <c r="HM137" i="61" s="1"/>
  <c r="GV133" i="61"/>
  <c r="HL137" i="61" s="1"/>
  <c r="GU133" i="61"/>
  <c r="HK137" i="61" s="1"/>
  <c r="GR133" i="61"/>
  <c r="HH137" i="61" s="1"/>
  <c r="GP133" i="61"/>
  <c r="GO133" i="61"/>
  <c r="GN133" i="61"/>
  <c r="GM133" i="61"/>
  <c r="GJ133" i="61"/>
  <c r="GH133" i="61"/>
  <c r="GG133" i="61"/>
  <c r="GF133" i="61"/>
  <c r="GE133" i="61"/>
  <c r="GB133" i="61"/>
  <c r="FV133" i="61"/>
  <c r="FQ133" i="61"/>
  <c r="EL133" i="61" s="1"/>
  <c r="FP133" i="61"/>
  <c r="FO133" i="61"/>
  <c r="FK133" i="61"/>
  <c r="EQ133" i="61"/>
  <c r="EF133" i="61"/>
  <c r="AN133" i="61"/>
  <c r="BF137" i="61" s="1"/>
  <c r="AM133" i="61"/>
  <c r="BE137" i="61" s="1"/>
  <c r="AL133" i="61"/>
  <c r="BD137" i="61" s="1"/>
  <c r="AK133" i="61"/>
  <c r="BC137" i="61" s="1"/>
  <c r="AJ133" i="61"/>
  <c r="BB137" i="61" s="1"/>
  <c r="AI133" i="61"/>
  <c r="BA137" i="61" s="1"/>
  <c r="AH133" i="61"/>
  <c r="AZ137" i="61" s="1"/>
  <c r="AG133" i="61"/>
  <c r="AY137" i="61" s="1"/>
  <c r="AF133" i="61"/>
  <c r="AX137" i="61" s="1"/>
  <c r="U133" i="61"/>
  <c r="T133" i="61"/>
  <c r="GL133" i="61" s="1"/>
  <c r="S133" i="61"/>
  <c r="R133" i="61"/>
  <c r="Q133" i="61"/>
  <c r="P133" i="61"/>
  <c r="GK133" i="61" s="1"/>
  <c r="O133" i="61"/>
  <c r="N133" i="61"/>
  <c r="M133" i="61"/>
  <c r="L133" i="61"/>
  <c r="K133" i="61"/>
  <c r="GA133" i="61" s="1"/>
  <c r="J133" i="61"/>
  <c r="I133" i="61"/>
  <c r="H133" i="61"/>
  <c r="G133" i="61"/>
  <c r="F133" i="61"/>
  <c r="GC133" i="61" s="1"/>
  <c r="E133" i="61"/>
  <c r="D133" i="61"/>
  <c r="C133" i="61"/>
  <c r="B133" i="61"/>
  <c r="IK132" i="61"/>
  <c r="II132" i="61"/>
  <c r="IF132" i="61"/>
  <c r="GX132" i="61"/>
  <c r="HN136" i="61" s="1"/>
  <c r="GW132" i="61"/>
  <c r="HM136" i="61" s="1"/>
  <c r="GV132" i="61"/>
  <c r="HL136" i="61" s="1"/>
  <c r="GU132" i="61"/>
  <c r="HK136" i="61" s="1"/>
  <c r="GR132" i="61"/>
  <c r="HH136" i="61" s="1"/>
  <c r="GP132" i="61"/>
  <c r="GO132" i="61"/>
  <c r="GN132" i="61"/>
  <c r="GM132" i="61"/>
  <c r="GJ132" i="61"/>
  <c r="GH132" i="61"/>
  <c r="GG132" i="61"/>
  <c r="GF132" i="61"/>
  <c r="GE132" i="61"/>
  <c r="GB132" i="61"/>
  <c r="FV132" i="61"/>
  <c r="FQ132" i="61"/>
  <c r="EL132" i="61" s="1"/>
  <c r="FP132" i="61"/>
  <c r="FO132" i="61"/>
  <c r="EM132" i="61" s="1"/>
  <c r="FK132" i="61"/>
  <c r="EQ132" i="61"/>
  <c r="EF132" i="61"/>
  <c r="AN132" i="61"/>
  <c r="BF136" i="61" s="1"/>
  <c r="AM132" i="61"/>
  <c r="BE136" i="61" s="1"/>
  <c r="AL132" i="61"/>
  <c r="BD136" i="61" s="1"/>
  <c r="AK132" i="61"/>
  <c r="BC136" i="61" s="1"/>
  <c r="AJ132" i="61"/>
  <c r="BB136" i="61" s="1"/>
  <c r="AI132" i="61"/>
  <c r="BA136" i="61" s="1"/>
  <c r="AH132" i="61"/>
  <c r="AZ136" i="61" s="1"/>
  <c r="AG132" i="61"/>
  <c r="AY136" i="61" s="1"/>
  <c r="AF132" i="61"/>
  <c r="AX136" i="61" s="1"/>
  <c r="U132" i="61"/>
  <c r="GI132" i="61" s="1"/>
  <c r="T132" i="61"/>
  <c r="GL132" i="61" s="1"/>
  <c r="S132" i="61"/>
  <c r="R132" i="61"/>
  <c r="Q132" i="61"/>
  <c r="P132" i="61"/>
  <c r="GK132" i="61" s="1"/>
  <c r="O132" i="61"/>
  <c r="N132" i="61"/>
  <c r="M132" i="61"/>
  <c r="L132" i="61"/>
  <c r="K132" i="61"/>
  <c r="GA132" i="61" s="1"/>
  <c r="J132" i="61"/>
  <c r="GD132" i="61" s="1"/>
  <c r="I132" i="61"/>
  <c r="H132" i="61"/>
  <c r="G132" i="61"/>
  <c r="F132" i="61"/>
  <c r="E132" i="61"/>
  <c r="D132" i="61"/>
  <c r="C132" i="61"/>
  <c r="B132" i="61"/>
  <c r="IK131" i="61"/>
  <c r="II131" i="61"/>
  <c r="IF131" i="61"/>
  <c r="GX131" i="61"/>
  <c r="HN135" i="61" s="1"/>
  <c r="GW131" i="61"/>
  <c r="HM135" i="61" s="1"/>
  <c r="GV131" i="61"/>
  <c r="HL135" i="61" s="1"/>
  <c r="GU131" i="61"/>
  <c r="HK135" i="61" s="1"/>
  <c r="GR131" i="61"/>
  <c r="HH135" i="61" s="1"/>
  <c r="GP131" i="61"/>
  <c r="GO131" i="61"/>
  <c r="GN131" i="61"/>
  <c r="GM131" i="61"/>
  <c r="GJ131" i="61"/>
  <c r="GH131" i="61"/>
  <c r="GG131" i="61"/>
  <c r="GF131" i="61"/>
  <c r="GE131" i="61"/>
  <c r="GB131" i="61"/>
  <c r="FV131" i="61"/>
  <c r="FQ131" i="61"/>
  <c r="EL131" i="61" s="1"/>
  <c r="FP131" i="61"/>
  <c r="FO131" i="61"/>
  <c r="FK131" i="61"/>
  <c r="EQ131" i="61"/>
  <c r="EG131" i="61"/>
  <c r="EF131" i="61"/>
  <c r="AN131" i="61"/>
  <c r="AM131" i="61"/>
  <c r="BE135" i="61" s="1"/>
  <c r="AL131" i="61"/>
  <c r="BD135" i="61" s="1"/>
  <c r="AK131" i="61"/>
  <c r="BC135" i="61" s="1"/>
  <c r="AJ131" i="61"/>
  <c r="BB135" i="61" s="1"/>
  <c r="AI131" i="61"/>
  <c r="BA135" i="61" s="1"/>
  <c r="AH131" i="61"/>
  <c r="AZ135" i="61" s="1"/>
  <c r="AG131" i="61"/>
  <c r="AY135" i="61" s="1"/>
  <c r="AF131" i="61"/>
  <c r="AX135" i="61" s="1"/>
  <c r="U131" i="61"/>
  <c r="T131" i="61"/>
  <c r="GL131" i="61" s="1"/>
  <c r="S131" i="61"/>
  <c r="R131" i="61"/>
  <c r="Q131" i="61"/>
  <c r="P131" i="61"/>
  <c r="GK131" i="61" s="1"/>
  <c r="O131" i="61"/>
  <c r="N131" i="61"/>
  <c r="M131" i="61"/>
  <c r="L131" i="61"/>
  <c r="K131" i="61"/>
  <c r="GA131" i="61" s="1"/>
  <c r="J131" i="61"/>
  <c r="GD131" i="61" s="1"/>
  <c r="I131" i="61"/>
  <c r="H131" i="61"/>
  <c r="G131" i="61"/>
  <c r="F131" i="61"/>
  <c r="E131" i="61"/>
  <c r="D131" i="61"/>
  <c r="C131" i="61"/>
  <c r="B131" i="61"/>
  <c r="IK130" i="61"/>
  <c r="II130" i="61"/>
  <c r="IF130" i="61"/>
  <c r="IG131" i="61" s="1"/>
  <c r="GX130" i="61"/>
  <c r="HN134" i="61" s="1"/>
  <c r="GW130" i="61"/>
  <c r="HM134" i="61" s="1"/>
  <c r="GV130" i="61"/>
  <c r="HL134" i="61" s="1"/>
  <c r="GU130" i="61"/>
  <c r="HK134" i="61" s="1"/>
  <c r="GR130" i="61"/>
  <c r="HH134" i="61" s="1"/>
  <c r="GP130" i="61"/>
  <c r="GO130" i="61"/>
  <c r="GN130" i="61"/>
  <c r="GM130" i="61"/>
  <c r="GJ130" i="61"/>
  <c r="GH130" i="61"/>
  <c r="GG130" i="61"/>
  <c r="GF130" i="61"/>
  <c r="GE130" i="61"/>
  <c r="GB130" i="61"/>
  <c r="FV130" i="61"/>
  <c r="FQ130" i="61"/>
  <c r="EL130" i="61" s="1"/>
  <c r="FP130" i="61"/>
  <c r="FO130" i="61"/>
  <c r="EM130" i="61" s="1"/>
  <c r="FK130" i="61"/>
  <c r="EQ130" i="61"/>
  <c r="EG130" i="61"/>
  <c r="EF130" i="61"/>
  <c r="AN130" i="61"/>
  <c r="BF134" i="61" s="1"/>
  <c r="AM130" i="61"/>
  <c r="BE134" i="61" s="1"/>
  <c r="AL130" i="61"/>
  <c r="BD134" i="61" s="1"/>
  <c r="AK130" i="61"/>
  <c r="BC134" i="61" s="1"/>
  <c r="AJ130" i="61"/>
  <c r="BB134" i="61" s="1"/>
  <c r="AI130" i="61"/>
  <c r="BA134" i="61" s="1"/>
  <c r="AH130" i="61"/>
  <c r="AZ134" i="61" s="1"/>
  <c r="AG130" i="61"/>
  <c r="AY134" i="61" s="1"/>
  <c r="AF130" i="61"/>
  <c r="AX134" i="61" s="1"/>
  <c r="U130" i="61"/>
  <c r="GI130" i="61" s="1"/>
  <c r="T130" i="61"/>
  <c r="GL130" i="61" s="1"/>
  <c r="S130" i="61"/>
  <c r="R130" i="61"/>
  <c r="Q130" i="61"/>
  <c r="P130" i="61"/>
  <c r="GK130" i="61" s="1"/>
  <c r="O130" i="61"/>
  <c r="N130" i="61"/>
  <c r="M130" i="61"/>
  <c r="L130" i="61"/>
  <c r="K130" i="61"/>
  <c r="GA130" i="61" s="1"/>
  <c r="J130" i="61"/>
  <c r="GD130" i="61" s="1"/>
  <c r="I130" i="61"/>
  <c r="H130" i="61"/>
  <c r="G130" i="61"/>
  <c r="F130" i="61"/>
  <c r="E130" i="61"/>
  <c r="D130" i="61"/>
  <c r="C130" i="61"/>
  <c r="B130" i="61"/>
  <c r="IK129" i="61"/>
  <c r="II129" i="61"/>
  <c r="IF129" i="61"/>
  <c r="GX129" i="61"/>
  <c r="HN133" i="61" s="1"/>
  <c r="GW129" i="61"/>
  <c r="HM133" i="61" s="1"/>
  <c r="GV129" i="61"/>
  <c r="HL133" i="61" s="1"/>
  <c r="GU129" i="61"/>
  <c r="HK133" i="61" s="1"/>
  <c r="GR129" i="61"/>
  <c r="HH133" i="61" s="1"/>
  <c r="GP129" i="61"/>
  <c r="GO129" i="61"/>
  <c r="GN129" i="61"/>
  <c r="GM129" i="61"/>
  <c r="GJ129" i="61"/>
  <c r="GH129" i="61"/>
  <c r="GG129" i="61"/>
  <c r="GF129" i="61"/>
  <c r="GE129" i="61"/>
  <c r="GB129" i="61"/>
  <c r="FV129" i="61"/>
  <c r="FQ129" i="61"/>
  <c r="EL129" i="61" s="1"/>
  <c r="FP129" i="61"/>
  <c r="FO129" i="61"/>
  <c r="EM129" i="61" s="1"/>
  <c r="FK129" i="61"/>
  <c r="EQ129" i="61"/>
  <c r="EG129" i="61"/>
  <c r="EF129" i="61"/>
  <c r="AN129" i="61"/>
  <c r="BF133" i="61" s="1"/>
  <c r="AM129" i="61"/>
  <c r="BE133" i="61" s="1"/>
  <c r="AL129" i="61"/>
  <c r="BD133" i="61" s="1"/>
  <c r="AK129" i="61"/>
  <c r="BC133" i="61" s="1"/>
  <c r="AJ129" i="61"/>
  <c r="BB133" i="61" s="1"/>
  <c r="AI129" i="61"/>
  <c r="BA133" i="61" s="1"/>
  <c r="AH129" i="61"/>
  <c r="AZ133" i="61" s="1"/>
  <c r="AG129" i="61"/>
  <c r="AY133" i="61" s="1"/>
  <c r="AF129" i="61"/>
  <c r="AX133" i="61" s="1"/>
  <c r="U129" i="61"/>
  <c r="T129" i="61"/>
  <c r="GL129" i="61" s="1"/>
  <c r="S129" i="61"/>
  <c r="R129" i="61"/>
  <c r="Q129" i="61"/>
  <c r="P129" i="61"/>
  <c r="GK129" i="61" s="1"/>
  <c r="O129" i="61"/>
  <c r="N129" i="61"/>
  <c r="M129" i="61"/>
  <c r="L129" i="61"/>
  <c r="K129" i="61"/>
  <c r="BX129" i="61" s="1"/>
  <c r="J129" i="61"/>
  <c r="GD129" i="61" s="1"/>
  <c r="I129" i="61"/>
  <c r="H129" i="61"/>
  <c r="G129" i="61"/>
  <c r="F129" i="61"/>
  <c r="E129" i="61"/>
  <c r="D129" i="61"/>
  <c r="C129" i="61"/>
  <c r="B129" i="61"/>
  <c r="IK128" i="61"/>
  <c r="II128" i="61"/>
  <c r="IF128" i="61"/>
  <c r="IG128" i="61" s="1"/>
  <c r="GX128" i="61"/>
  <c r="HN132" i="61" s="1"/>
  <c r="GW128" i="61"/>
  <c r="HM132" i="61" s="1"/>
  <c r="GV128" i="61"/>
  <c r="HL132" i="61" s="1"/>
  <c r="GU128" i="61"/>
  <c r="HK132" i="61" s="1"/>
  <c r="GR128" i="61"/>
  <c r="HH132" i="61" s="1"/>
  <c r="GP128" i="61"/>
  <c r="GO128" i="61"/>
  <c r="GN128" i="61"/>
  <c r="GM128" i="61"/>
  <c r="GJ128" i="61"/>
  <c r="GH128" i="61"/>
  <c r="GG128" i="61"/>
  <c r="GF128" i="61"/>
  <c r="GE128" i="61"/>
  <c r="GB128" i="61"/>
  <c r="FV128" i="61"/>
  <c r="FQ128" i="61"/>
  <c r="EL128" i="61" s="1"/>
  <c r="FP128" i="61"/>
  <c r="FO128" i="61"/>
  <c r="EM128" i="61" s="1"/>
  <c r="FK128" i="61"/>
  <c r="EQ128" i="61"/>
  <c r="EG128" i="61"/>
  <c r="EF128" i="61"/>
  <c r="AN128" i="61"/>
  <c r="BF132" i="61" s="1"/>
  <c r="AM128" i="61"/>
  <c r="BE132" i="61" s="1"/>
  <c r="AL128" i="61"/>
  <c r="BD132" i="61" s="1"/>
  <c r="AK128" i="61"/>
  <c r="BC132" i="61" s="1"/>
  <c r="AJ128" i="61"/>
  <c r="BB132" i="61" s="1"/>
  <c r="AI128" i="61"/>
  <c r="BA132" i="61" s="1"/>
  <c r="AH128" i="61"/>
  <c r="AZ132" i="61" s="1"/>
  <c r="AG128" i="61"/>
  <c r="AY132" i="61" s="1"/>
  <c r="AF128" i="61"/>
  <c r="AX132" i="61" s="1"/>
  <c r="U128" i="61"/>
  <c r="BT128" i="61" s="1"/>
  <c r="T128" i="61"/>
  <c r="GL128" i="61" s="1"/>
  <c r="S128" i="61"/>
  <c r="R128" i="61"/>
  <c r="Q128" i="61"/>
  <c r="P128" i="61"/>
  <c r="GK128" i="61" s="1"/>
  <c r="O128" i="61"/>
  <c r="N128" i="61"/>
  <c r="M128" i="61"/>
  <c r="L128" i="61"/>
  <c r="K128" i="61"/>
  <c r="BX128" i="61" s="1"/>
  <c r="J128" i="61"/>
  <c r="GD128" i="61" s="1"/>
  <c r="I128" i="61"/>
  <c r="H128" i="61"/>
  <c r="G128" i="61"/>
  <c r="F128" i="61"/>
  <c r="E128" i="61"/>
  <c r="D128" i="61"/>
  <c r="C128" i="61"/>
  <c r="B128" i="61"/>
  <c r="IK127" i="61"/>
  <c r="II127" i="61"/>
  <c r="IF127" i="61"/>
  <c r="GX127" i="61"/>
  <c r="HN131" i="61" s="1"/>
  <c r="GW127" i="61"/>
  <c r="HM131" i="61" s="1"/>
  <c r="GV127" i="61"/>
  <c r="HL131" i="61" s="1"/>
  <c r="GU127" i="61"/>
  <c r="HK131" i="61" s="1"/>
  <c r="GR127" i="61"/>
  <c r="HH131" i="61" s="1"/>
  <c r="GP127" i="61"/>
  <c r="GO127" i="61"/>
  <c r="GN127" i="61"/>
  <c r="GM127" i="61"/>
  <c r="GJ127" i="61"/>
  <c r="GH127" i="61"/>
  <c r="GG127" i="61"/>
  <c r="GF127" i="61"/>
  <c r="GE127" i="61"/>
  <c r="GB127" i="61"/>
  <c r="FV127" i="61"/>
  <c r="FQ127" i="61"/>
  <c r="FP127" i="61"/>
  <c r="FO127" i="61"/>
  <c r="EM127" i="61" s="1"/>
  <c r="FK127" i="61"/>
  <c r="EQ127" i="61"/>
  <c r="EG127" i="61"/>
  <c r="EF127" i="61"/>
  <c r="AN127" i="61"/>
  <c r="BF131" i="61" s="1"/>
  <c r="AM127" i="61"/>
  <c r="AL127" i="61"/>
  <c r="BD131" i="61" s="1"/>
  <c r="AK127" i="61"/>
  <c r="BC131" i="61" s="1"/>
  <c r="AJ127" i="61"/>
  <c r="BB131" i="61" s="1"/>
  <c r="AI127" i="61"/>
  <c r="AH127" i="61"/>
  <c r="AZ131" i="61" s="1"/>
  <c r="AG127" i="61"/>
  <c r="AY131" i="61" s="1"/>
  <c r="AF127" i="61"/>
  <c r="AX131" i="61" s="1"/>
  <c r="U127" i="61"/>
  <c r="T127" i="61"/>
  <c r="GL127" i="61" s="1"/>
  <c r="S127" i="61"/>
  <c r="R127" i="61"/>
  <c r="Q127" i="61"/>
  <c r="P127" i="61"/>
  <c r="GK127" i="61" s="1"/>
  <c r="O127" i="61"/>
  <c r="N127" i="61"/>
  <c r="M127" i="61"/>
  <c r="L127" i="61"/>
  <c r="K127" i="61"/>
  <c r="BX127" i="61" s="1"/>
  <c r="J127" i="61"/>
  <c r="GD127" i="61" s="1"/>
  <c r="I127" i="61"/>
  <c r="H127" i="61"/>
  <c r="G127" i="61"/>
  <c r="F127" i="61"/>
  <c r="E127" i="61"/>
  <c r="D127" i="61"/>
  <c r="C127" i="61"/>
  <c r="B127" i="61"/>
  <c r="IK126" i="61"/>
  <c r="II126" i="61"/>
  <c r="IF126" i="61"/>
  <c r="GX126" i="61"/>
  <c r="HN130" i="61" s="1"/>
  <c r="GW126" i="61"/>
  <c r="HM130" i="61" s="1"/>
  <c r="GV126" i="61"/>
  <c r="HL130" i="61" s="1"/>
  <c r="GU126" i="61"/>
  <c r="HK130" i="61" s="1"/>
  <c r="GR126" i="61"/>
  <c r="HH130" i="61" s="1"/>
  <c r="GP126" i="61"/>
  <c r="GO126" i="61"/>
  <c r="GN126" i="61"/>
  <c r="GM126" i="61"/>
  <c r="GJ126" i="61"/>
  <c r="GH126" i="61"/>
  <c r="GG126" i="61"/>
  <c r="GF126" i="61"/>
  <c r="GE126" i="61"/>
  <c r="GB126" i="61"/>
  <c r="FV126" i="61"/>
  <c r="FQ126" i="61"/>
  <c r="EL126" i="61" s="1"/>
  <c r="FP126" i="61"/>
  <c r="FO126" i="61"/>
  <c r="EM126" i="61" s="1"/>
  <c r="FK126" i="61"/>
  <c r="EQ126" i="61"/>
  <c r="EG126" i="61"/>
  <c r="EF126" i="61"/>
  <c r="AN126" i="61"/>
  <c r="BF130" i="61" s="1"/>
  <c r="AM126" i="61"/>
  <c r="BE130" i="61" s="1"/>
  <c r="AL126" i="61"/>
  <c r="BD130" i="61" s="1"/>
  <c r="AK126" i="61"/>
  <c r="BC130" i="61" s="1"/>
  <c r="AJ126" i="61"/>
  <c r="BB130" i="61" s="1"/>
  <c r="AI126" i="61"/>
  <c r="BA130" i="61" s="1"/>
  <c r="AH126" i="61"/>
  <c r="AZ130" i="61" s="1"/>
  <c r="AG126" i="61"/>
  <c r="AY130" i="61" s="1"/>
  <c r="AF126" i="61"/>
  <c r="AX130" i="61" s="1"/>
  <c r="U126" i="61"/>
  <c r="T126" i="61"/>
  <c r="GL126" i="61" s="1"/>
  <c r="S126" i="61"/>
  <c r="R126" i="61"/>
  <c r="Q126" i="61"/>
  <c r="P126" i="61"/>
  <c r="GK126" i="61" s="1"/>
  <c r="O126" i="61"/>
  <c r="N126" i="61"/>
  <c r="M126" i="61"/>
  <c r="L126" i="61"/>
  <c r="K126" i="61"/>
  <c r="GA126" i="61" s="1"/>
  <c r="J126" i="61"/>
  <c r="GD126" i="61" s="1"/>
  <c r="I126" i="61"/>
  <c r="H126" i="61"/>
  <c r="G126" i="61"/>
  <c r="F126" i="61"/>
  <c r="E126" i="61"/>
  <c r="D126" i="61"/>
  <c r="C126" i="61"/>
  <c r="B126" i="61"/>
  <c r="IK125" i="61"/>
  <c r="II125" i="61"/>
  <c r="IF125" i="61"/>
  <c r="GX125" i="61"/>
  <c r="HN129" i="61" s="1"/>
  <c r="GW125" i="61"/>
  <c r="HM129" i="61" s="1"/>
  <c r="GV125" i="61"/>
  <c r="HL129" i="61" s="1"/>
  <c r="GU125" i="61"/>
  <c r="HK129" i="61" s="1"/>
  <c r="GR125" i="61"/>
  <c r="HH129" i="61" s="1"/>
  <c r="GP125" i="61"/>
  <c r="GO125" i="61"/>
  <c r="GN125" i="61"/>
  <c r="GM125" i="61"/>
  <c r="GJ125" i="61"/>
  <c r="GH125" i="61"/>
  <c r="GG125" i="61"/>
  <c r="GF125" i="61"/>
  <c r="GE125" i="61"/>
  <c r="GB125" i="61"/>
  <c r="FV125" i="61"/>
  <c r="FQ125" i="61"/>
  <c r="EL125" i="61" s="1"/>
  <c r="FP125" i="61"/>
  <c r="FO125" i="61"/>
  <c r="EM125" i="61" s="1"/>
  <c r="FK125" i="61"/>
  <c r="EQ125" i="61"/>
  <c r="EG125" i="61"/>
  <c r="EF125" i="61"/>
  <c r="AN125" i="61"/>
  <c r="GQ125" i="61" s="1"/>
  <c r="HG129" i="61" s="1"/>
  <c r="AM125" i="61"/>
  <c r="BE129" i="61" s="1"/>
  <c r="AL125" i="61"/>
  <c r="BD129" i="61" s="1"/>
  <c r="AK125" i="61"/>
  <c r="BC129" i="61" s="1"/>
  <c r="AJ125" i="61"/>
  <c r="BB129" i="61" s="1"/>
  <c r="AI125" i="61"/>
  <c r="BA129" i="61" s="1"/>
  <c r="AH125" i="61"/>
  <c r="AZ129" i="61" s="1"/>
  <c r="AG125" i="61"/>
  <c r="AY129" i="61" s="1"/>
  <c r="AF125" i="61"/>
  <c r="AX129" i="61" s="1"/>
  <c r="U125" i="61"/>
  <c r="T125" i="61"/>
  <c r="GL125" i="61" s="1"/>
  <c r="S125" i="61"/>
  <c r="R125" i="61"/>
  <c r="Q125" i="61"/>
  <c r="P125" i="61"/>
  <c r="GK125" i="61" s="1"/>
  <c r="O125" i="61"/>
  <c r="N125" i="61"/>
  <c r="M125" i="61"/>
  <c r="L125" i="61"/>
  <c r="K125" i="61"/>
  <c r="GA125" i="61" s="1"/>
  <c r="J125" i="61"/>
  <c r="GD125" i="61" s="1"/>
  <c r="I125" i="61"/>
  <c r="H125" i="61"/>
  <c r="G125" i="61"/>
  <c r="F125" i="61"/>
  <c r="E125" i="61"/>
  <c r="D125" i="61"/>
  <c r="C125" i="61"/>
  <c r="B125" i="61"/>
  <c r="IK124" i="61"/>
  <c r="II124" i="61"/>
  <c r="IF124" i="61"/>
  <c r="IG124" i="61" s="1"/>
  <c r="GX124" i="61"/>
  <c r="HN128" i="61" s="1"/>
  <c r="GW124" i="61"/>
  <c r="HM128" i="61" s="1"/>
  <c r="GV124" i="61"/>
  <c r="HL128" i="61" s="1"/>
  <c r="GU124" i="61"/>
  <c r="HK128" i="61" s="1"/>
  <c r="GR124" i="61"/>
  <c r="HH128" i="61" s="1"/>
  <c r="GP124" i="61"/>
  <c r="GO124" i="61"/>
  <c r="GN124" i="61"/>
  <c r="GM124" i="61"/>
  <c r="GJ124" i="61"/>
  <c r="GH124" i="61"/>
  <c r="GG124" i="61"/>
  <c r="GF124" i="61"/>
  <c r="GE124" i="61"/>
  <c r="GB124" i="61"/>
  <c r="FV124" i="61"/>
  <c r="FQ124" i="61"/>
  <c r="FP124" i="61"/>
  <c r="FO124" i="61"/>
  <c r="EM124" i="61" s="1"/>
  <c r="FK124" i="61"/>
  <c r="EQ124" i="61"/>
  <c r="EG124" i="61"/>
  <c r="EF124" i="61"/>
  <c r="AN124" i="61"/>
  <c r="GQ124" i="61" s="1"/>
  <c r="HG128" i="61" s="1"/>
  <c r="AM124" i="61"/>
  <c r="BE128" i="61" s="1"/>
  <c r="AL124" i="61"/>
  <c r="BD128" i="61" s="1"/>
  <c r="AK124" i="61"/>
  <c r="BC128" i="61" s="1"/>
  <c r="AJ124" i="61"/>
  <c r="BB128" i="61" s="1"/>
  <c r="AI124" i="61"/>
  <c r="BA128" i="61" s="1"/>
  <c r="AH124" i="61"/>
  <c r="AZ128" i="61" s="1"/>
  <c r="AG124" i="61"/>
  <c r="AY128" i="61" s="1"/>
  <c r="AF124" i="61"/>
  <c r="AX128" i="61" s="1"/>
  <c r="U124" i="61"/>
  <c r="GI124" i="61" s="1"/>
  <c r="T124" i="61"/>
  <c r="GL124" i="61" s="1"/>
  <c r="S124" i="61"/>
  <c r="R124" i="61"/>
  <c r="Q124" i="61"/>
  <c r="P124" i="61"/>
  <c r="GK124" i="61" s="1"/>
  <c r="O124" i="61"/>
  <c r="N124" i="61"/>
  <c r="M124" i="61"/>
  <c r="L124" i="61"/>
  <c r="K124" i="61"/>
  <c r="GA124" i="61" s="1"/>
  <c r="J124" i="61"/>
  <c r="GD124" i="61" s="1"/>
  <c r="I124" i="61"/>
  <c r="H124" i="61"/>
  <c r="G124" i="61"/>
  <c r="F124" i="61"/>
  <c r="E124" i="61"/>
  <c r="D124" i="61"/>
  <c r="C124" i="61"/>
  <c r="B124" i="61"/>
  <c r="IK123" i="61"/>
  <c r="II123" i="61"/>
  <c r="IF123" i="61"/>
  <c r="GX123" i="61"/>
  <c r="HN127" i="61" s="1"/>
  <c r="GW123" i="61"/>
  <c r="HM127" i="61" s="1"/>
  <c r="GV123" i="61"/>
  <c r="HL127" i="61" s="1"/>
  <c r="GU123" i="61"/>
  <c r="HK127" i="61" s="1"/>
  <c r="GR123" i="61"/>
  <c r="HH127" i="61" s="1"/>
  <c r="GP123" i="61"/>
  <c r="GO123" i="61"/>
  <c r="GN123" i="61"/>
  <c r="GM123" i="61"/>
  <c r="GJ123" i="61"/>
  <c r="GH123" i="61"/>
  <c r="GG123" i="61"/>
  <c r="GF123" i="61"/>
  <c r="GE123" i="61"/>
  <c r="GB123" i="61"/>
  <c r="FV123" i="61"/>
  <c r="FQ123" i="61"/>
  <c r="EL123" i="61" s="1"/>
  <c r="FP123" i="61"/>
  <c r="FO123" i="61"/>
  <c r="FK123" i="61"/>
  <c r="EQ123" i="61"/>
  <c r="EG123" i="61"/>
  <c r="EF123" i="61"/>
  <c r="AN123" i="61"/>
  <c r="GQ123" i="61" s="1"/>
  <c r="HG127" i="61" s="1"/>
  <c r="AM123" i="61"/>
  <c r="BE127" i="61" s="1"/>
  <c r="AL123" i="61"/>
  <c r="BD127" i="61" s="1"/>
  <c r="AK123" i="61"/>
  <c r="BC127" i="61" s="1"/>
  <c r="AJ123" i="61"/>
  <c r="BB127" i="61" s="1"/>
  <c r="AI123" i="61"/>
  <c r="BA127" i="61" s="1"/>
  <c r="AH123" i="61"/>
  <c r="AZ127" i="61" s="1"/>
  <c r="AG123" i="61"/>
  <c r="AY127" i="61" s="1"/>
  <c r="AF123" i="61"/>
  <c r="AX127" i="61" s="1"/>
  <c r="U123" i="61"/>
  <c r="GI123" i="61" s="1"/>
  <c r="T123" i="61"/>
  <c r="GL123" i="61" s="1"/>
  <c r="S123" i="61"/>
  <c r="R123" i="61"/>
  <c r="Q123" i="61"/>
  <c r="P123" i="61"/>
  <c r="GK123" i="61" s="1"/>
  <c r="O123" i="61"/>
  <c r="N123" i="61"/>
  <c r="M123" i="61"/>
  <c r="L123" i="61"/>
  <c r="K123" i="61"/>
  <c r="GA123" i="61" s="1"/>
  <c r="J123" i="61"/>
  <c r="GD123" i="61" s="1"/>
  <c r="I123" i="61"/>
  <c r="H123" i="61"/>
  <c r="G123" i="61"/>
  <c r="F123" i="61"/>
  <c r="E123" i="61"/>
  <c r="D123" i="61"/>
  <c r="C123" i="61"/>
  <c r="B123" i="61"/>
  <c r="IK122" i="61"/>
  <c r="II122" i="61"/>
  <c r="IF122" i="61"/>
  <c r="GX122" i="61"/>
  <c r="HN126" i="61" s="1"/>
  <c r="GW122" i="61"/>
  <c r="HM126" i="61" s="1"/>
  <c r="GV122" i="61"/>
  <c r="HL126" i="61" s="1"/>
  <c r="GU122" i="61"/>
  <c r="HK126" i="61" s="1"/>
  <c r="GR122" i="61"/>
  <c r="HH126" i="61" s="1"/>
  <c r="GP122" i="61"/>
  <c r="GO122" i="61"/>
  <c r="GN122" i="61"/>
  <c r="GM122" i="61"/>
  <c r="GJ122" i="61"/>
  <c r="GH122" i="61"/>
  <c r="GG122" i="61"/>
  <c r="GF122" i="61"/>
  <c r="GE122" i="61"/>
  <c r="GB122" i="61"/>
  <c r="FV122" i="61"/>
  <c r="FQ122" i="61"/>
  <c r="EL122" i="61" s="1"/>
  <c r="FP122" i="61"/>
  <c r="FO122" i="61"/>
  <c r="FK122" i="61"/>
  <c r="EQ122" i="61"/>
  <c r="EG122" i="61"/>
  <c r="EF122" i="61"/>
  <c r="AN122" i="61"/>
  <c r="BF126" i="61" s="1"/>
  <c r="AM122" i="61"/>
  <c r="BE126" i="61" s="1"/>
  <c r="AL122" i="61"/>
  <c r="BD126" i="61" s="1"/>
  <c r="AK122" i="61"/>
  <c r="BC126" i="61" s="1"/>
  <c r="AJ122" i="61"/>
  <c r="BB126" i="61" s="1"/>
  <c r="AI122" i="61"/>
  <c r="BA126" i="61" s="1"/>
  <c r="AH122" i="61"/>
  <c r="AZ126" i="61" s="1"/>
  <c r="AG122" i="61"/>
  <c r="AY126" i="61" s="1"/>
  <c r="AF122" i="61"/>
  <c r="AX126" i="61" s="1"/>
  <c r="U122" i="61"/>
  <c r="GI122" i="61" s="1"/>
  <c r="T122" i="61"/>
  <c r="GL122" i="61" s="1"/>
  <c r="S122" i="61"/>
  <c r="R122" i="61"/>
  <c r="Q122" i="61"/>
  <c r="P122" i="61"/>
  <c r="GK122" i="61" s="1"/>
  <c r="O122" i="61"/>
  <c r="N122" i="61"/>
  <c r="M122" i="61"/>
  <c r="L122" i="61"/>
  <c r="K122" i="61"/>
  <c r="GA122" i="61" s="1"/>
  <c r="J122" i="61"/>
  <c r="GD122" i="61" s="1"/>
  <c r="I122" i="61"/>
  <c r="H122" i="61"/>
  <c r="G122" i="61"/>
  <c r="F122" i="61"/>
  <c r="E122" i="61"/>
  <c r="D122" i="61"/>
  <c r="C122" i="61"/>
  <c r="B122" i="61"/>
  <c r="IK121" i="61"/>
  <c r="II121" i="61"/>
  <c r="IF121" i="61"/>
  <c r="GX121" i="61"/>
  <c r="HN125" i="61" s="1"/>
  <c r="GW121" i="61"/>
  <c r="HM125" i="61" s="1"/>
  <c r="GV121" i="61"/>
  <c r="HL125" i="61" s="1"/>
  <c r="GU121" i="61"/>
  <c r="HK125" i="61" s="1"/>
  <c r="GR121" i="61"/>
  <c r="HH125" i="61" s="1"/>
  <c r="GP121" i="61"/>
  <c r="GO121" i="61"/>
  <c r="GN121" i="61"/>
  <c r="GM121" i="61"/>
  <c r="GJ121" i="61"/>
  <c r="GH121" i="61"/>
  <c r="GG121" i="61"/>
  <c r="GF121" i="61"/>
  <c r="GE121" i="61"/>
  <c r="GB121" i="61"/>
  <c r="FV121" i="61"/>
  <c r="FQ121" i="61"/>
  <c r="EL121" i="61" s="1"/>
  <c r="FP121" i="61"/>
  <c r="FO121" i="61"/>
  <c r="FK121" i="61"/>
  <c r="EQ121" i="61"/>
  <c r="EG121" i="61"/>
  <c r="EF121" i="61"/>
  <c r="AN121" i="61"/>
  <c r="BF125" i="61" s="1"/>
  <c r="AM121" i="61"/>
  <c r="BE125" i="61" s="1"/>
  <c r="AL121" i="61"/>
  <c r="BD125" i="61" s="1"/>
  <c r="AK121" i="61"/>
  <c r="BC125" i="61" s="1"/>
  <c r="AJ121" i="61"/>
  <c r="BB125" i="61" s="1"/>
  <c r="AI121" i="61"/>
  <c r="BA125" i="61" s="1"/>
  <c r="AH121" i="61"/>
  <c r="AZ125" i="61" s="1"/>
  <c r="AG121" i="61"/>
  <c r="AY125" i="61" s="1"/>
  <c r="AF121" i="61"/>
  <c r="AX125" i="61" s="1"/>
  <c r="U121" i="61"/>
  <c r="T121" i="61"/>
  <c r="GL121" i="61" s="1"/>
  <c r="S121" i="61"/>
  <c r="R121" i="61"/>
  <c r="Q121" i="61"/>
  <c r="P121" i="61"/>
  <c r="GK121" i="61" s="1"/>
  <c r="O121" i="61"/>
  <c r="N121" i="61"/>
  <c r="M121" i="61"/>
  <c r="L121" i="61"/>
  <c r="K121" i="61"/>
  <c r="GA121" i="61" s="1"/>
  <c r="J121" i="61"/>
  <c r="GD121" i="61" s="1"/>
  <c r="I121" i="61"/>
  <c r="H121" i="61"/>
  <c r="G121" i="61"/>
  <c r="F121" i="61"/>
  <c r="E121" i="61"/>
  <c r="D121" i="61"/>
  <c r="C121" i="61"/>
  <c r="B121" i="61"/>
  <c r="IK120" i="61"/>
  <c r="II120" i="61"/>
  <c r="IF120" i="61"/>
  <c r="IG120" i="61" s="1"/>
  <c r="GX120" i="61"/>
  <c r="HN124" i="61" s="1"/>
  <c r="GW120" i="61"/>
  <c r="HM124" i="61" s="1"/>
  <c r="GV120" i="61"/>
  <c r="HL124" i="61" s="1"/>
  <c r="GU120" i="61"/>
  <c r="HK124" i="61" s="1"/>
  <c r="GR120" i="61"/>
  <c r="HH124" i="61" s="1"/>
  <c r="GP120" i="61"/>
  <c r="GO120" i="61"/>
  <c r="GN120" i="61"/>
  <c r="GM120" i="61"/>
  <c r="GJ120" i="61"/>
  <c r="GH120" i="61"/>
  <c r="GG120" i="61"/>
  <c r="GF120" i="61"/>
  <c r="GE120" i="61"/>
  <c r="GB120" i="61"/>
  <c r="FV120" i="61"/>
  <c r="FQ120" i="61"/>
  <c r="FP120" i="61"/>
  <c r="FO120" i="61"/>
  <c r="EM120" i="61" s="1"/>
  <c r="FK120" i="61"/>
  <c r="EQ120" i="61"/>
  <c r="EG120" i="61"/>
  <c r="EF120" i="61"/>
  <c r="AN120" i="61"/>
  <c r="BF124" i="61" s="1"/>
  <c r="AM120" i="61"/>
  <c r="BE124" i="61" s="1"/>
  <c r="AL120" i="61"/>
  <c r="BD124" i="61" s="1"/>
  <c r="AK120" i="61"/>
  <c r="BC124" i="61" s="1"/>
  <c r="AJ120" i="61"/>
  <c r="BB124" i="61" s="1"/>
  <c r="AI120" i="61"/>
  <c r="BA124" i="61" s="1"/>
  <c r="AH120" i="61"/>
  <c r="AZ124" i="61" s="1"/>
  <c r="AG120" i="61"/>
  <c r="AY124" i="61" s="1"/>
  <c r="AF120" i="61"/>
  <c r="AX124" i="61" s="1"/>
  <c r="U120" i="61"/>
  <c r="GI120" i="61" s="1"/>
  <c r="T120" i="61"/>
  <c r="GL120" i="61" s="1"/>
  <c r="S120" i="61"/>
  <c r="R120" i="61"/>
  <c r="Q120" i="61"/>
  <c r="P120" i="61"/>
  <c r="GK120" i="61" s="1"/>
  <c r="O120" i="61"/>
  <c r="N120" i="61"/>
  <c r="M120" i="61"/>
  <c r="L120" i="61"/>
  <c r="K120" i="61"/>
  <c r="GA120" i="61" s="1"/>
  <c r="J120" i="61"/>
  <c r="GD120" i="61" s="1"/>
  <c r="I120" i="61"/>
  <c r="H120" i="61"/>
  <c r="G120" i="61"/>
  <c r="F120" i="61"/>
  <c r="E120" i="61"/>
  <c r="D120" i="61"/>
  <c r="C120" i="61"/>
  <c r="B120" i="61"/>
  <c r="IK119" i="61"/>
  <c r="II119" i="61"/>
  <c r="IF119" i="61"/>
  <c r="GX119" i="61"/>
  <c r="HN123" i="61" s="1"/>
  <c r="GW119" i="61"/>
  <c r="HM123" i="61" s="1"/>
  <c r="GV119" i="61"/>
  <c r="HL123" i="61" s="1"/>
  <c r="GU119" i="61"/>
  <c r="HK123" i="61" s="1"/>
  <c r="GR119" i="61"/>
  <c r="HH123" i="61" s="1"/>
  <c r="GP119" i="61"/>
  <c r="GO119" i="61"/>
  <c r="GN119" i="61"/>
  <c r="GM119" i="61"/>
  <c r="GJ119" i="61"/>
  <c r="GH119" i="61"/>
  <c r="GG119" i="61"/>
  <c r="GF119" i="61"/>
  <c r="GE119" i="61"/>
  <c r="GB119" i="61"/>
  <c r="FV119" i="61"/>
  <c r="FQ119" i="61"/>
  <c r="FP119" i="61"/>
  <c r="FO119" i="61"/>
  <c r="EM119" i="61" s="1"/>
  <c r="FK119" i="61"/>
  <c r="EQ119" i="61"/>
  <c r="EG119" i="61"/>
  <c r="EF119" i="61"/>
  <c r="AN119" i="61"/>
  <c r="BF123" i="61" s="1"/>
  <c r="AM119" i="61"/>
  <c r="BE123" i="61" s="1"/>
  <c r="AL119" i="61"/>
  <c r="BD123" i="61" s="1"/>
  <c r="AK119" i="61"/>
  <c r="BC123" i="61" s="1"/>
  <c r="AJ119" i="61"/>
  <c r="BB123" i="61" s="1"/>
  <c r="AI119" i="61"/>
  <c r="BA123" i="61" s="1"/>
  <c r="AH119" i="61"/>
  <c r="AZ123" i="61" s="1"/>
  <c r="AG119" i="61"/>
  <c r="AY123" i="61" s="1"/>
  <c r="AF119" i="61"/>
  <c r="AX123" i="61" s="1"/>
  <c r="U119" i="61"/>
  <c r="GI119" i="61" s="1"/>
  <c r="T119" i="61"/>
  <c r="GL119" i="61" s="1"/>
  <c r="S119" i="61"/>
  <c r="R119" i="61"/>
  <c r="Q119" i="61"/>
  <c r="P119" i="61"/>
  <c r="GK119" i="61" s="1"/>
  <c r="O119" i="61"/>
  <c r="N119" i="61"/>
  <c r="M119" i="61"/>
  <c r="L119" i="61"/>
  <c r="K119" i="61"/>
  <c r="GA119" i="61" s="1"/>
  <c r="J119" i="61"/>
  <c r="GD119" i="61" s="1"/>
  <c r="I119" i="61"/>
  <c r="H119" i="61"/>
  <c r="G119" i="61"/>
  <c r="F119" i="61"/>
  <c r="E119" i="61"/>
  <c r="D119" i="61"/>
  <c r="C119" i="61"/>
  <c r="B119" i="61"/>
  <c r="IK118" i="61"/>
  <c r="II118" i="61"/>
  <c r="IF118" i="61"/>
  <c r="GX118" i="61"/>
  <c r="HN122" i="61" s="1"/>
  <c r="GW118" i="61"/>
  <c r="HM122" i="61" s="1"/>
  <c r="GV118" i="61"/>
  <c r="HL122" i="61" s="1"/>
  <c r="GU118" i="61"/>
  <c r="HK122" i="61" s="1"/>
  <c r="GR118" i="61"/>
  <c r="HH122" i="61" s="1"/>
  <c r="GP118" i="61"/>
  <c r="GO118" i="61"/>
  <c r="GN118" i="61"/>
  <c r="GM118" i="61"/>
  <c r="GJ118" i="61"/>
  <c r="GH118" i="61"/>
  <c r="GG118" i="61"/>
  <c r="GF118" i="61"/>
  <c r="GE118" i="61"/>
  <c r="GB118" i="61"/>
  <c r="FV118" i="61"/>
  <c r="FQ118" i="61"/>
  <c r="EL118" i="61" s="1"/>
  <c r="FP118" i="61"/>
  <c r="FO118" i="61"/>
  <c r="EM118" i="61" s="1"/>
  <c r="FK118" i="61"/>
  <c r="EQ118" i="61"/>
  <c r="EG118" i="61"/>
  <c r="EF118" i="61"/>
  <c r="AN118" i="61"/>
  <c r="AM118" i="61"/>
  <c r="AL118" i="61"/>
  <c r="BD122" i="61" s="1"/>
  <c r="AK118" i="61"/>
  <c r="BC122" i="61" s="1"/>
  <c r="AJ118" i="61"/>
  <c r="BB122" i="61" s="1"/>
  <c r="AI118" i="61"/>
  <c r="BA122" i="61" s="1"/>
  <c r="AH118" i="61"/>
  <c r="AZ122" i="61" s="1"/>
  <c r="AG118" i="61"/>
  <c r="AY122" i="61" s="1"/>
  <c r="AF118" i="61"/>
  <c r="AX122" i="61" s="1"/>
  <c r="U118" i="61"/>
  <c r="GI118" i="61" s="1"/>
  <c r="T118" i="61"/>
  <c r="GL118" i="61" s="1"/>
  <c r="S118" i="61"/>
  <c r="R118" i="61"/>
  <c r="Q118" i="61"/>
  <c r="P118" i="61"/>
  <c r="GK118" i="61" s="1"/>
  <c r="O118" i="61"/>
  <c r="N118" i="61"/>
  <c r="M118" i="61"/>
  <c r="L118" i="61"/>
  <c r="K118" i="61"/>
  <c r="GA118" i="61" s="1"/>
  <c r="J118" i="61"/>
  <c r="GD118" i="61" s="1"/>
  <c r="I118" i="61"/>
  <c r="H118" i="61"/>
  <c r="G118" i="61"/>
  <c r="F118" i="61"/>
  <c r="GC118" i="61" s="1"/>
  <c r="E118" i="61"/>
  <c r="D118" i="61"/>
  <c r="C118" i="61"/>
  <c r="B118" i="61"/>
  <c r="IK117" i="61"/>
  <c r="II117" i="61"/>
  <c r="IF117" i="61"/>
  <c r="GX117" i="61"/>
  <c r="HN121" i="61" s="1"/>
  <c r="GW117" i="61"/>
  <c r="HM121" i="61" s="1"/>
  <c r="GV117" i="61"/>
  <c r="HL121" i="61" s="1"/>
  <c r="GU117" i="61"/>
  <c r="HK121" i="61" s="1"/>
  <c r="GR117" i="61"/>
  <c r="HH121" i="61" s="1"/>
  <c r="GP117" i="61"/>
  <c r="GO117" i="61"/>
  <c r="GN117" i="61"/>
  <c r="GM117" i="61"/>
  <c r="GJ117" i="61"/>
  <c r="GH117" i="61"/>
  <c r="GG117" i="61"/>
  <c r="GF117" i="61"/>
  <c r="GE117" i="61"/>
  <c r="GB117" i="61"/>
  <c r="FV117" i="61"/>
  <c r="FQ117" i="61"/>
  <c r="EL117" i="61" s="1"/>
  <c r="FP117" i="61"/>
  <c r="FO117" i="61"/>
  <c r="EM117" i="61" s="1"/>
  <c r="FK117" i="61"/>
  <c r="EQ117" i="61"/>
  <c r="EG117" i="61"/>
  <c r="EF117" i="61"/>
  <c r="AN117" i="61"/>
  <c r="BF121" i="61" s="1"/>
  <c r="AM117" i="61"/>
  <c r="BE121" i="61" s="1"/>
  <c r="AL117" i="61"/>
  <c r="BD121" i="61" s="1"/>
  <c r="AK117" i="61"/>
  <c r="BC121" i="61" s="1"/>
  <c r="AJ117" i="61"/>
  <c r="BB121" i="61" s="1"/>
  <c r="AI117" i="61"/>
  <c r="BA121" i="61" s="1"/>
  <c r="AH117" i="61"/>
  <c r="AZ121" i="61" s="1"/>
  <c r="AG117" i="61"/>
  <c r="AY121" i="61" s="1"/>
  <c r="AF117" i="61"/>
  <c r="AX121" i="61" s="1"/>
  <c r="U117" i="61"/>
  <c r="GI117" i="61" s="1"/>
  <c r="T117" i="61"/>
  <c r="GL117" i="61" s="1"/>
  <c r="S117" i="61"/>
  <c r="R117" i="61"/>
  <c r="Q117" i="61"/>
  <c r="P117" i="61"/>
  <c r="GK117" i="61" s="1"/>
  <c r="O117" i="61"/>
  <c r="N117" i="61"/>
  <c r="M117" i="61"/>
  <c r="L117" i="61"/>
  <c r="K117" i="61"/>
  <c r="J117" i="61"/>
  <c r="I117" i="61"/>
  <c r="H117" i="61"/>
  <c r="G117" i="61"/>
  <c r="F117" i="61"/>
  <c r="E117" i="61"/>
  <c r="D117" i="61"/>
  <c r="C117" i="61"/>
  <c r="B117" i="61"/>
  <c r="IK116" i="61"/>
  <c r="IL116" i="61" s="1"/>
  <c r="IM116" i="61" s="1"/>
  <c r="II116" i="61"/>
  <c r="IF116" i="61"/>
  <c r="IG116" i="61" s="1"/>
  <c r="GX116" i="61"/>
  <c r="HN120" i="61" s="1"/>
  <c r="GW116" i="61"/>
  <c r="HM120" i="61" s="1"/>
  <c r="GV116" i="61"/>
  <c r="HL120" i="61" s="1"/>
  <c r="GU116" i="61"/>
  <c r="HK120" i="61" s="1"/>
  <c r="GR116" i="61"/>
  <c r="HH120" i="61" s="1"/>
  <c r="GP116" i="61"/>
  <c r="GO116" i="61"/>
  <c r="GN116" i="61"/>
  <c r="GM116" i="61"/>
  <c r="GJ116" i="61"/>
  <c r="GH116" i="61"/>
  <c r="GG116" i="61"/>
  <c r="GF116" i="61"/>
  <c r="GE116" i="61"/>
  <c r="GB116" i="61"/>
  <c r="FV116" i="61"/>
  <c r="FQ116" i="61"/>
  <c r="EL116" i="61" s="1"/>
  <c r="FP116" i="61"/>
  <c r="FO116" i="61"/>
  <c r="EM116" i="61" s="1"/>
  <c r="FK116" i="61"/>
  <c r="EQ116" i="61"/>
  <c r="EG116" i="61"/>
  <c r="EF116" i="61"/>
  <c r="AN116" i="61"/>
  <c r="BF120" i="61" s="1"/>
  <c r="AM116" i="61"/>
  <c r="BE120" i="61" s="1"/>
  <c r="AL116" i="61"/>
  <c r="BD120" i="61" s="1"/>
  <c r="AK116" i="61"/>
  <c r="BC120" i="61" s="1"/>
  <c r="AJ116" i="61"/>
  <c r="BB120" i="61" s="1"/>
  <c r="AI116" i="61"/>
  <c r="BA120" i="61" s="1"/>
  <c r="AH116" i="61"/>
  <c r="AZ120" i="61" s="1"/>
  <c r="AG116" i="61"/>
  <c r="AY120" i="61" s="1"/>
  <c r="AF116" i="61"/>
  <c r="AX120" i="61" s="1"/>
  <c r="U116" i="61"/>
  <c r="T116" i="61"/>
  <c r="GL116" i="61" s="1"/>
  <c r="S116" i="61"/>
  <c r="R116" i="61"/>
  <c r="Q116" i="61"/>
  <c r="P116" i="61"/>
  <c r="GK116" i="61" s="1"/>
  <c r="O116" i="61"/>
  <c r="N116" i="61"/>
  <c r="M116" i="61"/>
  <c r="L116" i="61"/>
  <c r="K116" i="61"/>
  <c r="J116" i="61"/>
  <c r="I116" i="61"/>
  <c r="H116" i="61"/>
  <c r="G116" i="61"/>
  <c r="F116" i="61"/>
  <c r="E116" i="61"/>
  <c r="D116" i="61"/>
  <c r="C116" i="61"/>
  <c r="B116" i="61"/>
  <c r="IK115" i="61"/>
  <c r="II115" i="61"/>
  <c r="IF115" i="61"/>
  <c r="GX115" i="61"/>
  <c r="HN119" i="61" s="1"/>
  <c r="GW115" i="61"/>
  <c r="HM119" i="61" s="1"/>
  <c r="GV115" i="61"/>
  <c r="HL119" i="61" s="1"/>
  <c r="GU115" i="61"/>
  <c r="HK119" i="61" s="1"/>
  <c r="GR115" i="61"/>
  <c r="HH119" i="61" s="1"/>
  <c r="GP115" i="61"/>
  <c r="GO115" i="61"/>
  <c r="GN115" i="61"/>
  <c r="GM115" i="61"/>
  <c r="GJ115" i="61"/>
  <c r="GH115" i="61"/>
  <c r="GG115" i="61"/>
  <c r="GF115" i="61"/>
  <c r="GE115" i="61"/>
  <c r="GB115" i="61"/>
  <c r="FV115" i="61"/>
  <c r="FQ115" i="61"/>
  <c r="EL115" i="61" s="1"/>
  <c r="FP115" i="61"/>
  <c r="FO115" i="61"/>
  <c r="EM115" i="61" s="1"/>
  <c r="FK115" i="61"/>
  <c r="EQ115" i="61"/>
  <c r="EG115" i="61"/>
  <c r="EF115" i="61"/>
  <c r="AN115" i="61"/>
  <c r="BF119" i="61" s="1"/>
  <c r="AM115" i="61"/>
  <c r="BE119" i="61" s="1"/>
  <c r="AL115" i="61"/>
  <c r="BD119" i="61" s="1"/>
  <c r="AK115" i="61"/>
  <c r="BC119" i="61" s="1"/>
  <c r="AJ115" i="61"/>
  <c r="BB119" i="61" s="1"/>
  <c r="AI115" i="61"/>
  <c r="BA119" i="61" s="1"/>
  <c r="AH115" i="61"/>
  <c r="AZ119" i="61" s="1"/>
  <c r="AG115" i="61"/>
  <c r="AY119" i="61" s="1"/>
  <c r="AF115" i="61"/>
  <c r="AX119" i="61" s="1"/>
  <c r="U115" i="61"/>
  <c r="T115" i="61"/>
  <c r="GL115" i="61" s="1"/>
  <c r="S115" i="61"/>
  <c r="R115" i="61"/>
  <c r="Q115" i="61"/>
  <c r="P115" i="61"/>
  <c r="GK115" i="61" s="1"/>
  <c r="O115" i="61"/>
  <c r="N115" i="61"/>
  <c r="M115" i="61"/>
  <c r="L115" i="61"/>
  <c r="K115" i="61"/>
  <c r="J115" i="61"/>
  <c r="I115" i="61"/>
  <c r="H115" i="61"/>
  <c r="G115" i="61"/>
  <c r="F115" i="61"/>
  <c r="E115" i="61"/>
  <c r="D115" i="61"/>
  <c r="C115" i="61"/>
  <c r="B115" i="61"/>
  <c r="IK114" i="61"/>
  <c r="IL114" i="61" s="1"/>
  <c r="IM114" i="61" s="1"/>
  <c r="II114" i="61"/>
  <c r="IF114" i="61"/>
  <c r="GX114" i="61"/>
  <c r="HN118" i="61" s="1"/>
  <c r="GW114" i="61"/>
  <c r="HM118" i="61" s="1"/>
  <c r="GV114" i="61"/>
  <c r="HL118" i="61" s="1"/>
  <c r="GU114" i="61"/>
  <c r="HK118" i="61" s="1"/>
  <c r="GR114" i="61"/>
  <c r="HH118" i="61" s="1"/>
  <c r="GP114" i="61"/>
  <c r="GO114" i="61"/>
  <c r="GN114" i="61"/>
  <c r="GM114" i="61"/>
  <c r="GJ114" i="61"/>
  <c r="GH114" i="61"/>
  <c r="GG114" i="61"/>
  <c r="GF114" i="61"/>
  <c r="GE114" i="61"/>
  <c r="GB114" i="61"/>
  <c r="FV114" i="61"/>
  <c r="FQ114" i="61"/>
  <c r="EL114" i="61" s="1"/>
  <c r="FP114" i="61"/>
  <c r="FO114" i="61"/>
  <c r="EM114" i="61" s="1"/>
  <c r="FK114" i="61"/>
  <c r="EQ114" i="61"/>
  <c r="EG114" i="61"/>
  <c r="EF114" i="61"/>
  <c r="AN114" i="61"/>
  <c r="BF118" i="61" s="1"/>
  <c r="AM114" i="61"/>
  <c r="AL114" i="61"/>
  <c r="BD118" i="61" s="1"/>
  <c r="AK114" i="61"/>
  <c r="BC118" i="61" s="1"/>
  <c r="AJ114" i="61"/>
  <c r="BB118" i="61" s="1"/>
  <c r="AI114" i="61"/>
  <c r="AH114" i="61"/>
  <c r="AZ118" i="61" s="1"/>
  <c r="AG114" i="61"/>
  <c r="AY118" i="61" s="1"/>
  <c r="AF114" i="61"/>
  <c r="AX118" i="61" s="1"/>
  <c r="U114" i="61"/>
  <c r="T114" i="61"/>
  <c r="GL114" i="61" s="1"/>
  <c r="S114" i="61"/>
  <c r="R114" i="61"/>
  <c r="Q114" i="61"/>
  <c r="P114" i="61"/>
  <c r="GK114" i="61" s="1"/>
  <c r="O114" i="61"/>
  <c r="N114" i="61"/>
  <c r="M114" i="61"/>
  <c r="L114" i="61"/>
  <c r="K114" i="61"/>
  <c r="GA114" i="61" s="1"/>
  <c r="J114" i="61"/>
  <c r="I114" i="61"/>
  <c r="H114" i="61"/>
  <c r="G114" i="61"/>
  <c r="F114" i="61"/>
  <c r="E114" i="61"/>
  <c r="D114" i="61"/>
  <c r="C114" i="61"/>
  <c r="B114" i="61"/>
  <c r="V114" i="61" s="1"/>
  <c r="IK113" i="61"/>
  <c r="II113" i="61"/>
  <c r="IF113" i="61"/>
  <c r="GX113" i="61"/>
  <c r="HN117" i="61" s="1"/>
  <c r="GW113" i="61"/>
  <c r="HM117" i="61" s="1"/>
  <c r="GV113" i="61"/>
  <c r="HL117" i="61" s="1"/>
  <c r="GU113" i="61"/>
  <c r="HK117" i="61" s="1"/>
  <c r="GR113" i="61"/>
  <c r="HH117" i="61" s="1"/>
  <c r="GP113" i="61"/>
  <c r="GO113" i="61"/>
  <c r="GN113" i="61"/>
  <c r="GM113" i="61"/>
  <c r="GJ113" i="61"/>
  <c r="GH113" i="61"/>
  <c r="GG113" i="61"/>
  <c r="GF113" i="61"/>
  <c r="GE113" i="61"/>
  <c r="GB113" i="61"/>
  <c r="FV113" i="61"/>
  <c r="FQ113" i="61"/>
  <c r="EL113" i="61" s="1"/>
  <c r="FP113" i="61"/>
  <c r="FO113" i="61"/>
  <c r="EM113" i="61" s="1"/>
  <c r="FK113" i="61"/>
  <c r="EQ113" i="61"/>
  <c r="EG113" i="61"/>
  <c r="EF113" i="61"/>
  <c r="AN113" i="61"/>
  <c r="BF117" i="61" s="1"/>
  <c r="AM113" i="61"/>
  <c r="AL113" i="61"/>
  <c r="BD117" i="61" s="1"/>
  <c r="AK113" i="61"/>
  <c r="BC117" i="61" s="1"/>
  <c r="AJ113" i="61"/>
  <c r="BB117" i="61" s="1"/>
  <c r="AI113" i="61"/>
  <c r="BA117" i="61" s="1"/>
  <c r="AH113" i="61"/>
  <c r="AZ117" i="61" s="1"/>
  <c r="AG113" i="61"/>
  <c r="AY117" i="61" s="1"/>
  <c r="AF113" i="61"/>
  <c r="AX117" i="61" s="1"/>
  <c r="U113" i="61"/>
  <c r="T113" i="61"/>
  <c r="GL113" i="61" s="1"/>
  <c r="S113" i="61"/>
  <c r="R113" i="61"/>
  <c r="Q113" i="61"/>
  <c r="P113" i="61"/>
  <c r="GK113" i="61" s="1"/>
  <c r="O113" i="61"/>
  <c r="N113" i="61"/>
  <c r="M113" i="61"/>
  <c r="L113" i="61"/>
  <c r="K113" i="61"/>
  <c r="GA113" i="61" s="1"/>
  <c r="J113" i="61"/>
  <c r="GD113" i="61" s="1"/>
  <c r="I113" i="61"/>
  <c r="H113" i="61"/>
  <c r="G113" i="61"/>
  <c r="F113" i="61"/>
  <c r="E113" i="61"/>
  <c r="D113" i="61"/>
  <c r="C113" i="61"/>
  <c r="B113" i="61"/>
  <c r="IK112" i="61"/>
  <c r="IL113" i="61" s="1"/>
  <c r="IM113" i="61" s="1"/>
  <c r="II112" i="61"/>
  <c r="IF112" i="61"/>
  <c r="GX112" i="61"/>
  <c r="HN116" i="61" s="1"/>
  <c r="GW112" i="61"/>
  <c r="HM116" i="61" s="1"/>
  <c r="GV112" i="61"/>
  <c r="HL116" i="61" s="1"/>
  <c r="GU112" i="61"/>
  <c r="HK116" i="61" s="1"/>
  <c r="GR112" i="61"/>
  <c r="HH116" i="61" s="1"/>
  <c r="GP112" i="61"/>
  <c r="GO112" i="61"/>
  <c r="GN112" i="61"/>
  <c r="GM112" i="61"/>
  <c r="GJ112" i="61"/>
  <c r="GH112" i="61"/>
  <c r="GG112" i="61"/>
  <c r="GF112" i="61"/>
  <c r="GE112" i="61"/>
  <c r="GB112" i="61"/>
  <c r="FV112" i="61"/>
  <c r="FQ112" i="61"/>
  <c r="EL112" i="61" s="1"/>
  <c r="FP112" i="61"/>
  <c r="FO112" i="61"/>
  <c r="EM112" i="61" s="1"/>
  <c r="FK112" i="61"/>
  <c r="EQ112" i="61"/>
  <c r="EG112" i="61"/>
  <c r="EF112" i="61"/>
  <c r="AN112" i="61"/>
  <c r="BF116" i="61" s="1"/>
  <c r="AM112" i="61"/>
  <c r="AL112" i="61"/>
  <c r="BD116" i="61" s="1"/>
  <c r="AK112" i="61"/>
  <c r="BC116" i="61" s="1"/>
  <c r="AJ112" i="61"/>
  <c r="BB116" i="61" s="1"/>
  <c r="AI112" i="61"/>
  <c r="BA116" i="61" s="1"/>
  <c r="AH112" i="61"/>
  <c r="AZ116" i="61" s="1"/>
  <c r="AG112" i="61"/>
  <c r="AY116" i="61" s="1"/>
  <c r="AF112" i="61"/>
  <c r="AX116" i="61" s="1"/>
  <c r="U112" i="61"/>
  <c r="GI112" i="61" s="1"/>
  <c r="T112" i="61"/>
  <c r="GL112" i="61" s="1"/>
  <c r="S112" i="61"/>
  <c r="R112" i="61"/>
  <c r="Q112" i="61"/>
  <c r="P112" i="61"/>
  <c r="GK112" i="61" s="1"/>
  <c r="O112" i="61"/>
  <c r="N112" i="61"/>
  <c r="M112" i="61"/>
  <c r="L112" i="61"/>
  <c r="K112" i="61"/>
  <c r="GA112" i="61" s="1"/>
  <c r="J112" i="61"/>
  <c r="GD112" i="61" s="1"/>
  <c r="I112" i="61"/>
  <c r="H112" i="61"/>
  <c r="G112" i="61"/>
  <c r="F112" i="61"/>
  <c r="BZ112" i="61" s="1"/>
  <c r="E112" i="61"/>
  <c r="D112" i="61"/>
  <c r="C112" i="61"/>
  <c r="B112" i="61"/>
  <c r="IK111" i="61"/>
  <c r="II111" i="61"/>
  <c r="IF111" i="61"/>
  <c r="GX111" i="61"/>
  <c r="HN115" i="61" s="1"/>
  <c r="GW111" i="61"/>
  <c r="HM115" i="61" s="1"/>
  <c r="GV111" i="61"/>
  <c r="HL115" i="61" s="1"/>
  <c r="GU111" i="61"/>
  <c r="HK115" i="61" s="1"/>
  <c r="GR111" i="61"/>
  <c r="HH115" i="61" s="1"/>
  <c r="GP111" i="61"/>
  <c r="GO111" i="61"/>
  <c r="GN111" i="61"/>
  <c r="GM111" i="61"/>
  <c r="GJ111" i="61"/>
  <c r="GH111" i="61"/>
  <c r="GG111" i="61"/>
  <c r="GF111" i="61"/>
  <c r="GE111" i="61"/>
  <c r="GB111" i="61"/>
  <c r="FV111" i="61"/>
  <c r="FQ111" i="61"/>
  <c r="FP111" i="61"/>
  <c r="FO111" i="61"/>
  <c r="EM111" i="61" s="1"/>
  <c r="FK111" i="61"/>
  <c r="EQ111" i="61"/>
  <c r="EG111" i="61"/>
  <c r="EF111" i="61"/>
  <c r="AN111" i="61"/>
  <c r="BF115" i="61" s="1"/>
  <c r="AM111" i="61"/>
  <c r="BE115" i="61" s="1"/>
  <c r="AL111" i="61"/>
  <c r="BD115" i="61" s="1"/>
  <c r="AK111" i="61"/>
  <c r="BC115" i="61" s="1"/>
  <c r="AJ111" i="61"/>
  <c r="BB115" i="61" s="1"/>
  <c r="AI111" i="61"/>
  <c r="BA115" i="61" s="1"/>
  <c r="AH111" i="61"/>
  <c r="AZ115" i="61" s="1"/>
  <c r="AG111" i="61"/>
  <c r="AY115" i="61" s="1"/>
  <c r="AF111" i="61"/>
  <c r="AX115" i="61" s="1"/>
  <c r="U111" i="61"/>
  <c r="GI111" i="61" s="1"/>
  <c r="T111" i="61"/>
  <c r="GL111" i="61" s="1"/>
  <c r="S111" i="61"/>
  <c r="R111" i="61"/>
  <c r="Q111" i="61"/>
  <c r="P111" i="61"/>
  <c r="GK111" i="61" s="1"/>
  <c r="O111" i="61"/>
  <c r="N111" i="61"/>
  <c r="M111" i="61"/>
  <c r="L111" i="61"/>
  <c r="K111" i="61"/>
  <c r="BX111" i="61" s="1"/>
  <c r="J111" i="61"/>
  <c r="I111" i="61"/>
  <c r="H111" i="61"/>
  <c r="G111" i="61"/>
  <c r="F111" i="61"/>
  <c r="GC111" i="61" s="1"/>
  <c r="E111" i="61"/>
  <c r="D111" i="61"/>
  <c r="C111" i="61"/>
  <c r="B111" i="61"/>
  <c r="IK110" i="61"/>
  <c r="IL111" i="61" s="1"/>
  <c r="IM111" i="61" s="1"/>
  <c r="II110" i="61"/>
  <c r="IF110" i="61"/>
  <c r="IG110" i="61" s="1"/>
  <c r="GX110" i="61"/>
  <c r="HN114" i="61" s="1"/>
  <c r="GW110" i="61"/>
  <c r="HM114" i="61" s="1"/>
  <c r="GV110" i="61"/>
  <c r="HL114" i="61" s="1"/>
  <c r="GU110" i="61"/>
  <c r="HK114" i="61" s="1"/>
  <c r="GR110" i="61"/>
  <c r="HH114" i="61" s="1"/>
  <c r="GP110" i="61"/>
  <c r="GO110" i="61"/>
  <c r="GN110" i="61"/>
  <c r="GM110" i="61"/>
  <c r="GJ110" i="61"/>
  <c r="GH110" i="61"/>
  <c r="GG110" i="61"/>
  <c r="GF110" i="61"/>
  <c r="GE110" i="61"/>
  <c r="GB110" i="61"/>
  <c r="FV110" i="61"/>
  <c r="FQ110" i="61"/>
  <c r="EL110" i="61" s="1"/>
  <c r="FP110" i="61"/>
  <c r="FO110" i="61"/>
  <c r="FK110" i="61"/>
  <c r="EQ110" i="61"/>
  <c r="EG110" i="61"/>
  <c r="EF110" i="61"/>
  <c r="AN110" i="61"/>
  <c r="BF114" i="61" s="1"/>
  <c r="AM110" i="61"/>
  <c r="BE114" i="61" s="1"/>
  <c r="AL110" i="61"/>
  <c r="BD114" i="61" s="1"/>
  <c r="AK110" i="61"/>
  <c r="BC114" i="61" s="1"/>
  <c r="AJ110" i="61"/>
  <c r="BB114" i="61" s="1"/>
  <c r="AI110" i="61"/>
  <c r="BA114" i="61" s="1"/>
  <c r="AH110" i="61"/>
  <c r="AZ114" i="61" s="1"/>
  <c r="AG110" i="61"/>
  <c r="AY114" i="61" s="1"/>
  <c r="AF110" i="61"/>
  <c r="AX114" i="61" s="1"/>
  <c r="U110" i="61"/>
  <c r="GI110" i="61" s="1"/>
  <c r="T110" i="61"/>
  <c r="GL110" i="61" s="1"/>
  <c r="S110" i="61"/>
  <c r="R110" i="61"/>
  <c r="Q110" i="61"/>
  <c r="P110" i="61"/>
  <c r="GK110" i="61" s="1"/>
  <c r="O110" i="61"/>
  <c r="N110" i="61"/>
  <c r="M110" i="61"/>
  <c r="L110" i="61"/>
  <c r="K110" i="61"/>
  <c r="BX110" i="61" s="1"/>
  <c r="J110" i="61"/>
  <c r="I110" i="61"/>
  <c r="H110" i="61"/>
  <c r="G110" i="61"/>
  <c r="F110" i="61"/>
  <c r="GC110" i="61" s="1"/>
  <c r="E110" i="61"/>
  <c r="D110" i="61"/>
  <c r="C110" i="61"/>
  <c r="B110" i="61"/>
  <c r="IK109" i="61"/>
  <c r="II109" i="61"/>
  <c r="IF109" i="61"/>
  <c r="GX109" i="61"/>
  <c r="HN113" i="61" s="1"/>
  <c r="GW109" i="61"/>
  <c r="HM113" i="61" s="1"/>
  <c r="GV109" i="61"/>
  <c r="HL113" i="61" s="1"/>
  <c r="GU109" i="61"/>
  <c r="HK113" i="61" s="1"/>
  <c r="GR109" i="61"/>
  <c r="HH113" i="61" s="1"/>
  <c r="GP109" i="61"/>
  <c r="GO109" i="61"/>
  <c r="GN109" i="61"/>
  <c r="GM109" i="61"/>
  <c r="GJ109" i="61"/>
  <c r="GH109" i="61"/>
  <c r="GG109" i="61"/>
  <c r="GF109" i="61"/>
  <c r="GE109" i="61"/>
  <c r="GB109" i="61"/>
  <c r="FV109" i="61"/>
  <c r="FQ109" i="61"/>
  <c r="EL109" i="61" s="1"/>
  <c r="FP109" i="61"/>
  <c r="FO109" i="61"/>
  <c r="EM109" i="61" s="1"/>
  <c r="FK109" i="61"/>
  <c r="EQ109" i="61"/>
  <c r="EG109" i="61"/>
  <c r="EF109" i="61"/>
  <c r="AN109" i="61"/>
  <c r="GQ109" i="61" s="1"/>
  <c r="HG113" i="61" s="1"/>
  <c r="AM109" i="61"/>
  <c r="BE113" i="61" s="1"/>
  <c r="AL109" i="61"/>
  <c r="BD113" i="61" s="1"/>
  <c r="AK109" i="61"/>
  <c r="BC113" i="61" s="1"/>
  <c r="AJ109" i="61"/>
  <c r="BB113" i="61" s="1"/>
  <c r="AI109" i="61"/>
  <c r="BA113" i="61" s="1"/>
  <c r="AH109" i="61"/>
  <c r="AZ113" i="61" s="1"/>
  <c r="AG109" i="61"/>
  <c r="AY113" i="61" s="1"/>
  <c r="AF109" i="61"/>
  <c r="AX113" i="61" s="1"/>
  <c r="U109" i="61"/>
  <c r="GI109" i="61" s="1"/>
  <c r="T109" i="61"/>
  <c r="GL109" i="61" s="1"/>
  <c r="S109" i="61"/>
  <c r="R109" i="61"/>
  <c r="Q109" i="61"/>
  <c r="P109" i="61"/>
  <c r="GK109" i="61" s="1"/>
  <c r="O109" i="61"/>
  <c r="N109" i="61"/>
  <c r="M109" i="61"/>
  <c r="L109" i="61"/>
  <c r="K109" i="61"/>
  <c r="BX109" i="61" s="1"/>
  <c r="J109" i="61"/>
  <c r="I109" i="61"/>
  <c r="H109" i="61"/>
  <c r="G109" i="61"/>
  <c r="F109" i="61"/>
  <c r="GC109" i="61" s="1"/>
  <c r="E109" i="61"/>
  <c r="D109" i="61"/>
  <c r="C109" i="61"/>
  <c r="B109" i="61"/>
  <c r="IK108" i="61"/>
  <c r="IL108" i="61" s="1"/>
  <c r="IM108" i="61" s="1"/>
  <c r="II108" i="61"/>
  <c r="IF108" i="61"/>
  <c r="IG108" i="61" s="1"/>
  <c r="GX108" i="61"/>
  <c r="HN112" i="61" s="1"/>
  <c r="GW108" i="61"/>
  <c r="HM112" i="61" s="1"/>
  <c r="GV108" i="61"/>
  <c r="HL112" i="61" s="1"/>
  <c r="GU108" i="61"/>
  <c r="HK112" i="61" s="1"/>
  <c r="GR108" i="61"/>
  <c r="HH112" i="61" s="1"/>
  <c r="GP108" i="61"/>
  <c r="GO108" i="61"/>
  <c r="GN108" i="61"/>
  <c r="GM108" i="61"/>
  <c r="GJ108" i="61"/>
  <c r="GH108" i="61"/>
  <c r="GG108" i="61"/>
  <c r="GF108" i="61"/>
  <c r="GE108" i="61"/>
  <c r="GB108" i="61"/>
  <c r="FV108" i="61"/>
  <c r="FQ108" i="61"/>
  <c r="EL108" i="61" s="1"/>
  <c r="FP108" i="61"/>
  <c r="FO108" i="61"/>
  <c r="EM108" i="61" s="1"/>
  <c r="FK108" i="61"/>
  <c r="EQ108" i="61"/>
  <c r="EG108" i="61"/>
  <c r="EF108" i="61"/>
  <c r="AN108" i="61"/>
  <c r="GQ108" i="61" s="1"/>
  <c r="HG112" i="61" s="1"/>
  <c r="AM108" i="61"/>
  <c r="BE112" i="61" s="1"/>
  <c r="AL108" i="61"/>
  <c r="BD112" i="61" s="1"/>
  <c r="AK108" i="61"/>
  <c r="BC112" i="61" s="1"/>
  <c r="AJ108" i="61"/>
  <c r="BB112" i="61" s="1"/>
  <c r="AI108" i="61"/>
  <c r="GS108" i="61" s="1"/>
  <c r="HI112" i="61" s="1"/>
  <c r="AH108" i="61"/>
  <c r="AZ112" i="61" s="1"/>
  <c r="AG108" i="61"/>
  <c r="AY112" i="61" s="1"/>
  <c r="AF108" i="61"/>
  <c r="AX112" i="61" s="1"/>
  <c r="U108" i="61"/>
  <c r="T108" i="61"/>
  <c r="GL108" i="61" s="1"/>
  <c r="S108" i="61"/>
  <c r="R108" i="61"/>
  <c r="Q108" i="61"/>
  <c r="P108" i="61"/>
  <c r="GK108" i="61" s="1"/>
  <c r="O108" i="61"/>
  <c r="N108" i="61"/>
  <c r="M108" i="61"/>
  <c r="L108" i="61"/>
  <c r="K108" i="61"/>
  <c r="BX108" i="61" s="1"/>
  <c r="J108" i="61"/>
  <c r="I108" i="61"/>
  <c r="H108" i="61"/>
  <c r="G108" i="61"/>
  <c r="F108" i="61"/>
  <c r="GC108" i="61" s="1"/>
  <c r="E108" i="61"/>
  <c r="D108" i="61"/>
  <c r="C108" i="61"/>
  <c r="B108" i="61"/>
  <c r="IK107" i="61"/>
  <c r="II107" i="61"/>
  <c r="IF107" i="61"/>
  <c r="GX107" i="61"/>
  <c r="HN111" i="61" s="1"/>
  <c r="GW107" i="61"/>
  <c r="HM111" i="61" s="1"/>
  <c r="GV107" i="61"/>
  <c r="HL111" i="61" s="1"/>
  <c r="GU107" i="61"/>
  <c r="HK111" i="61" s="1"/>
  <c r="GR107" i="61"/>
  <c r="HH111" i="61" s="1"/>
  <c r="GP107" i="61"/>
  <c r="GO107" i="61"/>
  <c r="GN107" i="61"/>
  <c r="GM107" i="61"/>
  <c r="GJ107" i="61"/>
  <c r="GH107" i="61"/>
  <c r="GG107" i="61"/>
  <c r="GF107" i="61"/>
  <c r="GE107" i="61"/>
  <c r="GB107" i="61"/>
  <c r="FV107" i="61"/>
  <c r="FQ107" i="61"/>
  <c r="FP107" i="61"/>
  <c r="FO107" i="61"/>
  <c r="EM107" i="61" s="1"/>
  <c r="FK107" i="61"/>
  <c r="EQ107" i="61"/>
  <c r="EG107" i="61"/>
  <c r="EF107" i="61"/>
  <c r="AN107" i="61"/>
  <c r="BF111" i="61" s="1"/>
  <c r="AM107" i="61"/>
  <c r="BE111" i="61" s="1"/>
  <c r="AL107" i="61"/>
  <c r="BD111" i="61" s="1"/>
  <c r="AK107" i="61"/>
  <c r="BC111" i="61" s="1"/>
  <c r="AJ107" i="61"/>
  <c r="BB111" i="61" s="1"/>
  <c r="AI107" i="61"/>
  <c r="GS107" i="61" s="1"/>
  <c r="HI111" i="61" s="1"/>
  <c r="AH107" i="61"/>
  <c r="AZ111" i="61" s="1"/>
  <c r="AG107" i="61"/>
  <c r="AY111" i="61" s="1"/>
  <c r="AF107" i="61"/>
  <c r="AX111" i="61" s="1"/>
  <c r="U107" i="61"/>
  <c r="T107" i="61"/>
  <c r="GL107" i="61" s="1"/>
  <c r="S107" i="61"/>
  <c r="R107" i="61"/>
  <c r="Q107" i="61"/>
  <c r="P107" i="61"/>
  <c r="GK107" i="61" s="1"/>
  <c r="O107" i="61"/>
  <c r="N107" i="61"/>
  <c r="M107" i="61"/>
  <c r="L107" i="61"/>
  <c r="K107" i="61"/>
  <c r="BX107" i="61" s="1"/>
  <c r="J107" i="61"/>
  <c r="I107" i="61"/>
  <c r="H107" i="61"/>
  <c r="G107" i="61"/>
  <c r="F107" i="61"/>
  <c r="GC107" i="61" s="1"/>
  <c r="E107" i="61"/>
  <c r="D107" i="61"/>
  <c r="C107" i="61"/>
  <c r="B107" i="61"/>
  <c r="IK106" i="61"/>
  <c r="II106" i="61"/>
  <c r="IF106" i="61"/>
  <c r="IG106" i="61" s="1"/>
  <c r="GX106" i="61"/>
  <c r="HN110" i="61" s="1"/>
  <c r="GW106" i="61"/>
  <c r="HM110" i="61" s="1"/>
  <c r="GV106" i="61"/>
  <c r="HL110" i="61" s="1"/>
  <c r="GU106" i="61"/>
  <c r="HK110" i="61" s="1"/>
  <c r="GR106" i="61"/>
  <c r="HH110" i="61" s="1"/>
  <c r="GP106" i="61"/>
  <c r="GO106" i="61"/>
  <c r="GN106" i="61"/>
  <c r="GM106" i="61"/>
  <c r="GJ106" i="61"/>
  <c r="GH106" i="61"/>
  <c r="GG106" i="61"/>
  <c r="GF106" i="61"/>
  <c r="GE106" i="61"/>
  <c r="GB106" i="61"/>
  <c r="FV106" i="61"/>
  <c r="FQ106" i="61"/>
  <c r="EL106" i="61" s="1"/>
  <c r="FP106" i="61"/>
  <c r="FO106" i="61"/>
  <c r="FK106" i="61"/>
  <c r="EQ106" i="61"/>
  <c r="EG106" i="61"/>
  <c r="EF106" i="61"/>
  <c r="AN106" i="61"/>
  <c r="BF110" i="61" s="1"/>
  <c r="AM106" i="61"/>
  <c r="BE110" i="61" s="1"/>
  <c r="AL106" i="61"/>
  <c r="BD110" i="61" s="1"/>
  <c r="AK106" i="61"/>
  <c r="BC110" i="61" s="1"/>
  <c r="AJ106" i="61"/>
  <c r="BB110" i="61" s="1"/>
  <c r="AI106" i="61"/>
  <c r="GS106" i="61" s="1"/>
  <c r="HI110" i="61" s="1"/>
  <c r="AH106" i="61"/>
  <c r="AZ110" i="61" s="1"/>
  <c r="AG106" i="61"/>
  <c r="AY110" i="61" s="1"/>
  <c r="AF106" i="61"/>
  <c r="AX110" i="61" s="1"/>
  <c r="U106" i="61"/>
  <c r="T106" i="61"/>
  <c r="GL106" i="61" s="1"/>
  <c r="S106" i="61"/>
  <c r="R106" i="61"/>
  <c r="Q106" i="61"/>
  <c r="P106" i="61"/>
  <c r="GK106" i="61" s="1"/>
  <c r="O106" i="61"/>
  <c r="N106" i="61"/>
  <c r="M106" i="61"/>
  <c r="L106" i="61"/>
  <c r="K106" i="61"/>
  <c r="BX106" i="61" s="1"/>
  <c r="J106" i="61"/>
  <c r="I106" i="61"/>
  <c r="H106" i="61"/>
  <c r="G106" i="61"/>
  <c r="F106" i="61"/>
  <c r="GC106" i="61" s="1"/>
  <c r="E106" i="61"/>
  <c r="D106" i="61"/>
  <c r="C106" i="61"/>
  <c r="B106" i="61"/>
  <c r="IK105" i="61"/>
  <c r="II105" i="61"/>
  <c r="IF105" i="61"/>
  <c r="GX105" i="61"/>
  <c r="HN109" i="61" s="1"/>
  <c r="GW105" i="61"/>
  <c r="HM109" i="61" s="1"/>
  <c r="GV105" i="61"/>
  <c r="HL109" i="61" s="1"/>
  <c r="GU105" i="61"/>
  <c r="HK109" i="61" s="1"/>
  <c r="GR105" i="61"/>
  <c r="HH109" i="61" s="1"/>
  <c r="GP105" i="61"/>
  <c r="GO105" i="61"/>
  <c r="GN105" i="61"/>
  <c r="GM105" i="61"/>
  <c r="GJ105" i="61"/>
  <c r="GH105" i="61"/>
  <c r="GG105" i="61"/>
  <c r="GF105" i="61"/>
  <c r="GE105" i="61"/>
  <c r="GB105" i="61"/>
  <c r="FV105" i="61"/>
  <c r="FQ105" i="61"/>
  <c r="EL105" i="61" s="1"/>
  <c r="FP105" i="61"/>
  <c r="FO105" i="61"/>
  <c r="EM105" i="61" s="1"/>
  <c r="FK105" i="61"/>
  <c r="EQ105" i="61"/>
  <c r="EG105" i="61"/>
  <c r="EF105" i="61"/>
  <c r="AN105" i="61"/>
  <c r="BF109" i="61" s="1"/>
  <c r="AM105" i="61"/>
  <c r="BE109" i="61" s="1"/>
  <c r="AL105" i="61"/>
  <c r="BD109" i="61" s="1"/>
  <c r="AK105" i="61"/>
  <c r="BC109" i="61" s="1"/>
  <c r="AJ105" i="61"/>
  <c r="BB109" i="61" s="1"/>
  <c r="AI105" i="61"/>
  <c r="GS105" i="61" s="1"/>
  <c r="HI109" i="61" s="1"/>
  <c r="AH105" i="61"/>
  <c r="AZ109" i="61" s="1"/>
  <c r="AG105" i="61"/>
  <c r="AY109" i="61" s="1"/>
  <c r="AF105" i="61"/>
  <c r="AX109" i="61" s="1"/>
  <c r="U105" i="61"/>
  <c r="BT105" i="61" s="1"/>
  <c r="T105" i="61"/>
  <c r="GL105" i="61" s="1"/>
  <c r="S105" i="61"/>
  <c r="R105" i="61"/>
  <c r="Q105" i="61"/>
  <c r="P105" i="61"/>
  <c r="GK105" i="61" s="1"/>
  <c r="O105" i="61"/>
  <c r="N105" i="61"/>
  <c r="M105" i="61"/>
  <c r="L105" i="61"/>
  <c r="K105" i="61"/>
  <c r="BX105" i="61" s="1"/>
  <c r="J105" i="61"/>
  <c r="I105" i="61"/>
  <c r="H105" i="61"/>
  <c r="G105" i="61"/>
  <c r="F105" i="61"/>
  <c r="E105" i="61"/>
  <c r="D105" i="61"/>
  <c r="C105" i="61"/>
  <c r="B105" i="61"/>
  <c r="IK104" i="61"/>
  <c r="II104" i="61"/>
  <c r="IF104" i="61"/>
  <c r="GX104" i="61"/>
  <c r="HN108" i="61" s="1"/>
  <c r="GW104" i="61"/>
  <c r="HM108" i="61" s="1"/>
  <c r="GV104" i="61"/>
  <c r="HL108" i="61" s="1"/>
  <c r="GU104" i="61"/>
  <c r="HK108" i="61" s="1"/>
  <c r="GR104" i="61"/>
  <c r="HH108" i="61" s="1"/>
  <c r="GP104" i="61"/>
  <c r="GO104" i="61"/>
  <c r="GN104" i="61"/>
  <c r="GM104" i="61"/>
  <c r="GJ104" i="61"/>
  <c r="GH104" i="61"/>
  <c r="GG104" i="61"/>
  <c r="GF104" i="61"/>
  <c r="GE104" i="61"/>
  <c r="GB104" i="61"/>
  <c r="FV104" i="61"/>
  <c r="FQ104" i="61"/>
  <c r="EL104" i="61" s="1"/>
  <c r="FP104" i="61"/>
  <c r="FO104" i="61"/>
  <c r="EM104" i="61" s="1"/>
  <c r="FK104" i="61"/>
  <c r="ET104" i="61"/>
  <c r="FC104" i="61" s="1"/>
  <c r="ES104" i="61"/>
  <c r="FB104" i="61" s="1"/>
  <c r="EQ104" i="61"/>
  <c r="EG104" i="61"/>
  <c r="EF104" i="61"/>
  <c r="AN104" i="61"/>
  <c r="BF108" i="61" s="1"/>
  <c r="AM104" i="61"/>
  <c r="BE108" i="61" s="1"/>
  <c r="AL104" i="61"/>
  <c r="BD108" i="61" s="1"/>
  <c r="AK104" i="61"/>
  <c r="BC108" i="61" s="1"/>
  <c r="AJ104" i="61"/>
  <c r="BB108" i="61" s="1"/>
  <c r="AI104" i="61"/>
  <c r="GS104" i="61" s="1"/>
  <c r="HI108" i="61" s="1"/>
  <c r="AH104" i="61"/>
  <c r="AZ108" i="61" s="1"/>
  <c r="AG104" i="61"/>
  <c r="AY108" i="61" s="1"/>
  <c r="AF104" i="61"/>
  <c r="AX108" i="61" s="1"/>
  <c r="U104" i="61"/>
  <c r="BT104" i="61" s="1"/>
  <c r="T104" i="61"/>
  <c r="GL104" i="61" s="1"/>
  <c r="S104" i="61"/>
  <c r="R104" i="61"/>
  <c r="Q104" i="61"/>
  <c r="P104" i="61"/>
  <c r="GK104" i="61" s="1"/>
  <c r="O104" i="61"/>
  <c r="N104" i="61"/>
  <c r="M104" i="61"/>
  <c r="L104" i="61"/>
  <c r="K104" i="61"/>
  <c r="BX104" i="61" s="1"/>
  <c r="CB104" i="61" s="1"/>
  <c r="J104" i="61"/>
  <c r="GD104" i="61" s="1"/>
  <c r="I104" i="61"/>
  <c r="H104" i="61"/>
  <c r="G104" i="61"/>
  <c r="F104" i="61"/>
  <c r="E104" i="61"/>
  <c r="D104" i="61"/>
  <c r="C104" i="61"/>
  <c r="B104" i="61"/>
  <c r="IK103" i="61"/>
  <c r="II103" i="61"/>
  <c r="IF103" i="61"/>
  <c r="GX103" i="61"/>
  <c r="HN107" i="61" s="1"/>
  <c r="GW103" i="61"/>
  <c r="HM107" i="61" s="1"/>
  <c r="GV103" i="61"/>
  <c r="HL107" i="61" s="1"/>
  <c r="GU103" i="61"/>
  <c r="HK107" i="61" s="1"/>
  <c r="GR103" i="61"/>
  <c r="HH107" i="61" s="1"/>
  <c r="GP103" i="61"/>
  <c r="GO103" i="61"/>
  <c r="GN103" i="61"/>
  <c r="GM103" i="61"/>
  <c r="GJ103" i="61"/>
  <c r="GH103" i="61"/>
  <c r="GG103" i="61"/>
  <c r="GF103" i="61"/>
  <c r="GE103" i="61"/>
  <c r="GB103" i="61"/>
  <c r="FV103" i="61"/>
  <c r="FQ103" i="61"/>
  <c r="EL103" i="61" s="1"/>
  <c r="FP103" i="61"/>
  <c r="FO103" i="61"/>
  <c r="EM103" i="61" s="1"/>
  <c r="FK103" i="61"/>
  <c r="ET103" i="61"/>
  <c r="FC103" i="61" s="1"/>
  <c r="ES103" i="61"/>
  <c r="FB103" i="61" s="1"/>
  <c r="EQ103" i="61"/>
  <c r="EG103" i="61"/>
  <c r="EF103" i="61"/>
  <c r="AN103" i="61"/>
  <c r="BF107" i="61" s="1"/>
  <c r="AM103" i="61"/>
  <c r="AL103" i="61"/>
  <c r="BD107" i="61" s="1"/>
  <c r="AK103" i="61"/>
  <c r="BC107" i="61" s="1"/>
  <c r="AJ103" i="61"/>
  <c r="BB107" i="61" s="1"/>
  <c r="AI103" i="61"/>
  <c r="AH103" i="61"/>
  <c r="AZ107" i="61" s="1"/>
  <c r="AG103" i="61"/>
  <c r="AY107" i="61" s="1"/>
  <c r="AF103" i="61"/>
  <c r="AX107" i="61" s="1"/>
  <c r="U103" i="61"/>
  <c r="BT103" i="61" s="1"/>
  <c r="T103" i="61"/>
  <c r="GL103" i="61" s="1"/>
  <c r="S103" i="61"/>
  <c r="R103" i="61"/>
  <c r="Q103" i="61"/>
  <c r="P103" i="61"/>
  <c r="GK103" i="61" s="1"/>
  <c r="O103" i="61"/>
  <c r="N103" i="61"/>
  <c r="M103" i="61"/>
  <c r="L103" i="61"/>
  <c r="K103" i="61"/>
  <c r="BX103" i="61" s="1"/>
  <c r="J103" i="61"/>
  <c r="GD103" i="61" s="1"/>
  <c r="I103" i="61"/>
  <c r="H103" i="61"/>
  <c r="G103" i="61"/>
  <c r="F103" i="61"/>
  <c r="GC103" i="61" s="1"/>
  <c r="E103" i="61"/>
  <c r="D103" i="61"/>
  <c r="C103" i="61"/>
  <c r="B103" i="61"/>
  <c r="IK102" i="61"/>
  <c r="II102" i="61"/>
  <c r="IF102" i="61"/>
  <c r="GX102" i="61"/>
  <c r="HN106" i="61" s="1"/>
  <c r="GW102" i="61"/>
  <c r="HM106" i="61" s="1"/>
  <c r="GV102" i="61"/>
  <c r="HL106" i="61" s="1"/>
  <c r="GU102" i="61"/>
  <c r="HK106" i="61" s="1"/>
  <c r="GR102" i="61"/>
  <c r="HH106" i="61" s="1"/>
  <c r="GP102" i="61"/>
  <c r="GO102" i="61"/>
  <c r="GN102" i="61"/>
  <c r="GM102" i="61"/>
  <c r="GJ102" i="61"/>
  <c r="GH102" i="61"/>
  <c r="GG102" i="61"/>
  <c r="GF102" i="61"/>
  <c r="GE102" i="61"/>
  <c r="GB102" i="61"/>
  <c r="FV102" i="61"/>
  <c r="FQ102" i="61"/>
  <c r="EL102" i="61" s="1"/>
  <c r="FP102" i="61"/>
  <c r="FO102" i="61"/>
  <c r="FK102" i="61"/>
  <c r="ET102" i="61"/>
  <c r="FC102" i="61" s="1"/>
  <c r="ES102" i="61"/>
  <c r="FB102" i="61" s="1"/>
  <c r="EQ102" i="61"/>
  <c r="EG102" i="61"/>
  <c r="EF102" i="61"/>
  <c r="AN102" i="61"/>
  <c r="BF106" i="61" s="1"/>
  <c r="AM102" i="61"/>
  <c r="BE106" i="61" s="1"/>
  <c r="AL102" i="61"/>
  <c r="BD106" i="61" s="1"/>
  <c r="AK102" i="61"/>
  <c r="BC106" i="61" s="1"/>
  <c r="AJ102" i="61"/>
  <c r="BB106" i="61" s="1"/>
  <c r="AI102" i="61"/>
  <c r="BA106" i="61" s="1"/>
  <c r="AH102" i="61"/>
  <c r="AZ106" i="61" s="1"/>
  <c r="AG102" i="61"/>
  <c r="AY106" i="61" s="1"/>
  <c r="AF102" i="61"/>
  <c r="AX106" i="61" s="1"/>
  <c r="U102" i="61"/>
  <c r="GI102" i="61" s="1"/>
  <c r="T102" i="61"/>
  <c r="GL102" i="61" s="1"/>
  <c r="S102" i="61"/>
  <c r="R102" i="61"/>
  <c r="Q102" i="61"/>
  <c r="P102" i="61"/>
  <c r="GK102" i="61" s="1"/>
  <c r="O102" i="61"/>
  <c r="N102" i="61"/>
  <c r="M102" i="61"/>
  <c r="L102" i="61"/>
  <c r="K102" i="61"/>
  <c r="BX102" i="61" s="1"/>
  <c r="J102" i="61"/>
  <c r="I102" i="61"/>
  <c r="H102" i="61"/>
  <c r="G102" i="61"/>
  <c r="F102" i="61"/>
  <c r="E102" i="61"/>
  <c r="D102" i="61"/>
  <c r="C102" i="61"/>
  <c r="B102" i="61"/>
  <c r="IK101" i="61"/>
  <c r="II101" i="61"/>
  <c r="IF101" i="61"/>
  <c r="GX101" i="61"/>
  <c r="HN105" i="61" s="1"/>
  <c r="GW101" i="61"/>
  <c r="HM105" i="61" s="1"/>
  <c r="GV101" i="61"/>
  <c r="HL105" i="61" s="1"/>
  <c r="GU101" i="61"/>
  <c r="HK105" i="61" s="1"/>
  <c r="GR101" i="61"/>
  <c r="HH105" i="61" s="1"/>
  <c r="GP101" i="61"/>
  <c r="GO101" i="61"/>
  <c r="GN101" i="61"/>
  <c r="GM101" i="61"/>
  <c r="GJ101" i="61"/>
  <c r="GH101" i="61"/>
  <c r="GG101" i="61"/>
  <c r="GF101" i="61"/>
  <c r="GE101" i="61"/>
  <c r="GB101" i="61"/>
  <c r="FV101" i="61"/>
  <c r="FQ101" i="61"/>
  <c r="EL101" i="61" s="1"/>
  <c r="FP101" i="61"/>
  <c r="FO101" i="61"/>
  <c r="FK101" i="61"/>
  <c r="ET101" i="61"/>
  <c r="FC101" i="61" s="1"/>
  <c r="ES101" i="61"/>
  <c r="FB101" i="61" s="1"/>
  <c r="EQ101" i="61"/>
  <c r="EG101" i="61"/>
  <c r="EF101" i="61"/>
  <c r="AN101" i="61"/>
  <c r="BF105" i="61" s="1"/>
  <c r="AM101" i="61"/>
  <c r="BE105" i="61" s="1"/>
  <c r="AL101" i="61"/>
  <c r="BD105" i="61" s="1"/>
  <c r="AK101" i="61"/>
  <c r="BC105" i="61" s="1"/>
  <c r="AJ101" i="61"/>
  <c r="BB105" i="61" s="1"/>
  <c r="AI101" i="61"/>
  <c r="BA105" i="61" s="1"/>
  <c r="AH101" i="61"/>
  <c r="AZ105" i="61" s="1"/>
  <c r="AG101" i="61"/>
  <c r="AY105" i="61" s="1"/>
  <c r="AF101" i="61"/>
  <c r="AX105" i="61" s="1"/>
  <c r="U101" i="61"/>
  <c r="GI101" i="61" s="1"/>
  <c r="T101" i="61"/>
  <c r="GL101" i="61" s="1"/>
  <c r="S101" i="61"/>
  <c r="R101" i="61"/>
  <c r="Q101" i="61"/>
  <c r="P101" i="61"/>
  <c r="GK101" i="61" s="1"/>
  <c r="O101" i="61"/>
  <c r="N101" i="61"/>
  <c r="M101" i="61"/>
  <c r="L101" i="61"/>
  <c r="K101" i="61"/>
  <c r="BX101" i="61" s="1"/>
  <c r="J101" i="61"/>
  <c r="I101" i="61"/>
  <c r="H101" i="61"/>
  <c r="G101" i="61"/>
  <c r="F101" i="61"/>
  <c r="E101" i="61"/>
  <c r="D101" i="61"/>
  <c r="C101" i="61"/>
  <c r="B101" i="61"/>
  <c r="V101" i="61" s="1"/>
  <c r="IK100" i="61"/>
  <c r="IL100" i="61" s="1"/>
  <c r="IM100" i="61" s="1"/>
  <c r="II100" i="61"/>
  <c r="IF100" i="61"/>
  <c r="IG101" i="61" s="1"/>
  <c r="GX100" i="61"/>
  <c r="HN104" i="61" s="1"/>
  <c r="GW100" i="61"/>
  <c r="HM104" i="61" s="1"/>
  <c r="GV100" i="61"/>
  <c r="HL104" i="61" s="1"/>
  <c r="GU100" i="61"/>
  <c r="HK104" i="61" s="1"/>
  <c r="GR100" i="61"/>
  <c r="HH104" i="61" s="1"/>
  <c r="GP100" i="61"/>
  <c r="GO100" i="61"/>
  <c r="GN100" i="61"/>
  <c r="GM100" i="61"/>
  <c r="GJ100" i="61"/>
  <c r="GH100" i="61"/>
  <c r="GG100" i="61"/>
  <c r="GF100" i="61"/>
  <c r="GE100" i="61"/>
  <c r="GB100" i="61"/>
  <c r="FV100" i="61"/>
  <c r="FQ100" i="61"/>
  <c r="EL100" i="61" s="1"/>
  <c r="FP100" i="61"/>
  <c r="FO100" i="61"/>
  <c r="FK100" i="61"/>
  <c r="ET100" i="61"/>
  <c r="FC100" i="61" s="1"/>
  <c r="ES100" i="61"/>
  <c r="FB100" i="61" s="1"/>
  <c r="EQ100" i="61"/>
  <c r="EG100" i="61"/>
  <c r="EF100" i="61"/>
  <c r="AN100" i="61"/>
  <c r="BF104" i="61" s="1"/>
  <c r="AM100" i="61"/>
  <c r="BE104" i="61" s="1"/>
  <c r="AL100" i="61"/>
  <c r="BD104" i="61" s="1"/>
  <c r="AK100" i="61"/>
  <c r="BC104" i="61" s="1"/>
  <c r="AJ100" i="61"/>
  <c r="BB104" i="61" s="1"/>
  <c r="AI100" i="61"/>
  <c r="BA104" i="61" s="1"/>
  <c r="AH100" i="61"/>
  <c r="AZ104" i="61" s="1"/>
  <c r="AG100" i="61"/>
  <c r="AY104" i="61" s="1"/>
  <c r="AF100" i="61"/>
  <c r="AX104" i="61" s="1"/>
  <c r="U100" i="61"/>
  <c r="GI100" i="61" s="1"/>
  <c r="T100" i="61"/>
  <c r="GL100" i="61" s="1"/>
  <c r="S100" i="61"/>
  <c r="R100" i="61"/>
  <c r="Q100" i="61"/>
  <c r="P100" i="61"/>
  <c r="GK100" i="61" s="1"/>
  <c r="O100" i="61"/>
  <c r="N100" i="61"/>
  <c r="M100" i="61"/>
  <c r="L100" i="61"/>
  <c r="K100" i="61"/>
  <c r="BX100" i="61" s="1"/>
  <c r="J100" i="61"/>
  <c r="GD100" i="61" s="1"/>
  <c r="I100" i="61"/>
  <c r="H100" i="61"/>
  <c r="G100" i="61"/>
  <c r="F100" i="61"/>
  <c r="E100" i="61"/>
  <c r="D100" i="61"/>
  <c r="C100" i="61"/>
  <c r="B100" i="61"/>
  <c r="IK99" i="61"/>
  <c r="II99" i="61"/>
  <c r="IF99" i="61"/>
  <c r="IG100" i="61" s="1"/>
  <c r="GX99" i="61"/>
  <c r="HN103" i="61" s="1"/>
  <c r="GW99" i="61"/>
  <c r="HM103" i="61" s="1"/>
  <c r="GV99" i="61"/>
  <c r="HL103" i="61" s="1"/>
  <c r="GU99" i="61"/>
  <c r="HK103" i="61" s="1"/>
  <c r="GR99" i="61"/>
  <c r="HH103" i="61" s="1"/>
  <c r="GP99" i="61"/>
  <c r="GO99" i="61"/>
  <c r="GN99" i="61"/>
  <c r="GM99" i="61"/>
  <c r="GJ99" i="61"/>
  <c r="GH99" i="61"/>
  <c r="GG99" i="61"/>
  <c r="GF99" i="61"/>
  <c r="GE99" i="61"/>
  <c r="GB99" i="61"/>
  <c r="FV99" i="61"/>
  <c r="FQ99" i="61"/>
  <c r="EL99" i="61" s="1"/>
  <c r="FP99" i="61"/>
  <c r="FO99" i="61"/>
  <c r="FK99" i="61"/>
  <c r="ET99" i="61"/>
  <c r="FC99" i="61" s="1"/>
  <c r="ES99" i="61"/>
  <c r="FB99" i="61" s="1"/>
  <c r="EQ99" i="61"/>
  <c r="EG99" i="61"/>
  <c r="EF99" i="61"/>
  <c r="AN99" i="61"/>
  <c r="BF103" i="61" s="1"/>
  <c r="AM99" i="61"/>
  <c r="BE103" i="61" s="1"/>
  <c r="AL99" i="61"/>
  <c r="BD103" i="61" s="1"/>
  <c r="AK99" i="61"/>
  <c r="BC103" i="61" s="1"/>
  <c r="AJ99" i="61"/>
  <c r="BB103" i="61" s="1"/>
  <c r="AI99" i="61"/>
  <c r="BA103" i="61" s="1"/>
  <c r="AH99" i="61"/>
  <c r="AZ103" i="61" s="1"/>
  <c r="AG99" i="61"/>
  <c r="AY103" i="61" s="1"/>
  <c r="AF99" i="61"/>
  <c r="AX103" i="61" s="1"/>
  <c r="U99" i="61"/>
  <c r="T99" i="61"/>
  <c r="GL99" i="61" s="1"/>
  <c r="S99" i="61"/>
  <c r="R99" i="61"/>
  <c r="Q99" i="61"/>
  <c r="P99" i="61"/>
  <c r="GK99" i="61" s="1"/>
  <c r="O99" i="61"/>
  <c r="N99" i="61"/>
  <c r="M99" i="61"/>
  <c r="L99" i="61"/>
  <c r="K99" i="61"/>
  <c r="BX99" i="61" s="1"/>
  <c r="J99" i="61"/>
  <c r="I99" i="61"/>
  <c r="H99" i="61"/>
  <c r="G99" i="61"/>
  <c r="F99" i="61"/>
  <c r="E99" i="61"/>
  <c r="D99" i="61"/>
  <c r="C99" i="61"/>
  <c r="B99" i="61"/>
  <c r="IK98" i="61"/>
  <c r="IL99" i="61" s="1"/>
  <c r="IM99" i="61" s="1"/>
  <c r="II98" i="61"/>
  <c r="IF98" i="61"/>
  <c r="IG99" i="61" s="1"/>
  <c r="GX98" i="61"/>
  <c r="HN102" i="61" s="1"/>
  <c r="GW98" i="61"/>
  <c r="HM102" i="61" s="1"/>
  <c r="GV98" i="61"/>
  <c r="HL102" i="61" s="1"/>
  <c r="GU98" i="61"/>
  <c r="HK102" i="61" s="1"/>
  <c r="GR98" i="61"/>
  <c r="HH102" i="61" s="1"/>
  <c r="GP98" i="61"/>
  <c r="GO98" i="61"/>
  <c r="GN98" i="61"/>
  <c r="GM98" i="61"/>
  <c r="GJ98" i="61"/>
  <c r="GH98" i="61"/>
  <c r="GG98" i="61"/>
  <c r="GF98" i="61"/>
  <c r="GE98" i="61"/>
  <c r="GB98" i="61"/>
  <c r="FV98" i="61"/>
  <c r="FQ98" i="61"/>
  <c r="EL98" i="61" s="1"/>
  <c r="FP98" i="61"/>
  <c r="FO98" i="61"/>
  <c r="FK98" i="61"/>
  <c r="ET98" i="61"/>
  <c r="FC98" i="61" s="1"/>
  <c r="ES98" i="61"/>
  <c r="FB98" i="61" s="1"/>
  <c r="EQ98" i="61"/>
  <c r="EG98" i="61"/>
  <c r="EF98" i="61"/>
  <c r="AN98" i="61"/>
  <c r="BF102" i="61" s="1"/>
  <c r="AM98" i="61"/>
  <c r="BE102" i="61" s="1"/>
  <c r="AL98" i="61"/>
  <c r="BD102" i="61" s="1"/>
  <c r="AK98" i="61"/>
  <c r="BC102" i="61" s="1"/>
  <c r="AJ98" i="61"/>
  <c r="BB102" i="61" s="1"/>
  <c r="AI98" i="61"/>
  <c r="BA102" i="61" s="1"/>
  <c r="AH98" i="61"/>
  <c r="AZ102" i="61" s="1"/>
  <c r="AG98" i="61"/>
  <c r="AY102" i="61" s="1"/>
  <c r="AF98" i="61"/>
  <c r="AX102" i="61" s="1"/>
  <c r="U98" i="61"/>
  <c r="GI98" i="61" s="1"/>
  <c r="T98" i="61"/>
  <c r="GL98" i="61" s="1"/>
  <c r="S98" i="61"/>
  <c r="R98" i="61"/>
  <c r="Q98" i="61"/>
  <c r="P98" i="61"/>
  <c r="GK98" i="61" s="1"/>
  <c r="O98" i="61"/>
  <c r="N98" i="61"/>
  <c r="M98" i="61"/>
  <c r="L98" i="61"/>
  <c r="K98" i="61"/>
  <c r="BX98" i="61" s="1"/>
  <c r="J98" i="61"/>
  <c r="I98" i="61"/>
  <c r="H98" i="61"/>
  <c r="G98" i="61"/>
  <c r="F98" i="61"/>
  <c r="E98" i="61"/>
  <c r="D98" i="61"/>
  <c r="C98" i="61"/>
  <c r="B98" i="61"/>
  <c r="IK97" i="61"/>
  <c r="IL98" i="61" s="1"/>
  <c r="IM98" i="61" s="1"/>
  <c r="II97" i="61"/>
  <c r="IF97" i="61"/>
  <c r="GX97" i="61"/>
  <c r="HN101" i="61" s="1"/>
  <c r="GW97" i="61"/>
  <c r="HM101" i="61" s="1"/>
  <c r="GV97" i="61"/>
  <c r="HL101" i="61" s="1"/>
  <c r="GU97" i="61"/>
  <c r="HK101" i="61" s="1"/>
  <c r="GR97" i="61"/>
  <c r="HH101" i="61" s="1"/>
  <c r="GP97" i="61"/>
  <c r="GO97" i="61"/>
  <c r="GN97" i="61"/>
  <c r="GM97" i="61"/>
  <c r="GJ97" i="61"/>
  <c r="GH97" i="61"/>
  <c r="GG97" i="61"/>
  <c r="GF97" i="61"/>
  <c r="GE97" i="61"/>
  <c r="GB97" i="61"/>
  <c r="FV97" i="61"/>
  <c r="FQ97" i="61"/>
  <c r="EL97" i="61" s="1"/>
  <c r="FP97" i="61"/>
  <c r="FO97" i="61"/>
  <c r="FK97" i="61"/>
  <c r="ET97" i="61"/>
  <c r="FC97" i="61" s="1"/>
  <c r="ES97" i="61"/>
  <c r="FB97" i="61" s="1"/>
  <c r="EQ97" i="61"/>
  <c r="EG97" i="61"/>
  <c r="EF97" i="61"/>
  <c r="AN97" i="61"/>
  <c r="BF101" i="61" s="1"/>
  <c r="AM97" i="61"/>
  <c r="BE101" i="61" s="1"/>
  <c r="AL97" i="61"/>
  <c r="BD101" i="61" s="1"/>
  <c r="AK97" i="61"/>
  <c r="BC101" i="61" s="1"/>
  <c r="AJ97" i="61"/>
  <c r="BB101" i="61" s="1"/>
  <c r="AI97" i="61"/>
  <c r="BA101" i="61" s="1"/>
  <c r="AH97" i="61"/>
  <c r="AZ101" i="61" s="1"/>
  <c r="AG97" i="61"/>
  <c r="AY101" i="61" s="1"/>
  <c r="AF97" i="61"/>
  <c r="AX101" i="61" s="1"/>
  <c r="U97" i="61"/>
  <c r="GI97" i="61" s="1"/>
  <c r="T97" i="61"/>
  <c r="GL97" i="61" s="1"/>
  <c r="S97" i="61"/>
  <c r="R97" i="61"/>
  <c r="Q97" i="61"/>
  <c r="P97" i="61"/>
  <c r="GK97" i="61" s="1"/>
  <c r="O97" i="61"/>
  <c r="N97" i="61"/>
  <c r="M97" i="61"/>
  <c r="L97" i="61"/>
  <c r="K97" i="61"/>
  <c r="BX97" i="61" s="1"/>
  <c r="J97" i="61"/>
  <c r="I97" i="61"/>
  <c r="H97" i="61"/>
  <c r="G97" i="61"/>
  <c r="F97" i="61"/>
  <c r="GC97" i="61" s="1"/>
  <c r="E97" i="61"/>
  <c r="D97" i="61"/>
  <c r="C97" i="61"/>
  <c r="B97" i="61"/>
  <c r="IK96" i="61"/>
  <c r="IL97" i="61" s="1"/>
  <c r="IM97" i="61" s="1"/>
  <c r="II96" i="61"/>
  <c r="IF96" i="61"/>
  <c r="IG96" i="61" s="1"/>
  <c r="GX96" i="61"/>
  <c r="HN100" i="61" s="1"/>
  <c r="GW96" i="61"/>
  <c r="HM100" i="61" s="1"/>
  <c r="GV96" i="61"/>
  <c r="HL100" i="61" s="1"/>
  <c r="GU96" i="61"/>
  <c r="HK100" i="61" s="1"/>
  <c r="GR96" i="61"/>
  <c r="HH100" i="61" s="1"/>
  <c r="GP96" i="61"/>
  <c r="GO96" i="61"/>
  <c r="GN96" i="61"/>
  <c r="GM96" i="61"/>
  <c r="GJ96" i="61"/>
  <c r="GH96" i="61"/>
  <c r="GG96" i="61"/>
  <c r="GF96" i="61"/>
  <c r="GE96" i="61"/>
  <c r="GB96" i="61"/>
  <c r="FV96" i="61"/>
  <c r="FQ96" i="61"/>
  <c r="EL96" i="61" s="1"/>
  <c r="FP96" i="61"/>
  <c r="FO96" i="61"/>
  <c r="FK96" i="61"/>
  <c r="ET96" i="61"/>
  <c r="FC96" i="61" s="1"/>
  <c r="ES96" i="61"/>
  <c r="FB96" i="61" s="1"/>
  <c r="EQ96" i="61"/>
  <c r="EG96" i="61"/>
  <c r="EF96" i="61"/>
  <c r="AN96" i="61"/>
  <c r="BF100" i="61" s="1"/>
  <c r="AM96" i="61"/>
  <c r="BE100" i="61" s="1"/>
  <c r="AL96" i="61"/>
  <c r="BD100" i="61" s="1"/>
  <c r="AK96" i="61"/>
  <c r="BC100" i="61" s="1"/>
  <c r="AJ96" i="61"/>
  <c r="BB100" i="61" s="1"/>
  <c r="AI96" i="61"/>
  <c r="BA100" i="61" s="1"/>
  <c r="AH96" i="61"/>
  <c r="AZ100" i="61" s="1"/>
  <c r="AG96" i="61"/>
  <c r="AY100" i="61" s="1"/>
  <c r="AF96" i="61"/>
  <c r="AX100" i="61" s="1"/>
  <c r="U96" i="61"/>
  <c r="T96" i="61"/>
  <c r="GL96" i="61" s="1"/>
  <c r="S96" i="61"/>
  <c r="R96" i="61"/>
  <c r="Q96" i="61"/>
  <c r="P96" i="61"/>
  <c r="GK96" i="61" s="1"/>
  <c r="O96" i="61"/>
  <c r="N96" i="61"/>
  <c r="M96" i="61"/>
  <c r="L96" i="61"/>
  <c r="K96" i="61"/>
  <c r="BX96" i="61" s="1"/>
  <c r="J96" i="61"/>
  <c r="I96" i="61"/>
  <c r="H96" i="61"/>
  <c r="AB96" i="61" s="1"/>
  <c r="G96" i="61"/>
  <c r="F96" i="61"/>
  <c r="GC96" i="61" s="1"/>
  <c r="E96" i="61"/>
  <c r="D96" i="61"/>
  <c r="C96" i="61"/>
  <c r="B96" i="61"/>
  <c r="IK95" i="61"/>
  <c r="IL96" i="61" s="1"/>
  <c r="IM96" i="61" s="1"/>
  <c r="II95" i="61"/>
  <c r="IF95" i="61"/>
  <c r="IG95" i="61" s="1"/>
  <c r="GX95" i="61"/>
  <c r="HN99" i="61" s="1"/>
  <c r="GW95" i="61"/>
  <c r="HM99" i="61" s="1"/>
  <c r="GV95" i="61"/>
  <c r="HL99" i="61" s="1"/>
  <c r="GU95" i="61"/>
  <c r="HK99" i="61" s="1"/>
  <c r="GR95" i="61"/>
  <c r="HH99" i="61" s="1"/>
  <c r="GP95" i="61"/>
  <c r="GO95" i="61"/>
  <c r="GN95" i="61"/>
  <c r="GM95" i="61"/>
  <c r="GJ95" i="61"/>
  <c r="GH95" i="61"/>
  <c r="GG95" i="61"/>
  <c r="GF95" i="61"/>
  <c r="GE95" i="61"/>
  <c r="GB95" i="61"/>
  <c r="FV95" i="61"/>
  <c r="FQ95" i="61"/>
  <c r="EL95" i="61" s="1"/>
  <c r="FP95" i="61"/>
  <c r="FO95" i="61"/>
  <c r="FK95" i="61"/>
  <c r="ET95" i="61"/>
  <c r="FC95" i="61" s="1"/>
  <c r="ES95" i="61"/>
  <c r="FB95" i="61" s="1"/>
  <c r="EQ95" i="61"/>
  <c r="EG95" i="61"/>
  <c r="EF95" i="61"/>
  <c r="AN95" i="61"/>
  <c r="AM95" i="61"/>
  <c r="BE99" i="61" s="1"/>
  <c r="AL95" i="61"/>
  <c r="BD99" i="61" s="1"/>
  <c r="AK95" i="61"/>
  <c r="BC99" i="61" s="1"/>
  <c r="AJ95" i="61"/>
  <c r="BB99" i="61" s="1"/>
  <c r="AI95" i="61"/>
  <c r="BA99" i="61" s="1"/>
  <c r="AH95" i="61"/>
  <c r="AZ99" i="61" s="1"/>
  <c r="AG95" i="61"/>
  <c r="AY99" i="61" s="1"/>
  <c r="AF95" i="61"/>
  <c r="AX99" i="61" s="1"/>
  <c r="U95" i="61"/>
  <c r="T95" i="61"/>
  <c r="GL95" i="61" s="1"/>
  <c r="S95" i="61"/>
  <c r="R95" i="61"/>
  <c r="Q95" i="61"/>
  <c r="P95" i="61"/>
  <c r="GK95" i="61" s="1"/>
  <c r="O95" i="61"/>
  <c r="N95" i="61"/>
  <c r="M95" i="61"/>
  <c r="L95" i="61"/>
  <c r="K95" i="61"/>
  <c r="BX95" i="61" s="1"/>
  <c r="J95" i="61"/>
  <c r="I95" i="61"/>
  <c r="H95" i="61"/>
  <c r="G95" i="61"/>
  <c r="F95" i="61"/>
  <c r="GC95" i="61" s="1"/>
  <c r="E95" i="61"/>
  <c r="D95" i="61"/>
  <c r="C95" i="61"/>
  <c r="B95" i="61"/>
  <c r="IK94" i="61"/>
  <c r="IL95" i="61" s="1"/>
  <c r="IM95" i="61" s="1"/>
  <c r="II94" i="61"/>
  <c r="IF94" i="61"/>
  <c r="IG94" i="61" s="1"/>
  <c r="GX94" i="61"/>
  <c r="HN98" i="61" s="1"/>
  <c r="GW94" i="61"/>
  <c r="HM98" i="61" s="1"/>
  <c r="GV94" i="61"/>
  <c r="HL98" i="61" s="1"/>
  <c r="GU94" i="61"/>
  <c r="HK98" i="61" s="1"/>
  <c r="GR94" i="61"/>
  <c r="HH98" i="61" s="1"/>
  <c r="GP94" i="61"/>
  <c r="GO94" i="61"/>
  <c r="GN94" i="61"/>
  <c r="GM94" i="61"/>
  <c r="GJ94" i="61"/>
  <c r="GH94" i="61"/>
  <c r="GG94" i="61"/>
  <c r="GF94" i="61"/>
  <c r="GE94" i="61"/>
  <c r="GB94" i="61"/>
  <c r="FV94" i="61"/>
  <c r="FQ94" i="61"/>
  <c r="EL94" i="61" s="1"/>
  <c r="FP94" i="61"/>
  <c r="FO94" i="61"/>
  <c r="FK94" i="61"/>
  <c r="ET94" i="61"/>
  <c r="FC94" i="61" s="1"/>
  <c r="ES94" i="61"/>
  <c r="FB94" i="61" s="1"/>
  <c r="EQ94" i="61"/>
  <c r="EG94" i="61"/>
  <c r="EF94" i="61"/>
  <c r="AN94" i="61"/>
  <c r="AM94" i="61"/>
  <c r="BE98" i="61" s="1"/>
  <c r="AL94" i="61"/>
  <c r="BD98" i="61" s="1"/>
  <c r="AK94" i="61"/>
  <c r="BC98" i="61" s="1"/>
  <c r="AJ94" i="61"/>
  <c r="BB98" i="61" s="1"/>
  <c r="AI94" i="61"/>
  <c r="BA98" i="61" s="1"/>
  <c r="AH94" i="61"/>
  <c r="AZ98" i="61" s="1"/>
  <c r="AG94" i="61"/>
  <c r="AY98" i="61" s="1"/>
  <c r="AF94" i="61"/>
  <c r="AX98" i="61" s="1"/>
  <c r="U94" i="61"/>
  <c r="T94" i="61"/>
  <c r="GL94" i="61" s="1"/>
  <c r="S94" i="61"/>
  <c r="R94" i="61"/>
  <c r="Q94" i="61"/>
  <c r="P94" i="61"/>
  <c r="GK94" i="61" s="1"/>
  <c r="O94" i="61"/>
  <c r="N94" i="61"/>
  <c r="M94" i="61"/>
  <c r="L94" i="61"/>
  <c r="K94" i="61"/>
  <c r="BX94" i="61" s="1"/>
  <c r="J94" i="61"/>
  <c r="I94" i="61"/>
  <c r="H94" i="61"/>
  <c r="G94" i="61"/>
  <c r="F94" i="61"/>
  <c r="GC94" i="61" s="1"/>
  <c r="E94" i="61"/>
  <c r="D94" i="61"/>
  <c r="C94" i="61"/>
  <c r="B94" i="61"/>
  <c r="IK93" i="61"/>
  <c r="IL94" i="61" s="1"/>
  <c r="IM94" i="61" s="1"/>
  <c r="II93" i="61"/>
  <c r="IF93" i="61"/>
  <c r="GX93" i="61"/>
  <c r="HN97" i="61" s="1"/>
  <c r="GW93" i="61"/>
  <c r="HM97" i="61" s="1"/>
  <c r="GV93" i="61"/>
  <c r="HL97" i="61" s="1"/>
  <c r="GU93" i="61"/>
  <c r="HK97" i="61" s="1"/>
  <c r="GR93" i="61"/>
  <c r="HH97" i="61" s="1"/>
  <c r="GP93" i="61"/>
  <c r="GO93" i="61"/>
  <c r="GN93" i="61"/>
  <c r="GM93" i="61"/>
  <c r="GJ93" i="61"/>
  <c r="GH93" i="61"/>
  <c r="GG93" i="61"/>
  <c r="GF93" i="61"/>
  <c r="GE93" i="61"/>
  <c r="GB93" i="61"/>
  <c r="FV93" i="61"/>
  <c r="FQ93" i="61"/>
  <c r="EL93" i="61" s="1"/>
  <c r="FP93" i="61"/>
  <c r="FO93" i="61"/>
  <c r="FK93" i="61"/>
  <c r="ET93" i="61"/>
  <c r="FC93" i="61" s="1"/>
  <c r="ES93" i="61"/>
  <c r="FB93" i="61" s="1"/>
  <c r="EQ93" i="61"/>
  <c r="EG93" i="61"/>
  <c r="EF93" i="61"/>
  <c r="AN93" i="61"/>
  <c r="AM93" i="61"/>
  <c r="BE97" i="61" s="1"/>
  <c r="AL93" i="61"/>
  <c r="BD97" i="61" s="1"/>
  <c r="AK93" i="61"/>
  <c r="BC97" i="61" s="1"/>
  <c r="AJ93" i="61"/>
  <c r="BB97" i="61" s="1"/>
  <c r="AI93" i="61"/>
  <c r="AH93" i="61"/>
  <c r="AZ97" i="61" s="1"/>
  <c r="AG93" i="61"/>
  <c r="AY97" i="61" s="1"/>
  <c r="AF93" i="61"/>
  <c r="AX97" i="61" s="1"/>
  <c r="U93" i="61"/>
  <c r="T93" i="61"/>
  <c r="GL93" i="61" s="1"/>
  <c r="S93" i="61"/>
  <c r="R93" i="61"/>
  <c r="Q93" i="61"/>
  <c r="P93" i="61"/>
  <c r="GK93" i="61" s="1"/>
  <c r="O93" i="61"/>
  <c r="N93" i="61"/>
  <c r="M93" i="61"/>
  <c r="L93" i="61"/>
  <c r="K93" i="61"/>
  <c r="GA93" i="61" s="1"/>
  <c r="J93" i="61"/>
  <c r="GD93" i="61" s="1"/>
  <c r="I93" i="61"/>
  <c r="H93" i="61"/>
  <c r="G93" i="61"/>
  <c r="F93" i="61"/>
  <c r="E93" i="61"/>
  <c r="D93" i="61"/>
  <c r="C93" i="61"/>
  <c r="B93" i="61"/>
  <c r="IK92" i="61"/>
  <c r="II92" i="61"/>
  <c r="IF92" i="61"/>
  <c r="IG93" i="61" s="1"/>
  <c r="GX92" i="61"/>
  <c r="HN96" i="61" s="1"/>
  <c r="GW92" i="61"/>
  <c r="HM96" i="61" s="1"/>
  <c r="GV92" i="61"/>
  <c r="HL96" i="61" s="1"/>
  <c r="GU92" i="61"/>
  <c r="HK96" i="61" s="1"/>
  <c r="GR92" i="61"/>
  <c r="HH96" i="61" s="1"/>
  <c r="GP92" i="61"/>
  <c r="GO92" i="61"/>
  <c r="GN92" i="61"/>
  <c r="GM92" i="61"/>
  <c r="GJ92" i="61"/>
  <c r="GH92" i="61"/>
  <c r="GG92" i="61"/>
  <c r="GF92" i="61"/>
  <c r="GE92" i="61"/>
  <c r="GB92" i="61"/>
  <c r="FV92" i="61"/>
  <c r="FQ92" i="61"/>
  <c r="EL92" i="61" s="1"/>
  <c r="FP92" i="61"/>
  <c r="FO92" i="61"/>
  <c r="FK92" i="61"/>
  <c r="ET92" i="61"/>
  <c r="FC92" i="61" s="1"/>
  <c r="ES92" i="61"/>
  <c r="FB92" i="61" s="1"/>
  <c r="EQ92" i="61"/>
  <c r="EG92" i="61"/>
  <c r="EF92" i="61"/>
  <c r="AN92" i="61"/>
  <c r="AM92" i="61"/>
  <c r="BE96" i="61" s="1"/>
  <c r="AL92" i="61"/>
  <c r="BD96" i="61" s="1"/>
  <c r="AK92" i="61"/>
  <c r="BC96" i="61" s="1"/>
  <c r="AJ92" i="61"/>
  <c r="BB96" i="61" s="1"/>
  <c r="AI92" i="61"/>
  <c r="BA96" i="61" s="1"/>
  <c r="AH92" i="61"/>
  <c r="AZ96" i="61" s="1"/>
  <c r="AG92" i="61"/>
  <c r="AY96" i="61" s="1"/>
  <c r="AF92" i="61"/>
  <c r="AX96" i="61" s="1"/>
  <c r="U92" i="61"/>
  <c r="T92" i="61"/>
  <c r="S92" i="61"/>
  <c r="R92" i="61"/>
  <c r="Q92" i="61"/>
  <c r="P92" i="61"/>
  <c r="GK92" i="61" s="1"/>
  <c r="O92" i="61"/>
  <c r="N92" i="61"/>
  <c r="M92" i="61"/>
  <c r="L92" i="61"/>
  <c r="K92" i="61"/>
  <c r="GA92" i="61" s="1"/>
  <c r="J92" i="61"/>
  <c r="GD92" i="61" s="1"/>
  <c r="I92" i="61"/>
  <c r="H92" i="61"/>
  <c r="G92" i="61"/>
  <c r="F92" i="61"/>
  <c r="E92" i="61"/>
  <c r="D92" i="61"/>
  <c r="C92" i="61"/>
  <c r="B92" i="61"/>
  <c r="IK91" i="61"/>
  <c r="II91" i="61"/>
  <c r="IF91" i="61"/>
  <c r="GX91" i="61"/>
  <c r="HN95" i="61" s="1"/>
  <c r="GW91" i="61"/>
  <c r="HM95" i="61" s="1"/>
  <c r="GV91" i="61"/>
  <c r="HL95" i="61" s="1"/>
  <c r="GU91" i="61"/>
  <c r="HK95" i="61" s="1"/>
  <c r="GR91" i="61"/>
  <c r="HH95" i="61" s="1"/>
  <c r="GP91" i="61"/>
  <c r="GO91" i="61"/>
  <c r="GN91" i="61"/>
  <c r="GM91" i="61"/>
  <c r="GJ91" i="61"/>
  <c r="GH91" i="61"/>
  <c r="GG91" i="61"/>
  <c r="GF91" i="61"/>
  <c r="GE91" i="61"/>
  <c r="GB91" i="61"/>
  <c r="FV91" i="61"/>
  <c r="FQ91" i="61"/>
  <c r="EL91" i="61" s="1"/>
  <c r="FP91" i="61"/>
  <c r="FO91" i="61"/>
  <c r="FK91" i="61"/>
  <c r="ET91" i="61"/>
  <c r="FC91" i="61" s="1"/>
  <c r="ES91" i="61"/>
  <c r="FB91" i="61" s="1"/>
  <c r="EQ91" i="61"/>
  <c r="EG91" i="61"/>
  <c r="EF91" i="61"/>
  <c r="AN91" i="61"/>
  <c r="AM91" i="61"/>
  <c r="GT91" i="61" s="1"/>
  <c r="HJ95" i="61" s="1"/>
  <c r="AL91" i="61"/>
  <c r="BD95" i="61" s="1"/>
  <c r="AK91" i="61"/>
  <c r="BC95" i="61" s="1"/>
  <c r="AJ91" i="61"/>
  <c r="BB95" i="61" s="1"/>
  <c r="AI91" i="61"/>
  <c r="BA95" i="61" s="1"/>
  <c r="AH91" i="61"/>
  <c r="AZ95" i="61" s="1"/>
  <c r="AG91" i="61"/>
  <c r="AY95" i="61" s="1"/>
  <c r="AF91" i="61"/>
  <c r="AX95" i="61" s="1"/>
  <c r="U91" i="61"/>
  <c r="GI91" i="61" s="1"/>
  <c r="T91" i="61"/>
  <c r="GL91" i="61" s="1"/>
  <c r="S91" i="61"/>
  <c r="R91" i="61"/>
  <c r="Q91" i="61"/>
  <c r="P91" i="61"/>
  <c r="GK91" i="61" s="1"/>
  <c r="O91" i="61"/>
  <c r="N91" i="61"/>
  <c r="M91" i="61"/>
  <c r="L91" i="61"/>
  <c r="K91" i="61"/>
  <c r="GA91" i="61" s="1"/>
  <c r="J91" i="61"/>
  <c r="I91" i="61"/>
  <c r="H91" i="61"/>
  <c r="G91" i="61"/>
  <c r="F91" i="61"/>
  <c r="GC91" i="61" s="1"/>
  <c r="E91" i="61"/>
  <c r="D91" i="61"/>
  <c r="C91" i="61"/>
  <c r="B91" i="61"/>
  <c r="IL90" i="61"/>
  <c r="IM90" i="61" s="1"/>
  <c r="IK90" i="61"/>
  <c r="II90" i="61"/>
  <c r="IF90" i="61"/>
  <c r="IG91" i="61" s="1"/>
  <c r="GX90" i="61"/>
  <c r="HN94" i="61" s="1"/>
  <c r="GW90" i="61"/>
  <c r="HM94" i="61" s="1"/>
  <c r="GV90" i="61"/>
  <c r="HL94" i="61" s="1"/>
  <c r="GU90" i="61"/>
  <c r="HK94" i="61" s="1"/>
  <c r="GR90" i="61"/>
  <c r="HH94" i="61" s="1"/>
  <c r="GP90" i="61"/>
  <c r="GO90" i="61"/>
  <c r="GN90" i="61"/>
  <c r="GM90" i="61"/>
  <c r="GJ90" i="61"/>
  <c r="GH90" i="61"/>
  <c r="GG90" i="61"/>
  <c r="GF90" i="61"/>
  <c r="GE90" i="61"/>
  <c r="GB90" i="61"/>
  <c r="FV90" i="61"/>
  <c r="FQ90" i="61"/>
  <c r="EL90" i="61" s="1"/>
  <c r="FP90" i="61"/>
  <c r="FO90" i="61"/>
  <c r="FK90" i="61"/>
  <c r="ET90" i="61"/>
  <c r="FC90" i="61" s="1"/>
  <c r="ES90" i="61"/>
  <c r="FB90" i="61" s="1"/>
  <c r="EQ90" i="61"/>
  <c r="EG90" i="61"/>
  <c r="EF90" i="61"/>
  <c r="AN90" i="61"/>
  <c r="BF94" i="61" s="1"/>
  <c r="AM90" i="61"/>
  <c r="BE94" i="61" s="1"/>
  <c r="AL90" i="61"/>
  <c r="BD94" i="61" s="1"/>
  <c r="AK90" i="61"/>
  <c r="BC94" i="61" s="1"/>
  <c r="AJ90" i="61"/>
  <c r="BB94" i="61" s="1"/>
  <c r="AI90" i="61"/>
  <c r="BA94" i="61" s="1"/>
  <c r="AH90" i="61"/>
  <c r="AZ94" i="61" s="1"/>
  <c r="AG90" i="61"/>
  <c r="AY94" i="61" s="1"/>
  <c r="AF90" i="61"/>
  <c r="AX94" i="61" s="1"/>
  <c r="U90" i="61"/>
  <c r="GI90" i="61" s="1"/>
  <c r="T90" i="61"/>
  <c r="GL90" i="61" s="1"/>
  <c r="S90" i="61"/>
  <c r="R90" i="61"/>
  <c r="Q90" i="61"/>
  <c r="P90" i="61"/>
  <c r="O90" i="61"/>
  <c r="N90" i="61"/>
  <c r="M90" i="61"/>
  <c r="L90" i="61"/>
  <c r="K90" i="61"/>
  <c r="GA90" i="61" s="1"/>
  <c r="J90" i="61"/>
  <c r="GD90" i="61" s="1"/>
  <c r="I90" i="61"/>
  <c r="H90" i="61"/>
  <c r="G90" i="61"/>
  <c r="F90" i="61"/>
  <c r="E90" i="61"/>
  <c r="D90" i="61"/>
  <c r="C90" i="61"/>
  <c r="B90" i="61"/>
  <c r="IL89" i="61"/>
  <c r="IM89" i="61" s="1"/>
  <c r="IK89" i="61"/>
  <c r="II89" i="61"/>
  <c r="IF89" i="61"/>
  <c r="IG89" i="61" s="1"/>
  <c r="GX89" i="61"/>
  <c r="HN93" i="61" s="1"/>
  <c r="GW89" i="61"/>
  <c r="HM93" i="61" s="1"/>
  <c r="GV89" i="61"/>
  <c r="HL93" i="61" s="1"/>
  <c r="GU89" i="61"/>
  <c r="HK93" i="61" s="1"/>
  <c r="GR89" i="61"/>
  <c r="HH93" i="61" s="1"/>
  <c r="GP89" i="61"/>
  <c r="GO89" i="61"/>
  <c r="GN89" i="61"/>
  <c r="GM89" i="61"/>
  <c r="GJ89" i="61"/>
  <c r="GH89" i="61"/>
  <c r="GG89" i="61"/>
  <c r="GF89" i="61"/>
  <c r="GE89" i="61"/>
  <c r="GB89" i="61"/>
  <c r="FV89" i="61"/>
  <c r="FQ89" i="61"/>
  <c r="EL89" i="61" s="1"/>
  <c r="FP89" i="61"/>
  <c r="FO89" i="61"/>
  <c r="FK89" i="61"/>
  <c r="ET89" i="61"/>
  <c r="FC89" i="61" s="1"/>
  <c r="ES89" i="61"/>
  <c r="FB89" i="61" s="1"/>
  <c r="EQ89" i="61"/>
  <c r="EG89" i="61"/>
  <c r="EF89" i="61"/>
  <c r="AN89" i="61"/>
  <c r="BF93" i="61" s="1"/>
  <c r="AM89" i="61"/>
  <c r="BE93" i="61" s="1"/>
  <c r="AL89" i="61"/>
  <c r="BD93" i="61" s="1"/>
  <c r="AK89" i="61"/>
  <c r="BC93" i="61" s="1"/>
  <c r="AJ89" i="61"/>
  <c r="BB93" i="61" s="1"/>
  <c r="AI89" i="61"/>
  <c r="BA93" i="61" s="1"/>
  <c r="AH89" i="61"/>
  <c r="AZ93" i="61" s="1"/>
  <c r="AG89" i="61"/>
  <c r="AY93" i="61" s="1"/>
  <c r="AF89" i="61"/>
  <c r="AX93" i="61" s="1"/>
  <c r="U89" i="61"/>
  <c r="GI89" i="61" s="1"/>
  <c r="T89" i="61"/>
  <c r="GL89" i="61" s="1"/>
  <c r="S89" i="61"/>
  <c r="R89" i="61"/>
  <c r="Q89" i="61"/>
  <c r="P89" i="61"/>
  <c r="O89" i="61"/>
  <c r="N89" i="61"/>
  <c r="M89" i="61"/>
  <c r="L89" i="61"/>
  <c r="K89" i="61"/>
  <c r="BX89" i="61" s="1"/>
  <c r="J89" i="61"/>
  <c r="I89" i="61"/>
  <c r="H89" i="61"/>
  <c r="G89" i="61"/>
  <c r="F89" i="61"/>
  <c r="E89" i="61"/>
  <c r="D89" i="61"/>
  <c r="C89" i="61"/>
  <c r="B89" i="61"/>
  <c r="IK88" i="61"/>
  <c r="II88" i="61"/>
  <c r="IF88" i="61"/>
  <c r="GX88" i="61"/>
  <c r="HN92" i="61" s="1"/>
  <c r="GW88" i="61"/>
  <c r="HM92" i="61" s="1"/>
  <c r="GV88" i="61"/>
  <c r="HL92" i="61" s="1"/>
  <c r="GU88" i="61"/>
  <c r="HK92" i="61" s="1"/>
  <c r="GR88" i="61"/>
  <c r="HH92" i="61" s="1"/>
  <c r="GP88" i="61"/>
  <c r="GO88" i="61"/>
  <c r="GN88" i="61"/>
  <c r="GM88" i="61"/>
  <c r="GJ88" i="61"/>
  <c r="GH88" i="61"/>
  <c r="GG88" i="61"/>
  <c r="GF88" i="61"/>
  <c r="GE88" i="61"/>
  <c r="GB88" i="61"/>
  <c r="FV88" i="61"/>
  <c r="FQ88" i="61"/>
  <c r="EL88" i="61" s="1"/>
  <c r="FP88" i="61"/>
  <c r="FO88" i="61"/>
  <c r="EM88" i="61" s="1"/>
  <c r="FK88" i="61"/>
  <c r="EY88" i="61"/>
  <c r="EX88" i="61"/>
  <c r="EW88" i="61"/>
  <c r="EV88" i="61"/>
  <c r="EU88" i="61"/>
  <c r="EZ88" i="61" s="1"/>
  <c r="ET88" i="61"/>
  <c r="FC88" i="61" s="1"/>
  <c r="ES88" i="61"/>
  <c r="FB88" i="61" s="1"/>
  <c r="EQ88" i="61"/>
  <c r="EG88" i="61"/>
  <c r="EF88" i="61"/>
  <c r="AN88" i="61"/>
  <c r="BF92" i="61" s="1"/>
  <c r="AM88" i="61"/>
  <c r="BE92" i="61" s="1"/>
  <c r="AL88" i="61"/>
  <c r="BD92" i="61" s="1"/>
  <c r="AK88" i="61"/>
  <c r="BC92" i="61" s="1"/>
  <c r="AJ88" i="61"/>
  <c r="BB92" i="61" s="1"/>
  <c r="AI88" i="61"/>
  <c r="GS88" i="61" s="1"/>
  <c r="HI92" i="61" s="1"/>
  <c r="AH88" i="61"/>
  <c r="AZ92" i="61" s="1"/>
  <c r="AG88" i="61"/>
  <c r="AY92" i="61" s="1"/>
  <c r="AF88" i="61"/>
  <c r="AX92" i="61" s="1"/>
  <c r="U88" i="61"/>
  <c r="GI88" i="61" s="1"/>
  <c r="T88" i="61"/>
  <c r="GL88" i="61" s="1"/>
  <c r="S88" i="61"/>
  <c r="R88" i="61"/>
  <c r="Q88" i="61"/>
  <c r="P88" i="61"/>
  <c r="GK88" i="61" s="1"/>
  <c r="O88" i="61"/>
  <c r="N88" i="61"/>
  <c r="M88" i="61"/>
  <c r="L88" i="61"/>
  <c r="K88" i="61"/>
  <c r="GA88" i="61" s="1"/>
  <c r="J88" i="61"/>
  <c r="I88" i="61"/>
  <c r="H88" i="61"/>
  <c r="G88" i="61"/>
  <c r="F88" i="61"/>
  <c r="GC88" i="61" s="1"/>
  <c r="E88" i="61"/>
  <c r="D88" i="61"/>
  <c r="C88" i="61"/>
  <c r="B88" i="61"/>
  <c r="IK87" i="61"/>
  <c r="IL88" i="61" s="1"/>
  <c r="IM88" i="61" s="1"/>
  <c r="II87" i="61"/>
  <c r="IF87" i="61"/>
  <c r="GX87" i="61"/>
  <c r="HN91" i="61" s="1"/>
  <c r="GW87" i="61"/>
  <c r="HM91" i="61" s="1"/>
  <c r="GV87" i="61"/>
  <c r="HL91" i="61" s="1"/>
  <c r="GU87" i="61"/>
  <c r="HK91" i="61" s="1"/>
  <c r="GR87" i="61"/>
  <c r="HH91" i="61" s="1"/>
  <c r="GP87" i="61"/>
  <c r="GO87" i="61"/>
  <c r="GN87" i="61"/>
  <c r="GM87" i="61"/>
  <c r="GJ87" i="61"/>
  <c r="GH87" i="61"/>
  <c r="GG87" i="61"/>
  <c r="GF87" i="61"/>
  <c r="GE87" i="61"/>
  <c r="GB87" i="61"/>
  <c r="FV87" i="61"/>
  <c r="FQ87" i="61"/>
  <c r="EL87" i="61" s="1"/>
  <c r="FP87" i="61"/>
  <c r="FO87" i="61"/>
  <c r="EM87" i="61" s="1"/>
  <c r="FK87" i="61"/>
  <c r="EY87" i="61"/>
  <c r="EX87" i="61"/>
  <c r="EW87" i="61"/>
  <c r="EV87" i="61"/>
  <c r="EU87" i="61"/>
  <c r="EZ87" i="61" s="1"/>
  <c r="ET87" i="61"/>
  <c r="FC87" i="61" s="1"/>
  <c r="ES87" i="61"/>
  <c r="FB87" i="61" s="1"/>
  <c r="EQ87" i="61"/>
  <c r="EG87" i="61"/>
  <c r="EF87" i="61"/>
  <c r="AN87" i="61"/>
  <c r="BF91" i="61" s="1"/>
  <c r="AM87" i="61"/>
  <c r="GT87" i="61" s="1"/>
  <c r="HJ91" i="61" s="1"/>
  <c r="AL87" i="61"/>
  <c r="BD91" i="61" s="1"/>
  <c r="AK87" i="61"/>
  <c r="BC91" i="61" s="1"/>
  <c r="AJ87" i="61"/>
  <c r="BB91" i="61" s="1"/>
  <c r="AI87" i="61"/>
  <c r="BA91" i="61" s="1"/>
  <c r="AH87" i="61"/>
  <c r="AZ91" i="61" s="1"/>
  <c r="AG87" i="61"/>
  <c r="AY91" i="61" s="1"/>
  <c r="AF87" i="61"/>
  <c r="AX91" i="61" s="1"/>
  <c r="U87" i="61"/>
  <c r="GI87" i="61" s="1"/>
  <c r="T87" i="61"/>
  <c r="GL87" i="61" s="1"/>
  <c r="S87" i="61"/>
  <c r="R87" i="61"/>
  <c r="Q87" i="61"/>
  <c r="P87" i="61"/>
  <c r="GK87" i="61" s="1"/>
  <c r="O87" i="61"/>
  <c r="N87" i="61"/>
  <c r="M87" i="61"/>
  <c r="L87" i="61"/>
  <c r="K87" i="61"/>
  <c r="BX87" i="61" s="1"/>
  <c r="J87" i="61"/>
  <c r="GD87" i="61" s="1"/>
  <c r="I87" i="61"/>
  <c r="H87" i="61"/>
  <c r="G87" i="61"/>
  <c r="F87" i="61"/>
  <c r="E87" i="61"/>
  <c r="D87" i="61"/>
  <c r="C87" i="61"/>
  <c r="B87" i="61"/>
  <c r="IK86" i="61"/>
  <c r="II86" i="61"/>
  <c r="IF86" i="61"/>
  <c r="GX86" i="61"/>
  <c r="HN90" i="61" s="1"/>
  <c r="GW86" i="61"/>
  <c r="HM90" i="61" s="1"/>
  <c r="GV86" i="61"/>
  <c r="HL90" i="61" s="1"/>
  <c r="GU86" i="61"/>
  <c r="HK90" i="61" s="1"/>
  <c r="GR86" i="61"/>
  <c r="HH90" i="61" s="1"/>
  <c r="GP86" i="61"/>
  <c r="GO86" i="61"/>
  <c r="GN86" i="61"/>
  <c r="GM86" i="61"/>
  <c r="GJ86" i="61"/>
  <c r="GH86" i="61"/>
  <c r="GG86" i="61"/>
  <c r="GF86" i="61"/>
  <c r="GE86" i="61"/>
  <c r="GB86" i="61"/>
  <c r="FV86" i="61"/>
  <c r="FQ86" i="61"/>
  <c r="FP86" i="61"/>
  <c r="FO86" i="61"/>
  <c r="FK86" i="61"/>
  <c r="EY86" i="61"/>
  <c r="EX86" i="61"/>
  <c r="EW86" i="61"/>
  <c r="EV86" i="61"/>
  <c r="EU86" i="61"/>
  <c r="EZ86" i="61" s="1"/>
  <c r="ET86" i="61"/>
  <c r="FC86" i="61" s="1"/>
  <c r="ES86" i="61"/>
  <c r="FB86" i="61" s="1"/>
  <c r="EQ86" i="61"/>
  <c r="EG86" i="61"/>
  <c r="EF86" i="61"/>
  <c r="AN86" i="61"/>
  <c r="BF90" i="61" s="1"/>
  <c r="AM86" i="61"/>
  <c r="GT86" i="61" s="1"/>
  <c r="HJ90" i="61" s="1"/>
  <c r="AL86" i="61"/>
  <c r="BD90" i="61" s="1"/>
  <c r="AK86" i="61"/>
  <c r="BC90" i="61" s="1"/>
  <c r="AJ86" i="61"/>
  <c r="BB90" i="61" s="1"/>
  <c r="AI86" i="61"/>
  <c r="BA90" i="61" s="1"/>
  <c r="AH86" i="61"/>
  <c r="AZ90" i="61" s="1"/>
  <c r="AG86" i="61"/>
  <c r="AY90" i="61" s="1"/>
  <c r="AF86" i="61"/>
  <c r="AX90" i="61" s="1"/>
  <c r="U86" i="61"/>
  <c r="GI86" i="61" s="1"/>
  <c r="T86" i="61"/>
  <c r="GL86" i="61" s="1"/>
  <c r="S86" i="61"/>
  <c r="R86" i="61"/>
  <c r="Q86" i="61"/>
  <c r="P86" i="61"/>
  <c r="GK86" i="61" s="1"/>
  <c r="O86" i="61"/>
  <c r="N86" i="61"/>
  <c r="M86" i="61"/>
  <c r="L86" i="61"/>
  <c r="K86" i="61"/>
  <c r="J86" i="61"/>
  <c r="I86" i="61"/>
  <c r="H86" i="61"/>
  <c r="G86" i="61"/>
  <c r="F86" i="61"/>
  <c r="GC86" i="61" s="1"/>
  <c r="E86" i="61"/>
  <c r="D86" i="61"/>
  <c r="C86" i="61"/>
  <c r="B86" i="61"/>
  <c r="IK85" i="61"/>
  <c r="II85" i="61"/>
  <c r="IF85" i="61"/>
  <c r="GX85" i="61"/>
  <c r="HN89" i="61" s="1"/>
  <c r="GW85" i="61"/>
  <c r="HM89" i="61" s="1"/>
  <c r="GV85" i="61"/>
  <c r="HL89" i="61" s="1"/>
  <c r="GU85" i="61"/>
  <c r="HK89" i="61" s="1"/>
  <c r="GR85" i="61"/>
  <c r="HH89" i="61" s="1"/>
  <c r="GP85" i="61"/>
  <c r="GO85" i="61"/>
  <c r="GN85" i="61"/>
  <c r="GM85" i="61"/>
  <c r="GJ85" i="61"/>
  <c r="GH85" i="61"/>
  <c r="GG85" i="61"/>
  <c r="GF85" i="61"/>
  <c r="GE85" i="61"/>
  <c r="GB85" i="61"/>
  <c r="FV85" i="61"/>
  <c r="FQ85" i="61"/>
  <c r="EL85" i="61" s="1"/>
  <c r="FP85" i="61"/>
  <c r="FO85" i="61"/>
  <c r="EM85" i="61" s="1"/>
  <c r="FK85" i="61"/>
  <c r="EY85" i="61"/>
  <c r="EX85" i="61"/>
  <c r="EW85" i="61"/>
  <c r="EV85" i="61"/>
  <c r="EU85" i="61"/>
  <c r="FA85" i="61" s="1"/>
  <c r="ET85" i="61"/>
  <c r="FC85" i="61" s="1"/>
  <c r="ES85" i="61"/>
  <c r="FB85" i="61" s="1"/>
  <c r="EQ85" i="61"/>
  <c r="EG85" i="61"/>
  <c r="EF85" i="61"/>
  <c r="AN85" i="61"/>
  <c r="BF89" i="61" s="1"/>
  <c r="AM85" i="61"/>
  <c r="BE89" i="61" s="1"/>
  <c r="AL85" i="61"/>
  <c r="BD89" i="61" s="1"/>
  <c r="AK85" i="61"/>
  <c r="BC89" i="61" s="1"/>
  <c r="AJ85" i="61"/>
  <c r="BB89" i="61" s="1"/>
  <c r="AI85" i="61"/>
  <c r="BA89" i="61" s="1"/>
  <c r="AH85" i="61"/>
  <c r="AZ89" i="61" s="1"/>
  <c r="AG85" i="61"/>
  <c r="AY89" i="61" s="1"/>
  <c r="AF85" i="61"/>
  <c r="AX89" i="61" s="1"/>
  <c r="U85" i="61"/>
  <c r="BT85" i="61" s="1"/>
  <c r="T85" i="61"/>
  <c r="GL85" i="61" s="1"/>
  <c r="S85" i="61"/>
  <c r="R85" i="61"/>
  <c r="Q85" i="61"/>
  <c r="P85" i="61"/>
  <c r="O85" i="61"/>
  <c r="N85" i="61"/>
  <c r="M85" i="61"/>
  <c r="L85" i="61"/>
  <c r="K85" i="61"/>
  <c r="BX85" i="61" s="1"/>
  <c r="J85" i="61"/>
  <c r="I85" i="61"/>
  <c r="H85" i="61"/>
  <c r="G85" i="61"/>
  <c r="F85" i="61"/>
  <c r="GC85" i="61" s="1"/>
  <c r="E85" i="61"/>
  <c r="D85" i="61"/>
  <c r="C85" i="61"/>
  <c r="B85" i="61"/>
  <c r="IK84" i="61"/>
  <c r="II84" i="61"/>
  <c r="IF84" i="61"/>
  <c r="IG85" i="61" s="1"/>
  <c r="GX84" i="61"/>
  <c r="HN88" i="61" s="1"/>
  <c r="GW84" i="61"/>
  <c r="HM88" i="61" s="1"/>
  <c r="GV84" i="61"/>
  <c r="HL88" i="61" s="1"/>
  <c r="GU84" i="61"/>
  <c r="HK88" i="61" s="1"/>
  <c r="GR84" i="61"/>
  <c r="HH88" i="61" s="1"/>
  <c r="GP84" i="61"/>
  <c r="GO84" i="61"/>
  <c r="GN84" i="61"/>
  <c r="GM84" i="61"/>
  <c r="GJ84" i="61"/>
  <c r="GH84" i="61"/>
  <c r="GG84" i="61"/>
  <c r="GF84" i="61"/>
  <c r="GE84" i="61"/>
  <c r="GB84" i="61"/>
  <c r="FV84" i="61"/>
  <c r="FQ84" i="61"/>
  <c r="EL84" i="61" s="1"/>
  <c r="FP84" i="61"/>
  <c r="FO84" i="61"/>
  <c r="EM84" i="61" s="1"/>
  <c r="FK84" i="61"/>
  <c r="EY84" i="61"/>
  <c r="EX84" i="61"/>
  <c r="EW84" i="61"/>
  <c r="EV84" i="61"/>
  <c r="EU84" i="61"/>
  <c r="EZ84" i="61" s="1"/>
  <c r="ET84" i="61"/>
  <c r="FC84" i="61" s="1"/>
  <c r="ES84" i="61"/>
  <c r="FB84" i="61" s="1"/>
  <c r="EQ84" i="61"/>
  <c r="EG84" i="61"/>
  <c r="EF84" i="61"/>
  <c r="AN84" i="61"/>
  <c r="GQ84" i="61" s="1"/>
  <c r="HG88" i="61" s="1"/>
  <c r="AM84" i="61"/>
  <c r="BE88" i="61" s="1"/>
  <c r="AL84" i="61"/>
  <c r="BD88" i="61" s="1"/>
  <c r="AK84" i="61"/>
  <c r="BC88" i="61" s="1"/>
  <c r="AJ84" i="61"/>
  <c r="BB88" i="61" s="1"/>
  <c r="AI84" i="61"/>
  <c r="BA88" i="61" s="1"/>
  <c r="AH84" i="61"/>
  <c r="AZ88" i="61" s="1"/>
  <c r="AG84" i="61"/>
  <c r="AY88" i="61" s="1"/>
  <c r="AF84" i="61"/>
  <c r="AX88" i="61" s="1"/>
  <c r="U84" i="61"/>
  <c r="GI84" i="61" s="1"/>
  <c r="T84" i="61"/>
  <c r="GL84" i="61" s="1"/>
  <c r="S84" i="61"/>
  <c r="R84" i="61"/>
  <c r="Q84" i="61"/>
  <c r="P84" i="61"/>
  <c r="GK84" i="61" s="1"/>
  <c r="O84" i="61"/>
  <c r="N84" i="61"/>
  <c r="M84" i="61"/>
  <c r="L84" i="61"/>
  <c r="K84" i="61"/>
  <c r="GA84" i="61" s="1"/>
  <c r="J84" i="61"/>
  <c r="I84" i="61"/>
  <c r="H84" i="61"/>
  <c r="G84" i="61"/>
  <c r="F84" i="61"/>
  <c r="GC84" i="61" s="1"/>
  <c r="E84" i="61"/>
  <c r="D84" i="61"/>
  <c r="C84" i="61"/>
  <c r="B84" i="61"/>
  <c r="IK83" i="61"/>
  <c r="IL84" i="61" s="1"/>
  <c r="IM84" i="61" s="1"/>
  <c r="II83" i="61"/>
  <c r="IF83" i="61"/>
  <c r="GX83" i="61"/>
  <c r="HN87" i="61" s="1"/>
  <c r="GW83" i="61"/>
  <c r="HM87" i="61" s="1"/>
  <c r="GV83" i="61"/>
  <c r="HL87" i="61" s="1"/>
  <c r="GU83" i="61"/>
  <c r="HK87" i="61" s="1"/>
  <c r="GR83" i="61"/>
  <c r="HH87" i="61" s="1"/>
  <c r="GP83" i="61"/>
  <c r="GO83" i="61"/>
  <c r="GN83" i="61"/>
  <c r="GM83" i="61"/>
  <c r="GJ83" i="61"/>
  <c r="GH83" i="61"/>
  <c r="GG83" i="61"/>
  <c r="GF83" i="61"/>
  <c r="GE83" i="61"/>
  <c r="GB83" i="61"/>
  <c r="FV83" i="61"/>
  <c r="FQ83" i="61"/>
  <c r="EL83" i="61" s="1"/>
  <c r="FP83" i="61"/>
  <c r="FO83" i="61"/>
  <c r="FK83" i="61"/>
  <c r="EY83" i="61"/>
  <c r="EX83" i="61"/>
  <c r="EW83" i="61"/>
  <c r="EV83" i="61"/>
  <c r="EU83" i="61"/>
  <c r="EZ83" i="61" s="1"/>
  <c r="ET83" i="61"/>
  <c r="FC83" i="61" s="1"/>
  <c r="ES83" i="61"/>
  <c r="FB83" i="61" s="1"/>
  <c r="EQ83" i="61"/>
  <c r="EG83" i="61"/>
  <c r="EF83" i="61"/>
  <c r="AN83" i="61"/>
  <c r="BF87" i="61" s="1"/>
  <c r="AM83" i="61"/>
  <c r="GT83" i="61" s="1"/>
  <c r="HJ87" i="61" s="1"/>
  <c r="AL83" i="61"/>
  <c r="BD87" i="61" s="1"/>
  <c r="AK83" i="61"/>
  <c r="BC87" i="61" s="1"/>
  <c r="AJ83" i="61"/>
  <c r="BB87" i="61" s="1"/>
  <c r="AI83" i="61"/>
  <c r="BA87" i="61" s="1"/>
  <c r="AH83" i="61"/>
  <c r="AZ87" i="61" s="1"/>
  <c r="AG83" i="61"/>
  <c r="AY87" i="61" s="1"/>
  <c r="AF83" i="61"/>
  <c r="AX87" i="61" s="1"/>
  <c r="U83" i="61"/>
  <c r="GI83" i="61" s="1"/>
  <c r="T83" i="61"/>
  <c r="GL83" i="61" s="1"/>
  <c r="S83" i="61"/>
  <c r="R83" i="61"/>
  <c r="Q83" i="61"/>
  <c r="P83" i="61"/>
  <c r="GK83" i="61" s="1"/>
  <c r="O83" i="61"/>
  <c r="N83" i="61"/>
  <c r="M83" i="61"/>
  <c r="L83" i="61"/>
  <c r="K83" i="61"/>
  <c r="BX83" i="61" s="1"/>
  <c r="J83" i="61"/>
  <c r="GD83" i="61" s="1"/>
  <c r="I83" i="61"/>
  <c r="H83" i="61"/>
  <c r="G83" i="61"/>
  <c r="F83" i="61"/>
  <c r="E83" i="61"/>
  <c r="D83" i="61"/>
  <c r="C83" i="61"/>
  <c r="B83" i="61"/>
  <c r="IK82" i="61"/>
  <c r="II82" i="61"/>
  <c r="IF82" i="61"/>
  <c r="GX82" i="61"/>
  <c r="HN86" i="61" s="1"/>
  <c r="GW82" i="61"/>
  <c r="HM86" i="61" s="1"/>
  <c r="GV82" i="61"/>
  <c r="HL86" i="61" s="1"/>
  <c r="GU82" i="61"/>
  <c r="HK86" i="61" s="1"/>
  <c r="GR82" i="61"/>
  <c r="HH86" i="61" s="1"/>
  <c r="GP82" i="61"/>
  <c r="GO82" i="61"/>
  <c r="GN82" i="61"/>
  <c r="GM82" i="61"/>
  <c r="GJ82" i="61"/>
  <c r="GH82" i="61"/>
  <c r="GG82" i="61"/>
  <c r="GF82" i="61"/>
  <c r="GE82" i="61"/>
  <c r="GB82" i="61"/>
  <c r="FV82" i="61"/>
  <c r="FQ82" i="61"/>
  <c r="FP82" i="61"/>
  <c r="FO82" i="61"/>
  <c r="EM82" i="61" s="1"/>
  <c r="FK82" i="61"/>
  <c r="EY82" i="61"/>
  <c r="EX82" i="61"/>
  <c r="EW82" i="61"/>
  <c r="EV82" i="61"/>
  <c r="EU82" i="61"/>
  <c r="EZ82" i="61" s="1"/>
  <c r="ET82" i="61"/>
  <c r="FC82" i="61" s="1"/>
  <c r="ES82" i="61"/>
  <c r="FB82" i="61" s="1"/>
  <c r="EQ82" i="61"/>
  <c r="EG82" i="61"/>
  <c r="EF82" i="61"/>
  <c r="AN82" i="61"/>
  <c r="BF86" i="61" s="1"/>
  <c r="AM82" i="61"/>
  <c r="BE86" i="61" s="1"/>
  <c r="AL82" i="61"/>
  <c r="BD86" i="61" s="1"/>
  <c r="AK82" i="61"/>
  <c r="BC86" i="61" s="1"/>
  <c r="AJ82" i="61"/>
  <c r="BB86" i="61" s="1"/>
  <c r="AI82" i="61"/>
  <c r="BA86" i="61" s="1"/>
  <c r="AH82" i="61"/>
  <c r="AZ86" i="61" s="1"/>
  <c r="AG82" i="61"/>
  <c r="AY86" i="61" s="1"/>
  <c r="AF82" i="61"/>
  <c r="AX86" i="61" s="1"/>
  <c r="U82" i="61"/>
  <c r="GI82" i="61" s="1"/>
  <c r="T82" i="61"/>
  <c r="GL82" i="61" s="1"/>
  <c r="S82" i="61"/>
  <c r="R82" i="61"/>
  <c r="Q82" i="61"/>
  <c r="P82" i="61"/>
  <c r="GK82" i="61" s="1"/>
  <c r="O82" i="61"/>
  <c r="N82" i="61"/>
  <c r="M82" i="61"/>
  <c r="L82" i="61"/>
  <c r="K82" i="61"/>
  <c r="BX82" i="61" s="1"/>
  <c r="J82" i="61"/>
  <c r="I82" i="61"/>
  <c r="H82" i="61"/>
  <c r="G82" i="61"/>
  <c r="F82" i="61"/>
  <c r="GC82" i="61" s="1"/>
  <c r="E82" i="61"/>
  <c r="D82" i="61"/>
  <c r="C82" i="61"/>
  <c r="B82" i="61"/>
  <c r="IK81" i="61"/>
  <c r="II81" i="61"/>
  <c r="IF81" i="61"/>
  <c r="GX81" i="61"/>
  <c r="HN85" i="61" s="1"/>
  <c r="GW81" i="61"/>
  <c r="HM85" i="61" s="1"/>
  <c r="GV81" i="61"/>
  <c r="HL85" i="61" s="1"/>
  <c r="GU81" i="61"/>
  <c r="HK85" i="61" s="1"/>
  <c r="GR81" i="61"/>
  <c r="HH85" i="61" s="1"/>
  <c r="GP81" i="61"/>
  <c r="GO81" i="61"/>
  <c r="GN81" i="61"/>
  <c r="GM81" i="61"/>
  <c r="GJ81" i="61"/>
  <c r="GH81" i="61"/>
  <c r="GG81" i="61"/>
  <c r="GF81" i="61"/>
  <c r="GE81" i="61"/>
  <c r="GB81" i="61"/>
  <c r="FV81" i="61"/>
  <c r="FQ81" i="61"/>
  <c r="EL81" i="61" s="1"/>
  <c r="FP81" i="61"/>
  <c r="FO81" i="61"/>
  <c r="EM81" i="61" s="1"/>
  <c r="FK81" i="61"/>
  <c r="EY81" i="61"/>
  <c r="EX81" i="61"/>
  <c r="EW81" i="61"/>
  <c r="EV81" i="61"/>
  <c r="EU81" i="61"/>
  <c r="ET81" i="61"/>
  <c r="FC81" i="61" s="1"/>
  <c r="ES81" i="61"/>
  <c r="FB81" i="61" s="1"/>
  <c r="EQ81" i="61"/>
  <c r="EG81" i="61"/>
  <c r="EF81" i="61"/>
  <c r="AN81" i="61"/>
  <c r="BF85" i="61" s="1"/>
  <c r="AM81" i="61"/>
  <c r="BE85" i="61" s="1"/>
  <c r="AL81" i="61"/>
  <c r="BD85" i="61" s="1"/>
  <c r="AK81" i="61"/>
  <c r="BC85" i="61" s="1"/>
  <c r="AJ81" i="61"/>
  <c r="BB85" i="61" s="1"/>
  <c r="AI81" i="61"/>
  <c r="BA85" i="61" s="1"/>
  <c r="AH81" i="61"/>
  <c r="AZ85" i="61" s="1"/>
  <c r="AG81" i="61"/>
  <c r="AY85" i="61" s="1"/>
  <c r="AF81" i="61"/>
  <c r="AX85" i="61" s="1"/>
  <c r="U81" i="61"/>
  <c r="BT81" i="61" s="1"/>
  <c r="T81" i="61"/>
  <c r="GL81" i="61" s="1"/>
  <c r="S81" i="61"/>
  <c r="R81" i="61"/>
  <c r="Q81" i="61"/>
  <c r="P81" i="61"/>
  <c r="O81" i="61"/>
  <c r="N81" i="61"/>
  <c r="M81" i="61"/>
  <c r="L81" i="61"/>
  <c r="K81" i="61"/>
  <c r="BX81" i="61" s="1"/>
  <c r="J81" i="61"/>
  <c r="I81" i="61"/>
  <c r="H81" i="61"/>
  <c r="G81" i="61"/>
  <c r="F81" i="61"/>
  <c r="GC81" i="61" s="1"/>
  <c r="E81" i="61"/>
  <c r="D81" i="61"/>
  <c r="C81" i="61"/>
  <c r="B81" i="61"/>
  <c r="IK80" i="61"/>
  <c r="II80" i="61"/>
  <c r="IF80" i="61"/>
  <c r="IG81" i="61" s="1"/>
  <c r="GX80" i="61"/>
  <c r="HN84" i="61" s="1"/>
  <c r="GW80" i="61"/>
  <c r="HM84" i="61" s="1"/>
  <c r="GV80" i="61"/>
  <c r="HL84" i="61" s="1"/>
  <c r="GU80" i="61"/>
  <c r="HK84" i="61" s="1"/>
  <c r="GR80" i="61"/>
  <c r="HH84" i="61" s="1"/>
  <c r="GP80" i="61"/>
  <c r="GO80" i="61"/>
  <c r="GN80" i="61"/>
  <c r="GM80" i="61"/>
  <c r="GJ80" i="61"/>
  <c r="GH80" i="61"/>
  <c r="GG80" i="61"/>
  <c r="GF80" i="61"/>
  <c r="GE80" i="61"/>
  <c r="GB80" i="61"/>
  <c r="FV80" i="61"/>
  <c r="FQ80" i="61"/>
  <c r="EL80" i="61" s="1"/>
  <c r="FP80" i="61"/>
  <c r="FO80" i="61"/>
  <c r="EM80" i="61" s="1"/>
  <c r="FK80" i="61"/>
  <c r="EY80" i="61"/>
  <c r="EX80" i="61"/>
  <c r="EW80" i="61"/>
  <c r="EV80" i="61"/>
  <c r="EU80" i="61"/>
  <c r="EZ80" i="61" s="1"/>
  <c r="ET80" i="61"/>
  <c r="FC80" i="61" s="1"/>
  <c r="ES80" i="61"/>
  <c r="FB80" i="61" s="1"/>
  <c r="EQ80" i="61"/>
  <c r="EG80" i="61"/>
  <c r="EF80" i="61"/>
  <c r="AN80" i="61"/>
  <c r="GQ80" i="61" s="1"/>
  <c r="HG84" i="61" s="1"/>
  <c r="AM80" i="61"/>
  <c r="BE84" i="61" s="1"/>
  <c r="AL80" i="61"/>
  <c r="BD84" i="61" s="1"/>
  <c r="AK80" i="61"/>
  <c r="BC84" i="61" s="1"/>
  <c r="AJ80" i="61"/>
  <c r="BB84" i="61" s="1"/>
  <c r="AI80" i="61"/>
  <c r="BA84" i="61" s="1"/>
  <c r="AH80" i="61"/>
  <c r="AZ84" i="61" s="1"/>
  <c r="AG80" i="61"/>
  <c r="AY84" i="61" s="1"/>
  <c r="AF80" i="61"/>
  <c r="AX84" i="61" s="1"/>
  <c r="U80" i="61"/>
  <c r="BT80" i="61" s="1"/>
  <c r="T80" i="61"/>
  <c r="GL80" i="61" s="1"/>
  <c r="S80" i="61"/>
  <c r="R80" i="61"/>
  <c r="Q80" i="61"/>
  <c r="P80" i="61"/>
  <c r="GK80" i="61" s="1"/>
  <c r="O80" i="61"/>
  <c r="N80" i="61"/>
  <c r="M80" i="61"/>
  <c r="L80" i="61"/>
  <c r="K80" i="61"/>
  <c r="GA80" i="61" s="1"/>
  <c r="J80" i="61"/>
  <c r="I80" i="61"/>
  <c r="H80" i="61"/>
  <c r="G80" i="61"/>
  <c r="F80" i="61"/>
  <c r="GC80" i="61" s="1"/>
  <c r="E80" i="61"/>
  <c r="D80" i="61"/>
  <c r="C80" i="61"/>
  <c r="B80" i="61"/>
  <c r="IK79" i="61"/>
  <c r="IL80" i="61" s="1"/>
  <c r="IM80" i="61" s="1"/>
  <c r="II79" i="61"/>
  <c r="IF79" i="61"/>
  <c r="GX79" i="61"/>
  <c r="HN83" i="61" s="1"/>
  <c r="GW79" i="61"/>
  <c r="HM83" i="61" s="1"/>
  <c r="GV79" i="61"/>
  <c r="HL83" i="61" s="1"/>
  <c r="GU79" i="61"/>
  <c r="HK83" i="61" s="1"/>
  <c r="GR79" i="61"/>
  <c r="HH83" i="61" s="1"/>
  <c r="GP79" i="61"/>
  <c r="GO79" i="61"/>
  <c r="GN79" i="61"/>
  <c r="GM79" i="61"/>
  <c r="GJ79" i="61"/>
  <c r="GH79" i="61"/>
  <c r="GG79" i="61"/>
  <c r="GF79" i="61"/>
  <c r="GE79" i="61"/>
  <c r="GB79" i="61"/>
  <c r="FV79" i="61"/>
  <c r="FQ79" i="61"/>
  <c r="EL79" i="61" s="1"/>
  <c r="FP79" i="61"/>
  <c r="FO79" i="61"/>
  <c r="EM79" i="61" s="1"/>
  <c r="FK79" i="61"/>
  <c r="EY79" i="61"/>
  <c r="EX79" i="61"/>
  <c r="EW79" i="61"/>
  <c r="EV79" i="61"/>
  <c r="EU79" i="61"/>
  <c r="EZ79" i="61" s="1"/>
  <c r="ET79" i="61"/>
  <c r="FC79" i="61" s="1"/>
  <c r="ES79" i="61"/>
  <c r="FB79" i="61" s="1"/>
  <c r="EQ79" i="61"/>
  <c r="EG79" i="61"/>
  <c r="EF79" i="61"/>
  <c r="AN79" i="61"/>
  <c r="BF83" i="61" s="1"/>
  <c r="AM79" i="61"/>
  <c r="GT79" i="61" s="1"/>
  <c r="HJ83" i="61" s="1"/>
  <c r="AL79" i="61"/>
  <c r="BD83" i="61" s="1"/>
  <c r="AK79" i="61"/>
  <c r="BC83" i="61" s="1"/>
  <c r="AJ79" i="61"/>
  <c r="BB83" i="61" s="1"/>
  <c r="AI79" i="61"/>
  <c r="BA83" i="61" s="1"/>
  <c r="AH79" i="61"/>
  <c r="AZ83" i="61" s="1"/>
  <c r="AG79" i="61"/>
  <c r="AY83" i="61" s="1"/>
  <c r="AF79" i="61"/>
  <c r="AX83" i="61" s="1"/>
  <c r="U79" i="61"/>
  <c r="GI79" i="61" s="1"/>
  <c r="T79" i="61"/>
  <c r="GL79" i="61" s="1"/>
  <c r="S79" i="61"/>
  <c r="R79" i="61"/>
  <c r="Q79" i="61"/>
  <c r="P79" i="61"/>
  <c r="GK79" i="61" s="1"/>
  <c r="O79" i="61"/>
  <c r="N79" i="61"/>
  <c r="M79" i="61"/>
  <c r="L79" i="61"/>
  <c r="K79" i="61"/>
  <c r="BX79" i="61" s="1"/>
  <c r="J79" i="61"/>
  <c r="GD79" i="61" s="1"/>
  <c r="I79" i="61"/>
  <c r="H79" i="61"/>
  <c r="G79" i="61"/>
  <c r="F79" i="61"/>
  <c r="E79" i="61"/>
  <c r="D79" i="61"/>
  <c r="C79" i="61"/>
  <c r="B79" i="61"/>
  <c r="IK78" i="61"/>
  <c r="II78" i="61"/>
  <c r="IF78" i="61"/>
  <c r="GX78" i="61"/>
  <c r="HN82" i="61" s="1"/>
  <c r="GW78" i="61"/>
  <c r="HM82" i="61" s="1"/>
  <c r="GV78" i="61"/>
  <c r="HL82" i="61" s="1"/>
  <c r="GU78" i="61"/>
  <c r="HK82" i="61" s="1"/>
  <c r="GR78" i="61"/>
  <c r="HH82" i="61" s="1"/>
  <c r="GP78" i="61"/>
  <c r="GO78" i="61"/>
  <c r="GN78" i="61"/>
  <c r="GM78" i="61"/>
  <c r="GJ78" i="61"/>
  <c r="GH78" i="61"/>
  <c r="GG78" i="61"/>
  <c r="GF78" i="61"/>
  <c r="GE78" i="61"/>
  <c r="GB78" i="61"/>
  <c r="FV78" i="61"/>
  <c r="FQ78" i="61"/>
  <c r="FP78" i="61"/>
  <c r="FO78" i="61"/>
  <c r="EM78" i="61" s="1"/>
  <c r="FK78" i="61"/>
  <c r="EY78" i="61"/>
  <c r="EX78" i="61"/>
  <c r="EW78" i="61"/>
  <c r="EV78" i="61"/>
  <c r="EU78" i="61"/>
  <c r="EZ78" i="61" s="1"/>
  <c r="ET78" i="61"/>
  <c r="FC78" i="61" s="1"/>
  <c r="ES78" i="61"/>
  <c r="FB78" i="61" s="1"/>
  <c r="EQ78" i="61"/>
  <c r="EG78" i="61"/>
  <c r="EF78" i="61"/>
  <c r="AN78" i="61"/>
  <c r="BF82" i="61" s="1"/>
  <c r="AM78" i="61"/>
  <c r="BE82" i="61" s="1"/>
  <c r="AL78" i="61"/>
  <c r="BD82" i="61" s="1"/>
  <c r="AK78" i="61"/>
  <c r="BC82" i="61" s="1"/>
  <c r="AJ78" i="61"/>
  <c r="BB82" i="61" s="1"/>
  <c r="AI78" i="61"/>
  <c r="BA82" i="61" s="1"/>
  <c r="AH78" i="61"/>
  <c r="AZ82" i="61" s="1"/>
  <c r="AG78" i="61"/>
  <c r="AY82" i="61" s="1"/>
  <c r="AF78" i="61"/>
  <c r="AX82" i="61" s="1"/>
  <c r="U78" i="61"/>
  <c r="T78" i="61"/>
  <c r="GL78" i="61" s="1"/>
  <c r="S78" i="61"/>
  <c r="R78" i="61"/>
  <c r="Q78" i="61"/>
  <c r="P78" i="61"/>
  <c r="GK78" i="61" s="1"/>
  <c r="O78" i="61"/>
  <c r="N78" i="61"/>
  <c r="M78" i="61"/>
  <c r="L78" i="61"/>
  <c r="K78" i="61"/>
  <c r="BX78" i="61" s="1"/>
  <c r="J78" i="61"/>
  <c r="I78" i="61"/>
  <c r="H78" i="61"/>
  <c r="G78" i="61"/>
  <c r="F78" i="61"/>
  <c r="GC78" i="61" s="1"/>
  <c r="E78" i="61"/>
  <c r="D78" i="61"/>
  <c r="C78" i="61"/>
  <c r="B78" i="61"/>
  <c r="IK77" i="61"/>
  <c r="II77" i="61"/>
  <c r="IF77" i="61"/>
  <c r="GX77" i="61"/>
  <c r="HN81" i="61" s="1"/>
  <c r="GW77" i="61"/>
  <c r="HM81" i="61" s="1"/>
  <c r="GV77" i="61"/>
  <c r="HL81" i="61" s="1"/>
  <c r="GU77" i="61"/>
  <c r="HK81" i="61" s="1"/>
  <c r="GR77" i="61"/>
  <c r="HH81" i="61" s="1"/>
  <c r="GP77" i="61"/>
  <c r="GO77" i="61"/>
  <c r="GN77" i="61"/>
  <c r="GM77" i="61"/>
  <c r="GJ77" i="61"/>
  <c r="GH77" i="61"/>
  <c r="GG77" i="61"/>
  <c r="GF77" i="61"/>
  <c r="GE77" i="61"/>
  <c r="GB77" i="61"/>
  <c r="FV77" i="61"/>
  <c r="FQ77" i="61"/>
  <c r="EL77" i="61" s="1"/>
  <c r="FP77" i="61"/>
  <c r="FO77" i="61"/>
  <c r="EM77" i="61" s="1"/>
  <c r="FK77" i="61"/>
  <c r="EY77" i="61"/>
  <c r="EX77" i="61"/>
  <c r="EW77" i="61"/>
  <c r="EV77" i="61"/>
  <c r="EU77" i="61"/>
  <c r="ES77" i="61"/>
  <c r="FB77" i="61" s="1"/>
  <c r="EQ77" i="61"/>
  <c r="EG77" i="61"/>
  <c r="EF77" i="61"/>
  <c r="AN77" i="61"/>
  <c r="BF81" i="61" s="1"/>
  <c r="AM77" i="61"/>
  <c r="BE81" i="61" s="1"/>
  <c r="AL77" i="61"/>
  <c r="BD81" i="61" s="1"/>
  <c r="AK77" i="61"/>
  <c r="BC81" i="61" s="1"/>
  <c r="AJ77" i="61"/>
  <c r="BB81" i="61" s="1"/>
  <c r="AI77" i="61"/>
  <c r="BA81" i="61" s="1"/>
  <c r="AH77" i="61"/>
  <c r="AZ81" i="61" s="1"/>
  <c r="AG77" i="61"/>
  <c r="AY81" i="61" s="1"/>
  <c r="AF77" i="61"/>
  <c r="AX81" i="61" s="1"/>
  <c r="U77" i="61"/>
  <c r="BT77" i="61" s="1"/>
  <c r="T77" i="61"/>
  <c r="GL77" i="61" s="1"/>
  <c r="S77" i="61"/>
  <c r="R77" i="61"/>
  <c r="Q77" i="61"/>
  <c r="P77" i="61"/>
  <c r="O77" i="61"/>
  <c r="N77" i="61"/>
  <c r="M77" i="61"/>
  <c r="L77" i="61"/>
  <c r="K77" i="61"/>
  <c r="BX77" i="61" s="1"/>
  <c r="J77" i="61"/>
  <c r="I77" i="61"/>
  <c r="H77" i="61"/>
  <c r="G77" i="61"/>
  <c r="F77" i="61"/>
  <c r="GC77" i="61" s="1"/>
  <c r="E77" i="61"/>
  <c r="D77" i="61"/>
  <c r="C77" i="61"/>
  <c r="B77" i="61"/>
  <c r="IK76" i="61"/>
  <c r="II76" i="61"/>
  <c r="IF76" i="61"/>
  <c r="IG77" i="61" s="1"/>
  <c r="GX76" i="61"/>
  <c r="HN80" i="61" s="1"/>
  <c r="GW76" i="61"/>
  <c r="HM80" i="61" s="1"/>
  <c r="GV76" i="61"/>
  <c r="HL80" i="61" s="1"/>
  <c r="GU76" i="61"/>
  <c r="HK80" i="61" s="1"/>
  <c r="GR76" i="61"/>
  <c r="HH80" i="61" s="1"/>
  <c r="GP76" i="61"/>
  <c r="GO76" i="61"/>
  <c r="GN76" i="61"/>
  <c r="GM76" i="61"/>
  <c r="GJ76" i="61"/>
  <c r="GH76" i="61"/>
  <c r="GG76" i="61"/>
  <c r="GF76" i="61"/>
  <c r="GE76" i="61"/>
  <c r="GB76" i="61"/>
  <c r="FV76" i="61"/>
  <c r="FQ76" i="61"/>
  <c r="EL76" i="61" s="1"/>
  <c r="FP76" i="61"/>
  <c r="FO76" i="61"/>
  <c r="EM76" i="61" s="1"/>
  <c r="FK76" i="61"/>
  <c r="EY76" i="61"/>
  <c r="EX76" i="61"/>
  <c r="EW76" i="61"/>
  <c r="EV76" i="61"/>
  <c r="EU76" i="61"/>
  <c r="EZ76" i="61" s="1"/>
  <c r="EQ76" i="61"/>
  <c r="EG76" i="61"/>
  <c r="EF76" i="61"/>
  <c r="AN76" i="61"/>
  <c r="AM76" i="61"/>
  <c r="BE80" i="61" s="1"/>
  <c r="AL76" i="61"/>
  <c r="BD80" i="61" s="1"/>
  <c r="AK76" i="61"/>
  <c r="BC80" i="61" s="1"/>
  <c r="AJ76" i="61"/>
  <c r="BB80" i="61" s="1"/>
  <c r="AI76" i="61"/>
  <c r="AH76" i="61"/>
  <c r="AZ80" i="61" s="1"/>
  <c r="AG76" i="61"/>
  <c r="AY80" i="61" s="1"/>
  <c r="AF76" i="61"/>
  <c r="AX80" i="61" s="1"/>
  <c r="U76" i="61"/>
  <c r="GI76" i="61" s="1"/>
  <c r="T76" i="61"/>
  <c r="GL76" i="61" s="1"/>
  <c r="S76" i="61"/>
  <c r="R76" i="61"/>
  <c r="Q76" i="61"/>
  <c r="P76" i="61"/>
  <c r="GK76" i="61" s="1"/>
  <c r="O76" i="61"/>
  <c r="N76" i="61"/>
  <c r="M76" i="61"/>
  <c r="L76" i="61"/>
  <c r="K76" i="61"/>
  <c r="GA76" i="61" s="1"/>
  <c r="J76" i="61"/>
  <c r="GD76" i="61" s="1"/>
  <c r="I76" i="61"/>
  <c r="H76" i="61"/>
  <c r="G76" i="61"/>
  <c r="F76" i="61"/>
  <c r="E76" i="61"/>
  <c r="D76" i="61"/>
  <c r="C76" i="61"/>
  <c r="B76" i="61"/>
  <c r="IK75" i="61"/>
  <c r="IL76" i="61" s="1"/>
  <c r="IM76" i="61" s="1"/>
  <c r="II75" i="61"/>
  <c r="IF75" i="61"/>
  <c r="IG76" i="61" s="1"/>
  <c r="GX75" i="61"/>
  <c r="HN79" i="61" s="1"/>
  <c r="GW75" i="61"/>
  <c r="HM79" i="61" s="1"/>
  <c r="GV75" i="61"/>
  <c r="HL79" i="61" s="1"/>
  <c r="GU75" i="61"/>
  <c r="HK79" i="61" s="1"/>
  <c r="GR75" i="61"/>
  <c r="HH79" i="61" s="1"/>
  <c r="GP75" i="61"/>
  <c r="GO75" i="61"/>
  <c r="GN75" i="61"/>
  <c r="GM75" i="61"/>
  <c r="GJ75" i="61"/>
  <c r="GH75" i="61"/>
  <c r="GG75" i="61"/>
  <c r="GF75" i="61"/>
  <c r="GE75" i="61"/>
  <c r="GB75" i="61"/>
  <c r="FV75" i="61"/>
  <c r="FQ75" i="61"/>
  <c r="EL75" i="61" s="1"/>
  <c r="FP75" i="61"/>
  <c r="FO75" i="61"/>
  <c r="FK75" i="61"/>
  <c r="EY75" i="61"/>
  <c r="EX75" i="61"/>
  <c r="EW75" i="61"/>
  <c r="EV75" i="61"/>
  <c r="EU75" i="61"/>
  <c r="EZ75" i="61" s="1"/>
  <c r="EQ75" i="61"/>
  <c r="EG75" i="61"/>
  <c r="EF75" i="61"/>
  <c r="AN75" i="61"/>
  <c r="BF79" i="61" s="1"/>
  <c r="AM75" i="61"/>
  <c r="BE79" i="61" s="1"/>
  <c r="AL75" i="61"/>
  <c r="BD79" i="61" s="1"/>
  <c r="AK75" i="61"/>
  <c r="BC79" i="61" s="1"/>
  <c r="AJ75" i="61"/>
  <c r="BB79" i="61" s="1"/>
  <c r="AI75" i="61"/>
  <c r="BA79" i="61" s="1"/>
  <c r="AH75" i="61"/>
  <c r="AZ79" i="61" s="1"/>
  <c r="AG75" i="61"/>
  <c r="AY79" i="61" s="1"/>
  <c r="AF75" i="61"/>
  <c r="AX79" i="61" s="1"/>
  <c r="U75" i="61"/>
  <c r="GI75" i="61" s="1"/>
  <c r="T75" i="61"/>
  <c r="GL75" i="61" s="1"/>
  <c r="S75" i="61"/>
  <c r="R75" i="61"/>
  <c r="Q75" i="61"/>
  <c r="P75" i="61"/>
  <c r="GK75" i="61" s="1"/>
  <c r="O75" i="61"/>
  <c r="N75" i="61"/>
  <c r="M75" i="61"/>
  <c r="L75" i="61"/>
  <c r="K75" i="61"/>
  <c r="GA75" i="61" s="1"/>
  <c r="J75" i="61"/>
  <c r="I75" i="61"/>
  <c r="H75" i="61"/>
  <c r="G75" i="61"/>
  <c r="F75" i="61"/>
  <c r="GC75" i="61" s="1"/>
  <c r="E75" i="61"/>
  <c r="D75" i="61"/>
  <c r="C75" i="61"/>
  <c r="B75" i="61"/>
  <c r="IK74" i="61"/>
  <c r="II74" i="61"/>
  <c r="IF74" i="61"/>
  <c r="GX74" i="61"/>
  <c r="HN78" i="61" s="1"/>
  <c r="GW74" i="61"/>
  <c r="HM78" i="61" s="1"/>
  <c r="GV74" i="61"/>
  <c r="HL78" i="61" s="1"/>
  <c r="GU74" i="61"/>
  <c r="HK78" i="61" s="1"/>
  <c r="GR74" i="61"/>
  <c r="HH78" i="61" s="1"/>
  <c r="GP74" i="61"/>
  <c r="GO74" i="61"/>
  <c r="GN74" i="61"/>
  <c r="GM74" i="61"/>
  <c r="GJ74" i="61"/>
  <c r="GH74" i="61"/>
  <c r="GG74" i="61"/>
  <c r="GF74" i="61"/>
  <c r="GE74" i="61"/>
  <c r="GB74" i="61"/>
  <c r="FV74" i="61"/>
  <c r="FQ74" i="61"/>
  <c r="EL74" i="61" s="1"/>
  <c r="FP74" i="61"/>
  <c r="FO74" i="61"/>
  <c r="FK74" i="61"/>
  <c r="EY74" i="61"/>
  <c r="EX74" i="61"/>
  <c r="EW74" i="61"/>
  <c r="EV74" i="61"/>
  <c r="EU74" i="61"/>
  <c r="EZ74" i="61" s="1"/>
  <c r="EQ74" i="61"/>
  <c r="EG74" i="61"/>
  <c r="EF74" i="61"/>
  <c r="AN74" i="61"/>
  <c r="GQ74" i="61" s="1"/>
  <c r="HG78" i="61" s="1"/>
  <c r="AM74" i="61"/>
  <c r="BE78" i="61" s="1"/>
  <c r="AL74" i="61"/>
  <c r="BD78" i="61" s="1"/>
  <c r="AK74" i="61"/>
  <c r="BC78" i="61" s="1"/>
  <c r="AJ74" i="61"/>
  <c r="BB78" i="61" s="1"/>
  <c r="AI74" i="61"/>
  <c r="BA78" i="61" s="1"/>
  <c r="AH74" i="61"/>
  <c r="AZ78" i="61" s="1"/>
  <c r="AG74" i="61"/>
  <c r="AY78" i="61" s="1"/>
  <c r="AF74" i="61"/>
  <c r="AX78" i="61" s="1"/>
  <c r="U74" i="61"/>
  <c r="BT74" i="61" s="1"/>
  <c r="T74" i="61"/>
  <c r="GL74" i="61" s="1"/>
  <c r="S74" i="61"/>
  <c r="R74" i="61"/>
  <c r="Q74" i="61"/>
  <c r="P74" i="61"/>
  <c r="GK74" i="61" s="1"/>
  <c r="O74" i="61"/>
  <c r="N74" i="61"/>
  <c r="M74" i="61"/>
  <c r="L74" i="61"/>
  <c r="K74" i="61"/>
  <c r="BX74" i="61" s="1"/>
  <c r="J74" i="61"/>
  <c r="GD74" i="61" s="1"/>
  <c r="I74" i="61"/>
  <c r="H74" i="61"/>
  <c r="G74" i="61"/>
  <c r="F74" i="61"/>
  <c r="E74" i="61"/>
  <c r="D74" i="61"/>
  <c r="C74" i="61"/>
  <c r="B74" i="61"/>
  <c r="IK73" i="61"/>
  <c r="IL74" i="61" s="1"/>
  <c r="IM74" i="61" s="1"/>
  <c r="II73" i="61"/>
  <c r="IF73" i="61"/>
  <c r="GX73" i="61"/>
  <c r="HN77" i="61" s="1"/>
  <c r="GW73" i="61"/>
  <c r="HM77" i="61" s="1"/>
  <c r="GV73" i="61"/>
  <c r="HL77" i="61" s="1"/>
  <c r="GU73" i="61"/>
  <c r="HK77" i="61" s="1"/>
  <c r="GR73" i="61"/>
  <c r="HH77" i="61" s="1"/>
  <c r="GP73" i="61"/>
  <c r="GO73" i="61"/>
  <c r="GN73" i="61"/>
  <c r="GM73" i="61"/>
  <c r="GJ73" i="61"/>
  <c r="GH73" i="61"/>
  <c r="GG73" i="61"/>
  <c r="GF73" i="61"/>
  <c r="GE73" i="61"/>
  <c r="GB73" i="61"/>
  <c r="FV73" i="61"/>
  <c r="FQ73" i="61"/>
  <c r="EL73" i="61" s="1"/>
  <c r="FP73" i="61"/>
  <c r="FO73" i="61"/>
  <c r="EM73" i="61" s="1"/>
  <c r="FK73" i="61"/>
  <c r="EY73" i="61"/>
  <c r="EX73" i="61"/>
  <c r="EW73" i="61"/>
  <c r="EV73" i="61"/>
  <c r="EU73" i="61"/>
  <c r="EZ73" i="61" s="1"/>
  <c r="EQ73" i="61"/>
  <c r="EG73" i="61"/>
  <c r="EF73" i="61"/>
  <c r="AN73" i="61"/>
  <c r="BF77" i="61" s="1"/>
  <c r="AM73" i="61"/>
  <c r="GT73" i="61" s="1"/>
  <c r="HJ77" i="61" s="1"/>
  <c r="AL73" i="61"/>
  <c r="BD77" i="61" s="1"/>
  <c r="AK73" i="61"/>
  <c r="BC77" i="61" s="1"/>
  <c r="AJ73" i="61"/>
  <c r="BB77" i="61" s="1"/>
  <c r="AI73" i="61"/>
  <c r="GS73" i="61" s="1"/>
  <c r="HI77" i="61" s="1"/>
  <c r="AH73" i="61"/>
  <c r="AZ77" i="61" s="1"/>
  <c r="AG73" i="61"/>
  <c r="AY77" i="61" s="1"/>
  <c r="AF73" i="61"/>
  <c r="AX77" i="61" s="1"/>
  <c r="U73" i="61"/>
  <c r="GI73" i="61" s="1"/>
  <c r="T73" i="61"/>
  <c r="GL73" i="61" s="1"/>
  <c r="S73" i="61"/>
  <c r="R73" i="61"/>
  <c r="Q73" i="61"/>
  <c r="P73" i="61"/>
  <c r="GK73" i="61" s="1"/>
  <c r="O73" i="61"/>
  <c r="N73" i="61"/>
  <c r="M73" i="61"/>
  <c r="L73" i="61"/>
  <c r="K73" i="61"/>
  <c r="GA73" i="61" s="1"/>
  <c r="J73" i="61"/>
  <c r="GD73" i="61" s="1"/>
  <c r="I73" i="61"/>
  <c r="H73" i="61"/>
  <c r="G73" i="61"/>
  <c r="F73" i="61"/>
  <c r="GC73" i="61" s="1"/>
  <c r="E73" i="61"/>
  <c r="D73" i="61"/>
  <c r="C73" i="61"/>
  <c r="B73" i="61"/>
  <c r="IK72" i="61"/>
  <c r="II72" i="61"/>
  <c r="IF72" i="61"/>
  <c r="GX72" i="61"/>
  <c r="HN76" i="61" s="1"/>
  <c r="GW72" i="61"/>
  <c r="HM76" i="61" s="1"/>
  <c r="GV72" i="61"/>
  <c r="HL76" i="61" s="1"/>
  <c r="GU72" i="61"/>
  <c r="HK76" i="61" s="1"/>
  <c r="GR72" i="61"/>
  <c r="HH76" i="61" s="1"/>
  <c r="GP72" i="61"/>
  <c r="GO72" i="61"/>
  <c r="GN72" i="61"/>
  <c r="GM72" i="61"/>
  <c r="GJ72" i="61"/>
  <c r="GH72" i="61"/>
  <c r="GG72" i="61"/>
  <c r="GF72" i="61"/>
  <c r="GE72" i="61"/>
  <c r="GB72" i="61"/>
  <c r="FV72" i="61"/>
  <c r="FQ72" i="61"/>
  <c r="EL72" i="61" s="1"/>
  <c r="FP72" i="61"/>
  <c r="FO72" i="61"/>
  <c r="EM72" i="61" s="1"/>
  <c r="FK72" i="61"/>
  <c r="EY72" i="61"/>
  <c r="EX72" i="61"/>
  <c r="EW72" i="61"/>
  <c r="EV72" i="61"/>
  <c r="EU72" i="61"/>
  <c r="EZ72" i="61" s="1"/>
  <c r="EQ72" i="61"/>
  <c r="EG72" i="61"/>
  <c r="EF72" i="61"/>
  <c r="AN72" i="61"/>
  <c r="BF76" i="61" s="1"/>
  <c r="AM72" i="61"/>
  <c r="BE76" i="61" s="1"/>
  <c r="AL72" i="61"/>
  <c r="BD76" i="61" s="1"/>
  <c r="AK72" i="61"/>
  <c r="BC76" i="61" s="1"/>
  <c r="AJ72" i="61"/>
  <c r="BB76" i="61" s="1"/>
  <c r="AI72" i="61"/>
  <c r="BA76" i="61" s="1"/>
  <c r="AH72" i="61"/>
  <c r="AZ76" i="61" s="1"/>
  <c r="AG72" i="61"/>
  <c r="AY76" i="61" s="1"/>
  <c r="AF72" i="61"/>
  <c r="AX76" i="61" s="1"/>
  <c r="U72" i="61"/>
  <c r="GI72" i="61" s="1"/>
  <c r="T72" i="61"/>
  <c r="GL72" i="61" s="1"/>
  <c r="S72" i="61"/>
  <c r="R72" i="61"/>
  <c r="Q72" i="61"/>
  <c r="P72" i="61"/>
  <c r="GK72" i="61" s="1"/>
  <c r="O72" i="61"/>
  <c r="N72" i="61"/>
  <c r="M72" i="61"/>
  <c r="L72" i="61"/>
  <c r="K72" i="61"/>
  <c r="BX72" i="61" s="1"/>
  <c r="J72" i="61"/>
  <c r="GD72" i="61" s="1"/>
  <c r="I72" i="61"/>
  <c r="H72" i="61"/>
  <c r="G72" i="61"/>
  <c r="F72" i="61"/>
  <c r="E72" i="61"/>
  <c r="D72" i="61"/>
  <c r="C72" i="61"/>
  <c r="B72" i="61"/>
  <c r="IK71" i="61"/>
  <c r="II71" i="61"/>
  <c r="IF71" i="61"/>
  <c r="GX71" i="61"/>
  <c r="HN75" i="61" s="1"/>
  <c r="GW71" i="61"/>
  <c r="HM75" i="61" s="1"/>
  <c r="GV71" i="61"/>
  <c r="HL75" i="61" s="1"/>
  <c r="GU71" i="61"/>
  <c r="HK75" i="61" s="1"/>
  <c r="GR71" i="61"/>
  <c r="HH75" i="61" s="1"/>
  <c r="GP71" i="61"/>
  <c r="GO71" i="61"/>
  <c r="GN71" i="61"/>
  <c r="GM71" i="61"/>
  <c r="GJ71" i="61"/>
  <c r="GH71" i="61"/>
  <c r="GG71" i="61"/>
  <c r="GF71" i="61"/>
  <c r="GE71" i="61"/>
  <c r="GB71" i="61"/>
  <c r="FV71" i="61"/>
  <c r="FQ71" i="61"/>
  <c r="EL71" i="61" s="1"/>
  <c r="FP71" i="61"/>
  <c r="FO71" i="61"/>
  <c r="FK71" i="61"/>
  <c r="EY71" i="61"/>
  <c r="EX71" i="61"/>
  <c r="EW71" i="61"/>
  <c r="EV71" i="61"/>
  <c r="EU71" i="61"/>
  <c r="EQ71" i="61"/>
  <c r="EG71" i="61"/>
  <c r="EF71" i="61"/>
  <c r="AN71" i="61"/>
  <c r="BF75" i="61" s="1"/>
  <c r="AM71" i="61"/>
  <c r="BE75" i="61" s="1"/>
  <c r="AL71" i="61"/>
  <c r="BD75" i="61" s="1"/>
  <c r="AK71" i="61"/>
  <c r="BC75" i="61" s="1"/>
  <c r="AJ71" i="61"/>
  <c r="BB75" i="61" s="1"/>
  <c r="AI71" i="61"/>
  <c r="BA75" i="61" s="1"/>
  <c r="AH71" i="61"/>
  <c r="AZ75" i="61" s="1"/>
  <c r="AG71" i="61"/>
  <c r="AY75" i="61" s="1"/>
  <c r="AF71" i="61"/>
  <c r="AX75" i="61" s="1"/>
  <c r="U71" i="61"/>
  <c r="BT71" i="61" s="1"/>
  <c r="T71" i="61"/>
  <c r="GL71" i="61" s="1"/>
  <c r="S71" i="61"/>
  <c r="R71" i="61"/>
  <c r="Q71" i="61"/>
  <c r="P71" i="61"/>
  <c r="O71" i="61"/>
  <c r="N71" i="61"/>
  <c r="M71" i="61"/>
  <c r="L71" i="61"/>
  <c r="K71" i="61"/>
  <c r="BX71" i="61" s="1"/>
  <c r="J71" i="61"/>
  <c r="GD71" i="61" s="1"/>
  <c r="I71" i="61"/>
  <c r="H71" i="61"/>
  <c r="G71" i="61"/>
  <c r="F71" i="61"/>
  <c r="GC71" i="61" s="1"/>
  <c r="E71" i="61"/>
  <c r="D71" i="61"/>
  <c r="C71" i="61"/>
  <c r="B71" i="61"/>
  <c r="IK70" i="61"/>
  <c r="II70" i="61"/>
  <c r="IF70" i="61"/>
  <c r="IG71" i="61" s="1"/>
  <c r="GX70" i="61"/>
  <c r="HN74" i="61" s="1"/>
  <c r="GW70" i="61"/>
  <c r="HM74" i="61" s="1"/>
  <c r="GV70" i="61"/>
  <c r="HL74" i="61" s="1"/>
  <c r="GU70" i="61"/>
  <c r="HK74" i="61" s="1"/>
  <c r="GR70" i="61"/>
  <c r="HH74" i="61" s="1"/>
  <c r="GP70" i="61"/>
  <c r="GO70" i="61"/>
  <c r="GN70" i="61"/>
  <c r="GM70" i="61"/>
  <c r="GJ70" i="61"/>
  <c r="GH70" i="61"/>
  <c r="GG70" i="61"/>
  <c r="GF70" i="61"/>
  <c r="GE70" i="61"/>
  <c r="GB70" i="61"/>
  <c r="FV70" i="61"/>
  <c r="FQ70" i="61"/>
  <c r="EL70" i="61" s="1"/>
  <c r="FP70" i="61"/>
  <c r="FO70" i="61"/>
  <c r="EM70" i="61" s="1"/>
  <c r="FK70" i="61"/>
  <c r="EY70" i="61"/>
  <c r="EX70" i="61"/>
  <c r="EW70" i="61"/>
  <c r="EV70" i="61"/>
  <c r="EU70" i="61"/>
  <c r="EZ70" i="61" s="1"/>
  <c r="EQ70" i="61"/>
  <c r="EG70" i="61"/>
  <c r="EF70" i="61"/>
  <c r="AN70" i="61"/>
  <c r="BF74" i="61" s="1"/>
  <c r="AM70" i="61"/>
  <c r="BE74" i="61" s="1"/>
  <c r="AL70" i="61"/>
  <c r="BD74" i="61" s="1"/>
  <c r="AK70" i="61"/>
  <c r="BC74" i="61" s="1"/>
  <c r="AJ70" i="61"/>
  <c r="BB74" i="61" s="1"/>
  <c r="AI70" i="61"/>
  <c r="BA74" i="61" s="1"/>
  <c r="AH70" i="61"/>
  <c r="AZ74" i="61" s="1"/>
  <c r="AG70" i="61"/>
  <c r="AY74" i="61" s="1"/>
  <c r="AF70" i="61"/>
  <c r="AX74" i="61" s="1"/>
  <c r="U70" i="61"/>
  <c r="GI70" i="61" s="1"/>
  <c r="T70" i="61"/>
  <c r="GL70" i="61" s="1"/>
  <c r="S70" i="61"/>
  <c r="R70" i="61"/>
  <c r="Q70" i="61"/>
  <c r="P70" i="61"/>
  <c r="GK70" i="61" s="1"/>
  <c r="O70" i="61"/>
  <c r="N70" i="61"/>
  <c r="M70" i="61"/>
  <c r="L70" i="61"/>
  <c r="K70" i="61"/>
  <c r="GA70" i="61" s="1"/>
  <c r="J70" i="61"/>
  <c r="I70" i="61"/>
  <c r="H70" i="61"/>
  <c r="G70" i="61"/>
  <c r="F70" i="61"/>
  <c r="GC70" i="61" s="1"/>
  <c r="E70" i="61"/>
  <c r="D70" i="61"/>
  <c r="C70" i="61"/>
  <c r="B70" i="61"/>
  <c r="IK69" i="61"/>
  <c r="IL70" i="61" s="1"/>
  <c r="IM70" i="61" s="1"/>
  <c r="II69" i="61"/>
  <c r="IF69" i="61"/>
  <c r="GX69" i="61"/>
  <c r="HN73" i="61" s="1"/>
  <c r="GW69" i="61"/>
  <c r="HM73" i="61" s="1"/>
  <c r="GV69" i="61"/>
  <c r="HL73" i="61" s="1"/>
  <c r="GU69" i="61"/>
  <c r="HK73" i="61" s="1"/>
  <c r="GR69" i="61"/>
  <c r="HH73" i="61" s="1"/>
  <c r="GP69" i="61"/>
  <c r="GO69" i="61"/>
  <c r="GN69" i="61"/>
  <c r="GM69" i="61"/>
  <c r="GJ69" i="61"/>
  <c r="GH69" i="61"/>
  <c r="GG69" i="61"/>
  <c r="GF69" i="61"/>
  <c r="GE69" i="61"/>
  <c r="GB69" i="61"/>
  <c r="FV69" i="61"/>
  <c r="FQ69" i="61"/>
  <c r="EL69" i="61" s="1"/>
  <c r="FP69" i="61"/>
  <c r="FO69" i="61"/>
  <c r="EM69" i="61" s="1"/>
  <c r="FK69" i="61"/>
  <c r="EY69" i="61"/>
  <c r="EX69" i="61"/>
  <c r="EW69" i="61"/>
  <c r="EV69" i="61"/>
  <c r="EU69" i="61"/>
  <c r="EZ69" i="61" s="1"/>
  <c r="EQ69" i="61"/>
  <c r="EG69" i="61"/>
  <c r="EF69" i="61"/>
  <c r="AN69" i="61"/>
  <c r="BF73" i="61" s="1"/>
  <c r="AM69" i="61"/>
  <c r="BE73" i="61" s="1"/>
  <c r="AL69" i="61"/>
  <c r="BD73" i="61" s="1"/>
  <c r="AK69" i="61"/>
  <c r="BC73" i="61" s="1"/>
  <c r="AJ69" i="61"/>
  <c r="BB73" i="61" s="1"/>
  <c r="AI69" i="61"/>
  <c r="BA73" i="61" s="1"/>
  <c r="AH69" i="61"/>
  <c r="AZ73" i="61" s="1"/>
  <c r="AG69" i="61"/>
  <c r="AY73" i="61" s="1"/>
  <c r="AF69" i="61"/>
  <c r="AX73" i="61" s="1"/>
  <c r="U69" i="61"/>
  <c r="T69" i="61"/>
  <c r="GL69" i="61" s="1"/>
  <c r="S69" i="61"/>
  <c r="R69" i="61"/>
  <c r="Q69" i="61"/>
  <c r="P69" i="61"/>
  <c r="GK69" i="61" s="1"/>
  <c r="O69" i="61"/>
  <c r="N69" i="61"/>
  <c r="M69" i="61"/>
  <c r="L69" i="61"/>
  <c r="K69" i="61"/>
  <c r="GA69" i="61" s="1"/>
  <c r="J69" i="61"/>
  <c r="GD69" i="61" s="1"/>
  <c r="I69" i="61"/>
  <c r="H69" i="61"/>
  <c r="G69" i="61"/>
  <c r="F69" i="61"/>
  <c r="E69" i="61"/>
  <c r="D69" i="61"/>
  <c r="C69" i="61"/>
  <c r="B69" i="61"/>
  <c r="IK68" i="61"/>
  <c r="IL69" i="61" s="1"/>
  <c r="IM69" i="61" s="1"/>
  <c r="II68" i="61"/>
  <c r="IF68" i="61"/>
  <c r="GX68" i="61"/>
  <c r="HN72" i="61" s="1"/>
  <c r="GW68" i="61"/>
  <c r="HM72" i="61" s="1"/>
  <c r="GV68" i="61"/>
  <c r="HL72" i="61" s="1"/>
  <c r="GU68" i="61"/>
  <c r="HK72" i="61" s="1"/>
  <c r="GR68" i="61"/>
  <c r="HH72" i="61" s="1"/>
  <c r="GP68" i="61"/>
  <c r="GO68" i="61"/>
  <c r="GN68" i="61"/>
  <c r="GM68" i="61"/>
  <c r="GJ68" i="61"/>
  <c r="GH68" i="61"/>
  <c r="GG68" i="61"/>
  <c r="GF68" i="61"/>
  <c r="GE68" i="61"/>
  <c r="GB68" i="61"/>
  <c r="FV68" i="61"/>
  <c r="FQ68" i="61"/>
  <c r="EL68" i="61" s="1"/>
  <c r="FP68" i="61"/>
  <c r="FO68" i="61"/>
  <c r="EM68" i="61" s="1"/>
  <c r="FK68" i="61"/>
  <c r="EY68" i="61"/>
  <c r="EX68" i="61"/>
  <c r="EW68" i="61"/>
  <c r="EV68" i="61"/>
  <c r="EU68" i="61"/>
  <c r="EZ68" i="61" s="1"/>
  <c r="EQ68" i="61"/>
  <c r="EG68" i="61"/>
  <c r="EF68" i="61"/>
  <c r="AN68" i="61"/>
  <c r="GQ68" i="61" s="1"/>
  <c r="HG72" i="61" s="1"/>
  <c r="AM68" i="61"/>
  <c r="BE72" i="61" s="1"/>
  <c r="AL68" i="61"/>
  <c r="BD72" i="61" s="1"/>
  <c r="AK68" i="61"/>
  <c r="BC72" i="61" s="1"/>
  <c r="AJ68" i="61"/>
  <c r="BB72" i="61" s="1"/>
  <c r="AI68" i="61"/>
  <c r="BA72" i="61" s="1"/>
  <c r="AH68" i="61"/>
  <c r="AZ72" i="61" s="1"/>
  <c r="AG68" i="61"/>
  <c r="AY72" i="61" s="1"/>
  <c r="AF68" i="61"/>
  <c r="AX72" i="61" s="1"/>
  <c r="U68" i="61"/>
  <c r="GI68" i="61" s="1"/>
  <c r="T68" i="61"/>
  <c r="GL68" i="61" s="1"/>
  <c r="S68" i="61"/>
  <c r="R68" i="61"/>
  <c r="Q68" i="61"/>
  <c r="P68" i="61"/>
  <c r="GK68" i="61" s="1"/>
  <c r="O68" i="61"/>
  <c r="N68" i="61"/>
  <c r="M68" i="61"/>
  <c r="L68" i="61"/>
  <c r="K68" i="61"/>
  <c r="BX68" i="61" s="1"/>
  <c r="J68" i="61"/>
  <c r="GD68" i="61" s="1"/>
  <c r="I68" i="61"/>
  <c r="H68" i="61"/>
  <c r="G68" i="61"/>
  <c r="F68" i="61"/>
  <c r="E68" i="61"/>
  <c r="D68" i="61"/>
  <c r="C68" i="61"/>
  <c r="B68" i="61"/>
  <c r="IK67" i="61"/>
  <c r="II67" i="61"/>
  <c r="IF67" i="61"/>
  <c r="GX67" i="61"/>
  <c r="HN71" i="61" s="1"/>
  <c r="GW67" i="61"/>
  <c r="HM71" i="61" s="1"/>
  <c r="GV67" i="61"/>
  <c r="HL71" i="61" s="1"/>
  <c r="GU67" i="61"/>
  <c r="HK71" i="61" s="1"/>
  <c r="GR67" i="61"/>
  <c r="HH71" i="61" s="1"/>
  <c r="GP67" i="61"/>
  <c r="GO67" i="61"/>
  <c r="GN67" i="61"/>
  <c r="GM67" i="61"/>
  <c r="GJ67" i="61"/>
  <c r="GH67" i="61"/>
  <c r="GG67" i="61"/>
  <c r="GF67" i="61"/>
  <c r="GE67" i="61"/>
  <c r="GB67" i="61"/>
  <c r="FV67" i="61"/>
  <c r="FQ67" i="61"/>
  <c r="EL67" i="61" s="1"/>
  <c r="FP67" i="61"/>
  <c r="FO67" i="61"/>
  <c r="EM67" i="61" s="1"/>
  <c r="FK67" i="61"/>
  <c r="EY67" i="61"/>
  <c r="EX67" i="61"/>
  <c r="EW67" i="61"/>
  <c r="EV67" i="61"/>
  <c r="EU67" i="61"/>
  <c r="EQ67" i="61"/>
  <c r="EG67" i="61"/>
  <c r="EF67" i="61"/>
  <c r="AN67" i="61"/>
  <c r="BF71" i="61" s="1"/>
  <c r="AM67" i="61"/>
  <c r="GT67" i="61" s="1"/>
  <c r="HJ71" i="61" s="1"/>
  <c r="AL67" i="61"/>
  <c r="BD71" i="61" s="1"/>
  <c r="AK67" i="61"/>
  <c r="BC71" i="61" s="1"/>
  <c r="AJ67" i="61"/>
  <c r="BB71" i="61" s="1"/>
  <c r="AI67" i="61"/>
  <c r="GS67" i="61" s="1"/>
  <c r="HI71" i="61" s="1"/>
  <c r="AH67" i="61"/>
  <c r="AZ71" i="61" s="1"/>
  <c r="AG67" i="61"/>
  <c r="AY71" i="61" s="1"/>
  <c r="AF67" i="61"/>
  <c r="AX71" i="61" s="1"/>
  <c r="U67" i="61"/>
  <c r="BT67" i="61" s="1"/>
  <c r="T67" i="61"/>
  <c r="GL67" i="61" s="1"/>
  <c r="S67" i="61"/>
  <c r="R67" i="61"/>
  <c r="Q67" i="61"/>
  <c r="P67" i="61"/>
  <c r="O67" i="61"/>
  <c r="N67" i="61"/>
  <c r="M67" i="61"/>
  <c r="L67" i="61"/>
  <c r="K67" i="61"/>
  <c r="BX67" i="61" s="1"/>
  <c r="J67" i="61"/>
  <c r="I67" i="61"/>
  <c r="H67" i="61"/>
  <c r="G67" i="61"/>
  <c r="F67" i="61"/>
  <c r="GC67" i="61" s="1"/>
  <c r="E67" i="61"/>
  <c r="D67" i="61"/>
  <c r="C67" i="61"/>
  <c r="B67" i="61"/>
  <c r="IK66" i="61"/>
  <c r="II66" i="61"/>
  <c r="IF66" i="61"/>
  <c r="IG67" i="61" s="1"/>
  <c r="GX66" i="61"/>
  <c r="HN70" i="61" s="1"/>
  <c r="GW66" i="61"/>
  <c r="HM70" i="61" s="1"/>
  <c r="GV66" i="61"/>
  <c r="HL70" i="61" s="1"/>
  <c r="GU66" i="61"/>
  <c r="HK70" i="61" s="1"/>
  <c r="GR66" i="61"/>
  <c r="HH70" i="61" s="1"/>
  <c r="GP66" i="61"/>
  <c r="GO66" i="61"/>
  <c r="GN66" i="61"/>
  <c r="GM66" i="61"/>
  <c r="GJ66" i="61"/>
  <c r="GH66" i="61"/>
  <c r="GG66" i="61"/>
  <c r="GF66" i="61"/>
  <c r="GE66" i="61"/>
  <c r="GB66" i="61"/>
  <c r="FV66" i="61"/>
  <c r="FQ66" i="61"/>
  <c r="EL66" i="61" s="1"/>
  <c r="FP66" i="61"/>
  <c r="FO66" i="61"/>
  <c r="EM66" i="61" s="1"/>
  <c r="FK66" i="61"/>
  <c r="EY66" i="61"/>
  <c r="EX66" i="61"/>
  <c r="EW66" i="61"/>
  <c r="EV66" i="61"/>
  <c r="EU66" i="61"/>
  <c r="EZ66" i="61" s="1"/>
  <c r="EQ66" i="61"/>
  <c r="EG66" i="61"/>
  <c r="EF66" i="61"/>
  <c r="AN66" i="61"/>
  <c r="BF70" i="61" s="1"/>
  <c r="AM66" i="61"/>
  <c r="BE70" i="61" s="1"/>
  <c r="AL66" i="61"/>
  <c r="BD70" i="61" s="1"/>
  <c r="AK66" i="61"/>
  <c r="BC70" i="61" s="1"/>
  <c r="AJ66" i="61"/>
  <c r="BB70" i="61" s="1"/>
  <c r="AI66" i="61"/>
  <c r="GS66" i="61" s="1"/>
  <c r="HI70" i="61" s="1"/>
  <c r="AH66" i="61"/>
  <c r="AZ70" i="61" s="1"/>
  <c r="AG66" i="61"/>
  <c r="AY70" i="61" s="1"/>
  <c r="AF66" i="61"/>
  <c r="AX70" i="61" s="1"/>
  <c r="U66" i="61"/>
  <c r="GI66" i="61" s="1"/>
  <c r="T66" i="61"/>
  <c r="GL66" i="61" s="1"/>
  <c r="S66" i="61"/>
  <c r="R66" i="61"/>
  <c r="Q66" i="61"/>
  <c r="P66" i="61"/>
  <c r="GK66" i="61" s="1"/>
  <c r="O66" i="61"/>
  <c r="N66" i="61"/>
  <c r="M66" i="61"/>
  <c r="L66" i="61"/>
  <c r="K66" i="61"/>
  <c r="GA66" i="61" s="1"/>
  <c r="J66" i="61"/>
  <c r="I66" i="61"/>
  <c r="H66" i="61"/>
  <c r="G66" i="61"/>
  <c r="F66" i="61"/>
  <c r="GC66" i="61" s="1"/>
  <c r="E66" i="61"/>
  <c r="D66" i="61"/>
  <c r="C66" i="61"/>
  <c r="B66" i="61"/>
  <c r="IK65" i="61"/>
  <c r="IL66" i="61" s="1"/>
  <c r="IM66" i="61" s="1"/>
  <c r="II65" i="61"/>
  <c r="IF65" i="61"/>
  <c r="IG66" i="61" s="1"/>
  <c r="GX65" i="61"/>
  <c r="HN69" i="61" s="1"/>
  <c r="GW65" i="61"/>
  <c r="HM69" i="61" s="1"/>
  <c r="GV65" i="61"/>
  <c r="HL69" i="61" s="1"/>
  <c r="GU65" i="61"/>
  <c r="HK69" i="61" s="1"/>
  <c r="GR65" i="61"/>
  <c r="HH69" i="61" s="1"/>
  <c r="GP65" i="61"/>
  <c r="GO65" i="61"/>
  <c r="GN65" i="61"/>
  <c r="GM65" i="61"/>
  <c r="GJ65" i="61"/>
  <c r="GH65" i="61"/>
  <c r="GG65" i="61"/>
  <c r="GF65" i="61"/>
  <c r="GE65" i="61"/>
  <c r="GB65" i="61"/>
  <c r="FV65" i="61"/>
  <c r="FQ65" i="61"/>
  <c r="EL65" i="61" s="1"/>
  <c r="FP65" i="61"/>
  <c r="FO65" i="61"/>
  <c r="FK65" i="61"/>
  <c r="EY65" i="61"/>
  <c r="EX65" i="61"/>
  <c r="EW65" i="61"/>
  <c r="EV65" i="61"/>
  <c r="EU65" i="61"/>
  <c r="EZ65" i="61" s="1"/>
  <c r="EQ65" i="61"/>
  <c r="EG65" i="61"/>
  <c r="EF65" i="61"/>
  <c r="AN65" i="61"/>
  <c r="BF69" i="61" s="1"/>
  <c r="AM65" i="61"/>
  <c r="BE69" i="61" s="1"/>
  <c r="AL65" i="61"/>
  <c r="BD69" i="61" s="1"/>
  <c r="AK65" i="61"/>
  <c r="BC69" i="61" s="1"/>
  <c r="AJ65" i="61"/>
  <c r="BB69" i="61" s="1"/>
  <c r="AI65" i="61"/>
  <c r="BA69" i="61" s="1"/>
  <c r="AH65" i="61"/>
  <c r="AZ69" i="61" s="1"/>
  <c r="AG65" i="61"/>
  <c r="AY69" i="61" s="1"/>
  <c r="AF65" i="61"/>
  <c r="AX69" i="61" s="1"/>
  <c r="U65" i="61"/>
  <c r="T65" i="61"/>
  <c r="GL65" i="61" s="1"/>
  <c r="S65" i="61"/>
  <c r="R65" i="61"/>
  <c r="Q65" i="61"/>
  <c r="P65" i="61"/>
  <c r="GK65" i="61" s="1"/>
  <c r="O65" i="61"/>
  <c r="N65" i="61"/>
  <c r="M65" i="61"/>
  <c r="L65" i="61"/>
  <c r="K65" i="61"/>
  <c r="GA65" i="61" s="1"/>
  <c r="J65" i="61"/>
  <c r="GD65" i="61" s="1"/>
  <c r="I65" i="61"/>
  <c r="H65" i="61"/>
  <c r="G65" i="61"/>
  <c r="F65" i="61"/>
  <c r="E65" i="61"/>
  <c r="D65" i="61"/>
  <c r="C65" i="61"/>
  <c r="B65" i="61"/>
  <c r="IK64" i="61"/>
  <c r="IL65" i="61" s="1"/>
  <c r="IM65" i="61" s="1"/>
  <c r="II64" i="61"/>
  <c r="IF64" i="61"/>
  <c r="GX64" i="61"/>
  <c r="HN68" i="61" s="1"/>
  <c r="GW64" i="61"/>
  <c r="HM68" i="61" s="1"/>
  <c r="GV64" i="61"/>
  <c r="HL68" i="61" s="1"/>
  <c r="GU64" i="61"/>
  <c r="HK68" i="61" s="1"/>
  <c r="GR64" i="61"/>
  <c r="HH68" i="61" s="1"/>
  <c r="GP64" i="61"/>
  <c r="GO64" i="61"/>
  <c r="GN64" i="61"/>
  <c r="GM64" i="61"/>
  <c r="GJ64" i="61"/>
  <c r="GH64" i="61"/>
  <c r="GG64" i="61"/>
  <c r="GF64" i="61"/>
  <c r="GE64" i="61"/>
  <c r="GB64" i="61"/>
  <c r="FV64" i="61"/>
  <c r="FQ64" i="61"/>
  <c r="EL64" i="61" s="1"/>
  <c r="FP64" i="61"/>
  <c r="FO64" i="61"/>
  <c r="EM64" i="61" s="1"/>
  <c r="FK64" i="61"/>
  <c r="EY64" i="61"/>
  <c r="EX64" i="61"/>
  <c r="EW64" i="61"/>
  <c r="EV64" i="61"/>
  <c r="EU64" i="61"/>
  <c r="EZ64" i="61" s="1"/>
  <c r="EQ64" i="61"/>
  <c r="EG64" i="61"/>
  <c r="EF64" i="61"/>
  <c r="AN64" i="61"/>
  <c r="GQ64" i="61" s="1"/>
  <c r="HG68" i="61" s="1"/>
  <c r="AM64" i="61"/>
  <c r="BE68" i="61" s="1"/>
  <c r="AL64" i="61"/>
  <c r="BD68" i="61" s="1"/>
  <c r="AK64" i="61"/>
  <c r="BC68" i="61" s="1"/>
  <c r="AJ64" i="61"/>
  <c r="BB68" i="61" s="1"/>
  <c r="AI64" i="61"/>
  <c r="BA68" i="61" s="1"/>
  <c r="AH64" i="61"/>
  <c r="AZ68" i="61" s="1"/>
  <c r="AG64" i="61"/>
  <c r="AY68" i="61" s="1"/>
  <c r="AF64" i="61"/>
  <c r="AX68" i="61" s="1"/>
  <c r="U64" i="61"/>
  <c r="GI64" i="61" s="1"/>
  <c r="T64" i="61"/>
  <c r="GL64" i="61" s="1"/>
  <c r="S64" i="61"/>
  <c r="R64" i="61"/>
  <c r="Q64" i="61"/>
  <c r="P64" i="61"/>
  <c r="GK64" i="61" s="1"/>
  <c r="O64" i="61"/>
  <c r="N64" i="61"/>
  <c r="M64" i="61"/>
  <c r="L64" i="61"/>
  <c r="K64" i="61"/>
  <c r="GA64" i="61" s="1"/>
  <c r="J64" i="61"/>
  <c r="GD64" i="61" s="1"/>
  <c r="I64" i="61"/>
  <c r="H64" i="61"/>
  <c r="G64" i="61"/>
  <c r="F64" i="61"/>
  <c r="E64" i="61"/>
  <c r="D64" i="61"/>
  <c r="C64" i="61"/>
  <c r="B64" i="61"/>
  <c r="IK63" i="61"/>
  <c r="II63" i="61"/>
  <c r="IF63" i="61"/>
  <c r="GX63" i="61"/>
  <c r="HN67" i="61" s="1"/>
  <c r="GW63" i="61"/>
  <c r="HM67" i="61" s="1"/>
  <c r="GV63" i="61"/>
  <c r="HL67" i="61" s="1"/>
  <c r="GU63" i="61"/>
  <c r="HK67" i="61" s="1"/>
  <c r="GR63" i="61"/>
  <c r="HH67" i="61" s="1"/>
  <c r="GP63" i="61"/>
  <c r="GO63" i="61"/>
  <c r="GN63" i="61"/>
  <c r="GM63" i="61"/>
  <c r="GJ63" i="61"/>
  <c r="GH63" i="61"/>
  <c r="GG63" i="61"/>
  <c r="GF63" i="61"/>
  <c r="GE63" i="61"/>
  <c r="GB63" i="61"/>
  <c r="FV63" i="61"/>
  <c r="FQ63" i="61"/>
  <c r="EL63" i="61" s="1"/>
  <c r="FP63" i="61"/>
  <c r="FO63" i="61"/>
  <c r="EM63" i="61" s="1"/>
  <c r="FK63" i="61"/>
  <c r="EY63" i="61"/>
  <c r="EX63" i="61"/>
  <c r="EW63" i="61"/>
  <c r="EV63" i="61"/>
  <c r="EU63" i="61"/>
  <c r="EQ63" i="61"/>
  <c r="EG63" i="61"/>
  <c r="EF63" i="61"/>
  <c r="AN63" i="61"/>
  <c r="BF67" i="61" s="1"/>
  <c r="AM63" i="61"/>
  <c r="GT63" i="61" s="1"/>
  <c r="HJ67" i="61" s="1"/>
  <c r="AL63" i="61"/>
  <c r="BD67" i="61" s="1"/>
  <c r="AK63" i="61"/>
  <c r="BC67" i="61" s="1"/>
  <c r="AJ63" i="61"/>
  <c r="BB67" i="61" s="1"/>
  <c r="AI63" i="61"/>
  <c r="GS63" i="61" s="1"/>
  <c r="HI67" i="61" s="1"/>
  <c r="AH63" i="61"/>
  <c r="AZ67" i="61" s="1"/>
  <c r="AG63" i="61"/>
  <c r="AY67" i="61" s="1"/>
  <c r="AF63" i="61"/>
  <c r="AX67" i="61" s="1"/>
  <c r="U63" i="61"/>
  <c r="BT63" i="61" s="1"/>
  <c r="T63" i="61"/>
  <c r="GL63" i="61" s="1"/>
  <c r="S63" i="61"/>
  <c r="R63" i="61"/>
  <c r="Q63" i="61"/>
  <c r="P63" i="61"/>
  <c r="O63" i="61"/>
  <c r="N63" i="61"/>
  <c r="M63" i="61"/>
  <c r="L63" i="61"/>
  <c r="K63" i="61"/>
  <c r="BX63" i="61" s="1"/>
  <c r="J63" i="61"/>
  <c r="I63" i="61"/>
  <c r="H63" i="61"/>
  <c r="G63" i="61"/>
  <c r="F63" i="61"/>
  <c r="GC63" i="61" s="1"/>
  <c r="E63" i="61"/>
  <c r="D63" i="61"/>
  <c r="C63" i="61"/>
  <c r="B63" i="61"/>
  <c r="IK62" i="61"/>
  <c r="II62" i="61"/>
  <c r="IF62" i="61"/>
  <c r="IG63" i="61" s="1"/>
  <c r="GX62" i="61"/>
  <c r="HN66" i="61" s="1"/>
  <c r="GW62" i="61"/>
  <c r="HM66" i="61" s="1"/>
  <c r="GV62" i="61"/>
  <c r="HL66" i="61" s="1"/>
  <c r="GU62" i="61"/>
  <c r="HK66" i="61" s="1"/>
  <c r="GR62" i="61"/>
  <c r="HH66" i="61" s="1"/>
  <c r="GP62" i="61"/>
  <c r="GO62" i="61"/>
  <c r="GN62" i="61"/>
  <c r="GM62" i="61"/>
  <c r="GJ62" i="61"/>
  <c r="GH62" i="61"/>
  <c r="GG62" i="61"/>
  <c r="GF62" i="61"/>
  <c r="GE62" i="61"/>
  <c r="GB62" i="61"/>
  <c r="FV62" i="61"/>
  <c r="FQ62" i="61"/>
  <c r="EL62" i="61" s="1"/>
  <c r="FP62" i="61"/>
  <c r="FO62" i="61"/>
  <c r="EM62" i="61" s="1"/>
  <c r="FK62" i="61"/>
  <c r="EY62" i="61"/>
  <c r="EX62" i="61"/>
  <c r="EW62" i="61"/>
  <c r="EV62" i="61"/>
  <c r="EU62" i="61"/>
  <c r="EZ62" i="61" s="1"/>
  <c r="EQ62" i="61"/>
  <c r="EG62" i="61"/>
  <c r="EF62" i="61"/>
  <c r="AN62" i="61"/>
  <c r="BF66" i="61" s="1"/>
  <c r="AM62" i="61"/>
  <c r="BE66" i="61" s="1"/>
  <c r="AL62" i="61"/>
  <c r="BD66" i="61" s="1"/>
  <c r="AK62" i="61"/>
  <c r="BC66" i="61" s="1"/>
  <c r="AJ62" i="61"/>
  <c r="BB66" i="61" s="1"/>
  <c r="AI62" i="61"/>
  <c r="GS62" i="61" s="1"/>
  <c r="HI66" i="61" s="1"/>
  <c r="AH62" i="61"/>
  <c r="AZ66" i="61" s="1"/>
  <c r="AG62" i="61"/>
  <c r="AY66" i="61" s="1"/>
  <c r="AF62" i="61"/>
  <c r="AX66" i="61" s="1"/>
  <c r="U62" i="61"/>
  <c r="GI62" i="61" s="1"/>
  <c r="T62" i="61"/>
  <c r="GL62" i="61" s="1"/>
  <c r="S62" i="61"/>
  <c r="R62" i="61"/>
  <c r="Q62" i="61"/>
  <c r="P62" i="61"/>
  <c r="GK62" i="61" s="1"/>
  <c r="O62" i="61"/>
  <c r="N62" i="61"/>
  <c r="M62" i="61"/>
  <c r="L62" i="61"/>
  <c r="K62" i="61"/>
  <c r="GA62" i="61" s="1"/>
  <c r="J62" i="61"/>
  <c r="I62" i="61"/>
  <c r="H62" i="61"/>
  <c r="G62" i="61"/>
  <c r="F62" i="61"/>
  <c r="GC62" i="61" s="1"/>
  <c r="E62" i="61"/>
  <c r="D62" i="61"/>
  <c r="C62" i="61"/>
  <c r="B62" i="61"/>
  <c r="IK61" i="61"/>
  <c r="IL62" i="61" s="1"/>
  <c r="IM62" i="61" s="1"/>
  <c r="II61" i="61"/>
  <c r="IF61" i="61"/>
  <c r="IG62" i="61" s="1"/>
  <c r="HF61" i="61"/>
  <c r="HE61" i="61"/>
  <c r="HD61" i="61"/>
  <c r="HC61" i="61"/>
  <c r="GZ61" i="61"/>
  <c r="GX61" i="61"/>
  <c r="HN65" i="61" s="1"/>
  <c r="GW61" i="61"/>
  <c r="HM65" i="61" s="1"/>
  <c r="GV61" i="61"/>
  <c r="HL65" i="61" s="1"/>
  <c r="GU61" i="61"/>
  <c r="HK65" i="61" s="1"/>
  <c r="GR61" i="61"/>
  <c r="HH65" i="61" s="1"/>
  <c r="GP61" i="61"/>
  <c r="GO61" i="61"/>
  <c r="GN61" i="61"/>
  <c r="GM61" i="61"/>
  <c r="GJ61" i="61"/>
  <c r="GH61" i="61"/>
  <c r="GG61" i="61"/>
  <c r="GF61" i="61"/>
  <c r="GE61" i="61"/>
  <c r="GB61" i="61"/>
  <c r="FV61" i="61"/>
  <c r="FQ61" i="61"/>
  <c r="EL61" i="61" s="1"/>
  <c r="FP61" i="61"/>
  <c r="FO61" i="61"/>
  <c r="EM61" i="61" s="1"/>
  <c r="FK61" i="61"/>
  <c r="EY61" i="61"/>
  <c r="EX61" i="61"/>
  <c r="EW61" i="61"/>
  <c r="EV61" i="61"/>
  <c r="EU61" i="61"/>
  <c r="EZ61" i="61" s="1"/>
  <c r="EQ61" i="61"/>
  <c r="EG61" i="61"/>
  <c r="EF61" i="61"/>
  <c r="AW61" i="61"/>
  <c r="AV61" i="61"/>
  <c r="AU61" i="61"/>
  <c r="AT61" i="61"/>
  <c r="AS61" i="61"/>
  <c r="AR61" i="61"/>
  <c r="AQ61" i="61"/>
  <c r="AP61" i="61"/>
  <c r="AO61" i="61"/>
  <c r="AN61" i="61"/>
  <c r="BF65" i="61" s="1"/>
  <c r="AM61" i="61"/>
  <c r="BE65" i="61" s="1"/>
  <c r="AL61" i="61"/>
  <c r="BD65" i="61" s="1"/>
  <c r="AK61" i="61"/>
  <c r="BC65" i="61" s="1"/>
  <c r="AJ61" i="61"/>
  <c r="BB65" i="61" s="1"/>
  <c r="AI61" i="61"/>
  <c r="GS61" i="61" s="1"/>
  <c r="HI65" i="61" s="1"/>
  <c r="AH61" i="61"/>
  <c r="AZ65" i="61" s="1"/>
  <c r="AG61" i="61"/>
  <c r="AY65" i="61" s="1"/>
  <c r="AF61" i="61"/>
  <c r="AX65" i="61" s="1"/>
  <c r="U61" i="61"/>
  <c r="GI61" i="61" s="1"/>
  <c r="T61" i="61"/>
  <c r="GL61" i="61" s="1"/>
  <c r="S61" i="61"/>
  <c r="R61" i="61"/>
  <c r="Q61" i="61"/>
  <c r="P61" i="61"/>
  <c r="GK61" i="61" s="1"/>
  <c r="O61" i="61"/>
  <c r="N61" i="61"/>
  <c r="M61" i="61"/>
  <c r="L61" i="61"/>
  <c r="K61" i="61"/>
  <c r="J61" i="61"/>
  <c r="I61" i="61"/>
  <c r="H61" i="61"/>
  <c r="G61" i="61"/>
  <c r="F61" i="61"/>
  <c r="GC61" i="61" s="1"/>
  <c r="E61" i="61"/>
  <c r="D61" i="61"/>
  <c r="C61" i="61"/>
  <c r="B61" i="61"/>
  <c r="IK60" i="61"/>
  <c r="IL61" i="61" s="1"/>
  <c r="IM61" i="61" s="1"/>
  <c r="II60" i="61"/>
  <c r="IF60" i="61"/>
  <c r="IG61" i="61" s="1"/>
  <c r="HF60" i="61"/>
  <c r="HE60" i="61"/>
  <c r="HD60" i="61"/>
  <c r="HC60" i="61"/>
  <c r="GZ60" i="61"/>
  <c r="GP60" i="61"/>
  <c r="GO60" i="61"/>
  <c r="GN60" i="61"/>
  <c r="GM60" i="61"/>
  <c r="GJ60" i="61"/>
  <c r="GH60" i="61"/>
  <c r="GG60" i="61"/>
  <c r="GF60" i="61"/>
  <c r="GE60" i="61"/>
  <c r="GB60" i="61"/>
  <c r="FV60" i="61"/>
  <c r="FQ60" i="61"/>
  <c r="EL60" i="61" s="1"/>
  <c r="FP60" i="61"/>
  <c r="FO60" i="61"/>
  <c r="EM60" i="61" s="1"/>
  <c r="FK60" i="61"/>
  <c r="EY60" i="61"/>
  <c r="EX60" i="61"/>
  <c r="EW60" i="61"/>
  <c r="EV60" i="61"/>
  <c r="EU60" i="61"/>
  <c r="EQ60" i="61"/>
  <c r="EG60" i="61"/>
  <c r="AW60" i="61"/>
  <c r="AV60" i="61"/>
  <c r="AU60" i="61"/>
  <c r="AT60" i="61"/>
  <c r="AS60" i="61"/>
  <c r="AR60" i="61"/>
  <c r="AQ60" i="61"/>
  <c r="AP60" i="61"/>
  <c r="AO60" i="61"/>
  <c r="U60" i="61"/>
  <c r="BT60" i="61" s="1"/>
  <c r="T60" i="61"/>
  <c r="GL60" i="61" s="1"/>
  <c r="S60" i="61"/>
  <c r="R60" i="61"/>
  <c r="Q60" i="61"/>
  <c r="P60" i="61"/>
  <c r="GK60" i="61" s="1"/>
  <c r="O60" i="61"/>
  <c r="N60" i="61"/>
  <c r="M60" i="61"/>
  <c r="L60" i="61"/>
  <c r="K60" i="61"/>
  <c r="BX60" i="61" s="1"/>
  <c r="J60" i="61"/>
  <c r="GD60" i="61" s="1"/>
  <c r="I60" i="61"/>
  <c r="H60" i="61"/>
  <c r="G60" i="61"/>
  <c r="F60" i="61"/>
  <c r="E60" i="61"/>
  <c r="D60" i="61"/>
  <c r="C60" i="61"/>
  <c r="B60" i="61"/>
  <c r="IK59" i="61"/>
  <c r="IL60" i="61" s="1"/>
  <c r="IM60" i="61" s="1"/>
  <c r="II59" i="61"/>
  <c r="IF59" i="61"/>
  <c r="IG60" i="61" s="1"/>
  <c r="HF59" i="61"/>
  <c r="HE59" i="61"/>
  <c r="HD59" i="61"/>
  <c r="HC59" i="61"/>
  <c r="GZ59" i="61"/>
  <c r="GP59" i="61"/>
  <c r="GO59" i="61"/>
  <c r="GN59" i="61"/>
  <c r="GM59" i="61"/>
  <c r="GJ59" i="61"/>
  <c r="GH59" i="61"/>
  <c r="GG59" i="61"/>
  <c r="GF59" i="61"/>
  <c r="GE59" i="61"/>
  <c r="GB59" i="61"/>
  <c r="FV59" i="61"/>
  <c r="FQ59" i="61"/>
  <c r="EL59" i="61" s="1"/>
  <c r="FP59" i="61"/>
  <c r="FO59" i="61"/>
  <c r="EM59" i="61" s="1"/>
  <c r="FK59" i="61"/>
  <c r="EY59" i="61"/>
  <c r="EX59" i="61"/>
  <c r="EW59" i="61"/>
  <c r="EV59" i="61"/>
  <c r="EU59" i="61"/>
  <c r="EZ59" i="61" s="1"/>
  <c r="EQ59" i="61"/>
  <c r="EG59" i="61"/>
  <c r="AW59" i="61"/>
  <c r="AV59" i="61"/>
  <c r="AU59" i="61"/>
  <c r="AT59" i="61"/>
  <c r="AS59" i="61"/>
  <c r="AR59" i="61"/>
  <c r="AQ59" i="61"/>
  <c r="AP59" i="61"/>
  <c r="AO59" i="61"/>
  <c r="U59" i="61"/>
  <c r="GI59" i="61" s="1"/>
  <c r="T59" i="61"/>
  <c r="GL59" i="61" s="1"/>
  <c r="S59" i="61"/>
  <c r="R59" i="61"/>
  <c r="Q59" i="61"/>
  <c r="P59" i="61"/>
  <c r="GK59" i="61" s="1"/>
  <c r="O59" i="61"/>
  <c r="N59" i="61"/>
  <c r="M59" i="61"/>
  <c r="L59" i="61"/>
  <c r="K59" i="61"/>
  <c r="J59" i="61"/>
  <c r="GD59" i="61" s="1"/>
  <c r="I59" i="61"/>
  <c r="H59" i="61"/>
  <c r="G59" i="61"/>
  <c r="F59" i="61"/>
  <c r="E59" i="61"/>
  <c r="D59" i="61"/>
  <c r="C59" i="61"/>
  <c r="B59" i="61"/>
  <c r="IK58" i="61"/>
  <c r="II58" i="61"/>
  <c r="IF58" i="61"/>
  <c r="HF58" i="61"/>
  <c r="HE58" i="61"/>
  <c r="HD58" i="61"/>
  <c r="HC58" i="61"/>
  <c r="GZ58" i="61"/>
  <c r="GP58" i="61"/>
  <c r="GO58" i="61"/>
  <c r="GN58" i="61"/>
  <c r="GM58" i="61"/>
  <c r="GJ58" i="61"/>
  <c r="GH58" i="61"/>
  <c r="GG58" i="61"/>
  <c r="GF58" i="61"/>
  <c r="GE58" i="61"/>
  <c r="GB58" i="61"/>
  <c r="FV58" i="61"/>
  <c r="FQ58" i="61"/>
  <c r="EL58" i="61" s="1"/>
  <c r="FP58" i="61"/>
  <c r="FO58" i="61"/>
  <c r="FK58" i="61"/>
  <c r="EY58" i="61"/>
  <c r="EX58" i="61"/>
  <c r="EW58" i="61"/>
  <c r="EV58" i="61"/>
  <c r="EU58" i="61"/>
  <c r="EQ58" i="61"/>
  <c r="EG58" i="61"/>
  <c r="AW58" i="61"/>
  <c r="AV58" i="61"/>
  <c r="AU58" i="61"/>
  <c r="AT58" i="61"/>
  <c r="AS58" i="61"/>
  <c r="AR58" i="61"/>
  <c r="AQ58" i="61"/>
  <c r="AP58" i="61"/>
  <c r="AO58" i="61"/>
  <c r="U58" i="61"/>
  <c r="T58" i="61"/>
  <c r="GL58" i="61" s="1"/>
  <c r="S58" i="61"/>
  <c r="R58" i="61"/>
  <c r="Q58" i="61"/>
  <c r="P58" i="61"/>
  <c r="GK58" i="61" s="1"/>
  <c r="O58" i="61"/>
  <c r="N58" i="61"/>
  <c r="M58" i="61"/>
  <c r="L58" i="61"/>
  <c r="K58" i="61"/>
  <c r="GA58" i="61" s="1"/>
  <c r="J58" i="61"/>
  <c r="GD58" i="61" s="1"/>
  <c r="I58" i="61"/>
  <c r="H58" i="61"/>
  <c r="G58" i="61"/>
  <c r="F58" i="61"/>
  <c r="E58" i="61"/>
  <c r="D58" i="61"/>
  <c r="C58" i="61"/>
  <c r="B58" i="61"/>
  <c r="IK57" i="61"/>
  <c r="IL58" i="61" s="1"/>
  <c r="IM58" i="61" s="1"/>
  <c r="II57" i="61"/>
  <c r="IF57" i="61"/>
  <c r="HF57" i="61"/>
  <c r="HE57" i="61"/>
  <c r="HD57" i="61"/>
  <c r="HC57" i="61"/>
  <c r="GZ57" i="61"/>
  <c r="GP57" i="61"/>
  <c r="GO57" i="61"/>
  <c r="GN57" i="61"/>
  <c r="GM57" i="61"/>
  <c r="GJ57" i="61"/>
  <c r="GH57" i="61"/>
  <c r="GG57" i="61"/>
  <c r="GF57" i="61"/>
  <c r="GE57" i="61"/>
  <c r="GB57" i="61"/>
  <c r="FV57" i="61"/>
  <c r="FQ57" i="61"/>
  <c r="EL57" i="61" s="1"/>
  <c r="FP57" i="61"/>
  <c r="FO57" i="61"/>
  <c r="EM57" i="61" s="1"/>
  <c r="FK57" i="61"/>
  <c r="EY57" i="61"/>
  <c r="EX57" i="61"/>
  <c r="EW57" i="61"/>
  <c r="EV57" i="61"/>
  <c r="EU57" i="61"/>
  <c r="EQ57" i="61"/>
  <c r="EG57" i="61"/>
  <c r="AW57" i="61"/>
  <c r="AV57" i="61"/>
  <c r="AU57" i="61"/>
  <c r="AT57" i="61"/>
  <c r="AS57" i="61"/>
  <c r="AR57" i="61"/>
  <c r="AQ57" i="61"/>
  <c r="AP57" i="61"/>
  <c r="AO57" i="61"/>
  <c r="U57" i="61"/>
  <c r="GI57" i="61" s="1"/>
  <c r="T57" i="61"/>
  <c r="GL57" i="61" s="1"/>
  <c r="S57" i="61"/>
  <c r="R57" i="61"/>
  <c r="Q57" i="61"/>
  <c r="P57" i="61"/>
  <c r="GK57" i="61" s="1"/>
  <c r="O57" i="61"/>
  <c r="N57" i="61"/>
  <c r="M57" i="61"/>
  <c r="L57" i="61"/>
  <c r="K57" i="61"/>
  <c r="GA57" i="61" s="1"/>
  <c r="J57" i="61"/>
  <c r="I57" i="61"/>
  <c r="H57" i="61"/>
  <c r="G57" i="61"/>
  <c r="F57" i="61"/>
  <c r="E57" i="61"/>
  <c r="D57" i="61"/>
  <c r="C57" i="61"/>
  <c r="B57" i="61"/>
  <c r="IK56" i="61"/>
  <c r="II56" i="61"/>
  <c r="IF56" i="61"/>
  <c r="IG57" i="61" s="1"/>
  <c r="HF56" i="61"/>
  <c r="HE56" i="61"/>
  <c r="HD56" i="61"/>
  <c r="HC56" i="61"/>
  <c r="GZ56" i="61"/>
  <c r="GP56" i="61"/>
  <c r="GO56" i="61"/>
  <c r="GN56" i="61"/>
  <c r="GM56" i="61"/>
  <c r="GJ56" i="61"/>
  <c r="GH56" i="61"/>
  <c r="GG56" i="61"/>
  <c r="GF56" i="61"/>
  <c r="GE56" i="61"/>
  <c r="GB56" i="61"/>
  <c r="FV56" i="61"/>
  <c r="FQ56" i="61"/>
  <c r="EL56" i="61" s="1"/>
  <c r="FP56" i="61"/>
  <c r="FO56" i="61"/>
  <c r="EM56" i="61" s="1"/>
  <c r="FK56" i="61"/>
  <c r="EY56" i="61"/>
  <c r="EX56" i="61"/>
  <c r="EW56" i="61"/>
  <c r="EV56" i="61"/>
  <c r="EU56" i="61"/>
  <c r="EQ56" i="61"/>
  <c r="EG56" i="61"/>
  <c r="AW56" i="61"/>
  <c r="AV56" i="61"/>
  <c r="AU56" i="61"/>
  <c r="AT56" i="61"/>
  <c r="AS56" i="61"/>
  <c r="AR56" i="61"/>
  <c r="AQ56" i="61"/>
  <c r="AP56" i="61"/>
  <c r="AO56" i="61"/>
  <c r="U56" i="61"/>
  <c r="T56" i="61"/>
  <c r="GL56" i="61" s="1"/>
  <c r="S56" i="61"/>
  <c r="R56" i="61"/>
  <c r="Q56" i="61"/>
  <c r="P56" i="61"/>
  <c r="GK56" i="61" s="1"/>
  <c r="O56" i="61"/>
  <c r="N56" i="61"/>
  <c r="M56" i="61"/>
  <c r="L56" i="61"/>
  <c r="K56" i="61"/>
  <c r="BX56" i="61" s="1"/>
  <c r="J56" i="61"/>
  <c r="I56" i="61"/>
  <c r="H56" i="61"/>
  <c r="G56" i="61"/>
  <c r="F56" i="61"/>
  <c r="GC56" i="61" s="1"/>
  <c r="E56" i="61"/>
  <c r="D56" i="61"/>
  <c r="C56" i="61"/>
  <c r="B56" i="61"/>
  <c r="IK55" i="61"/>
  <c r="II55" i="61"/>
  <c r="IF55" i="61"/>
  <c r="HF55" i="61"/>
  <c r="HE55" i="61"/>
  <c r="HD55" i="61"/>
  <c r="HC55" i="61"/>
  <c r="GZ55" i="61"/>
  <c r="GP55" i="61"/>
  <c r="GO55" i="61"/>
  <c r="GN55" i="61"/>
  <c r="GM55" i="61"/>
  <c r="GJ55" i="61"/>
  <c r="GH55" i="61"/>
  <c r="GG55" i="61"/>
  <c r="GF55" i="61"/>
  <c r="GE55" i="61"/>
  <c r="GB55" i="61"/>
  <c r="FV55" i="61"/>
  <c r="FQ55" i="61"/>
  <c r="EL55" i="61" s="1"/>
  <c r="FP55" i="61"/>
  <c r="FO55" i="61"/>
  <c r="EM55" i="61" s="1"/>
  <c r="FK55" i="61"/>
  <c r="EY55" i="61"/>
  <c r="EX55" i="61"/>
  <c r="EW55" i="61"/>
  <c r="EV55" i="61"/>
  <c r="EU55" i="61"/>
  <c r="EQ55" i="61"/>
  <c r="EG55" i="61"/>
  <c r="EF55" i="61" s="1"/>
  <c r="AW55" i="61"/>
  <c r="AV55" i="61"/>
  <c r="AU55" i="61"/>
  <c r="AT55" i="61"/>
  <c r="AS55" i="61"/>
  <c r="AR55" i="61"/>
  <c r="AQ55" i="61"/>
  <c r="AP55" i="61"/>
  <c r="AO55" i="61"/>
  <c r="U55" i="61"/>
  <c r="BT55" i="61" s="1"/>
  <c r="T55" i="61"/>
  <c r="GL55" i="61" s="1"/>
  <c r="S55" i="61"/>
  <c r="R55" i="61"/>
  <c r="Q55" i="61"/>
  <c r="P55" i="61"/>
  <c r="GK55" i="61" s="1"/>
  <c r="O55" i="61"/>
  <c r="N55" i="61"/>
  <c r="M55" i="61"/>
  <c r="L55" i="61"/>
  <c r="K55" i="61"/>
  <c r="BX55" i="61" s="1"/>
  <c r="J55" i="61"/>
  <c r="GD55" i="61" s="1"/>
  <c r="I55" i="61"/>
  <c r="H55" i="61"/>
  <c r="G55" i="61"/>
  <c r="F55" i="61"/>
  <c r="E55" i="61"/>
  <c r="D55" i="61"/>
  <c r="C55" i="61"/>
  <c r="B55" i="61"/>
  <c r="IK54" i="61"/>
  <c r="II54" i="61"/>
  <c r="IF54" i="61"/>
  <c r="HF54" i="61"/>
  <c r="HE54" i="61"/>
  <c r="HD54" i="61"/>
  <c r="HC54" i="61"/>
  <c r="GZ54" i="61"/>
  <c r="GP54" i="61"/>
  <c r="GO54" i="61"/>
  <c r="GN54" i="61"/>
  <c r="GM54" i="61"/>
  <c r="GJ54" i="61"/>
  <c r="GH54" i="61"/>
  <c r="GG54" i="61"/>
  <c r="GF54" i="61"/>
  <c r="GE54" i="61"/>
  <c r="GB54" i="61"/>
  <c r="FV54" i="61"/>
  <c r="FQ54" i="61"/>
  <c r="EL54" i="61" s="1"/>
  <c r="FP54" i="61"/>
  <c r="FO54" i="61"/>
  <c r="FK54" i="61"/>
  <c r="EY54" i="61"/>
  <c r="EX54" i="61"/>
  <c r="EW54" i="61"/>
  <c r="EV54" i="61"/>
  <c r="EU54" i="61"/>
  <c r="EQ54" i="61"/>
  <c r="EG54" i="61"/>
  <c r="AW54" i="61"/>
  <c r="AV54" i="61"/>
  <c r="AU54" i="61"/>
  <c r="AT54" i="61"/>
  <c r="AS54" i="61"/>
  <c r="AR54" i="61"/>
  <c r="AQ54" i="61"/>
  <c r="AP54" i="61"/>
  <c r="AO54" i="61"/>
  <c r="U54" i="61"/>
  <c r="GI54" i="61" s="1"/>
  <c r="T54" i="61"/>
  <c r="GL54" i="61" s="1"/>
  <c r="S54" i="61"/>
  <c r="R54" i="61"/>
  <c r="Q54" i="61"/>
  <c r="P54" i="61"/>
  <c r="GK54" i="61" s="1"/>
  <c r="O54" i="61"/>
  <c r="N54" i="61"/>
  <c r="M54" i="61"/>
  <c r="L54" i="61"/>
  <c r="K54" i="61"/>
  <c r="GA54" i="61" s="1"/>
  <c r="J54" i="61"/>
  <c r="GD54" i="61" s="1"/>
  <c r="I54" i="61"/>
  <c r="H54" i="61"/>
  <c r="G54" i="61"/>
  <c r="F54" i="61"/>
  <c r="E54" i="61"/>
  <c r="D54" i="61"/>
  <c r="C54" i="61"/>
  <c r="B54" i="61"/>
  <c r="IK53" i="61"/>
  <c r="IL54" i="61" s="1"/>
  <c r="IM54" i="61" s="1"/>
  <c r="II53" i="61"/>
  <c r="IF53" i="61"/>
  <c r="HF53" i="61"/>
  <c r="HE53" i="61"/>
  <c r="HD53" i="61"/>
  <c r="HC53" i="61"/>
  <c r="GZ53" i="61"/>
  <c r="GP53" i="61"/>
  <c r="GO53" i="61"/>
  <c r="GN53" i="61"/>
  <c r="GM53" i="61"/>
  <c r="GJ53" i="61"/>
  <c r="GH53" i="61"/>
  <c r="GG53" i="61"/>
  <c r="GF53" i="61"/>
  <c r="GE53" i="61"/>
  <c r="GB53" i="61"/>
  <c r="FV53" i="61"/>
  <c r="FQ53" i="61"/>
  <c r="EL53" i="61" s="1"/>
  <c r="FP53" i="61"/>
  <c r="FO53" i="61"/>
  <c r="EM53" i="61" s="1"/>
  <c r="FK53" i="61"/>
  <c r="EY53" i="61"/>
  <c r="EX53" i="61"/>
  <c r="EW53" i="61"/>
  <c r="EV53" i="61"/>
  <c r="EU53" i="61"/>
  <c r="EQ53" i="61"/>
  <c r="EG53" i="61"/>
  <c r="EF53" i="61" s="1"/>
  <c r="AW53" i="61"/>
  <c r="AV53" i="61"/>
  <c r="AU53" i="61"/>
  <c r="AT53" i="61"/>
  <c r="AS53" i="61"/>
  <c r="AR53" i="61"/>
  <c r="AQ53" i="61"/>
  <c r="AP53" i="61"/>
  <c r="AO53" i="61"/>
  <c r="U53" i="61"/>
  <c r="GI53" i="61" s="1"/>
  <c r="T53" i="61"/>
  <c r="GL53" i="61" s="1"/>
  <c r="S53" i="61"/>
  <c r="R53" i="61"/>
  <c r="Q53" i="61"/>
  <c r="P53" i="61"/>
  <c r="GK53" i="61" s="1"/>
  <c r="O53" i="61"/>
  <c r="N53" i="61"/>
  <c r="M53" i="61"/>
  <c r="L53" i="61"/>
  <c r="K53" i="61"/>
  <c r="GA53" i="61" s="1"/>
  <c r="J53" i="61"/>
  <c r="I53" i="61"/>
  <c r="H53" i="61"/>
  <c r="G53" i="61"/>
  <c r="F53" i="61"/>
  <c r="E53" i="61"/>
  <c r="D53" i="61"/>
  <c r="C53" i="61"/>
  <c r="B53" i="61"/>
  <c r="IK52" i="61"/>
  <c r="II52" i="61"/>
  <c r="IF52" i="61"/>
  <c r="IG53" i="61" s="1"/>
  <c r="HF52" i="61"/>
  <c r="HE52" i="61"/>
  <c r="HD52" i="61"/>
  <c r="HC52" i="61"/>
  <c r="GZ52" i="61"/>
  <c r="GP52" i="61"/>
  <c r="GO52" i="61"/>
  <c r="GN52" i="61"/>
  <c r="GM52" i="61"/>
  <c r="GJ52" i="61"/>
  <c r="GH52" i="61"/>
  <c r="GG52" i="61"/>
  <c r="GF52" i="61"/>
  <c r="GE52" i="61"/>
  <c r="GB52" i="61"/>
  <c r="FV52" i="61"/>
  <c r="FQ52" i="61"/>
  <c r="EL52" i="61" s="1"/>
  <c r="FP52" i="61"/>
  <c r="FO52" i="61"/>
  <c r="EM52" i="61" s="1"/>
  <c r="FK52" i="61"/>
  <c r="EY52" i="61"/>
  <c r="EX52" i="61"/>
  <c r="EW52" i="61"/>
  <c r="EV52" i="61"/>
  <c r="EU52" i="61"/>
  <c r="EQ52" i="61"/>
  <c r="EG52" i="61"/>
  <c r="AW52" i="61"/>
  <c r="AV52" i="61"/>
  <c r="AU52" i="61"/>
  <c r="AT52" i="61"/>
  <c r="AS52" i="61"/>
  <c r="AR52" i="61"/>
  <c r="AQ52" i="61"/>
  <c r="AP52" i="61"/>
  <c r="AO52" i="61"/>
  <c r="U52" i="61"/>
  <c r="GI52" i="61" s="1"/>
  <c r="T52" i="61"/>
  <c r="GL52" i="61" s="1"/>
  <c r="S52" i="61"/>
  <c r="R52" i="61"/>
  <c r="Q52" i="61"/>
  <c r="P52" i="61"/>
  <c r="GK52" i="61" s="1"/>
  <c r="O52" i="61"/>
  <c r="N52" i="61"/>
  <c r="M52" i="61"/>
  <c r="L52" i="61"/>
  <c r="K52" i="61"/>
  <c r="GA52" i="61" s="1"/>
  <c r="J52" i="61"/>
  <c r="I52" i="61"/>
  <c r="H52" i="61"/>
  <c r="G52" i="61"/>
  <c r="F52" i="61"/>
  <c r="GC52" i="61" s="1"/>
  <c r="E52" i="61"/>
  <c r="D52" i="61"/>
  <c r="C52" i="61"/>
  <c r="B52" i="61"/>
  <c r="IK51" i="61"/>
  <c r="II51" i="61"/>
  <c r="IF51" i="61"/>
  <c r="HF51" i="61"/>
  <c r="HE51" i="61"/>
  <c r="HD51" i="61"/>
  <c r="HC51" i="61"/>
  <c r="GZ51" i="61"/>
  <c r="GP51" i="61"/>
  <c r="GO51" i="61"/>
  <c r="GN51" i="61"/>
  <c r="GM51" i="61"/>
  <c r="GJ51" i="61"/>
  <c r="GH51" i="61"/>
  <c r="GG51" i="61"/>
  <c r="GF51" i="61"/>
  <c r="GE51" i="61"/>
  <c r="GB51" i="61"/>
  <c r="FV51" i="61"/>
  <c r="FQ51" i="61"/>
  <c r="EL51" i="61" s="1"/>
  <c r="FP51" i="61"/>
  <c r="FO51" i="61"/>
  <c r="EM51" i="61" s="1"/>
  <c r="FK51" i="61"/>
  <c r="EY51" i="61"/>
  <c r="EX51" i="61"/>
  <c r="EW51" i="61"/>
  <c r="EV51" i="61"/>
  <c r="EU51" i="61"/>
  <c r="EQ51" i="61"/>
  <c r="EG51" i="61"/>
  <c r="EF51" i="61" s="1"/>
  <c r="AW51" i="61"/>
  <c r="AV51" i="61"/>
  <c r="AU51" i="61"/>
  <c r="AT51" i="61"/>
  <c r="AS51" i="61"/>
  <c r="AR51" i="61"/>
  <c r="AQ51" i="61"/>
  <c r="AP51" i="61"/>
  <c r="AO51" i="61"/>
  <c r="U51" i="61"/>
  <c r="BT51" i="61" s="1"/>
  <c r="T51" i="61"/>
  <c r="GL51" i="61" s="1"/>
  <c r="S51" i="61"/>
  <c r="R51" i="61"/>
  <c r="Q51" i="61"/>
  <c r="P51" i="61"/>
  <c r="GK51" i="61" s="1"/>
  <c r="O51" i="61"/>
  <c r="N51" i="61"/>
  <c r="M51" i="61"/>
  <c r="L51" i="61"/>
  <c r="K51" i="61"/>
  <c r="BX51" i="61" s="1"/>
  <c r="J51" i="61"/>
  <c r="GD51" i="61" s="1"/>
  <c r="I51" i="61"/>
  <c r="H51" i="61"/>
  <c r="G51" i="61"/>
  <c r="F51" i="61"/>
  <c r="E51" i="61"/>
  <c r="D51" i="61"/>
  <c r="C51" i="61"/>
  <c r="B51" i="61"/>
  <c r="IK50" i="61"/>
  <c r="II50" i="61"/>
  <c r="IF50" i="61"/>
  <c r="HF50" i="61"/>
  <c r="HE50" i="61"/>
  <c r="HD50" i="61"/>
  <c r="HC50" i="61"/>
  <c r="GZ50" i="61"/>
  <c r="GP50" i="61"/>
  <c r="GO50" i="61"/>
  <c r="GN50" i="61"/>
  <c r="GM50" i="61"/>
  <c r="GJ50" i="61"/>
  <c r="GH50" i="61"/>
  <c r="GG50" i="61"/>
  <c r="GF50" i="61"/>
  <c r="GE50" i="61"/>
  <c r="GB50" i="61"/>
  <c r="FV50" i="61"/>
  <c r="FQ50" i="61"/>
  <c r="EL50" i="61" s="1"/>
  <c r="FP50" i="61"/>
  <c r="FO50" i="61"/>
  <c r="FK50" i="61"/>
  <c r="EY50" i="61"/>
  <c r="EX50" i="61"/>
  <c r="EW50" i="61"/>
  <c r="EV50" i="61"/>
  <c r="EU50" i="61"/>
  <c r="EQ50" i="61"/>
  <c r="EG50" i="61"/>
  <c r="AW50" i="61"/>
  <c r="AV50" i="61"/>
  <c r="AU50" i="61"/>
  <c r="AT50" i="61"/>
  <c r="AS50" i="61"/>
  <c r="AR50" i="61"/>
  <c r="AQ50" i="61"/>
  <c r="AP50" i="61"/>
  <c r="AO50" i="61"/>
  <c r="U50" i="61"/>
  <c r="T50" i="61"/>
  <c r="GL50" i="61" s="1"/>
  <c r="S50" i="61"/>
  <c r="R50" i="61"/>
  <c r="Q50" i="61"/>
  <c r="P50" i="61"/>
  <c r="GK50" i="61" s="1"/>
  <c r="O50" i="61"/>
  <c r="N50" i="61"/>
  <c r="M50" i="61"/>
  <c r="L50" i="61"/>
  <c r="K50" i="61"/>
  <c r="GA50" i="61" s="1"/>
  <c r="J50" i="61"/>
  <c r="GD50" i="61" s="1"/>
  <c r="I50" i="61"/>
  <c r="H50" i="61"/>
  <c r="G50" i="61"/>
  <c r="F50" i="61"/>
  <c r="E50" i="61"/>
  <c r="D50" i="61"/>
  <c r="C50" i="61"/>
  <c r="B50" i="61"/>
  <c r="IK49" i="61"/>
  <c r="IL50" i="61" s="1"/>
  <c r="IM50" i="61" s="1"/>
  <c r="II49" i="61"/>
  <c r="IF49" i="61"/>
  <c r="HF49" i="61"/>
  <c r="HE49" i="61"/>
  <c r="HD49" i="61"/>
  <c r="HC49" i="61"/>
  <c r="GZ49" i="61"/>
  <c r="GP49" i="61"/>
  <c r="GO49" i="61"/>
  <c r="GN49" i="61"/>
  <c r="GM49" i="61"/>
  <c r="GJ49" i="61"/>
  <c r="GH49" i="61"/>
  <c r="GG49" i="61"/>
  <c r="GF49" i="61"/>
  <c r="GE49" i="61"/>
  <c r="GB49" i="61"/>
  <c r="FV49" i="61"/>
  <c r="FQ49" i="61"/>
  <c r="EL49" i="61" s="1"/>
  <c r="FP49" i="61"/>
  <c r="FO49" i="61"/>
  <c r="EM49" i="61" s="1"/>
  <c r="FK49" i="61"/>
  <c r="EY49" i="61"/>
  <c r="EX49" i="61"/>
  <c r="EW49" i="61"/>
  <c r="EV49" i="61"/>
  <c r="EU49" i="61"/>
  <c r="EQ49" i="61"/>
  <c r="EG49" i="61"/>
  <c r="AW49" i="61"/>
  <c r="AV49" i="61"/>
  <c r="AU49" i="61"/>
  <c r="AT49" i="61"/>
  <c r="AS49" i="61"/>
  <c r="AR49" i="61"/>
  <c r="AQ49" i="61"/>
  <c r="AP49" i="61"/>
  <c r="AO49" i="61"/>
  <c r="U49" i="61"/>
  <c r="GI49" i="61" s="1"/>
  <c r="T49" i="61"/>
  <c r="GL49" i="61" s="1"/>
  <c r="S49" i="61"/>
  <c r="R49" i="61"/>
  <c r="Q49" i="61"/>
  <c r="P49" i="61"/>
  <c r="GK49" i="61" s="1"/>
  <c r="O49" i="61"/>
  <c r="N49" i="61"/>
  <c r="M49" i="61"/>
  <c r="L49" i="61"/>
  <c r="K49" i="61"/>
  <c r="GA49" i="61" s="1"/>
  <c r="J49" i="61"/>
  <c r="I49" i="61"/>
  <c r="H49" i="61"/>
  <c r="G49" i="61"/>
  <c r="F49" i="61"/>
  <c r="E49" i="61"/>
  <c r="D49" i="61"/>
  <c r="C49" i="61"/>
  <c r="B49" i="61"/>
  <c r="IK48" i="61"/>
  <c r="IL48" i="61" s="1"/>
  <c r="IM48" i="61" s="1"/>
  <c r="II48" i="61"/>
  <c r="IF48" i="61"/>
  <c r="IG49" i="61" s="1"/>
  <c r="HF48" i="61"/>
  <c r="HE48" i="61"/>
  <c r="HD48" i="61"/>
  <c r="HC48" i="61"/>
  <c r="GZ48" i="61"/>
  <c r="GP48" i="61"/>
  <c r="GO48" i="61"/>
  <c r="GN48" i="61"/>
  <c r="GM48" i="61"/>
  <c r="GJ48" i="61"/>
  <c r="GH48" i="61"/>
  <c r="GG48" i="61"/>
  <c r="GF48" i="61"/>
  <c r="GE48" i="61"/>
  <c r="GB48" i="61"/>
  <c r="FV48" i="61"/>
  <c r="FQ48" i="61"/>
  <c r="EL48" i="61" s="1"/>
  <c r="FP48" i="61"/>
  <c r="FO48" i="61"/>
  <c r="EM48" i="61" s="1"/>
  <c r="FK48" i="61"/>
  <c r="EY48" i="61"/>
  <c r="EX48" i="61"/>
  <c r="EW48" i="61"/>
  <c r="EV48" i="61"/>
  <c r="EU48" i="61"/>
  <c r="EQ48" i="61"/>
  <c r="EG48" i="61"/>
  <c r="AW48" i="61"/>
  <c r="AV48" i="61"/>
  <c r="AU48" i="61"/>
  <c r="AT48" i="61"/>
  <c r="AS48" i="61"/>
  <c r="AR48" i="61"/>
  <c r="AQ48" i="61"/>
  <c r="AP48" i="61"/>
  <c r="AO48" i="61"/>
  <c r="U48" i="61"/>
  <c r="BT48" i="61" s="1"/>
  <c r="T48" i="61"/>
  <c r="GL48" i="61" s="1"/>
  <c r="S48" i="61"/>
  <c r="R48" i="61"/>
  <c r="Q48" i="61"/>
  <c r="P48" i="61"/>
  <c r="GK48" i="61" s="1"/>
  <c r="O48" i="61"/>
  <c r="N48" i="61"/>
  <c r="M48" i="61"/>
  <c r="L48" i="61"/>
  <c r="K48" i="61"/>
  <c r="BX48" i="61" s="1"/>
  <c r="J48" i="61"/>
  <c r="I48" i="61"/>
  <c r="H48" i="61"/>
  <c r="G48" i="61"/>
  <c r="F48" i="61"/>
  <c r="GC48" i="61" s="1"/>
  <c r="E48" i="61"/>
  <c r="D48" i="61"/>
  <c r="C48" i="61"/>
  <c r="B48" i="61"/>
  <c r="IK47" i="61"/>
  <c r="IL47" i="61" s="1"/>
  <c r="IM47" i="61" s="1"/>
  <c r="II47" i="61"/>
  <c r="IF47" i="61"/>
  <c r="HF47" i="61"/>
  <c r="HE47" i="61"/>
  <c r="HD47" i="61"/>
  <c r="HC47" i="61"/>
  <c r="GZ47" i="61"/>
  <c r="GP47" i="61"/>
  <c r="GO47" i="61"/>
  <c r="GN47" i="61"/>
  <c r="GM47" i="61"/>
  <c r="GJ47" i="61"/>
  <c r="GH47" i="61"/>
  <c r="GG47" i="61"/>
  <c r="GF47" i="61"/>
  <c r="GE47" i="61"/>
  <c r="GB47" i="61"/>
  <c r="FV47" i="61"/>
  <c r="FQ47" i="61"/>
  <c r="EL47" i="61" s="1"/>
  <c r="FP47" i="61"/>
  <c r="FO47" i="61"/>
  <c r="FK47" i="61"/>
  <c r="EY47" i="61"/>
  <c r="EX47" i="61"/>
  <c r="EW47" i="61"/>
  <c r="EV47" i="61"/>
  <c r="EU47" i="61"/>
  <c r="EQ47" i="61"/>
  <c r="EG47" i="61"/>
  <c r="AW47" i="61"/>
  <c r="AV47" i="61"/>
  <c r="AU47" i="61"/>
  <c r="AT47" i="61"/>
  <c r="AS47" i="61"/>
  <c r="AR47" i="61"/>
  <c r="AQ47" i="61"/>
  <c r="AP47" i="61"/>
  <c r="AO47" i="61"/>
  <c r="U47" i="61"/>
  <c r="GI47" i="61" s="1"/>
  <c r="T47" i="61"/>
  <c r="GL47" i="61" s="1"/>
  <c r="S47" i="61"/>
  <c r="R47" i="61"/>
  <c r="Q47" i="61"/>
  <c r="P47" i="61"/>
  <c r="GK47" i="61" s="1"/>
  <c r="O47" i="61"/>
  <c r="N47" i="61"/>
  <c r="M47" i="61"/>
  <c r="L47" i="61"/>
  <c r="K47" i="61"/>
  <c r="GA47" i="61" s="1"/>
  <c r="J47" i="61"/>
  <c r="I47" i="61"/>
  <c r="H47" i="61"/>
  <c r="G47" i="61"/>
  <c r="F47" i="61"/>
  <c r="E47" i="61"/>
  <c r="D47" i="61"/>
  <c r="C47" i="61"/>
  <c r="B47" i="61"/>
  <c r="IK46" i="61"/>
  <c r="II46" i="61"/>
  <c r="IF46" i="61"/>
  <c r="HF46" i="61"/>
  <c r="HE46" i="61"/>
  <c r="HD46" i="61"/>
  <c r="HC46" i="61"/>
  <c r="GZ46" i="61"/>
  <c r="GP46" i="61"/>
  <c r="GO46" i="61"/>
  <c r="GN46" i="61"/>
  <c r="GM46" i="61"/>
  <c r="GJ46" i="61"/>
  <c r="GH46" i="61"/>
  <c r="GG46" i="61"/>
  <c r="GF46" i="61"/>
  <c r="GE46" i="61"/>
  <c r="GB46" i="61"/>
  <c r="FV46" i="61"/>
  <c r="FQ46" i="61"/>
  <c r="EL46" i="61" s="1"/>
  <c r="FP46" i="61"/>
  <c r="FO46" i="61"/>
  <c r="EM46" i="61" s="1"/>
  <c r="FK46" i="61"/>
  <c r="EY46" i="61"/>
  <c r="EX46" i="61"/>
  <c r="EW46" i="61"/>
  <c r="EV46" i="61"/>
  <c r="EU46" i="61"/>
  <c r="EQ46" i="61"/>
  <c r="EG46" i="61"/>
  <c r="AW46" i="61"/>
  <c r="AV46" i="61"/>
  <c r="AU46" i="61"/>
  <c r="AT46" i="61"/>
  <c r="AS46" i="61"/>
  <c r="AR46" i="61"/>
  <c r="AQ46" i="61"/>
  <c r="AP46" i="61"/>
  <c r="AO46" i="61"/>
  <c r="U46" i="61"/>
  <c r="T46" i="61"/>
  <c r="GL46" i="61" s="1"/>
  <c r="S46" i="61"/>
  <c r="R46" i="61"/>
  <c r="Q46" i="61"/>
  <c r="P46" i="61"/>
  <c r="GK46" i="61" s="1"/>
  <c r="O46" i="61"/>
  <c r="N46" i="61"/>
  <c r="M46" i="61"/>
  <c r="L46" i="61"/>
  <c r="K46" i="61"/>
  <c r="GA46" i="61" s="1"/>
  <c r="J46" i="61"/>
  <c r="GD46" i="61" s="1"/>
  <c r="I46" i="61"/>
  <c r="H46" i="61"/>
  <c r="G46" i="61"/>
  <c r="F46" i="61"/>
  <c r="GC46" i="61" s="1"/>
  <c r="E46" i="61"/>
  <c r="D46" i="61"/>
  <c r="C46" i="61"/>
  <c r="B46" i="61"/>
  <c r="IK45" i="61"/>
  <c r="II45" i="61"/>
  <c r="IF45" i="61"/>
  <c r="HF45" i="61"/>
  <c r="HE45" i="61"/>
  <c r="HD45" i="61"/>
  <c r="HC45" i="61"/>
  <c r="GZ45" i="61"/>
  <c r="GP45" i="61"/>
  <c r="GO45" i="61"/>
  <c r="GN45" i="61"/>
  <c r="GM45" i="61"/>
  <c r="GJ45" i="61"/>
  <c r="GH45" i="61"/>
  <c r="GG45" i="61"/>
  <c r="GF45" i="61"/>
  <c r="GE45" i="61"/>
  <c r="GB45" i="61"/>
  <c r="FV45" i="61"/>
  <c r="FQ45" i="61"/>
  <c r="EL45" i="61" s="1"/>
  <c r="FP45" i="61"/>
  <c r="FO45" i="61"/>
  <c r="EM45" i="61" s="1"/>
  <c r="FK45" i="61"/>
  <c r="EY45" i="61"/>
  <c r="EX45" i="61"/>
  <c r="EW45" i="61"/>
  <c r="EV45" i="61"/>
  <c r="EU45" i="61"/>
  <c r="EQ45" i="61"/>
  <c r="EG45" i="61"/>
  <c r="AW45" i="61"/>
  <c r="AV45" i="61"/>
  <c r="AU45" i="61"/>
  <c r="AT45" i="61"/>
  <c r="AS45" i="61"/>
  <c r="AR45" i="61"/>
  <c r="AQ45" i="61"/>
  <c r="AP45" i="61"/>
  <c r="AO45" i="61"/>
  <c r="U45" i="61"/>
  <c r="GI45" i="61" s="1"/>
  <c r="T45" i="61"/>
  <c r="GL45" i="61" s="1"/>
  <c r="S45" i="61"/>
  <c r="R45" i="61"/>
  <c r="Q45" i="61"/>
  <c r="P45" i="61"/>
  <c r="GK45" i="61" s="1"/>
  <c r="O45" i="61"/>
  <c r="N45" i="61"/>
  <c r="M45" i="61"/>
  <c r="L45" i="61"/>
  <c r="K45" i="61"/>
  <c r="GA45" i="61" s="1"/>
  <c r="J45" i="61"/>
  <c r="I45" i="61"/>
  <c r="H45" i="61"/>
  <c r="G45" i="61"/>
  <c r="F45" i="61"/>
  <c r="E45" i="61"/>
  <c r="D45" i="61"/>
  <c r="C45" i="61"/>
  <c r="B45" i="61"/>
  <c r="IK44" i="61"/>
  <c r="II44" i="61"/>
  <c r="IF44" i="61"/>
  <c r="IG45" i="61" s="1"/>
  <c r="HF44" i="61"/>
  <c r="HE44" i="61"/>
  <c r="HD44" i="61"/>
  <c r="HC44" i="61"/>
  <c r="GZ44" i="61"/>
  <c r="GP44" i="61"/>
  <c r="GO44" i="61"/>
  <c r="GN44" i="61"/>
  <c r="GM44" i="61"/>
  <c r="GJ44" i="61"/>
  <c r="GH44" i="61"/>
  <c r="GG44" i="61"/>
  <c r="GF44" i="61"/>
  <c r="GE44" i="61"/>
  <c r="GB44" i="61"/>
  <c r="FV44" i="61"/>
  <c r="FQ44" i="61"/>
  <c r="EL44" i="61" s="1"/>
  <c r="FP44" i="61"/>
  <c r="FK44" i="61"/>
  <c r="EY44" i="61"/>
  <c r="EX44" i="61"/>
  <c r="EW44" i="61"/>
  <c r="EV44" i="61"/>
  <c r="EU44" i="61"/>
  <c r="EQ44" i="61"/>
  <c r="EG44" i="61"/>
  <c r="AW44" i="61"/>
  <c r="AV44" i="61"/>
  <c r="AU44" i="61"/>
  <c r="AT44" i="61"/>
  <c r="AS44" i="61"/>
  <c r="AR44" i="61"/>
  <c r="AQ44" i="61"/>
  <c r="AP44" i="61"/>
  <c r="AO44" i="61"/>
  <c r="U44" i="61"/>
  <c r="T44" i="61"/>
  <c r="GL44" i="61" s="1"/>
  <c r="S44" i="61"/>
  <c r="R44" i="61"/>
  <c r="Q44" i="61"/>
  <c r="P44" i="61"/>
  <c r="GK44" i="61" s="1"/>
  <c r="O44" i="61"/>
  <c r="N44" i="61"/>
  <c r="M44" i="61"/>
  <c r="L44" i="61"/>
  <c r="K44" i="61"/>
  <c r="BX44" i="61" s="1"/>
  <c r="J44" i="61"/>
  <c r="I44" i="61"/>
  <c r="H44" i="61"/>
  <c r="G44" i="61"/>
  <c r="F44" i="61"/>
  <c r="GC44" i="61" s="1"/>
  <c r="E44" i="61"/>
  <c r="D44" i="61"/>
  <c r="C44" i="61"/>
  <c r="B44" i="61"/>
  <c r="IK43" i="61"/>
  <c r="II43" i="61"/>
  <c r="IF43" i="61"/>
  <c r="HF43" i="61"/>
  <c r="HE43" i="61"/>
  <c r="HD43" i="61"/>
  <c r="HC43" i="61"/>
  <c r="GZ43" i="61"/>
  <c r="GP43" i="61"/>
  <c r="GO43" i="61"/>
  <c r="GN43" i="61"/>
  <c r="GM43" i="61"/>
  <c r="GJ43" i="61"/>
  <c r="GH43" i="61"/>
  <c r="GG43" i="61"/>
  <c r="GF43" i="61"/>
  <c r="GE43" i="61"/>
  <c r="GB43" i="61"/>
  <c r="FV43" i="61"/>
  <c r="FQ43" i="61"/>
  <c r="EL43" i="61" s="1"/>
  <c r="FP43" i="61"/>
  <c r="FK43" i="61"/>
  <c r="EY43" i="61"/>
  <c r="EX43" i="61"/>
  <c r="EW43" i="61"/>
  <c r="EV43" i="61"/>
  <c r="EU43" i="61"/>
  <c r="EQ43" i="61"/>
  <c r="EG43" i="61"/>
  <c r="EF43" i="61" s="1"/>
  <c r="AW43" i="61"/>
  <c r="AV43" i="61"/>
  <c r="AU43" i="61"/>
  <c r="AT43" i="61"/>
  <c r="AS43" i="61"/>
  <c r="AR43" i="61"/>
  <c r="AQ43" i="61"/>
  <c r="AP43" i="61"/>
  <c r="AO43" i="61"/>
  <c r="U43" i="61"/>
  <c r="T43" i="61"/>
  <c r="GL43" i="61" s="1"/>
  <c r="S43" i="61"/>
  <c r="R43" i="61"/>
  <c r="Q43" i="61"/>
  <c r="P43" i="61"/>
  <c r="GK43" i="61" s="1"/>
  <c r="O43" i="61"/>
  <c r="N43" i="61"/>
  <c r="M43" i="61"/>
  <c r="L43" i="61"/>
  <c r="K43" i="61"/>
  <c r="J43" i="61"/>
  <c r="GD43" i="61" s="1"/>
  <c r="I43" i="61"/>
  <c r="H43" i="61"/>
  <c r="G43" i="61"/>
  <c r="F43" i="61"/>
  <c r="GC43" i="61" s="1"/>
  <c r="E43" i="61"/>
  <c r="D43" i="61"/>
  <c r="C43" i="61"/>
  <c r="B43" i="61"/>
  <c r="IK42" i="61"/>
  <c r="II42" i="61"/>
  <c r="IF42" i="61"/>
  <c r="HF42" i="61"/>
  <c r="HE42" i="61"/>
  <c r="HD42" i="61"/>
  <c r="HC42" i="61"/>
  <c r="GZ42" i="61"/>
  <c r="GP42" i="61"/>
  <c r="GO42" i="61"/>
  <c r="GN42" i="61"/>
  <c r="GM42" i="61"/>
  <c r="GJ42" i="61"/>
  <c r="GH42" i="61"/>
  <c r="GG42" i="61"/>
  <c r="GF42" i="61"/>
  <c r="GE42" i="61"/>
  <c r="GB42" i="61"/>
  <c r="FV42" i="61"/>
  <c r="FQ42" i="61"/>
  <c r="EL42" i="61" s="1"/>
  <c r="FP42" i="61"/>
  <c r="FK42" i="61"/>
  <c r="EY42" i="61"/>
  <c r="EX42" i="61"/>
  <c r="EW42" i="61"/>
  <c r="EV42" i="61"/>
  <c r="EU42" i="61"/>
  <c r="EQ42" i="61"/>
  <c r="EG42" i="61"/>
  <c r="EF42" i="61" s="1"/>
  <c r="AW42" i="61"/>
  <c r="AV42" i="61"/>
  <c r="AU42" i="61"/>
  <c r="AT42" i="61"/>
  <c r="AS42" i="61"/>
  <c r="AR42" i="61"/>
  <c r="AQ42" i="61"/>
  <c r="AP42" i="61"/>
  <c r="AO42" i="61"/>
  <c r="U42" i="61"/>
  <c r="GI42" i="61" s="1"/>
  <c r="T42" i="61"/>
  <c r="GL42" i="61" s="1"/>
  <c r="S42" i="61"/>
  <c r="R42" i="61"/>
  <c r="Q42" i="61"/>
  <c r="P42" i="61"/>
  <c r="GK42" i="61" s="1"/>
  <c r="O42" i="61"/>
  <c r="N42" i="61"/>
  <c r="M42" i="61"/>
  <c r="L42" i="61"/>
  <c r="K42" i="61"/>
  <c r="J42" i="61"/>
  <c r="I42" i="61"/>
  <c r="H42" i="61"/>
  <c r="G42" i="61"/>
  <c r="F42" i="61"/>
  <c r="E42" i="61"/>
  <c r="D42" i="61"/>
  <c r="C42" i="61"/>
  <c r="B42" i="61"/>
  <c r="IK41" i="61"/>
  <c r="IL42" i="61" s="1"/>
  <c r="IM42" i="61" s="1"/>
  <c r="II41" i="61"/>
  <c r="IF41" i="61"/>
  <c r="IG41" i="61" s="1"/>
  <c r="HF41" i="61"/>
  <c r="HE41" i="61"/>
  <c r="HD41" i="61"/>
  <c r="HC41" i="61"/>
  <c r="GZ41" i="61"/>
  <c r="GP41" i="61"/>
  <c r="GO41" i="61"/>
  <c r="GN41" i="61"/>
  <c r="GM41" i="61"/>
  <c r="GJ41" i="61"/>
  <c r="GH41" i="61"/>
  <c r="GG41" i="61"/>
  <c r="GF41" i="61"/>
  <c r="GE41" i="61"/>
  <c r="GB41" i="61"/>
  <c r="FV41" i="61"/>
  <c r="FQ41" i="61"/>
  <c r="EL41" i="61" s="1"/>
  <c r="FP41" i="61"/>
  <c r="FK41" i="61"/>
  <c r="EY41" i="61"/>
  <c r="EX41" i="61"/>
  <c r="EW41" i="61"/>
  <c r="EV41" i="61"/>
  <c r="EU41" i="61"/>
  <c r="EQ41" i="61"/>
  <c r="EG41" i="61"/>
  <c r="DP41" i="61"/>
  <c r="DO41" i="61"/>
  <c r="DN41" i="61"/>
  <c r="DM41" i="61"/>
  <c r="DQ41" i="61" s="1"/>
  <c r="AW41" i="61"/>
  <c r="AV41" i="61"/>
  <c r="AU41" i="61"/>
  <c r="AT41" i="61"/>
  <c r="AS41" i="61"/>
  <c r="AR41" i="61"/>
  <c r="AQ41" i="61"/>
  <c r="AP41" i="61"/>
  <c r="AO41" i="61"/>
  <c r="U41" i="61"/>
  <c r="GI41" i="61" s="1"/>
  <c r="T41" i="61"/>
  <c r="GL41" i="61" s="1"/>
  <c r="S41" i="61"/>
  <c r="R41" i="61"/>
  <c r="Q41" i="61"/>
  <c r="P41" i="61"/>
  <c r="GK41" i="61" s="1"/>
  <c r="O41" i="61"/>
  <c r="N41" i="61"/>
  <c r="M41" i="61"/>
  <c r="L41" i="61"/>
  <c r="K41" i="61"/>
  <c r="J41" i="61"/>
  <c r="I41" i="61"/>
  <c r="H41" i="61"/>
  <c r="G41" i="61"/>
  <c r="F41" i="61"/>
  <c r="E41" i="61"/>
  <c r="D41" i="61"/>
  <c r="C41" i="61"/>
  <c r="B41" i="61"/>
  <c r="IK40" i="61"/>
  <c r="II40" i="61"/>
  <c r="IF40" i="61"/>
  <c r="HF40" i="61"/>
  <c r="HE40" i="61"/>
  <c r="HD40" i="61"/>
  <c r="HC40" i="61"/>
  <c r="GZ40" i="61"/>
  <c r="GP40" i="61"/>
  <c r="GO40" i="61"/>
  <c r="GN40" i="61"/>
  <c r="GM40" i="61"/>
  <c r="GJ40" i="61"/>
  <c r="GH40" i="61"/>
  <c r="GG40" i="61"/>
  <c r="GF40" i="61"/>
  <c r="GE40" i="61"/>
  <c r="GB40" i="61"/>
  <c r="FV40" i="61"/>
  <c r="FQ40" i="61"/>
  <c r="EL40" i="61" s="1"/>
  <c r="FP40" i="61"/>
  <c r="FK40" i="61"/>
  <c r="EY40" i="61"/>
  <c r="EX40" i="61"/>
  <c r="EW40" i="61"/>
  <c r="EV40" i="61"/>
  <c r="EU40" i="61"/>
  <c r="EQ40" i="61"/>
  <c r="EG40" i="61"/>
  <c r="EF40" i="61" s="1"/>
  <c r="DP40" i="61"/>
  <c r="DO40" i="61"/>
  <c r="DN40" i="61"/>
  <c r="DM40" i="61"/>
  <c r="DQ40" i="61" s="1"/>
  <c r="AW40" i="61"/>
  <c r="AV40" i="61"/>
  <c r="AU40" i="61"/>
  <c r="AT40" i="61"/>
  <c r="AS40" i="61"/>
  <c r="AR40" i="61"/>
  <c r="AQ40" i="61"/>
  <c r="AP40" i="61"/>
  <c r="AO40" i="61"/>
  <c r="U40" i="61"/>
  <c r="GI40" i="61" s="1"/>
  <c r="T40" i="61"/>
  <c r="GL40" i="61" s="1"/>
  <c r="S40" i="61"/>
  <c r="R40" i="61"/>
  <c r="Q40" i="61"/>
  <c r="P40" i="61"/>
  <c r="GK40" i="61" s="1"/>
  <c r="O40" i="61"/>
  <c r="N40" i="61"/>
  <c r="M40" i="61"/>
  <c r="L40" i="61"/>
  <c r="K40" i="61"/>
  <c r="J40" i="61"/>
  <c r="I40" i="61"/>
  <c r="H40" i="61"/>
  <c r="G40" i="61"/>
  <c r="F40" i="61"/>
  <c r="E40" i="61"/>
  <c r="D40" i="61"/>
  <c r="C40" i="61"/>
  <c r="B40" i="61"/>
  <c r="IK39" i="61"/>
  <c r="II39" i="61"/>
  <c r="IF39" i="61"/>
  <c r="IG40" i="61" s="1"/>
  <c r="HF39" i="61"/>
  <c r="HE39" i="61"/>
  <c r="HD39" i="61"/>
  <c r="HC39" i="61"/>
  <c r="GZ39" i="61"/>
  <c r="GP39" i="61"/>
  <c r="GO39" i="61"/>
  <c r="GN39" i="61"/>
  <c r="GM39" i="61"/>
  <c r="GJ39" i="61"/>
  <c r="GH39" i="61"/>
  <c r="GG39" i="61"/>
  <c r="GF39" i="61"/>
  <c r="GE39" i="61"/>
  <c r="GB39" i="61"/>
  <c r="FV39" i="61"/>
  <c r="FQ39" i="61"/>
  <c r="EL39" i="61" s="1"/>
  <c r="FP39" i="61"/>
  <c r="FK39" i="61"/>
  <c r="EY39" i="61"/>
  <c r="EX39" i="61"/>
  <c r="EW39" i="61"/>
  <c r="EV39" i="61"/>
  <c r="EU39" i="61"/>
  <c r="EQ39" i="61"/>
  <c r="EG39" i="61"/>
  <c r="DP39" i="61"/>
  <c r="DO39" i="61"/>
  <c r="DN39" i="61"/>
  <c r="DM39" i="61"/>
  <c r="DQ39" i="61" s="1"/>
  <c r="AW39" i="61"/>
  <c r="AV39" i="61"/>
  <c r="AU39" i="61"/>
  <c r="AT39" i="61"/>
  <c r="AS39" i="61"/>
  <c r="AR39" i="61"/>
  <c r="AQ39" i="61"/>
  <c r="AP39" i="61"/>
  <c r="AO39" i="61"/>
  <c r="U39" i="61"/>
  <c r="BT39" i="61" s="1"/>
  <c r="T39" i="61"/>
  <c r="GL39" i="61" s="1"/>
  <c r="S39" i="61"/>
  <c r="R39" i="61"/>
  <c r="Q39" i="61"/>
  <c r="P39" i="61"/>
  <c r="GK39" i="61" s="1"/>
  <c r="O39" i="61"/>
  <c r="N39" i="61"/>
  <c r="M39" i="61"/>
  <c r="L39" i="61"/>
  <c r="K39" i="61"/>
  <c r="BX39" i="61" s="1"/>
  <c r="J39" i="61"/>
  <c r="I39" i="61"/>
  <c r="H39" i="61"/>
  <c r="G39" i="61"/>
  <c r="F39" i="61"/>
  <c r="E39" i="61"/>
  <c r="D39" i="61"/>
  <c r="C39" i="61"/>
  <c r="B39" i="61"/>
  <c r="IK38" i="61"/>
  <c r="IL39" i="61" s="1"/>
  <c r="IM39" i="61" s="1"/>
  <c r="II38" i="61"/>
  <c r="IF38" i="61"/>
  <c r="HF38" i="61"/>
  <c r="HE38" i="61"/>
  <c r="HD38" i="61"/>
  <c r="HC38" i="61"/>
  <c r="GZ38" i="61"/>
  <c r="GP38" i="61"/>
  <c r="GO38" i="61"/>
  <c r="GN38" i="61"/>
  <c r="GM38" i="61"/>
  <c r="GJ38" i="61"/>
  <c r="GH38" i="61"/>
  <c r="GG38" i="61"/>
  <c r="GF38" i="61"/>
  <c r="GE38" i="61"/>
  <c r="GB38" i="61"/>
  <c r="FV38" i="61"/>
  <c r="FQ38" i="61"/>
  <c r="EL38" i="61" s="1"/>
  <c r="FP38" i="61"/>
  <c r="FK38" i="61"/>
  <c r="EY38" i="61"/>
  <c r="EX38" i="61"/>
  <c r="EW38" i="61"/>
  <c r="EV38" i="61"/>
  <c r="EU38" i="61"/>
  <c r="EQ38" i="61"/>
  <c r="EG38" i="61"/>
  <c r="DP38" i="61"/>
  <c r="DO38" i="61"/>
  <c r="DN38" i="61"/>
  <c r="DM38" i="61"/>
  <c r="DQ38" i="61" s="1"/>
  <c r="AW38" i="61"/>
  <c r="AV38" i="61"/>
  <c r="AU38" i="61"/>
  <c r="AT38" i="61"/>
  <c r="AS38" i="61"/>
  <c r="AR38" i="61"/>
  <c r="AQ38" i="61"/>
  <c r="AP38" i="61"/>
  <c r="AO38" i="61"/>
  <c r="U38" i="61"/>
  <c r="BT38" i="61" s="1"/>
  <c r="T38" i="61"/>
  <c r="GL38" i="61" s="1"/>
  <c r="S38" i="61"/>
  <c r="R38" i="61"/>
  <c r="Q38" i="61"/>
  <c r="P38" i="61"/>
  <c r="GK38" i="61" s="1"/>
  <c r="O38" i="61"/>
  <c r="N38" i="61"/>
  <c r="M38" i="61"/>
  <c r="L38" i="61"/>
  <c r="K38" i="61"/>
  <c r="J38" i="61"/>
  <c r="I38" i="61"/>
  <c r="H38" i="61"/>
  <c r="G38" i="61"/>
  <c r="F38" i="61"/>
  <c r="E38" i="61"/>
  <c r="D38" i="61"/>
  <c r="C38" i="61"/>
  <c r="B38" i="61"/>
  <c r="IK37" i="61"/>
  <c r="IL38" i="61" s="1"/>
  <c r="IM38" i="61" s="1"/>
  <c r="II37" i="61"/>
  <c r="IF37" i="61"/>
  <c r="IG38" i="61" s="1"/>
  <c r="HF37" i="61"/>
  <c r="HE37" i="61"/>
  <c r="HD37" i="61"/>
  <c r="HC37" i="61"/>
  <c r="GZ37" i="61"/>
  <c r="GP37" i="61"/>
  <c r="GO37" i="61"/>
  <c r="GN37" i="61"/>
  <c r="GM37" i="61"/>
  <c r="GJ37" i="61"/>
  <c r="GH37" i="61"/>
  <c r="GG37" i="61"/>
  <c r="GF37" i="61"/>
  <c r="GE37" i="61"/>
  <c r="GB37" i="61"/>
  <c r="FV37" i="61"/>
  <c r="FQ37" i="61"/>
  <c r="EL37" i="61" s="1"/>
  <c r="FP37" i="61"/>
  <c r="FK37" i="61"/>
  <c r="EY37" i="61"/>
  <c r="EX37" i="61"/>
  <c r="EW37" i="61"/>
  <c r="EV37" i="61"/>
  <c r="EU37" i="61"/>
  <c r="EQ37" i="61"/>
  <c r="EG37" i="61"/>
  <c r="DP37" i="61"/>
  <c r="DO37" i="61"/>
  <c r="DN37" i="61"/>
  <c r="DM37" i="61"/>
  <c r="DQ37" i="61" s="1"/>
  <c r="AW37" i="61"/>
  <c r="AV37" i="61"/>
  <c r="AU37" i="61"/>
  <c r="AT37" i="61"/>
  <c r="AS37" i="61"/>
  <c r="AR37" i="61"/>
  <c r="AQ37" i="61"/>
  <c r="AP37" i="61"/>
  <c r="AO37" i="61"/>
  <c r="U37" i="61"/>
  <c r="BT37" i="61" s="1"/>
  <c r="T37" i="61"/>
  <c r="GL37" i="61" s="1"/>
  <c r="S37" i="61"/>
  <c r="R37" i="61"/>
  <c r="Q37" i="61"/>
  <c r="P37" i="61"/>
  <c r="GK37" i="61" s="1"/>
  <c r="O37" i="61"/>
  <c r="N37" i="61"/>
  <c r="M37" i="61"/>
  <c r="L37" i="61"/>
  <c r="K37" i="61"/>
  <c r="BX37" i="61" s="1"/>
  <c r="J37" i="61"/>
  <c r="I37" i="61"/>
  <c r="H37" i="61"/>
  <c r="G37" i="61"/>
  <c r="F37" i="61"/>
  <c r="E37" i="61"/>
  <c r="D37" i="61"/>
  <c r="C37" i="61"/>
  <c r="B37" i="61"/>
  <c r="IK36" i="61"/>
  <c r="IL37" i="61" s="1"/>
  <c r="IM37" i="61" s="1"/>
  <c r="II36" i="61"/>
  <c r="IF36" i="61"/>
  <c r="HF36" i="61"/>
  <c r="HE36" i="61"/>
  <c r="HD36" i="61"/>
  <c r="HC36" i="61"/>
  <c r="GZ36" i="61"/>
  <c r="GP36" i="61"/>
  <c r="GO36" i="61"/>
  <c r="GN36" i="61"/>
  <c r="GM36" i="61"/>
  <c r="GJ36" i="61"/>
  <c r="GH36" i="61"/>
  <c r="GG36" i="61"/>
  <c r="GF36" i="61"/>
  <c r="GE36" i="61"/>
  <c r="GB36" i="61"/>
  <c r="FV36" i="61"/>
  <c r="FQ36" i="61"/>
  <c r="EL36" i="61" s="1"/>
  <c r="FP36" i="61"/>
  <c r="FK36" i="61"/>
  <c r="EY36" i="61"/>
  <c r="EX36" i="61"/>
  <c r="EW36" i="61"/>
  <c r="EV36" i="61"/>
  <c r="EU36" i="61"/>
  <c r="EQ36" i="61"/>
  <c r="EG36" i="61"/>
  <c r="EF36" i="61" s="1"/>
  <c r="DZ36" i="61"/>
  <c r="DP36" i="61"/>
  <c r="DO36" i="61"/>
  <c r="DN36" i="61"/>
  <c r="DM36" i="61"/>
  <c r="AW36" i="61"/>
  <c r="AV36" i="61"/>
  <c r="AU36" i="61"/>
  <c r="AT36" i="61"/>
  <c r="AS36" i="61"/>
  <c r="AR36" i="61"/>
  <c r="AQ36" i="61"/>
  <c r="AP36" i="61"/>
  <c r="AO36" i="61"/>
  <c r="U36" i="61"/>
  <c r="BT36" i="61" s="1"/>
  <c r="T36" i="61"/>
  <c r="GL36" i="61" s="1"/>
  <c r="S36" i="61"/>
  <c r="R36" i="61"/>
  <c r="Q36" i="61"/>
  <c r="P36" i="61"/>
  <c r="O36" i="61"/>
  <c r="N36" i="61"/>
  <c r="M36" i="61"/>
  <c r="L36" i="61"/>
  <c r="K36" i="61"/>
  <c r="GA36" i="61" s="1"/>
  <c r="J36" i="61"/>
  <c r="GD36" i="61" s="1"/>
  <c r="I36" i="61"/>
  <c r="H36" i="61"/>
  <c r="G36" i="61"/>
  <c r="F36" i="61"/>
  <c r="E36" i="61"/>
  <c r="D36" i="61"/>
  <c r="C36" i="61"/>
  <c r="B36" i="61"/>
  <c r="IK35" i="61"/>
  <c r="IL36" i="61" s="1"/>
  <c r="IM36" i="61" s="1"/>
  <c r="II35" i="61"/>
  <c r="IF35" i="61"/>
  <c r="IG36" i="61" s="1"/>
  <c r="HF35" i="61"/>
  <c r="HE35" i="61"/>
  <c r="HD35" i="61"/>
  <c r="HC35" i="61"/>
  <c r="GZ35" i="61"/>
  <c r="GP35" i="61"/>
  <c r="GO35" i="61"/>
  <c r="GN35" i="61"/>
  <c r="GM35" i="61"/>
  <c r="GJ35" i="61"/>
  <c r="GH35" i="61"/>
  <c r="GG35" i="61"/>
  <c r="GF35" i="61"/>
  <c r="GE35" i="61"/>
  <c r="GB35" i="61"/>
  <c r="FV35" i="61"/>
  <c r="FQ35" i="61"/>
  <c r="EL35" i="61" s="1"/>
  <c r="FP35" i="61"/>
  <c r="FK35" i="61"/>
  <c r="EY35" i="61"/>
  <c r="EX35" i="61"/>
  <c r="EW35" i="61"/>
  <c r="EV35" i="61"/>
  <c r="EU35" i="61"/>
  <c r="EQ35" i="61"/>
  <c r="EG35" i="61"/>
  <c r="EA35" i="61"/>
  <c r="DZ35" i="61"/>
  <c r="DP35" i="61"/>
  <c r="DO35" i="61"/>
  <c r="DN35" i="61"/>
  <c r="DM35" i="61"/>
  <c r="AW35" i="61"/>
  <c r="AV35" i="61"/>
  <c r="AU35" i="61"/>
  <c r="AT35" i="61"/>
  <c r="AS35" i="61"/>
  <c r="AR35" i="61"/>
  <c r="AQ35" i="61"/>
  <c r="AP35" i="61"/>
  <c r="AO35" i="61"/>
  <c r="U35" i="61"/>
  <c r="BT35" i="61" s="1"/>
  <c r="T35" i="61"/>
  <c r="GL35" i="61" s="1"/>
  <c r="S35" i="61"/>
  <c r="R35" i="61"/>
  <c r="Q35" i="61"/>
  <c r="P35" i="61"/>
  <c r="O35" i="61"/>
  <c r="N35" i="61"/>
  <c r="M35" i="61"/>
  <c r="L35" i="61"/>
  <c r="K35" i="61"/>
  <c r="BX35" i="61" s="1"/>
  <c r="J35" i="61"/>
  <c r="I35" i="61"/>
  <c r="H35" i="61"/>
  <c r="G35" i="61"/>
  <c r="F35" i="61"/>
  <c r="GC35" i="61" s="1"/>
  <c r="E35" i="61"/>
  <c r="D35" i="61"/>
  <c r="C35" i="61"/>
  <c r="B35" i="61"/>
  <c r="IK34" i="61"/>
  <c r="IL34" i="61" s="1"/>
  <c r="IM34" i="61" s="1"/>
  <c r="II34" i="61"/>
  <c r="IF34" i="61"/>
  <c r="HF34" i="61"/>
  <c r="HE34" i="61"/>
  <c r="HD34" i="61"/>
  <c r="HC34" i="61"/>
  <c r="GZ34" i="61"/>
  <c r="GP34" i="61"/>
  <c r="GO34" i="61"/>
  <c r="GN34" i="61"/>
  <c r="GM34" i="61"/>
  <c r="GJ34" i="61"/>
  <c r="GH34" i="61"/>
  <c r="GG34" i="61"/>
  <c r="GF34" i="61"/>
  <c r="GE34" i="61"/>
  <c r="GB34" i="61"/>
  <c r="FV34" i="61"/>
  <c r="FQ34" i="61"/>
  <c r="EL34" i="61" s="1"/>
  <c r="FP34" i="61"/>
  <c r="FK34" i="61"/>
  <c r="EY34" i="61"/>
  <c r="EX34" i="61"/>
  <c r="EW34" i="61"/>
  <c r="EV34" i="61"/>
  <c r="EU34" i="61"/>
  <c r="EQ34" i="61"/>
  <c r="EG34" i="61"/>
  <c r="EA34" i="61"/>
  <c r="DZ34" i="61"/>
  <c r="DP34" i="61"/>
  <c r="DO34" i="61"/>
  <c r="DN34" i="61"/>
  <c r="DM34" i="61"/>
  <c r="AW34" i="61"/>
  <c r="AV34" i="61"/>
  <c r="AU34" i="61"/>
  <c r="AT34" i="61"/>
  <c r="AS34" i="61"/>
  <c r="AR34" i="61"/>
  <c r="AQ34" i="61"/>
  <c r="AP34" i="61"/>
  <c r="AO34" i="61"/>
  <c r="U34" i="61"/>
  <c r="GI34" i="61" s="1"/>
  <c r="T34" i="61"/>
  <c r="GL34" i="61" s="1"/>
  <c r="S34" i="61"/>
  <c r="R34" i="61"/>
  <c r="Q34" i="61"/>
  <c r="P34" i="61"/>
  <c r="O34" i="61"/>
  <c r="N34" i="61"/>
  <c r="M34" i="61"/>
  <c r="L34" i="61"/>
  <c r="K34" i="61"/>
  <c r="GA34" i="61" s="1"/>
  <c r="J34" i="61"/>
  <c r="I34" i="61"/>
  <c r="H34" i="61"/>
  <c r="G34" i="61"/>
  <c r="F34" i="61"/>
  <c r="GC34" i="61" s="1"/>
  <c r="E34" i="61"/>
  <c r="D34" i="61"/>
  <c r="C34" i="61"/>
  <c r="B34" i="61"/>
  <c r="IK33" i="61"/>
  <c r="IL33" i="61" s="1"/>
  <c r="IM33" i="61" s="1"/>
  <c r="II33" i="61"/>
  <c r="IG33" i="61"/>
  <c r="IF33" i="61"/>
  <c r="IG34" i="61" s="1"/>
  <c r="HF33" i="61"/>
  <c r="HE33" i="61"/>
  <c r="HD33" i="61"/>
  <c r="HC33" i="61"/>
  <c r="GZ33" i="61"/>
  <c r="GP33" i="61"/>
  <c r="GO33" i="61"/>
  <c r="GN33" i="61"/>
  <c r="GM33" i="61"/>
  <c r="GJ33" i="61"/>
  <c r="GH33" i="61"/>
  <c r="GG33" i="61"/>
  <c r="GF33" i="61"/>
  <c r="GE33" i="61"/>
  <c r="GB33" i="61"/>
  <c r="FV33" i="61"/>
  <c r="FQ33" i="61"/>
  <c r="EL33" i="61" s="1"/>
  <c r="FP33" i="61"/>
  <c r="FK33" i="61"/>
  <c r="EY33" i="61"/>
  <c r="EX33" i="61"/>
  <c r="EW33" i="61"/>
  <c r="EV33" i="61"/>
  <c r="EU33" i="61"/>
  <c r="EQ33" i="61"/>
  <c r="EG33" i="61"/>
  <c r="EF33" i="61"/>
  <c r="EA33" i="61"/>
  <c r="DZ33" i="61"/>
  <c r="DP33" i="61"/>
  <c r="DO33" i="61"/>
  <c r="DN33" i="61"/>
  <c r="DM33" i="61"/>
  <c r="AW33" i="61"/>
  <c r="AV33" i="61"/>
  <c r="AU33" i="61"/>
  <c r="AT33" i="61"/>
  <c r="AS33" i="61"/>
  <c r="AR33" i="61"/>
  <c r="AQ33" i="61"/>
  <c r="AP33" i="61"/>
  <c r="AO33" i="61"/>
  <c r="U33" i="61"/>
  <c r="GI33" i="61" s="1"/>
  <c r="T33" i="61"/>
  <c r="GL33" i="61" s="1"/>
  <c r="S33" i="61"/>
  <c r="R33" i="61"/>
  <c r="Q33" i="61"/>
  <c r="P33" i="61"/>
  <c r="O33" i="61"/>
  <c r="N33" i="61"/>
  <c r="M33" i="61"/>
  <c r="L33" i="61"/>
  <c r="K33" i="61"/>
  <c r="J33" i="61"/>
  <c r="I33" i="61"/>
  <c r="H33" i="61"/>
  <c r="G33" i="61"/>
  <c r="F33" i="61"/>
  <c r="GC33" i="61" s="1"/>
  <c r="E33" i="61"/>
  <c r="D33" i="61"/>
  <c r="C33" i="61"/>
  <c r="B33" i="61"/>
  <c r="IK32" i="61"/>
  <c r="IL32" i="61" s="1"/>
  <c r="IM32" i="61" s="1"/>
  <c r="II32" i="61"/>
  <c r="IF32" i="61"/>
  <c r="HF32" i="61"/>
  <c r="HE32" i="61"/>
  <c r="HD32" i="61"/>
  <c r="HC32" i="61"/>
  <c r="GZ32" i="61"/>
  <c r="GP32" i="61"/>
  <c r="GO32" i="61"/>
  <c r="GN32" i="61"/>
  <c r="GM32" i="61"/>
  <c r="GJ32" i="61"/>
  <c r="GH32" i="61"/>
  <c r="GG32" i="61"/>
  <c r="GF32" i="61"/>
  <c r="GE32" i="61"/>
  <c r="GB32" i="61"/>
  <c r="FV32" i="61"/>
  <c r="FQ32" i="61"/>
  <c r="EL32" i="61" s="1"/>
  <c r="FP32" i="61"/>
  <c r="FK32" i="61"/>
  <c r="EY32" i="61"/>
  <c r="EX32" i="61"/>
  <c r="EW32" i="61"/>
  <c r="EV32" i="61"/>
  <c r="EU32" i="61"/>
  <c r="EQ32" i="61"/>
  <c r="EG32" i="61"/>
  <c r="EA32" i="61"/>
  <c r="DZ32" i="61"/>
  <c r="DP32" i="61"/>
  <c r="DO32" i="61"/>
  <c r="DN32" i="61"/>
  <c r="DM32" i="61"/>
  <c r="AW32" i="61"/>
  <c r="AV32" i="61"/>
  <c r="AU32" i="61"/>
  <c r="AT32" i="61"/>
  <c r="AS32" i="61"/>
  <c r="AR32" i="61"/>
  <c r="AQ32" i="61"/>
  <c r="AP32" i="61"/>
  <c r="AO32" i="61"/>
  <c r="U32" i="61"/>
  <c r="GI32" i="61" s="1"/>
  <c r="T32" i="61"/>
  <c r="GL32" i="61" s="1"/>
  <c r="S32" i="61"/>
  <c r="R32" i="61"/>
  <c r="Q32" i="61"/>
  <c r="P32" i="61"/>
  <c r="GK32" i="61" s="1"/>
  <c r="O32" i="61"/>
  <c r="N32" i="61"/>
  <c r="M32" i="61"/>
  <c r="L32" i="61"/>
  <c r="K32" i="61"/>
  <c r="GA32" i="61" s="1"/>
  <c r="J32" i="61"/>
  <c r="I32" i="61"/>
  <c r="H32" i="61"/>
  <c r="G32" i="61"/>
  <c r="F32" i="61"/>
  <c r="GC32" i="61" s="1"/>
  <c r="E32" i="61"/>
  <c r="D32" i="61"/>
  <c r="C32" i="61"/>
  <c r="B32" i="61"/>
  <c r="IK31" i="61"/>
  <c r="II31" i="61"/>
  <c r="IF31" i="61"/>
  <c r="IG31" i="61" s="1"/>
  <c r="HF31" i="61"/>
  <c r="HE31" i="61"/>
  <c r="HD31" i="61"/>
  <c r="HC31" i="61"/>
  <c r="GZ31" i="61"/>
  <c r="GP31" i="61"/>
  <c r="GO31" i="61"/>
  <c r="GN31" i="61"/>
  <c r="GM31" i="61"/>
  <c r="GJ31" i="61"/>
  <c r="GH31" i="61"/>
  <c r="GG31" i="61"/>
  <c r="GF31" i="61"/>
  <c r="GE31" i="61"/>
  <c r="GB31" i="61"/>
  <c r="FV31" i="61"/>
  <c r="FQ31" i="61"/>
  <c r="EL31" i="61" s="1"/>
  <c r="FP31" i="61"/>
  <c r="FK31" i="61"/>
  <c r="EY31" i="61"/>
  <c r="EX31" i="61"/>
  <c r="EW31" i="61"/>
  <c r="EV31" i="61"/>
  <c r="EU31" i="61"/>
  <c r="EQ31" i="61"/>
  <c r="EG31" i="61"/>
  <c r="EA31" i="61"/>
  <c r="DZ31" i="61"/>
  <c r="DP31" i="61"/>
  <c r="DO31" i="61"/>
  <c r="DN31" i="61"/>
  <c r="DM31" i="61"/>
  <c r="DQ31" i="61" s="1"/>
  <c r="AW31" i="61"/>
  <c r="AV31" i="61"/>
  <c r="AU31" i="61"/>
  <c r="AT31" i="61"/>
  <c r="AS31" i="61"/>
  <c r="AR31" i="61"/>
  <c r="AQ31" i="61"/>
  <c r="AP31" i="61"/>
  <c r="AO31" i="61"/>
  <c r="U31" i="61"/>
  <c r="GI31" i="61" s="1"/>
  <c r="T31" i="61"/>
  <c r="GL31" i="61" s="1"/>
  <c r="S31" i="61"/>
  <c r="R31" i="61"/>
  <c r="Q31" i="61"/>
  <c r="P31" i="61"/>
  <c r="GK31" i="61" s="1"/>
  <c r="O31" i="61"/>
  <c r="N31" i="61"/>
  <c r="M31" i="61"/>
  <c r="L31" i="61"/>
  <c r="K31" i="61"/>
  <c r="GA31" i="61" s="1"/>
  <c r="J31" i="61"/>
  <c r="GD31" i="61" s="1"/>
  <c r="I31" i="61"/>
  <c r="H31" i="61"/>
  <c r="G31" i="61"/>
  <c r="F31" i="61"/>
  <c r="GC31" i="61" s="1"/>
  <c r="E31" i="61"/>
  <c r="D31" i="61"/>
  <c r="C31" i="61"/>
  <c r="B31" i="61"/>
  <c r="IK30" i="61"/>
  <c r="IL30" i="61" s="1"/>
  <c r="IM30" i="61" s="1"/>
  <c r="II30" i="61"/>
  <c r="IF30" i="61"/>
  <c r="IG30" i="61" s="1"/>
  <c r="HF30" i="61"/>
  <c r="HE30" i="61"/>
  <c r="HD30" i="61"/>
  <c r="HC30" i="61"/>
  <c r="GZ30" i="61"/>
  <c r="GP30" i="61"/>
  <c r="GO30" i="61"/>
  <c r="GN30" i="61"/>
  <c r="GM30" i="61"/>
  <c r="GJ30" i="61"/>
  <c r="GH30" i="61"/>
  <c r="GG30" i="61"/>
  <c r="GF30" i="61"/>
  <c r="GE30" i="61"/>
  <c r="GB30" i="61"/>
  <c r="FV30" i="61"/>
  <c r="FQ30" i="61"/>
  <c r="EL30" i="61" s="1"/>
  <c r="FP30" i="61"/>
  <c r="FK30" i="61"/>
  <c r="EY30" i="61"/>
  <c r="EX30" i="61"/>
  <c r="EW30" i="61"/>
  <c r="EV30" i="61"/>
  <c r="EU30" i="61"/>
  <c r="EQ30" i="61"/>
  <c r="EG30" i="61"/>
  <c r="EA30" i="61"/>
  <c r="DZ30" i="61"/>
  <c r="DP30" i="61"/>
  <c r="DO30" i="61"/>
  <c r="DN30" i="61"/>
  <c r="DM30" i="61"/>
  <c r="AW30" i="61"/>
  <c r="AV30" i="61"/>
  <c r="AU30" i="61"/>
  <c r="AT30" i="61"/>
  <c r="AS30" i="61"/>
  <c r="AR30" i="61"/>
  <c r="AQ30" i="61"/>
  <c r="AP30" i="61"/>
  <c r="AO30" i="61"/>
  <c r="U30" i="61"/>
  <c r="BT30" i="61" s="1"/>
  <c r="T30" i="61"/>
  <c r="GL30" i="61" s="1"/>
  <c r="S30" i="61"/>
  <c r="R30" i="61"/>
  <c r="Q30" i="61"/>
  <c r="P30" i="61"/>
  <c r="GK30" i="61" s="1"/>
  <c r="O30" i="61"/>
  <c r="N30" i="61"/>
  <c r="M30" i="61"/>
  <c r="L30" i="61"/>
  <c r="K30" i="61"/>
  <c r="GA30" i="61" s="1"/>
  <c r="J30" i="61"/>
  <c r="I30" i="61"/>
  <c r="H30" i="61"/>
  <c r="G30" i="61"/>
  <c r="F30" i="61"/>
  <c r="GC30" i="61" s="1"/>
  <c r="E30" i="61"/>
  <c r="D30" i="61"/>
  <c r="C30" i="61"/>
  <c r="B30" i="61"/>
  <c r="IK29" i="61"/>
  <c r="IL29" i="61" s="1"/>
  <c r="IM29" i="61" s="1"/>
  <c r="II29" i="61"/>
  <c r="IF29" i="61"/>
  <c r="IG29" i="61" s="1"/>
  <c r="HF29" i="61"/>
  <c r="HE29" i="61"/>
  <c r="HD29" i="61"/>
  <c r="HC29" i="61"/>
  <c r="GZ29" i="61"/>
  <c r="GP29" i="61"/>
  <c r="GO29" i="61"/>
  <c r="GN29" i="61"/>
  <c r="GM29" i="61"/>
  <c r="GJ29" i="61"/>
  <c r="GH29" i="61"/>
  <c r="GG29" i="61"/>
  <c r="GF29" i="61"/>
  <c r="GE29" i="61"/>
  <c r="GB29" i="61"/>
  <c r="FV29" i="61"/>
  <c r="FQ29" i="61"/>
  <c r="EL29" i="61" s="1"/>
  <c r="FP29" i="61"/>
  <c r="FK29" i="61"/>
  <c r="EY29" i="61"/>
  <c r="EX29" i="61"/>
  <c r="EW29" i="61"/>
  <c r="EV29" i="61"/>
  <c r="EU29" i="61"/>
  <c r="EQ29" i="61"/>
  <c r="EG29" i="61"/>
  <c r="EA29" i="61"/>
  <c r="DZ29" i="61"/>
  <c r="DP29" i="61"/>
  <c r="DO29" i="61"/>
  <c r="DN29" i="61"/>
  <c r="DM29" i="61"/>
  <c r="AW29" i="61"/>
  <c r="AV29" i="61"/>
  <c r="AU29" i="61"/>
  <c r="AT29" i="61"/>
  <c r="AS29" i="61"/>
  <c r="AR29" i="61"/>
  <c r="AQ29" i="61"/>
  <c r="AP29" i="61"/>
  <c r="AO29" i="61"/>
  <c r="U29" i="61"/>
  <c r="BT29" i="61" s="1"/>
  <c r="T29" i="61"/>
  <c r="GL29" i="61" s="1"/>
  <c r="S29" i="61"/>
  <c r="R29" i="61"/>
  <c r="Q29" i="61"/>
  <c r="P29" i="61"/>
  <c r="GK29" i="61" s="1"/>
  <c r="O29" i="61"/>
  <c r="N29" i="61"/>
  <c r="M29" i="61"/>
  <c r="L29" i="61"/>
  <c r="K29" i="61"/>
  <c r="J29" i="61"/>
  <c r="GD29" i="61" s="1"/>
  <c r="I29" i="61"/>
  <c r="H29" i="61"/>
  <c r="G29" i="61"/>
  <c r="F29" i="61"/>
  <c r="GC29" i="61" s="1"/>
  <c r="E29" i="61"/>
  <c r="D29" i="61"/>
  <c r="C29" i="61"/>
  <c r="B29" i="61"/>
  <c r="IK28" i="61"/>
  <c r="IL28" i="61" s="1"/>
  <c r="IM28" i="61" s="1"/>
  <c r="II28" i="61"/>
  <c r="IF28" i="61"/>
  <c r="HF28" i="61"/>
  <c r="HE28" i="61"/>
  <c r="HD28" i="61"/>
  <c r="HC28" i="61"/>
  <c r="GZ28" i="61"/>
  <c r="GP28" i="61"/>
  <c r="GO28" i="61"/>
  <c r="GN28" i="61"/>
  <c r="GM28" i="61"/>
  <c r="GJ28" i="61"/>
  <c r="GH28" i="61"/>
  <c r="GG28" i="61"/>
  <c r="GF28" i="61"/>
  <c r="GE28" i="61"/>
  <c r="GB28" i="61"/>
  <c r="FV28" i="61"/>
  <c r="FQ28" i="61"/>
  <c r="EL28" i="61" s="1"/>
  <c r="FP28" i="61"/>
  <c r="FK28" i="61"/>
  <c r="EY28" i="61"/>
  <c r="EX28" i="61"/>
  <c r="EW28" i="61"/>
  <c r="EV28" i="61"/>
  <c r="EU28" i="61"/>
  <c r="EQ28" i="61"/>
  <c r="EG28" i="61"/>
  <c r="EA28" i="61"/>
  <c r="DZ28" i="61"/>
  <c r="DP28" i="61"/>
  <c r="DO28" i="61"/>
  <c r="DN28" i="61"/>
  <c r="DM28" i="61"/>
  <c r="AW28" i="61"/>
  <c r="AV28" i="61"/>
  <c r="AU28" i="61"/>
  <c r="AT28" i="61"/>
  <c r="AS28" i="61"/>
  <c r="AR28" i="61"/>
  <c r="AQ28" i="61"/>
  <c r="AP28" i="61"/>
  <c r="AO28" i="61"/>
  <c r="U28" i="61"/>
  <c r="GI28" i="61" s="1"/>
  <c r="T28" i="61"/>
  <c r="GL28" i="61" s="1"/>
  <c r="S28" i="61"/>
  <c r="R28" i="61"/>
  <c r="Q28" i="61"/>
  <c r="P28" i="61"/>
  <c r="GK28" i="61" s="1"/>
  <c r="O28" i="61"/>
  <c r="N28" i="61"/>
  <c r="M28" i="61"/>
  <c r="L28" i="61"/>
  <c r="K28" i="61"/>
  <c r="BX28" i="61" s="1"/>
  <c r="J28" i="61"/>
  <c r="GD28" i="61" s="1"/>
  <c r="I28" i="61"/>
  <c r="H28" i="61"/>
  <c r="G28" i="61"/>
  <c r="F28" i="61"/>
  <c r="GC28" i="61" s="1"/>
  <c r="E28" i="61"/>
  <c r="D28" i="61"/>
  <c r="C28" i="61"/>
  <c r="B28" i="61"/>
  <c r="IK27" i="61"/>
  <c r="IL27" i="61" s="1"/>
  <c r="IM27" i="61" s="1"/>
  <c r="II27" i="61"/>
  <c r="IF27" i="61"/>
  <c r="HF27" i="61"/>
  <c r="HE27" i="61"/>
  <c r="HD27" i="61"/>
  <c r="HC27" i="61"/>
  <c r="GZ27" i="61"/>
  <c r="GP27" i="61"/>
  <c r="GO27" i="61"/>
  <c r="GN27" i="61"/>
  <c r="GM27" i="61"/>
  <c r="GJ27" i="61"/>
  <c r="GH27" i="61"/>
  <c r="GG27" i="61"/>
  <c r="GF27" i="61"/>
  <c r="GE27" i="61"/>
  <c r="GB27" i="61"/>
  <c r="FV27" i="61"/>
  <c r="FQ27" i="61"/>
  <c r="EL27" i="61" s="1"/>
  <c r="FP27" i="61"/>
  <c r="FK27" i="61"/>
  <c r="EY27" i="61"/>
  <c r="EX27" i="61"/>
  <c r="EW27" i="61"/>
  <c r="EV27" i="61"/>
  <c r="EU27" i="61"/>
  <c r="EQ27" i="61"/>
  <c r="EG27" i="61"/>
  <c r="EA27" i="61"/>
  <c r="DZ27" i="61"/>
  <c r="DP27" i="61"/>
  <c r="DO27" i="61"/>
  <c r="DN27" i="61"/>
  <c r="DM27" i="61"/>
  <c r="AW27" i="61"/>
  <c r="AV27" i="61"/>
  <c r="AU27" i="61"/>
  <c r="AT27" i="61"/>
  <c r="AS27" i="61"/>
  <c r="AR27" i="61"/>
  <c r="AQ27" i="61"/>
  <c r="AP27" i="61"/>
  <c r="AO27" i="61"/>
  <c r="U27" i="61"/>
  <c r="GI27" i="61" s="1"/>
  <c r="T27" i="61"/>
  <c r="GL27" i="61" s="1"/>
  <c r="S27" i="61"/>
  <c r="R27" i="61"/>
  <c r="Q27" i="61"/>
  <c r="P27" i="61"/>
  <c r="GK27" i="61" s="1"/>
  <c r="O27" i="61"/>
  <c r="N27" i="61"/>
  <c r="M27" i="61"/>
  <c r="L27" i="61"/>
  <c r="K27" i="61"/>
  <c r="BX27" i="61" s="1"/>
  <c r="J27" i="61"/>
  <c r="I27" i="61"/>
  <c r="H27" i="61"/>
  <c r="G27" i="61"/>
  <c r="F27" i="61"/>
  <c r="GC27" i="61" s="1"/>
  <c r="E27" i="61"/>
  <c r="D27" i="61"/>
  <c r="C27" i="61"/>
  <c r="B27" i="61"/>
  <c r="IK26" i="61"/>
  <c r="II26" i="61"/>
  <c r="IF26" i="61"/>
  <c r="HF26" i="61"/>
  <c r="HE26" i="61"/>
  <c r="HD26" i="61"/>
  <c r="HC26" i="61"/>
  <c r="GZ26" i="61"/>
  <c r="GP26" i="61"/>
  <c r="GO26" i="61"/>
  <c r="GN26" i="61"/>
  <c r="GM26" i="61"/>
  <c r="GJ26" i="61"/>
  <c r="GH26" i="61"/>
  <c r="GG26" i="61"/>
  <c r="GF26" i="61"/>
  <c r="GE26" i="61"/>
  <c r="GB26" i="61"/>
  <c r="FV26" i="61"/>
  <c r="FQ26" i="61"/>
  <c r="EL26" i="61" s="1"/>
  <c r="FP26" i="61"/>
  <c r="FK26" i="61"/>
  <c r="EY26" i="61"/>
  <c r="EX26" i="61"/>
  <c r="EW26" i="61"/>
  <c r="EV26" i="61"/>
  <c r="EU26" i="61"/>
  <c r="EQ26" i="61"/>
  <c r="EG26" i="61"/>
  <c r="EF26" i="61" s="1"/>
  <c r="EA26" i="61"/>
  <c r="DZ26" i="61"/>
  <c r="DP26" i="61"/>
  <c r="DO26" i="61"/>
  <c r="DN26" i="61"/>
  <c r="DM26" i="61"/>
  <c r="AW26" i="61"/>
  <c r="AV26" i="61"/>
  <c r="AU26" i="61"/>
  <c r="AT26" i="61"/>
  <c r="AS26" i="61"/>
  <c r="AR26" i="61"/>
  <c r="AQ26" i="61"/>
  <c r="AP26" i="61"/>
  <c r="AO26" i="61"/>
  <c r="U26" i="61"/>
  <c r="BT26" i="61" s="1"/>
  <c r="T26" i="61"/>
  <c r="GL26" i="61" s="1"/>
  <c r="S26" i="61"/>
  <c r="R26" i="61"/>
  <c r="Q26" i="61"/>
  <c r="P26" i="61"/>
  <c r="GK26" i="61" s="1"/>
  <c r="O26" i="61"/>
  <c r="N26" i="61"/>
  <c r="M26" i="61"/>
  <c r="L26" i="61"/>
  <c r="K26" i="61"/>
  <c r="J26" i="61"/>
  <c r="GD26" i="61" s="1"/>
  <c r="I26" i="61"/>
  <c r="H26" i="61"/>
  <c r="G26" i="61"/>
  <c r="F26" i="61"/>
  <c r="E26" i="61"/>
  <c r="D26" i="61"/>
  <c r="C26" i="61"/>
  <c r="B26" i="61"/>
  <c r="IK25" i="61"/>
  <c r="IL26" i="61" s="1"/>
  <c r="IM26" i="61" s="1"/>
  <c r="II25" i="61"/>
  <c r="IF25" i="61"/>
  <c r="IG25" i="61" s="1"/>
  <c r="HF25" i="61"/>
  <c r="HE25" i="61"/>
  <c r="HD25" i="61"/>
  <c r="HC25" i="61"/>
  <c r="GZ25" i="61"/>
  <c r="GP25" i="61"/>
  <c r="GO25" i="61"/>
  <c r="GN25" i="61"/>
  <c r="GM25" i="61"/>
  <c r="GJ25" i="61"/>
  <c r="GH25" i="61"/>
  <c r="GG25" i="61"/>
  <c r="GF25" i="61"/>
  <c r="GE25" i="61"/>
  <c r="GB25" i="61"/>
  <c r="FV25" i="61"/>
  <c r="FQ25" i="61"/>
  <c r="EL25" i="61" s="1"/>
  <c r="FP25" i="61"/>
  <c r="FK25" i="61"/>
  <c r="EY25" i="61"/>
  <c r="EX25" i="61"/>
  <c r="EW25" i="61"/>
  <c r="EV25" i="61"/>
  <c r="EU25" i="61"/>
  <c r="EQ25" i="61"/>
  <c r="EG25" i="61"/>
  <c r="EA25" i="61"/>
  <c r="DZ25" i="61"/>
  <c r="DP25" i="61"/>
  <c r="DO25" i="61"/>
  <c r="DN25" i="61"/>
  <c r="DM25" i="61"/>
  <c r="AW25" i="61"/>
  <c r="AV25" i="61"/>
  <c r="AU25" i="61"/>
  <c r="AT25" i="61"/>
  <c r="AS25" i="61"/>
  <c r="AR25" i="61"/>
  <c r="AQ25" i="61"/>
  <c r="AP25" i="61"/>
  <c r="AO25" i="61"/>
  <c r="U25" i="61"/>
  <c r="GI25" i="61" s="1"/>
  <c r="T25" i="61"/>
  <c r="GL25" i="61" s="1"/>
  <c r="S25" i="61"/>
  <c r="R25" i="61"/>
  <c r="Q25" i="61"/>
  <c r="P25" i="61"/>
  <c r="GK25" i="61" s="1"/>
  <c r="O25" i="61"/>
  <c r="N25" i="61"/>
  <c r="M25" i="61"/>
  <c r="L25" i="61"/>
  <c r="K25" i="61"/>
  <c r="J25" i="61"/>
  <c r="I25" i="61"/>
  <c r="H25" i="61"/>
  <c r="G25" i="61"/>
  <c r="F25" i="61"/>
  <c r="GC25" i="61" s="1"/>
  <c r="E25" i="61"/>
  <c r="D25" i="61"/>
  <c r="C25" i="61"/>
  <c r="B25" i="61"/>
  <c r="IK24" i="61"/>
  <c r="II24" i="61"/>
  <c r="IF24" i="61"/>
  <c r="IG24" i="61" s="1"/>
  <c r="HF24" i="61"/>
  <c r="HE24" i="61"/>
  <c r="HD24" i="61"/>
  <c r="HC24" i="61"/>
  <c r="GZ24" i="61"/>
  <c r="GP24" i="61"/>
  <c r="GO24" i="61"/>
  <c r="GN24" i="61"/>
  <c r="GM24" i="61"/>
  <c r="GJ24" i="61"/>
  <c r="GH24" i="61"/>
  <c r="GG24" i="61"/>
  <c r="GF24" i="61"/>
  <c r="GE24" i="61"/>
  <c r="GB24" i="61"/>
  <c r="FV24" i="61"/>
  <c r="FQ24" i="61"/>
  <c r="EL24" i="61" s="1"/>
  <c r="FP24" i="61"/>
  <c r="FK24" i="61"/>
  <c r="EY24" i="61"/>
  <c r="EX24" i="61"/>
  <c r="EW24" i="61"/>
  <c r="EV24" i="61"/>
  <c r="EU24" i="61"/>
  <c r="EQ24" i="61"/>
  <c r="EG24" i="61"/>
  <c r="EA24" i="61"/>
  <c r="DZ24" i="61"/>
  <c r="DP24" i="61"/>
  <c r="DO24" i="61"/>
  <c r="DN24" i="61"/>
  <c r="DM24" i="61"/>
  <c r="AW24" i="61"/>
  <c r="AV24" i="61"/>
  <c r="AU24" i="61"/>
  <c r="AT24" i="61"/>
  <c r="AS24" i="61"/>
  <c r="AR24" i="61"/>
  <c r="AQ24" i="61"/>
  <c r="AP24" i="61"/>
  <c r="AO24" i="61"/>
  <c r="U24" i="61"/>
  <c r="GI24" i="61" s="1"/>
  <c r="T24" i="61"/>
  <c r="GL24" i="61" s="1"/>
  <c r="S24" i="61"/>
  <c r="R24" i="61"/>
  <c r="Q24" i="61"/>
  <c r="P24" i="61"/>
  <c r="GK24" i="61" s="1"/>
  <c r="O24" i="61"/>
  <c r="N24" i="61"/>
  <c r="M24" i="61"/>
  <c r="L24" i="61"/>
  <c r="K24" i="61"/>
  <c r="J24" i="61"/>
  <c r="I24" i="61"/>
  <c r="H24" i="61"/>
  <c r="G24" i="61"/>
  <c r="F24" i="61"/>
  <c r="GC24" i="61" s="1"/>
  <c r="E24" i="61"/>
  <c r="D24" i="61"/>
  <c r="C24" i="61"/>
  <c r="B24" i="61"/>
  <c r="IK23" i="61"/>
  <c r="II23" i="61"/>
  <c r="IF23" i="61"/>
  <c r="IG23" i="61" s="1"/>
  <c r="HF23" i="61"/>
  <c r="HE23" i="61"/>
  <c r="HD23" i="61"/>
  <c r="HC23" i="61"/>
  <c r="GZ23" i="61"/>
  <c r="GP23" i="61"/>
  <c r="GO23" i="61"/>
  <c r="GN23" i="61"/>
  <c r="GM23" i="61"/>
  <c r="GJ23" i="61"/>
  <c r="GH23" i="61"/>
  <c r="GG23" i="61"/>
  <c r="GF23" i="61"/>
  <c r="GE23" i="61"/>
  <c r="GB23" i="61"/>
  <c r="FV23" i="61"/>
  <c r="FQ23" i="61"/>
  <c r="EL23" i="61" s="1"/>
  <c r="FP23" i="61"/>
  <c r="FK23" i="61"/>
  <c r="EY23" i="61"/>
  <c r="EX23" i="61"/>
  <c r="EW23" i="61"/>
  <c r="EV23" i="61"/>
  <c r="EU23" i="61"/>
  <c r="EQ23" i="61"/>
  <c r="EG23" i="61"/>
  <c r="EA23" i="61"/>
  <c r="DZ23" i="61"/>
  <c r="DP23" i="61"/>
  <c r="DO23" i="61"/>
  <c r="DN23" i="61"/>
  <c r="DM23" i="61"/>
  <c r="DQ23" i="61" s="1"/>
  <c r="AW23" i="61"/>
  <c r="AV23" i="61"/>
  <c r="AU23" i="61"/>
  <c r="AT23" i="61"/>
  <c r="AS23" i="61"/>
  <c r="AR23" i="61"/>
  <c r="AQ23" i="61"/>
  <c r="AP23" i="61"/>
  <c r="AO23" i="61"/>
  <c r="U23" i="61"/>
  <c r="GI23" i="61" s="1"/>
  <c r="T23" i="61"/>
  <c r="GL23" i="61" s="1"/>
  <c r="S23" i="61"/>
  <c r="R23" i="61"/>
  <c r="Q23" i="61"/>
  <c r="P23" i="61"/>
  <c r="GK23" i="61" s="1"/>
  <c r="O23" i="61"/>
  <c r="N23" i="61"/>
  <c r="M23" i="61"/>
  <c r="L23" i="61"/>
  <c r="K23" i="61"/>
  <c r="J23" i="61"/>
  <c r="I23" i="61"/>
  <c r="H23" i="61"/>
  <c r="G23" i="61"/>
  <c r="F23" i="61"/>
  <c r="GC23" i="61" s="1"/>
  <c r="E23" i="61"/>
  <c r="D23" i="61"/>
  <c r="C23" i="61"/>
  <c r="B23" i="61"/>
  <c r="IK22" i="61"/>
  <c r="II22" i="61"/>
  <c r="IF22" i="61"/>
  <c r="HF22" i="61"/>
  <c r="HE22" i="61"/>
  <c r="HD22" i="61"/>
  <c r="HC22" i="61"/>
  <c r="GZ22" i="61"/>
  <c r="GP22" i="61"/>
  <c r="GO22" i="61"/>
  <c r="GN22" i="61"/>
  <c r="GM22" i="61"/>
  <c r="GJ22" i="61"/>
  <c r="GH22" i="61"/>
  <c r="GG22" i="61"/>
  <c r="GF22" i="61"/>
  <c r="GE22" i="61"/>
  <c r="GB22" i="61"/>
  <c r="FV22" i="61"/>
  <c r="FQ22" i="61"/>
  <c r="EL22" i="61" s="1"/>
  <c r="FP22" i="61"/>
  <c r="FK22" i="61"/>
  <c r="EY22" i="61"/>
  <c r="EX22" i="61"/>
  <c r="EW22" i="61"/>
  <c r="EV22" i="61"/>
  <c r="EU22" i="61"/>
  <c r="EQ22" i="61"/>
  <c r="EG22" i="61"/>
  <c r="EF22" i="61" s="1"/>
  <c r="EA22" i="61"/>
  <c r="DZ22" i="61"/>
  <c r="DP22" i="61"/>
  <c r="DO22" i="61"/>
  <c r="DN22" i="61"/>
  <c r="DM22" i="61"/>
  <c r="AW22" i="61"/>
  <c r="AV22" i="61"/>
  <c r="AU22" i="61"/>
  <c r="AT22" i="61"/>
  <c r="AS22" i="61"/>
  <c r="AR22" i="61"/>
  <c r="AQ22" i="61"/>
  <c r="AP22" i="61"/>
  <c r="AO22" i="61"/>
  <c r="U22" i="61"/>
  <c r="GI22" i="61" s="1"/>
  <c r="T22" i="61"/>
  <c r="GL22" i="61" s="1"/>
  <c r="S22" i="61"/>
  <c r="R22" i="61"/>
  <c r="Q22" i="61"/>
  <c r="P22" i="61"/>
  <c r="GK22" i="61" s="1"/>
  <c r="O22" i="61"/>
  <c r="N22" i="61"/>
  <c r="M22" i="61"/>
  <c r="L22" i="61"/>
  <c r="K22" i="61"/>
  <c r="J22" i="61"/>
  <c r="I22" i="61"/>
  <c r="H22" i="61"/>
  <c r="G22" i="61"/>
  <c r="F22" i="61"/>
  <c r="GC22" i="61" s="1"/>
  <c r="E22" i="61"/>
  <c r="D22" i="61"/>
  <c r="C22" i="61"/>
  <c r="B22" i="61"/>
  <c r="IK21" i="61"/>
  <c r="II21" i="61"/>
  <c r="IF21" i="61"/>
  <c r="IG22" i="61" s="1"/>
  <c r="HF21" i="61"/>
  <c r="HE21" i="61"/>
  <c r="HD21" i="61"/>
  <c r="HC21" i="61"/>
  <c r="GZ21" i="61"/>
  <c r="GP21" i="61"/>
  <c r="GO21" i="61"/>
  <c r="GN21" i="61"/>
  <c r="GM21" i="61"/>
  <c r="GJ21" i="61"/>
  <c r="GH21" i="61"/>
  <c r="GG21" i="61"/>
  <c r="GF21" i="61"/>
  <c r="GE21" i="61"/>
  <c r="GB21" i="61"/>
  <c r="FV21" i="61"/>
  <c r="FQ21" i="61"/>
  <c r="EL21" i="61" s="1"/>
  <c r="FP21" i="61"/>
  <c r="FK21" i="61"/>
  <c r="EY21" i="61"/>
  <c r="EX21" i="61"/>
  <c r="EW21" i="61"/>
  <c r="EV21" i="61"/>
  <c r="EU21" i="61"/>
  <c r="EQ21" i="61"/>
  <c r="EG21" i="61"/>
  <c r="EA21" i="61"/>
  <c r="DZ21" i="61"/>
  <c r="DP21" i="61"/>
  <c r="DO21" i="61"/>
  <c r="DN21" i="61"/>
  <c r="DM21" i="61"/>
  <c r="DQ21" i="61" s="1"/>
  <c r="AW21" i="61"/>
  <c r="AV21" i="61"/>
  <c r="AU21" i="61"/>
  <c r="AT21" i="61"/>
  <c r="AS21" i="61"/>
  <c r="AR21" i="61"/>
  <c r="AQ21" i="61"/>
  <c r="AP21" i="61"/>
  <c r="AO21" i="61"/>
  <c r="U21" i="61"/>
  <c r="GI21" i="61" s="1"/>
  <c r="T21" i="61"/>
  <c r="GL21" i="61" s="1"/>
  <c r="S21" i="61"/>
  <c r="R21" i="61"/>
  <c r="Q21" i="61"/>
  <c r="P21" i="61"/>
  <c r="GK21" i="61" s="1"/>
  <c r="O21" i="61"/>
  <c r="N21" i="61"/>
  <c r="M21" i="61"/>
  <c r="L21" i="61"/>
  <c r="K21" i="61"/>
  <c r="J21" i="61"/>
  <c r="I21" i="61"/>
  <c r="H21" i="61"/>
  <c r="G21" i="61"/>
  <c r="F21" i="61"/>
  <c r="GC21" i="61" s="1"/>
  <c r="E21" i="61"/>
  <c r="D21" i="61"/>
  <c r="C21" i="61"/>
  <c r="B21" i="61"/>
  <c r="IK20" i="61"/>
  <c r="II20" i="61"/>
  <c r="IF20" i="61"/>
  <c r="IG20" i="61" s="1"/>
  <c r="HF20" i="61"/>
  <c r="HE20" i="61"/>
  <c r="HD20" i="61"/>
  <c r="HC20" i="61"/>
  <c r="GZ20" i="61"/>
  <c r="GP20" i="61"/>
  <c r="GO20" i="61"/>
  <c r="GN20" i="61"/>
  <c r="GM20" i="61"/>
  <c r="GJ20" i="61"/>
  <c r="GH20" i="61"/>
  <c r="GG20" i="61"/>
  <c r="GF20" i="61"/>
  <c r="GE20" i="61"/>
  <c r="GB20" i="61"/>
  <c r="FV20" i="61"/>
  <c r="FQ20" i="61"/>
  <c r="EL20" i="61" s="1"/>
  <c r="FP20" i="61"/>
  <c r="FK20" i="61"/>
  <c r="EY20" i="61"/>
  <c r="EX20" i="61"/>
  <c r="EW20" i="61"/>
  <c r="EV20" i="61"/>
  <c r="EU20" i="61"/>
  <c r="EQ20" i="61"/>
  <c r="EG20" i="61"/>
  <c r="EA20" i="61"/>
  <c r="DZ20" i="61"/>
  <c r="DP20" i="61"/>
  <c r="DO20" i="61"/>
  <c r="DN20" i="61"/>
  <c r="DM20" i="61"/>
  <c r="AW20" i="61"/>
  <c r="AV20" i="61"/>
  <c r="AU20" i="61"/>
  <c r="AT20" i="61"/>
  <c r="AS20" i="61"/>
  <c r="AR20" i="61"/>
  <c r="AQ20" i="61"/>
  <c r="AP20" i="61"/>
  <c r="AO20" i="61"/>
  <c r="U20" i="61"/>
  <c r="GI20" i="61" s="1"/>
  <c r="T20" i="61"/>
  <c r="GL20" i="61" s="1"/>
  <c r="S20" i="61"/>
  <c r="R20" i="61"/>
  <c r="Q20" i="61"/>
  <c r="P20" i="61"/>
  <c r="GK20" i="61" s="1"/>
  <c r="O20" i="61"/>
  <c r="N20" i="61"/>
  <c r="M20" i="61"/>
  <c r="L20" i="61"/>
  <c r="K20" i="61"/>
  <c r="J20" i="61"/>
  <c r="I20" i="61"/>
  <c r="H20" i="61"/>
  <c r="G20" i="61"/>
  <c r="F20" i="61"/>
  <c r="GC20" i="61" s="1"/>
  <c r="E20" i="61"/>
  <c r="D20" i="61"/>
  <c r="C20" i="61"/>
  <c r="B20" i="61"/>
  <c r="IK19" i="61"/>
  <c r="II19" i="61"/>
  <c r="IF19" i="61"/>
  <c r="IG19" i="61" s="1"/>
  <c r="HF19" i="61"/>
  <c r="HE19" i="61"/>
  <c r="HD19" i="61"/>
  <c r="HC19" i="61"/>
  <c r="GZ19" i="61"/>
  <c r="GP19" i="61"/>
  <c r="GO19" i="61"/>
  <c r="GN19" i="61"/>
  <c r="GM19" i="61"/>
  <c r="GJ19" i="61"/>
  <c r="GH19" i="61"/>
  <c r="GG19" i="61"/>
  <c r="GF19" i="61"/>
  <c r="GE19" i="61"/>
  <c r="GB19" i="61"/>
  <c r="FV19" i="61"/>
  <c r="FQ19" i="61"/>
  <c r="EL19" i="61" s="1"/>
  <c r="FP19" i="61"/>
  <c r="FK19" i="61"/>
  <c r="EY19" i="61"/>
  <c r="EX19" i="61"/>
  <c r="EW19" i="61"/>
  <c r="EV19" i="61"/>
  <c r="EU19" i="61"/>
  <c r="EQ19" i="61"/>
  <c r="EG19" i="61"/>
  <c r="EA19" i="61"/>
  <c r="DZ19" i="61"/>
  <c r="DP19" i="61"/>
  <c r="DO19" i="61"/>
  <c r="DN19" i="61"/>
  <c r="DM19" i="61"/>
  <c r="DQ19" i="61" s="1"/>
  <c r="AW19" i="61"/>
  <c r="AV19" i="61"/>
  <c r="AU19" i="61"/>
  <c r="AT19" i="61"/>
  <c r="AS19" i="61"/>
  <c r="AR19" i="61"/>
  <c r="AQ19" i="61"/>
  <c r="AP19" i="61"/>
  <c r="AO19" i="61"/>
  <c r="U19" i="61"/>
  <c r="GI19" i="61" s="1"/>
  <c r="T19" i="61"/>
  <c r="GL19" i="61" s="1"/>
  <c r="S19" i="61"/>
  <c r="R19" i="61"/>
  <c r="Q19" i="61"/>
  <c r="P19" i="61"/>
  <c r="GK19" i="61" s="1"/>
  <c r="O19" i="61"/>
  <c r="N19" i="61"/>
  <c r="M19" i="61"/>
  <c r="L19" i="61"/>
  <c r="K19" i="61"/>
  <c r="J19" i="61"/>
  <c r="I19" i="61"/>
  <c r="H19" i="61"/>
  <c r="G19" i="61"/>
  <c r="F19" i="61"/>
  <c r="GC19" i="61" s="1"/>
  <c r="E19" i="61"/>
  <c r="D19" i="61"/>
  <c r="C19" i="61"/>
  <c r="B19" i="61"/>
  <c r="IK18" i="61"/>
  <c r="II18" i="61"/>
  <c r="IF18" i="61"/>
  <c r="HF18" i="61"/>
  <c r="HE18" i="61"/>
  <c r="HD18" i="61"/>
  <c r="HC18" i="61"/>
  <c r="GZ18" i="61"/>
  <c r="GP18" i="61"/>
  <c r="GO18" i="61"/>
  <c r="GN18" i="61"/>
  <c r="GM18" i="61"/>
  <c r="GJ18" i="61"/>
  <c r="GH18" i="61"/>
  <c r="GG18" i="61"/>
  <c r="GF18" i="61"/>
  <c r="GE18" i="61"/>
  <c r="GB18" i="61"/>
  <c r="FV18" i="61"/>
  <c r="FQ18" i="61"/>
  <c r="EL18" i="61" s="1"/>
  <c r="FP18" i="61"/>
  <c r="FK18" i="61"/>
  <c r="EY18" i="61"/>
  <c r="EX18" i="61"/>
  <c r="EW18" i="61"/>
  <c r="EV18" i="61"/>
  <c r="EU18" i="61"/>
  <c r="EQ18" i="61"/>
  <c r="EG18" i="61"/>
  <c r="EF18" i="61" s="1"/>
  <c r="EA18" i="61"/>
  <c r="DT18" i="61"/>
  <c r="DS18" i="61"/>
  <c r="DR18" i="61"/>
  <c r="DP18" i="61"/>
  <c r="DO18" i="61"/>
  <c r="DN18" i="61"/>
  <c r="DM18" i="61"/>
  <c r="DQ18" i="61" s="1"/>
  <c r="AW18" i="61"/>
  <c r="AV18" i="61"/>
  <c r="AU18" i="61"/>
  <c r="AT18" i="61"/>
  <c r="AS18" i="61"/>
  <c r="AR18" i="61"/>
  <c r="AQ18" i="61"/>
  <c r="AP18" i="61"/>
  <c r="AO18" i="61"/>
  <c r="U18" i="61"/>
  <c r="BT18" i="61" s="1"/>
  <c r="T18" i="61"/>
  <c r="GL18" i="61" s="1"/>
  <c r="S18" i="61"/>
  <c r="R18" i="61"/>
  <c r="Q18" i="61"/>
  <c r="P18" i="61"/>
  <c r="GK18" i="61" s="1"/>
  <c r="O18" i="61"/>
  <c r="N18" i="61"/>
  <c r="M18" i="61"/>
  <c r="L18" i="61"/>
  <c r="K18" i="61"/>
  <c r="GA18" i="61" s="1"/>
  <c r="J18" i="61"/>
  <c r="GD18" i="61" s="1"/>
  <c r="I18" i="61"/>
  <c r="H18" i="61"/>
  <c r="G18" i="61"/>
  <c r="F18" i="61"/>
  <c r="E18" i="61"/>
  <c r="D18" i="61"/>
  <c r="C18" i="61"/>
  <c r="B18" i="61"/>
  <c r="IK17" i="61"/>
  <c r="II17" i="61"/>
  <c r="IF17" i="61"/>
  <c r="IG18" i="61" s="1"/>
  <c r="HF17" i="61"/>
  <c r="HE17" i="61"/>
  <c r="HD17" i="61"/>
  <c r="HC17" i="61"/>
  <c r="GZ17" i="61"/>
  <c r="GP17" i="61"/>
  <c r="GO17" i="61"/>
  <c r="GN17" i="61"/>
  <c r="GM17" i="61"/>
  <c r="GJ17" i="61"/>
  <c r="GH17" i="61"/>
  <c r="GG17" i="61"/>
  <c r="GF17" i="61"/>
  <c r="GE17" i="61"/>
  <c r="GB17" i="61"/>
  <c r="FV17" i="61"/>
  <c r="FQ17" i="61"/>
  <c r="EL17" i="61" s="1"/>
  <c r="FP17" i="61"/>
  <c r="FK17" i="61"/>
  <c r="EY17" i="61"/>
  <c r="EX17" i="61"/>
  <c r="EW17" i="61"/>
  <c r="EV17" i="61"/>
  <c r="EU17" i="61"/>
  <c r="EQ17" i="61"/>
  <c r="EG17" i="61"/>
  <c r="EA17" i="61"/>
  <c r="DT17" i="61"/>
  <c r="DS17" i="61"/>
  <c r="DR17" i="61"/>
  <c r="DP17" i="61"/>
  <c r="DO17" i="61"/>
  <c r="DN17" i="61"/>
  <c r="DM17" i="61"/>
  <c r="AW17" i="61"/>
  <c r="AV17" i="61"/>
  <c r="AU17" i="61"/>
  <c r="AT17" i="61"/>
  <c r="AS17" i="61"/>
  <c r="AR17" i="61"/>
  <c r="AQ17" i="61"/>
  <c r="AP17" i="61"/>
  <c r="AO17" i="61"/>
  <c r="U17" i="61"/>
  <c r="BT17" i="61" s="1"/>
  <c r="T17" i="61"/>
  <c r="GL17" i="61" s="1"/>
  <c r="S17" i="61"/>
  <c r="R17" i="61"/>
  <c r="Q17" i="61"/>
  <c r="P17" i="61"/>
  <c r="GK17" i="61" s="1"/>
  <c r="O17" i="61"/>
  <c r="N17" i="61"/>
  <c r="M17" i="61"/>
  <c r="L17" i="61"/>
  <c r="K17" i="61"/>
  <c r="BX17" i="61" s="1"/>
  <c r="J17" i="61"/>
  <c r="GD17" i="61" s="1"/>
  <c r="I17" i="61"/>
  <c r="H17" i="61"/>
  <c r="G17" i="61"/>
  <c r="F17" i="61"/>
  <c r="E17" i="61"/>
  <c r="D17" i="61"/>
  <c r="C17" i="61"/>
  <c r="B17" i="61"/>
  <c r="IK16" i="61"/>
  <c r="IL17" i="61" s="1"/>
  <c r="IM17" i="61" s="1"/>
  <c r="II16" i="61"/>
  <c r="IF16" i="61"/>
  <c r="HF16" i="61"/>
  <c r="HE16" i="61"/>
  <c r="HD16" i="61"/>
  <c r="HC16" i="61"/>
  <c r="GZ16" i="61"/>
  <c r="GP16" i="61"/>
  <c r="GO16" i="61"/>
  <c r="GN16" i="61"/>
  <c r="GM16" i="61"/>
  <c r="GJ16" i="61"/>
  <c r="GH16" i="61"/>
  <c r="GG16" i="61"/>
  <c r="GF16" i="61"/>
  <c r="GE16" i="61"/>
  <c r="GB16" i="61"/>
  <c r="FV16" i="61"/>
  <c r="FQ16" i="61"/>
  <c r="EL16" i="61" s="1"/>
  <c r="FP16" i="61"/>
  <c r="FK16" i="61"/>
  <c r="EY16" i="61"/>
  <c r="EX16" i="61"/>
  <c r="EW16" i="61"/>
  <c r="EV16" i="61"/>
  <c r="EU16" i="61"/>
  <c r="EQ16" i="61"/>
  <c r="EG16" i="61"/>
  <c r="EA16" i="61"/>
  <c r="DT16" i="61"/>
  <c r="DS16" i="61"/>
  <c r="DR16" i="61"/>
  <c r="DP16" i="61"/>
  <c r="DO16" i="61"/>
  <c r="DN16" i="61"/>
  <c r="DM16" i="61"/>
  <c r="DQ16" i="61" s="1"/>
  <c r="AW16" i="61"/>
  <c r="AV16" i="61"/>
  <c r="AU16" i="61"/>
  <c r="AT16" i="61"/>
  <c r="AS16" i="61"/>
  <c r="AR16" i="61"/>
  <c r="AQ16" i="61"/>
  <c r="AP16" i="61"/>
  <c r="AO16" i="61"/>
  <c r="U16" i="61"/>
  <c r="GI16" i="61" s="1"/>
  <c r="T16" i="61"/>
  <c r="GL16" i="61" s="1"/>
  <c r="S16" i="61"/>
  <c r="R16" i="61"/>
  <c r="Q16" i="61"/>
  <c r="P16" i="61"/>
  <c r="GK16" i="61" s="1"/>
  <c r="O16" i="61"/>
  <c r="N16" i="61"/>
  <c r="M16" i="61"/>
  <c r="L16" i="61"/>
  <c r="K16" i="61"/>
  <c r="GA16" i="61" s="1"/>
  <c r="J16" i="61"/>
  <c r="GD16" i="61" s="1"/>
  <c r="I16" i="61"/>
  <c r="H16" i="61"/>
  <c r="G16" i="61"/>
  <c r="F16" i="61"/>
  <c r="E16" i="61"/>
  <c r="D16" i="61"/>
  <c r="C16" i="61"/>
  <c r="B16" i="61"/>
  <c r="IK15" i="61"/>
  <c r="II15" i="61"/>
  <c r="IF15" i="61"/>
  <c r="HF15" i="61"/>
  <c r="HE15" i="61"/>
  <c r="HD15" i="61"/>
  <c r="HC15" i="61"/>
  <c r="GZ15" i="61"/>
  <c r="GP15" i="61"/>
  <c r="GO15" i="61"/>
  <c r="GN15" i="61"/>
  <c r="GM15" i="61"/>
  <c r="GJ15" i="61"/>
  <c r="GH15" i="61"/>
  <c r="GG15" i="61"/>
  <c r="GF15" i="61"/>
  <c r="GE15" i="61"/>
  <c r="GB15" i="61"/>
  <c r="FV15" i="61"/>
  <c r="FQ15" i="61"/>
  <c r="FP15" i="61"/>
  <c r="FK15" i="61"/>
  <c r="EY15" i="61"/>
  <c r="EX15" i="61"/>
  <c r="EW15" i="61"/>
  <c r="EV15" i="61"/>
  <c r="EU15" i="61"/>
  <c r="EQ15" i="61"/>
  <c r="EG15" i="61"/>
  <c r="EA15" i="61"/>
  <c r="DT15" i="61"/>
  <c r="DS15" i="61"/>
  <c r="DR15" i="61"/>
  <c r="DP15" i="61"/>
  <c r="DO15" i="61"/>
  <c r="DN15" i="61"/>
  <c r="DM15" i="61"/>
  <c r="DQ15" i="61" s="1"/>
  <c r="AW15" i="61"/>
  <c r="AV15" i="61"/>
  <c r="AU15" i="61"/>
  <c r="AT15" i="61"/>
  <c r="AS15" i="61"/>
  <c r="AR15" i="61"/>
  <c r="AQ15" i="61"/>
  <c r="AP15" i="61"/>
  <c r="AO15" i="61"/>
  <c r="U15" i="61"/>
  <c r="BT15" i="61" s="1"/>
  <c r="T15" i="61"/>
  <c r="GL15" i="61" s="1"/>
  <c r="S15" i="61"/>
  <c r="R15" i="61"/>
  <c r="Q15" i="61"/>
  <c r="P15" i="61"/>
  <c r="O15" i="61"/>
  <c r="N15" i="61"/>
  <c r="M15" i="61"/>
  <c r="L15" i="61"/>
  <c r="K15" i="61"/>
  <c r="GA15" i="61" s="1"/>
  <c r="J15" i="61"/>
  <c r="GD15" i="61" s="1"/>
  <c r="I15" i="61"/>
  <c r="H15" i="61"/>
  <c r="G15" i="61"/>
  <c r="F15" i="61"/>
  <c r="E15" i="61"/>
  <c r="D15" i="61"/>
  <c r="C15" i="61"/>
  <c r="B15" i="61"/>
  <c r="IK14" i="61"/>
  <c r="II14" i="61"/>
  <c r="IF14" i="61"/>
  <c r="HF14" i="61"/>
  <c r="HE14" i="61"/>
  <c r="HD14" i="61"/>
  <c r="HC14" i="61"/>
  <c r="GZ14" i="61"/>
  <c r="GP14" i="61"/>
  <c r="GO14" i="61"/>
  <c r="GN14" i="61"/>
  <c r="GM14" i="61"/>
  <c r="GJ14" i="61"/>
  <c r="GH14" i="61"/>
  <c r="GG14" i="61"/>
  <c r="GF14" i="61"/>
  <c r="GE14" i="61"/>
  <c r="GB14" i="61"/>
  <c r="FV14" i="61"/>
  <c r="FQ14" i="61"/>
  <c r="EL14" i="61" s="1"/>
  <c r="FP14" i="61"/>
  <c r="FK14" i="61"/>
  <c r="EY14" i="61"/>
  <c r="EX14" i="61"/>
  <c r="EW14" i="61"/>
  <c r="EV14" i="61"/>
  <c r="EU14" i="61"/>
  <c r="EQ14" i="61"/>
  <c r="EG14" i="61"/>
  <c r="EA14" i="61"/>
  <c r="DT14" i="61"/>
  <c r="DS14" i="61"/>
  <c r="DR14" i="61"/>
  <c r="DP14" i="61"/>
  <c r="DO14" i="61"/>
  <c r="DN14" i="61"/>
  <c r="DM14" i="61"/>
  <c r="DQ14" i="61" s="1"/>
  <c r="AW14" i="61"/>
  <c r="AV14" i="61"/>
  <c r="AU14" i="61"/>
  <c r="AT14" i="61"/>
  <c r="AS14" i="61"/>
  <c r="AR14" i="61"/>
  <c r="AQ14" i="61"/>
  <c r="AP14" i="61"/>
  <c r="AO14" i="61"/>
  <c r="U14" i="61"/>
  <c r="GI14" i="61" s="1"/>
  <c r="T14" i="61"/>
  <c r="GL14" i="61" s="1"/>
  <c r="S14" i="61"/>
  <c r="R14" i="61"/>
  <c r="Q14" i="61"/>
  <c r="P14" i="61"/>
  <c r="GK14" i="61" s="1"/>
  <c r="O14" i="61"/>
  <c r="N14" i="61"/>
  <c r="M14" i="61"/>
  <c r="L14" i="61"/>
  <c r="K14" i="61"/>
  <c r="GA14" i="61" s="1"/>
  <c r="J14" i="61"/>
  <c r="GD14" i="61" s="1"/>
  <c r="I14" i="61"/>
  <c r="H14" i="61"/>
  <c r="G14" i="61"/>
  <c r="F14" i="61"/>
  <c r="E14" i="61"/>
  <c r="D14" i="61"/>
  <c r="C14" i="61"/>
  <c r="B14" i="61"/>
  <c r="IK13" i="61"/>
  <c r="II13" i="61"/>
  <c r="IF13" i="61"/>
  <c r="IG14" i="61" s="1"/>
  <c r="HF13" i="61"/>
  <c r="HE13" i="61"/>
  <c r="HD13" i="61"/>
  <c r="HC13" i="61"/>
  <c r="GZ13" i="61"/>
  <c r="GP13" i="61"/>
  <c r="GO13" i="61"/>
  <c r="GN13" i="61"/>
  <c r="GM13" i="61"/>
  <c r="GJ13" i="61"/>
  <c r="GH13" i="61"/>
  <c r="GG13" i="61"/>
  <c r="GF13" i="61"/>
  <c r="GE13" i="61"/>
  <c r="GB13" i="61"/>
  <c r="FV13" i="61"/>
  <c r="FQ13" i="61"/>
  <c r="EL13" i="61" s="1"/>
  <c r="FP13" i="61"/>
  <c r="FK13" i="61"/>
  <c r="EY13" i="61"/>
  <c r="EX13" i="61"/>
  <c r="EW13" i="61"/>
  <c r="EV13" i="61"/>
  <c r="EU13" i="61"/>
  <c r="EQ13" i="61"/>
  <c r="EG13" i="61"/>
  <c r="EA13" i="61"/>
  <c r="DT13" i="61"/>
  <c r="DS13" i="61"/>
  <c r="DR13" i="61"/>
  <c r="DP13" i="61"/>
  <c r="DO13" i="61"/>
  <c r="DN13" i="61"/>
  <c r="DM13" i="61"/>
  <c r="AW13" i="61"/>
  <c r="AV13" i="61"/>
  <c r="AU13" i="61"/>
  <c r="AT13" i="61"/>
  <c r="AS13" i="61"/>
  <c r="AR13" i="61"/>
  <c r="AQ13" i="61"/>
  <c r="AP13" i="61"/>
  <c r="AO13" i="61"/>
  <c r="U13" i="61"/>
  <c r="GI13" i="61" s="1"/>
  <c r="T13" i="61"/>
  <c r="GL13" i="61" s="1"/>
  <c r="S13" i="61"/>
  <c r="R13" i="61"/>
  <c r="Q13" i="61"/>
  <c r="P13" i="61"/>
  <c r="GK13" i="61" s="1"/>
  <c r="O13" i="61"/>
  <c r="N13" i="61"/>
  <c r="M13" i="61"/>
  <c r="L13" i="61"/>
  <c r="K13" i="61"/>
  <c r="BX13" i="61" s="1"/>
  <c r="J13" i="61"/>
  <c r="GD13" i="61" s="1"/>
  <c r="I13" i="61"/>
  <c r="H13" i="61"/>
  <c r="G13" i="61"/>
  <c r="F13" i="61"/>
  <c r="E13" i="61"/>
  <c r="D13" i="61"/>
  <c r="C13" i="61"/>
  <c r="B13" i="61"/>
  <c r="IK12" i="61"/>
  <c r="IL13" i="61" s="1"/>
  <c r="IM13" i="61" s="1"/>
  <c r="II12" i="61"/>
  <c r="IF12" i="61"/>
  <c r="HF12" i="61"/>
  <c r="HE12" i="61"/>
  <c r="HD12" i="61"/>
  <c r="HC12" i="61"/>
  <c r="GZ12" i="61"/>
  <c r="GP12" i="61"/>
  <c r="GO12" i="61"/>
  <c r="GN12" i="61"/>
  <c r="GM12" i="61"/>
  <c r="GJ12" i="61"/>
  <c r="GH12" i="61"/>
  <c r="GG12" i="61"/>
  <c r="GF12" i="61"/>
  <c r="GE12" i="61"/>
  <c r="GB12" i="61"/>
  <c r="FV12" i="61"/>
  <c r="FQ12" i="61"/>
  <c r="EL12" i="61" s="1"/>
  <c r="FP12" i="61"/>
  <c r="FK12" i="61"/>
  <c r="EY12" i="61"/>
  <c r="EX12" i="61"/>
  <c r="EW12" i="61"/>
  <c r="EV12" i="61"/>
  <c r="EU12" i="61"/>
  <c r="EQ12" i="61"/>
  <c r="EG12" i="61"/>
  <c r="EA12" i="61"/>
  <c r="DT12" i="61"/>
  <c r="DS12" i="61"/>
  <c r="DR12" i="61"/>
  <c r="DP12" i="61"/>
  <c r="DO12" i="61"/>
  <c r="DN12" i="61"/>
  <c r="DM12" i="61"/>
  <c r="DQ12" i="61" s="1"/>
  <c r="AW12" i="61"/>
  <c r="AV12" i="61"/>
  <c r="AU12" i="61"/>
  <c r="AT12" i="61"/>
  <c r="AS12" i="61"/>
  <c r="AR12" i="61"/>
  <c r="AQ12" i="61"/>
  <c r="AP12" i="61"/>
  <c r="AO12" i="61"/>
  <c r="U12" i="61"/>
  <c r="GI12" i="61" s="1"/>
  <c r="T12" i="61"/>
  <c r="GL12" i="61" s="1"/>
  <c r="S12" i="61"/>
  <c r="R12" i="61"/>
  <c r="Q12" i="61"/>
  <c r="P12" i="61"/>
  <c r="GK12" i="61" s="1"/>
  <c r="O12" i="61"/>
  <c r="N12" i="61"/>
  <c r="M12" i="61"/>
  <c r="L12" i="61"/>
  <c r="K12" i="61"/>
  <c r="GA12" i="61" s="1"/>
  <c r="J12" i="61"/>
  <c r="GD12" i="61" s="1"/>
  <c r="I12" i="61"/>
  <c r="H12" i="61"/>
  <c r="G12" i="61"/>
  <c r="F12" i="61"/>
  <c r="E12" i="61"/>
  <c r="D12" i="61"/>
  <c r="C12" i="61"/>
  <c r="B12" i="61"/>
  <c r="IK11" i="61"/>
  <c r="II11" i="61"/>
  <c r="IF11" i="61"/>
  <c r="HF11" i="61"/>
  <c r="HE11" i="61"/>
  <c r="HD11" i="61"/>
  <c r="HC11" i="61"/>
  <c r="GZ11" i="61"/>
  <c r="GP11" i="61"/>
  <c r="GO11" i="61"/>
  <c r="GN11" i="61"/>
  <c r="GM11" i="61"/>
  <c r="GJ11" i="61"/>
  <c r="GH11" i="61"/>
  <c r="GG11" i="61"/>
  <c r="GF11" i="61"/>
  <c r="GE11" i="61"/>
  <c r="GB11" i="61"/>
  <c r="FV11" i="61"/>
  <c r="FQ11" i="61"/>
  <c r="EL11" i="61" s="1"/>
  <c r="FP11" i="61"/>
  <c r="FK11" i="61"/>
  <c r="EY11" i="61"/>
  <c r="EX11" i="61"/>
  <c r="EW11" i="61"/>
  <c r="EV11" i="61"/>
  <c r="EU11" i="61"/>
  <c r="EQ11" i="61"/>
  <c r="EG11" i="61"/>
  <c r="EA11" i="61"/>
  <c r="DT11" i="61"/>
  <c r="DS11" i="61"/>
  <c r="DR11" i="61"/>
  <c r="DP11" i="61"/>
  <c r="DO11" i="61"/>
  <c r="DN11" i="61"/>
  <c r="DM11" i="61"/>
  <c r="AW11" i="61"/>
  <c r="AV11" i="61"/>
  <c r="AU11" i="61"/>
  <c r="AT11" i="61"/>
  <c r="AS11" i="61"/>
  <c r="AR11" i="61"/>
  <c r="AQ11" i="61"/>
  <c r="AP11" i="61"/>
  <c r="AO11" i="61"/>
  <c r="U11" i="61"/>
  <c r="BT11" i="61" s="1"/>
  <c r="T11" i="61"/>
  <c r="GL11" i="61" s="1"/>
  <c r="S11" i="61"/>
  <c r="R11" i="61"/>
  <c r="Q11" i="61"/>
  <c r="P11" i="61"/>
  <c r="GK11" i="61" s="1"/>
  <c r="O11" i="61"/>
  <c r="N11" i="61"/>
  <c r="M11" i="61"/>
  <c r="L11" i="61"/>
  <c r="K11" i="61"/>
  <c r="GA11" i="61" s="1"/>
  <c r="J11" i="61"/>
  <c r="GD11" i="61" s="1"/>
  <c r="I11" i="61"/>
  <c r="H11" i="61"/>
  <c r="G11" i="61"/>
  <c r="F11" i="61"/>
  <c r="E11" i="61"/>
  <c r="D11" i="61"/>
  <c r="C11" i="61"/>
  <c r="B11" i="61"/>
  <c r="IK10" i="61"/>
  <c r="II10" i="61"/>
  <c r="IF10" i="61"/>
  <c r="HF10" i="61"/>
  <c r="HE10" i="61"/>
  <c r="HD10" i="61"/>
  <c r="HC10" i="61"/>
  <c r="GZ10" i="61"/>
  <c r="GP10" i="61"/>
  <c r="GO10" i="61"/>
  <c r="GN10" i="61"/>
  <c r="GM10" i="61"/>
  <c r="GJ10" i="61"/>
  <c r="GH10" i="61"/>
  <c r="GG10" i="61"/>
  <c r="GF10" i="61"/>
  <c r="GE10" i="61"/>
  <c r="GB10" i="61"/>
  <c r="FV10" i="61"/>
  <c r="FQ10" i="61"/>
  <c r="EL10" i="61" s="1"/>
  <c r="FP10" i="61"/>
  <c r="FK10" i="61"/>
  <c r="EY10" i="61"/>
  <c r="EX10" i="61"/>
  <c r="EW10" i="61"/>
  <c r="EV10" i="61"/>
  <c r="EU10" i="61"/>
  <c r="EQ10" i="61"/>
  <c r="EG10" i="61"/>
  <c r="EF10" i="61" s="1"/>
  <c r="EA10" i="61"/>
  <c r="DT10" i="61"/>
  <c r="DS10" i="61"/>
  <c r="DR10" i="61"/>
  <c r="DP10" i="61"/>
  <c r="DO10" i="61"/>
  <c r="DN10" i="61"/>
  <c r="DM10" i="61"/>
  <c r="DQ10" i="61" s="1"/>
  <c r="AW10" i="61"/>
  <c r="AV10" i="61"/>
  <c r="AU10" i="61"/>
  <c r="AT10" i="61"/>
  <c r="AS10" i="61"/>
  <c r="AR10" i="61"/>
  <c r="AQ10" i="61"/>
  <c r="AP10" i="61"/>
  <c r="AO10" i="61"/>
  <c r="U10" i="61"/>
  <c r="GI10" i="61" s="1"/>
  <c r="T10" i="61"/>
  <c r="GL10" i="61" s="1"/>
  <c r="S10" i="61"/>
  <c r="R10" i="61"/>
  <c r="Q10" i="61"/>
  <c r="P10" i="61"/>
  <c r="GK10" i="61" s="1"/>
  <c r="O10" i="61"/>
  <c r="N10" i="61"/>
  <c r="M10" i="61"/>
  <c r="L10" i="61"/>
  <c r="K10" i="61"/>
  <c r="J10" i="61"/>
  <c r="GD10" i="61" s="1"/>
  <c r="I10" i="61"/>
  <c r="H10" i="61"/>
  <c r="G10" i="61"/>
  <c r="F10" i="61"/>
  <c r="E10" i="61"/>
  <c r="D10" i="61"/>
  <c r="C10" i="61"/>
  <c r="B10" i="61"/>
  <c r="IK9" i="61"/>
  <c r="II9" i="61"/>
  <c r="IF9" i="61"/>
  <c r="IG10" i="61" s="1"/>
  <c r="HF9" i="61"/>
  <c r="HE9" i="61"/>
  <c r="HD9" i="61"/>
  <c r="HC9" i="61"/>
  <c r="GZ9" i="61"/>
  <c r="GP9" i="61"/>
  <c r="GO9" i="61"/>
  <c r="GN9" i="61"/>
  <c r="GM9" i="61"/>
  <c r="GJ9" i="61"/>
  <c r="GH9" i="61"/>
  <c r="GG9" i="61"/>
  <c r="GF9" i="61"/>
  <c r="GE9" i="61"/>
  <c r="GB9" i="61"/>
  <c r="FV9" i="61"/>
  <c r="FQ9" i="61"/>
  <c r="EL9" i="61" s="1"/>
  <c r="FP9" i="61"/>
  <c r="FK9" i="61"/>
  <c r="EY9" i="61"/>
  <c r="EX9" i="61"/>
  <c r="EW9" i="61"/>
  <c r="EV9" i="61"/>
  <c r="EU9" i="61"/>
  <c r="EQ9" i="61"/>
  <c r="EG9" i="61"/>
  <c r="EF9" i="61" s="1"/>
  <c r="EA9" i="61"/>
  <c r="DT9" i="61"/>
  <c r="DS9" i="61"/>
  <c r="DR9" i="61"/>
  <c r="DP9" i="61"/>
  <c r="DO9" i="61"/>
  <c r="DN9" i="61"/>
  <c r="DM9" i="61"/>
  <c r="AW9" i="61"/>
  <c r="AV9" i="61"/>
  <c r="AU9" i="61"/>
  <c r="AT9" i="61"/>
  <c r="AS9" i="61"/>
  <c r="AR9" i="61"/>
  <c r="AQ9" i="61"/>
  <c r="AP9" i="61"/>
  <c r="AO9" i="61"/>
  <c r="U9" i="61"/>
  <c r="BT9" i="61" s="1"/>
  <c r="T9" i="61"/>
  <c r="GL9" i="61" s="1"/>
  <c r="S9" i="61"/>
  <c r="R9" i="61"/>
  <c r="Q9" i="61"/>
  <c r="P9" i="61"/>
  <c r="GK9" i="61" s="1"/>
  <c r="O9" i="61"/>
  <c r="N9" i="61"/>
  <c r="M9" i="61"/>
  <c r="L9" i="61"/>
  <c r="K9" i="61"/>
  <c r="BX9" i="61" s="1"/>
  <c r="J9" i="61"/>
  <c r="GD9" i="61" s="1"/>
  <c r="I9" i="61"/>
  <c r="H9" i="61"/>
  <c r="G9" i="61"/>
  <c r="F9" i="61"/>
  <c r="E9" i="61"/>
  <c r="D9" i="61"/>
  <c r="C9" i="61"/>
  <c r="B9" i="61"/>
  <c r="IK8" i="61"/>
  <c r="IL9" i="61" s="1"/>
  <c r="IM9" i="61" s="1"/>
  <c r="II8" i="61"/>
  <c r="IF8" i="61"/>
  <c r="HF8" i="61"/>
  <c r="HE8" i="61"/>
  <c r="HD8" i="61"/>
  <c r="HC8" i="61"/>
  <c r="GZ8" i="61"/>
  <c r="GP8" i="61"/>
  <c r="GO8" i="61"/>
  <c r="GN8" i="61"/>
  <c r="GM8" i="61"/>
  <c r="GJ8" i="61"/>
  <c r="GH8" i="61"/>
  <c r="GG8" i="61"/>
  <c r="GF8" i="61"/>
  <c r="GE8" i="61"/>
  <c r="GB8" i="61"/>
  <c r="FV8" i="61"/>
  <c r="FQ8" i="61"/>
  <c r="EL8" i="61" s="1"/>
  <c r="FP8" i="61"/>
  <c r="FK8" i="61"/>
  <c r="EY8" i="61"/>
  <c r="EX8" i="61"/>
  <c r="EW8" i="61"/>
  <c r="EV8" i="61"/>
  <c r="EU8" i="61"/>
  <c r="EQ8" i="61"/>
  <c r="EG8" i="61"/>
  <c r="EF8" i="61" s="1"/>
  <c r="EA8" i="61"/>
  <c r="DT8" i="61"/>
  <c r="DS8" i="61"/>
  <c r="DR8" i="61"/>
  <c r="DP8" i="61"/>
  <c r="DO8" i="61"/>
  <c r="DN8" i="61"/>
  <c r="DM8" i="61"/>
  <c r="AW8" i="61"/>
  <c r="AV8" i="61"/>
  <c r="AU8" i="61"/>
  <c r="AT8" i="61"/>
  <c r="AS8" i="61"/>
  <c r="AR8" i="61"/>
  <c r="AQ8" i="61"/>
  <c r="AP8" i="61"/>
  <c r="AO8" i="61"/>
  <c r="U8" i="61"/>
  <c r="GI8" i="61" s="1"/>
  <c r="T8" i="61"/>
  <c r="GL8" i="61" s="1"/>
  <c r="S8" i="61"/>
  <c r="R8" i="61"/>
  <c r="Q8" i="61"/>
  <c r="P8" i="61"/>
  <c r="O8" i="61"/>
  <c r="N8" i="61"/>
  <c r="M8" i="61"/>
  <c r="L8" i="61"/>
  <c r="K8" i="61"/>
  <c r="BX8" i="61" s="1"/>
  <c r="J8" i="61"/>
  <c r="I8" i="61"/>
  <c r="H8" i="61"/>
  <c r="G8" i="61"/>
  <c r="F8" i="61"/>
  <c r="E8" i="61"/>
  <c r="D8" i="61"/>
  <c r="C8" i="61"/>
  <c r="B8" i="61"/>
  <c r="IK7" i="61"/>
  <c r="IL7" i="61" s="1"/>
  <c r="IM7" i="61" s="1"/>
  <c r="II7" i="61"/>
  <c r="IF7" i="61"/>
  <c r="HF7" i="61"/>
  <c r="HE7" i="61"/>
  <c r="HD7" i="61"/>
  <c r="HC7" i="61"/>
  <c r="GZ7" i="61"/>
  <c r="GP7" i="61"/>
  <c r="GO7" i="61"/>
  <c r="GN7" i="61"/>
  <c r="GM7" i="61"/>
  <c r="GJ7" i="61"/>
  <c r="GH7" i="61"/>
  <c r="GG7" i="61"/>
  <c r="GF7" i="61"/>
  <c r="GE7" i="61"/>
  <c r="GB7" i="61"/>
  <c r="FV7" i="61"/>
  <c r="FQ7" i="61"/>
  <c r="EL7" i="61" s="1"/>
  <c r="FP7" i="61"/>
  <c r="FK7" i="61"/>
  <c r="EY7" i="61"/>
  <c r="EX7" i="61"/>
  <c r="EW7" i="61"/>
  <c r="EV7" i="61"/>
  <c r="EU7" i="61"/>
  <c r="EQ7" i="61"/>
  <c r="EG7" i="61"/>
  <c r="EF7" i="61" s="1"/>
  <c r="EA7" i="61"/>
  <c r="DT7" i="61"/>
  <c r="DS7" i="61"/>
  <c r="DR7" i="61"/>
  <c r="DP7" i="61"/>
  <c r="DO7" i="61"/>
  <c r="DN7" i="61"/>
  <c r="DM7" i="61"/>
  <c r="AW7" i="61"/>
  <c r="AV7" i="61"/>
  <c r="AU7" i="61"/>
  <c r="AT7" i="61"/>
  <c r="AS7" i="61"/>
  <c r="AR7" i="61"/>
  <c r="AQ7" i="61"/>
  <c r="AP7" i="61"/>
  <c r="AO7" i="61"/>
  <c r="U7" i="61"/>
  <c r="BT7" i="61" s="1"/>
  <c r="T7" i="61"/>
  <c r="GL7" i="61" s="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GC7" i="61" s="1"/>
  <c r="E7" i="61"/>
  <c r="D7" i="61"/>
  <c r="C7" i="61"/>
  <c r="B7" i="61"/>
  <c r="IK6" i="61"/>
  <c r="II6" i="61"/>
  <c r="IF6" i="61"/>
  <c r="IG6" i="61" s="1"/>
  <c r="HF6" i="61"/>
  <c r="HE6" i="61"/>
  <c r="HD6" i="61"/>
  <c r="HC6" i="61"/>
  <c r="GZ6" i="61"/>
  <c r="GP6" i="61"/>
  <c r="GO6" i="61"/>
  <c r="GN6" i="61"/>
  <c r="GM6" i="61"/>
  <c r="GJ6" i="61"/>
  <c r="GH6" i="61"/>
  <c r="GG6" i="61"/>
  <c r="GF6" i="61"/>
  <c r="GE6" i="61"/>
  <c r="GB6" i="61"/>
  <c r="FV6" i="61"/>
  <c r="FQ6" i="61"/>
  <c r="EL6" i="61" s="1"/>
  <c r="FP6" i="61"/>
  <c r="FK6" i="61"/>
  <c r="EY6" i="61"/>
  <c r="EX6" i="61"/>
  <c r="EW6" i="61"/>
  <c r="EV6" i="61"/>
  <c r="EU6" i="61"/>
  <c r="EQ6" i="61"/>
  <c r="EG6" i="61"/>
  <c r="EF6" i="61" s="1"/>
  <c r="EA6" i="61"/>
  <c r="DT6" i="61"/>
  <c r="DS6" i="61"/>
  <c r="DR6" i="61"/>
  <c r="DP6" i="61"/>
  <c r="DO6" i="61"/>
  <c r="DN6" i="61"/>
  <c r="DM6" i="61"/>
  <c r="DD6" i="61"/>
  <c r="DD7" i="61" s="1"/>
  <c r="DD8" i="61" s="1"/>
  <c r="DD9" i="61" s="1"/>
  <c r="DD10" i="61" s="1"/>
  <c r="DD11" i="61" s="1"/>
  <c r="DD12" i="61" s="1"/>
  <c r="DD13" i="61" s="1"/>
  <c r="DD14" i="61" s="1"/>
  <c r="DD15" i="61" s="1"/>
  <c r="DD16" i="61" s="1"/>
  <c r="DD17" i="61" s="1"/>
  <c r="DD18" i="61" s="1"/>
  <c r="DD19" i="61" s="1"/>
  <c r="DD20" i="61" s="1"/>
  <c r="DD21" i="61" s="1"/>
  <c r="DD22" i="61" s="1"/>
  <c r="DD23" i="61" s="1"/>
  <c r="DD24" i="61" s="1"/>
  <c r="DD25" i="61" s="1"/>
  <c r="DD26" i="61" s="1"/>
  <c r="DD27" i="61" s="1"/>
  <c r="DD28" i="61" s="1"/>
  <c r="DD29" i="61" s="1"/>
  <c r="DD30" i="61" s="1"/>
  <c r="DD31" i="61" s="1"/>
  <c r="DD32" i="61" s="1"/>
  <c r="DD33" i="61" s="1"/>
  <c r="DD34" i="61" s="1"/>
  <c r="DD35" i="61" s="1"/>
  <c r="DD36" i="61" s="1"/>
  <c r="DD37" i="61" s="1"/>
  <c r="DD38" i="61" s="1"/>
  <c r="DD39" i="61" s="1"/>
  <c r="AW6" i="61"/>
  <c r="AV6" i="61"/>
  <c r="AU6" i="61"/>
  <c r="AT6" i="61"/>
  <c r="AS6" i="61"/>
  <c r="AR6" i="61"/>
  <c r="AQ6" i="61"/>
  <c r="AP6" i="61"/>
  <c r="AO6" i="61"/>
  <c r="U6" i="61"/>
  <c r="GI6" i="61" s="1"/>
  <c r="T6" i="61"/>
  <c r="GL6" i="61" s="1"/>
  <c r="S6" i="61"/>
  <c r="R6" i="61"/>
  <c r="Q6" i="61"/>
  <c r="P6" i="61"/>
  <c r="GK6" i="61" s="1"/>
  <c r="O6" i="61"/>
  <c r="N6" i="61"/>
  <c r="M6" i="61"/>
  <c r="L6" i="61"/>
  <c r="K6" i="61"/>
  <c r="BX6" i="61" s="1"/>
  <c r="J6" i="61"/>
  <c r="GD6" i="61" s="1"/>
  <c r="I6" i="61"/>
  <c r="H6" i="61"/>
  <c r="G6" i="61"/>
  <c r="F6" i="61"/>
  <c r="E6" i="61"/>
  <c r="D6" i="61"/>
  <c r="C6" i="61"/>
  <c r="B6" i="61"/>
  <c r="IK5" i="61"/>
  <c r="IF5" i="61"/>
  <c r="HF5" i="61"/>
  <c r="HE5" i="61"/>
  <c r="HD5" i="61"/>
  <c r="HC5" i="61"/>
  <c r="GZ5" i="61"/>
  <c r="GP5" i="61"/>
  <c r="GO5" i="61"/>
  <c r="GN5" i="61"/>
  <c r="GM5" i="61"/>
  <c r="GJ5" i="61"/>
  <c r="GH5" i="61"/>
  <c r="GG5" i="61"/>
  <c r="GF5" i="61"/>
  <c r="GE5" i="61"/>
  <c r="GB5" i="61"/>
  <c r="FV5" i="61"/>
  <c r="FQ5" i="61"/>
  <c r="EL5" i="61" s="1"/>
  <c r="FP5" i="61"/>
  <c r="FK5" i="61"/>
  <c r="EY5" i="61"/>
  <c r="EX5" i="61"/>
  <c r="EW5" i="61"/>
  <c r="EV5" i="61"/>
  <c r="EU5" i="61"/>
  <c r="EQ5" i="61"/>
  <c r="EG5" i="61"/>
  <c r="EF5" i="61" s="1"/>
  <c r="EA5" i="61"/>
  <c r="DT5" i="61"/>
  <c r="DS5" i="61"/>
  <c r="DR5" i="61"/>
  <c r="DR46" i="61" s="1"/>
  <c r="AW5" i="61"/>
  <c r="AV5" i="61"/>
  <c r="AU5" i="61"/>
  <c r="AT5" i="61"/>
  <c r="AS5" i="61"/>
  <c r="AR5" i="61"/>
  <c r="AQ5" i="61"/>
  <c r="AP5" i="61"/>
  <c r="AO5" i="61"/>
  <c r="U5" i="61"/>
  <c r="GI5" i="61" s="1"/>
  <c r="T5" i="61"/>
  <c r="GL5" i="61" s="1"/>
  <c r="S5" i="61"/>
  <c r="R5" i="61"/>
  <c r="Q5" i="61"/>
  <c r="P5" i="61"/>
  <c r="GK5" i="61" s="1"/>
  <c r="O5" i="61"/>
  <c r="N5" i="61"/>
  <c r="M5" i="61"/>
  <c r="L5" i="61"/>
  <c r="K5" i="61"/>
  <c r="GA5" i="61" s="1"/>
  <c r="J5" i="61"/>
  <c r="GD5" i="61" s="1"/>
  <c r="I5" i="61"/>
  <c r="H5" i="61"/>
  <c r="G5" i="61"/>
  <c r="F5" i="61"/>
  <c r="GC5" i="61" s="1"/>
  <c r="E5" i="61"/>
  <c r="D5" i="61"/>
  <c r="C5" i="61"/>
  <c r="B5" i="61"/>
  <c r="HY4" i="61"/>
  <c r="HZ4" i="61" s="1"/>
  <c r="FG4" i="61"/>
  <c r="FI4" i="61" s="1"/>
  <c r="FF4" i="61"/>
  <c r="FH4" i="61" s="1"/>
  <c r="BR4" i="61"/>
  <c r="BQ4" i="61"/>
  <c r="IG7" i="61" l="1"/>
  <c r="IG8" i="61"/>
  <c r="IL10" i="61"/>
  <c r="IM10" i="61" s="1"/>
  <c r="IG11" i="61"/>
  <c r="IL14" i="61"/>
  <c r="IM14" i="61" s="1"/>
  <c r="IG15" i="61"/>
  <c r="IL18" i="61"/>
  <c r="IM18" i="61" s="1"/>
  <c r="IL22" i="61"/>
  <c r="IM22" i="61" s="1"/>
  <c r="DQ25" i="61"/>
  <c r="DQ33" i="61"/>
  <c r="DQ34" i="61"/>
  <c r="IG35" i="61"/>
  <c r="IG64" i="61"/>
  <c r="IG68" i="61"/>
  <c r="IG69" i="61"/>
  <c r="IG72" i="61"/>
  <c r="IG74" i="61"/>
  <c r="IL92" i="61"/>
  <c r="IM92" i="61" s="1"/>
  <c r="IG92" i="61"/>
  <c r="IG98" i="61"/>
  <c r="IL102" i="61"/>
  <c r="IM102" i="61" s="1"/>
  <c r="IG104" i="61"/>
  <c r="Y127" i="61"/>
  <c r="AC127" i="61"/>
  <c r="DQ6" i="61"/>
  <c r="DQ7" i="61"/>
  <c r="DQ9" i="61"/>
  <c r="IL19" i="61"/>
  <c r="IM19" i="61" s="1"/>
  <c r="IG21" i="61"/>
  <c r="DQ22" i="61"/>
  <c r="IL23" i="61"/>
  <c r="IM23" i="61" s="1"/>
  <c r="IG26" i="61"/>
  <c r="IG28" i="61"/>
  <c r="DQ32" i="61"/>
  <c r="IL40" i="61"/>
  <c r="IM40" i="61" s="1"/>
  <c r="IG50" i="61"/>
  <c r="IL55" i="61"/>
  <c r="IM55" i="61" s="1"/>
  <c r="IG75" i="61"/>
  <c r="IL77" i="61"/>
  <c r="IM77" i="61" s="1"/>
  <c r="IG78" i="61"/>
  <c r="IL81" i="61"/>
  <c r="IM81" i="61" s="1"/>
  <c r="IG82" i="61"/>
  <c r="IL85" i="61"/>
  <c r="IM85" i="61" s="1"/>
  <c r="IG86" i="61"/>
  <c r="V92" i="61"/>
  <c r="IG97" i="61"/>
  <c r="IG107" i="61"/>
  <c r="IL110" i="61"/>
  <c r="IM110" i="61" s="1"/>
  <c r="IG111" i="61"/>
  <c r="IG115" i="61"/>
  <c r="IL118" i="61"/>
  <c r="IM118" i="61" s="1"/>
  <c r="IG119" i="61"/>
  <c r="IG123" i="61"/>
  <c r="IL126" i="61"/>
  <c r="IM126" i="61" s="1"/>
  <c r="DQ8" i="61"/>
  <c r="DQ11" i="61"/>
  <c r="IL11" i="61"/>
  <c r="IM11" i="61" s="1"/>
  <c r="IG12" i="61"/>
  <c r="DQ13" i="61"/>
  <c r="IL15" i="61"/>
  <c r="IM15" i="61" s="1"/>
  <c r="IG16" i="61"/>
  <c r="DQ17" i="61"/>
  <c r="IL20" i="61"/>
  <c r="IM20" i="61" s="1"/>
  <c r="IL24" i="61"/>
  <c r="IM24" i="61" s="1"/>
  <c r="IL31" i="61"/>
  <c r="IM31" i="61" s="1"/>
  <c r="IG32" i="61"/>
  <c r="DQ36" i="61"/>
  <c r="IL45" i="61"/>
  <c r="IM45" i="61" s="1"/>
  <c r="IG47" i="61"/>
  <c r="IL63" i="61"/>
  <c r="IM63" i="61" s="1"/>
  <c r="IL67" i="61"/>
  <c r="IM67" i="61" s="1"/>
  <c r="IL71" i="61"/>
  <c r="IM71" i="61" s="1"/>
  <c r="IL101" i="61"/>
  <c r="IM101" i="61" s="1"/>
  <c r="F153" i="62"/>
  <c r="IL6" i="61"/>
  <c r="IM6" i="61" s="1"/>
  <c r="IL8" i="61"/>
  <c r="IM8" i="61" s="1"/>
  <c r="DQ20" i="61"/>
  <c r="IL21" i="61"/>
  <c r="IM21" i="61" s="1"/>
  <c r="DQ24" i="61"/>
  <c r="DQ30" i="61"/>
  <c r="DQ35" i="61"/>
  <c r="IL35" i="61"/>
  <c r="IM35" i="61" s="1"/>
  <c r="IG46" i="61"/>
  <c r="IL51" i="61"/>
  <c r="IM51" i="61" s="1"/>
  <c r="IG54" i="61"/>
  <c r="EF45" i="61"/>
  <c r="IG79" i="61"/>
  <c r="IL82" i="61"/>
  <c r="IM82" i="61" s="1"/>
  <c r="IG83" i="61"/>
  <c r="IL86" i="61"/>
  <c r="IM86" i="61" s="1"/>
  <c r="IG87" i="61"/>
  <c r="IG90" i="61"/>
  <c r="IG102" i="61"/>
  <c r="IG105" i="61"/>
  <c r="IG109" i="61"/>
  <c r="IG113" i="61"/>
  <c r="IL115" i="61"/>
  <c r="IM115" i="61" s="1"/>
  <c r="IG117" i="61"/>
  <c r="IG122" i="61"/>
  <c r="IG125" i="61"/>
  <c r="IG129" i="61"/>
  <c r="IG132" i="61"/>
  <c r="C139" i="2"/>
  <c r="FF78" i="1"/>
  <c r="B138" i="2"/>
  <c r="FE77" i="1"/>
  <c r="BT10" i="61"/>
  <c r="V13" i="61"/>
  <c r="V47" i="61"/>
  <c r="AD47" i="61"/>
  <c r="V52" i="61"/>
  <c r="AD52" i="61"/>
  <c r="BT66" i="61"/>
  <c r="V74" i="61"/>
  <c r="V81" i="61"/>
  <c r="AD81" i="61"/>
  <c r="V85" i="61"/>
  <c r="AD85" i="61"/>
  <c r="V106" i="61"/>
  <c r="AD106" i="61"/>
  <c r="AD114" i="61"/>
  <c r="BT88" i="61"/>
  <c r="V123" i="61"/>
  <c r="BT124" i="61"/>
  <c r="V128" i="61"/>
  <c r="V132" i="61"/>
  <c r="CI132" i="61"/>
  <c r="V8" i="61"/>
  <c r="AD8" i="61"/>
  <c r="BT14" i="61"/>
  <c r="V102" i="61"/>
  <c r="AD102" i="61"/>
  <c r="V117" i="61"/>
  <c r="AD117" i="61"/>
  <c r="V134" i="61"/>
  <c r="AD134" i="61"/>
  <c r="V135" i="61"/>
  <c r="AD135" i="61"/>
  <c r="V136" i="61"/>
  <c r="V137" i="61"/>
  <c r="CX137" i="61" s="1"/>
  <c r="V138" i="61"/>
  <c r="V34" i="61"/>
  <c r="AD34" i="61"/>
  <c r="CB71" i="61"/>
  <c r="BT73" i="61"/>
  <c r="V129" i="61"/>
  <c r="BT147" i="61"/>
  <c r="CA128" i="61"/>
  <c r="CA131" i="61"/>
  <c r="W104" i="61"/>
  <c r="AA104" i="61"/>
  <c r="CX153" i="1"/>
  <c r="BS153" i="1"/>
  <c r="BO153" i="1"/>
  <c r="BL153" i="1"/>
  <c r="IL107" i="61"/>
  <c r="IM107" i="61" s="1"/>
  <c r="IL124" i="61"/>
  <c r="IM124" i="61" s="1"/>
  <c r="IL133" i="61"/>
  <c r="IM133" i="61" s="1"/>
  <c r="IL135" i="61"/>
  <c r="IM135" i="61" s="1"/>
  <c r="IL137" i="61"/>
  <c r="IM137" i="61" s="1"/>
  <c r="IL140" i="61"/>
  <c r="IM140" i="61" s="1"/>
  <c r="IL141" i="61"/>
  <c r="IM141" i="61" s="1"/>
  <c r="IL106" i="61"/>
  <c r="IM106" i="61" s="1"/>
  <c r="IL117" i="61"/>
  <c r="IM117" i="61" s="1"/>
  <c r="IL120" i="61"/>
  <c r="IM120" i="61" s="1"/>
  <c r="AE19" i="61"/>
  <c r="V22" i="61"/>
  <c r="AD22" i="61"/>
  <c r="AE23" i="61"/>
  <c r="V26" i="61"/>
  <c r="V33" i="61"/>
  <c r="CX34" i="61" s="1"/>
  <c r="AD33" i="61"/>
  <c r="V38" i="61"/>
  <c r="AD38" i="61"/>
  <c r="BT42" i="61"/>
  <c r="V43" i="61"/>
  <c r="V59" i="61"/>
  <c r="V63" i="61"/>
  <c r="AD63" i="61"/>
  <c r="V65" i="61"/>
  <c r="BT70" i="61"/>
  <c r="V84" i="61"/>
  <c r="BT87" i="61"/>
  <c r="CB87" i="61" s="1"/>
  <c r="BT100" i="61"/>
  <c r="CB100" i="61" s="1"/>
  <c r="BT101" i="61"/>
  <c r="CB101" i="61" s="1"/>
  <c r="BT102" i="61"/>
  <c r="CB102" i="61" s="1"/>
  <c r="GI35" i="61"/>
  <c r="V56" i="61"/>
  <c r="AD56" i="61"/>
  <c r="BT84" i="61"/>
  <c r="V96" i="61"/>
  <c r="AD96" i="61"/>
  <c r="V143" i="61"/>
  <c r="BT27" i="61"/>
  <c r="BT28" i="61"/>
  <c r="BT32" i="61"/>
  <c r="BT34" i="61"/>
  <c r="Y94" i="61"/>
  <c r="AC94" i="61"/>
  <c r="Y142" i="61"/>
  <c r="AC142" i="61"/>
  <c r="W93" i="61"/>
  <c r="AA93" i="61"/>
  <c r="Y99" i="61"/>
  <c r="AC99" i="61"/>
  <c r="DZ6" i="61"/>
  <c r="DZ12" i="61"/>
  <c r="BT13" i="61"/>
  <c r="CB13" i="61" s="1"/>
  <c r="V17" i="61"/>
  <c r="V18" i="61"/>
  <c r="GI18" i="61"/>
  <c r="V21" i="61"/>
  <c r="AD21" i="61"/>
  <c r="AE22" i="61"/>
  <c r="V25" i="61"/>
  <c r="AD25" i="61"/>
  <c r="BT33" i="61"/>
  <c r="V35" i="61"/>
  <c r="AD35" i="61"/>
  <c r="V40" i="61"/>
  <c r="AD40" i="61"/>
  <c r="V41" i="61"/>
  <c r="AD41" i="61"/>
  <c r="V45" i="61"/>
  <c r="V48" i="61"/>
  <c r="AD48" i="61"/>
  <c r="V50" i="61"/>
  <c r="BT52" i="61"/>
  <c r="BT54" i="61"/>
  <c r="V57" i="61"/>
  <c r="AD57" i="61"/>
  <c r="CB60" i="61"/>
  <c r="V61" i="61"/>
  <c r="AD61" i="61"/>
  <c r="V62" i="61"/>
  <c r="AD62" i="61"/>
  <c r="V67" i="61"/>
  <c r="AD67" i="61"/>
  <c r="V75" i="61"/>
  <c r="CX75" i="61" s="1"/>
  <c r="AD75" i="61"/>
  <c r="V77" i="61"/>
  <c r="AD77" i="61"/>
  <c r="V79" i="61"/>
  <c r="CB81" i="61"/>
  <c r="CB83" i="61"/>
  <c r="BT83" i="61"/>
  <c r="V93" i="61"/>
  <c r="CX93" i="61" s="1"/>
  <c r="V97" i="61"/>
  <c r="AD97" i="61"/>
  <c r="BT98" i="61"/>
  <c r="CB98" i="61" s="1"/>
  <c r="GI103" i="61"/>
  <c r="V109" i="61"/>
  <c r="AD109" i="61"/>
  <c r="V113" i="61"/>
  <c r="BT117" i="61"/>
  <c r="V118" i="61"/>
  <c r="V119" i="61"/>
  <c r="V127" i="61"/>
  <c r="CB128" i="61"/>
  <c r="GI140" i="61"/>
  <c r="V142" i="61"/>
  <c r="BT146" i="61"/>
  <c r="AE150" i="61"/>
  <c r="V14" i="61"/>
  <c r="V27" i="61"/>
  <c r="CB35" i="61"/>
  <c r="AE41" i="61"/>
  <c r="BT41" i="61"/>
  <c r="V46" i="61"/>
  <c r="V51" i="61"/>
  <c r="AE61" i="61"/>
  <c r="BT62" i="61"/>
  <c r="CB67" i="61"/>
  <c r="BT76" i="61"/>
  <c r="BT79" i="61"/>
  <c r="CB79" i="61" s="1"/>
  <c r="V82" i="61"/>
  <c r="AD82" i="61"/>
  <c r="V88" i="61"/>
  <c r="AD88" i="61"/>
  <c r="BT97" i="61"/>
  <c r="CB97" i="61" s="1"/>
  <c r="V99" i="61"/>
  <c r="V108" i="61"/>
  <c r="AD108" i="61"/>
  <c r="BT109" i="61"/>
  <c r="CB109" i="61" s="1"/>
  <c r="BT110" i="61"/>
  <c r="CB110" i="61" s="1"/>
  <c r="BT111" i="61"/>
  <c r="CB111" i="61" s="1"/>
  <c r="BT112" i="61"/>
  <c r="BT118" i="61"/>
  <c r="BT119" i="61"/>
  <c r="BT120" i="61"/>
  <c r="V126" i="61"/>
  <c r="CX127" i="61" s="1"/>
  <c r="V130" i="61"/>
  <c r="BT142" i="61"/>
  <c r="V147" i="61"/>
  <c r="GI9" i="61"/>
  <c r="GI36" i="61"/>
  <c r="BT123" i="61"/>
  <c r="BT145" i="61"/>
  <c r="V150" i="61"/>
  <c r="AD150" i="61"/>
  <c r="V151" i="61"/>
  <c r="AD151" i="61"/>
  <c r="GD88" i="61"/>
  <c r="IO56" i="61"/>
  <c r="CA12" i="61"/>
  <c r="BZ5" i="61"/>
  <c r="CD5" i="61" s="1"/>
  <c r="IO15" i="61"/>
  <c r="EF19" i="61"/>
  <c r="IO20" i="61"/>
  <c r="EF23" i="61"/>
  <c r="IO24" i="61"/>
  <c r="EF31" i="61"/>
  <c r="EF34" i="61"/>
  <c r="CA41" i="61"/>
  <c r="EF50" i="61"/>
  <c r="IO59" i="61"/>
  <c r="IO61" i="61"/>
  <c r="CA99" i="61"/>
  <c r="CA130" i="61"/>
  <c r="EF14" i="61"/>
  <c r="CA29" i="61"/>
  <c r="EF30" i="61"/>
  <c r="EF37" i="61"/>
  <c r="EF44" i="61"/>
  <c r="EF59" i="61"/>
  <c r="GD75" i="61"/>
  <c r="IO150" i="61"/>
  <c r="EF11" i="61"/>
  <c r="EF20" i="61"/>
  <c r="EF24" i="61"/>
  <c r="EF35" i="61"/>
  <c r="GA41" i="61"/>
  <c r="GA44" i="61"/>
  <c r="EF60" i="61"/>
  <c r="GD63" i="61"/>
  <c r="IO115" i="61"/>
  <c r="IO7" i="61"/>
  <c r="CA16" i="61"/>
  <c r="GA78" i="61"/>
  <c r="GD85" i="61"/>
  <c r="CA89" i="61"/>
  <c r="CA90" i="61"/>
  <c r="CA98" i="61"/>
  <c r="CA101" i="61"/>
  <c r="IO101" i="61"/>
  <c r="CA102" i="61"/>
  <c r="IO110" i="61"/>
  <c r="IO111" i="61"/>
  <c r="CA129" i="61"/>
  <c r="IO134" i="61"/>
  <c r="CA135" i="61"/>
  <c r="IO135" i="61"/>
  <c r="CA143" i="61"/>
  <c r="IO143" i="61"/>
  <c r="IO144" i="61"/>
  <c r="GD8" i="61"/>
  <c r="IO29" i="61"/>
  <c r="GA35" i="61"/>
  <c r="BX46" i="61"/>
  <c r="BX50" i="61"/>
  <c r="IO68" i="61"/>
  <c r="IO71" i="61"/>
  <c r="IP71" i="61" s="1"/>
  <c r="GA77" i="61"/>
  <c r="GA82" i="61"/>
  <c r="IO87" i="61"/>
  <c r="BX93" i="61"/>
  <c r="CA114" i="61"/>
  <c r="CA117" i="61"/>
  <c r="BX36" i="61"/>
  <c r="CB36" i="61" s="1"/>
  <c r="BX58" i="61"/>
  <c r="IO132" i="61"/>
  <c r="JB152" i="1"/>
  <c r="R152" i="19" s="1"/>
  <c r="IO6" i="61"/>
  <c r="IO9" i="61"/>
  <c r="IO13" i="61"/>
  <c r="IO17" i="61"/>
  <c r="BX32" i="61"/>
  <c r="CB32" i="61" s="1"/>
  <c r="IO33" i="61"/>
  <c r="GD35" i="61"/>
  <c r="IO38" i="61"/>
  <c r="BX54" i="61"/>
  <c r="CB54" i="61" s="1"/>
  <c r="GD67" i="61"/>
  <c r="IO69" i="61"/>
  <c r="GD81" i="61"/>
  <c r="AE140" i="61"/>
  <c r="AA12" i="61"/>
  <c r="W16" i="61"/>
  <c r="AA16" i="61"/>
  <c r="AB30" i="61"/>
  <c r="AA57" i="61"/>
  <c r="AB59" i="61"/>
  <c r="Y73" i="61"/>
  <c r="AC73" i="61"/>
  <c r="W78" i="61"/>
  <c r="AA78" i="61"/>
  <c r="Z119" i="61"/>
  <c r="Z121" i="61"/>
  <c r="CI127" i="61"/>
  <c r="AB129" i="61"/>
  <c r="AB134" i="61"/>
  <c r="AB137" i="61"/>
  <c r="AB140" i="61"/>
  <c r="AB19" i="61"/>
  <c r="AB23" i="61"/>
  <c r="AC47" i="61"/>
  <c r="AB10" i="61"/>
  <c r="W19" i="61"/>
  <c r="AA19" i="61"/>
  <c r="AC21" i="61"/>
  <c r="W23" i="61"/>
  <c r="AA23" i="61"/>
  <c r="AC25" i="61"/>
  <c r="Y31" i="61"/>
  <c r="AC31" i="61"/>
  <c r="AB39" i="61"/>
  <c r="W41" i="61"/>
  <c r="AA41" i="61"/>
  <c r="W43" i="61"/>
  <c r="AA43" i="61"/>
  <c r="W53" i="61"/>
  <c r="AA53" i="61"/>
  <c r="Y54" i="61"/>
  <c r="AC54" i="61"/>
  <c r="W59" i="61"/>
  <c r="AA59" i="61"/>
  <c r="AC61" i="61"/>
  <c r="W80" i="61"/>
  <c r="AB81" i="61"/>
  <c r="Y82" i="61"/>
  <c r="AC82" i="61"/>
  <c r="W85" i="61"/>
  <c r="AA85" i="61"/>
  <c r="Y107" i="61"/>
  <c r="AC107" i="61"/>
  <c r="CI113" i="61"/>
  <c r="Y112" i="61"/>
  <c r="AC112" i="61"/>
  <c r="Y114" i="61"/>
  <c r="AC114" i="61"/>
  <c r="AB115" i="61"/>
  <c r="AB117" i="61"/>
  <c r="W118" i="61"/>
  <c r="AC6" i="61"/>
  <c r="W8" i="61"/>
  <c r="Y9" i="61"/>
  <c r="AC9" i="61"/>
  <c r="AC11" i="61"/>
  <c r="AC13" i="61"/>
  <c r="AC15" i="61"/>
  <c r="W27" i="61"/>
  <c r="AA27" i="61"/>
  <c r="AB33" i="61"/>
  <c r="Y34" i="61"/>
  <c r="AC34" i="61"/>
  <c r="W42" i="61"/>
  <c r="AA42" i="61"/>
  <c r="Y44" i="61"/>
  <c r="AC44" i="61"/>
  <c r="W45" i="61"/>
  <c r="AA45" i="61"/>
  <c r="W56" i="61"/>
  <c r="AA56" i="61"/>
  <c r="Y60" i="61"/>
  <c r="AC60" i="61"/>
  <c r="AB61" i="61"/>
  <c r="AB62" i="61"/>
  <c r="W67" i="61"/>
  <c r="AA67" i="61"/>
  <c r="AB68" i="61"/>
  <c r="Y72" i="61"/>
  <c r="AC72" i="61"/>
  <c r="W81" i="61"/>
  <c r="AA81" i="61"/>
  <c r="AB114" i="61"/>
  <c r="W115" i="61"/>
  <c r="W117" i="61"/>
  <c r="Y122" i="61"/>
  <c r="AC122" i="61"/>
  <c r="AC128" i="61"/>
  <c r="W130" i="61"/>
  <c r="AA130" i="61"/>
  <c r="X131" i="61"/>
  <c r="Y132" i="61"/>
  <c r="AC132" i="61"/>
  <c r="W133" i="61"/>
  <c r="AA133" i="61"/>
  <c r="Z136" i="61"/>
  <c r="Y149" i="61"/>
  <c r="AC149" i="61"/>
  <c r="AA8" i="61"/>
  <c r="AB15" i="61"/>
  <c r="CI45" i="61"/>
  <c r="CI47" i="61"/>
  <c r="AC49" i="61"/>
  <c r="W58" i="61"/>
  <c r="AA58" i="61"/>
  <c r="Y66" i="61"/>
  <c r="AC66" i="61"/>
  <c r="Y69" i="61"/>
  <c r="AC69" i="61"/>
  <c r="W70" i="61"/>
  <c r="AA70" i="61"/>
  <c r="AB87" i="61"/>
  <c r="AB89" i="61"/>
  <c r="AB90" i="61"/>
  <c r="Y96" i="61"/>
  <c r="AC96" i="61"/>
  <c r="AB98" i="61"/>
  <c r="AB102" i="61"/>
  <c r="AB104" i="61"/>
  <c r="Y124" i="61"/>
  <c r="AC124" i="61"/>
  <c r="Z126" i="61"/>
  <c r="Y129" i="61"/>
  <c r="AC129" i="61"/>
  <c r="AC137" i="61"/>
  <c r="AA5" i="61"/>
  <c r="AB7" i="61"/>
  <c r="AB5" i="61"/>
  <c r="AC7" i="61"/>
  <c r="CI8" i="61"/>
  <c r="Y10" i="61"/>
  <c r="AC10" i="61"/>
  <c r="CK13" i="61"/>
  <c r="AB14" i="61"/>
  <c r="AB17" i="61"/>
  <c r="AB18" i="61"/>
  <c r="W20" i="61"/>
  <c r="AA20" i="61"/>
  <c r="AC22" i="61"/>
  <c r="W24" i="61"/>
  <c r="AA24" i="61"/>
  <c r="X26" i="61"/>
  <c r="AB26" i="61"/>
  <c r="W29" i="61"/>
  <c r="Y30" i="61"/>
  <c r="AC30" i="61"/>
  <c r="W32" i="61"/>
  <c r="AA32" i="61"/>
  <c r="W33" i="61"/>
  <c r="AA33" i="61"/>
  <c r="AB34" i="61"/>
  <c r="Y35" i="61"/>
  <c r="AC35" i="61"/>
  <c r="W36" i="61"/>
  <c r="AA36" i="61"/>
  <c r="W38" i="61"/>
  <c r="AA38" i="61"/>
  <c r="AC40" i="61"/>
  <c r="Y50" i="61"/>
  <c r="AC50" i="61"/>
  <c r="W51" i="61"/>
  <c r="AA51" i="61"/>
  <c r="W55" i="61"/>
  <c r="AA55" i="61"/>
  <c r="CI57" i="61"/>
  <c r="W62" i="61"/>
  <c r="AA62" i="61"/>
  <c r="AB63" i="61"/>
  <c r="Y64" i="61"/>
  <c r="AC64" i="61"/>
  <c r="W65" i="61"/>
  <c r="AB66" i="61"/>
  <c r="AB69" i="61"/>
  <c r="AB73" i="61"/>
  <c r="AC75" i="61"/>
  <c r="AB76" i="61"/>
  <c r="Z79" i="61"/>
  <c r="AB83" i="61"/>
  <c r="Y84" i="61"/>
  <c r="AC84" i="61"/>
  <c r="W87" i="61"/>
  <c r="Z125" i="61"/>
  <c r="W126" i="61"/>
  <c r="AB11" i="61"/>
  <c r="W12" i="61"/>
  <c r="Y14" i="61"/>
  <c r="AC14" i="61"/>
  <c r="W57" i="61"/>
  <c r="Y116" i="61"/>
  <c r="AC116" i="61"/>
  <c r="W123" i="61"/>
  <c r="AA123" i="61"/>
  <c r="Y89" i="61"/>
  <c r="AC89" i="61"/>
  <c r="Y90" i="61"/>
  <c r="AC90" i="61"/>
  <c r="AB91" i="61"/>
  <c r="X95" i="61"/>
  <c r="AB95" i="61"/>
  <c r="AB97" i="61"/>
  <c r="Y98" i="61"/>
  <c r="AC98" i="61"/>
  <c r="Y101" i="61"/>
  <c r="AC101" i="61"/>
  <c r="Y102" i="61"/>
  <c r="AC102" i="61"/>
  <c r="W105" i="61"/>
  <c r="AA105" i="61"/>
  <c r="W106" i="61"/>
  <c r="AA106" i="61"/>
  <c r="Y109" i="61"/>
  <c r="AC109" i="61"/>
  <c r="Y110" i="61"/>
  <c r="AC110" i="61"/>
  <c r="AB111" i="61"/>
  <c r="W113" i="61"/>
  <c r="AA113" i="61"/>
  <c r="W119" i="61"/>
  <c r="W120" i="61"/>
  <c r="W121" i="61"/>
  <c r="AB143" i="61"/>
  <c r="AB145" i="61"/>
  <c r="W146" i="61"/>
  <c r="AA146" i="61"/>
  <c r="Y147" i="61"/>
  <c r="AC147" i="61"/>
  <c r="W148" i="61"/>
  <c r="AA148" i="61"/>
  <c r="AA150" i="61"/>
  <c r="W5" i="61"/>
  <c r="Y13" i="61"/>
  <c r="W17" i="61"/>
  <c r="AA17" i="61"/>
  <c r="W18" i="61"/>
  <c r="AA18" i="61"/>
  <c r="AB22" i="61"/>
  <c r="W26" i="61"/>
  <c r="AA26" i="61"/>
  <c r="AB28" i="61"/>
  <c r="W37" i="61"/>
  <c r="AA37" i="61"/>
  <c r="CI38" i="61"/>
  <c r="AC39" i="61"/>
  <c r="AB40" i="61"/>
  <c r="X41" i="61"/>
  <c r="AB41" i="61"/>
  <c r="AB43" i="61"/>
  <c r="Y46" i="61"/>
  <c r="AC46" i="61"/>
  <c r="AC48" i="61"/>
  <c r="CK51" i="61"/>
  <c r="W52" i="61"/>
  <c r="AA52" i="61"/>
  <c r="W63" i="61"/>
  <c r="AA63" i="61"/>
  <c r="AB64" i="61"/>
  <c r="CI65" i="61"/>
  <c r="AB67" i="61"/>
  <c r="Y68" i="61"/>
  <c r="AC68" i="61"/>
  <c r="Y71" i="61"/>
  <c r="AC71" i="61"/>
  <c r="W77" i="61"/>
  <c r="AA77" i="61"/>
  <c r="AB78" i="61"/>
  <c r="Y79" i="61"/>
  <c r="AC79" i="61"/>
  <c r="W83" i="61"/>
  <c r="AB85" i="61"/>
  <c r="Y86" i="61"/>
  <c r="AC86" i="61"/>
  <c r="W88" i="61"/>
  <c r="Y91" i="61"/>
  <c r="AC91" i="61"/>
  <c r="AB92" i="61"/>
  <c r="Y95" i="61"/>
  <c r="AC95" i="61"/>
  <c r="Y97" i="61"/>
  <c r="AC97" i="61"/>
  <c r="W100" i="61"/>
  <c r="AA100" i="61"/>
  <c r="Y108" i="61"/>
  <c r="AC108" i="61"/>
  <c r="Y111" i="61"/>
  <c r="AC111" i="61"/>
  <c r="AB112" i="61"/>
  <c r="Y125" i="61"/>
  <c r="AC125" i="61"/>
  <c r="AB133" i="61"/>
  <c r="AC139" i="61"/>
  <c r="AB146" i="61"/>
  <c r="AB148" i="61"/>
  <c r="AB150" i="61"/>
  <c r="W151" i="61"/>
  <c r="AA151" i="61"/>
  <c r="BY80" i="61"/>
  <c r="AB93" i="61"/>
  <c r="BY56" i="61"/>
  <c r="BY69" i="61"/>
  <c r="CG87" i="61"/>
  <c r="AC103" i="61"/>
  <c r="Y113" i="61"/>
  <c r="BY6" i="61"/>
  <c r="BY47" i="61"/>
  <c r="BY142" i="61"/>
  <c r="BY51" i="61"/>
  <c r="BY54" i="61"/>
  <c r="BY55" i="61"/>
  <c r="CK57" i="61"/>
  <c r="BY68" i="61"/>
  <c r="BZ78" i="61"/>
  <c r="BY111" i="61"/>
  <c r="BY140" i="61"/>
  <c r="BY145" i="61"/>
  <c r="BY16" i="61"/>
  <c r="BY19" i="61"/>
  <c r="CG22" i="61"/>
  <c r="AB29" i="61"/>
  <c r="BY30" i="61"/>
  <c r="BY64" i="61"/>
  <c r="BY79" i="61"/>
  <c r="CI81" i="61"/>
  <c r="BY119" i="61"/>
  <c r="BY120" i="61"/>
  <c r="BY121" i="61"/>
  <c r="BY133" i="61"/>
  <c r="CG139" i="61"/>
  <c r="AA139" i="61"/>
  <c r="BY18" i="61"/>
  <c r="CA31" i="61"/>
  <c r="CG34" i="61"/>
  <c r="BY40" i="61"/>
  <c r="BY52" i="61"/>
  <c r="BY53" i="61"/>
  <c r="BY84" i="61"/>
  <c r="GC90" i="61"/>
  <c r="FZ90" i="61" s="1"/>
  <c r="IA90" i="61" s="1"/>
  <c r="BY91" i="61"/>
  <c r="BY115" i="61"/>
  <c r="BY128" i="61"/>
  <c r="BY129" i="61"/>
  <c r="AB139" i="61"/>
  <c r="W150" i="61"/>
  <c r="BY132" i="61"/>
  <c r="BY136" i="61"/>
  <c r="BY147" i="61"/>
  <c r="BY8" i="61"/>
  <c r="BY11" i="61"/>
  <c r="CG15" i="61"/>
  <c r="BY38" i="61"/>
  <c r="CG39" i="61"/>
  <c r="DZ11" i="61"/>
  <c r="DZ14" i="61"/>
  <c r="GL152" i="1"/>
  <c r="IM152" i="1" s="1"/>
  <c r="CB152" i="1"/>
  <c r="CY153" i="1" s="1"/>
  <c r="T153" i="19" s="1"/>
  <c r="IO89" i="61"/>
  <c r="DZ17" i="61"/>
  <c r="IO90" i="61"/>
  <c r="GW8" i="61"/>
  <c r="HM12" i="61" s="1"/>
  <c r="IL142" i="61"/>
  <c r="IM142" i="61" s="1"/>
  <c r="IL147" i="61"/>
  <c r="IM147" i="61" s="1"/>
  <c r="IL151" i="61"/>
  <c r="IM151" i="61" s="1"/>
  <c r="GW16" i="61"/>
  <c r="HM20" i="61" s="1"/>
  <c r="AH5" i="61"/>
  <c r="AZ9" i="61" s="1"/>
  <c r="AZ8" i="61" s="1"/>
  <c r="AL5" i="61"/>
  <c r="BD9" i="61" s="1"/>
  <c r="BD8" i="61" s="1"/>
  <c r="DZ9" i="61"/>
  <c r="DZ10" i="61"/>
  <c r="DZ13" i="61"/>
  <c r="DZ18" i="61"/>
  <c r="DZ5" i="61"/>
  <c r="DZ7" i="61"/>
  <c r="DZ8" i="61"/>
  <c r="DZ15" i="61"/>
  <c r="DZ16" i="61"/>
  <c r="AH30" i="61"/>
  <c r="AZ34" i="61" s="1"/>
  <c r="AL30" i="61"/>
  <c r="BD34" i="61" s="1"/>
  <c r="GI69" i="61"/>
  <c r="BT69" i="61"/>
  <c r="GI92" i="61"/>
  <c r="BT92" i="61"/>
  <c r="GI96" i="61"/>
  <c r="BT96" i="61"/>
  <c r="GI114" i="61"/>
  <c r="BT114" i="61"/>
  <c r="GI115" i="61"/>
  <c r="BT115" i="61"/>
  <c r="GI134" i="61"/>
  <c r="BT134" i="61"/>
  <c r="GI30" i="61"/>
  <c r="GI56" i="61"/>
  <c r="BT56" i="61"/>
  <c r="CK74" i="61"/>
  <c r="GI125" i="61"/>
  <c r="BT125" i="61"/>
  <c r="GI141" i="61"/>
  <c r="BT141" i="61"/>
  <c r="GI144" i="61"/>
  <c r="BT144" i="61"/>
  <c r="GI148" i="61"/>
  <c r="BT148" i="61"/>
  <c r="GV30" i="61"/>
  <c r="HL34" i="61" s="1"/>
  <c r="GI106" i="61"/>
  <c r="BT106" i="61"/>
  <c r="CB106" i="61" s="1"/>
  <c r="GI17" i="61"/>
  <c r="GI29" i="61"/>
  <c r="GI46" i="61"/>
  <c r="BT46" i="61"/>
  <c r="GI58" i="61"/>
  <c r="BT58" i="61"/>
  <c r="GI107" i="61"/>
  <c r="BT107" i="61"/>
  <c r="GI113" i="61"/>
  <c r="BT113" i="61"/>
  <c r="V5" i="61"/>
  <c r="V7" i="61"/>
  <c r="AD7" i="61"/>
  <c r="BT8" i="61"/>
  <c r="CB8" i="61" s="1"/>
  <c r="V9" i="61"/>
  <c r="CI9" i="61"/>
  <c r="V11" i="61"/>
  <c r="CB17" i="61"/>
  <c r="V20" i="61"/>
  <c r="AD20" i="61"/>
  <c r="AE21" i="61"/>
  <c r="V24" i="61"/>
  <c r="AD24" i="61"/>
  <c r="AE25" i="61"/>
  <c r="AE26" i="61"/>
  <c r="AE28" i="61"/>
  <c r="V29" i="61"/>
  <c r="AD29" i="61"/>
  <c r="V30" i="61"/>
  <c r="AD30" i="61"/>
  <c r="V31" i="61"/>
  <c r="AD31" i="61"/>
  <c r="GI50" i="61"/>
  <c r="BT50" i="61"/>
  <c r="GI65" i="61"/>
  <c r="BT65" i="61"/>
  <c r="GI85" i="61"/>
  <c r="GI95" i="61"/>
  <c r="BT95" i="61"/>
  <c r="GI121" i="61"/>
  <c r="BT121" i="61"/>
  <c r="GI133" i="61"/>
  <c r="BT133" i="61"/>
  <c r="BT143" i="61"/>
  <c r="GI143" i="61"/>
  <c r="AE148" i="61"/>
  <c r="V6" i="61"/>
  <c r="CI6" i="61"/>
  <c r="CB9" i="61"/>
  <c r="V10" i="61"/>
  <c r="V12" i="61"/>
  <c r="V15" i="61"/>
  <c r="V16" i="61"/>
  <c r="CX17" i="61" s="1"/>
  <c r="V19" i="61"/>
  <c r="CX19" i="61" s="1"/>
  <c r="AD19" i="61"/>
  <c r="AE20" i="61"/>
  <c r="V23" i="61"/>
  <c r="CX23" i="61" s="1"/>
  <c r="AD23" i="61"/>
  <c r="AE24" i="61"/>
  <c r="BT31" i="61"/>
  <c r="GI44" i="61"/>
  <c r="BT44" i="61"/>
  <c r="CB44" i="61" s="1"/>
  <c r="CK50" i="61"/>
  <c r="GI77" i="61"/>
  <c r="GI80" i="61"/>
  <c r="GI93" i="61"/>
  <c r="BT93" i="61"/>
  <c r="GI94" i="61"/>
  <c r="BT94" i="61"/>
  <c r="CB94" i="61" s="1"/>
  <c r="GI99" i="61"/>
  <c r="BT99" i="61"/>
  <c r="CB99" i="61" s="1"/>
  <c r="GI108" i="61"/>
  <c r="BT108" i="61"/>
  <c r="CB108" i="61" s="1"/>
  <c r="CY109" i="61" s="1"/>
  <c r="GI116" i="61"/>
  <c r="BT116" i="61"/>
  <c r="GI126" i="61"/>
  <c r="BT126" i="61"/>
  <c r="CX143" i="61"/>
  <c r="AE143" i="61"/>
  <c r="V36" i="61"/>
  <c r="CI36" i="61"/>
  <c r="V37" i="61"/>
  <c r="CX38" i="61" s="1"/>
  <c r="CI37" i="61"/>
  <c r="V39" i="61"/>
  <c r="CX40" i="61" s="1"/>
  <c r="AD39" i="61"/>
  <c r="V44" i="61"/>
  <c r="CX44" i="61" s="1"/>
  <c r="AD44" i="61"/>
  <c r="V55" i="61"/>
  <c r="AE56" i="61"/>
  <c r="V58" i="61"/>
  <c r="CX58" i="61" s="1"/>
  <c r="V69" i="61"/>
  <c r="V78" i="61"/>
  <c r="AD78" i="61"/>
  <c r="V80" i="61"/>
  <c r="CX81" i="61" s="1"/>
  <c r="V86" i="61"/>
  <c r="AD86" i="61"/>
  <c r="V89" i="61"/>
  <c r="V94" i="61"/>
  <c r="V95" i="61"/>
  <c r="AD95" i="61"/>
  <c r="CB96" i="61"/>
  <c r="V103" i="61"/>
  <c r="V105" i="61"/>
  <c r="V107" i="61"/>
  <c r="CX107" i="61" s="1"/>
  <c r="AD107" i="61"/>
  <c r="V115" i="61"/>
  <c r="AD115" i="61"/>
  <c r="V116" i="61"/>
  <c r="CX117" i="61" s="1"/>
  <c r="AD116" i="61"/>
  <c r="V121" i="61"/>
  <c r="V122" i="61"/>
  <c r="V125" i="61"/>
  <c r="GI128" i="61"/>
  <c r="V133" i="61"/>
  <c r="CX133" i="61" s="1"/>
  <c r="AE136" i="61"/>
  <c r="CB137" i="61"/>
  <c r="V139" i="61"/>
  <c r="CK139" i="61"/>
  <c r="AD139" i="61"/>
  <c r="V140" i="61"/>
  <c r="V144" i="61"/>
  <c r="CX144" i="61" s="1"/>
  <c r="V149" i="61"/>
  <c r="CK149" i="61"/>
  <c r="V32" i="61"/>
  <c r="GI38" i="61"/>
  <c r="V42" i="61"/>
  <c r="CX42" i="61" s="1"/>
  <c r="AE44" i="61"/>
  <c r="CB46" i="61"/>
  <c r="V49" i="61"/>
  <c r="CX49" i="61" s="1"/>
  <c r="CI49" i="61"/>
  <c r="V53" i="61"/>
  <c r="CI53" i="61"/>
  <c r="V54" i="61"/>
  <c r="CK54" i="61"/>
  <c r="CB56" i="61"/>
  <c r="V60" i="61"/>
  <c r="CX61" i="61" s="1"/>
  <c r="V64" i="61"/>
  <c r="CX64" i="61" s="1"/>
  <c r="V66" i="61"/>
  <c r="CX67" i="61" s="1"/>
  <c r="AD66" i="61"/>
  <c r="V68" i="61"/>
  <c r="CX68" i="61" s="1"/>
  <c r="V70" i="61"/>
  <c r="CX70" i="61" s="1"/>
  <c r="AD70" i="61"/>
  <c r="V71" i="61"/>
  <c r="AD71" i="61"/>
  <c r="V72" i="61"/>
  <c r="V73" i="61"/>
  <c r="V76" i="61"/>
  <c r="GI81" i="61"/>
  <c r="V83" i="61"/>
  <c r="CX84" i="61" s="1"/>
  <c r="V87" i="61"/>
  <c r="V90" i="61"/>
  <c r="AD90" i="61"/>
  <c r="V91" i="61"/>
  <c r="CX92" i="61" s="1"/>
  <c r="CB95" i="61"/>
  <c r="V98" i="61"/>
  <c r="AD98" i="61"/>
  <c r="V100" i="61"/>
  <c r="CX100" i="61" s="1"/>
  <c r="AD100" i="61"/>
  <c r="CB103" i="61"/>
  <c r="V104" i="61"/>
  <c r="CB107" i="61"/>
  <c r="V110" i="61"/>
  <c r="AD110" i="61"/>
  <c r="V111" i="61"/>
  <c r="AD111" i="61"/>
  <c r="V112" i="61"/>
  <c r="V120" i="61"/>
  <c r="CX120" i="61" s="1"/>
  <c r="V124" i="61"/>
  <c r="V131" i="61"/>
  <c r="CX131" i="61" s="1"/>
  <c r="CB140" i="61"/>
  <c r="V145" i="61"/>
  <c r="V146" i="61"/>
  <c r="CX146" i="61" s="1"/>
  <c r="AD146" i="61"/>
  <c r="AE146" i="61"/>
  <c r="GW28" i="61"/>
  <c r="HM32" i="61" s="1"/>
  <c r="AH28" i="61"/>
  <c r="AZ32" i="61" s="1"/>
  <c r="AL28" i="61"/>
  <c r="BD32" i="61" s="1"/>
  <c r="GW14" i="61"/>
  <c r="HM18" i="61" s="1"/>
  <c r="GW18" i="61"/>
  <c r="HM22" i="61" s="1"/>
  <c r="GW21" i="61"/>
  <c r="HM25" i="61" s="1"/>
  <c r="AE7" i="61"/>
  <c r="GA7" i="61"/>
  <c r="BX7" i="61"/>
  <c r="CB7" i="61" s="1"/>
  <c r="AD37" i="61"/>
  <c r="GD37" i="61"/>
  <c r="AD45" i="61"/>
  <c r="GD45" i="61"/>
  <c r="CX47" i="61"/>
  <c r="GD47" i="61"/>
  <c r="GD48" i="61"/>
  <c r="AD49" i="61"/>
  <c r="GD49" i="61"/>
  <c r="AD53" i="61"/>
  <c r="GD53" i="61"/>
  <c r="AD101" i="61"/>
  <c r="GD101" i="61"/>
  <c r="IO12" i="61"/>
  <c r="IO16" i="61"/>
  <c r="IO42" i="61"/>
  <c r="IO45" i="61"/>
  <c r="CX52" i="61"/>
  <c r="IO53" i="61"/>
  <c r="GA72" i="61"/>
  <c r="IO88" i="61"/>
  <c r="AD89" i="61"/>
  <c r="BZ89" i="61"/>
  <c r="AD99" i="61"/>
  <c r="GD99" i="61"/>
  <c r="IO99" i="61"/>
  <c r="AD140" i="61"/>
  <c r="GD140" i="61"/>
  <c r="IO10" i="61"/>
  <c r="BX11" i="61"/>
  <c r="CB11" i="61" s="1"/>
  <c r="AI15" i="61"/>
  <c r="GS15" i="61" s="1"/>
  <c r="HI19" i="61" s="1"/>
  <c r="AM15" i="61"/>
  <c r="GT15" i="61" s="1"/>
  <c r="HJ19" i="61" s="1"/>
  <c r="AI19" i="61"/>
  <c r="GS19" i="61" s="1"/>
  <c r="HI23" i="61" s="1"/>
  <c r="AM19" i="61"/>
  <c r="GT19" i="61" s="1"/>
  <c r="HJ23" i="61" s="1"/>
  <c r="BX21" i="61"/>
  <c r="GA21" i="61"/>
  <c r="BX25" i="61"/>
  <c r="GA25" i="61"/>
  <c r="FO29" i="61"/>
  <c r="FL29" i="61" s="1"/>
  <c r="BX30" i="61"/>
  <c r="CB30" i="61" s="1"/>
  <c r="AD42" i="61"/>
  <c r="BZ42" i="61"/>
  <c r="IO66" i="61"/>
  <c r="IO70" i="61"/>
  <c r="IO72" i="61"/>
  <c r="BX86" i="61"/>
  <c r="GA86" i="61"/>
  <c r="GD89" i="61"/>
  <c r="AD94" i="61"/>
  <c r="GD94" i="61"/>
  <c r="AD103" i="61"/>
  <c r="GA6" i="61"/>
  <c r="GD7" i="61"/>
  <c r="IP7" i="61" s="1"/>
  <c r="FO9" i="61"/>
  <c r="FL9" i="61" s="1"/>
  <c r="GA10" i="61"/>
  <c r="BX10" i="61"/>
  <c r="CB10" i="61" s="1"/>
  <c r="FO20" i="61"/>
  <c r="FL20" i="61" s="1"/>
  <c r="IO21" i="61"/>
  <c r="BX22" i="61"/>
  <c r="GA22" i="61"/>
  <c r="IO25" i="61"/>
  <c r="AD32" i="61"/>
  <c r="GD32" i="61"/>
  <c r="FZ32" i="61" s="1"/>
  <c r="IA32" i="61" s="1"/>
  <c r="AI33" i="61"/>
  <c r="GS33" i="61" s="1"/>
  <c r="HI37" i="61" s="1"/>
  <c r="AM33" i="61"/>
  <c r="BE37" i="61" s="1"/>
  <c r="GD33" i="61"/>
  <c r="BX34" i="61"/>
  <c r="CB34" i="61" s="1"/>
  <c r="CY35" i="61" s="1"/>
  <c r="GD39" i="61"/>
  <c r="GA81" i="61"/>
  <c r="AD84" i="61"/>
  <c r="GD84" i="61"/>
  <c r="AD91" i="61"/>
  <c r="GD91" i="61"/>
  <c r="FZ91" i="61" s="1"/>
  <c r="IA91" i="61" s="1"/>
  <c r="BZ91" i="61"/>
  <c r="CA122" i="61"/>
  <c r="IO127" i="61"/>
  <c r="GD134" i="61"/>
  <c r="IO141" i="61"/>
  <c r="IP141" i="61" s="1"/>
  <c r="IO5" i="61"/>
  <c r="CK7" i="61"/>
  <c r="FO12" i="61"/>
  <c r="EM12" i="61" s="1"/>
  <c r="IO14" i="61"/>
  <c r="BX15" i="61"/>
  <c r="FO16" i="61"/>
  <c r="EM16" i="61" s="1"/>
  <c r="FO17" i="61"/>
  <c r="FL17" i="61" s="1"/>
  <c r="IO18" i="61"/>
  <c r="BX19" i="61"/>
  <c r="GA19" i="61"/>
  <c r="IO22" i="61"/>
  <c r="GV22" i="61"/>
  <c r="HL26" i="61" s="1"/>
  <c r="BX23" i="61"/>
  <c r="GA23" i="61"/>
  <c r="BX26" i="61"/>
  <c r="GA26" i="61"/>
  <c r="AD27" i="61"/>
  <c r="CA27" i="61"/>
  <c r="GD27" i="61"/>
  <c r="AI29" i="61"/>
  <c r="BA33" i="61" s="1"/>
  <c r="AM29" i="61"/>
  <c r="GT29" i="61" s="1"/>
  <c r="HJ33" i="61" s="1"/>
  <c r="IO30" i="61"/>
  <c r="CA33" i="61"/>
  <c r="BX33" i="61"/>
  <c r="CB33" i="61" s="1"/>
  <c r="IO34" i="61"/>
  <c r="IO37" i="61"/>
  <c r="GA42" i="61"/>
  <c r="BX42" i="61"/>
  <c r="CK49" i="61"/>
  <c r="CX50" i="61"/>
  <c r="IO51" i="61"/>
  <c r="AE52" i="61"/>
  <c r="BX52" i="61"/>
  <c r="CB52" i="61" s="1"/>
  <c r="CX57" i="61"/>
  <c r="IO57" i="61"/>
  <c r="IO60" i="61"/>
  <c r="EF49" i="61"/>
  <c r="EF41" i="61"/>
  <c r="EF32" i="61"/>
  <c r="EF29" i="61"/>
  <c r="EF28" i="61"/>
  <c r="IO62" i="61"/>
  <c r="CK67" i="61"/>
  <c r="IO76" i="61"/>
  <c r="GD77" i="61"/>
  <c r="IO79" i="61"/>
  <c r="AD80" i="61"/>
  <c r="GD80" i="61"/>
  <c r="FZ80" i="61" s="1"/>
  <c r="IA80" i="61" s="1"/>
  <c r="IO82" i="61"/>
  <c r="IO83" i="61"/>
  <c r="IO85" i="61"/>
  <c r="IP85" i="61" s="1"/>
  <c r="GA89" i="61"/>
  <c r="IO91" i="61"/>
  <c r="IO95" i="61"/>
  <c r="IO96" i="61"/>
  <c r="IO97" i="61"/>
  <c r="CX98" i="61"/>
  <c r="IO98" i="61"/>
  <c r="CX102" i="61"/>
  <c r="IO102" i="61"/>
  <c r="IO109" i="61"/>
  <c r="AD113" i="61"/>
  <c r="IO116" i="61"/>
  <c r="CX119" i="61"/>
  <c r="IO120" i="61"/>
  <c r="IO124" i="61"/>
  <c r="AD133" i="61"/>
  <c r="GD133" i="61"/>
  <c r="AD136" i="61"/>
  <c r="IO136" i="61"/>
  <c r="IO137" i="61"/>
  <c r="IO138" i="61"/>
  <c r="FZ144" i="61"/>
  <c r="IA144" i="61" s="1"/>
  <c r="IO146" i="61"/>
  <c r="GA148" i="61"/>
  <c r="BX148" i="61"/>
  <c r="CB148" i="61" s="1"/>
  <c r="IO148" i="61"/>
  <c r="BX5" i="61"/>
  <c r="AG8" i="61"/>
  <c r="AY12" i="61" s="1"/>
  <c r="AK8" i="61"/>
  <c r="BC12" i="61" s="1"/>
  <c r="IO8" i="61"/>
  <c r="IO11" i="61"/>
  <c r="EF12" i="61"/>
  <c r="AI13" i="61"/>
  <c r="BA17" i="61" s="1"/>
  <c r="AM13" i="61"/>
  <c r="GT13" i="61" s="1"/>
  <c r="HJ17" i="61" s="1"/>
  <c r="EF13" i="61"/>
  <c r="BX14" i="61"/>
  <c r="CB14" i="61" s="1"/>
  <c r="FO14" i="61"/>
  <c r="FL14" i="61" s="1"/>
  <c r="EF15" i="61"/>
  <c r="EF16" i="61"/>
  <c r="EF17" i="61"/>
  <c r="BX18" i="61"/>
  <c r="CB18" i="61" s="1"/>
  <c r="FO18" i="61"/>
  <c r="FL18" i="61" s="1"/>
  <c r="FO19" i="61"/>
  <c r="EM19" i="61" s="1"/>
  <c r="IO19" i="61"/>
  <c r="BX20" i="61"/>
  <c r="GA20" i="61"/>
  <c r="EF21" i="61"/>
  <c r="AH23" i="61"/>
  <c r="AZ27" i="61" s="1"/>
  <c r="AL23" i="61"/>
  <c r="BD27" i="61" s="1"/>
  <c r="FO23" i="61"/>
  <c r="EM23" i="61" s="1"/>
  <c r="IO23" i="61"/>
  <c r="GV23" i="61"/>
  <c r="HL27" i="61" s="1"/>
  <c r="BX24" i="61"/>
  <c r="GA24" i="61"/>
  <c r="EF25" i="61"/>
  <c r="GA27" i="61"/>
  <c r="FZ27" i="61" s="1"/>
  <c r="IA27" i="61" s="1"/>
  <c r="AE27" i="61"/>
  <c r="CB27" i="61"/>
  <c r="EF27" i="61"/>
  <c r="CA28" i="61"/>
  <c r="GD30" i="61"/>
  <c r="FZ30" i="61" s="1"/>
  <c r="IA30" i="61" s="1"/>
  <c r="BX31" i="61"/>
  <c r="IO32" i="61"/>
  <c r="GA33" i="61"/>
  <c r="GW33" i="61"/>
  <c r="HM37" i="61" s="1"/>
  <c r="GD34" i="61"/>
  <c r="FZ34" i="61" s="1"/>
  <c r="IA34" i="61" s="1"/>
  <c r="EF39" i="61"/>
  <c r="AH40" i="61"/>
  <c r="AZ44" i="61" s="1"/>
  <c r="AL40" i="61"/>
  <c r="BD44" i="61" s="1"/>
  <c r="IO40" i="61"/>
  <c r="BX41" i="61"/>
  <c r="CB41" i="61" s="1"/>
  <c r="EF46" i="61"/>
  <c r="IO47" i="61"/>
  <c r="IO48" i="61"/>
  <c r="IO49" i="61"/>
  <c r="EF52" i="61"/>
  <c r="EF54" i="61"/>
  <c r="CK55" i="61"/>
  <c r="IO55" i="61"/>
  <c r="GA56" i="61"/>
  <c r="EF57" i="61"/>
  <c r="GD57" i="61"/>
  <c r="IO58" i="61"/>
  <c r="CK60" i="61"/>
  <c r="IO64" i="61"/>
  <c r="IO65" i="61"/>
  <c r="CX66" i="61"/>
  <c r="IO74" i="61"/>
  <c r="IO75" i="61"/>
  <c r="BZ77" i="61"/>
  <c r="IO77" i="61"/>
  <c r="AD79" i="61"/>
  <c r="IO84" i="61"/>
  <c r="GD95" i="61"/>
  <c r="GD96" i="61"/>
  <c r="GD97" i="61"/>
  <c r="GD98" i="61"/>
  <c r="GD102" i="61"/>
  <c r="AD104" i="61"/>
  <c r="IO105" i="61"/>
  <c r="IO108" i="61"/>
  <c r="IO112" i="61"/>
  <c r="IO117" i="61"/>
  <c r="IO118" i="61"/>
  <c r="IP118" i="61" s="1"/>
  <c r="IO119" i="61"/>
  <c r="GA128" i="61"/>
  <c r="IO133" i="61"/>
  <c r="CA142" i="61"/>
  <c r="GD146" i="61"/>
  <c r="FZ146" i="61" s="1"/>
  <c r="IA146" i="61" s="1"/>
  <c r="CB28" i="61"/>
  <c r="CX31" i="61"/>
  <c r="IO31" i="61"/>
  <c r="CA32" i="61"/>
  <c r="IO35" i="61"/>
  <c r="IP35" i="61" s="1"/>
  <c r="IO36" i="61"/>
  <c r="GV37" i="61"/>
  <c r="HL41" i="61" s="1"/>
  <c r="EF38" i="61"/>
  <c r="IO39" i="61"/>
  <c r="IO43" i="61"/>
  <c r="IP43" i="61" s="1"/>
  <c r="IO44" i="61"/>
  <c r="CK45" i="61"/>
  <c r="IO46" i="61"/>
  <c r="IP46" i="61" s="1"/>
  <c r="EF47" i="61"/>
  <c r="EF48" i="61"/>
  <c r="IO50" i="61"/>
  <c r="IO52" i="61"/>
  <c r="IO54" i="61"/>
  <c r="EF56" i="61"/>
  <c r="EF58" i="61"/>
  <c r="GA61" i="61"/>
  <c r="IO63" i="61"/>
  <c r="IP63" i="61" s="1"/>
  <c r="IO67" i="61"/>
  <c r="IP67" i="61" s="1"/>
  <c r="GA68" i="61"/>
  <c r="CK72" i="61"/>
  <c r="IO73" i="61"/>
  <c r="IP73" i="61" s="1"/>
  <c r="GA74" i="61"/>
  <c r="IO78" i="61"/>
  <c r="IO80" i="61"/>
  <c r="IO81" i="61"/>
  <c r="GA85" i="61"/>
  <c r="IO86" i="61"/>
  <c r="CI90" i="61"/>
  <c r="AD92" i="61"/>
  <c r="AE93" i="61"/>
  <c r="CA100" i="61"/>
  <c r="IO100" i="61"/>
  <c r="IO106" i="61"/>
  <c r="IO107" i="61"/>
  <c r="IO114" i="61"/>
  <c r="CA115" i="61"/>
  <c r="CA116" i="61"/>
  <c r="AD121" i="61"/>
  <c r="AD126" i="61"/>
  <c r="AE127" i="61"/>
  <c r="IO128" i="61"/>
  <c r="GA129" i="61"/>
  <c r="IO130" i="61"/>
  <c r="CK138" i="61"/>
  <c r="FZ141" i="61"/>
  <c r="IA141" i="61" s="1"/>
  <c r="CA147" i="61"/>
  <c r="IO149" i="61"/>
  <c r="IO151" i="61"/>
  <c r="AF8" i="61"/>
  <c r="AX12" i="61" s="1"/>
  <c r="AJ8" i="61"/>
  <c r="BB12" i="61" s="1"/>
  <c r="AN8" i="61"/>
  <c r="GQ8" i="61" s="1"/>
  <c r="HG12" i="61" s="1"/>
  <c r="GR12" i="61"/>
  <c r="HH16" i="61" s="1"/>
  <c r="GX12" i="61"/>
  <c r="HN16" i="61" s="1"/>
  <c r="GU29" i="61"/>
  <c r="HK33" i="61" s="1"/>
  <c r="EZ30" i="61"/>
  <c r="CK15" i="61"/>
  <c r="GK15" i="61"/>
  <c r="GV41" i="61"/>
  <c r="HL45" i="61" s="1"/>
  <c r="GV42" i="61"/>
  <c r="HL46" i="61" s="1"/>
  <c r="AH43" i="61"/>
  <c r="AZ47" i="61" s="1"/>
  <c r="AL43" i="61"/>
  <c r="BD47" i="61" s="1"/>
  <c r="CG67" i="61"/>
  <c r="W7" i="61"/>
  <c r="X9" i="61"/>
  <c r="AA10" i="61"/>
  <c r="W11" i="61"/>
  <c r="AB16" i="61"/>
  <c r="AC17" i="61"/>
  <c r="Y18" i="61"/>
  <c r="AC18" i="61"/>
  <c r="AA21" i="61"/>
  <c r="AC23" i="61"/>
  <c r="AB24" i="61"/>
  <c r="W25" i="61"/>
  <c r="AC26" i="61"/>
  <c r="AB27" i="61"/>
  <c r="X29" i="61"/>
  <c r="AA31" i="61"/>
  <c r="X32" i="61"/>
  <c r="AB32" i="61"/>
  <c r="AH32" i="61"/>
  <c r="AZ36" i="61" s="1"/>
  <c r="Y33" i="61"/>
  <c r="FO34" i="61"/>
  <c r="W35" i="61"/>
  <c r="AB36" i="61"/>
  <c r="AL36" i="61"/>
  <c r="BD40" i="61" s="1"/>
  <c r="FO36" i="61"/>
  <c r="FL36" i="61" s="1"/>
  <c r="GV36" i="61"/>
  <c r="HL40" i="61" s="1"/>
  <c r="CG37" i="61"/>
  <c r="AB37" i="61"/>
  <c r="AH37" i="61"/>
  <c r="AZ41" i="61" s="1"/>
  <c r="AB38" i="61"/>
  <c r="CI39" i="61"/>
  <c r="Y41" i="61"/>
  <c r="Y70" i="61"/>
  <c r="AC70" i="61"/>
  <c r="AB77" i="61"/>
  <c r="AC78" i="61"/>
  <c r="W79" i="61"/>
  <c r="Y81" i="61"/>
  <c r="W82" i="61"/>
  <c r="Y83" i="61"/>
  <c r="AC88" i="61"/>
  <c r="W89" i="61"/>
  <c r="W90" i="61"/>
  <c r="AA90" i="61"/>
  <c r="AA91" i="61"/>
  <c r="W92" i="61"/>
  <c r="CG94" i="61"/>
  <c r="W95" i="61"/>
  <c r="W96" i="61"/>
  <c r="AA96" i="61"/>
  <c r="W97" i="61"/>
  <c r="AA98" i="61"/>
  <c r="Y100" i="61"/>
  <c r="AC100" i="61"/>
  <c r="W102" i="61"/>
  <c r="CG106" i="61"/>
  <c r="AB108" i="61"/>
  <c r="AB121" i="61"/>
  <c r="W122" i="61"/>
  <c r="Y123" i="61"/>
  <c r="AC123" i="61"/>
  <c r="W125" i="61"/>
  <c r="CG23" i="61"/>
  <c r="AB6" i="61"/>
  <c r="AA7" i="61"/>
  <c r="Y8" i="61"/>
  <c r="AC8" i="61"/>
  <c r="AB9" i="61"/>
  <c r="W10" i="61"/>
  <c r="AA11" i="61"/>
  <c r="AC12" i="61"/>
  <c r="Y17" i="61"/>
  <c r="AC19" i="61"/>
  <c r="CG20" i="61"/>
  <c r="AB20" i="61"/>
  <c r="W21" i="61"/>
  <c r="AA25" i="61"/>
  <c r="W31" i="61"/>
  <c r="AL32" i="61"/>
  <c r="BD36" i="61" s="1"/>
  <c r="GV32" i="61"/>
  <c r="HL36" i="61" s="1"/>
  <c r="AC33" i="61"/>
  <c r="AA35" i="61"/>
  <c r="CG36" i="61"/>
  <c r="AH36" i="61"/>
  <c r="AZ40" i="61" s="1"/>
  <c r="AL37" i="61"/>
  <c r="BD41" i="61" s="1"/>
  <c r="CI40" i="61"/>
  <c r="AC41" i="61"/>
  <c r="CK76" i="61"/>
  <c r="Y78" i="61"/>
  <c r="AB80" i="61"/>
  <c r="AC81" i="61"/>
  <c r="AA82" i="61"/>
  <c r="AC83" i="61"/>
  <c r="Y88" i="61"/>
  <c r="AA89" i="61"/>
  <c r="W91" i="61"/>
  <c r="Z93" i="61"/>
  <c r="AB94" i="61"/>
  <c r="AA95" i="61"/>
  <c r="AA97" i="61"/>
  <c r="W98" i="61"/>
  <c r="AB99" i="61"/>
  <c r="AB101" i="61"/>
  <c r="AA102" i="61"/>
  <c r="AB103" i="61"/>
  <c r="Z104" i="61"/>
  <c r="AC105" i="61"/>
  <c r="AC106" i="61"/>
  <c r="AB107" i="61"/>
  <c r="AB109" i="61"/>
  <c r="AB110" i="61"/>
  <c r="W111" i="61"/>
  <c r="W112" i="61"/>
  <c r="AA112" i="61"/>
  <c r="CG113" i="61"/>
  <c r="W114" i="61"/>
  <c r="AA114" i="61"/>
  <c r="AB116" i="61"/>
  <c r="AA122" i="61"/>
  <c r="Z124" i="61"/>
  <c r="AB126" i="61"/>
  <c r="W128" i="61"/>
  <c r="AA128" i="61"/>
  <c r="FO5" i="61"/>
  <c r="EM5" i="61" s="1"/>
  <c r="AI6" i="61"/>
  <c r="AM6" i="61"/>
  <c r="GT6" i="61" s="1"/>
  <c r="HJ10" i="61" s="1"/>
  <c r="EZ6" i="61"/>
  <c r="GW6" i="61"/>
  <c r="HM10" i="61" s="1"/>
  <c r="CG7" i="61"/>
  <c r="EZ7" i="61"/>
  <c r="GW7" i="61"/>
  <c r="HM11" i="61" s="1"/>
  <c r="EZ8" i="61"/>
  <c r="GV9" i="61"/>
  <c r="HL13" i="61" s="1"/>
  <c r="CG10" i="61"/>
  <c r="AH10" i="61"/>
  <c r="AZ14" i="61" s="1"/>
  <c r="AL10" i="61"/>
  <c r="BD14" i="61" s="1"/>
  <c r="FO10" i="61"/>
  <c r="FL10" i="61" s="1"/>
  <c r="AM12" i="61"/>
  <c r="AI12" i="61"/>
  <c r="BA16" i="61" s="1"/>
  <c r="W13" i="61"/>
  <c r="AA13" i="61"/>
  <c r="CI14" i="61"/>
  <c r="CI15" i="61"/>
  <c r="FO15" i="61"/>
  <c r="EM15" i="61" s="1"/>
  <c r="Y42" i="61"/>
  <c r="AC42" i="61"/>
  <c r="AB44" i="61"/>
  <c r="AC45" i="61"/>
  <c r="GV45" i="61"/>
  <c r="HL49" i="61" s="1"/>
  <c r="AB46" i="61"/>
  <c r="AH46" i="61"/>
  <c r="AZ50" i="61" s="1"/>
  <c r="AL46" i="61"/>
  <c r="BD50" i="61" s="1"/>
  <c r="GV46" i="61"/>
  <c r="HL50" i="61" s="1"/>
  <c r="AB47" i="61"/>
  <c r="AH47" i="61"/>
  <c r="AZ51" i="61" s="1"/>
  <c r="AL47" i="61"/>
  <c r="BD51" i="61" s="1"/>
  <c r="CG48" i="61"/>
  <c r="AB48" i="61"/>
  <c r="CG49" i="61"/>
  <c r="AB49" i="61"/>
  <c r="AB50" i="61"/>
  <c r="AC51" i="61"/>
  <c r="Y52" i="61"/>
  <c r="AC52" i="61"/>
  <c r="AC53" i="61"/>
  <c r="GV53" i="61"/>
  <c r="HL57" i="61" s="1"/>
  <c r="AB54" i="61"/>
  <c r="AH54" i="61"/>
  <c r="AZ58" i="61" s="1"/>
  <c r="AL54" i="61"/>
  <c r="BD58" i="61" s="1"/>
  <c r="AC55" i="61"/>
  <c r="Y56" i="61"/>
  <c r="AC56" i="61"/>
  <c r="AC57" i="61"/>
  <c r="Y58" i="61"/>
  <c r="AC58" i="61"/>
  <c r="CK59" i="61"/>
  <c r="CG60" i="61"/>
  <c r="AB60" i="61"/>
  <c r="W61" i="61"/>
  <c r="AA61" i="61"/>
  <c r="W64" i="61"/>
  <c r="AA64" i="61"/>
  <c r="Y65" i="61"/>
  <c r="AC65" i="61"/>
  <c r="W66" i="61"/>
  <c r="AA66" i="61"/>
  <c r="W68" i="61"/>
  <c r="AA68" i="61"/>
  <c r="W69" i="61"/>
  <c r="CG92" i="61"/>
  <c r="CG114" i="61"/>
  <c r="CG117" i="61"/>
  <c r="W129" i="61"/>
  <c r="AA129" i="61"/>
  <c r="CG143" i="61"/>
  <c r="CG148" i="61"/>
  <c r="CG150" i="61"/>
  <c r="AB151" i="61"/>
  <c r="Y5" i="61"/>
  <c r="AC5" i="61"/>
  <c r="W6" i="61"/>
  <c r="AA6" i="61"/>
  <c r="FO6" i="61"/>
  <c r="FL6" i="61" s="1"/>
  <c r="FO7" i="61"/>
  <c r="FL7" i="61" s="1"/>
  <c r="AB8" i="61"/>
  <c r="FO8" i="61"/>
  <c r="EM8" i="61" s="1"/>
  <c r="W9" i="61"/>
  <c r="AA9" i="61"/>
  <c r="CI10" i="61"/>
  <c r="CI11" i="61"/>
  <c r="FO11" i="61"/>
  <c r="EM11" i="61" s="1"/>
  <c r="GV11" i="61"/>
  <c r="HL15" i="61" s="1"/>
  <c r="AB12" i="61"/>
  <c r="AB13" i="61"/>
  <c r="FO13" i="61"/>
  <c r="EM13" i="61" s="1"/>
  <c r="W14" i="61"/>
  <c r="AA14" i="61"/>
  <c r="W15" i="61"/>
  <c r="AA15" i="61"/>
  <c r="AC16" i="61"/>
  <c r="CK17" i="61"/>
  <c r="CI18" i="61"/>
  <c r="AC20" i="61"/>
  <c r="AB21" i="61"/>
  <c r="AH21" i="61"/>
  <c r="AZ25" i="61" s="1"/>
  <c r="AL21" i="61"/>
  <c r="BD25" i="61" s="1"/>
  <c r="FO21" i="61"/>
  <c r="EM21" i="61" s="1"/>
  <c r="W22" i="61"/>
  <c r="AA22" i="61"/>
  <c r="AC24" i="61"/>
  <c r="GW24" i="61"/>
  <c r="HM28" i="61" s="1"/>
  <c r="CG25" i="61"/>
  <c r="AB25" i="61"/>
  <c r="AH25" i="61"/>
  <c r="AZ29" i="61" s="1"/>
  <c r="AL25" i="61"/>
  <c r="BD29" i="61" s="1"/>
  <c r="FO25" i="61"/>
  <c r="EM25" i="61" s="1"/>
  <c r="CK26" i="61"/>
  <c r="Y27" i="61"/>
  <c r="AC27" i="61"/>
  <c r="GV27" i="61"/>
  <c r="HL31" i="61" s="1"/>
  <c r="W28" i="61"/>
  <c r="AA28" i="61"/>
  <c r="W30" i="61"/>
  <c r="AA30" i="61"/>
  <c r="X31" i="61"/>
  <c r="AB31" i="61"/>
  <c r="AH31" i="61"/>
  <c r="AZ35" i="61" s="1"/>
  <c r="AL31" i="61"/>
  <c r="BD35" i="61" s="1"/>
  <c r="GV31" i="61"/>
  <c r="HL35" i="61" s="1"/>
  <c r="Y32" i="61"/>
  <c r="AC32" i="61"/>
  <c r="W34" i="61"/>
  <c r="AA34" i="61"/>
  <c r="AB35" i="61"/>
  <c r="Y36" i="61"/>
  <c r="AC36" i="61"/>
  <c r="AC37" i="61"/>
  <c r="AC38" i="61"/>
  <c r="W39" i="61"/>
  <c r="AA39" i="61"/>
  <c r="W40" i="61"/>
  <c r="AA40" i="61"/>
  <c r="AB42" i="61"/>
  <c r="AC43" i="61"/>
  <c r="W44" i="61"/>
  <c r="AA44" i="61"/>
  <c r="CG45" i="61"/>
  <c r="AB45" i="61"/>
  <c r="W46" i="61"/>
  <c r="AA46" i="61"/>
  <c r="W47" i="61"/>
  <c r="AA47" i="61"/>
  <c r="GV47" i="61"/>
  <c r="HL51" i="61" s="1"/>
  <c r="W48" i="61"/>
  <c r="AA48" i="61"/>
  <c r="GV48" i="61"/>
  <c r="HL52" i="61" s="1"/>
  <c r="W49" i="61"/>
  <c r="AA49" i="61"/>
  <c r="W50" i="61"/>
  <c r="AA50" i="61"/>
  <c r="AB51" i="61"/>
  <c r="AB52" i="61"/>
  <c r="CG53" i="61"/>
  <c r="AB53" i="61"/>
  <c r="W54" i="61"/>
  <c r="AA54" i="61"/>
  <c r="AB55" i="61"/>
  <c r="GV55" i="61"/>
  <c r="HL59" i="61" s="1"/>
  <c r="AB56" i="61"/>
  <c r="AL56" i="61"/>
  <c r="BD60" i="61" s="1"/>
  <c r="GV56" i="61"/>
  <c r="HL60" i="61" s="1"/>
  <c r="CG57" i="61"/>
  <c r="AB57" i="61"/>
  <c r="AB58" i="61"/>
  <c r="Y59" i="61"/>
  <c r="AC59" i="61"/>
  <c r="W60" i="61"/>
  <c r="AA60" i="61"/>
  <c r="Y62" i="61"/>
  <c r="AC62" i="61"/>
  <c r="Y63" i="61"/>
  <c r="AC63" i="61"/>
  <c r="CK64" i="61"/>
  <c r="AB65" i="61"/>
  <c r="Y67" i="61"/>
  <c r="AC67" i="61"/>
  <c r="CK68" i="61"/>
  <c r="CI69" i="61"/>
  <c r="AB70" i="61"/>
  <c r="AB71" i="61"/>
  <c r="AB72" i="61"/>
  <c r="W73" i="61"/>
  <c r="Y74" i="61"/>
  <c r="AC74" i="61"/>
  <c r="AB75" i="61"/>
  <c r="W84" i="61"/>
  <c r="Y85" i="61"/>
  <c r="AC85" i="61"/>
  <c r="W86" i="61"/>
  <c r="AA86" i="61"/>
  <c r="Y87" i="61"/>
  <c r="AC87" i="61"/>
  <c r="Y118" i="61"/>
  <c r="AC118" i="61"/>
  <c r="Y119" i="61"/>
  <c r="AC119" i="61"/>
  <c r="Z120" i="61"/>
  <c r="Y131" i="61"/>
  <c r="AC131" i="61"/>
  <c r="W132" i="61"/>
  <c r="AA132" i="61"/>
  <c r="Y133" i="61"/>
  <c r="AC133" i="61"/>
  <c r="Y134" i="61"/>
  <c r="AC134" i="61"/>
  <c r="AB135" i="61"/>
  <c r="AB136" i="61"/>
  <c r="CK137" i="61"/>
  <c r="AB138" i="61"/>
  <c r="W139" i="61"/>
  <c r="Y140" i="61"/>
  <c r="AC140" i="61"/>
  <c r="W141" i="61"/>
  <c r="AA141" i="61"/>
  <c r="W142" i="61"/>
  <c r="AA142" i="61"/>
  <c r="Y143" i="61"/>
  <c r="AC143" i="61"/>
  <c r="W144" i="61"/>
  <c r="Y145" i="61"/>
  <c r="AC145" i="61"/>
  <c r="W147" i="61"/>
  <c r="W149" i="61"/>
  <c r="AA149" i="61"/>
  <c r="Y150" i="61"/>
  <c r="AC150" i="61"/>
  <c r="W71" i="61"/>
  <c r="AA71" i="61"/>
  <c r="W72" i="61"/>
  <c r="AA72" i="61"/>
  <c r="X74" i="61"/>
  <c r="W75" i="61"/>
  <c r="AA75" i="61"/>
  <c r="W76" i="61"/>
  <c r="AA76" i="61"/>
  <c r="Y77" i="61"/>
  <c r="AC77" i="61"/>
  <c r="AB79" i="61"/>
  <c r="Y80" i="61"/>
  <c r="AC80" i="61"/>
  <c r="AB82" i="61"/>
  <c r="CK83" i="61"/>
  <c r="AB84" i="61"/>
  <c r="AB86" i="61"/>
  <c r="CK87" i="61"/>
  <c r="AB88" i="61"/>
  <c r="Z92" i="61"/>
  <c r="Y93" i="61"/>
  <c r="AC93" i="61"/>
  <c r="W94" i="61"/>
  <c r="AA94" i="61"/>
  <c r="W99" i="61"/>
  <c r="AA99" i="61"/>
  <c r="AB100" i="61"/>
  <c r="W101" i="61"/>
  <c r="AA101" i="61"/>
  <c r="W103" i="61"/>
  <c r="AA103" i="61"/>
  <c r="CG104" i="61"/>
  <c r="AC104" i="61"/>
  <c r="AB105" i="61"/>
  <c r="AB106" i="61"/>
  <c r="W107" i="61"/>
  <c r="W108" i="61"/>
  <c r="W109" i="61"/>
  <c r="W110" i="61"/>
  <c r="Z112" i="61"/>
  <c r="AB113" i="61"/>
  <c r="Y115" i="61"/>
  <c r="AC115" i="61"/>
  <c r="W116" i="61"/>
  <c r="Y117" i="61"/>
  <c r="AC117" i="61"/>
  <c r="CG118" i="61"/>
  <c r="AB118" i="61"/>
  <c r="Y120" i="61"/>
  <c r="AC120" i="61"/>
  <c r="Y121" i="61"/>
  <c r="AC121" i="61"/>
  <c r="Z123" i="61"/>
  <c r="W124" i="61"/>
  <c r="AA124" i="61"/>
  <c r="Y126" i="61"/>
  <c r="AC126" i="61"/>
  <c r="AB128" i="61"/>
  <c r="Y130" i="61"/>
  <c r="AC130" i="61"/>
  <c r="AB132" i="61"/>
  <c r="CG135" i="61"/>
  <c r="AC135" i="61"/>
  <c r="Y136" i="61"/>
  <c r="W137" i="61"/>
  <c r="AA137" i="61"/>
  <c r="AC138" i="61"/>
  <c r="X141" i="61"/>
  <c r="AB141" i="61"/>
  <c r="AB142" i="61"/>
  <c r="CG144" i="61"/>
  <c r="AB144" i="61"/>
  <c r="CK145" i="61"/>
  <c r="AB147" i="61"/>
  <c r="AB149" i="61"/>
  <c r="Y151" i="61"/>
  <c r="AC151" i="61"/>
  <c r="GU10" i="61"/>
  <c r="HK14" i="61" s="1"/>
  <c r="AG11" i="61"/>
  <c r="AY15" i="61" s="1"/>
  <c r="AK11" i="61"/>
  <c r="BC15" i="61" s="1"/>
  <c r="GR15" i="61"/>
  <c r="HH19" i="61" s="1"/>
  <c r="GX15" i="61"/>
  <c r="HN19" i="61" s="1"/>
  <c r="GU16" i="61"/>
  <c r="HK20" i="61" s="1"/>
  <c r="AG17" i="61"/>
  <c r="AY21" i="61" s="1"/>
  <c r="AK17" i="61"/>
  <c r="BC21" i="61" s="1"/>
  <c r="GU17" i="61"/>
  <c r="HK21" i="61" s="1"/>
  <c r="AG18" i="61"/>
  <c r="AY22" i="61" s="1"/>
  <c r="AK18" i="61"/>
  <c r="BC22" i="61" s="1"/>
  <c r="AF20" i="61"/>
  <c r="AX24" i="61" s="1"/>
  <c r="AJ20" i="61"/>
  <c r="BB24" i="61" s="1"/>
  <c r="AN20" i="61"/>
  <c r="BF24" i="61" s="1"/>
  <c r="EZ20" i="61"/>
  <c r="GU25" i="61"/>
  <c r="HK29" i="61" s="1"/>
  <c r="EZ31" i="61"/>
  <c r="AG48" i="61"/>
  <c r="AY52" i="61" s="1"/>
  <c r="AK48" i="61"/>
  <c r="BC52" i="61" s="1"/>
  <c r="AG49" i="61"/>
  <c r="AY53" i="61" s="1"/>
  <c r="AK49" i="61"/>
  <c r="BC53" i="61" s="1"/>
  <c r="GU12" i="61"/>
  <c r="HK16" i="61" s="1"/>
  <c r="AG13" i="61"/>
  <c r="AY17" i="61" s="1"/>
  <c r="AK13" i="61"/>
  <c r="BC17" i="61" s="1"/>
  <c r="EZ16" i="61"/>
  <c r="GU21" i="61"/>
  <c r="HK25" i="61" s="1"/>
  <c r="AG24" i="61"/>
  <c r="AY28" i="61" s="1"/>
  <c r="AK24" i="61"/>
  <c r="BC28" i="61" s="1"/>
  <c r="EZ28" i="61"/>
  <c r="AG38" i="61"/>
  <c r="AY42" i="61" s="1"/>
  <c r="AK38" i="61"/>
  <c r="BC42" i="61" s="1"/>
  <c r="GR10" i="61"/>
  <c r="HH14" i="61" s="1"/>
  <c r="GX10" i="61"/>
  <c r="HN14" i="61" s="1"/>
  <c r="AF11" i="61"/>
  <c r="AX15" i="61" s="1"/>
  <c r="AJ11" i="61"/>
  <c r="BB15" i="61" s="1"/>
  <c r="AN11" i="61"/>
  <c r="BF15" i="61" s="1"/>
  <c r="EZ32" i="61"/>
  <c r="AF34" i="61"/>
  <c r="AX38" i="61" s="1"/>
  <c r="AJ34" i="61"/>
  <c r="BB38" i="61" s="1"/>
  <c r="AN34" i="61"/>
  <c r="GQ34" i="61" s="1"/>
  <c r="HG38" i="61" s="1"/>
  <c r="GR34" i="61"/>
  <c r="HH38" i="61" s="1"/>
  <c r="GX34" i="61"/>
  <c r="HN38" i="61" s="1"/>
  <c r="AG35" i="61"/>
  <c r="AY39" i="61" s="1"/>
  <c r="AK35" i="61"/>
  <c r="BC39" i="61" s="1"/>
  <c r="GU35" i="61"/>
  <c r="HK39" i="61" s="1"/>
  <c r="EZ37" i="61"/>
  <c r="AG42" i="61"/>
  <c r="AY46" i="61" s="1"/>
  <c r="AK42" i="61"/>
  <c r="BC46" i="61" s="1"/>
  <c r="EZ43" i="61"/>
  <c r="AF48" i="61"/>
  <c r="AX52" i="61" s="1"/>
  <c r="AJ48" i="61"/>
  <c r="BB52" i="61" s="1"/>
  <c r="AN48" i="61"/>
  <c r="BF52" i="61" s="1"/>
  <c r="GU50" i="61"/>
  <c r="HK54" i="61" s="1"/>
  <c r="BY5" i="61"/>
  <c r="CC5" i="61" s="1"/>
  <c r="BY7" i="61"/>
  <c r="CA8" i="61"/>
  <c r="GC10" i="61"/>
  <c r="CG12" i="61"/>
  <c r="CG13" i="61"/>
  <c r="GC15" i="61"/>
  <c r="CG17" i="61"/>
  <c r="GC18" i="61"/>
  <c r="BY21" i="61"/>
  <c r="BY24" i="61"/>
  <c r="CG29" i="61"/>
  <c r="CA35" i="61"/>
  <c r="CK36" i="61"/>
  <c r="CA38" i="61"/>
  <c r="BY39" i="61"/>
  <c r="CG40" i="61"/>
  <c r="BY46" i="61"/>
  <c r="CG47" i="61"/>
  <c r="GC49" i="61"/>
  <c r="FZ49" i="61" s="1"/>
  <c r="IA49" i="61" s="1"/>
  <c r="BY59" i="61"/>
  <c r="CG61" i="61"/>
  <c r="BZ63" i="61"/>
  <c r="BY65" i="61"/>
  <c r="BZ71" i="61"/>
  <c r="BY73" i="61"/>
  <c r="AB74" i="61"/>
  <c r="BZ81" i="61"/>
  <c r="BY82" i="61"/>
  <c r="CI82" i="61"/>
  <c r="BY83" i="61"/>
  <c r="BY85" i="61"/>
  <c r="CI85" i="61"/>
  <c r="CG88" i="61"/>
  <c r="FZ88" i="61"/>
  <c r="IA88" i="61" s="1"/>
  <c r="BZ90" i="61"/>
  <c r="CG93" i="61"/>
  <c r="X94" i="61"/>
  <c r="GC101" i="61"/>
  <c r="CG103" i="61"/>
  <c r="BY105" i="61"/>
  <c r="BY106" i="61"/>
  <c r="CG107" i="61"/>
  <c r="CG108" i="61"/>
  <c r="CG109" i="61"/>
  <c r="CG110" i="61"/>
  <c r="BY113" i="61"/>
  <c r="GC113" i="61"/>
  <c r="CG115" i="61"/>
  <c r="CK115" i="61"/>
  <c r="BY116" i="61"/>
  <c r="BY118" i="61"/>
  <c r="CG119" i="61"/>
  <c r="CG121" i="61"/>
  <c r="BY126" i="61"/>
  <c r="Z127" i="61"/>
  <c r="Z128" i="61"/>
  <c r="AB131" i="61"/>
  <c r="CI133" i="61"/>
  <c r="CG134" i="61"/>
  <c r="FZ134" i="61"/>
  <c r="IA134" i="61" s="1"/>
  <c r="GC135" i="61"/>
  <c r="BY137" i="61"/>
  <c r="CI137" i="61"/>
  <c r="BY138" i="61"/>
  <c r="CG147" i="61"/>
  <c r="CK8" i="61"/>
  <c r="GC8" i="61"/>
  <c r="CG11" i="61"/>
  <c r="CK11" i="61"/>
  <c r="BY12" i="61"/>
  <c r="BY14" i="61"/>
  <c r="GC14" i="61"/>
  <c r="FZ15" i="61"/>
  <c r="IA15" i="61" s="1"/>
  <c r="CG16" i="61"/>
  <c r="CG19" i="61"/>
  <c r="BY22" i="61"/>
  <c r="BY25" i="61"/>
  <c r="CK27" i="61"/>
  <c r="BY28" i="61"/>
  <c r="CA34" i="61"/>
  <c r="CG35" i="61"/>
  <c r="CK35" i="61"/>
  <c r="BY37" i="61"/>
  <c r="CG38" i="61"/>
  <c r="GC39" i="61"/>
  <c r="GC40" i="61"/>
  <c r="BY42" i="61"/>
  <c r="BY43" i="61"/>
  <c r="CG51" i="61"/>
  <c r="GC51" i="61"/>
  <c r="BY57" i="61"/>
  <c r="BY58" i="61"/>
  <c r="BY61" i="61"/>
  <c r="BY62" i="61"/>
  <c r="CG63" i="61"/>
  <c r="CK63" i="61"/>
  <c r="CI63" i="61"/>
  <c r="BY70" i="61"/>
  <c r="CG71" i="61"/>
  <c r="CK71" i="61"/>
  <c r="CI71" i="61"/>
  <c r="BY74" i="61"/>
  <c r="CG75" i="61"/>
  <c r="BZ75" i="61"/>
  <c r="CG77" i="61"/>
  <c r="CG79" i="61"/>
  <c r="CG80" i="61"/>
  <c r="BY81" i="61"/>
  <c r="CG84" i="61"/>
  <c r="BY88" i="61"/>
  <c r="GC89" i="61"/>
  <c r="BY90" i="61"/>
  <c r="BY92" i="61"/>
  <c r="BY101" i="61"/>
  <c r="Y103" i="61"/>
  <c r="BY104" i="61"/>
  <c r="BY107" i="61"/>
  <c r="BY108" i="61"/>
  <c r="BY109" i="61"/>
  <c r="BY110" i="61"/>
  <c r="CG111" i="61"/>
  <c r="GC116" i="61"/>
  <c r="BY123" i="61"/>
  <c r="BY124" i="61"/>
  <c r="BY125" i="61"/>
  <c r="Z129" i="61"/>
  <c r="BY134" i="61"/>
  <c r="CI135" i="61"/>
  <c r="CI136" i="61"/>
  <c r="CG137" i="61"/>
  <c r="CG138" i="61"/>
  <c r="BY139" i="61"/>
  <c r="CK142" i="61"/>
  <c r="Z143" i="61"/>
  <c r="X144" i="61"/>
  <c r="BY149" i="61"/>
  <c r="CG6" i="61"/>
  <c r="CK34" i="61"/>
  <c r="GC37" i="61"/>
  <c r="CA39" i="61"/>
  <c r="GC45" i="61"/>
  <c r="GC47" i="61"/>
  <c r="FZ47" i="61" s="1"/>
  <c r="IA47" i="61" s="1"/>
  <c r="BY48" i="61"/>
  <c r="BY49" i="61"/>
  <c r="BY50" i="61"/>
  <c r="CK53" i="61"/>
  <c r="GC53" i="61"/>
  <c r="FZ53" i="61" s="1"/>
  <c r="IA53" i="61" s="1"/>
  <c r="GC59" i="61"/>
  <c r="BY66" i="61"/>
  <c r="BZ67" i="61"/>
  <c r="CG69" i="61"/>
  <c r="Z75" i="61"/>
  <c r="CA75" i="61"/>
  <c r="BZ86" i="61"/>
  <c r="GC98" i="61"/>
  <c r="GC99" i="61"/>
  <c r="GC100" i="61"/>
  <c r="GC102" i="61"/>
  <c r="BZ103" i="61"/>
  <c r="CA104" i="61"/>
  <c r="GC115" i="61"/>
  <c r="CK117" i="61"/>
  <c r="BZ127" i="61"/>
  <c r="CG128" i="61"/>
  <c r="BY130" i="61"/>
  <c r="CK140" i="61"/>
  <c r="BY144" i="61"/>
  <c r="BY151" i="61"/>
  <c r="GC11" i="61"/>
  <c r="BY15" i="61"/>
  <c r="FZ18" i="61"/>
  <c r="IA18" i="61" s="1"/>
  <c r="BY20" i="61"/>
  <c r="CG21" i="61"/>
  <c r="BY23" i="61"/>
  <c r="CG24" i="61"/>
  <c r="CG26" i="61"/>
  <c r="BY27" i="61"/>
  <c r="CA30" i="61"/>
  <c r="BY31" i="61"/>
  <c r="BY32" i="61"/>
  <c r="CG33" i="61"/>
  <c r="CK33" i="61"/>
  <c r="CA37" i="61"/>
  <c r="CA40" i="61"/>
  <c r="BY41" i="61"/>
  <c r="CA43" i="61"/>
  <c r="Y43" i="61"/>
  <c r="BY44" i="61"/>
  <c r="BY45" i="61"/>
  <c r="FZ46" i="61"/>
  <c r="IA46" i="61" s="1"/>
  <c r="CG55" i="61"/>
  <c r="GC55" i="61"/>
  <c r="GC57" i="61"/>
  <c r="CG58" i="61"/>
  <c r="CG65" i="61"/>
  <c r="BY72" i="61"/>
  <c r="CG73" i="61"/>
  <c r="FZ73" i="61"/>
  <c r="IA73" i="61" s="1"/>
  <c r="BY76" i="61"/>
  <c r="X77" i="61"/>
  <c r="CI78" i="61"/>
  <c r="BZ82" i="61"/>
  <c r="CG83" i="61"/>
  <c r="BZ85" i="61"/>
  <c r="BY86" i="61"/>
  <c r="CI86" i="61"/>
  <c r="BY87" i="61"/>
  <c r="BY89" i="61"/>
  <c r="CI89" i="61"/>
  <c r="BY93" i="61"/>
  <c r="BY96" i="61"/>
  <c r="BY97" i="61"/>
  <c r="BY98" i="61"/>
  <c r="BY99" i="61"/>
  <c r="BY100" i="61"/>
  <c r="BY102" i="61"/>
  <c r="BY103" i="61"/>
  <c r="CK103" i="61"/>
  <c r="AC113" i="61"/>
  <c r="Z113" i="61"/>
  <c r="BZ113" i="61"/>
  <c r="GC114" i="61"/>
  <c r="CG116" i="61"/>
  <c r="CK116" i="61"/>
  <c r="BY117" i="61"/>
  <c r="GC117" i="61"/>
  <c r="BY122" i="61"/>
  <c r="CG126" i="61"/>
  <c r="AA127" i="61"/>
  <c r="Y128" i="61"/>
  <c r="CG129" i="61"/>
  <c r="BZ133" i="61"/>
  <c r="AC136" i="61"/>
  <c r="BZ137" i="61"/>
  <c r="BY146" i="61"/>
  <c r="AG5" i="61"/>
  <c r="AY9" i="61" s="1"/>
  <c r="AY8" i="61" s="1"/>
  <c r="AK5" i="61"/>
  <c r="BC9" i="61" s="1"/>
  <c r="BC8" i="61" s="1"/>
  <c r="GV5" i="61"/>
  <c r="HL9" i="61" s="1"/>
  <c r="HL8" i="61" s="1"/>
  <c r="AH7" i="61"/>
  <c r="AZ11" i="61" s="1"/>
  <c r="AL7" i="61"/>
  <c r="BD11" i="61" s="1"/>
  <c r="AH9" i="61"/>
  <c r="AZ13" i="61" s="1"/>
  <c r="AL9" i="61"/>
  <c r="BD13" i="61" s="1"/>
  <c r="GU9" i="61"/>
  <c r="HK13" i="61" s="1"/>
  <c r="AG10" i="61"/>
  <c r="AY14" i="61" s="1"/>
  <c r="AK10" i="61"/>
  <c r="BC14" i="61" s="1"/>
  <c r="GU11" i="61"/>
  <c r="HK15" i="61" s="1"/>
  <c r="GV14" i="61"/>
  <c r="HL18" i="61" s="1"/>
  <c r="AH15" i="61"/>
  <c r="AZ19" i="61" s="1"/>
  <c r="AL15" i="61"/>
  <c r="BD19" i="61" s="1"/>
  <c r="AH20" i="61"/>
  <c r="AZ24" i="61" s="1"/>
  <c r="AL20" i="61"/>
  <c r="BD24" i="61" s="1"/>
  <c r="GV20" i="61"/>
  <c r="HL24" i="61" s="1"/>
  <c r="AG21" i="61"/>
  <c r="AY25" i="61" s="1"/>
  <c r="AK21" i="61"/>
  <c r="BC25" i="61" s="1"/>
  <c r="AG23" i="61"/>
  <c r="AY27" i="61" s="1"/>
  <c r="AK23" i="61"/>
  <c r="BC27" i="61" s="1"/>
  <c r="GU23" i="61"/>
  <c r="HK27" i="61" s="1"/>
  <c r="GV24" i="61"/>
  <c r="HL28" i="61" s="1"/>
  <c r="AG25" i="61"/>
  <c r="AY29" i="61" s="1"/>
  <c r="AK25" i="61"/>
  <c r="BC29" i="61" s="1"/>
  <c r="GV26" i="61"/>
  <c r="HL30" i="61" s="1"/>
  <c r="AH27" i="61"/>
  <c r="AZ31" i="61" s="1"/>
  <c r="AL27" i="61"/>
  <c r="BD31" i="61" s="1"/>
  <c r="GU27" i="61"/>
  <c r="HK31" i="61" s="1"/>
  <c r="AG28" i="61"/>
  <c r="AY32" i="61" s="1"/>
  <c r="AK28" i="61"/>
  <c r="BC32" i="61" s="1"/>
  <c r="GV28" i="61"/>
  <c r="HL32" i="61" s="1"/>
  <c r="AH29" i="61"/>
  <c r="AZ33" i="61" s="1"/>
  <c r="AL29" i="61"/>
  <c r="BD33" i="61" s="1"/>
  <c r="AG30" i="61"/>
  <c r="AY34" i="61" s="1"/>
  <c r="AK30" i="61"/>
  <c r="BC34" i="61" s="1"/>
  <c r="GU30" i="61"/>
  <c r="HK34" i="61" s="1"/>
  <c r="AG31" i="61"/>
  <c r="AY35" i="61" s="1"/>
  <c r="AK31" i="61"/>
  <c r="BC35" i="61" s="1"/>
  <c r="GU31" i="61"/>
  <c r="HK35" i="61" s="1"/>
  <c r="AG32" i="61"/>
  <c r="AY36" i="61" s="1"/>
  <c r="AK32" i="61"/>
  <c r="BC36" i="61" s="1"/>
  <c r="GU32" i="61"/>
  <c r="HK36" i="61" s="1"/>
  <c r="AH33" i="61"/>
  <c r="AZ37" i="61" s="1"/>
  <c r="AL33" i="61"/>
  <c r="BD37" i="61" s="1"/>
  <c r="GV33" i="61"/>
  <c r="HL37" i="61" s="1"/>
  <c r="AG36" i="61"/>
  <c r="AY40" i="61" s="1"/>
  <c r="AK36" i="61"/>
  <c r="BC40" i="61" s="1"/>
  <c r="GU36" i="61"/>
  <c r="HK40" i="61" s="1"/>
  <c r="AG37" i="61"/>
  <c r="AY41" i="61" s="1"/>
  <c r="AK37" i="61"/>
  <c r="BC41" i="61" s="1"/>
  <c r="GU37" i="61"/>
  <c r="HK41" i="61" s="1"/>
  <c r="GV38" i="61"/>
  <c r="HL42" i="61" s="1"/>
  <c r="AH39" i="61"/>
  <c r="AZ43" i="61" s="1"/>
  <c r="AL39" i="61"/>
  <c r="BD43" i="61" s="1"/>
  <c r="GV39" i="61"/>
  <c r="HL43" i="61" s="1"/>
  <c r="AG40" i="61"/>
  <c r="AY44" i="61" s="1"/>
  <c r="AK40" i="61"/>
  <c r="BC44" i="61" s="1"/>
  <c r="GU41" i="61"/>
  <c r="HK45" i="61" s="1"/>
  <c r="GU42" i="61"/>
  <c r="HK46" i="61" s="1"/>
  <c r="AG43" i="61"/>
  <c r="AY47" i="61" s="1"/>
  <c r="AK43" i="61"/>
  <c r="BC47" i="61" s="1"/>
  <c r="GV43" i="61"/>
  <c r="HL47" i="61" s="1"/>
  <c r="AH44" i="61"/>
  <c r="AZ48" i="61" s="1"/>
  <c r="AL44" i="61"/>
  <c r="BD48" i="61" s="1"/>
  <c r="GU45" i="61"/>
  <c r="HK49" i="61" s="1"/>
  <c r="AG46" i="61"/>
  <c r="AY50" i="61" s="1"/>
  <c r="AK46" i="61"/>
  <c r="BC50" i="61" s="1"/>
  <c r="GU46" i="61"/>
  <c r="HK50" i="61" s="1"/>
  <c r="AG47" i="61"/>
  <c r="AY51" i="61" s="1"/>
  <c r="AK47" i="61"/>
  <c r="BC51" i="61" s="1"/>
  <c r="GU47" i="61"/>
  <c r="HK51" i="61" s="1"/>
  <c r="GU48" i="61"/>
  <c r="HK52" i="61" s="1"/>
  <c r="AG6" i="61"/>
  <c r="AY10" i="61" s="1"/>
  <c r="AK6" i="61"/>
  <c r="BC10" i="61" s="1"/>
  <c r="GU6" i="61"/>
  <c r="HK10" i="61" s="1"/>
  <c r="GU7" i="61"/>
  <c r="HK11" i="61" s="1"/>
  <c r="AH8" i="61"/>
  <c r="AZ12" i="61" s="1"/>
  <c r="AL8" i="61"/>
  <c r="BD12" i="61" s="1"/>
  <c r="GU8" i="61"/>
  <c r="HK12" i="61" s="1"/>
  <c r="GV10" i="61"/>
  <c r="HL14" i="61" s="1"/>
  <c r="AH11" i="61"/>
  <c r="AZ15" i="61" s="1"/>
  <c r="AL11" i="61"/>
  <c r="BD15" i="61" s="1"/>
  <c r="AG12" i="61"/>
  <c r="AY16" i="61" s="1"/>
  <c r="AK12" i="61"/>
  <c r="BC16" i="61" s="1"/>
  <c r="GV12" i="61"/>
  <c r="HL16" i="61" s="1"/>
  <c r="AH13" i="61"/>
  <c r="AZ17" i="61" s="1"/>
  <c r="AL13" i="61"/>
  <c r="BD17" i="61" s="1"/>
  <c r="GU13" i="61"/>
  <c r="HK17" i="61" s="1"/>
  <c r="AG14" i="61"/>
  <c r="AY18" i="61" s="1"/>
  <c r="AK14" i="61"/>
  <c r="BC18" i="61" s="1"/>
  <c r="GU15" i="61"/>
  <c r="HK19" i="61" s="1"/>
  <c r="AG16" i="61"/>
  <c r="AY20" i="61" s="1"/>
  <c r="AK16" i="61"/>
  <c r="BC20" i="61" s="1"/>
  <c r="GV16" i="61"/>
  <c r="HL20" i="61" s="1"/>
  <c r="AH17" i="61"/>
  <c r="AZ21" i="61" s="1"/>
  <c r="AL17" i="61"/>
  <c r="BD21" i="61" s="1"/>
  <c r="GV17" i="61"/>
  <c r="HL21" i="61" s="1"/>
  <c r="AH18" i="61"/>
  <c r="AZ22" i="61" s="1"/>
  <c r="AL18" i="61"/>
  <c r="BD22" i="61" s="1"/>
  <c r="GU18" i="61"/>
  <c r="HK22" i="61" s="1"/>
  <c r="AG19" i="61"/>
  <c r="AY23" i="61" s="1"/>
  <c r="AK19" i="61"/>
  <c r="BC23" i="61" s="1"/>
  <c r="GU19" i="61"/>
  <c r="HK23" i="61" s="1"/>
  <c r="AG22" i="61"/>
  <c r="AY26" i="61" s="1"/>
  <c r="AK22" i="61"/>
  <c r="BC26" i="61" s="1"/>
  <c r="AH24" i="61"/>
  <c r="AZ28" i="61" s="1"/>
  <c r="AL24" i="61"/>
  <c r="BD28" i="61" s="1"/>
  <c r="GV25" i="61"/>
  <c r="HL29" i="61" s="1"/>
  <c r="AG26" i="61"/>
  <c r="AY30" i="61" s="1"/>
  <c r="AK26" i="61"/>
  <c r="BC30" i="61" s="1"/>
  <c r="GV29" i="61"/>
  <c r="HL33" i="61" s="1"/>
  <c r="AG34" i="61"/>
  <c r="AY38" i="61" s="1"/>
  <c r="AK34" i="61"/>
  <c r="BC38" i="61" s="1"/>
  <c r="GU34" i="61"/>
  <c r="HK38" i="61" s="1"/>
  <c r="AH35" i="61"/>
  <c r="AZ39" i="61" s="1"/>
  <c r="AL35" i="61"/>
  <c r="BD39" i="61" s="1"/>
  <c r="GV35" i="61"/>
  <c r="HL39" i="61" s="1"/>
  <c r="AH38" i="61"/>
  <c r="AZ42" i="61" s="1"/>
  <c r="AL38" i="61"/>
  <c r="BD42" i="61" s="1"/>
  <c r="GU40" i="61"/>
  <c r="HK44" i="61" s="1"/>
  <c r="AG41" i="61"/>
  <c r="AY45" i="61" s="1"/>
  <c r="AK41" i="61"/>
  <c r="BC45" i="61" s="1"/>
  <c r="AH42" i="61"/>
  <c r="AZ46" i="61" s="1"/>
  <c r="AL42" i="61"/>
  <c r="BD46" i="61" s="1"/>
  <c r="GU44" i="61"/>
  <c r="HK48" i="61" s="1"/>
  <c r="AG45" i="61"/>
  <c r="AY49" i="61" s="1"/>
  <c r="AK45" i="61"/>
  <c r="BC49" i="61" s="1"/>
  <c r="AH48" i="61"/>
  <c r="AZ52" i="61" s="1"/>
  <c r="AL48" i="61"/>
  <c r="BD52" i="61" s="1"/>
  <c r="AH49" i="61"/>
  <c r="AZ53" i="61" s="1"/>
  <c r="AL49" i="61"/>
  <c r="BD53" i="61" s="1"/>
  <c r="GV50" i="61"/>
  <c r="HL54" i="61" s="1"/>
  <c r="AH51" i="61"/>
  <c r="AZ55" i="61" s="1"/>
  <c r="AL51" i="61"/>
  <c r="BD55" i="61" s="1"/>
  <c r="GU51" i="61"/>
  <c r="HK55" i="61" s="1"/>
  <c r="GU52" i="61"/>
  <c r="HK56" i="61" s="1"/>
  <c r="AG53" i="61"/>
  <c r="AY57" i="61" s="1"/>
  <c r="GU5" i="61"/>
  <c r="HK9" i="61" s="1"/>
  <c r="HK8" i="61" s="1"/>
  <c r="AH6" i="61"/>
  <c r="AZ10" i="61" s="1"/>
  <c r="AL6" i="61"/>
  <c r="BD10" i="61" s="1"/>
  <c r="GV6" i="61"/>
  <c r="HL10" i="61" s="1"/>
  <c r="AG7" i="61"/>
  <c r="AY11" i="61" s="1"/>
  <c r="AK7" i="61"/>
  <c r="BC11" i="61" s="1"/>
  <c r="GV7" i="61"/>
  <c r="HL11" i="61" s="1"/>
  <c r="GV8" i="61"/>
  <c r="HL12" i="61" s="1"/>
  <c r="AG9" i="61"/>
  <c r="AY13" i="61" s="1"/>
  <c r="AK9" i="61"/>
  <c r="BC13" i="61" s="1"/>
  <c r="AL12" i="61"/>
  <c r="BD16" i="61" s="1"/>
  <c r="AH12" i="61"/>
  <c r="AZ16" i="61" s="1"/>
  <c r="GV13" i="61"/>
  <c r="HL17" i="61" s="1"/>
  <c r="AH14" i="61"/>
  <c r="AZ18" i="61" s="1"/>
  <c r="AL14" i="61"/>
  <c r="BD18" i="61" s="1"/>
  <c r="GU14" i="61"/>
  <c r="HK18" i="61" s="1"/>
  <c r="AG15" i="61"/>
  <c r="AY19" i="61" s="1"/>
  <c r="AK15" i="61"/>
  <c r="BC19" i="61" s="1"/>
  <c r="GV15" i="61"/>
  <c r="HL19" i="61" s="1"/>
  <c r="AH16" i="61"/>
  <c r="AZ20" i="61" s="1"/>
  <c r="AL16" i="61"/>
  <c r="BD20" i="61" s="1"/>
  <c r="GV18" i="61"/>
  <c r="HL22" i="61" s="1"/>
  <c r="AH19" i="61"/>
  <c r="AZ23" i="61" s="1"/>
  <c r="AL19" i="61"/>
  <c r="BD23" i="61" s="1"/>
  <c r="GV19" i="61"/>
  <c r="HL23" i="61" s="1"/>
  <c r="AG20" i="61"/>
  <c r="AY24" i="61" s="1"/>
  <c r="AK20" i="61"/>
  <c r="BC24" i="61" s="1"/>
  <c r="GU20" i="61"/>
  <c r="HK24" i="61" s="1"/>
  <c r="GV21" i="61"/>
  <c r="HL25" i="61" s="1"/>
  <c r="AH22" i="61"/>
  <c r="AZ26" i="61" s="1"/>
  <c r="AL22" i="61"/>
  <c r="BD26" i="61" s="1"/>
  <c r="GU22" i="61"/>
  <c r="HK26" i="61" s="1"/>
  <c r="GU24" i="61"/>
  <c r="HK28" i="61" s="1"/>
  <c r="AH26" i="61"/>
  <c r="AZ30" i="61" s="1"/>
  <c r="AL26" i="61"/>
  <c r="BD30" i="61" s="1"/>
  <c r="GU26" i="61"/>
  <c r="HK30" i="61" s="1"/>
  <c r="AG27" i="61"/>
  <c r="AY31" i="61" s="1"/>
  <c r="AK27" i="61"/>
  <c r="BC31" i="61" s="1"/>
  <c r="GU28" i="61"/>
  <c r="HK32" i="61" s="1"/>
  <c r="AG29" i="61"/>
  <c r="AY33" i="61" s="1"/>
  <c r="AK29" i="61"/>
  <c r="BC33" i="61" s="1"/>
  <c r="AG33" i="61"/>
  <c r="AY37" i="61" s="1"/>
  <c r="AK33" i="61"/>
  <c r="BC37" i="61" s="1"/>
  <c r="GU33" i="61"/>
  <c r="HK37" i="61" s="1"/>
  <c r="AH34" i="61"/>
  <c r="AZ38" i="61" s="1"/>
  <c r="AL34" i="61"/>
  <c r="BD38" i="61" s="1"/>
  <c r="GV34" i="61"/>
  <c r="HL38" i="61" s="1"/>
  <c r="GU38" i="61"/>
  <c r="HK42" i="61" s="1"/>
  <c r="AG39" i="61"/>
  <c r="AY43" i="61" s="1"/>
  <c r="AK39" i="61"/>
  <c r="BC43" i="61" s="1"/>
  <c r="GU39" i="61"/>
  <c r="HK43" i="61" s="1"/>
  <c r="GV40" i="61"/>
  <c r="HL44" i="61" s="1"/>
  <c r="AH41" i="61"/>
  <c r="AZ45" i="61" s="1"/>
  <c r="AL41" i="61"/>
  <c r="BD45" i="61" s="1"/>
  <c r="GU43" i="61"/>
  <c r="HK47" i="61" s="1"/>
  <c r="AG44" i="61"/>
  <c r="AY48" i="61" s="1"/>
  <c r="AK44" i="61"/>
  <c r="BC48" i="61" s="1"/>
  <c r="GV44" i="61"/>
  <c r="HL48" i="61" s="1"/>
  <c r="AH45" i="61"/>
  <c r="AZ49" i="61" s="1"/>
  <c r="AL45" i="61"/>
  <c r="BD49" i="61" s="1"/>
  <c r="GV49" i="61"/>
  <c r="HL53" i="61" s="1"/>
  <c r="AH50" i="61"/>
  <c r="AZ54" i="61" s="1"/>
  <c r="AL50" i="61"/>
  <c r="BD54" i="61" s="1"/>
  <c r="GV51" i="61"/>
  <c r="HL55" i="61" s="1"/>
  <c r="AH52" i="61"/>
  <c r="AZ56" i="61" s="1"/>
  <c r="AL52" i="61"/>
  <c r="BD56" i="61" s="1"/>
  <c r="GV52" i="61"/>
  <c r="HL56" i="61" s="1"/>
  <c r="AH55" i="61"/>
  <c r="AZ59" i="61" s="1"/>
  <c r="AL55" i="61"/>
  <c r="BD59" i="61" s="1"/>
  <c r="GU55" i="61"/>
  <c r="HK59" i="61" s="1"/>
  <c r="AM53" i="61"/>
  <c r="BE57" i="61" s="1"/>
  <c r="GW51" i="61"/>
  <c r="HM55" i="61" s="1"/>
  <c r="GW23" i="61"/>
  <c r="HM27" i="61" s="1"/>
  <c r="GW40" i="61"/>
  <c r="HM44" i="61" s="1"/>
  <c r="GW49" i="61"/>
  <c r="HM53" i="61" s="1"/>
  <c r="GW43" i="61"/>
  <c r="HM47" i="61" s="1"/>
  <c r="GW25" i="61"/>
  <c r="HM29" i="61" s="1"/>
  <c r="GW5" i="61"/>
  <c r="HM9" i="61" s="1"/>
  <c r="HM8" i="61" s="1"/>
  <c r="AJ6" i="61"/>
  <c r="BB10" i="61" s="1"/>
  <c r="AN6" i="61"/>
  <c r="GQ6" i="61" s="1"/>
  <c r="HG10" i="61" s="1"/>
  <c r="GR6" i="61"/>
  <c r="HH10" i="61" s="1"/>
  <c r="GX6" i="61"/>
  <c r="HN10" i="61" s="1"/>
  <c r="AI7" i="61"/>
  <c r="AM7" i="61"/>
  <c r="GT7" i="61" s="1"/>
  <c r="HJ11" i="61" s="1"/>
  <c r="GR7" i="61"/>
  <c r="HH11" i="61" s="1"/>
  <c r="GX7" i="61"/>
  <c r="HN11" i="61" s="1"/>
  <c r="GR8" i="61"/>
  <c r="HH12" i="61" s="1"/>
  <c r="GX8" i="61"/>
  <c r="HN12" i="61" s="1"/>
  <c r="AI9" i="61"/>
  <c r="BA13" i="61" s="1"/>
  <c r="AM9" i="61"/>
  <c r="GT9" i="61" s="1"/>
  <c r="HJ13" i="61" s="1"/>
  <c r="AF12" i="61"/>
  <c r="AX16" i="61" s="1"/>
  <c r="AJ12" i="61"/>
  <c r="BB16" i="61" s="1"/>
  <c r="AN12" i="61"/>
  <c r="BF16" i="61" s="1"/>
  <c r="AF13" i="61"/>
  <c r="AX17" i="61" s="1"/>
  <c r="AJ13" i="61"/>
  <c r="BB17" i="61" s="1"/>
  <c r="AN13" i="61"/>
  <c r="GQ13" i="61" s="1"/>
  <c r="HG17" i="61" s="1"/>
  <c r="EZ13" i="61"/>
  <c r="GW13" i="61"/>
  <c r="HM17" i="61" s="1"/>
  <c r="AI14" i="61"/>
  <c r="AM14" i="61"/>
  <c r="BE18" i="61" s="1"/>
  <c r="GR14" i="61"/>
  <c r="HH18" i="61" s="1"/>
  <c r="GX14" i="61"/>
  <c r="HN18" i="61" s="1"/>
  <c r="AF15" i="61"/>
  <c r="AX19" i="61" s="1"/>
  <c r="AJ15" i="61"/>
  <c r="BB19" i="61" s="1"/>
  <c r="AN15" i="61"/>
  <c r="BF19" i="61" s="1"/>
  <c r="AM16" i="61"/>
  <c r="AI16" i="61"/>
  <c r="GR16" i="61"/>
  <c r="HH20" i="61" s="1"/>
  <c r="GX16" i="61"/>
  <c r="HN20" i="61" s="1"/>
  <c r="AM17" i="61"/>
  <c r="AI17" i="61"/>
  <c r="BA21" i="61" s="1"/>
  <c r="EZ17" i="61"/>
  <c r="GW17" i="61"/>
  <c r="HM21" i="61" s="1"/>
  <c r="AI18" i="61"/>
  <c r="GS18" i="61" s="1"/>
  <c r="HI22" i="61" s="1"/>
  <c r="AM18" i="61"/>
  <c r="GR18" i="61"/>
  <c r="HH22" i="61" s="1"/>
  <c r="GX18" i="61"/>
  <c r="HN22" i="61" s="1"/>
  <c r="AF19" i="61"/>
  <c r="AX23" i="61" s="1"/>
  <c r="AJ19" i="61"/>
  <c r="BB23" i="61" s="1"/>
  <c r="AN19" i="61"/>
  <c r="BF23" i="61" s="1"/>
  <c r="EZ19" i="61"/>
  <c r="GW20" i="61"/>
  <c r="HM24" i="61" s="1"/>
  <c r="GR21" i="61"/>
  <c r="HH25" i="61" s="1"/>
  <c r="GX21" i="61"/>
  <c r="HN25" i="61" s="1"/>
  <c r="AI22" i="61"/>
  <c r="GS22" i="61" s="1"/>
  <c r="HI26" i="61" s="1"/>
  <c r="AM22" i="61"/>
  <c r="BE26" i="61" s="1"/>
  <c r="AF23" i="61"/>
  <c r="AX27" i="61" s="1"/>
  <c r="AJ23" i="61"/>
  <c r="BB27" i="61" s="1"/>
  <c r="AN23" i="61"/>
  <c r="GQ23" i="61" s="1"/>
  <c r="HG27" i="61" s="1"/>
  <c r="EZ23" i="61"/>
  <c r="GR26" i="61"/>
  <c r="HH30" i="61" s="1"/>
  <c r="GX26" i="61"/>
  <c r="HN30" i="61" s="1"/>
  <c r="AF27" i="61"/>
  <c r="AX31" i="61" s="1"/>
  <c r="AJ27" i="61"/>
  <c r="BB31" i="61" s="1"/>
  <c r="AN27" i="61"/>
  <c r="EZ27" i="61"/>
  <c r="GW27" i="61"/>
  <c r="HM31" i="61" s="1"/>
  <c r="EZ41" i="61"/>
  <c r="GW41" i="61"/>
  <c r="HM45" i="61" s="1"/>
  <c r="GW42" i="61"/>
  <c r="HM46" i="61" s="1"/>
  <c r="AI53" i="61"/>
  <c r="BA57" i="61" s="1"/>
  <c r="AF6" i="61"/>
  <c r="AX10" i="61" s="1"/>
  <c r="AI5" i="61"/>
  <c r="GS5" i="61" s="1"/>
  <c r="HI9" i="61" s="1"/>
  <c r="AM5" i="61"/>
  <c r="BE9" i="61" s="1"/>
  <c r="EZ5" i="61"/>
  <c r="GR5" i="61"/>
  <c r="HH9" i="61" s="1"/>
  <c r="HH8" i="61" s="1"/>
  <c r="GX5" i="61"/>
  <c r="HN9" i="61" s="1"/>
  <c r="HN8" i="61" s="1"/>
  <c r="AF7" i="61"/>
  <c r="AX11" i="61" s="1"/>
  <c r="AJ7" i="61"/>
  <c r="BB11" i="61" s="1"/>
  <c r="AN7" i="61"/>
  <c r="BF11" i="61" s="1"/>
  <c r="AF9" i="61"/>
  <c r="AX13" i="61" s="1"/>
  <c r="AJ9" i="61"/>
  <c r="BB13" i="61" s="1"/>
  <c r="AN9" i="61"/>
  <c r="BF13" i="61" s="1"/>
  <c r="EZ9" i="61"/>
  <c r="GW9" i="61"/>
  <c r="HM13" i="61" s="1"/>
  <c r="AI10" i="61"/>
  <c r="BA14" i="61" s="1"/>
  <c r="AM10" i="61"/>
  <c r="GT10" i="61" s="1"/>
  <c r="HJ14" i="61" s="1"/>
  <c r="EZ11" i="61"/>
  <c r="GW11" i="61"/>
  <c r="HM15" i="61" s="1"/>
  <c r="GR13" i="61"/>
  <c r="HH17" i="61" s="1"/>
  <c r="GX13" i="61"/>
  <c r="HN17" i="61" s="1"/>
  <c r="AF14" i="61"/>
  <c r="AX18" i="61" s="1"/>
  <c r="AJ14" i="61"/>
  <c r="BB18" i="61" s="1"/>
  <c r="AN14" i="61"/>
  <c r="GQ14" i="61" s="1"/>
  <c r="HG18" i="61" s="1"/>
  <c r="EZ14" i="61"/>
  <c r="AF16" i="61"/>
  <c r="AX20" i="61" s="1"/>
  <c r="AJ16" i="61"/>
  <c r="BB20" i="61" s="1"/>
  <c r="AN16" i="61"/>
  <c r="BF20" i="61" s="1"/>
  <c r="AF17" i="61"/>
  <c r="AX21" i="61" s="1"/>
  <c r="AJ17" i="61"/>
  <c r="BB21" i="61" s="1"/>
  <c r="AN17" i="61"/>
  <c r="GR17" i="61"/>
  <c r="HH21" i="61" s="1"/>
  <c r="GX17" i="61"/>
  <c r="HN21" i="61" s="1"/>
  <c r="AF18" i="61"/>
  <c r="AX22" i="61" s="1"/>
  <c r="AJ18" i="61"/>
  <c r="BB22" i="61" s="1"/>
  <c r="AN18" i="61"/>
  <c r="BF22" i="61" s="1"/>
  <c r="EZ18" i="61"/>
  <c r="GW19" i="61"/>
  <c r="HM23" i="61" s="1"/>
  <c r="GR20" i="61"/>
  <c r="HH24" i="61" s="1"/>
  <c r="GX20" i="61"/>
  <c r="HN24" i="61" s="1"/>
  <c r="AI21" i="61"/>
  <c r="GS21" i="61" s="1"/>
  <c r="HI25" i="61" s="1"/>
  <c r="AM21" i="61"/>
  <c r="GR23" i="61"/>
  <c r="HH27" i="61" s="1"/>
  <c r="GX23" i="61"/>
  <c r="HN27" i="61" s="1"/>
  <c r="AI24" i="61"/>
  <c r="BA28" i="61" s="1"/>
  <c r="AM24" i="61"/>
  <c r="GT24" i="61" s="1"/>
  <c r="HJ28" i="61" s="1"/>
  <c r="AF25" i="61"/>
  <c r="AX29" i="61" s="1"/>
  <c r="AJ25" i="61"/>
  <c r="BB29" i="61" s="1"/>
  <c r="AN25" i="61"/>
  <c r="GQ25" i="61" s="1"/>
  <c r="HG29" i="61" s="1"/>
  <c r="EZ25" i="61"/>
  <c r="AF40" i="61"/>
  <c r="AX44" i="61" s="1"/>
  <c r="AJ40" i="61"/>
  <c r="BB44" i="61" s="1"/>
  <c r="AN40" i="61"/>
  <c r="BF44" i="61" s="1"/>
  <c r="GW45" i="61"/>
  <c r="HM49" i="61" s="1"/>
  <c r="AI46" i="61"/>
  <c r="BA50" i="61" s="1"/>
  <c r="AM46" i="61"/>
  <c r="BE50" i="61" s="1"/>
  <c r="GW46" i="61"/>
  <c r="HM50" i="61" s="1"/>
  <c r="AM48" i="61"/>
  <c r="AM40" i="61"/>
  <c r="AM38" i="61"/>
  <c r="BE42" i="61" s="1"/>
  <c r="AM55" i="61"/>
  <c r="BE59" i="61" s="1"/>
  <c r="AM51" i="61"/>
  <c r="GT51" i="61" s="1"/>
  <c r="HJ55" i="61" s="1"/>
  <c r="AM47" i="61"/>
  <c r="AM45" i="61"/>
  <c r="BE49" i="61" s="1"/>
  <c r="AM43" i="61"/>
  <c r="BE47" i="61" s="1"/>
  <c r="AM28" i="61"/>
  <c r="BE32" i="61" s="1"/>
  <c r="AF5" i="61"/>
  <c r="AX9" i="61" s="1"/>
  <c r="AX8" i="61" s="1"/>
  <c r="AX7" i="61" s="1"/>
  <c r="AX6" i="61" s="1"/>
  <c r="AX5" i="61" s="1"/>
  <c r="AJ5" i="61"/>
  <c r="BB9" i="61" s="1"/>
  <c r="BB8" i="61" s="1"/>
  <c r="AN5" i="61"/>
  <c r="BF9" i="61" s="1"/>
  <c r="BF8" i="61" s="1"/>
  <c r="AI8" i="61"/>
  <c r="AM8" i="61"/>
  <c r="BE12" i="61" s="1"/>
  <c r="GR9" i="61"/>
  <c r="HH13" i="61" s="1"/>
  <c r="GX9" i="61"/>
  <c r="HN13" i="61" s="1"/>
  <c r="AF10" i="61"/>
  <c r="AX14" i="61" s="1"/>
  <c r="AJ10" i="61"/>
  <c r="BB14" i="61" s="1"/>
  <c r="AN10" i="61"/>
  <c r="GQ10" i="61" s="1"/>
  <c r="HG14" i="61" s="1"/>
  <c r="EZ10" i="61"/>
  <c r="GW10" i="61"/>
  <c r="HM14" i="61" s="1"/>
  <c r="AI11" i="61"/>
  <c r="BA15" i="61" s="1"/>
  <c r="AM11" i="61"/>
  <c r="GT11" i="61" s="1"/>
  <c r="HJ15" i="61" s="1"/>
  <c r="GR11" i="61"/>
  <c r="HH15" i="61" s="1"/>
  <c r="GX11" i="61"/>
  <c r="HN15" i="61" s="1"/>
  <c r="EZ12" i="61"/>
  <c r="GW12" i="61"/>
  <c r="HM16" i="61" s="1"/>
  <c r="EZ15" i="61"/>
  <c r="GW15" i="61"/>
  <c r="HM19" i="61" s="1"/>
  <c r="GR19" i="61"/>
  <c r="HH23" i="61" s="1"/>
  <c r="GX19" i="61"/>
  <c r="HN23" i="61" s="1"/>
  <c r="AI20" i="61"/>
  <c r="GS20" i="61" s="1"/>
  <c r="HI24" i="61" s="1"/>
  <c r="AM20" i="61"/>
  <c r="BE24" i="61" s="1"/>
  <c r="AF21" i="61"/>
  <c r="AX25" i="61" s="1"/>
  <c r="AJ21" i="61"/>
  <c r="BB25" i="61" s="1"/>
  <c r="AN21" i="61"/>
  <c r="GQ21" i="61" s="1"/>
  <c r="HG25" i="61" s="1"/>
  <c r="EZ21" i="61"/>
  <c r="GW22" i="61"/>
  <c r="HM26" i="61" s="1"/>
  <c r="GR25" i="61"/>
  <c r="HH29" i="61" s="1"/>
  <c r="GX25" i="61"/>
  <c r="HN29" i="61" s="1"/>
  <c r="AI26" i="61"/>
  <c r="GS26" i="61" s="1"/>
  <c r="HI30" i="61" s="1"/>
  <c r="AM26" i="61"/>
  <c r="BE30" i="61" s="1"/>
  <c r="AF38" i="61"/>
  <c r="AX42" i="61" s="1"/>
  <c r="AJ38" i="61"/>
  <c r="BB42" i="61" s="1"/>
  <c r="AN38" i="61"/>
  <c r="BF42" i="61" s="1"/>
  <c r="EZ39" i="61"/>
  <c r="GW44" i="61"/>
  <c r="HM48" i="61" s="1"/>
  <c r="GW50" i="61"/>
  <c r="HM54" i="61" s="1"/>
  <c r="FO22" i="61"/>
  <c r="FL22" i="61" s="1"/>
  <c r="GR22" i="61"/>
  <c r="HH26" i="61" s="1"/>
  <c r="GX22" i="61"/>
  <c r="HN26" i="61" s="1"/>
  <c r="AI23" i="61"/>
  <c r="BA27" i="61" s="1"/>
  <c r="AM23" i="61"/>
  <c r="AF24" i="61"/>
  <c r="AX28" i="61" s="1"/>
  <c r="AJ24" i="61"/>
  <c r="BB28" i="61" s="1"/>
  <c r="AN24" i="61"/>
  <c r="BF28" i="61" s="1"/>
  <c r="EZ24" i="61"/>
  <c r="FO26" i="61"/>
  <c r="GR27" i="61"/>
  <c r="HH31" i="61" s="1"/>
  <c r="GX27" i="61"/>
  <c r="HN31" i="61" s="1"/>
  <c r="AI28" i="61"/>
  <c r="GS28" i="61" s="1"/>
  <c r="HI32" i="61" s="1"/>
  <c r="GR28" i="61"/>
  <c r="HH32" i="61" s="1"/>
  <c r="GX28" i="61"/>
  <c r="HN32" i="61" s="1"/>
  <c r="AF29" i="61"/>
  <c r="AX33" i="61" s="1"/>
  <c r="AJ29" i="61"/>
  <c r="BB33" i="61" s="1"/>
  <c r="AN29" i="61"/>
  <c r="BF33" i="61" s="1"/>
  <c r="AI30" i="61"/>
  <c r="BA34" i="61" s="1"/>
  <c r="AM30" i="61"/>
  <c r="GT30" i="61" s="1"/>
  <c r="HJ34" i="61" s="1"/>
  <c r="GW30" i="61"/>
  <c r="HM34" i="61" s="1"/>
  <c r="AI31" i="61"/>
  <c r="AM31" i="61"/>
  <c r="GT31" i="61" s="1"/>
  <c r="HJ35" i="61" s="1"/>
  <c r="GW31" i="61"/>
  <c r="HM35" i="61" s="1"/>
  <c r="AI32" i="61"/>
  <c r="BA36" i="61" s="1"/>
  <c r="AM32" i="61"/>
  <c r="GT32" i="61" s="1"/>
  <c r="HJ36" i="61" s="1"/>
  <c r="GW32" i="61"/>
  <c r="HM36" i="61" s="1"/>
  <c r="AF33" i="61"/>
  <c r="AX37" i="61" s="1"/>
  <c r="AJ33" i="61"/>
  <c r="BB37" i="61" s="1"/>
  <c r="AN33" i="61"/>
  <c r="GR33" i="61"/>
  <c r="HH37" i="61" s="1"/>
  <c r="GX33" i="61"/>
  <c r="HN37" i="61" s="1"/>
  <c r="EZ35" i="61"/>
  <c r="AI36" i="61"/>
  <c r="AM36" i="61"/>
  <c r="BE40" i="61" s="1"/>
  <c r="GW36" i="61"/>
  <c r="HM40" i="61" s="1"/>
  <c r="AI37" i="61"/>
  <c r="BA41" i="61" s="1"/>
  <c r="AM37" i="61"/>
  <c r="BE41" i="61" s="1"/>
  <c r="GW37" i="61"/>
  <c r="HM41" i="61" s="1"/>
  <c r="GW38" i="61"/>
  <c r="HM42" i="61" s="1"/>
  <c r="AI39" i="61"/>
  <c r="GS39" i="61" s="1"/>
  <c r="HI43" i="61" s="1"/>
  <c r="AM39" i="61"/>
  <c r="GW39" i="61"/>
  <c r="HM43" i="61" s="1"/>
  <c r="EZ40" i="61"/>
  <c r="GR41" i="61"/>
  <c r="HH45" i="61" s="1"/>
  <c r="GX41" i="61"/>
  <c r="HN45" i="61" s="1"/>
  <c r="AI42" i="61"/>
  <c r="BA46" i="61" s="1"/>
  <c r="AM42" i="61"/>
  <c r="BE46" i="61" s="1"/>
  <c r="GR42" i="61"/>
  <c r="HH46" i="61" s="1"/>
  <c r="GX42" i="61"/>
  <c r="HN46" i="61" s="1"/>
  <c r="AI43" i="61"/>
  <c r="BA47" i="61" s="1"/>
  <c r="AI44" i="61"/>
  <c r="BA48" i="61" s="1"/>
  <c r="AM44" i="61"/>
  <c r="BE48" i="61" s="1"/>
  <c r="EZ44" i="61"/>
  <c r="GR44" i="61"/>
  <c r="HH48" i="61" s="1"/>
  <c r="GX44" i="61"/>
  <c r="HN48" i="61" s="1"/>
  <c r="AI45" i="61"/>
  <c r="EZ45" i="61"/>
  <c r="GR45" i="61"/>
  <c r="HH49" i="61" s="1"/>
  <c r="GX45" i="61"/>
  <c r="HN49" i="61" s="1"/>
  <c r="AF46" i="61"/>
  <c r="AX50" i="61" s="1"/>
  <c r="AJ46" i="61"/>
  <c r="BB50" i="61" s="1"/>
  <c r="AN46" i="61"/>
  <c r="GQ46" i="61" s="1"/>
  <c r="HG50" i="61" s="1"/>
  <c r="GR46" i="61"/>
  <c r="HH50" i="61" s="1"/>
  <c r="GX46" i="61"/>
  <c r="HN50" i="61" s="1"/>
  <c r="AI47" i="61"/>
  <c r="GS47" i="61" s="1"/>
  <c r="HI51" i="61" s="1"/>
  <c r="GW47" i="61"/>
  <c r="HM51" i="61" s="1"/>
  <c r="EZ48" i="61"/>
  <c r="AI50" i="61"/>
  <c r="BA54" i="61" s="1"/>
  <c r="AM50" i="61"/>
  <c r="GT50" i="61" s="1"/>
  <c r="HJ54" i="61" s="1"/>
  <c r="GR50" i="61"/>
  <c r="HH54" i="61" s="1"/>
  <c r="GX50" i="61"/>
  <c r="HN54" i="61" s="1"/>
  <c r="AI51" i="61"/>
  <c r="EZ51" i="61"/>
  <c r="AF53" i="61"/>
  <c r="AX57" i="61" s="1"/>
  <c r="AJ53" i="61"/>
  <c r="BB57" i="61" s="1"/>
  <c r="AN53" i="61"/>
  <c r="GQ53" i="61" s="1"/>
  <c r="HG57" i="61" s="1"/>
  <c r="FO27" i="61"/>
  <c r="AF28" i="61"/>
  <c r="AX32" i="61" s="1"/>
  <c r="AJ28" i="61"/>
  <c r="BB32" i="61" s="1"/>
  <c r="AN28" i="61"/>
  <c r="BF32" i="61" s="1"/>
  <c r="FO28" i="61"/>
  <c r="EM28" i="61" s="1"/>
  <c r="EZ29" i="61"/>
  <c r="GW29" i="61"/>
  <c r="HM33" i="61" s="1"/>
  <c r="AF30" i="61"/>
  <c r="AX34" i="61" s="1"/>
  <c r="AJ30" i="61"/>
  <c r="BB34" i="61" s="1"/>
  <c r="AN30" i="61"/>
  <c r="BF34" i="61" s="1"/>
  <c r="FO30" i="61"/>
  <c r="EM30" i="61" s="1"/>
  <c r="GR30" i="61"/>
  <c r="HH34" i="61" s="1"/>
  <c r="GX30" i="61"/>
  <c r="HN34" i="61" s="1"/>
  <c r="AF31" i="61"/>
  <c r="AX35" i="61" s="1"/>
  <c r="AJ31" i="61"/>
  <c r="BB35" i="61" s="1"/>
  <c r="AN31" i="61"/>
  <c r="BF35" i="61" s="1"/>
  <c r="FO31" i="61"/>
  <c r="FL31" i="61" s="1"/>
  <c r="GR31" i="61"/>
  <c r="HH35" i="61" s="1"/>
  <c r="GX31" i="61"/>
  <c r="HN35" i="61" s="1"/>
  <c r="AF32" i="61"/>
  <c r="AX36" i="61" s="1"/>
  <c r="AJ32" i="61"/>
  <c r="BB36" i="61" s="1"/>
  <c r="AN32" i="61"/>
  <c r="GQ32" i="61" s="1"/>
  <c r="HG36" i="61" s="1"/>
  <c r="FO32" i="61"/>
  <c r="EM32" i="61" s="1"/>
  <c r="GR32" i="61"/>
  <c r="HH36" i="61" s="1"/>
  <c r="GX32" i="61"/>
  <c r="HN36" i="61" s="1"/>
  <c r="EZ34" i="61"/>
  <c r="AI35" i="61"/>
  <c r="BA39" i="61" s="1"/>
  <c r="AM35" i="61"/>
  <c r="BE39" i="61" s="1"/>
  <c r="GW35" i="61"/>
  <c r="HM39" i="61" s="1"/>
  <c r="AF36" i="61"/>
  <c r="AX40" i="61" s="1"/>
  <c r="AJ36" i="61"/>
  <c r="BB40" i="61" s="1"/>
  <c r="AN36" i="61"/>
  <c r="BF40" i="61" s="1"/>
  <c r="GR36" i="61"/>
  <c r="HH40" i="61" s="1"/>
  <c r="GX36" i="61"/>
  <c r="HN40" i="61" s="1"/>
  <c r="AF37" i="61"/>
  <c r="AX41" i="61" s="1"/>
  <c r="AJ37" i="61"/>
  <c r="BB41" i="61" s="1"/>
  <c r="AN37" i="61"/>
  <c r="GR37" i="61"/>
  <c r="HH41" i="61" s="1"/>
  <c r="GX37" i="61"/>
  <c r="HN41" i="61" s="1"/>
  <c r="GR38" i="61"/>
  <c r="HH42" i="61" s="1"/>
  <c r="GX38" i="61"/>
  <c r="HN42" i="61" s="1"/>
  <c r="AF39" i="61"/>
  <c r="AX43" i="61" s="1"/>
  <c r="AJ39" i="61"/>
  <c r="BB43" i="61" s="1"/>
  <c r="AN39" i="61"/>
  <c r="GQ39" i="61" s="1"/>
  <c r="HG43" i="61" s="1"/>
  <c r="GR39" i="61"/>
  <c r="HH43" i="61" s="1"/>
  <c r="GX39" i="61"/>
  <c r="HN43" i="61" s="1"/>
  <c r="AI41" i="61"/>
  <c r="BA45" i="61" s="1"/>
  <c r="AM41" i="61"/>
  <c r="BE45" i="61" s="1"/>
  <c r="AF42" i="61"/>
  <c r="AX46" i="61" s="1"/>
  <c r="AJ42" i="61"/>
  <c r="BB46" i="61" s="1"/>
  <c r="AN42" i="61"/>
  <c r="BF46" i="61" s="1"/>
  <c r="EZ42" i="61"/>
  <c r="AF43" i="61"/>
  <c r="AX47" i="61" s="1"/>
  <c r="AJ43" i="61"/>
  <c r="BB47" i="61" s="1"/>
  <c r="AN43" i="61"/>
  <c r="BF47" i="61" s="1"/>
  <c r="GR43" i="61"/>
  <c r="HH47" i="61" s="1"/>
  <c r="GX43" i="61"/>
  <c r="HN47" i="61" s="1"/>
  <c r="AF44" i="61"/>
  <c r="AX48" i="61" s="1"/>
  <c r="AJ44" i="61"/>
  <c r="BB48" i="61" s="1"/>
  <c r="AN44" i="61"/>
  <c r="AF45" i="61"/>
  <c r="AX49" i="61" s="1"/>
  <c r="AJ45" i="61"/>
  <c r="BB49" i="61" s="1"/>
  <c r="AN45" i="61"/>
  <c r="BF49" i="61" s="1"/>
  <c r="AF47" i="61"/>
  <c r="AX51" i="61" s="1"/>
  <c r="AJ47" i="61"/>
  <c r="BB51" i="61" s="1"/>
  <c r="AN47" i="61"/>
  <c r="BF51" i="61" s="1"/>
  <c r="GR47" i="61"/>
  <c r="HH51" i="61" s="1"/>
  <c r="GX47" i="61"/>
  <c r="HN51" i="61" s="1"/>
  <c r="GW48" i="61"/>
  <c r="HM52" i="61" s="1"/>
  <c r="GR49" i="61"/>
  <c r="HH53" i="61" s="1"/>
  <c r="GX49" i="61"/>
  <c r="HN53" i="61" s="1"/>
  <c r="AF50" i="61"/>
  <c r="AX54" i="61" s="1"/>
  <c r="AJ50" i="61"/>
  <c r="BB54" i="61" s="1"/>
  <c r="AN50" i="61"/>
  <c r="GQ50" i="61" s="1"/>
  <c r="HG54" i="61" s="1"/>
  <c r="AF51" i="61"/>
  <c r="AX55" i="61" s="1"/>
  <c r="AJ51" i="61"/>
  <c r="BB55" i="61" s="1"/>
  <c r="AN51" i="61"/>
  <c r="AI54" i="61"/>
  <c r="BA58" i="61" s="1"/>
  <c r="AM54" i="61"/>
  <c r="BE58" i="61" s="1"/>
  <c r="AI55" i="61"/>
  <c r="AF22" i="61"/>
  <c r="AX26" i="61" s="1"/>
  <c r="AJ22" i="61"/>
  <c r="BB26" i="61" s="1"/>
  <c r="AN22" i="61"/>
  <c r="BF26" i="61" s="1"/>
  <c r="EZ22" i="61"/>
  <c r="FO24" i="61"/>
  <c r="EM24" i="61" s="1"/>
  <c r="GR24" i="61"/>
  <c r="HH28" i="61" s="1"/>
  <c r="GX24" i="61"/>
  <c r="HN28" i="61" s="1"/>
  <c r="AI25" i="61"/>
  <c r="AM25" i="61"/>
  <c r="AF26" i="61"/>
  <c r="AX30" i="61" s="1"/>
  <c r="AJ26" i="61"/>
  <c r="BB30" i="61" s="1"/>
  <c r="AN26" i="61"/>
  <c r="EZ26" i="61"/>
  <c r="GW26" i="61"/>
  <c r="HM30" i="61" s="1"/>
  <c r="AI27" i="61"/>
  <c r="BA31" i="61" s="1"/>
  <c r="AM27" i="61"/>
  <c r="GT27" i="61" s="1"/>
  <c r="HJ31" i="61" s="1"/>
  <c r="GR29" i="61"/>
  <c r="HH33" i="61" s="1"/>
  <c r="GX29" i="61"/>
  <c r="HN33" i="61" s="1"/>
  <c r="AI34" i="61"/>
  <c r="BA38" i="61" s="1"/>
  <c r="AM34" i="61"/>
  <c r="GW34" i="61"/>
  <c r="HM38" i="61" s="1"/>
  <c r="AF35" i="61"/>
  <c r="AX39" i="61" s="1"/>
  <c r="AJ35" i="61"/>
  <c r="BB39" i="61" s="1"/>
  <c r="AN35" i="61"/>
  <c r="GQ35" i="61" s="1"/>
  <c r="HG39" i="61" s="1"/>
  <c r="GR35" i="61"/>
  <c r="HH39" i="61" s="1"/>
  <c r="GX35" i="61"/>
  <c r="HN39" i="61" s="1"/>
  <c r="AI38" i="61"/>
  <c r="BA42" i="61" s="1"/>
  <c r="AI40" i="61"/>
  <c r="GR40" i="61"/>
  <c r="HH44" i="61" s="1"/>
  <c r="GX40" i="61"/>
  <c r="HN44" i="61" s="1"/>
  <c r="AF41" i="61"/>
  <c r="AX45" i="61" s="1"/>
  <c r="AJ41" i="61"/>
  <c r="BB45" i="61" s="1"/>
  <c r="AN41" i="61"/>
  <c r="AI48" i="61"/>
  <c r="GS48" i="61" s="1"/>
  <c r="HI52" i="61" s="1"/>
  <c r="GR48" i="61"/>
  <c r="HH52" i="61" s="1"/>
  <c r="GX48" i="61"/>
  <c r="HN52" i="61" s="1"/>
  <c r="AI52" i="61"/>
  <c r="GS52" i="61" s="1"/>
  <c r="HI56" i="61" s="1"/>
  <c r="AM52" i="61"/>
  <c r="GT52" i="61" s="1"/>
  <c r="HJ56" i="61" s="1"/>
  <c r="FO39" i="61"/>
  <c r="EM39" i="61" s="1"/>
  <c r="AH59" i="61"/>
  <c r="AZ63" i="61" s="1"/>
  <c r="AL59" i="61"/>
  <c r="BD63" i="61" s="1"/>
  <c r="GV54" i="61"/>
  <c r="HL58" i="61" s="1"/>
  <c r="GU49" i="61"/>
  <c r="HK53" i="61" s="1"/>
  <c r="AH53" i="61"/>
  <c r="AZ57" i="61" s="1"/>
  <c r="AL53" i="61"/>
  <c r="BD57" i="61" s="1"/>
  <c r="EZ55" i="61"/>
  <c r="GU57" i="61"/>
  <c r="HK61" i="61" s="1"/>
  <c r="AG51" i="61"/>
  <c r="AY55" i="61" s="1"/>
  <c r="AK51" i="61"/>
  <c r="BC55" i="61" s="1"/>
  <c r="EZ52" i="61"/>
  <c r="AJ54" i="61"/>
  <c r="BB58" i="61" s="1"/>
  <c r="GU54" i="61"/>
  <c r="HK58" i="61" s="1"/>
  <c r="AI56" i="61"/>
  <c r="BA60" i="61" s="1"/>
  <c r="AM56" i="61"/>
  <c r="BE60" i="61" s="1"/>
  <c r="FL86" i="61"/>
  <c r="FL93" i="61"/>
  <c r="FL83" i="61"/>
  <c r="FL131" i="61"/>
  <c r="FL110" i="61"/>
  <c r="AG56" i="61"/>
  <c r="AY60" i="61" s="1"/>
  <c r="AK56" i="61"/>
  <c r="BC60" i="61" s="1"/>
  <c r="GU56" i="61"/>
  <c r="HK60" i="61" s="1"/>
  <c r="FL121" i="61"/>
  <c r="AM57" i="61"/>
  <c r="FA8" i="61"/>
  <c r="FA17" i="61"/>
  <c r="FA26" i="61"/>
  <c r="FO38" i="61"/>
  <c r="EM38" i="61" s="1"/>
  <c r="EZ49" i="61"/>
  <c r="GR51" i="61"/>
  <c r="HH55" i="61" s="1"/>
  <c r="GX51" i="61"/>
  <c r="HN55" i="61" s="1"/>
  <c r="GU53" i="61"/>
  <c r="HK57" i="61" s="1"/>
  <c r="AI57" i="61"/>
  <c r="BA61" i="61" s="1"/>
  <c r="GV57" i="61"/>
  <c r="HL61" i="61" s="1"/>
  <c r="AL58" i="61"/>
  <c r="BD62" i="61" s="1"/>
  <c r="GW57" i="61"/>
  <c r="HM61" i="61" s="1"/>
  <c r="GS79" i="61"/>
  <c r="HI83" i="61" s="1"/>
  <c r="FA22" i="61"/>
  <c r="FA43" i="61"/>
  <c r="AF49" i="61"/>
  <c r="AX53" i="61" s="1"/>
  <c r="AJ49" i="61"/>
  <c r="BB53" i="61" s="1"/>
  <c r="AN49" i="61"/>
  <c r="GQ49" i="61" s="1"/>
  <c r="HG53" i="61" s="1"/>
  <c r="AG50" i="61"/>
  <c r="AY54" i="61" s="1"/>
  <c r="AK50" i="61"/>
  <c r="BC54" i="61" s="1"/>
  <c r="AF52" i="61"/>
  <c r="AX56" i="61" s="1"/>
  <c r="AJ52" i="61"/>
  <c r="BB56" i="61" s="1"/>
  <c r="AN52" i="61"/>
  <c r="BF56" i="61" s="1"/>
  <c r="GR52" i="61"/>
  <c r="HH56" i="61" s="1"/>
  <c r="GX52" i="61"/>
  <c r="HN56" i="61" s="1"/>
  <c r="GW53" i="61"/>
  <c r="HM57" i="61" s="1"/>
  <c r="GW54" i="61"/>
  <c r="HM58" i="61" s="1"/>
  <c r="GW55" i="61"/>
  <c r="HM59" i="61" s="1"/>
  <c r="GW56" i="61"/>
  <c r="HM60" i="61" s="1"/>
  <c r="AF58" i="61"/>
  <c r="AX62" i="61" s="1"/>
  <c r="AJ58" i="61"/>
  <c r="BB62" i="61" s="1"/>
  <c r="AN58" i="61"/>
  <c r="FA58" i="61"/>
  <c r="GU58" i="61"/>
  <c r="HK62" i="61" s="1"/>
  <c r="FL71" i="61"/>
  <c r="BH108" i="61"/>
  <c r="AG52" i="61"/>
  <c r="AY56" i="61" s="1"/>
  <c r="AK52" i="61"/>
  <c r="BC56" i="61" s="1"/>
  <c r="GR53" i="61"/>
  <c r="HH57" i="61" s="1"/>
  <c r="GX53" i="61"/>
  <c r="HN57" i="61" s="1"/>
  <c r="GR54" i="61"/>
  <c r="HH58" i="61" s="1"/>
  <c r="GX54" i="61"/>
  <c r="HN58" i="61" s="1"/>
  <c r="AF56" i="61"/>
  <c r="AX60" i="61" s="1"/>
  <c r="AJ56" i="61"/>
  <c r="BB60" i="61" s="1"/>
  <c r="AN56" i="61"/>
  <c r="BF60" i="61" s="1"/>
  <c r="GR56" i="61"/>
  <c r="HH60" i="61" s="1"/>
  <c r="GX56" i="61"/>
  <c r="HN60" i="61" s="1"/>
  <c r="AG58" i="61"/>
  <c r="AY62" i="61" s="1"/>
  <c r="AK58" i="61"/>
  <c r="BC62" i="61" s="1"/>
  <c r="GR60" i="61"/>
  <c r="HH64" i="61" s="1"/>
  <c r="GX60" i="61"/>
  <c r="HN64" i="61" s="1"/>
  <c r="FA35" i="61"/>
  <c r="GW52" i="61"/>
  <c r="HM56" i="61" s="1"/>
  <c r="AK53" i="61"/>
  <c r="BC57" i="61" s="1"/>
  <c r="AG54" i="61"/>
  <c r="AY58" i="61" s="1"/>
  <c r="AK54" i="61"/>
  <c r="BC58" i="61" s="1"/>
  <c r="AG55" i="61"/>
  <c r="AY59" i="61" s="1"/>
  <c r="AK55" i="61"/>
  <c r="BC59" i="61" s="1"/>
  <c r="GR58" i="61"/>
  <c r="HH62" i="61" s="1"/>
  <c r="GX58" i="61"/>
  <c r="HN62" i="61" s="1"/>
  <c r="GR59" i="61"/>
  <c r="HH63" i="61" s="1"/>
  <c r="GX59" i="61"/>
  <c r="HN63" i="61" s="1"/>
  <c r="BP76" i="61"/>
  <c r="FA23" i="61"/>
  <c r="FA37" i="61"/>
  <c r="FA46" i="61"/>
  <c r="FA49" i="61"/>
  <c r="EZ57" i="61"/>
  <c r="AM59" i="61"/>
  <c r="GT59" i="61" s="1"/>
  <c r="HJ63" i="61" s="1"/>
  <c r="AI59" i="61"/>
  <c r="GS59" i="61" s="1"/>
  <c r="HI63" i="61" s="1"/>
  <c r="FL65" i="61"/>
  <c r="BI70" i="61"/>
  <c r="EM71" i="61"/>
  <c r="GT98" i="61"/>
  <c r="HJ102" i="61" s="1"/>
  <c r="FL111" i="61"/>
  <c r="FA33" i="61"/>
  <c r="FA27" i="61"/>
  <c r="AL60" i="61"/>
  <c r="BD64" i="61" s="1"/>
  <c r="BP75" i="61"/>
  <c r="FA31" i="61"/>
  <c r="FA40" i="61"/>
  <c r="FA41" i="61"/>
  <c r="FL50" i="61"/>
  <c r="FL59" i="61"/>
  <c r="AI60" i="61"/>
  <c r="GS60" i="61" s="1"/>
  <c r="HI64" i="61" s="1"/>
  <c r="AM60" i="61"/>
  <c r="BE64" i="61" s="1"/>
  <c r="FL79" i="61"/>
  <c r="BP93" i="61"/>
  <c r="BP100" i="61"/>
  <c r="FL106" i="61"/>
  <c r="FL108" i="61"/>
  <c r="FL117" i="61"/>
  <c r="BI149" i="61"/>
  <c r="FL47" i="61"/>
  <c r="FL54" i="61"/>
  <c r="FL63" i="61"/>
  <c r="BI68" i="61"/>
  <c r="BH77" i="61"/>
  <c r="FA73" i="61"/>
  <c r="BP102" i="61"/>
  <c r="GQ104" i="61"/>
  <c r="HG108" i="61" s="1"/>
  <c r="BH111" i="61"/>
  <c r="FA50" i="61"/>
  <c r="FA86" i="61"/>
  <c r="GQ128" i="61"/>
  <c r="HG132" i="61" s="1"/>
  <c r="AM49" i="61"/>
  <c r="BE53" i="61" s="1"/>
  <c r="GS74" i="61"/>
  <c r="HI78" i="61" s="1"/>
  <c r="FA12" i="61"/>
  <c r="FA13" i="61"/>
  <c r="FA21" i="61"/>
  <c r="FA30" i="61"/>
  <c r="FA32" i="61"/>
  <c r="FA39" i="61"/>
  <c r="FA5" i="61"/>
  <c r="FA9" i="61"/>
  <c r="FA18" i="61"/>
  <c r="FA7" i="61"/>
  <c r="FA14" i="61"/>
  <c r="FA15" i="61"/>
  <c r="FA19" i="61"/>
  <c r="FA20" i="61"/>
  <c r="FA24" i="61"/>
  <c r="FA28" i="61"/>
  <c r="FA29" i="61"/>
  <c r="FA34" i="61"/>
  <c r="FA36" i="61"/>
  <c r="FO33" i="61"/>
  <c r="FL33" i="61" s="1"/>
  <c r="FO35" i="61"/>
  <c r="EM35" i="61" s="1"/>
  <c r="FO37" i="61"/>
  <c r="EM37" i="61" s="1"/>
  <c r="FA42" i="61"/>
  <c r="FO44" i="61"/>
  <c r="EM44" i="61" s="1"/>
  <c r="FA45" i="61"/>
  <c r="EZ46" i="61"/>
  <c r="EM47" i="61"/>
  <c r="FA47" i="61"/>
  <c r="FA48" i="61"/>
  <c r="AI49" i="61"/>
  <c r="BA53" i="61" s="1"/>
  <c r="FA55" i="61"/>
  <c r="GR55" i="61"/>
  <c r="HH59" i="61" s="1"/>
  <c r="GX55" i="61"/>
  <c r="HN59" i="61" s="1"/>
  <c r="AH56" i="61"/>
  <c r="AZ60" i="61" s="1"/>
  <c r="AG57" i="61"/>
  <c r="AY61" i="61" s="1"/>
  <c r="AK57" i="61"/>
  <c r="BC61" i="61" s="1"/>
  <c r="GR57" i="61"/>
  <c r="HH61" i="61" s="1"/>
  <c r="GX57" i="61"/>
  <c r="HN61" i="61" s="1"/>
  <c r="AH58" i="61"/>
  <c r="AZ62" i="61" s="1"/>
  <c r="GW58" i="61"/>
  <c r="HM62" i="61" s="1"/>
  <c r="GV60" i="61"/>
  <c r="HL64" i="61" s="1"/>
  <c r="BH65" i="61"/>
  <c r="FL64" i="61"/>
  <c r="BG71" i="61"/>
  <c r="FL67" i="61"/>
  <c r="BI72" i="61"/>
  <c r="FA75" i="61"/>
  <c r="FA84" i="61"/>
  <c r="BI94" i="61"/>
  <c r="FL92" i="61"/>
  <c r="GS92" i="61"/>
  <c r="HI96" i="61" s="1"/>
  <c r="BP104" i="61"/>
  <c r="FL107" i="61"/>
  <c r="EM110" i="61"/>
  <c r="BH116" i="61"/>
  <c r="BG124" i="61"/>
  <c r="FL122" i="61"/>
  <c r="FL125" i="61"/>
  <c r="FL126" i="61"/>
  <c r="FL128" i="61"/>
  <c r="BH134" i="61"/>
  <c r="FL136" i="61"/>
  <c r="BP141" i="61"/>
  <c r="FO42" i="61"/>
  <c r="EM42" i="61" s="1"/>
  <c r="FL45" i="61"/>
  <c r="AI58" i="61"/>
  <c r="GS58" i="61" s="1"/>
  <c r="HI62" i="61" s="1"/>
  <c r="AM58" i="61"/>
  <c r="BE62" i="61" s="1"/>
  <c r="FA70" i="61"/>
  <c r="FL70" i="61"/>
  <c r="BI75" i="61"/>
  <c r="BI76" i="61"/>
  <c r="BI106" i="61"/>
  <c r="BG123" i="61"/>
  <c r="FO40" i="61"/>
  <c r="FL40" i="61" s="1"/>
  <c r="FO41" i="61"/>
  <c r="EM41" i="61" s="1"/>
  <c r="EM50" i="61"/>
  <c r="FA52" i="61"/>
  <c r="EZ53" i="61"/>
  <c r="AF54" i="61"/>
  <c r="AX58" i="61" s="1"/>
  <c r="AN54" i="61"/>
  <c r="GQ54" i="61" s="1"/>
  <c r="HG58" i="61" s="1"/>
  <c r="EM54" i="61"/>
  <c r="AF55" i="61"/>
  <c r="AX59" i="61" s="1"/>
  <c r="AJ55" i="61"/>
  <c r="BB59" i="61" s="1"/>
  <c r="AN55" i="61"/>
  <c r="BF59" i="61" s="1"/>
  <c r="FA56" i="61"/>
  <c r="AF57" i="61"/>
  <c r="AX61" i="61" s="1"/>
  <c r="AJ57" i="61"/>
  <c r="BB61" i="61" s="1"/>
  <c r="AN57" i="61"/>
  <c r="BF61" i="61" s="1"/>
  <c r="FA57" i="61"/>
  <c r="AF59" i="61"/>
  <c r="AX63" i="61" s="1"/>
  <c r="AJ59" i="61"/>
  <c r="BB63" i="61" s="1"/>
  <c r="AN59" i="61"/>
  <c r="GQ59" i="61" s="1"/>
  <c r="HG63" i="61" s="1"/>
  <c r="GU59" i="61"/>
  <c r="HK63" i="61" s="1"/>
  <c r="FL60" i="61"/>
  <c r="GU60" i="61"/>
  <c r="HK64" i="61" s="1"/>
  <c r="BH66" i="61"/>
  <c r="BG69" i="61"/>
  <c r="EM65" i="61"/>
  <c r="FL68" i="61"/>
  <c r="GS68" i="61"/>
  <c r="HI72" i="61" s="1"/>
  <c r="BI73" i="61"/>
  <c r="BP73" i="61"/>
  <c r="GT76" i="61"/>
  <c r="HJ80" i="61" s="1"/>
  <c r="BH81" i="61"/>
  <c r="GS78" i="61"/>
  <c r="HI82" i="61" s="1"/>
  <c r="BH83" i="61"/>
  <c r="FA79" i="61"/>
  <c r="FL82" i="61"/>
  <c r="EM83" i="61"/>
  <c r="FL84" i="61"/>
  <c r="FL85" i="61"/>
  <c r="GT96" i="61"/>
  <c r="HJ100" i="61" s="1"/>
  <c r="BP103" i="61"/>
  <c r="BH107" i="61"/>
  <c r="EM106" i="61"/>
  <c r="BP114" i="61"/>
  <c r="BH115" i="61"/>
  <c r="BG122" i="61"/>
  <c r="FL120" i="61"/>
  <c r="EM121" i="61"/>
  <c r="FL124" i="61"/>
  <c r="BH130" i="61"/>
  <c r="GQ130" i="61"/>
  <c r="HG134" i="61" s="1"/>
  <c r="BI143" i="61"/>
  <c r="FA6" i="61"/>
  <c r="FA10" i="61"/>
  <c r="FA11" i="61"/>
  <c r="EL15" i="61"/>
  <c r="FA16" i="61"/>
  <c r="EZ33" i="61"/>
  <c r="FA38" i="61"/>
  <c r="FO43" i="61"/>
  <c r="EM43" i="61" s="1"/>
  <c r="FA51" i="61"/>
  <c r="FA53" i="61"/>
  <c r="AH57" i="61"/>
  <c r="AZ61" i="61" s="1"/>
  <c r="AL57" i="61"/>
  <c r="BD61" i="61" s="1"/>
  <c r="FL57" i="61"/>
  <c r="EZ58" i="61"/>
  <c r="GV59" i="61"/>
  <c r="HL63" i="61" s="1"/>
  <c r="AF60" i="61"/>
  <c r="AX64" i="61" s="1"/>
  <c r="AJ60" i="61"/>
  <c r="BB64" i="61" s="1"/>
  <c r="AN60" i="61"/>
  <c r="BF64" i="61" s="1"/>
  <c r="GW60" i="61"/>
  <c r="HM64" i="61" s="1"/>
  <c r="FA61" i="61"/>
  <c r="FL61" i="61"/>
  <c r="FA62" i="61"/>
  <c r="FL62" i="61"/>
  <c r="FA64" i="61"/>
  <c r="FA68" i="61"/>
  <c r="FL69" i="61"/>
  <c r="FA71" i="61"/>
  <c r="FA72" i="61"/>
  <c r="GS72" i="61"/>
  <c r="HI76" i="61" s="1"/>
  <c r="BI77" i="61"/>
  <c r="FL53" i="61"/>
  <c r="FL55" i="61"/>
  <c r="EZ56" i="61"/>
  <c r="GV58" i="61"/>
  <c r="HL62" i="61" s="1"/>
  <c r="FA59" i="61"/>
  <c r="GW59" i="61"/>
  <c r="HM63" i="61" s="1"/>
  <c r="AG60" i="61"/>
  <c r="AY64" i="61" s="1"/>
  <c r="AK60" i="61"/>
  <c r="BC64" i="61" s="1"/>
  <c r="BG67" i="61"/>
  <c r="FA63" i="61"/>
  <c r="FA65" i="61"/>
  <c r="FA69" i="61"/>
  <c r="BG74" i="61"/>
  <c r="BH76" i="61"/>
  <c r="FL73" i="61"/>
  <c r="GQ73" i="61"/>
  <c r="HG77" i="61" s="1"/>
  <c r="HR77" i="61" s="1"/>
  <c r="BN78" i="61"/>
  <c r="FA25" i="61"/>
  <c r="FL49" i="61"/>
  <c r="FL51" i="61"/>
  <c r="FA54" i="61"/>
  <c r="AG59" i="61"/>
  <c r="AY63" i="61" s="1"/>
  <c r="AK59" i="61"/>
  <c r="BC63" i="61" s="1"/>
  <c r="AH60" i="61"/>
  <c r="AZ64" i="61" s="1"/>
  <c r="FA60" i="61"/>
  <c r="GS64" i="61"/>
  <c r="HI68" i="61" s="1"/>
  <c r="FA66" i="61"/>
  <c r="FL66" i="61"/>
  <c r="FA67" i="61"/>
  <c r="BN75" i="61"/>
  <c r="FL72" i="61"/>
  <c r="BI78" i="61"/>
  <c r="FL74" i="61"/>
  <c r="EM74" i="61"/>
  <c r="BG79" i="61"/>
  <c r="FL77" i="61"/>
  <c r="BJ78" i="61"/>
  <c r="BK79" i="61"/>
  <c r="BH80" i="61"/>
  <c r="FA76" i="61"/>
  <c r="BP81" i="61"/>
  <c r="BH82" i="61"/>
  <c r="BG84" i="61"/>
  <c r="BI85" i="61"/>
  <c r="BP85" i="61"/>
  <c r="FA81" i="61"/>
  <c r="BI86" i="61"/>
  <c r="BP86" i="61"/>
  <c r="BH87" i="61"/>
  <c r="FA83" i="61"/>
  <c r="GS83" i="61"/>
  <c r="HI87" i="61" s="1"/>
  <c r="BI88" i="61"/>
  <c r="GS86" i="61"/>
  <c r="HI90" i="61" s="1"/>
  <c r="BI91" i="61"/>
  <c r="BH92" i="61"/>
  <c r="BG93" i="61"/>
  <c r="FL89" i="61"/>
  <c r="GT89" i="61"/>
  <c r="HJ93" i="61" s="1"/>
  <c r="GT90" i="61"/>
  <c r="HJ94" i="61" s="1"/>
  <c r="BI95" i="61"/>
  <c r="BG96" i="61"/>
  <c r="EM92" i="61"/>
  <c r="GT93" i="61"/>
  <c r="HJ97" i="61" s="1"/>
  <c r="BH98" i="61"/>
  <c r="GT94" i="61"/>
  <c r="HJ98" i="61" s="1"/>
  <c r="GT95" i="61"/>
  <c r="HJ99" i="61" s="1"/>
  <c r="GT97" i="61"/>
  <c r="HJ101" i="61" s="1"/>
  <c r="BI105" i="61"/>
  <c r="BP105" i="61"/>
  <c r="FL103" i="61"/>
  <c r="GQ103" i="61"/>
  <c r="HG107" i="61" s="1"/>
  <c r="EL107" i="61"/>
  <c r="EL111" i="61"/>
  <c r="BH117" i="61"/>
  <c r="GQ114" i="61"/>
  <c r="HG118" i="61" s="1"/>
  <c r="FL115" i="61"/>
  <c r="BG121" i="61"/>
  <c r="BP123" i="61"/>
  <c r="FL119" i="61"/>
  <c r="BI124" i="61"/>
  <c r="BP124" i="61"/>
  <c r="EL120" i="61"/>
  <c r="BI126" i="61"/>
  <c r="GQ127" i="61"/>
  <c r="HG131" i="61" s="1"/>
  <c r="GT131" i="61"/>
  <c r="HJ135" i="61" s="1"/>
  <c r="BI136" i="61"/>
  <c r="BP136" i="61"/>
  <c r="FL132" i="61"/>
  <c r="GS132" i="61"/>
  <c r="HI136" i="61" s="1"/>
  <c r="FL135" i="61"/>
  <c r="BH140" i="61"/>
  <c r="BH141" i="61"/>
  <c r="FL139" i="61"/>
  <c r="BI148" i="61"/>
  <c r="FL144" i="61"/>
  <c r="BG150" i="61"/>
  <c r="BI89" i="61"/>
  <c r="BI90" i="61"/>
  <c r="FL87" i="61"/>
  <c r="FA88" i="61"/>
  <c r="FL88" i="61"/>
  <c r="BE90" i="61"/>
  <c r="FL91" i="61"/>
  <c r="BH99" i="61"/>
  <c r="BH101" i="61"/>
  <c r="BH103" i="61"/>
  <c r="GT99" i="61"/>
  <c r="HJ103" i="61" s="1"/>
  <c r="FL105" i="61"/>
  <c r="BG111" i="61"/>
  <c r="BN113" i="61"/>
  <c r="FL109" i="61"/>
  <c r="FL113" i="61"/>
  <c r="BG118" i="61"/>
  <c r="FL116" i="61"/>
  <c r="BJ127" i="61"/>
  <c r="BH128" i="61"/>
  <c r="BK128" i="61"/>
  <c r="BG126" i="61"/>
  <c r="BK130" i="61"/>
  <c r="BI131" i="61"/>
  <c r="FL127" i="61"/>
  <c r="BG132" i="61"/>
  <c r="BG135" i="61"/>
  <c r="BG137" i="61"/>
  <c r="BG139" i="61"/>
  <c r="EL136" i="61"/>
  <c r="FL137" i="61"/>
  <c r="BG142" i="61"/>
  <c r="FL138" i="61"/>
  <c r="BI145" i="61"/>
  <c r="FL141" i="61"/>
  <c r="BI146" i="61"/>
  <c r="FL142" i="61"/>
  <c r="GQ147" i="61"/>
  <c r="HG151" i="61" s="1"/>
  <c r="FA80" i="61"/>
  <c r="FL80" i="61"/>
  <c r="FL81" i="61"/>
  <c r="FA82" i="61"/>
  <c r="GS82" i="61"/>
  <c r="HI86" i="61" s="1"/>
  <c r="EM86" i="61"/>
  <c r="FA87" i="61"/>
  <c r="GS87" i="61"/>
  <c r="HI91" i="61" s="1"/>
  <c r="FL90" i="61"/>
  <c r="GS91" i="61"/>
  <c r="HI95" i="61" s="1"/>
  <c r="BI97" i="61"/>
  <c r="BG100" i="61"/>
  <c r="BG102" i="61"/>
  <c r="BN103" i="61"/>
  <c r="BG104" i="61"/>
  <c r="GQ113" i="61"/>
  <c r="HG117" i="61" s="1"/>
  <c r="BH123" i="61"/>
  <c r="BK123" i="61"/>
  <c r="BK124" i="61"/>
  <c r="BK126" i="61"/>
  <c r="BH127" i="61"/>
  <c r="BG129" i="61"/>
  <c r="BI109" i="61"/>
  <c r="BH110" i="61"/>
  <c r="BI112" i="61"/>
  <c r="BG113" i="61"/>
  <c r="BH114" i="61"/>
  <c r="FL112" i="61"/>
  <c r="FL114" i="61"/>
  <c r="BG119" i="61"/>
  <c r="BG120" i="61"/>
  <c r="FL118" i="61"/>
  <c r="BH125" i="61"/>
  <c r="BK125" i="61"/>
  <c r="BN127" i="61"/>
  <c r="FL123" i="61"/>
  <c r="BK129" i="61"/>
  <c r="BG133" i="61"/>
  <c r="GQ129" i="61"/>
  <c r="HG133" i="61" s="1"/>
  <c r="BN136" i="61"/>
  <c r="BG138" i="61"/>
  <c r="BH144" i="61"/>
  <c r="GQ140" i="61"/>
  <c r="HG144" i="61" s="1"/>
  <c r="BH147" i="61"/>
  <c r="GQ143" i="61"/>
  <c r="HG147" i="61" s="1"/>
  <c r="BH151" i="61"/>
  <c r="FL148" i="61"/>
  <c r="FL149" i="61"/>
  <c r="FL150" i="61"/>
  <c r="FL151" i="61"/>
  <c r="IP5" i="61"/>
  <c r="CX6" i="61"/>
  <c r="FZ11" i="61"/>
  <c r="IA11" i="61" s="1"/>
  <c r="FZ14" i="61"/>
  <c r="IA14" i="61" s="1"/>
  <c r="IP15" i="61"/>
  <c r="CX18" i="61"/>
  <c r="CX27" i="61"/>
  <c r="CB15" i="61"/>
  <c r="CY15" i="61" s="1"/>
  <c r="CX20" i="61"/>
  <c r="CX21" i="61"/>
  <c r="CB26" i="61"/>
  <c r="CY27" i="61" s="1"/>
  <c r="FZ5" i="61"/>
  <c r="IA5" i="61" s="1"/>
  <c r="IB5" i="61" s="1"/>
  <c r="IQ5" i="61" s="1"/>
  <c r="IP11" i="61"/>
  <c r="CX14" i="61"/>
  <c r="X5" i="61"/>
  <c r="AD6" i="61"/>
  <c r="GI7" i="61"/>
  <c r="GA9" i="61"/>
  <c r="AD5" i="61"/>
  <c r="DS46" i="61"/>
  <c r="DU47" i="61" s="1"/>
  <c r="DU48" i="61" s="1"/>
  <c r="DX12" i="61" s="1"/>
  <c r="AE6" i="61"/>
  <c r="CA6" i="61"/>
  <c r="GC6" i="61"/>
  <c r="FZ6" i="61" s="1"/>
  <c r="IA6" i="61" s="1"/>
  <c r="Z7" i="61"/>
  <c r="BZ7" i="61"/>
  <c r="CI7" i="61"/>
  <c r="GA8" i="61"/>
  <c r="FZ8" i="61" s="1"/>
  <c r="IA8" i="61" s="1"/>
  <c r="CG9" i="61"/>
  <c r="CK9" i="61"/>
  <c r="BY10" i="61"/>
  <c r="AE5" i="61"/>
  <c r="BT5" i="61"/>
  <c r="CB5" i="61" s="1"/>
  <c r="CA5" i="61"/>
  <c r="CE5" i="61" s="1"/>
  <c r="X6" i="61"/>
  <c r="BT6" i="61"/>
  <c r="CB6" i="61" s="1"/>
  <c r="CK6" i="61"/>
  <c r="CA7" i="61"/>
  <c r="GK7" i="61"/>
  <c r="Z8" i="61"/>
  <c r="BZ8" i="61"/>
  <c r="BY9" i="61"/>
  <c r="GC9" i="61"/>
  <c r="Z10" i="61"/>
  <c r="AD10" i="61"/>
  <c r="BZ10" i="61"/>
  <c r="AE11" i="61"/>
  <c r="CA11" i="61"/>
  <c r="GI11" i="61"/>
  <c r="X12" i="61"/>
  <c r="BT12" i="61"/>
  <c r="BX12" i="61"/>
  <c r="CK12" i="61"/>
  <c r="BY13" i="61"/>
  <c r="GC13" i="61"/>
  <c r="IP13" i="61" s="1"/>
  <c r="Z14" i="61"/>
  <c r="AD14" i="61"/>
  <c r="BZ14" i="61"/>
  <c r="AE15" i="61"/>
  <c r="CA15" i="61"/>
  <c r="GI15" i="61"/>
  <c r="X16" i="61"/>
  <c r="BT16" i="61"/>
  <c r="BX16" i="61"/>
  <c r="CK16" i="61"/>
  <c r="GN158" i="61"/>
  <c r="BY17" i="61"/>
  <c r="GC17" i="61"/>
  <c r="IP17" i="61" s="1"/>
  <c r="Z18" i="61"/>
  <c r="AD18" i="61"/>
  <c r="BZ18" i="61"/>
  <c r="CA19" i="61"/>
  <c r="GD19" i="61"/>
  <c r="CA20" i="61"/>
  <c r="GD20" i="61"/>
  <c r="CA21" i="61"/>
  <c r="GD21" i="61"/>
  <c r="CA22" i="61"/>
  <c r="GD22" i="61"/>
  <c r="CA23" i="61"/>
  <c r="GD23" i="61"/>
  <c r="CA24" i="61"/>
  <c r="GD24" i="61"/>
  <c r="IP24" i="61" s="1"/>
  <c r="CA25" i="61"/>
  <c r="GD25" i="61"/>
  <c r="IL25" i="61"/>
  <c r="IM25" i="61" s="1"/>
  <c r="DQ26" i="61"/>
  <c r="DX26" i="61" s="1"/>
  <c r="GI26" i="61"/>
  <c r="X27" i="61"/>
  <c r="DQ27" i="61"/>
  <c r="DX27" i="61" s="1"/>
  <c r="Y28" i="61"/>
  <c r="AC28" i="61"/>
  <c r="DQ28" i="61"/>
  <c r="BY29" i="61"/>
  <c r="AA29" i="61"/>
  <c r="CK29" i="61"/>
  <c r="CK30" i="61"/>
  <c r="CK31" i="61"/>
  <c r="CK32" i="61"/>
  <c r="DX33" i="61"/>
  <c r="CX35" i="61"/>
  <c r="CY36" i="61"/>
  <c r="DX37" i="61"/>
  <c r="CX39" i="61"/>
  <c r="DX39" i="61"/>
  <c r="DX41" i="61"/>
  <c r="Y6" i="61"/>
  <c r="X7" i="61"/>
  <c r="AE8" i="61"/>
  <c r="GK8" i="61"/>
  <c r="Z9" i="61"/>
  <c r="AD9" i="61"/>
  <c r="BZ9" i="61"/>
  <c r="AE10" i="61"/>
  <c r="CA10" i="61"/>
  <c r="X11" i="61"/>
  <c r="Y12" i="61"/>
  <c r="GC12" i="61"/>
  <c r="Z13" i="61"/>
  <c r="AD13" i="61"/>
  <c r="BZ13" i="61"/>
  <c r="CI13" i="61"/>
  <c r="AE14" i="61"/>
  <c r="CA14" i="61"/>
  <c r="X15" i="61"/>
  <c r="Y16" i="61"/>
  <c r="GC16" i="61"/>
  <c r="FZ16" i="61" s="1"/>
  <c r="IA16" i="61" s="1"/>
  <c r="Z17" i="61"/>
  <c r="AD17" i="61"/>
  <c r="BZ17" i="61"/>
  <c r="CI17" i="61"/>
  <c r="AE18" i="61"/>
  <c r="CA18" i="61"/>
  <c r="X19" i="61"/>
  <c r="BT19" i="61"/>
  <c r="CK19" i="61"/>
  <c r="X20" i="61"/>
  <c r="BT20" i="61"/>
  <c r="CK20" i="61"/>
  <c r="X21" i="61"/>
  <c r="BT21" i="61"/>
  <c r="CK21" i="61"/>
  <c r="X22" i="61"/>
  <c r="BT22" i="61"/>
  <c r="CK22" i="61"/>
  <c r="X23" i="61"/>
  <c r="BT23" i="61"/>
  <c r="CK23" i="61"/>
  <c r="X24" i="61"/>
  <c r="BT24" i="61"/>
  <c r="CK24" i="61"/>
  <c r="X25" i="61"/>
  <c r="BT25" i="61"/>
  <c r="CK25" i="61"/>
  <c r="CG27" i="61"/>
  <c r="IO27" i="61"/>
  <c r="V28" i="61"/>
  <c r="CX28" i="61" s="1"/>
  <c r="AD28" i="61"/>
  <c r="CG28" i="61"/>
  <c r="GA28" i="61"/>
  <c r="FZ28" i="61" s="1"/>
  <c r="IA28" i="61" s="1"/>
  <c r="Y29" i="61"/>
  <c r="AC29" i="61"/>
  <c r="DQ29" i="61"/>
  <c r="DX29" i="61" s="1"/>
  <c r="GA29" i="61"/>
  <c r="FZ29" i="61" s="1"/>
  <c r="IA29" i="61" s="1"/>
  <c r="X30" i="61"/>
  <c r="DX30" i="61"/>
  <c r="DX31" i="61"/>
  <c r="FZ31" i="61"/>
  <c r="IA31" i="61" s="1"/>
  <c r="DX32" i="61"/>
  <c r="DX36" i="61"/>
  <c r="DX38" i="61"/>
  <c r="DX40" i="61"/>
  <c r="Z6" i="61"/>
  <c r="CG8" i="61"/>
  <c r="AE9" i="61"/>
  <c r="CA9" i="61"/>
  <c r="X10" i="61"/>
  <c r="CK10" i="61"/>
  <c r="Y11" i="61"/>
  <c r="Z12" i="61"/>
  <c r="AD12" i="61"/>
  <c r="BZ12" i="61"/>
  <c r="CI12" i="61"/>
  <c r="IL12" i="61"/>
  <c r="IM12" i="61" s="1"/>
  <c r="AE13" i="61"/>
  <c r="CA13" i="61"/>
  <c r="GA13" i="61"/>
  <c r="IG13" i="61"/>
  <c r="X14" i="61"/>
  <c r="CG14" i="61"/>
  <c r="CK14" i="61"/>
  <c r="Y15" i="61"/>
  <c r="Z16" i="61"/>
  <c r="AD16" i="61"/>
  <c r="BZ16" i="61"/>
  <c r="CI16" i="61"/>
  <c r="IL16" i="61"/>
  <c r="IM16" i="61" s="1"/>
  <c r="AE17" i="61"/>
  <c r="CA17" i="61"/>
  <c r="GA17" i="61"/>
  <c r="IG17" i="61"/>
  <c r="X18" i="61"/>
  <c r="CG18" i="61"/>
  <c r="CK18" i="61"/>
  <c r="Y19" i="61"/>
  <c r="Y20" i="61"/>
  <c r="Y21" i="61"/>
  <c r="Y22" i="61"/>
  <c r="Y23" i="61"/>
  <c r="Y24" i="61"/>
  <c r="Y25" i="61"/>
  <c r="Y26" i="61"/>
  <c r="BY26" i="61"/>
  <c r="IO26" i="61"/>
  <c r="IG27" i="61"/>
  <c r="X28" i="61"/>
  <c r="IO28" i="61"/>
  <c r="AE29" i="61"/>
  <c r="BX29" i="61"/>
  <c r="CB29" i="61" s="1"/>
  <c r="IP29" i="61"/>
  <c r="IP31" i="61"/>
  <c r="DX35" i="61"/>
  <c r="CX41" i="61"/>
  <c r="BZ6" i="61"/>
  <c r="Y7" i="61"/>
  <c r="X8" i="61"/>
  <c r="IG9" i="61"/>
  <c r="Z5" i="61"/>
  <c r="Z11" i="61"/>
  <c r="AD11" i="61"/>
  <c r="BZ11" i="61"/>
  <c r="AE12" i="61"/>
  <c r="X13" i="61"/>
  <c r="Z15" i="61"/>
  <c r="AD15" i="61"/>
  <c r="BZ15" i="61"/>
  <c r="AE16" i="61"/>
  <c r="X17" i="61"/>
  <c r="Z19" i="61"/>
  <c r="BZ19" i="61"/>
  <c r="CI19" i="61"/>
  <c r="Z20" i="61"/>
  <c r="BZ20" i="61"/>
  <c r="CI20" i="61"/>
  <c r="Z21" i="61"/>
  <c r="BZ21" i="61"/>
  <c r="CI21" i="61"/>
  <c r="Z22" i="61"/>
  <c r="BZ22" i="61"/>
  <c r="CI22" i="61"/>
  <c r="Z23" i="61"/>
  <c r="BZ23" i="61"/>
  <c r="CI23" i="61"/>
  <c r="Z24" i="61"/>
  <c r="BZ24" i="61"/>
  <c r="CI24" i="61"/>
  <c r="Z25" i="61"/>
  <c r="BZ25" i="61"/>
  <c r="CI25" i="61"/>
  <c r="GC26" i="61"/>
  <c r="CI26" i="61"/>
  <c r="BZ26" i="61"/>
  <c r="Z26" i="61"/>
  <c r="AD26" i="61"/>
  <c r="CA26" i="61"/>
  <c r="CK28" i="61"/>
  <c r="CG30" i="61"/>
  <c r="CG31" i="61"/>
  <c r="CG32" i="61"/>
  <c r="DX34" i="61"/>
  <c r="CB37" i="61"/>
  <c r="CY37" i="61" s="1"/>
  <c r="CB39" i="61"/>
  <c r="BY33" i="61"/>
  <c r="BY34" i="61"/>
  <c r="BY35" i="61"/>
  <c r="BY36" i="61"/>
  <c r="EZ36" i="61"/>
  <c r="GC36" i="61"/>
  <c r="FZ36" i="61" s="1"/>
  <c r="IA36" i="61" s="1"/>
  <c r="GK36" i="61"/>
  <c r="Z37" i="61"/>
  <c r="BZ37" i="61"/>
  <c r="GA37" i="61"/>
  <c r="FZ37" i="61" s="1"/>
  <c r="IA37" i="61" s="1"/>
  <c r="GI37" i="61"/>
  <c r="IG37" i="61"/>
  <c r="X38" i="61"/>
  <c r="BX38" i="61"/>
  <c r="CB38" i="61" s="1"/>
  <c r="CK38" i="61"/>
  <c r="EZ38" i="61"/>
  <c r="GC38" i="61"/>
  <c r="Z39" i="61"/>
  <c r="BZ39" i="61"/>
  <c r="GA39" i="61"/>
  <c r="FZ39" i="61" s="1"/>
  <c r="IA39" i="61" s="1"/>
  <c r="GI39" i="61"/>
  <c r="IG39" i="61"/>
  <c r="X40" i="61"/>
  <c r="BT40" i="61"/>
  <c r="BX40" i="61"/>
  <c r="CK40" i="61"/>
  <c r="GD40" i="61"/>
  <c r="CG41" i="61"/>
  <c r="GD41" i="61"/>
  <c r="IL41" i="61"/>
  <c r="IM41" i="61" s="1"/>
  <c r="GD42" i="61"/>
  <c r="CG43" i="61"/>
  <c r="CX46" i="61"/>
  <c r="CX48" i="61"/>
  <c r="CX53" i="61"/>
  <c r="CB55" i="61"/>
  <c r="Z27" i="61"/>
  <c r="BZ27" i="61"/>
  <c r="CI27" i="61"/>
  <c r="Z28" i="61"/>
  <c r="BZ28" i="61"/>
  <c r="CI28" i="61"/>
  <c r="Z29" i="61"/>
  <c r="BZ29" i="61"/>
  <c r="CI29" i="61"/>
  <c r="Z30" i="61"/>
  <c r="BZ30" i="61"/>
  <c r="CI30" i="61"/>
  <c r="Z31" i="61"/>
  <c r="BZ31" i="61"/>
  <c r="CI31" i="61"/>
  <c r="Z32" i="61"/>
  <c r="BZ32" i="61"/>
  <c r="CI32" i="61"/>
  <c r="Z33" i="61"/>
  <c r="BZ33" i="61"/>
  <c r="CI33" i="61"/>
  <c r="GK33" i="61"/>
  <c r="Z34" i="61"/>
  <c r="BZ34" i="61"/>
  <c r="CI34" i="61"/>
  <c r="GK34" i="61"/>
  <c r="Z35" i="61"/>
  <c r="BZ35" i="61"/>
  <c r="CI35" i="61"/>
  <c r="GK35" i="61"/>
  <c r="Z36" i="61"/>
  <c r="AD36" i="61"/>
  <c r="BZ36" i="61"/>
  <c r="AE37" i="61"/>
  <c r="Y38" i="61"/>
  <c r="GD38" i="61"/>
  <c r="AE39" i="61"/>
  <c r="Y40" i="61"/>
  <c r="GA40" i="61"/>
  <c r="GC42" i="61"/>
  <c r="CA42" i="61"/>
  <c r="CG42" i="61"/>
  <c r="BT43" i="61"/>
  <c r="GI43" i="61"/>
  <c r="IL43" i="61"/>
  <c r="IM43" i="61" s="1"/>
  <c r="IL44" i="61"/>
  <c r="IM44" i="61" s="1"/>
  <c r="CX45" i="61"/>
  <c r="CB48" i="61"/>
  <c r="CB51" i="61"/>
  <c r="CX56" i="61"/>
  <c r="AE30" i="61"/>
  <c r="AE31" i="61"/>
  <c r="AE32" i="61"/>
  <c r="AE33" i="61"/>
  <c r="AE34" i="61"/>
  <c r="AE35" i="61"/>
  <c r="AE36" i="61"/>
  <c r="CA36" i="61"/>
  <c r="X37" i="61"/>
  <c r="CK37" i="61"/>
  <c r="Z38" i="61"/>
  <c r="BZ38" i="61"/>
  <c r="GA38" i="61"/>
  <c r="X39" i="61"/>
  <c r="CK39" i="61"/>
  <c r="Z40" i="61"/>
  <c r="BZ40" i="61"/>
  <c r="IO41" i="61"/>
  <c r="X42" i="61"/>
  <c r="CI42" i="61"/>
  <c r="CX43" i="61"/>
  <c r="CK43" i="61"/>
  <c r="AE43" i="61"/>
  <c r="X33" i="61"/>
  <c r="X34" i="61"/>
  <c r="X35" i="61"/>
  <c r="X36" i="61"/>
  <c r="Y37" i="61"/>
  <c r="AE38" i="61"/>
  <c r="Y39" i="61"/>
  <c r="AE40" i="61"/>
  <c r="CI41" i="61"/>
  <c r="BZ41" i="61"/>
  <c r="Z41" i="61"/>
  <c r="CK41" i="61"/>
  <c r="GC41" i="61"/>
  <c r="Z42" i="61"/>
  <c r="CB42" i="61"/>
  <c r="CK42" i="61"/>
  <c r="IG42" i="61"/>
  <c r="IG43" i="61"/>
  <c r="BX43" i="61"/>
  <c r="GA43" i="61"/>
  <c r="FZ43" i="61" s="1"/>
  <c r="IA43" i="61" s="1"/>
  <c r="IP47" i="61"/>
  <c r="X44" i="61"/>
  <c r="CG44" i="61"/>
  <c r="CK44" i="61"/>
  <c r="FA44" i="61"/>
  <c r="GD44" i="61"/>
  <c r="AE45" i="61"/>
  <c r="CA45" i="61"/>
  <c r="Z46" i="61"/>
  <c r="AD46" i="61"/>
  <c r="BZ46" i="61"/>
  <c r="CI46" i="61"/>
  <c r="IL46" i="61"/>
  <c r="IM46" i="61" s="1"/>
  <c r="AE47" i="61"/>
  <c r="CA47" i="61"/>
  <c r="Y48" i="61"/>
  <c r="AE49" i="61"/>
  <c r="CA49" i="61"/>
  <c r="Z50" i="61"/>
  <c r="AD50" i="61"/>
  <c r="BZ50" i="61"/>
  <c r="CI50" i="61"/>
  <c r="Y51" i="61"/>
  <c r="GA51" i="61"/>
  <c r="FZ51" i="61" s="1"/>
  <c r="IA51" i="61" s="1"/>
  <c r="GI51" i="61"/>
  <c r="IG51" i="61"/>
  <c r="X52" i="61"/>
  <c r="CG52" i="61"/>
  <c r="CK52" i="61"/>
  <c r="GD52" i="61"/>
  <c r="FZ52" i="61" s="1"/>
  <c r="IA52" i="61" s="1"/>
  <c r="IL52" i="61"/>
  <c r="IM52" i="61" s="1"/>
  <c r="AE53" i="61"/>
  <c r="CA53" i="61"/>
  <c r="Z54" i="61"/>
  <c r="AD54" i="61"/>
  <c r="BZ54" i="61"/>
  <c r="CI54" i="61"/>
  <c r="Y55" i="61"/>
  <c r="GA55" i="61"/>
  <c r="FZ55" i="61" s="1"/>
  <c r="IA55" i="61" s="1"/>
  <c r="GI55" i="61"/>
  <c r="IG55" i="61"/>
  <c r="X56" i="61"/>
  <c r="CG56" i="61"/>
  <c r="CK56" i="61"/>
  <c r="GD56" i="61"/>
  <c r="IP56" i="61" s="1"/>
  <c r="IL56" i="61"/>
  <c r="IM56" i="61" s="1"/>
  <c r="AE57" i="61"/>
  <c r="CA57" i="61"/>
  <c r="GC58" i="61"/>
  <c r="FZ58" i="61" s="1"/>
  <c r="IA58" i="61" s="1"/>
  <c r="CA58" i="61"/>
  <c r="Z58" i="61"/>
  <c r="AD58" i="61"/>
  <c r="FL58" i="61"/>
  <c r="CX59" i="61"/>
  <c r="BK65" i="61"/>
  <c r="BK66" i="61"/>
  <c r="BJ69" i="61"/>
  <c r="BJ71" i="61"/>
  <c r="BQ74" i="61"/>
  <c r="BM74" i="61"/>
  <c r="BN74" i="61"/>
  <c r="BR74" i="61"/>
  <c r="AE42" i="61"/>
  <c r="Z43" i="61"/>
  <c r="AD43" i="61"/>
  <c r="BZ43" i="61"/>
  <c r="CI43" i="61"/>
  <c r="IG44" i="61"/>
  <c r="X45" i="61"/>
  <c r="BT45" i="61"/>
  <c r="BX45" i="61"/>
  <c r="AE46" i="61"/>
  <c r="CA46" i="61"/>
  <c r="X47" i="61"/>
  <c r="BT47" i="61"/>
  <c r="BX47" i="61"/>
  <c r="CK47" i="61"/>
  <c r="EZ47" i="61"/>
  <c r="Z48" i="61"/>
  <c r="BZ48" i="61"/>
  <c r="CI48" i="61"/>
  <c r="GA48" i="61"/>
  <c r="FZ48" i="61" s="1"/>
  <c r="IA48" i="61" s="1"/>
  <c r="GI48" i="61"/>
  <c r="IG48" i="61"/>
  <c r="X49" i="61"/>
  <c r="BT49" i="61"/>
  <c r="BX49" i="61"/>
  <c r="IL49" i="61"/>
  <c r="IM49" i="61" s="1"/>
  <c r="AE50" i="61"/>
  <c r="CA50" i="61"/>
  <c r="EZ50" i="61"/>
  <c r="GC50" i="61"/>
  <c r="FZ50" i="61" s="1"/>
  <c r="IA50" i="61" s="1"/>
  <c r="Z51" i="61"/>
  <c r="AD51" i="61"/>
  <c r="BZ51" i="61"/>
  <c r="CI51" i="61"/>
  <c r="IG52" i="61"/>
  <c r="X53" i="61"/>
  <c r="BT53" i="61"/>
  <c r="BX53" i="61"/>
  <c r="IL53" i="61"/>
  <c r="IM53" i="61" s="1"/>
  <c r="AE54" i="61"/>
  <c r="CA54" i="61"/>
  <c r="EZ54" i="61"/>
  <c r="GC54" i="61"/>
  <c r="Z55" i="61"/>
  <c r="AD55" i="61"/>
  <c r="BZ55" i="61"/>
  <c r="CI55" i="61"/>
  <c r="IG56" i="61"/>
  <c r="X57" i="61"/>
  <c r="BT57" i="61"/>
  <c r="BX57" i="61"/>
  <c r="IL57" i="61"/>
  <c r="IM57" i="61" s="1"/>
  <c r="AE58" i="61"/>
  <c r="BZ58" i="61"/>
  <c r="CI58" i="61"/>
  <c r="GA59" i="61"/>
  <c r="FZ59" i="61" s="1"/>
  <c r="IA59" i="61" s="1"/>
  <c r="BX59" i="61"/>
  <c r="CA59" i="61"/>
  <c r="AE59" i="61"/>
  <c r="IP59" i="61"/>
  <c r="CX63" i="61"/>
  <c r="BI67" i="61"/>
  <c r="BG68" i="61"/>
  <c r="BJ68" i="61"/>
  <c r="BH69" i="61"/>
  <c r="BK69" i="61"/>
  <c r="BG70" i="61"/>
  <c r="BJ70" i="61"/>
  <c r="BH71" i="61"/>
  <c r="BK71" i="61"/>
  <c r="BG72" i="61"/>
  <c r="BJ72" i="61"/>
  <c r="BG73" i="61"/>
  <c r="BJ73" i="61"/>
  <c r="BI74" i="61"/>
  <c r="BP74" i="61"/>
  <c r="BG75" i="61"/>
  <c r="BJ75" i="61"/>
  <c r="BJ79" i="61"/>
  <c r="Z44" i="61"/>
  <c r="BZ44" i="61"/>
  <c r="CI44" i="61"/>
  <c r="Y45" i="61"/>
  <c r="X46" i="61"/>
  <c r="CG46" i="61"/>
  <c r="CK46" i="61"/>
  <c r="FL46" i="61"/>
  <c r="Y47" i="61"/>
  <c r="AE48" i="61"/>
  <c r="CA48" i="61"/>
  <c r="FL48" i="61"/>
  <c r="Y49" i="61"/>
  <c r="X50" i="61"/>
  <c r="CG50" i="61"/>
  <c r="AE51" i="61"/>
  <c r="CA51" i="61"/>
  <c r="Z52" i="61"/>
  <c r="BZ52" i="61"/>
  <c r="CI52" i="61"/>
  <c r="FL52" i="61"/>
  <c r="Y53" i="61"/>
  <c r="X54" i="61"/>
  <c r="CG54" i="61"/>
  <c r="AE55" i="61"/>
  <c r="CA55" i="61"/>
  <c r="Z56" i="61"/>
  <c r="BZ56" i="61"/>
  <c r="CI56" i="61"/>
  <c r="FL56" i="61"/>
  <c r="Y57" i="61"/>
  <c r="X58" i="61"/>
  <c r="CK58" i="61"/>
  <c r="EM58" i="61"/>
  <c r="BI65" i="61"/>
  <c r="BI66" i="61"/>
  <c r="CB63" i="61"/>
  <c r="BJ67" i="61"/>
  <c r="BH68" i="61"/>
  <c r="BK68" i="61"/>
  <c r="BQ69" i="61"/>
  <c r="BM69" i="61"/>
  <c r="BR69" i="61"/>
  <c r="BN69" i="61"/>
  <c r="BH70" i="61"/>
  <c r="BK70" i="61"/>
  <c r="BH72" i="61"/>
  <c r="BK72" i="61"/>
  <c r="BH73" i="61"/>
  <c r="BK73" i="61"/>
  <c r="BJ74" i="61"/>
  <c r="BH75" i="61"/>
  <c r="BK75" i="61"/>
  <c r="BK76" i="61"/>
  <c r="X43" i="61"/>
  <c r="CA44" i="61"/>
  <c r="Z45" i="61"/>
  <c r="BZ45" i="61"/>
  <c r="Z47" i="61"/>
  <c r="BZ47" i="61"/>
  <c r="X48" i="61"/>
  <c r="CK48" i="61"/>
  <c r="Z49" i="61"/>
  <c r="BZ49" i="61"/>
  <c r="X51" i="61"/>
  <c r="CA52" i="61"/>
  <c r="Z53" i="61"/>
  <c r="BZ53" i="61"/>
  <c r="X55" i="61"/>
  <c r="CA56" i="61"/>
  <c r="Z57" i="61"/>
  <c r="BZ57" i="61"/>
  <c r="IG59" i="61"/>
  <c r="IG58" i="61"/>
  <c r="CX60" i="61"/>
  <c r="BG65" i="61"/>
  <c r="BJ65" i="61"/>
  <c r="BG66" i="61"/>
  <c r="BJ66" i="61"/>
  <c r="BH67" i="61"/>
  <c r="BK67" i="61"/>
  <c r="BM68" i="61"/>
  <c r="BN68" i="61"/>
  <c r="CX65" i="61"/>
  <c r="BI69" i="61"/>
  <c r="BP69" i="61"/>
  <c r="BI71" i="61"/>
  <c r="BM72" i="61"/>
  <c r="BN72" i="61"/>
  <c r="BQ73" i="61"/>
  <c r="BM73" i="61"/>
  <c r="BR73" i="61"/>
  <c r="BN73" i="61"/>
  <c r="BK74" i="61"/>
  <c r="BM76" i="61"/>
  <c r="BQ76" i="61"/>
  <c r="BR76" i="61"/>
  <c r="BN76" i="61"/>
  <c r="FZ75" i="61"/>
  <c r="IA75" i="61" s="1"/>
  <c r="Z59" i="61"/>
  <c r="AD59" i="61"/>
  <c r="BZ59" i="61"/>
  <c r="CI59" i="61"/>
  <c r="BY60" i="61"/>
  <c r="GA60" i="61"/>
  <c r="GI60" i="61"/>
  <c r="X61" i="61"/>
  <c r="BT61" i="61"/>
  <c r="BX61" i="61"/>
  <c r="CK61" i="61"/>
  <c r="GD61" i="61"/>
  <c r="GT61" i="61"/>
  <c r="HJ65" i="61" s="1"/>
  <c r="AE62" i="61"/>
  <c r="BX62" i="61"/>
  <c r="CB62" i="61" s="1"/>
  <c r="CG62" i="61"/>
  <c r="CK62" i="61"/>
  <c r="GD62" i="61"/>
  <c r="GT62" i="61"/>
  <c r="HJ66" i="61" s="1"/>
  <c r="X63" i="61"/>
  <c r="BY63" i="61"/>
  <c r="GA63" i="61"/>
  <c r="FZ63" i="61" s="1"/>
  <c r="IA63" i="61" s="1"/>
  <c r="GI63" i="61"/>
  <c r="GQ63" i="61"/>
  <c r="HG67" i="61" s="1"/>
  <c r="HP67" i="61" s="1"/>
  <c r="BZ64" i="61"/>
  <c r="CI64" i="61"/>
  <c r="Z65" i="61"/>
  <c r="AD65" i="61"/>
  <c r="CA65" i="61"/>
  <c r="GC65" i="61"/>
  <c r="FZ65" i="61" s="1"/>
  <c r="IA65" i="61" s="1"/>
  <c r="GS65" i="61"/>
  <c r="HI69" i="61" s="1"/>
  <c r="AE66" i="61"/>
  <c r="BX66" i="61"/>
  <c r="CB66" i="61" s="1"/>
  <c r="CY67" i="61" s="1"/>
  <c r="CG66" i="61"/>
  <c r="CK66" i="61"/>
  <c r="GD66" i="61"/>
  <c r="GT66" i="61"/>
  <c r="HJ70" i="61" s="1"/>
  <c r="X67" i="61"/>
  <c r="BA67" i="61"/>
  <c r="BE67" i="61"/>
  <c r="BY67" i="61"/>
  <c r="GA67" i="61"/>
  <c r="FZ67" i="61" s="1"/>
  <c r="IA67" i="61" s="1"/>
  <c r="GI67" i="61"/>
  <c r="GQ67" i="61"/>
  <c r="HG71" i="61" s="1"/>
  <c r="HV71" i="61" s="1"/>
  <c r="BF68" i="61"/>
  <c r="BP68" i="61" s="1"/>
  <c r="BZ68" i="61"/>
  <c r="CI68" i="61"/>
  <c r="Z69" i="61"/>
  <c r="AD69" i="61"/>
  <c r="CA69" i="61"/>
  <c r="GC69" i="61"/>
  <c r="FZ69" i="61" s="1"/>
  <c r="IA69" i="61" s="1"/>
  <c r="GS69" i="61"/>
  <c r="HI73" i="61" s="1"/>
  <c r="AE70" i="61"/>
  <c r="BX70" i="61"/>
  <c r="CB70" i="61" s="1"/>
  <c r="CG70" i="61"/>
  <c r="CK70" i="61"/>
  <c r="GD70" i="61"/>
  <c r="FZ70" i="61" s="1"/>
  <c r="IA70" i="61" s="1"/>
  <c r="GT70" i="61"/>
  <c r="HJ74" i="61" s="1"/>
  <c r="IG70" i="61"/>
  <c r="X71" i="61"/>
  <c r="BA71" i="61"/>
  <c r="BE71" i="61"/>
  <c r="BY71" i="61"/>
  <c r="GA71" i="61"/>
  <c r="FZ71" i="61" s="1"/>
  <c r="IA71" i="61" s="1"/>
  <c r="GI71" i="61"/>
  <c r="GQ71" i="61"/>
  <c r="HG75" i="61" s="1"/>
  <c r="BG76" i="61"/>
  <c r="BJ76" i="61"/>
  <c r="BF72" i="61"/>
  <c r="BZ72" i="61"/>
  <c r="CI72" i="61"/>
  <c r="Z73" i="61"/>
  <c r="AD73" i="61"/>
  <c r="BK77" i="61"/>
  <c r="CA73" i="61"/>
  <c r="Z74" i="61"/>
  <c r="CI74" i="61"/>
  <c r="BY75" i="61"/>
  <c r="Y75" i="61"/>
  <c r="BH79" i="61"/>
  <c r="BT75" i="61"/>
  <c r="CK75" i="61"/>
  <c r="GS75" i="61"/>
  <c r="HI79" i="61" s="1"/>
  <c r="BG80" i="61"/>
  <c r="BJ80" i="61"/>
  <c r="BX76" i="61"/>
  <c r="CB76" i="61" s="1"/>
  <c r="CG76" i="61"/>
  <c r="FL76" i="61"/>
  <c r="BG81" i="61"/>
  <c r="BJ81" i="61"/>
  <c r="BA77" i="61"/>
  <c r="CX78" i="61"/>
  <c r="BK82" i="61"/>
  <c r="BK83" i="61"/>
  <c r="BJ84" i="61"/>
  <c r="CX82" i="61"/>
  <c r="BK87" i="61"/>
  <c r="BQ89" i="61"/>
  <c r="BM89" i="61"/>
  <c r="BR89" i="61"/>
  <c r="BN89" i="61"/>
  <c r="BK92" i="61"/>
  <c r="BJ93" i="61"/>
  <c r="BG92" i="61"/>
  <c r="Z60" i="61"/>
  <c r="AD60" i="61"/>
  <c r="BZ60" i="61"/>
  <c r="CI60" i="61"/>
  <c r="Y61" i="61"/>
  <c r="GQ61" i="61"/>
  <c r="HG65" i="61" s="1"/>
  <c r="X62" i="61"/>
  <c r="GQ62" i="61"/>
  <c r="HG66" i="61" s="1"/>
  <c r="Z64" i="61"/>
  <c r="AD64" i="61"/>
  <c r="CA64" i="61"/>
  <c r="GC64" i="61"/>
  <c r="IL64" i="61"/>
  <c r="IM64" i="61" s="1"/>
  <c r="AA65" i="61"/>
  <c r="AE65" i="61"/>
  <c r="BX65" i="61"/>
  <c r="CB65" i="61" s="1"/>
  <c r="CK65" i="61"/>
  <c r="GT65" i="61"/>
  <c r="HJ69" i="61" s="1"/>
  <c r="IG65" i="61"/>
  <c r="X66" i="61"/>
  <c r="BA66" i="61"/>
  <c r="BR66" i="61" s="1"/>
  <c r="GQ66" i="61"/>
  <c r="HG70" i="61" s="1"/>
  <c r="CI67" i="61"/>
  <c r="Z68" i="61"/>
  <c r="AD68" i="61"/>
  <c r="CA68" i="61"/>
  <c r="GC68" i="61"/>
  <c r="IL68" i="61"/>
  <c r="IM68" i="61" s="1"/>
  <c r="AA69" i="61"/>
  <c r="AE69" i="61"/>
  <c r="BX69" i="61"/>
  <c r="CB69" i="61" s="1"/>
  <c r="CK69" i="61"/>
  <c r="GT69" i="61"/>
  <c r="HJ73" i="61" s="1"/>
  <c r="X70" i="61"/>
  <c r="BA70" i="61"/>
  <c r="BP70" i="61" s="1"/>
  <c r="GQ70" i="61"/>
  <c r="HG74" i="61" s="1"/>
  <c r="Z72" i="61"/>
  <c r="AD72" i="61"/>
  <c r="CA72" i="61"/>
  <c r="GC72" i="61"/>
  <c r="IL72" i="61"/>
  <c r="IM72" i="61" s="1"/>
  <c r="AA73" i="61"/>
  <c r="AE73" i="61"/>
  <c r="BX73" i="61"/>
  <c r="CB73" i="61" s="1"/>
  <c r="CK73" i="61"/>
  <c r="IG73" i="61"/>
  <c r="BG78" i="61"/>
  <c r="AE75" i="61"/>
  <c r="BQ79" i="61"/>
  <c r="BM79" i="61"/>
  <c r="BR79" i="61"/>
  <c r="BN79" i="61"/>
  <c r="GT75" i="61"/>
  <c r="HJ79" i="61" s="1"/>
  <c r="X76" i="61"/>
  <c r="AD76" i="61"/>
  <c r="BK80" i="61"/>
  <c r="BK81" i="61"/>
  <c r="BE77" i="61"/>
  <c r="BQ82" i="61"/>
  <c r="BM82" i="61"/>
  <c r="BR82" i="61"/>
  <c r="BN82" i="61"/>
  <c r="BF78" i="61"/>
  <c r="BP78" i="61" s="1"/>
  <c r="EL78" i="61"/>
  <c r="IL78" i="61"/>
  <c r="IM78" i="61" s="1"/>
  <c r="IL79" i="61"/>
  <c r="IM79" i="61" s="1"/>
  <c r="BH84" i="61"/>
  <c r="BK84" i="61"/>
  <c r="BG85" i="61"/>
  <c r="BJ85" i="61"/>
  <c r="BG86" i="61"/>
  <c r="BJ86" i="61"/>
  <c r="FZ84" i="61"/>
  <c r="IA84" i="61" s="1"/>
  <c r="BG88" i="61"/>
  <c r="BJ88" i="61"/>
  <c r="CX85" i="61"/>
  <c r="BP89" i="61"/>
  <c r="CX86" i="61"/>
  <c r="BG91" i="61"/>
  <c r="BJ91" i="61"/>
  <c r="BH93" i="61"/>
  <c r="BK93" i="61"/>
  <c r="X59" i="61"/>
  <c r="BT59" i="61"/>
  <c r="CG59" i="61"/>
  <c r="IL59" i="61"/>
  <c r="IM59" i="61" s="1"/>
  <c r="AE60" i="61"/>
  <c r="CA60" i="61"/>
  <c r="EZ60" i="61"/>
  <c r="GC60" i="61"/>
  <c r="Z61" i="61"/>
  <c r="BZ61" i="61"/>
  <c r="CI61" i="61"/>
  <c r="BZ62" i="61"/>
  <c r="CI62" i="61"/>
  <c r="Z63" i="61"/>
  <c r="CA63" i="61"/>
  <c r="EZ63" i="61"/>
  <c r="GK63" i="61"/>
  <c r="AE64" i="61"/>
  <c r="BT64" i="61"/>
  <c r="BX64" i="61"/>
  <c r="CG64" i="61"/>
  <c r="GT64" i="61"/>
  <c r="HJ68" i="61" s="1"/>
  <c r="X65" i="61"/>
  <c r="BA65" i="61"/>
  <c r="BP65" i="61" s="1"/>
  <c r="GQ65" i="61"/>
  <c r="HG69" i="61" s="1"/>
  <c r="BZ66" i="61"/>
  <c r="CI66" i="61"/>
  <c r="Z67" i="61"/>
  <c r="CA67" i="61"/>
  <c r="EZ67" i="61"/>
  <c r="GK67" i="61"/>
  <c r="AE68" i="61"/>
  <c r="BT68" i="61"/>
  <c r="CG68" i="61"/>
  <c r="GT68" i="61"/>
  <c r="HJ72" i="61" s="1"/>
  <c r="X69" i="61"/>
  <c r="GQ69" i="61"/>
  <c r="HG73" i="61" s="1"/>
  <c r="BZ70" i="61"/>
  <c r="CI70" i="61"/>
  <c r="Z71" i="61"/>
  <c r="CA71" i="61"/>
  <c r="EZ71" i="61"/>
  <c r="GK71" i="61"/>
  <c r="GS71" i="61"/>
  <c r="HI75" i="61" s="1"/>
  <c r="AE72" i="61"/>
  <c r="BT72" i="61"/>
  <c r="CG72" i="61"/>
  <c r="GT72" i="61"/>
  <c r="HJ76" i="61" s="1"/>
  <c r="X73" i="61"/>
  <c r="W74" i="61"/>
  <c r="AA74" i="61"/>
  <c r="CB74" i="61"/>
  <c r="BH78" i="61"/>
  <c r="BK78" i="61"/>
  <c r="BZ74" i="61"/>
  <c r="GC74" i="61"/>
  <c r="FZ74" i="61" s="1"/>
  <c r="IA74" i="61" s="1"/>
  <c r="BI79" i="61"/>
  <c r="BP79" i="61"/>
  <c r="BR75" i="61"/>
  <c r="CI75" i="61"/>
  <c r="FL75" i="61"/>
  <c r="IL75" i="61"/>
  <c r="IM75" i="61" s="1"/>
  <c r="Y76" i="61"/>
  <c r="AC76" i="61"/>
  <c r="Z76" i="61"/>
  <c r="AE76" i="61"/>
  <c r="BA80" i="61"/>
  <c r="BN80" i="61" s="1"/>
  <c r="GS76" i="61"/>
  <c r="HI80" i="61" s="1"/>
  <c r="CB77" i="61"/>
  <c r="BQ81" i="61"/>
  <c r="BM81" i="61"/>
  <c r="BR81" i="61"/>
  <c r="BN81" i="61"/>
  <c r="BY77" i="61"/>
  <c r="FA77" i="61"/>
  <c r="FZ77" i="61"/>
  <c r="IA77" i="61" s="1"/>
  <c r="BY78" i="61"/>
  <c r="BI82" i="61"/>
  <c r="BP82" i="61"/>
  <c r="FA78" i="61"/>
  <c r="FL78" i="61"/>
  <c r="BI83" i="61"/>
  <c r="BM84" i="61"/>
  <c r="BN84" i="61"/>
  <c r="BH85" i="61"/>
  <c r="BK85" i="61"/>
  <c r="IP81" i="61"/>
  <c r="BH86" i="61"/>
  <c r="BK86" i="61"/>
  <c r="BI87" i="61"/>
  <c r="BH88" i="61"/>
  <c r="BK88" i="61"/>
  <c r="CB85" i="61"/>
  <c r="BG89" i="61"/>
  <c r="BJ89" i="61"/>
  <c r="BG90" i="61"/>
  <c r="BJ90" i="61"/>
  <c r="BH91" i="61"/>
  <c r="BK91" i="61"/>
  <c r="CX88" i="61"/>
  <c r="BI92" i="61"/>
  <c r="BM93" i="61"/>
  <c r="BQ93" i="61"/>
  <c r="BR93" i="61"/>
  <c r="BN93" i="61"/>
  <c r="BQ94" i="61"/>
  <c r="BM94" i="61"/>
  <c r="BR94" i="61"/>
  <c r="BN94" i="61"/>
  <c r="X60" i="61"/>
  <c r="CA61" i="61"/>
  <c r="Z62" i="61"/>
  <c r="CA62" i="61"/>
  <c r="AE63" i="61"/>
  <c r="X64" i="61"/>
  <c r="BZ65" i="61"/>
  <c r="Z66" i="61"/>
  <c r="CA66" i="61"/>
  <c r="AE67" i="61"/>
  <c r="X68" i="61"/>
  <c r="BZ69" i="61"/>
  <c r="Z70" i="61"/>
  <c r="BH74" i="61"/>
  <c r="CA70" i="61"/>
  <c r="GS70" i="61"/>
  <c r="HI74" i="61" s="1"/>
  <c r="AE71" i="61"/>
  <c r="BQ75" i="61"/>
  <c r="BM75" i="61"/>
  <c r="GT71" i="61"/>
  <c r="HJ75" i="61" s="1"/>
  <c r="X72" i="61"/>
  <c r="GQ72" i="61"/>
  <c r="HG76" i="61" s="1"/>
  <c r="BG77" i="61"/>
  <c r="BJ77" i="61"/>
  <c r="BZ73" i="61"/>
  <c r="CI73" i="61"/>
  <c r="IL73" i="61"/>
  <c r="IM73" i="61" s="1"/>
  <c r="CG74" i="61"/>
  <c r="AD74" i="61"/>
  <c r="BM78" i="61"/>
  <c r="CA74" i="61"/>
  <c r="FA74" i="61"/>
  <c r="GI74" i="61"/>
  <c r="BX75" i="61"/>
  <c r="CB75" i="61" s="1"/>
  <c r="EM75" i="61"/>
  <c r="GC76" i="61"/>
  <c r="CA76" i="61"/>
  <c r="CI76" i="61"/>
  <c r="BZ76" i="61"/>
  <c r="BI80" i="61"/>
  <c r="GQ76" i="61"/>
  <c r="HG80" i="61" s="1"/>
  <c r="BF80" i="61"/>
  <c r="CI77" i="61"/>
  <c r="CK77" i="61"/>
  <c r="GK77" i="61"/>
  <c r="BI81" i="61"/>
  <c r="GQ77" i="61"/>
  <c r="HG81" i="61" s="1"/>
  <c r="GI78" i="61"/>
  <c r="BT78" i="61"/>
  <c r="BG82" i="61"/>
  <c r="BJ82" i="61"/>
  <c r="CK79" i="61"/>
  <c r="GC79" i="61"/>
  <c r="CA79" i="61"/>
  <c r="CI79" i="61"/>
  <c r="BZ79" i="61"/>
  <c r="BG83" i="61"/>
  <c r="BJ83" i="61"/>
  <c r="BI84" i="61"/>
  <c r="BQ85" i="61"/>
  <c r="BM85" i="61"/>
  <c r="BR85" i="61"/>
  <c r="BN85" i="61"/>
  <c r="FZ81" i="61"/>
  <c r="IA81" i="61" s="1"/>
  <c r="BQ86" i="61"/>
  <c r="BM86" i="61"/>
  <c r="BR86" i="61"/>
  <c r="BN86" i="61"/>
  <c r="BG87" i="61"/>
  <c r="BJ87" i="61"/>
  <c r="BM88" i="61"/>
  <c r="BN88" i="61"/>
  <c r="BH89" i="61"/>
  <c r="BK89" i="61"/>
  <c r="BH90" i="61"/>
  <c r="BK90" i="61"/>
  <c r="BJ92" i="61"/>
  <c r="IP88" i="61"/>
  <c r="BI93" i="61"/>
  <c r="AE74" i="61"/>
  <c r="GT74" i="61"/>
  <c r="HJ78" i="61" s="1"/>
  <c r="X75" i="61"/>
  <c r="GQ75" i="61"/>
  <c r="HG79" i="61" s="1"/>
  <c r="Z77" i="61"/>
  <c r="CA77" i="61"/>
  <c r="EZ77" i="61"/>
  <c r="GS77" i="61"/>
  <c r="HI81" i="61" s="1"/>
  <c r="AE78" i="61"/>
  <c r="CG78" i="61"/>
  <c r="CK78" i="61"/>
  <c r="GD78" i="61"/>
  <c r="FZ78" i="61" s="1"/>
  <c r="IA78" i="61" s="1"/>
  <c r="GT78" i="61"/>
  <c r="HJ82" i="61" s="1"/>
  <c r="X79" i="61"/>
  <c r="GA79" i="61"/>
  <c r="GQ79" i="61"/>
  <c r="HG83" i="61" s="1"/>
  <c r="BZ80" i="61"/>
  <c r="CI80" i="61"/>
  <c r="Z81" i="61"/>
  <c r="CA81" i="61"/>
  <c r="EZ81" i="61"/>
  <c r="GK81" i="61"/>
  <c r="GS81" i="61"/>
  <c r="HI85" i="61" s="1"/>
  <c r="AE82" i="61"/>
  <c r="BT82" i="61"/>
  <c r="CG82" i="61"/>
  <c r="CK82" i="61"/>
  <c r="GD82" i="61"/>
  <c r="FZ82" i="61" s="1"/>
  <c r="IA82" i="61" s="1"/>
  <c r="GT82" i="61"/>
  <c r="HJ86" i="61" s="1"/>
  <c r="X83" i="61"/>
  <c r="BE83" i="61"/>
  <c r="BP83" i="61" s="1"/>
  <c r="GA83" i="61"/>
  <c r="GQ83" i="61"/>
  <c r="HG87" i="61" s="1"/>
  <c r="BF84" i="61"/>
  <c r="BP84" i="61" s="1"/>
  <c r="BZ84" i="61"/>
  <c r="CI84" i="61"/>
  <c r="Z85" i="61"/>
  <c r="CA85" i="61"/>
  <c r="EZ85" i="61"/>
  <c r="GK85" i="61"/>
  <c r="GS85" i="61"/>
  <c r="HI89" i="61" s="1"/>
  <c r="AE86" i="61"/>
  <c r="BT86" i="61"/>
  <c r="CB86" i="61" s="1"/>
  <c r="CG86" i="61"/>
  <c r="CK86" i="61"/>
  <c r="GD86" i="61"/>
  <c r="X87" i="61"/>
  <c r="BE87" i="61"/>
  <c r="BP87" i="61" s="1"/>
  <c r="GA87" i="61"/>
  <c r="GQ87" i="61"/>
  <c r="HG91" i="61" s="1"/>
  <c r="BF88" i="61"/>
  <c r="BP88" i="61" s="1"/>
  <c r="BZ88" i="61"/>
  <c r="CI88" i="61"/>
  <c r="Z89" i="61"/>
  <c r="Z90" i="61"/>
  <c r="BH94" i="61"/>
  <c r="BK94" i="61"/>
  <c r="Z91" i="61"/>
  <c r="BH95" i="61"/>
  <c r="BK95" i="61"/>
  <c r="CA91" i="61"/>
  <c r="IL91" i="61"/>
  <c r="IM91" i="61" s="1"/>
  <c r="Y92" i="61"/>
  <c r="AC92" i="61"/>
  <c r="AE92" i="61"/>
  <c r="BM96" i="61"/>
  <c r="BN96" i="61"/>
  <c r="BA92" i="61"/>
  <c r="IO92" i="61"/>
  <c r="GT92" i="61"/>
  <c r="HJ96" i="61" s="1"/>
  <c r="X93" i="61"/>
  <c r="AD93" i="61"/>
  <c r="BH97" i="61"/>
  <c r="BK97" i="61"/>
  <c r="CA93" i="61"/>
  <c r="BI98" i="61"/>
  <c r="BF98" i="61"/>
  <c r="BP98" i="61" s="1"/>
  <c r="GQ94" i="61"/>
  <c r="HG98" i="61" s="1"/>
  <c r="BY94" i="61"/>
  <c r="IO94" i="61"/>
  <c r="BG99" i="61"/>
  <c r="BJ99" i="61"/>
  <c r="IP95" i="61"/>
  <c r="BQ100" i="61"/>
  <c r="BM100" i="61"/>
  <c r="BR100" i="61"/>
  <c r="BN100" i="61"/>
  <c r="BG101" i="61"/>
  <c r="BJ101" i="61"/>
  <c r="BQ102" i="61"/>
  <c r="BM102" i="61"/>
  <c r="BR102" i="61"/>
  <c r="BN102" i="61"/>
  <c r="BG103" i="61"/>
  <c r="BJ103" i="61"/>
  <c r="CX101" i="61"/>
  <c r="AE77" i="61"/>
  <c r="GT77" i="61"/>
  <c r="HJ81" i="61" s="1"/>
  <c r="X78" i="61"/>
  <c r="GQ78" i="61"/>
  <c r="HG82" i="61" s="1"/>
  <c r="Z80" i="61"/>
  <c r="CA80" i="61"/>
  <c r="GS80" i="61"/>
  <c r="HI84" i="61" s="1"/>
  <c r="AE81" i="61"/>
  <c r="CG81" i="61"/>
  <c r="CK81" i="61"/>
  <c r="GT81" i="61"/>
  <c r="HJ85" i="61" s="1"/>
  <c r="X82" i="61"/>
  <c r="GQ82" i="61"/>
  <c r="HG86" i="61" s="1"/>
  <c r="BZ83" i="61"/>
  <c r="CI83" i="61"/>
  <c r="Z84" i="61"/>
  <c r="CA84" i="61"/>
  <c r="GS84" i="61"/>
  <c r="HI88" i="61" s="1"/>
  <c r="AE85" i="61"/>
  <c r="CG85" i="61"/>
  <c r="CK85" i="61"/>
  <c r="GT85" i="61"/>
  <c r="HJ89" i="61" s="1"/>
  <c r="X86" i="61"/>
  <c r="GQ86" i="61"/>
  <c r="HG90" i="61" s="1"/>
  <c r="BZ87" i="61"/>
  <c r="CI87" i="61"/>
  <c r="Z88" i="61"/>
  <c r="CA88" i="61"/>
  <c r="AE89" i="61"/>
  <c r="BT89" i="61"/>
  <c r="CG89" i="61"/>
  <c r="CK89" i="61"/>
  <c r="EM89" i="61"/>
  <c r="GK89" i="61"/>
  <c r="GS89" i="61"/>
  <c r="HI93" i="61" s="1"/>
  <c r="AE90" i="61"/>
  <c r="BT90" i="61"/>
  <c r="BX90" i="61"/>
  <c r="CG90" i="61"/>
  <c r="CK90" i="61"/>
  <c r="EM90" i="61"/>
  <c r="GK90" i="61"/>
  <c r="GS90" i="61"/>
  <c r="HI94" i="61" s="1"/>
  <c r="AE91" i="61"/>
  <c r="BT91" i="61"/>
  <c r="BX91" i="61"/>
  <c r="CG91" i="61"/>
  <c r="CK91" i="61"/>
  <c r="EM91" i="61"/>
  <c r="CI92" i="61"/>
  <c r="BZ92" i="61"/>
  <c r="AA92" i="61"/>
  <c r="BI96" i="61"/>
  <c r="BF96" i="61"/>
  <c r="GQ92" i="61"/>
  <c r="HG96" i="61" s="1"/>
  <c r="BX92" i="61"/>
  <c r="GC92" i="61"/>
  <c r="FZ92" i="61" s="1"/>
  <c r="IA92" i="61" s="1"/>
  <c r="GL92" i="61"/>
  <c r="BA97" i="61"/>
  <c r="GS93" i="61"/>
  <c r="HI97" i="61" s="1"/>
  <c r="IO93" i="61"/>
  <c r="BG98" i="61"/>
  <c r="BJ98" i="61"/>
  <c r="BK99" i="61"/>
  <c r="BE95" i="61"/>
  <c r="BM95" i="61" s="1"/>
  <c r="CX96" i="61"/>
  <c r="BI100" i="61"/>
  <c r="BK101" i="61"/>
  <c r="BI102" i="61"/>
  <c r="BK103" i="61"/>
  <c r="AA80" i="61"/>
  <c r="AE80" i="61"/>
  <c r="BX80" i="61"/>
  <c r="CB80" i="61" s="1"/>
  <c r="CK80" i="61"/>
  <c r="GT80" i="61"/>
  <c r="HJ84" i="61" s="1"/>
  <c r="IG80" i="61"/>
  <c r="X81" i="61"/>
  <c r="GQ81" i="61"/>
  <c r="HG85" i="61" s="1"/>
  <c r="Z83" i="61"/>
  <c r="AD83" i="61"/>
  <c r="CA83" i="61"/>
  <c r="GC83" i="61"/>
  <c r="IL83" i="61"/>
  <c r="IM83" i="61" s="1"/>
  <c r="AA84" i="61"/>
  <c r="AE84" i="61"/>
  <c r="BX84" i="61"/>
  <c r="CB84" i="61" s="1"/>
  <c r="CY84" i="61" s="1"/>
  <c r="CK84" i="61"/>
  <c r="GT84" i="61"/>
  <c r="HJ88" i="61" s="1"/>
  <c r="IG84" i="61"/>
  <c r="X85" i="61"/>
  <c r="GQ85" i="61"/>
  <c r="HG89" i="61" s="1"/>
  <c r="Z87" i="61"/>
  <c r="AD87" i="61"/>
  <c r="CA87" i="61"/>
  <c r="GC87" i="61"/>
  <c r="IP87" i="61" s="1"/>
  <c r="IL87" i="61"/>
  <c r="IM87" i="61" s="1"/>
  <c r="AA88" i="61"/>
  <c r="AE88" i="61"/>
  <c r="BX88" i="61"/>
  <c r="CB88" i="61" s="1"/>
  <c r="CK88" i="61"/>
  <c r="GT88" i="61"/>
  <c r="HJ92" i="61" s="1"/>
  <c r="IG88" i="61"/>
  <c r="X89" i="61"/>
  <c r="X90" i="61"/>
  <c r="BP94" i="61"/>
  <c r="X91" i="61"/>
  <c r="BF95" i="61"/>
  <c r="GQ91" i="61"/>
  <c r="HG95" i="61" s="1"/>
  <c r="BE91" i="61"/>
  <c r="BQ91" i="61" s="1"/>
  <c r="BJ96" i="61"/>
  <c r="CK92" i="61"/>
  <c r="GC93" i="61"/>
  <c r="FZ93" i="61" s="1"/>
  <c r="IA93" i="61" s="1"/>
  <c r="CI93" i="61"/>
  <c r="BZ93" i="61"/>
  <c r="BF97" i="61"/>
  <c r="GQ93" i="61"/>
  <c r="HG97" i="61" s="1"/>
  <c r="BK98" i="61"/>
  <c r="EM94" i="61"/>
  <c r="FL94" i="61"/>
  <c r="BM99" i="61"/>
  <c r="BN99" i="61"/>
  <c r="BJ100" i="61"/>
  <c r="BQ101" i="61"/>
  <c r="BM101" i="61"/>
  <c r="BR101" i="61"/>
  <c r="BN101" i="61"/>
  <c r="BJ102" i="61"/>
  <c r="BJ104" i="61"/>
  <c r="Z78" i="61"/>
  <c r="CA78" i="61"/>
  <c r="AA79" i="61"/>
  <c r="AE79" i="61"/>
  <c r="X80" i="61"/>
  <c r="Z82" i="61"/>
  <c r="CA82" i="61"/>
  <c r="EL82" i="61"/>
  <c r="AA83" i="61"/>
  <c r="AE83" i="61"/>
  <c r="X84" i="61"/>
  <c r="Z86" i="61"/>
  <c r="CA86" i="61"/>
  <c r="EL86" i="61"/>
  <c r="AA87" i="61"/>
  <c r="AE87" i="61"/>
  <c r="X88" i="61"/>
  <c r="GQ88" i="61"/>
  <c r="HG92" i="61" s="1"/>
  <c r="GQ89" i="61"/>
  <c r="HG93" i="61" s="1"/>
  <c r="BG94" i="61"/>
  <c r="BJ94" i="61"/>
  <c r="GQ90" i="61"/>
  <c r="HG94" i="61" s="1"/>
  <c r="BG95" i="61"/>
  <c r="BJ95" i="61"/>
  <c r="CI91" i="61"/>
  <c r="X92" i="61"/>
  <c r="BH96" i="61"/>
  <c r="BK96" i="61"/>
  <c r="CA92" i="61"/>
  <c r="BG97" i="61"/>
  <c r="BJ97" i="61"/>
  <c r="CK93" i="61"/>
  <c r="EM93" i="61"/>
  <c r="BM98" i="61"/>
  <c r="BN98" i="61"/>
  <c r="BY95" i="61"/>
  <c r="CG95" i="61"/>
  <c r="BI99" i="61"/>
  <c r="BF99" i="61"/>
  <c r="BP99" i="61" s="1"/>
  <c r="GQ95" i="61"/>
  <c r="HG99" i="61" s="1"/>
  <c r="BH100" i="61"/>
  <c r="BK100" i="61"/>
  <c r="BI101" i="61"/>
  <c r="BP101" i="61"/>
  <c r="BH102" i="61"/>
  <c r="BK102" i="61"/>
  <c r="CX99" i="61"/>
  <c r="BI103" i="61"/>
  <c r="BK104" i="61"/>
  <c r="BZ94" i="61"/>
  <c r="CI94" i="61"/>
  <c r="GA94" i="61"/>
  <c r="BZ95" i="61"/>
  <c r="CI95" i="61"/>
  <c r="GA95" i="61"/>
  <c r="BZ96" i="61"/>
  <c r="CI96" i="61"/>
  <c r="GA96" i="61"/>
  <c r="FZ96" i="61" s="1"/>
  <c r="IA96" i="61" s="1"/>
  <c r="GQ96" i="61"/>
  <c r="HG100" i="61" s="1"/>
  <c r="BZ97" i="61"/>
  <c r="CI97" i="61"/>
  <c r="GA97" i="61"/>
  <c r="FZ97" i="61" s="1"/>
  <c r="IA97" i="61" s="1"/>
  <c r="GQ97" i="61"/>
  <c r="HG101" i="61" s="1"/>
  <c r="BZ98" i="61"/>
  <c r="CI98" i="61"/>
  <c r="GA98" i="61"/>
  <c r="FZ98" i="61" s="1"/>
  <c r="IA98" i="61" s="1"/>
  <c r="GQ98" i="61"/>
  <c r="HG102" i="61" s="1"/>
  <c r="BZ99" i="61"/>
  <c r="CI99" i="61"/>
  <c r="GA99" i="61"/>
  <c r="FZ99" i="61" s="1"/>
  <c r="IA99" i="61" s="1"/>
  <c r="GQ99" i="61"/>
  <c r="HG103" i="61" s="1"/>
  <c r="BZ100" i="61"/>
  <c r="CI100" i="61"/>
  <c r="GA100" i="61"/>
  <c r="FZ100" i="61" s="1"/>
  <c r="IA100" i="61" s="1"/>
  <c r="GQ100" i="61"/>
  <c r="HG104" i="61" s="1"/>
  <c r="BG105" i="61"/>
  <c r="BJ105" i="61"/>
  <c r="BZ101" i="61"/>
  <c r="CI101" i="61"/>
  <c r="GA101" i="61"/>
  <c r="FZ101" i="61" s="1"/>
  <c r="IA101" i="61" s="1"/>
  <c r="GQ101" i="61"/>
  <c r="HG105" i="61" s="1"/>
  <c r="BG106" i="61"/>
  <c r="BJ106" i="61"/>
  <c r="BZ102" i="61"/>
  <c r="CI102" i="61"/>
  <c r="GA102" i="61"/>
  <c r="FZ102" i="61" s="1"/>
  <c r="IA102" i="61" s="1"/>
  <c r="GQ102" i="61"/>
  <c r="HG106" i="61" s="1"/>
  <c r="Z103" i="61"/>
  <c r="AE103" i="61"/>
  <c r="GS103" i="61"/>
  <c r="HI107" i="61" s="1"/>
  <c r="BA107" i="61"/>
  <c r="BE107" i="61"/>
  <c r="GT103" i="61"/>
  <c r="HJ107" i="61" s="1"/>
  <c r="CA103" i="61"/>
  <c r="GA103" i="61"/>
  <c r="FZ103" i="61" s="1"/>
  <c r="IA103" i="61" s="1"/>
  <c r="IG103" i="61"/>
  <c r="GC104" i="61"/>
  <c r="CK104" i="61"/>
  <c r="CI104" i="61"/>
  <c r="BZ104" i="61"/>
  <c r="BG108" i="61"/>
  <c r="BJ108" i="61"/>
  <c r="IO104" i="61"/>
  <c r="CB105" i="61"/>
  <c r="CY105" i="61" s="1"/>
  <c r="BG109" i="61"/>
  <c r="BJ109" i="61"/>
  <c r="IL105" i="61"/>
  <c r="IM105" i="61" s="1"/>
  <c r="BI111" i="61"/>
  <c r="BG112" i="61"/>
  <c r="BJ112" i="61"/>
  <c r="BH113" i="61"/>
  <c r="BK113" i="61"/>
  <c r="Z94" i="61"/>
  <c r="CA94" i="61"/>
  <c r="Z95" i="61"/>
  <c r="CA95" i="61"/>
  <c r="FL95" i="61"/>
  <c r="Z96" i="61"/>
  <c r="CA96" i="61"/>
  <c r="FL96" i="61"/>
  <c r="Z97" i="61"/>
  <c r="CA97" i="61"/>
  <c r="FL97" i="61"/>
  <c r="Z98" i="61"/>
  <c r="FL98" i="61"/>
  <c r="Z99" i="61"/>
  <c r="FL99" i="61"/>
  <c r="Z100" i="61"/>
  <c r="BH104" i="61"/>
  <c r="FL100" i="61"/>
  <c r="Z101" i="61"/>
  <c r="BH105" i="61"/>
  <c r="BK105" i="61"/>
  <c r="FL101" i="61"/>
  <c r="Z102" i="61"/>
  <c r="BH106" i="61"/>
  <c r="BK106" i="61"/>
  <c r="FL102" i="61"/>
  <c r="BI107" i="61"/>
  <c r="BR103" i="61"/>
  <c r="CI103" i="61"/>
  <c r="IO103" i="61"/>
  <c r="CY104" i="61"/>
  <c r="BK108" i="61"/>
  <c r="IL104" i="61"/>
  <c r="IM104" i="61" s="1"/>
  <c r="BH109" i="61"/>
  <c r="BK109" i="61"/>
  <c r="CX106" i="61"/>
  <c r="BI110" i="61"/>
  <c r="BJ111" i="61"/>
  <c r="BH112" i="61"/>
  <c r="BK112" i="61"/>
  <c r="IL93" i="61"/>
  <c r="IM93" i="61" s="1"/>
  <c r="AE94" i="61"/>
  <c r="CK94" i="61"/>
  <c r="GS94" i="61"/>
  <c r="HI98" i="61" s="1"/>
  <c r="AE95" i="61"/>
  <c r="CK95" i="61"/>
  <c r="EM95" i="61"/>
  <c r="GS95" i="61"/>
  <c r="HI99" i="61" s="1"/>
  <c r="AE96" i="61"/>
  <c r="CG96" i="61"/>
  <c r="CK96" i="61"/>
  <c r="EM96" i="61"/>
  <c r="GS96" i="61"/>
  <c r="HI100" i="61" s="1"/>
  <c r="AE97" i="61"/>
  <c r="CG97" i="61"/>
  <c r="CK97" i="61"/>
  <c r="EM97" i="61"/>
  <c r="GS97" i="61"/>
  <c r="HI101" i="61" s="1"/>
  <c r="AE98" i="61"/>
  <c r="CG98" i="61"/>
  <c r="CK98" i="61"/>
  <c r="EM98" i="61"/>
  <c r="GS98" i="61"/>
  <c r="HI102" i="61" s="1"/>
  <c r="AE99" i="61"/>
  <c r="BQ103" i="61"/>
  <c r="BM103" i="61"/>
  <c r="CG99" i="61"/>
  <c r="CK99" i="61"/>
  <c r="EM99" i="61"/>
  <c r="GS99" i="61"/>
  <c r="HI103" i="61" s="1"/>
  <c r="AE100" i="61"/>
  <c r="BQ104" i="61"/>
  <c r="BM104" i="61"/>
  <c r="BR104" i="61"/>
  <c r="BN104" i="61"/>
  <c r="CG100" i="61"/>
  <c r="CK100" i="61"/>
  <c r="EM100" i="61"/>
  <c r="GS100" i="61"/>
  <c r="HI104" i="61" s="1"/>
  <c r="AE101" i="61"/>
  <c r="BQ105" i="61"/>
  <c r="BM105" i="61"/>
  <c r="BR105" i="61"/>
  <c r="BN105" i="61"/>
  <c r="CG101" i="61"/>
  <c r="CK101" i="61"/>
  <c r="EM101" i="61"/>
  <c r="GS101" i="61"/>
  <c r="HI105" i="61" s="1"/>
  <c r="AE102" i="61"/>
  <c r="BQ106" i="61"/>
  <c r="BM106" i="61"/>
  <c r="BR106" i="61"/>
  <c r="BN106" i="61"/>
  <c r="CG102" i="61"/>
  <c r="CK102" i="61"/>
  <c r="EM102" i="61"/>
  <c r="GS102" i="61"/>
  <c r="HI106" i="61" s="1"/>
  <c r="BG107" i="61"/>
  <c r="BJ107" i="61"/>
  <c r="IL103" i="61"/>
  <c r="IM103" i="61" s="1"/>
  <c r="FL104" i="61"/>
  <c r="CG105" i="61"/>
  <c r="BG110" i="61"/>
  <c r="BJ110" i="61"/>
  <c r="BK111" i="61"/>
  <c r="CX109" i="61"/>
  <c r="BI113" i="61"/>
  <c r="X96" i="61"/>
  <c r="X97" i="61"/>
  <c r="X98" i="61"/>
  <c r="X99" i="61"/>
  <c r="X100" i="61"/>
  <c r="BI104" i="61"/>
  <c r="GT100" i="61"/>
  <c r="HJ104" i="61" s="1"/>
  <c r="X101" i="61"/>
  <c r="GT101" i="61"/>
  <c r="HJ105" i="61" s="1"/>
  <c r="X102" i="61"/>
  <c r="BP106" i="61"/>
  <c r="GT102" i="61"/>
  <c r="HJ106" i="61" s="1"/>
  <c r="BK107" i="61"/>
  <c r="BI108" i="61"/>
  <c r="GC105" i="61"/>
  <c r="CK105" i="61"/>
  <c r="CA105" i="61"/>
  <c r="Z105" i="61"/>
  <c r="CI105" i="61"/>
  <c r="BZ105" i="61"/>
  <c r="AD105" i="61"/>
  <c r="GD105" i="61"/>
  <c r="BK110" i="61"/>
  <c r="BJ113" i="61"/>
  <c r="BK114" i="61"/>
  <c r="CX114" i="61"/>
  <c r="X103" i="61"/>
  <c r="X104" i="61"/>
  <c r="GT104" i="61"/>
  <c r="HJ108" i="61" s="1"/>
  <c r="X105" i="61"/>
  <c r="GT105" i="61"/>
  <c r="HJ109" i="61" s="1"/>
  <c r="X106" i="61"/>
  <c r="GD106" i="61"/>
  <c r="IP106" i="61" s="1"/>
  <c r="GT106" i="61"/>
  <c r="HJ110" i="61" s="1"/>
  <c r="X107" i="61"/>
  <c r="GD107" i="61"/>
  <c r="GT107" i="61"/>
  <c r="HJ111" i="61" s="1"/>
  <c r="X108" i="61"/>
  <c r="BA108" i="61"/>
  <c r="BP108" i="61" s="1"/>
  <c r="GD108" i="61"/>
  <c r="GT108" i="61"/>
  <c r="HJ112" i="61" s="1"/>
  <c r="HR112" i="61" s="1"/>
  <c r="X109" i="61"/>
  <c r="BA109" i="61"/>
  <c r="BN109" i="61" s="1"/>
  <c r="GD109" i="61"/>
  <c r="GT109" i="61"/>
  <c r="HJ113" i="61" s="1"/>
  <c r="X110" i="61"/>
  <c r="BI114" i="61"/>
  <c r="BA110" i="61"/>
  <c r="BN110" i="61" s="1"/>
  <c r="GD110" i="61"/>
  <c r="IP110" i="61" s="1"/>
  <c r="GT110" i="61"/>
  <c r="HJ114" i="61" s="1"/>
  <c r="X111" i="61"/>
  <c r="BI115" i="61"/>
  <c r="BP115" i="61"/>
  <c r="BA111" i="61"/>
  <c r="BR111" i="61" s="1"/>
  <c r="GD111" i="61"/>
  <c r="IP111" i="61" s="1"/>
  <c r="GT111" i="61"/>
  <c r="HJ115" i="61" s="1"/>
  <c r="BY112" i="61"/>
  <c r="X112" i="61"/>
  <c r="BI116" i="61"/>
  <c r="BA112" i="61"/>
  <c r="BF112" i="61"/>
  <c r="CA112" i="61"/>
  <c r="CG112" i="61"/>
  <c r="IL112" i="61"/>
  <c r="IM112" i="61" s="1"/>
  <c r="AE113" i="61"/>
  <c r="BE117" i="61"/>
  <c r="BM117" i="61" s="1"/>
  <c r="GT113" i="61"/>
  <c r="HJ117" i="61" s="1"/>
  <c r="BF113" i="61"/>
  <c r="BP113" i="61" s="1"/>
  <c r="CA113" i="61"/>
  <c r="IO113" i="61"/>
  <c r="GS113" i="61"/>
  <c r="HI117" i="61" s="1"/>
  <c r="BH118" i="61"/>
  <c r="BK118" i="61"/>
  <c r="CK114" i="61"/>
  <c r="BK119" i="61"/>
  <c r="BK120" i="61"/>
  <c r="BJ121" i="61"/>
  <c r="Y104" i="61"/>
  <c r="GA104" i="61"/>
  <c r="GI104" i="61"/>
  <c r="Y105" i="61"/>
  <c r="GA105" i="61"/>
  <c r="GI105" i="61"/>
  <c r="GQ105" i="61"/>
  <c r="HG109" i="61" s="1"/>
  <c r="Y106" i="61"/>
  <c r="BZ106" i="61"/>
  <c r="CI106" i="61"/>
  <c r="GA106" i="61"/>
  <c r="GQ106" i="61"/>
  <c r="HG110" i="61" s="1"/>
  <c r="BZ107" i="61"/>
  <c r="CI107" i="61"/>
  <c r="GA107" i="61"/>
  <c r="FZ107" i="61" s="1"/>
  <c r="IA107" i="61" s="1"/>
  <c r="GQ107" i="61"/>
  <c r="HG111" i="61" s="1"/>
  <c r="BZ108" i="61"/>
  <c r="CI108" i="61"/>
  <c r="GA108" i="61"/>
  <c r="FZ108" i="61" s="1"/>
  <c r="IA108" i="61" s="1"/>
  <c r="BZ109" i="61"/>
  <c r="CI109" i="61"/>
  <c r="GA109" i="61"/>
  <c r="BG114" i="61"/>
  <c r="BJ114" i="61"/>
  <c r="BZ110" i="61"/>
  <c r="CI110" i="61"/>
  <c r="GA110" i="61"/>
  <c r="GQ110" i="61"/>
  <c r="HG114" i="61" s="1"/>
  <c r="BG115" i="61"/>
  <c r="BJ115" i="61"/>
  <c r="BZ111" i="61"/>
  <c r="CI111" i="61"/>
  <c r="GA111" i="61"/>
  <c r="GQ111" i="61"/>
  <c r="HG115" i="61" s="1"/>
  <c r="BG116" i="61"/>
  <c r="BJ116" i="61"/>
  <c r="CI112" i="61"/>
  <c r="GC112" i="61"/>
  <c r="FZ112" i="61" s="1"/>
  <c r="IA112" i="61" s="1"/>
  <c r="GQ112" i="61"/>
  <c r="HG116" i="61" s="1"/>
  <c r="IG112" i="61"/>
  <c r="BI117" i="61"/>
  <c r="BY114" i="61"/>
  <c r="AE114" i="61"/>
  <c r="GS114" i="61"/>
  <c r="HI118" i="61" s="1"/>
  <c r="BA118" i="61"/>
  <c r="BE118" i="61"/>
  <c r="GT114" i="61"/>
  <c r="HJ118" i="61" s="1"/>
  <c r="BX114" i="61"/>
  <c r="CB114" i="61" s="1"/>
  <c r="BK121" i="61"/>
  <c r="CX118" i="61"/>
  <c r="Z106" i="61"/>
  <c r="CA106" i="61"/>
  <c r="Z107" i="61"/>
  <c r="CA107" i="61"/>
  <c r="Z108" i="61"/>
  <c r="CA108" i="61"/>
  <c r="Z109" i="61"/>
  <c r="CA109" i="61"/>
  <c r="Z110" i="61"/>
  <c r="CA110" i="61"/>
  <c r="Z111" i="61"/>
  <c r="BK115" i="61"/>
  <c r="CA111" i="61"/>
  <c r="AD112" i="61"/>
  <c r="BK116" i="61"/>
  <c r="BX112" i="61"/>
  <c r="FZ113" i="61"/>
  <c r="IA113" i="61" s="1"/>
  <c r="BG117" i="61"/>
  <c r="BJ117" i="61"/>
  <c r="BX113" i="61"/>
  <c r="CK113" i="61"/>
  <c r="BI118" i="61"/>
  <c r="IG114" i="61"/>
  <c r="CX115" i="61"/>
  <c r="BJ122" i="61"/>
  <c r="CX124" i="61"/>
  <c r="AE104" i="61"/>
  <c r="AE105" i="61"/>
  <c r="AE106" i="61"/>
  <c r="CK106" i="61"/>
  <c r="AA107" i="61"/>
  <c r="AE107" i="61"/>
  <c r="CK107" i="61"/>
  <c r="AA108" i="61"/>
  <c r="AE108" i="61"/>
  <c r="CK108" i="61"/>
  <c r="AA109" i="61"/>
  <c r="AE109" i="61"/>
  <c r="BM113" i="61"/>
  <c r="CK109" i="61"/>
  <c r="GS109" i="61"/>
  <c r="HI113" i="61" s="1"/>
  <c r="IL109" i="61"/>
  <c r="IM109" i="61" s="1"/>
  <c r="AA110" i="61"/>
  <c r="AE110" i="61"/>
  <c r="BQ114" i="61"/>
  <c r="BM114" i="61"/>
  <c r="BR114" i="61"/>
  <c r="BN114" i="61"/>
  <c r="CK110" i="61"/>
  <c r="GS110" i="61"/>
  <c r="HI114" i="61" s="1"/>
  <c r="AA111" i="61"/>
  <c r="AE111" i="61"/>
  <c r="BQ115" i="61"/>
  <c r="BM115" i="61"/>
  <c r="BR115" i="61"/>
  <c r="BN115" i="61"/>
  <c r="CK111" i="61"/>
  <c r="GS111" i="61"/>
  <c r="HI115" i="61" s="1"/>
  <c r="AE112" i="61"/>
  <c r="BE116" i="61"/>
  <c r="BQ116" i="61" s="1"/>
  <c r="GT112" i="61"/>
  <c r="HJ116" i="61" s="1"/>
  <c r="CK112" i="61"/>
  <c r="GS112" i="61"/>
  <c r="HI116" i="61" s="1"/>
  <c r="BK117" i="61"/>
  <c r="BJ118" i="61"/>
  <c r="BJ119" i="61"/>
  <c r="BJ120" i="61"/>
  <c r="BK122" i="61"/>
  <c r="X113" i="61"/>
  <c r="X114" i="61"/>
  <c r="GD114" i="61"/>
  <c r="FZ114" i="61" s="1"/>
  <c r="IA114" i="61" s="1"/>
  <c r="X115" i="61"/>
  <c r="BI119" i="61"/>
  <c r="BP119" i="61"/>
  <c r="GD115" i="61"/>
  <c r="IP115" i="61" s="1"/>
  <c r="GT115" i="61"/>
  <c r="HJ119" i="61" s="1"/>
  <c r="X116" i="61"/>
  <c r="BI120" i="61"/>
  <c r="BP120" i="61"/>
  <c r="GD116" i="61"/>
  <c r="GT116" i="61"/>
  <c r="HJ120" i="61" s="1"/>
  <c r="X117" i="61"/>
  <c r="BI121" i="61"/>
  <c r="BP121" i="61"/>
  <c r="GD117" i="61"/>
  <c r="GT117" i="61"/>
  <c r="HJ121" i="61" s="1"/>
  <c r="X118" i="61"/>
  <c r="BI122" i="61"/>
  <c r="BF122" i="61"/>
  <c r="GQ118" i="61"/>
  <c r="HG122" i="61" s="1"/>
  <c r="CA118" i="61"/>
  <c r="GS118" i="61"/>
  <c r="HI122" i="61" s="1"/>
  <c r="IG118" i="61"/>
  <c r="AB119" i="61"/>
  <c r="AD119" i="61"/>
  <c r="BQ123" i="61"/>
  <c r="BM123" i="61"/>
  <c r="BR123" i="61"/>
  <c r="BN123" i="61"/>
  <c r="EL119" i="61"/>
  <c r="CG120" i="61"/>
  <c r="BH124" i="61"/>
  <c r="BI125" i="61"/>
  <c r="BP125" i="61"/>
  <c r="Z122" i="61"/>
  <c r="BH126" i="61"/>
  <c r="IL122" i="61"/>
  <c r="IM122" i="61" s="1"/>
  <c r="AB123" i="61"/>
  <c r="AD123" i="61"/>
  <c r="IL123" i="61"/>
  <c r="IM123" i="61" s="1"/>
  <c r="AB124" i="61"/>
  <c r="AD124" i="61"/>
  <c r="EL124" i="61"/>
  <c r="CG125" i="61"/>
  <c r="BH129" i="61"/>
  <c r="BJ125" i="61"/>
  <c r="CI126" i="61"/>
  <c r="BZ126" i="61"/>
  <c r="GC126" i="61"/>
  <c r="FZ126" i="61" s="1"/>
  <c r="IA126" i="61" s="1"/>
  <c r="CK126" i="61"/>
  <c r="BG130" i="61"/>
  <c r="BJ130" i="61"/>
  <c r="CA126" i="61"/>
  <c r="IO126" i="61"/>
  <c r="W127" i="61"/>
  <c r="BA131" i="61"/>
  <c r="GS127" i="61"/>
  <c r="HI131" i="61" s="1"/>
  <c r="GT127" i="61"/>
  <c r="HJ131" i="61" s="1"/>
  <c r="BE131" i="61"/>
  <c r="BZ114" i="61"/>
  <c r="CI114" i="61"/>
  <c r="BZ115" i="61"/>
  <c r="CI115" i="61"/>
  <c r="GA115" i="61"/>
  <c r="GQ115" i="61"/>
  <c r="HG119" i="61" s="1"/>
  <c r="BZ116" i="61"/>
  <c r="CI116" i="61"/>
  <c r="GA116" i="61"/>
  <c r="GQ116" i="61"/>
  <c r="HG120" i="61" s="1"/>
  <c r="BZ117" i="61"/>
  <c r="CI117" i="61"/>
  <c r="GA117" i="61"/>
  <c r="GQ117" i="61"/>
  <c r="HG121" i="61" s="1"/>
  <c r="BI123" i="61"/>
  <c r="IL119" i="61"/>
  <c r="IM119" i="61" s="1"/>
  <c r="AB120" i="61"/>
  <c r="AD120" i="61"/>
  <c r="BQ124" i="61"/>
  <c r="BM124" i="61"/>
  <c r="BR124" i="61"/>
  <c r="BN124" i="61"/>
  <c r="CI121" i="61"/>
  <c r="BZ121" i="61"/>
  <c r="GC121" i="61"/>
  <c r="FZ121" i="61" s="1"/>
  <c r="IA121" i="61" s="1"/>
  <c r="CK121" i="61"/>
  <c r="CA121" i="61"/>
  <c r="IO121" i="61"/>
  <c r="IL121" i="61"/>
  <c r="IM121" i="61" s="1"/>
  <c r="AB122" i="61"/>
  <c r="AD122" i="61"/>
  <c r="BQ126" i="61"/>
  <c r="BM126" i="61"/>
  <c r="BR126" i="61"/>
  <c r="BN126" i="61"/>
  <c r="IO122" i="61"/>
  <c r="IO123" i="61"/>
  <c r="BI128" i="61"/>
  <c r="AB125" i="61"/>
  <c r="AD125" i="61"/>
  <c r="BG125" i="61"/>
  <c r="BJ126" i="61"/>
  <c r="CX130" i="61"/>
  <c r="Z114" i="61"/>
  <c r="Z115" i="61"/>
  <c r="BH119" i="61"/>
  <c r="Z116" i="61"/>
  <c r="BH120" i="61"/>
  <c r="Z117" i="61"/>
  <c r="BH121" i="61"/>
  <c r="CI118" i="61"/>
  <c r="BZ118" i="61"/>
  <c r="Z118" i="61"/>
  <c r="AD118" i="61"/>
  <c r="BH122" i="61"/>
  <c r="BX118" i="61"/>
  <c r="CB118" i="61" s="1"/>
  <c r="CI119" i="61"/>
  <c r="BZ119" i="61"/>
  <c r="GC119" i="61"/>
  <c r="FZ119" i="61" s="1"/>
  <c r="IA119" i="61" s="1"/>
  <c r="CK119" i="61"/>
  <c r="CA119" i="61"/>
  <c r="BP126" i="61"/>
  <c r="CI123" i="61"/>
  <c r="BZ123" i="61"/>
  <c r="GC123" i="61"/>
  <c r="FZ123" i="61" s="1"/>
  <c r="IA123" i="61" s="1"/>
  <c r="CK123" i="61"/>
  <c r="BG127" i="61"/>
  <c r="CA123" i="61"/>
  <c r="CI124" i="61"/>
  <c r="BZ124" i="61"/>
  <c r="GC124" i="61"/>
  <c r="FZ124" i="61" s="1"/>
  <c r="IA124" i="61" s="1"/>
  <c r="CK124" i="61"/>
  <c r="BG128" i="61"/>
  <c r="CA124" i="61"/>
  <c r="BI129" i="61"/>
  <c r="IL125" i="61"/>
  <c r="IM125" i="61" s="1"/>
  <c r="BT127" i="61"/>
  <c r="CB127" i="61" s="1"/>
  <c r="GI127" i="61"/>
  <c r="BI127" i="61"/>
  <c r="EL127" i="61"/>
  <c r="BJ128" i="61"/>
  <c r="BJ129" i="61"/>
  <c r="AA115" i="61"/>
  <c r="AE115" i="61"/>
  <c r="BQ119" i="61"/>
  <c r="BM119" i="61"/>
  <c r="BR119" i="61"/>
  <c r="BN119" i="61"/>
  <c r="BX115" i="61"/>
  <c r="CB115" i="61" s="1"/>
  <c r="CY115" i="61" s="1"/>
  <c r="GS115" i="61"/>
  <c r="HI119" i="61" s="1"/>
  <c r="AA116" i="61"/>
  <c r="AE116" i="61"/>
  <c r="BQ120" i="61"/>
  <c r="BM120" i="61"/>
  <c r="BR120" i="61"/>
  <c r="BN120" i="61"/>
  <c r="BX116" i="61"/>
  <c r="CB116" i="61" s="1"/>
  <c r="GS116" i="61"/>
  <c r="HI120" i="61" s="1"/>
  <c r="AA117" i="61"/>
  <c r="AE117" i="61"/>
  <c r="BQ121" i="61"/>
  <c r="BM121" i="61"/>
  <c r="BR121" i="61"/>
  <c r="BN121" i="61"/>
  <c r="BX117" i="61"/>
  <c r="CB117" i="61" s="1"/>
  <c r="GS117" i="61"/>
  <c r="HI121" i="61" s="1"/>
  <c r="FZ118" i="61"/>
  <c r="IA118" i="61" s="1"/>
  <c r="AA118" i="61"/>
  <c r="AE118" i="61"/>
  <c r="BE122" i="61"/>
  <c r="BM122" i="61" s="1"/>
  <c r="GT118" i="61"/>
  <c r="HJ122" i="61" s="1"/>
  <c r="CK118" i="61"/>
  <c r="CI120" i="61"/>
  <c r="BZ120" i="61"/>
  <c r="GC120" i="61"/>
  <c r="FZ120" i="61" s="1"/>
  <c r="IA120" i="61" s="1"/>
  <c r="CK120" i="61"/>
  <c r="CA120" i="61"/>
  <c r="BQ125" i="61"/>
  <c r="BM125" i="61"/>
  <c r="BR125" i="61"/>
  <c r="BN125" i="61"/>
  <c r="CI122" i="61"/>
  <c r="BZ122" i="61"/>
  <c r="GC122" i="61"/>
  <c r="FZ122" i="61" s="1"/>
  <c r="IA122" i="61" s="1"/>
  <c r="CK122" i="61"/>
  <c r="BK127" i="61"/>
  <c r="BJ123" i="61"/>
  <c r="BJ124" i="61"/>
  <c r="CI125" i="61"/>
  <c r="BZ125" i="61"/>
  <c r="GC125" i="61"/>
  <c r="FZ125" i="61" s="1"/>
  <c r="IA125" i="61" s="1"/>
  <c r="CK125" i="61"/>
  <c r="CA125" i="61"/>
  <c r="IO125" i="61"/>
  <c r="CX128" i="61"/>
  <c r="CX129" i="61"/>
  <c r="AA119" i="61"/>
  <c r="AE119" i="61"/>
  <c r="BX119" i="61"/>
  <c r="CB119" i="61" s="1"/>
  <c r="GS119" i="61"/>
  <c r="HI123" i="61" s="1"/>
  <c r="AA120" i="61"/>
  <c r="AE120" i="61"/>
  <c r="BX120" i="61"/>
  <c r="CB120" i="61" s="1"/>
  <c r="CY120" i="61" s="1"/>
  <c r="GS120" i="61"/>
  <c r="HI124" i="61" s="1"/>
  <c r="AA121" i="61"/>
  <c r="AE121" i="61"/>
  <c r="BX121" i="61"/>
  <c r="GS121" i="61"/>
  <c r="HI125" i="61" s="1"/>
  <c r="AE122" i="61"/>
  <c r="BT122" i="61"/>
  <c r="BX122" i="61"/>
  <c r="CG122" i="61"/>
  <c r="EM122" i="61"/>
  <c r="GS122" i="61"/>
  <c r="HI126" i="61" s="1"/>
  <c r="AE123" i="61"/>
  <c r="BM127" i="61"/>
  <c r="BX123" i="61"/>
  <c r="CB123" i="61" s="1"/>
  <c r="CG123" i="61"/>
  <c r="EM123" i="61"/>
  <c r="GS123" i="61"/>
  <c r="HI127" i="61" s="1"/>
  <c r="AE124" i="61"/>
  <c r="BM128" i="61"/>
  <c r="BX124" i="61"/>
  <c r="CG124" i="61"/>
  <c r="GS124" i="61"/>
  <c r="HI128" i="61" s="1"/>
  <c r="AA125" i="61"/>
  <c r="AE125" i="61"/>
  <c r="BM129" i="61"/>
  <c r="BX125" i="61"/>
  <c r="CB125" i="61" s="1"/>
  <c r="GS125" i="61"/>
  <c r="HI129" i="61" s="1"/>
  <c r="AA126" i="61"/>
  <c r="AE126" i="61"/>
  <c r="BQ130" i="61"/>
  <c r="BM130" i="61"/>
  <c r="BR130" i="61"/>
  <c r="BN130" i="61"/>
  <c r="BX126" i="61"/>
  <c r="GS126" i="61"/>
  <c r="HI130" i="61" s="1"/>
  <c r="IG126" i="61"/>
  <c r="GC127" i="61"/>
  <c r="CK127" i="61"/>
  <c r="CA127" i="61"/>
  <c r="IG127" i="61"/>
  <c r="BJ132" i="61"/>
  <c r="BF128" i="61"/>
  <c r="BP128" i="61" s="1"/>
  <c r="BN128" i="61"/>
  <c r="BJ133" i="61"/>
  <c r="BF129" i="61"/>
  <c r="BP129" i="61" s="1"/>
  <c r="BN129" i="61"/>
  <c r="CI130" i="61"/>
  <c r="BZ130" i="61"/>
  <c r="GC130" i="61"/>
  <c r="FZ130" i="61" s="1"/>
  <c r="IA130" i="61" s="1"/>
  <c r="CK130" i="61"/>
  <c r="X119" i="61"/>
  <c r="GT119" i="61"/>
  <c r="HJ123" i="61" s="1"/>
  <c r="X120" i="61"/>
  <c r="GT120" i="61"/>
  <c r="HJ124" i="61" s="1"/>
  <c r="X121" i="61"/>
  <c r="GT121" i="61"/>
  <c r="HJ125" i="61" s="1"/>
  <c r="IG121" i="61"/>
  <c r="X122" i="61"/>
  <c r="GT122" i="61"/>
  <c r="HJ126" i="61" s="1"/>
  <c r="X123" i="61"/>
  <c r="GT123" i="61"/>
  <c r="HJ127" i="61" s="1"/>
  <c r="X124" i="61"/>
  <c r="GT124" i="61"/>
  <c r="HJ128" i="61" s="1"/>
  <c r="X125" i="61"/>
  <c r="GT125" i="61"/>
  <c r="HJ129" i="61" s="1"/>
  <c r="X126" i="61"/>
  <c r="BI130" i="61"/>
  <c r="BP130" i="61"/>
  <c r="GT126" i="61"/>
  <c r="HJ130" i="61" s="1"/>
  <c r="BG131" i="61"/>
  <c r="BJ131" i="61"/>
  <c r="BF127" i="61"/>
  <c r="BH132" i="61"/>
  <c r="BK132" i="61"/>
  <c r="GI129" i="61"/>
  <c r="BT129" i="61"/>
  <c r="CB129" i="61" s="1"/>
  <c r="BH133" i="61"/>
  <c r="BK133" i="61"/>
  <c r="IO129" i="61"/>
  <c r="Z130" i="61"/>
  <c r="BK134" i="61"/>
  <c r="GQ119" i="61"/>
  <c r="HG123" i="61" s="1"/>
  <c r="GQ120" i="61"/>
  <c r="HG124" i="61" s="1"/>
  <c r="GQ121" i="61"/>
  <c r="HG125" i="61" s="1"/>
  <c r="GQ122" i="61"/>
  <c r="HG126" i="61" s="1"/>
  <c r="GQ126" i="61"/>
  <c r="HG130" i="61" s="1"/>
  <c r="BY127" i="61"/>
  <c r="AB127" i="61"/>
  <c r="AD127" i="61"/>
  <c r="BH131" i="61"/>
  <c r="BK131" i="61"/>
  <c r="GA127" i="61"/>
  <c r="IL127" i="61"/>
  <c r="IM127" i="61" s="1"/>
  <c r="GC128" i="61"/>
  <c r="CK128" i="61"/>
  <c r="AD128" i="61"/>
  <c r="BZ128" i="61"/>
  <c r="CI128" i="61"/>
  <c r="IL128" i="61"/>
  <c r="IM128" i="61" s="1"/>
  <c r="GC129" i="61"/>
  <c r="CK129" i="61"/>
  <c r="AD129" i="61"/>
  <c r="BZ129" i="61"/>
  <c r="CI129" i="61"/>
  <c r="FL129" i="61"/>
  <c r="IL130" i="61"/>
  <c r="IM130" i="61" s="1"/>
  <c r="IL129" i="61"/>
  <c r="IM129" i="61" s="1"/>
  <c r="AB130" i="61"/>
  <c r="AD130" i="61"/>
  <c r="FL130" i="61"/>
  <c r="W131" i="61"/>
  <c r="AA131" i="61"/>
  <c r="BH135" i="61"/>
  <c r="BK135" i="61"/>
  <c r="CX132" i="61"/>
  <c r="CX135" i="61"/>
  <c r="CX136" i="61"/>
  <c r="CG127" i="61"/>
  <c r="AE128" i="61"/>
  <c r="BQ132" i="61"/>
  <c r="BM132" i="61"/>
  <c r="BR132" i="61"/>
  <c r="BN132" i="61"/>
  <c r="GS128" i="61"/>
  <c r="HI132" i="61" s="1"/>
  <c r="AE129" i="61"/>
  <c r="BQ133" i="61"/>
  <c r="BM133" i="61"/>
  <c r="BR133" i="61"/>
  <c r="BN133" i="61"/>
  <c r="GS129" i="61"/>
  <c r="HI133" i="61" s="1"/>
  <c r="AE130" i="61"/>
  <c r="BQ134" i="61"/>
  <c r="BM134" i="61"/>
  <c r="BR134" i="61"/>
  <c r="BN134" i="61"/>
  <c r="BT130" i="61"/>
  <c r="BX130" i="61"/>
  <c r="CG130" i="61"/>
  <c r="GS130" i="61"/>
  <c r="HI134" i="61" s="1"/>
  <c r="CG131" i="61"/>
  <c r="AD131" i="61"/>
  <c r="BM135" i="61"/>
  <c r="BN135" i="61"/>
  <c r="BY131" i="61"/>
  <c r="BJ136" i="61"/>
  <c r="FZ133" i="61"/>
  <c r="IA133" i="61" s="1"/>
  <c r="X127" i="61"/>
  <c r="X128" i="61"/>
  <c r="BI132" i="61"/>
  <c r="BP132" i="61"/>
  <c r="GT128" i="61"/>
  <c r="HJ132" i="61" s="1"/>
  <c r="X129" i="61"/>
  <c r="BI133" i="61"/>
  <c r="BP133" i="61"/>
  <c r="GT129" i="61"/>
  <c r="HJ133" i="61" s="1"/>
  <c r="X130" i="61"/>
  <c r="BI134" i="61"/>
  <c r="BP134" i="61"/>
  <c r="GT130" i="61"/>
  <c r="HJ134" i="61" s="1"/>
  <c r="IG130" i="61"/>
  <c r="GI131" i="61"/>
  <c r="BT131" i="61"/>
  <c r="Z131" i="61"/>
  <c r="BI135" i="61"/>
  <c r="GQ131" i="61"/>
  <c r="HG135" i="61" s="1"/>
  <c r="BF135" i="61"/>
  <c r="BP135" i="61" s="1"/>
  <c r="IO131" i="61"/>
  <c r="BH136" i="61"/>
  <c r="BK136" i="61"/>
  <c r="CX134" i="61"/>
  <c r="BG134" i="61"/>
  <c r="BJ134" i="61"/>
  <c r="CI131" i="61"/>
  <c r="BZ131" i="61"/>
  <c r="GC131" i="61"/>
  <c r="FZ131" i="61" s="1"/>
  <c r="IA131" i="61" s="1"/>
  <c r="CK131" i="61"/>
  <c r="BJ135" i="61"/>
  <c r="EM131" i="61"/>
  <c r="IL131" i="61"/>
  <c r="IM131" i="61" s="1"/>
  <c r="Z132" i="61"/>
  <c r="AD132" i="61"/>
  <c r="CA132" i="61"/>
  <c r="GC132" i="61"/>
  <c r="FZ132" i="61" s="1"/>
  <c r="IA132" i="61" s="1"/>
  <c r="IL132" i="61"/>
  <c r="IM132" i="61" s="1"/>
  <c r="AE133" i="61"/>
  <c r="BQ137" i="61"/>
  <c r="BM137" i="61"/>
  <c r="BR137" i="61"/>
  <c r="BN137" i="61"/>
  <c r="BX133" i="61"/>
  <c r="CB133" i="61" s="1"/>
  <c r="CG133" i="61"/>
  <c r="CK133" i="61"/>
  <c r="GT133" i="61"/>
  <c r="HJ137" i="61" s="1"/>
  <c r="AA134" i="61"/>
  <c r="AE134" i="61"/>
  <c r="BQ138" i="61"/>
  <c r="BM138" i="61"/>
  <c r="BR138" i="61"/>
  <c r="BN138" i="61"/>
  <c r="BX134" i="61"/>
  <c r="CB134" i="61" s="1"/>
  <c r="CK134" i="61"/>
  <c r="GT134" i="61"/>
  <c r="HJ138" i="61" s="1"/>
  <c r="AE135" i="61"/>
  <c r="BM139" i="61"/>
  <c r="BN139" i="61"/>
  <c r="BK140" i="61"/>
  <c r="BR136" i="61"/>
  <c r="BK141" i="61"/>
  <c r="CX139" i="61"/>
  <c r="AE131" i="61"/>
  <c r="BX131" i="61"/>
  <c r="GS131" i="61"/>
  <c r="HI135" i="61" s="1"/>
  <c r="AE132" i="61"/>
  <c r="BQ136" i="61"/>
  <c r="BM136" i="61"/>
  <c r="BT132" i="61"/>
  <c r="BX132" i="61"/>
  <c r="CG132" i="61"/>
  <c r="CK132" i="61"/>
  <c r="GT132" i="61"/>
  <c r="HJ136" i="61" s="1"/>
  <c r="X133" i="61"/>
  <c r="BI137" i="61"/>
  <c r="BP137" i="61"/>
  <c r="GQ133" i="61"/>
  <c r="HG137" i="61" s="1"/>
  <c r="X134" i="61"/>
  <c r="BI138" i="61"/>
  <c r="BP138" i="61"/>
  <c r="GQ134" i="61"/>
  <c r="HG138" i="61" s="1"/>
  <c r="BY135" i="61"/>
  <c r="X135" i="61"/>
  <c r="BI139" i="61"/>
  <c r="BF139" i="61"/>
  <c r="BP139" i="61" s="1"/>
  <c r="GQ135" i="61"/>
  <c r="HG139" i="61" s="1"/>
  <c r="BX135" i="61"/>
  <c r="GD135" i="61"/>
  <c r="IP135" i="61" s="1"/>
  <c r="CG136" i="61"/>
  <c r="BT136" i="61"/>
  <c r="GI136" i="61"/>
  <c r="BA140" i="61"/>
  <c r="GS136" i="61"/>
  <c r="HI140" i="61" s="1"/>
  <c r="GT136" i="61"/>
  <c r="HJ140" i="61" s="1"/>
  <c r="BE140" i="61"/>
  <c r="IL136" i="61"/>
  <c r="IM136" i="61" s="1"/>
  <c r="CB138" i="61"/>
  <c r="CY138" i="61" s="1"/>
  <c r="X132" i="61"/>
  <c r="GQ132" i="61"/>
  <c r="HG136" i="61" s="1"/>
  <c r="BJ137" i="61"/>
  <c r="FL133" i="61"/>
  <c r="BJ138" i="61"/>
  <c r="BZ134" i="61"/>
  <c r="CI134" i="61"/>
  <c r="FL134" i="61"/>
  <c r="Y135" i="61"/>
  <c r="BJ139" i="61"/>
  <c r="BT135" i="61"/>
  <c r="BZ135" i="61"/>
  <c r="CK135" i="61"/>
  <c r="GS135" i="61"/>
  <c r="HI139" i="61" s="1"/>
  <c r="CK136" i="61"/>
  <c r="GC136" i="61"/>
  <c r="CA136" i="61"/>
  <c r="BI140" i="61"/>
  <c r="BZ136" i="61"/>
  <c r="BG136" i="61"/>
  <c r="BZ132" i="61"/>
  <c r="Z133" i="61"/>
  <c r="BH137" i="61"/>
  <c r="BK137" i="61"/>
  <c r="CA133" i="61"/>
  <c r="EM133" i="61"/>
  <c r="GS133" i="61"/>
  <c r="HI137" i="61" s="1"/>
  <c r="Z134" i="61"/>
  <c r="BH138" i="61"/>
  <c r="BK138" i="61"/>
  <c r="CA134" i="61"/>
  <c r="EM134" i="61"/>
  <c r="GS134" i="61"/>
  <c r="HI138" i="61" s="1"/>
  <c r="Z135" i="61"/>
  <c r="BH139" i="61"/>
  <c r="BK139" i="61"/>
  <c r="GT135" i="61"/>
  <c r="HJ139" i="61" s="1"/>
  <c r="BX136" i="61"/>
  <c r="GA136" i="61"/>
  <c r="BG140" i="61"/>
  <c r="BJ140" i="61"/>
  <c r="X136" i="61"/>
  <c r="GQ136" i="61"/>
  <c r="HG140" i="61" s="1"/>
  <c r="X137" i="61"/>
  <c r="BI141" i="61"/>
  <c r="GA137" i="61"/>
  <c r="GI137" i="61"/>
  <c r="GQ137" i="61"/>
  <c r="HG141" i="61" s="1"/>
  <c r="X138" i="61"/>
  <c r="BI142" i="61"/>
  <c r="BP142" i="61"/>
  <c r="GA138" i="61"/>
  <c r="GI138" i="61"/>
  <c r="GQ138" i="61"/>
  <c r="HG142" i="61" s="1"/>
  <c r="X139" i="61"/>
  <c r="BH143" i="61"/>
  <c r="BK143" i="61"/>
  <c r="EM139" i="61"/>
  <c r="GD139" i="61"/>
  <c r="GQ139" i="61"/>
  <c r="HG143" i="61" s="1"/>
  <c r="X140" i="61"/>
  <c r="BI144" i="61"/>
  <c r="GA140" i="61"/>
  <c r="FZ140" i="61" s="1"/>
  <c r="IA140" i="61" s="1"/>
  <c r="GT140" i="61"/>
  <c r="HJ144" i="61" s="1"/>
  <c r="Y141" i="61"/>
  <c r="AC141" i="61"/>
  <c r="CK141" i="61"/>
  <c r="Y137" i="61"/>
  <c r="BG141" i="61"/>
  <c r="BJ141" i="61"/>
  <c r="Y138" i="61"/>
  <c r="BJ142" i="61"/>
  <c r="BZ138" i="61"/>
  <c r="CI138" i="61"/>
  <c r="Y139" i="61"/>
  <c r="AE139" i="61"/>
  <c r="BA143" i="61"/>
  <c r="BP143" i="61" s="1"/>
  <c r="GS139" i="61"/>
  <c r="HI143" i="61" s="1"/>
  <c r="BT139" i="61"/>
  <c r="CB139" i="61" s="1"/>
  <c r="CG140" i="61"/>
  <c r="FL140" i="61"/>
  <c r="IO140" i="61"/>
  <c r="V141" i="61"/>
  <c r="AD141" i="61"/>
  <c r="AE141" i="61"/>
  <c r="BA145" i="61"/>
  <c r="GS141" i="61"/>
  <c r="HI145" i="61" s="1"/>
  <c r="BE145" i="61"/>
  <c r="GT141" i="61"/>
  <c r="HJ145" i="61" s="1"/>
  <c r="BX141" i="61"/>
  <c r="CB141" i="61" s="1"/>
  <c r="CY141" i="61" s="1"/>
  <c r="EM136" i="61"/>
  <c r="Z137" i="61"/>
  <c r="AD137" i="61"/>
  <c r="CA137" i="61"/>
  <c r="GC137" i="61"/>
  <c r="GS137" i="61"/>
  <c r="HI141" i="61" s="1"/>
  <c r="Z138" i="61"/>
  <c r="AD138" i="61"/>
  <c r="BH142" i="61"/>
  <c r="BK142" i="61"/>
  <c r="CA138" i="61"/>
  <c r="GC138" i="61"/>
  <c r="GS138" i="61"/>
  <c r="HI142" i="61" s="1"/>
  <c r="GC139" i="61"/>
  <c r="CA139" i="61"/>
  <c r="Z139" i="61"/>
  <c r="CI139" i="61"/>
  <c r="BZ139" i="61"/>
  <c r="GA139" i="61"/>
  <c r="GT139" i="61"/>
  <c r="HJ143" i="61" s="1"/>
  <c r="BK144" i="61"/>
  <c r="EM140" i="61"/>
  <c r="AE137" i="61"/>
  <c r="BQ141" i="61"/>
  <c r="BM141" i="61"/>
  <c r="BR141" i="61"/>
  <c r="BN141" i="61"/>
  <c r="GT137" i="61"/>
  <c r="HJ141" i="61" s="1"/>
  <c r="AE138" i="61"/>
  <c r="BQ142" i="61"/>
  <c r="BM142" i="61"/>
  <c r="BR142" i="61"/>
  <c r="BN142" i="61"/>
  <c r="GT138" i="61"/>
  <c r="HJ142" i="61" s="1"/>
  <c r="IL138" i="61"/>
  <c r="IM138" i="61" s="1"/>
  <c r="BG143" i="61"/>
  <c r="BJ143" i="61"/>
  <c r="IO139" i="61"/>
  <c r="BA144" i="61"/>
  <c r="BP144" i="61" s="1"/>
  <c r="GS140" i="61"/>
  <c r="HI144" i="61" s="1"/>
  <c r="BY141" i="61"/>
  <c r="CG141" i="61"/>
  <c r="BG144" i="61"/>
  <c r="BJ144" i="61"/>
  <c r="BZ140" i="61"/>
  <c r="CI140" i="61"/>
  <c r="BG145" i="61"/>
  <c r="BJ145" i="61"/>
  <c r="BZ141" i="61"/>
  <c r="CI141" i="61"/>
  <c r="BG146" i="61"/>
  <c r="BJ146" i="61"/>
  <c r="BZ142" i="61"/>
  <c r="CI142" i="61"/>
  <c r="GC142" i="61"/>
  <c r="FZ142" i="61" s="1"/>
  <c r="IA142" i="61" s="1"/>
  <c r="GK142" i="61"/>
  <c r="GS142" i="61"/>
  <c r="HI146" i="61" s="1"/>
  <c r="GC143" i="61"/>
  <c r="FZ143" i="61" s="1"/>
  <c r="IA143" i="61" s="1"/>
  <c r="CI143" i="61"/>
  <c r="BZ143" i="61"/>
  <c r="BI147" i="61"/>
  <c r="BX143" i="61"/>
  <c r="AA144" i="61"/>
  <c r="BX144" i="61"/>
  <c r="Z140" i="61"/>
  <c r="CA140" i="61"/>
  <c r="Z141" i="61"/>
  <c r="BH145" i="61"/>
  <c r="BK145" i="61"/>
  <c r="CA141" i="61"/>
  <c r="EM141" i="61"/>
  <c r="Z142" i="61"/>
  <c r="AD142" i="61"/>
  <c r="BH146" i="61"/>
  <c r="BK146" i="61"/>
  <c r="EM142" i="61"/>
  <c r="GT142" i="61"/>
  <c r="HJ146" i="61" s="1"/>
  <c r="BY143" i="61"/>
  <c r="CK143" i="61"/>
  <c r="GT143" i="61"/>
  <c r="HJ147" i="61" s="1"/>
  <c r="Y144" i="61"/>
  <c r="AC144" i="61"/>
  <c r="IP144" i="61"/>
  <c r="AE142" i="61"/>
  <c r="BQ146" i="61"/>
  <c r="BM146" i="61"/>
  <c r="BR146" i="61"/>
  <c r="BN146" i="61"/>
  <c r="BX142" i="61"/>
  <c r="CB142" i="61" s="1"/>
  <c r="CG142" i="61"/>
  <c r="GQ142" i="61"/>
  <c r="HG146" i="61" s="1"/>
  <c r="X143" i="61"/>
  <c r="AD143" i="61"/>
  <c r="BK147" i="61"/>
  <c r="FL143" i="61"/>
  <c r="IL143" i="61"/>
  <c r="IM143" i="61" s="1"/>
  <c r="AE144" i="61"/>
  <c r="BA148" i="61"/>
  <c r="GS144" i="61"/>
  <c r="HI148" i="61" s="1"/>
  <c r="BE148" i="61"/>
  <c r="GT144" i="61"/>
  <c r="HJ148" i="61" s="1"/>
  <c r="CK144" i="61"/>
  <c r="GQ141" i="61"/>
  <c r="HG145" i="61" s="1"/>
  <c r="X142" i="61"/>
  <c r="BP146" i="61"/>
  <c r="IO142" i="61"/>
  <c r="BA147" i="61"/>
  <c r="BP147" i="61" s="1"/>
  <c r="GS143" i="61"/>
  <c r="HI147" i="61" s="1"/>
  <c r="BF148" i="61"/>
  <c r="GQ144" i="61"/>
  <c r="HG148" i="61" s="1"/>
  <c r="BG147" i="61"/>
  <c r="BJ147" i="61"/>
  <c r="BG148" i="61"/>
  <c r="BJ148" i="61"/>
  <c r="BZ144" i="61"/>
  <c r="CI144" i="61"/>
  <c r="BG149" i="61"/>
  <c r="BJ149" i="61"/>
  <c r="BZ145" i="61"/>
  <c r="CI145" i="61"/>
  <c r="IO145" i="61"/>
  <c r="GT145" i="61"/>
  <c r="HJ149" i="61" s="1"/>
  <c r="Y146" i="61"/>
  <c r="AC146" i="61"/>
  <c r="Z144" i="61"/>
  <c r="AD144" i="61"/>
  <c r="BH148" i="61"/>
  <c r="BK148" i="61"/>
  <c r="CA144" i="61"/>
  <c r="EM144" i="61"/>
  <c r="Z145" i="61"/>
  <c r="AD145" i="61"/>
  <c r="BH149" i="61"/>
  <c r="BK149" i="61"/>
  <c r="CA145" i="61"/>
  <c r="EM145" i="61"/>
  <c r="FL145" i="61"/>
  <c r="GC145" i="61"/>
  <c r="FZ145" i="61" s="1"/>
  <c r="IA145" i="61" s="1"/>
  <c r="CG146" i="61"/>
  <c r="EM146" i="61"/>
  <c r="FL146" i="61"/>
  <c r="AE145" i="61"/>
  <c r="BM149" i="61"/>
  <c r="BN149" i="61"/>
  <c r="BX145" i="61"/>
  <c r="CB145" i="61" s="1"/>
  <c r="CG145" i="61"/>
  <c r="CK146" i="61"/>
  <c r="X145" i="61"/>
  <c r="BF149" i="61"/>
  <c r="BP149" i="61" s="1"/>
  <c r="GQ145" i="61"/>
  <c r="HG149" i="61" s="1"/>
  <c r="GS145" i="61"/>
  <c r="HI149" i="61" s="1"/>
  <c r="BA150" i="61"/>
  <c r="GS146" i="61"/>
  <c r="HI150" i="61" s="1"/>
  <c r="BE150" i="61"/>
  <c r="GT146" i="61"/>
  <c r="HJ150" i="61" s="1"/>
  <c r="BX146" i="61"/>
  <c r="CB146" i="61" s="1"/>
  <c r="X146" i="61"/>
  <c r="BI150" i="61"/>
  <c r="GQ146" i="61"/>
  <c r="HG150" i="61" s="1"/>
  <c r="X147" i="61"/>
  <c r="BI151" i="61"/>
  <c r="BP151" i="61"/>
  <c r="IO147" i="61"/>
  <c r="Y148" i="61"/>
  <c r="AC148" i="61"/>
  <c r="BJ150" i="61"/>
  <c r="BZ146" i="61"/>
  <c r="CI146" i="61"/>
  <c r="BG151" i="61"/>
  <c r="BJ151" i="61"/>
  <c r="BZ147" i="61"/>
  <c r="CI147" i="61"/>
  <c r="EM147" i="61"/>
  <c r="FL147" i="61"/>
  <c r="GC147" i="61"/>
  <c r="FZ147" i="61" s="1"/>
  <c r="IA147" i="61" s="1"/>
  <c r="GS147" i="61"/>
  <c r="HI151" i="61" s="1"/>
  <c r="V148" i="61"/>
  <c r="CX148" i="61" s="1"/>
  <c r="GC148" i="61"/>
  <c r="IP148" i="61" s="1"/>
  <c r="CA148" i="61"/>
  <c r="Z148" i="61"/>
  <c r="CI148" i="61"/>
  <c r="BZ148" i="61"/>
  <c r="Z146" i="61"/>
  <c r="BH150" i="61"/>
  <c r="BK150" i="61"/>
  <c r="CA146" i="61"/>
  <c r="Z147" i="61"/>
  <c r="AD147" i="61"/>
  <c r="BK151" i="61"/>
  <c r="GT147" i="61"/>
  <c r="HJ151" i="61" s="1"/>
  <c r="CK148" i="61"/>
  <c r="AA147" i="61"/>
  <c r="AE147" i="61"/>
  <c r="BQ151" i="61"/>
  <c r="BM151" i="61"/>
  <c r="BR151" i="61"/>
  <c r="BN151" i="61"/>
  <c r="BX147" i="61"/>
  <c r="CB147" i="61" s="1"/>
  <c r="CK147" i="61"/>
  <c r="BY148" i="61"/>
  <c r="X148" i="61"/>
  <c r="BZ149" i="61"/>
  <c r="CI149" i="61"/>
  <c r="GI150" i="61"/>
  <c r="BT150" i="61"/>
  <c r="CX151" i="61"/>
  <c r="AD148" i="61"/>
  <c r="Z149" i="61"/>
  <c r="AD149" i="61"/>
  <c r="CA149" i="61"/>
  <c r="GC149" i="61"/>
  <c r="FZ149" i="61" s="1"/>
  <c r="IA149" i="61" s="1"/>
  <c r="IL148" i="61"/>
  <c r="IM148" i="61" s="1"/>
  <c r="AE149" i="61"/>
  <c r="BT149" i="61"/>
  <c r="BX149" i="61"/>
  <c r="CG149" i="61"/>
  <c r="GA150" i="61"/>
  <c r="BX150" i="61"/>
  <c r="X150" i="61"/>
  <c r="X149" i="61"/>
  <c r="BY150" i="61"/>
  <c r="CK150" i="61"/>
  <c r="GD150" i="61"/>
  <c r="IP150" i="61" s="1"/>
  <c r="AE151" i="61"/>
  <c r="BT151" i="61"/>
  <c r="BX151" i="61"/>
  <c r="CG151" i="61"/>
  <c r="CK151" i="61"/>
  <c r="GD151" i="61"/>
  <c r="FZ151" i="61" s="1"/>
  <c r="IA151" i="61" s="1"/>
  <c r="X151" i="61"/>
  <c r="BZ150" i="61"/>
  <c r="CI150" i="61"/>
  <c r="BZ151" i="61"/>
  <c r="CI151" i="61"/>
  <c r="Z150" i="61"/>
  <c r="CA150" i="61"/>
  <c r="EM150" i="61"/>
  <c r="Z151" i="61"/>
  <c r="CA151" i="61"/>
  <c r="EM151" i="61"/>
  <c r="IW151" i="1"/>
  <c r="IX152" i="1" s="1"/>
  <c r="IY152" i="1" s="1"/>
  <c r="Q152" i="19" s="1"/>
  <c r="HJ151" i="1"/>
  <c r="HI151" i="1"/>
  <c r="HH151" i="1"/>
  <c r="HG151" i="1"/>
  <c r="HD151" i="1"/>
  <c r="HB151" i="1"/>
  <c r="HA151" i="1"/>
  <c r="GZ151" i="1"/>
  <c r="GY151" i="1"/>
  <c r="GV151" i="1"/>
  <c r="GT151" i="1"/>
  <c r="GS151" i="1"/>
  <c r="GR151" i="1"/>
  <c r="GQ151" i="1"/>
  <c r="GN151" i="1"/>
  <c r="DQ41" i="1"/>
  <c r="GH171" i="1"/>
  <c r="GC151" i="1"/>
  <c r="EV151" i="1" s="1"/>
  <c r="GB151" i="1"/>
  <c r="GA151" i="1"/>
  <c r="FC151" i="1"/>
  <c r="K151" i="19" s="1"/>
  <c r="AH151" i="19" s="1"/>
  <c r="ET151" i="61"/>
  <c r="FC151" i="61" s="1"/>
  <c r="ES151" i="61"/>
  <c r="FB151" i="61" s="1"/>
  <c r="FW5" i="1"/>
  <c r="FW6" i="1"/>
  <c r="FW7" i="1"/>
  <c r="FW8" i="1"/>
  <c r="FW9" i="1"/>
  <c r="FW10" i="1"/>
  <c r="FW11" i="1"/>
  <c r="FW12" i="1"/>
  <c r="FW13" i="1"/>
  <c r="FW14" i="1"/>
  <c r="FW15" i="1"/>
  <c r="FW16" i="1"/>
  <c r="FW17" i="1"/>
  <c r="FW18" i="1"/>
  <c r="FW19" i="1"/>
  <c r="FW20" i="1"/>
  <c r="FW21" i="1"/>
  <c r="FW22" i="1"/>
  <c r="FW23" i="1"/>
  <c r="FW24" i="1"/>
  <c r="FW25" i="1"/>
  <c r="FW26" i="1"/>
  <c r="FW27" i="1"/>
  <c r="FW28" i="1"/>
  <c r="FW29" i="1"/>
  <c r="FW30" i="1"/>
  <c r="FW31" i="1"/>
  <c r="FW32" i="1"/>
  <c r="FW33" i="1"/>
  <c r="FW34" i="1"/>
  <c r="FW35" i="1"/>
  <c r="FW36" i="1"/>
  <c r="FW37" i="1"/>
  <c r="FW38" i="1"/>
  <c r="FW39" i="1"/>
  <c r="FW40" i="1"/>
  <c r="FW41" i="1"/>
  <c r="FW42" i="1"/>
  <c r="FW43" i="1"/>
  <c r="FW44" i="1"/>
  <c r="FW45" i="1"/>
  <c r="FW46" i="1"/>
  <c r="FW47" i="1"/>
  <c r="FW48" i="1"/>
  <c r="FW49" i="1"/>
  <c r="FW50" i="1"/>
  <c r="FW51" i="1"/>
  <c r="FW52" i="1"/>
  <c r="FW53" i="1"/>
  <c r="FW54" i="1"/>
  <c r="FW55" i="1"/>
  <c r="FW56" i="1"/>
  <c r="FW57" i="1"/>
  <c r="FW58" i="1"/>
  <c r="FW59" i="1"/>
  <c r="FW60" i="1"/>
  <c r="FW151" i="1"/>
  <c r="FW150" i="1"/>
  <c r="FW149" i="1"/>
  <c r="FW148" i="1"/>
  <c r="FW147" i="1"/>
  <c r="FW146" i="1"/>
  <c r="FW145" i="1"/>
  <c r="FW144" i="1"/>
  <c r="FW143" i="1"/>
  <c r="FW142" i="1"/>
  <c r="FW141" i="1"/>
  <c r="FW140" i="1"/>
  <c r="FW139" i="1"/>
  <c r="FW138" i="1"/>
  <c r="FW137" i="1"/>
  <c r="FW136" i="1"/>
  <c r="FW135" i="1"/>
  <c r="FW134" i="1"/>
  <c r="FW133" i="1"/>
  <c r="FW132" i="1"/>
  <c r="FW131" i="1"/>
  <c r="FW130" i="1"/>
  <c r="FW129" i="1"/>
  <c r="FW128" i="1"/>
  <c r="FW127" i="1"/>
  <c r="FW126" i="1"/>
  <c r="FW125" i="1"/>
  <c r="FW124" i="1"/>
  <c r="FW123" i="1"/>
  <c r="FW122" i="1"/>
  <c r="FW121" i="1"/>
  <c r="FW120" i="1"/>
  <c r="FW119" i="1"/>
  <c r="FW118" i="1"/>
  <c r="FW117" i="1"/>
  <c r="FW116" i="1"/>
  <c r="FW115" i="1"/>
  <c r="FW114" i="1"/>
  <c r="FW113" i="1"/>
  <c r="FW112" i="1"/>
  <c r="FW111" i="1"/>
  <c r="FW110" i="1"/>
  <c r="FW109" i="1"/>
  <c r="FW108" i="1"/>
  <c r="FW107" i="1"/>
  <c r="FW106" i="1"/>
  <c r="FW105" i="1"/>
  <c r="FW104" i="1"/>
  <c r="FW103" i="1"/>
  <c r="FW102" i="1"/>
  <c r="FW101" i="1"/>
  <c r="FW100" i="1"/>
  <c r="FW99" i="1"/>
  <c r="FW98" i="1"/>
  <c r="FW97" i="1"/>
  <c r="FW96" i="1"/>
  <c r="FW95" i="1"/>
  <c r="FW94" i="1"/>
  <c r="FW93" i="1"/>
  <c r="FW92" i="1"/>
  <c r="FW91" i="1"/>
  <c r="FW90" i="1"/>
  <c r="FW89" i="1"/>
  <c r="FW88" i="1"/>
  <c r="FW87" i="1"/>
  <c r="FW86" i="1"/>
  <c r="FW85" i="1"/>
  <c r="FW84" i="1"/>
  <c r="FW83" i="1"/>
  <c r="FW82" i="1"/>
  <c r="FW81" i="1"/>
  <c r="FW80" i="1"/>
  <c r="FW79" i="1"/>
  <c r="FW78" i="1"/>
  <c r="FW77" i="1"/>
  <c r="FW76" i="1"/>
  <c r="FW75" i="1"/>
  <c r="FW74" i="1"/>
  <c r="FW73" i="1"/>
  <c r="FW72" i="1"/>
  <c r="FW71" i="1"/>
  <c r="FW70" i="1"/>
  <c r="FW69" i="1"/>
  <c r="FW68" i="1"/>
  <c r="FW67" i="1"/>
  <c r="FW66" i="1"/>
  <c r="FW65" i="1"/>
  <c r="FW64" i="1"/>
  <c r="FW63" i="1"/>
  <c r="FW62" i="1"/>
  <c r="FW61" i="1"/>
  <c r="HC151" i="1"/>
  <c r="HF151" i="1"/>
  <c r="HE151" i="1"/>
  <c r="U151" i="1"/>
  <c r="BT151" i="1" s="1"/>
  <c r="T151" i="1"/>
  <c r="GX151" i="1" s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GO151" i="1" s="1"/>
  <c r="E151" i="1"/>
  <c r="D151" i="1"/>
  <c r="C151" i="1"/>
  <c r="B151" i="1"/>
  <c r="BF17" i="61" l="1"/>
  <c r="DX25" i="61"/>
  <c r="CX9" i="61"/>
  <c r="CX13" i="61"/>
  <c r="CX150" i="61"/>
  <c r="CX80" i="61"/>
  <c r="CX62" i="61"/>
  <c r="CX51" i="61"/>
  <c r="CX25" i="61"/>
  <c r="CX97" i="61"/>
  <c r="CX22" i="61"/>
  <c r="FE76" i="1"/>
  <c r="B137" i="2"/>
  <c r="ES57" i="61"/>
  <c r="ES54" i="61"/>
  <c r="ES51" i="61"/>
  <c r="ES46" i="61"/>
  <c r="ES39" i="61"/>
  <c r="ES38" i="61"/>
  <c r="ES29" i="61"/>
  <c r="ES28" i="61"/>
  <c r="ES25" i="61"/>
  <c r="ES21" i="61"/>
  <c r="ES18" i="61"/>
  <c r="ES17" i="61"/>
  <c r="ES16" i="61"/>
  <c r="ES15" i="61"/>
  <c r="ES14" i="61"/>
  <c r="ES13" i="61"/>
  <c r="ES12" i="61"/>
  <c r="ES11" i="61"/>
  <c r="ES10" i="61"/>
  <c r="ES9" i="61"/>
  <c r="ES75" i="61"/>
  <c r="FB75" i="61" s="1"/>
  <c r="ES73" i="61"/>
  <c r="FB73" i="61" s="1"/>
  <c r="ES71" i="61"/>
  <c r="FB71" i="61" s="1"/>
  <c r="ES69" i="61"/>
  <c r="FB69" i="61" s="1"/>
  <c r="FB51" i="61" s="1"/>
  <c r="ES67" i="61"/>
  <c r="ES65" i="61"/>
  <c r="ES63" i="61"/>
  <c r="ES60" i="61"/>
  <c r="ES56" i="61"/>
  <c r="ES53" i="61"/>
  <c r="ES48" i="61"/>
  <c r="ES45" i="61"/>
  <c r="ES44" i="61"/>
  <c r="ES43" i="61"/>
  <c r="ES37" i="61"/>
  <c r="ES36" i="61"/>
  <c r="ES35" i="61"/>
  <c r="ES32" i="61"/>
  <c r="ES26" i="61"/>
  <c r="ES22" i="61"/>
  <c r="ES7" i="61"/>
  <c r="ES76" i="61"/>
  <c r="FB76" i="61" s="1"/>
  <c r="ES61" i="61"/>
  <c r="ES59" i="61"/>
  <c r="ES55" i="61"/>
  <c r="ES50" i="61"/>
  <c r="ES42" i="61"/>
  <c r="ES34" i="61"/>
  <c r="ES31" i="61"/>
  <c r="ES23" i="61"/>
  <c r="ES19" i="61"/>
  <c r="ES8" i="61"/>
  <c r="ES6" i="61"/>
  <c r="ES74" i="61"/>
  <c r="FB74" i="61" s="1"/>
  <c r="ES72" i="61"/>
  <c r="FB72" i="61" s="1"/>
  <c r="ES70" i="61"/>
  <c r="FB70" i="61" s="1"/>
  <c r="ES68" i="61"/>
  <c r="ES66" i="61"/>
  <c r="ES64" i="61"/>
  <c r="ES62" i="61"/>
  <c r="ES58" i="61"/>
  <c r="ES52" i="61"/>
  <c r="ES49" i="61"/>
  <c r="ES47" i="61"/>
  <c r="ES41" i="61"/>
  <c r="ES40" i="61"/>
  <c r="ES33" i="61"/>
  <c r="ES30" i="61"/>
  <c r="ES27" i="61"/>
  <c r="ES24" i="61"/>
  <c r="ES20" i="61"/>
  <c r="ES5" i="61"/>
  <c r="FB53" i="61"/>
  <c r="FB5" i="61"/>
  <c r="FB67" i="61"/>
  <c r="FB52" i="61"/>
  <c r="FB27" i="61"/>
  <c r="C138" i="2"/>
  <c r="FF77" i="1"/>
  <c r="ET77" i="61"/>
  <c r="FC77" i="61" s="1"/>
  <c r="CX145" i="61"/>
  <c r="CB113" i="61"/>
  <c r="CB112" i="61"/>
  <c r="CX83" i="61"/>
  <c r="CY29" i="61"/>
  <c r="CY18" i="61"/>
  <c r="CX8" i="61"/>
  <c r="CB126" i="61"/>
  <c r="CY126" i="61" s="1"/>
  <c r="CX138" i="61"/>
  <c r="CX147" i="61"/>
  <c r="CY129" i="61"/>
  <c r="CB124" i="61"/>
  <c r="CX94" i="61"/>
  <c r="CX79" i="61"/>
  <c r="CY97" i="61"/>
  <c r="CB150" i="61"/>
  <c r="CB49" i="61"/>
  <c r="CX26" i="61"/>
  <c r="CX87" i="61"/>
  <c r="IP48" i="61"/>
  <c r="CX89" i="61"/>
  <c r="IP91" i="61"/>
  <c r="CX36" i="61"/>
  <c r="CY98" i="61"/>
  <c r="CY102" i="61"/>
  <c r="FZ33" i="61"/>
  <c r="IA33" i="61" s="1"/>
  <c r="CY28" i="61"/>
  <c r="CY146" i="61"/>
  <c r="CX24" i="61"/>
  <c r="FZ35" i="61"/>
  <c r="IA35" i="61" s="1"/>
  <c r="IP42" i="61"/>
  <c r="IP90" i="61"/>
  <c r="CY101" i="61"/>
  <c r="CY100" i="61"/>
  <c r="CY99" i="61"/>
  <c r="CY88" i="61"/>
  <c r="CX105" i="61"/>
  <c r="CY110" i="61"/>
  <c r="CY103" i="61"/>
  <c r="CY111" i="61"/>
  <c r="IP97" i="61"/>
  <c r="IP33" i="61"/>
  <c r="IP55" i="61"/>
  <c r="IP49" i="61"/>
  <c r="IP57" i="61"/>
  <c r="IP51" i="61"/>
  <c r="IP101" i="61"/>
  <c r="IP99" i="61"/>
  <c r="IP116" i="61"/>
  <c r="IP137" i="61"/>
  <c r="IP130" i="61"/>
  <c r="FM101" i="61"/>
  <c r="IP9" i="61"/>
  <c r="IP117" i="61"/>
  <c r="IP76" i="61"/>
  <c r="FZ26" i="61"/>
  <c r="IA26" i="61" s="1"/>
  <c r="JG151" i="1"/>
  <c r="CB91" i="61"/>
  <c r="CB90" i="61"/>
  <c r="CX55" i="61"/>
  <c r="CB50" i="61"/>
  <c r="V151" i="1"/>
  <c r="B151" i="62" s="1"/>
  <c r="AD151" i="1"/>
  <c r="CB136" i="61"/>
  <c r="CY137" i="61" s="1"/>
  <c r="CB12" i="61"/>
  <c r="CB151" i="61"/>
  <c r="CY112" i="61"/>
  <c r="CB64" i="61"/>
  <c r="CY64" i="61" s="1"/>
  <c r="CB53" i="61"/>
  <c r="CB47" i="61"/>
  <c r="CY14" i="61"/>
  <c r="CB58" i="61"/>
  <c r="CY80" i="61"/>
  <c r="CY108" i="61"/>
  <c r="FZ41" i="61"/>
  <c r="IA41" i="61" s="1"/>
  <c r="IP80" i="61"/>
  <c r="IP75" i="61"/>
  <c r="CY10" i="61"/>
  <c r="FZ57" i="61"/>
  <c r="IA57" i="61" s="1"/>
  <c r="FZ85" i="61"/>
  <c r="IA85" i="61" s="1"/>
  <c r="IP134" i="61"/>
  <c r="CB93" i="61"/>
  <c r="IP32" i="61"/>
  <c r="CX73" i="61"/>
  <c r="CX122" i="61"/>
  <c r="IP146" i="61"/>
  <c r="CX91" i="61"/>
  <c r="CX54" i="61"/>
  <c r="IP96" i="61"/>
  <c r="CY95" i="61"/>
  <c r="CX140" i="61"/>
  <c r="CX12" i="61"/>
  <c r="CX10" i="61"/>
  <c r="CY147" i="61"/>
  <c r="CY125" i="61"/>
  <c r="IP107" i="61"/>
  <c r="IP133" i="61"/>
  <c r="CX121" i="61"/>
  <c r="CX95" i="61"/>
  <c r="CX69" i="61"/>
  <c r="CX30" i="61"/>
  <c r="CX11" i="61"/>
  <c r="FZ7" i="61"/>
  <c r="IA7" i="61" s="1"/>
  <c r="CY56" i="61"/>
  <c r="CY94" i="61"/>
  <c r="IP38" i="61"/>
  <c r="IP52" i="61"/>
  <c r="IP34" i="61"/>
  <c r="CX16" i="61"/>
  <c r="CY9" i="61"/>
  <c r="AB151" i="1"/>
  <c r="FZ13" i="61"/>
  <c r="IA13" i="61" s="1"/>
  <c r="FZ127" i="61"/>
  <c r="IA127" i="61" s="1"/>
  <c r="FZ17" i="61"/>
  <c r="IA17" i="61" s="1"/>
  <c r="IP114" i="61"/>
  <c r="IP39" i="61"/>
  <c r="IP8" i="61"/>
  <c r="IP45" i="61"/>
  <c r="IP102" i="61"/>
  <c r="IP18" i="61"/>
  <c r="IP14" i="61"/>
  <c r="FZ10" i="61"/>
  <c r="IA10" i="61" s="1"/>
  <c r="IP53" i="61"/>
  <c r="FZ83" i="61"/>
  <c r="IA83" i="61" s="1"/>
  <c r="IP100" i="61"/>
  <c r="IP98" i="61"/>
  <c r="IP37" i="61"/>
  <c r="IP127" i="61"/>
  <c r="IP10" i="61"/>
  <c r="IP89" i="61"/>
  <c r="FZ129" i="61"/>
  <c r="IA129" i="61" s="1"/>
  <c r="FZ72" i="61"/>
  <c r="IA72" i="61" s="1"/>
  <c r="IP74" i="61"/>
  <c r="IP60" i="61"/>
  <c r="FZ68" i="61"/>
  <c r="IA68" i="61" s="1"/>
  <c r="IP66" i="61"/>
  <c r="IP105" i="61"/>
  <c r="IP79" i="61"/>
  <c r="IP62" i="61"/>
  <c r="IP54" i="61"/>
  <c r="IP12" i="61"/>
  <c r="IP83" i="61"/>
  <c r="IP40" i="61"/>
  <c r="FZ19" i="61"/>
  <c r="IA19" i="61" s="1"/>
  <c r="IP77" i="61"/>
  <c r="IP84" i="61"/>
  <c r="W151" i="1"/>
  <c r="AA151" i="1"/>
  <c r="CA151" i="1"/>
  <c r="GP151" i="1"/>
  <c r="JA151" i="1"/>
  <c r="BZ151" i="1"/>
  <c r="BY151" i="1"/>
  <c r="FZ22" i="61"/>
  <c r="IA22" i="61" s="1"/>
  <c r="FZ20" i="61"/>
  <c r="IA20" i="61" s="1"/>
  <c r="IP109" i="61"/>
  <c r="IP64" i="61"/>
  <c r="BF63" i="61"/>
  <c r="BF36" i="61"/>
  <c r="EM33" i="61"/>
  <c r="GQ38" i="61"/>
  <c r="HG42" i="61" s="1"/>
  <c r="BA63" i="61"/>
  <c r="GQ36" i="61"/>
  <c r="HG40" i="61" s="1"/>
  <c r="GT20" i="61"/>
  <c r="HJ24" i="61" s="1"/>
  <c r="GT46" i="61"/>
  <c r="HJ50" i="61" s="1"/>
  <c r="GT28" i="61"/>
  <c r="HJ32" i="61" s="1"/>
  <c r="BA30" i="61"/>
  <c r="BN30" i="61" s="1"/>
  <c r="FL38" i="61"/>
  <c r="GS32" i="61"/>
  <c r="HI36" i="61" s="1"/>
  <c r="HS36" i="61" s="1"/>
  <c r="BA37" i="61"/>
  <c r="BN37" i="61" s="1"/>
  <c r="GT35" i="61"/>
  <c r="HJ39" i="61" s="1"/>
  <c r="GQ20" i="61"/>
  <c r="HG24" i="61" s="1"/>
  <c r="FL5" i="61"/>
  <c r="FM6" i="61" s="1"/>
  <c r="FM56" i="61"/>
  <c r="BF43" i="61"/>
  <c r="GS37" i="61"/>
  <c r="HI41" i="61" s="1"/>
  <c r="FM103" i="61"/>
  <c r="GQ16" i="61"/>
  <c r="HG20" i="61" s="1"/>
  <c r="BE11" i="61"/>
  <c r="BA23" i="61"/>
  <c r="FN151" i="1"/>
  <c r="FO151" i="1"/>
  <c r="BE56" i="61"/>
  <c r="BE35" i="61"/>
  <c r="BM42" i="61"/>
  <c r="BI40" i="61"/>
  <c r="GT56" i="61"/>
  <c r="HJ60" i="61" s="1"/>
  <c r="GQ48" i="61"/>
  <c r="HG52" i="61" s="1"/>
  <c r="BF14" i="61"/>
  <c r="GT5" i="61"/>
  <c r="HJ9" i="61" s="1"/>
  <c r="FM132" i="61"/>
  <c r="GT45" i="61"/>
  <c r="HJ49" i="61" s="1"/>
  <c r="BF50" i="61"/>
  <c r="BR50" i="61" s="1"/>
  <c r="GS54" i="61"/>
  <c r="HI58" i="61" s="1"/>
  <c r="EM14" i="61"/>
  <c r="FL25" i="61"/>
  <c r="FM133" i="61"/>
  <c r="BO103" i="61"/>
  <c r="BE19" i="61"/>
  <c r="BE15" i="61"/>
  <c r="BN15" i="61" s="1"/>
  <c r="BF25" i="61"/>
  <c r="GQ19" i="61"/>
  <c r="HG23" i="61" s="1"/>
  <c r="HV23" i="61" s="1"/>
  <c r="EM7" i="61"/>
  <c r="FM124" i="61"/>
  <c r="FM118" i="61"/>
  <c r="FM78" i="61"/>
  <c r="GS42" i="61"/>
  <c r="HI46" i="61" s="1"/>
  <c r="GT38" i="61"/>
  <c r="HJ42" i="61" s="1"/>
  <c r="FL35" i="61"/>
  <c r="FM36" i="61" s="1"/>
  <c r="GS13" i="61"/>
  <c r="HI17" i="61" s="1"/>
  <c r="HR17" i="61" s="1"/>
  <c r="FL21" i="61"/>
  <c r="BA19" i="61"/>
  <c r="GS10" i="61"/>
  <c r="HI14" i="61" s="1"/>
  <c r="HT14" i="61" s="1"/>
  <c r="BF27" i="61"/>
  <c r="GS29" i="61"/>
  <c r="HI33" i="61" s="1"/>
  <c r="BE23" i="61"/>
  <c r="BR23" i="61" s="1"/>
  <c r="BH35" i="61"/>
  <c r="BE10" i="61"/>
  <c r="FL8" i="61"/>
  <c r="FM9" i="61" s="1"/>
  <c r="HO77" i="61"/>
  <c r="BF38" i="61"/>
  <c r="FM109" i="61"/>
  <c r="FM51" i="61"/>
  <c r="BF58" i="61"/>
  <c r="BP58" i="61" s="1"/>
  <c r="HS77" i="61"/>
  <c r="FM149" i="61"/>
  <c r="FM93" i="61"/>
  <c r="BJ27" i="61"/>
  <c r="FM137" i="61"/>
  <c r="FM125" i="61"/>
  <c r="BP90" i="61"/>
  <c r="BQ90" i="61"/>
  <c r="BR90" i="61"/>
  <c r="BF62" i="61"/>
  <c r="GQ58" i="61"/>
  <c r="HG62" i="61" s="1"/>
  <c r="BE61" i="61"/>
  <c r="BM61" i="61" s="1"/>
  <c r="GT57" i="61"/>
  <c r="HJ61" i="61" s="1"/>
  <c r="BA44" i="61"/>
  <c r="GS40" i="61"/>
  <c r="HI44" i="61" s="1"/>
  <c r="GT34" i="61"/>
  <c r="HJ38" i="61" s="1"/>
  <c r="BE38" i="61"/>
  <c r="BF30" i="61"/>
  <c r="GQ26" i="61"/>
  <c r="HG30" i="61" s="1"/>
  <c r="BA29" i="61"/>
  <c r="GS25" i="61"/>
  <c r="HI29" i="61" s="1"/>
  <c r="BA59" i="61"/>
  <c r="BN59" i="61" s="1"/>
  <c r="GS55" i="61"/>
  <c r="HI59" i="61" s="1"/>
  <c r="BF48" i="61"/>
  <c r="BR48" i="61" s="1"/>
  <c r="GQ44" i="61"/>
  <c r="HG48" i="61" s="1"/>
  <c r="GS51" i="61"/>
  <c r="HI55" i="61" s="1"/>
  <c r="BA55" i="61"/>
  <c r="BA49" i="61"/>
  <c r="BN49" i="61" s="1"/>
  <c r="GS45" i="61"/>
  <c r="HI49" i="61" s="1"/>
  <c r="BE27" i="61"/>
  <c r="GT23" i="61"/>
  <c r="HJ27" i="61" s="1"/>
  <c r="BA12" i="61"/>
  <c r="BN12" i="61" s="1"/>
  <c r="GS8" i="61"/>
  <c r="HI12" i="61" s="1"/>
  <c r="BE52" i="61"/>
  <c r="GT48" i="61"/>
  <c r="HJ52" i="61" s="1"/>
  <c r="BE25" i="61"/>
  <c r="GT21" i="61"/>
  <c r="HJ25" i="61" s="1"/>
  <c r="HT25" i="61" s="1"/>
  <c r="BE21" i="61"/>
  <c r="BM21" i="61" s="1"/>
  <c r="GT17" i="61"/>
  <c r="HJ21" i="61" s="1"/>
  <c r="BE20" i="61"/>
  <c r="GT16" i="61"/>
  <c r="HJ20" i="61" s="1"/>
  <c r="CX112" i="61"/>
  <c r="CX113" i="61"/>
  <c r="CX110" i="61"/>
  <c r="CX111" i="61"/>
  <c r="CX76" i="61"/>
  <c r="CX77" i="61"/>
  <c r="CX72" i="61"/>
  <c r="CX71" i="61"/>
  <c r="CX32" i="61"/>
  <c r="CX33" i="61"/>
  <c r="CX125" i="61"/>
  <c r="CX126" i="61"/>
  <c r="CY118" i="61"/>
  <c r="HQ117" i="61"/>
  <c r="CX90" i="61"/>
  <c r="GT49" i="61"/>
  <c r="HJ53" i="61" s="1"/>
  <c r="CY47" i="61"/>
  <c r="GT60" i="61"/>
  <c r="HJ64" i="61" s="1"/>
  <c r="GT44" i="61"/>
  <c r="HJ48" i="61" s="1"/>
  <c r="BA32" i="61"/>
  <c r="BP32" i="61" s="1"/>
  <c r="FL19" i="61"/>
  <c r="FM19" i="61" s="1"/>
  <c r="GQ7" i="61"/>
  <c r="HG11" i="61" s="1"/>
  <c r="GQ28" i="61"/>
  <c r="HG32" i="61" s="1"/>
  <c r="CY96" i="61"/>
  <c r="BE55" i="61"/>
  <c r="GT41" i="61"/>
  <c r="HJ45" i="61" s="1"/>
  <c r="BA43" i="61"/>
  <c r="BE31" i="61"/>
  <c r="BN31" i="61" s="1"/>
  <c r="BE28" i="61"/>
  <c r="BP28" i="61" s="1"/>
  <c r="CX15" i="61"/>
  <c r="GU151" i="1"/>
  <c r="CB149" i="61"/>
  <c r="CY149" i="61" s="1"/>
  <c r="CB144" i="61"/>
  <c r="CX141" i="61"/>
  <c r="BO113" i="61"/>
  <c r="CX116" i="61"/>
  <c r="FM104" i="61"/>
  <c r="GS50" i="61"/>
  <c r="HI54" i="61" s="1"/>
  <c r="HP54" i="61" s="1"/>
  <c r="BF57" i="61"/>
  <c r="BP57" i="61" s="1"/>
  <c r="BF39" i="61"/>
  <c r="BQ39" i="61" s="1"/>
  <c r="GQ31" i="61"/>
  <c r="HG35" i="61" s="1"/>
  <c r="BE13" i="61"/>
  <c r="BN13" i="61" s="1"/>
  <c r="EM22" i="61"/>
  <c r="GT22" i="61"/>
  <c r="HJ26" i="61" s="1"/>
  <c r="BA22" i="61"/>
  <c r="BE16" i="61"/>
  <c r="GT12" i="61"/>
  <c r="HJ16" i="61" s="1"/>
  <c r="CX103" i="61"/>
  <c r="CX104" i="61"/>
  <c r="FM127" i="61"/>
  <c r="BJ60" i="61"/>
  <c r="BM53" i="61"/>
  <c r="BJ56" i="61"/>
  <c r="BI48" i="61"/>
  <c r="BH38" i="61"/>
  <c r="CB31" i="61"/>
  <c r="CY31" i="61" s="1"/>
  <c r="CX108" i="61"/>
  <c r="CB143" i="61"/>
  <c r="CY143" i="61" s="1"/>
  <c r="CX123" i="61"/>
  <c r="FM94" i="61"/>
  <c r="HQ77" i="61"/>
  <c r="CX74" i="61"/>
  <c r="CY49" i="61"/>
  <c r="BA62" i="61"/>
  <c r="CY51" i="61"/>
  <c r="CY55" i="61"/>
  <c r="GS35" i="61"/>
  <c r="HI39" i="61" s="1"/>
  <c r="CX37" i="61"/>
  <c r="BF29" i="61"/>
  <c r="CX7" i="61"/>
  <c r="FM71" i="61"/>
  <c r="FM64" i="61"/>
  <c r="CY11" i="61"/>
  <c r="CB131" i="61"/>
  <c r="CB122" i="61"/>
  <c r="CB121" i="61"/>
  <c r="CY121" i="61" s="1"/>
  <c r="HR108" i="61"/>
  <c r="CY107" i="61"/>
  <c r="HO95" i="61"/>
  <c r="CB92" i="61"/>
  <c r="CY92" i="61" s="1"/>
  <c r="HU78" i="61"/>
  <c r="CB61" i="61"/>
  <c r="CY61" i="61" s="1"/>
  <c r="CB57" i="61"/>
  <c r="CY57" i="61" s="1"/>
  <c r="CB43" i="61"/>
  <c r="CY43" i="61" s="1"/>
  <c r="CY42" i="61"/>
  <c r="GQ47" i="61"/>
  <c r="HG51" i="61" s="1"/>
  <c r="BF53" i="61"/>
  <c r="GS38" i="61"/>
  <c r="HI42" i="61" s="1"/>
  <c r="CY38" i="61"/>
  <c r="GS41" i="61"/>
  <c r="HI45" i="61" s="1"/>
  <c r="GQ30" i="61"/>
  <c r="HG34" i="61" s="1"/>
  <c r="GT36" i="61"/>
  <c r="HJ40" i="61" s="1"/>
  <c r="GS30" i="61"/>
  <c r="HI34" i="61" s="1"/>
  <c r="CB16" i="61"/>
  <c r="CY16" i="61" s="1"/>
  <c r="GS23" i="61"/>
  <c r="HI27" i="61" s="1"/>
  <c r="BF10" i="61"/>
  <c r="FM150" i="61"/>
  <c r="FM92" i="61"/>
  <c r="FM87" i="61"/>
  <c r="FM120" i="61"/>
  <c r="FL32" i="61"/>
  <c r="FM32" i="61" s="1"/>
  <c r="FL15" i="61"/>
  <c r="FM15" i="61" s="1"/>
  <c r="GS43" i="61"/>
  <c r="HI47" i="61" s="1"/>
  <c r="CY34" i="61"/>
  <c r="CY8" i="61"/>
  <c r="FM74" i="61"/>
  <c r="BH64" i="61"/>
  <c r="BJ31" i="61"/>
  <c r="BG48" i="61"/>
  <c r="BK37" i="61"/>
  <c r="BG29" i="61"/>
  <c r="BG27" i="61"/>
  <c r="FM115" i="61"/>
  <c r="FM116" i="61"/>
  <c r="FM110" i="61"/>
  <c r="BJ40" i="61"/>
  <c r="FM126" i="61"/>
  <c r="BQ98" i="61"/>
  <c r="GT43" i="61"/>
  <c r="HJ47" i="61" s="1"/>
  <c r="GQ45" i="61"/>
  <c r="HG49" i="61" s="1"/>
  <c r="EM29" i="61"/>
  <c r="BF12" i="61"/>
  <c r="FL23" i="61"/>
  <c r="FM23" i="61" s="1"/>
  <c r="BE14" i="61"/>
  <c r="FM73" i="61"/>
  <c r="BJ64" i="61"/>
  <c r="FM61" i="61"/>
  <c r="BN53" i="61"/>
  <c r="BK44" i="61"/>
  <c r="BI56" i="61"/>
  <c r="BG64" i="61"/>
  <c r="BI64" i="61"/>
  <c r="GT54" i="61"/>
  <c r="HJ58" i="61" s="1"/>
  <c r="GQ42" i="61"/>
  <c r="HG46" i="61" s="1"/>
  <c r="GS34" i="61"/>
  <c r="HI38" i="61" s="1"/>
  <c r="GS27" i="61"/>
  <c r="HI31" i="61" s="1"/>
  <c r="EM40" i="61"/>
  <c r="BE17" i="61"/>
  <c r="BP17" i="61" s="1"/>
  <c r="GQ5" i="61"/>
  <c r="HG9" i="61" s="1"/>
  <c r="HG8" i="61" s="1"/>
  <c r="EM18" i="61"/>
  <c r="GQ12" i="61"/>
  <c r="HG16" i="61" s="1"/>
  <c r="GS24" i="61"/>
  <c r="HI28" i="61" s="1"/>
  <c r="FM136" i="61"/>
  <c r="BH29" i="61"/>
  <c r="FL16" i="61"/>
  <c r="FM122" i="61"/>
  <c r="FM117" i="61"/>
  <c r="BN46" i="61"/>
  <c r="BK48" i="61"/>
  <c r="BK23" i="61"/>
  <c r="BH53" i="61"/>
  <c r="BG40" i="61"/>
  <c r="BH31" i="61"/>
  <c r="BH24" i="61"/>
  <c r="BK13" i="61"/>
  <c r="BK27" i="61"/>
  <c r="BJ48" i="61"/>
  <c r="BH48" i="61"/>
  <c r="BK31" i="61"/>
  <c r="HQ147" i="61"/>
  <c r="BA64" i="61"/>
  <c r="BR64" i="61" s="1"/>
  <c r="GS49" i="61"/>
  <c r="HI53" i="61" s="1"/>
  <c r="GS44" i="61"/>
  <c r="HI48" i="61" s="1"/>
  <c r="BG56" i="61"/>
  <c r="BG31" i="61"/>
  <c r="GQ24" i="61"/>
  <c r="HG28" i="61" s="1"/>
  <c r="GQ22" i="61"/>
  <c r="HG26" i="61" s="1"/>
  <c r="BH56" i="61"/>
  <c r="FL12" i="61"/>
  <c r="BK52" i="61"/>
  <c r="BJ20" i="61"/>
  <c r="BJ53" i="61"/>
  <c r="BK29" i="61"/>
  <c r="BI50" i="61"/>
  <c r="BX151" i="1"/>
  <c r="CB151" i="1" s="1"/>
  <c r="CY152" i="1" s="1"/>
  <c r="T152" i="19" s="1"/>
  <c r="CK151" i="1"/>
  <c r="AE151" i="1"/>
  <c r="GM151" i="1"/>
  <c r="GL151" i="1" s="1"/>
  <c r="IM151" i="1" s="1"/>
  <c r="BO136" i="61"/>
  <c r="FM123" i="61"/>
  <c r="IP86" i="61"/>
  <c r="FM91" i="61"/>
  <c r="HU77" i="61"/>
  <c r="HT77" i="61"/>
  <c r="BE63" i="61"/>
  <c r="CY53" i="61"/>
  <c r="GQ52" i="61"/>
  <c r="HG56" i="61" s="1"/>
  <c r="HT56" i="61" s="1"/>
  <c r="GQ43" i="61"/>
  <c r="HG47" i="61" s="1"/>
  <c r="BK56" i="61"/>
  <c r="BN42" i="61"/>
  <c r="BE34" i="61"/>
  <c r="GQ40" i="61"/>
  <c r="HG44" i="61" s="1"/>
  <c r="BP42" i="61"/>
  <c r="CY12" i="61"/>
  <c r="BJ29" i="61"/>
  <c r="EM20" i="61"/>
  <c r="BI29" i="61"/>
  <c r="BI27" i="61"/>
  <c r="EM6" i="61"/>
  <c r="BE33" i="61"/>
  <c r="BQ33" i="61" s="1"/>
  <c r="BA26" i="61"/>
  <c r="BP26" i="61" s="1"/>
  <c r="BA25" i="61"/>
  <c r="BA24" i="61"/>
  <c r="BP24" i="61" s="1"/>
  <c r="GQ15" i="61"/>
  <c r="HG19" i="61" s="1"/>
  <c r="HQ19" i="61" s="1"/>
  <c r="FL13" i="61"/>
  <c r="FM14" i="61" s="1"/>
  <c r="BH27" i="61"/>
  <c r="FM63" i="61"/>
  <c r="FL30" i="61"/>
  <c r="FM31" i="61" s="1"/>
  <c r="FL11" i="61"/>
  <c r="FZ148" i="61"/>
  <c r="IA148" i="61" s="1"/>
  <c r="FM148" i="61"/>
  <c r="IP138" i="61"/>
  <c r="FM131" i="61"/>
  <c r="IP128" i="61"/>
  <c r="BO127" i="61"/>
  <c r="FZ117" i="61"/>
  <c r="IA117" i="61" s="1"/>
  <c r="FZ94" i="61"/>
  <c r="IA94" i="61" s="1"/>
  <c r="BM90" i="61"/>
  <c r="BO75" i="61"/>
  <c r="HQ72" i="61"/>
  <c r="HP77" i="61"/>
  <c r="GT55" i="61"/>
  <c r="HJ59" i="61" s="1"/>
  <c r="BA52" i="61"/>
  <c r="GS53" i="61"/>
  <c r="HI57" i="61" s="1"/>
  <c r="IP44" i="61"/>
  <c r="GQ55" i="61"/>
  <c r="HG59" i="61" s="1"/>
  <c r="CY33" i="61"/>
  <c r="BI31" i="61"/>
  <c r="IP30" i="61"/>
  <c r="CB25" i="61"/>
  <c r="CY26" i="61" s="1"/>
  <c r="GQ18" i="61"/>
  <c r="HG22" i="61" s="1"/>
  <c r="BK40" i="61"/>
  <c r="GT33" i="61"/>
  <c r="HJ37" i="61" s="1"/>
  <c r="BF18" i="61"/>
  <c r="GS9" i="61"/>
  <c r="HI13" i="61" s="1"/>
  <c r="GT14" i="61"/>
  <c r="HJ18" i="61" s="1"/>
  <c r="EM9" i="61"/>
  <c r="GQ11" i="61"/>
  <c r="HG15" i="61" s="1"/>
  <c r="FM142" i="61"/>
  <c r="FM88" i="61"/>
  <c r="FM90" i="61"/>
  <c r="FM50" i="61"/>
  <c r="FM121" i="61"/>
  <c r="FM86" i="61"/>
  <c r="BG59" i="61"/>
  <c r="BH62" i="61"/>
  <c r="GQ9" i="61"/>
  <c r="HG13" i="61" s="1"/>
  <c r="HS13" i="61" s="1"/>
  <c r="FM111" i="61"/>
  <c r="BH60" i="61"/>
  <c r="BI53" i="61"/>
  <c r="BJ55" i="61"/>
  <c r="BK57" i="61"/>
  <c r="BI54" i="61"/>
  <c r="BI51" i="61"/>
  <c r="BH36" i="61"/>
  <c r="BH34" i="61"/>
  <c r="BI20" i="61"/>
  <c r="BI18" i="61"/>
  <c r="BI23" i="61"/>
  <c r="BI17" i="61"/>
  <c r="BI10" i="61"/>
  <c r="BG24" i="61"/>
  <c r="FZ89" i="61"/>
  <c r="IA89" i="61" s="1"/>
  <c r="FM145" i="61"/>
  <c r="CY142" i="61"/>
  <c r="FZ139" i="61"/>
  <c r="IA139" i="61" s="1"/>
  <c r="IP136" i="61"/>
  <c r="FM135" i="61"/>
  <c r="FM129" i="61"/>
  <c r="CY124" i="61"/>
  <c r="FZ110" i="61"/>
  <c r="IA110" i="61" s="1"/>
  <c r="FZ106" i="61"/>
  <c r="IA106" i="61" s="1"/>
  <c r="IP108" i="61"/>
  <c r="CY106" i="61"/>
  <c r="FZ95" i="61"/>
  <c r="IA95" i="61" s="1"/>
  <c r="BN90" i="61"/>
  <c r="HO83" i="61"/>
  <c r="CY75" i="61"/>
  <c r="CY77" i="61"/>
  <c r="HV77" i="61"/>
  <c r="CY70" i="61"/>
  <c r="FZ61" i="61"/>
  <c r="IA61" i="61" s="1"/>
  <c r="FZ62" i="61"/>
  <c r="IA62" i="61" s="1"/>
  <c r="FM46" i="61"/>
  <c r="GQ56" i="61"/>
  <c r="HG60" i="61" s="1"/>
  <c r="BF54" i="61"/>
  <c r="GQ57" i="61"/>
  <c r="HG61" i="61" s="1"/>
  <c r="FL41" i="61"/>
  <c r="FM41" i="61" s="1"/>
  <c r="FZ38" i="61"/>
  <c r="IA38" i="61" s="1"/>
  <c r="GS56" i="61"/>
  <c r="HI60" i="61" s="1"/>
  <c r="FL39" i="61"/>
  <c r="FM40" i="61" s="1"/>
  <c r="GT42" i="61"/>
  <c r="HJ46" i="61" s="1"/>
  <c r="GS12" i="61"/>
  <c r="HI16" i="61" s="1"/>
  <c r="BH40" i="61"/>
  <c r="IP25" i="61"/>
  <c r="IP23" i="61"/>
  <c r="FZ21" i="61"/>
  <c r="IA21" i="61" s="1"/>
  <c r="EM17" i="61"/>
  <c r="FZ45" i="61"/>
  <c r="IA45" i="61" s="1"/>
  <c r="FM151" i="61"/>
  <c r="FM139" i="61"/>
  <c r="FM65" i="61"/>
  <c r="BG62" i="61"/>
  <c r="FM84" i="61"/>
  <c r="BG49" i="61"/>
  <c r="BK30" i="61"/>
  <c r="BK26" i="61"/>
  <c r="BH23" i="61"/>
  <c r="BH45" i="61"/>
  <c r="BJ38" i="61"/>
  <c r="BJ23" i="61"/>
  <c r="BJ18" i="61"/>
  <c r="BK43" i="61"/>
  <c r="BI33" i="61"/>
  <c r="BG32" i="61"/>
  <c r="BH52" i="61"/>
  <c r="BK39" i="61"/>
  <c r="BJ21" i="61"/>
  <c r="BG60" i="61"/>
  <c r="BI63" i="61"/>
  <c r="FM143" i="61"/>
  <c r="FM140" i="61"/>
  <c r="FM128" i="61"/>
  <c r="HO63" i="61"/>
  <c r="FM62" i="61"/>
  <c r="GS57" i="61"/>
  <c r="HI61" i="61" s="1"/>
  <c r="BK53" i="61"/>
  <c r="BG53" i="61"/>
  <c r="FL24" i="61"/>
  <c r="BK58" i="61"/>
  <c r="BK41" i="61"/>
  <c r="FM66" i="61"/>
  <c r="BI62" i="61"/>
  <c r="BK62" i="61"/>
  <c r="GT58" i="61"/>
  <c r="HJ62" i="61" s="1"/>
  <c r="GT8" i="61"/>
  <c r="HJ12" i="61" s="1"/>
  <c r="FM106" i="61"/>
  <c r="BG36" i="61"/>
  <c r="BH55" i="61"/>
  <c r="BI15" i="61"/>
  <c r="HP96" i="61"/>
  <c r="FM48" i="61"/>
  <c r="BJ62" i="61"/>
  <c r="BA56" i="61"/>
  <c r="BM47" i="61"/>
  <c r="GW151" i="1"/>
  <c r="BF41" i="61"/>
  <c r="BP41" i="61" s="1"/>
  <c r="GQ37" i="61"/>
  <c r="HG41" i="61" s="1"/>
  <c r="GQ33" i="61"/>
  <c r="HG37" i="61" s="1"/>
  <c r="BF37" i="61"/>
  <c r="EM26" i="61"/>
  <c r="FL26" i="61"/>
  <c r="BI22" i="61"/>
  <c r="BK22" i="61"/>
  <c r="BG22" i="61"/>
  <c r="BF21" i="61"/>
  <c r="GQ17" i="61"/>
  <c r="HG21" i="61" s="1"/>
  <c r="BA11" i="61"/>
  <c r="GS7" i="61"/>
  <c r="HI11" i="61" s="1"/>
  <c r="BN57" i="61"/>
  <c r="BM57" i="61"/>
  <c r="BK20" i="61"/>
  <c r="BH20" i="61"/>
  <c r="BG20" i="61"/>
  <c r="BG57" i="61"/>
  <c r="BH57" i="61"/>
  <c r="BI57" i="61"/>
  <c r="BJ57" i="61"/>
  <c r="BG23" i="61"/>
  <c r="BH18" i="61"/>
  <c r="BG18" i="61"/>
  <c r="BK18" i="61"/>
  <c r="BK15" i="61"/>
  <c r="BG15" i="61"/>
  <c r="BH51" i="61"/>
  <c r="BK51" i="61"/>
  <c r="BG51" i="61"/>
  <c r="BG44" i="61"/>
  <c r="BI44" i="61"/>
  <c r="BH44" i="61"/>
  <c r="BK35" i="61"/>
  <c r="BG35" i="61"/>
  <c r="BI35" i="61"/>
  <c r="BJ35" i="61"/>
  <c r="BG25" i="61"/>
  <c r="BK25" i="61"/>
  <c r="BI25" i="61"/>
  <c r="BJ25" i="61"/>
  <c r="BG11" i="61"/>
  <c r="BI11" i="61"/>
  <c r="BH11" i="61"/>
  <c r="BI52" i="61"/>
  <c r="BK38" i="61"/>
  <c r="BG38" i="61"/>
  <c r="BI38" i="61"/>
  <c r="BH28" i="61"/>
  <c r="BK28" i="61"/>
  <c r="BI28" i="61"/>
  <c r="BJ28" i="61"/>
  <c r="BI21" i="61"/>
  <c r="BK21" i="61"/>
  <c r="BH21" i="61"/>
  <c r="BG21" i="61"/>
  <c r="BH25" i="61"/>
  <c r="Y151" i="1"/>
  <c r="AC151" i="1"/>
  <c r="BE54" i="61"/>
  <c r="BM54" i="61" s="1"/>
  <c r="BJ54" i="61"/>
  <c r="BG52" i="61"/>
  <c r="FL28" i="61"/>
  <c r="FM29" i="61" s="1"/>
  <c r="BH15" i="61"/>
  <c r="BI58" i="61"/>
  <c r="BG58" i="61"/>
  <c r="BJ58" i="61"/>
  <c r="BE43" i="61"/>
  <c r="GT39" i="61"/>
  <c r="HJ43" i="61" s="1"/>
  <c r="HP43" i="61" s="1"/>
  <c r="BG37" i="61"/>
  <c r="BI37" i="61"/>
  <c r="BJ37" i="61"/>
  <c r="BH37" i="61"/>
  <c r="BH16" i="61"/>
  <c r="BK16" i="61"/>
  <c r="BJ16" i="61"/>
  <c r="BI16" i="61"/>
  <c r="BI45" i="61"/>
  <c r="BK45" i="61"/>
  <c r="BG45" i="61"/>
  <c r="BI30" i="61"/>
  <c r="BG30" i="61"/>
  <c r="BJ30" i="61"/>
  <c r="BK12" i="61"/>
  <c r="BG12" i="61"/>
  <c r="BI12" i="61"/>
  <c r="BJ12" i="61"/>
  <c r="BJ47" i="61"/>
  <c r="BG47" i="61"/>
  <c r="BK47" i="61"/>
  <c r="BJ36" i="61"/>
  <c r="BH32" i="61"/>
  <c r="BJ32" i="61"/>
  <c r="BK32" i="61"/>
  <c r="BI32" i="61"/>
  <c r="BJ14" i="61"/>
  <c r="BI46" i="61"/>
  <c r="BK46" i="61"/>
  <c r="BG46" i="61"/>
  <c r="BJ46" i="61"/>
  <c r="BG17" i="61"/>
  <c r="BH17" i="61"/>
  <c r="BJ17" i="61"/>
  <c r="BJ22" i="61"/>
  <c r="BA10" i="61"/>
  <c r="GS6" i="61"/>
  <c r="HI10" i="61" s="1"/>
  <c r="HS10" i="61" s="1"/>
  <c r="Z151" i="1"/>
  <c r="CI151" i="1"/>
  <c r="HO90" i="61"/>
  <c r="GT53" i="61"/>
  <c r="HJ57" i="61" s="1"/>
  <c r="BI60" i="61"/>
  <c r="BI47" i="61"/>
  <c r="EM31" i="61"/>
  <c r="GQ29" i="61"/>
  <c r="HG33" i="61" s="1"/>
  <c r="BK33" i="61"/>
  <c r="BE36" i="61"/>
  <c r="BM36" i="61" s="1"/>
  <c r="GT26" i="61"/>
  <c r="HJ30" i="61" s="1"/>
  <c r="EM10" i="61"/>
  <c r="BG16" i="61"/>
  <c r="BH30" i="61"/>
  <c r="BF45" i="61"/>
  <c r="BR45" i="61" s="1"/>
  <c r="GQ41" i="61"/>
  <c r="HG45" i="61" s="1"/>
  <c r="BE29" i="61"/>
  <c r="GT25" i="61"/>
  <c r="HJ29" i="61" s="1"/>
  <c r="BF55" i="61"/>
  <c r="GQ51" i="61"/>
  <c r="HG55" i="61" s="1"/>
  <c r="BH54" i="61"/>
  <c r="BG54" i="61"/>
  <c r="BK36" i="61"/>
  <c r="BI36" i="61"/>
  <c r="BK34" i="61"/>
  <c r="BJ34" i="61"/>
  <c r="BG34" i="61"/>
  <c r="BI34" i="61"/>
  <c r="EM27" i="61"/>
  <c r="FL27" i="61"/>
  <c r="BG50" i="61"/>
  <c r="BK50" i="61"/>
  <c r="BH50" i="61"/>
  <c r="BA40" i="61"/>
  <c r="BR40" i="61" s="1"/>
  <c r="GS36" i="61"/>
  <c r="HI40" i="61" s="1"/>
  <c r="GS31" i="61"/>
  <c r="HI35" i="61" s="1"/>
  <c r="BA35" i="61"/>
  <c r="BG14" i="61"/>
  <c r="BI14" i="61"/>
  <c r="BH14" i="61"/>
  <c r="BK14" i="61"/>
  <c r="GT47" i="61"/>
  <c r="HJ51" i="61" s="1"/>
  <c r="BE51" i="61"/>
  <c r="BE44" i="61"/>
  <c r="GT40" i="61"/>
  <c r="HJ44" i="61" s="1"/>
  <c r="BF31" i="61"/>
  <c r="GQ27" i="61"/>
  <c r="HG31" i="61" s="1"/>
  <c r="BE22" i="61"/>
  <c r="GT18" i="61"/>
  <c r="HJ22" i="61" s="1"/>
  <c r="BA20" i="61"/>
  <c r="GS16" i="61"/>
  <c r="HI20" i="61" s="1"/>
  <c r="BA18" i="61"/>
  <c r="BN18" i="61" s="1"/>
  <c r="GS14" i="61"/>
  <c r="HI18" i="61" s="1"/>
  <c r="BJ49" i="61"/>
  <c r="BI49" i="61"/>
  <c r="BH49" i="61"/>
  <c r="BK24" i="61"/>
  <c r="BI24" i="61"/>
  <c r="BJ24" i="61"/>
  <c r="BI55" i="61"/>
  <c r="BK55" i="61"/>
  <c r="BJ26" i="61"/>
  <c r="BH26" i="61"/>
  <c r="BG26" i="61"/>
  <c r="BI26" i="61"/>
  <c r="BG10" i="61"/>
  <c r="BK10" i="61"/>
  <c r="BJ43" i="61"/>
  <c r="BG43" i="61"/>
  <c r="BH43" i="61"/>
  <c r="BI43" i="61"/>
  <c r="BJ41" i="61"/>
  <c r="BI41" i="61"/>
  <c r="BG41" i="61"/>
  <c r="BG33" i="61"/>
  <c r="BJ33" i="61"/>
  <c r="BH33" i="61"/>
  <c r="BJ19" i="61"/>
  <c r="BG19" i="61"/>
  <c r="BK19" i="61"/>
  <c r="BI19" i="61"/>
  <c r="BH19" i="61"/>
  <c r="BH13" i="61"/>
  <c r="BI13" i="61"/>
  <c r="BG13" i="61"/>
  <c r="BI9" i="61"/>
  <c r="BH9" i="61"/>
  <c r="BG9" i="61"/>
  <c r="BJ9" i="61"/>
  <c r="BK9" i="61"/>
  <c r="BG39" i="61"/>
  <c r="BJ39" i="61"/>
  <c r="BI39" i="61"/>
  <c r="BH39" i="61"/>
  <c r="BH42" i="61"/>
  <c r="BI42" i="61"/>
  <c r="BJ42" i="61"/>
  <c r="BK42" i="61"/>
  <c r="BJ52" i="61"/>
  <c r="BJ15" i="61"/>
  <c r="BH41" i="61"/>
  <c r="FL34" i="61"/>
  <c r="EM34" i="61"/>
  <c r="HO91" i="61"/>
  <c r="BJ63" i="61"/>
  <c r="BK60" i="61"/>
  <c r="BA51" i="61"/>
  <c r="BP51" i="61" s="1"/>
  <c r="BK49" i="61"/>
  <c r="BJ50" i="61"/>
  <c r="BH47" i="61"/>
  <c r="BG55" i="61"/>
  <c r="BJ51" i="61"/>
  <c r="GS46" i="61"/>
  <c r="HI50" i="61" s="1"/>
  <c r="BJ45" i="61"/>
  <c r="BJ44" i="61"/>
  <c r="GT37" i="61"/>
  <c r="HJ41" i="61" s="1"/>
  <c r="EM36" i="61"/>
  <c r="GS17" i="61"/>
  <c r="HI21" i="61" s="1"/>
  <c r="BH22" i="61"/>
  <c r="BK11" i="61"/>
  <c r="BA9" i="61"/>
  <c r="BP9" i="61" s="1"/>
  <c r="GS11" i="61"/>
  <c r="HI15" i="61" s="1"/>
  <c r="BG28" i="61"/>
  <c r="BJ13" i="61"/>
  <c r="BJ10" i="61"/>
  <c r="BK17" i="61"/>
  <c r="BH12" i="61"/>
  <c r="BH10" i="61"/>
  <c r="BH46" i="61"/>
  <c r="BG42" i="61"/>
  <c r="BJ11" i="61"/>
  <c r="FM83" i="61"/>
  <c r="FM54" i="61"/>
  <c r="BS136" i="61"/>
  <c r="CG151" i="1"/>
  <c r="FZ105" i="61"/>
  <c r="IA105" i="61" s="1"/>
  <c r="IP58" i="61"/>
  <c r="FZ54" i="61"/>
  <c r="IA54" i="61" s="1"/>
  <c r="BI59" i="61"/>
  <c r="X151" i="1"/>
  <c r="FZ138" i="61"/>
  <c r="IA138" i="61" s="1"/>
  <c r="IP132" i="61"/>
  <c r="FZ128" i="61"/>
  <c r="IA128" i="61" s="1"/>
  <c r="IP112" i="61"/>
  <c r="FZ137" i="61"/>
  <c r="IA137" i="61" s="1"/>
  <c r="IP119" i="61"/>
  <c r="BQ42" i="61"/>
  <c r="HQ98" i="61"/>
  <c r="FM60" i="61"/>
  <c r="BK54" i="61"/>
  <c r="FL44" i="61"/>
  <c r="FM45" i="61" s="1"/>
  <c r="BH58" i="61"/>
  <c r="FM82" i="61"/>
  <c r="HU131" i="61"/>
  <c r="FM72" i="61"/>
  <c r="FM55" i="61"/>
  <c r="HU117" i="61"/>
  <c r="FM107" i="61"/>
  <c r="BR42" i="61"/>
  <c r="BP145" i="61"/>
  <c r="FM68" i="61"/>
  <c r="FL43" i="61"/>
  <c r="FM69" i="61"/>
  <c r="FM81" i="61"/>
  <c r="BQ129" i="61"/>
  <c r="BS124" i="61"/>
  <c r="BO115" i="61"/>
  <c r="BS114" i="61"/>
  <c r="BP118" i="61"/>
  <c r="BP117" i="61"/>
  <c r="HU106" i="61"/>
  <c r="HV63" i="61"/>
  <c r="BR46" i="61"/>
  <c r="DU41" i="1"/>
  <c r="HS131" i="61"/>
  <c r="HO118" i="61"/>
  <c r="BH63" i="61"/>
  <c r="BS86" i="61"/>
  <c r="BO85" i="61"/>
  <c r="HS135" i="61"/>
  <c r="BO134" i="61"/>
  <c r="HO125" i="61"/>
  <c r="HR129" i="61"/>
  <c r="HU96" i="61"/>
  <c r="HT93" i="61"/>
  <c r="BL150" i="61"/>
  <c r="HV151" i="61"/>
  <c r="HV113" i="61"/>
  <c r="FM138" i="61"/>
  <c r="HV123" i="61"/>
  <c r="BO135" i="61"/>
  <c r="HQ133" i="61"/>
  <c r="BL135" i="61"/>
  <c r="HO126" i="61"/>
  <c r="BO96" i="61"/>
  <c r="HV148" i="61"/>
  <c r="BO146" i="61"/>
  <c r="HS130" i="61"/>
  <c r="HU121" i="61"/>
  <c r="BO119" i="61"/>
  <c r="BO124" i="61"/>
  <c r="BP131" i="61"/>
  <c r="BL126" i="61"/>
  <c r="HQ122" i="61"/>
  <c r="BL122" i="61"/>
  <c r="HO111" i="61"/>
  <c r="BR110" i="61"/>
  <c r="HT107" i="61"/>
  <c r="BO98" i="61"/>
  <c r="BS94" i="61"/>
  <c r="BO86" i="61"/>
  <c r="BO79" i="61"/>
  <c r="BL69" i="61"/>
  <c r="FM113" i="61"/>
  <c r="FL42" i="61"/>
  <c r="BL120" i="61"/>
  <c r="BR112" i="61"/>
  <c r="HV108" i="61"/>
  <c r="HQ68" i="61"/>
  <c r="FM67" i="61"/>
  <c r="BK63" i="61"/>
  <c r="BH61" i="61"/>
  <c r="HU145" i="61"/>
  <c r="HS146" i="61"/>
  <c r="HR141" i="61"/>
  <c r="BS141" i="61"/>
  <c r="HP142" i="61"/>
  <c r="HQ135" i="61"/>
  <c r="HQ131" i="61"/>
  <c r="HQ113" i="61"/>
  <c r="HO108" i="61"/>
  <c r="HO113" i="61"/>
  <c r="HT108" i="61"/>
  <c r="HR97" i="61"/>
  <c r="HV85" i="61"/>
  <c r="HQ90" i="61"/>
  <c r="BS81" i="61"/>
  <c r="HO69" i="61"/>
  <c r="BP60" i="61"/>
  <c r="FM147" i="61"/>
  <c r="BO149" i="61"/>
  <c r="BR147" i="61"/>
  <c r="HV146" i="61"/>
  <c r="HT142" i="61"/>
  <c r="HV136" i="61"/>
  <c r="HT136" i="61"/>
  <c r="HP107" i="61"/>
  <c r="HV150" i="61"/>
  <c r="HU149" i="61"/>
  <c r="HS148" i="61"/>
  <c r="HT140" i="61"/>
  <c r="BL137" i="61"/>
  <c r="BS123" i="61"/>
  <c r="BQ122" i="61"/>
  <c r="HP113" i="61"/>
  <c r="BR113" i="61"/>
  <c r="HU116" i="61"/>
  <c r="BQ117" i="61"/>
  <c r="HR109" i="61"/>
  <c r="BL113" i="61"/>
  <c r="BP96" i="61"/>
  <c r="BR96" i="61"/>
  <c r="FM18" i="61"/>
  <c r="HP145" i="61"/>
  <c r="BR92" i="61"/>
  <c r="BP92" i="61"/>
  <c r="BP72" i="61"/>
  <c r="BQ72" i="61"/>
  <c r="BQ68" i="61"/>
  <c r="BR149" i="61"/>
  <c r="HU146" i="61"/>
  <c r="HS138" i="61"/>
  <c r="HT137" i="61"/>
  <c r="HP137" i="61"/>
  <c r="HS133" i="61"/>
  <c r="HP133" i="61"/>
  <c r="HQ114" i="61"/>
  <c r="HQ104" i="61"/>
  <c r="BS101" i="61"/>
  <c r="BL100" i="61"/>
  <c r="BL97" i="61"/>
  <c r="BL96" i="61"/>
  <c r="BL94" i="61"/>
  <c r="HV133" i="61"/>
  <c r="BS103" i="61"/>
  <c r="HV106" i="61"/>
  <c r="HV104" i="61"/>
  <c r="HO103" i="61"/>
  <c r="HS102" i="61"/>
  <c r="HS101" i="61"/>
  <c r="BP95" i="61"/>
  <c r="HQ97" i="61"/>
  <c r="HO79" i="61"/>
  <c r="FM85" i="61"/>
  <c r="HV80" i="61"/>
  <c r="BO78" i="61"/>
  <c r="BS75" i="61"/>
  <c r="BL74" i="61"/>
  <c r="BS79" i="61"/>
  <c r="BG63" i="61"/>
  <c r="HT71" i="61"/>
  <c r="HU63" i="61"/>
  <c r="BJ61" i="61"/>
  <c r="BK59" i="61"/>
  <c r="FL37" i="61"/>
  <c r="FM37" i="61" s="1"/>
  <c r="FM70" i="61"/>
  <c r="BI61" i="61"/>
  <c r="HS139" i="61"/>
  <c r="HR134" i="61"/>
  <c r="HS132" i="61"/>
  <c r="HV130" i="61"/>
  <c r="HR127" i="61"/>
  <c r="HU129" i="61"/>
  <c r="HS119" i="61"/>
  <c r="HU122" i="61"/>
  <c r="HT116" i="61"/>
  <c r="HU105" i="61"/>
  <c r="HQ99" i="61"/>
  <c r="HO107" i="61"/>
  <c r="HO92" i="61"/>
  <c r="BS100" i="61"/>
  <c r="HR96" i="61"/>
  <c r="HO78" i="61"/>
  <c r="HS75" i="61"/>
  <c r="FM80" i="61"/>
  <c r="FM75" i="61"/>
  <c r="HO70" i="61"/>
  <c r="BO89" i="61"/>
  <c r="FM76" i="61"/>
  <c r="HT68" i="61"/>
  <c r="BP67" i="61"/>
  <c r="HU71" i="61"/>
  <c r="BN70" i="61"/>
  <c r="BL67" i="61"/>
  <c r="BG61" i="61"/>
  <c r="GQ60" i="61"/>
  <c r="HG64" i="61" s="1"/>
  <c r="BP47" i="61"/>
  <c r="BP46" i="61"/>
  <c r="BK61" i="61"/>
  <c r="BH59" i="61"/>
  <c r="FM108" i="61"/>
  <c r="BK64" i="61"/>
  <c r="HQ74" i="61"/>
  <c r="BP77" i="61"/>
  <c r="BL79" i="61"/>
  <c r="BS76" i="61"/>
  <c r="FM52" i="61"/>
  <c r="BJ59" i="61"/>
  <c r="FM114" i="61"/>
  <c r="HQ148" i="61"/>
  <c r="HP151" i="61"/>
  <c r="HS149" i="61"/>
  <c r="BP150" i="61"/>
  <c r="BQ149" i="61"/>
  <c r="BL147" i="61"/>
  <c r="HU143" i="61"/>
  <c r="HV142" i="61"/>
  <c r="BO142" i="61"/>
  <c r="FM141" i="61"/>
  <c r="HQ145" i="61"/>
  <c r="HR144" i="61"/>
  <c r="HT143" i="61"/>
  <c r="HP141" i="61"/>
  <c r="HP136" i="61"/>
  <c r="BP140" i="61"/>
  <c r="HS137" i="61"/>
  <c r="BO139" i="61"/>
  <c r="BL134" i="61"/>
  <c r="HP134" i="61"/>
  <c r="HP124" i="61"/>
  <c r="BS130" i="61"/>
  <c r="HR123" i="61"/>
  <c r="BO129" i="61"/>
  <c r="HQ128" i="61"/>
  <c r="BQ128" i="61"/>
  <c r="HS121" i="61"/>
  <c r="HO120" i="61"/>
  <c r="BL124" i="61"/>
  <c r="BL121" i="61"/>
  <c r="HT118" i="61"/>
  <c r="HQ116" i="61"/>
  <c r="BM116" i="61"/>
  <c r="HR118" i="61"/>
  <c r="BL114" i="61"/>
  <c r="HO110" i="61"/>
  <c r="BP116" i="61"/>
  <c r="BN111" i="61"/>
  <c r="HU108" i="61"/>
  <c r="HV103" i="61"/>
  <c r="HQ106" i="61"/>
  <c r="BO105" i="61"/>
  <c r="BS104" i="61"/>
  <c r="HU103" i="61"/>
  <c r="HQ102" i="61"/>
  <c r="FM105" i="61"/>
  <c r="BL104" i="61"/>
  <c r="FM98" i="61"/>
  <c r="FM95" i="61"/>
  <c r="HU113" i="61"/>
  <c r="HU107" i="61"/>
  <c r="HR107" i="61"/>
  <c r="BL102" i="61"/>
  <c r="HV95" i="61"/>
  <c r="HO94" i="61"/>
  <c r="HS93" i="61"/>
  <c r="BR99" i="61"/>
  <c r="HU97" i="61"/>
  <c r="HU95" i="61"/>
  <c r="HR88" i="61"/>
  <c r="HV96" i="61"/>
  <c r="HO86" i="61"/>
  <c r="BS102" i="61"/>
  <c r="BQ96" i="61"/>
  <c r="BR88" i="61"/>
  <c r="BL87" i="61"/>
  <c r="HT80" i="61"/>
  <c r="HR75" i="61"/>
  <c r="BS93" i="61"/>
  <c r="BO84" i="61"/>
  <c r="HP74" i="61"/>
  <c r="BP91" i="61"/>
  <c r="HO151" i="61"/>
  <c r="BO151" i="61"/>
  <c r="HR151" i="61"/>
  <c r="HO150" i="61"/>
  <c r="HP148" i="61"/>
  <c r="BL148" i="61"/>
  <c r="HT146" i="61"/>
  <c r="HO147" i="61"/>
  <c r="HO146" i="61"/>
  <c r="HR142" i="61"/>
  <c r="HU142" i="61"/>
  <c r="BL142" i="61"/>
  <c r="HT141" i="61"/>
  <c r="BL139" i="61"/>
  <c r="HT138" i="61"/>
  <c r="HR140" i="61"/>
  <c r="BO137" i="61"/>
  <c r="HP135" i="61"/>
  <c r="HP132" i="61"/>
  <c r="HO131" i="61"/>
  <c r="HT132" i="61"/>
  <c r="HT131" i="61"/>
  <c r="HQ130" i="61"/>
  <c r="BO130" i="61"/>
  <c r="HP131" i="61"/>
  <c r="BO125" i="61"/>
  <c r="HU119" i="61"/>
  <c r="BO123" i="61"/>
  <c r="HR121" i="61"/>
  <c r="HO115" i="61"/>
  <c r="HS113" i="61"/>
  <c r="HP109" i="61"/>
  <c r="HS105" i="61"/>
  <c r="HV105" i="61"/>
  <c r="BS105" i="61"/>
  <c r="HQ101" i="61"/>
  <c r="BL109" i="61"/>
  <c r="HP101" i="61"/>
  <c r="HO93" i="61"/>
  <c r="HQ95" i="61"/>
  <c r="HO89" i="61"/>
  <c r="HR84" i="61"/>
  <c r="HP97" i="61"/>
  <c r="HR93" i="61"/>
  <c r="HU93" i="61"/>
  <c r="HO82" i="61"/>
  <c r="HQ82" i="61"/>
  <c r="BS85" i="61"/>
  <c r="BL84" i="61"/>
  <c r="HP149" i="61"/>
  <c r="HT147" i="61"/>
  <c r="HP146" i="61"/>
  <c r="BS146" i="61"/>
  <c r="HP138" i="61"/>
  <c r="BL138" i="61"/>
  <c r="HS136" i="61"/>
  <c r="HS134" i="61"/>
  <c r="BL132" i="61"/>
  <c r="FM130" i="61"/>
  <c r="HO132" i="61"/>
  <c r="BL133" i="61"/>
  <c r="HV129" i="61"/>
  <c r="HP127" i="61"/>
  <c r="HQ124" i="61"/>
  <c r="HQ119" i="61"/>
  <c r="BL129" i="61"/>
  <c r="BP122" i="61"/>
  <c r="BL119" i="61"/>
  <c r="BL118" i="61"/>
  <c r="HO100" i="61"/>
  <c r="HP95" i="61"/>
  <c r="HP84" i="61"/>
  <c r="HU84" i="61"/>
  <c r="HR98" i="61"/>
  <c r="HO87" i="61"/>
  <c r="HQ87" i="61"/>
  <c r="HV87" i="61"/>
  <c r="HP87" i="61"/>
  <c r="HU87" i="61"/>
  <c r="HP80" i="61"/>
  <c r="HU80" i="61"/>
  <c r="HR80" i="61"/>
  <c r="HR76" i="61"/>
  <c r="HR149" i="61"/>
  <c r="HV138" i="61"/>
  <c r="BO128" i="61"/>
  <c r="HO127" i="61"/>
  <c r="BL123" i="61"/>
  <c r="HS116" i="61"/>
  <c r="HV114" i="61"/>
  <c r="FM100" i="61"/>
  <c r="BL111" i="61"/>
  <c r="HV99" i="61"/>
  <c r="BQ87" i="61"/>
  <c r="BM87" i="61"/>
  <c r="HQ81" i="61"/>
  <c r="HT87" i="61"/>
  <c r="BR84" i="61"/>
  <c r="HS80" i="61"/>
  <c r="HS87" i="61"/>
  <c r="HO65" i="61"/>
  <c r="HT65" i="61"/>
  <c r="HS65" i="61"/>
  <c r="BL76" i="61"/>
  <c r="HP71" i="61"/>
  <c r="FM119" i="61"/>
  <c r="HQ85" i="61"/>
  <c r="BL83" i="61"/>
  <c r="BP80" i="61"/>
  <c r="BL77" i="61"/>
  <c r="BO93" i="61"/>
  <c r="BR80" i="61"/>
  <c r="BL93" i="61"/>
  <c r="HT72" i="61"/>
  <c r="BP71" i="61"/>
  <c r="HR66" i="61"/>
  <c r="BO73" i="61"/>
  <c r="BO72" i="61"/>
  <c r="BS69" i="61"/>
  <c r="BO68" i="61"/>
  <c r="HR71" i="61"/>
  <c r="BS74" i="61"/>
  <c r="HP63" i="61"/>
  <c r="HS63" i="61"/>
  <c r="FM89" i="61"/>
  <c r="HQ80" i="61"/>
  <c r="HO73" i="61"/>
  <c r="BL92" i="61"/>
  <c r="BS73" i="61"/>
  <c r="HV70" i="61"/>
  <c r="BL65" i="61"/>
  <c r="HU70" i="61"/>
  <c r="BL71" i="61"/>
  <c r="FM112" i="61"/>
  <c r="CY86" i="61"/>
  <c r="CY87" i="61"/>
  <c r="CY139" i="61"/>
  <c r="CY140" i="61"/>
  <c r="CY6" i="61"/>
  <c r="CY7" i="61"/>
  <c r="BL145" i="61"/>
  <c r="HU150" i="61"/>
  <c r="BL151" i="61"/>
  <c r="HQ150" i="61"/>
  <c r="IP145" i="61"/>
  <c r="BN143" i="61"/>
  <c r="HU137" i="61"/>
  <c r="HQ139" i="61"/>
  <c r="HR138" i="61"/>
  <c r="FZ135" i="61"/>
  <c r="IA135" i="61" s="1"/>
  <c r="BQ135" i="61"/>
  <c r="FZ150" i="61"/>
  <c r="IA150" i="61" s="1"/>
  <c r="IP149" i="61"/>
  <c r="HQ151" i="61"/>
  <c r="HT150" i="61"/>
  <c r="HO149" i="61"/>
  <c r="HU147" i="61"/>
  <c r="BL149" i="61"/>
  <c r="HP147" i="61"/>
  <c r="HO148" i="61"/>
  <c r="BQ147" i="61"/>
  <c r="BM147" i="61"/>
  <c r="HS147" i="61"/>
  <c r="HV147" i="61"/>
  <c r="BL146" i="61"/>
  <c r="BL144" i="61"/>
  <c r="BR144" i="61"/>
  <c r="IP139" i="61"/>
  <c r="HV143" i="61"/>
  <c r="HU140" i="61"/>
  <c r="BQ145" i="61"/>
  <c r="BM145" i="61"/>
  <c r="BS142" i="61"/>
  <c r="BL140" i="61"/>
  <c r="FW171" i="61"/>
  <c r="IP151" i="61"/>
  <c r="HT151" i="61"/>
  <c r="HP150" i="61"/>
  <c r="BS151" i="61"/>
  <c r="HS150" i="61"/>
  <c r="HR150" i="61"/>
  <c r="HT149" i="61"/>
  <c r="FM146" i="61"/>
  <c r="HU148" i="61"/>
  <c r="HV149" i="61"/>
  <c r="HT148" i="61"/>
  <c r="BP148" i="61"/>
  <c r="BN147" i="61"/>
  <c r="IP142" i="61"/>
  <c r="HO145" i="61"/>
  <c r="HR148" i="61"/>
  <c r="IP143" i="61"/>
  <c r="HV145" i="61"/>
  <c r="HR147" i="61"/>
  <c r="HR146" i="61"/>
  <c r="HU144" i="61"/>
  <c r="FM144" i="61"/>
  <c r="HQ146" i="61"/>
  <c r="HT145" i="61"/>
  <c r="HQ144" i="61"/>
  <c r="HV141" i="61"/>
  <c r="BO141" i="61"/>
  <c r="HR143" i="61"/>
  <c r="CX142" i="61"/>
  <c r="HR145" i="61"/>
  <c r="IP140" i="61"/>
  <c r="HQ143" i="61"/>
  <c r="HV144" i="61"/>
  <c r="HO142" i="61"/>
  <c r="HO140" i="61"/>
  <c r="FZ136" i="61"/>
  <c r="IA136" i="61" s="1"/>
  <c r="HQ138" i="61"/>
  <c r="BL136" i="61"/>
  <c r="BQ140" i="61"/>
  <c r="BM140" i="61"/>
  <c r="HT139" i="61"/>
  <c r="HO139" i="61"/>
  <c r="BS137" i="61"/>
  <c r="HR136" i="61"/>
  <c r="CB132" i="61"/>
  <c r="HV140" i="61"/>
  <c r="CY134" i="61"/>
  <c r="HR137" i="61"/>
  <c r="HV135" i="61"/>
  <c r="BS133" i="61"/>
  <c r="HR132" i="61"/>
  <c r="HV131" i="61"/>
  <c r="HU133" i="61"/>
  <c r="BO133" i="61"/>
  <c r="HQ132" i="61"/>
  <c r="HS129" i="61"/>
  <c r="HO123" i="61"/>
  <c r="BL131" i="61"/>
  <c r="HV128" i="61"/>
  <c r="HV127" i="61"/>
  <c r="HR126" i="61"/>
  <c r="HR125" i="61"/>
  <c r="HU127" i="61"/>
  <c r="CY123" i="61"/>
  <c r="HQ126" i="61"/>
  <c r="BR122" i="61"/>
  <c r="BN122" i="61"/>
  <c r="BO122" i="61" s="1"/>
  <c r="CY117" i="61"/>
  <c r="HQ120" i="61"/>
  <c r="BO120" i="61"/>
  <c r="IP124" i="61"/>
  <c r="BL125" i="61"/>
  <c r="HO128" i="61"/>
  <c r="IP122" i="61"/>
  <c r="HS123" i="61"/>
  <c r="FZ115" i="61"/>
  <c r="IA115" i="61" s="1"/>
  <c r="HR131" i="61"/>
  <c r="IP126" i="61"/>
  <c r="BR128" i="61"/>
  <c r="HV125" i="61"/>
  <c r="HO122" i="61"/>
  <c r="BS121" i="61"/>
  <c r="HR120" i="61"/>
  <c r="BS119" i="61"/>
  <c r="HT128" i="61"/>
  <c r="HV116" i="61"/>
  <c r="BR116" i="61"/>
  <c r="BN116" i="61"/>
  <c r="HU115" i="61"/>
  <c r="HO117" i="61"/>
  <c r="BL117" i="61"/>
  <c r="HP115" i="61"/>
  <c r="HT114" i="61"/>
  <c r="HT113" i="61"/>
  <c r="HT122" i="61"/>
  <c r="BM118" i="61"/>
  <c r="BQ118" i="61"/>
  <c r="BL116" i="61"/>
  <c r="HS114" i="61"/>
  <c r="FZ109" i="61"/>
  <c r="IA109" i="61" s="1"/>
  <c r="FZ104" i="61"/>
  <c r="IA104" i="61" s="1"/>
  <c r="IP120" i="61"/>
  <c r="HT120" i="61"/>
  <c r="HV115" i="61"/>
  <c r="BQ111" i="61"/>
  <c r="BM111" i="61"/>
  <c r="BQ110" i="61"/>
  <c r="BM110" i="61"/>
  <c r="BO110" i="61" s="1"/>
  <c r="HR113" i="61"/>
  <c r="HU110" i="61"/>
  <c r="BS106" i="61"/>
  <c r="HQ112" i="61"/>
  <c r="HQ109" i="61"/>
  <c r="HQ108" i="61"/>
  <c r="HS107" i="61"/>
  <c r="HU104" i="61"/>
  <c r="HQ100" i="61"/>
  <c r="HT111" i="61"/>
  <c r="BP110" i="61"/>
  <c r="HS108" i="61"/>
  <c r="HV107" i="61"/>
  <c r="HP105" i="61"/>
  <c r="FM99" i="61"/>
  <c r="FM97" i="61"/>
  <c r="HT112" i="61"/>
  <c r="BP111" i="61"/>
  <c r="HP110" i="61"/>
  <c r="HQ110" i="61"/>
  <c r="HP108" i="61"/>
  <c r="HQ107" i="61"/>
  <c r="HO106" i="61"/>
  <c r="HO105" i="61"/>
  <c r="HO104" i="61"/>
  <c r="HO101" i="61"/>
  <c r="HV102" i="61"/>
  <c r="HU101" i="61"/>
  <c r="HU99" i="61"/>
  <c r="BR98" i="61"/>
  <c r="BL95" i="61"/>
  <c r="HS92" i="61"/>
  <c r="HP104" i="61"/>
  <c r="HU102" i="61"/>
  <c r="HT101" i="61"/>
  <c r="BO101" i="61"/>
  <c r="BQ99" i="61"/>
  <c r="HV97" i="61"/>
  <c r="BP97" i="61"/>
  <c r="HT96" i="61"/>
  <c r="BR91" i="61"/>
  <c r="BN91" i="61"/>
  <c r="HU100" i="61"/>
  <c r="BR95" i="61"/>
  <c r="BN95" i="61"/>
  <c r="BO95" i="61" s="1"/>
  <c r="BR97" i="61"/>
  <c r="HR89" i="61"/>
  <c r="HQ88" i="61"/>
  <c r="HR81" i="61"/>
  <c r="HP103" i="61"/>
  <c r="BO102" i="61"/>
  <c r="BL99" i="61"/>
  <c r="HS95" i="61"/>
  <c r="BR87" i="61"/>
  <c r="BN87" i="61"/>
  <c r="HR86" i="61"/>
  <c r="HR78" i="61"/>
  <c r="HR95" i="61"/>
  <c r="HP92" i="61"/>
  <c r="BM91" i="61"/>
  <c r="FZ86" i="61"/>
  <c r="IA86" i="61" s="1"/>
  <c r="BQ88" i="61"/>
  <c r="HS86" i="61"/>
  <c r="HU85" i="61"/>
  <c r="HO84" i="61"/>
  <c r="HQ83" i="61"/>
  <c r="HU82" i="61"/>
  <c r="BL82" i="61"/>
  <c r="HO81" i="61"/>
  <c r="HO80" i="61"/>
  <c r="HO76" i="61"/>
  <c r="BO94" i="61"/>
  <c r="HT85" i="61"/>
  <c r="HU83" i="61"/>
  <c r="FM79" i="61"/>
  <c r="HT82" i="61"/>
  <c r="BQ80" i="61"/>
  <c r="BM80" i="61"/>
  <c r="BO80" i="61" s="1"/>
  <c r="CY74" i="61"/>
  <c r="HR68" i="61"/>
  <c r="BN92" i="61"/>
  <c r="HP91" i="61"/>
  <c r="BL91" i="61"/>
  <c r="BS89" i="61"/>
  <c r="BL88" i="61"/>
  <c r="HR87" i="61"/>
  <c r="HP86" i="61"/>
  <c r="CB82" i="61"/>
  <c r="BQ83" i="61"/>
  <c r="BO82" i="61"/>
  <c r="FM77" i="61"/>
  <c r="HS78" i="61"/>
  <c r="HQ76" i="61"/>
  <c r="HO66" i="61"/>
  <c r="CB89" i="61"/>
  <c r="CY89" i="61" s="1"/>
  <c r="HU89" i="61"/>
  <c r="HO88" i="61"/>
  <c r="BR78" i="61"/>
  <c r="HP81" i="61"/>
  <c r="CY76" i="61"/>
  <c r="HU79" i="61"/>
  <c r="HV78" i="61"/>
  <c r="HP76" i="61"/>
  <c r="HO75" i="61"/>
  <c r="BR71" i="61"/>
  <c r="BN71" i="61"/>
  <c r="HV74" i="61"/>
  <c r="HQ73" i="61"/>
  <c r="HO71" i="61"/>
  <c r="HR70" i="61"/>
  <c r="CY66" i="61"/>
  <c r="HR65" i="61"/>
  <c r="HU72" i="61"/>
  <c r="BR72" i="61"/>
  <c r="HP70" i="61"/>
  <c r="HQ70" i="61"/>
  <c r="BR68" i="61"/>
  <c r="BL66" i="61"/>
  <c r="IP61" i="61"/>
  <c r="IP70" i="61"/>
  <c r="HQ71" i="61"/>
  <c r="HT69" i="61"/>
  <c r="CY63" i="61"/>
  <c r="HV76" i="61"/>
  <c r="IP69" i="61"/>
  <c r="HS71" i="61"/>
  <c r="HT70" i="61"/>
  <c r="FZ66" i="61"/>
  <c r="IA66" i="61" s="1"/>
  <c r="FZ64" i="61"/>
  <c r="IA64" i="61" s="1"/>
  <c r="HV66" i="61"/>
  <c r="BN66" i="61"/>
  <c r="HP65" i="61"/>
  <c r="HQ65" i="61"/>
  <c r="HT63" i="61"/>
  <c r="HR63" i="61"/>
  <c r="CB45" i="61"/>
  <c r="HV75" i="61"/>
  <c r="BO74" i="61"/>
  <c r="HV72" i="61"/>
  <c r="HO72" i="61"/>
  <c r="IP65" i="61"/>
  <c r="HO68" i="61"/>
  <c r="HR67" i="61"/>
  <c r="HU65" i="61"/>
  <c r="HQ63" i="61"/>
  <c r="FZ44" i="61"/>
  <c r="IA44" i="61" s="1"/>
  <c r="BN58" i="61"/>
  <c r="FM47" i="61"/>
  <c r="BQ46" i="61"/>
  <c r="BM46" i="61"/>
  <c r="IP41" i="61"/>
  <c r="FM57" i="61"/>
  <c r="CY52" i="61"/>
  <c r="CY48" i="61"/>
  <c r="BM50" i="61"/>
  <c r="CB40" i="61"/>
  <c r="FZ42" i="61"/>
  <c r="IA42" i="61" s="1"/>
  <c r="IP36" i="61"/>
  <c r="BM41" i="61"/>
  <c r="DX28" i="61"/>
  <c r="FZ9" i="61"/>
  <c r="IA9" i="61" s="1"/>
  <c r="IP22" i="61"/>
  <c r="DX22" i="61"/>
  <c r="IP16" i="61"/>
  <c r="HI8" i="61"/>
  <c r="FZ23" i="61"/>
  <c r="IA23" i="61" s="1"/>
  <c r="DX7" i="61"/>
  <c r="DX8" i="61"/>
  <c r="IP6" i="61"/>
  <c r="DX18" i="61"/>
  <c r="BF7" i="61"/>
  <c r="HP143" i="61"/>
  <c r="BM144" i="61"/>
  <c r="BQ144" i="61"/>
  <c r="HU141" i="61"/>
  <c r="BR145" i="61"/>
  <c r="BN145" i="61"/>
  <c r="BQ143" i="61"/>
  <c r="BM143" i="61"/>
  <c r="HU139" i="61"/>
  <c r="BR140" i="61"/>
  <c r="BN140" i="61"/>
  <c r="HP139" i="61"/>
  <c r="HP140" i="61"/>
  <c r="BR139" i="61"/>
  <c r="HR135" i="61"/>
  <c r="IP131" i="61"/>
  <c r="HV134" i="61"/>
  <c r="BS132" i="61"/>
  <c r="HT135" i="61"/>
  <c r="CB130" i="61"/>
  <c r="CY130" i="61" s="1"/>
  <c r="HT134" i="61"/>
  <c r="HR128" i="61"/>
  <c r="HU130" i="61"/>
  <c r="HU128" i="61"/>
  <c r="HQ127" i="61"/>
  <c r="IP125" i="61"/>
  <c r="HV126" i="61"/>
  <c r="HU123" i="61"/>
  <c r="CY116" i="61"/>
  <c r="BS126" i="61"/>
  <c r="HV124" i="61"/>
  <c r="HT130" i="61"/>
  <c r="BR129" i="61"/>
  <c r="HU124" i="61"/>
  <c r="HO121" i="61"/>
  <c r="HS120" i="61"/>
  <c r="HV122" i="61"/>
  <c r="HV121" i="61"/>
  <c r="HV119" i="61"/>
  <c r="HP122" i="61"/>
  <c r="HT119" i="61"/>
  <c r="HQ115" i="61"/>
  <c r="HU114" i="61"/>
  <c r="HT125" i="61"/>
  <c r="HP120" i="61"/>
  <c r="HP114" i="61"/>
  <c r="CY114" i="61"/>
  <c r="HQ118" i="61"/>
  <c r="HS117" i="61"/>
  <c r="HS115" i="61"/>
  <c r="HO114" i="61"/>
  <c r="HT127" i="61"/>
  <c r="HP121" i="61"/>
  <c r="HU118" i="61"/>
  <c r="HV117" i="61"/>
  <c r="BP112" i="61"/>
  <c r="HR115" i="61"/>
  <c r="BS115" i="61"/>
  <c r="HR114" i="61"/>
  <c r="HV112" i="61"/>
  <c r="BQ108" i="61"/>
  <c r="BM108" i="61"/>
  <c r="HO112" i="61"/>
  <c r="HT109" i="61"/>
  <c r="HP112" i="61"/>
  <c r="HU111" i="61"/>
  <c r="BL110" i="61"/>
  <c r="HS110" i="61"/>
  <c r="HT106" i="61"/>
  <c r="HS111" i="61"/>
  <c r="IP104" i="61"/>
  <c r="HS103" i="61"/>
  <c r="HR102" i="61"/>
  <c r="HS100" i="61"/>
  <c r="HP99" i="61"/>
  <c r="HT98" i="61"/>
  <c r="HS94" i="61"/>
  <c r="HP102" i="61"/>
  <c r="HS98" i="61"/>
  <c r="HP100" i="61"/>
  <c r="HS99" i="61"/>
  <c r="HT95" i="61"/>
  <c r="HU94" i="61"/>
  <c r="BL101" i="61"/>
  <c r="HU98" i="61"/>
  <c r="HO98" i="61"/>
  <c r="HT97" i="61"/>
  <c r="HT94" i="61"/>
  <c r="HS91" i="61"/>
  <c r="HR82" i="61"/>
  <c r="HT89" i="61"/>
  <c r="IP82" i="61"/>
  <c r="HP82" i="61"/>
  <c r="HV91" i="61"/>
  <c r="HS89" i="61"/>
  <c r="BL89" i="61"/>
  <c r="HV86" i="61"/>
  <c r="HT84" i="61"/>
  <c r="HP83" i="61"/>
  <c r="HV90" i="61"/>
  <c r="HT92" i="61"/>
  <c r="HS85" i="61"/>
  <c r="BL85" i="61"/>
  <c r="HT83" i="61"/>
  <c r="HS82" i="61"/>
  <c r="HV79" i="61"/>
  <c r="BL78" i="61"/>
  <c r="HO74" i="61"/>
  <c r="HR73" i="61"/>
  <c r="HR69" i="61"/>
  <c r="HT91" i="61"/>
  <c r="HU88" i="61"/>
  <c r="HV84" i="61"/>
  <c r="HS83" i="61"/>
  <c r="HV82" i="61"/>
  <c r="BM77" i="61"/>
  <c r="BQ77" i="61"/>
  <c r="HQ79" i="61"/>
  <c r="HQ78" i="61"/>
  <c r="BQ71" i="61"/>
  <c r="BM71" i="61"/>
  <c r="HR74" i="61"/>
  <c r="BR67" i="61"/>
  <c r="BN67" i="61"/>
  <c r="BO76" i="61"/>
  <c r="HP72" i="61"/>
  <c r="HU69" i="61"/>
  <c r="HV68" i="61"/>
  <c r="HU68" i="61"/>
  <c r="HS66" i="61"/>
  <c r="HP78" i="61"/>
  <c r="IP72" i="61"/>
  <c r="BL75" i="61"/>
  <c r="HV73" i="61"/>
  <c r="HS72" i="61"/>
  <c r="HS69" i="61"/>
  <c r="HS67" i="61"/>
  <c r="HP66" i="61"/>
  <c r="HT78" i="61"/>
  <c r="HP75" i="61"/>
  <c r="HV69" i="61"/>
  <c r="HS68" i="61"/>
  <c r="HV67" i="61"/>
  <c r="HQ67" i="61"/>
  <c r="FM59" i="61"/>
  <c r="FM58" i="61"/>
  <c r="FM49" i="61"/>
  <c r="BR47" i="61"/>
  <c r="BN47" i="61"/>
  <c r="BQ60" i="61"/>
  <c r="BM60" i="61"/>
  <c r="BQ47" i="61"/>
  <c r="BN45" i="61"/>
  <c r="BM39" i="61"/>
  <c r="IP28" i="61"/>
  <c r="BN41" i="61"/>
  <c r="HN7" i="61"/>
  <c r="IP21" i="61"/>
  <c r="DX21" i="61"/>
  <c r="FZ12" i="61"/>
  <c r="IA12" i="61" s="1"/>
  <c r="BE8" i="61"/>
  <c r="AZ7" i="61"/>
  <c r="BH8" i="61"/>
  <c r="DX9" i="61"/>
  <c r="HK7" i="61"/>
  <c r="FZ24" i="61"/>
  <c r="IA24" i="61" s="1"/>
  <c r="CB22" i="61"/>
  <c r="CB21" i="61"/>
  <c r="CB20" i="61"/>
  <c r="CB19" i="61"/>
  <c r="CY19" i="61" s="1"/>
  <c r="DX15" i="61"/>
  <c r="BG8" i="61"/>
  <c r="AY7" i="61"/>
  <c r="CX149" i="61"/>
  <c r="BR148" i="61"/>
  <c r="BN148" i="61"/>
  <c r="HU151" i="61"/>
  <c r="CY148" i="61"/>
  <c r="HQ149" i="61"/>
  <c r="HQ141" i="61"/>
  <c r="BL141" i="61"/>
  <c r="HO136" i="61"/>
  <c r="HO138" i="61"/>
  <c r="HU136" i="61"/>
  <c r="HU134" i="61"/>
  <c r="BP127" i="61"/>
  <c r="BR127" i="61"/>
  <c r="BQ127" i="61"/>
  <c r="HQ125" i="61"/>
  <c r="HQ123" i="61"/>
  <c r="HS124" i="61"/>
  <c r="HO129" i="61"/>
  <c r="BL127" i="61"/>
  <c r="HP129" i="61"/>
  <c r="HS128" i="61"/>
  <c r="IP123" i="61"/>
  <c r="HS125" i="61"/>
  <c r="CY128" i="61"/>
  <c r="BM131" i="61"/>
  <c r="BQ131" i="61"/>
  <c r="HP128" i="61"/>
  <c r="HS127" i="61"/>
  <c r="HS126" i="61"/>
  <c r="BS125" i="61"/>
  <c r="BS120" i="61"/>
  <c r="HR119" i="61"/>
  <c r="HP126" i="61"/>
  <c r="HT123" i="61"/>
  <c r="HT126" i="61"/>
  <c r="HP123" i="61"/>
  <c r="HR117" i="61"/>
  <c r="BQ112" i="61"/>
  <c r="BM112" i="61"/>
  <c r="HS112" i="61"/>
  <c r="HV111" i="61"/>
  <c r="HT110" i="61"/>
  <c r="BN108" i="61"/>
  <c r="HU112" i="61"/>
  <c r="IP103" i="61"/>
  <c r="HP106" i="61"/>
  <c r="HU109" i="61"/>
  <c r="BR107" i="61"/>
  <c r="BN107" i="61"/>
  <c r="BL106" i="61"/>
  <c r="BL105" i="61"/>
  <c r="HO99" i="61"/>
  <c r="HV100" i="61"/>
  <c r="HT102" i="61"/>
  <c r="IP93" i="61"/>
  <c r="BQ97" i="61"/>
  <c r="BM97" i="61"/>
  <c r="HQ94" i="61"/>
  <c r="HT104" i="61"/>
  <c r="BL103" i="61"/>
  <c r="HV101" i="61"/>
  <c r="HR99" i="61"/>
  <c r="HP98" i="61"/>
  <c r="IP92" i="61"/>
  <c r="HP94" i="61"/>
  <c r="BR83" i="61"/>
  <c r="BN83" i="61"/>
  <c r="BQ95" i="61"/>
  <c r="HU90" i="61"/>
  <c r="HT88" i="61"/>
  <c r="HT79" i="61"/>
  <c r="HQ91" i="61"/>
  <c r="CY85" i="61"/>
  <c r="HQ86" i="61"/>
  <c r="HS79" i="61"/>
  <c r="HQ75" i="61"/>
  <c r="BQ65" i="61"/>
  <c r="BM65" i="61"/>
  <c r="HQ92" i="61"/>
  <c r="HS90" i="61"/>
  <c r="HV89" i="61"/>
  <c r="HV88" i="61"/>
  <c r="CY81" i="61"/>
  <c r="HR83" i="61"/>
  <c r="CB78" i="61"/>
  <c r="BR77" i="61"/>
  <c r="BN77" i="61"/>
  <c r="HR79" i="61"/>
  <c r="BQ66" i="61"/>
  <c r="BM66" i="61"/>
  <c r="CY93" i="61"/>
  <c r="HV94" i="61"/>
  <c r="HT86" i="61"/>
  <c r="BL80" i="61"/>
  <c r="BQ67" i="61"/>
  <c r="BM67" i="61"/>
  <c r="HQ69" i="61"/>
  <c r="HU75" i="61"/>
  <c r="HU74" i="61"/>
  <c r="HT75" i="61"/>
  <c r="HS73" i="61"/>
  <c r="HP68" i="61"/>
  <c r="CY71" i="61"/>
  <c r="HP73" i="61"/>
  <c r="IP68" i="61"/>
  <c r="BL72" i="61"/>
  <c r="HQ66" i="61"/>
  <c r="BN65" i="61"/>
  <c r="HP69" i="61"/>
  <c r="IP50" i="61"/>
  <c r="BN48" i="61"/>
  <c r="CY44" i="61"/>
  <c r="FZ56" i="61"/>
  <c r="IA56" i="61" s="1"/>
  <c r="CY54" i="61"/>
  <c r="BN50" i="61"/>
  <c r="DX24" i="61"/>
  <c r="IP20" i="61"/>
  <c r="DX20" i="61"/>
  <c r="BJ8" i="61"/>
  <c r="BC7" i="61"/>
  <c r="CB23" i="61"/>
  <c r="DX17" i="61"/>
  <c r="DX10" i="61"/>
  <c r="DX11" i="61"/>
  <c r="CY30" i="61"/>
  <c r="HL7" i="61"/>
  <c r="HH7" i="61"/>
  <c r="BR150" i="61"/>
  <c r="BN150" i="61"/>
  <c r="IP147" i="61"/>
  <c r="HT144" i="61"/>
  <c r="BN144" i="61"/>
  <c r="HS143" i="61"/>
  <c r="HQ142" i="61"/>
  <c r="HS141" i="61"/>
  <c r="HV139" i="61"/>
  <c r="BQ139" i="61"/>
  <c r="HS151" i="61"/>
  <c r="BQ150" i="61"/>
  <c r="BM150" i="61"/>
  <c r="HS145" i="61"/>
  <c r="BQ148" i="61"/>
  <c r="BM148" i="61"/>
  <c r="HP144" i="61"/>
  <c r="BL143" i="61"/>
  <c r="HO144" i="61"/>
  <c r="HS144" i="61"/>
  <c r="BR143" i="61"/>
  <c r="HO143" i="61"/>
  <c r="HS142" i="61"/>
  <c r="HO141" i="61"/>
  <c r="HR139" i="61"/>
  <c r="HU138" i="61"/>
  <c r="HQ137" i="61"/>
  <c r="FM134" i="61"/>
  <c r="HS140" i="61"/>
  <c r="HQ140" i="61"/>
  <c r="CB135" i="61"/>
  <c r="CY135" i="61" s="1"/>
  <c r="BS138" i="61"/>
  <c r="HO137" i="61"/>
  <c r="BO138" i="61"/>
  <c r="HV137" i="61"/>
  <c r="CY133" i="61"/>
  <c r="HQ136" i="61"/>
  <c r="HO134" i="61"/>
  <c r="HO133" i="61"/>
  <c r="HU135" i="61"/>
  <c r="HO135" i="61"/>
  <c r="BS134" i="61"/>
  <c r="HR133" i="61"/>
  <c r="HV132" i="61"/>
  <c r="BR135" i="61"/>
  <c r="HQ134" i="61"/>
  <c r="HU132" i="61"/>
  <c r="BO132" i="61"/>
  <c r="HO130" i="61"/>
  <c r="HO124" i="61"/>
  <c r="IP129" i="61"/>
  <c r="HR130" i="61"/>
  <c r="HR124" i="61"/>
  <c r="HQ129" i="61"/>
  <c r="CY119" i="61"/>
  <c r="HP130" i="61"/>
  <c r="HU125" i="61"/>
  <c r="HR122" i="61"/>
  <c r="HQ121" i="61"/>
  <c r="BO121" i="61"/>
  <c r="HU120" i="61"/>
  <c r="BL128" i="61"/>
  <c r="HU126" i="61"/>
  <c r="BO126" i="61"/>
  <c r="IP121" i="61"/>
  <c r="HS122" i="61"/>
  <c r="FZ116" i="61"/>
  <c r="IA116" i="61" s="1"/>
  <c r="HO119" i="61"/>
  <c r="HS118" i="61"/>
  <c r="HT133" i="61"/>
  <c r="BR131" i="61"/>
  <c r="BN131" i="61"/>
  <c r="BL130" i="61"/>
  <c r="HV120" i="61"/>
  <c r="HV118" i="61"/>
  <c r="HT129" i="61"/>
  <c r="HP117" i="61"/>
  <c r="HR116" i="61"/>
  <c r="BO114" i="61"/>
  <c r="BQ113" i="61"/>
  <c r="HT121" i="61"/>
  <c r="HT117" i="61"/>
  <c r="HP116" i="61"/>
  <c r="HT115" i="61"/>
  <c r="HT124" i="61"/>
  <c r="HP119" i="61"/>
  <c r="HP118" i="61"/>
  <c r="BR118" i="61"/>
  <c r="BN118" i="61"/>
  <c r="HO116" i="61"/>
  <c r="FZ111" i="61"/>
  <c r="IA111" i="61" s="1"/>
  <c r="BL115" i="61"/>
  <c r="HO109" i="61"/>
  <c r="HP125" i="61"/>
  <c r="IP113" i="61"/>
  <c r="BR117" i="61"/>
  <c r="BN117" i="61"/>
  <c r="BO117" i="61" s="1"/>
  <c r="BQ109" i="61"/>
  <c r="BM109" i="61"/>
  <c r="BO109" i="61" s="1"/>
  <c r="HR111" i="61"/>
  <c r="HR110" i="61"/>
  <c r="HP111" i="61"/>
  <c r="HQ111" i="61"/>
  <c r="BP109" i="61"/>
  <c r="HR106" i="61"/>
  <c r="HR105" i="61"/>
  <c r="HR104" i="61"/>
  <c r="HR103" i="61"/>
  <c r="BN112" i="61"/>
  <c r="HS109" i="61"/>
  <c r="BR109" i="61"/>
  <c r="BR108" i="61"/>
  <c r="BL107" i="61"/>
  <c r="BO106" i="61"/>
  <c r="HQ105" i="61"/>
  <c r="BO104" i="61"/>
  <c r="HQ103" i="61"/>
  <c r="HV109" i="61"/>
  <c r="BP107" i="61"/>
  <c r="FM102" i="61"/>
  <c r="HT105" i="61"/>
  <c r="FM96" i="61"/>
  <c r="BL112" i="61"/>
  <c r="HV110" i="61"/>
  <c r="BL108" i="61"/>
  <c r="BQ107" i="61"/>
  <c r="BM107" i="61"/>
  <c r="HS106" i="61"/>
  <c r="HS104" i="61"/>
  <c r="HO102" i="61"/>
  <c r="HT103" i="61"/>
  <c r="HS97" i="61"/>
  <c r="HQ96" i="61"/>
  <c r="HR100" i="61"/>
  <c r="HT99" i="61"/>
  <c r="BO99" i="61"/>
  <c r="HO97" i="61"/>
  <c r="HR92" i="61"/>
  <c r="HO85" i="61"/>
  <c r="HV98" i="61"/>
  <c r="BL98" i="61"/>
  <c r="BN97" i="61"/>
  <c r="HS96" i="61"/>
  <c r="HO96" i="61"/>
  <c r="CY90" i="61"/>
  <c r="HQ93" i="61"/>
  <c r="HR85" i="61"/>
  <c r="HQ84" i="61"/>
  <c r="HR101" i="61"/>
  <c r="HT100" i="61"/>
  <c r="BO100" i="61"/>
  <c r="IP94" i="61"/>
  <c r="BM92" i="61"/>
  <c r="BQ92" i="61"/>
  <c r="HP93" i="61"/>
  <c r="FZ87" i="61"/>
  <c r="IA87" i="61" s="1"/>
  <c r="HQ89" i="61"/>
  <c r="FZ79" i="61"/>
  <c r="IA79" i="61" s="1"/>
  <c r="HV92" i="61"/>
  <c r="HR91" i="61"/>
  <c r="HP90" i="61"/>
  <c r="BO88" i="61"/>
  <c r="HV83" i="61"/>
  <c r="HU81" i="61"/>
  <c r="HP79" i="61"/>
  <c r="BQ78" i="61"/>
  <c r="HS76" i="61"/>
  <c r="HU92" i="61"/>
  <c r="HT90" i="61"/>
  <c r="BL90" i="61"/>
  <c r="HS88" i="61"/>
  <c r="BQ84" i="61"/>
  <c r="IP78" i="61"/>
  <c r="BS82" i="61"/>
  <c r="HT81" i="61"/>
  <c r="BO81" i="61"/>
  <c r="FZ76" i="61"/>
  <c r="IA76" i="61" s="1"/>
  <c r="HR72" i="61"/>
  <c r="HU91" i="61"/>
  <c r="HP89" i="61"/>
  <c r="HP88" i="61"/>
  <c r="HU86" i="61"/>
  <c r="BL86" i="61"/>
  <c r="HS84" i="61"/>
  <c r="BM83" i="61"/>
  <c r="HS81" i="61"/>
  <c r="HU76" i="61"/>
  <c r="BQ70" i="61"/>
  <c r="BM70" i="61"/>
  <c r="HR94" i="61"/>
  <c r="HV93" i="61"/>
  <c r="HR90" i="61"/>
  <c r="HP85" i="61"/>
  <c r="HV81" i="61"/>
  <c r="BL81" i="61"/>
  <c r="HT76" i="61"/>
  <c r="HU73" i="61"/>
  <c r="HO67" i="61"/>
  <c r="FZ60" i="61"/>
  <c r="IA60" i="61" s="1"/>
  <c r="HT73" i="61"/>
  <c r="BR70" i="61"/>
  <c r="HU67" i="61"/>
  <c r="HT66" i="61"/>
  <c r="HT74" i="61"/>
  <c r="BO69" i="61"/>
  <c r="HT67" i="61"/>
  <c r="BP66" i="61"/>
  <c r="CB72" i="61"/>
  <c r="CY72" i="61" s="1"/>
  <c r="HS74" i="61"/>
  <c r="BL73" i="61"/>
  <c r="CB68" i="61"/>
  <c r="CY68" i="61" s="1"/>
  <c r="BL70" i="61"/>
  <c r="BL68" i="61"/>
  <c r="HV65" i="61"/>
  <c r="BR65" i="61"/>
  <c r="CB59" i="61"/>
  <c r="HS70" i="61"/>
  <c r="HU66" i="61"/>
  <c r="BM48" i="61"/>
  <c r="BM58" i="61"/>
  <c r="FM53" i="61"/>
  <c r="CY50" i="61"/>
  <c r="BR60" i="61"/>
  <c r="BN60" i="61"/>
  <c r="FZ40" i="61"/>
  <c r="IA40" i="61" s="1"/>
  <c r="BM45" i="61"/>
  <c r="CY39" i="61"/>
  <c r="BN39" i="61"/>
  <c r="IP26" i="61"/>
  <c r="IP27" i="61"/>
  <c r="FZ25" i="61"/>
  <c r="IA25" i="61" s="1"/>
  <c r="DX23" i="61"/>
  <c r="IP19" i="61"/>
  <c r="DX19" i="61"/>
  <c r="DX14" i="61"/>
  <c r="HM7" i="61"/>
  <c r="DX6" i="61"/>
  <c r="BK8" i="61"/>
  <c r="BD7" i="61"/>
  <c r="CB24" i="61"/>
  <c r="CY13" i="61"/>
  <c r="FM10" i="61"/>
  <c r="CX29" i="61"/>
  <c r="DX16" i="61"/>
  <c r="DX13" i="61"/>
  <c r="FM7" i="61"/>
  <c r="BB7" i="61"/>
  <c r="BI8" i="61"/>
  <c r="EH5" i="61"/>
  <c r="FX151" i="1"/>
  <c r="FY152" i="1" s="1"/>
  <c r="I152" i="19" s="1"/>
  <c r="EW151" i="1"/>
  <c r="EY151" i="1" s="1"/>
  <c r="B139" i="10"/>
  <c r="C139" i="10"/>
  <c r="D139" i="10"/>
  <c r="E139" i="10"/>
  <c r="F139" i="10"/>
  <c r="G139" i="10"/>
  <c r="H139" i="10"/>
  <c r="H141" i="10" s="1"/>
  <c r="I139" i="10"/>
  <c r="I140" i="10" s="1"/>
  <c r="J139" i="10"/>
  <c r="K139" i="10"/>
  <c r="K140" i="10" s="1"/>
  <c r="L139" i="10"/>
  <c r="L141" i="10" s="1"/>
  <c r="C140" i="10"/>
  <c r="F140" i="10"/>
  <c r="J140" i="10"/>
  <c r="G141" i="10"/>
  <c r="CY151" i="61" l="1"/>
  <c r="F152" i="62"/>
  <c r="FB15" i="61"/>
  <c r="FB20" i="61"/>
  <c r="FB34" i="61"/>
  <c r="FB38" i="61"/>
  <c r="FB13" i="61"/>
  <c r="FB18" i="61"/>
  <c r="FB48" i="61"/>
  <c r="FB36" i="61"/>
  <c r="FB17" i="61"/>
  <c r="FB55" i="61"/>
  <c r="FB50" i="61"/>
  <c r="FB19" i="61"/>
  <c r="FB10" i="61"/>
  <c r="FB46" i="61"/>
  <c r="FB60" i="61"/>
  <c r="FB30" i="61"/>
  <c r="FB29" i="61"/>
  <c r="FB57" i="61"/>
  <c r="FB7" i="61"/>
  <c r="FB14" i="61"/>
  <c r="FB40" i="61"/>
  <c r="FB56" i="61"/>
  <c r="HU26" i="61"/>
  <c r="FB54" i="61"/>
  <c r="C137" i="2"/>
  <c r="FF76" i="1"/>
  <c r="ET75" i="61"/>
  <c r="FC75" i="61" s="1"/>
  <c r="ET73" i="61"/>
  <c r="FC73" i="61" s="1"/>
  <c r="ET71" i="61"/>
  <c r="FC71" i="61" s="1"/>
  <c r="ET69" i="61"/>
  <c r="FC69" i="61" s="1"/>
  <c r="ET67" i="61"/>
  <c r="FC67" i="61" s="1"/>
  <c r="ET65" i="61"/>
  <c r="FC65" i="61" s="1"/>
  <c r="ET63" i="61"/>
  <c r="ET60" i="61"/>
  <c r="ET56" i="61"/>
  <c r="ET53" i="61"/>
  <c r="ET48" i="61"/>
  <c r="ET45" i="61"/>
  <c r="ET44" i="61"/>
  <c r="ET43" i="61"/>
  <c r="ET37" i="61"/>
  <c r="ET36" i="61"/>
  <c r="ET35" i="61"/>
  <c r="ET32" i="61"/>
  <c r="ET26" i="61"/>
  <c r="ET22" i="61"/>
  <c r="ET7" i="61"/>
  <c r="ET76" i="61"/>
  <c r="FC76" i="61" s="1"/>
  <c r="ET61" i="61"/>
  <c r="ET59" i="61"/>
  <c r="ET55" i="61"/>
  <c r="ET50" i="61"/>
  <c r="ET42" i="61"/>
  <c r="ET34" i="61"/>
  <c r="ET31" i="61"/>
  <c r="ET23" i="61"/>
  <c r="ET19" i="61"/>
  <c r="ET8" i="61"/>
  <c r="ET6" i="61"/>
  <c r="ET74" i="61"/>
  <c r="FC74" i="61" s="1"/>
  <c r="ET72" i="61"/>
  <c r="FC72" i="61" s="1"/>
  <c r="ET70" i="61"/>
  <c r="FC70" i="61" s="1"/>
  <c r="ET68" i="61"/>
  <c r="FC68" i="61" s="1"/>
  <c r="ET66" i="61"/>
  <c r="FC66" i="61" s="1"/>
  <c r="ET64" i="61"/>
  <c r="ET62" i="61"/>
  <c r="ET58" i="61"/>
  <c r="ET52" i="61"/>
  <c r="ET49" i="61"/>
  <c r="ET47" i="61"/>
  <c r="ET41" i="61"/>
  <c r="ET40" i="61"/>
  <c r="ET33" i="61"/>
  <c r="ET30" i="61"/>
  <c r="ET27" i="61"/>
  <c r="ET24" i="61"/>
  <c r="ET20" i="61"/>
  <c r="ET5" i="61"/>
  <c r="ET57" i="61"/>
  <c r="ET54" i="61"/>
  <c r="ET51" i="61"/>
  <c r="ET46" i="61"/>
  <c r="ET39" i="61"/>
  <c r="ET38" i="61"/>
  <c r="ET29" i="61"/>
  <c r="ET28" i="61"/>
  <c r="ET25" i="61"/>
  <c r="ET21" i="61"/>
  <c r="ET18" i="61"/>
  <c r="ET17" i="61"/>
  <c r="ET16" i="61"/>
  <c r="ET15" i="61"/>
  <c r="ET14" i="61"/>
  <c r="ET13" i="61"/>
  <c r="ET12" i="61"/>
  <c r="ET11" i="61"/>
  <c r="ET10" i="61"/>
  <c r="ET9" i="61"/>
  <c r="FB31" i="61"/>
  <c r="FB43" i="61"/>
  <c r="FB11" i="61"/>
  <c r="FB35" i="61"/>
  <c r="FB58" i="61"/>
  <c r="FB12" i="61"/>
  <c r="FB59" i="61"/>
  <c r="FB68" i="61"/>
  <c r="FB66" i="61"/>
  <c r="FB64" i="61"/>
  <c r="FB62" i="61"/>
  <c r="FB65" i="61"/>
  <c r="FB61" i="61"/>
  <c r="B136" i="2"/>
  <c r="FE75" i="1"/>
  <c r="FB16" i="61"/>
  <c r="FB23" i="61"/>
  <c r="FB25" i="61"/>
  <c r="FB42" i="61"/>
  <c r="FB63" i="61"/>
  <c r="FB39" i="61"/>
  <c r="FB26" i="61"/>
  <c r="FB28" i="61"/>
  <c r="FB41" i="61"/>
  <c r="FB21" i="61"/>
  <c r="FB22" i="61"/>
  <c r="FB8" i="61"/>
  <c r="FB44" i="61"/>
  <c r="FB49" i="61"/>
  <c r="FB6" i="61"/>
  <c r="FB32" i="61"/>
  <c r="FB9" i="61"/>
  <c r="FB24" i="61"/>
  <c r="FB33" i="61"/>
  <c r="FB37" i="61"/>
  <c r="FB45" i="61"/>
  <c r="FB47" i="61"/>
  <c r="HU36" i="61"/>
  <c r="FM35" i="61"/>
  <c r="BR31" i="61"/>
  <c r="HT29" i="61"/>
  <c r="CY113" i="61"/>
  <c r="CY65" i="61"/>
  <c r="CY150" i="61"/>
  <c r="CY127" i="61"/>
  <c r="FA152" i="1"/>
  <c r="CX152" i="1"/>
  <c r="BP38" i="61"/>
  <c r="BQ50" i="61"/>
  <c r="HV50" i="61"/>
  <c r="BR30" i="61"/>
  <c r="BR38" i="61"/>
  <c r="CY91" i="61"/>
  <c r="JB151" i="1"/>
  <c r="R151" i="19" s="1"/>
  <c r="CY122" i="61"/>
  <c r="CY144" i="61"/>
  <c r="BP27" i="61"/>
  <c r="BQ32" i="61"/>
  <c r="HT58" i="61"/>
  <c r="FQ151" i="1"/>
  <c r="GJ172" i="1"/>
  <c r="V152" i="19" s="1"/>
  <c r="BR36" i="61"/>
  <c r="HT36" i="61"/>
  <c r="HQ36" i="61"/>
  <c r="HQ14" i="61"/>
  <c r="HP25" i="61"/>
  <c r="BM63" i="61"/>
  <c r="BM31" i="61"/>
  <c r="BO31" i="61" s="1"/>
  <c r="BP50" i="61"/>
  <c r="HV36" i="61"/>
  <c r="HQ20" i="61"/>
  <c r="HV12" i="61"/>
  <c r="BR14" i="61"/>
  <c r="BM38" i="61"/>
  <c r="HR36" i="61"/>
  <c r="HR24" i="61"/>
  <c r="BO42" i="61"/>
  <c r="HR14" i="61"/>
  <c r="BO70" i="61"/>
  <c r="HV9" i="61"/>
  <c r="HQ24" i="61"/>
  <c r="HU24" i="61"/>
  <c r="BM30" i="61"/>
  <c r="HR25" i="61"/>
  <c r="HS14" i="61"/>
  <c r="HJ8" i="61"/>
  <c r="HP8" i="61" s="1"/>
  <c r="BP39" i="61"/>
  <c r="HP36" i="61"/>
  <c r="HV14" i="61"/>
  <c r="HU32" i="61"/>
  <c r="BP23" i="61"/>
  <c r="HS24" i="61"/>
  <c r="HV24" i="61"/>
  <c r="BS116" i="61"/>
  <c r="HO24" i="61"/>
  <c r="HP24" i="61"/>
  <c r="HT24" i="61"/>
  <c r="HP58" i="61"/>
  <c r="BM37" i="61"/>
  <c r="BO37" i="61" s="1"/>
  <c r="BQ37" i="61"/>
  <c r="HP14" i="61"/>
  <c r="BN32" i="61"/>
  <c r="BM32" i="61"/>
  <c r="HO36" i="61"/>
  <c r="HU54" i="61"/>
  <c r="HO14" i="61"/>
  <c r="HR53" i="61"/>
  <c r="HV39" i="61"/>
  <c r="BO45" i="61"/>
  <c r="BM26" i="61"/>
  <c r="HO39" i="61"/>
  <c r="BR15" i="61"/>
  <c r="BM23" i="61"/>
  <c r="BM17" i="61"/>
  <c r="HV10" i="61"/>
  <c r="BM12" i="61"/>
  <c r="BO12" i="61" s="1"/>
  <c r="HP32" i="61"/>
  <c r="HU53" i="61"/>
  <c r="BP48" i="61"/>
  <c r="HO43" i="61"/>
  <c r="BS98" i="61"/>
  <c r="FM30" i="61"/>
  <c r="BQ15" i="61"/>
  <c r="BQ57" i="61"/>
  <c r="BP35" i="61"/>
  <c r="BP29" i="61"/>
  <c r="BR11" i="61"/>
  <c r="BQ25" i="61"/>
  <c r="HU9" i="61"/>
  <c r="BQ23" i="61"/>
  <c r="HV30" i="61"/>
  <c r="HU58" i="61"/>
  <c r="HR32" i="61"/>
  <c r="BQ48" i="61"/>
  <c r="BN23" i="61"/>
  <c r="HS58" i="61"/>
  <c r="HO32" i="61"/>
  <c r="BM24" i="61"/>
  <c r="HO58" i="61"/>
  <c r="BR61" i="61"/>
  <c r="BQ61" i="61"/>
  <c r="BR49" i="61"/>
  <c r="BP61" i="61"/>
  <c r="HU49" i="61"/>
  <c r="BP49" i="61"/>
  <c r="BQ58" i="61"/>
  <c r="HR26" i="61"/>
  <c r="HV32" i="61"/>
  <c r="BR58" i="61"/>
  <c r="HT50" i="61"/>
  <c r="HS64" i="61"/>
  <c r="HQ32" i="61"/>
  <c r="BP37" i="61"/>
  <c r="BR57" i="61"/>
  <c r="FM26" i="61"/>
  <c r="BM56" i="61"/>
  <c r="HR48" i="61"/>
  <c r="HV38" i="61"/>
  <c r="HP42" i="61"/>
  <c r="BM15" i="61"/>
  <c r="BO15" i="61" s="1"/>
  <c r="HS32" i="61"/>
  <c r="BP15" i="61"/>
  <c r="BR37" i="61"/>
  <c r="HQ49" i="61"/>
  <c r="BQ49" i="61"/>
  <c r="BR20" i="61"/>
  <c r="BN43" i="61"/>
  <c r="HP11" i="61"/>
  <c r="HS60" i="61"/>
  <c r="HT47" i="61"/>
  <c r="FM33" i="61"/>
  <c r="BL48" i="61"/>
  <c r="BR12" i="61"/>
  <c r="HR34" i="61"/>
  <c r="HR47" i="61"/>
  <c r="HS35" i="61"/>
  <c r="HO9" i="61"/>
  <c r="HV48" i="61"/>
  <c r="BP43" i="61"/>
  <c r="HQ48" i="61"/>
  <c r="HV29" i="61"/>
  <c r="HT48" i="61"/>
  <c r="HQ17" i="61"/>
  <c r="HV42" i="61"/>
  <c r="BQ40" i="61"/>
  <c r="HO38" i="61"/>
  <c r="HS48" i="61"/>
  <c r="HS38" i="61"/>
  <c r="BQ43" i="61"/>
  <c r="HS42" i="61"/>
  <c r="HQ38" i="61"/>
  <c r="HQ9" i="61"/>
  <c r="BQ41" i="61"/>
  <c r="HP48" i="61"/>
  <c r="HS9" i="61"/>
  <c r="BR33" i="61"/>
  <c r="HT38" i="61"/>
  <c r="HR9" i="61"/>
  <c r="HP9" i="61"/>
  <c r="HU38" i="61"/>
  <c r="BR43" i="61"/>
  <c r="HR38" i="61"/>
  <c r="BS90" i="61"/>
  <c r="BR51" i="61"/>
  <c r="HU11" i="61"/>
  <c r="HQ33" i="61"/>
  <c r="BP22" i="61"/>
  <c r="HP47" i="61"/>
  <c r="HS12" i="61"/>
  <c r="HU48" i="61"/>
  <c r="HU29" i="61"/>
  <c r="HS50" i="61"/>
  <c r="HO60" i="61"/>
  <c r="BN16" i="61"/>
  <c r="BP16" i="61"/>
  <c r="BQ16" i="61"/>
  <c r="BQ13" i="61"/>
  <c r="BR13" i="61"/>
  <c r="HQ54" i="61"/>
  <c r="HT54" i="61"/>
  <c r="HR54" i="61"/>
  <c r="HQ52" i="61"/>
  <c r="HR52" i="61"/>
  <c r="HO52" i="61"/>
  <c r="HU52" i="61"/>
  <c r="HP59" i="61"/>
  <c r="HV59" i="61"/>
  <c r="HP62" i="61"/>
  <c r="HO62" i="61"/>
  <c r="FM22" i="61"/>
  <c r="FM21" i="61"/>
  <c r="BM19" i="61"/>
  <c r="BR19" i="61"/>
  <c r="BP19" i="61"/>
  <c r="BN19" i="61"/>
  <c r="BR16" i="61"/>
  <c r="BP13" i="61"/>
  <c r="HS52" i="61"/>
  <c r="HV54" i="61"/>
  <c r="HU33" i="61"/>
  <c r="HV33" i="61"/>
  <c r="HO33" i="61"/>
  <c r="HO21" i="61"/>
  <c r="HO37" i="61"/>
  <c r="HP37" i="61"/>
  <c r="FM8" i="61"/>
  <c r="BR34" i="61"/>
  <c r="BP34" i="61"/>
  <c r="BQ34" i="61"/>
  <c r="HV56" i="61"/>
  <c r="HO56" i="61"/>
  <c r="HS53" i="61"/>
  <c r="HO53" i="61"/>
  <c r="HU28" i="61"/>
  <c r="HR28" i="61"/>
  <c r="HS28" i="61"/>
  <c r="HT46" i="61"/>
  <c r="BM16" i="61"/>
  <c r="BO16" i="61" s="1"/>
  <c r="HU42" i="61"/>
  <c r="HR42" i="61"/>
  <c r="BN55" i="61"/>
  <c r="HU17" i="61"/>
  <c r="HV17" i="61"/>
  <c r="HT17" i="61"/>
  <c r="HO17" i="61"/>
  <c r="HT23" i="61"/>
  <c r="HQ23" i="61"/>
  <c r="HU23" i="61"/>
  <c r="HO23" i="61"/>
  <c r="HT11" i="61"/>
  <c r="BR17" i="61"/>
  <c r="HS54" i="61"/>
  <c r="HS17" i="61"/>
  <c r="BQ19" i="61"/>
  <c r="HV52" i="61"/>
  <c r="BM13" i="61"/>
  <c r="BO13" i="61" s="1"/>
  <c r="HQ56" i="61"/>
  <c r="HQ59" i="61"/>
  <c r="HO11" i="61"/>
  <c r="HP46" i="61"/>
  <c r="HT33" i="61"/>
  <c r="BP12" i="61"/>
  <c r="HT64" i="61"/>
  <c r="HO64" i="61"/>
  <c r="HO28" i="61"/>
  <c r="HT42" i="61"/>
  <c r="HO40" i="61"/>
  <c r="HU30" i="61"/>
  <c r="BN10" i="61"/>
  <c r="FM12" i="61"/>
  <c r="BQ64" i="61"/>
  <c r="BN64" i="61"/>
  <c r="BP64" i="61"/>
  <c r="BM64" i="61"/>
  <c r="FM16" i="61"/>
  <c r="FM17" i="61"/>
  <c r="HQ58" i="61"/>
  <c r="HV58" i="61"/>
  <c r="HP27" i="61"/>
  <c r="BP53" i="61"/>
  <c r="BQ53" i="61"/>
  <c r="BR53" i="61"/>
  <c r="HS39" i="61"/>
  <c r="HQ39" i="61"/>
  <c r="HU39" i="61"/>
  <c r="HP17" i="61"/>
  <c r="HS62" i="61"/>
  <c r="HV47" i="61"/>
  <c r="HP52" i="61"/>
  <c r="HT52" i="61"/>
  <c r="HO54" i="61"/>
  <c r="HR23" i="61"/>
  <c r="HO42" i="61"/>
  <c r="HR58" i="61"/>
  <c r="HQ42" i="61"/>
  <c r="HS23" i="61"/>
  <c r="HV27" i="61"/>
  <c r="HP23" i="61"/>
  <c r="HU27" i="61"/>
  <c r="HQ21" i="61"/>
  <c r="HR11" i="61"/>
  <c r="HT16" i="61"/>
  <c r="HU14" i="61"/>
  <c r="BR32" i="61"/>
  <c r="BR56" i="61"/>
  <c r="BN54" i="61"/>
  <c r="BO54" i="61" s="1"/>
  <c r="BN63" i="61"/>
  <c r="BO63" i="61" s="1"/>
  <c r="BQ36" i="61"/>
  <c r="BO116" i="61"/>
  <c r="HT26" i="61"/>
  <c r="HQ22" i="61"/>
  <c r="HP44" i="61"/>
  <c r="HT62" i="61"/>
  <c r="HR46" i="61"/>
  <c r="HP60" i="61"/>
  <c r="HT28" i="61"/>
  <c r="BM22" i="61"/>
  <c r="HQ35" i="61"/>
  <c r="BR52" i="61"/>
  <c r="HR55" i="61"/>
  <c r="BR62" i="61"/>
  <c r="BP54" i="61"/>
  <c r="HV22" i="61"/>
  <c r="HQ31" i="61"/>
  <c r="HP45" i="61"/>
  <c r="HP51" i="61"/>
  <c r="BL64" i="61"/>
  <c r="HU31" i="61"/>
  <c r="BP30" i="61"/>
  <c r="HP13" i="61"/>
  <c r="HS49" i="61"/>
  <c r="BP62" i="61"/>
  <c r="BN21" i="61"/>
  <c r="BO21" i="61" s="1"/>
  <c r="HS15" i="61"/>
  <c r="BR18" i="61"/>
  <c r="HR59" i="61"/>
  <c r="BL27" i="61"/>
  <c r="BL31" i="61"/>
  <c r="BM59" i="61"/>
  <c r="BO59" i="61" s="1"/>
  <c r="BO53" i="61"/>
  <c r="HT53" i="61"/>
  <c r="HQ12" i="61"/>
  <c r="HO48" i="61"/>
  <c r="HQ29" i="61"/>
  <c r="HR61" i="61"/>
  <c r="BP52" i="61"/>
  <c r="BQ29" i="61"/>
  <c r="BM14" i="61"/>
  <c r="BM28" i="61"/>
  <c r="HU35" i="61"/>
  <c r="BQ56" i="61"/>
  <c r="BR55" i="61"/>
  <c r="HP49" i="61"/>
  <c r="HQ55" i="61"/>
  <c r="HT45" i="61"/>
  <c r="FM13" i="61"/>
  <c r="BL19" i="61"/>
  <c r="HS31" i="61"/>
  <c r="BQ55" i="61"/>
  <c r="HS21" i="61"/>
  <c r="HQ28" i="61"/>
  <c r="HU46" i="61"/>
  <c r="BQ62" i="61"/>
  <c r="BR25" i="61"/>
  <c r="BQ12" i="61"/>
  <c r="BL56" i="61"/>
  <c r="FP151" i="1"/>
  <c r="GD151" i="1"/>
  <c r="GE152" i="1" s="1"/>
  <c r="J152" i="19" s="1"/>
  <c r="BQ22" i="61"/>
  <c r="BN28" i="61"/>
  <c r="HV45" i="61"/>
  <c r="BP11" i="61"/>
  <c r="HO12" i="61"/>
  <c r="HO16" i="61"/>
  <c r="BQ63" i="61"/>
  <c r="HR51" i="61"/>
  <c r="BL18" i="61"/>
  <c r="HT41" i="61"/>
  <c r="HU61" i="61"/>
  <c r="HT34" i="61"/>
  <c r="HT59" i="61"/>
  <c r="HQ26" i="61"/>
  <c r="BR28" i="61"/>
  <c r="HO26" i="61"/>
  <c r="HQ34" i="61"/>
  <c r="HV49" i="61"/>
  <c r="HO49" i="61"/>
  <c r="BR54" i="61"/>
  <c r="BR63" i="61"/>
  <c r="HS16" i="61"/>
  <c r="BQ26" i="61"/>
  <c r="HR12" i="61"/>
  <c r="BQ14" i="61"/>
  <c r="BN26" i="61"/>
  <c r="BO26" i="61" s="1"/>
  <c r="BQ28" i="61"/>
  <c r="BM55" i="61"/>
  <c r="HP12" i="61"/>
  <c r="BM27" i="61"/>
  <c r="FM20" i="61"/>
  <c r="HV40" i="61"/>
  <c r="BS110" i="61"/>
  <c r="HP34" i="61"/>
  <c r="BP14" i="61"/>
  <c r="BP63" i="61"/>
  <c r="HP30" i="61"/>
  <c r="HU47" i="61"/>
  <c r="HV26" i="61"/>
  <c r="HO30" i="61"/>
  <c r="HO27" i="61"/>
  <c r="BQ30" i="61"/>
  <c r="HP38" i="61"/>
  <c r="BN38" i="61"/>
  <c r="HQ46" i="61"/>
  <c r="BO58" i="61"/>
  <c r="HT61" i="61"/>
  <c r="CY145" i="61"/>
  <c r="HV11" i="61"/>
  <c r="BR22" i="61"/>
  <c r="HQ25" i="61"/>
  <c r="BN27" i="61"/>
  <c r="HP39" i="61"/>
  <c r="HO34" i="61"/>
  <c r="BQ38" i="61"/>
  <c r="HV61" i="61"/>
  <c r="HO51" i="61"/>
  <c r="BR26" i="61"/>
  <c r="HV28" i="61"/>
  <c r="FM42" i="61"/>
  <c r="HS59" i="61"/>
  <c r="CY17" i="61"/>
  <c r="BQ27" i="61"/>
  <c r="HP16" i="61"/>
  <c r="BN14" i="61"/>
  <c r="HR16" i="61"/>
  <c r="HQ16" i="61"/>
  <c r="HR40" i="61"/>
  <c r="BQ31" i="61"/>
  <c r="BM62" i="61"/>
  <c r="BO46" i="61"/>
  <c r="HT49" i="61"/>
  <c r="HQ51" i="61"/>
  <c r="HO61" i="61"/>
  <c r="BM51" i="61"/>
  <c r="HR39" i="61"/>
  <c r="BQ59" i="61"/>
  <c r="HS25" i="61"/>
  <c r="HT39" i="61"/>
  <c r="HO25" i="61"/>
  <c r="HO46" i="61"/>
  <c r="BP18" i="61"/>
  <c r="HS26" i="61"/>
  <c r="BP40" i="61"/>
  <c r="HS45" i="61"/>
  <c r="HU25" i="61"/>
  <c r="HS29" i="61"/>
  <c r="FM34" i="61"/>
  <c r="BR59" i="61"/>
  <c r="HP26" i="61"/>
  <c r="BL41" i="61"/>
  <c r="HR18" i="61"/>
  <c r="HQ44" i="61"/>
  <c r="BL21" i="61"/>
  <c r="BL38" i="61"/>
  <c r="BL35" i="61"/>
  <c r="FM24" i="61"/>
  <c r="HS61" i="61"/>
  <c r="BO90" i="61"/>
  <c r="HV13" i="61"/>
  <c r="BL29" i="61"/>
  <c r="CO151" i="1"/>
  <c r="CT152" i="1" s="1"/>
  <c r="H152" i="19" s="1"/>
  <c r="HU16" i="61"/>
  <c r="BN24" i="61"/>
  <c r="HQ27" i="61"/>
  <c r="BP31" i="61"/>
  <c r="HV19" i="61"/>
  <c r="BN17" i="61"/>
  <c r="HV34" i="61"/>
  <c r="BN36" i="61"/>
  <c r="BO36" i="61" s="1"/>
  <c r="BM40" i="61"/>
  <c r="BR39" i="61"/>
  <c r="HS46" i="61"/>
  <c r="HV46" i="61"/>
  <c r="HV53" i="61"/>
  <c r="HQ53" i="61"/>
  <c r="HR49" i="61"/>
  <c r="BS92" i="61"/>
  <c r="HQ11" i="61"/>
  <c r="HV25" i="61"/>
  <c r="BR27" i="61"/>
  <c r="BQ17" i="61"/>
  <c r="HS22" i="61"/>
  <c r="HR13" i="61"/>
  <c r="BR10" i="61"/>
  <c r="HU45" i="61"/>
  <c r="BM34" i="61"/>
  <c r="HS40" i="61"/>
  <c r="HV37" i="61"/>
  <c r="HS56" i="61"/>
  <c r="BN62" i="61"/>
  <c r="BO66" i="61"/>
  <c r="HT9" i="61"/>
  <c r="HS11" i="61"/>
  <c r="HR22" i="61"/>
  <c r="BM25" i="61"/>
  <c r="HR27" i="61"/>
  <c r="HT32" i="61"/>
  <c r="HS34" i="61"/>
  <c r="HR44" i="61"/>
  <c r="CY58" i="61"/>
  <c r="BQ54" i="61"/>
  <c r="HS27" i="61"/>
  <c r="BN35" i="61"/>
  <c r="HU34" i="61"/>
  <c r="BS46" i="61"/>
  <c r="HP53" i="61"/>
  <c r="CY132" i="61"/>
  <c r="FM39" i="61"/>
  <c r="HT43" i="61"/>
  <c r="HU59" i="61"/>
  <c r="HV16" i="61"/>
  <c r="HP28" i="61"/>
  <c r="HT27" i="61"/>
  <c r="HR41" i="61"/>
  <c r="BQ18" i="61"/>
  <c r="BN22" i="61"/>
  <c r="BP44" i="61"/>
  <c r="HR35" i="61"/>
  <c r="HS55" i="61"/>
  <c r="HQ45" i="61"/>
  <c r="BL23" i="61"/>
  <c r="BN61" i="61"/>
  <c r="BO61" i="61" s="1"/>
  <c r="BL53" i="61"/>
  <c r="BL40" i="61"/>
  <c r="BQ52" i="61"/>
  <c r="BP59" i="61"/>
  <c r="BP25" i="61"/>
  <c r="BM49" i="61"/>
  <c r="BO49" i="61" s="1"/>
  <c r="CY62" i="61"/>
  <c r="CY32" i="61"/>
  <c r="BL30" i="61"/>
  <c r="BO57" i="61"/>
  <c r="HQ60" i="61"/>
  <c r="HO22" i="61"/>
  <c r="BL60" i="61"/>
  <c r="BL32" i="61"/>
  <c r="BS42" i="61"/>
  <c r="HU44" i="61"/>
  <c r="BL58" i="61"/>
  <c r="BL28" i="61"/>
  <c r="HO41" i="61"/>
  <c r="BL62" i="61"/>
  <c r="HR15" i="61"/>
  <c r="HP57" i="61"/>
  <c r="HW77" i="61"/>
  <c r="FM11" i="61"/>
  <c r="HP22" i="61"/>
  <c r="HU41" i="61"/>
  <c r="HQ62" i="61"/>
  <c r="HW65" i="61"/>
  <c r="HP18" i="61"/>
  <c r="CY23" i="61"/>
  <c r="HS57" i="61"/>
  <c r="HU62" i="61"/>
  <c r="HO19" i="61"/>
  <c r="FM25" i="61"/>
  <c r="HS18" i="61"/>
  <c r="BO47" i="61"/>
  <c r="BS71" i="61"/>
  <c r="HO15" i="61"/>
  <c r="BR29" i="61"/>
  <c r="HV15" i="61"/>
  <c r="HO13" i="61"/>
  <c r="HO18" i="61"/>
  <c r="FM27" i="61"/>
  <c r="BR35" i="61"/>
  <c r="HV44" i="61"/>
  <c r="HS44" i="61"/>
  <c r="HQ47" i="61"/>
  <c r="HU18" i="61"/>
  <c r="HQ18" i="61"/>
  <c r="BL34" i="61"/>
  <c r="HR57" i="61"/>
  <c r="HP15" i="61"/>
  <c r="HT13" i="61"/>
  <c r="HU22" i="61"/>
  <c r="BR24" i="61"/>
  <c r="HU19" i="61"/>
  <c r="CY24" i="61"/>
  <c r="BA8" i="61"/>
  <c r="BA7" i="61" s="1"/>
  <c r="BM18" i="61"/>
  <c r="BO18" i="61" s="1"/>
  <c r="HQ50" i="61"/>
  <c r="HP56" i="61"/>
  <c r="HU13" i="61"/>
  <c r="HP19" i="61"/>
  <c r="HT19" i="61"/>
  <c r="HT22" i="61"/>
  <c r="BM35" i="61"/>
  <c r="HO35" i="61"/>
  <c r="HR56" i="61"/>
  <c r="HS19" i="61"/>
  <c r="BM33" i="61"/>
  <c r="CY20" i="61"/>
  <c r="BN9" i="61"/>
  <c r="BR41" i="61"/>
  <c r="HU60" i="61"/>
  <c r="HV60" i="61"/>
  <c r="BQ24" i="61"/>
  <c r="HR19" i="61"/>
  <c r="BN34" i="61"/>
  <c r="HR45" i="61"/>
  <c r="HV55" i="61"/>
  <c r="BN52" i="61"/>
  <c r="HU56" i="61"/>
  <c r="BM52" i="61"/>
  <c r="HT60" i="61"/>
  <c r="BS72" i="61"/>
  <c r="HS41" i="61"/>
  <c r="HS33" i="61"/>
  <c r="HT44" i="61"/>
  <c r="HP61" i="61"/>
  <c r="HU57" i="61"/>
  <c r="HT35" i="61"/>
  <c r="HP35" i="61"/>
  <c r="HT55" i="61"/>
  <c r="BP56" i="61"/>
  <c r="BP33" i="61"/>
  <c r="HP55" i="61"/>
  <c r="HQ13" i="61"/>
  <c r="BL12" i="61"/>
  <c r="BN33" i="61"/>
  <c r="HT18" i="61"/>
  <c r="BM9" i="61"/>
  <c r="HV35" i="61"/>
  <c r="BP45" i="61"/>
  <c r="HP40" i="61"/>
  <c r="HO55" i="61"/>
  <c r="BN56" i="61"/>
  <c r="HO59" i="61"/>
  <c r="HV62" i="61"/>
  <c r="BO83" i="61"/>
  <c r="BO92" i="61"/>
  <c r="BM29" i="61"/>
  <c r="HT10" i="61"/>
  <c r="HT20" i="61"/>
  <c r="HO45" i="61"/>
  <c r="HR60" i="61"/>
  <c r="BO67" i="61"/>
  <c r="HR20" i="61"/>
  <c r="HU12" i="61"/>
  <c r="CY21" i="61"/>
  <c r="BR9" i="61"/>
  <c r="HO50" i="61"/>
  <c r="HR62" i="61"/>
  <c r="HQ61" i="61"/>
  <c r="HT12" i="61"/>
  <c r="BN25" i="61"/>
  <c r="HR33" i="61"/>
  <c r="HP33" i="61"/>
  <c r="HV41" i="61"/>
  <c r="BP55" i="61"/>
  <c r="HS47" i="61"/>
  <c r="HO47" i="61"/>
  <c r="BQ10" i="61"/>
  <c r="HV43" i="61"/>
  <c r="HO20" i="61"/>
  <c r="HS30" i="61"/>
  <c r="HP50" i="61"/>
  <c r="BQ44" i="61"/>
  <c r="HU15" i="61"/>
  <c r="FM28" i="61"/>
  <c r="BL59" i="61"/>
  <c r="BL25" i="61"/>
  <c r="BL45" i="61"/>
  <c r="BL16" i="61"/>
  <c r="BL37" i="61"/>
  <c r="BS80" i="61"/>
  <c r="BS68" i="61"/>
  <c r="HU55" i="61"/>
  <c r="HT21" i="61"/>
  <c r="BL44" i="61"/>
  <c r="BL15" i="61"/>
  <c r="HP41" i="61"/>
  <c r="BL55" i="61"/>
  <c r="BL39" i="61"/>
  <c r="BL9" i="61"/>
  <c r="BL13" i="61"/>
  <c r="BL33" i="61"/>
  <c r="BL26" i="61"/>
  <c r="BL49" i="61"/>
  <c r="BN51" i="61"/>
  <c r="BL50" i="61"/>
  <c r="BL36" i="61"/>
  <c r="BL17" i="61"/>
  <c r="BL46" i="61"/>
  <c r="BL47" i="61"/>
  <c r="BL52" i="61"/>
  <c r="BL11" i="61"/>
  <c r="BL51" i="61"/>
  <c r="BL57" i="61"/>
  <c r="BL22" i="61"/>
  <c r="BS87" i="61"/>
  <c r="BL42" i="61"/>
  <c r="BL43" i="61"/>
  <c r="BL10" i="61"/>
  <c r="BL24" i="61"/>
  <c r="BL14" i="61"/>
  <c r="BL54" i="61"/>
  <c r="BL20" i="61"/>
  <c r="BM11" i="61"/>
  <c r="HV21" i="61"/>
  <c r="HR37" i="61"/>
  <c r="HO31" i="61"/>
  <c r="BQ45" i="61"/>
  <c r="BS84" i="61"/>
  <c r="HO10" i="61"/>
  <c r="HU10" i="61"/>
  <c r="HR10" i="61"/>
  <c r="HS37" i="61"/>
  <c r="HP31" i="61"/>
  <c r="HU21" i="61"/>
  <c r="HU37" i="61"/>
  <c r="BQ51" i="61"/>
  <c r="BS128" i="61"/>
  <c r="HV31" i="61"/>
  <c r="BM20" i="61"/>
  <c r="BN20" i="61"/>
  <c r="HS51" i="61"/>
  <c r="BP21" i="61"/>
  <c r="BR21" i="61"/>
  <c r="CN151" i="1"/>
  <c r="CS152" i="1" s="1"/>
  <c r="E152" i="19" s="1"/>
  <c r="BM10" i="61"/>
  <c r="BQ11" i="61"/>
  <c r="HT37" i="61"/>
  <c r="HQ41" i="61"/>
  <c r="HT40" i="61"/>
  <c r="HO57" i="61"/>
  <c r="HV51" i="61"/>
  <c r="HP10" i="61"/>
  <c r="HU20" i="61"/>
  <c r="BN11" i="61"/>
  <c r="BP10" i="61"/>
  <c r="HR31" i="61"/>
  <c r="HQ37" i="61"/>
  <c r="BN40" i="61"/>
  <c r="HT51" i="61"/>
  <c r="HV57" i="61"/>
  <c r="BS144" i="61"/>
  <c r="HP21" i="61"/>
  <c r="HQ57" i="61"/>
  <c r="BS88" i="61"/>
  <c r="BO111" i="61"/>
  <c r="HU51" i="61"/>
  <c r="BS96" i="61"/>
  <c r="HQ10" i="61"/>
  <c r="HR21" i="61"/>
  <c r="HT30" i="61"/>
  <c r="HP29" i="61"/>
  <c r="HU40" i="61"/>
  <c r="HS43" i="61"/>
  <c r="HT15" i="61"/>
  <c r="BQ20" i="61"/>
  <c r="HR29" i="61"/>
  <c r="HS20" i="61"/>
  <c r="HV20" i="61"/>
  <c r="BQ9" i="61"/>
  <c r="HT31" i="61"/>
  <c r="HU43" i="61"/>
  <c r="BP36" i="61"/>
  <c r="HQ43" i="61"/>
  <c r="BS78" i="61"/>
  <c r="BS117" i="61"/>
  <c r="BS113" i="61"/>
  <c r="HV18" i="61"/>
  <c r="HQ15" i="61"/>
  <c r="BQ35" i="61"/>
  <c r="HQ40" i="61"/>
  <c r="BM43" i="61"/>
  <c r="FM38" i="61"/>
  <c r="HT57" i="61"/>
  <c r="BO71" i="61"/>
  <c r="BS129" i="61"/>
  <c r="BN29" i="61"/>
  <c r="HQ30" i="61"/>
  <c r="HO44" i="61"/>
  <c r="HR43" i="61"/>
  <c r="HU50" i="61"/>
  <c r="BS99" i="61"/>
  <c r="BS147" i="61"/>
  <c r="HR50" i="61"/>
  <c r="HO29" i="61"/>
  <c r="HR30" i="61"/>
  <c r="HP20" i="61"/>
  <c r="BP20" i="61"/>
  <c r="BM44" i="61"/>
  <c r="BN44" i="61"/>
  <c r="BR44" i="61"/>
  <c r="BQ21" i="61"/>
  <c r="IP154" i="61"/>
  <c r="BO87" i="61"/>
  <c r="BS122" i="61"/>
  <c r="BS149" i="61"/>
  <c r="HW102" i="61"/>
  <c r="HR64" i="61"/>
  <c r="HQ64" i="61"/>
  <c r="BS95" i="61"/>
  <c r="BS145" i="61"/>
  <c r="HP64" i="61"/>
  <c r="HU64" i="61"/>
  <c r="BO150" i="61"/>
  <c r="HW113" i="61"/>
  <c r="BS150" i="61"/>
  <c r="HW108" i="61"/>
  <c r="HW63" i="61"/>
  <c r="HW131" i="61"/>
  <c r="BS91" i="61"/>
  <c r="HW107" i="61"/>
  <c r="HW83" i="61"/>
  <c r="HW79" i="61"/>
  <c r="BO107" i="61"/>
  <c r="BS118" i="61"/>
  <c r="HW115" i="61"/>
  <c r="BS47" i="61"/>
  <c r="HW95" i="61"/>
  <c r="BO143" i="61"/>
  <c r="BO148" i="61"/>
  <c r="BS139" i="61"/>
  <c r="BS67" i="61"/>
  <c r="FM44" i="61"/>
  <c r="BO48" i="61"/>
  <c r="BS66" i="61"/>
  <c r="HW89" i="61"/>
  <c r="HW87" i="61"/>
  <c r="HW80" i="61"/>
  <c r="HW151" i="61"/>
  <c r="FM43" i="61"/>
  <c r="BL63" i="61"/>
  <c r="HW82" i="61"/>
  <c r="HU8" i="61"/>
  <c r="BO30" i="61"/>
  <c r="HW94" i="61"/>
  <c r="BS111" i="61"/>
  <c r="HW97" i="61"/>
  <c r="HV64" i="61"/>
  <c r="HW120" i="61"/>
  <c r="HW143" i="61"/>
  <c r="HW146" i="61"/>
  <c r="BL61" i="61"/>
  <c r="HW93" i="61"/>
  <c r="BS70" i="61"/>
  <c r="HW90" i="61"/>
  <c r="HW118" i="61"/>
  <c r="HW103" i="61"/>
  <c r="HW110" i="61"/>
  <c r="HW125" i="61"/>
  <c r="HW116" i="61"/>
  <c r="HW124" i="61"/>
  <c r="HW144" i="61"/>
  <c r="HW69" i="61"/>
  <c r="BS65" i="61"/>
  <c r="BS60" i="61"/>
  <c r="HW78" i="61"/>
  <c r="BS77" i="61"/>
  <c r="BO91" i="61"/>
  <c r="BS109" i="61"/>
  <c r="BS131" i="61"/>
  <c r="HW127" i="61"/>
  <c r="HW92" i="61"/>
  <c r="HW126" i="61"/>
  <c r="BS108" i="61"/>
  <c r="BS140" i="61"/>
  <c r="HW91" i="61"/>
  <c r="HW111" i="61"/>
  <c r="HW132" i="61"/>
  <c r="HW73" i="61"/>
  <c r="HW86" i="61"/>
  <c r="HW100" i="61"/>
  <c r="BS143" i="61"/>
  <c r="HW70" i="61"/>
  <c r="BS83" i="61"/>
  <c r="HW150" i="61"/>
  <c r="HW147" i="61"/>
  <c r="BS135" i="61"/>
  <c r="HW133" i="61"/>
  <c r="CY73" i="61"/>
  <c r="CY78" i="61"/>
  <c r="CY79" i="61"/>
  <c r="BL8" i="61"/>
  <c r="HK6" i="61"/>
  <c r="HG7" i="61"/>
  <c r="BO77" i="61"/>
  <c r="BS112" i="61"/>
  <c r="BF6" i="61"/>
  <c r="CY40" i="61"/>
  <c r="CY41" i="61"/>
  <c r="HW72" i="61"/>
  <c r="HW104" i="61"/>
  <c r="HW106" i="61"/>
  <c r="HW139" i="61"/>
  <c r="HW140" i="61"/>
  <c r="HW145" i="61"/>
  <c r="BS148" i="61"/>
  <c r="HW148" i="61"/>
  <c r="CY25" i="61"/>
  <c r="HW96" i="61"/>
  <c r="BS107" i="61"/>
  <c r="HW119" i="61"/>
  <c r="HW130" i="61"/>
  <c r="HW134" i="61"/>
  <c r="HW141" i="61"/>
  <c r="BO65" i="61"/>
  <c r="HW99" i="61"/>
  <c r="HW129" i="61"/>
  <c r="BS127" i="61"/>
  <c r="HW138" i="61"/>
  <c r="CY22" i="61"/>
  <c r="HN6" i="61"/>
  <c r="BO39" i="61"/>
  <c r="BO60" i="61"/>
  <c r="HW74" i="61"/>
  <c r="HW112" i="61"/>
  <c r="BO144" i="61"/>
  <c r="HI7" i="61"/>
  <c r="BO41" i="61"/>
  <c r="CY45" i="61"/>
  <c r="CY46" i="61"/>
  <c r="HW101" i="61"/>
  <c r="HW142" i="61"/>
  <c r="BK7" i="61"/>
  <c r="BD6" i="61"/>
  <c r="HM6" i="61"/>
  <c r="CY59" i="61"/>
  <c r="CY60" i="61"/>
  <c r="HW67" i="61"/>
  <c r="HW85" i="61"/>
  <c r="HW109" i="61"/>
  <c r="HW135" i="61"/>
  <c r="HW137" i="61"/>
  <c r="HL6" i="61"/>
  <c r="BO131" i="61"/>
  <c r="HW136" i="61"/>
  <c r="BE7" i="61"/>
  <c r="BO108" i="61"/>
  <c r="HW114" i="61"/>
  <c r="HW121" i="61"/>
  <c r="CY136" i="61"/>
  <c r="HW68" i="61"/>
  <c r="HW71" i="61"/>
  <c r="HW76" i="61"/>
  <c r="HW81" i="61"/>
  <c r="HW84" i="61"/>
  <c r="HW105" i="61"/>
  <c r="BO118" i="61"/>
  <c r="HW117" i="61"/>
  <c r="HW123" i="61"/>
  <c r="BO140" i="61"/>
  <c r="CN151" i="61"/>
  <c r="FE151" i="61"/>
  <c r="FG151" i="61" s="1"/>
  <c r="FR151" i="61"/>
  <c r="FD151" i="61"/>
  <c r="FF151" i="61" s="1"/>
  <c r="BO147" i="61"/>
  <c r="HW149" i="61"/>
  <c r="CO151" i="61"/>
  <c r="BB6" i="61"/>
  <c r="BI7" i="61"/>
  <c r="CY69" i="61"/>
  <c r="HH6" i="61"/>
  <c r="BC6" i="61"/>
  <c r="BJ7" i="61"/>
  <c r="BO97" i="61"/>
  <c r="BO112" i="61"/>
  <c r="BG7" i="61"/>
  <c r="AY6" i="61"/>
  <c r="BH7" i="61"/>
  <c r="AZ6" i="61"/>
  <c r="HW98" i="61"/>
  <c r="BO50" i="61"/>
  <c r="HW75" i="61"/>
  <c r="HW88" i="61"/>
  <c r="HW66" i="61"/>
  <c r="CY82" i="61"/>
  <c r="CY83" i="61"/>
  <c r="BS97" i="61"/>
  <c r="HW122" i="61"/>
  <c r="HW128" i="61"/>
  <c r="BO145" i="61"/>
  <c r="CY131" i="61"/>
  <c r="ES150" i="61"/>
  <c r="FB150" i="61" s="1"/>
  <c r="FE74" i="1" l="1"/>
  <c r="B135" i="2"/>
  <c r="FC64" i="61"/>
  <c r="FC9" i="61"/>
  <c r="FC35" i="61"/>
  <c r="FC23" i="61"/>
  <c r="FC16" i="61"/>
  <c r="FC15" i="61"/>
  <c r="FC39" i="61"/>
  <c r="FC38" i="61"/>
  <c r="FC42" i="61"/>
  <c r="FC37" i="61"/>
  <c r="FC45" i="61"/>
  <c r="FC29" i="61"/>
  <c r="FC27" i="61"/>
  <c r="FC49" i="61"/>
  <c r="FC30" i="61"/>
  <c r="FC22" i="61"/>
  <c r="FC60" i="61"/>
  <c r="FC41" i="61"/>
  <c r="FC51" i="61"/>
  <c r="FC58" i="61"/>
  <c r="FC18" i="61"/>
  <c r="FC54" i="61"/>
  <c r="FC34" i="61"/>
  <c r="FC6" i="61"/>
  <c r="FC40" i="61"/>
  <c r="FC24" i="61"/>
  <c r="FC20" i="61"/>
  <c r="FC12" i="61"/>
  <c r="FC62" i="61"/>
  <c r="FC28" i="61"/>
  <c r="FC11" i="61"/>
  <c r="FC63" i="61"/>
  <c r="FC52" i="61"/>
  <c r="FC46" i="61"/>
  <c r="FC10" i="61"/>
  <c r="FC36" i="61"/>
  <c r="FC33" i="61"/>
  <c r="FC13" i="61"/>
  <c r="FC25" i="61"/>
  <c r="FC32" i="61"/>
  <c r="FC5" i="61"/>
  <c r="FC17" i="61"/>
  <c r="FC53" i="61"/>
  <c r="FC8" i="61"/>
  <c r="FC44" i="61"/>
  <c r="FC50" i="61"/>
  <c r="FC47" i="61"/>
  <c r="FC43" i="61"/>
  <c r="FC19" i="61"/>
  <c r="FC26" i="61"/>
  <c r="FC57" i="61"/>
  <c r="FC61" i="61"/>
  <c r="FC14" i="61"/>
  <c r="FC7" i="61"/>
  <c r="FC55" i="61"/>
  <c r="FC59" i="61"/>
  <c r="FC21" i="61"/>
  <c r="FC48" i="61"/>
  <c r="FC56" i="61"/>
  <c r="FC31" i="61"/>
  <c r="C136" i="2"/>
  <c r="FF75" i="1"/>
  <c r="BS50" i="61"/>
  <c r="BS38" i="61"/>
  <c r="BS32" i="61"/>
  <c r="BS28" i="61"/>
  <c r="HS8" i="61"/>
  <c r="HT8" i="61"/>
  <c r="HQ8" i="61"/>
  <c r="HR8" i="61"/>
  <c r="HJ7" i="61"/>
  <c r="HV7" i="61" s="1"/>
  <c r="BS39" i="61"/>
  <c r="BO17" i="61"/>
  <c r="BO38" i="61"/>
  <c r="HW36" i="61"/>
  <c r="BS40" i="61"/>
  <c r="BO10" i="61"/>
  <c r="HW24" i="61"/>
  <c r="BS23" i="61"/>
  <c r="HV8" i="61"/>
  <c r="HO8" i="61"/>
  <c r="BO43" i="61"/>
  <c r="BS17" i="61"/>
  <c r="BO32" i="61"/>
  <c r="BS57" i="61"/>
  <c r="HW14" i="61"/>
  <c r="BS29" i="61"/>
  <c r="BS52" i="61"/>
  <c r="BO23" i="61"/>
  <c r="BS12" i="61"/>
  <c r="BS64" i="61"/>
  <c r="BS43" i="61"/>
  <c r="BS37" i="61"/>
  <c r="BS49" i="61"/>
  <c r="BS63" i="61"/>
  <c r="BO55" i="61"/>
  <c r="BS45" i="61"/>
  <c r="BO56" i="61"/>
  <c r="BS56" i="61"/>
  <c r="BO35" i="61"/>
  <c r="BS30" i="61"/>
  <c r="BS14" i="61"/>
  <c r="BO25" i="61"/>
  <c r="BS41" i="61"/>
  <c r="BS15" i="61"/>
  <c r="BS58" i="61"/>
  <c r="BS48" i="61"/>
  <c r="BS25" i="61"/>
  <c r="BS61" i="61"/>
  <c r="BO24" i="61"/>
  <c r="BS55" i="61"/>
  <c r="HW32" i="61"/>
  <c r="BS51" i="61"/>
  <c r="BS35" i="61"/>
  <c r="FO150" i="1"/>
  <c r="ET150" i="61"/>
  <c r="FC150" i="61" s="1"/>
  <c r="FN150" i="1"/>
  <c r="HW13" i="61"/>
  <c r="BS19" i="61"/>
  <c r="BS13" i="61"/>
  <c r="HW38" i="61"/>
  <c r="BS53" i="61"/>
  <c r="BN8" i="61"/>
  <c r="BO64" i="61"/>
  <c r="BO19" i="61"/>
  <c r="BO14" i="61"/>
  <c r="HW28" i="61"/>
  <c r="HW53" i="61"/>
  <c r="HW52" i="61"/>
  <c r="HW48" i="61"/>
  <c r="HW9" i="61"/>
  <c r="BO33" i="61"/>
  <c r="BS33" i="61"/>
  <c r="BO28" i="61"/>
  <c r="HW42" i="61"/>
  <c r="HW58" i="61"/>
  <c r="BS34" i="61"/>
  <c r="HW46" i="61"/>
  <c r="HW35" i="61"/>
  <c r="BS27" i="61"/>
  <c r="HW25" i="61"/>
  <c r="BS54" i="61"/>
  <c r="HW26" i="61"/>
  <c r="HW12" i="61"/>
  <c r="BS22" i="61"/>
  <c r="HW23" i="61"/>
  <c r="HW17" i="61"/>
  <c r="HW54" i="61"/>
  <c r="BS18" i="61"/>
  <c r="BO62" i="61"/>
  <c r="BS26" i="61"/>
  <c r="BS62" i="61"/>
  <c r="BS16" i="61"/>
  <c r="BO40" i="61"/>
  <c r="BO34" i="61"/>
  <c r="HW60" i="61"/>
  <c r="HW62" i="61"/>
  <c r="BO22" i="61"/>
  <c r="HW49" i="61"/>
  <c r="BP8" i="61"/>
  <c r="BS44" i="61"/>
  <c r="HW44" i="61"/>
  <c r="BS36" i="61"/>
  <c r="BS9" i="61"/>
  <c r="BS11" i="61"/>
  <c r="BO51" i="61"/>
  <c r="BS31" i="61"/>
  <c r="HW40" i="61"/>
  <c r="BO29" i="61"/>
  <c r="HW61" i="61"/>
  <c r="HW45" i="61"/>
  <c r="BS59" i="61"/>
  <c r="HW59" i="61"/>
  <c r="HW39" i="61"/>
  <c r="HW11" i="61"/>
  <c r="HW27" i="61"/>
  <c r="HW34" i="61"/>
  <c r="BO27" i="61"/>
  <c r="HW16" i="61"/>
  <c r="BM8" i="61"/>
  <c r="BR8" i="61"/>
  <c r="BQ8" i="61"/>
  <c r="BO52" i="61"/>
  <c r="HW31" i="61"/>
  <c r="HW30" i="61"/>
  <c r="HW33" i="61"/>
  <c r="HW47" i="61"/>
  <c r="BO9" i="61"/>
  <c r="HW56" i="61"/>
  <c r="HW19" i="61"/>
  <c r="HW22" i="61"/>
  <c r="HW15" i="61"/>
  <c r="BS24" i="61"/>
  <c r="HW50" i="61"/>
  <c r="HW18" i="61"/>
  <c r="BS10" i="61"/>
  <c r="HW41" i="61"/>
  <c r="HW55" i="61"/>
  <c r="HW20" i="61"/>
  <c r="HW21" i="61"/>
  <c r="HW51" i="61"/>
  <c r="HW64" i="61"/>
  <c r="HW43" i="61"/>
  <c r="BS20" i="61"/>
  <c r="HW29" i="61"/>
  <c r="BS21" i="61"/>
  <c r="HW10" i="61"/>
  <c r="HW37" i="61"/>
  <c r="HW57" i="61"/>
  <c r="BO44" i="61"/>
  <c r="BO11" i="61"/>
  <c r="BO20" i="61"/>
  <c r="BC5" i="61"/>
  <c r="BJ6" i="61"/>
  <c r="HN5" i="61"/>
  <c r="HK5" i="61"/>
  <c r="BH6" i="61"/>
  <c r="AZ5" i="61"/>
  <c r="AY5" i="61"/>
  <c r="BG6" i="61"/>
  <c r="BM7" i="61"/>
  <c r="BA6" i="61"/>
  <c r="BQ7" i="61"/>
  <c r="BL7" i="61"/>
  <c r="HH5" i="61"/>
  <c r="HM5" i="61"/>
  <c r="HI6" i="61"/>
  <c r="BP7" i="61"/>
  <c r="BB5" i="61"/>
  <c r="BI6" i="61"/>
  <c r="BN7" i="61"/>
  <c r="BE6" i="61"/>
  <c r="BR7" i="61"/>
  <c r="HL5" i="61"/>
  <c r="BD5" i="61"/>
  <c r="BK6" i="61"/>
  <c r="BF5" i="61"/>
  <c r="HG6" i="61"/>
  <c r="C135" i="2" l="1"/>
  <c r="FF74" i="1"/>
  <c r="B134" i="2"/>
  <c r="FE73" i="1"/>
  <c r="HU7" i="61"/>
  <c r="HS7" i="61"/>
  <c r="HT7" i="61"/>
  <c r="HO7" i="61"/>
  <c r="HR7" i="61"/>
  <c r="HP7" i="61"/>
  <c r="HQ7" i="61"/>
  <c r="HJ6" i="61"/>
  <c r="HU6" i="61" s="1"/>
  <c r="BO8" i="61"/>
  <c r="HW8" i="61"/>
  <c r="BS8" i="61"/>
  <c r="BP6" i="61"/>
  <c r="HI5" i="61"/>
  <c r="BL6" i="61"/>
  <c r="BU6" i="61" s="1"/>
  <c r="HG5" i="61"/>
  <c r="BR6" i="61"/>
  <c r="BE5" i="61"/>
  <c r="BN6" i="61"/>
  <c r="BA5" i="61"/>
  <c r="BQ6" i="61"/>
  <c r="BM6" i="61"/>
  <c r="BS7" i="61"/>
  <c r="BO7" i="61"/>
  <c r="IW133" i="1"/>
  <c r="IW134" i="1"/>
  <c r="IW135" i="1"/>
  <c r="IW136" i="1"/>
  <c r="IW137" i="1"/>
  <c r="IW138" i="1"/>
  <c r="IW139" i="1"/>
  <c r="IW140" i="1"/>
  <c r="IW141" i="1"/>
  <c r="IW142" i="1"/>
  <c r="IW143" i="1"/>
  <c r="IW144" i="1"/>
  <c r="IW145" i="1"/>
  <c r="IW146" i="1"/>
  <c r="IW147" i="1"/>
  <c r="IW148" i="1"/>
  <c r="IW149" i="1"/>
  <c r="IW150" i="1"/>
  <c r="HJ150" i="1"/>
  <c r="HZ154" i="1" s="1"/>
  <c r="HI150" i="1"/>
  <c r="HY154" i="1" s="1"/>
  <c r="HH150" i="1"/>
  <c r="HX154" i="1" s="1"/>
  <c r="HG150" i="1"/>
  <c r="HW154" i="1" s="1"/>
  <c r="HD150" i="1"/>
  <c r="HT154" i="1" s="1"/>
  <c r="HJ149" i="1"/>
  <c r="HZ153" i="1" s="1"/>
  <c r="HI149" i="1"/>
  <c r="HY153" i="1" s="1"/>
  <c r="HH149" i="1"/>
  <c r="HX153" i="1" s="1"/>
  <c r="HG149" i="1"/>
  <c r="HW153" i="1" s="1"/>
  <c r="HD149" i="1"/>
  <c r="HT153" i="1" s="1"/>
  <c r="GY133" i="1"/>
  <c r="GZ133" i="1"/>
  <c r="HA133" i="1"/>
  <c r="HB133" i="1"/>
  <c r="HD133" i="1"/>
  <c r="HT137" i="1" s="1"/>
  <c r="HG133" i="1"/>
  <c r="HW137" i="1" s="1"/>
  <c r="HH133" i="1"/>
  <c r="HX137" i="1" s="1"/>
  <c r="HI133" i="1"/>
  <c r="HY137" i="1" s="1"/>
  <c r="HJ133" i="1"/>
  <c r="HZ137" i="1" s="1"/>
  <c r="GY134" i="1"/>
  <c r="GZ134" i="1"/>
  <c r="HA134" i="1"/>
  <c r="HB134" i="1"/>
  <c r="HD134" i="1"/>
  <c r="HT138" i="1" s="1"/>
  <c r="HG134" i="1"/>
  <c r="HW138" i="1" s="1"/>
  <c r="HH134" i="1"/>
  <c r="HX138" i="1" s="1"/>
  <c r="HI134" i="1"/>
  <c r="HY138" i="1" s="1"/>
  <c r="HJ134" i="1"/>
  <c r="HZ138" i="1" s="1"/>
  <c r="GY135" i="1"/>
  <c r="GZ135" i="1"/>
  <c r="HA135" i="1"/>
  <c r="HB135" i="1"/>
  <c r="HD135" i="1"/>
  <c r="HT139" i="1" s="1"/>
  <c r="HG135" i="1"/>
  <c r="HW139" i="1" s="1"/>
  <c r="HH135" i="1"/>
  <c r="HX139" i="1" s="1"/>
  <c r="HI135" i="1"/>
  <c r="HY139" i="1" s="1"/>
  <c r="HJ135" i="1"/>
  <c r="HZ139" i="1" s="1"/>
  <c r="GY136" i="1"/>
  <c r="GZ136" i="1"/>
  <c r="HA136" i="1"/>
  <c r="HB136" i="1"/>
  <c r="HD136" i="1"/>
  <c r="HT140" i="1" s="1"/>
  <c r="HG136" i="1"/>
  <c r="HW140" i="1" s="1"/>
  <c r="HH136" i="1"/>
  <c r="HX140" i="1" s="1"/>
  <c r="HI136" i="1"/>
  <c r="HY140" i="1" s="1"/>
  <c r="HJ136" i="1"/>
  <c r="HZ140" i="1" s="1"/>
  <c r="GY137" i="1"/>
  <c r="GZ137" i="1"/>
  <c r="HA137" i="1"/>
  <c r="HB137" i="1"/>
  <c r="HD137" i="1"/>
  <c r="HT141" i="1" s="1"/>
  <c r="HG137" i="1"/>
  <c r="HW141" i="1" s="1"/>
  <c r="HH137" i="1"/>
  <c r="HX141" i="1" s="1"/>
  <c r="HI137" i="1"/>
  <c r="HY141" i="1" s="1"/>
  <c r="HJ137" i="1"/>
  <c r="HZ141" i="1" s="1"/>
  <c r="GY138" i="1"/>
  <c r="GZ138" i="1"/>
  <c r="HA138" i="1"/>
  <c r="HB138" i="1"/>
  <c r="HD138" i="1"/>
  <c r="HT142" i="1" s="1"/>
  <c r="HG138" i="1"/>
  <c r="HW142" i="1" s="1"/>
  <c r="HH138" i="1"/>
  <c r="HX142" i="1" s="1"/>
  <c r="HI138" i="1"/>
  <c r="HY142" i="1" s="1"/>
  <c r="HJ138" i="1"/>
  <c r="HZ142" i="1" s="1"/>
  <c r="GY139" i="1"/>
  <c r="GZ139" i="1"/>
  <c r="HA139" i="1"/>
  <c r="HB139" i="1"/>
  <c r="HD139" i="1"/>
  <c r="HT143" i="1" s="1"/>
  <c r="HG139" i="1"/>
  <c r="HW143" i="1" s="1"/>
  <c r="HH139" i="1"/>
  <c r="HX143" i="1" s="1"/>
  <c r="HI139" i="1"/>
  <c r="HY143" i="1" s="1"/>
  <c r="HJ139" i="1"/>
  <c r="HZ143" i="1" s="1"/>
  <c r="GY140" i="1"/>
  <c r="GZ140" i="1"/>
  <c r="HA140" i="1"/>
  <c r="HB140" i="1"/>
  <c r="HD140" i="1"/>
  <c r="HT144" i="1" s="1"/>
  <c r="HG140" i="1"/>
  <c r="HW144" i="1" s="1"/>
  <c r="HH140" i="1"/>
  <c r="HX144" i="1" s="1"/>
  <c r="HI140" i="1"/>
  <c r="HY144" i="1" s="1"/>
  <c r="HJ140" i="1"/>
  <c r="HZ144" i="1" s="1"/>
  <c r="GY141" i="1"/>
  <c r="GZ141" i="1"/>
  <c r="HA141" i="1"/>
  <c r="HB141" i="1"/>
  <c r="HD141" i="1"/>
  <c r="HT145" i="1" s="1"/>
  <c r="HG141" i="1"/>
  <c r="HW145" i="1" s="1"/>
  <c r="HH141" i="1"/>
  <c r="HX145" i="1" s="1"/>
  <c r="HI141" i="1"/>
  <c r="HY145" i="1" s="1"/>
  <c r="HJ141" i="1"/>
  <c r="HZ145" i="1" s="1"/>
  <c r="GY142" i="1"/>
  <c r="GZ142" i="1"/>
  <c r="HA142" i="1"/>
  <c r="HB142" i="1"/>
  <c r="HD142" i="1"/>
  <c r="HT146" i="1" s="1"/>
  <c r="HG142" i="1"/>
  <c r="HW146" i="1" s="1"/>
  <c r="HH142" i="1"/>
  <c r="HX146" i="1" s="1"/>
  <c r="HI142" i="1"/>
  <c r="HY146" i="1" s="1"/>
  <c r="HJ142" i="1"/>
  <c r="HZ146" i="1" s="1"/>
  <c r="GY143" i="1"/>
  <c r="GZ143" i="1"/>
  <c r="HA143" i="1"/>
  <c r="HB143" i="1"/>
  <c r="HD143" i="1"/>
  <c r="HT147" i="1" s="1"/>
  <c r="HG143" i="1"/>
  <c r="HW147" i="1" s="1"/>
  <c r="HH143" i="1"/>
  <c r="HX147" i="1" s="1"/>
  <c r="HI143" i="1"/>
  <c r="HY147" i="1" s="1"/>
  <c r="HJ143" i="1"/>
  <c r="HZ147" i="1" s="1"/>
  <c r="GY144" i="1"/>
  <c r="GZ144" i="1"/>
  <c r="HA144" i="1"/>
  <c r="HB144" i="1"/>
  <c r="HD144" i="1"/>
  <c r="HT148" i="1" s="1"/>
  <c r="HG144" i="1"/>
  <c r="HW148" i="1" s="1"/>
  <c r="HH144" i="1"/>
  <c r="HX148" i="1" s="1"/>
  <c r="HI144" i="1"/>
  <c r="HY148" i="1" s="1"/>
  <c r="HJ144" i="1"/>
  <c r="HZ148" i="1" s="1"/>
  <c r="GY145" i="1"/>
  <c r="GZ145" i="1"/>
  <c r="HA145" i="1"/>
  <c r="HB145" i="1"/>
  <c r="HD145" i="1"/>
  <c r="HT149" i="1" s="1"/>
  <c r="HG145" i="1"/>
  <c r="HW149" i="1" s="1"/>
  <c r="HH145" i="1"/>
  <c r="HX149" i="1" s="1"/>
  <c r="HI145" i="1"/>
  <c r="HY149" i="1" s="1"/>
  <c r="HJ145" i="1"/>
  <c r="HZ149" i="1" s="1"/>
  <c r="GY146" i="1"/>
  <c r="GZ146" i="1"/>
  <c r="HA146" i="1"/>
  <c r="HB146" i="1"/>
  <c r="HD146" i="1"/>
  <c r="HT150" i="1" s="1"/>
  <c r="HG146" i="1"/>
  <c r="HW150" i="1" s="1"/>
  <c r="HH146" i="1"/>
  <c r="HX150" i="1" s="1"/>
  <c r="HI146" i="1"/>
  <c r="HY150" i="1" s="1"/>
  <c r="HJ146" i="1"/>
  <c r="HZ150" i="1" s="1"/>
  <c r="GY147" i="1"/>
  <c r="GZ147" i="1"/>
  <c r="HA147" i="1"/>
  <c r="HB147" i="1"/>
  <c r="HD147" i="1"/>
  <c r="HT151" i="1" s="1"/>
  <c r="HG147" i="1"/>
  <c r="HW151" i="1" s="1"/>
  <c r="HH147" i="1"/>
  <c r="HX151" i="1" s="1"/>
  <c r="HI147" i="1"/>
  <c r="HY151" i="1" s="1"/>
  <c r="HJ147" i="1"/>
  <c r="HZ151" i="1" s="1"/>
  <c r="GY148" i="1"/>
  <c r="GZ148" i="1"/>
  <c r="HA148" i="1"/>
  <c r="HB148" i="1"/>
  <c r="HD148" i="1"/>
  <c r="HT152" i="1" s="1"/>
  <c r="HG148" i="1"/>
  <c r="HW152" i="1" s="1"/>
  <c r="HH148" i="1"/>
  <c r="HX152" i="1" s="1"/>
  <c r="HI148" i="1"/>
  <c r="HY152" i="1" s="1"/>
  <c r="HJ148" i="1"/>
  <c r="HZ152" i="1" s="1"/>
  <c r="GY149" i="1"/>
  <c r="GZ149" i="1"/>
  <c r="HA149" i="1"/>
  <c r="HB149" i="1"/>
  <c r="GY150" i="1"/>
  <c r="GZ150" i="1"/>
  <c r="HA150" i="1"/>
  <c r="HB150" i="1"/>
  <c r="GV133" i="1"/>
  <c r="GV134" i="1"/>
  <c r="GV135" i="1"/>
  <c r="GV136" i="1"/>
  <c r="GV137" i="1"/>
  <c r="GV138" i="1"/>
  <c r="GV139" i="1"/>
  <c r="GV140" i="1"/>
  <c r="GV141" i="1"/>
  <c r="GV142" i="1"/>
  <c r="GV143" i="1"/>
  <c r="GV144" i="1"/>
  <c r="GV145" i="1"/>
  <c r="GV146" i="1"/>
  <c r="GV147" i="1"/>
  <c r="GV148" i="1"/>
  <c r="GV149" i="1"/>
  <c r="GV150" i="1"/>
  <c r="GQ133" i="1"/>
  <c r="GR133" i="1"/>
  <c r="GS133" i="1"/>
  <c r="GT133" i="1"/>
  <c r="GQ134" i="1"/>
  <c r="GR134" i="1"/>
  <c r="GS134" i="1"/>
  <c r="GT134" i="1"/>
  <c r="GQ135" i="1"/>
  <c r="GR135" i="1"/>
  <c r="GS135" i="1"/>
  <c r="GT135" i="1"/>
  <c r="GQ136" i="1"/>
  <c r="GR136" i="1"/>
  <c r="GS136" i="1"/>
  <c r="GT136" i="1"/>
  <c r="GQ137" i="1"/>
  <c r="GR137" i="1"/>
  <c r="GS137" i="1"/>
  <c r="GT137" i="1"/>
  <c r="GQ138" i="1"/>
  <c r="GR138" i="1"/>
  <c r="GS138" i="1"/>
  <c r="GT138" i="1"/>
  <c r="GQ139" i="1"/>
  <c r="GR139" i="1"/>
  <c r="GS139" i="1"/>
  <c r="GT139" i="1"/>
  <c r="GQ140" i="1"/>
  <c r="GR140" i="1"/>
  <c r="GS140" i="1"/>
  <c r="GT140" i="1"/>
  <c r="GQ141" i="1"/>
  <c r="GR141" i="1"/>
  <c r="GS141" i="1"/>
  <c r="GT141" i="1"/>
  <c r="GQ142" i="1"/>
  <c r="GR142" i="1"/>
  <c r="GS142" i="1"/>
  <c r="GT142" i="1"/>
  <c r="GQ143" i="1"/>
  <c r="GR143" i="1"/>
  <c r="GS143" i="1"/>
  <c r="GT143" i="1"/>
  <c r="GQ144" i="1"/>
  <c r="GR144" i="1"/>
  <c r="GS144" i="1"/>
  <c r="GT144" i="1"/>
  <c r="GQ145" i="1"/>
  <c r="GR145" i="1"/>
  <c r="GS145" i="1"/>
  <c r="GT145" i="1"/>
  <c r="GQ146" i="1"/>
  <c r="GR146" i="1"/>
  <c r="GS146" i="1"/>
  <c r="GT146" i="1"/>
  <c r="GQ147" i="1"/>
  <c r="GR147" i="1"/>
  <c r="GS147" i="1"/>
  <c r="GT147" i="1"/>
  <c r="GQ148" i="1"/>
  <c r="GR148" i="1"/>
  <c r="GS148" i="1"/>
  <c r="GT148" i="1"/>
  <c r="GQ149" i="1"/>
  <c r="GR149" i="1"/>
  <c r="GS149" i="1"/>
  <c r="GT149" i="1"/>
  <c r="GQ150" i="1"/>
  <c r="GR150" i="1"/>
  <c r="GS150" i="1"/>
  <c r="GT150" i="1"/>
  <c r="GN133" i="1"/>
  <c r="GN134" i="1"/>
  <c r="GN135" i="1"/>
  <c r="GN136" i="1"/>
  <c r="GN137" i="1"/>
  <c r="GN138" i="1"/>
  <c r="GN139" i="1"/>
  <c r="GN140" i="1"/>
  <c r="GN141" i="1"/>
  <c r="GN142" i="1"/>
  <c r="GN143" i="1"/>
  <c r="GN144" i="1"/>
  <c r="GN145" i="1"/>
  <c r="GN146" i="1"/>
  <c r="GN147" i="1"/>
  <c r="GN148" i="1"/>
  <c r="GN149" i="1"/>
  <c r="GN150" i="1"/>
  <c r="B133" i="2" l="1"/>
  <c r="FE72" i="1"/>
  <c r="C134" i="2"/>
  <c r="FF73" i="1"/>
  <c r="IX143" i="1"/>
  <c r="IY143" i="1" s="1"/>
  <c r="Q143" i="19" s="1"/>
  <c r="IX139" i="1"/>
  <c r="IY139" i="1" s="1"/>
  <c r="Q139" i="19" s="1"/>
  <c r="IX136" i="1"/>
  <c r="IY136" i="1" s="1"/>
  <c r="Q136" i="19" s="1"/>
  <c r="IX141" i="1"/>
  <c r="IY141" i="1" s="1"/>
  <c r="Q141" i="19" s="1"/>
  <c r="IX137" i="1"/>
  <c r="IY137" i="1" s="1"/>
  <c r="Q137" i="19" s="1"/>
  <c r="IX142" i="1"/>
  <c r="IY142" i="1" s="1"/>
  <c r="Q142" i="19" s="1"/>
  <c r="IX149" i="1"/>
  <c r="IY149" i="1" s="1"/>
  <c r="Q149" i="19" s="1"/>
  <c r="IX145" i="1"/>
  <c r="IY145" i="1" s="1"/>
  <c r="Q145" i="19" s="1"/>
  <c r="HS6" i="61"/>
  <c r="HJ5" i="61"/>
  <c r="HV6" i="61"/>
  <c r="HQ6" i="61"/>
  <c r="HR6" i="61"/>
  <c r="HO6" i="61"/>
  <c r="HW7" i="61"/>
  <c r="HP6" i="61"/>
  <c r="HT6" i="61"/>
  <c r="IX150" i="1"/>
  <c r="IY150" i="1" s="1"/>
  <c r="Q150" i="19" s="1"/>
  <c r="IX151" i="1"/>
  <c r="IY151" i="1" s="1"/>
  <c r="Q151" i="19" s="1"/>
  <c r="IX148" i="1"/>
  <c r="IY148" i="1" s="1"/>
  <c r="Q148" i="19" s="1"/>
  <c r="IX144" i="1"/>
  <c r="IY144" i="1" s="1"/>
  <c r="Q144" i="19" s="1"/>
  <c r="JA150" i="1"/>
  <c r="JA146" i="1"/>
  <c r="JA142" i="1"/>
  <c r="JA138" i="1"/>
  <c r="JA134" i="1"/>
  <c r="BS6" i="61"/>
  <c r="BW6" i="61" s="1"/>
  <c r="BW7" i="61" s="1"/>
  <c r="BO6" i="61"/>
  <c r="BV6" i="61" s="1"/>
  <c r="BU7" i="61"/>
  <c r="CC6" i="61"/>
  <c r="IX146" i="1"/>
  <c r="IY146" i="1" s="1"/>
  <c r="Q146" i="19" s="1"/>
  <c r="IX138" i="1"/>
  <c r="IY138" i="1" s="1"/>
  <c r="Q138" i="19" s="1"/>
  <c r="IX140" i="1"/>
  <c r="IY140" i="1" s="1"/>
  <c r="Q140" i="19" s="1"/>
  <c r="IX134" i="1"/>
  <c r="IY134" i="1" s="1"/>
  <c r="Q134" i="19" s="1"/>
  <c r="JA149" i="1"/>
  <c r="JA145" i="1"/>
  <c r="JA141" i="1"/>
  <c r="JA137" i="1"/>
  <c r="JA133" i="1"/>
  <c r="JA148" i="1"/>
  <c r="JA144" i="1"/>
  <c r="JA140" i="1"/>
  <c r="JA136" i="1"/>
  <c r="JA147" i="1"/>
  <c r="JA143" i="1"/>
  <c r="JA139" i="1"/>
  <c r="JA135" i="1"/>
  <c r="IX147" i="1"/>
  <c r="IY147" i="1" s="1"/>
  <c r="Q147" i="19" s="1"/>
  <c r="IX135" i="1"/>
  <c r="IY135" i="1" s="1"/>
  <c r="Q135" i="19" s="1"/>
  <c r="GH167" i="1"/>
  <c r="GH168" i="1"/>
  <c r="GH169" i="1"/>
  <c r="GH170" i="1"/>
  <c r="GH153" i="1"/>
  <c r="GH154" i="1"/>
  <c r="GH155" i="1"/>
  <c r="GH156" i="1"/>
  <c r="GH157" i="1"/>
  <c r="GH158" i="1"/>
  <c r="GH159" i="1"/>
  <c r="GH160" i="1"/>
  <c r="GH161" i="1"/>
  <c r="GH162" i="1"/>
  <c r="GH163" i="1"/>
  <c r="GH164" i="1"/>
  <c r="GH165" i="1"/>
  <c r="GH166" i="1"/>
  <c r="GC150" i="1"/>
  <c r="EV150" i="1" s="1"/>
  <c r="GC149" i="1"/>
  <c r="EV149" i="1" s="1"/>
  <c r="GC148" i="1"/>
  <c r="EV148" i="1" s="1"/>
  <c r="GC147" i="1"/>
  <c r="EV147" i="1" s="1"/>
  <c r="GC146" i="1"/>
  <c r="EV146" i="1" s="1"/>
  <c r="GC145" i="1"/>
  <c r="EV145" i="1" s="1"/>
  <c r="GC144" i="1"/>
  <c r="EV144" i="1" s="1"/>
  <c r="GC143" i="1"/>
  <c r="EV143" i="1" s="1"/>
  <c r="GC142" i="1"/>
  <c r="EV142" i="1" s="1"/>
  <c r="GC141" i="1"/>
  <c r="EV141" i="1" s="1"/>
  <c r="GC140" i="1"/>
  <c r="EV140" i="1" s="1"/>
  <c r="GC139" i="1"/>
  <c r="EV139" i="1" s="1"/>
  <c r="GC138" i="1"/>
  <c r="EV138" i="1" s="1"/>
  <c r="GC137" i="1"/>
  <c r="EV137" i="1" s="1"/>
  <c r="GC136" i="1"/>
  <c r="EV136" i="1" s="1"/>
  <c r="GC135" i="1"/>
  <c r="EV135" i="1" s="1"/>
  <c r="GC134" i="1"/>
  <c r="EV134" i="1" s="1"/>
  <c r="GC133" i="1"/>
  <c r="EV133" i="1" s="1"/>
  <c r="GC132" i="1"/>
  <c r="GC131" i="1"/>
  <c r="GC130" i="1"/>
  <c r="GC129" i="1"/>
  <c r="GC128" i="1"/>
  <c r="GC127" i="1"/>
  <c r="GC126" i="1"/>
  <c r="GC125" i="1"/>
  <c r="GC124" i="1"/>
  <c r="GC123" i="1"/>
  <c r="GC122" i="1"/>
  <c r="GC121" i="1"/>
  <c r="GC120" i="1"/>
  <c r="GC119" i="1"/>
  <c r="GC118" i="1"/>
  <c r="GC117" i="1"/>
  <c r="GC116" i="1"/>
  <c r="GC115" i="1"/>
  <c r="GC114" i="1"/>
  <c r="GC113" i="1"/>
  <c r="GC112" i="1"/>
  <c r="GC111" i="1"/>
  <c r="GC110" i="1"/>
  <c r="GC109" i="1"/>
  <c r="GC108" i="1"/>
  <c r="GC107" i="1"/>
  <c r="GC106" i="1"/>
  <c r="GC105" i="1"/>
  <c r="GC104" i="1"/>
  <c r="GC103" i="1"/>
  <c r="GC102" i="1"/>
  <c r="GC101" i="1"/>
  <c r="GC100" i="1"/>
  <c r="GC99" i="1"/>
  <c r="GC98" i="1"/>
  <c r="GC97" i="1"/>
  <c r="GC96" i="1"/>
  <c r="GC95" i="1"/>
  <c r="GC94" i="1"/>
  <c r="GC93" i="1"/>
  <c r="GC92" i="1"/>
  <c r="GC91" i="1"/>
  <c r="GC90" i="1"/>
  <c r="GC89" i="1"/>
  <c r="GC88" i="1"/>
  <c r="GC87" i="1"/>
  <c r="GC86" i="1"/>
  <c r="GC85" i="1"/>
  <c r="GC84" i="1"/>
  <c r="GC83" i="1"/>
  <c r="GC82" i="1"/>
  <c r="GC81" i="1"/>
  <c r="GC80" i="1"/>
  <c r="GC79" i="1"/>
  <c r="GC78" i="1"/>
  <c r="GC77" i="1"/>
  <c r="GC76" i="1"/>
  <c r="GC75" i="1"/>
  <c r="GC74" i="1"/>
  <c r="GC73" i="1"/>
  <c r="GC72" i="1"/>
  <c r="GC71" i="1"/>
  <c r="GC70" i="1"/>
  <c r="GC69" i="1"/>
  <c r="GC68" i="1"/>
  <c r="GC67" i="1"/>
  <c r="GC66" i="1"/>
  <c r="GC65" i="1"/>
  <c r="GC64" i="1"/>
  <c r="GC63" i="1"/>
  <c r="GC62" i="1"/>
  <c r="GC61" i="1"/>
  <c r="GC60" i="1"/>
  <c r="GC59" i="1"/>
  <c r="GC58" i="1"/>
  <c r="GC57" i="1"/>
  <c r="GC56" i="1"/>
  <c r="GC55" i="1"/>
  <c r="GC54" i="1"/>
  <c r="GC53" i="1"/>
  <c r="GC52" i="1"/>
  <c r="GC51" i="1"/>
  <c r="GC50" i="1"/>
  <c r="GC49" i="1"/>
  <c r="GC48" i="1"/>
  <c r="GC47" i="1"/>
  <c r="GC46" i="1"/>
  <c r="GC45" i="1"/>
  <c r="GC44" i="1"/>
  <c r="GC43" i="1"/>
  <c r="GC42" i="1"/>
  <c r="GC41" i="1"/>
  <c r="GC40" i="1"/>
  <c r="GC39" i="1"/>
  <c r="GC38" i="1"/>
  <c r="GC37" i="1"/>
  <c r="GC36" i="1"/>
  <c r="GC35" i="1"/>
  <c r="GC34" i="1"/>
  <c r="GC33" i="1"/>
  <c r="GC32" i="1"/>
  <c r="GC31" i="1"/>
  <c r="GC30" i="1"/>
  <c r="GC29" i="1"/>
  <c r="GC28" i="1"/>
  <c r="GC27" i="1"/>
  <c r="GC26" i="1"/>
  <c r="GC25" i="1"/>
  <c r="GC24" i="1"/>
  <c r="GC23" i="1"/>
  <c r="GC22" i="1"/>
  <c r="GC21" i="1"/>
  <c r="GC20" i="1"/>
  <c r="GC19" i="1"/>
  <c r="GC18" i="1"/>
  <c r="GC17" i="1"/>
  <c r="GC16" i="1"/>
  <c r="GC15" i="1"/>
  <c r="GC14" i="1"/>
  <c r="GC13" i="1"/>
  <c r="GC12" i="1"/>
  <c r="GC11" i="1"/>
  <c r="GC10" i="1"/>
  <c r="GC9" i="1"/>
  <c r="GC8" i="1"/>
  <c r="GC7" i="1"/>
  <c r="GC6" i="1"/>
  <c r="GC5" i="1"/>
  <c r="GA133" i="1"/>
  <c r="EW133" i="1" s="1"/>
  <c r="GB133" i="1"/>
  <c r="GA134" i="1"/>
  <c r="EW134" i="1" s="1"/>
  <c r="GB134" i="1"/>
  <c r="GA135" i="1"/>
  <c r="EW135" i="1" s="1"/>
  <c r="GB135" i="1"/>
  <c r="GA136" i="1"/>
  <c r="EW136" i="1" s="1"/>
  <c r="GB136" i="1"/>
  <c r="GA137" i="1"/>
  <c r="EW137" i="1" s="1"/>
  <c r="GB137" i="1"/>
  <c r="GA138" i="1"/>
  <c r="EW138" i="1" s="1"/>
  <c r="GB138" i="1"/>
  <c r="GA139" i="1"/>
  <c r="EW139" i="1" s="1"/>
  <c r="GB139" i="1"/>
  <c r="GA140" i="1"/>
  <c r="EW140" i="1" s="1"/>
  <c r="GB140" i="1"/>
  <c r="GA141" i="1"/>
  <c r="EW141" i="1" s="1"/>
  <c r="GB141" i="1"/>
  <c r="GA142" i="1"/>
  <c r="EW142" i="1" s="1"/>
  <c r="GB142" i="1"/>
  <c r="GA143" i="1"/>
  <c r="EW143" i="1" s="1"/>
  <c r="GB143" i="1"/>
  <c r="GA144" i="1"/>
  <c r="EW144" i="1" s="1"/>
  <c r="GB144" i="1"/>
  <c r="GA145" i="1"/>
  <c r="EW145" i="1" s="1"/>
  <c r="GB145" i="1"/>
  <c r="GA146" i="1"/>
  <c r="EW146" i="1" s="1"/>
  <c r="GB146" i="1"/>
  <c r="GA147" i="1"/>
  <c r="EW147" i="1" s="1"/>
  <c r="GB147" i="1"/>
  <c r="GA148" i="1"/>
  <c r="EW148" i="1" s="1"/>
  <c r="GB148" i="1"/>
  <c r="GA149" i="1"/>
  <c r="EW149" i="1" s="1"/>
  <c r="GB149" i="1"/>
  <c r="GA150" i="1"/>
  <c r="EW150" i="1" s="1"/>
  <c r="GB150" i="1"/>
  <c r="ET105" i="61"/>
  <c r="FC105" i="61" s="1"/>
  <c r="ET106" i="61"/>
  <c r="FC106" i="61" s="1"/>
  <c r="ET107" i="61"/>
  <c r="FC107" i="61" s="1"/>
  <c r="ET108" i="61"/>
  <c r="FC108" i="61" s="1"/>
  <c r="ET109" i="61"/>
  <c r="FC109" i="61" s="1"/>
  <c r="ET110" i="61"/>
  <c r="FC110" i="61" s="1"/>
  <c r="ET111" i="61"/>
  <c r="FC111" i="61" s="1"/>
  <c r="ET112" i="61"/>
  <c r="FC112" i="61" s="1"/>
  <c r="ET113" i="61"/>
  <c r="FC113" i="61" s="1"/>
  <c r="ET114" i="61"/>
  <c r="FC114" i="61" s="1"/>
  <c r="ET115" i="61"/>
  <c r="FC115" i="61" s="1"/>
  <c r="ET116" i="61"/>
  <c r="FC116" i="61" s="1"/>
  <c r="ET117" i="61"/>
  <c r="FC117" i="61" s="1"/>
  <c r="ET118" i="61"/>
  <c r="FC118" i="61" s="1"/>
  <c r="ET119" i="61"/>
  <c r="FC119" i="61" s="1"/>
  <c r="ET120" i="61"/>
  <c r="FC120" i="61" s="1"/>
  <c r="ET121" i="61"/>
  <c r="FC121" i="61" s="1"/>
  <c r="ET122" i="61"/>
  <c r="FC122" i="61" s="1"/>
  <c r="ET123" i="61"/>
  <c r="FC123" i="61" s="1"/>
  <c r="ET124" i="61"/>
  <c r="FC124" i="61" s="1"/>
  <c r="ET125" i="61"/>
  <c r="FC125" i="61" s="1"/>
  <c r="ET126" i="61"/>
  <c r="FC126" i="61" s="1"/>
  <c r="ET127" i="61"/>
  <c r="FC127" i="61" s="1"/>
  <c r="ET128" i="61"/>
  <c r="FC128" i="61" s="1"/>
  <c r="ET129" i="61"/>
  <c r="FC129" i="61" s="1"/>
  <c r="ET130" i="61"/>
  <c r="FC130" i="61" s="1"/>
  <c r="ET131" i="61"/>
  <c r="FC131" i="61" s="1"/>
  <c r="ET132" i="61"/>
  <c r="FC132" i="61" s="1"/>
  <c r="ES106" i="61"/>
  <c r="FB106" i="61" s="1"/>
  <c r="ES107" i="61"/>
  <c r="FB107" i="61" s="1"/>
  <c r="ES108" i="61"/>
  <c r="FB108" i="61" s="1"/>
  <c r="ES109" i="61"/>
  <c r="FB109" i="61" s="1"/>
  <c r="ES110" i="61"/>
  <c r="FB110" i="61" s="1"/>
  <c r="ES111" i="61"/>
  <c r="FB111" i="61" s="1"/>
  <c r="ES112" i="61"/>
  <c r="FB112" i="61" s="1"/>
  <c r="ES113" i="61"/>
  <c r="FB113" i="61" s="1"/>
  <c r="ES114" i="61"/>
  <c r="FB114" i="61" s="1"/>
  <c r="ES115" i="61"/>
  <c r="FB115" i="61" s="1"/>
  <c r="ES116" i="61"/>
  <c r="FB116" i="61" s="1"/>
  <c r="ES117" i="61"/>
  <c r="FB117" i="61" s="1"/>
  <c r="ES118" i="61"/>
  <c r="FB118" i="61" s="1"/>
  <c r="ES119" i="61"/>
  <c r="FB119" i="61" s="1"/>
  <c r="ES120" i="61"/>
  <c r="FB120" i="61" s="1"/>
  <c r="ES121" i="61"/>
  <c r="FB121" i="61" s="1"/>
  <c r="ES122" i="61"/>
  <c r="FB122" i="61" s="1"/>
  <c r="ES123" i="61"/>
  <c r="FB123" i="61" s="1"/>
  <c r="ES124" i="61"/>
  <c r="FB124" i="61" s="1"/>
  <c r="ES125" i="61"/>
  <c r="FB125" i="61" s="1"/>
  <c r="ES126" i="61"/>
  <c r="FB126" i="61" s="1"/>
  <c r="ES127" i="61"/>
  <c r="FB127" i="61" s="1"/>
  <c r="ES128" i="61"/>
  <c r="FB128" i="61" s="1"/>
  <c r="ES129" i="61"/>
  <c r="FB129" i="61" s="1"/>
  <c r="ES130" i="61"/>
  <c r="FB130" i="61" s="1"/>
  <c r="ES131" i="61"/>
  <c r="FB131" i="61" s="1"/>
  <c r="ES132" i="61"/>
  <c r="FB132" i="61" s="1"/>
  <c r="ES105" i="61"/>
  <c r="FB105" i="61" s="1"/>
  <c r="FC133" i="1"/>
  <c r="K133" i="19" s="1"/>
  <c r="AH133" i="19" s="1"/>
  <c r="FC134" i="1"/>
  <c r="K134" i="19" s="1"/>
  <c r="AH134" i="19" s="1"/>
  <c r="FC135" i="1"/>
  <c r="K135" i="19" s="1"/>
  <c r="AH135" i="19" s="1"/>
  <c r="FC136" i="1"/>
  <c r="K136" i="19" s="1"/>
  <c r="AH136" i="19" s="1"/>
  <c r="FC137" i="1"/>
  <c r="K137" i="19" s="1"/>
  <c r="AH137" i="19" s="1"/>
  <c r="FC138" i="1"/>
  <c r="K138" i="19" s="1"/>
  <c r="AH138" i="19" s="1"/>
  <c r="FC139" i="1"/>
  <c r="K139" i="19" s="1"/>
  <c r="AH139" i="19" s="1"/>
  <c r="FC140" i="1"/>
  <c r="K140" i="19" s="1"/>
  <c r="AH140" i="19" s="1"/>
  <c r="FC141" i="1"/>
  <c r="K141" i="19" s="1"/>
  <c r="AH141" i="19" s="1"/>
  <c r="FC142" i="1"/>
  <c r="K142" i="19" s="1"/>
  <c r="AH142" i="19" s="1"/>
  <c r="FC143" i="1"/>
  <c r="K143" i="19" s="1"/>
  <c r="AH143" i="19" s="1"/>
  <c r="FC144" i="1"/>
  <c r="K144" i="19" s="1"/>
  <c r="AH144" i="19" s="1"/>
  <c r="FC145" i="1"/>
  <c r="K145" i="19" s="1"/>
  <c r="AH145" i="19" s="1"/>
  <c r="FC146" i="1"/>
  <c r="K146" i="19" s="1"/>
  <c r="AH146" i="19" s="1"/>
  <c r="FC147" i="1"/>
  <c r="K147" i="19" s="1"/>
  <c r="AH147" i="19" s="1"/>
  <c r="FC148" i="1"/>
  <c r="K148" i="19" s="1"/>
  <c r="AH148" i="19" s="1"/>
  <c r="FC149" i="1"/>
  <c r="K149" i="19" s="1"/>
  <c r="AH149" i="19" s="1"/>
  <c r="FC150" i="1"/>
  <c r="K150" i="19" s="1"/>
  <c r="AH150" i="19" s="1"/>
  <c r="C133" i="2" l="1"/>
  <c r="FF72" i="1"/>
  <c r="B132" i="2"/>
  <c r="FE71" i="1"/>
  <c r="HW6" i="61"/>
  <c r="HX6" i="61" s="1"/>
  <c r="IB6" i="61" s="1"/>
  <c r="IQ6" i="61" s="1"/>
  <c r="FN142" i="1"/>
  <c r="ES142" i="61"/>
  <c r="FB142" i="61" s="1"/>
  <c r="FN138" i="1"/>
  <c r="ES138" i="61"/>
  <c r="FB138" i="61" s="1"/>
  <c r="FN134" i="1"/>
  <c r="ES134" i="61"/>
  <c r="FB134" i="61" s="1"/>
  <c r="FN149" i="1"/>
  <c r="ES149" i="61"/>
  <c r="FB149" i="61" s="1"/>
  <c r="FN145" i="1"/>
  <c r="ES145" i="61"/>
  <c r="FB145" i="61" s="1"/>
  <c r="FN141" i="1"/>
  <c r="ES141" i="61"/>
  <c r="FB141" i="61" s="1"/>
  <c r="FN137" i="1"/>
  <c r="ES137" i="61"/>
  <c r="FB137" i="61" s="1"/>
  <c r="FN133" i="1"/>
  <c r="ES133" i="61"/>
  <c r="FB133" i="61" s="1"/>
  <c r="FO149" i="1"/>
  <c r="ET149" i="61"/>
  <c r="FC149" i="61" s="1"/>
  <c r="FO145" i="1"/>
  <c r="ET145" i="61"/>
  <c r="FC145" i="61" s="1"/>
  <c r="FO141" i="1"/>
  <c r="ET141" i="61"/>
  <c r="FC141" i="61" s="1"/>
  <c r="FO137" i="1"/>
  <c r="ET137" i="61"/>
  <c r="FC137" i="61" s="1"/>
  <c r="FO133" i="1"/>
  <c r="ET133" i="61"/>
  <c r="FC133" i="61" s="1"/>
  <c r="FN148" i="1"/>
  <c r="ES148" i="61"/>
  <c r="FB148" i="61" s="1"/>
  <c r="FN144" i="1"/>
  <c r="ES144" i="61"/>
  <c r="FB144" i="61" s="1"/>
  <c r="FN140" i="1"/>
  <c r="ES140" i="61"/>
  <c r="FB140" i="61" s="1"/>
  <c r="FN136" i="1"/>
  <c r="ES136" i="61"/>
  <c r="FB136" i="61" s="1"/>
  <c r="FO148" i="1"/>
  <c r="ET148" i="61"/>
  <c r="FC148" i="61" s="1"/>
  <c r="FO144" i="1"/>
  <c r="ET144" i="61"/>
  <c r="FC144" i="61" s="1"/>
  <c r="FO140" i="1"/>
  <c r="ET140" i="61"/>
  <c r="FC140" i="61" s="1"/>
  <c r="FO136" i="1"/>
  <c r="ET136" i="61"/>
  <c r="FC136" i="61" s="1"/>
  <c r="FN147" i="1"/>
  <c r="ES147" i="61"/>
  <c r="FB147" i="61" s="1"/>
  <c r="FN143" i="1"/>
  <c r="ES143" i="61"/>
  <c r="FB143" i="61" s="1"/>
  <c r="FN139" i="1"/>
  <c r="ES139" i="61"/>
  <c r="FB139" i="61" s="1"/>
  <c r="FN135" i="1"/>
  <c r="ES135" i="61"/>
  <c r="FB135" i="61" s="1"/>
  <c r="FO147" i="1"/>
  <c r="ET147" i="61"/>
  <c r="FC147" i="61" s="1"/>
  <c r="FO143" i="1"/>
  <c r="ET143" i="61"/>
  <c r="FC143" i="61" s="1"/>
  <c r="FO139" i="1"/>
  <c r="ET139" i="61"/>
  <c r="FC139" i="61" s="1"/>
  <c r="FO135" i="1"/>
  <c r="ET135" i="61"/>
  <c r="FC135" i="61" s="1"/>
  <c r="FN146" i="1"/>
  <c r="ES146" i="61"/>
  <c r="FB146" i="61" s="1"/>
  <c r="FO146" i="1"/>
  <c r="ET146" i="61"/>
  <c r="FC146" i="61" s="1"/>
  <c r="FO142" i="1"/>
  <c r="ET142" i="61"/>
  <c r="FC142" i="61" s="1"/>
  <c r="FO138" i="1"/>
  <c r="ET138" i="61"/>
  <c r="FC138" i="61" s="1"/>
  <c r="FO134" i="1"/>
  <c r="ET134" i="61"/>
  <c r="FC134" i="61" s="1"/>
  <c r="CE6" i="61"/>
  <c r="EH6" i="61" s="1"/>
  <c r="FW169" i="61"/>
  <c r="FW165" i="61"/>
  <c r="FW161" i="61"/>
  <c r="FW157" i="61"/>
  <c r="CZ6" i="61"/>
  <c r="CH6" i="61"/>
  <c r="FW168" i="61"/>
  <c r="FW164" i="61"/>
  <c r="FW160" i="61"/>
  <c r="GD147" i="1"/>
  <c r="FW167" i="61"/>
  <c r="GD143" i="1"/>
  <c r="FW163" i="61"/>
  <c r="FW159" i="61"/>
  <c r="BU8" i="61"/>
  <c r="CC7" i="61"/>
  <c r="GJ171" i="1"/>
  <c r="V151" i="19" s="1"/>
  <c r="FW170" i="61"/>
  <c r="FW166" i="61"/>
  <c r="FW162" i="61"/>
  <c r="FW158" i="61"/>
  <c r="BV7" i="61"/>
  <c r="CD6" i="61"/>
  <c r="BW8" i="61"/>
  <c r="CE7" i="61"/>
  <c r="DQ40" i="1"/>
  <c r="DQ39" i="1"/>
  <c r="DQ38" i="1"/>
  <c r="DQ37" i="1"/>
  <c r="BF152" i="1"/>
  <c r="BE152" i="1"/>
  <c r="BD152" i="1"/>
  <c r="BC152" i="1"/>
  <c r="BB152" i="1"/>
  <c r="BA152" i="1"/>
  <c r="AZ152" i="1"/>
  <c r="AY152" i="1"/>
  <c r="AX152" i="1"/>
  <c r="BD151" i="1"/>
  <c r="BC151" i="1"/>
  <c r="BB151" i="1"/>
  <c r="AZ151" i="1"/>
  <c r="AY151" i="1"/>
  <c r="AX151" i="1"/>
  <c r="BD150" i="1"/>
  <c r="BC150" i="1"/>
  <c r="BB150" i="1"/>
  <c r="AZ150" i="1"/>
  <c r="AY150" i="1"/>
  <c r="AX150" i="1"/>
  <c r="BD149" i="1"/>
  <c r="BC149" i="1"/>
  <c r="BB149" i="1"/>
  <c r="AZ149" i="1"/>
  <c r="AY149" i="1"/>
  <c r="AX149" i="1"/>
  <c r="BD148" i="1"/>
  <c r="BC148" i="1"/>
  <c r="BB148" i="1"/>
  <c r="AZ148" i="1"/>
  <c r="AY148" i="1"/>
  <c r="AX148" i="1"/>
  <c r="BD147" i="1"/>
  <c r="BC147" i="1"/>
  <c r="BB147" i="1"/>
  <c r="AZ147" i="1"/>
  <c r="AY147" i="1"/>
  <c r="AX147" i="1"/>
  <c r="BD146" i="1"/>
  <c r="BC146" i="1"/>
  <c r="BB146" i="1"/>
  <c r="AZ146" i="1"/>
  <c r="AY146" i="1"/>
  <c r="AX146" i="1"/>
  <c r="BD145" i="1"/>
  <c r="BC145" i="1"/>
  <c r="BB145" i="1"/>
  <c r="AZ145" i="1"/>
  <c r="AY145" i="1"/>
  <c r="AX145" i="1"/>
  <c r="BD144" i="1"/>
  <c r="BC144" i="1"/>
  <c r="BB144" i="1"/>
  <c r="AZ144" i="1"/>
  <c r="AY144" i="1"/>
  <c r="AX144" i="1"/>
  <c r="BD143" i="1"/>
  <c r="BC143" i="1"/>
  <c r="BB143" i="1"/>
  <c r="AZ143" i="1"/>
  <c r="AY143" i="1"/>
  <c r="AX143" i="1"/>
  <c r="BD142" i="1"/>
  <c r="BC142" i="1"/>
  <c r="BB142" i="1"/>
  <c r="AZ142" i="1"/>
  <c r="AY142" i="1"/>
  <c r="AX142" i="1"/>
  <c r="BD141" i="1"/>
  <c r="BC141" i="1"/>
  <c r="BB141" i="1"/>
  <c r="AZ141" i="1"/>
  <c r="AY141" i="1"/>
  <c r="AX141" i="1"/>
  <c r="BD140" i="1"/>
  <c r="BC140" i="1"/>
  <c r="BB140" i="1"/>
  <c r="AZ140" i="1"/>
  <c r="AY140" i="1"/>
  <c r="AX140" i="1"/>
  <c r="BD139" i="1"/>
  <c r="BC139" i="1"/>
  <c r="BB139" i="1"/>
  <c r="AZ139" i="1"/>
  <c r="AY139" i="1"/>
  <c r="AX139" i="1"/>
  <c r="BD138" i="1"/>
  <c r="BC138" i="1"/>
  <c r="BB138" i="1"/>
  <c r="AZ138" i="1"/>
  <c r="AY138" i="1"/>
  <c r="AX138" i="1"/>
  <c r="BD137" i="1"/>
  <c r="BC137" i="1"/>
  <c r="BB137" i="1"/>
  <c r="AZ137" i="1"/>
  <c r="AY137" i="1"/>
  <c r="AX137" i="1"/>
  <c r="B133" i="1"/>
  <c r="C133" i="1"/>
  <c r="D133" i="1"/>
  <c r="E133" i="1"/>
  <c r="F133" i="1"/>
  <c r="G133" i="1"/>
  <c r="H133" i="1"/>
  <c r="I133" i="1"/>
  <c r="J133" i="1"/>
  <c r="K133" i="1"/>
  <c r="BX133" i="1" s="1"/>
  <c r="L133" i="1"/>
  <c r="EY133" i="1" s="1"/>
  <c r="M133" i="1"/>
  <c r="N133" i="1"/>
  <c r="O133" i="1"/>
  <c r="P133" i="1"/>
  <c r="Q133" i="1"/>
  <c r="R133" i="1"/>
  <c r="S133" i="1"/>
  <c r="T133" i="1"/>
  <c r="U133" i="1"/>
  <c r="BT133" i="1" s="1"/>
  <c r="B134" i="1"/>
  <c r="C134" i="1"/>
  <c r="D134" i="1"/>
  <c r="E134" i="1"/>
  <c r="F134" i="1"/>
  <c r="G134" i="1"/>
  <c r="H134" i="1"/>
  <c r="I134" i="1"/>
  <c r="J134" i="1"/>
  <c r="K134" i="1"/>
  <c r="BX134" i="1" s="1"/>
  <c r="L134" i="1"/>
  <c r="EY134" i="1" s="1"/>
  <c r="M134" i="1"/>
  <c r="N134" i="1"/>
  <c r="O134" i="1"/>
  <c r="P134" i="1"/>
  <c r="Q134" i="1"/>
  <c r="R134" i="1"/>
  <c r="S134" i="1"/>
  <c r="T134" i="1"/>
  <c r="U134" i="1"/>
  <c r="BT134" i="1" s="1"/>
  <c r="B135" i="1"/>
  <c r="C135" i="1"/>
  <c r="D135" i="1"/>
  <c r="E135" i="1"/>
  <c r="F135" i="1"/>
  <c r="G135" i="1"/>
  <c r="H135" i="1"/>
  <c r="I135" i="1"/>
  <c r="J135" i="1"/>
  <c r="K135" i="1"/>
  <c r="BX135" i="1" s="1"/>
  <c r="L135" i="1"/>
  <c r="EY135" i="1" s="1"/>
  <c r="M135" i="1"/>
  <c r="N135" i="1"/>
  <c r="O135" i="1"/>
  <c r="P135" i="1"/>
  <c r="Q135" i="1"/>
  <c r="R135" i="1"/>
  <c r="S135" i="1"/>
  <c r="T135" i="1"/>
  <c r="U135" i="1"/>
  <c r="BT135" i="1" s="1"/>
  <c r="B136" i="1"/>
  <c r="C136" i="1"/>
  <c r="D136" i="1"/>
  <c r="E136" i="1"/>
  <c r="F136" i="1"/>
  <c r="G136" i="1"/>
  <c r="H136" i="1"/>
  <c r="I136" i="1"/>
  <c r="J136" i="1"/>
  <c r="GP136" i="1" s="1"/>
  <c r="K136" i="1"/>
  <c r="L136" i="1"/>
  <c r="EY136" i="1" s="1"/>
  <c r="M136" i="1"/>
  <c r="N136" i="1"/>
  <c r="O136" i="1"/>
  <c r="P136" i="1"/>
  <c r="GW136" i="1" s="1"/>
  <c r="Q136" i="1"/>
  <c r="R136" i="1"/>
  <c r="S136" i="1"/>
  <c r="T136" i="1"/>
  <c r="GX136" i="1" s="1"/>
  <c r="U136" i="1"/>
  <c r="B137" i="1"/>
  <c r="C137" i="1"/>
  <c r="D137" i="1"/>
  <c r="E137" i="1"/>
  <c r="F137" i="1"/>
  <c r="G137" i="1"/>
  <c r="H137" i="1"/>
  <c r="I137" i="1"/>
  <c r="J137" i="1"/>
  <c r="GP137" i="1" s="1"/>
  <c r="K137" i="1"/>
  <c r="GM137" i="1" s="1"/>
  <c r="L137" i="1"/>
  <c r="EY137" i="1" s="1"/>
  <c r="M137" i="1"/>
  <c r="N137" i="1"/>
  <c r="O137" i="1"/>
  <c r="P137" i="1"/>
  <c r="GW137" i="1" s="1"/>
  <c r="Q137" i="1"/>
  <c r="R137" i="1"/>
  <c r="S137" i="1"/>
  <c r="T137" i="1"/>
  <c r="GX137" i="1" s="1"/>
  <c r="U137" i="1"/>
  <c r="B138" i="1"/>
  <c r="C138" i="1"/>
  <c r="D138" i="1"/>
  <c r="E138" i="1"/>
  <c r="F138" i="1"/>
  <c r="G138" i="1"/>
  <c r="H138" i="1"/>
  <c r="I138" i="1"/>
  <c r="J138" i="1"/>
  <c r="GP138" i="1" s="1"/>
  <c r="K138" i="1"/>
  <c r="L138" i="1"/>
  <c r="EY138" i="1" s="1"/>
  <c r="M138" i="1"/>
  <c r="N138" i="1"/>
  <c r="O138" i="1"/>
  <c r="P138" i="1"/>
  <c r="GW138" i="1" s="1"/>
  <c r="Q138" i="1"/>
  <c r="R138" i="1"/>
  <c r="S138" i="1"/>
  <c r="T138" i="1"/>
  <c r="GX138" i="1" s="1"/>
  <c r="U138" i="1"/>
  <c r="GU138" i="1" s="1"/>
  <c r="B139" i="1"/>
  <c r="C139" i="1"/>
  <c r="D139" i="1"/>
  <c r="E139" i="1"/>
  <c r="F139" i="1"/>
  <c r="G139" i="1"/>
  <c r="H139" i="1"/>
  <c r="I139" i="1"/>
  <c r="J139" i="1"/>
  <c r="GP139" i="1" s="1"/>
  <c r="K139" i="1"/>
  <c r="L139" i="1"/>
  <c r="EY139" i="1" s="1"/>
  <c r="M139" i="1"/>
  <c r="N139" i="1"/>
  <c r="O139" i="1"/>
  <c r="P139" i="1"/>
  <c r="GW139" i="1" s="1"/>
  <c r="Q139" i="1"/>
  <c r="R139" i="1"/>
  <c r="S139" i="1"/>
  <c r="T139" i="1"/>
  <c r="GX139" i="1" s="1"/>
  <c r="U139" i="1"/>
  <c r="B140" i="1"/>
  <c r="C140" i="1"/>
  <c r="D140" i="1"/>
  <c r="E140" i="1"/>
  <c r="F140" i="1"/>
  <c r="G140" i="1"/>
  <c r="H140" i="1"/>
  <c r="I140" i="1"/>
  <c r="J140" i="1"/>
  <c r="GP140" i="1" s="1"/>
  <c r="K140" i="1"/>
  <c r="L140" i="1"/>
  <c r="EY140" i="1" s="1"/>
  <c r="M140" i="1"/>
  <c r="N140" i="1"/>
  <c r="O140" i="1"/>
  <c r="P140" i="1"/>
  <c r="GW140" i="1" s="1"/>
  <c r="Q140" i="1"/>
  <c r="R140" i="1"/>
  <c r="S140" i="1"/>
  <c r="T140" i="1"/>
  <c r="GX140" i="1" s="1"/>
  <c r="U140" i="1"/>
  <c r="B141" i="1"/>
  <c r="C141" i="1"/>
  <c r="D141" i="1"/>
  <c r="E141" i="1"/>
  <c r="F141" i="1"/>
  <c r="G141" i="1"/>
  <c r="H141" i="1"/>
  <c r="I141" i="1"/>
  <c r="J141" i="1"/>
  <c r="GP141" i="1" s="1"/>
  <c r="K141" i="1"/>
  <c r="GM141" i="1" s="1"/>
  <c r="L141" i="1"/>
  <c r="EY141" i="1" s="1"/>
  <c r="M141" i="1"/>
  <c r="N141" i="1"/>
  <c r="O141" i="1"/>
  <c r="P141" i="1"/>
  <c r="GW141" i="1" s="1"/>
  <c r="Q141" i="1"/>
  <c r="R141" i="1"/>
  <c r="S141" i="1"/>
  <c r="T141" i="1"/>
  <c r="GX141" i="1" s="1"/>
  <c r="U141" i="1"/>
  <c r="B142" i="1"/>
  <c r="C142" i="1"/>
  <c r="D142" i="1"/>
  <c r="E142" i="1"/>
  <c r="F142" i="1"/>
  <c r="G142" i="1"/>
  <c r="H142" i="1"/>
  <c r="I142" i="1"/>
  <c r="J142" i="1"/>
  <c r="GP142" i="1" s="1"/>
  <c r="K142" i="1"/>
  <c r="L142" i="1"/>
  <c r="EY142" i="1" s="1"/>
  <c r="M142" i="1"/>
  <c r="N142" i="1"/>
  <c r="O142" i="1"/>
  <c r="P142" i="1"/>
  <c r="GW142" i="1" s="1"/>
  <c r="Q142" i="1"/>
  <c r="R142" i="1"/>
  <c r="S142" i="1"/>
  <c r="T142" i="1"/>
  <c r="GX142" i="1" s="1"/>
  <c r="U142" i="1"/>
  <c r="GU142" i="1" s="1"/>
  <c r="B143" i="1"/>
  <c r="C143" i="1"/>
  <c r="D143" i="1"/>
  <c r="E143" i="1"/>
  <c r="F143" i="1"/>
  <c r="G143" i="1"/>
  <c r="H143" i="1"/>
  <c r="I143" i="1"/>
  <c r="J143" i="1"/>
  <c r="GP143" i="1" s="1"/>
  <c r="K143" i="1"/>
  <c r="L143" i="1"/>
  <c r="EY143" i="1" s="1"/>
  <c r="M143" i="1"/>
  <c r="N143" i="1"/>
  <c r="O143" i="1"/>
  <c r="P143" i="1"/>
  <c r="GW143" i="1" s="1"/>
  <c r="Q143" i="1"/>
  <c r="R143" i="1"/>
  <c r="S143" i="1"/>
  <c r="T143" i="1"/>
  <c r="GX143" i="1" s="1"/>
  <c r="U143" i="1"/>
  <c r="B144" i="1"/>
  <c r="C144" i="1"/>
  <c r="D144" i="1"/>
  <c r="E144" i="1"/>
  <c r="F144" i="1"/>
  <c r="G144" i="1"/>
  <c r="H144" i="1"/>
  <c r="I144" i="1"/>
  <c r="J144" i="1"/>
  <c r="GP144" i="1" s="1"/>
  <c r="K144" i="1"/>
  <c r="L144" i="1"/>
  <c r="EY144" i="1" s="1"/>
  <c r="M144" i="1"/>
  <c r="N144" i="1"/>
  <c r="O144" i="1"/>
  <c r="P144" i="1"/>
  <c r="GW144" i="1" s="1"/>
  <c r="Q144" i="1"/>
  <c r="R144" i="1"/>
  <c r="S144" i="1"/>
  <c r="T144" i="1"/>
  <c r="GX144" i="1" s="1"/>
  <c r="U144" i="1"/>
  <c r="B145" i="1"/>
  <c r="C145" i="1"/>
  <c r="D145" i="1"/>
  <c r="E145" i="1"/>
  <c r="F145" i="1"/>
  <c r="G145" i="1"/>
  <c r="H145" i="1"/>
  <c r="I145" i="1"/>
  <c r="J145" i="1"/>
  <c r="K145" i="1"/>
  <c r="GM145" i="1" s="1"/>
  <c r="L145" i="1"/>
  <c r="EY145" i="1" s="1"/>
  <c r="M145" i="1"/>
  <c r="N145" i="1"/>
  <c r="O145" i="1"/>
  <c r="P145" i="1"/>
  <c r="GW145" i="1" s="1"/>
  <c r="Q145" i="1"/>
  <c r="R145" i="1"/>
  <c r="S145" i="1"/>
  <c r="T145" i="1"/>
  <c r="GX145" i="1" s="1"/>
  <c r="U145" i="1"/>
  <c r="B146" i="1"/>
  <c r="C146" i="1"/>
  <c r="D146" i="1"/>
  <c r="E146" i="1"/>
  <c r="F146" i="1"/>
  <c r="G146" i="1"/>
  <c r="H146" i="1"/>
  <c r="I146" i="1"/>
  <c r="J146" i="1"/>
  <c r="GP146" i="1" s="1"/>
  <c r="K146" i="1"/>
  <c r="L146" i="1"/>
  <c r="EY146" i="1" s="1"/>
  <c r="M146" i="1"/>
  <c r="N146" i="1"/>
  <c r="O146" i="1"/>
  <c r="P146" i="1"/>
  <c r="GW146" i="1" s="1"/>
  <c r="Q146" i="1"/>
  <c r="R146" i="1"/>
  <c r="S146" i="1"/>
  <c r="T146" i="1"/>
  <c r="GX146" i="1" s="1"/>
  <c r="U146" i="1"/>
  <c r="GU146" i="1" s="1"/>
  <c r="B147" i="1"/>
  <c r="C147" i="1"/>
  <c r="D147" i="1"/>
  <c r="E147" i="1"/>
  <c r="F147" i="1"/>
  <c r="G147" i="1"/>
  <c r="H147" i="1"/>
  <c r="I147" i="1"/>
  <c r="J147" i="1"/>
  <c r="K147" i="1"/>
  <c r="L147" i="1"/>
  <c r="EY147" i="1" s="1"/>
  <c r="M147" i="1"/>
  <c r="N147" i="1"/>
  <c r="O147" i="1"/>
  <c r="P147" i="1"/>
  <c r="GW147" i="1" s="1"/>
  <c r="Q147" i="1"/>
  <c r="R147" i="1"/>
  <c r="S147" i="1"/>
  <c r="T147" i="1"/>
  <c r="GX147" i="1" s="1"/>
  <c r="U147" i="1"/>
  <c r="B148" i="1"/>
  <c r="C148" i="1"/>
  <c r="D148" i="1"/>
  <c r="E148" i="1"/>
  <c r="F148" i="1"/>
  <c r="G148" i="1"/>
  <c r="H148" i="1"/>
  <c r="I148" i="1"/>
  <c r="J148" i="1"/>
  <c r="K148" i="1"/>
  <c r="L148" i="1"/>
  <c r="EY148" i="1" s="1"/>
  <c r="M148" i="1"/>
  <c r="N148" i="1"/>
  <c r="O148" i="1"/>
  <c r="P148" i="1"/>
  <c r="GW148" i="1" s="1"/>
  <c r="Q148" i="1"/>
  <c r="R148" i="1"/>
  <c r="S148" i="1"/>
  <c r="T148" i="1"/>
  <c r="GX148" i="1" s="1"/>
  <c r="U148" i="1"/>
  <c r="B149" i="1"/>
  <c r="C149" i="1"/>
  <c r="D149" i="1"/>
  <c r="E149" i="1"/>
  <c r="F149" i="1"/>
  <c r="G149" i="1"/>
  <c r="H149" i="1"/>
  <c r="I149" i="1"/>
  <c r="J149" i="1"/>
  <c r="K149" i="1"/>
  <c r="BX149" i="1" s="1"/>
  <c r="L149" i="1"/>
  <c r="EY149" i="1" s="1"/>
  <c r="M149" i="1"/>
  <c r="N149" i="1"/>
  <c r="O149" i="1"/>
  <c r="P149" i="1"/>
  <c r="GW149" i="1" s="1"/>
  <c r="Q149" i="1"/>
  <c r="R149" i="1"/>
  <c r="S149" i="1"/>
  <c r="T149" i="1"/>
  <c r="GX149" i="1" s="1"/>
  <c r="U149" i="1"/>
  <c r="B150" i="1"/>
  <c r="C150" i="1"/>
  <c r="D150" i="1"/>
  <c r="E150" i="1"/>
  <c r="F150" i="1"/>
  <c r="G150" i="1"/>
  <c r="H150" i="1"/>
  <c r="I150" i="1"/>
  <c r="J150" i="1"/>
  <c r="K150" i="1"/>
  <c r="L150" i="1"/>
  <c r="EY150" i="1" s="1"/>
  <c r="M150" i="1"/>
  <c r="N150" i="1"/>
  <c r="O150" i="1"/>
  <c r="P150" i="1"/>
  <c r="GW150" i="1" s="1"/>
  <c r="Q150" i="1"/>
  <c r="R150" i="1"/>
  <c r="S150" i="1"/>
  <c r="T150" i="1"/>
  <c r="GX150" i="1" s="1"/>
  <c r="U150" i="1"/>
  <c r="GU150" i="1" s="1"/>
  <c r="FX133" i="1"/>
  <c r="FX134" i="1"/>
  <c r="FX135" i="1"/>
  <c r="FX136" i="1"/>
  <c r="FX137" i="1"/>
  <c r="FX138" i="1"/>
  <c r="FX139" i="1"/>
  <c r="FX140" i="1"/>
  <c r="FX141" i="1"/>
  <c r="FX142" i="1"/>
  <c r="FX143" i="1"/>
  <c r="FX144" i="1"/>
  <c r="FX145" i="1"/>
  <c r="FX146" i="1"/>
  <c r="FX147" i="1"/>
  <c r="FX148" i="1"/>
  <c r="FX149" i="1"/>
  <c r="FX150" i="1"/>
  <c r="FY151" i="1" s="1"/>
  <c r="I151" i="19" s="1"/>
  <c r="B131" i="2" l="1"/>
  <c r="FE70" i="1"/>
  <c r="C132" i="2"/>
  <c r="FF71" i="1"/>
  <c r="FA147" i="1"/>
  <c r="FA134" i="1"/>
  <c r="FA137" i="1"/>
  <c r="FA143" i="1"/>
  <c r="FA146" i="1"/>
  <c r="FA149" i="1"/>
  <c r="FA140" i="1"/>
  <c r="FA139" i="1"/>
  <c r="FA142" i="1"/>
  <c r="FA145" i="1"/>
  <c r="FA148" i="1"/>
  <c r="FA135" i="1"/>
  <c r="FA138" i="1"/>
  <c r="FA141" i="1"/>
  <c r="FA144" i="1"/>
  <c r="FA150" i="1"/>
  <c r="FA151" i="1"/>
  <c r="FA136" i="1"/>
  <c r="FP139" i="1"/>
  <c r="JG150" i="1"/>
  <c r="JG149" i="1"/>
  <c r="JG148" i="1"/>
  <c r="JG147" i="1"/>
  <c r="JG146" i="1"/>
  <c r="JG145" i="1"/>
  <c r="JG144" i="1"/>
  <c r="JG143" i="1"/>
  <c r="JG142" i="1"/>
  <c r="JG141" i="1"/>
  <c r="JG140" i="1"/>
  <c r="JG139" i="1"/>
  <c r="JG138" i="1"/>
  <c r="JG137" i="1"/>
  <c r="JG136" i="1"/>
  <c r="JG135" i="1"/>
  <c r="JG134" i="1"/>
  <c r="JG133" i="1"/>
  <c r="AC149" i="1"/>
  <c r="AC145" i="1"/>
  <c r="Y145" i="1"/>
  <c r="AC144" i="1"/>
  <c r="Y144" i="1"/>
  <c r="AC143" i="1"/>
  <c r="Y143" i="1"/>
  <c r="AC142" i="1"/>
  <c r="Y142" i="1"/>
  <c r="AC141" i="1"/>
  <c r="Y141" i="1"/>
  <c r="AC140" i="1"/>
  <c r="Y140" i="1"/>
  <c r="AC139" i="1"/>
  <c r="Y139" i="1"/>
  <c r="AC138" i="1"/>
  <c r="Y138" i="1"/>
  <c r="AC137" i="1"/>
  <c r="Y137" i="1"/>
  <c r="AC136" i="1"/>
  <c r="Y136" i="1"/>
  <c r="AC135" i="1"/>
  <c r="Y135" i="1"/>
  <c r="HX7" i="61"/>
  <c r="HX8" i="61" s="1"/>
  <c r="FP142" i="1"/>
  <c r="FP144" i="1"/>
  <c r="FQ141" i="1"/>
  <c r="FP137" i="1"/>
  <c r="FP145" i="1"/>
  <c r="BI152" i="1"/>
  <c r="BQ152" i="1"/>
  <c r="BM152" i="1"/>
  <c r="BR152" i="1"/>
  <c r="BN152" i="1"/>
  <c r="BP152" i="1"/>
  <c r="BG152" i="1"/>
  <c r="BJ152" i="1"/>
  <c r="BH152" i="1"/>
  <c r="BK152" i="1"/>
  <c r="CN149" i="1"/>
  <c r="CN148" i="1"/>
  <c r="CN146" i="1"/>
  <c r="CN143" i="1"/>
  <c r="CN141" i="1"/>
  <c r="CN140" i="1"/>
  <c r="CN138" i="1"/>
  <c r="GJ165" i="1"/>
  <c r="V145" i="19" s="1"/>
  <c r="FP138" i="1"/>
  <c r="FP140" i="1"/>
  <c r="FQ148" i="1"/>
  <c r="FP149" i="1"/>
  <c r="Z144" i="1"/>
  <c r="Z143" i="1"/>
  <c r="Z140" i="1"/>
  <c r="CN150" i="1"/>
  <c r="CS151" i="1" s="1"/>
  <c r="E151" i="19" s="1"/>
  <c r="CN147" i="1"/>
  <c r="CN145" i="1"/>
  <c r="CN144" i="1"/>
  <c r="CN142" i="1"/>
  <c r="CN139" i="1"/>
  <c r="CN137" i="1"/>
  <c r="FQ137" i="1"/>
  <c r="FQ145" i="1"/>
  <c r="GD137" i="1"/>
  <c r="FP147" i="1"/>
  <c r="GJ166" i="1"/>
  <c r="V146" i="19" s="1"/>
  <c r="GD144" i="1"/>
  <c r="GE144" i="1" s="1"/>
  <c r="J144" i="19" s="1"/>
  <c r="GD139" i="1"/>
  <c r="FQ144" i="1"/>
  <c r="GD149" i="1"/>
  <c r="FP148" i="1"/>
  <c r="FP141" i="1"/>
  <c r="GD141" i="1"/>
  <c r="FQ147" i="1"/>
  <c r="GD146" i="1"/>
  <c r="GE147" i="1" s="1"/>
  <c r="J147" i="19" s="1"/>
  <c r="FP143" i="1"/>
  <c r="GJ161" i="1"/>
  <c r="V141" i="19" s="1"/>
  <c r="FQ146" i="1"/>
  <c r="FQ150" i="1"/>
  <c r="DB6" i="61"/>
  <c r="GD140" i="1"/>
  <c r="GJ168" i="1"/>
  <c r="V148" i="19" s="1"/>
  <c r="GD150" i="1"/>
  <c r="GE151" i="1" s="1"/>
  <c r="J151" i="19" s="1"/>
  <c r="FQ139" i="1"/>
  <c r="FQ149" i="1"/>
  <c r="GJ170" i="1"/>
  <c r="V150" i="19" s="1"/>
  <c r="CL6" i="61"/>
  <c r="DU39" i="1"/>
  <c r="GJ160" i="1"/>
  <c r="V140" i="19" s="1"/>
  <c r="GJ162" i="1"/>
  <c r="V142" i="19" s="1"/>
  <c r="FQ140" i="1"/>
  <c r="GJ169" i="1"/>
  <c r="V149" i="19" s="1"/>
  <c r="GJ163" i="1"/>
  <c r="V143" i="19" s="1"/>
  <c r="GJ158" i="1"/>
  <c r="V138" i="19" s="1"/>
  <c r="GJ167" i="1"/>
  <c r="V147" i="19" s="1"/>
  <c r="GJ164" i="1"/>
  <c r="V144" i="19" s="1"/>
  <c r="GD138" i="1"/>
  <c r="GD142" i="1"/>
  <c r="GE143" i="1" s="1"/>
  <c r="J143" i="19" s="1"/>
  <c r="GD148" i="1"/>
  <c r="GE148" i="1" s="1"/>
  <c r="J148" i="19" s="1"/>
  <c r="GD145" i="1"/>
  <c r="FQ143" i="1"/>
  <c r="FQ142" i="1"/>
  <c r="FP150" i="1"/>
  <c r="GJ159" i="1"/>
  <c r="V139" i="19" s="1"/>
  <c r="BW9" i="61"/>
  <c r="CE8" i="61"/>
  <c r="FX158" i="61"/>
  <c r="CN138" i="61"/>
  <c r="FE138" i="61"/>
  <c r="FG138" i="61" s="1"/>
  <c r="FD138" i="61"/>
  <c r="FF138" i="61" s="1"/>
  <c r="FR138" i="61"/>
  <c r="CO138" i="61"/>
  <c r="FX166" i="61"/>
  <c r="FE146" i="61"/>
  <c r="FG146" i="61" s="1"/>
  <c r="FD146" i="61"/>
  <c r="FF146" i="61" s="1"/>
  <c r="CN146" i="61"/>
  <c r="CO146" i="61"/>
  <c r="FR146" i="61"/>
  <c r="CH7" i="61"/>
  <c r="CZ7" i="61"/>
  <c r="CN137" i="61"/>
  <c r="FR137" i="61"/>
  <c r="CO137" i="61"/>
  <c r="FE137" i="61"/>
  <c r="FG137" i="61" s="1"/>
  <c r="FD137" i="61"/>
  <c r="FF137" i="61" s="1"/>
  <c r="FX165" i="61"/>
  <c r="FD145" i="61"/>
  <c r="FF145" i="61" s="1"/>
  <c r="CN145" i="61"/>
  <c r="FE145" i="61"/>
  <c r="FG145" i="61" s="1"/>
  <c r="FR145" i="61"/>
  <c r="CO145" i="61"/>
  <c r="DA6" i="61"/>
  <c r="CJ6" i="61"/>
  <c r="BU9" i="61"/>
  <c r="CC8" i="61"/>
  <c r="FX163" i="61"/>
  <c r="FE143" i="61"/>
  <c r="FG143" i="61" s="1"/>
  <c r="CO143" i="61"/>
  <c r="CN143" i="61"/>
  <c r="FD143" i="61"/>
  <c r="FF143" i="61" s="1"/>
  <c r="FR143" i="61"/>
  <c r="FX160" i="61"/>
  <c r="FE140" i="61"/>
  <c r="FG140" i="61" s="1"/>
  <c r="FD140" i="61"/>
  <c r="FF140" i="61" s="1"/>
  <c r="CO140" i="61"/>
  <c r="FR140" i="61"/>
  <c r="CN140" i="61"/>
  <c r="FX168" i="61"/>
  <c r="FR148" i="61"/>
  <c r="FE148" i="61"/>
  <c r="FG148" i="61" s="1"/>
  <c r="CO148" i="61"/>
  <c r="CN148" i="61"/>
  <c r="FD148" i="61"/>
  <c r="FF148" i="61" s="1"/>
  <c r="FP146" i="1"/>
  <c r="DB7" i="61"/>
  <c r="CL7" i="61"/>
  <c r="EH7" i="61"/>
  <c r="BV8" i="61"/>
  <c r="CD7" i="61"/>
  <c r="FX162" i="61"/>
  <c r="CN142" i="61"/>
  <c r="FD142" i="61"/>
  <c r="FF142" i="61" s="1"/>
  <c r="CO142" i="61"/>
  <c r="FR142" i="61"/>
  <c r="FE142" i="61"/>
  <c r="FG142" i="61" s="1"/>
  <c r="FX170" i="61"/>
  <c r="FR150" i="61"/>
  <c r="FD150" i="61"/>
  <c r="FF150" i="61" s="1"/>
  <c r="CN150" i="61"/>
  <c r="FE150" i="61"/>
  <c r="FG150" i="61" s="1"/>
  <c r="CO150" i="61"/>
  <c r="FX171" i="61"/>
  <c r="FX161" i="61"/>
  <c r="FD141" i="61"/>
  <c r="FF141" i="61" s="1"/>
  <c r="CO141" i="61"/>
  <c r="FE141" i="61"/>
  <c r="FG141" i="61" s="1"/>
  <c r="FR141" i="61"/>
  <c r="CN141" i="61"/>
  <c r="FX169" i="61"/>
  <c r="FR149" i="61"/>
  <c r="FE149" i="61"/>
  <c r="FG149" i="61" s="1"/>
  <c r="FD149" i="61"/>
  <c r="FF149" i="61" s="1"/>
  <c r="CN149" i="61"/>
  <c r="CO149" i="61"/>
  <c r="FQ138" i="1"/>
  <c r="FX159" i="61"/>
  <c r="CN139" i="61"/>
  <c r="FD139" i="61"/>
  <c r="FF139" i="61" s="1"/>
  <c r="FE139" i="61"/>
  <c r="FG139" i="61" s="1"/>
  <c r="FR139" i="61"/>
  <c r="CO139" i="61"/>
  <c r="FX167" i="61"/>
  <c r="FE147" i="61"/>
  <c r="FG147" i="61" s="1"/>
  <c r="FD147" i="61"/>
  <c r="FF147" i="61" s="1"/>
  <c r="CO147" i="61"/>
  <c r="FR147" i="61"/>
  <c r="CN147" i="61"/>
  <c r="FX164" i="61"/>
  <c r="FD144" i="61"/>
  <c r="FF144" i="61" s="1"/>
  <c r="FE144" i="61"/>
  <c r="FG144" i="61" s="1"/>
  <c r="CN144" i="61"/>
  <c r="FR144" i="61"/>
  <c r="CO144" i="61"/>
  <c r="BG151" i="1"/>
  <c r="BJ151" i="1"/>
  <c r="BH151" i="1"/>
  <c r="BK151" i="1"/>
  <c r="BI151" i="1"/>
  <c r="HE147" i="1"/>
  <c r="HU151" i="1" s="1"/>
  <c r="BA151" i="1"/>
  <c r="HF147" i="1"/>
  <c r="HV151" i="1" s="1"/>
  <c r="BE151" i="1"/>
  <c r="HC147" i="1"/>
  <c r="HS151" i="1" s="1"/>
  <c r="BF151" i="1"/>
  <c r="AE148" i="1"/>
  <c r="AE143" i="1"/>
  <c r="AE142" i="1"/>
  <c r="AE140" i="1"/>
  <c r="AE139" i="1"/>
  <c r="AE138" i="1"/>
  <c r="CB133" i="1"/>
  <c r="V150" i="1"/>
  <c r="B150" i="62" s="1"/>
  <c r="V149" i="1"/>
  <c r="B149" i="62" s="1"/>
  <c r="V148" i="1"/>
  <c r="B148" i="62" s="1"/>
  <c r="V147" i="1"/>
  <c r="B147" i="62" s="1"/>
  <c r="V146" i="1"/>
  <c r="B146" i="62" s="1"/>
  <c r="V145" i="1"/>
  <c r="B145" i="62" s="1"/>
  <c r="V144" i="1"/>
  <c r="B144" i="62" s="1"/>
  <c r="V143" i="1"/>
  <c r="B143" i="62" s="1"/>
  <c r="V142" i="1"/>
  <c r="B142" i="62" s="1"/>
  <c r="V141" i="1"/>
  <c r="B141" i="62" s="1"/>
  <c r="V140" i="1"/>
  <c r="B140" i="62" s="1"/>
  <c r="V139" i="1"/>
  <c r="B139" i="62" s="1"/>
  <c r="V138" i="1"/>
  <c r="B138" i="62" s="1"/>
  <c r="V137" i="1"/>
  <c r="B137" i="62" s="1"/>
  <c r="V136" i="1"/>
  <c r="B136" i="62" s="1"/>
  <c r="AD135" i="1"/>
  <c r="V135" i="1"/>
  <c r="B135" i="62" s="1"/>
  <c r="AD134" i="1"/>
  <c r="V134" i="1"/>
  <c r="B134" i="62" s="1"/>
  <c r="AD133" i="1"/>
  <c r="V133" i="1"/>
  <c r="B133" i="62" s="1"/>
  <c r="BT146" i="1"/>
  <c r="CO146" i="1" s="1"/>
  <c r="CI145" i="1"/>
  <c r="CI141" i="1"/>
  <c r="CI149" i="1"/>
  <c r="CA142" i="1"/>
  <c r="AE145" i="1"/>
  <c r="CA150" i="1"/>
  <c r="BZ135" i="1"/>
  <c r="BZ139" i="1"/>
  <c r="CA138" i="1"/>
  <c r="AE133" i="1"/>
  <c r="AB150" i="1"/>
  <c r="X150" i="1"/>
  <c r="AB147" i="1"/>
  <c r="X147" i="1"/>
  <c r="AB143" i="1"/>
  <c r="AB142" i="1"/>
  <c r="X142" i="1"/>
  <c r="AB140" i="1"/>
  <c r="AB139" i="1"/>
  <c r="X139" i="1"/>
  <c r="AB138" i="1"/>
  <c r="AB137" i="1"/>
  <c r="AB135" i="1"/>
  <c r="X135" i="1"/>
  <c r="AB133" i="1"/>
  <c r="AA148" i="1"/>
  <c r="W148" i="1"/>
  <c r="AA145" i="1"/>
  <c r="W145" i="1"/>
  <c r="AA144" i="1"/>
  <c r="W144" i="1"/>
  <c r="AA143" i="1"/>
  <c r="W143" i="1"/>
  <c r="AA142" i="1"/>
  <c r="W142" i="1"/>
  <c r="AA141" i="1"/>
  <c r="W141" i="1"/>
  <c r="AA140" i="1"/>
  <c r="W140" i="1"/>
  <c r="AA139" i="1"/>
  <c r="W139" i="1"/>
  <c r="AA138" i="1"/>
  <c r="W138" i="1"/>
  <c r="AA137" i="1"/>
  <c r="W137" i="1"/>
  <c r="AA136" i="1"/>
  <c r="W136" i="1"/>
  <c r="AA135" i="1"/>
  <c r="W135" i="1"/>
  <c r="AA134" i="1"/>
  <c r="W134" i="1"/>
  <c r="AA133" i="1"/>
  <c r="W133" i="1"/>
  <c r="AC134" i="1"/>
  <c r="Y134" i="1"/>
  <c r="AC133" i="1"/>
  <c r="Y133" i="1"/>
  <c r="Y149" i="1"/>
  <c r="BY148" i="1"/>
  <c r="CG144" i="1"/>
  <c r="BY140" i="1"/>
  <c r="BY136" i="1"/>
  <c r="AB144" i="1"/>
  <c r="X144" i="1"/>
  <c r="AB141" i="1"/>
  <c r="X141" i="1"/>
  <c r="AB136" i="1"/>
  <c r="CG136" i="1"/>
  <c r="AB134" i="1"/>
  <c r="X134" i="1"/>
  <c r="FY150" i="1"/>
  <c r="I150" i="19" s="1"/>
  <c r="FY142" i="1"/>
  <c r="I142" i="19" s="1"/>
  <c r="FY138" i="1"/>
  <c r="I138" i="19" s="1"/>
  <c r="FY134" i="1"/>
  <c r="I134" i="19" s="1"/>
  <c r="FY148" i="1"/>
  <c r="I148" i="19" s="1"/>
  <c r="FY146" i="1"/>
  <c r="I146" i="19" s="1"/>
  <c r="FY144" i="1"/>
  <c r="I144" i="19" s="1"/>
  <c r="FY139" i="1"/>
  <c r="I139" i="19" s="1"/>
  <c r="FY145" i="1"/>
  <c r="I145" i="19" s="1"/>
  <c r="GP150" i="1"/>
  <c r="AD150" i="1"/>
  <c r="GP149" i="1"/>
  <c r="AD149" i="1"/>
  <c r="GP148" i="1"/>
  <c r="AD148" i="1"/>
  <c r="GO146" i="1"/>
  <c r="JB146" i="1" s="1"/>
  <c r="R146" i="19" s="1"/>
  <c r="CI146" i="1"/>
  <c r="BZ146" i="1"/>
  <c r="GO137" i="1"/>
  <c r="JB137" i="1" s="1"/>
  <c r="R137" i="19" s="1"/>
  <c r="CK137" i="1"/>
  <c r="BZ137" i="1"/>
  <c r="CA137" i="1"/>
  <c r="GO136" i="1"/>
  <c r="JB136" i="1" s="1"/>
  <c r="R136" i="19" s="1"/>
  <c r="CI136" i="1"/>
  <c r="BZ136" i="1"/>
  <c r="CK136" i="1"/>
  <c r="CA136" i="1"/>
  <c r="CI134" i="1"/>
  <c r="BZ134" i="1"/>
  <c r="CK133" i="1"/>
  <c r="BZ133" i="1"/>
  <c r="CA133" i="1"/>
  <c r="Z135" i="1"/>
  <c r="X136" i="1"/>
  <c r="Z137" i="1"/>
  <c r="AD137" i="1"/>
  <c r="AD140" i="1"/>
  <c r="AD146" i="1"/>
  <c r="CK146" i="1"/>
  <c r="FY147" i="1"/>
  <c r="I147" i="19" s="1"/>
  <c r="FY143" i="1"/>
  <c r="I143" i="19" s="1"/>
  <c r="FY135" i="1"/>
  <c r="I135" i="19" s="1"/>
  <c r="AC150" i="1"/>
  <c r="Y150" i="1"/>
  <c r="GU149" i="1"/>
  <c r="BT149" i="1"/>
  <c r="CO149" i="1" s="1"/>
  <c r="GU148" i="1"/>
  <c r="BT148" i="1"/>
  <c r="CO148" i="1" s="1"/>
  <c r="AC148" i="1"/>
  <c r="Y148" i="1"/>
  <c r="GU147" i="1"/>
  <c r="BT147" i="1"/>
  <c r="CO147" i="1" s="1"/>
  <c r="AC147" i="1"/>
  <c r="Y147" i="1"/>
  <c r="AC146" i="1"/>
  <c r="Y146" i="1"/>
  <c r="GU145" i="1"/>
  <c r="BT145" i="1"/>
  <c r="CO145" i="1" s="1"/>
  <c r="GU144" i="1"/>
  <c r="BT144" i="1"/>
  <c r="CO144" i="1" s="1"/>
  <c r="GU143" i="1"/>
  <c r="BT143" i="1"/>
  <c r="CO143" i="1" s="1"/>
  <c r="GU141" i="1"/>
  <c r="BT141" i="1"/>
  <c r="CO141" i="1" s="1"/>
  <c r="GU140" i="1"/>
  <c r="BT140" i="1"/>
  <c r="CO140" i="1" s="1"/>
  <c r="GU139" i="1"/>
  <c r="BT139" i="1"/>
  <c r="CO139" i="1" s="1"/>
  <c r="GU137" i="1"/>
  <c r="BT137" i="1"/>
  <c r="CO137" i="1" s="1"/>
  <c r="GU136" i="1"/>
  <c r="BT136" i="1"/>
  <c r="Z133" i="1"/>
  <c r="AE135" i="1"/>
  <c r="AE137" i="1"/>
  <c r="Z138" i="1"/>
  <c r="AD138" i="1"/>
  <c r="AD143" i="1"/>
  <c r="BX145" i="1"/>
  <c r="BT142" i="1"/>
  <c r="CO142" i="1" s="1"/>
  <c r="CT142" i="1" s="1"/>
  <c r="H142" i="19" s="1"/>
  <c r="CK150" i="1"/>
  <c r="CG140" i="1"/>
  <c r="CK134" i="1"/>
  <c r="GO148" i="1"/>
  <c r="CI148" i="1"/>
  <c r="BZ148" i="1"/>
  <c r="Z148" i="1"/>
  <c r="CK148" i="1"/>
  <c r="CA148" i="1"/>
  <c r="GO147" i="1"/>
  <c r="CA147" i="1"/>
  <c r="CI147" i="1"/>
  <c r="Z147" i="1"/>
  <c r="CK147" i="1"/>
  <c r="GO145" i="1"/>
  <c r="CK145" i="1"/>
  <c r="Z145" i="1"/>
  <c r="BZ145" i="1"/>
  <c r="CA145" i="1"/>
  <c r="GO143" i="1"/>
  <c r="JB143" i="1" s="1"/>
  <c r="R143" i="19" s="1"/>
  <c r="CA143" i="1"/>
  <c r="CI143" i="1"/>
  <c r="CK143" i="1"/>
  <c r="GO141" i="1"/>
  <c r="JB141" i="1" s="1"/>
  <c r="R141" i="19" s="1"/>
  <c r="CK141" i="1"/>
  <c r="BZ141" i="1"/>
  <c r="CA141" i="1"/>
  <c r="GO139" i="1"/>
  <c r="JB139" i="1" s="1"/>
  <c r="R139" i="19" s="1"/>
  <c r="CA139" i="1"/>
  <c r="CI139" i="1"/>
  <c r="CK139" i="1"/>
  <c r="GO138" i="1"/>
  <c r="JB138" i="1" s="1"/>
  <c r="R138" i="19" s="1"/>
  <c r="CI138" i="1"/>
  <c r="BZ138" i="1"/>
  <c r="CA135" i="1"/>
  <c r="CI135" i="1"/>
  <c r="CK135" i="1"/>
  <c r="CG150" i="1"/>
  <c r="BY150" i="1"/>
  <c r="BY149" i="1"/>
  <c r="X149" i="1"/>
  <c r="CG149" i="1"/>
  <c r="AB148" i="1"/>
  <c r="BY145" i="1"/>
  <c r="CG145" i="1"/>
  <c r="CG143" i="1"/>
  <c r="BY143" i="1"/>
  <c r="CG142" i="1"/>
  <c r="BY142" i="1"/>
  <c r="CG138" i="1"/>
  <c r="BY138" i="1"/>
  <c r="BY137" i="1"/>
  <c r="CG137" i="1"/>
  <c r="CG134" i="1"/>
  <c r="BY134" i="1"/>
  <c r="BY133" i="1"/>
  <c r="CG133" i="1"/>
  <c r="Z134" i="1"/>
  <c r="Z136" i="1"/>
  <c r="AD136" i="1"/>
  <c r="X137" i="1"/>
  <c r="X140" i="1"/>
  <c r="Z141" i="1"/>
  <c r="AD141" i="1"/>
  <c r="AD144" i="1"/>
  <c r="X145" i="1"/>
  <c r="BZ147" i="1"/>
  <c r="BY144" i="1"/>
  <c r="BX141" i="1"/>
  <c r="BT138" i="1"/>
  <c r="CO138" i="1" s="1"/>
  <c r="CA134" i="1"/>
  <c r="CK138" i="1"/>
  <c r="CI133" i="1"/>
  <c r="GO150" i="1"/>
  <c r="JB150" i="1" s="1"/>
  <c r="R150" i="19" s="1"/>
  <c r="Z150" i="1"/>
  <c r="CI150" i="1"/>
  <c r="BZ150" i="1"/>
  <c r="GO149" i="1"/>
  <c r="JB149" i="1" s="1"/>
  <c r="R149" i="19" s="1"/>
  <c r="CK149" i="1"/>
  <c r="BZ149" i="1"/>
  <c r="CA149" i="1"/>
  <c r="Z149" i="1"/>
  <c r="GP147" i="1"/>
  <c r="AD147" i="1"/>
  <c r="GP145" i="1"/>
  <c r="AD145" i="1"/>
  <c r="GO144" i="1"/>
  <c r="JB144" i="1" s="1"/>
  <c r="R144" i="19" s="1"/>
  <c r="CI144" i="1"/>
  <c r="BZ144" i="1"/>
  <c r="CK144" i="1"/>
  <c r="CA144" i="1"/>
  <c r="GO142" i="1"/>
  <c r="JB142" i="1" s="1"/>
  <c r="R142" i="19" s="1"/>
  <c r="CI142" i="1"/>
  <c r="BZ142" i="1"/>
  <c r="GO140" i="1"/>
  <c r="JB140" i="1" s="1"/>
  <c r="R140" i="19" s="1"/>
  <c r="CI140" i="1"/>
  <c r="BZ140" i="1"/>
  <c r="CK140" i="1"/>
  <c r="CA140" i="1"/>
  <c r="AB149" i="1"/>
  <c r="X148" i="1"/>
  <c r="CG147" i="1"/>
  <c r="BY147" i="1"/>
  <c r="AB146" i="1"/>
  <c r="CG146" i="1"/>
  <c r="BY146" i="1"/>
  <c r="X146" i="1"/>
  <c r="AB145" i="1"/>
  <c r="BY141" i="1"/>
  <c r="CG141" i="1"/>
  <c r="CG139" i="1"/>
  <c r="BY139" i="1"/>
  <c r="CG135" i="1"/>
  <c r="BY135" i="1"/>
  <c r="FY141" i="1"/>
  <c r="I141" i="19" s="1"/>
  <c r="GM150" i="1"/>
  <c r="BX150" i="1"/>
  <c r="AE150" i="1"/>
  <c r="AA150" i="1"/>
  <c r="W150" i="1"/>
  <c r="GM149" i="1"/>
  <c r="AE149" i="1"/>
  <c r="AA149" i="1"/>
  <c r="W149" i="1"/>
  <c r="GM148" i="1"/>
  <c r="BX148" i="1"/>
  <c r="GM147" i="1"/>
  <c r="AE147" i="1"/>
  <c r="BX147" i="1"/>
  <c r="AA147" i="1"/>
  <c r="W147" i="1"/>
  <c r="GM146" i="1"/>
  <c r="BX146" i="1"/>
  <c r="AE146" i="1"/>
  <c r="AA146" i="1"/>
  <c r="W146" i="1"/>
  <c r="GM144" i="1"/>
  <c r="BX144" i="1"/>
  <c r="GM143" i="1"/>
  <c r="BX143" i="1"/>
  <c r="GM142" i="1"/>
  <c r="BX142" i="1"/>
  <c r="GM140" i="1"/>
  <c r="BX140" i="1"/>
  <c r="GM139" i="1"/>
  <c r="BX139" i="1"/>
  <c r="GM138" i="1"/>
  <c r="GL138" i="1" s="1"/>
  <c r="IM138" i="1" s="1"/>
  <c r="BX138" i="1"/>
  <c r="GM136" i="1"/>
  <c r="BX136" i="1"/>
  <c r="CB135" i="1"/>
  <c r="CB134" i="1"/>
  <c r="X133" i="1"/>
  <c r="AE134" i="1"/>
  <c r="AE136" i="1"/>
  <c r="X138" i="1"/>
  <c r="Z139" i="1"/>
  <c r="AD139" i="1"/>
  <c r="AE141" i="1"/>
  <c r="Z142" i="1"/>
  <c r="AD142" i="1"/>
  <c r="X143" i="1"/>
  <c r="AE144" i="1"/>
  <c r="Z146" i="1"/>
  <c r="BT150" i="1"/>
  <c r="CO150" i="1" s="1"/>
  <c r="CT151" i="1" s="1"/>
  <c r="H151" i="19" s="1"/>
  <c r="CA146" i="1"/>
  <c r="BZ143" i="1"/>
  <c r="BX137" i="1"/>
  <c r="CG148" i="1"/>
  <c r="CK142" i="1"/>
  <c r="CI137" i="1"/>
  <c r="DU37" i="1"/>
  <c r="DU38" i="1"/>
  <c r="DU40" i="1"/>
  <c r="FY140" i="1"/>
  <c r="I140" i="19" s="1"/>
  <c r="FY136" i="1"/>
  <c r="I136" i="19" s="1"/>
  <c r="HE148" i="1"/>
  <c r="HU152" i="1" s="1"/>
  <c r="HF148" i="1"/>
  <c r="HV152" i="1" s="1"/>
  <c r="HC148" i="1"/>
  <c r="HS152" i="1" s="1"/>
  <c r="BF137" i="1"/>
  <c r="HC133" i="1"/>
  <c r="HS137" i="1" s="1"/>
  <c r="BA138" i="1"/>
  <c r="HE134" i="1"/>
  <c r="HU138" i="1" s="1"/>
  <c r="BE138" i="1"/>
  <c r="HF134" i="1"/>
  <c r="HV138" i="1" s="1"/>
  <c r="BF141" i="1"/>
  <c r="HC137" i="1"/>
  <c r="HS141" i="1" s="1"/>
  <c r="BA142" i="1"/>
  <c r="HE138" i="1"/>
  <c r="HU142" i="1" s="1"/>
  <c r="BE142" i="1"/>
  <c r="HF138" i="1"/>
  <c r="HV142" i="1" s="1"/>
  <c r="BF145" i="1"/>
  <c r="HC141" i="1"/>
  <c r="HS145" i="1" s="1"/>
  <c r="BA146" i="1"/>
  <c r="HE142" i="1"/>
  <c r="HU146" i="1" s="1"/>
  <c r="BE146" i="1"/>
  <c r="HF142" i="1"/>
  <c r="HV146" i="1" s="1"/>
  <c r="BF149" i="1"/>
  <c r="HC145" i="1"/>
  <c r="HS149" i="1" s="1"/>
  <c r="BA150" i="1"/>
  <c r="HE146" i="1"/>
  <c r="HU150" i="1" s="1"/>
  <c r="BE150" i="1"/>
  <c r="HF146" i="1"/>
  <c r="HV150" i="1" s="1"/>
  <c r="BF138" i="1"/>
  <c r="HC134" i="1"/>
  <c r="HS138" i="1" s="1"/>
  <c r="BA139" i="1"/>
  <c r="HE135" i="1"/>
  <c r="HU139" i="1" s="1"/>
  <c r="BE139" i="1"/>
  <c r="HF135" i="1"/>
  <c r="HV139" i="1" s="1"/>
  <c r="BF142" i="1"/>
  <c r="HC138" i="1"/>
  <c r="HS142" i="1" s="1"/>
  <c r="BA143" i="1"/>
  <c r="HE139" i="1"/>
  <c r="HU143" i="1" s="1"/>
  <c r="BE143" i="1"/>
  <c r="HF139" i="1"/>
  <c r="HV143" i="1" s="1"/>
  <c r="BF146" i="1"/>
  <c r="HC142" i="1"/>
  <c r="HS146" i="1" s="1"/>
  <c r="BA147" i="1"/>
  <c r="HE143" i="1"/>
  <c r="HU147" i="1" s="1"/>
  <c r="BE147" i="1"/>
  <c r="HF143" i="1"/>
  <c r="HV147" i="1" s="1"/>
  <c r="BF150" i="1"/>
  <c r="HC146" i="1"/>
  <c r="HS150" i="1" s="1"/>
  <c r="BF139" i="1"/>
  <c r="HC135" i="1"/>
  <c r="HS139" i="1" s="1"/>
  <c r="BA140" i="1"/>
  <c r="HE136" i="1"/>
  <c r="HU140" i="1" s="1"/>
  <c r="BE140" i="1"/>
  <c r="HF136" i="1"/>
  <c r="HV140" i="1" s="1"/>
  <c r="BF143" i="1"/>
  <c r="HC139" i="1"/>
  <c r="HS143" i="1" s="1"/>
  <c r="BA144" i="1"/>
  <c r="HE140" i="1"/>
  <c r="HU144" i="1" s="1"/>
  <c r="BE144" i="1"/>
  <c r="HF140" i="1"/>
  <c r="HV144" i="1" s="1"/>
  <c r="BF147" i="1"/>
  <c r="HC143" i="1"/>
  <c r="HS147" i="1" s="1"/>
  <c r="BA148" i="1"/>
  <c r="HE144" i="1"/>
  <c r="HU148" i="1" s="1"/>
  <c r="BE148" i="1"/>
  <c r="HF144" i="1"/>
  <c r="HV148" i="1" s="1"/>
  <c r="BA137" i="1"/>
  <c r="HE133" i="1"/>
  <c r="HU137" i="1" s="1"/>
  <c r="BE137" i="1"/>
  <c r="HF133" i="1"/>
  <c r="HV137" i="1" s="1"/>
  <c r="BF140" i="1"/>
  <c r="HC136" i="1"/>
  <c r="HS140" i="1" s="1"/>
  <c r="BA141" i="1"/>
  <c r="HE137" i="1"/>
  <c r="HU141" i="1" s="1"/>
  <c r="BE141" i="1"/>
  <c r="HF137" i="1"/>
  <c r="HV141" i="1" s="1"/>
  <c r="BF144" i="1"/>
  <c r="HC140" i="1"/>
  <c r="HS144" i="1" s="1"/>
  <c r="BA145" i="1"/>
  <c r="HE141" i="1"/>
  <c r="HU145" i="1" s="1"/>
  <c r="BE145" i="1"/>
  <c r="HF141" i="1"/>
  <c r="HV145" i="1" s="1"/>
  <c r="BF148" i="1"/>
  <c r="HC144" i="1"/>
  <c r="HS148" i="1" s="1"/>
  <c r="BA149" i="1"/>
  <c r="HE145" i="1"/>
  <c r="HU149" i="1" s="1"/>
  <c r="BE149" i="1"/>
  <c r="HF145" i="1"/>
  <c r="HV149" i="1" s="1"/>
  <c r="FY149" i="1"/>
  <c r="I149" i="19" s="1"/>
  <c r="FY137" i="1"/>
  <c r="I137" i="19" s="1"/>
  <c r="BG140" i="1"/>
  <c r="BG148" i="1"/>
  <c r="BG144" i="1"/>
  <c r="BH138" i="1"/>
  <c r="BH142" i="1"/>
  <c r="BI137" i="1"/>
  <c r="BH139" i="1"/>
  <c r="BI141" i="1"/>
  <c r="BH143" i="1"/>
  <c r="BI145" i="1"/>
  <c r="BH147" i="1"/>
  <c r="BI149" i="1"/>
  <c r="BI138" i="1"/>
  <c r="BI142" i="1"/>
  <c r="BI146" i="1"/>
  <c r="BG149" i="1"/>
  <c r="BH137" i="1"/>
  <c r="BK137" i="1"/>
  <c r="BG138" i="1"/>
  <c r="BJ138" i="1"/>
  <c r="BI139" i="1"/>
  <c r="BH141" i="1"/>
  <c r="BK141" i="1"/>
  <c r="BG142" i="1"/>
  <c r="BJ142" i="1"/>
  <c r="BI143" i="1"/>
  <c r="BH145" i="1"/>
  <c r="BK145" i="1"/>
  <c r="BG146" i="1"/>
  <c r="BJ146" i="1"/>
  <c r="BI147" i="1"/>
  <c r="BH149" i="1"/>
  <c r="BK149" i="1"/>
  <c r="BK138" i="1"/>
  <c r="BG139" i="1"/>
  <c r="BJ139" i="1"/>
  <c r="BI140" i="1"/>
  <c r="BK142" i="1"/>
  <c r="BG143" i="1"/>
  <c r="BJ143" i="1"/>
  <c r="BI144" i="1"/>
  <c r="BH146" i="1"/>
  <c r="BK146" i="1"/>
  <c r="BG147" i="1"/>
  <c r="BJ147" i="1"/>
  <c r="BI148" i="1"/>
  <c r="BH150" i="1"/>
  <c r="BK139" i="1"/>
  <c r="BJ140" i="1"/>
  <c r="BK143" i="1"/>
  <c r="BJ144" i="1"/>
  <c r="BK147" i="1"/>
  <c r="BJ148" i="1"/>
  <c r="BG137" i="1"/>
  <c r="BJ137" i="1"/>
  <c r="BH140" i="1"/>
  <c r="BK140" i="1"/>
  <c r="BG141" i="1"/>
  <c r="BJ141" i="1"/>
  <c r="BH144" i="1"/>
  <c r="BK144" i="1"/>
  <c r="BG145" i="1"/>
  <c r="BJ145" i="1"/>
  <c r="BH148" i="1"/>
  <c r="BK148" i="1"/>
  <c r="BJ149" i="1"/>
  <c r="BK150" i="1"/>
  <c r="BI150" i="1"/>
  <c r="BG150" i="1"/>
  <c r="BJ150" i="1"/>
  <c r="W139" i="10"/>
  <c r="L139" i="11"/>
  <c r="I139" i="11"/>
  <c r="H139" i="11"/>
  <c r="G139" i="11"/>
  <c r="F139" i="11"/>
  <c r="E139" i="11"/>
  <c r="D139" i="11"/>
  <c r="C139" i="11"/>
  <c r="B139" i="11"/>
  <c r="I139" i="12"/>
  <c r="H139" i="12"/>
  <c r="G139" i="12"/>
  <c r="F139" i="12"/>
  <c r="E139" i="12"/>
  <c r="D139" i="12"/>
  <c r="C139" i="12"/>
  <c r="B139" i="12"/>
  <c r="L139" i="12"/>
  <c r="T5" i="19"/>
  <c r="Q5" i="19"/>
  <c r="AW5" i="1"/>
  <c r="BF65" i="1"/>
  <c r="AW61" i="1"/>
  <c r="AR5" i="1"/>
  <c r="AR61" i="1"/>
  <c r="AV5" i="1"/>
  <c r="BE65" i="1"/>
  <c r="AV61" i="1"/>
  <c r="AW6" i="1"/>
  <c r="AR6" i="1"/>
  <c r="AV6" i="1"/>
  <c r="AW7" i="1"/>
  <c r="AR7" i="1"/>
  <c r="AI7" i="1" s="1"/>
  <c r="AV7" i="1"/>
  <c r="AW8" i="1"/>
  <c r="AN8" i="1" s="1"/>
  <c r="AR8" i="1"/>
  <c r="AV8" i="1"/>
  <c r="AW9" i="1"/>
  <c r="AR9" i="1"/>
  <c r="AV9" i="1"/>
  <c r="AM9" i="1" s="1"/>
  <c r="AW10" i="1"/>
  <c r="AR10" i="1"/>
  <c r="AV10" i="1"/>
  <c r="AW11" i="1"/>
  <c r="AR11" i="1"/>
  <c r="AI11" i="1" s="1"/>
  <c r="AV11" i="1"/>
  <c r="AW12" i="1"/>
  <c r="AN12" i="1" s="1"/>
  <c r="AR12" i="1"/>
  <c r="AV12" i="1"/>
  <c r="AW13" i="1"/>
  <c r="AR13" i="1"/>
  <c r="AV13" i="1"/>
  <c r="AM13" i="1" s="1"/>
  <c r="AW14" i="1"/>
  <c r="AR14" i="1"/>
  <c r="AV14" i="1"/>
  <c r="AW15" i="1"/>
  <c r="AR15" i="1"/>
  <c r="AI15" i="1" s="1"/>
  <c r="AV15" i="1"/>
  <c r="AW16" i="1"/>
  <c r="AN16" i="1" s="1"/>
  <c r="AR16" i="1"/>
  <c r="AV16" i="1"/>
  <c r="AW17" i="1"/>
  <c r="AR17" i="1"/>
  <c r="AV17" i="1"/>
  <c r="AM17" i="1" s="1"/>
  <c r="AW18" i="1"/>
  <c r="AR18" i="1"/>
  <c r="AV18" i="1"/>
  <c r="AW19" i="1"/>
  <c r="AR19" i="1"/>
  <c r="AI19" i="1" s="1"/>
  <c r="AV19" i="1"/>
  <c r="AW20" i="1"/>
  <c r="AN20" i="1" s="1"/>
  <c r="AR20" i="1"/>
  <c r="AV20" i="1"/>
  <c r="AW21" i="1"/>
  <c r="AR21" i="1"/>
  <c r="AV21" i="1"/>
  <c r="AM21" i="1" s="1"/>
  <c r="AW22" i="1"/>
  <c r="AR22" i="1"/>
  <c r="AV22" i="1"/>
  <c r="AW23" i="1"/>
  <c r="AR23" i="1"/>
  <c r="AI23" i="1" s="1"/>
  <c r="AV23" i="1"/>
  <c r="AW24" i="1"/>
  <c r="AN24" i="1" s="1"/>
  <c r="AR24" i="1"/>
  <c r="AV24" i="1"/>
  <c r="AW25" i="1"/>
  <c r="AR25" i="1"/>
  <c r="AV25" i="1"/>
  <c r="AM25" i="1" s="1"/>
  <c r="AW26" i="1"/>
  <c r="AR26" i="1"/>
  <c r="AV26" i="1"/>
  <c r="AW27" i="1"/>
  <c r="AR27" i="1"/>
  <c r="AI27" i="1" s="1"/>
  <c r="AV27" i="1"/>
  <c r="AW28" i="1"/>
  <c r="AN28" i="1" s="1"/>
  <c r="AR28" i="1"/>
  <c r="AV28" i="1"/>
  <c r="AW29" i="1"/>
  <c r="AR29" i="1"/>
  <c r="AV29" i="1"/>
  <c r="AM29" i="1" s="1"/>
  <c r="AW30" i="1"/>
  <c r="AR30" i="1"/>
  <c r="AV30" i="1"/>
  <c r="AW31" i="1"/>
  <c r="AR31" i="1"/>
  <c r="AI31" i="1" s="1"/>
  <c r="AV31" i="1"/>
  <c r="AW32" i="1"/>
  <c r="AN32" i="1" s="1"/>
  <c r="AR32" i="1"/>
  <c r="AV32" i="1"/>
  <c r="AW33" i="1"/>
  <c r="AR33" i="1"/>
  <c r="AV33" i="1"/>
  <c r="AM33" i="1" s="1"/>
  <c r="AW34" i="1"/>
  <c r="AR34" i="1"/>
  <c r="AV34" i="1"/>
  <c r="AW35" i="1"/>
  <c r="AR35" i="1"/>
  <c r="AI35" i="1" s="1"/>
  <c r="AV35" i="1"/>
  <c r="AW36" i="1"/>
  <c r="AN36" i="1" s="1"/>
  <c r="AR36" i="1"/>
  <c r="AV36" i="1"/>
  <c r="AW37" i="1"/>
  <c r="AR37" i="1"/>
  <c r="AV37" i="1"/>
  <c r="AM37" i="1" s="1"/>
  <c r="AW38" i="1"/>
  <c r="AR38" i="1"/>
  <c r="AV38" i="1"/>
  <c r="AW39" i="1"/>
  <c r="AR39" i="1"/>
  <c r="AI39" i="1" s="1"/>
  <c r="AV39" i="1"/>
  <c r="AW40" i="1"/>
  <c r="AN40" i="1" s="1"/>
  <c r="AR40" i="1"/>
  <c r="AV40" i="1"/>
  <c r="AW41" i="1"/>
  <c r="AR41" i="1"/>
  <c r="AV41" i="1"/>
  <c r="AM41" i="1" s="1"/>
  <c r="AW42" i="1"/>
  <c r="AR42" i="1"/>
  <c r="AV42" i="1"/>
  <c r="AW43" i="1"/>
  <c r="AR43" i="1"/>
  <c r="AI43" i="1" s="1"/>
  <c r="AV43" i="1"/>
  <c r="AW44" i="1"/>
  <c r="AN44" i="1" s="1"/>
  <c r="AR44" i="1"/>
  <c r="AV44" i="1"/>
  <c r="AW45" i="1"/>
  <c r="AR45" i="1"/>
  <c r="AV45" i="1"/>
  <c r="AM45" i="1" s="1"/>
  <c r="AW46" i="1"/>
  <c r="AR46" i="1"/>
  <c r="AV46" i="1"/>
  <c r="AW47" i="1"/>
  <c r="AR47" i="1"/>
  <c r="AI47" i="1" s="1"/>
  <c r="AV47" i="1"/>
  <c r="AW48" i="1"/>
  <c r="AN48" i="1" s="1"/>
  <c r="AR48" i="1"/>
  <c r="AV48" i="1"/>
  <c r="AW49" i="1"/>
  <c r="AR49" i="1"/>
  <c r="AV49" i="1"/>
  <c r="AM49" i="1" s="1"/>
  <c r="AW50" i="1"/>
  <c r="AR50" i="1"/>
  <c r="AV50" i="1"/>
  <c r="AW51" i="1"/>
  <c r="AR51" i="1"/>
  <c r="AI51" i="1" s="1"/>
  <c r="AV51" i="1"/>
  <c r="AW52" i="1"/>
  <c r="AN52" i="1" s="1"/>
  <c r="AR52" i="1"/>
  <c r="AV52" i="1"/>
  <c r="AW53" i="1"/>
  <c r="AR53" i="1"/>
  <c r="AV53" i="1"/>
  <c r="AM53" i="1" s="1"/>
  <c r="AW54" i="1"/>
  <c r="AR54" i="1"/>
  <c r="AV54" i="1"/>
  <c r="AW55" i="1"/>
  <c r="AR55" i="1"/>
  <c r="AI55" i="1" s="1"/>
  <c r="AV55" i="1"/>
  <c r="AW56" i="1"/>
  <c r="AN56" i="1" s="1"/>
  <c r="AR56" i="1"/>
  <c r="AV56" i="1"/>
  <c r="AW57" i="1"/>
  <c r="AR57" i="1"/>
  <c r="AV57" i="1"/>
  <c r="AM57" i="1" s="1"/>
  <c r="AW58" i="1"/>
  <c r="AR58" i="1"/>
  <c r="AV58" i="1"/>
  <c r="AW59" i="1"/>
  <c r="AR59" i="1"/>
  <c r="AI59" i="1" s="1"/>
  <c r="AV59" i="1"/>
  <c r="AW60" i="1"/>
  <c r="AN60" i="1" s="1"/>
  <c r="AR60" i="1"/>
  <c r="AV60" i="1"/>
  <c r="BA66" i="1"/>
  <c r="BE66" i="1"/>
  <c r="HC63" i="1"/>
  <c r="HS67" i="1" s="1"/>
  <c r="BE67" i="1"/>
  <c r="BF68" i="1"/>
  <c r="HE64" i="1"/>
  <c r="HU68" i="1" s="1"/>
  <c r="HC65" i="1"/>
  <c r="HS69" i="1" s="1"/>
  <c r="BA69" i="1"/>
  <c r="HF65" i="1"/>
  <c r="HV69" i="1" s="1"/>
  <c r="HE66" i="1"/>
  <c r="HU70" i="1" s="1"/>
  <c r="HF66" i="1"/>
  <c r="HV70" i="1" s="1"/>
  <c r="HF67" i="1"/>
  <c r="HV71" i="1" s="1"/>
  <c r="HC68" i="1"/>
  <c r="HS72" i="1" s="1"/>
  <c r="BF73" i="1"/>
  <c r="BA73" i="1"/>
  <c r="BF74" i="1"/>
  <c r="HE70" i="1"/>
  <c r="HU74" i="1" s="1"/>
  <c r="HF70" i="1"/>
  <c r="HV74" i="1" s="1"/>
  <c r="BF75" i="1"/>
  <c r="HE71" i="1"/>
  <c r="HU75" i="1" s="1"/>
  <c r="HF71" i="1"/>
  <c r="HV75" i="1" s="1"/>
  <c r="BF76" i="1"/>
  <c r="HC73" i="1"/>
  <c r="HS77" i="1" s="1"/>
  <c r="BA77" i="1"/>
  <c r="BA78" i="1"/>
  <c r="BE78" i="1"/>
  <c r="HF75" i="1"/>
  <c r="HV79" i="1" s="1"/>
  <c r="HC76" i="1"/>
  <c r="HS80" i="1" s="1"/>
  <c r="BA80" i="1"/>
  <c r="HC77" i="1"/>
  <c r="HS81" i="1" s="1"/>
  <c r="HE77" i="1"/>
  <c r="HU81" i="1" s="1"/>
  <c r="HE78" i="1"/>
  <c r="HU82" i="1" s="1"/>
  <c r="HF79" i="1"/>
  <c r="HV83" i="1" s="1"/>
  <c r="BF84" i="1"/>
  <c r="BA84" i="1"/>
  <c r="BF85" i="1"/>
  <c r="BA85" i="1"/>
  <c r="BF86" i="1"/>
  <c r="BA86" i="1"/>
  <c r="BE87" i="1"/>
  <c r="BF88" i="1"/>
  <c r="BE88" i="1"/>
  <c r="HC85" i="1"/>
  <c r="HS89" i="1" s="1"/>
  <c r="BA90" i="1"/>
  <c r="BE91" i="1"/>
  <c r="HF88" i="1"/>
  <c r="HV92" i="1" s="1"/>
  <c r="BF93" i="1"/>
  <c r="HF89" i="1"/>
  <c r="HV93" i="1" s="1"/>
  <c r="BA94" i="1"/>
  <c r="BF95" i="1"/>
  <c r="HF91" i="1"/>
  <c r="HV95" i="1" s="1"/>
  <c r="BF97" i="1"/>
  <c r="HF93" i="1"/>
  <c r="HV97" i="1" s="1"/>
  <c r="BF98" i="1"/>
  <c r="BA98" i="1"/>
  <c r="HF95" i="1"/>
  <c r="HV99" i="1" s="1"/>
  <c r="HE96" i="1"/>
  <c r="HU100" i="1" s="1"/>
  <c r="HC97" i="1"/>
  <c r="HS101" i="1" s="1"/>
  <c r="BE101" i="1"/>
  <c r="BF102" i="1"/>
  <c r="BA102" i="1"/>
  <c r="BF103" i="1"/>
  <c r="BA103" i="1"/>
  <c r="HF99" i="1"/>
  <c r="HV103" i="1" s="1"/>
  <c r="HE100" i="1"/>
  <c r="HU104" i="1" s="1"/>
  <c r="BF105" i="1"/>
  <c r="HF101" i="1"/>
  <c r="HV105" i="1" s="1"/>
  <c r="BA106" i="1"/>
  <c r="BE106" i="1"/>
  <c r="BF107" i="1"/>
  <c r="BE107" i="1"/>
  <c r="BF109" i="1"/>
  <c r="HF105" i="1"/>
  <c r="HV109" i="1" s="1"/>
  <c r="BA110" i="1"/>
  <c r="BE111" i="1"/>
  <c r="BF112" i="1"/>
  <c r="HE108" i="1"/>
  <c r="HU112" i="1" s="1"/>
  <c r="BE112" i="1"/>
  <c r="BF113" i="1"/>
  <c r="HF109" i="1"/>
  <c r="HV113" i="1" s="1"/>
  <c r="BF114" i="1"/>
  <c r="HE110" i="1"/>
  <c r="HU114" i="1" s="1"/>
  <c r="HC111" i="1"/>
  <c r="HS115" i="1" s="1"/>
  <c r="BA115" i="1"/>
  <c r="HF111" i="1"/>
  <c r="HV115" i="1" s="1"/>
  <c r="HC112" i="1"/>
  <c r="HS116" i="1" s="1"/>
  <c r="HE112" i="1"/>
  <c r="HU116" i="1" s="1"/>
  <c r="BF117" i="1"/>
  <c r="BA117" i="1"/>
  <c r="BE117" i="1"/>
  <c r="HC114" i="1"/>
  <c r="HS118" i="1" s="1"/>
  <c r="BA118" i="1"/>
  <c r="BA119" i="1"/>
  <c r="BE119" i="1"/>
  <c r="HC116" i="1"/>
  <c r="HS120" i="1" s="1"/>
  <c r="HE116" i="1"/>
  <c r="HU120" i="1" s="1"/>
  <c r="BF121" i="1"/>
  <c r="BA121" i="1"/>
  <c r="HE118" i="1"/>
  <c r="HU122" i="1" s="1"/>
  <c r="HC119" i="1"/>
  <c r="HS123" i="1" s="1"/>
  <c r="BA123" i="1"/>
  <c r="BE123" i="1"/>
  <c r="BF124" i="1"/>
  <c r="BA124" i="1"/>
  <c r="HC121" i="1"/>
  <c r="HS125" i="1" s="1"/>
  <c r="BE125" i="1"/>
  <c r="BA126" i="1"/>
  <c r="BE126" i="1"/>
  <c r="BE127" i="1"/>
  <c r="BF128" i="1"/>
  <c r="HE124" i="1"/>
  <c r="HU128" i="1" s="1"/>
  <c r="BE128" i="1"/>
  <c r="HC125" i="1"/>
  <c r="HS129" i="1" s="1"/>
  <c r="HE125" i="1"/>
  <c r="HU129" i="1" s="1"/>
  <c r="BE129" i="1"/>
  <c r="BA130" i="1"/>
  <c r="HF127" i="1"/>
  <c r="HV131" i="1" s="1"/>
  <c r="HE128" i="1"/>
  <c r="HU132" i="1" s="1"/>
  <c r="BE132" i="1"/>
  <c r="EV132" i="1"/>
  <c r="GA132" i="1"/>
  <c r="EW132" i="1" s="1"/>
  <c r="GA131" i="1"/>
  <c r="EV130" i="1"/>
  <c r="GA130" i="1"/>
  <c r="EV129" i="1"/>
  <c r="GA129" i="1"/>
  <c r="EV128" i="1"/>
  <c r="GA128" i="1"/>
  <c r="EV127" i="1"/>
  <c r="GA127" i="1"/>
  <c r="EV126" i="1"/>
  <c r="GA126" i="1"/>
  <c r="EV125" i="1"/>
  <c r="GA125" i="1"/>
  <c r="EV124" i="1"/>
  <c r="GA124" i="1"/>
  <c r="EV123" i="1"/>
  <c r="GA123" i="1"/>
  <c r="EV122" i="1"/>
  <c r="GA122" i="1"/>
  <c r="EW122" i="1" s="1"/>
  <c r="EV121" i="1"/>
  <c r="GA121" i="1"/>
  <c r="EV120" i="1"/>
  <c r="GA120" i="1"/>
  <c r="EW120" i="1" s="1"/>
  <c r="EV119" i="1"/>
  <c r="GA119" i="1"/>
  <c r="EV118" i="1"/>
  <c r="GA118" i="1"/>
  <c r="EW118" i="1" s="1"/>
  <c r="EV117" i="1"/>
  <c r="GA117" i="1"/>
  <c r="EV116" i="1"/>
  <c r="GA116" i="1"/>
  <c r="EW116" i="1" s="1"/>
  <c r="EV115" i="1"/>
  <c r="GA115" i="1"/>
  <c r="EV114" i="1"/>
  <c r="GA114" i="1"/>
  <c r="EW114" i="1" s="1"/>
  <c r="EV113" i="1"/>
  <c r="GA113" i="1"/>
  <c r="EW113" i="1" s="1"/>
  <c r="EV112" i="1"/>
  <c r="GA112" i="1"/>
  <c r="EW112" i="1" s="1"/>
  <c r="EV111" i="1"/>
  <c r="GA111" i="1"/>
  <c r="EW111" i="1" s="1"/>
  <c r="EV110" i="1"/>
  <c r="GA110" i="1"/>
  <c r="EW110" i="1" s="1"/>
  <c r="EV109" i="1"/>
  <c r="GA109" i="1"/>
  <c r="EW109" i="1" s="1"/>
  <c r="EV108" i="1"/>
  <c r="GA108" i="1"/>
  <c r="EW108" i="1" s="1"/>
  <c r="EV107" i="1"/>
  <c r="GA107" i="1"/>
  <c r="EW107" i="1" s="1"/>
  <c r="EV106" i="1"/>
  <c r="GA106" i="1"/>
  <c r="EW106" i="1" s="1"/>
  <c r="EV105" i="1"/>
  <c r="GA105" i="1"/>
  <c r="EV104" i="1"/>
  <c r="GA104" i="1"/>
  <c r="EW104" i="1" s="1"/>
  <c r="EV103" i="1"/>
  <c r="GA103" i="1"/>
  <c r="EV102" i="1"/>
  <c r="GA102" i="1"/>
  <c r="EW102" i="1" s="1"/>
  <c r="EV101" i="1"/>
  <c r="GA101" i="1"/>
  <c r="EV100" i="1"/>
  <c r="GA100" i="1"/>
  <c r="EW100" i="1" s="1"/>
  <c r="EV99" i="1"/>
  <c r="GA99" i="1"/>
  <c r="EW99" i="1" s="1"/>
  <c r="EV98" i="1"/>
  <c r="GA98" i="1"/>
  <c r="EW98" i="1" s="1"/>
  <c r="EV97" i="1"/>
  <c r="GA97" i="1"/>
  <c r="EV96" i="1"/>
  <c r="GA96" i="1"/>
  <c r="EW96" i="1" s="1"/>
  <c r="EV95" i="1"/>
  <c r="GA95" i="1"/>
  <c r="EW95" i="1" s="1"/>
  <c r="EV94" i="1"/>
  <c r="GA94" i="1"/>
  <c r="EV93" i="1"/>
  <c r="GA93" i="1"/>
  <c r="EW93" i="1" s="1"/>
  <c r="EV92" i="1"/>
  <c r="GA92" i="1"/>
  <c r="EW92" i="1" s="1"/>
  <c r="EV91" i="1"/>
  <c r="GA91" i="1"/>
  <c r="EW91" i="1" s="1"/>
  <c r="EV90" i="1"/>
  <c r="GA90" i="1"/>
  <c r="EW90" i="1" s="1"/>
  <c r="GA89" i="1"/>
  <c r="EW89" i="1" s="1"/>
  <c r="EV88" i="1"/>
  <c r="GA88" i="1"/>
  <c r="EW88" i="1" s="1"/>
  <c r="EV87" i="1"/>
  <c r="GA87" i="1"/>
  <c r="EV86" i="1"/>
  <c r="GA86" i="1"/>
  <c r="EW86" i="1" s="1"/>
  <c r="GA85" i="1"/>
  <c r="EV84" i="1"/>
  <c r="GA84" i="1"/>
  <c r="EW84" i="1" s="1"/>
  <c r="EV83" i="1"/>
  <c r="GA83" i="1"/>
  <c r="EV82" i="1"/>
  <c r="GA82" i="1"/>
  <c r="EV81" i="1"/>
  <c r="GA81" i="1"/>
  <c r="EV80" i="1"/>
  <c r="GA80" i="1"/>
  <c r="EW80" i="1" s="1"/>
  <c r="EV79" i="1"/>
  <c r="GA79" i="1"/>
  <c r="EW79" i="1" s="1"/>
  <c r="EV78" i="1"/>
  <c r="GA78" i="1"/>
  <c r="EV77" i="1"/>
  <c r="GA77" i="1"/>
  <c r="EV76" i="1"/>
  <c r="GA76" i="1"/>
  <c r="EW76" i="1" s="1"/>
  <c r="EV75" i="1"/>
  <c r="GA75" i="1"/>
  <c r="EW75" i="1" s="1"/>
  <c r="EV74" i="1"/>
  <c r="GA74" i="1"/>
  <c r="EW74" i="1" s="1"/>
  <c r="EV73" i="1"/>
  <c r="GA73" i="1"/>
  <c r="EV72" i="1"/>
  <c r="GA72" i="1"/>
  <c r="EW72" i="1" s="1"/>
  <c r="EV71" i="1"/>
  <c r="GA71" i="1"/>
  <c r="EV70" i="1"/>
  <c r="GA70" i="1"/>
  <c r="GA69" i="1"/>
  <c r="EV68" i="1"/>
  <c r="GA68" i="1"/>
  <c r="EW68" i="1" s="1"/>
  <c r="EV67" i="1"/>
  <c r="GA67" i="1"/>
  <c r="EW67" i="1" s="1"/>
  <c r="EV66" i="1"/>
  <c r="GA66" i="1"/>
  <c r="EW66" i="1" s="1"/>
  <c r="EV65" i="1"/>
  <c r="GA65" i="1"/>
  <c r="EV64" i="1"/>
  <c r="GA64" i="1"/>
  <c r="EW64" i="1" s="1"/>
  <c r="GA63" i="1"/>
  <c r="EW63" i="1" s="1"/>
  <c r="EV62" i="1"/>
  <c r="GA62" i="1"/>
  <c r="GA61" i="1"/>
  <c r="EV60" i="1"/>
  <c r="GA60" i="1"/>
  <c r="EW60" i="1" s="1"/>
  <c r="EV59" i="1"/>
  <c r="GA59" i="1"/>
  <c r="EW59" i="1" s="1"/>
  <c r="EV58" i="1"/>
  <c r="GA58" i="1"/>
  <c r="EW58" i="1" s="1"/>
  <c r="EV57" i="1"/>
  <c r="GA57" i="1"/>
  <c r="EW57" i="1" s="1"/>
  <c r="EV56" i="1"/>
  <c r="GA56" i="1"/>
  <c r="EW56" i="1" s="1"/>
  <c r="EV55" i="1"/>
  <c r="GA55" i="1"/>
  <c r="EV54" i="1"/>
  <c r="GA54" i="1"/>
  <c r="EW54" i="1" s="1"/>
  <c r="EV53" i="1"/>
  <c r="GA53" i="1"/>
  <c r="GA52" i="1"/>
  <c r="EW52" i="1" s="1"/>
  <c r="EV51" i="1"/>
  <c r="GA51" i="1"/>
  <c r="EW51" i="1" s="1"/>
  <c r="EV50" i="1"/>
  <c r="GA50" i="1"/>
  <c r="EV49" i="1"/>
  <c r="GA49" i="1"/>
  <c r="EV48" i="1"/>
  <c r="GA48" i="1"/>
  <c r="EV47" i="1"/>
  <c r="GA47" i="1"/>
  <c r="EV46" i="1"/>
  <c r="GA46" i="1"/>
  <c r="EV45" i="1"/>
  <c r="GA45" i="1"/>
  <c r="EV44" i="1"/>
  <c r="GB44" i="1"/>
  <c r="GB45" i="1"/>
  <c r="EV43" i="1"/>
  <c r="GB43" i="1"/>
  <c r="EV42" i="1"/>
  <c r="GB42" i="1"/>
  <c r="EV41" i="1"/>
  <c r="GB41" i="1"/>
  <c r="EV40" i="1"/>
  <c r="GB40" i="1"/>
  <c r="EV39" i="1"/>
  <c r="GB39" i="1"/>
  <c r="EV38" i="1"/>
  <c r="GB38" i="1"/>
  <c r="EV37" i="1"/>
  <c r="GB37" i="1"/>
  <c r="EV36" i="1"/>
  <c r="GB36" i="1"/>
  <c r="EV35" i="1"/>
  <c r="GB35" i="1"/>
  <c r="EV34" i="1"/>
  <c r="GB34" i="1"/>
  <c r="EV33" i="1"/>
  <c r="GB33" i="1"/>
  <c r="EV32" i="1"/>
  <c r="GB32" i="1"/>
  <c r="EV31" i="1"/>
  <c r="GB31" i="1"/>
  <c r="EV30" i="1"/>
  <c r="GB30" i="1"/>
  <c r="EV29" i="1"/>
  <c r="GB29" i="1"/>
  <c r="EV28" i="1"/>
  <c r="GB28" i="1"/>
  <c r="EV27" i="1"/>
  <c r="GB27" i="1"/>
  <c r="EV26" i="1"/>
  <c r="GB26" i="1"/>
  <c r="EV25" i="1"/>
  <c r="GB25" i="1"/>
  <c r="EV24" i="1"/>
  <c r="GB24" i="1"/>
  <c r="EV23" i="1"/>
  <c r="GB23" i="1"/>
  <c r="EV22" i="1"/>
  <c r="GB22" i="1"/>
  <c r="EV21" i="1"/>
  <c r="GB21" i="1"/>
  <c r="EV20" i="1"/>
  <c r="GB20" i="1"/>
  <c r="EV19" i="1"/>
  <c r="GB19" i="1"/>
  <c r="EV18" i="1"/>
  <c r="GB18" i="1"/>
  <c r="EV17" i="1"/>
  <c r="GB17" i="1"/>
  <c r="EV16" i="1"/>
  <c r="GB16" i="1"/>
  <c r="EV15" i="1"/>
  <c r="GB15" i="1"/>
  <c r="EV14" i="1"/>
  <c r="GB14" i="1"/>
  <c r="EV13" i="1"/>
  <c r="GB13" i="1"/>
  <c r="EV12" i="1"/>
  <c r="GB12" i="1"/>
  <c r="EV11" i="1"/>
  <c r="GB11" i="1"/>
  <c r="EV10" i="1"/>
  <c r="GB10" i="1"/>
  <c r="EV9" i="1"/>
  <c r="GB9" i="1"/>
  <c r="EV8" i="1"/>
  <c r="GB8" i="1"/>
  <c r="EV7" i="1"/>
  <c r="GB7" i="1"/>
  <c r="EV6" i="1"/>
  <c r="GB6" i="1"/>
  <c r="EV5" i="1"/>
  <c r="GB5" i="1"/>
  <c r="IW132" i="1"/>
  <c r="IX133" i="1" s="1"/>
  <c r="IY133" i="1" s="1"/>
  <c r="Q133" i="19" s="1"/>
  <c r="IW131" i="1"/>
  <c r="IW130" i="1"/>
  <c r="IW129" i="1"/>
  <c r="IW128" i="1"/>
  <c r="IW127" i="1"/>
  <c r="IW126" i="1"/>
  <c r="IW125" i="1"/>
  <c r="IW124" i="1"/>
  <c r="IW123" i="1"/>
  <c r="IW122" i="1"/>
  <c r="IW121" i="1"/>
  <c r="IW120" i="1"/>
  <c r="IW119" i="1"/>
  <c r="IW118" i="1"/>
  <c r="IW117" i="1"/>
  <c r="IW116" i="1"/>
  <c r="IW115" i="1"/>
  <c r="IW114" i="1"/>
  <c r="IW113" i="1"/>
  <c r="IW112" i="1"/>
  <c r="IW111" i="1"/>
  <c r="IW110" i="1"/>
  <c r="IW109" i="1"/>
  <c r="IW108" i="1"/>
  <c r="IW107" i="1"/>
  <c r="IW106" i="1"/>
  <c r="IW105" i="1"/>
  <c r="IW104" i="1"/>
  <c r="IW103" i="1"/>
  <c r="IW102" i="1"/>
  <c r="IW101" i="1"/>
  <c r="IW100" i="1"/>
  <c r="IW99" i="1"/>
  <c r="IW98" i="1"/>
  <c r="IW97" i="1"/>
  <c r="IW96" i="1"/>
  <c r="IW95" i="1"/>
  <c r="IW94" i="1"/>
  <c r="IW93" i="1"/>
  <c r="IW92" i="1"/>
  <c r="IW91" i="1"/>
  <c r="IW90" i="1"/>
  <c r="IW89" i="1"/>
  <c r="IW88" i="1"/>
  <c r="IW87" i="1"/>
  <c r="IW86" i="1"/>
  <c r="IW85" i="1"/>
  <c r="IW84" i="1"/>
  <c r="IW83" i="1"/>
  <c r="IW82" i="1"/>
  <c r="IW81" i="1"/>
  <c r="IW80" i="1"/>
  <c r="IW79" i="1"/>
  <c r="IW78" i="1"/>
  <c r="IW77" i="1"/>
  <c r="IW76" i="1"/>
  <c r="IW75" i="1"/>
  <c r="IW74" i="1"/>
  <c r="IW73" i="1"/>
  <c r="IW72" i="1"/>
  <c r="IW71" i="1"/>
  <c r="IW70" i="1"/>
  <c r="IW69" i="1"/>
  <c r="IW68" i="1"/>
  <c r="IW67" i="1"/>
  <c r="IW66" i="1"/>
  <c r="IW65" i="1"/>
  <c r="IW64" i="1"/>
  <c r="IW63" i="1"/>
  <c r="IW62" i="1"/>
  <c r="IW61" i="1"/>
  <c r="IW60" i="1"/>
  <c r="IW59" i="1"/>
  <c r="IW58" i="1"/>
  <c r="IW57" i="1"/>
  <c r="IW56" i="1"/>
  <c r="IW55" i="1"/>
  <c r="IW54" i="1"/>
  <c r="IW53" i="1"/>
  <c r="IW52" i="1"/>
  <c r="IW51" i="1"/>
  <c r="IW50" i="1"/>
  <c r="IW49" i="1"/>
  <c r="IW48" i="1"/>
  <c r="IW47" i="1"/>
  <c r="IW46" i="1"/>
  <c r="IW45" i="1"/>
  <c r="IW44" i="1"/>
  <c r="IW43" i="1"/>
  <c r="IW42" i="1"/>
  <c r="IW41" i="1"/>
  <c r="IW40" i="1"/>
  <c r="IW39" i="1"/>
  <c r="IW38" i="1"/>
  <c r="IW37" i="1"/>
  <c r="IW36" i="1"/>
  <c r="IW35" i="1"/>
  <c r="IW34" i="1"/>
  <c r="IW33" i="1"/>
  <c r="IW32" i="1"/>
  <c r="IW31" i="1"/>
  <c r="IW30" i="1"/>
  <c r="IW29" i="1"/>
  <c r="IW28" i="1"/>
  <c r="IW27" i="1"/>
  <c r="IW26" i="1"/>
  <c r="IW25" i="1"/>
  <c r="IW24" i="1"/>
  <c r="IW23" i="1"/>
  <c r="IW22" i="1"/>
  <c r="IW21" i="1"/>
  <c r="IW20" i="1"/>
  <c r="IW19" i="1"/>
  <c r="IW18" i="1"/>
  <c r="IW17" i="1"/>
  <c r="IW16" i="1"/>
  <c r="IW15" i="1"/>
  <c r="IW14" i="1"/>
  <c r="IW13" i="1"/>
  <c r="IW12" i="1"/>
  <c r="IW11" i="1"/>
  <c r="IW10" i="1"/>
  <c r="IW9" i="1"/>
  <c r="IW8" i="1"/>
  <c r="IW7" i="1"/>
  <c r="IW6" i="1"/>
  <c r="IW5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81" i="1"/>
  <c r="EP80" i="1"/>
  <c r="EP79" i="1"/>
  <c r="EP78" i="1"/>
  <c r="EP77" i="1"/>
  <c r="EP76" i="1"/>
  <c r="EP75" i="1"/>
  <c r="EP74" i="1"/>
  <c r="EP73" i="1"/>
  <c r="EP72" i="1"/>
  <c r="EP71" i="1"/>
  <c r="EP70" i="1"/>
  <c r="EP69" i="1"/>
  <c r="EP68" i="1"/>
  <c r="EP67" i="1"/>
  <c r="EP66" i="1"/>
  <c r="EP65" i="1"/>
  <c r="EP64" i="1"/>
  <c r="EP63" i="1"/>
  <c r="EP62" i="1"/>
  <c r="EP61" i="1"/>
  <c r="EP60" i="1"/>
  <c r="EP59" i="1"/>
  <c r="EP58" i="1"/>
  <c r="EP57" i="1"/>
  <c r="EP56" i="1"/>
  <c r="EP55" i="1"/>
  <c r="EP54" i="1"/>
  <c r="EP53" i="1"/>
  <c r="EP52" i="1"/>
  <c r="EP51" i="1"/>
  <c r="EP50" i="1"/>
  <c r="EP49" i="1"/>
  <c r="EP48" i="1"/>
  <c r="EP47" i="1"/>
  <c r="EP46" i="1"/>
  <c r="EP45" i="1"/>
  <c r="EP44" i="1"/>
  <c r="EP43" i="1"/>
  <c r="EP42" i="1"/>
  <c r="EP41" i="1"/>
  <c r="EP40" i="1"/>
  <c r="EP39" i="1"/>
  <c r="EP38" i="1"/>
  <c r="EP37" i="1"/>
  <c r="EP36" i="1"/>
  <c r="EP35" i="1"/>
  <c r="EP34" i="1"/>
  <c r="EP33" i="1"/>
  <c r="EP32" i="1"/>
  <c r="EP31" i="1"/>
  <c r="EP30" i="1"/>
  <c r="EP29" i="1"/>
  <c r="EP28" i="1"/>
  <c r="EP27" i="1"/>
  <c r="EP26" i="1"/>
  <c r="EP25" i="1"/>
  <c r="EP24" i="1"/>
  <c r="EP23" i="1"/>
  <c r="EP22" i="1"/>
  <c r="EP21" i="1"/>
  <c r="EP20" i="1"/>
  <c r="EP19" i="1"/>
  <c r="EP18" i="1"/>
  <c r="EP17" i="1"/>
  <c r="EP16" i="1"/>
  <c r="EP15" i="1"/>
  <c r="EP14" i="1"/>
  <c r="EP13" i="1"/>
  <c r="EP12" i="1"/>
  <c r="EP11" i="1"/>
  <c r="EP10" i="1"/>
  <c r="EP9" i="1"/>
  <c r="EP8" i="1"/>
  <c r="EP7" i="1"/>
  <c r="EP6" i="1"/>
  <c r="EP5" i="1"/>
  <c r="EA5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U6" i="1"/>
  <c r="GU6" i="1" s="1"/>
  <c r="U5" i="1"/>
  <c r="P5" i="1"/>
  <c r="GW5" i="1" s="1"/>
  <c r="T5" i="1"/>
  <c r="P6" i="1"/>
  <c r="T6" i="1"/>
  <c r="GX6" i="1" s="1"/>
  <c r="U7" i="1"/>
  <c r="GU7" i="1" s="1"/>
  <c r="P7" i="1"/>
  <c r="GW7" i="1" s="1"/>
  <c r="T7" i="1"/>
  <c r="GX7" i="1" s="1"/>
  <c r="U8" i="1"/>
  <c r="BT8" i="1" s="1"/>
  <c r="P8" i="1"/>
  <c r="GW8" i="1" s="1"/>
  <c r="T8" i="1"/>
  <c r="GX8" i="1" s="1"/>
  <c r="U9" i="1"/>
  <c r="GU9" i="1" s="1"/>
  <c r="P9" i="1"/>
  <c r="T9" i="1"/>
  <c r="GX9" i="1" s="1"/>
  <c r="U10" i="1"/>
  <c r="GU10" i="1" s="1"/>
  <c r="P10" i="1"/>
  <c r="T10" i="1"/>
  <c r="U11" i="1"/>
  <c r="BT11" i="1" s="1"/>
  <c r="P11" i="1"/>
  <c r="GW11" i="1" s="1"/>
  <c r="T11" i="1"/>
  <c r="GX11" i="1" s="1"/>
  <c r="U12" i="1"/>
  <c r="GU12" i="1" s="1"/>
  <c r="P12" i="1"/>
  <c r="GW12" i="1" s="1"/>
  <c r="T12" i="1"/>
  <c r="GX12" i="1" s="1"/>
  <c r="U13" i="1"/>
  <c r="GU13" i="1" s="1"/>
  <c r="P13" i="1"/>
  <c r="GW13" i="1" s="1"/>
  <c r="T13" i="1"/>
  <c r="GX13" i="1" s="1"/>
  <c r="U14" i="1"/>
  <c r="GU14" i="1" s="1"/>
  <c r="P14" i="1"/>
  <c r="T14" i="1"/>
  <c r="GX14" i="1" s="1"/>
  <c r="U15" i="1"/>
  <c r="BT15" i="1" s="1"/>
  <c r="P15" i="1"/>
  <c r="GW15" i="1" s="1"/>
  <c r="T15" i="1"/>
  <c r="U16" i="1"/>
  <c r="BT16" i="1" s="1"/>
  <c r="P16" i="1"/>
  <c r="T16" i="1"/>
  <c r="GX16" i="1" s="1"/>
  <c r="U17" i="1"/>
  <c r="BT17" i="1" s="1"/>
  <c r="P17" i="1"/>
  <c r="GW17" i="1" s="1"/>
  <c r="T17" i="1"/>
  <c r="GX17" i="1" s="1"/>
  <c r="U18" i="1"/>
  <c r="GU18" i="1" s="1"/>
  <c r="P18" i="1"/>
  <c r="GW18" i="1" s="1"/>
  <c r="T18" i="1"/>
  <c r="GX18" i="1" s="1"/>
  <c r="U19" i="1"/>
  <c r="GU19" i="1" s="1"/>
  <c r="P19" i="1"/>
  <c r="GW19" i="1" s="1"/>
  <c r="T19" i="1"/>
  <c r="U20" i="1"/>
  <c r="BT20" i="1" s="1"/>
  <c r="P20" i="1"/>
  <c r="T20" i="1"/>
  <c r="GX20" i="1" s="1"/>
  <c r="U21" i="1"/>
  <c r="GU21" i="1" s="1"/>
  <c r="P21" i="1"/>
  <c r="GW21" i="1" s="1"/>
  <c r="T21" i="1"/>
  <c r="GX21" i="1" s="1"/>
  <c r="U22" i="1"/>
  <c r="GU22" i="1" s="1"/>
  <c r="P22" i="1"/>
  <c r="GW22" i="1" s="1"/>
  <c r="T22" i="1"/>
  <c r="GX22" i="1" s="1"/>
  <c r="U23" i="1"/>
  <c r="GU23" i="1" s="1"/>
  <c r="P23" i="1"/>
  <c r="GW23" i="1" s="1"/>
  <c r="T23" i="1"/>
  <c r="GX23" i="1" s="1"/>
  <c r="U24" i="1"/>
  <c r="GU24" i="1" s="1"/>
  <c r="P24" i="1"/>
  <c r="GW24" i="1" s="1"/>
  <c r="T24" i="1"/>
  <c r="GX24" i="1" s="1"/>
  <c r="U25" i="1"/>
  <c r="GU25" i="1" s="1"/>
  <c r="P25" i="1"/>
  <c r="GW25" i="1" s="1"/>
  <c r="T25" i="1"/>
  <c r="GX25" i="1" s="1"/>
  <c r="U26" i="1"/>
  <c r="GU26" i="1" s="1"/>
  <c r="P26" i="1"/>
  <c r="GW26" i="1" s="1"/>
  <c r="T26" i="1"/>
  <c r="GX26" i="1" s="1"/>
  <c r="U27" i="1"/>
  <c r="GU27" i="1" s="1"/>
  <c r="P27" i="1"/>
  <c r="GW27" i="1" s="1"/>
  <c r="T27" i="1"/>
  <c r="GX27" i="1" s="1"/>
  <c r="U28" i="1"/>
  <c r="GU28" i="1" s="1"/>
  <c r="P28" i="1"/>
  <c r="T28" i="1"/>
  <c r="GX28" i="1" s="1"/>
  <c r="U29" i="1"/>
  <c r="GU29" i="1" s="1"/>
  <c r="P29" i="1"/>
  <c r="GW29" i="1" s="1"/>
  <c r="T29" i="1"/>
  <c r="GX29" i="1" s="1"/>
  <c r="U30" i="1"/>
  <c r="GU30" i="1" s="1"/>
  <c r="P30" i="1"/>
  <c r="GW30" i="1" s="1"/>
  <c r="T30" i="1"/>
  <c r="GX30" i="1" s="1"/>
  <c r="U31" i="1"/>
  <c r="GU31" i="1" s="1"/>
  <c r="P31" i="1"/>
  <c r="T31" i="1"/>
  <c r="GX31" i="1" s="1"/>
  <c r="U32" i="1"/>
  <c r="BT32" i="1" s="1"/>
  <c r="P32" i="1"/>
  <c r="GW32" i="1" s="1"/>
  <c r="T32" i="1"/>
  <c r="GX32" i="1" s="1"/>
  <c r="U33" i="1"/>
  <c r="GU33" i="1" s="1"/>
  <c r="P33" i="1"/>
  <c r="T33" i="1"/>
  <c r="GX33" i="1" s="1"/>
  <c r="U34" i="1"/>
  <c r="GU34" i="1" s="1"/>
  <c r="P34" i="1"/>
  <c r="GW34" i="1" s="1"/>
  <c r="T34" i="1"/>
  <c r="U35" i="1"/>
  <c r="P35" i="1"/>
  <c r="GW35" i="1" s="1"/>
  <c r="T35" i="1"/>
  <c r="GX35" i="1" s="1"/>
  <c r="U36" i="1"/>
  <c r="BT36" i="1" s="1"/>
  <c r="P36" i="1"/>
  <c r="T36" i="1"/>
  <c r="GX36" i="1" s="1"/>
  <c r="U37" i="1"/>
  <c r="GU37" i="1" s="1"/>
  <c r="P37" i="1"/>
  <c r="T37" i="1"/>
  <c r="GX37" i="1" s="1"/>
  <c r="U38" i="1"/>
  <c r="GU38" i="1" s="1"/>
  <c r="P38" i="1"/>
  <c r="GW38" i="1" s="1"/>
  <c r="T38" i="1"/>
  <c r="GX38" i="1" s="1"/>
  <c r="U39" i="1"/>
  <c r="GU39" i="1" s="1"/>
  <c r="P39" i="1"/>
  <c r="T39" i="1"/>
  <c r="GX39" i="1" s="1"/>
  <c r="U40" i="1"/>
  <c r="GU40" i="1" s="1"/>
  <c r="P40" i="1"/>
  <c r="GW40" i="1" s="1"/>
  <c r="T40" i="1"/>
  <c r="GX40" i="1" s="1"/>
  <c r="U41" i="1"/>
  <c r="GU41" i="1" s="1"/>
  <c r="P41" i="1"/>
  <c r="GW41" i="1" s="1"/>
  <c r="T41" i="1"/>
  <c r="U42" i="1"/>
  <c r="GU42" i="1" s="1"/>
  <c r="P42" i="1"/>
  <c r="GW42" i="1" s="1"/>
  <c r="T42" i="1"/>
  <c r="GX42" i="1" s="1"/>
  <c r="U43" i="1"/>
  <c r="GU43" i="1" s="1"/>
  <c r="P43" i="1"/>
  <c r="T43" i="1"/>
  <c r="GX43" i="1" s="1"/>
  <c r="U44" i="1"/>
  <c r="GU44" i="1" s="1"/>
  <c r="P44" i="1"/>
  <c r="T44" i="1"/>
  <c r="U45" i="1"/>
  <c r="GU45" i="1" s="1"/>
  <c r="P45" i="1"/>
  <c r="T45" i="1"/>
  <c r="GX45" i="1" s="1"/>
  <c r="U46" i="1"/>
  <c r="P46" i="1"/>
  <c r="GW46" i="1" s="1"/>
  <c r="T46" i="1"/>
  <c r="U47" i="1"/>
  <c r="GU47" i="1" s="1"/>
  <c r="P47" i="1"/>
  <c r="T47" i="1"/>
  <c r="U48" i="1"/>
  <c r="GU48" i="1" s="1"/>
  <c r="P48" i="1"/>
  <c r="T48" i="1"/>
  <c r="U49" i="1"/>
  <c r="GU49" i="1" s="1"/>
  <c r="P49" i="1"/>
  <c r="GW49" i="1" s="1"/>
  <c r="T49" i="1"/>
  <c r="GX49" i="1" s="1"/>
  <c r="U50" i="1"/>
  <c r="P50" i="1"/>
  <c r="GW50" i="1" s="1"/>
  <c r="T50" i="1"/>
  <c r="GX50" i="1" s="1"/>
  <c r="U51" i="1"/>
  <c r="P51" i="1"/>
  <c r="T51" i="1"/>
  <c r="GX51" i="1" s="1"/>
  <c r="U52" i="1"/>
  <c r="BT52" i="1" s="1"/>
  <c r="P52" i="1"/>
  <c r="T52" i="1"/>
  <c r="U53" i="1"/>
  <c r="GU53" i="1" s="1"/>
  <c r="P53" i="1"/>
  <c r="GW53" i="1" s="1"/>
  <c r="T53" i="1"/>
  <c r="U54" i="1"/>
  <c r="P54" i="1"/>
  <c r="GW54" i="1" s="1"/>
  <c r="T54" i="1"/>
  <c r="GX54" i="1" s="1"/>
  <c r="U55" i="1"/>
  <c r="GU55" i="1" s="1"/>
  <c r="P55" i="1"/>
  <c r="T55" i="1"/>
  <c r="GX55" i="1" s="1"/>
  <c r="U56" i="1"/>
  <c r="GU56" i="1" s="1"/>
  <c r="P56" i="1"/>
  <c r="T56" i="1"/>
  <c r="U57" i="1"/>
  <c r="GU57" i="1" s="1"/>
  <c r="P57" i="1"/>
  <c r="T57" i="1"/>
  <c r="GX57" i="1" s="1"/>
  <c r="U58" i="1"/>
  <c r="P58" i="1"/>
  <c r="T58" i="1"/>
  <c r="U59" i="1"/>
  <c r="GU59" i="1" s="1"/>
  <c r="P59" i="1"/>
  <c r="T59" i="1"/>
  <c r="U60" i="1"/>
  <c r="GU60" i="1" s="1"/>
  <c r="P60" i="1"/>
  <c r="T60" i="1"/>
  <c r="U61" i="1"/>
  <c r="GU61" i="1" s="1"/>
  <c r="P61" i="1"/>
  <c r="T61" i="1"/>
  <c r="GX61" i="1" s="1"/>
  <c r="U62" i="1"/>
  <c r="GU62" i="1" s="1"/>
  <c r="P62" i="1"/>
  <c r="GW62" i="1" s="1"/>
  <c r="T62" i="1"/>
  <c r="GX62" i="1" s="1"/>
  <c r="U63" i="1"/>
  <c r="P63" i="1"/>
  <c r="GW63" i="1" s="1"/>
  <c r="T63" i="1"/>
  <c r="GX63" i="1" s="1"/>
  <c r="U64" i="1"/>
  <c r="GU64" i="1" s="1"/>
  <c r="P64" i="1"/>
  <c r="GW64" i="1" s="1"/>
  <c r="T64" i="1"/>
  <c r="U65" i="1"/>
  <c r="GU65" i="1" s="1"/>
  <c r="P65" i="1"/>
  <c r="T65" i="1"/>
  <c r="GX65" i="1" s="1"/>
  <c r="U66" i="1"/>
  <c r="P66" i="1"/>
  <c r="GW66" i="1" s="1"/>
  <c r="T66" i="1"/>
  <c r="GX66" i="1" s="1"/>
  <c r="U67" i="1"/>
  <c r="P67" i="1"/>
  <c r="T67" i="1"/>
  <c r="GX67" i="1" s="1"/>
  <c r="U68" i="1"/>
  <c r="BT68" i="1" s="1"/>
  <c r="P68" i="1"/>
  <c r="GW68" i="1" s="1"/>
  <c r="T68" i="1"/>
  <c r="GX68" i="1" s="1"/>
  <c r="U69" i="1"/>
  <c r="GU69" i="1" s="1"/>
  <c r="P69" i="1"/>
  <c r="T69" i="1"/>
  <c r="GX69" i="1" s="1"/>
  <c r="U70" i="1"/>
  <c r="P70" i="1"/>
  <c r="GW70" i="1" s="1"/>
  <c r="T70" i="1"/>
  <c r="GX70" i="1" s="1"/>
  <c r="U71" i="1"/>
  <c r="P71" i="1"/>
  <c r="GW71" i="1" s="1"/>
  <c r="T71" i="1"/>
  <c r="GX71" i="1" s="1"/>
  <c r="U72" i="1"/>
  <c r="GU72" i="1" s="1"/>
  <c r="P72" i="1"/>
  <c r="GW72" i="1" s="1"/>
  <c r="T72" i="1"/>
  <c r="U73" i="1"/>
  <c r="GU73" i="1" s="1"/>
  <c r="P73" i="1"/>
  <c r="GW73" i="1" s="1"/>
  <c r="T73" i="1"/>
  <c r="U74" i="1"/>
  <c r="GU74" i="1" s="1"/>
  <c r="P74" i="1"/>
  <c r="GW74" i="1" s="1"/>
  <c r="T74" i="1"/>
  <c r="U75" i="1"/>
  <c r="P75" i="1"/>
  <c r="GW75" i="1" s="1"/>
  <c r="T75" i="1"/>
  <c r="GX75" i="1" s="1"/>
  <c r="U76" i="1"/>
  <c r="GU76" i="1" s="1"/>
  <c r="P76" i="1"/>
  <c r="GW76" i="1" s="1"/>
  <c r="T76" i="1"/>
  <c r="U77" i="1"/>
  <c r="GU77" i="1" s="1"/>
  <c r="P77" i="1"/>
  <c r="T77" i="1"/>
  <c r="GX77" i="1" s="1"/>
  <c r="U78" i="1"/>
  <c r="P78" i="1"/>
  <c r="GW78" i="1" s="1"/>
  <c r="T78" i="1"/>
  <c r="GX78" i="1" s="1"/>
  <c r="U79" i="1"/>
  <c r="P79" i="1"/>
  <c r="T79" i="1"/>
  <c r="GX79" i="1" s="1"/>
  <c r="U80" i="1"/>
  <c r="GU80" i="1" s="1"/>
  <c r="P80" i="1"/>
  <c r="GW80" i="1" s="1"/>
  <c r="T80" i="1"/>
  <c r="U81" i="1"/>
  <c r="GU81" i="1" s="1"/>
  <c r="P81" i="1"/>
  <c r="T81" i="1"/>
  <c r="GX81" i="1" s="1"/>
  <c r="U82" i="1"/>
  <c r="P82" i="1"/>
  <c r="T82" i="1"/>
  <c r="U83" i="1"/>
  <c r="P83" i="1"/>
  <c r="GW83" i="1" s="1"/>
  <c r="T83" i="1"/>
  <c r="GX83" i="1" s="1"/>
  <c r="U84" i="1"/>
  <c r="BT84" i="1" s="1"/>
  <c r="P84" i="1"/>
  <c r="GW84" i="1" s="1"/>
  <c r="T84" i="1"/>
  <c r="U85" i="1"/>
  <c r="BT85" i="1" s="1"/>
  <c r="P85" i="1"/>
  <c r="GW85" i="1" s="1"/>
  <c r="T85" i="1"/>
  <c r="GX85" i="1" s="1"/>
  <c r="U86" i="1"/>
  <c r="P86" i="1"/>
  <c r="GW86" i="1" s="1"/>
  <c r="T86" i="1"/>
  <c r="U87" i="1"/>
  <c r="P87" i="1"/>
  <c r="T87" i="1"/>
  <c r="GX87" i="1" s="1"/>
  <c r="U88" i="1"/>
  <c r="GU88" i="1" s="1"/>
  <c r="P88" i="1"/>
  <c r="T88" i="1"/>
  <c r="U89" i="1"/>
  <c r="GU89" i="1" s="1"/>
  <c r="P89" i="1"/>
  <c r="T89" i="1"/>
  <c r="GX89" i="1" s="1"/>
  <c r="U90" i="1"/>
  <c r="P90" i="1"/>
  <c r="GW90" i="1" s="1"/>
  <c r="T90" i="1"/>
  <c r="GX90" i="1" s="1"/>
  <c r="U91" i="1"/>
  <c r="GU91" i="1" s="1"/>
  <c r="P91" i="1"/>
  <c r="GW91" i="1" s="1"/>
  <c r="T91" i="1"/>
  <c r="GX91" i="1" s="1"/>
  <c r="U92" i="1"/>
  <c r="GU92" i="1" s="1"/>
  <c r="P92" i="1"/>
  <c r="GW92" i="1" s="1"/>
  <c r="T92" i="1"/>
  <c r="U93" i="1"/>
  <c r="GU93" i="1" s="1"/>
  <c r="P93" i="1"/>
  <c r="GW93" i="1" s="1"/>
  <c r="T93" i="1"/>
  <c r="GX93" i="1" s="1"/>
  <c r="U94" i="1"/>
  <c r="P94" i="1"/>
  <c r="GW94" i="1" s="1"/>
  <c r="T94" i="1"/>
  <c r="GX94" i="1" s="1"/>
  <c r="U95" i="1"/>
  <c r="P95" i="1"/>
  <c r="T95" i="1"/>
  <c r="GX95" i="1" s="1"/>
  <c r="U96" i="1"/>
  <c r="BT96" i="1" s="1"/>
  <c r="P96" i="1"/>
  <c r="GW96" i="1" s="1"/>
  <c r="T96" i="1"/>
  <c r="GX96" i="1" s="1"/>
  <c r="U97" i="1"/>
  <c r="GU97" i="1" s="1"/>
  <c r="P97" i="1"/>
  <c r="T97" i="1"/>
  <c r="GX97" i="1" s="1"/>
  <c r="U98" i="1"/>
  <c r="GU98" i="1" s="1"/>
  <c r="P98" i="1"/>
  <c r="GW98" i="1" s="1"/>
  <c r="T98" i="1"/>
  <c r="U99" i="1"/>
  <c r="P99" i="1"/>
  <c r="GW99" i="1" s="1"/>
  <c r="T99" i="1"/>
  <c r="U100" i="1"/>
  <c r="BT100" i="1" s="1"/>
  <c r="P100" i="1"/>
  <c r="GW100" i="1" s="1"/>
  <c r="T100" i="1"/>
  <c r="U101" i="1"/>
  <c r="GU101" i="1" s="1"/>
  <c r="P101" i="1"/>
  <c r="T101" i="1"/>
  <c r="GX101" i="1" s="1"/>
  <c r="U102" i="1"/>
  <c r="P102" i="1"/>
  <c r="T102" i="1"/>
  <c r="GX102" i="1" s="1"/>
  <c r="U103" i="1"/>
  <c r="BT103" i="1" s="1"/>
  <c r="P103" i="1"/>
  <c r="T103" i="1"/>
  <c r="U104" i="1"/>
  <c r="GU104" i="1" s="1"/>
  <c r="P104" i="1"/>
  <c r="GW104" i="1" s="1"/>
  <c r="T104" i="1"/>
  <c r="U105" i="1"/>
  <c r="GU105" i="1" s="1"/>
  <c r="P105" i="1"/>
  <c r="T105" i="1"/>
  <c r="U106" i="1"/>
  <c r="P106" i="1"/>
  <c r="GW106" i="1" s="1"/>
  <c r="T106" i="1"/>
  <c r="U107" i="1"/>
  <c r="GU107" i="1" s="1"/>
  <c r="P107" i="1"/>
  <c r="GW107" i="1" s="1"/>
  <c r="T107" i="1"/>
  <c r="U108" i="1"/>
  <c r="GU108" i="1" s="1"/>
  <c r="P108" i="1"/>
  <c r="GW108" i="1" s="1"/>
  <c r="T108" i="1"/>
  <c r="U109" i="1"/>
  <c r="GU109" i="1" s="1"/>
  <c r="P109" i="1"/>
  <c r="T109" i="1"/>
  <c r="GX109" i="1" s="1"/>
  <c r="U110" i="1"/>
  <c r="P110" i="1"/>
  <c r="T110" i="1"/>
  <c r="GX110" i="1" s="1"/>
  <c r="U111" i="1"/>
  <c r="GU111" i="1" s="1"/>
  <c r="P111" i="1"/>
  <c r="GW111" i="1" s="1"/>
  <c r="T111" i="1"/>
  <c r="GX111" i="1" s="1"/>
  <c r="U112" i="1"/>
  <c r="GU112" i="1" s="1"/>
  <c r="P112" i="1"/>
  <c r="GW112" i="1" s="1"/>
  <c r="T112" i="1"/>
  <c r="U113" i="1"/>
  <c r="GU113" i="1" s="1"/>
  <c r="P113" i="1"/>
  <c r="T113" i="1"/>
  <c r="GX113" i="1" s="1"/>
  <c r="U114" i="1"/>
  <c r="P114" i="1"/>
  <c r="GW114" i="1" s="1"/>
  <c r="T114" i="1"/>
  <c r="GX114" i="1" s="1"/>
  <c r="U115" i="1"/>
  <c r="GU115" i="1" s="1"/>
  <c r="P115" i="1"/>
  <c r="T115" i="1"/>
  <c r="GX115" i="1" s="1"/>
  <c r="U116" i="1"/>
  <c r="BT116" i="1" s="1"/>
  <c r="P116" i="1"/>
  <c r="T116" i="1"/>
  <c r="U117" i="1"/>
  <c r="GU117" i="1" s="1"/>
  <c r="P117" i="1"/>
  <c r="T117" i="1"/>
  <c r="GX117" i="1" s="1"/>
  <c r="U118" i="1"/>
  <c r="GU118" i="1" s="1"/>
  <c r="P118" i="1"/>
  <c r="GW118" i="1" s="1"/>
  <c r="T118" i="1"/>
  <c r="GX118" i="1" s="1"/>
  <c r="U119" i="1"/>
  <c r="GU119" i="1" s="1"/>
  <c r="P119" i="1"/>
  <c r="T119" i="1"/>
  <c r="GX119" i="1" s="1"/>
  <c r="U120" i="1"/>
  <c r="BT120" i="1" s="1"/>
  <c r="P120" i="1"/>
  <c r="T120" i="1"/>
  <c r="U121" i="1"/>
  <c r="GU121" i="1" s="1"/>
  <c r="P121" i="1"/>
  <c r="T121" i="1"/>
  <c r="GX121" i="1" s="1"/>
  <c r="U122" i="1"/>
  <c r="P122" i="1"/>
  <c r="GW122" i="1" s="1"/>
  <c r="T122" i="1"/>
  <c r="GX122" i="1" s="1"/>
  <c r="U123" i="1"/>
  <c r="BT123" i="1" s="1"/>
  <c r="P123" i="1"/>
  <c r="T123" i="1"/>
  <c r="U124" i="1"/>
  <c r="GU124" i="1" s="1"/>
  <c r="P124" i="1"/>
  <c r="GW124" i="1" s="1"/>
  <c r="T124" i="1"/>
  <c r="GX124" i="1" s="1"/>
  <c r="U125" i="1"/>
  <c r="GU125" i="1" s="1"/>
  <c r="P125" i="1"/>
  <c r="T125" i="1"/>
  <c r="U126" i="1"/>
  <c r="P126" i="1"/>
  <c r="T126" i="1"/>
  <c r="U127" i="1"/>
  <c r="BT127" i="1" s="1"/>
  <c r="P127" i="1"/>
  <c r="GW127" i="1" s="1"/>
  <c r="T127" i="1"/>
  <c r="GX127" i="1" s="1"/>
  <c r="U128" i="1"/>
  <c r="BT128" i="1" s="1"/>
  <c r="P128" i="1"/>
  <c r="T128" i="1"/>
  <c r="GX128" i="1" s="1"/>
  <c r="U129" i="1"/>
  <c r="GU129" i="1" s="1"/>
  <c r="P129" i="1"/>
  <c r="T129" i="1"/>
  <c r="GX129" i="1" s="1"/>
  <c r="U130" i="1"/>
  <c r="P130" i="1"/>
  <c r="T130" i="1"/>
  <c r="U131" i="1"/>
  <c r="GU131" i="1" s="1"/>
  <c r="P131" i="1"/>
  <c r="GW131" i="1" s="1"/>
  <c r="T131" i="1"/>
  <c r="GX131" i="1" s="1"/>
  <c r="U132" i="1"/>
  <c r="P132" i="1"/>
  <c r="GW132" i="1" s="1"/>
  <c r="T132" i="1"/>
  <c r="F132" i="1"/>
  <c r="J132" i="1"/>
  <c r="K132" i="1"/>
  <c r="GM132" i="1" s="1"/>
  <c r="F131" i="1"/>
  <c r="J131" i="1"/>
  <c r="GP131" i="1" s="1"/>
  <c r="K131" i="1"/>
  <c r="GM131" i="1" s="1"/>
  <c r="F130" i="1"/>
  <c r="GO130" i="1" s="1"/>
  <c r="J130" i="1"/>
  <c r="K130" i="1"/>
  <c r="GM130" i="1" s="1"/>
  <c r="F129" i="1"/>
  <c r="J129" i="1"/>
  <c r="GP129" i="1" s="1"/>
  <c r="K129" i="1"/>
  <c r="F128" i="1"/>
  <c r="J128" i="1"/>
  <c r="GP128" i="1" s="1"/>
  <c r="K128" i="1"/>
  <c r="F127" i="1"/>
  <c r="J127" i="1"/>
  <c r="GP127" i="1" s="1"/>
  <c r="K127" i="1"/>
  <c r="GM127" i="1" s="1"/>
  <c r="F126" i="1"/>
  <c r="GO126" i="1" s="1"/>
  <c r="J126" i="1"/>
  <c r="K126" i="1"/>
  <c r="GM126" i="1" s="1"/>
  <c r="F125" i="1"/>
  <c r="J125" i="1"/>
  <c r="K125" i="1"/>
  <c r="F124" i="1"/>
  <c r="J124" i="1"/>
  <c r="GP124" i="1" s="1"/>
  <c r="K124" i="1"/>
  <c r="GM124" i="1" s="1"/>
  <c r="F123" i="1"/>
  <c r="GO123" i="1" s="1"/>
  <c r="J123" i="1"/>
  <c r="GP123" i="1" s="1"/>
  <c r="K123" i="1"/>
  <c r="GM123" i="1" s="1"/>
  <c r="F122" i="1"/>
  <c r="J122" i="1"/>
  <c r="K122" i="1"/>
  <c r="GM122" i="1" s="1"/>
  <c r="F121" i="1"/>
  <c r="GO121" i="1" s="1"/>
  <c r="J121" i="1"/>
  <c r="GP121" i="1" s="1"/>
  <c r="K121" i="1"/>
  <c r="F120" i="1"/>
  <c r="J120" i="1"/>
  <c r="GP120" i="1" s="1"/>
  <c r="GN120" i="1"/>
  <c r="K120" i="1"/>
  <c r="BX120" i="1" s="1"/>
  <c r="F119" i="1"/>
  <c r="J119" i="1"/>
  <c r="K119" i="1"/>
  <c r="GM119" i="1" s="1"/>
  <c r="F118" i="1"/>
  <c r="GO118" i="1" s="1"/>
  <c r="J118" i="1"/>
  <c r="GP118" i="1" s="1"/>
  <c r="K118" i="1"/>
  <c r="F117" i="1"/>
  <c r="J117" i="1"/>
  <c r="K117" i="1"/>
  <c r="GM117" i="1" s="1"/>
  <c r="F116" i="1"/>
  <c r="J116" i="1"/>
  <c r="GP116" i="1" s="1"/>
  <c r="K116" i="1"/>
  <c r="BX116" i="1" s="1"/>
  <c r="F115" i="1"/>
  <c r="GO115" i="1" s="1"/>
  <c r="J115" i="1"/>
  <c r="K115" i="1"/>
  <c r="GM115" i="1" s="1"/>
  <c r="F114" i="1"/>
  <c r="J114" i="1"/>
  <c r="GP114" i="1" s="1"/>
  <c r="K114" i="1"/>
  <c r="F113" i="1"/>
  <c r="J113" i="1"/>
  <c r="K113" i="1"/>
  <c r="GM113" i="1" s="1"/>
  <c r="F112" i="1"/>
  <c r="J112" i="1"/>
  <c r="GP112" i="1" s="1"/>
  <c r="GN112" i="1"/>
  <c r="K112" i="1"/>
  <c r="GM112" i="1" s="1"/>
  <c r="F111" i="1"/>
  <c r="J111" i="1"/>
  <c r="GP111" i="1" s="1"/>
  <c r="K111" i="1"/>
  <c r="F110" i="1"/>
  <c r="J110" i="1"/>
  <c r="K110" i="1"/>
  <c r="F109" i="1"/>
  <c r="J109" i="1"/>
  <c r="K109" i="1"/>
  <c r="F108" i="1"/>
  <c r="GO108" i="1" s="1"/>
  <c r="J108" i="1"/>
  <c r="K108" i="1"/>
  <c r="GM108" i="1" s="1"/>
  <c r="F107" i="1"/>
  <c r="GO107" i="1" s="1"/>
  <c r="J107" i="1"/>
  <c r="GP107" i="1" s="1"/>
  <c r="K107" i="1"/>
  <c r="F106" i="1"/>
  <c r="GO106" i="1" s="1"/>
  <c r="J106" i="1"/>
  <c r="K106" i="1"/>
  <c r="BX106" i="1" s="1"/>
  <c r="F105" i="1"/>
  <c r="J105" i="1"/>
  <c r="GP105" i="1" s="1"/>
  <c r="K105" i="1"/>
  <c r="F104" i="1"/>
  <c r="J104" i="1"/>
  <c r="GN104" i="1"/>
  <c r="K104" i="1"/>
  <c r="GM104" i="1" s="1"/>
  <c r="F103" i="1"/>
  <c r="J103" i="1"/>
  <c r="GP103" i="1" s="1"/>
  <c r="K103" i="1"/>
  <c r="GM103" i="1" s="1"/>
  <c r="F102" i="1"/>
  <c r="J102" i="1"/>
  <c r="K102" i="1"/>
  <c r="F101" i="1"/>
  <c r="J101" i="1"/>
  <c r="GP101" i="1" s="1"/>
  <c r="K101" i="1"/>
  <c r="BX101" i="1" s="1"/>
  <c r="F100" i="1"/>
  <c r="J100" i="1"/>
  <c r="GP100" i="1" s="1"/>
  <c r="K100" i="1"/>
  <c r="GM100" i="1" s="1"/>
  <c r="F99" i="1"/>
  <c r="J99" i="1"/>
  <c r="K99" i="1"/>
  <c r="GM99" i="1" s="1"/>
  <c r="F98" i="1"/>
  <c r="J98" i="1"/>
  <c r="GP98" i="1" s="1"/>
  <c r="K98" i="1"/>
  <c r="F97" i="1"/>
  <c r="J97" i="1"/>
  <c r="GP97" i="1" s="1"/>
  <c r="K97" i="1"/>
  <c r="GM97" i="1" s="1"/>
  <c r="F96" i="1"/>
  <c r="GO96" i="1" s="1"/>
  <c r="J96" i="1"/>
  <c r="GP96" i="1" s="1"/>
  <c r="GN96" i="1"/>
  <c r="K96" i="1"/>
  <c r="GM96" i="1" s="1"/>
  <c r="F95" i="1"/>
  <c r="J95" i="1"/>
  <c r="GP95" i="1" s="1"/>
  <c r="K95" i="1"/>
  <c r="GM95" i="1" s="1"/>
  <c r="F94" i="1"/>
  <c r="J94" i="1"/>
  <c r="K94" i="1"/>
  <c r="GM94" i="1" s="1"/>
  <c r="F93" i="1"/>
  <c r="J93" i="1"/>
  <c r="GP93" i="1" s="1"/>
  <c r="K93" i="1"/>
  <c r="F92" i="1"/>
  <c r="GO92" i="1" s="1"/>
  <c r="J92" i="1"/>
  <c r="GP92" i="1" s="1"/>
  <c r="K92" i="1"/>
  <c r="GM92" i="1" s="1"/>
  <c r="F91" i="1"/>
  <c r="GO91" i="1" s="1"/>
  <c r="J91" i="1"/>
  <c r="GP91" i="1" s="1"/>
  <c r="K91" i="1"/>
  <c r="GM91" i="1" s="1"/>
  <c r="F90" i="1"/>
  <c r="J90" i="1"/>
  <c r="K90" i="1"/>
  <c r="GM90" i="1" s="1"/>
  <c r="F89" i="1"/>
  <c r="Z89" i="1" s="1"/>
  <c r="J89" i="1"/>
  <c r="AD89" i="1" s="1"/>
  <c r="K89" i="1"/>
  <c r="F88" i="1"/>
  <c r="J88" i="1"/>
  <c r="GP88" i="1" s="1"/>
  <c r="GN88" i="1"/>
  <c r="K88" i="1"/>
  <c r="F87" i="1"/>
  <c r="GO87" i="1" s="1"/>
  <c r="J87" i="1"/>
  <c r="K87" i="1"/>
  <c r="GM87" i="1" s="1"/>
  <c r="F86" i="1"/>
  <c r="J86" i="1"/>
  <c r="K86" i="1"/>
  <c r="F85" i="1"/>
  <c r="J85" i="1"/>
  <c r="K85" i="1"/>
  <c r="GM85" i="1" s="1"/>
  <c r="F84" i="1"/>
  <c r="Z84" i="1" s="1"/>
  <c r="J84" i="1"/>
  <c r="GP84" i="1" s="1"/>
  <c r="K84" i="1"/>
  <c r="F83" i="1"/>
  <c r="GO83" i="1" s="1"/>
  <c r="J83" i="1"/>
  <c r="GP83" i="1" s="1"/>
  <c r="K83" i="1"/>
  <c r="GM83" i="1" s="1"/>
  <c r="F82" i="1"/>
  <c r="J82" i="1"/>
  <c r="K82" i="1"/>
  <c r="GM82" i="1" s="1"/>
  <c r="F81" i="1"/>
  <c r="J81" i="1"/>
  <c r="K81" i="1"/>
  <c r="GM81" i="1" s="1"/>
  <c r="F80" i="1"/>
  <c r="GO80" i="1" s="1"/>
  <c r="J80" i="1"/>
  <c r="GP80" i="1" s="1"/>
  <c r="GN80" i="1"/>
  <c r="K80" i="1"/>
  <c r="GM80" i="1" s="1"/>
  <c r="F79" i="1"/>
  <c r="J79" i="1"/>
  <c r="K79" i="1"/>
  <c r="F78" i="1"/>
  <c r="J78" i="1"/>
  <c r="GP78" i="1" s="1"/>
  <c r="K78" i="1"/>
  <c r="F77" i="1"/>
  <c r="GO77" i="1" s="1"/>
  <c r="J77" i="1"/>
  <c r="GP77" i="1" s="1"/>
  <c r="K77" i="1"/>
  <c r="GM77" i="1" s="1"/>
  <c r="F76" i="1"/>
  <c r="GO76" i="1" s="1"/>
  <c r="J76" i="1"/>
  <c r="K76" i="1"/>
  <c r="GM76" i="1" s="1"/>
  <c r="F75" i="1"/>
  <c r="J75" i="1"/>
  <c r="GP75" i="1" s="1"/>
  <c r="K75" i="1"/>
  <c r="F74" i="1"/>
  <c r="J74" i="1"/>
  <c r="K74" i="1"/>
  <c r="AE74" i="1" s="1"/>
  <c r="F73" i="1"/>
  <c r="J73" i="1"/>
  <c r="GP73" i="1" s="1"/>
  <c r="K73" i="1"/>
  <c r="F72" i="1"/>
  <c r="GO72" i="1" s="1"/>
  <c r="J72" i="1"/>
  <c r="GN72" i="1"/>
  <c r="K72" i="1"/>
  <c r="GM72" i="1" s="1"/>
  <c r="F71" i="1"/>
  <c r="GO71" i="1" s="1"/>
  <c r="J71" i="1"/>
  <c r="K71" i="1"/>
  <c r="GM71" i="1" s="1"/>
  <c r="F70" i="1"/>
  <c r="J70" i="1"/>
  <c r="K70" i="1"/>
  <c r="F69" i="1"/>
  <c r="J69" i="1"/>
  <c r="K69" i="1"/>
  <c r="F68" i="1"/>
  <c r="J68" i="1"/>
  <c r="GP68" i="1" s="1"/>
  <c r="K68" i="1"/>
  <c r="F67" i="1"/>
  <c r="GO67" i="1" s="1"/>
  <c r="J67" i="1"/>
  <c r="GP67" i="1" s="1"/>
  <c r="K67" i="1"/>
  <c r="GM67" i="1" s="1"/>
  <c r="F66" i="1"/>
  <c r="J66" i="1"/>
  <c r="K66" i="1"/>
  <c r="AE66" i="1" s="1"/>
  <c r="F65" i="1"/>
  <c r="J65" i="1"/>
  <c r="GP65" i="1" s="1"/>
  <c r="K65" i="1"/>
  <c r="F64" i="1"/>
  <c r="J64" i="1"/>
  <c r="GP64" i="1" s="1"/>
  <c r="GN64" i="1"/>
  <c r="K64" i="1"/>
  <c r="GM64" i="1" s="1"/>
  <c r="F63" i="1"/>
  <c r="GO63" i="1" s="1"/>
  <c r="J63" i="1"/>
  <c r="GP63" i="1" s="1"/>
  <c r="K63" i="1"/>
  <c r="GM63" i="1" s="1"/>
  <c r="F62" i="1"/>
  <c r="J62" i="1"/>
  <c r="K62" i="1"/>
  <c r="GM62" i="1" s="1"/>
  <c r="F61" i="1"/>
  <c r="J61" i="1"/>
  <c r="GP61" i="1" s="1"/>
  <c r="K61" i="1"/>
  <c r="F60" i="1"/>
  <c r="GO60" i="1" s="1"/>
  <c r="J60" i="1"/>
  <c r="GP60" i="1" s="1"/>
  <c r="K60" i="1"/>
  <c r="BX60" i="1" s="1"/>
  <c r="F59" i="1"/>
  <c r="J59" i="1"/>
  <c r="K59" i="1"/>
  <c r="GM59" i="1" s="1"/>
  <c r="F58" i="1"/>
  <c r="J58" i="1"/>
  <c r="K58" i="1"/>
  <c r="AE58" i="1" s="1"/>
  <c r="F57" i="1"/>
  <c r="J57" i="1"/>
  <c r="K57" i="1"/>
  <c r="BX57" i="1" s="1"/>
  <c r="F56" i="1"/>
  <c r="J56" i="1"/>
  <c r="GP56" i="1" s="1"/>
  <c r="K56" i="1"/>
  <c r="BX56" i="1" s="1"/>
  <c r="EO56" i="1"/>
  <c r="F55" i="1"/>
  <c r="J55" i="1"/>
  <c r="K55" i="1"/>
  <c r="GM55" i="1" s="1"/>
  <c r="F54" i="1"/>
  <c r="GO54" i="1" s="1"/>
  <c r="J54" i="1"/>
  <c r="GP54" i="1" s="1"/>
  <c r="K54" i="1"/>
  <c r="F53" i="1"/>
  <c r="GO53" i="1" s="1"/>
  <c r="J53" i="1"/>
  <c r="K53" i="1"/>
  <c r="GM53" i="1" s="1"/>
  <c r="F52" i="1"/>
  <c r="J52" i="1"/>
  <c r="GP52" i="1" s="1"/>
  <c r="K52" i="1"/>
  <c r="F51" i="1"/>
  <c r="J51" i="1"/>
  <c r="GP51" i="1" s="1"/>
  <c r="K51" i="1"/>
  <c r="GM51" i="1" s="1"/>
  <c r="F50" i="1"/>
  <c r="J50" i="1"/>
  <c r="GP50" i="1" s="1"/>
  <c r="K50" i="1"/>
  <c r="GM50" i="1" s="1"/>
  <c r="F49" i="1"/>
  <c r="GO49" i="1" s="1"/>
  <c r="J49" i="1"/>
  <c r="K49" i="1"/>
  <c r="GM49" i="1" s="1"/>
  <c r="F48" i="1"/>
  <c r="J48" i="1"/>
  <c r="GP48" i="1" s="1"/>
  <c r="K48" i="1"/>
  <c r="F47" i="1"/>
  <c r="J47" i="1"/>
  <c r="GP47" i="1" s="1"/>
  <c r="K47" i="1"/>
  <c r="AE47" i="1" s="1"/>
  <c r="F46" i="1"/>
  <c r="GO46" i="1" s="1"/>
  <c r="J46" i="1"/>
  <c r="GP46" i="1" s="1"/>
  <c r="K46" i="1"/>
  <c r="GM46" i="1" s="1"/>
  <c r="F45" i="1"/>
  <c r="GO45" i="1" s="1"/>
  <c r="J45" i="1"/>
  <c r="GP45" i="1" s="1"/>
  <c r="K45" i="1"/>
  <c r="GM45" i="1" s="1"/>
  <c r="F44" i="1"/>
  <c r="J44" i="1"/>
  <c r="GP44" i="1" s="1"/>
  <c r="K44" i="1"/>
  <c r="F43" i="1"/>
  <c r="GO43" i="1" s="1"/>
  <c r="J43" i="1"/>
  <c r="K43" i="1"/>
  <c r="GM43" i="1" s="1"/>
  <c r="F42" i="1"/>
  <c r="J42" i="1"/>
  <c r="GP42" i="1" s="1"/>
  <c r="K42" i="1"/>
  <c r="F41" i="1"/>
  <c r="J41" i="1"/>
  <c r="GP41" i="1" s="1"/>
  <c r="K41" i="1"/>
  <c r="GM41" i="1" s="1"/>
  <c r="F40" i="1"/>
  <c r="J40" i="1"/>
  <c r="K40" i="1"/>
  <c r="GM40" i="1" s="1"/>
  <c r="F39" i="1"/>
  <c r="GO39" i="1" s="1"/>
  <c r="J39" i="1"/>
  <c r="K39" i="1"/>
  <c r="F38" i="1"/>
  <c r="GO38" i="1" s="1"/>
  <c r="J38" i="1"/>
  <c r="GP38" i="1" s="1"/>
  <c r="K38" i="1"/>
  <c r="GM38" i="1" s="1"/>
  <c r="F37" i="1"/>
  <c r="J37" i="1"/>
  <c r="GP37" i="1" s="1"/>
  <c r="K37" i="1"/>
  <c r="GM37" i="1" s="1"/>
  <c r="F36" i="1"/>
  <c r="J36" i="1"/>
  <c r="K36" i="1"/>
  <c r="GM36" i="1" s="1"/>
  <c r="F35" i="1"/>
  <c r="J35" i="1"/>
  <c r="K35" i="1"/>
  <c r="GM35" i="1" s="1"/>
  <c r="F34" i="1"/>
  <c r="J34" i="1"/>
  <c r="GP34" i="1" s="1"/>
  <c r="K34" i="1"/>
  <c r="F33" i="1"/>
  <c r="GO33" i="1" s="1"/>
  <c r="J33" i="1"/>
  <c r="GP33" i="1" s="1"/>
  <c r="K33" i="1"/>
  <c r="GM33" i="1" s="1"/>
  <c r="F32" i="1"/>
  <c r="GO32" i="1" s="1"/>
  <c r="J32" i="1"/>
  <c r="GP32" i="1" s="1"/>
  <c r="K32" i="1"/>
  <c r="BX32" i="1" s="1"/>
  <c r="F31" i="1"/>
  <c r="J31" i="1"/>
  <c r="K31" i="1"/>
  <c r="GM31" i="1" s="1"/>
  <c r="F30" i="1"/>
  <c r="J30" i="1"/>
  <c r="K30" i="1"/>
  <c r="F29" i="1"/>
  <c r="GO29" i="1" s="1"/>
  <c r="J29" i="1"/>
  <c r="GP29" i="1" s="1"/>
  <c r="K29" i="1"/>
  <c r="GM29" i="1" s="1"/>
  <c r="F28" i="1"/>
  <c r="GO28" i="1" s="1"/>
  <c r="J28" i="1"/>
  <c r="GP28" i="1" s="1"/>
  <c r="K28" i="1"/>
  <c r="GM28" i="1" s="1"/>
  <c r="F27" i="1"/>
  <c r="J27" i="1"/>
  <c r="K27" i="1"/>
  <c r="GM27" i="1" s="1"/>
  <c r="F26" i="1"/>
  <c r="J26" i="1"/>
  <c r="K26" i="1"/>
  <c r="F25" i="1"/>
  <c r="GO25" i="1" s="1"/>
  <c r="J25" i="1"/>
  <c r="GP25" i="1" s="1"/>
  <c r="K25" i="1"/>
  <c r="BX25" i="1" s="1"/>
  <c r="F24" i="1"/>
  <c r="J24" i="1"/>
  <c r="GP24" i="1" s="1"/>
  <c r="K24" i="1"/>
  <c r="F23" i="1"/>
  <c r="GO23" i="1" s="1"/>
  <c r="J23" i="1"/>
  <c r="GP23" i="1" s="1"/>
  <c r="K23" i="1"/>
  <c r="GM23" i="1" s="1"/>
  <c r="F22" i="1"/>
  <c r="GO22" i="1" s="1"/>
  <c r="J22" i="1"/>
  <c r="K22" i="1"/>
  <c r="GM22" i="1" s="1"/>
  <c r="F21" i="1"/>
  <c r="J21" i="1"/>
  <c r="GP21" i="1" s="1"/>
  <c r="K21" i="1"/>
  <c r="BX21" i="1" s="1"/>
  <c r="F20" i="1"/>
  <c r="GO20" i="1" s="1"/>
  <c r="J20" i="1"/>
  <c r="K20" i="1"/>
  <c r="GM20" i="1" s="1"/>
  <c r="F19" i="1"/>
  <c r="Z19" i="1" s="1"/>
  <c r="J19" i="1"/>
  <c r="GP19" i="1" s="1"/>
  <c r="K19" i="1"/>
  <c r="F18" i="1"/>
  <c r="GO18" i="1" s="1"/>
  <c r="J18" i="1"/>
  <c r="K18" i="1"/>
  <c r="F17" i="1"/>
  <c r="J17" i="1"/>
  <c r="K17" i="1"/>
  <c r="BX17" i="1" s="1"/>
  <c r="F16" i="1"/>
  <c r="J16" i="1"/>
  <c r="K16" i="1"/>
  <c r="GM16" i="1" s="1"/>
  <c r="F15" i="1"/>
  <c r="J15" i="1"/>
  <c r="GP15" i="1" s="1"/>
  <c r="K15" i="1"/>
  <c r="F14" i="1"/>
  <c r="J14" i="1"/>
  <c r="K14" i="1"/>
  <c r="GM14" i="1" s="1"/>
  <c r="F13" i="1"/>
  <c r="J13" i="1"/>
  <c r="GP13" i="1" s="1"/>
  <c r="K13" i="1"/>
  <c r="BX13" i="1" s="1"/>
  <c r="F12" i="1"/>
  <c r="J12" i="1"/>
  <c r="GP12" i="1" s="1"/>
  <c r="K12" i="1"/>
  <c r="F11" i="1"/>
  <c r="J11" i="1"/>
  <c r="K11" i="1"/>
  <c r="GM11" i="1" s="1"/>
  <c r="F10" i="1"/>
  <c r="GO10" i="1" s="1"/>
  <c r="J10" i="1"/>
  <c r="GP10" i="1" s="1"/>
  <c r="K10" i="1"/>
  <c r="F9" i="1"/>
  <c r="J9" i="1"/>
  <c r="K9" i="1"/>
  <c r="GM9" i="1" s="1"/>
  <c r="F8" i="1"/>
  <c r="J8" i="1"/>
  <c r="GP8" i="1" s="1"/>
  <c r="K8" i="1"/>
  <c r="F7" i="1"/>
  <c r="J7" i="1"/>
  <c r="K7" i="1"/>
  <c r="F6" i="1"/>
  <c r="GO6" i="1" s="1"/>
  <c r="J6" i="1"/>
  <c r="GP6" i="1" s="1"/>
  <c r="K6" i="1"/>
  <c r="F5" i="1"/>
  <c r="J5" i="1"/>
  <c r="GP5" i="1" s="1"/>
  <c r="K5" i="1"/>
  <c r="GM5" i="1" s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DQ27" i="1"/>
  <c r="L90" i="1"/>
  <c r="L91" i="1"/>
  <c r="L92" i="1"/>
  <c r="L93" i="1"/>
  <c r="DQ28" i="1"/>
  <c r="L94" i="1"/>
  <c r="L95" i="1"/>
  <c r="L96" i="1"/>
  <c r="L97" i="1"/>
  <c r="DQ29" i="1"/>
  <c r="L98" i="1"/>
  <c r="L99" i="1"/>
  <c r="L100" i="1"/>
  <c r="L101" i="1"/>
  <c r="DQ30" i="1"/>
  <c r="L102" i="1"/>
  <c r="L103" i="1"/>
  <c r="L104" i="1"/>
  <c r="L105" i="1"/>
  <c r="DQ31" i="1"/>
  <c r="L106" i="1"/>
  <c r="L107" i="1"/>
  <c r="L108" i="1"/>
  <c r="L109" i="1"/>
  <c r="DQ32" i="1"/>
  <c r="L110" i="1"/>
  <c r="L111" i="1"/>
  <c r="L112" i="1"/>
  <c r="L113" i="1"/>
  <c r="DQ33" i="1"/>
  <c r="L114" i="1"/>
  <c r="L115" i="1"/>
  <c r="L116" i="1"/>
  <c r="L117" i="1"/>
  <c r="DQ34" i="1"/>
  <c r="L118" i="1"/>
  <c r="L119" i="1"/>
  <c r="L120" i="1"/>
  <c r="L121" i="1"/>
  <c r="DQ35" i="1"/>
  <c r="L122" i="1"/>
  <c r="L123" i="1"/>
  <c r="L124" i="1"/>
  <c r="L125" i="1"/>
  <c r="DQ36" i="1"/>
  <c r="L126" i="1"/>
  <c r="L127" i="1"/>
  <c r="L128" i="1"/>
  <c r="L129" i="1"/>
  <c r="L130" i="1"/>
  <c r="L131" i="1"/>
  <c r="L132" i="1"/>
  <c r="HL5" i="1"/>
  <c r="HD61" i="1"/>
  <c r="HT65" i="1" s="1"/>
  <c r="HO5" i="1"/>
  <c r="HG61" i="1"/>
  <c r="HO61" i="1"/>
  <c r="HP5" i="1"/>
  <c r="HH61" i="1"/>
  <c r="HX65" i="1" s="1"/>
  <c r="HP61" i="1"/>
  <c r="HQ5" i="1"/>
  <c r="HI61" i="1"/>
  <c r="HQ61" i="1"/>
  <c r="HR5" i="1"/>
  <c r="HJ61" i="1"/>
  <c r="HR61" i="1"/>
  <c r="GU5" i="1"/>
  <c r="GV5" i="1"/>
  <c r="GX5" i="1"/>
  <c r="GY5" i="1"/>
  <c r="GZ5" i="1"/>
  <c r="HA5" i="1"/>
  <c r="HB5" i="1"/>
  <c r="GV6" i="1"/>
  <c r="GW6" i="1"/>
  <c r="GY6" i="1"/>
  <c r="GZ6" i="1"/>
  <c r="HA6" i="1"/>
  <c r="HB6" i="1"/>
  <c r="GV7" i="1"/>
  <c r="GY7" i="1"/>
  <c r="GZ7" i="1"/>
  <c r="HA7" i="1"/>
  <c r="HB7" i="1"/>
  <c r="GU8" i="1"/>
  <c r="GV8" i="1"/>
  <c r="GY8" i="1"/>
  <c r="GZ8" i="1"/>
  <c r="HA8" i="1"/>
  <c r="HB8" i="1"/>
  <c r="GV9" i="1"/>
  <c r="GY9" i="1"/>
  <c r="GZ9" i="1"/>
  <c r="HA9" i="1"/>
  <c r="HB9" i="1"/>
  <c r="HL6" i="1"/>
  <c r="HO6" i="1"/>
  <c r="HP6" i="1"/>
  <c r="HQ6" i="1"/>
  <c r="HR6" i="1"/>
  <c r="GV10" i="1"/>
  <c r="GW10" i="1"/>
  <c r="GY10" i="1"/>
  <c r="GZ10" i="1"/>
  <c r="HA10" i="1"/>
  <c r="HB10" i="1"/>
  <c r="HL7" i="1"/>
  <c r="HO7" i="1"/>
  <c r="HP7" i="1"/>
  <c r="HQ7" i="1"/>
  <c r="HR7" i="1"/>
  <c r="GV11" i="1"/>
  <c r="GY11" i="1"/>
  <c r="GZ11" i="1"/>
  <c r="HA11" i="1"/>
  <c r="HB11" i="1"/>
  <c r="HL8" i="1"/>
  <c r="HO8" i="1"/>
  <c r="HP8" i="1"/>
  <c r="HQ8" i="1"/>
  <c r="HR8" i="1"/>
  <c r="GV12" i="1"/>
  <c r="GY12" i="1"/>
  <c r="GZ12" i="1"/>
  <c r="HA12" i="1"/>
  <c r="HB12" i="1"/>
  <c r="HL9" i="1"/>
  <c r="HO9" i="1"/>
  <c r="HP9" i="1"/>
  <c r="HQ9" i="1"/>
  <c r="HR9" i="1"/>
  <c r="GV13" i="1"/>
  <c r="GY13" i="1"/>
  <c r="GZ13" i="1"/>
  <c r="HA13" i="1"/>
  <c r="HB13" i="1"/>
  <c r="HL10" i="1"/>
  <c r="HO10" i="1"/>
  <c r="HP10" i="1"/>
  <c r="HQ10" i="1"/>
  <c r="HR10" i="1"/>
  <c r="GV14" i="1"/>
  <c r="GW14" i="1"/>
  <c r="GY14" i="1"/>
  <c r="GZ14" i="1"/>
  <c r="HA14" i="1"/>
  <c r="HB14" i="1"/>
  <c r="HL11" i="1"/>
  <c r="HO11" i="1"/>
  <c r="HP11" i="1"/>
  <c r="HQ11" i="1"/>
  <c r="HR11" i="1"/>
  <c r="GV15" i="1"/>
  <c r="GX15" i="1"/>
  <c r="GY15" i="1"/>
  <c r="GZ15" i="1"/>
  <c r="HA15" i="1"/>
  <c r="HB15" i="1"/>
  <c r="HL12" i="1"/>
  <c r="HO12" i="1"/>
  <c r="HP12" i="1"/>
  <c r="HQ12" i="1"/>
  <c r="HR12" i="1"/>
  <c r="GV16" i="1"/>
  <c r="GY16" i="1"/>
  <c r="GZ16" i="1"/>
  <c r="HA16" i="1"/>
  <c r="HB16" i="1"/>
  <c r="HL13" i="1"/>
  <c r="HO13" i="1"/>
  <c r="HP13" i="1"/>
  <c r="HQ13" i="1"/>
  <c r="HR13" i="1"/>
  <c r="GU17" i="1"/>
  <c r="GV17" i="1"/>
  <c r="GY17" i="1"/>
  <c r="GZ17" i="1"/>
  <c r="HA17" i="1"/>
  <c r="HB17" i="1"/>
  <c r="HL14" i="1"/>
  <c r="HO14" i="1"/>
  <c r="HP14" i="1"/>
  <c r="HQ14" i="1"/>
  <c r="HR14" i="1"/>
  <c r="GV18" i="1"/>
  <c r="GY18" i="1"/>
  <c r="GZ18" i="1"/>
  <c r="HA18" i="1"/>
  <c r="HB18" i="1"/>
  <c r="HL15" i="1"/>
  <c r="HO15" i="1"/>
  <c r="HP15" i="1"/>
  <c r="HQ15" i="1"/>
  <c r="HR15" i="1"/>
  <c r="GV19" i="1"/>
  <c r="GY19" i="1"/>
  <c r="GZ19" i="1"/>
  <c r="HA19" i="1"/>
  <c r="HB19" i="1"/>
  <c r="HL16" i="1"/>
  <c r="HO16" i="1"/>
  <c r="HP16" i="1"/>
  <c r="HQ16" i="1"/>
  <c r="HR16" i="1"/>
  <c r="GV20" i="1"/>
  <c r="GY20" i="1"/>
  <c r="GZ20" i="1"/>
  <c r="HA20" i="1"/>
  <c r="HB20" i="1"/>
  <c r="HL17" i="1"/>
  <c r="HO17" i="1"/>
  <c r="HP17" i="1"/>
  <c r="HQ17" i="1"/>
  <c r="HR17" i="1"/>
  <c r="GV21" i="1"/>
  <c r="GY21" i="1"/>
  <c r="GZ21" i="1"/>
  <c r="HA21" i="1"/>
  <c r="HB21" i="1"/>
  <c r="HL18" i="1"/>
  <c r="HO18" i="1"/>
  <c r="HP18" i="1"/>
  <c r="HQ18" i="1"/>
  <c r="HR18" i="1"/>
  <c r="GV22" i="1"/>
  <c r="GY22" i="1"/>
  <c r="GZ22" i="1"/>
  <c r="HA22" i="1"/>
  <c r="HB22" i="1"/>
  <c r="HL19" i="1"/>
  <c r="HO19" i="1"/>
  <c r="HP19" i="1"/>
  <c r="HQ19" i="1"/>
  <c r="HR19" i="1"/>
  <c r="GV23" i="1"/>
  <c r="GY23" i="1"/>
  <c r="GZ23" i="1"/>
  <c r="HA23" i="1"/>
  <c r="HB23" i="1"/>
  <c r="HL20" i="1"/>
  <c r="HO20" i="1"/>
  <c r="HP20" i="1"/>
  <c r="HQ20" i="1"/>
  <c r="HR20" i="1"/>
  <c r="GV24" i="1"/>
  <c r="GY24" i="1"/>
  <c r="GZ24" i="1"/>
  <c r="HA24" i="1"/>
  <c r="HB24" i="1"/>
  <c r="HL21" i="1"/>
  <c r="HO21" i="1"/>
  <c r="HP21" i="1"/>
  <c r="HQ21" i="1"/>
  <c r="HR21" i="1"/>
  <c r="GV25" i="1"/>
  <c r="GY25" i="1"/>
  <c r="GZ25" i="1"/>
  <c r="HA25" i="1"/>
  <c r="HB25" i="1"/>
  <c r="HL22" i="1"/>
  <c r="HO22" i="1"/>
  <c r="HP22" i="1"/>
  <c r="HQ22" i="1"/>
  <c r="HR22" i="1"/>
  <c r="GV26" i="1"/>
  <c r="GY26" i="1"/>
  <c r="GZ26" i="1"/>
  <c r="HA26" i="1"/>
  <c r="HB26" i="1"/>
  <c r="HL23" i="1"/>
  <c r="HO23" i="1"/>
  <c r="HP23" i="1"/>
  <c r="HQ23" i="1"/>
  <c r="HR23" i="1"/>
  <c r="GV27" i="1"/>
  <c r="GY27" i="1"/>
  <c r="GZ27" i="1"/>
  <c r="HA27" i="1"/>
  <c r="HB27" i="1"/>
  <c r="HL24" i="1"/>
  <c r="HO24" i="1"/>
  <c r="HP24" i="1"/>
  <c r="HQ24" i="1"/>
  <c r="HR24" i="1"/>
  <c r="GV28" i="1"/>
  <c r="GY28" i="1"/>
  <c r="GZ28" i="1"/>
  <c r="HA28" i="1"/>
  <c r="HB28" i="1"/>
  <c r="HL25" i="1"/>
  <c r="HO25" i="1"/>
  <c r="HP25" i="1"/>
  <c r="HQ25" i="1"/>
  <c r="HR25" i="1"/>
  <c r="GV29" i="1"/>
  <c r="GY29" i="1"/>
  <c r="GZ29" i="1"/>
  <c r="HA29" i="1"/>
  <c r="HB29" i="1"/>
  <c r="HL26" i="1"/>
  <c r="HO26" i="1"/>
  <c r="HP26" i="1"/>
  <c r="HQ26" i="1"/>
  <c r="HR26" i="1"/>
  <c r="GV30" i="1"/>
  <c r="GY30" i="1"/>
  <c r="GZ30" i="1"/>
  <c r="HA30" i="1"/>
  <c r="HB30" i="1"/>
  <c r="HL27" i="1"/>
  <c r="HO27" i="1"/>
  <c r="HP27" i="1"/>
  <c r="HQ27" i="1"/>
  <c r="HR27" i="1"/>
  <c r="GV31" i="1"/>
  <c r="GW31" i="1"/>
  <c r="GY31" i="1"/>
  <c r="GZ31" i="1"/>
  <c r="HA31" i="1"/>
  <c r="HB31" i="1"/>
  <c r="HL28" i="1"/>
  <c r="HO28" i="1"/>
  <c r="HP28" i="1"/>
  <c r="HQ28" i="1"/>
  <c r="HR28" i="1"/>
  <c r="GV32" i="1"/>
  <c r="GY32" i="1"/>
  <c r="GZ32" i="1"/>
  <c r="HA32" i="1"/>
  <c r="HB32" i="1"/>
  <c r="HL29" i="1"/>
  <c r="HO29" i="1"/>
  <c r="HP29" i="1"/>
  <c r="HQ29" i="1"/>
  <c r="HR29" i="1"/>
  <c r="GV33" i="1"/>
  <c r="GW33" i="1"/>
  <c r="GY33" i="1"/>
  <c r="GZ33" i="1"/>
  <c r="HA33" i="1"/>
  <c r="HB33" i="1"/>
  <c r="HL30" i="1"/>
  <c r="HO30" i="1"/>
  <c r="HP30" i="1"/>
  <c r="HQ30" i="1"/>
  <c r="HR30" i="1"/>
  <c r="GV34" i="1"/>
  <c r="GX34" i="1"/>
  <c r="GY34" i="1"/>
  <c r="GZ34" i="1"/>
  <c r="HA34" i="1"/>
  <c r="HB34" i="1"/>
  <c r="HL31" i="1"/>
  <c r="HO31" i="1"/>
  <c r="HP31" i="1"/>
  <c r="HQ31" i="1"/>
  <c r="HR31" i="1"/>
  <c r="GU35" i="1"/>
  <c r="GV35" i="1"/>
  <c r="GY35" i="1"/>
  <c r="GZ35" i="1"/>
  <c r="HA35" i="1"/>
  <c r="HB35" i="1"/>
  <c r="HL32" i="1"/>
  <c r="HO32" i="1"/>
  <c r="HP32" i="1"/>
  <c r="HQ32" i="1"/>
  <c r="HR32" i="1"/>
  <c r="GV36" i="1"/>
  <c r="GY36" i="1"/>
  <c r="GZ36" i="1"/>
  <c r="HA36" i="1"/>
  <c r="HB36" i="1"/>
  <c r="HL33" i="1"/>
  <c r="HO33" i="1"/>
  <c r="HP33" i="1"/>
  <c r="HQ33" i="1"/>
  <c r="HR33" i="1"/>
  <c r="GV37" i="1"/>
  <c r="GW37" i="1"/>
  <c r="GY37" i="1"/>
  <c r="GZ37" i="1"/>
  <c r="HA37" i="1"/>
  <c r="HB37" i="1"/>
  <c r="HL34" i="1"/>
  <c r="HO34" i="1"/>
  <c r="HP34" i="1"/>
  <c r="HQ34" i="1"/>
  <c r="HR34" i="1"/>
  <c r="GV38" i="1"/>
  <c r="GY38" i="1"/>
  <c r="GZ38" i="1"/>
  <c r="HA38" i="1"/>
  <c r="HB38" i="1"/>
  <c r="HL35" i="1"/>
  <c r="HO35" i="1"/>
  <c r="HP35" i="1"/>
  <c r="HQ35" i="1"/>
  <c r="HR35" i="1"/>
  <c r="GV39" i="1"/>
  <c r="GY39" i="1"/>
  <c r="GZ39" i="1"/>
  <c r="HA39" i="1"/>
  <c r="HB39" i="1"/>
  <c r="HL36" i="1"/>
  <c r="HO36" i="1"/>
  <c r="HP36" i="1"/>
  <c r="HQ36" i="1"/>
  <c r="HR36" i="1"/>
  <c r="GV40" i="1"/>
  <c r="GY40" i="1"/>
  <c r="GZ40" i="1"/>
  <c r="HA40" i="1"/>
  <c r="HB40" i="1"/>
  <c r="HL37" i="1"/>
  <c r="HO37" i="1"/>
  <c r="HP37" i="1"/>
  <c r="HQ37" i="1"/>
  <c r="HR37" i="1"/>
  <c r="GV41" i="1"/>
  <c r="GX41" i="1"/>
  <c r="GY41" i="1"/>
  <c r="GZ41" i="1"/>
  <c r="HA41" i="1"/>
  <c r="HB41" i="1"/>
  <c r="HL38" i="1"/>
  <c r="HO38" i="1"/>
  <c r="HP38" i="1"/>
  <c r="HQ38" i="1"/>
  <c r="HR38" i="1"/>
  <c r="GV42" i="1"/>
  <c r="GY42" i="1"/>
  <c r="GZ42" i="1"/>
  <c r="HA42" i="1"/>
  <c r="HB42" i="1"/>
  <c r="HL39" i="1"/>
  <c r="HO39" i="1"/>
  <c r="HP39" i="1"/>
  <c r="HQ39" i="1"/>
  <c r="HR39" i="1"/>
  <c r="GV43" i="1"/>
  <c r="GY43" i="1"/>
  <c r="GZ43" i="1"/>
  <c r="HA43" i="1"/>
  <c r="HB43" i="1"/>
  <c r="HL40" i="1"/>
  <c r="HO40" i="1"/>
  <c r="HP40" i="1"/>
  <c r="HQ40" i="1"/>
  <c r="HR40" i="1"/>
  <c r="GV44" i="1"/>
  <c r="GX44" i="1"/>
  <c r="GY44" i="1"/>
  <c r="GZ44" i="1"/>
  <c r="HA44" i="1"/>
  <c r="HB44" i="1"/>
  <c r="HL41" i="1"/>
  <c r="HO41" i="1"/>
  <c r="HP41" i="1"/>
  <c r="HQ41" i="1"/>
  <c r="HR41" i="1"/>
  <c r="GV45" i="1"/>
  <c r="GW45" i="1"/>
  <c r="GY45" i="1"/>
  <c r="GZ45" i="1"/>
  <c r="HA45" i="1"/>
  <c r="HB45" i="1"/>
  <c r="HL42" i="1"/>
  <c r="HO42" i="1"/>
  <c r="HP42" i="1"/>
  <c r="HQ42" i="1"/>
  <c r="HR42" i="1"/>
  <c r="GU46" i="1"/>
  <c r="GV46" i="1"/>
  <c r="GX46" i="1"/>
  <c r="GY46" i="1"/>
  <c r="GZ46" i="1"/>
  <c r="HA46" i="1"/>
  <c r="HB46" i="1"/>
  <c r="HL43" i="1"/>
  <c r="HO43" i="1"/>
  <c r="HP43" i="1"/>
  <c r="HQ43" i="1"/>
  <c r="HR43" i="1"/>
  <c r="GV47" i="1"/>
  <c r="GY47" i="1"/>
  <c r="GZ47" i="1"/>
  <c r="HA47" i="1"/>
  <c r="HB47" i="1"/>
  <c r="HL44" i="1"/>
  <c r="HO44" i="1"/>
  <c r="HP44" i="1"/>
  <c r="HQ44" i="1"/>
  <c r="HR44" i="1"/>
  <c r="GV48" i="1"/>
  <c r="GW48" i="1"/>
  <c r="GX48" i="1"/>
  <c r="GY48" i="1"/>
  <c r="GZ48" i="1"/>
  <c r="HA48" i="1"/>
  <c r="HB48" i="1"/>
  <c r="HL45" i="1"/>
  <c r="HO45" i="1"/>
  <c r="HP45" i="1"/>
  <c r="HQ45" i="1"/>
  <c r="HR45" i="1"/>
  <c r="GV49" i="1"/>
  <c r="GY49" i="1"/>
  <c r="GZ49" i="1"/>
  <c r="HA49" i="1"/>
  <c r="HB49" i="1"/>
  <c r="HL46" i="1"/>
  <c r="HO46" i="1"/>
  <c r="HP46" i="1"/>
  <c r="HQ46" i="1"/>
  <c r="HR46" i="1"/>
  <c r="GU50" i="1"/>
  <c r="GV50" i="1"/>
  <c r="GY50" i="1"/>
  <c r="GZ50" i="1"/>
  <c r="HA50" i="1"/>
  <c r="HB50" i="1"/>
  <c r="HL47" i="1"/>
  <c r="HO47" i="1"/>
  <c r="HP47" i="1"/>
  <c r="HQ47" i="1"/>
  <c r="HR47" i="1"/>
  <c r="GU51" i="1"/>
  <c r="GV51" i="1"/>
  <c r="GW51" i="1"/>
  <c r="GY51" i="1"/>
  <c r="GZ51" i="1"/>
  <c r="HA51" i="1"/>
  <c r="HB51" i="1"/>
  <c r="HL48" i="1"/>
  <c r="HO48" i="1"/>
  <c r="HP48" i="1"/>
  <c r="HQ48" i="1"/>
  <c r="HR48" i="1"/>
  <c r="GV52" i="1"/>
  <c r="GX52" i="1"/>
  <c r="GY52" i="1"/>
  <c r="GZ52" i="1"/>
  <c r="HA52" i="1"/>
  <c r="HB52" i="1"/>
  <c r="HL49" i="1"/>
  <c r="HO49" i="1"/>
  <c r="HP49" i="1"/>
  <c r="HQ49" i="1"/>
  <c r="HR49" i="1"/>
  <c r="GV53" i="1"/>
  <c r="GX53" i="1"/>
  <c r="GY53" i="1"/>
  <c r="GZ53" i="1"/>
  <c r="HA53" i="1"/>
  <c r="HB53" i="1"/>
  <c r="HL50" i="1"/>
  <c r="HO50" i="1"/>
  <c r="HP50" i="1"/>
  <c r="HQ50" i="1"/>
  <c r="HR50" i="1"/>
  <c r="GU54" i="1"/>
  <c r="GV54" i="1"/>
  <c r="GY54" i="1"/>
  <c r="GZ54" i="1"/>
  <c r="HA54" i="1"/>
  <c r="HB54" i="1"/>
  <c r="HL51" i="1"/>
  <c r="HO51" i="1"/>
  <c r="HP51" i="1"/>
  <c r="HQ51" i="1"/>
  <c r="HR51" i="1"/>
  <c r="GV55" i="1"/>
  <c r="GW55" i="1"/>
  <c r="GY55" i="1"/>
  <c r="GZ55" i="1"/>
  <c r="HA55" i="1"/>
  <c r="HB55" i="1"/>
  <c r="HL52" i="1"/>
  <c r="HO52" i="1"/>
  <c r="HP52" i="1"/>
  <c r="HQ52" i="1"/>
  <c r="HR52" i="1"/>
  <c r="GV56" i="1"/>
  <c r="GW56" i="1"/>
  <c r="GX56" i="1"/>
  <c r="GY56" i="1"/>
  <c r="GZ56" i="1"/>
  <c r="HA56" i="1"/>
  <c r="HB56" i="1"/>
  <c r="HL53" i="1"/>
  <c r="HO53" i="1"/>
  <c r="HP53" i="1"/>
  <c r="HQ53" i="1"/>
  <c r="HR53" i="1"/>
  <c r="GV57" i="1"/>
  <c r="GW57" i="1"/>
  <c r="GY57" i="1"/>
  <c r="GZ57" i="1"/>
  <c r="HA57" i="1"/>
  <c r="HB57" i="1"/>
  <c r="HL54" i="1"/>
  <c r="HO54" i="1"/>
  <c r="HP54" i="1"/>
  <c r="HQ54" i="1"/>
  <c r="HR54" i="1"/>
  <c r="GU58" i="1"/>
  <c r="GV58" i="1"/>
  <c r="GX58" i="1"/>
  <c r="GY58" i="1"/>
  <c r="GZ58" i="1"/>
  <c r="HA58" i="1"/>
  <c r="HB58" i="1"/>
  <c r="HL55" i="1"/>
  <c r="HO55" i="1"/>
  <c r="HP55" i="1"/>
  <c r="HQ55" i="1"/>
  <c r="HR55" i="1"/>
  <c r="GV59" i="1"/>
  <c r="GW59" i="1"/>
  <c r="GY59" i="1"/>
  <c r="GZ59" i="1"/>
  <c r="HA59" i="1"/>
  <c r="HB59" i="1"/>
  <c r="HL56" i="1"/>
  <c r="HO56" i="1"/>
  <c r="HP56" i="1"/>
  <c r="HQ56" i="1"/>
  <c r="HR56" i="1"/>
  <c r="GV60" i="1"/>
  <c r="GW60" i="1"/>
  <c r="GX60" i="1"/>
  <c r="GY60" i="1"/>
  <c r="GZ60" i="1"/>
  <c r="HA60" i="1"/>
  <c r="HB60" i="1"/>
  <c r="HL57" i="1"/>
  <c r="HO57" i="1"/>
  <c r="HP57" i="1"/>
  <c r="HQ57" i="1"/>
  <c r="HR57" i="1"/>
  <c r="GV61" i="1"/>
  <c r="GW61" i="1"/>
  <c r="GY61" i="1"/>
  <c r="GZ61" i="1"/>
  <c r="HA61" i="1"/>
  <c r="HB61" i="1"/>
  <c r="HL58" i="1"/>
  <c r="HO58" i="1"/>
  <c r="HP58" i="1"/>
  <c r="HQ58" i="1"/>
  <c r="HR58" i="1"/>
  <c r="GV62" i="1"/>
  <c r="GY62" i="1"/>
  <c r="GZ62" i="1"/>
  <c r="HA62" i="1"/>
  <c r="HB62" i="1"/>
  <c r="HL59" i="1"/>
  <c r="HO59" i="1"/>
  <c r="HP59" i="1"/>
  <c r="HQ59" i="1"/>
  <c r="HR59" i="1"/>
  <c r="GU63" i="1"/>
  <c r="GV63" i="1"/>
  <c r="GY63" i="1"/>
  <c r="GZ63" i="1"/>
  <c r="HA63" i="1"/>
  <c r="HB63" i="1"/>
  <c r="HL60" i="1"/>
  <c r="HO60" i="1"/>
  <c r="HP60" i="1"/>
  <c r="HQ60" i="1"/>
  <c r="HR60" i="1"/>
  <c r="GV64" i="1"/>
  <c r="GX64" i="1"/>
  <c r="GY64" i="1"/>
  <c r="GZ64" i="1"/>
  <c r="HA64" i="1"/>
  <c r="HB64" i="1"/>
  <c r="GV65" i="1"/>
  <c r="GW65" i="1"/>
  <c r="GY65" i="1"/>
  <c r="GZ65" i="1"/>
  <c r="HA65" i="1"/>
  <c r="HB65" i="1"/>
  <c r="HD62" i="1"/>
  <c r="HT66" i="1" s="1"/>
  <c r="HG62" i="1"/>
  <c r="HW66" i="1" s="1"/>
  <c r="HH62" i="1"/>
  <c r="HX66" i="1" s="1"/>
  <c r="HI62" i="1"/>
  <c r="HY66" i="1" s="1"/>
  <c r="HJ62" i="1"/>
  <c r="HZ66" i="1" s="1"/>
  <c r="GU66" i="1"/>
  <c r="GV66" i="1"/>
  <c r="GY66" i="1"/>
  <c r="GZ66" i="1"/>
  <c r="HA66" i="1"/>
  <c r="HB66" i="1"/>
  <c r="HD63" i="1"/>
  <c r="HT67" i="1" s="1"/>
  <c r="HG63" i="1"/>
  <c r="HW67" i="1" s="1"/>
  <c r="HH63" i="1"/>
  <c r="HX67" i="1" s="1"/>
  <c r="HI63" i="1"/>
  <c r="HY67" i="1" s="1"/>
  <c r="HJ63" i="1"/>
  <c r="HZ67" i="1" s="1"/>
  <c r="GU67" i="1"/>
  <c r="GV67" i="1"/>
  <c r="GW67" i="1"/>
  <c r="GY67" i="1"/>
  <c r="GZ67" i="1"/>
  <c r="HA67" i="1"/>
  <c r="HB67" i="1"/>
  <c r="HD64" i="1"/>
  <c r="HT68" i="1" s="1"/>
  <c r="HG64" i="1"/>
  <c r="HW68" i="1" s="1"/>
  <c r="HH64" i="1"/>
  <c r="HX68" i="1" s="1"/>
  <c r="HI64" i="1"/>
  <c r="HY68" i="1" s="1"/>
  <c r="HJ64" i="1"/>
  <c r="HZ68" i="1" s="1"/>
  <c r="GU68" i="1"/>
  <c r="GV68" i="1"/>
  <c r="GY68" i="1"/>
  <c r="GZ68" i="1"/>
  <c r="HA68" i="1"/>
  <c r="HB68" i="1"/>
  <c r="HD65" i="1"/>
  <c r="HT69" i="1" s="1"/>
  <c r="HG65" i="1"/>
  <c r="HW69" i="1" s="1"/>
  <c r="HH65" i="1"/>
  <c r="HX69" i="1" s="1"/>
  <c r="HI65" i="1"/>
  <c r="HY69" i="1" s="1"/>
  <c r="HJ65" i="1"/>
  <c r="HZ69" i="1" s="1"/>
  <c r="GV69" i="1"/>
  <c r="GY69" i="1"/>
  <c r="GZ69" i="1"/>
  <c r="HA69" i="1"/>
  <c r="HB69" i="1"/>
  <c r="HD66" i="1"/>
  <c r="HT70" i="1" s="1"/>
  <c r="HG66" i="1"/>
  <c r="HW70" i="1" s="1"/>
  <c r="HH66" i="1"/>
  <c r="HX70" i="1" s="1"/>
  <c r="HI66" i="1"/>
  <c r="HY70" i="1" s="1"/>
  <c r="HJ66" i="1"/>
  <c r="HZ70" i="1" s="1"/>
  <c r="GU70" i="1"/>
  <c r="GV70" i="1"/>
  <c r="GY70" i="1"/>
  <c r="GZ70" i="1"/>
  <c r="HA70" i="1"/>
  <c r="HB70" i="1"/>
  <c r="HD67" i="1"/>
  <c r="HT71" i="1" s="1"/>
  <c r="HG67" i="1"/>
  <c r="HW71" i="1" s="1"/>
  <c r="HH67" i="1"/>
  <c r="HX71" i="1" s="1"/>
  <c r="HI67" i="1"/>
  <c r="HY71" i="1" s="1"/>
  <c r="HJ67" i="1"/>
  <c r="HZ71" i="1" s="1"/>
  <c r="GV71" i="1"/>
  <c r="GY71" i="1"/>
  <c r="GZ71" i="1"/>
  <c r="HA71" i="1"/>
  <c r="HB71" i="1"/>
  <c r="HD68" i="1"/>
  <c r="HT72" i="1" s="1"/>
  <c r="HG68" i="1"/>
  <c r="HW72" i="1" s="1"/>
  <c r="HH68" i="1"/>
  <c r="HX72" i="1" s="1"/>
  <c r="HI68" i="1"/>
  <c r="HY72" i="1" s="1"/>
  <c r="HJ68" i="1"/>
  <c r="HZ72" i="1" s="1"/>
  <c r="GV72" i="1"/>
  <c r="GX72" i="1"/>
  <c r="GY72" i="1"/>
  <c r="GZ72" i="1"/>
  <c r="HA72" i="1"/>
  <c r="HB72" i="1"/>
  <c r="HD69" i="1"/>
  <c r="HT73" i="1" s="1"/>
  <c r="HG69" i="1"/>
  <c r="HW73" i="1" s="1"/>
  <c r="HH69" i="1"/>
  <c r="HX73" i="1" s="1"/>
  <c r="HI69" i="1"/>
  <c r="HY73" i="1" s="1"/>
  <c r="HJ69" i="1"/>
  <c r="HZ73" i="1" s="1"/>
  <c r="GV73" i="1"/>
  <c r="GY73" i="1"/>
  <c r="GZ73" i="1"/>
  <c r="HA73" i="1"/>
  <c r="HB73" i="1"/>
  <c r="HD70" i="1"/>
  <c r="HT74" i="1" s="1"/>
  <c r="HG70" i="1"/>
  <c r="HW74" i="1" s="1"/>
  <c r="HH70" i="1"/>
  <c r="HX74" i="1" s="1"/>
  <c r="HI70" i="1"/>
  <c r="HY74" i="1" s="1"/>
  <c r="HJ70" i="1"/>
  <c r="HZ74" i="1" s="1"/>
  <c r="GV74" i="1"/>
  <c r="GX74" i="1"/>
  <c r="GY74" i="1"/>
  <c r="GZ74" i="1"/>
  <c r="HA74" i="1"/>
  <c r="HB74" i="1"/>
  <c r="HD71" i="1"/>
  <c r="HT75" i="1" s="1"/>
  <c r="HG71" i="1"/>
  <c r="HW75" i="1" s="1"/>
  <c r="HH71" i="1"/>
  <c r="HX75" i="1" s="1"/>
  <c r="HI71" i="1"/>
  <c r="HY75" i="1" s="1"/>
  <c r="HJ71" i="1"/>
  <c r="HZ75" i="1" s="1"/>
  <c r="GU75" i="1"/>
  <c r="GV75" i="1"/>
  <c r="GY75" i="1"/>
  <c r="GZ75" i="1"/>
  <c r="HA75" i="1"/>
  <c r="HB75" i="1"/>
  <c r="HD72" i="1"/>
  <c r="HT76" i="1" s="1"/>
  <c r="HG72" i="1"/>
  <c r="HW76" i="1" s="1"/>
  <c r="HH72" i="1"/>
  <c r="HX76" i="1" s="1"/>
  <c r="HI72" i="1"/>
  <c r="HY76" i="1" s="1"/>
  <c r="HJ72" i="1"/>
  <c r="HZ76" i="1" s="1"/>
  <c r="GV76" i="1"/>
  <c r="GX76" i="1"/>
  <c r="GY76" i="1"/>
  <c r="GZ76" i="1"/>
  <c r="HA76" i="1"/>
  <c r="HB76" i="1"/>
  <c r="HD73" i="1"/>
  <c r="HT77" i="1" s="1"/>
  <c r="HG73" i="1"/>
  <c r="HW77" i="1" s="1"/>
  <c r="HH73" i="1"/>
  <c r="HX77" i="1" s="1"/>
  <c r="HI73" i="1"/>
  <c r="HY77" i="1" s="1"/>
  <c r="HJ73" i="1"/>
  <c r="HZ77" i="1" s="1"/>
  <c r="GV77" i="1"/>
  <c r="GY77" i="1"/>
  <c r="GZ77" i="1"/>
  <c r="HA77" i="1"/>
  <c r="HB77" i="1"/>
  <c r="HD74" i="1"/>
  <c r="HT78" i="1" s="1"/>
  <c r="HG74" i="1"/>
  <c r="HW78" i="1" s="1"/>
  <c r="HH74" i="1"/>
  <c r="HX78" i="1" s="1"/>
  <c r="HI74" i="1"/>
  <c r="HY78" i="1" s="1"/>
  <c r="HJ74" i="1"/>
  <c r="HZ78" i="1" s="1"/>
  <c r="GU78" i="1"/>
  <c r="GV78" i="1"/>
  <c r="GY78" i="1"/>
  <c r="GZ78" i="1"/>
  <c r="HA78" i="1"/>
  <c r="HB78" i="1"/>
  <c r="HD75" i="1"/>
  <c r="HT79" i="1" s="1"/>
  <c r="HG75" i="1"/>
  <c r="HW79" i="1" s="1"/>
  <c r="HH75" i="1"/>
  <c r="HX79" i="1" s="1"/>
  <c r="HI75" i="1"/>
  <c r="HY79" i="1" s="1"/>
  <c r="HJ75" i="1"/>
  <c r="HZ79" i="1" s="1"/>
  <c r="GU79" i="1"/>
  <c r="GV79" i="1"/>
  <c r="GW79" i="1"/>
  <c r="GY79" i="1"/>
  <c r="GZ79" i="1"/>
  <c r="HA79" i="1"/>
  <c r="HB79" i="1"/>
  <c r="HD76" i="1"/>
  <c r="HT80" i="1" s="1"/>
  <c r="HG76" i="1"/>
  <c r="HW80" i="1" s="1"/>
  <c r="HH76" i="1"/>
  <c r="HX80" i="1" s="1"/>
  <c r="HI76" i="1"/>
  <c r="HY80" i="1" s="1"/>
  <c r="HJ76" i="1"/>
  <c r="HZ80" i="1" s="1"/>
  <c r="GV80" i="1"/>
  <c r="GX80" i="1"/>
  <c r="GY80" i="1"/>
  <c r="GZ80" i="1"/>
  <c r="HA80" i="1"/>
  <c r="HB80" i="1"/>
  <c r="HD77" i="1"/>
  <c r="HT81" i="1" s="1"/>
  <c r="HG77" i="1"/>
  <c r="HW81" i="1" s="1"/>
  <c r="HH77" i="1"/>
  <c r="HX81" i="1" s="1"/>
  <c r="HI77" i="1"/>
  <c r="HY81" i="1" s="1"/>
  <c r="HJ77" i="1"/>
  <c r="HZ81" i="1" s="1"/>
  <c r="GV81" i="1"/>
  <c r="GW81" i="1"/>
  <c r="GY81" i="1"/>
  <c r="GZ81" i="1"/>
  <c r="HA81" i="1"/>
  <c r="HB81" i="1"/>
  <c r="HD78" i="1"/>
  <c r="HT82" i="1" s="1"/>
  <c r="HG78" i="1"/>
  <c r="HW82" i="1" s="1"/>
  <c r="HH78" i="1"/>
  <c r="HX82" i="1" s="1"/>
  <c r="HI78" i="1"/>
  <c r="HY82" i="1" s="1"/>
  <c r="HJ78" i="1"/>
  <c r="HZ82" i="1" s="1"/>
  <c r="GU82" i="1"/>
  <c r="GV82" i="1"/>
  <c r="GX82" i="1"/>
  <c r="GY82" i="1"/>
  <c r="GZ82" i="1"/>
  <c r="HA82" i="1"/>
  <c r="HB82" i="1"/>
  <c r="HD79" i="1"/>
  <c r="HT83" i="1" s="1"/>
  <c r="HG79" i="1"/>
  <c r="HW83" i="1" s="1"/>
  <c r="HH79" i="1"/>
  <c r="HX83" i="1" s="1"/>
  <c r="HI79" i="1"/>
  <c r="HY83" i="1" s="1"/>
  <c r="HJ79" i="1"/>
  <c r="HZ83" i="1" s="1"/>
  <c r="GV83" i="1"/>
  <c r="GY83" i="1"/>
  <c r="GZ83" i="1"/>
  <c r="HA83" i="1"/>
  <c r="HB83" i="1"/>
  <c r="HD80" i="1"/>
  <c r="HT84" i="1" s="1"/>
  <c r="HG80" i="1"/>
  <c r="HW84" i="1" s="1"/>
  <c r="HH80" i="1"/>
  <c r="HX84" i="1" s="1"/>
  <c r="HI80" i="1"/>
  <c r="HY84" i="1" s="1"/>
  <c r="HJ80" i="1"/>
  <c r="HZ84" i="1" s="1"/>
  <c r="GU84" i="1"/>
  <c r="GV84" i="1"/>
  <c r="GX84" i="1"/>
  <c r="GY84" i="1"/>
  <c r="GZ84" i="1"/>
  <c r="HA84" i="1"/>
  <c r="HB84" i="1"/>
  <c r="HD81" i="1"/>
  <c r="HT85" i="1" s="1"/>
  <c r="HG81" i="1"/>
  <c r="HW85" i="1" s="1"/>
  <c r="HH81" i="1"/>
  <c r="HX85" i="1" s="1"/>
  <c r="HI81" i="1"/>
  <c r="HY85" i="1" s="1"/>
  <c r="HJ81" i="1"/>
  <c r="HZ85" i="1" s="1"/>
  <c r="GV85" i="1"/>
  <c r="GY85" i="1"/>
  <c r="GZ85" i="1"/>
  <c r="HA85" i="1"/>
  <c r="HB85" i="1"/>
  <c r="HD82" i="1"/>
  <c r="HT86" i="1" s="1"/>
  <c r="HG82" i="1"/>
  <c r="HW86" i="1" s="1"/>
  <c r="HH82" i="1"/>
  <c r="HX86" i="1" s="1"/>
  <c r="HI82" i="1"/>
  <c r="HY86" i="1" s="1"/>
  <c r="HJ82" i="1"/>
  <c r="HZ86" i="1" s="1"/>
  <c r="GU86" i="1"/>
  <c r="GV86" i="1"/>
  <c r="GY86" i="1"/>
  <c r="GZ86" i="1"/>
  <c r="HA86" i="1"/>
  <c r="HB86" i="1"/>
  <c r="HD83" i="1"/>
  <c r="HT87" i="1" s="1"/>
  <c r="HG83" i="1"/>
  <c r="HW87" i="1" s="1"/>
  <c r="HH83" i="1"/>
  <c r="HX87" i="1" s="1"/>
  <c r="HI83" i="1"/>
  <c r="HY87" i="1" s="1"/>
  <c r="HJ83" i="1"/>
  <c r="HZ87" i="1" s="1"/>
  <c r="GU87" i="1"/>
  <c r="GV87" i="1"/>
  <c r="GY87" i="1"/>
  <c r="GZ87" i="1"/>
  <c r="HA87" i="1"/>
  <c r="HB87" i="1"/>
  <c r="HD84" i="1"/>
  <c r="HT88" i="1" s="1"/>
  <c r="HG84" i="1"/>
  <c r="HW88" i="1" s="1"/>
  <c r="HH84" i="1"/>
  <c r="HX88" i="1" s="1"/>
  <c r="HI84" i="1"/>
  <c r="HY88" i="1" s="1"/>
  <c r="HJ84" i="1"/>
  <c r="HZ88" i="1" s="1"/>
  <c r="GV88" i="1"/>
  <c r="GX88" i="1"/>
  <c r="GY88" i="1"/>
  <c r="GZ88" i="1"/>
  <c r="HA88" i="1"/>
  <c r="HB88" i="1"/>
  <c r="HD85" i="1"/>
  <c r="HT89" i="1" s="1"/>
  <c r="HG85" i="1"/>
  <c r="HW89" i="1" s="1"/>
  <c r="HH85" i="1"/>
  <c r="HX89" i="1" s="1"/>
  <c r="HI85" i="1"/>
  <c r="HY89" i="1" s="1"/>
  <c r="HJ85" i="1"/>
  <c r="HZ89" i="1" s="1"/>
  <c r="GV89" i="1"/>
  <c r="GW89" i="1"/>
  <c r="GY89" i="1"/>
  <c r="GZ89" i="1"/>
  <c r="HA89" i="1"/>
  <c r="HB89" i="1"/>
  <c r="HD86" i="1"/>
  <c r="HT90" i="1" s="1"/>
  <c r="HG86" i="1"/>
  <c r="HW90" i="1" s="1"/>
  <c r="HH86" i="1"/>
  <c r="HX90" i="1" s="1"/>
  <c r="HI86" i="1"/>
  <c r="HY90" i="1" s="1"/>
  <c r="HJ86" i="1"/>
  <c r="HZ90" i="1" s="1"/>
  <c r="GU90" i="1"/>
  <c r="GV90" i="1"/>
  <c r="GY90" i="1"/>
  <c r="GZ90" i="1"/>
  <c r="HA90" i="1"/>
  <c r="HB90" i="1"/>
  <c r="HD87" i="1"/>
  <c r="HT91" i="1" s="1"/>
  <c r="HG87" i="1"/>
  <c r="HW91" i="1" s="1"/>
  <c r="HH87" i="1"/>
  <c r="HX91" i="1" s="1"/>
  <c r="HI87" i="1"/>
  <c r="HY91" i="1" s="1"/>
  <c r="HJ87" i="1"/>
  <c r="HZ91" i="1" s="1"/>
  <c r="GV91" i="1"/>
  <c r="GY91" i="1"/>
  <c r="GZ91" i="1"/>
  <c r="HA91" i="1"/>
  <c r="HB91" i="1"/>
  <c r="HD88" i="1"/>
  <c r="HT92" i="1" s="1"/>
  <c r="HG88" i="1"/>
  <c r="HW92" i="1" s="1"/>
  <c r="HH88" i="1"/>
  <c r="HX92" i="1" s="1"/>
  <c r="HI88" i="1"/>
  <c r="HY92" i="1" s="1"/>
  <c r="HJ88" i="1"/>
  <c r="HZ92" i="1" s="1"/>
  <c r="GV92" i="1"/>
  <c r="GX92" i="1"/>
  <c r="GY92" i="1"/>
  <c r="GZ92" i="1"/>
  <c r="HA92" i="1"/>
  <c r="HB92" i="1"/>
  <c r="HD89" i="1"/>
  <c r="HT93" i="1" s="1"/>
  <c r="HG89" i="1"/>
  <c r="HW93" i="1" s="1"/>
  <c r="HH89" i="1"/>
  <c r="HX93" i="1" s="1"/>
  <c r="HI89" i="1"/>
  <c r="HY93" i="1" s="1"/>
  <c r="HJ89" i="1"/>
  <c r="HZ93" i="1" s="1"/>
  <c r="GV93" i="1"/>
  <c r="GY93" i="1"/>
  <c r="GZ93" i="1"/>
  <c r="HA93" i="1"/>
  <c r="HB93" i="1"/>
  <c r="HD90" i="1"/>
  <c r="HT94" i="1" s="1"/>
  <c r="HG90" i="1"/>
  <c r="HW94" i="1" s="1"/>
  <c r="HH90" i="1"/>
  <c r="HX94" i="1" s="1"/>
  <c r="HI90" i="1"/>
  <c r="HY94" i="1" s="1"/>
  <c r="HJ90" i="1"/>
  <c r="HZ94" i="1" s="1"/>
  <c r="GU94" i="1"/>
  <c r="GV94" i="1"/>
  <c r="GY94" i="1"/>
  <c r="GZ94" i="1"/>
  <c r="HA94" i="1"/>
  <c r="HB94" i="1"/>
  <c r="HD91" i="1"/>
  <c r="HT95" i="1" s="1"/>
  <c r="HG91" i="1"/>
  <c r="HW95" i="1" s="1"/>
  <c r="HH91" i="1"/>
  <c r="HX95" i="1" s="1"/>
  <c r="HI91" i="1"/>
  <c r="HY95" i="1" s="1"/>
  <c r="HJ91" i="1"/>
  <c r="HZ95" i="1" s="1"/>
  <c r="GU95" i="1"/>
  <c r="GV95" i="1"/>
  <c r="GW95" i="1"/>
  <c r="GY95" i="1"/>
  <c r="GZ95" i="1"/>
  <c r="HA95" i="1"/>
  <c r="HB95" i="1"/>
  <c r="HD92" i="1"/>
  <c r="HT96" i="1" s="1"/>
  <c r="HG92" i="1"/>
  <c r="HW96" i="1" s="1"/>
  <c r="HH92" i="1"/>
  <c r="HX96" i="1" s="1"/>
  <c r="HI92" i="1"/>
  <c r="HY96" i="1" s="1"/>
  <c r="HJ92" i="1"/>
  <c r="HZ96" i="1" s="1"/>
  <c r="GU96" i="1"/>
  <c r="GV96" i="1"/>
  <c r="GY96" i="1"/>
  <c r="GZ96" i="1"/>
  <c r="HA96" i="1"/>
  <c r="HB96" i="1"/>
  <c r="HD93" i="1"/>
  <c r="HT97" i="1" s="1"/>
  <c r="HG93" i="1"/>
  <c r="HW97" i="1" s="1"/>
  <c r="HH93" i="1"/>
  <c r="HX97" i="1" s="1"/>
  <c r="HI93" i="1"/>
  <c r="HY97" i="1" s="1"/>
  <c r="HJ93" i="1"/>
  <c r="HZ97" i="1" s="1"/>
  <c r="GV97" i="1"/>
  <c r="GW97" i="1"/>
  <c r="GY97" i="1"/>
  <c r="GZ97" i="1"/>
  <c r="HA97" i="1"/>
  <c r="HB97" i="1"/>
  <c r="HD94" i="1"/>
  <c r="HT98" i="1" s="1"/>
  <c r="HG94" i="1"/>
  <c r="HW98" i="1" s="1"/>
  <c r="HH94" i="1"/>
  <c r="HX98" i="1" s="1"/>
  <c r="HI94" i="1"/>
  <c r="HY98" i="1" s="1"/>
  <c r="HJ94" i="1"/>
  <c r="HZ98" i="1" s="1"/>
  <c r="GV98" i="1"/>
  <c r="GY98" i="1"/>
  <c r="GZ98" i="1"/>
  <c r="HA98" i="1"/>
  <c r="HB98" i="1"/>
  <c r="HD95" i="1"/>
  <c r="HT99" i="1" s="1"/>
  <c r="HG95" i="1"/>
  <c r="HW99" i="1" s="1"/>
  <c r="HH95" i="1"/>
  <c r="HX99" i="1" s="1"/>
  <c r="HI95" i="1"/>
  <c r="HY99" i="1" s="1"/>
  <c r="HJ95" i="1"/>
  <c r="HZ99" i="1" s="1"/>
  <c r="GV99" i="1"/>
  <c r="GY99" i="1"/>
  <c r="GZ99" i="1"/>
  <c r="HA99" i="1"/>
  <c r="HB99" i="1"/>
  <c r="HD96" i="1"/>
  <c r="HT100" i="1" s="1"/>
  <c r="HG96" i="1"/>
  <c r="HW100" i="1" s="1"/>
  <c r="HH96" i="1"/>
  <c r="HX100" i="1" s="1"/>
  <c r="HI96" i="1"/>
  <c r="HY100" i="1" s="1"/>
  <c r="HJ96" i="1"/>
  <c r="HZ100" i="1" s="1"/>
  <c r="GU100" i="1"/>
  <c r="GV100" i="1"/>
  <c r="GX100" i="1"/>
  <c r="GY100" i="1"/>
  <c r="GZ100" i="1"/>
  <c r="HA100" i="1"/>
  <c r="HB100" i="1"/>
  <c r="HD97" i="1"/>
  <c r="HT101" i="1" s="1"/>
  <c r="HG97" i="1"/>
  <c r="HW101" i="1" s="1"/>
  <c r="HH97" i="1"/>
  <c r="HX101" i="1" s="1"/>
  <c r="HI97" i="1"/>
  <c r="HY101" i="1" s="1"/>
  <c r="HJ97" i="1"/>
  <c r="HZ101" i="1" s="1"/>
  <c r="GV101" i="1"/>
  <c r="GW101" i="1"/>
  <c r="GY101" i="1"/>
  <c r="GZ101" i="1"/>
  <c r="HA101" i="1"/>
  <c r="HB101" i="1"/>
  <c r="HD98" i="1"/>
  <c r="HT102" i="1" s="1"/>
  <c r="HG98" i="1"/>
  <c r="HW102" i="1" s="1"/>
  <c r="HH98" i="1"/>
  <c r="HX102" i="1" s="1"/>
  <c r="HI98" i="1"/>
  <c r="HY102" i="1" s="1"/>
  <c r="HJ98" i="1"/>
  <c r="HZ102" i="1" s="1"/>
  <c r="GU102" i="1"/>
  <c r="GV102" i="1"/>
  <c r="GW102" i="1"/>
  <c r="GY102" i="1"/>
  <c r="GZ102" i="1"/>
  <c r="HA102" i="1"/>
  <c r="HB102" i="1"/>
  <c r="HD99" i="1"/>
  <c r="HT103" i="1" s="1"/>
  <c r="HG99" i="1"/>
  <c r="HW103" i="1" s="1"/>
  <c r="HH99" i="1"/>
  <c r="HX103" i="1" s="1"/>
  <c r="HI99" i="1"/>
  <c r="HY103" i="1" s="1"/>
  <c r="HJ99" i="1"/>
  <c r="HZ103" i="1" s="1"/>
  <c r="GU103" i="1"/>
  <c r="GV103" i="1"/>
  <c r="GW103" i="1"/>
  <c r="GX103" i="1"/>
  <c r="GY103" i="1"/>
  <c r="GZ103" i="1"/>
  <c r="HA103" i="1"/>
  <c r="HB103" i="1"/>
  <c r="HD100" i="1"/>
  <c r="HT104" i="1" s="1"/>
  <c r="HG100" i="1"/>
  <c r="HW104" i="1" s="1"/>
  <c r="HH100" i="1"/>
  <c r="HX104" i="1" s="1"/>
  <c r="HI100" i="1"/>
  <c r="HY104" i="1" s="1"/>
  <c r="HJ100" i="1"/>
  <c r="HZ104" i="1" s="1"/>
  <c r="GV104" i="1"/>
  <c r="GX104" i="1"/>
  <c r="GY104" i="1"/>
  <c r="GZ104" i="1"/>
  <c r="HA104" i="1"/>
  <c r="HB104" i="1"/>
  <c r="HD101" i="1"/>
  <c r="HT105" i="1" s="1"/>
  <c r="HG101" i="1"/>
  <c r="HW105" i="1" s="1"/>
  <c r="HH101" i="1"/>
  <c r="HX105" i="1" s="1"/>
  <c r="HI101" i="1"/>
  <c r="HY105" i="1" s="1"/>
  <c r="HJ101" i="1"/>
  <c r="HZ105" i="1" s="1"/>
  <c r="GV105" i="1"/>
  <c r="GY105" i="1"/>
  <c r="GZ105" i="1"/>
  <c r="HA105" i="1"/>
  <c r="HB105" i="1"/>
  <c r="HD102" i="1"/>
  <c r="HT106" i="1" s="1"/>
  <c r="HG102" i="1"/>
  <c r="HW106" i="1" s="1"/>
  <c r="HH102" i="1"/>
  <c r="HX106" i="1" s="1"/>
  <c r="HI102" i="1"/>
  <c r="HY106" i="1" s="1"/>
  <c r="HJ102" i="1"/>
  <c r="HZ106" i="1" s="1"/>
  <c r="GU106" i="1"/>
  <c r="GV106" i="1"/>
  <c r="GY106" i="1"/>
  <c r="GZ106" i="1"/>
  <c r="HA106" i="1"/>
  <c r="HB106" i="1"/>
  <c r="HD103" i="1"/>
  <c r="HT107" i="1" s="1"/>
  <c r="HG103" i="1"/>
  <c r="HW107" i="1" s="1"/>
  <c r="HH103" i="1"/>
  <c r="HX107" i="1" s="1"/>
  <c r="HI103" i="1"/>
  <c r="HY107" i="1" s="1"/>
  <c r="HJ103" i="1"/>
  <c r="HZ107" i="1" s="1"/>
  <c r="GV107" i="1"/>
  <c r="GX107" i="1"/>
  <c r="GY107" i="1"/>
  <c r="GZ107" i="1"/>
  <c r="HA107" i="1"/>
  <c r="HB107" i="1"/>
  <c r="HD104" i="1"/>
  <c r="HT108" i="1" s="1"/>
  <c r="HG104" i="1"/>
  <c r="HW108" i="1" s="1"/>
  <c r="HH104" i="1"/>
  <c r="HX108" i="1" s="1"/>
  <c r="HI104" i="1"/>
  <c r="HY108" i="1" s="1"/>
  <c r="HJ104" i="1"/>
  <c r="HZ108" i="1" s="1"/>
  <c r="GV108" i="1"/>
  <c r="GX108" i="1"/>
  <c r="GY108" i="1"/>
  <c r="GZ108" i="1"/>
  <c r="HA108" i="1"/>
  <c r="HB108" i="1"/>
  <c r="HD105" i="1"/>
  <c r="HT109" i="1" s="1"/>
  <c r="HG105" i="1"/>
  <c r="HW109" i="1" s="1"/>
  <c r="HH105" i="1"/>
  <c r="HX109" i="1" s="1"/>
  <c r="HI105" i="1"/>
  <c r="HY109" i="1" s="1"/>
  <c r="HJ105" i="1"/>
  <c r="HZ109" i="1" s="1"/>
  <c r="GV109" i="1"/>
  <c r="GW109" i="1"/>
  <c r="GY109" i="1"/>
  <c r="GZ109" i="1"/>
  <c r="HA109" i="1"/>
  <c r="HB109" i="1"/>
  <c r="HD106" i="1"/>
  <c r="HT110" i="1" s="1"/>
  <c r="HG106" i="1"/>
  <c r="HW110" i="1" s="1"/>
  <c r="HH106" i="1"/>
  <c r="HX110" i="1" s="1"/>
  <c r="HI106" i="1"/>
  <c r="HY110" i="1" s="1"/>
  <c r="HJ106" i="1"/>
  <c r="HZ110" i="1" s="1"/>
  <c r="GU110" i="1"/>
  <c r="GV110" i="1"/>
  <c r="GY110" i="1"/>
  <c r="GZ110" i="1"/>
  <c r="HA110" i="1"/>
  <c r="HB110" i="1"/>
  <c r="HD107" i="1"/>
  <c r="HT111" i="1" s="1"/>
  <c r="HG107" i="1"/>
  <c r="HW111" i="1" s="1"/>
  <c r="HH107" i="1"/>
  <c r="HX111" i="1" s="1"/>
  <c r="HI107" i="1"/>
  <c r="HY111" i="1" s="1"/>
  <c r="HJ107" i="1"/>
  <c r="HZ111" i="1" s="1"/>
  <c r="GV111" i="1"/>
  <c r="GY111" i="1"/>
  <c r="GZ111" i="1"/>
  <c r="HA111" i="1"/>
  <c r="HB111" i="1"/>
  <c r="HD108" i="1"/>
  <c r="HT112" i="1" s="1"/>
  <c r="HG108" i="1"/>
  <c r="HW112" i="1" s="1"/>
  <c r="HH108" i="1"/>
  <c r="HX112" i="1" s="1"/>
  <c r="HI108" i="1"/>
  <c r="HY112" i="1" s="1"/>
  <c r="HJ108" i="1"/>
  <c r="HZ112" i="1" s="1"/>
  <c r="GV112" i="1"/>
  <c r="GX112" i="1"/>
  <c r="GY112" i="1"/>
  <c r="GZ112" i="1"/>
  <c r="HA112" i="1"/>
  <c r="HB112" i="1"/>
  <c r="HD109" i="1"/>
  <c r="HT113" i="1" s="1"/>
  <c r="HG109" i="1"/>
  <c r="HW113" i="1" s="1"/>
  <c r="HH109" i="1"/>
  <c r="HX113" i="1" s="1"/>
  <c r="HI109" i="1"/>
  <c r="HY113" i="1" s="1"/>
  <c r="HJ109" i="1"/>
  <c r="HZ113" i="1" s="1"/>
  <c r="GV113" i="1"/>
  <c r="GW113" i="1"/>
  <c r="GY113" i="1"/>
  <c r="GZ113" i="1"/>
  <c r="HA113" i="1"/>
  <c r="HB113" i="1"/>
  <c r="HD110" i="1"/>
  <c r="HT114" i="1" s="1"/>
  <c r="HG110" i="1"/>
  <c r="HW114" i="1" s="1"/>
  <c r="HH110" i="1"/>
  <c r="HX114" i="1" s="1"/>
  <c r="HI110" i="1"/>
  <c r="HY114" i="1" s="1"/>
  <c r="HJ110" i="1"/>
  <c r="HZ114" i="1" s="1"/>
  <c r="GU114" i="1"/>
  <c r="GV114" i="1"/>
  <c r="GY114" i="1"/>
  <c r="GZ114" i="1"/>
  <c r="HA114" i="1"/>
  <c r="HB114" i="1"/>
  <c r="HD111" i="1"/>
  <c r="HT115" i="1" s="1"/>
  <c r="HG111" i="1"/>
  <c r="HW115" i="1" s="1"/>
  <c r="HH111" i="1"/>
  <c r="HX115" i="1" s="1"/>
  <c r="HI111" i="1"/>
  <c r="HY115" i="1" s="1"/>
  <c r="HJ111" i="1"/>
  <c r="HZ115" i="1" s="1"/>
  <c r="GV115" i="1"/>
  <c r="GY115" i="1"/>
  <c r="GZ115" i="1"/>
  <c r="HA115" i="1"/>
  <c r="HB115" i="1"/>
  <c r="HD112" i="1"/>
  <c r="HT116" i="1" s="1"/>
  <c r="HG112" i="1"/>
  <c r="HW116" i="1" s="1"/>
  <c r="HH112" i="1"/>
  <c r="HX116" i="1" s="1"/>
  <c r="HI112" i="1"/>
  <c r="HY116" i="1" s="1"/>
  <c r="HJ112" i="1"/>
  <c r="HZ116" i="1" s="1"/>
  <c r="GV116" i="1"/>
  <c r="GX116" i="1"/>
  <c r="GY116" i="1"/>
  <c r="GZ116" i="1"/>
  <c r="HA116" i="1"/>
  <c r="HB116" i="1"/>
  <c r="HD113" i="1"/>
  <c r="HT117" i="1" s="1"/>
  <c r="HG113" i="1"/>
  <c r="HW117" i="1" s="1"/>
  <c r="HH113" i="1"/>
  <c r="HX117" i="1" s="1"/>
  <c r="HI113" i="1"/>
  <c r="HY117" i="1" s="1"/>
  <c r="HJ113" i="1"/>
  <c r="HZ117" i="1" s="1"/>
  <c r="GV117" i="1"/>
  <c r="GW117" i="1"/>
  <c r="GY117" i="1"/>
  <c r="GZ117" i="1"/>
  <c r="HA117" i="1"/>
  <c r="HB117" i="1"/>
  <c r="HD114" i="1"/>
  <c r="HT118" i="1" s="1"/>
  <c r="HG114" i="1"/>
  <c r="HW118" i="1" s="1"/>
  <c r="HH114" i="1"/>
  <c r="HX118" i="1" s="1"/>
  <c r="HI114" i="1"/>
  <c r="HY118" i="1" s="1"/>
  <c r="HJ114" i="1"/>
  <c r="HZ118" i="1" s="1"/>
  <c r="GV118" i="1"/>
  <c r="GY118" i="1"/>
  <c r="GZ118" i="1"/>
  <c r="HA118" i="1"/>
  <c r="HB118" i="1"/>
  <c r="HD115" i="1"/>
  <c r="HT119" i="1" s="1"/>
  <c r="HG115" i="1"/>
  <c r="HW119" i="1" s="1"/>
  <c r="HH115" i="1"/>
  <c r="HX119" i="1" s="1"/>
  <c r="HI115" i="1"/>
  <c r="HY119" i="1" s="1"/>
  <c r="HJ115" i="1"/>
  <c r="HZ119" i="1" s="1"/>
  <c r="GV119" i="1"/>
  <c r="GW119" i="1"/>
  <c r="GY119" i="1"/>
  <c r="GZ119" i="1"/>
  <c r="HA119" i="1"/>
  <c r="HB119" i="1"/>
  <c r="HD116" i="1"/>
  <c r="HT120" i="1" s="1"/>
  <c r="HG116" i="1"/>
  <c r="HW120" i="1" s="1"/>
  <c r="HH116" i="1"/>
  <c r="HX120" i="1" s="1"/>
  <c r="HI116" i="1"/>
  <c r="HY120" i="1" s="1"/>
  <c r="HJ116" i="1"/>
  <c r="HZ120" i="1" s="1"/>
  <c r="GU120" i="1"/>
  <c r="GV120" i="1"/>
  <c r="GX120" i="1"/>
  <c r="GY120" i="1"/>
  <c r="GZ120" i="1"/>
  <c r="HA120" i="1"/>
  <c r="HB120" i="1"/>
  <c r="HD117" i="1"/>
  <c r="HT121" i="1" s="1"/>
  <c r="HG117" i="1"/>
  <c r="HW121" i="1" s="1"/>
  <c r="HH117" i="1"/>
  <c r="HX121" i="1" s="1"/>
  <c r="HI117" i="1"/>
  <c r="HY121" i="1" s="1"/>
  <c r="HJ117" i="1"/>
  <c r="HZ121" i="1" s="1"/>
  <c r="GV121" i="1"/>
  <c r="GY121" i="1"/>
  <c r="GZ121" i="1"/>
  <c r="HA121" i="1"/>
  <c r="HB121" i="1"/>
  <c r="HD118" i="1"/>
  <c r="HT122" i="1" s="1"/>
  <c r="HG118" i="1"/>
  <c r="HW122" i="1" s="1"/>
  <c r="HH118" i="1"/>
  <c r="HX122" i="1" s="1"/>
  <c r="HI118" i="1"/>
  <c r="HY122" i="1" s="1"/>
  <c r="HJ118" i="1"/>
  <c r="HZ122" i="1" s="1"/>
  <c r="GU122" i="1"/>
  <c r="GV122" i="1"/>
  <c r="GY122" i="1"/>
  <c r="GZ122" i="1"/>
  <c r="HA122" i="1"/>
  <c r="HB122" i="1"/>
  <c r="HD119" i="1"/>
  <c r="HT123" i="1" s="1"/>
  <c r="HG119" i="1"/>
  <c r="HW123" i="1" s="1"/>
  <c r="HH119" i="1"/>
  <c r="HX123" i="1" s="1"/>
  <c r="HI119" i="1"/>
  <c r="HY123" i="1" s="1"/>
  <c r="HJ119" i="1"/>
  <c r="HZ123" i="1" s="1"/>
  <c r="GV123" i="1"/>
  <c r="GX123" i="1"/>
  <c r="GY123" i="1"/>
  <c r="GZ123" i="1"/>
  <c r="HA123" i="1"/>
  <c r="HB123" i="1"/>
  <c r="HD120" i="1"/>
  <c r="HT124" i="1" s="1"/>
  <c r="HG120" i="1"/>
  <c r="HW124" i="1" s="1"/>
  <c r="HH120" i="1"/>
  <c r="HX124" i="1" s="1"/>
  <c r="HI120" i="1"/>
  <c r="HY124" i="1" s="1"/>
  <c r="HJ120" i="1"/>
  <c r="HZ124" i="1" s="1"/>
  <c r="GV124" i="1"/>
  <c r="GY124" i="1"/>
  <c r="GZ124" i="1"/>
  <c r="HA124" i="1"/>
  <c r="HB124" i="1"/>
  <c r="HD121" i="1"/>
  <c r="HT125" i="1" s="1"/>
  <c r="HG121" i="1"/>
  <c r="HW125" i="1" s="1"/>
  <c r="HH121" i="1"/>
  <c r="HX125" i="1" s="1"/>
  <c r="HI121" i="1"/>
  <c r="HY125" i="1" s="1"/>
  <c r="HJ121" i="1"/>
  <c r="HZ125" i="1" s="1"/>
  <c r="GV125" i="1"/>
  <c r="GW125" i="1"/>
  <c r="GX125" i="1"/>
  <c r="GY125" i="1"/>
  <c r="GZ125" i="1"/>
  <c r="HA125" i="1"/>
  <c r="HB125" i="1"/>
  <c r="HD122" i="1"/>
  <c r="HT126" i="1" s="1"/>
  <c r="HG122" i="1"/>
  <c r="HW126" i="1" s="1"/>
  <c r="HH122" i="1"/>
  <c r="HX126" i="1" s="1"/>
  <c r="HI122" i="1"/>
  <c r="HY126" i="1" s="1"/>
  <c r="HJ122" i="1"/>
  <c r="HZ126" i="1" s="1"/>
  <c r="GU126" i="1"/>
  <c r="GV126" i="1"/>
  <c r="GW126" i="1"/>
  <c r="GX126" i="1"/>
  <c r="GY126" i="1"/>
  <c r="GZ126" i="1"/>
  <c r="HA126" i="1"/>
  <c r="HB126" i="1"/>
  <c r="HD123" i="1"/>
  <c r="HT127" i="1" s="1"/>
  <c r="HG123" i="1"/>
  <c r="HW127" i="1" s="1"/>
  <c r="HH123" i="1"/>
  <c r="HX127" i="1" s="1"/>
  <c r="HI123" i="1"/>
  <c r="HY127" i="1" s="1"/>
  <c r="HJ123" i="1"/>
  <c r="HZ127" i="1" s="1"/>
  <c r="GV127" i="1"/>
  <c r="GY127" i="1"/>
  <c r="GZ127" i="1"/>
  <c r="HA127" i="1"/>
  <c r="HB127" i="1"/>
  <c r="HD124" i="1"/>
  <c r="HT128" i="1" s="1"/>
  <c r="HG124" i="1"/>
  <c r="HW128" i="1" s="1"/>
  <c r="HH124" i="1"/>
  <c r="HX128" i="1" s="1"/>
  <c r="HI124" i="1"/>
  <c r="HY128" i="1" s="1"/>
  <c r="HJ124" i="1"/>
  <c r="HZ128" i="1" s="1"/>
  <c r="GU128" i="1"/>
  <c r="GV128" i="1"/>
  <c r="GW128" i="1"/>
  <c r="GY128" i="1"/>
  <c r="GZ128" i="1"/>
  <c r="HA128" i="1"/>
  <c r="HB128" i="1"/>
  <c r="HD125" i="1"/>
  <c r="HT129" i="1" s="1"/>
  <c r="HG125" i="1"/>
  <c r="HW129" i="1" s="1"/>
  <c r="HH125" i="1"/>
  <c r="HX129" i="1" s="1"/>
  <c r="HI125" i="1"/>
  <c r="HY129" i="1" s="1"/>
  <c r="HJ125" i="1"/>
  <c r="HZ129" i="1" s="1"/>
  <c r="GV129" i="1"/>
  <c r="GW129" i="1"/>
  <c r="GY129" i="1"/>
  <c r="GZ129" i="1"/>
  <c r="HA129" i="1"/>
  <c r="HB129" i="1"/>
  <c r="GN129" i="1"/>
  <c r="GQ129" i="1"/>
  <c r="GR129" i="1"/>
  <c r="GS129" i="1"/>
  <c r="GT129" i="1"/>
  <c r="GM128" i="1"/>
  <c r="GN128" i="1"/>
  <c r="GO128" i="1"/>
  <c r="GQ128" i="1"/>
  <c r="GR128" i="1"/>
  <c r="GS128" i="1"/>
  <c r="GT128" i="1"/>
  <c r="GM6" i="1"/>
  <c r="GN6" i="1"/>
  <c r="GQ6" i="1"/>
  <c r="GR6" i="1"/>
  <c r="GS6" i="1"/>
  <c r="GT6" i="1"/>
  <c r="GN5" i="1"/>
  <c r="GQ5" i="1"/>
  <c r="GR5" i="1"/>
  <c r="GS5" i="1"/>
  <c r="GT5" i="1"/>
  <c r="GM7" i="1"/>
  <c r="GN7" i="1"/>
  <c r="GP7" i="1"/>
  <c r="GQ7" i="1"/>
  <c r="GR7" i="1"/>
  <c r="GS7" i="1"/>
  <c r="GT7" i="1"/>
  <c r="GN8" i="1"/>
  <c r="GQ8" i="1"/>
  <c r="GR8" i="1"/>
  <c r="GS8" i="1"/>
  <c r="GT8" i="1"/>
  <c r="GN9" i="1"/>
  <c r="GQ9" i="1"/>
  <c r="GR9" i="1"/>
  <c r="GS9" i="1"/>
  <c r="GT9" i="1"/>
  <c r="GN10" i="1"/>
  <c r="GQ10" i="1"/>
  <c r="GR10" i="1"/>
  <c r="GS10" i="1"/>
  <c r="GT10" i="1"/>
  <c r="GN11" i="1"/>
  <c r="GP11" i="1"/>
  <c r="GQ11" i="1"/>
  <c r="GR11" i="1"/>
  <c r="GS11" i="1"/>
  <c r="GT11" i="1"/>
  <c r="GN12" i="1"/>
  <c r="GQ12" i="1"/>
  <c r="GR12" i="1"/>
  <c r="GS12" i="1"/>
  <c r="GT12" i="1"/>
  <c r="GN13" i="1"/>
  <c r="GQ13" i="1"/>
  <c r="GR13" i="1"/>
  <c r="GS13" i="1"/>
  <c r="GT13" i="1"/>
  <c r="GN14" i="1"/>
  <c r="GQ14" i="1"/>
  <c r="GR14" i="1"/>
  <c r="GS14" i="1"/>
  <c r="GT14" i="1"/>
  <c r="GM15" i="1"/>
  <c r="GN15" i="1"/>
  <c r="GQ15" i="1"/>
  <c r="GR15" i="1"/>
  <c r="GS15" i="1"/>
  <c r="GT15" i="1"/>
  <c r="GN16" i="1"/>
  <c r="GO16" i="1"/>
  <c r="GP16" i="1"/>
  <c r="GQ16" i="1"/>
  <c r="GR16" i="1"/>
  <c r="GS16" i="1"/>
  <c r="GT16" i="1"/>
  <c r="GN17" i="1"/>
  <c r="GP17" i="1"/>
  <c r="GQ17" i="1"/>
  <c r="GR17" i="1"/>
  <c r="GS17" i="1"/>
  <c r="GT17" i="1"/>
  <c r="GN18" i="1"/>
  <c r="GQ18" i="1"/>
  <c r="GR18" i="1"/>
  <c r="GS18" i="1"/>
  <c r="GT18" i="1"/>
  <c r="GM19" i="1"/>
  <c r="GN19" i="1"/>
  <c r="GQ19" i="1"/>
  <c r="GR19" i="1"/>
  <c r="GS19" i="1"/>
  <c r="GT19" i="1"/>
  <c r="GN20" i="1"/>
  <c r="GP20" i="1"/>
  <c r="GQ20" i="1"/>
  <c r="GR20" i="1"/>
  <c r="GS20" i="1"/>
  <c r="GT20" i="1"/>
  <c r="GN21" i="1"/>
  <c r="GQ21" i="1"/>
  <c r="GR21" i="1"/>
  <c r="GS21" i="1"/>
  <c r="GT21" i="1"/>
  <c r="GN22" i="1"/>
  <c r="GQ22" i="1"/>
  <c r="GR22" i="1"/>
  <c r="GS22" i="1"/>
  <c r="GT22" i="1"/>
  <c r="GN23" i="1"/>
  <c r="GQ23" i="1"/>
  <c r="GR23" i="1"/>
  <c r="GS23" i="1"/>
  <c r="GT23" i="1"/>
  <c r="GM24" i="1"/>
  <c r="GN24" i="1"/>
  <c r="GQ24" i="1"/>
  <c r="GR24" i="1"/>
  <c r="GS24" i="1"/>
  <c r="GT24" i="1"/>
  <c r="GN25" i="1"/>
  <c r="GQ25" i="1"/>
  <c r="GR25" i="1"/>
  <c r="GS25" i="1"/>
  <c r="GT25" i="1"/>
  <c r="GN26" i="1"/>
  <c r="GQ26" i="1"/>
  <c r="GR26" i="1"/>
  <c r="GS26" i="1"/>
  <c r="GT26" i="1"/>
  <c r="GN27" i="1"/>
  <c r="GQ27" i="1"/>
  <c r="GR27" i="1"/>
  <c r="GS27" i="1"/>
  <c r="GT27" i="1"/>
  <c r="GN28" i="1"/>
  <c r="GQ28" i="1"/>
  <c r="GR28" i="1"/>
  <c r="GS28" i="1"/>
  <c r="GT28" i="1"/>
  <c r="GN29" i="1"/>
  <c r="GQ29" i="1"/>
  <c r="GR29" i="1"/>
  <c r="GS29" i="1"/>
  <c r="GT29" i="1"/>
  <c r="GN30" i="1"/>
  <c r="GP30" i="1"/>
  <c r="GQ30" i="1"/>
  <c r="GR30" i="1"/>
  <c r="GS30" i="1"/>
  <c r="GT30" i="1"/>
  <c r="GN31" i="1"/>
  <c r="GQ31" i="1"/>
  <c r="GR31" i="1"/>
  <c r="GS31" i="1"/>
  <c r="GT31" i="1"/>
  <c r="GN32" i="1"/>
  <c r="GQ32" i="1"/>
  <c r="GR32" i="1"/>
  <c r="GS32" i="1"/>
  <c r="GT32" i="1"/>
  <c r="GN33" i="1"/>
  <c r="GQ33" i="1"/>
  <c r="GR33" i="1"/>
  <c r="GS33" i="1"/>
  <c r="GT33" i="1"/>
  <c r="GN34" i="1"/>
  <c r="GQ34" i="1"/>
  <c r="GR34" i="1"/>
  <c r="GS34" i="1"/>
  <c r="GT34" i="1"/>
  <c r="GN35" i="1"/>
  <c r="GQ35" i="1"/>
  <c r="GR35" i="1"/>
  <c r="GS35" i="1"/>
  <c r="GT35" i="1"/>
  <c r="GN36" i="1"/>
  <c r="GQ36" i="1"/>
  <c r="GR36" i="1"/>
  <c r="GS36" i="1"/>
  <c r="GT36" i="1"/>
  <c r="GN37" i="1"/>
  <c r="GQ37" i="1"/>
  <c r="GR37" i="1"/>
  <c r="GS37" i="1"/>
  <c r="GT37" i="1"/>
  <c r="GN38" i="1"/>
  <c r="GQ38" i="1"/>
  <c r="GR38" i="1"/>
  <c r="GS38" i="1"/>
  <c r="GT38" i="1"/>
  <c r="GM39" i="1"/>
  <c r="GN39" i="1"/>
  <c r="GP39" i="1"/>
  <c r="GQ39" i="1"/>
  <c r="GR39" i="1"/>
  <c r="GS39" i="1"/>
  <c r="GT39" i="1"/>
  <c r="GN40" i="1"/>
  <c r="GQ40" i="1"/>
  <c r="GR40" i="1"/>
  <c r="GS40" i="1"/>
  <c r="GT40" i="1"/>
  <c r="GN41" i="1"/>
  <c r="GQ41" i="1"/>
  <c r="GR41" i="1"/>
  <c r="GS41" i="1"/>
  <c r="GT41" i="1"/>
  <c r="GM42" i="1"/>
  <c r="GN42" i="1"/>
  <c r="GQ42" i="1"/>
  <c r="GR42" i="1"/>
  <c r="GS42" i="1"/>
  <c r="GT42" i="1"/>
  <c r="GN43" i="1"/>
  <c r="GP43" i="1"/>
  <c r="GQ43" i="1"/>
  <c r="GR43" i="1"/>
  <c r="GS43" i="1"/>
  <c r="GT43" i="1"/>
  <c r="GN44" i="1"/>
  <c r="GQ44" i="1"/>
  <c r="GR44" i="1"/>
  <c r="GS44" i="1"/>
  <c r="GT44" i="1"/>
  <c r="GN45" i="1"/>
  <c r="GQ45" i="1"/>
  <c r="GR45" i="1"/>
  <c r="GS45" i="1"/>
  <c r="GT45" i="1"/>
  <c r="GN46" i="1"/>
  <c r="GQ46" i="1"/>
  <c r="GR46" i="1"/>
  <c r="GS46" i="1"/>
  <c r="GT46" i="1"/>
  <c r="GM47" i="1"/>
  <c r="GN47" i="1"/>
  <c r="GQ47" i="1"/>
  <c r="GR47" i="1"/>
  <c r="GS47" i="1"/>
  <c r="GT47" i="1"/>
  <c r="GN48" i="1"/>
  <c r="GQ48" i="1"/>
  <c r="GR48" i="1"/>
  <c r="GS48" i="1"/>
  <c r="GT48" i="1"/>
  <c r="GN49" i="1"/>
  <c r="GQ49" i="1"/>
  <c r="GR49" i="1"/>
  <c r="GS49" i="1"/>
  <c r="GT49" i="1"/>
  <c r="GN50" i="1"/>
  <c r="GQ50" i="1"/>
  <c r="GR50" i="1"/>
  <c r="GS50" i="1"/>
  <c r="GT50" i="1"/>
  <c r="GN51" i="1"/>
  <c r="GQ51" i="1"/>
  <c r="GR51" i="1"/>
  <c r="GS51" i="1"/>
  <c r="GT51" i="1"/>
  <c r="GN52" i="1"/>
  <c r="GQ52" i="1"/>
  <c r="GR52" i="1"/>
  <c r="GS52" i="1"/>
  <c r="GT52" i="1"/>
  <c r="GN53" i="1"/>
  <c r="GQ53" i="1"/>
  <c r="GR53" i="1"/>
  <c r="GS53" i="1"/>
  <c r="GT53" i="1"/>
  <c r="GM54" i="1"/>
  <c r="GN54" i="1"/>
  <c r="GQ54" i="1"/>
  <c r="GR54" i="1"/>
  <c r="GS54" i="1"/>
  <c r="GT54" i="1"/>
  <c r="GN55" i="1"/>
  <c r="GP55" i="1"/>
  <c r="GQ55" i="1"/>
  <c r="GR55" i="1"/>
  <c r="GS55" i="1"/>
  <c r="GT55" i="1"/>
  <c r="GM56" i="1"/>
  <c r="GN56" i="1"/>
  <c r="GQ56" i="1"/>
  <c r="GR56" i="1"/>
  <c r="GS56" i="1"/>
  <c r="GT56" i="1"/>
  <c r="GN57" i="1"/>
  <c r="GP57" i="1"/>
  <c r="GQ57" i="1"/>
  <c r="GR57" i="1"/>
  <c r="GS57" i="1"/>
  <c r="GT57" i="1"/>
  <c r="GN58" i="1"/>
  <c r="GQ58" i="1"/>
  <c r="GR58" i="1"/>
  <c r="GS58" i="1"/>
  <c r="GT58" i="1"/>
  <c r="GN59" i="1"/>
  <c r="GO59" i="1"/>
  <c r="GP59" i="1"/>
  <c r="GQ59" i="1"/>
  <c r="GR59" i="1"/>
  <c r="GS59" i="1"/>
  <c r="GT59" i="1"/>
  <c r="GM60" i="1"/>
  <c r="GN60" i="1"/>
  <c r="GQ60" i="1"/>
  <c r="GR60" i="1"/>
  <c r="GS60" i="1"/>
  <c r="GT60" i="1"/>
  <c r="GN61" i="1"/>
  <c r="GQ61" i="1"/>
  <c r="GR61" i="1"/>
  <c r="GS61" i="1"/>
  <c r="GT61" i="1"/>
  <c r="GN62" i="1"/>
  <c r="GQ62" i="1"/>
  <c r="GR62" i="1"/>
  <c r="GS62" i="1"/>
  <c r="GT62" i="1"/>
  <c r="GN63" i="1"/>
  <c r="GQ63" i="1"/>
  <c r="GR63" i="1"/>
  <c r="GS63" i="1"/>
  <c r="GT63" i="1"/>
  <c r="GQ64" i="1"/>
  <c r="GR64" i="1"/>
  <c r="GS64" i="1"/>
  <c r="GT64" i="1"/>
  <c r="GM65" i="1"/>
  <c r="GN65" i="1"/>
  <c r="GQ65" i="1"/>
  <c r="GR65" i="1"/>
  <c r="GS65" i="1"/>
  <c r="GT65" i="1"/>
  <c r="GN66" i="1"/>
  <c r="GP66" i="1"/>
  <c r="GQ66" i="1"/>
  <c r="GR66" i="1"/>
  <c r="GS66" i="1"/>
  <c r="GT66" i="1"/>
  <c r="GN67" i="1"/>
  <c r="GQ67" i="1"/>
  <c r="GR67" i="1"/>
  <c r="GS67" i="1"/>
  <c r="GT67" i="1"/>
  <c r="GM68" i="1"/>
  <c r="GN68" i="1"/>
  <c r="GQ68" i="1"/>
  <c r="GR68" i="1"/>
  <c r="GS68" i="1"/>
  <c r="GT68" i="1"/>
  <c r="GM69" i="1"/>
  <c r="GN69" i="1"/>
  <c r="GP69" i="1"/>
  <c r="GQ69" i="1"/>
  <c r="GR69" i="1"/>
  <c r="GS69" i="1"/>
  <c r="GT69" i="1"/>
  <c r="GN70" i="1"/>
  <c r="GP70" i="1"/>
  <c r="GQ70" i="1"/>
  <c r="GR70" i="1"/>
  <c r="GS70" i="1"/>
  <c r="GT70" i="1"/>
  <c r="GN71" i="1"/>
  <c r="GQ71" i="1"/>
  <c r="GR71" i="1"/>
  <c r="GS71" i="1"/>
  <c r="GT71" i="1"/>
  <c r="GQ72" i="1"/>
  <c r="GR72" i="1"/>
  <c r="GS72" i="1"/>
  <c r="GT72" i="1"/>
  <c r="GN73" i="1"/>
  <c r="GQ73" i="1"/>
  <c r="GR73" i="1"/>
  <c r="GS73" i="1"/>
  <c r="GT73" i="1"/>
  <c r="GN74" i="1"/>
  <c r="GP74" i="1"/>
  <c r="GQ74" i="1"/>
  <c r="GR74" i="1"/>
  <c r="GS74" i="1"/>
  <c r="GT74" i="1"/>
  <c r="GN75" i="1"/>
  <c r="GQ75" i="1"/>
  <c r="GR75" i="1"/>
  <c r="GS75" i="1"/>
  <c r="GT75" i="1"/>
  <c r="GN76" i="1"/>
  <c r="GQ76" i="1"/>
  <c r="GR76" i="1"/>
  <c r="GS76" i="1"/>
  <c r="GT76" i="1"/>
  <c r="GN77" i="1"/>
  <c r="GQ77" i="1"/>
  <c r="GR77" i="1"/>
  <c r="GS77" i="1"/>
  <c r="GT77" i="1"/>
  <c r="GM78" i="1"/>
  <c r="GN78" i="1"/>
  <c r="GQ78" i="1"/>
  <c r="GR78" i="1"/>
  <c r="GS78" i="1"/>
  <c r="GT78" i="1"/>
  <c r="GN79" i="1"/>
  <c r="GP79" i="1"/>
  <c r="GQ79" i="1"/>
  <c r="GR79" i="1"/>
  <c r="GS79" i="1"/>
  <c r="GT79" i="1"/>
  <c r="GQ80" i="1"/>
  <c r="GR80" i="1"/>
  <c r="GS80" i="1"/>
  <c r="GT80" i="1"/>
  <c r="GN81" i="1"/>
  <c r="GQ81" i="1"/>
  <c r="GR81" i="1"/>
  <c r="GS81" i="1"/>
  <c r="GT81" i="1"/>
  <c r="GN82" i="1"/>
  <c r="GQ82" i="1"/>
  <c r="GR82" i="1"/>
  <c r="GS82" i="1"/>
  <c r="GT82" i="1"/>
  <c r="GN83" i="1"/>
  <c r="GQ83" i="1"/>
  <c r="GR83" i="1"/>
  <c r="GS83" i="1"/>
  <c r="GT83" i="1"/>
  <c r="GN84" i="1"/>
  <c r="GQ84" i="1"/>
  <c r="GR84" i="1"/>
  <c r="GS84" i="1"/>
  <c r="GT84" i="1"/>
  <c r="GN85" i="1"/>
  <c r="GQ85" i="1"/>
  <c r="GR85" i="1"/>
  <c r="GS85" i="1"/>
  <c r="GT85" i="1"/>
  <c r="GM86" i="1"/>
  <c r="GN86" i="1"/>
  <c r="GP86" i="1"/>
  <c r="GQ86" i="1"/>
  <c r="GR86" i="1"/>
  <c r="GS86" i="1"/>
  <c r="GT86" i="1"/>
  <c r="GN87" i="1"/>
  <c r="GP87" i="1"/>
  <c r="GQ87" i="1"/>
  <c r="GR87" i="1"/>
  <c r="GS87" i="1"/>
  <c r="GT87" i="1"/>
  <c r="GQ88" i="1"/>
  <c r="GR88" i="1"/>
  <c r="GS88" i="1"/>
  <c r="GT88" i="1"/>
  <c r="GN89" i="1"/>
  <c r="GP89" i="1"/>
  <c r="GQ89" i="1"/>
  <c r="GR89" i="1"/>
  <c r="GS89" i="1"/>
  <c r="GT89" i="1"/>
  <c r="GN90" i="1"/>
  <c r="GQ90" i="1"/>
  <c r="GR90" i="1"/>
  <c r="GS90" i="1"/>
  <c r="GT90" i="1"/>
  <c r="GN91" i="1"/>
  <c r="GQ91" i="1"/>
  <c r="GR91" i="1"/>
  <c r="GS91" i="1"/>
  <c r="GT91" i="1"/>
  <c r="GN92" i="1"/>
  <c r="GQ92" i="1"/>
  <c r="GR92" i="1"/>
  <c r="GS92" i="1"/>
  <c r="GT92" i="1"/>
  <c r="GN93" i="1"/>
  <c r="GQ93" i="1"/>
  <c r="GR93" i="1"/>
  <c r="GS93" i="1"/>
  <c r="GT93" i="1"/>
  <c r="GN94" i="1"/>
  <c r="GO94" i="1"/>
  <c r="GQ94" i="1"/>
  <c r="GR94" i="1"/>
  <c r="GS94" i="1"/>
  <c r="GT94" i="1"/>
  <c r="GN95" i="1"/>
  <c r="GQ95" i="1"/>
  <c r="GR95" i="1"/>
  <c r="GS95" i="1"/>
  <c r="GT95" i="1"/>
  <c r="GQ96" i="1"/>
  <c r="GR96" i="1"/>
  <c r="GS96" i="1"/>
  <c r="GT96" i="1"/>
  <c r="GN97" i="1"/>
  <c r="GQ97" i="1"/>
  <c r="GR97" i="1"/>
  <c r="GS97" i="1"/>
  <c r="GT97" i="1"/>
  <c r="GN98" i="1"/>
  <c r="GQ98" i="1"/>
  <c r="GR98" i="1"/>
  <c r="GS98" i="1"/>
  <c r="GT98" i="1"/>
  <c r="GN99" i="1"/>
  <c r="GQ99" i="1"/>
  <c r="GR99" i="1"/>
  <c r="GS99" i="1"/>
  <c r="GT99" i="1"/>
  <c r="GN100" i="1"/>
  <c r="GQ100" i="1"/>
  <c r="GR100" i="1"/>
  <c r="GS100" i="1"/>
  <c r="GT100" i="1"/>
  <c r="GM101" i="1"/>
  <c r="GN101" i="1"/>
  <c r="GQ101" i="1"/>
  <c r="GR101" i="1"/>
  <c r="GS101" i="1"/>
  <c r="GT101" i="1"/>
  <c r="GN102" i="1"/>
  <c r="GP102" i="1"/>
  <c r="GQ102" i="1"/>
  <c r="GR102" i="1"/>
  <c r="GS102" i="1"/>
  <c r="GT102" i="1"/>
  <c r="GN103" i="1"/>
  <c r="GQ103" i="1"/>
  <c r="GR103" i="1"/>
  <c r="GS103" i="1"/>
  <c r="GT103" i="1"/>
  <c r="GQ104" i="1"/>
  <c r="GR104" i="1"/>
  <c r="GS104" i="1"/>
  <c r="GT104" i="1"/>
  <c r="GM105" i="1"/>
  <c r="GN105" i="1"/>
  <c r="GQ105" i="1"/>
  <c r="GR105" i="1"/>
  <c r="GS105" i="1"/>
  <c r="GT105" i="1"/>
  <c r="GM106" i="1"/>
  <c r="GN106" i="1"/>
  <c r="GP106" i="1"/>
  <c r="GQ106" i="1"/>
  <c r="GR106" i="1"/>
  <c r="GS106" i="1"/>
  <c r="GT106" i="1"/>
  <c r="GN107" i="1"/>
  <c r="GQ107" i="1"/>
  <c r="GR107" i="1"/>
  <c r="GS107" i="1"/>
  <c r="GT107" i="1"/>
  <c r="GN108" i="1"/>
  <c r="GQ108" i="1"/>
  <c r="GR108" i="1"/>
  <c r="GS108" i="1"/>
  <c r="GT108" i="1"/>
  <c r="GM109" i="1"/>
  <c r="GN109" i="1"/>
  <c r="GP109" i="1"/>
  <c r="GQ109" i="1"/>
  <c r="GR109" i="1"/>
  <c r="GS109" i="1"/>
  <c r="GT109" i="1"/>
  <c r="GM110" i="1"/>
  <c r="GN110" i="1"/>
  <c r="GP110" i="1"/>
  <c r="GQ110" i="1"/>
  <c r="GR110" i="1"/>
  <c r="GS110" i="1"/>
  <c r="GT110" i="1"/>
  <c r="GN111" i="1"/>
  <c r="GQ111" i="1"/>
  <c r="GR111" i="1"/>
  <c r="GS111" i="1"/>
  <c r="GT111" i="1"/>
  <c r="GQ112" i="1"/>
  <c r="GR112" i="1"/>
  <c r="GS112" i="1"/>
  <c r="GT112" i="1"/>
  <c r="GN113" i="1"/>
  <c r="GQ113" i="1"/>
  <c r="GR113" i="1"/>
  <c r="GS113" i="1"/>
  <c r="GT113" i="1"/>
  <c r="GM114" i="1"/>
  <c r="GN114" i="1"/>
  <c r="GQ114" i="1"/>
  <c r="GR114" i="1"/>
  <c r="GS114" i="1"/>
  <c r="GT114" i="1"/>
  <c r="GN115" i="1"/>
  <c r="GP115" i="1"/>
  <c r="GQ115" i="1"/>
  <c r="GR115" i="1"/>
  <c r="GS115" i="1"/>
  <c r="GT115" i="1"/>
  <c r="GN116" i="1"/>
  <c r="GQ116" i="1"/>
  <c r="GR116" i="1"/>
  <c r="GS116" i="1"/>
  <c r="GT116" i="1"/>
  <c r="GN117" i="1"/>
  <c r="GQ117" i="1"/>
  <c r="GR117" i="1"/>
  <c r="GS117" i="1"/>
  <c r="GT117" i="1"/>
  <c r="GM118" i="1"/>
  <c r="GN118" i="1"/>
  <c r="GQ118" i="1"/>
  <c r="GR118" i="1"/>
  <c r="GS118" i="1"/>
  <c r="GT118" i="1"/>
  <c r="GN119" i="1"/>
  <c r="GP119" i="1"/>
  <c r="GQ119" i="1"/>
  <c r="GR119" i="1"/>
  <c r="GS119" i="1"/>
  <c r="GT119" i="1"/>
  <c r="GQ120" i="1"/>
  <c r="GR120" i="1"/>
  <c r="GS120" i="1"/>
  <c r="GT120" i="1"/>
  <c r="GN121" i="1"/>
  <c r="GQ121" i="1"/>
  <c r="GR121" i="1"/>
  <c r="GS121" i="1"/>
  <c r="GT121" i="1"/>
  <c r="GN122" i="1"/>
  <c r="GQ122" i="1"/>
  <c r="GR122" i="1"/>
  <c r="GS122" i="1"/>
  <c r="GT122" i="1"/>
  <c r="GN123" i="1"/>
  <c r="GQ123" i="1"/>
  <c r="GR123" i="1"/>
  <c r="GS123" i="1"/>
  <c r="GT123" i="1"/>
  <c r="GN124" i="1"/>
  <c r="GO124" i="1"/>
  <c r="GQ124" i="1"/>
  <c r="GR124" i="1"/>
  <c r="GS124" i="1"/>
  <c r="GT124" i="1"/>
  <c r="GN125" i="1"/>
  <c r="GP125" i="1"/>
  <c r="GQ125" i="1"/>
  <c r="GR125" i="1"/>
  <c r="GS125" i="1"/>
  <c r="GT125" i="1"/>
  <c r="GN126" i="1"/>
  <c r="GQ126" i="1"/>
  <c r="GR126" i="1"/>
  <c r="GS126" i="1"/>
  <c r="GT126" i="1"/>
  <c r="GN127" i="1"/>
  <c r="GQ127" i="1"/>
  <c r="GR127" i="1"/>
  <c r="GS127" i="1"/>
  <c r="GT127" i="1"/>
  <c r="HD126" i="1"/>
  <c r="HT130" i="1" s="1"/>
  <c r="HG126" i="1"/>
  <c r="HW130" i="1" s="1"/>
  <c r="HH126" i="1"/>
  <c r="HX130" i="1" s="1"/>
  <c r="HI126" i="1"/>
  <c r="HY130" i="1" s="1"/>
  <c r="HJ126" i="1"/>
  <c r="HZ130" i="1" s="1"/>
  <c r="GU130" i="1"/>
  <c r="GV130" i="1"/>
  <c r="GW130" i="1"/>
  <c r="GX130" i="1"/>
  <c r="GY130" i="1"/>
  <c r="GZ130" i="1"/>
  <c r="HA130" i="1"/>
  <c r="HB130" i="1"/>
  <c r="GN130" i="1"/>
  <c r="GQ130" i="1"/>
  <c r="GR130" i="1"/>
  <c r="GS130" i="1"/>
  <c r="GT130" i="1"/>
  <c r="HD127" i="1"/>
  <c r="HT131" i="1" s="1"/>
  <c r="HG127" i="1"/>
  <c r="HW131" i="1" s="1"/>
  <c r="HH127" i="1"/>
  <c r="HX131" i="1" s="1"/>
  <c r="HI127" i="1"/>
  <c r="HY131" i="1" s="1"/>
  <c r="HJ127" i="1"/>
  <c r="HZ131" i="1" s="1"/>
  <c r="GV131" i="1"/>
  <c r="GY131" i="1"/>
  <c r="GZ131" i="1"/>
  <c r="HA131" i="1"/>
  <c r="HB131" i="1"/>
  <c r="GN131" i="1"/>
  <c r="GQ131" i="1"/>
  <c r="GR131" i="1"/>
  <c r="GS131" i="1"/>
  <c r="GT131" i="1"/>
  <c r="HD128" i="1"/>
  <c r="HT132" i="1" s="1"/>
  <c r="HG128" i="1"/>
  <c r="HW132" i="1" s="1"/>
  <c r="HH128" i="1"/>
  <c r="HX132" i="1" s="1"/>
  <c r="HI128" i="1"/>
  <c r="HY132" i="1" s="1"/>
  <c r="HJ128" i="1"/>
  <c r="HZ132" i="1" s="1"/>
  <c r="GU132" i="1"/>
  <c r="GV132" i="1"/>
  <c r="GX132" i="1"/>
  <c r="GY132" i="1"/>
  <c r="GZ132" i="1"/>
  <c r="HA132" i="1"/>
  <c r="HB132" i="1"/>
  <c r="GN132" i="1"/>
  <c r="GO132" i="1"/>
  <c r="GP132" i="1"/>
  <c r="GQ132" i="1"/>
  <c r="GR132" i="1"/>
  <c r="GS132" i="1"/>
  <c r="GT132" i="1"/>
  <c r="IU129" i="1"/>
  <c r="IU6" i="1"/>
  <c r="IU7" i="1"/>
  <c r="IU8" i="1"/>
  <c r="IU9" i="1"/>
  <c r="IU10" i="1"/>
  <c r="IU11" i="1"/>
  <c r="IU12" i="1"/>
  <c r="IU13" i="1"/>
  <c r="IU14" i="1"/>
  <c r="IU15" i="1"/>
  <c r="IU16" i="1"/>
  <c r="IU17" i="1"/>
  <c r="IU18" i="1"/>
  <c r="IU19" i="1"/>
  <c r="IU20" i="1"/>
  <c r="IU21" i="1"/>
  <c r="IU22" i="1"/>
  <c r="IU23" i="1"/>
  <c r="IU24" i="1"/>
  <c r="IU25" i="1"/>
  <c r="IU26" i="1"/>
  <c r="IU27" i="1"/>
  <c r="IU28" i="1"/>
  <c r="IU29" i="1"/>
  <c r="IU30" i="1"/>
  <c r="IU31" i="1"/>
  <c r="IU32" i="1"/>
  <c r="IU33" i="1"/>
  <c r="IU34" i="1"/>
  <c r="IU35" i="1"/>
  <c r="IU36" i="1"/>
  <c r="IU37" i="1"/>
  <c r="IU38" i="1"/>
  <c r="IU39" i="1"/>
  <c r="IU40" i="1"/>
  <c r="IU41" i="1"/>
  <c r="IU42" i="1"/>
  <c r="IU43" i="1"/>
  <c r="IU44" i="1"/>
  <c r="IU45" i="1"/>
  <c r="IU46" i="1"/>
  <c r="IU47" i="1"/>
  <c r="IU48" i="1"/>
  <c r="IU49" i="1"/>
  <c r="IU50" i="1"/>
  <c r="IU51" i="1"/>
  <c r="IU52" i="1"/>
  <c r="IU53" i="1"/>
  <c r="IU54" i="1"/>
  <c r="IU55" i="1"/>
  <c r="IU56" i="1"/>
  <c r="IU57" i="1"/>
  <c r="IU58" i="1"/>
  <c r="IU59" i="1"/>
  <c r="IU60" i="1"/>
  <c r="IU61" i="1"/>
  <c r="IU62" i="1"/>
  <c r="IU63" i="1"/>
  <c r="IU64" i="1"/>
  <c r="IU65" i="1"/>
  <c r="IU66" i="1"/>
  <c r="IU67" i="1"/>
  <c r="IU68" i="1"/>
  <c r="IU69" i="1"/>
  <c r="IU70" i="1"/>
  <c r="IU71" i="1"/>
  <c r="IU72" i="1"/>
  <c r="IU73" i="1"/>
  <c r="IU74" i="1"/>
  <c r="IU75" i="1"/>
  <c r="IU76" i="1"/>
  <c r="IU77" i="1"/>
  <c r="IU78" i="1"/>
  <c r="IU79" i="1"/>
  <c r="IU80" i="1"/>
  <c r="IU81" i="1"/>
  <c r="IU82" i="1"/>
  <c r="IU83" i="1"/>
  <c r="IU84" i="1"/>
  <c r="IU85" i="1"/>
  <c r="IU86" i="1"/>
  <c r="IU87" i="1"/>
  <c r="IU88" i="1"/>
  <c r="IU89" i="1"/>
  <c r="IU90" i="1"/>
  <c r="IU91" i="1"/>
  <c r="IU92" i="1"/>
  <c r="IU93" i="1"/>
  <c r="IU94" i="1"/>
  <c r="IU95" i="1"/>
  <c r="IU96" i="1"/>
  <c r="IU97" i="1"/>
  <c r="IU98" i="1"/>
  <c r="IU99" i="1"/>
  <c r="IU100" i="1"/>
  <c r="IU101" i="1"/>
  <c r="IU102" i="1"/>
  <c r="IU103" i="1"/>
  <c r="IU104" i="1"/>
  <c r="IU105" i="1"/>
  <c r="IU106" i="1"/>
  <c r="IU107" i="1"/>
  <c r="IU108" i="1"/>
  <c r="IU109" i="1"/>
  <c r="IU110" i="1"/>
  <c r="IU111" i="1"/>
  <c r="IU112" i="1"/>
  <c r="IU113" i="1"/>
  <c r="IU114" i="1"/>
  <c r="IU115" i="1"/>
  <c r="IU116" i="1"/>
  <c r="IU117" i="1"/>
  <c r="IU118" i="1"/>
  <c r="IU119" i="1"/>
  <c r="IU120" i="1"/>
  <c r="IU121" i="1"/>
  <c r="IU122" i="1"/>
  <c r="IU123" i="1"/>
  <c r="IU124" i="1"/>
  <c r="IU125" i="1"/>
  <c r="IU126" i="1"/>
  <c r="IU127" i="1"/>
  <c r="IU128" i="1"/>
  <c r="IU130" i="1"/>
  <c r="IU131" i="1"/>
  <c r="IU132" i="1"/>
  <c r="FO129" i="1"/>
  <c r="B129" i="1"/>
  <c r="FO128" i="1"/>
  <c r="B128" i="1"/>
  <c r="V128" i="1" s="1"/>
  <c r="B128" i="62" s="1"/>
  <c r="FH6" i="1"/>
  <c r="FG6" i="1"/>
  <c r="FH65" i="1"/>
  <c r="FG65" i="1"/>
  <c r="FL65" i="1" s="1"/>
  <c r="FI65" i="1"/>
  <c r="FJ65" i="1"/>
  <c r="FK65" i="1"/>
  <c r="B6" i="1"/>
  <c r="FH5" i="1"/>
  <c r="FG5" i="1"/>
  <c r="B5" i="1"/>
  <c r="FH7" i="1"/>
  <c r="FG7" i="1"/>
  <c r="B7" i="1"/>
  <c r="V7" i="1" s="1"/>
  <c r="B7" i="62" s="1"/>
  <c r="FH8" i="1"/>
  <c r="FG8" i="1"/>
  <c r="B8" i="1"/>
  <c r="FH9" i="1"/>
  <c r="FG9" i="1"/>
  <c r="B9" i="1"/>
  <c r="FH10" i="1"/>
  <c r="FG10" i="1"/>
  <c r="B10" i="1"/>
  <c r="FH11" i="1"/>
  <c r="FG11" i="1"/>
  <c r="B11" i="1"/>
  <c r="V11" i="1" s="1"/>
  <c r="B11" i="62" s="1"/>
  <c r="FH12" i="1"/>
  <c r="FG12" i="1"/>
  <c r="B12" i="1"/>
  <c r="FH13" i="1"/>
  <c r="FG13" i="1"/>
  <c r="B13" i="1"/>
  <c r="FH14" i="1"/>
  <c r="FG14" i="1"/>
  <c r="B14" i="1"/>
  <c r="FH15" i="1"/>
  <c r="FG15" i="1"/>
  <c r="B15" i="1"/>
  <c r="V15" i="1" s="1"/>
  <c r="B15" i="62" s="1"/>
  <c r="FH16" i="1"/>
  <c r="FG16" i="1"/>
  <c r="B16" i="1"/>
  <c r="FH17" i="1"/>
  <c r="FG17" i="1"/>
  <c r="B17" i="1"/>
  <c r="V17" i="1" s="1"/>
  <c r="B17" i="62" s="1"/>
  <c r="FH18" i="1"/>
  <c r="FG18" i="1"/>
  <c r="B18" i="1"/>
  <c r="FH19" i="1"/>
  <c r="FG19" i="1"/>
  <c r="B19" i="1"/>
  <c r="V19" i="1" s="1"/>
  <c r="B19" i="62" s="1"/>
  <c r="FH20" i="1"/>
  <c r="FG20" i="1"/>
  <c r="B20" i="1"/>
  <c r="FH21" i="1"/>
  <c r="FG21" i="1"/>
  <c r="B21" i="1"/>
  <c r="V21" i="1" s="1"/>
  <c r="B21" i="62" s="1"/>
  <c r="FH22" i="1"/>
  <c r="FG22" i="1"/>
  <c r="B22" i="1"/>
  <c r="FH23" i="1"/>
  <c r="FG23" i="1"/>
  <c r="B23" i="1"/>
  <c r="V23" i="1" s="1"/>
  <c r="B23" i="62" s="1"/>
  <c r="FH24" i="1"/>
  <c r="FG24" i="1"/>
  <c r="B24" i="1"/>
  <c r="V24" i="1" s="1"/>
  <c r="B24" i="62" s="1"/>
  <c r="FH25" i="1"/>
  <c r="FG25" i="1"/>
  <c r="B25" i="1"/>
  <c r="V25" i="1" s="1"/>
  <c r="B25" i="62" s="1"/>
  <c r="FH26" i="1"/>
  <c r="FG26" i="1"/>
  <c r="B26" i="1"/>
  <c r="FH27" i="1"/>
  <c r="FG27" i="1"/>
  <c r="B27" i="1"/>
  <c r="V27" i="1" s="1"/>
  <c r="B27" i="62" s="1"/>
  <c r="FH28" i="1"/>
  <c r="FG28" i="1"/>
  <c r="B28" i="1"/>
  <c r="FH29" i="1"/>
  <c r="FG29" i="1"/>
  <c r="B29" i="1"/>
  <c r="FH30" i="1"/>
  <c r="FG30" i="1"/>
  <c r="B30" i="1"/>
  <c r="FH31" i="1"/>
  <c r="FG31" i="1"/>
  <c r="B31" i="1"/>
  <c r="V31" i="1" s="1"/>
  <c r="B31" i="62" s="1"/>
  <c r="FH32" i="1"/>
  <c r="FG32" i="1"/>
  <c r="B32" i="1"/>
  <c r="FH33" i="1"/>
  <c r="FG33" i="1"/>
  <c r="B33" i="1"/>
  <c r="V33" i="1" s="1"/>
  <c r="B33" i="62" s="1"/>
  <c r="FH34" i="1"/>
  <c r="FG34" i="1"/>
  <c r="B34" i="1"/>
  <c r="FH35" i="1"/>
  <c r="FG35" i="1"/>
  <c r="B35" i="1"/>
  <c r="V35" i="1" s="1"/>
  <c r="B35" i="62" s="1"/>
  <c r="FH36" i="1"/>
  <c r="FG36" i="1"/>
  <c r="B36" i="1"/>
  <c r="FH37" i="1"/>
  <c r="FG37" i="1"/>
  <c r="B37" i="1"/>
  <c r="V37" i="1" s="1"/>
  <c r="B37" i="62" s="1"/>
  <c r="FH38" i="1"/>
  <c r="FG38" i="1"/>
  <c r="B38" i="1"/>
  <c r="FH39" i="1"/>
  <c r="FG39" i="1"/>
  <c r="B39" i="1"/>
  <c r="V39" i="1" s="1"/>
  <c r="B39" i="62" s="1"/>
  <c r="FH40" i="1"/>
  <c r="FG40" i="1"/>
  <c r="B40" i="1"/>
  <c r="V40" i="1" s="1"/>
  <c r="B40" i="62" s="1"/>
  <c r="FH41" i="1"/>
  <c r="FG41" i="1"/>
  <c r="B41" i="1"/>
  <c r="V41" i="1" s="1"/>
  <c r="B41" i="62" s="1"/>
  <c r="FH42" i="1"/>
  <c r="FG42" i="1"/>
  <c r="B42" i="1"/>
  <c r="FH43" i="1"/>
  <c r="FG43" i="1"/>
  <c r="B43" i="1"/>
  <c r="V43" i="1" s="1"/>
  <c r="B43" i="62" s="1"/>
  <c r="FH44" i="1"/>
  <c r="FG44" i="1"/>
  <c r="B44" i="1"/>
  <c r="FH45" i="1"/>
  <c r="FG45" i="1"/>
  <c r="B45" i="1"/>
  <c r="FH46" i="1"/>
  <c r="FG46" i="1"/>
  <c r="B46" i="1"/>
  <c r="FH47" i="1"/>
  <c r="FG47" i="1"/>
  <c r="B47" i="1"/>
  <c r="V47" i="1" s="1"/>
  <c r="B47" i="62" s="1"/>
  <c r="FH48" i="1"/>
  <c r="FG48" i="1"/>
  <c r="B48" i="1"/>
  <c r="FH49" i="1"/>
  <c r="FG49" i="1"/>
  <c r="B49" i="1"/>
  <c r="V49" i="1" s="1"/>
  <c r="B49" i="62" s="1"/>
  <c r="FH50" i="1"/>
  <c r="FG50" i="1"/>
  <c r="B50" i="1"/>
  <c r="V50" i="1" s="1"/>
  <c r="B50" i="62" s="1"/>
  <c r="FH51" i="1"/>
  <c r="FG51" i="1"/>
  <c r="B51" i="1"/>
  <c r="V51" i="1" s="1"/>
  <c r="B51" i="62" s="1"/>
  <c r="FH52" i="1"/>
  <c r="FG52" i="1"/>
  <c r="B52" i="1"/>
  <c r="FH53" i="1"/>
  <c r="FG53" i="1"/>
  <c r="B53" i="1"/>
  <c r="V53" i="1" s="1"/>
  <c r="B53" i="62" s="1"/>
  <c r="FH54" i="1"/>
  <c r="FG54" i="1"/>
  <c r="B54" i="1"/>
  <c r="FH55" i="1"/>
  <c r="FG55" i="1"/>
  <c r="B55" i="1"/>
  <c r="V55" i="1" s="1"/>
  <c r="B55" i="62" s="1"/>
  <c r="FH56" i="1"/>
  <c r="FG56" i="1"/>
  <c r="B56" i="1"/>
  <c r="V56" i="1" s="1"/>
  <c r="B56" i="62" s="1"/>
  <c r="FH57" i="1"/>
  <c r="FG57" i="1"/>
  <c r="B57" i="1"/>
  <c r="V57" i="1" s="1"/>
  <c r="B57" i="62" s="1"/>
  <c r="FH58" i="1"/>
  <c r="FG58" i="1"/>
  <c r="B58" i="1"/>
  <c r="V58" i="1" s="1"/>
  <c r="B58" i="62" s="1"/>
  <c r="FH59" i="1"/>
  <c r="FG59" i="1"/>
  <c r="FL59" i="1" s="1"/>
  <c r="FI59" i="1"/>
  <c r="FJ59" i="1"/>
  <c r="FK59" i="1"/>
  <c r="B59" i="1"/>
  <c r="V59" i="1" s="1"/>
  <c r="B59" i="62" s="1"/>
  <c r="FH60" i="1"/>
  <c r="FG60" i="1"/>
  <c r="FL60" i="1" s="1"/>
  <c r="FI60" i="1"/>
  <c r="FJ60" i="1"/>
  <c r="FK60" i="1"/>
  <c r="B60" i="1"/>
  <c r="FH61" i="1"/>
  <c r="FG61" i="1"/>
  <c r="FL61" i="1" s="1"/>
  <c r="FI61" i="1"/>
  <c r="FJ61" i="1"/>
  <c r="FK61" i="1"/>
  <c r="B61" i="1"/>
  <c r="FH62" i="1"/>
  <c r="FG62" i="1"/>
  <c r="FL62" i="1" s="1"/>
  <c r="FI62" i="1"/>
  <c r="FJ62" i="1"/>
  <c r="FK62" i="1"/>
  <c r="B62" i="1"/>
  <c r="FH63" i="1"/>
  <c r="FG63" i="1"/>
  <c r="FL63" i="1" s="1"/>
  <c r="FI63" i="1"/>
  <c r="FJ63" i="1"/>
  <c r="FK63" i="1"/>
  <c r="B63" i="1"/>
  <c r="V63" i="1" s="1"/>
  <c r="B63" i="62" s="1"/>
  <c r="FH64" i="1"/>
  <c r="FG64" i="1"/>
  <c r="FL64" i="1" s="1"/>
  <c r="FI64" i="1"/>
  <c r="FJ64" i="1"/>
  <c r="FK64" i="1"/>
  <c r="B64" i="1"/>
  <c r="B65" i="1"/>
  <c r="V65" i="1" s="1"/>
  <c r="B65" i="62" s="1"/>
  <c r="B66" i="1"/>
  <c r="B67" i="1"/>
  <c r="B68" i="1"/>
  <c r="V68" i="1" s="1"/>
  <c r="B68" i="62" s="1"/>
  <c r="B69" i="1"/>
  <c r="V69" i="1" s="1"/>
  <c r="B69" i="62" s="1"/>
  <c r="B70" i="1"/>
  <c r="FO71" i="1"/>
  <c r="B71" i="1"/>
  <c r="V71" i="1" s="1"/>
  <c r="B71" i="62" s="1"/>
  <c r="FO72" i="1"/>
  <c r="B72" i="1"/>
  <c r="V72" i="1" s="1"/>
  <c r="B72" i="62" s="1"/>
  <c r="FO73" i="1"/>
  <c r="B73" i="1"/>
  <c r="V73" i="1" s="1"/>
  <c r="B73" i="62" s="1"/>
  <c r="FO74" i="1"/>
  <c r="B74" i="1"/>
  <c r="FO75" i="1"/>
  <c r="B75" i="1"/>
  <c r="V75" i="1" s="1"/>
  <c r="B75" i="62" s="1"/>
  <c r="FO76" i="1"/>
  <c r="B76" i="1"/>
  <c r="V76" i="1" s="1"/>
  <c r="B76" i="62" s="1"/>
  <c r="FO77" i="1"/>
  <c r="B77" i="1"/>
  <c r="FO78" i="1"/>
  <c r="B78" i="1"/>
  <c r="FO79" i="1"/>
  <c r="B79" i="1"/>
  <c r="V79" i="1" s="1"/>
  <c r="B79" i="62" s="1"/>
  <c r="FO80" i="1"/>
  <c r="B80" i="1"/>
  <c r="V80" i="1" s="1"/>
  <c r="B80" i="62" s="1"/>
  <c r="FO81" i="1"/>
  <c r="B81" i="1"/>
  <c r="V81" i="1" s="1"/>
  <c r="B81" i="62" s="1"/>
  <c r="FO82" i="1"/>
  <c r="B82" i="1"/>
  <c r="FO83" i="1"/>
  <c r="B83" i="1"/>
  <c r="FO84" i="1"/>
  <c r="B84" i="1"/>
  <c r="V84" i="1" s="1"/>
  <c r="B84" i="62" s="1"/>
  <c r="FO85" i="1"/>
  <c r="B85" i="1"/>
  <c r="V85" i="1" s="1"/>
  <c r="B85" i="62" s="1"/>
  <c r="FO86" i="1"/>
  <c r="B86" i="1"/>
  <c r="FO87" i="1"/>
  <c r="B87" i="1"/>
  <c r="V87" i="1" s="1"/>
  <c r="B87" i="62" s="1"/>
  <c r="FO88" i="1"/>
  <c r="B88" i="1"/>
  <c r="V88" i="1" s="1"/>
  <c r="B88" i="62" s="1"/>
  <c r="FO89" i="1"/>
  <c r="B89" i="1"/>
  <c r="V89" i="1" s="1"/>
  <c r="B89" i="62" s="1"/>
  <c r="FO90" i="1"/>
  <c r="B90" i="1"/>
  <c r="V90" i="1" s="1"/>
  <c r="B90" i="62" s="1"/>
  <c r="FO91" i="1"/>
  <c r="B91" i="1"/>
  <c r="V91" i="1" s="1"/>
  <c r="B91" i="62" s="1"/>
  <c r="FO92" i="1"/>
  <c r="B92" i="1"/>
  <c r="V92" i="1" s="1"/>
  <c r="B92" i="62" s="1"/>
  <c r="FO93" i="1"/>
  <c r="B93" i="1"/>
  <c r="FO94" i="1"/>
  <c r="B94" i="1"/>
  <c r="V94" i="1" s="1"/>
  <c r="B94" i="62" s="1"/>
  <c r="FO95" i="1"/>
  <c r="B95" i="1"/>
  <c r="V95" i="1" s="1"/>
  <c r="B95" i="62" s="1"/>
  <c r="FO96" i="1"/>
  <c r="B96" i="1"/>
  <c r="FO97" i="1"/>
  <c r="B97" i="1"/>
  <c r="V97" i="1" s="1"/>
  <c r="B97" i="62" s="1"/>
  <c r="FO98" i="1"/>
  <c r="B98" i="1"/>
  <c r="V98" i="1" s="1"/>
  <c r="B98" i="62" s="1"/>
  <c r="FO99" i="1"/>
  <c r="B99" i="1"/>
  <c r="FO100" i="1"/>
  <c r="B100" i="1"/>
  <c r="V100" i="1" s="1"/>
  <c r="B100" i="62" s="1"/>
  <c r="FO101" i="1"/>
  <c r="B101" i="1"/>
  <c r="V101" i="1" s="1"/>
  <c r="B101" i="62" s="1"/>
  <c r="FO102" i="1"/>
  <c r="B102" i="1"/>
  <c r="FO103" i="1"/>
  <c r="B103" i="1"/>
  <c r="V103" i="1" s="1"/>
  <c r="B103" i="62" s="1"/>
  <c r="FO104" i="1"/>
  <c r="B104" i="1"/>
  <c r="V104" i="1" s="1"/>
  <c r="B104" i="62" s="1"/>
  <c r="FO105" i="1"/>
  <c r="B105" i="1"/>
  <c r="V105" i="1" s="1"/>
  <c r="B105" i="62" s="1"/>
  <c r="FO106" i="1"/>
  <c r="B106" i="1"/>
  <c r="V106" i="1" s="1"/>
  <c r="B106" i="62" s="1"/>
  <c r="FO107" i="1"/>
  <c r="B107" i="1"/>
  <c r="V107" i="1" s="1"/>
  <c r="B107" i="62" s="1"/>
  <c r="FO108" i="1"/>
  <c r="B108" i="1"/>
  <c r="V108" i="1" s="1"/>
  <c r="B108" i="62" s="1"/>
  <c r="FO109" i="1"/>
  <c r="B109" i="1"/>
  <c r="FO110" i="1"/>
  <c r="B110" i="1"/>
  <c r="V110" i="1" s="1"/>
  <c r="B110" i="62" s="1"/>
  <c r="FO111" i="1"/>
  <c r="B111" i="1"/>
  <c r="V111" i="1" s="1"/>
  <c r="B111" i="62" s="1"/>
  <c r="FO112" i="1"/>
  <c r="B112" i="1"/>
  <c r="FO113" i="1"/>
  <c r="B113" i="1"/>
  <c r="V113" i="1" s="1"/>
  <c r="B113" i="62" s="1"/>
  <c r="FO114" i="1"/>
  <c r="B114" i="1"/>
  <c r="V114" i="1" s="1"/>
  <c r="B114" i="62" s="1"/>
  <c r="FO115" i="1"/>
  <c r="B115" i="1"/>
  <c r="FO116" i="1"/>
  <c r="B116" i="1"/>
  <c r="V116" i="1" s="1"/>
  <c r="B116" i="62" s="1"/>
  <c r="FO117" i="1"/>
  <c r="B117" i="1"/>
  <c r="V117" i="1" s="1"/>
  <c r="B117" i="62" s="1"/>
  <c r="FO118" i="1"/>
  <c r="B118" i="1"/>
  <c r="FO119" i="1"/>
  <c r="B119" i="1"/>
  <c r="V119" i="1" s="1"/>
  <c r="B119" i="62" s="1"/>
  <c r="FO120" i="1"/>
  <c r="B120" i="1"/>
  <c r="V120" i="1" s="1"/>
  <c r="B120" i="62" s="1"/>
  <c r="FO121" i="1"/>
  <c r="B121" i="1"/>
  <c r="V121" i="1" s="1"/>
  <c r="B121" i="62" s="1"/>
  <c r="FO122" i="1"/>
  <c r="B122" i="1"/>
  <c r="V122" i="1" s="1"/>
  <c r="B122" i="62" s="1"/>
  <c r="FO123" i="1"/>
  <c r="B123" i="1"/>
  <c r="V123" i="1" s="1"/>
  <c r="B123" i="62" s="1"/>
  <c r="FO124" i="1"/>
  <c r="B124" i="1"/>
  <c r="V124" i="1" s="1"/>
  <c r="B124" i="62" s="1"/>
  <c r="FO125" i="1"/>
  <c r="B125" i="1"/>
  <c r="FO126" i="1"/>
  <c r="B126" i="1"/>
  <c r="V126" i="1" s="1"/>
  <c r="B126" i="62" s="1"/>
  <c r="FO127" i="1"/>
  <c r="B127" i="1"/>
  <c r="V127" i="1" s="1"/>
  <c r="B127" i="62" s="1"/>
  <c r="FO130" i="1"/>
  <c r="B130" i="1"/>
  <c r="V130" i="1" s="1"/>
  <c r="B130" i="62" s="1"/>
  <c r="FO131" i="1"/>
  <c r="B131" i="1"/>
  <c r="V131" i="1" s="1"/>
  <c r="B131" i="62" s="1"/>
  <c r="F131" i="62" s="1"/>
  <c r="FO132" i="1"/>
  <c r="B132" i="1"/>
  <c r="FN129" i="1"/>
  <c r="FN128" i="1"/>
  <c r="FG69" i="1"/>
  <c r="FL69" i="1" s="1"/>
  <c r="FG66" i="1"/>
  <c r="FL66" i="1" s="1"/>
  <c r="FG67" i="1"/>
  <c r="FL67" i="1" s="1"/>
  <c r="FG68" i="1"/>
  <c r="FL68" i="1" s="1"/>
  <c r="FN70" i="1"/>
  <c r="FN71" i="1"/>
  <c r="FN72" i="1"/>
  <c r="FN73" i="1"/>
  <c r="FN74" i="1"/>
  <c r="FN75" i="1"/>
  <c r="FN76" i="1"/>
  <c r="FN77" i="1"/>
  <c r="FN78" i="1"/>
  <c r="FN79" i="1"/>
  <c r="FN80" i="1"/>
  <c r="FN81" i="1"/>
  <c r="FN82" i="1"/>
  <c r="FN83" i="1"/>
  <c r="FN84" i="1"/>
  <c r="FN85" i="1"/>
  <c r="FN86" i="1"/>
  <c r="FN87" i="1"/>
  <c r="FN88" i="1"/>
  <c r="FN89" i="1"/>
  <c r="FN90" i="1"/>
  <c r="FN91" i="1"/>
  <c r="FN92" i="1"/>
  <c r="FN93" i="1"/>
  <c r="FN94" i="1"/>
  <c r="FN95" i="1"/>
  <c r="FN96" i="1"/>
  <c r="FN97" i="1"/>
  <c r="FN98" i="1"/>
  <c r="FN99" i="1"/>
  <c r="FN100" i="1"/>
  <c r="FN101" i="1"/>
  <c r="FN102" i="1"/>
  <c r="FN103" i="1"/>
  <c r="FN104" i="1"/>
  <c r="FN105" i="1"/>
  <c r="FN106" i="1"/>
  <c r="FN107" i="1"/>
  <c r="FN108" i="1"/>
  <c r="FN109" i="1"/>
  <c r="FN110" i="1"/>
  <c r="FN111" i="1"/>
  <c r="FN112" i="1"/>
  <c r="FN113" i="1"/>
  <c r="FN114" i="1"/>
  <c r="FN115" i="1"/>
  <c r="FN116" i="1"/>
  <c r="FN117" i="1"/>
  <c r="FN118" i="1"/>
  <c r="FN119" i="1"/>
  <c r="FN120" i="1"/>
  <c r="FN121" i="1"/>
  <c r="FN122" i="1"/>
  <c r="FN123" i="1"/>
  <c r="FN124" i="1"/>
  <c r="FN125" i="1"/>
  <c r="FN126" i="1"/>
  <c r="FN127" i="1"/>
  <c r="FN130" i="1"/>
  <c r="FN131" i="1"/>
  <c r="FN132" i="1"/>
  <c r="FC129" i="1"/>
  <c r="K129" i="19" s="1"/>
  <c r="AH129" i="19" s="1"/>
  <c r="FC130" i="1"/>
  <c r="K130" i="19" s="1"/>
  <c r="AH130" i="19" s="1"/>
  <c r="FC131" i="1"/>
  <c r="K131" i="19" s="1"/>
  <c r="AH131" i="19" s="1"/>
  <c r="FC132" i="1"/>
  <c r="K132" i="19" s="1"/>
  <c r="AH132" i="19" s="1"/>
  <c r="BT129" i="1"/>
  <c r="BT5" i="1"/>
  <c r="BT10" i="1"/>
  <c r="BT14" i="1"/>
  <c r="BT18" i="1"/>
  <c r="BT22" i="1"/>
  <c r="BT23" i="1"/>
  <c r="BT25" i="1"/>
  <c r="BT26" i="1"/>
  <c r="BT27" i="1"/>
  <c r="BT28" i="1"/>
  <c r="BT30" i="1"/>
  <c r="BT31" i="1"/>
  <c r="BT34" i="1"/>
  <c r="BT35" i="1"/>
  <c r="BT38" i="1"/>
  <c r="BT39" i="1"/>
  <c r="BT42" i="1"/>
  <c r="BT43" i="1"/>
  <c r="BT44" i="1"/>
  <c r="BT46" i="1"/>
  <c r="BT47" i="1"/>
  <c r="BT50" i="1"/>
  <c r="BT51" i="1"/>
  <c r="BT54" i="1"/>
  <c r="BT55" i="1"/>
  <c r="BT58" i="1"/>
  <c r="BT59" i="1"/>
  <c r="BT60" i="1"/>
  <c r="BT62" i="1"/>
  <c r="BT63" i="1"/>
  <c r="BT66" i="1"/>
  <c r="BT67" i="1"/>
  <c r="BT70" i="1"/>
  <c r="BT71" i="1"/>
  <c r="BT74" i="1"/>
  <c r="BT75" i="1"/>
  <c r="BT76" i="1"/>
  <c r="BT78" i="1"/>
  <c r="BT79" i="1"/>
  <c r="BT82" i="1"/>
  <c r="BT83" i="1"/>
  <c r="BT86" i="1"/>
  <c r="BT87" i="1"/>
  <c r="BT90" i="1"/>
  <c r="BT91" i="1"/>
  <c r="BT92" i="1"/>
  <c r="BT94" i="1"/>
  <c r="BT95" i="1"/>
  <c r="BT98" i="1"/>
  <c r="BT99" i="1"/>
  <c r="BT101" i="1"/>
  <c r="BT102" i="1"/>
  <c r="BT106" i="1"/>
  <c r="BT108" i="1"/>
  <c r="BT110" i="1"/>
  <c r="BT114" i="1"/>
  <c r="BT118" i="1"/>
  <c r="BT122" i="1"/>
  <c r="BT124" i="1"/>
  <c r="BT126" i="1"/>
  <c r="BT130" i="1"/>
  <c r="BT132" i="1"/>
  <c r="AP5" i="1"/>
  <c r="AP61" i="1"/>
  <c r="AQ5" i="1"/>
  <c r="AQ61" i="1"/>
  <c r="AS5" i="1"/>
  <c r="AS61" i="1"/>
  <c r="AT5" i="1"/>
  <c r="AT61" i="1"/>
  <c r="AU5" i="1"/>
  <c r="AU61" i="1"/>
  <c r="N6" i="1"/>
  <c r="N5" i="1"/>
  <c r="O5" i="1"/>
  <c r="Q5" i="1"/>
  <c r="R5" i="1"/>
  <c r="S5" i="1"/>
  <c r="O6" i="1"/>
  <c r="Y6" i="1" s="1"/>
  <c r="Q6" i="1"/>
  <c r="R6" i="1"/>
  <c r="S6" i="1"/>
  <c r="N7" i="1"/>
  <c r="O7" i="1"/>
  <c r="Q7" i="1"/>
  <c r="R7" i="1"/>
  <c r="S7" i="1"/>
  <c r="N8" i="1"/>
  <c r="O8" i="1"/>
  <c r="Q8" i="1"/>
  <c r="R8" i="1"/>
  <c r="S8" i="1"/>
  <c r="N9" i="1"/>
  <c r="O9" i="1"/>
  <c r="Q9" i="1"/>
  <c r="R9" i="1"/>
  <c r="S9" i="1"/>
  <c r="AP6" i="1"/>
  <c r="AQ6" i="1"/>
  <c r="AS6" i="1"/>
  <c r="AT6" i="1"/>
  <c r="AU6" i="1"/>
  <c r="N10" i="1"/>
  <c r="O10" i="1"/>
  <c r="Q10" i="1"/>
  <c r="R10" i="1"/>
  <c r="S10" i="1"/>
  <c r="AC10" i="1" s="1"/>
  <c r="AP7" i="1"/>
  <c r="AG7" i="1" s="1"/>
  <c r="AQ7" i="1"/>
  <c r="AS7" i="1"/>
  <c r="AT7" i="1"/>
  <c r="AU7" i="1"/>
  <c r="N11" i="1"/>
  <c r="O11" i="1"/>
  <c r="Q11" i="1"/>
  <c r="R11" i="1"/>
  <c r="S11" i="1"/>
  <c r="AP8" i="1"/>
  <c r="AQ8" i="1"/>
  <c r="AS8" i="1"/>
  <c r="AJ8" i="1" s="1"/>
  <c r="AT8" i="1"/>
  <c r="AU8" i="1"/>
  <c r="N12" i="1"/>
  <c r="O12" i="1"/>
  <c r="Q12" i="1"/>
  <c r="R12" i="1"/>
  <c r="S12" i="1"/>
  <c r="AP9" i="1"/>
  <c r="AG9" i="1" s="1"/>
  <c r="AQ9" i="1"/>
  <c r="AS9" i="1"/>
  <c r="AT9" i="1"/>
  <c r="AU9" i="1"/>
  <c r="AL9" i="1" s="1"/>
  <c r="N13" i="1"/>
  <c r="O13" i="1"/>
  <c r="Q13" i="1"/>
  <c r="R13" i="1"/>
  <c r="S13" i="1"/>
  <c r="AP10" i="1"/>
  <c r="AQ10" i="1"/>
  <c r="AS10" i="1"/>
  <c r="AJ10" i="1" s="1"/>
  <c r="AT10" i="1"/>
  <c r="AU10" i="1"/>
  <c r="N14" i="1"/>
  <c r="X14" i="1" s="1"/>
  <c r="O14" i="1"/>
  <c r="Q14" i="1"/>
  <c r="R14" i="1"/>
  <c r="S14" i="1"/>
  <c r="AC14" i="1" s="1"/>
  <c r="AP11" i="1"/>
  <c r="AG11" i="1" s="1"/>
  <c r="AQ11" i="1"/>
  <c r="AS11" i="1"/>
  <c r="AT11" i="1"/>
  <c r="AU11" i="1"/>
  <c r="AL11" i="1" s="1"/>
  <c r="N15" i="1"/>
  <c r="O15" i="1"/>
  <c r="Q15" i="1"/>
  <c r="R15" i="1"/>
  <c r="S15" i="1"/>
  <c r="AP12" i="1"/>
  <c r="AQ12" i="1"/>
  <c r="AS12" i="1"/>
  <c r="AJ12" i="1" s="1"/>
  <c r="AT12" i="1"/>
  <c r="AU12" i="1"/>
  <c r="N16" i="1"/>
  <c r="O16" i="1"/>
  <c r="Q16" i="1"/>
  <c r="R16" i="1"/>
  <c r="S16" i="1"/>
  <c r="AP13" i="1"/>
  <c r="AG13" i="1" s="1"/>
  <c r="AQ13" i="1"/>
  <c r="AS13" i="1"/>
  <c r="AT13" i="1"/>
  <c r="AU13" i="1"/>
  <c r="AL13" i="1" s="1"/>
  <c r="N17" i="1"/>
  <c r="O17" i="1"/>
  <c r="Q17" i="1"/>
  <c r="R17" i="1"/>
  <c r="S17" i="1"/>
  <c r="AP14" i="1"/>
  <c r="AQ14" i="1"/>
  <c r="AS14" i="1"/>
  <c r="AJ14" i="1" s="1"/>
  <c r="AT14" i="1"/>
  <c r="AU14" i="1"/>
  <c r="N18" i="1"/>
  <c r="O18" i="1"/>
  <c r="Q18" i="1"/>
  <c r="R18" i="1"/>
  <c r="S18" i="1"/>
  <c r="AC18" i="1" s="1"/>
  <c r="AP15" i="1"/>
  <c r="AG15" i="1" s="1"/>
  <c r="AQ15" i="1"/>
  <c r="AS15" i="1"/>
  <c r="AT15" i="1"/>
  <c r="AU15" i="1"/>
  <c r="AL15" i="1" s="1"/>
  <c r="N19" i="1"/>
  <c r="O19" i="1"/>
  <c r="Q19" i="1"/>
  <c r="R19" i="1"/>
  <c r="S19" i="1"/>
  <c r="AP16" i="1"/>
  <c r="AQ16" i="1"/>
  <c r="AS16" i="1"/>
  <c r="AJ16" i="1" s="1"/>
  <c r="AT16" i="1"/>
  <c r="AU16" i="1"/>
  <c r="N20" i="1"/>
  <c r="O20" i="1"/>
  <c r="Q20" i="1"/>
  <c r="R20" i="1"/>
  <c r="S20" i="1"/>
  <c r="AP17" i="1"/>
  <c r="AG17" i="1" s="1"/>
  <c r="AQ17" i="1"/>
  <c r="AS17" i="1"/>
  <c r="AT17" i="1"/>
  <c r="AU17" i="1"/>
  <c r="AL17" i="1" s="1"/>
  <c r="N21" i="1"/>
  <c r="O21" i="1"/>
  <c r="Q21" i="1"/>
  <c r="R21" i="1"/>
  <c r="S21" i="1"/>
  <c r="AP18" i="1"/>
  <c r="AQ18" i="1"/>
  <c r="AS18" i="1"/>
  <c r="AJ18" i="1" s="1"/>
  <c r="AT18" i="1"/>
  <c r="AU18" i="1"/>
  <c r="N22" i="1"/>
  <c r="O22" i="1"/>
  <c r="Q22" i="1"/>
  <c r="R22" i="1"/>
  <c r="S22" i="1"/>
  <c r="AP19" i="1"/>
  <c r="AG19" i="1" s="1"/>
  <c r="AQ19" i="1"/>
  <c r="AS19" i="1"/>
  <c r="AT19" i="1"/>
  <c r="AU19" i="1"/>
  <c r="AL19" i="1" s="1"/>
  <c r="N23" i="1"/>
  <c r="O23" i="1"/>
  <c r="Q23" i="1"/>
  <c r="R23" i="1"/>
  <c r="S23" i="1"/>
  <c r="AP20" i="1"/>
  <c r="AQ20" i="1"/>
  <c r="AS20" i="1"/>
  <c r="AJ20" i="1" s="1"/>
  <c r="AT20" i="1"/>
  <c r="AU20" i="1"/>
  <c r="N24" i="1"/>
  <c r="O24" i="1"/>
  <c r="Q24" i="1"/>
  <c r="R24" i="1"/>
  <c r="S24" i="1"/>
  <c r="AP21" i="1"/>
  <c r="AG21" i="1" s="1"/>
  <c r="AQ21" i="1"/>
  <c r="AS21" i="1"/>
  <c r="AT21" i="1"/>
  <c r="AU21" i="1"/>
  <c r="AL21" i="1" s="1"/>
  <c r="N25" i="1"/>
  <c r="O25" i="1"/>
  <c r="Q25" i="1"/>
  <c r="R25" i="1"/>
  <c r="S25" i="1"/>
  <c r="AP22" i="1"/>
  <c r="AQ22" i="1"/>
  <c r="AS22" i="1"/>
  <c r="AJ22" i="1" s="1"/>
  <c r="AT22" i="1"/>
  <c r="AU22" i="1"/>
  <c r="N26" i="1"/>
  <c r="O26" i="1"/>
  <c r="Q26" i="1"/>
  <c r="R26" i="1"/>
  <c r="S26" i="1"/>
  <c r="AC26" i="1" s="1"/>
  <c r="AP23" i="1"/>
  <c r="AG23" i="1" s="1"/>
  <c r="AQ23" i="1"/>
  <c r="AS23" i="1"/>
  <c r="AT23" i="1"/>
  <c r="AU23" i="1"/>
  <c r="AL23" i="1" s="1"/>
  <c r="N27" i="1"/>
  <c r="O27" i="1"/>
  <c r="Q27" i="1"/>
  <c r="R27" i="1"/>
  <c r="S27" i="1"/>
  <c r="AP24" i="1"/>
  <c r="AQ24" i="1"/>
  <c r="AS24" i="1"/>
  <c r="AJ24" i="1" s="1"/>
  <c r="AT24" i="1"/>
  <c r="AU24" i="1"/>
  <c r="N28" i="1"/>
  <c r="O28" i="1"/>
  <c r="Q28" i="1"/>
  <c r="R28" i="1"/>
  <c r="S28" i="1"/>
  <c r="AP25" i="1"/>
  <c r="AG25" i="1" s="1"/>
  <c r="AQ25" i="1"/>
  <c r="AS25" i="1"/>
  <c r="AT25" i="1"/>
  <c r="AU25" i="1"/>
  <c r="AL25" i="1" s="1"/>
  <c r="N29" i="1"/>
  <c r="O29" i="1"/>
  <c r="Q29" i="1"/>
  <c r="R29" i="1"/>
  <c r="S29" i="1"/>
  <c r="AP26" i="1"/>
  <c r="AQ26" i="1"/>
  <c r="AS26" i="1"/>
  <c r="AJ26" i="1" s="1"/>
  <c r="AT26" i="1"/>
  <c r="AU26" i="1"/>
  <c r="N30" i="1"/>
  <c r="O30" i="1"/>
  <c r="Q30" i="1"/>
  <c r="R30" i="1"/>
  <c r="S30" i="1"/>
  <c r="AC30" i="1" s="1"/>
  <c r="AP27" i="1"/>
  <c r="AG27" i="1" s="1"/>
  <c r="AQ27" i="1"/>
  <c r="AS27" i="1"/>
  <c r="AT27" i="1"/>
  <c r="AU27" i="1"/>
  <c r="AL27" i="1" s="1"/>
  <c r="N31" i="1"/>
  <c r="O31" i="1"/>
  <c r="Q31" i="1"/>
  <c r="R31" i="1"/>
  <c r="S31" i="1"/>
  <c r="AP28" i="1"/>
  <c r="AQ28" i="1"/>
  <c r="AS28" i="1"/>
  <c r="AJ28" i="1" s="1"/>
  <c r="AT28" i="1"/>
  <c r="AU28" i="1"/>
  <c r="N32" i="1"/>
  <c r="O32" i="1"/>
  <c r="Q32" i="1"/>
  <c r="R32" i="1"/>
  <c r="S32" i="1"/>
  <c r="AP29" i="1"/>
  <c r="AG29" i="1" s="1"/>
  <c r="AQ29" i="1"/>
  <c r="AS29" i="1"/>
  <c r="AT29" i="1"/>
  <c r="AU29" i="1"/>
  <c r="AL29" i="1" s="1"/>
  <c r="N33" i="1"/>
  <c r="O33" i="1"/>
  <c r="Q33" i="1"/>
  <c r="R33" i="1"/>
  <c r="S33" i="1"/>
  <c r="AP30" i="1"/>
  <c r="AQ30" i="1"/>
  <c r="AS30" i="1"/>
  <c r="AJ30" i="1" s="1"/>
  <c r="AT30" i="1"/>
  <c r="AU30" i="1"/>
  <c r="N34" i="1"/>
  <c r="O34" i="1"/>
  <c r="Q34" i="1"/>
  <c r="R34" i="1"/>
  <c r="S34" i="1"/>
  <c r="AC34" i="1" s="1"/>
  <c r="AP31" i="1"/>
  <c r="AG31" i="1" s="1"/>
  <c r="AQ31" i="1"/>
  <c r="AS31" i="1"/>
  <c r="AT31" i="1"/>
  <c r="AU31" i="1"/>
  <c r="AL31" i="1" s="1"/>
  <c r="N35" i="1"/>
  <c r="O35" i="1"/>
  <c r="Q35" i="1"/>
  <c r="R35" i="1"/>
  <c r="S35" i="1"/>
  <c r="AP32" i="1"/>
  <c r="AQ32" i="1"/>
  <c r="AS32" i="1"/>
  <c r="AJ32" i="1" s="1"/>
  <c r="AT32" i="1"/>
  <c r="AU32" i="1"/>
  <c r="N36" i="1"/>
  <c r="O36" i="1"/>
  <c r="Q36" i="1"/>
  <c r="R36" i="1"/>
  <c r="S36" i="1"/>
  <c r="AP33" i="1"/>
  <c r="AG33" i="1" s="1"/>
  <c r="AQ33" i="1"/>
  <c r="AS33" i="1"/>
  <c r="AT33" i="1"/>
  <c r="AU33" i="1"/>
  <c r="AL33" i="1" s="1"/>
  <c r="N37" i="1"/>
  <c r="O37" i="1"/>
  <c r="Q37" i="1"/>
  <c r="R37" i="1"/>
  <c r="S37" i="1"/>
  <c r="AP34" i="1"/>
  <c r="AQ34" i="1"/>
  <c r="AS34" i="1"/>
  <c r="AJ34" i="1" s="1"/>
  <c r="AT34" i="1"/>
  <c r="AU34" i="1"/>
  <c r="N38" i="1"/>
  <c r="O38" i="1"/>
  <c r="Q38" i="1"/>
  <c r="R38" i="1"/>
  <c r="S38" i="1"/>
  <c r="AC38" i="1" s="1"/>
  <c r="AP35" i="1"/>
  <c r="AG35" i="1" s="1"/>
  <c r="AQ35" i="1"/>
  <c r="AS35" i="1"/>
  <c r="AT35" i="1"/>
  <c r="AU35" i="1"/>
  <c r="AL35" i="1" s="1"/>
  <c r="N39" i="1"/>
  <c r="O39" i="1"/>
  <c r="Q39" i="1"/>
  <c r="R39" i="1"/>
  <c r="S39" i="1"/>
  <c r="AP36" i="1"/>
  <c r="AQ36" i="1"/>
  <c r="AS36" i="1"/>
  <c r="AJ36" i="1" s="1"/>
  <c r="AT36" i="1"/>
  <c r="AU36" i="1"/>
  <c r="N40" i="1"/>
  <c r="O40" i="1"/>
  <c r="Q40" i="1"/>
  <c r="R40" i="1"/>
  <c r="S40" i="1"/>
  <c r="AP37" i="1"/>
  <c r="AG37" i="1" s="1"/>
  <c r="AQ37" i="1"/>
  <c r="AS37" i="1"/>
  <c r="AT37" i="1"/>
  <c r="AU37" i="1"/>
  <c r="AL37" i="1" s="1"/>
  <c r="N41" i="1"/>
  <c r="O41" i="1"/>
  <c r="Q41" i="1"/>
  <c r="R41" i="1"/>
  <c r="S41" i="1"/>
  <c r="AP38" i="1"/>
  <c r="AQ38" i="1"/>
  <c r="AS38" i="1"/>
  <c r="AJ38" i="1" s="1"/>
  <c r="AT38" i="1"/>
  <c r="AU38" i="1"/>
  <c r="N42" i="1"/>
  <c r="O42" i="1"/>
  <c r="Q42" i="1"/>
  <c r="R42" i="1"/>
  <c r="S42" i="1"/>
  <c r="AP39" i="1"/>
  <c r="AG39" i="1" s="1"/>
  <c r="AQ39" i="1"/>
  <c r="AS39" i="1"/>
  <c r="AT39" i="1"/>
  <c r="AU39" i="1"/>
  <c r="AL39" i="1" s="1"/>
  <c r="N43" i="1"/>
  <c r="O43" i="1"/>
  <c r="Q43" i="1"/>
  <c r="R43" i="1"/>
  <c r="S43" i="1"/>
  <c r="AP40" i="1"/>
  <c r="AQ40" i="1"/>
  <c r="AS40" i="1"/>
  <c r="AJ40" i="1" s="1"/>
  <c r="AT40" i="1"/>
  <c r="AU40" i="1"/>
  <c r="N44" i="1"/>
  <c r="O44" i="1"/>
  <c r="Q44" i="1"/>
  <c r="R44" i="1"/>
  <c r="S44" i="1"/>
  <c r="AP41" i="1"/>
  <c r="AG41" i="1" s="1"/>
  <c r="AQ41" i="1"/>
  <c r="AS41" i="1"/>
  <c r="AT41" i="1"/>
  <c r="AU41" i="1"/>
  <c r="AL41" i="1" s="1"/>
  <c r="N45" i="1"/>
  <c r="O45" i="1"/>
  <c r="Q45" i="1"/>
  <c r="R45" i="1"/>
  <c r="S45" i="1"/>
  <c r="AP42" i="1"/>
  <c r="AQ42" i="1"/>
  <c r="AS42" i="1"/>
  <c r="AJ42" i="1" s="1"/>
  <c r="AT42" i="1"/>
  <c r="AU42" i="1"/>
  <c r="N46" i="1"/>
  <c r="O46" i="1"/>
  <c r="Q46" i="1"/>
  <c r="R46" i="1"/>
  <c r="S46" i="1"/>
  <c r="AC46" i="1" s="1"/>
  <c r="AP43" i="1"/>
  <c r="AG43" i="1" s="1"/>
  <c r="AQ43" i="1"/>
  <c r="AS43" i="1"/>
  <c r="AT43" i="1"/>
  <c r="AU43" i="1"/>
  <c r="AL43" i="1" s="1"/>
  <c r="N47" i="1"/>
  <c r="O47" i="1"/>
  <c r="Q47" i="1"/>
  <c r="R47" i="1"/>
  <c r="S47" i="1"/>
  <c r="AP44" i="1"/>
  <c r="AQ44" i="1"/>
  <c r="AS44" i="1"/>
  <c r="AJ44" i="1" s="1"/>
  <c r="AT44" i="1"/>
  <c r="AU44" i="1"/>
  <c r="N48" i="1"/>
  <c r="X48" i="1" s="1"/>
  <c r="O48" i="1"/>
  <c r="Q48" i="1"/>
  <c r="R48" i="1"/>
  <c r="S48" i="1"/>
  <c r="AP45" i="1"/>
  <c r="AG45" i="1" s="1"/>
  <c r="AQ45" i="1"/>
  <c r="AS45" i="1"/>
  <c r="AT45" i="1"/>
  <c r="AU45" i="1"/>
  <c r="AL45" i="1" s="1"/>
  <c r="N49" i="1"/>
  <c r="O49" i="1"/>
  <c r="Q49" i="1"/>
  <c r="R49" i="1"/>
  <c r="S49" i="1"/>
  <c r="AP46" i="1"/>
  <c r="AQ46" i="1"/>
  <c r="AS46" i="1"/>
  <c r="AJ46" i="1" s="1"/>
  <c r="AT46" i="1"/>
  <c r="AU46" i="1"/>
  <c r="N50" i="1"/>
  <c r="O50" i="1"/>
  <c r="Q50" i="1"/>
  <c r="R50" i="1"/>
  <c r="S50" i="1"/>
  <c r="AP47" i="1"/>
  <c r="AG47" i="1" s="1"/>
  <c r="AQ47" i="1"/>
  <c r="AS47" i="1"/>
  <c r="AT47" i="1"/>
  <c r="AU47" i="1"/>
  <c r="AL47" i="1" s="1"/>
  <c r="N51" i="1"/>
  <c r="O51" i="1"/>
  <c r="Q51" i="1"/>
  <c r="R51" i="1"/>
  <c r="S51" i="1"/>
  <c r="AP48" i="1"/>
  <c r="AQ48" i="1"/>
  <c r="AS48" i="1"/>
  <c r="AJ48" i="1" s="1"/>
  <c r="AT48" i="1"/>
  <c r="AU48" i="1"/>
  <c r="N52" i="1"/>
  <c r="O52" i="1"/>
  <c r="Q52" i="1"/>
  <c r="R52" i="1"/>
  <c r="S52" i="1"/>
  <c r="AP49" i="1"/>
  <c r="AG49" i="1" s="1"/>
  <c r="AQ49" i="1"/>
  <c r="AS49" i="1"/>
  <c r="AT49" i="1"/>
  <c r="AU49" i="1"/>
  <c r="AL49" i="1" s="1"/>
  <c r="N53" i="1"/>
  <c r="O53" i="1"/>
  <c r="Q53" i="1"/>
  <c r="R53" i="1"/>
  <c r="S53" i="1"/>
  <c r="AP50" i="1"/>
  <c r="AQ50" i="1"/>
  <c r="AS50" i="1"/>
  <c r="AJ50" i="1" s="1"/>
  <c r="AT50" i="1"/>
  <c r="AU50" i="1"/>
  <c r="N54" i="1"/>
  <c r="X54" i="1" s="1"/>
  <c r="O54" i="1"/>
  <c r="Q54" i="1"/>
  <c r="R54" i="1"/>
  <c r="S54" i="1"/>
  <c r="AC54" i="1" s="1"/>
  <c r="AP51" i="1"/>
  <c r="AG51" i="1" s="1"/>
  <c r="AQ51" i="1"/>
  <c r="AS51" i="1"/>
  <c r="AT51" i="1"/>
  <c r="AU51" i="1"/>
  <c r="AL51" i="1" s="1"/>
  <c r="N55" i="1"/>
  <c r="O55" i="1"/>
  <c r="Q55" i="1"/>
  <c r="R55" i="1"/>
  <c r="S55" i="1"/>
  <c r="AP52" i="1"/>
  <c r="AQ52" i="1"/>
  <c r="AS52" i="1"/>
  <c r="AJ52" i="1" s="1"/>
  <c r="AT52" i="1"/>
  <c r="AU52" i="1"/>
  <c r="N56" i="1"/>
  <c r="O56" i="1"/>
  <c r="Q56" i="1"/>
  <c r="R56" i="1"/>
  <c r="S56" i="1"/>
  <c r="AP53" i="1"/>
  <c r="AG53" i="1" s="1"/>
  <c r="AQ53" i="1"/>
  <c r="AS53" i="1"/>
  <c r="AT53" i="1"/>
  <c r="AU53" i="1"/>
  <c r="AL53" i="1" s="1"/>
  <c r="N57" i="1"/>
  <c r="O57" i="1"/>
  <c r="Q57" i="1"/>
  <c r="R57" i="1"/>
  <c r="S57" i="1"/>
  <c r="AP54" i="1"/>
  <c r="AQ54" i="1"/>
  <c r="AS54" i="1"/>
  <c r="AJ54" i="1" s="1"/>
  <c r="AT54" i="1"/>
  <c r="AU54" i="1"/>
  <c r="N58" i="1"/>
  <c r="X58" i="1" s="1"/>
  <c r="O58" i="1"/>
  <c r="Q58" i="1"/>
  <c r="R58" i="1"/>
  <c r="S58" i="1"/>
  <c r="AP55" i="1"/>
  <c r="AG55" i="1" s="1"/>
  <c r="AQ55" i="1"/>
  <c r="AS55" i="1"/>
  <c r="AT55" i="1"/>
  <c r="AU55" i="1"/>
  <c r="AL55" i="1" s="1"/>
  <c r="N59" i="1"/>
  <c r="O59" i="1"/>
  <c r="Q59" i="1"/>
  <c r="R59" i="1"/>
  <c r="S59" i="1"/>
  <c r="AP56" i="1"/>
  <c r="AQ56" i="1"/>
  <c r="AS56" i="1"/>
  <c r="AJ56" i="1" s="1"/>
  <c r="AT56" i="1"/>
  <c r="AU56" i="1"/>
  <c r="N60" i="1"/>
  <c r="O60" i="1"/>
  <c r="Q60" i="1"/>
  <c r="R60" i="1"/>
  <c r="S60" i="1"/>
  <c r="AP57" i="1"/>
  <c r="AG57" i="1" s="1"/>
  <c r="AQ57" i="1"/>
  <c r="AS57" i="1"/>
  <c r="AT57" i="1"/>
  <c r="AU57" i="1"/>
  <c r="AL57" i="1" s="1"/>
  <c r="N61" i="1"/>
  <c r="O61" i="1"/>
  <c r="Q61" i="1"/>
  <c r="R61" i="1"/>
  <c r="S61" i="1"/>
  <c r="AP58" i="1"/>
  <c r="AQ58" i="1"/>
  <c r="AS58" i="1"/>
  <c r="AJ58" i="1" s="1"/>
  <c r="AT58" i="1"/>
  <c r="AU58" i="1"/>
  <c r="N62" i="1"/>
  <c r="X62" i="1" s="1"/>
  <c r="O62" i="1"/>
  <c r="Q62" i="1"/>
  <c r="R62" i="1"/>
  <c r="S62" i="1"/>
  <c r="AP59" i="1"/>
  <c r="AG59" i="1" s="1"/>
  <c r="AQ59" i="1"/>
  <c r="AS59" i="1"/>
  <c r="AT59" i="1"/>
  <c r="AU59" i="1"/>
  <c r="AL59" i="1" s="1"/>
  <c r="N63" i="1"/>
  <c r="O63" i="1"/>
  <c r="Q63" i="1"/>
  <c r="R63" i="1"/>
  <c r="S63" i="1"/>
  <c r="AP60" i="1"/>
  <c r="AQ60" i="1"/>
  <c r="AS60" i="1"/>
  <c r="AJ60" i="1" s="1"/>
  <c r="AT60" i="1"/>
  <c r="AU60" i="1"/>
  <c r="N64" i="1"/>
  <c r="O64" i="1"/>
  <c r="Q64" i="1"/>
  <c r="R64" i="1"/>
  <c r="S64" i="1"/>
  <c r="N65" i="1"/>
  <c r="O65" i="1"/>
  <c r="Q65" i="1"/>
  <c r="R65" i="1"/>
  <c r="S65" i="1"/>
  <c r="AY66" i="1"/>
  <c r="AZ66" i="1"/>
  <c r="BB66" i="1"/>
  <c r="BC66" i="1"/>
  <c r="BD66" i="1"/>
  <c r="N66" i="1"/>
  <c r="O66" i="1"/>
  <c r="Q66" i="1"/>
  <c r="R66" i="1"/>
  <c r="S66" i="1"/>
  <c r="AY67" i="1"/>
  <c r="AZ67" i="1"/>
  <c r="BB67" i="1"/>
  <c r="BC67" i="1"/>
  <c r="BD67" i="1"/>
  <c r="N67" i="1"/>
  <c r="O67" i="1"/>
  <c r="Q67" i="1"/>
  <c r="R67" i="1"/>
  <c r="S67" i="1"/>
  <c r="AY68" i="1"/>
  <c r="AZ68" i="1"/>
  <c r="BB68" i="1"/>
  <c r="BC68" i="1"/>
  <c r="BD68" i="1"/>
  <c r="N68" i="1"/>
  <c r="O68" i="1"/>
  <c r="Q68" i="1"/>
  <c r="R68" i="1"/>
  <c r="S68" i="1"/>
  <c r="AY69" i="1"/>
  <c r="AZ69" i="1"/>
  <c r="BB69" i="1"/>
  <c r="BC69" i="1"/>
  <c r="BD69" i="1"/>
  <c r="N69" i="1"/>
  <c r="O69" i="1"/>
  <c r="Q69" i="1"/>
  <c r="R69" i="1"/>
  <c r="S69" i="1"/>
  <c r="AY70" i="1"/>
  <c r="AZ70" i="1"/>
  <c r="BB70" i="1"/>
  <c r="BC70" i="1"/>
  <c r="BD70" i="1"/>
  <c r="N70" i="1"/>
  <c r="O70" i="1"/>
  <c r="Q70" i="1"/>
  <c r="R70" i="1"/>
  <c r="S70" i="1"/>
  <c r="AY71" i="1"/>
  <c r="AZ71" i="1"/>
  <c r="BB71" i="1"/>
  <c r="BC71" i="1"/>
  <c r="BD71" i="1"/>
  <c r="N71" i="1"/>
  <c r="O71" i="1"/>
  <c r="Q71" i="1"/>
  <c r="R71" i="1"/>
  <c r="AB71" i="1" s="1"/>
  <c r="S71" i="1"/>
  <c r="AY72" i="1"/>
  <c r="AZ72" i="1"/>
  <c r="BB72" i="1"/>
  <c r="BC72" i="1"/>
  <c r="BD72" i="1"/>
  <c r="N72" i="1"/>
  <c r="O72" i="1"/>
  <c r="Q72" i="1"/>
  <c r="R72" i="1"/>
  <c r="S72" i="1"/>
  <c r="AY73" i="1"/>
  <c r="AZ73" i="1"/>
  <c r="BB73" i="1"/>
  <c r="BC73" i="1"/>
  <c r="BD73" i="1"/>
  <c r="N73" i="1"/>
  <c r="O73" i="1"/>
  <c r="Q73" i="1"/>
  <c r="R73" i="1"/>
  <c r="S73" i="1"/>
  <c r="AY74" i="1"/>
  <c r="AZ74" i="1"/>
  <c r="BB74" i="1"/>
  <c r="BC74" i="1"/>
  <c r="BD74" i="1"/>
  <c r="N74" i="1"/>
  <c r="O74" i="1"/>
  <c r="Q74" i="1"/>
  <c r="R74" i="1"/>
  <c r="S74" i="1"/>
  <c r="AY75" i="1"/>
  <c r="AZ75" i="1"/>
  <c r="BB75" i="1"/>
  <c r="BC75" i="1"/>
  <c r="BD75" i="1"/>
  <c r="N75" i="1"/>
  <c r="O75" i="1"/>
  <c r="Q75" i="1"/>
  <c r="R75" i="1"/>
  <c r="S75" i="1"/>
  <c r="AY76" i="1"/>
  <c r="AZ76" i="1"/>
  <c r="BB76" i="1"/>
  <c r="BC76" i="1"/>
  <c r="BD76" i="1"/>
  <c r="N76" i="1"/>
  <c r="O76" i="1"/>
  <c r="Q76" i="1"/>
  <c r="R76" i="1"/>
  <c r="S76" i="1"/>
  <c r="AY77" i="1"/>
  <c r="AZ77" i="1"/>
  <c r="BB77" i="1"/>
  <c r="BC77" i="1"/>
  <c r="BD77" i="1"/>
  <c r="N77" i="1"/>
  <c r="O77" i="1"/>
  <c r="Q77" i="1"/>
  <c r="R77" i="1"/>
  <c r="S77" i="1"/>
  <c r="AY78" i="1"/>
  <c r="AZ78" i="1"/>
  <c r="BB78" i="1"/>
  <c r="BC78" i="1"/>
  <c r="BD78" i="1"/>
  <c r="N78" i="1"/>
  <c r="O78" i="1"/>
  <c r="Q78" i="1"/>
  <c r="R78" i="1"/>
  <c r="S78" i="1"/>
  <c r="AY79" i="1"/>
  <c r="AZ79" i="1"/>
  <c r="BB79" i="1"/>
  <c r="BC79" i="1"/>
  <c r="BD79" i="1"/>
  <c r="N79" i="1"/>
  <c r="O79" i="1"/>
  <c r="Q79" i="1"/>
  <c r="R79" i="1"/>
  <c r="AB79" i="1" s="1"/>
  <c r="S79" i="1"/>
  <c r="AY80" i="1"/>
  <c r="AZ80" i="1"/>
  <c r="BB80" i="1"/>
  <c r="BC80" i="1"/>
  <c r="BD80" i="1"/>
  <c r="N80" i="1"/>
  <c r="O80" i="1"/>
  <c r="Q80" i="1"/>
  <c r="R80" i="1"/>
  <c r="S80" i="1"/>
  <c r="AY81" i="1"/>
  <c r="AZ81" i="1"/>
  <c r="BB81" i="1"/>
  <c r="BC81" i="1"/>
  <c r="BD81" i="1"/>
  <c r="N81" i="1"/>
  <c r="O81" i="1"/>
  <c r="Q81" i="1"/>
  <c r="R81" i="1"/>
  <c r="S81" i="1"/>
  <c r="AY82" i="1"/>
  <c r="AZ82" i="1"/>
  <c r="BB82" i="1"/>
  <c r="BC82" i="1"/>
  <c r="BD82" i="1"/>
  <c r="N82" i="1"/>
  <c r="O82" i="1"/>
  <c r="Q82" i="1"/>
  <c r="R82" i="1"/>
  <c r="S82" i="1"/>
  <c r="AY83" i="1"/>
  <c r="AZ83" i="1"/>
  <c r="BB83" i="1"/>
  <c r="BC83" i="1"/>
  <c r="BD83" i="1"/>
  <c r="N83" i="1"/>
  <c r="O83" i="1"/>
  <c r="Q83" i="1"/>
  <c r="R83" i="1"/>
  <c r="S83" i="1"/>
  <c r="AY84" i="1"/>
  <c r="AZ84" i="1"/>
  <c r="BB84" i="1"/>
  <c r="BC84" i="1"/>
  <c r="BD84" i="1"/>
  <c r="N84" i="1"/>
  <c r="O84" i="1"/>
  <c r="Q84" i="1"/>
  <c r="R84" i="1"/>
  <c r="S84" i="1"/>
  <c r="AY85" i="1"/>
  <c r="AZ85" i="1"/>
  <c r="BB85" i="1"/>
  <c r="BC85" i="1"/>
  <c r="BD85" i="1"/>
  <c r="N85" i="1"/>
  <c r="O85" i="1"/>
  <c r="Q85" i="1"/>
  <c r="R85" i="1"/>
  <c r="S85" i="1"/>
  <c r="AY86" i="1"/>
  <c r="AZ86" i="1"/>
  <c r="BB86" i="1"/>
  <c r="BC86" i="1"/>
  <c r="BD86" i="1"/>
  <c r="N86" i="1"/>
  <c r="O86" i="1"/>
  <c r="Q86" i="1"/>
  <c r="R86" i="1"/>
  <c r="S86" i="1"/>
  <c r="AY87" i="1"/>
  <c r="AZ87" i="1"/>
  <c r="BB87" i="1"/>
  <c r="BC87" i="1"/>
  <c r="BD87" i="1"/>
  <c r="N87" i="1"/>
  <c r="O87" i="1"/>
  <c r="Q87" i="1"/>
  <c r="R87" i="1"/>
  <c r="AB87" i="1" s="1"/>
  <c r="S87" i="1"/>
  <c r="AY88" i="1"/>
  <c r="AZ88" i="1"/>
  <c r="BB88" i="1"/>
  <c r="BC88" i="1"/>
  <c r="BD88" i="1"/>
  <c r="N88" i="1"/>
  <c r="O88" i="1"/>
  <c r="Q88" i="1"/>
  <c r="R88" i="1"/>
  <c r="S88" i="1"/>
  <c r="AY89" i="1"/>
  <c r="AZ89" i="1"/>
  <c r="BB89" i="1"/>
  <c r="BC89" i="1"/>
  <c r="BD89" i="1"/>
  <c r="N89" i="1"/>
  <c r="O89" i="1"/>
  <c r="Q89" i="1"/>
  <c r="R89" i="1"/>
  <c r="S89" i="1"/>
  <c r="AY90" i="1"/>
  <c r="AZ90" i="1"/>
  <c r="BB90" i="1"/>
  <c r="BC90" i="1"/>
  <c r="BD90" i="1"/>
  <c r="N90" i="1"/>
  <c r="O90" i="1"/>
  <c r="Q90" i="1"/>
  <c r="R90" i="1"/>
  <c r="S90" i="1"/>
  <c r="AY91" i="1"/>
  <c r="AZ91" i="1"/>
  <c r="BB91" i="1"/>
  <c r="BC91" i="1"/>
  <c r="BD91" i="1"/>
  <c r="N91" i="1"/>
  <c r="O91" i="1"/>
  <c r="Q91" i="1"/>
  <c r="R91" i="1"/>
  <c r="S91" i="1"/>
  <c r="AY92" i="1"/>
  <c r="AZ92" i="1"/>
  <c r="BB92" i="1"/>
  <c r="BC92" i="1"/>
  <c r="BD92" i="1"/>
  <c r="N92" i="1"/>
  <c r="O92" i="1"/>
  <c r="Q92" i="1"/>
  <c r="R92" i="1"/>
  <c r="S92" i="1"/>
  <c r="AY93" i="1"/>
  <c r="AZ93" i="1"/>
  <c r="BB93" i="1"/>
  <c r="BC93" i="1"/>
  <c r="BD93" i="1"/>
  <c r="N93" i="1"/>
  <c r="O93" i="1"/>
  <c r="Q93" i="1"/>
  <c r="R93" i="1"/>
  <c r="S93" i="1"/>
  <c r="AY94" i="1"/>
  <c r="AZ94" i="1"/>
  <c r="BB94" i="1"/>
  <c r="BC94" i="1"/>
  <c r="BD94" i="1"/>
  <c r="N94" i="1"/>
  <c r="O94" i="1"/>
  <c r="Q94" i="1"/>
  <c r="R94" i="1"/>
  <c r="S94" i="1"/>
  <c r="AY95" i="1"/>
  <c r="AZ95" i="1"/>
  <c r="BB95" i="1"/>
  <c r="BC95" i="1"/>
  <c r="BD95" i="1"/>
  <c r="N95" i="1"/>
  <c r="O95" i="1"/>
  <c r="Q95" i="1"/>
  <c r="R95" i="1"/>
  <c r="S95" i="1"/>
  <c r="AY96" i="1"/>
  <c r="AZ96" i="1"/>
  <c r="BB96" i="1"/>
  <c r="BC96" i="1"/>
  <c r="BD96" i="1"/>
  <c r="N96" i="1"/>
  <c r="O96" i="1"/>
  <c r="Q96" i="1"/>
  <c r="R96" i="1"/>
  <c r="S96" i="1"/>
  <c r="AY97" i="1"/>
  <c r="AZ97" i="1"/>
  <c r="BB97" i="1"/>
  <c r="BC97" i="1"/>
  <c r="BD97" i="1"/>
  <c r="N97" i="1"/>
  <c r="O97" i="1"/>
  <c r="Q97" i="1"/>
  <c r="R97" i="1"/>
  <c r="S97" i="1"/>
  <c r="AY98" i="1"/>
  <c r="AZ98" i="1"/>
  <c r="BB98" i="1"/>
  <c r="BC98" i="1"/>
  <c r="BD98" i="1"/>
  <c r="N98" i="1"/>
  <c r="O98" i="1"/>
  <c r="Q98" i="1"/>
  <c r="R98" i="1"/>
  <c r="S98" i="1"/>
  <c r="AY99" i="1"/>
  <c r="AZ99" i="1"/>
  <c r="BB99" i="1"/>
  <c r="BC99" i="1"/>
  <c r="BD99" i="1"/>
  <c r="N99" i="1"/>
  <c r="O99" i="1"/>
  <c r="Q99" i="1"/>
  <c r="R99" i="1"/>
  <c r="AB99" i="1" s="1"/>
  <c r="S99" i="1"/>
  <c r="AY100" i="1"/>
  <c r="AZ100" i="1"/>
  <c r="BB100" i="1"/>
  <c r="BC100" i="1"/>
  <c r="BD100" i="1"/>
  <c r="N100" i="1"/>
  <c r="O100" i="1"/>
  <c r="Q100" i="1"/>
  <c r="R100" i="1"/>
  <c r="S100" i="1"/>
  <c r="AY101" i="1"/>
  <c r="AZ101" i="1"/>
  <c r="BB101" i="1"/>
  <c r="BC101" i="1"/>
  <c r="BD101" i="1"/>
  <c r="N101" i="1"/>
  <c r="O101" i="1"/>
  <c r="Q101" i="1"/>
  <c r="R101" i="1"/>
  <c r="S101" i="1"/>
  <c r="AY102" i="1"/>
  <c r="AZ102" i="1"/>
  <c r="BB102" i="1"/>
  <c r="BC102" i="1"/>
  <c r="BD102" i="1"/>
  <c r="N102" i="1"/>
  <c r="O102" i="1"/>
  <c r="Q102" i="1"/>
  <c r="R102" i="1"/>
  <c r="S102" i="1"/>
  <c r="AY103" i="1"/>
  <c r="AZ103" i="1"/>
  <c r="BB103" i="1"/>
  <c r="BC103" i="1"/>
  <c r="BD103" i="1"/>
  <c r="N103" i="1"/>
  <c r="O103" i="1"/>
  <c r="Q103" i="1"/>
  <c r="R103" i="1"/>
  <c r="AB103" i="1" s="1"/>
  <c r="S103" i="1"/>
  <c r="AY104" i="1"/>
  <c r="AZ104" i="1"/>
  <c r="BB104" i="1"/>
  <c r="BC104" i="1"/>
  <c r="BD104" i="1"/>
  <c r="N104" i="1"/>
  <c r="O104" i="1"/>
  <c r="Q104" i="1"/>
  <c r="R104" i="1"/>
  <c r="S104" i="1"/>
  <c r="AY105" i="1"/>
  <c r="AZ105" i="1"/>
  <c r="BB105" i="1"/>
  <c r="BC105" i="1"/>
  <c r="BD105" i="1"/>
  <c r="N105" i="1"/>
  <c r="O105" i="1"/>
  <c r="Q105" i="1"/>
  <c r="R105" i="1"/>
  <c r="S105" i="1"/>
  <c r="AY106" i="1"/>
  <c r="AZ106" i="1"/>
  <c r="BB106" i="1"/>
  <c r="BC106" i="1"/>
  <c r="BD106" i="1"/>
  <c r="N106" i="1"/>
  <c r="O106" i="1"/>
  <c r="Q106" i="1"/>
  <c r="R106" i="1"/>
  <c r="S106" i="1"/>
  <c r="AY107" i="1"/>
  <c r="AZ107" i="1"/>
  <c r="BB107" i="1"/>
  <c r="BC107" i="1"/>
  <c r="BD107" i="1"/>
  <c r="N107" i="1"/>
  <c r="O107" i="1"/>
  <c r="Q107" i="1"/>
  <c r="R107" i="1"/>
  <c r="S107" i="1"/>
  <c r="AY108" i="1"/>
  <c r="AZ108" i="1"/>
  <c r="BB108" i="1"/>
  <c r="BC108" i="1"/>
  <c r="BD108" i="1"/>
  <c r="N108" i="1"/>
  <c r="O108" i="1"/>
  <c r="Q108" i="1"/>
  <c r="R108" i="1"/>
  <c r="S108" i="1"/>
  <c r="AY109" i="1"/>
  <c r="AZ109" i="1"/>
  <c r="BB109" i="1"/>
  <c r="BC109" i="1"/>
  <c r="BD109" i="1"/>
  <c r="N109" i="1"/>
  <c r="O109" i="1"/>
  <c r="Q109" i="1"/>
  <c r="R109" i="1"/>
  <c r="S109" i="1"/>
  <c r="AY110" i="1"/>
  <c r="AZ110" i="1"/>
  <c r="BB110" i="1"/>
  <c r="BC110" i="1"/>
  <c r="BD110" i="1"/>
  <c r="N110" i="1"/>
  <c r="O110" i="1"/>
  <c r="Q110" i="1"/>
  <c r="R110" i="1"/>
  <c r="S110" i="1"/>
  <c r="AY111" i="1"/>
  <c r="AZ111" i="1"/>
  <c r="BB111" i="1"/>
  <c r="BC111" i="1"/>
  <c r="BD111" i="1"/>
  <c r="N111" i="1"/>
  <c r="O111" i="1"/>
  <c r="Q111" i="1"/>
  <c r="R111" i="1"/>
  <c r="AB111" i="1" s="1"/>
  <c r="S111" i="1"/>
  <c r="AY112" i="1"/>
  <c r="AZ112" i="1"/>
  <c r="BB112" i="1"/>
  <c r="BC112" i="1"/>
  <c r="BD112" i="1"/>
  <c r="N112" i="1"/>
  <c r="O112" i="1"/>
  <c r="Q112" i="1"/>
  <c r="R112" i="1"/>
  <c r="S112" i="1"/>
  <c r="AY113" i="1"/>
  <c r="AZ113" i="1"/>
  <c r="BB113" i="1"/>
  <c r="BC113" i="1"/>
  <c r="BD113" i="1"/>
  <c r="N113" i="1"/>
  <c r="O113" i="1"/>
  <c r="Q113" i="1"/>
  <c r="R113" i="1"/>
  <c r="S113" i="1"/>
  <c r="AY114" i="1"/>
  <c r="AZ114" i="1"/>
  <c r="BB114" i="1"/>
  <c r="BC114" i="1"/>
  <c r="BD114" i="1"/>
  <c r="N114" i="1"/>
  <c r="O114" i="1"/>
  <c r="Q114" i="1"/>
  <c r="R114" i="1"/>
  <c r="S114" i="1"/>
  <c r="AY115" i="1"/>
  <c r="AZ115" i="1"/>
  <c r="BB115" i="1"/>
  <c r="BC115" i="1"/>
  <c r="BD115" i="1"/>
  <c r="N115" i="1"/>
  <c r="O115" i="1"/>
  <c r="Q115" i="1"/>
  <c r="R115" i="1"/>
  <c r="AB115" i="1" s="1"/>
  <c r="S115" i="1"/>
  <c r="AY116" i="1"/>
  <c r="AZ116" i="1"/>
  <c r="BB116" i="1"/>
  <c r="BC116" i="1"/>
  <c r="BD116" i="1"/>
  <c r="N116" i="1"/>
  <c r="O116" i="1"/>
  <c r="Q116" i="1"/>
  <c r="R116" i="1"/>
  <c r="S116" i="1"/>
  <c r="AY117" i="1"/>
  <c r="AZ117" i="1"/>
  <c r="BB117" i="1"/>
  <c r="BC117" i="1"/>
  <c r="BD117" i="1"/>
  <c r="N117" i="1"/>
  <c r="O117" i="1"/>
  <c r="Q117" i="1"/>
  <c r="R117" i="1"/>
  <c r="S117" i="1"/>
  <c r="AY118" i="1"/>
  <c r="AZ118" i="1"/>
  <c r="BB118" i="1"/>
  <c r="BC118" i="1"/>
  <c r="BD118" i="1"/>
  <c r="N118" i="1"/>
  <c r="O118" i="1"/>
  <c r="Q118" i="1"/>
  <c r="R118" i="1"/>
  <c r="S118" i="1"/>
  <c r="AY119" i="1"/>
  <c r="AZ119" i="1"/>
  <c r="BB119" i="1"/>
  <c r="BC119" i="1"/>
  <c r="BD119" i="1"/>
  <c r="N119" i="1"/>
  <c r="O119" i="1"/>
  <c r="Q119" i="1"/>
  <c r="R119" i="1"/>
  <c r="S119" i="1"/>
  <c r="AY120" i="1"/>
  <c r="AZ120" i="1"/>
  <c r="BB120" i="1"/>
  <c r="BC120" i="1"/>
  <c r="BD120" i="1"/>
  <c r="N120" i="1"/>
  <c r="O120" i="1"/>
  <c r="Q120" i="1"/>
  <c r="R120" i="1"/>
  <c r="S120" i="1"/>
  <c r="AY121" i="1"/>
  <c r="AZ121" i="1"/>
  <c r="BB121" i="1"/>
  <c r="BC121" i="1"/>
  <c r="BD121" i="1"/>
  <c r="N121" i="1"/>
  <c r="O121" i="1"/>
  <c r="Q121" i="1"/>
  <c r="R121" i="1"/>
  <c r="S121" i="1"/>
  <c r="AY122" i="1"/>
  <c r="AZ122" i="1"/>
  <c r="BB122" i="1"/>
  <c r="BC122" i="1"/>
  <c r="BD122" i="1"/>
  <c r="N122" i="1"/>
  <c r="O122" i="1"/>
  <c r="Q122" i="1"/>
  <c r="R122" i="1"/>
  <c r="S122" i="1"/>
  <c r="AY123" i="1"/>
  <c r="AZ123" i="1"/>
  <c r="BB123" i="1"/>
  <c r="BC123" i="1"/>
  <c r="BD123" i="1"/>
  <c r="N123" i="1"/>
  <c r="O123" i="1"/>
  <c r="Q123" i="1"/>
  <c r="R123" i="1"/>
  <c r="S123" i="1"/>
  <c r="AY124" i="1"/>
  <c r="AZ124" i="1"/>
  <c r="BB124" i="1"/>
  <c r="BC124" i="1"/>
  <c r="BD124" i="1"/>
  <c r="N124" i="1"/>
  <c r="O124" i="1"/>
  <c r="Q124" i="1"/>
  <c r="R124" i="1"/>
  <c r="S124" i="1"/>
  <c r="AY125" i="1"/>
  <c r="AZ125" i="1"/>
  <c r="BB125" i="1"/>
  <c r="BC125" i="1"/>
  <c r="BD125" i="1"/>
  <c r="N125" i="1"/>
  <c r="O125" i="1"/>
  <c r="Q125" i="1"/>
  <c r="R125" i="1"/>
  <c r="S125" i="1"/>
  <c r="AY126" i="1"/>
  <c r="AZ126" i="1"/>
  <c r="BB126" i="1"/>
  <c r="BC126" i="1"/>
  <c r="BD126" i="1"/>
  <c r="N126" i="1"/>
  <c r="O126" i="1"/>
  <c r="Q126" i="1"/>
  <c r="R126" i="1"/>
  <c r="S126" i="1"/>
  <c r="AY127" i="1"/>
  <c r="AZ127" i="1"/>
  <c r="BB127" i="1"/>
  <c r="BC127" i="1"/>
  <c r="BD127" i="1"/>
  <c r="N127" i="1"/>
  <c r="O127" i="1"/>
  <c r="Q127" i="1"/>
  <c r="R127" i="1"/>
  <c r="AB127" i="1" s="1"/>
  <c r="S127" i="1"/>
  <c r="AY128" i="1"/>
  <c r="AZ128" i="1"/>
  <c r="BB128" i="1"/>
  <c r="BC128" i="1"/>
  <c r="BD128" i="1"/>
  <c r="N128" i="1"/>
  <c r="O128" i="1"/>
  <c r="Q128" i="1"/>
  <c r="R128" i="1"/>
  <c r="S128" i="1"/>
  <c r="AY129" i="1"/>
  <c r="AZ129" i="1"/>
  <c r="BB129" i="1"/>
  <c r="BC129" i="1"/>
  <c r="BD129" i="1"/>
  <c r="N129" i="1"/>
  <c r="O129" i="1"/>
  <c r="Q129" i="1"/>
  <c r="R129" i="1"/>
  <c r="AB129" i="1" s="1"/>
  <c r="S129" i="1"/>
  <c r="AY130" i="1"/>
  <c r="AZ130" i="1"/>
  <c r="BB130" i="1"/>
  <c r="BC130" i="1"/>
  <c r="BD130" i="1"/>
  <c r="N130" i="1"/>
  <c r="O130" i="1"/>
  <c r="Q130" i="1"/>
  <c r="R130" i="1"/>
  <c r="S130" i="1"/>
  <c r="AY131" i="1"/>
  <c r="AZ131" i="1"/>
  <c r="BB131" i="1"/>
  <c r="BC131" i="1"/>
  <c r="BD131" i="1"/>
  <c r="N131" i="1"/>
  <c r="O131" i="1"/>
  <c r="Q131" i="1"/>
  <c r="R131" i="1"/>
  <c r="S131" i="1"/>
  <c r="AY132" i="1"/>
  <c r="AZ132" i="1"/>
  <c r="BB132" i="1"/>
  <c r="BC132" i="1"/>
  <c r="BD132" i="1"/>
  <c r="N132" i="1"/>
  <c r="O132" i="1"/>
  <c r="Q132" i="1"/>
  <c r="R132" i="1"/>
  <c r="S132" i="1"/>
  <c r="D129" i="1"/>
  <c r="E129" i="1"/>
  <c r="G129" i="1"/>
  <c r="H129" i="1"/>
  <c r="I129" i="1"/>
  <c r="D128" i="1"/>
  <c r="E128" i="1"/>
  <c r="G128" i="1"/>
  <c r="H128" i="1"/>
  <c r="I128" i="1"/>
  <c r="D6" i="1"/>
  <c r="X6" i="1" s="1"/>
  <c r="E6" i="1"/>
  <c r="G6" i="1"/>
  <c r="H6" i="1"/>
  <c r="I6" i="1"/>
  <c r="AC6" i="1" s="1"/>
  <c r="D5" i="1"/>
  <c r="X5" i="1" s="1"/>
  <c r="E5" i="1"/>
  <c r="Y5" i="1" s="1"/>
  <c r="G5" i="1"/>
  <c r="AA5" i="1" s="1"/>
  <c r="H5" i="1"/>
  <c r="I5" i="1"/>
  <c r="D7" i="1"/>
  <c r="X7" i="1" s="1"/>
  <c r="E7" i="1"/>
  <c r="Y7" i="1" s="1"/>
  <c r="G7" i="1"/>
  <c r="AA7" i="1" s="1"/>
  <c r="H7" i="1"/>
  <c r="I7" i="1"/>
  <c r="AC7" i="1" s="1"/>
  <c r="D8" i="1"/>
  <c r="X8" i="1" s="1"/>
  <c r="E8" i="1"/>
  <c r="Y8" i="1" s="1"/>
  <c r="G8" i="1"/>
  <c r="AA8" i="1" s="1"/>
  <c r="H8" i="1"/>
  <c r="I8" i="1"/>
  <c r="AC8" i="1" s="1"/>
  <c r="D9" i="1"/>
  <c r="X9" i="1" s="1"/>
  <c r="E9" i="1"/>
  <c r="Y9" i="1" s="1"/>
  <c r="G9" i="1"/>
  <c r="H9" i="1"/>
  <c r="AB9" i="1" s="1"/>
  <c r="I9" i="1"/>
  <c r="AC9" i="1" s="1"/>
  <c r="D10" i="1"/>
  <c r="E10" i="1"/>
  <c r="G10" i="1"/>
  <c r="H10" i="1"/>
  <c r="AB10" i="1" s="1"/>
  <c r="I10" i="1"/>
  <c r="D11" i="1"/>
  <c r="X11" i="1" s="1"/>
  <c r="E11" i="1"/>
  <c r="G11" i="1"/>
  <c r="H11" i="1"/>
  <c r="I11" i="1"/>
  <c r="AC11" i="1" s="1"/>
  <c r="D12" i="1"/>
  <c r="E12" i="1"/>
  <c r="G12" i="1"/>
  <c r="H12" i="1"/>
  <c r="AB12" i="1" s="1"/>
  <c r="I12" i="1"/>
  <c r="D13" i="1"/>
  <c r="E13" i="1"/>
  <c r="Y13" i="1" s="1"/>
  <c r="G13" i="1"/>
  <c r="AA13" i="1" s="1"/>
  <c r="H13" i="1"/>
  <c r="I13" i="1"/>
  <c r="AC13" i="1" s="1"/>
  <c r="D14" i="1"/>
  <c r="E14" i="1"/>
  <c r="G14" i="1"/>
  <c r="H14" i="1"/>
  <c r="AB14" i="1" s="1"/>
  <c r="I14" i="1"/>
  <c r="D15" i="1"/>
  <c r="X15" i="1" s="1"/>
  <c r="E15" i="1"/>
  <c r="G15" i="1"/>
  <c r="H15" i="1"/>
  <c r="I15" i="1"/>
  <c r="AC15" i="1" s="1"/>
  <c r="D16" i="1"/>
  <c r="E16" i="1"/>
  <c r="G16" i="1"/>
  <c r="H16" i="1"/>
  <c r="AB16" i="1" s="1"/>
  <c r="I16" i="1"/>
  <c r="D17" i="1"/>
  <c r="X17" i="1" s="1"/>
  <c r="E17" i="1"/>
  <c r="Y17" i="1" s="1"/>
  <c r="G17" i="1"/>
  <c r="H17" i="1"/>
  <c r="I17" i="1"/>
  <c r="AC17" i="1" s="1"/>
  <c r="D18" i="1"/>
  <c r="E18" i="1"/>
  <c r="G18" i="1"/>
  <c r="H18" i="1"/>
  <c r="AB18" i="1" s="1"/>
  <c r="I18" i="1"/>
  <c r="D19" i="1"/>
  <c r="X19" i="1" s="1"/>
  <c r="E19" i="1"/>
  <c r="G19" i="1"/>
  <c r="H19" i="1"/>
  <c r="I19" i="1"/>
  <c r="AC19" i="1" s="1"/>
  <c r="D20" i="1"/>
  <c r="E20" i="1"/>
  <c r="G20" i="1"/>
  <c r="H20" i="1"/>
  <c r="AB20" i="1" s="1"/>
  <c r="I20" i="1"/>
  <c r="D21" i="1"/>
  <c r="X21" i="1" s="1"/>
  <c r="E21" i="1"/>
  <c r="G21" i="1"/>
  <c r="H21" i="1"/>
  <c r="I21" i="1"/>
  <c r="AC21" i="1" s="1"/>
  <c r="D22" i="1"/>
  <c r="E22" i="1"/>
  <c r="G22" i="1"/>
  <c r="H22" i="1"/>
  <c r="I22" i="1"/>
  <c r="D23" i="1"/>
  <c r="X23" i="1" s="1"/>
  <c r="E23" i="1"/>
  <c r="G23" i="1"/>
  <c r="H23" i="1"/>
  <c r="I23" i="1"/>
  <c r="AC23" i="1" s="1"/>
  <c r="D24" i="1"/>
  <c r="E24" i="1"/>
  <c r="G24" i="1"/>
  <c r="H24" i="1"/>
  <c r="I24" i="1"/>
  <c r="D25" i="1"/>
  <c r="X25" i="1" s="1"/>
  <c r="E25" i="1"/>
  <c r="G25" i="1"/>
  <c r="H25" i="1"/>
  <c r="AB25" i="1" s="1"/>
  <c r="I25" i="1"/>
  <c r="AC25" i="1" s="1"/>
  <c r="D26" i="1"/>
  <c r="E26" i="1"/>
  <c r="G26" i="1"/>
  <c r="H26" i="1"/>
  <c r="AB26" i="1" s="1"/>
  <c r="I26" i="1"/>
  <c r="D27" i="1"/>
  <c r="X27" i="1" s="1"/>
  <c r="E27" i="1"/>
  <c r="G27" i="1"/>
  <c r="H27" i="1"/>
  <c r="I27" i="1"/>
  <c r="AC27" i="1" s="1"/>
  <c r="D28" i="1"/>
  <c r="E28" i="1"/>
  <c r="G28" i="1"/>
  <c r="H28" i="1"/>
  <c r="I28" i="1"/>
  <c r="D29" i="1"/>
  <c r="E29" i="1"/>
  <c r="Y29" i="1" s="1"/>
  <c r="G29" i="1"/>
  <c r="H29" i="1"/>
  <c r="I29" i="1"/>
  <c r="AC29" i="1" s="1"/>
  <c r="D30" i="1"/>
  <c r="E30" i="1"/>
  <c r="G30" i="1"/>
  <c r="H30" i="1"/>
  <c r="AB30" i="1" s="1"/>
  <c r="I30" i="1"/>
  <c r="D31" i="1"/>
  <c r="X31" i="1" s="1"/>
  <c r="E31" i="1"/>
  <c r="G31" i="1"/>
  <c r="H31" i="1"/>
  <c r="I31" i="1"/>
  <c r="D32" i="1"/>
  <c r="E32" i="1"/>
  <c r="G32" i="1"/>
  <c r="H32" i="1"/>
  <c r="AB32" i="1" s="1"/>
  <c r="I32" i="1"/>
  <c r="D33" i="1"/>
  <c r="X33" i="1" s="1"/>
  <c r="E33" i="1"/>
  <c r="G33" i="1"/>
  <c r="AA33" i="1" s="1"/>
  <c r="H33" i="1"/>
  <c r="I33" i="1"/>
  <c r="AC33" i="1" s="1"/>
  <c r="D34" i="1"/>
  <c r="E34" i="1"/>
  <c r="G34" i="1"/>
  <c r="H34" i="1"/>
  <c r="AB34" i="1" s="1"/>
  <c r="I34" i="1"/>
  <c r="D35" i="1"/>
  <c r="X35" i="1" s="1"/>
  <c r="E35" i="1"/>
  <c r="G35" i="1"/>
  <c r="H35" i="1"/>
  <c r="I35" i="1"/>
  <c r="D36" i="1"/>
  <c r="E36" i="1"/>
  <c r="G36" i="1"/>
  <c r="H36" i="1"/>
  <c r="I36" i="1"/>
  <c r="D37" i="1"/>
  <c r="X37" i="1" s="1"/>
  <c r="E37" i="1"/>
  <c r="Y37" i="1" s="1"/>
  <c r="G37" i="1"/>
  <c r="H37" i="1"/>
  <c r="I37" i="1"/>
  <c r="AC37" i="1" s="1"/>
  <c r="D38" i="1"/>
  <c r="E38" i="1"/>
  <c r="G38" i="1"/>
  <c r="H38" i="1"/>
  <c r="AB38" i="1" s="1"/>
  <c r="I38" i="1"/>
  <c r="D39" i="1"/>
  <c r="X39" i="1" s="1"/>
  <c r="E39" i="1"/>
  <c r="G39" i="1"/>
  <c r="H39" i="1"/>
  <c r="I39" i="1"/>
  <c r="AC39" i="1" s="1"/>
  <c r="D40" i="1"/>
  <c r="E40" i="1"/>
  <c r="G40" i="1"/>
  <c r="H40" i="1"/>
  <c r="I40" i="1"/>
  <c r="D41" i="1"/>
  <c r="X41" i="1" s="1"/>
  <c r="E41" i="1"/>
  <c r="G41" i="1"/>
  <c r="H41" i="1"/>
  <c r="I41" i="1"/>
  <c r="AC41" i="1" s="1"/>
  <c r="D42" i="1"/>
  <c r="E42" i="1"/>
  <c r="G42" i="1"/>
  <c r="H42" i="1"/>
  <c r="AB42" i="1" s="1"/>
  <c r="I42" i="1"/>
  <c r="D43" i="1"/>
  <c r="E43" i="1"/>
  <c r="G43" i="1"/>
  <c r="H43" i="1"/>
  <c r="I43" i="1"/>
  <c r="AC43" i="1" s="1"/>
  <c r="D44" i="1"/>
  <c r="E44" i="1"/>
  <c r="G44" i="1"/>
  <c r="H44" i="1"/>
  <c r="I44" i="1"/>
  <c r="D45" i="1"/>
  <c r="X45" i="1" s="1"/>
  <c r="E45" i="1"/>
  <c r="Y45" i="1" s="1"/>
  <c r="G45" i="1"/>
  <c r="H45" i="1"/>
  <c r="I45" i="1"/>
  <c r="AC45" i="1" s="1"/>
  <c r="D46" i="1"/>
  <c r="E46" i="1"/>
  <c r="G46" i="1"/>
  <c r="H46" i="1"/>
  <c r="AB46" i="1" s="1"/>
  <c r="I46" i="1"/>
  <c r="D47" i="1"/>
  <c r="X47" i="1" s="1"/>
  <c r="E47" i="1"/>
  <c r="G47" i="1"/>
  <c r="H47" i="1"/>
  <c r="I47" i="1"/>
  <c r="AC47" i="1" s="1"/>
  <c r="D48" i="1"/>
  <c r="E48" i="1"/>
  <c r="G48" i="1"/>
  <c r="H48" i="1"/>
  <c r="I48" i="1"/>
  <c r="D49" i="1"/>
  <c r="E49" i="1"/>
  <c r="G49" i="1"/>
  <c r="H49" i="1"/>
  <c r="AB49" i="1" s="1"/>
  <c r="I49" i="1"/>
  <c r="AC49" i="1" s="1"/>
  <c r="D50" i="1"/>
  <c r="E50" i="1"/>
  <c r="G50" i="1"/>
  <c r="H50" i="1"/>
  <c r="AB50" i="1" s="1"/>
  <c r="I50" i="1"/>
  <c r="D51" i="1"/>
  <c r="X51" i="1" s="1"/>
  <c r="E51" i="1"/>
  <c r="G51" i="1"/>
  <c r="H51" i="1"/>
  <c r="I51" i="1"/>
  <c r="AC51" i="1" s="1"/>
  <c r="D52" i="1"/>
  <c r="E52" i="1"/>
  <c r="G52" i="1"/>
  <c r="H52" i="1"/>
  <c r="I52" i="1"/>
  <c r="D53" i="1"/>
  <c r="X53" i="1" s="1"/>
  <c r="E53" i="1"/>
  <c r="G53" i="1"/>
  <c r="H53" i="1"/>
  <c r="I53" i="1"/>
  <c r="AC53" i="1" s="1"/>
  <c r="D54" i="1"/>
  <c r="E54" i="1"/>
  <c r="G54" i="1"/>
  <c r="H54" i="1"/>
  <c r="I54" i="1"/>
  <c r="D55" i="1"/>
  <c r="X55" i="1" s="1"/>
  <c r="E55" i="1"/>
  <c r="G55" i="1"/>
  <c r="H55" i="1"/>
  <c r="I55" i="1"/>
  <c r="AC55" i="1" s="1"/>
  <c r="D56" i="1"/>
  <c r="E56" i="1"/>
  <c r="G56" i="1"/>
  <c r="H56" i="1"/>
  <c r="I56" i="1"/>
  <c r="D57" i="1"/>
  <c r="E57" i="1"/>
  <c r="G57" i="1"/>
  <c r="H57" i="1"/>
  <c r="AB57" i="1" s="1"/>
  <c r="I57" i="1"/>
  <c r="AC57" i="1" s="1"/>
  <c r="D58" i="1"/>
  <c r="E58" i="1"/>
  <c r="G58" i="1"/>
  <c r="H58" i="1"/>
  <c r="AB58" i="1" s="1"/>
  <c r="I58" i="1"/>
  <c r="D59" i="1"/>
  <c r="X59" i="1" s="1"/>
  <c r="E59" i="1"/>
  <c r="G59" i="1"/>
  <c r="H59" i="1"/>
  <c r="I59" i="1"/>
  <c r="AC59" i="1" s="1"/>
  <c r="D60" i="1"/>
  <c r="E60" i="1"/>
  <c r="G60" i="1"/>
  <c r="H60" i="1"/>
  <c r="AB60" i="1" s="1"/>
  <c r="I60" i="1"/>
  <c r="D61" i="1"/>
  <c r="X61" i="1" s="1"/>
  <c r="E61" i="1"/>
  <c r="G61" i="1"/>
  <c r="H61" i="1"/>
  <c r="AB61" i="1" s="1"/>
  <c r="I61" i="1"/>
  <c r="AC61" i="1" s="1"/>
  <c r="D62" i="1"/>
  <c r="E62" i="1"/>
  <c r="G62" i="1"/>
  <c r="H62" i="1"/>
  <c r="AB62" i="1" s="1"/>
  <c r="I62" i="1"/>
  <c r="D63" i="1"/>
  <c r="E63" i="1"/>
  <c r="G63" i="1"/>
  <c r="H63" i="1"/>
  <c r="I63" i="1"/>
  <c r="AC63" i="1" s="1"/>
  <c r="D64" i="1"/>
  <c r="E64" i="1"/>
  <c r="G64" i="1"/>
  <c r="H64" i="1"/>
  <c r="I64" i="1"/>
  <c r="D65" i="1"/>
  <c r="E65" i="1"/>
  <c r="G65" i="1"/>
  <c r="AA65" i="1" s="1"/>
  <c r="H65" i="1"/>
  <c r="I65" i="1"/>
  <c r="D66" i="1"/>
  <c r="E66" i="1"/>
  <c r="G66" i="1"/>
  <c r="H66" i="1"/>
  <c r="AB66" i="1" s="1"/>
  <c r="I66" i="1"/>
  <c r="D67" i="1"/>
  <c r="E67" i="1"/>
  <c r="G67" i="1"/>
  <c r="H67" i="1"/>
  <c r="I67" i="1"/>
  <c r="D68" i="1"/>
  <c r="E68" i="1"/>
  <c r="G68" i="1"/>
  <c r="H68" i="1"/>
  <c r="I68" i="1"/>
  <c r="D69" i="1"/>
  <c r="E69" i="1"/>
  <c r="G69" i="1"/>
  <c r="H69" i="1"/>
  <c r="I69" i="1"/>
  <c r="D70" i="1"/>
  <c r="E70" i="1"/>
  <c r="G70" i="1"/>
  <c r="H70" i="1"/>
  <c r="AB70" i="1" s="1"/>
  <c r="I70" i="1"/>
  <c r="D71" i="1"/>
  <c r="E71" i="1"/>
  <c r="G71" i="1"/>
  <c r="AA71" i="1" s="1"/>
  <c r="H71" i="1"/>
  <c r="I71" i="1"/>
  <c r="D72" i="1"/>
  <c r="E72" i="1"/>
  <c r="G72" i="1"/>
  <c r="H72" i="1"/>
  <c r="I72" i="1"/>
  <c r="D73" i="1"/>
  <c r="E73" i="1"/>
  <c r="G73" i="1"/>
  <c r="H73" i="1"/>
  <c r="I73" i="1"/>
  <c r="D74" i="1"/>
  <c r="E74" i="1"/>
  <c r="G74" i="1"/>
  <c r="H74" i="1"/>
  <c r="AB74" i="1" s="1"/>
  <c r="I74" i="1"/>
  <c r="D75" i="1"/>
  <c r="E75" i="1"/>
  <c r="G75" i="1"/>
  <c r="AA75" i="1" s="1"/>
  <c r="H75" i="1"/>
  <c r="I75" i="1"/>
  <c r="D76" i="1"/>
  <c r="E76" i="1"/>
  <c r="G76" i="1"/>
  <c r="H76" i="1"/>
  <c r="I76" i="1"/>
  <c r="D77" i="1"/>
  <c r="E77" i="1"/>
  <c r="G77" i="1"/>
  <c r="H77" i="1"/>
  <c r="I77" i="1"/>
  <c r="D78" i="1"/>
  <c r="E78" i="1"/>
  <c r="G78" i="1"/>
  <c r="H78" i="1"/>
  <c r="AB78" i="1" s="1"/>
  <c r="I78" i="1"/>
  <c r="D79" i="1"/>
  <c r="E79" i="1"/>
  <c r="G79" i="1"/>
  <c r="AA79" i="1" s="1"/>
  <c r="H79" i="1"/>
  <c r="I79" i="1"/>
  <c r="D80" i="1"/>
  <c r="E80" i="1"/>
  <c r="G80" i="1"/>
  <c r="H80" i="1"/>
  <c r="I80" i="1"/>
  <c r="D81" i="1"/>
  <c r="E81" i="1"/>
  <c r="G81" i="1"/>
  <c r="H81" i="1"/>
  <c r="I81" i="1"/>
  <c r="D82" i="1"/>
  <c r="E82" i="1"/>
  <c r="G82" i="1"/>
  <c r="H82" i="1"/>
  <c r="AB82" i="1" s="1"/>
  <c r="I82" i="1"/>
  <c r="D83" i="1"/>
  <c r="E83" i="1"/>
  <c r="G83" i="1"/>
  <c r="H83" i="1"/>
  <c r="I83" i="1"/>
  <c r="D84" i="1"/>
  <c r="E84" i="1"/>
  <c r="G84" i="1"/>
  <c r="H84" i="1"/>
  <c r="I84" i="1"/>
  <c r="D85" i="1"/>
  <c r="E85" i="1"/>
  <c r="G85" i="1"/>
  <c r="H85" i="1"/>
  <c r="I85" i="1"/>
  <c r="D86" i="1"/>
  <c r="E86" i="1"/>
  <c r="G86" i="1"/>
  <c r="H86" i="1"/>
  <c r="AB86" i="1" s="1"/>
  <c r="I86" i="1"/>
  <c r="D87" i="1"/>
  <c r="E87" i="1"/>
  <c r="G87" i="1"/>
  <c r="AA87" i="1" s="1"/>
  <c r="H87" i="1"/>
  <c r="I87" i="1"/>
  <c r="D88" i="1"/>
  <c r="E88" i="1"/>
  <c r="G88" i="1"/>
  <c r="H88" i="1"/>
  <c r="I88" i="1"/>
  <c r="D89" i="1"/>
  <c r="E89" i="1"/>
  <c r="G89" i="1"/>
  <c r="H89" i="1"/>
  <c r="I89" i="1"/>
  <c r="D90" i="1"/>
  <c r="E90" i="1"/>
  <c r="G90" i="1"/>
  <c r="H90" i="1"/>
  <c r="AB90" i="1" s="1"/>
  <c r="I90" i="1"/>
  <c r="D91" i="1"/>
  <c r="E91" i="1"/>
  <c r="G91" i="1"/>
  <c r="AA91" i="1" s="1"/>
  <c r="H91" i="1"/>
  <c r="I91" i="1"/>
  <c r="D92" i="1"/>
  <c r="E92" i="1"/>
  <c r="G92" i="1"/>
  <c r="H92" i="1"/>
  <c r="I92" i="1"/>
  <c r="D93" i="1"/>
  <c r="E93" i="1"/>
  <c r="G93" i="1"/>
  <c r="H93" i="1"/>
  <c r="I93" i="1"/>
  <c r="D94" i="1"/>
  <c r="E94" i="1"/>
  <c r="G94" i="1"/>
  <c r="H94" i="1"/>
  <c r="AB94" i="1" s="1"/>
  <c r="I94" i="1"/>
  <c r="D95" i="1"/>
  <c r="E95" i="1"/>
  <c r="G95" i="1"/>
  <c r="AA95" i="1" s="1"/>
  <c r="H95" i="1"/>
  <c r="I95" i="1"/>
  <c r="D96" i="1"/>
  <c r="E96" i="1"/>
  <c r="G96" i="1"/>
  <c r="H96" i="1"/>
  <c r="I96" i="1"/>
  <c r="D97" i="1"/>
  <c r="E97" i="1"/>
  <c r="G97" i="1"/>
  <c r="H97" i="1"/>
  <c r="I97" i="1"/>
  <c r="D98" i="1"/>
  <c r="E98" i="1"/>
  <c r="G98" i="1"/>
  <c r="H98" i="1"/>
  <c r="AB98" i="1" s="1"/>
  <c r="I98" i="1"/>
  <c r="D99" i="1"/>
  <c r="E99" i="1"/>
  <c r="G99" i="1"/>
  <c r="H99" i="1"/>
  <c r="I99" i="1"/>
  <c r="D100" i="1"/>
  <c r="E100" i="1"/>
  <c r="G100" i="1"/>
  <c r="H100" i="1"/>
  <c r="I100" i="1"/>
  <c r="D101" i="1"/>
  <c r="E101" i="1"/>
  <c r="G101" i="1"/>
  <c r="H101" i="1"/>
  <c r="I101" i="1"/>
  <c r="D102" i="1"/>
  <c r="E102" i="1"/>
  <c r="G102" i="1"/>
  <c r="AA102" i="1" s="1"/>
  <c r="H102" i="1"/>
  <c r="AB102" i="1" s="1"/>
  <c r="I102" i="1"/>
  <c r="D103" i="1"/>
  <c r="E103" i="1"/>
  <c r="G103" i="1"/>
  <c r="H103" i="1"/>
  <c r="I103" i="1"/>
  <c r="D104" i="1"/>
  <c r="E104" i="1"/>
  <c r="G104" i="1"/>
  <c r="H104" i="1"/>
  <c r="I104" i="1"/>
  <c r="D105" i="1"/>
  <c r="E105" i="1"/>
  <c r="G105" i="1"/>
  <c r="H105" i="1"/>
  <c r="I105" i="1"/>
  <c r="D106" i="1"/>
  <c r="E106" i="1"/>
  <c r="G106" i="1"/>
  <c r="H106" i="1"/>
  <c r="AB106" i="1" s="1"/>
  <c r="I106" i="1"/>
  <c r="D107" i="1"/>
  <c r="E107" i="1"/>
  <c r="G107" i="1"/>
  <c r="H107" i="1"/>
  <c r="I107" i="1"/>
  <c r="D108" i="1"/>
  <c r="E108" i="1"/>
  <c r="G108" i="1"/>
  <c r="H108" i="1"/>
  <c r="I108" i="1"/>
  <c r="D109" i="1"/>
  <c r="E109" i="1"/>
  <c r="G109" i="1"/>
  <c r="H109" i="1"/>
  <c r="I109" i="1"/>
  <c r="D110" i="1"/>
  <c r="E110" i="1"/>
  <c r="G110" i="1"/>
  <c r="H110" i="1"/>
  <c r="AB110" i="1" s="1"/>
  <c r="I110" i="1"/>
  <c r="D111" i="1"/>
  <c r="E111" i="1"/>
  <c r="G111" i="1"/>
  <c r="H111" i="1"/>
  <c r="I111" i="1"/>
  <c r="D112" i="1"/>
  <c r="E112" i="1"/>
  <c r="G112" i="1"/>
  <c r="H112" i="1"/>
  <c r="I112" i="1"/>
  <c r="D113" i="1"/>
  <c r="E113" i="1"/>
  <c r="G113" i="1"/>
  <c r="H113" i="1"/>
  <c r="I113" i="1"/>
  <c r="D114" i="1"/>
  <c r="E114" i="1"/>
  <c r="G114" i="1"/>
  <c r="AA114" i="1" s="1"/>
  <c r="H114" i="1"/>
  <c r="AB114" i="1" s="1"/>
  <c r="I114" i="1"/>
  <c r="D115" i="1"/>
  <c r="E115" i="1"/>
  <c r="G115" i="1"/>
  <c r="H115" i="1"/>
  <c r="I115" i="1"/>
  <c r="D116" i="1"/>
  <c r="E116" i="1"/>
  <c r="G116" i="1"/>
  <c r="H116" i="1"/>
  <c r="I116" i="1"/>
  <c r="D117" i="1"/>
  <c r="E117" i="1"/>
  <c r="G117" i="1"/>
  <c r="H117" i="1"/>
  <c r="I117" i="1"/>
  <c r="D118" i="1"/>
  <c r="E118" i="1"/>
  <c r="Y118" i="1" s="1"/>
  <c r="G118" i="1"/>
  <c r="H118" i="1"/>
  <c r="AB118" i="1" s="1"/>
  <c r="I118" i="1"/>
  <c r="D119" i="1"/>
  <c r="E119" i="1"/>
  <c r="G119" i="1"/>
  <c r="H119" i="1"/>
  <c r="I119" i="1"/>
  <c r="D120" i="1"/>
  <c r="E120" i="1"/>
  <c r="G120" i="1"/>
  <c r="H120" i="1"/>
  <c r="I120" i="1"/>
  <c r="D121" i="1"/>
  <c r="E121" i="1"/>
  <c r="G121" i="1"/>
  <c r="H121" i="1"/>
  <c r="I121" i="1"/>
  <c r="D122" i="1"/>
  <c r="E122" i="1"/>
  <c r="G122" i="1"/>
  <c r="H122" i="1"/>
  <c r="AB122" i="1" s="1"/>
  <c r="I122" i="1"/>
  <c r="D123" i="1"/>
  <c r="E123" i="1"/>
  <c r="G123" i="1"/>
  <c r="H123" i="1"/>
  <c r="I123" i="1"/>
  <c r="D124" i="1"/>
  <c r="E124" i="1"/>
  <c r="G124" i="1"/>
  <c r="H124" i="1"/>
  <c r="I124" i="1"/>
  <c r="D125" i="1"/>
  <c r="E125" i="1"/>
  <c r="G125" i="1"/>
  <c r="H125" i="1"/>
  <c r="I125" i="1"/>
  <c r="D126" i="1"/>
  <c r="E126" i="1"/>
  <c r="G126" i="1"/>
  <c r="H126" i="1"/>
  <c r="AB126" i="1" s="1"/>
  <c r="I126" i="1"/>
  <c r="D127" i="1"/>
  <c r="E127" i="1"/>
  <c r="G127" i="1"/>
  <c r="H127" i="1"/>
  <c r="I127" i="1"/>
  <c r="D130" i="1"/>
  <c r="E130" i="1"/>
  <c r="G130" i="1"/>
  <c r="H130" i="1"/>
  <c r="I130" i="1"/>
  <c r="D131" i="1"/>
  <c r="E131" i="1"/>
  <c r="G131" i="1"/>
  <c r="H131" i="1"/>
  <c r="I131" i="1"/>
  <c r="D132" i="1"/>
  <c r="E132" i="1"/>
  <c r="G132" i="1"/>
  <c r="AA132" i="1" s="1"/>
  <c r="H132" i="1"/>
  <c r="AB132" i="1" s="1"/>
  <c r="I132" i="1"/>
  <c r="FC128" i="1"/>
  <c r="K128" i="19" s="1"/>
  <c r="AH128" i="19" s="1"/>
  <c r="FC127" i="1"/>
  <c r="K127" i="19" s="1"/>
  <c r="AH127" i="19" s="1"/>
  <c r="FC126" i="1"/>
  <c r="K126" i="19" s="1"/>
  <c r="AH126" i="19" s="1"/>
  <c r="FC125" i="1"/>
  <c r="K125" i="19" s="1"/>
  <c r="AH125" i="19" s="1"/>
  <c r="FC124" i="1"/>
  <c r="K124" i="19" s="1"/>
  <c r="AH124" i="19" s="1"/>
  <c r="FC123" i="1"/>
  <c r="K123" i="19" s="1"/>
  <c r="AH123" i="19" s="1"/>
  <c r="FC122" i="1"/>
  <c r="K122" i="19" s="1"/>
  <c r="AH122" i="19" s="1"/>
  <c r="FC121" i="1"/>
  <c r="K121" i="19" s="1"/>
  <c r="AH121" i="19" s="1"/>
  <c r="FC120" i="1"/>
  <c r="K120" i="19" s="1"/>
  <c r="AH120" i="19" s="1"/>
  <c r="FC119" i="1"/>
  <c r="K119" i="19" s="1"/>
  <c r="AH119" i="19" s="1"/>
  <c r="FC118" i="1"/>
  <c r="K118" i="19" s="1"/>
  <c r="AH118" i="19" s="1"/>
  <c r="FC117" i="1"/>
  <c r="K117" i="19" s="1"/>
  <c r="AH117" i="19" s="1"/>
  <c r="FC116" i="1"/>
  <c r="K116" i="19" s="1"/>
  <c r="AH116" i="19" s="1"/>
  <c r="FC115" i="1"/>
  <c r="K115" i="19" s="1"/>
  <c r="AH115" i="19" s="1"/>
  <c r="FC114" i="1"/>
  <c r="K114" i="19" s="1"/>
  <c r="AH114" i="19" s="1"/>
  <c r="FC113" i="1"/>
  <c r="K113" i="19" s="1"/>
  <c r="AH113" i="19" s="1"/>
  <c r="FC112" i="1"/>
  <c r="K112" i="19" s="1"/>
  <c r="AH112" i="19" s="1"/>
  <c r="FC111" i="1"/>
  <c r="K111" i="19" s="1"/>
  <c r="AH111" i="19" s="1"/>
  <c r="FC110" i="1"/>
  <c r="K110" i="19" s="1"/>
  <c r="AH110" i="19" s="1"/>
  <c r="FC109" i="1"/>
  <c r="K109" i="19" s="1"/>
  <c r="AH109" i="19" s="1"/>
  <c r="FC108" i="1"/>
  <c r="K108" i="19" s="1"/>
  <c r="AH108" i="19" s="1"/>
  <c r="FC107" i="1"/>
  <c r="K107" i="19" s="1"/>
  <c r="AH107" i="19" s="1"/>
  <c r="FC106" i="1"/>
  <c r="K106" i="19" s="1"/>
  <c r="AH106" i="19" s="1"/>
  <c r="FC105" i="1"/>
  <c r="K105" i="19" s="1"/>
  <c r="AH105" i="19" s="1"/>
  <c r="FC104" i="1"/>
  <c r="K104" i="19" s="1"/>
  <c r="AH104" i="19" s="1"/>
  <c r="FC103" i="1"/>
  <c r="K103" i="19" s="1"/>
  <c r="AH103" i="19" s="1"/>
  <c r="FC102" i="1"/>
  <c r="K102" i="19" s="1"/>
  <c r="AH102" i="19" s="1"/>
  <c r="FC101" i="1"/>
  <c r="K101" i="19" s="1"/>
  <c r="AH101" i="19" s="1"/>
  <c r="FC100" i="1"/>
  <c r="K100" i="19" s="1"/>
  <c r="AH100" i="19" s="1"/>
  <c r="FC99" i="1"/>
  <c r="K99" i="19" s="1"/>
  <c r="AH99" i="19" s="1"/>
  <c r="FC98" i="1"/>
  <c r="K98" i="19" s="1"/>
  <c r="AH98" i="19" s="1"/>
  <c r="FC97" i="1"/>
  <c r="K97" i="19" s="1"/>
  <c r="AH97" i="19" s="1"/>
  <c r="FC96" i="1"/>
  <c r="K96" i="19" s="1"/>
  <c r="AH96" i="19" s="1"/>
  <c r="FC95" i="1"/>
  <c r="K95" i="19" s="1"/>
  <c r="AH95" i="19" s="1"/>
  <c r="FC94" i="1"/>
  <c r="K94" i="19" s="1"/>
  <c r="AH94" i="19" s="1"/>
  <c r="FC93" i="1"/>
  <c r="K93" i="19" s="1"/>
  <c r="AH93" i="19" s="1"/>
  <c r="FC92" i="1"/>
  <c r="K92" i="19" s="1"/>
  <c r="AH92" i="19" s="1"/>
  <c r="FC91" i="1"/>
  <c r="K91" i="19" s="1"/>
  <c r="AH91" i="19" s="1"/>
  <c r="FC90" i="1"/>
  <c r="K90" i="19" s="1"/>
  <c r="AH90" i="19" s="1"/>
  <c r="FC89" i="1"/>
  <c r="K89" i="19" s="1"/>
  <c r="AH89" i="19" s="1"/>
  <c r="FC88" i="1"/>
  <c r="K88" i="19" s="1"/>
  <c r="AH88" i="19" s="1"/>
  <c r="FC87" i="1"/>
  <c r="K87" i="19" s="1"/>
  <c r="AH87" i="19" s="1"/>
  <c r="FC86" i="1"/>
  <c r="K86" i="19" s="1"/>
  <c r="AH86" i="19" s="1"/>
  <c r="FC85" i="1"/>
  <c r="K85" i="19" s="1"/>
  <c r="AH85" i="19" s="1"/>
  <c r="FC84" i="1"/>
  <c r="K84" i="19" s="1"/>
  <c r="AH84" i="19" s="1"/>
  <c r="FC83" i="1"/>
  <c r="K83" i="19" s="1"/>
  <c r="AH83" i="19" s="1"/>
  <c r="FC82" i="1"/>
  <c r="K82" i="19" s="1"/>
  <c r="AH82" i="19" s="1"/>
  <c r="FC81" i="1"/>
  <c r="K81" i="19" s="1"/>
  <c r="AH81" i="19" s="1"/>
  <c r="FC80" i="1"/>
  <c r="K80" i="19" s="1"/>
  <c r="AH80" i="19" s="1"/>
  <c r="FC79" i="1"/>
  <c r="K79" i="19" s="1"/>
  <c r="AH79" i="19" s="1"/>
  <c r="FC78" i="1"/>
  <c r="K78" i="19" s="1"/>
  <c r="AH78" i="19" s="1"/>
  <c r="FC77" i="1"/>
  <c r="K77" i="19" s="1"/>
  <c r="AH77" i="19" s="1"/>
  <c r="FC76" i="1"/>
  <c r="K76" i="19" s="1"/>
  <c r="AH76" i="19" s="1"/>
  <c r="FC75" i="1"/>
  <c r="K75" i="19" s="1"/>
  <c r="AH75" i="19" s="1"/>
  <c r="FC74" i="1"/>
  <c r="K74" i="19" s="1"/>
  <c r="AH74" i="19" s="1"/>
  <c r="FC73" i="1"/>
  <c r="K73" i="19" s="1"/>
  <c r="AH73" i="19" s="1"/>
  <c r="FC72" i="1"/>
  <c r="K72" i="19" s="1"/>
  <c r="AH72" i="19" s="1"/>
  <c r="FC71" i="1"/>
  <c r="K71" i="19" s="1"/>
  <c r="AH71" i="19" s="1"/>
  <c r="FC70" i="1"/>
  <c r="K70" i="19" s="1"/>
  <c r="AH70" i="19" s="1"/>
  <c r="FC69" i="1"/>
  <c r="K69" i="19" s="1"/>
  <c r="AH69" i="19" s="1"/>
  <c r="FC68" i="1"/>
  <c r="K68" i="19" s="1"/>
  <c r="AH68" i="19" s="1"/>
  <c r="FC67" i="1"/>
  <c r="K67" i="19" s="1"/>
  <c r="AH67" i="19" s="1"/>
  <c r="FC66" i="1"/>
  <c r="K66" i="19" s="1"/>
  <c r="AH66" i="19" s="1"/>
  <c r="FC65" i="1"/>
  <c r="K65" i="19" s="1"/>
  <c r="AH65" i="19" s="1"/>
  <c r="FC64" i="1"/>
  <c r="K64" i="19" s="1"/>
  <c r="AH64" i="19" s="1"/>
  <c r="FC63" i="1"/>
  <c r="K63" i="19" s="1"/>
  <c r="AH63" i="19" s="1"/>
  <c r="FC62" i="1"/>
  <c r="K62" i="19" s="1"/>
  <c r="AH62" i="19" s="1"/>
  <c r="FC61" i="1"/>
  <c r="K61" i="19" s="1"/>
  <c r="AH61" i="19" s="1"/>
  <c r="FC60" i="1"/>
  <c r="K60" i="19" s="1"/>
  <c r="AH60" i="19" s="1"/>
  <c r="FC59" i="1"/>
  <c r="K59" i="19" s="1"/>
  <c r="AH59" i="19" s="1"/>
  <c r="FC58" i="1"/>
  <c r="K58" i="19" s="1"/>
  <c r="AH58" i="19" s="1"/>
  <c r="FC57" i="1"/>
  <c r="K57" i="19" s="1"/>
  <c r="AH57" i="19" s="1"/>
  <c r="FC56" i="1"/>
  <c r="K56" i="19" s="1"/>
  <c r="AH56" i="19" s="1"/>
  <c r="FC55" i="1"/>
  <c r="K55" i="19" s="1"/>
  <c r="AH55" i="19" s="1"/>
  <c r="FC54" i="1"/>
  <c r="K54" i="19" s="1"/>
  <c r="AH54" i="19" s="1"/>
  <c r="FC53" i="1"/>
  <c r="K53" i="19" s="1"/>
  <c r="AH53" i="19" s="1"/>
  <c r="FC52" i="1"/>
  <c r="K52" i="19" s="1"/>
  <c r="AH52" i="19" s="1"/>
  <c r="FC51" i="1"/>
  <c r="K51" i="19" s="1"/>
  <c r="AH51" i="19" s="1"/>
  <c r="FC50" i="1"/>
  <c r="K50" i="19" s="1"/>
  <c r="AH50" i="19" s="1"/>
  <c r="FC49" i="1"/>
  <c r="K49" i="19" s="1"/>
  <c r="AH49" i="19" s="1"/>
  <c r="FC48" i="1"/>
  <c r="K48" i="19" s="1"/>
  <c r="AH48" i="19" s="1"/>
  <c r="FC47" i="1"/>
  <c r="K47" i="19" s="1"/>
  <c r="AH47" i="19" s="1"/>
  <c r="FC46" i="1"/>
  <c r="K46" i="19" s="1"/>
  <c r="AH46" i="19" s="1"/>
  <c r="FC45" i="1"/>
  <c r="K45" i="19" s="1"/>
  <c r="AH45" i="19" s="1"/>
  <c r="FC44" i="1"/>
  <c r="K44" i="19" s="1"/>
  <c r="AH44" i="19" s="1"/>
  <c r="FC43" i="1"/>
  <c r="K43" i="19" s="1"/>
  <c r="AH43" i="19" s="1"/>
  <c r="FC42" i="1"/>
  <c r="K42" i="19" s="1"/>
  <c r="AH42" i="19" s="1"/>
  <c r="FC41" i="1"/>
  <c r="K41" i="19" s="1"/>
  <c r="AH41" i="19" s="1"/>
  <c r="FC40" i="1"/>
  <c r="K40" i="19" s="1"/>
  <c r="AH40" i="19" s="1"/>
  <c r="FC39" i="1"/>
  <c r="K39" i="19" s="1"/>
  <c r="AH39" i="19" s="1"/>
  <c r="FC38" i="1"/>
  <c r="K38" i="19" s="1"/>
  <c r="AH38" i="19" s="1"/>
  <c r="FC37" i="1"/>
  <c r="K37" i="19" s="1"/>
  <c r="AH37" i="19" s="1"/>
  <c r="FC36" i="1"/>
  <c r="K36" i="19" s="1"/>
  <c r="AH36" i="19" s="1"/>
  <c r="FC35" i="1"/>
  <c r="K35" i="19" s="1"/>
  <c r="AH35" i="19" s="1"/>
  <c r="FC34" i="1"/>
  <c r="K34" i="19" s="1"/>
  <c r="AH34" i="19" s="1"/>
  <c r="FC33" i="1"/>
  <c r="K33" i="19" s="1"/>
  <c r="AH33" i="19" s="1"/>
  <c r="FC32" i="1"/>
  <c r="K32" i="19" s="1"/>
  <c r="AH32" i="19" s="1"/>
  <c r="FC31" i="1"/>
  <c r="K31" i="19" s="1"/>
  <c r="AH31" i="19" s="1"/>
  <c r="FC30" i="1"/>
  <c r="K30" i="19" s="1"/>
  <c r="AH30" i="19" s="1"/>
  <c r="FC29" i="1"/>
  <c r="K29" i="19" s="1"/>
  <c r="AH29" i="19" s="1"/>
  <c r="FC28" i="1"/>
  <c r="K28" i="19" s="1"/>
  <c r="AH28" i="19" s="1"/>
  <c r="FC27" i="1"/>
  <c r="K27" i="19" s="1"/>
  <c r="AH27" i="19" s="1"/>
  <c r="FC26" i="1"/>
  <c r="K26" i="19" s="1"/>
  <c r="AH26" i="19" s="1"/>
  <c r="FC25" i="1"/>
  <c r="K25" i="19" s="1"/>
  <c r="AH25" i="19" s="1"/>
  <c r="FC24" i="1"/>
  <c r="K24" i="19" s="1"/>
  <c r="AH24" i="19" s="1"/>
  <c r="FC23" i="1"/>
  <c r="K23" i="19" s="1"/>
  <c r="AH23" i="19" s="1"/>
  <c r="FC22" i="1"/>
  <c r="K22" i="19" s="1"/>
  <c r="AH22" i="19" s="1"/>
  <c r="FC21" i="1"/>
  <c r="K21" i="19" s="1"/>
  <c r="AH21" i="19" s="1"/>
  <c r="FC20" i="1"/>
  <c r="K20" i="19" s="1"/>
  <c r="AH20" i="19" s="1"/>
  <c r="FC19" i="1"/>
  <c r="K19" i="19" s="1"/>
  <c r="AH19" i="19" s="1"/>
  <c r="FC18" i="1"/>
  <c r="K18" i="19" s="1"/>
  <c r="AH18" i="19" s="1"/>
  <c r="FC17" i="1"/>
  <c r="K17" i="19" s="1"/>
  <c r="AH17" i="19" s="1"/>
  <c r="FC16" i="1"/>
  <c r="K16" i="19" s="1"/>
  <c r="AH16" i="19" s="1"/>
  <c r="FC15" i="1"/>
  <c r="K15" i="19" s="1"/>
  <c r="AH15" i="19" s="1"/>
  <c r="FC14" i="1"/>
  <c r="K14" i="19" s="1"/>
  <c r="AH14" i="19" s="1"/>
  <c r="FC13" i="1"/>
  <c r="K13" i="19" s="1"/>
  <c r="AH13" i="19" s="1"/>
  <c r="FC12" i="1"/>
  <c r="K12" i="19" s="1"/>
  <c r="AH12" i="19" s="1"/>
  <c r="FC11" i="1"/>
  <c r="K11" i="19" s="1"/>
  <c r="AH11" i="19" s="1"/>
  <c r="FC10" i="1"/>
  <c r="K10" i="19" s="1"/>
  <c r="AH10" i="19" s="1"/>
  <c r="FC9" i="1"/>
  <c r="K9" i="19" s="1"/>
  <c r="AH9" i="19" s="1"/>
  <c r="FC8" i="1"/>
  <c r="K8" i="19" s="1"/>
  <c r="AH8" i="19" s="1"/>
  <c r="FC7" i="1"/>
  <c r="K7" i="19" s="1"/>
  <c r="AH7" i="19" s="1"/>
  <c r="K6" i="19"/>
  <c r="AH6" i="19" s="1"/>
  <c r="A8" i="19"/>
  <c r="X8" i="19" s="1"/>
  <c r="A7" i="19"/>
  <c r="X7" i="19" s="1"/>
  <c r="A6" i="19"/>
  <c r="X6" i="19" s="1"/>
  <c r="A5" i="19"/>
  <c r="X5" i="19" s="1"/>
  <c r="S5" i="19"/>
  <c r="O5" i="19"/>
  <c r="FC5" i="1"/>
  <c r="K5" i="19" s="1"/>
  <c r="J5" i="19"/>
  <c r="I5" i="19"/>
  <c r="H5" i="19"/>
  <c r="G5" i="19"/>
  <c r="F5" i="19"/>
  <c r="E5" i="19"/>
  <c r="D5" i="19"/>
  <c r="C5" i="19"/>
  <c r="IR132" i="1"/>
  <c r="IR131" i="1"/>
  <c r="IR130" i="1"/>
  <c r="IS130" i="1" s="1"/>
  <c r="IR129" i="1"/>
  <c r="IR128" i="1"/>
  <c r="IS128" i="1" s="1"/>
  <c r="IR127" i="1"/>
  <c r="IR126" i="1"/>
  <c r="IR125" i="1"/>
  <c r="IR124" i="1"/>
  <c r="IR123" i="1"/>
  <c r="IR122" i="1"/>
  <c r="IR121" i="1"/>
  <c r="IR120" i="1"/>
  <c r="IR119" i="1"/>
  <c r="IR118" i="1"/>
  <c r="IR117" i="1"/>
  <c r="IR116" i="1"/>
  <c r="IR115" i="1"/>
  <c r="IR114" i="1"/>
  <c r="IR113" i="1"/>
  <c r="IR112" i="1"/>
  <c r="IR111" i="1"/>
  <c r="IR110" i="1"/>
  <c r="IR109" i="1"/>
  <c r="IR108" i="1"/>
  <c r="IR107" i="1"/>
  <c r="IR106" i="1"/>
  <c r="IR105" i="1"/>
  <c r="IR104" i="1"/>
  <c r="IR103" i="1"/>
  <c r="IR102" i="1"/>
  <c r="IR101" i="1"/>
  <c r="IR100" i="1"/>
  <c r="IR99" i="1"/>
  <c r="IR98" i="1"/>
  <c r="IR97" i="1"/>
  <c r="IR96" i="1"/>
  <c r="IR95" i="1"/>
  <c r="IR94" i="1"/>
  <c r="IR93" i="1"/>
  <c r="IR92" i="1"/>
  <c r="IR91" i="1"/>
  <c r="IR90" i="1"/>
  <c r="IS90" i="1" s="1"/>
  <c r="IR89" i="1"/>
  <c r="IR88" i="1"/>
  <c r="IR87" i="1"/>
  <c r="IR86" i="1"/>
  <c r="IR85" i="1"/>
  <c r="IR84" i="1"/>
  <c r="IR83" i="1"/>
  <c r="IR82" i="1"/>
  <c r="IR81" i="1"/>
  <c r="IR80" i="1"/>
  <c r="IR79" i="1"/>
  <c r="IR78" i="1"/>
  <c r="IR77" i="1"/>
  <c r="IR76" i="1"/>
  <c r="IR75" i="1"/>
  <c r="IR74" i="1"/>
  <c r="IS74" i="1" s="1"/>
  <c r="IR73" i="1"/>
  <c r="IR72" i="1"/>
  <c r="IR71" i="1"/>
  <c r="IR70" i="1"/>
  <c r="IS71" i="1" s="1"/>
  <c r="IR69" i="1"/>
  <c r="IR68" i="1"/>
  <c r="IR67" i="1"/>
  <c r="IR66" i="1"/>
  <c r="IS66" i="1" s="1"/>
  <c r="IR65" i="1"/>
  <c r="IR64" i="1"/>
  <c r="IR63" i="1"/>
  <c r="IS64" i="1" s="1"/>
  <c r="IR62" i="1"/>
  <c r="IR61" i="1"/>
  <c r="IR60" i="1"/>
  <c r="IR59" i="1"/>
  <c r="IR58" i="1"/>
  <c r="IR57" i="1"/>
  <c r="IR56" i="1"/>
  <c r="IR55" i="1"/>
  <c r="IR54" i="1"/>
  <c r="IR53" i="1"/>
  <c r="IR52" i="1"/>
  <c r="IR51" i="1"/>
  <c r="IR50" i="1"/>
  <c r="IR49" i="1"/>
  <c r="IR48" i="1"/>
  <c r="IR47" i="1"/>
  <c r="IS48" i="1" s="1"/>
  <c r="IR46" i="1"/>
  <c r="IR45" i="1"/>
  <c r="IR44" i="1"/>
  <c r="IR43" i="1"/>
  <c r="IR42" i="1"/>
  <c r="IR41" i="1"/>
  <c r="IR40" i="1"/>
  <c r="IR39" i="1"/>
  <c r="IR38" i="1"/>
  <c r="IR37" i="1"/>
  <c r="IR36" i="1"/>
  <c r="IR35" i="1"/>
  <c r="IS36" i="1" s="1"/>
  <c r="IR34" i="1"/>
  <c r="IR33" i="1"/>
  <c r="IR32" i="1"/>
  <c r="IR31" i="1"/>
  <c r="IR30" i="1"/>
  <c r="IR29" i="1"/>
  <c r="IR28" i="1"/>
  <c r="IR27" i="1"/>
  <c r="IR26" i="1"/>
  <c r="IR25" i="1"/>
  <c r="IR24" i="1"/>
  <c r="IR23" i="1"/>
  <c r="IS23" i="1" s="1"/>
  <c r="IR22" i="1"/>
  <c r="IR21" i="1"/>
  <c r="IS22" i="1" s="1"/>
  <c r="IR20" i="1"/>
  <c r="IR19" i="1"/>
  <c r="IR18" i="1"/>
  <c r="IR17" i="1"/>
  <c r="IR16" i="1"/>
  <c r="IR15" i="1"/>
  <c r="IS16" i="1" s="1"/>
  <c r="IR14" i="1"/>
  <c r="IR13" i="1"/>
  <c r="IR12" i="1"/>
  <c r="IR11" i="1"/>
  <c r="IR10" i="1"/>
  <c r="IR9" i="1"/>
  <c r="IR8" i="1"/>
  <c r="IR7" i="1"/>
  <c r="IS7" i="1" s="1"/>
  <c r="IR6" i="1"/>
  <c r="IR5" i="1"/>
  <c r="AP3" i="19"/>
  <c r="AO3" i="19"/>
  <c r="AN3" i="19"/>
  <c r="EJ5" i="1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FS4" i="1"/>
  <c r="FU4" i="1" s="1"/>
  <c r="FR4" i="1"/>
  <c r="IK4" i="1"/>
  <c r="IL4" i="1" s="1"/>
  <c r="HD131" i="1"/>
  <c r="HT135" i="1" s="1"/>
  <c r="HD130" i="1"/>
  <c r="HT134" i="1" s="1"/>
  <c r="HD129" i="1"/>
  <c r="HT133" i="1" s="1"/>
  <c r="HD132" i="1"/>
  <c r="HT136" i="1" s="1"/>
  <c r="HG132" i="1"/>
  <c r="HW136" i="1" s="1"/>
  <c r="HJ131" i="1"/>
  <c r="HZ135" i="1" s="1"/>
  <c r="HI131" i="1"/>
  <c r="HY135" i="1" s="1"/>
  <c r="HH131" i="1"/>
  <c r="HX135" i="1" s="1"/>
  <c r="HJ130" i="1"/>
  <c r="HZ134" i="1" s="1"/>
  <c r="HI130" i="1"/>
  <c r="HY134" i="1" s="1"/>
  <c r="HH130" i="1"/>
  <c r="HX134" i="1" s="1"/>
  <c r="HJ129" i="1"/>
  <c r="HZ133" i="1" s="1"/>
  <c r="HI129" i="1"/>
  <c r="HY133" i="1" s="1"/>
  <c r="HH129" i="1"/>
  <c r="HX133" i="1" s="1"/>
  <c r="HJ132" i="1"/>
  <c r="HZ136" i="1" s="1"/>
  <c r="HI132" i="1"/>
  <c r="HY136" i="1" s="1"/>
  <c r="HH132" i="1"/>
  <c r="HX136" i="1" s="1"/>
  <c r="HG131" i="1"/>
  <c r="HW135" i="1" s="1"/>
  <c r="HG130" i="1"/>
  <c r="HW134" i="1" s="1"/>
  <c r="HG129" i="1"/>
  <c r="HW133" i="1" s="1"/>
  <c r="GW135" i="1"/>
  <c r="GW134" i="1"/>
  <c r="GW133" i="1"/>
  <c r="GX135" i="1"/>
  <c r="GU135" i="1"/>
  <c r="GX134" i="1"/>
  <c r="GU134" i="1"/>
  <c r="GX133" i="1"/>
  <c r="GU133" i="1"/>
  <c r="GP135" i="1"/>
  <c r="GO135" i="1"/>
  <c r="GM135" i="1"/>
  <c r="GP134" i="1"/>
  <c r="GO134" i="1"/>
  <c r="GM134" i="1"/>
  <c r="GP133" i="1"/>
  <c r="GO133" i="1"/>
  <c r="GM133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EI35" i="1"/>
  <c r="EI34" i="1"/>
  <c r="EI33" i="1"/>
  <c r="EI32" i="1"/>
  <c r="EI31" i="1"/>
  <c r="EI30" i="1"/>
  <c r="EI29" i="1"/>
  <c r="EI28" i="1"/>
  <c r="EI27" i="1"/>
  <c r="EI26" i="1"/>
  <c r="EI25" i="1"/>
  <c r="EI24" i="1"/>
  <c r="EI23" i="1"/>
  <c r="EI22" i="1"/>
  <c r="EI21" i="1"/>
  <c r="EI20" i="1"/>
  <c r="EI19" i="1"/>
  <c r="EI36" i="1"/>
  <c r="EJ34" i="1"/>
  <c r="EJ33" i="1"/>
  <c r="EJ32" i="1"/>
  <c r="EJ31" i="1"/>
  <c r="EJ30" i="1"/>
  <c r="EJ29" i="1"/>
  <c r="EJ28" i="1"/>
  <c r="EJ27" i="1"/>
  <c r="EJ26" i="1"/>
  <c r="EJ25" i="1"/>
  <c r="EJ24" i="1"/>
  <c r="EJ23" i="1"/>
  <c r="EJ22" i="1"/>
  <c r="EJ21" i="1"/>
  <c r="EJ20" i="1"/>
  <c r="EJ19" i="1"/>
  <c r="EJ18" i="1"/>
  <c r="EJ17" i="1"/>
  <c r="EJ16" i="1"/>
  <c r="EJ15" i="1"/>
  <c r="EJ14" i="1"/>
  <c r="EJ13" i="1"/>
  <c r="EJ12" i="1"/>
  <c r="EJ11" i="1"/>
  <c r="EJ10" i="1"/>
  <c r="EJ9" i="1"/>
  <c r="EJ8" i="1"/>
  <c r="EJ7" i="1"/>
  <c r="EJ6" i="1"/>
  <c r="EJ35" i="1"/>
  <c r="DD6" i="1"/>
  <c r="DD7" i="1" s="1"/>
  <c r="DD8" i="1" s="1"/>
  <c r="DD9" i="1" s="1"/>
  <c r="DD10" i="1" s="1"/>
  <c r="DD11" i="1" s="1"/>
  <c r="DD12" i="1" s="1"/>
  <c r="DD13" i="1" s="1"/>
  <c r="DD14" i="1" s="1"/>
  <c r="DD15" i="1" s="1"/>
  <c r="DD16" i="1" s="1"/>
  <c r="DD17" i="1" s="1"/>
  <c r="DD18" i="1" s="1"/>
  <c r="DD19" i="1" s="1"/>
  <c r="DD20" i="1" s="1"/>
  <c r="DD21" i="1" s="1"/>
  <c r="DD22" i="1" s="1"/>
  <c r="DD23" i="1" s="1"/>
  <c r="DD24" i="1" s="1"/>
  <c r="DD25" i="1" s="1"/>
  <c r="DD26" i="1" s="1"/>
  <c r="DD27" i="1" s="1"/>
  <c r="DD28" i="1" s="1"/>
  <c r="DD29" i="1" s="1"/>
  <c r="DD30" i="1" s="1"/>
  <c r="DD31" i="1" s="1"/>
  <c r="DD32" i="1" s="1"/>
  <c r="DD33" i="1" s="1"/>
  <c r="DD34" i="1" s="1"/>
  <c r="DD35" i="1" s="1"/>
  <c r="DD36" i="1" s="1"/>
  <c r="DD37" i="1" s="1"/>
  <c r="DD38" i="1" s="1"/>
  <c r="DD39" i="1" s="1"/>
  <c r="BR4" i="1"/>
  <c r="BQ4" i="1"/>
  <c r="X131" i="19"/>
  <c r="X130" i="19"/>
  <c r="X129" i="19"/>
  <c r="A128" i="19"/>
  <c r="X128" i="19" s="1"/>
  <c r="A127" i="19"/>
  <c r="X127" i="19" s="1"/>
  <c r="A126" i="19"/>
  <c r="X126" i="19" s="1"/>
  <c r="A125" i="19"/>
  <c r="X125" i="19" s="1"/>
  <c r="A124" i="19"/>
  <c r="X124" i="19" s="1"/>
  <c r="A123" i="19"/>
  <c r="X123" i="19" s="1"/>
  <c r="A122" i="19"/>
  <c r="X122" i="19" s="1"/>
  <c r="A121" i="19"/>
  <c r="X121" i="19" s="1"/>
  <c r="A120" i="19"/>
  <c r="X120" i="19" s="1"/>
  <c r="A119" i="19"/>
  <c r="X119" i="19" s="1"/>
  <c r="A118" i="19"/>
  <c r="X118" i="19" s="1"/>
  <c r="A117" i="19"/>
  <c r="X117" i="19" s="1"/>
  <c r="A116" i="19"/>
  <c r="X116" i="19" s="1"/>
  <c r="A115" i="19"/>
  <c r="X115" i="19" s="1"/>
  <c r="A114" i="19"/>
  <c r="X114" i="19" s="1"/>
  <c r="A113" i="19"/>
  <c r="X113" i="19" s="1"/>
  <c r="A112" i="19"/>
  <c r="X112" i="19" s="1"/>
  <c r="A111" i="19"/>
  <c r="X111" i="19" s="1"/>
  <c r="A110" i="19"/>
  <c r="X110" i="19" s="1"/>
  <c r="A109" i="19"/>
  <c r="X109" i="19" s="1"/>
  <c r="A108" i="19"/>
  <c r="X108" i="19" s="1"/>
  <c r="A107" i="19"/>
  <c r="X107" i="19" s="1"/>
  <c r="A106" i="19"/>
  <c r="X106" i="19" s="1"/>
  <c r="A105" i="19"/>
  <c r="X105" i="19" s="1"/>
  <c r="A104" i="19"/>
  <c r="X104" i="19" s="1"/>
  <c r="A103" i="19"/>
  <c r="X103" i="19" s="1"/>
  <c r="A102" i="19"/>
  <c r="X102" i="19" s="1"/>
  <c r="A101" i="19"/>
  <c r="X101" i="19" s="1"/>
  <c r="A100" i="19"/>
  <c r="X100" i="19" s="1"/>
  <c r="A99" i="19"/>
  <c r="X99" i="19" s="1"/>
  <c r="A98" i="19"/>
  <c r="X98" i="19" s="1"/>
  <c r="A97" i="19"/>
  <c r="X97" i="19" s="1"/>
  <c r="A96" i="19"/>
  <c r="X96" i="19" s="1"/>
  <c r="A95" i="19"/>
  <c r="X95" i="19" s="1"/>
  <c r="A94" i="19"/>
  <c r="X94" i="19" s="1"/>
  <c r="A93" i="19"/>
  <c r="X93" i="19" s="1"/>
  <c r="A92" i="19"/>
  <c r="X92" i="19" s="1"/>
  <c r="A91" i="19"/>
  <c r="X91" i="19" s="1"/>
  <c r="A90" i="19"/>
  <c r="X90" i="19" s="1"/>
  <c r="A89" i="19"/>
  <c r="X89" i="19" s="1"/>
  <c r="A88" i="19"/>
  <c r="X88" i="19" s="1"/>
  <c r="A87" i="19"/>
  <c r="X87" i="19" s="1"/>
  <c r="A86" i="19"/>
  <c r="X86" i="19" s="1"/>
  <c r="A85" i="19"/>
  <c r="X85" i="19" s="1"/>
  <c r="A84" i="19"/>
  <c r="X84" i="19" s="1"/>
  <c r="A83" i="19"/>
  <c r="X83" i="19" s="1"/>
  <c r="A82" i="19"/>
  <c r="X82" i="19" s="1"/>
  <c r="A81" i="19"/>
  <c r="X81" i="19" s="1"/>
  <c r="A80" i="19"/>
  <c r="X80" i="19" s="1"/>
  <c r="A79" i="19"/>
  <c r="X79" i="19" s="1"/>
  <c r="A78" i="19"/>
  <c r="X78" i="19" s="1"/>
  <c r="A77" i="19"/>
  <c r="X77" i="19" s="1"/>
  <c r="A76" i="19"/>
  <c r="X76" i="19" s="1"/>
  <c r="A75" i="19"/>
  <c r="X75" i="19" s="1"/>
  <c r="A74" i="19"/>
  <c r="X74" i="19" s="1"/>
  <c r="A73" i="19"/>
  <c r="X73" i="19" s="1"/>
  <c r="A72" i="19"/>
  <c r="X72" i="19" s="1"/>
  <c r="A71" i="19"/>
  <c r="X71" i="19" s="1"/>
  <c r="A70" i="19"/>
  <c r="X70" i="19" s="1"/>
  <c r="A69" i="19"/>
  <c r="X69" i="19" s="1"/>
  <c r="A68" i="19"/>
  <c r="X68" i="19" s="1"/>
  <c r="A67" i="19"/>
  <c r="X67" i="19" s="1"/>
  <c r="A66" i="19"/>
  <c r="X66" i="19" s="1"/>
  <c r="A65" i="19"/>
  <c r="X65" i="19" s="1"/>
  <c r="A64" i="19"/>
  <c r="X64" i="19" s="1"/>
  <c r="A63" i="19"/>
  <c r="X63" i="19" s="1"/>
  <c r="A62" i="19"/>
  <c r="X62" i="19" s="1"/>
  <c r="A61" i="19"/>
  <c r="X61" i="19" s="1"/>
  <c r="A60" i="19"/>
  <c r="X60" i="19" s="1"/>
  <c r="A59" i="19"/>
  <c r="X59" i="19" s="1"/>
  <c r="A58" i="19"/>
  <c r="X58" i="19" s="1"/>
  <c r="A57" i="19"/>
  <c r="X57" i="19" s="1"/>
  <c r="A56" i="19"/>
  <c r="X56" i="19" s="1"/>
  <c r="A55" i="19"/>
  <c r="X55" i="19" s="1"/>
  <c r="A54" i="19"/>
  <c r="X54" i="19" s="1"/>
  <c r="A53" i="19"/>
  <c r="X53" i="19" s="1"/>
  <c r="A52" i="19"/>
  <c r="X52" i="19" s="1"/>
  <c r="A51" i="19"/>
  <c r="X51" i="19" s="1"/>
  <c r="A50" i="19"/>
  <c r="X50" i="19" s="1"/>
  <c r="A49" i="19"/>
  <c r="X49" i="19" s="1"/>
  <c r="A48" i="19"/>
  <c r="X48" i="19" s="1"/>
  <c r="A47" i="19"/>
  <c r="X47" i="19" s="1"/>
  <c r="A46" i="19"/>
  <c r="X46" i="19" s="1"/>
  <c r="A45" i="19"/>
  <c r="X45" i="19" s="1"/>
  <c r="A44" i="19"/>
  <c r="X44" i="19" s="1"/>
  <c r="A43" i="19"/>
  <c r="X43" i="19" s="1"/>
  <c r="A42" i="19"/>
  <c r="X42" i="19" s="1"/>
  <c r="A41" i="19"/>
  <c r="X41" i="19" s="1"/>
  <c r="A40" i="19"/>
  <c r="X40" i="19" s="1"/>
  <c r="A39" i="19"/>
  <c r="X39" i="19" s="1"/>
  <c r="A38" i="19"/>
  <c r="X38" i="19" s="1"/>
  <c r="A37" i="19"/>
  <c r="X37" i="19" s="1"/>
  <c r="A36" i="19"/>
  <c r="X36" i="19" s="1"/>
  <c r="A35" i="19"/>
  <c r="X35" i="19" s="1"/>
  <c r="A34" i="19"/>
  <c r="X34" i="19" s="1"/>
  <c r="A33" i="19"/>
  <c r="X33" i="19" s="1"/>
  <c r="A32" i="19"/>
  <c r="X32" i="19" s="1"/>
  <c r="A31" i="19"/>
  <c r="X31" i="19" s="1"/>
  <c r="A30" i="19"/>
  <c r="X30" i="19" s="1"/>
  <c r="A29" i="19"/>
  <c r="X29" i="19" s="1"/>
  <c r="A28" i="19"/>
  <c r="X28" i="19" s="1"/>
  <c r="A27" i="19"/>
  <c r="X27" i="19" s="1"/>
  <c r="A26" i="19"/>
  <c r="X26" i="19" s="1"/>
  <c r="A25" i="19"/>
  <c r="X25" i="19" s="1"/>
  <c r="A24" i="19"/>
  <c r="X24" i="19" s="1"/>
  <c r="A23" i="19"/>
  <c r="X23" i="19" s="1"/>
  <c r="A22" i="19"/>
  <c r="X22" i="19" s="1"/>
  <c r="A21" i="19"/>
  <c r="X21" i="19" s="1"/>
  <c r="A20" i="19"/>
  <c r="X20" i="19" s="1"/>
  <c r="A19" i="19"/>
  <c r="X19" i="19" s="1"/>
  <c r="A18" i="19"/>
  <c r="X18" i="19" s="1"/>
  <c r="A17" i="19"/>
  <c r="X17" i="19" s="1"/>
  <c r="A16" i="19"/>
  <c r="X16" i="19" s="1"/>
  <c r="A15" i="19"/>
  <c r="X15" i="19" s="1"/>
  <c r="A14" i="19"/>
  <c r="X14" i="19" s="1"/>
  <c r="A13" i="19"/>
  <c r="X13" i="19" s="1"/>
  <c r="A12" i="19"/>
  <c r="X12" i="19" s="1"/>
  <c r="A11" i="19"/>
  <c r="X11" i="19" s="1"/>
  <c r="A10" i="19"/>
  <c r="X10" i="19" s="1"/>
  <c r="A9" i="19"/>
  <c r="X9" i="19" s="1"/>
  <c r="G445" i="22"/>
  <c r="G444" i="22"/>
  <c r="G443" i="22"/>
  <c r="G442" i="22"/>
  <c r="G441" i="22"/>
  <c r="G440" i="22"/>
  <c r="GH152" i="1"/>
  <c r="GH148" i="1"/>
  <c r="GH147" i="1"/>
  <c r="GH146" i="1"/>
  <c r="GH145" i="1"/>
  <c r="GH144" i="1"/>
  <c r="GH143" i="1"/>
  <c r="GH142" i="1"/>
  <c r="GH141" i="1"/>
  <c r="GH140" i="1"/>
  <c r="GH139" i="1"/>
  <c r="GH138" i="1"/>
  <c r="GH137" i="1"/>
  <c r="GH136" i="1"/>
  <c r="GH135" i="1"/>
  <c r="GH134" i="1"/>
  <c r="GH133" i="1"/>
  <c r="GH132" i="1"/>
  <c r="GH131" i="1"/>
  <c r="GH130" i="1"/>
  <c r="GH129" i="1"/>
  <c r="GH128" i="1"/>
  <c r="GH127" i="1"/>
  <c r="GH126" i="1"/>
  <c r="GH125" i="1"/>
  <c r="GH124" i="1"/>
  <c r="GH123" i="1"/>
  <c r="GH122" i="1"/>
  <c r="GH121" i="1"/>
  <c r="GH120" i="1"/>
  <c r="GH119" i="1"/>
  <c r="GH118" i="1"/>
  <c r="GH117" i="1"/>
  <c r="GH116" i="1"/>
  <c r="GH115" i="1"/>
  <c r="GH114" i="1"/>
  <c r="GH113" i="1"/>
  <c r="GH112" i="1"/>
  <c r="GH111" i="1"/>
  <c r="GH110" i="1"/>
  <c r="GH109" i="1"/>
  <c r="GH108" i="1"/>
  <c r="GH107" i="1"/>
  <c r="GH106" i="1"/>
  <c r="GH105" i="1"/>
  <c r="GH104" i="1"/>
  <c r="GH103" i="1"/>
  <c r="GH102" i="1"/>
  <c r="GH101" i="1"/>
  <c r="GH100" i="1"/>
  <c r="GH99" i="1"/>
  <c r="GH98" i="1"/>
  <c r="GH97" i="1"/>
  <c r="GH96" i="1"/>
  <c r="GH95" i="1"/>
  <c r="GH94" i="1"/>
  <c r="GH93" i="1"/>
  <c r="GH92" i="1"/>
  <c r="GH91" i="1"/>
  <c r="GH90" i="1"/>
  <c r="GH89" i="1"/>
  <c r="GH88" i="1"/>
  <c r="GH87" i="1"/>
  <c r="GH86" i="1"/>
  <c r="GH85" i="1"/>
  <c r="GH84" i="1"/>
  <c r="GH83" i="1"/>
  <c r="GH82" i="1"/>
  <c r="GH81" i="1"/>
  <c r="GH80" i="1"/>
  <c r="GH79" i="1"/>
  <c r="GH78" i="1"/>
  <c r="GH77" i="1"/>
  <c r="GH76" i="1"/>
  <c r="GH75" i="1"/>
  <c r="GH74" i="1"/>
  <c r="GH73" i="1"/>
  <c r="GH72" i="1"/>
  <c r="GH71" i="1"/>
  <c r="GH70" i="1"/>
  <c r="GH69" i="1"/>
  <c r="GH68" i="1"/>
  <c r="GH67" i="1"/>
  <c r="GH66" i="1"/>
  <c r="GH65" i="1"/>
  <c r="GH64" i="1"/>
  <c r="GH63" i="1"/>
  <c r="GH62" i="1"/>
  <c r="GH61" i="1"/>
  <c r="GH60" i="1"/>
  <c r="GH59" i="1"/>
  <c r="GH58" i="1"/>
  <c r="GH57" i="1"/>
  <c r="GH56" i="1"/>
  <c r="GH55" i="1"/>
  <c r="GH54" i="1"/>
  <c r="GH53" i="1"/>
  <c r="GH52" i="1"/>
  <c r="GH51" i="1"/>
  <c r="GH50" i="1"/>
  <c r="GH49" i="1"/>
  <c r="GH48" i="1"/>
  <c r="GH47" i="1"/>
  <c r="GH46" i="1"/>
  <c r="GH45" i="1"/>
  <c r="GH44" i="1"/>
  <c r="GH43" i="1"/>
  <c r="GH42" i="1"/>
  <c r="GH41" i="1"/>
  <c r="GH40" i="1"/>
  <c r="GH39" i="1"/>
  <c r="GH38" i="1"/>
  <c r="GH37" i="1"/>
  <c r="GH36" i="1"/>
  <c r="GH35" i="1"/>
  <c r="GH34" i="1"/>
  <c r="GH33" i="1"/>
  <c r="GH32" i="1"/>
  <c r="GH31" i="1"/>
  <c r="GH30" i="1"/>
  <c r="GH29" i="1"/>
  <c r="GH28" i="1"/>
  <c r="GH27" i="1"/>
  <c r="GH26" i="1"/>
  <c r="GH25" i="1"/>
  <c r="GH24" i="1"/>
  <c r="GH23" i="1"/>
  <c r="GH22" i="1"/>
  <c r="GH21" i="1"/>
  <c r="GH20" i="1"/>
  <c r="GH19" i="1"/>
  <c r="GH18" i="1"/>
  <c r="GH17" i="1"/>
  <c r="GH16" i="1"/>
  <c r="GH15" i="1"/>
  <c r="GH14" i="1"/>
  <c r="GH13" i="1"/>
  <c r="GH12" i="1"/>
  <c r="GH11" i="1"/>
  <c r="GH10" i="1"/>
  <c r="GH9" i="1"/>
  <c r="GH8" i="1"/>
  <c r="GH7" i="1"/>
  <c r="GH6" i="1"/>
  <c r="GH5" i="1"/>
  <c r="GH149" i="1"/>
  <c r="GB132" i="1"/>
  <c r="GB131" i="1"/>
  <c r="GB130" i="1"/>
  <c r="GB129" i="1"/>
  <c r="GB128" i="1"/>
  <c r="GB127" i="1"/>
  <c r="GB126" i="1"/>
  <c r="GB125" i="1"/>
  <c r="GB124" i="1"/>
  <c r="GB123" i="1"/>
  <c r="GB122" i="1"/>
  <c r="GB121" i="1"/>
  <c r="GB120" i="1"/>
  <c r="GB119" i="1"/>
  <c r="GB118" i="1"/>
  <c r="GB117" i="1"/>
  <c r="GB116" i="1"/>
  <c r="GB115" i="1"/>
  <c r="GB114" i="1"/>
  <c r="GB113" i="1"/>
  <c r="GB112" i="1"/>
  <c r="GB111" i="1"/>
  <c r="GB110" i="1"/>
  <c r="GB109" i="1"/>
  <c r="GB108" i="1"/>
  <c r="GB107" i="1"/>
  <c r="GB106" i="1"/>
  <c r="GB105" i="1"/>
  <c r="GB104" i="1"/>
  <c r="GB103" i="1"/>
  <c r="GB102" i="1"/>
  <c r="GB101" i="1"/>
  <c r="GB100" i="1"/>
  <c r="GB99" i="1"/>
  <c r="GB98" i="1"/>
  <c r="GB97" i="1"/>
  <c r="GB96" i="1"/>
  <c r="GB95" i="1"/>
  <c r="GB94" i="1"/>
  <c r="GB93" i="1"/>
  <c r="GB92" i="1"/>
  <c r="GB91" i="1"/>
  <c r="GB90" i="1"/>
  <c r="GB89" i="1"/>
  <c r="GB88" i="1"/>
  <c r="GB87" i="1"/>
  <c r="GB86" i="1"/>
  <c r="GB85" i="1"/>
  <c r="GB84" i="1"/>
  <c r="GB83" i="1"/>
  <c r="GB82" i="1"/>
  <c r="GB81" i="1"/>
  <c r="GB80" i="1"/>
  <c r="GB79" i="1"/>
  <c r="GB78" i="1"/>
  <c r="GB77" i="1"/>
  <c r="GB76" i="1"/>
  <c r="GB75" i="1"/>
  <c r="GB74" i="1"/>
  <c r="GB73" i="1"/>
  <c r="GB72" i="1"/>
  <c r="GB71" i="1"/>
  <c r="GB70" i="1"/>
  <c r="GB69" i="1"/>
  <c r="GB68" i="1"/>
  <c r="GB67" i="1"/>
  <c r="GB66" i="1"/>
  <c r="GB65" i="1"/>
  <c r="GB64" i="1"/>
  <c r="GB63" i="1"/>
  <c r="GB62" i="1"/>
  <c r="GB61" i="1"/>
  <c r="GB60" i="1"/>
  <c r="GB59" i="1"/>
  <c r="GB58" i="1"/>
  <c r="GB57" i="1"/>
  <c r="GB56" i="1"/>
  <c r="GB55" i="1"/>
  <c r="GB54" i="1"/>
  <c r="GB53" i="1"/>
  <c r="GB52" i="1"/>
  <c r="GB51" i="1"/>
  <c r="GB50" i="1"/>
  <c r="GB49" i="1"/>
  <c r="GB48" i="1"/>
  <c r="GB47" i="1"/>
  <c r="GB46" i="1"/>
  <c r="FK88" i="1"/>
  <c r="FK87" i="1"/>
  <c r="FK86" i="1"/>
  <c r="FK85" i="1"/>
  <c r="FK84" i="1"/>
  <c r="FK83" i="1"/>
  <c r="FK82" i="1"/>
  <c r="FK81" i="1"/>
  <c r="FK80" i="1"/>
  <c r="FK79" i="1"/>
  <c r="FK78" i="1"/>
  <c r="FK77" i="1"/>
  <c r="FK76" i="1"/>
  <c r="FK75" i="1"/>
  <c r="FK74" i="1"/>
  <c r="FK73" i="1"/>
  <c r="FK72" i="1"/>
  <c r="FK71" i="1"/>
  <c r="FK70" i="1"/>
  <c r="FK69" i="1"/>
  <c r="FK68" i="1"/>
  <c r="FK67" i="1"/>
  <c r="FK66" i="1"/>
  <c r="FK58" i="1"/>
  <c r="FK57" i="1"/>
  <c r="FK56" i="1"/>
  <c r="FK55" i="1"/>
  <c r="FK54" i="1"/>
  <c r="FK53" i="1"/>
  <c r="FK52" i="1"/>
  <c r="FK51" i="1"/>
  <c r="FK50" i="1"/>
  <c r="FK49" i="1"/>
  <c r="FK48" i="1"/>
  <c r="FK47" i="1"/>
  <c r="FK46" i="1"/>
  <c r="FK45" i="1"/>
  <c r="FK44" i="1"/>
  <c r="FK43" i="1"/>
  <c r="FK42" i="1"/>
  <c r="FK41" i="1"/>
  <c r="FK40" i="1"/>
  <c r="FK39" i="1"/>
  <c r="FK38" i="1"/>
  <c r="FK37" i="1"/>
  <c r="FK36" i="1"/>
  <c r="FK35" i="1"/>
  <c r="FK34" i="1"/>
  <c r="FK33" i="1"/>
  <c r="FK32" i="1"/>
  <c r="FK31" i="1"/>
  <c r="FK30" i="1"/>
  <c r="FK29" i="1"/>
  <c r="FK28" i="1"/>
  <c r="FK27" i="1"/>
  <c r="FK26" i="1"/>
  <c r="FK25" i="1"/>
  <c r="FK24" i="1"/>
  <c r="FK23" i="1"/>
  <c r="FK22" i="1"/>
  <c r="FK21" i="1"/>
  <c r="FK20" i="1"/>
  <c r="FK19" i="1"/>
  <c r="FK18" i="1"/>
  <c r="FK17" i="1"/>
  <c r="FK16" i="1"/>
  <c r="FK15" i="1"/>
  <c r="FK14" i="1"/>
  <c r="FK13" i="1"/>
  <c r="FK12" i="1"/>
  <c r="FK11" i="1"/>
  <c r="FK10" i="1"/>
  <c r="FK9" i="1"/>
  <c r="FK8" i="1"/>
  <c r="FK7" i="1"/>
  <c r="FK6" i="1"/>
  <c r="FK5" i="1"/>
  <c r="FJ88" i="1"/>
  <c r="FJ87" i="1"/>
  <c r="FJ86" i="1"/>
  <c r="FJ85" i="1"/>
  <c r="FJ84" i="1"/>
  <c r="FJ83" i="1"/>
  <c r="FJ82" i="1"/>
  <c r="FJ81" i="1"/>
  <c r="FJ80" i="1"/>
  <c r="FJ79" i="1"/>
  <c r="FJ78" i="1"/>
  <c r="FJ77" i="1"/>
  <c r="FJ76" i="1"/>
  <c r="FJ75" i="1"/>
  <c r="FJ74" i="1"/>
  <c r="FJ73" i="1"/>
  <c r="FJ72" i="1"/>
  <c r="FJ71" i="1"/>
  <c r="FJ70" i="1"/>
  <c r="FJ69" i="1"/>
  <c r="FJ68" i="1"/>
  <c r="FJ67" i="1"/>
  <c r="FJ66" i="1"/>
  <c r="FJ58" i="1"/>
  <c r="FJ57" i="1"/>
  <c r="FJ56" i="1"/>
  <c r="FJ55" i="1"/>
  <c r="FJ54" i="1"/>
  <c r="FJ53" i="1"/>
  <c r="FJ52" i="1"/>
  <c r="FJ51" i="1"/>
  <c r="FJ50" i="1"/>
  <c r="FJ49" i="1"/>
  <c r="FJ48" i="1"/>
  <c r="FJ47" i="1"/>
  <c r="FJ46" i="1"/>
  <c r="FJ45" i="1"/>
  <c r="FJ44" i="1"/>
  <c r="FJ43" i="1"/>
  <c r="FJ42" i="1"/>
  <c r="FJ41" i="1"/>
  <c r="FJ40" i="1"/>
  <c r="FJ39" i="1"/>
  <c r="FJ38" i="1"/>
  <c r="FJ37" i="1"/>
  <c r="FJ36" i="1"/>
  <c r="FJ35" i="1"/>
  <c r="FJ34" i="1"/>
  <c r="FJ33" i="1"/>
  <c r="FJ32" i="1"/>
  <c r="FJ31" i="1"/>
  <c r="FJ30" i="1"/>
  <c r="FJ29" i="1"/>
  <c r="FJ28" i="1"/>
  <c r="FJ27" i="1"/>
  <c r="FJ26" i="1"/>
  <c r="FJ25" i="1"/>
  <c r="FJ24" i="1"/>
  <c r="FJ23" i="1"/>
  <c r="FJ22" i="1"/>
  <c r="FJ21" i="1"/>
  <c r="FJ20" i="1"/>
  <c r="FJ19" i="1"/>
  <c r="FJ18" i="1"/>
  <c r="FJ17" i="1"/>
  <c r="FJ16" i="1"/>
  <c r="FJ15" i="1"/>
  <c r="FJ14" i="1"/>
  <c r="FJ13" i="1"/>
  <c r="FJ12" i="1"/>
  <c r="FJ11" i="1"/>
  <c r="FJ10" i="1"/>
  <c r="FJ9" i="1"/>
  <c r="FJ8" i="1"/>
  <c r="FJ7" i="1"/>
  <c r="FJ6" i="1"/>
  <c r="FJ5" i="1"/>
  <c r="FI88" i="1"/>
  <c r="FI87" i="1"/>
  <c r="FI86" i="1"/>
  <c r="FI85" i="1"/>
  <c r="FI84" i="1"/>
  <c r="FI83" i="1"/>
  <c r="FI82" i="1"/>
  <c r="FI81" i="1"/>
  <c r="FI80" i="1"/>
  <c r="FI79" i="1"/>
  <c r="FI78" i="1"/>
  <c r="FI77" i="1"/>
  <c r="FI76" i="1"/>
  <c r="FI75" i="1"/>
  <c r="FI74" i="1"/>
  <c r="FI73" i="1"/>
  <c r="FI72" i="1"/>
  <c r="FI71" i="1"/>
  <c r="FI70" i="1"/>
  <c r="FI69" i="1"/>
  <c r="FI68" i="1"/>
  <c r="FI67" i="1"/>
  <c r="FI66" i="1"/>
  <c r="FI58" i="1"/>
  <c r="FI57" i="1"/>
  <c r="FI56" i="1"/>
  <c r="FI55" i="1"/>
  <c r="FI54" i="1"/>
  <c r="FI53" i="1"/>
  <c r="FI52" i="1"/>
  <c r="FI51" i="1"/>
  <c r="FI50" i="1"/>
  <c r="FI49" i="1"/>
  <c r="FI48" i="1"/>
  <c r="FI47" i="1"/>
  <c r="FI46" i="1"/>
  <c r="FI45" i="1"/>
  <c r="FI44" i="1"/>
  <c r="FI43" i="1"/>
  <c r="FI42" i="1"/>
  <c r="FI41" i="1"/>
  <c r="FI40" i="1"/>
  <c r="FI39" i="1"/>
  <c r="FI38" i="1"/>
  <c r="FI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5" i="1"/>
  <c r="FH88" i="1"/>
  <c r="FG88" i="1"/>
  <c r="FL88" i="1" s="1"/>
  <c r="FH87" i="1"/>
  <c r="FG87" i="1"/>
  <c r="FL87" i="1" s="1"/>
  <c r="FH86" i="1"/>
  <c r="FG86" i="1"/>
  <c r="FL86" i="1" s="1"/>
  <c r="FH85" i="1"/>
  <c r="FG85" i="1"/>
  <c r="FL85" i="1" s="1"/>
  <c r="FH84" i="1"/>
  <c r="FG84" i="1"/>
  <c r="FL84" i="1" s="1"/>
  <c r="FH83" i="1"/>
  <c r="FG83" i="1"/>
  <c r="FL83" i="1" s="1"/>
  <c r="FH82" i="1"/>
  <c r="FG82" i="1"/>
  <c r="FL82" i="1" s="1"/>
  <c r="FH81" i="1"/>
  <c r="FG81" i="1"/>
  <c r="FL81" i="1" s="1"/>
  <c r="FH80" i="1"/>
  <c r="FG80" i="1"/>
  <c r="FL80" i="1" s="1"/>
  <c r="FH79" i="1"/>
  <c r="FG79" i="1"/>
  <c r="FL79" i="1" s="1"/>
  <c r="FH78" i="1"/>
  <c r="FG78" i="1"/>
  <c r="FL78" i="1" s="1"/>
  <c r="FH77" i="1"/>
  <c r="FG77" i="1"/>
  <c r="FH76" i="1"/>
  <c r="FG76" i="1"/>
  <c r="FL76" i="1" s="1"/>
  <c r="FH75" i="1"/>
  <c r="FG75" i="1"/>
  <c r="FH74" i="1"/>
  <c r="FG74" i="1"/>
  <c r="FL74" i="1" s="1"/>
  <c r="FH73" i="1"/>
  <c r="FG73" i="1"/>
  <c r="FL73" i="1" s="1"/>
  <c r="FH72" i="1"/>
  <c r="FG72" i="1"/>
  <c r="FL72" i="1" s="1"/>
  <c r="FH71" i="1"/>
  <c r="FG71" i="1"/>
  <c r="FL71" i="1" s="1"/>
  <c r="FH70" i="1"/>
  <c r="FG70" i="1"/>
  <c r="FL70" i="1" s="1"/>
  <c r="FH69" i="1"/>
  <c r="FH68" i="1"/>
  <c r="FH67" i="1"/>
  <c r="FH66" i="1"/>
  <c r="AD60" i="1"/>
  <c r="AO61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AZ136" i="1"/>
  <c r="AZ135" i="1"/>
  <c r="AZ134" i="1"/>
  <c r="AZ133" i="1"/>
  <c r="AY136" i="1"/>
  <c r="AY135" i="1"/>
  <c r="AY134" i="1"/>
  <c r="AY133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M60" i="1"/>
  <c r="JG60" i="1" s="1"/>
  <c r="M59" i="1"/>
  <c r="JG59" i="1" s="1"/>
  <c r="M58" i="1"/>
  <c r="M57" i="1"/>
  <c r="JG57" i="1" s="1"/>
  <c r="M56" i="1"/>
  <c r="JG56" i="1" s="1"/>
  <c r="M55" i="1"/>
  <c r="JG55" i="1" s="1"/>
  <c r="M54" i="1"/>
  <c r="M53" i="1"/>
  <c r="JG53" i="1" s="1"/>
  <c r="M52" i="1"/>
  <c r="JG52" i="1" s="1"/>
  <c r="M51" i="1"/>
  <c r="JG51" i="1" s="1"/>
  <c r="M50" i="1"/>
  <c r="M49" i="1"/>
  <c r="JG49" i="1" s="1"/>
  <c r="M48" i="1"/>
  <c r="JG48" i="1" s="1"/>
  <c r="M47" i="1"/>
  <c r="JG47" i="1" s="1"/>
  <c r="M46" i="1"/>
  <c r="M45" i="1"/>
  <c r="JG45" i="1" s="1"/>
  <c r="M44" i="1"/>
  <c r="JG44" i="1" s="1"/>
  <c r="M43" i="1"/>
  <c r="JG43" i="1" s="1"/>
  <c r="M42" i="1"/>
  <c r="M41" i="1"/>
  <c r="JG41" i="1" s="1"/>
  <c r="M40" i="1"/>
  <c r="JG40" i="1" s="1"/>
  <c r="M39" i="1"/>
  <c r="JG39" i="1" s="1"/>
  <c r="M38" i="1"/>
  <c r="M37" i="1"/>
  <c r="JG37" i="1" s="1"/>
  <c r="M36" i="1"/>
  <c r="JG36" i="1" s="1"/>
  <c r="M35" i="1"/>
  <c r="JG35" i="1" s="1"/>
  <c r="M34" i="1"/>
  <c r="M33" i="1"/>
  <c r="JG33" i="1" s="1"/>
  <c r="M32" i="1"/>
  <c r="JG32" i="1" s="1"/>
  <c r="M31" i="1"/>
  <c r="JG31" i="1" s="1"/>
  <c r="M30" i="1"/>
  <c r="M29" i="1"/>
  <c r="JG29" i="1" s="1"/>
  <c r="M28" i="1"/>
  <c r="JG28" i="1" s="1"/>
  <c r="M27" i="1"/>
  <c r="JG27" i="1" s="1"/>
  <c r="M26" i="1"/>
  <c r="M25" i="1"/>
  <c r="JG25" i="1" s="1"/>
  <c r="M24" i="1"/>
  <c r="JG24" i="1" s="1"/>
  <c r="M23" i="1"/>
  <c r="JG23" i="1" s="1"/>
  <c r="M22" i="1"/>
  <c r="M21" i="1"/>
  <c r="JG21" i="1" s="1"/>
  <c r="M20" i="1"/>
  <c r="JG20" i="1" s="1"/>
  <c r="M19" i="1"/>
  <c r="JG19" i="1" s="1"/>
  <c r="M18" i="1"/>
  <c r="M17" i="1"/>
  <c r="JG17" i="1" s="1"/>
  <c r="M16" i="1"/>
  <c r="JG16" i="1" s="1"/>
  <c r="M15" i="1"/>
  <c r="JG15" i="1" s="1"/>
  <c r="M14" i="1"/>
  <c r="M13" i="1"/>
  <c r="JG13" i="1" s="1"/>
  <c r="M12" i="1"/>
  <c r="JG12" i="1" s="1"/>
  <c r="M11" i="1"/>
  <c r="JG11" i="1" s="1"/>
  <c r="M10" i="1"/>
  <c r="M9" i="1"/>
  <c r="JG9" i="1" s="1"/>
  <c r="M8" i="1"/>
  <c r="JG8" i="1" s="1"/>
  <c r="M7" i="1"/>
  <c r="JG7" i="1" s="1"/>
  <c r="M6" i="1"/>
  <c r="M5" i="1"/>
  <c r="JG5" i="1" s="1"/>
  <c r="M131" i="1"/>
  <c r="JG131" i="1" s="1"/>
  <c r="M130" i="1"/>
  <c r="JG130" i="1" s="1"/>
  <c r="M129" i="1"/>
  <c r="JG129" i="1" s="1"/>
  <c r="M128" i="1"/>
  <c r="M127" i="1"/>
  <c r="JG127" i="1" s="1"/>
  <c r="M126" i="1"/>
  <c r="JG126" i="1" s="1"/>
  <c r="M125" i="1"/>
  <c r="M124" i="1"/>
  <c r="JG124" i="1" s="1"/>
  <c r="M123" i="1"/>
  <c r="JG123" i="1" s="1"/>
  <c r="M122" i="1"/>
  <c r="JG122" i="1" s="1"/>
  <c r="M121" i="1"/>
  <c r="JG121" i="1" s="1"/>
  <c r="M120" i="1"/>
  <c r="JG120" i="1" s="1"/>
  <c r="M119" i="1"/>
  <c r="JG119" i="1" s="1"/>
  <c r="M118" i="1"/>
  <c r="M117" i="1"/>
  <c r="JG117" i="1" s="1"/>
  <c r="M116" i="1"/>
  <c r="JG116" i="1" s="1"/>
  <c r="M115" i="1"/>
  <c r="JG115" i="1" s="1"/>
  <c r="M114" i="1"/>
  <c r="JG114" i="1" s="1"/>
  <c r="M113" i="1"/>
  <c r="JG113" i="1" s="1"/>
  <c r="M112" i="1"/>
  <c r="M111" i="1"/>
  <c r="JG111" i="1" s="1"/>
  <c r="M110" i="1"/>
  <c r="JG110" i="1" s="1"/>
  <c r="M109" i="1"/>
  <c r="M108" i="1"/>
  <c r="JG108" i="1" s="1"/>
  <c r="M107" i="1"/>
  <c r="JG107" i="1" s="1"/>
  <c r="M106" i="1"/>
  <c r="JG106" i="1" s="1"/>
  <c r="M105" i="1"/>
  <c r="JG105" i="1" s="1"/>
  <c r="M104" i="1"/>
  <c r="JG104" i="1" s="1"/>
  <c r="M103" i="1"/>
  <c r="JG103" i="1" s="1"/>
  <c r="M102" i="1"/>
  <c r="M101" i="1"/>
  <c r="JG101" i="1" s="1"/>
  <c r="M100" i="1"/>
  <c r="JG100" i="1" s="1"/>
  <c r="M99" i="1"/>
  <c r="JG99" i="1" s="1"/>
  <c r="M98" i="1"/>
  <c r="JG98" i="1" s="1"/>
  <c r="M97" i="1"/>
  <c r="JG97" i="1" s="1"/>
  <c r="M96" i="1"/>
  <c r="M95" i="1"/>
  <c r="JG95" i="1" s="1"/>
  <c r="M94" i="1"/>
  <c r="JG94" i="1" s="1"/>
  <c r="M93" i="1"/>
  <c r="M92" i="1"/>
  <c r="JG92" i="1" s="1"/>
  <c r="M91" i="1"/>
  <c r="JG91" i="1" s="1"/>
  <c r="M90" i="1"/>
  <c r="JG90" i="1" s="1"/>
  <c r="M89" i="1"/>
  <c r="JG89" i="1" s="1"/>
  <c r="M88" i="1"/>
  <c r="JG88" i="1" s="1"/>
  <c r="M87" i="1"/>
  <c r="JG87" i="1" s="1"/>
  <c r="M86" i="1"/>
  <c r="M85" i="1"/>
  <c r="JG85" i="1" s="1"/>
  <c r="M84" i="1"/>
  <c r="JG84" i="1" s="1"/>
  <c r="M83" i="1"/>
  <c r="JG83" i="1" s="1"/>
  <c r="M82" i="1"/>
  <c r="M81" i="1"/>
  <c r="JG81" i="1" s="1"/>
  <c r="M80" i="1"/>
  <c r="JG80" i="1" s="1"/>
  <c r="M79" i="1"/>
  <c r="JG79" i="1" s="1"/>
  <c r="M78" i="1"/>
  <c r="M77" i="1"/>
  <c r="JG77" i="1" s="1"/>
  <c r="M76" i="1"/>
  <c r="JG76" i="1" s="1"/>
  <c r="M75" i="1"/>
  <c r="JG75" i="1" s="1"/>
  <c r="M74" i="1"/>
  <c r="M73" i="1"/>
  <c r="JG73" i="1" s="1"/>
  <c r="M72" i="1"/>
  <c r="JG72" i="1" s="1"/>
  <c r="M71" i="1"/>
  <c r="JG71" i="1" s="1"/>
  <c r="M70" i="1"/>
  <c r="M69" i="1"/>
  <c r="JG69" i="1" s="1"/>
  <c r="M68" i="1"/>
  <c r="JG68" i="1" s="1"/>
  <c r="M67" i="1"/>
  <c r="JG67" i="1" s="1"/>
  <c r="M66" i="1"/>
  <c r="M65" i="1"/>
  <c r="JG65" i="1" s="1"/>
  <c r="M64" i="1"/>
  <c r="JG64" i="1" s="1"/>
  <c r="M63" i="1"/>
  <c r="JG63" i="1" s="1"/>
  <c r="M62" i="1"/>
  <c r="M61" i="1"/>
  <c r="JG61" i="1" s="1"/>
  <c r="M132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60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I7" i="1"/>
  <c r="CI25" i="1"/>
  <c r="CI132" i="1"/>
  <c r="CI65" i="1"/>
  <c r="CI69" i="1"/>
  <c r="CI92" i="1"/>
  <c r="CI97" i="1"/>
  <c r="CI101" i="1"/>
  <c r="CI125" i="1"/>
  <c r="CI128" i="1"/>
  <c r="CI60" i="1"/>
  <c r="CI48" i="1"/>
  <c r="BX63" i="1"/>
  <c r="CB63" i="1" s="1"/>
  <c r="BX64" i="1"/>
  <c r="BX65" i="1"/>
  <c r="BX68" i="1"/>
  <c r="BX69" i="1"/>
  <c r="BX71" i="1"/>
  <c r="BX72" i="1"/>
  <c r="BX73" i="1"/>
  <c r="BX74" i="1"/>
  <c r="BX76" i="1"/>
  <c r="BX77" i="1"/>
  <c r="BX78" i="1"/>
  <c r="BX81" i="1"/>
  <c r="BX82" i="1"/>
  <c r="BX83" i="1"/>
  <c r="CB83" i="1" s="1"/>
  <c r="BX84" i="1"/>
  <c r="BX85" i="1"/>
  <c r="BX86" i="1"/>
  <c r="BX87" i="1"/>
  <c r="BX88" i="1"/>
  <c r="BX90" i="1"/>
  <c r="BX91" i="1"/>
  <c r="CB91" i="1" s="1"/>
  <c r="BX92" i="1"/>
  <c r="BX95" i="1"/>
  <c r="CB95" i="1" s="1"/>
  <c r="BX97" i="1"/>
  <c r="BX100" i="1"/>
  <c r="BX104" i="1"/>
  <c r="BX105" i="1"/>
  <c r="BX109" i="1"/>
  <c r="BX110" i="1"/>
  <c r="BX114" i="1"/>
  <c r="BX115" i="1"/>
  <c r="BX118" i="1"/>
  <c r="CB118" i="1" s="1"/>
  <c r="BX119" i="1"/>
  <c r="BX123" i="1"/>
  <c r="BX124" i="1"/>
  <c r="BX127" i="1"/>
  <c r="BX128" i="1"/>
  <c r="BX130" i="1"/>
  <c r="BX131" i="1"/>
  <c r="BX6" i="1"/>
  <c r="BX7" i="1"/>
  <c r="BX10" i="1"/>
  <c r="BX11" i="1"/>
  <c r="BX12" i="1"/>
  <c r="BX14" i="1"/>
  <c r="BX15" i="1"/>
  <c r="BX16" i="1"/>
  <c r="BX18" i="1"/>
  <c r="BX19" i="1"/>
  <c r="BX20" i="1"/>
  <c r="BX22" i="1"/>
  <c r="BX23" i="1"/>
  <c r="BX24" i="1"/>
  <c r="BX27" i="1"/>
  <c r="CB27" i="1" s="1"/>
  <c r="BX28" i="1"/>
  <c r="CB28" i="1" s="1"/>
  <c r="BX29" i="1"/>
  <c r="BX35" i="1"/>
  <c r="CB35" i="1" s="1"/>
  <c r="BX38" i="1"/>
  <c r="BX40" i="1"/>
  <c r="BX42" i="1"/>
  <c r="BX43" i="1"/>
  <c r="CB43" i="1" s="1"/>
  <c r="BX45" i="1"/>
  <c r="BX46" i="1"/>
  <c r="BX47" i="1"/>
  <c r="CB47" i="1" s="1"/>
  <c r="BX50" i="1"/>
  <c r="BX54" i="1"/>
  <c r="BX55" i="1"/>
  <c r="CB55" i="1" s="1"/>
  <c r="BX59" i="1"/>
  <c r="AD7" i="1"/>
  <c r="AD23" i="1"/>
  <c r="AD25" i="1"/>
  <c r="AD29" i="1"/>
  <c r="AD41" i="1"/>
  <c r="AD45" i="1"/>
  <c r="AD57" i="1"/>
  <c r="AC132" i="1"/>
  <c r="Y61" i="1"/>
  <c r="AA64" i="1"/>
  <c r="Y65" i="1"/>
  <c r="AC66" i="1"/>
  <c r="AC70" i="1"/>
  <c r="AA72" i="1"/>
  <c r="Y73" i="1"/>
  <c r="Y77" i="1"/>
  <c r="AC78" i="1"/>
  <c r="Y79" i="1"/>
  <c r="AC82" i="1"/>
  <c r="Y85" i="1"/>
  <c r="AC86" i="1"/>
  <c r="AC90" i="1"/>
  <c r="Y93" i="1"/>
  <c r="AA94" i="1"/>
  <c r="Y97" i="1"/>
  <c r="AC98" i="1"/>
  <c r="Y101" i="1"/>
  <c r="Y105" i="1"/>
  <c r="AC106" i="1"/>
  <c r="Y109" i="1"/>
  <c r="Y113" i="1"/>
  <c r="AC114" i="1"/>
  <c r="Y117" i="1"/>
  <c r="Y121" i="1"/>
  <c r="AC122" i="1"/>
  <c r="AC124" i="1"/>
  <c r="AC126" i="1"/>
  <c r="Y131" i="1"/>
  <c r="AD61" i="1"/>
  <c r="AD65" i="1"/>
  <c r="AD66" i="1"/>
  <c r="AD68" i="1"/>
  <c r="AD69" i="1"/>
  <c r="AD74" i="1"/>
  <c r="AD80" i="1"/>
  <c r="AD84" i="1"/>
  <c r="AD88" i="1"/>
  <c r="AD92" i="1"/>
  <c r="AD93" i="1"/>
  <c r="AD97" i="1"/>
  <c r="AD102" i="1"/>
  <c r="AD111" i="1"/>
  <c r="AD116" i="1"/>
  <c r="AD120" i="1"/>
  <c r="AD124" i="1"/>
  <c r="AD128" i="1"/>
  <c r="AD129" i="1"/>
  <c r="BZ65" i="1"/>
  <c r="BZ69" i="1"/>
  <c r="BZ74" i="1"/>
  <c r="BZ83" i="1"/>
  <c r="BZ86" i="1"/>
  <c r="BZ87" i="1"/>
  <c r="BZ92" i="1"/>
  <c r="BZ96" i="1"/>
  <c r="BZ97" i="1"/>
  <c r="BZ101" i="1"/>
  <c r="BZ106" i="1"/>
  <c r="BZ114" i="1"/>
  <c r="BZ119" i="1"/>
  <c r="BZ121" i="1"/>
  <c r="BZ124" i="1"/>
  <c r="BZ129" i="1"/>
  <c r="BZ60" i="1"/>
  <c r="BZ10" i="1"/>
  <c r="BZ20" i="1"/>
  <c r="BX132" i="1"/>
  <c r="CB132" i="1" s="1"/>
  <c r="CY133" i="1" s="1"/>
  <c r="T133" i="19" s="1"/>
  <c r="BZ43" i="1"/>
  <c r="BZ47" i="1"/>
  <c r="CK80" i="1"/>
  <c r="CK119" i="1"/>
  <c r="AB7" i="1"/>
  <c r="AB51" i="1"/>
  <c r="AB59" i="1"/>
  <c r="Z11" i="1"/>
  <c r="Z25" i="1"/>
  <c r="Z33" i="1"/>
  <c r="Z43" i="1"/>
  <c r="Z47" i="1"/>
  <c r="Z63" i="1"/>
  <c r="Z65" i="1"/>
  <c r="AB67" i="1"/>
  <c r="Z69" i="1"/>
  <c r="Z74" i="1"/>
  <c r="Z75" i="1"/>
  <c r="Z82" i="1"/>
  <c r="Z83" i="1"/>
  <c r="AB85" i="1"/>
  <c r="Z87" i="1"/>
  <c r="Z92" i="1"/>
  <c r="AB95" i="1"/>
  <c r="Z96" i="1"/>
  <c r="Z97" i="1"/>
  <c r="Z101" i="1"/>
  <c r="Z105" i="1"/>
  <c r="Z106" i="1"/>
  <c r="AB107" i="1"/>
  <c r="Z115" i="1"/>
  <c r="AB119" i="1"/>
  <c r="Z121" i="1"/>
  <c r="Z125" i="1"/>
  <c r="Z128" i="1"/>
  <c r="Z129" i="1"/>
  <c r="Y49" i="1"/>
  <c r="Y53" i="1"/>
  <c r="AD132" i="1"/>
  <c r="AD6" i="1"/>
  <c r="AD12" i="1"/>
  <c r="AD16" i="1"/>
  <c r="AD20" i="1"/>
  <c r="AD28" i="1"/>
  <c r="AD42" i="1"/>
  <c r="AD48" i="1"/>
  <c r="AD56" i="1"/>
  <c r="X132" i="1"/>
  <c r="X70" i="1"/>
  <c r="X72" i="1"/>
  <c r="X74" i="1"/>
  <c r="X78" i="1"/>
  <c r="X79" i="1"/>
  <c r="X82" i="1"/>
  <c r="X90" i="1"/>
  <c r="X94" i="1"/>
  <c r="X98" i="1"/>
  <c r="X106" i="1"/>
  <c r="X110" i="1"/>
  <c r="X114" i="1"/>
  <c r="X119" i="1"/>
  <c r="X122" i="1"/>
  <c r="X126" i="1"/>
  <c r="X22" i="1"/>
  <c r="Z60" i="1"/>
  <c r="Z12" i="1"/>
  <c r="Z16" i="1"/>
  <c r="Z18" i="1"/>
  <c r="Z20" i="1"/>
  <c r="Z32" i="1"/>
  <c r="Z38" i="1"/>
  <c r="AB40" i="1"/>
  <c r="AA24" i="1"/>
  <c r="AA26" i="1"/>
  <c r="AA32" i="1"/>
  <c r="AA40" i="1"/>
  <c r="AA42" i="1"/>
  <c r="AA44" i="1"/>
  <c r="AA48" i="1"/>
  <c r="AA52" i="1"/>
  <c r="AA56" i="1"/>
  <c r="AA60" i="1"/>
  <c r="AE63" i="1"/>
  <c r="AE67" i="1"/>
  <c r="AE79" i="1"/>
  <c r="AE83" i="1"/>
  <c r="AE87" i="1"/>
  <c r="AE91" i="1"/>
  <c r="AE95" i="1"/>
  <c r="AE115" i="1"/>
  <c r="AE127" i="1"/>
  <c r="AC5" i="1"/>
  <c r="AC35" i="1"/>
  <c r="AE26" i="1"/>
  <c r="AE34" i="1"/>
  <c r="AE38" i="1"/>
  <c r="AE40" i="1"/>
  <c r="AE42" i="1"/>
  <c r="AE46" i="1"/>
  <c r="AE50" i="1"/>
  <c r="AE54" i="1"/>
  <c r="AE10" i="1"/>
  <c r="AE14" i="1"/>
  <c r="AE18" i="1"/>
  <c r="AE22" i="1"/>
  <c r="AE62" i="1"/>
  <c r="AE68" i="1"/>
  <c r="AE78" i="1"/>
  <c r="AE82" i="1"/>
  <c r="AE86" i="1"/>
  <c r="AE98" i="1"/>
  <c r="AE106" i="1"/>
  <c r="AE110" i="1"/>
  <c r="AE114" i="1"/>
  <c r="AE118" i="1"/>
  <c r="AE122" i="1"/>
  <c r="AE128" i="1"/>
  <c r="AE130" i="1"/>
  <c r="AE27" i="1"/>
  <c r="AE29" i="1"/>
  <c r="AE35" i="1"/>
  <c r="AE43" i="1"/>
  <c r="AE51" i="1"/>
  <c r="AE55" i="1"/>
  <c r="AE59" i="1"/>
  <c r="AE19" i="1"/>
  <c r="FT4" i="1"/>
  <c r="IS10" i="1"/>
  <c r="IS26" i="1"/>
  <c r="IS42" i="1"/>
  <c r="IS58" i="1"/>
  <c r="DU34" i="1"/>
  <c r="DU26" i="1"/>
  <c r="DU7" i="1"/>
  <c r="DU23" i="1"/>
  <c r="GM10" i="1"/>
  <c r="GM18" i="1"/>
  <c r="CA65" i="1"/>
  <c r="GO65" i="1"/>
  <c r="GO69" i="1"/>
  <c r="CA97" i="1"/>
  <c r="GO97" i="1"/>
  <c r="CA101" i="1"/>
  <c r="GO101" i="1"/>
  <c r="CA125" i="1"/>
  <c r="GO125" i="1"/>
  <c r="GO129" i="1"/>
  <c r="DU14" i="1"/>
  <c r="DU12" i="1"/>
  <c r="JA42" i="1"/>
  <c r="DU22" i="1"/>
  <c r="DU20" i="1"/>
  <c r="GO50" i="1"/>
  <c r="GW116" i="1"/>
  <c r="GU99" i="1"/>
  <c r="GW88" i="1"/>
  <c r="GU83" i="1"/>
  <c r="GX73" i="1"/>
  <c r="GU71" i="1"/>
  <c r="GW44" i="1"/>
  <c r="GW36" i="1"/>
  <c r="GW20" i="1"/>
  <c r="GU15" i="1"/>
  <c r="JA88" i="1"/>
  <c r="DU25" i="1"/>
  <c r="DU9" i="1"/>
  <c r="IX14" i="1"/>
  <c r="IY14" i="1" s="1"/>
  <c r="Q14" i="19" s="1"/>
  <c r="IX22" i="1"/>
  <c r="IY22" i="1" s="1"/>
  <c r="Q22" i="19" s="1"/>
  <c r="IX30" i="1"/>
  <c r="IY30" i="1" s="1"/>
  <c r="Q30" i="19" s="1"/>
  <c r="IX29" i="1"/>
  <c r="IY29" i="1" s="1"/>
  <c r="Q29" i="19" s="1"/>
  <c r="IX41" i="1"/>
  <c r="IY41" i="1" s="1"/>
  <c r="Q41" i="19" s="1"/>
  <c r="IX42" i="1"/>
  <c r="IY42" i="1" s="1"/>
  <c r="Q42" i="19" s="1"/>
  <c r="IX46" i="1"/>
  <c r="IY46" i="1" s="1"/>
  <c r="Q46" i="19" s="1"/>
  <c r="IX45" i="1"/>
  <c r="IY45" i="1" s="1"/>
  <c r="Q45" i="19" s="1"/>
  <c r="IX57" i="1"/>
  <c r="IY57" i="1" s="1"/>
  <c r="Q57" i="19" s="1"/>
  <c r="IX58" i="1"/>
  <c r="IY58" i="1" s="1"/>
  <c r="Q58" i="19" s="1"/>
  <c r="IX62" i="1"/>
  <c r="IY62" i="1" s="1"/>
  <c r="Q62" i="19" s="1"/>
  <c r="IX61" i="1"/>
  <c r="IY61" i="1" s="1"/>
  <c r="Q61" i="19" s="1"/>
  <c r="IX77" i="1"/>
  <c r="IY77" i="1" s="1"/>
  <c r="Q77" i="19" s="1"/>
  <c r="IX86" i="1"/>
  <c r="IY86" i="1" s="1"/>
  <c r="Q86" i="19" s="1"/>
  <c r="IX93" i="1"/>
  <c r="IY93" i="1" s="1"/>
  <c r="Q93" i="19" s="1"/>
  <c r="IX105" i="1"/>
  <c r="IY105" i="1" s="1"/>
  <c r="Q105" i="19" s="1"/>
  <c r="IX106" i="1"/>
  <c r="IY106" i="1" s="1"/>
  <c r="Q106" i="19" s="1"/>
  <c r="IX109" i="1"/>
  <c r="IY109" i="1" s="1"/>
  <c r="Q109" i="19" s="1"/>
  <c r="IX121" i="1"/>
  <c r="IY121" i="1" s="1"/>
  <c r="Q121" i="19" s="1"/>
  <c r="IX125" i="1"/>
  <c r="IY125" i="1" s="1"/>
  <c r="Q125" i="19" s="1"/>
  <c r="DU32" i="1"/>
  <c r="DU29" i="1"/>
  <c r="DU24" i="1"/>
  <c r="DU21" i="1"/>
  <c r="DU16" i="1"/>
  <c r="DU13" i="1"/>
  <c r="DU8" i="1"/>
  <c r="EO48" i="1"/>
  <c r="EO34" i="1"/>
  <c r="EO59" i="1"/>
  <c r="EO23" i="1"/>
  <c r="EO7" i="1"/>
  <c r="EO29" i="1"/>
  <c r="EO45" i="1"/>
  <c r="IX18" i="1"/>
  <c r="IY18" i="1" s="1"/>
  <c r="Q18" i="19" s="1"/>
  <c r="IX34" i="1"/>
  <c r="IY34" i="1" s="1"/>
  <c r="Q34" i="19" s="1"/>
  <c r="IX50" i="1"/>
  <c r="IY50" i="1" s="1"/>
  <c r="Q50" i="19" s="1"/>
  <c r="IX66" i="1"/>
  <c r="IY66" i="1" s="1"/>
  <c r="Q66" i="19" s="1"/>
  <c r="IX98" i="1"/>
  <c r="IY98" i="1" s="1"/>
  <c r="Q98" i="19" s="1"/>
  <c r="IX130" i="1"/>
  <c r="IY130" i="1" s="1"/>
  <c r="Q130" i="19" s="1"/>
  <c r="IX10" i="1"/>
  <c r="IY10" i="1" s="1"/>
  <c r="Q10" i="19" s="1"/>
  <c r="IX74" i="1"/>
  <c r="IY74" i="1" s="1"/>
  <c r="Q74" i="19" s="1"/>
  <c r="CA9" i="1"/>
  <c r="CA43" i="1"/>
  <c r="CA92" i="1"/>
  <c r="CA128" i="1"/>
  <c r="CA87" i="1"/>
  <c r="CA119" i="1"/>
  <c r="GO47" i="1"/>
  <c r="GM73" i="1"/>
  <c r="IS13" i="1"/>
  <c r="IS132" i="1"/>
  <c r="JA67" i="1"/>
  <c r="GP35" i="1"/>
  <c r="GO15" i="1"/>
  <c r="GP53" i="1"/>
  <c r="GM58" i="1"/>
  <c r="IX26" i="1"/>
  <c r="IY26" i="1" s="1"/>
  <c r="Q26" i="19" s="1"/>
  <c r="IS21" i="1"/>
  <c r="IS50" i="1"/>
  <c r="IS56" i="1"/>
  <c r="IS62" i="1"/>
  <c r="JA107" i="1"/>
  <c r="GM12" i="1"/>
  <c r="GM32" i="1"/>
  <c r="GM74" i="1"/>
  <c r="JA39" i="1"/>
  <c r="IX7" i="1"/>
  <c r="IY7" i="1" s="1"/>
  <c r="Q7" i="19" s="1"/>
  <c r="IX11" i="1"/>
  <c r="IY11" i="1" s="1"/>
  <c r="Q11" i="19" s="1"/>
  <c r="IX16" i="1"/>
  <c r="IY16" i="1" s="1"/>
  <c r="Q16" i="19" s="1"/>
  <c r="IX49" i="1"/>
  <c r="IY49" i="1" s="1"/>
  <c r="Q49" i="19" s="1"/>
  <c r="IX73" i="1"/>
  <c r="IY73" i="1" s="1"/>
  <c r="Q73" i="19" s="1"/>
  <c r="IX76" i="1"/>
  <c r="IY76" i="1" s="1"/>
  <c r="Q76" i="19" s="1"/>
  <c r="IX96" i="1"/>
  <c r="IY96" i="1" s="1"/>
  <c r="Q96" i="19" s="1"/>
  <c r="IX65" i="1"/>
  <c r="IY65" i="1" s="1"/>
  <c r="Q65" i="19" s="1"/>
  <c r="IX132" i="1"/>
  <c r="IY132" i="1" s="1"/>
  <c r="Q132" i="19" s="1"/>
  <c r="C134" i="62" l="1"/>
  <c r="D134" i="62" s="1"/>
  <c r="F134" i="62"/>
  <c r="F136" i="62"/>
  <c r="C140" i="62"/>
  <c r="D140" i="62" s="1"/>
  <c r="F140" i="62"/>
  <c r="F144" i="62"/>
  <c r="C144" i="62"/>
  <c r="D144" i="62" s="1"/>
  <c r="F148" i="62"/>
  <c r="C148" i="62"/>
  <c r="D148" i="62" s="1"/>
  <c r="C152" i="62"/>
  <c r="D152" i="62" s="1"/>
  <c r="C69" i="62"/>
  <c r="D69" i="62" s="1"/>
  <c r="F69" i="62"/>
  <c r="C53" i="62"/>
  <c r="D53" i="62" s="1"/>
  <c r="F41" i="62"/>
  <c r="C41" i="62"/>
  <c r="D41" i="62" s="1"/>
  <c r="C37" i="62"/>
  <c r="D37" i="62" s="1"/>
  <c r="C25" i="62"/>
  <c r="D25" i="62" s="1"/>
  <c r="F25" i="62"/>
  <c r="C21" i="62"/>
  <c r="D21" i="62" s="1"/>
  <c r="F128" i="62"/>
  <c r="C128" i="62"/>
  <c r="D128" i="62" s="1"/>
  <c r="CB14" i="1"/>
  <c r="IS79" i="1"/>
  <c r="IS83" i="1"/>
  <c r="IS91" i="1"/>
  <c r="IS99" i="1"/>
  <c r="IS111" i="1"/>
  <c r="C131" i="62"/>
  <c r="D131" i="62" s="1"/>
  <c r="F127" i="62"/>
  <c r="C127" i="62"/>
  <c r="D127" i="62" s="1"/>
  <c r="F123" i="62"/>
  <c r="C123" i="62"/>
  <c r="D123" i="62" s="1"/>
  <c r="C121" i="62"/>
  <c r="D121" i="62" s="1"/>
  <c r="F121" i="62"/>
  <c r="C117" i="62"/>
  <c r="D117" i="62" s="1"/>
  <c r="F117" i="62"/>
  <c r="F111" i="62"/>
  <c r="C111" i="62"/>
  <c r="D111" i="62" s="1"/>
  <c r="F107" i="62"/>
  <c r="C107" i="62"/>
  <c r="D107" i="62" s="1"/>
  <c r="C105" i="62"/>
  <c r="D105" i="62" s="1"/>
  <c r="F105" i="62"/>
  <c r="C101" i="62"/>
  <c r="D101" i="62" s="1"/>
  <c r="F101" i="62"/>
  <c r="C95" i="62"/>
  <c r="D95" i="62" s="1"/>
  <c r="F95" i="62"/>
  <c r="F91" i="62"/>
  <c r="C91" i="62"/>
  <c r="D91" i="62" s="1"/>
  <c r="F89" i="62"/>
  <c r="C89" i="62"/>
  <c r="D89" i="62" s="1"/>
  <c r="C85" i="62"/>
  <c r="D85" i="62" s="1"/>
  <c r="F85" i="62"/>
  <c r="F81" i="62"/>
  <c r="C79" i="62"/>
  <c r="D79" i="62" s="1"/>
  <c r="C75" i="62"/>
  <c r="D75" i="62" s="1"/>
  <c r="F73" i="62"/>
  <c r="C73" i="62"/>
  <c r="D73" i="62" s="1"/>
  <c r="F58" i="62"/>
  <c r="F50" i="62"/>
  <c r="AD123" i="1"/>
  <c r="AD103" i="1"/>
  <c r="AD99" i="1"/>
  <c r="CK19" i="1"/>
  <c r="AD15" i="1"/>
  <c r="C137" i="62"/>
  <c r="D137" i="62" s="1"/>
  <c r="F137" i="62"/>
  <c r="C141" i="62"/>
  <c r="D141" i="62" s="1"/>
  <c r="F141" i="62"/>
  <c r="C145" i="62"/>
  <c r="D145" i="62" s="1"/>
  <c r="F145" i="62"/>
  <c r="C149" i="62"/>
  <c r="D149" i="62" s="1"/>
  <c r="F149" i="62"/>
  <c r="C153" i="62"/>
  <c r="D153" i="62" s="1"/>
  <c r="IS49" i="1"/>
  <c r="C55" i="62"/>
  <c r="D55" i="62" s="1"/>
  <c r="C51" i="62"/>
  <c r="D51" i="62" s="1"/>
  <c r="F51" i="62"/>
  <c r="C47" i="62"/>
  <c r="D47" i="62" s="1"/>
  <c r="C43" i="62"/>
  <c r="D43" i="62" s="1"/>
  <c r="F40" i="62"/>
  <c r="C39" i="62"/>
  <c r="D39" i="62" s="1"/>
  <c r="C35" i="62"/>
  <c r="D35" i="62" s="1"/>
  <c r="C31" i="62"/>
  <c r="D31" i="62" s="1"/>
  <c r="C27" i="62"/>
  <c r="D27" i="62" s="1"/>
  <c r="C23" i="62"/>
  <c r="D23" i="62" s="1"/>
  <c r="C19" i="62"/>
  <c r="D19" i="62" s="1"/>
  <c r="C15" i="62"/>
  <c r="D15" i="62" s="1"/>
  <c r="C11" i="62"/>
  <c r="D11" i="62" s="1"/>
  <c r="E7" i="62"/>
  <c r="F135" i="62"/>
  <c r="C135" i="62"/>
  <c r="D135" i="62" s="1"/>
  <c r="C138" i="62"/>
  <c r="D138" i="62" s="1"/>
  <c r="F138" i="62"/>
  <c r="C142" i="62"/>
  <c r="D142" i="62" s="1"/>
  <c r="F142" i="62"/>
  <c r="C146" i="62"/>
  <c r="D146" i="62" s="1"/>
  <c r="F146" i="62"/>
  <c r="F150" i="62"/>
  <c r="C150" i="62"/>
  <c r="D150" i="62" s="1"/>
  <c r="C154" i="62"/>
  <c r="D154" i="62" s="1"/>
  <c r="F151" i="62"/>
  <c r="F57" i="62"/>
  <c r="C57" i="62"/>
  <c r="D57" i="62" s="1"/>
  <c r="CX25" i="1"/>
  <c r="CB124" i="1"/>
  <c r="W77" i="1"/>
  <c r="IS78" i="1"/>
  <c r="C130" i="62"/>
  <c r="D130" i="62" s="1"/>
  <c r="F126" i="62"/>
  <c r="C126" i="62"/>
  <c r="D126" i="62" s="1"/>
  <c r="F124" i="62"/>
  <c r="C124" i="62"/>
  <c r="D124" i="62" s="1"/>
  <c r="F122" i="62"/>
  <c r="F120" i="62"/>
  <c r="C120" i="62"/>
  <c r="D120" i="62" s="1"/>
  <c r="C114" i="62"/>
  <c r="D114" i="62" s="1"/>
  <c r="F114" i="62"/>
  <c r="C110" i="62"/>
  <c r="D110" i="62" s="1"/>
  <c r="F108" i="62"/>
  <c r="C108" i="62"/>
  <c r="D108" i="62" s="1"/>
  <c r="C106" i="62"/>
  <c r="D106" i="62" s="1"/>
  <c r="F106" i="62"/>
  <c r="F104" i="62"/>
  <c r="C104" i="62"/>
  <c r="D104" i="62" s="1"/>
  <c r="F98" i="62"/>
  <c r="C98" i="62"/>
  <c r="D98" i="62" s="1"/>
  <c r="F94" i="62"/>
  <c r="C94" i="62"/>
  <c r="D94" i="62" s="1"/>
  <c r="C92" i="62"/>
  <c r="D92" i="62" s="1"/>
  <c r="F92" i="62"/>
  <c r="F90" i="62"/>
  <c r="F88" i="62"/>
  <c r="C88" i="62"/>
  <c r="D88" i="62" s="1"/>
  <c r="C84" i="62"/>
  <c r="D84" i="62" s="1"/>
  <c r="C80" i="62"/>
  <c r="D80" i="62" s="1"/>
  <c r="F80" i="62"/>
  <c r="C76" i="62"/>
  <c r="D76" i="62" s="1"/>
  <c r="F76" i="62"/>
  <c r="C72" i="62"/>
  <c r="D72" i="62" s="1"/>
  <c r="F72" i="62"/>
  <c r="C63" i="62"/>
  <c r="D63" i="62" s="1"/>
  <c r="C59" i="62"/>
  <c r="D59" i="62" s="1"/>
  <c r="F59" i="62"/>
  <c r="F56" i="62"/>
  <c r="F24" i="62"/>
  <c r="C139" i="62"/>
  <c r="D139" i="62" s="1"/>
  <c r="F139" i="62"/>
  <c r="F143" i="62"/>
  <c r="C143" i="62"/>
  <c r="D143" i="62" s="1"/>
  <c r="F147" i="62"/>
  <c r="C147" i="62"/>
  <c r="D147" i="62" s="1"/>
  <c r="C151" i="62"/>
  <c r="D151" i="62" s="1"/>
  <c r="C131" i="2"/>
  <c r="FF70" i="1"/>
  <c r="FO70" i="1" s="1"/>
  <c r="B130" i="2"/>
  <c r="FE69" i="1"/>
  <c r="FN69" i="1" s="1"/>
  <c r="AE109" i="1"/>
  <c r="AE77" i="1"/>
  <c r="AD119" i="1"/>
  <c r="AD95" i="1"/>
  <c r="AD19" i="1"/>
  <c r="CB59" i="1"/>
  <c r="CB109" i="1"/>
  <c r="CB74" i="1"/>
  <c r="JG132" i="1"/>
  <c r="JG96" i="1"/>
  <c r="JG112" i="1"/>
  <c r="JG128" i="1"/>
  <c r="BT121" i="1"/>
  <c r="BT113" i="1"/>
  <c r="BT9" i="1"/>
  <c r="CO9" i="1" s="1"/>
  <c r="V132" i="1"/>
  <c r="B132" i="62" s="1"/>
  <c r="C136" i="62" s="1"/>
  <c r="D136" i="62" s="1"/>
  <c r="V118" i="1"/>
  <c r="B118" i="62" s="1"/>
  <c r="V112" i="1"/>
  <c r="B112" i="62" s="1"/>
  <c r="V102" i="1"/>
  <c r="B102" i="62" s="1"/>
  <c r="V96" i="1"/>
  <c r="B96" i="62" s="1"/>
  <c r="V86" i="1"/>
  <c r="B86" i="62" s="1"/>
  <c r="V82" i="1"/>
  <c r="B82" i="62" s="1"/>
  <c r="V78" i="1"/>
  <c r="B78" i="62" s="1"/>
  <c r="F79" i="62" s="1"/>
  <c r="V74" i="1"/>
  <c r="B74" i="62" s="1"/>
  <c r="V70" i="1"/>
  <c r="B70" i="62" s="1"/>
  <c r="V66" i="1"/>
  <c r="B66" i="62" s="1"/>
  <c r="GX99" i="1"/>
  <c r="CB146" i="1"/>
  <c r="AE9" i="1"/>
  <c r="AE105" i="1"/>
  <c r="CI119" i="1"/>
  <c r="CI83" i="1"/>
  <c r="CI27" i="1"/>
  <c r="JG93" i="1"/>
  <c r="JG109" i="1"/>
  <c r="JG125" i="1"/>
  <c r="JG6" i="1"/>
  <c r="JG10" i="1"/>
  <c r="JG14" i="1"/>
  <c r="JG18" i="1"/>
  <c r="JG22" i="1"/>
  <c r="JG26" i="1"/>
  <c r="JG30" i="1"/>
  <c r="JG34" i="1"/>
  <c r="JG38" i="1"/>
  <c r="JG42" i="1"/>
  <c r="JG46" i="1"/>
  <c r="JG50" i="1"/>
  <c r="JG54" i="1"/>
  <c r="JG58" i="1"/>
  <c r="BT125" i="1"/>
  <c r="BT105" i="1"/>
  <c r="CB105" i="1" s="1"/>
  <c r="CY106" i="1" s="1"/>
  <c r="T106" i="19" s="1"/>
  <c r="GX19" i="1"/>
  <c r="AE6" i="1"/>
  <c r="AE117" i="1"/>
  <c r="AE101" i="1"/>
  <c r="AD115" i="1"/>
  <c r="AD79" i="1"/>
  <c r="AD55" i="1"/>
  <c r="AD11" i="1"/>
  <c r="CB38" i="1"/>
  <c r="CB130" i="1"/>
  <c r="JG62" i="1"/>
  <c r="JG66" i="1"/>
  <c r="JG70" i="1"/>
  <c r="JG74" i="1"/>
  <c r="JG78" i="1"/>
  <c r="JG82" i="1"/>
  <c r="JG86" i="1"/>
  <c r="JG102" i="1"/>
  <c r="JG118" i="1"/>
  <c r="BT117" i="1"/>
  <c r="BT109" i="1"/>
  <c r="BT21" i="1"/>
  <c r="CB21" i="1" s="1"/>
  <c r="BT13" i="1"/>
  <c r="BT6" i="1"/>
  <c r="CB6" i="1" s="1"/>
  <c r="V125" i="1"/>
  <c r="B125" i="62" s="1"/>
  <c r="V115" i="1"/>
  <c r="B115" i="62" s="1"/>
  <c r="F116" i="62" s="1"/>
  <c r="V109" i="1"/>
  <c r="B109" i="62" s="1"/>
  <c r="V99" i="1"/>
  <c r="B99" i="62" s="1"/>
  <c r="V93" i="1"/>
  <c r="B93" i="62" s="1"/>
  <c r="C97" i="62" s="1"/>
  <c r="D97" i="62" s="1"/>
  <c r="AB116" i="1"/>
  <c r="AK60" i="1"/>
  <c r="BC64" i="1" s="1"/>
  <c r="AK58" i="1"/>
  <c r="BC62" i="1" s="1"/>
  <c r="AK56" i="1"/>
  <c r="BC60" i="1" s="1"/>
  <c r="AK54" i="1"/>
  <c r="BC58" i="1" s="1"/>
  <c r="AK52" i="1"/>
  <c r="BC56" i="1" s="1"/>
  <c r="AK50" i="1"/>
  <c r="BC54" i="1" s="1"/>
  <c r="AK48" i="1"/>
  <c r="BC52" i="1" s="1"/>
  <c r="AK46" i="1"/>
  <c r="BC50" i="1" s="1"/>
  <c r="AH43" i="1"/>
  <c r="AZ47" i="1" s="1"/>
  <c r="AK42" i="1"/>
  <c r="BC46" i="1" s="1"/>
  <c r="AK40" i="1"/>
  <c r="BC44" i="1" s="1"/>
  <c r="AK38" i="1"/>
  <c r="BC42" i="1" s="1"/>
  <c r="AK36" i="1"/>
  <c r="BC40" i="1" s="1"/>
  <c r="AK34" i="1"/>
  <c r="BC38" i="1" s="1"/>
  <c r="AK32" i="1"/>
  <c r="BC36" i="1" s="1"/>
  <c r="AK30" i="1"/>
  <c r="BC34" i="1" s="1"/>
  <c r="AN57" i="1"/>
  <c r="AN49" i="1"/>
  <c r="AN41" i="1"/>
  <c r="BF45" i="1" s="1"/>
  <c r="AN58" i="1"/>
  <c r="AN54" i="1"/>
  <c r="AN50" i="1"/>
  <c r="HC50" i="1" s="1"/>
  <c r="HS54" i="1" s="1"/>
  <c r="AN46" i="1"/>
  <c r="AN42" i="1"/>
  <c r="HC42" i="1" s="1"/>
  <c r="HS46" i="1" s="1"/>
  <c r="AN38" i="1"/>
  <c r="AN34" i="1"/>
  <c r="HC34" i="1" s="1"/>
  <c r="HS38" i="1" s="1"/>
  <c r="AN30" i="1"/>
  <c r="AN26" i="1"/>
  <c r="HC26" i="1" s="1"/>
  <c r="HS30" i="1" s="1"/>
  <c r="AN22" i="1"/>
  <c r="AN18" i="1"/>
  <c r="BF22" i="1" s="1"/>
  <c r="AH59" i="1"/>
  <c r="AZ63" i="1" s="1"/>
  <c r="AH57" i="1"/>
  <c r="AZ61" i="1" s="1"/>
  <c r="AH55" i="1"/>
  <c r="AZ59" i="1" s="1"/>
  <c r="AH53" i="1"/>
  <c r="AZ57" i="1" s="1"/>
  <c r="AH51" i="1"/>
  <c r="AZ55" i="1" s="1"/>
  <c r="AH49" i="1"/>
  <c r="AZ53" i="1" s="1"/>
  <c r="AH47" i="1"/>
  <c r="AZ51" i="1" s="1"/>
  <c r="AH45" i="1"/>
  <c r="AZ49" i="1" s="1"/>
  <c r="AK44" i="1"/>
  <c r="BC48" i="1" s="1"/>
  <c r="AH41" i="1"/>
  <c r="AZ45" i="1" s="1"/>
  <c r="AH39" i="1"/>
  <c r="AZ43" i="1" s="1"/>
  <c r="AH37" i="1"/>
  <c r="AZ41" i="1" s="1"/>
  <c r="AH35" i="1"/>
  <c r="AZ39" i="1" s="1"/>
  <c r="AH33" i="1"/>
  <c r="AZ37" i="1" s="1"/>
  <c r="AH31" i="1"/>
  <c r="AZ35" i="1" s="1"/>
  <c r="AH29" i="1"/>
  <c r="AZ33" i="1" s="1"/>
  <c r="AN53" i="1"/>
  <c r="BF57" i="1" s="1"/>
  <c r="AN45" i="1"/>
  <c r="BF49" i="1" s="1"/>
  <c r="AN37" i="1"/>
  <c r="HC37" i="1" s="1"/>
  <c r="HS41" i="1" s="1"/>
  <c r="AN33" i="1"/>
  <c r="BF37" i="1" s="1"/>
  <c r="AN29" i="1"/>
  <c r="BF33" i="1" s="1"/>
  <c r="AH60" i="1"/>
  <c r="AZ64" i="1" s="1"/>
  <c r="AK59" i="1"/>
  <c r="BC63" i="1" s="1"/>
  <c r="AH58" i="1"/>
  <c r="AZ62" i="1" s="1"/>
  <c r="AK57" i="1"/>
  <c r="BC61" i="1" s="1"/>
  <c r="AH56" i="1"/>
  <c r="AZ60" i="1" s="1"/>
  <c r="AK55" i="1"/>
  <c r="BC59" i="1" s="1"/>
  <c r="AH54" i="1"/>
  <c r="AZ58" i="1" s="1"/>
  <c r="AK53" i="1"/>
  <c r="BC57" i="1" s="1"/>
  <c r="AH52" i="1"/>
  <c r="AZ56" i="1" s="1"/>
  <c r="AK51" i="1"/>
  <c r="BC55" i="1" s="1"/>
  <c r="AH50" i="1"/>
  <c r="AZ54" i="1" s="1"/>
  <c r="AK49" i="1"/>
  <c r="BC53" i="1" s="1"/>
  <c r="AH48" i="1"/>
  <c r="AZ52" i="1" s="1"/>
  <c r="AK47" i="1"/>
  <c r="BC51" i="1" s="1"/>
  <c r="AH46" i="1"/>
  <c r="AZ50" i="1" s="1"/>
  <c r="AK45" i="1"/>
  <c r="BC49" i="1" s="1"/>
  <c r="AH44" i="1"/>
  <c r="AZ48" i="1" s="1"/>
  <c r="AK43" i="1"/>
  <c r="BC47" i="1" s="1"/>
  <c r="AH42" i="1"/>
  <c r="AZ46" i="1" s="1"/>
  <c r="AK41" i="1"/>
  <c r="BC45" i="1" s="1"/>
  <c r="AH40" i="1"/>
  <c r="AZ44" i="1" s="1"/>
  <c r="AK39" i="1"/>
  <c r="BC43" i="1" s="1"/>
  <c r="AH38" i="1"/>
  <c r="AZ42" i="1" s="1"/>
  <c r="AK37" i="1"/>
  <c r="BC41" i="1" s="1"/>
  <c r="AH36" i="1"/>
  <c r="AZ40" i="1" s="1"/>
  <c r="AK35" i="1"/>
  <c r="BC39" i="1" s="1"/>
  <c r="AH34" i="1"/>
  <c r="AZ38" i="1" s="1"/>
  <c r="AK33" i="1"/>
  <c r="BC37" i="1" s="1"/>
  <c r="AH32" i="1"/>
  <c r="AZ36" i="1" s="1"/>
  <c r="AK31" i="1"/>
  <c r="BC35" i="1" s="1"/>
  <c r="AH30" i="1"/>
  <c r="AZ34" i="1" s="1"/>
  <c r="AK29" i="1"/>
  <c r="BC33" i="1" s="1"/>
  <c r="AH28" i="1"/>
  <c r="AZ32" i="1" s="1"/>
  <c r="AK27" i="1"/>
  <c r="BC31" i="1" s="1"/>
  <c r="AH26" i="1"/>
  <c r="AZ30" i="1" s="1"/>
  <c r="AK25" i="1"/>
  <c r="BC29" i="1" s="1"/>
  <c r="AH24" i="1"/>
  <c r="AZ28" i="1" s="1"/>
  <c r="AK23" i="1"/>
  <c r="BC27" i="1" s="1"/>
  <c r="AH22" i="1"/>
  <c r="AZ26" i="1" s="1"/>
  <c r="AK21" i="1"/>
  <c r="BC25" i="1" s="1"/>
  <c r="AH20" i="1"/>
  <c r="AZ24" i="1" s="1"/>
  <c r="AK19" i="1"/>
  <c r="BC23" i="1" s="1"/>
  <c r="AH18" i="1"/>
  <c r="AZ22" i="1" s="1"/>
  <c r="AN59" i="1"/>
  <c r="BF63" i="1" s="1"/>
  <c r="AN55" i="1"/>
  <c r="AN51" i="1"/>
  <c r="AN47" i="1"/>
  <c r="BF51" i="1" s="1"/>
  <c r="AN43" i="1"/>
  <c r="HC43" i="1" s="1"/>
  <c r="HS47" i="1" s="1"/>
  <c r="AN39" i="1"/>
  <c r="AN35" i="1"/>
  <c r="AN31" i="1"/>
  <c r="HC31" i="1" s="1"/>
  <c r="HS35" i="1" s="1"/>
  <c r="AN27" i="1"/>
  <c r="AN23" i="1"/>
  <c r="AN19" i="1"/>
  <c r="AN15" i="1"/>
  <c r="HC15" i="1" s="1"/>
  <c r="HS19" i="1" s="1"/>
  <c r="AN11" i="1"/>
  <c r="BF15" i="1" s="1"/>
  <c r="AK28" i="1"/>
  <c r="BC32" i="1" s="1"/>
  <c r="AH27" i="1"/>
  <c r="AZ31" i="1" s="1"/>
  <c r="AK26" i="1"/>
  <c r="BC30" i="1" s="1"/>
  <c r="AH25" i="1"/>
  <c r="AZ29" i="1" s="1"/>
  <c r="AK24" i="1"/>
  <c r="BC28" i="1" s="1"/>
  <c r="AH23" i="1"/>
  <c r="AZ27" i="1" s="1"/>
  <c r="AK22" i="1"/>
  <c r="BC26" i="1" s="1"/>
  <c r="AH21" i="1"/>
  <c r="AZ25" i="1" s="1"/>
  <c r="AK20" i="1"/>
  <c r="BC24" i="1" s="1"/>
  <c r="AH19" i="1"/>
  <c r="AZ23" i="1" s="1"/>
  <c r="AM59" i="1"/>
  <c r="HF59" i="1" s="1"/>
  <c r="HV63" i="1" s="1"/>
  <c r="AM55" i="1"/>
  <c r="AM51" i="1"/>
  <c r="HF51" i="1" s="1"/>
  <c r="HV55" i="1" s="1"/>
  <c r="AM47" i="1"/>
  <c r="AM43" i="1"/>
  <c r="HF43" i="1" s="1"/>
  <c r="HV47" i="1" s="1"/>
  <c r="AM39" i="1"/>
  <c r="HF39" i="1" s="1"/>
  <c r="HV43" i="1" s="1"/>
  <c r="AM35" i="1"/>
  <c r="HF35" i="1" s="1"/>
  <c r="HV39" i="1" s="1"/>
  <c r="AM31" i="1"/>
  <c r="AM60" i="1"/>
  <c r="AM56" i="1"/>
  <c r="HF56" i="1" s="1"/>
  <c r="HV60" i="1" s="1"/>
  <c r="AM52" i="1"/>
  <c r="AM48" i="1"/>
  <c r="HF48" i="1" s="1"/>
  <c r="HV52" i="1" s="1"/>
  <c r="AM44" i="1"/>
  <c r="AM40" i="1"/>
  <c r="BE44" i="1" s="1"/>
  <c r="AM36" i="1"/>
  <c r="AM32" i="1"/>
  <c r="BE36" i="1" s="1"/>
  <c r="AM28" i="1"/>
  <c r="BE32" i="1" s="1"/>
  <c r="AM24" i="1"/>
  <c r="AM58" i="1"/>
  <c r="HF58" i="1" s="1"/>
  <c r="HV62" i="1" s="1"/>
  <c r="AM54" i="1"/>
  <c r="HF54" i="1" s="1"/>
  <c r="HV58" i="1" s="1"/>
  <c r="AM50" i="1"/>
  <c r="AM46" i="1"/>
  <c r="HF46" i="1" s="1"/>
  <c r="HV50" i="1" s="1"/>
  <c r="AM42" i="1"/>
  <c r="AM38" i="1"/>
  <c r="BE42" i="1" s="1"/>
  <c r="AM34" i="1"/>
  <c r="AM30" i="1"/>
  <c r="AM26" i="1"/>
  <c r="HF26" i="1" s="1"/>
  <c r="HV30" i="1" s="1"/>
  <c r="AM22" i="1"/>
  <c r="AM18" i="1"/>
  <c r="HF18" i="1" s="1"/>
  <c r="HV22" i="1" s="1"/>
  <c r="AM14" i="1"/>
  <c r="BE18" i="1" s="1"/>
  <c r="AK18" i="1"/>
  <c r="BC22" i="1" s="1"/>
  <c r="AH17" i="1"/>
  <c r="AZ21" i="1" s="1"/>
  <c r="AK17" i="1"/>
  <c r="BC21" i="1" s="1"/>
  <c r="AH16" i="1"/>
  <c r="AZ20" i="1" s="1"/>
  <c r="AK15" i="1"/>
  <c r="BC19" i="1" s="1"/>
  <c r="AH14" i="1"/>
  <c r="AZ18" i="1" s="1"/>
  <c r="AK13" i="1"/>
  <c r="BC17" i="1" s="1"/>
  <c r="AH12" i="1"/>
  <c r="AZ16" i="1" s="1"/>
  <c r="AK11" i="1"/>
  <c r="BC15" i="1" s="1"/>
  <c r="AH10" i="1"/>
  <c r="AZ14" i="1" s="1"/>
  <c r="AK9" i="1"/>
  <c r="BC13" i="1" s="1"/>
  <c r="AH8" i="1"/>
  <c r="AZ12" i="1" s="1"/>
  <c r="AL7" i="1"/>
  <c r="BD11" i="1" s="1"/>
  <c r="AJ6" i="1"/>
  <c r="BB10" i="1" s="1"/>
  <c r="AI58" i="1"/>
  <c r="AI54" i="1"/>
  <c r="BA58" i="1" s="1"/>
  <c r="AI50" i="1"/>
  <c r="HE50" i="1" s="1"/>
  <c r="HU54" i="1" s="1"/>
  <c r="AI46" i="1"/>
  <c r="HE46" i="1" s="1"/>
  <c r="HU50" i="1" s="1"/>
  <c r="AI42" i="1"/>
  <c r="BA46" i="1" s="1"/>
  <c r="AI38" i="1"/>
  <c r="AL5" i="1"/>
  <c r="BD9" i="1" s="1"/>
  <c r="BD8" i="1" s="1"/>
  <c r="BD7" i="1" s="1"/>
  <c r="BD6" i="1" s="1"/>
  <c r="BD5" i="1" s="1"/>
  <c r="AJ5" i="1"/>
  <c r="BB9" i="1" s="1"/>
  <c r="BB8" i="1" s="1"/>
  <c r="AG5" i="1"/>
  <c r="AY9" i="1" s="1"/>
  <c r="AY8" i="1" s="1"/>
  <c r="AY7" i="1" s="1"/>
  <c r="AK7" i="1"/>
  <c r="BC11" i="1" s="1"/>
  <c r="AH6" i="1"/>
  <c r="AZ10" i="1" s="1"/>
  <c r="AI34" i="1"/>
  <c r="AK16" i="1"/>
  <c r="BC20" i="1" s="1"/>
  <c r="AM27" i="1"/>
  <c r="HF27" i="1" s="1"/>
  <c r="HV31" i="1" s="1"/>
  <c r="AM20" i="1"/>
  <c r="BE24" i="1" s="1"/>
  <c r="AM16" i="1"/>
  <c r="AN14" i="1"/>
  <c r="AM12" i="1"/>
  <c r="AN10" i="1"/>
  <c r="HC10" i="1" s="1"/>
  <c r="HS14" i="1" s="1"/>
  <c r="AM8" i="1"/>
  <c r="AN6" i="1"/>
  <c r="AN5" i="1"/>
  <c r="BF9" i="1" s="1"/>
  <c r="BF8" i="1" s="1"/>
  <c r="BF7" i="1" s="1"/>
  <c r="BF6" i="1" s="1"/>
  <c r="BF5" i="1" s="1"/>
  <c r="AL60" i="1"/>
  <c r="BD64" i="1" s="1"/>
  <c r="AG60" i="1"/>
  <c r="AY64" i="1" s="1"/>
  <c r="AJ59" i="1"/>
  <c r="BB63" i="1" s="1"/>
  <c r="AL58" i="1"/>
  <c r="BD62" i="1" s="1"/>
  <c r="AG58" i="1"/>
  <c r="AY62" i="1" s="1"/>
  <c r="AJ57" i="1"/>
  <c r="BB61" i="1" s="1"/>
  <c r="AL56" i="1"/>
  <c r="BD60" i="1" s="1"/>
  <c r="AG56" i="1"/>
  <c r="AY60" i="1" s="1"/>
  <c r="AJ55" i="1"/>
  <c r="BB59" i="1" s="1"/>
  <c r="AI60" i="1"/>
  <c r="BA64" i="1" s="1"/>
  <c r="AI56" i="1"/>
  <c r="HE56" i="1" s="1"/>
  <c r="HU60" i="1" s="1"/>
  <c r="AI52" i="1"/>
  <c r="BA56" i="1" s="1"/>
  <c r="AI48" i="1"/>
  <c r="AI44" i="1"/>
  <c r="AI40" i="1"/>
  <c r="HE40" i="1" s="1"/>
  <c r="HU44" i="1" s="1"/>
  <c r="AI36" i="1"/>
  <c r="BA40" i="1" s="1"/>
  <c r="AI32" i="1"/>
  <c r="HE32" i="1" s="1"/>
  <c r="HU36" i="1" s="1"/>
  <c r="AI28" i="1"/>
  <c r="AI24" i="1"/>
  <c r="BA28" i="1" s="1"/>
  <c r="AI20" i="1"/>
  <c r="HE20" i="1" s="1"/>
  <c r="HU24" i="1" s="1"/>
  <c r="AI16" i="1"/>
  <c r="BA20" i="1" s="1"/>
  <c r="AI12" i="1"/>
  <c r="HE12" i="1" s="1"/>
  <c r="HU16" i="1" s="1"/>
  <c r="AL54" i="1"/>
  <c r="BD58" i="1" s="1"/>
  <c r="AG54" i="1"/>
  <c r="AY58" i="1" s="1"/>
  <c r="AJ53" i="1"/>
  <c r="BB57" i="1" s="1"/>
  <c r="AL52" i="1"/>
  <c r="BD56" i="1" s="1"/>
  <c r="AG52" i="1"/>
  <c r="AY56" i="1" s="1"/>
  <c r="AJ51" i="1"/>
  <c r="BB55" i="1" s="1"/>
  <c r="AL50" i="1"/>
  <c r="BD54" i="1" s="1"/>
  <c r="AG50" i="1"/>
  <c r="AY54" i="1" s="1"/>
  <c r="AJ49" i="1"/>
  <c r="BB53" i="1" s="1"/>
  <c r="AL48" i="1"/>
  <c r="BD52" i="1" s="1"/>
  <c r="AG48" i="1"/>
  <c r="AY52" i="1" s="1"/>
  <c r="AJ47" i="1"/>
  <c r="BB51" i="1" s="1"/>
  <c r="AL46" i="1"/>
  <c r="BD50" i="1" s="1"/>
  <c r="AG46" i="1"/>
  <c r="AY50" i="1" s="1"/>
  <c r="AJ45" i="1"/>
  <c r="BB49" i="1" s="1"/>
  <c r="AL44" i="1"/>
  <c r="BD48" i="1" s="1"/>
  <c r="AG44" i="1"/>
  <c r="AY48" i="1" s="1"/>
  <c r="AJ43" i="1"/>
  <c r="BB47" i="1" s="1"/>
  <c r="AL42" i="1"/>
  <c r="BD46" i="1" s="1"/>
  <c r="AG42" i="1"/>
  <c r="AY46" i="1" s="1"/>
  <c r="AJ41" i="1"/>
  <c r="BB45" i="1" s="1"/>
  <c r="AL40" i="1"/>
  <c r="BD44" i="1" s="1"/>
  <c r="AG40" i="1"/>
  <c r="AY44" i="1" s="1"/>
  <c r="AJ39" i="1"/>
  <c r="BB43" i="1" s="1"/>
  <c r="AL38" i="1"/>
  <c r="BD42" i="1" s="1"/>
  <c r="AG38" i="1"/>
  <c r="AY42" i="1" s="1"/>
  <c r="AJ37" i="1"/>
  <c r="BB41" i="1" s="1"/>
  <c r="AL36" i="1"/>
  <c r="BD40" i="1" s="1"/>
  <c r="AG36" i="1"/>
  <c r="AY40" i="1" s="1"/>
  <c r="AJ35" i="1"/>
  <c r="BB39" i="1" s="1"/>
  <c r="AL34" i="1"/>
  <c r="BD38" i="1" s="1"/>
  <c r="AG34" i="1"/>
  <c r="AY38" i="1" s="1"/>
  <c r="AJ33" i="1"/>
  <c r="BB37" i="1" s="1"/>
  <c r="AL32" i="1"/>
  <c r="BD36" i="1" s="1"/>
  <c r="AG32" i="1"/>
  <c r="AY36" i="1" s="1"/>
  <c r="AJ31" i="1"/>
  <c r="BB35" i="1" s="1"/>
  <c r="AL30" i="1"/>
  <c r="BD34" i="1" s="1"/>
  <c r="AG30" i="1"/>
  <c r="AY34" i="1" s="1"/>
  <c r="AJ29" i="1"/>
  <c r="BB33" i="1" s="1"/>
  <c r="AL28" i="1"/>
  <c r="BD32" i="1" s="1"/>
  <c r="AG28" i="1"/>
  <c r="AY32" i="1" s="1"/>
  <c r="AJ27" i="1"/>
  <c r="BB31" i="1" s="1"/>
  <c r="AL26" i="1"/>
  <c r="BD30" i="1" s="1"/>
  <c r="AG26" i="1"/>
  <c r="AY30" i="1" s="1"/>
  <c r="AJ25" i="1"/>
  <c r="BB29" i="1" s="1"/>
  <c r="AL24" i="1"/>
  <c r="BD28" i="1" s="1"/>
  <c r="AG24" i="1"/>
  <c r="AY28" i="1" s="1"/>
  <c r="AJ23" i="1"/>
  <c r="BB27" i="1" s="1"/>
  <c r="AL22" i="1"/>
  <c r="BD26" i="1" s="1"/>
  <c r="AG22" i="1"/>
  <c r="AY26" i="1" s="1"/>
  <c r="AJ21" i="1"/>
  <c r="BB25" i="1" s="1"/>
  <c r="AL20" i="1"/>
  <c r="BD24" i="1" s="1"/>
  <c r="AG20" i="1"/>
  <c r="AY24" i="1" s="1"/>
  <c r="AJ19" i="1"/>
  <c r="BB23" i="1" s="1"/>
  <c r="AL18" i="1"/>
  <c r="BD22" i="1" s="1"/>
  <c r="AG18" i="1"/>
  <c r="AY22" i="1" s="1"/>
  <c r="AJ17" i="1"/>
  <c r="BB21" i="1" s="1"/>
  <c r="AL16" i="1"/>
  <c r="BD20" i="1" s="1"/>
  <c r="AG16" i="1"/>
  <c r="AY20" i="1" s="1"/>
  <c r="AJ15" i="1"/>
  <c r="BB19" i="1" s="1"/>
  <c r="AL14" i="1"/>
  <c r="BD18" i="1" s="1"/>
  <c r="AG14" i="1"/>
  <c r="AY18" i="1" s="1"/>
  <c r="AJ13" i="1"/>
  <c r="BB17" i="1" s="1"/>
  <c r="AL12" i="1"/>
  <c r="BD16" i="1" s="1"/>
  <c r="AG12" i="1"/>
  <c r="AY16" i="1" s="1"/>
  <c r="AJ11" i="1"/>
  <c r="BB15" i="1" s="1"/>
  <c r="AL10" i="1"/>
  <c r="BD14" i="1" s="1"/>
  <c r="AG10" i="1"/>
  <c r="AY14" i="1" s="1"/>
  <c r="AJ9" i="1"/>
  <c r="BB13" i="1" s="1"/>
  <c r="AL8" i="1"/>
  <c r="BD12" i="1" s="1"/>
  <c r="AG8" i="1"/>
  <c r="AY12" i="1" s="1"/>
  <c r="AJ7" i="1"/>
  <c r="BB11" i="1" s="1"/>
  <c r="AL6" i="1"/>
  <c r="BD10" i="1" s="1"/>
  <c r="AG6" i="1"/>
  <c r="AY10" i="1" s="1"/>
  <c r="AI57" i="1"/>
  <c r="HE57" i="1" s="1"/>
  <c r="HU61" i="1" s="1"/>
  <c r="AI53" i="1"/>
  <c r="BA57" i="1" s="1"/>
  <c r="AI49" i="1"/>
  <c r="AI45" i="1"/>
  <c r="HE45" i="1" s="1"/>
  <c r="HU49" i="1" s="1"/>
  <c r="AI41" i="1"/>
  <c r="HE41" i="1" s="1"/>
  <c r="HU45" i="1" s="1"/>
  <c r="AI37" i="1"/>
  <c r="AI33" i="1"/>
  <c r="HE33" i="1" s="1"/>
  <c r="HU37" i="1" s="1"/>
  <c r="AI29" i="1"/>
  <c r="BA33" i="1" s="1"/>
  <c r="AI25" i="1"/>
  <c r="HE25" i="1" s="1"/>
  <c r="HU29" i="1" s="1"/>
  <c r="AI21" i="1"/>
  <c r="BA25" i="1" s="1"/>
  <c r="AI17" i="1"/>
  <c r="HE17" i="1" s="1"/>
  <c r="HU21" i="1" s="1"/>
  <c r="AH15" i="1"/>
  <c r="AZ19" i="1" s="1"/>
  <c r="AK14" i="1"/>
  <c r="BC18" i="1" s="1"/>
  <c r="AH13" i="1"/>
  <c r="AZ17" i="1" s="1"/>
  <c r="AK12" i="1"/>
  <c r="BC16" i="1" s="1"/>
  <c r="AH11" i="1"/>
  <c r="AZ15" i="1" s="1"/>
  <c r="AK10" i="1"/>
  <c r="BC14" i="1" s="1"/>
  <c r="AH9" i="1"/>
  <c r="AZ13" i="1" s="1"/>
  <c r="AK8" i="1"/>
  <c r="BC12" i="1" s="1"/>
  <c r="AH7" i="1"/>
  <c r="AZ11" i="1" s="1"/>
  <c r="AK6" i="1"/>
  <c r="BC10" i="1" s="1"/>
  <c r="AK5" i="1"/>
  <c r="BC9" i="1" s="1"/>
  <c r="BC8" i="1" s="1"/>
  <c r="AH5" i="1"/>
  <c r="AZ9" i="1" s="1"/>
  <c r="AZ8" i="1" s="1"/>
  <c r="AZ7" i="1" s="1"/>
  <c r="AZ6" i="1" s="1"/>
  <c r="AZ5" i="1" s="1"/>
  <c r="AI13" i="1"/>
  <c r="HE13" i="1" s="1"/>
  <c r="HU17" i="1" s="1"/>
  <c r="AM10" i="1"/>
  <c r="AI9" i="1"/>
  <c r="BA13" i="1" s="1"/>
  <c r="AM6" i="1"/>
  <c r="HF6" i="1" s="1"/>
  <c r="HV10" i="1" s="1"/>
  <c r="AF8" i="1"/>
  <c r="AX12" i="1" s="1"/>
  <c r="AF12" i="1"/>
  <c r="AX16" i="1" s="1"/>
  <c r="AF16" i="1"/>
  <c r="AX20" i="1" s="1"/>
  <c r="AF20" i="1"/>
  <c r="AX24" i="1" s="1"/>
  <c r="AF24" i="1"/>
  <c r="AX28" i="1" s="1"/>
  <c r="AF28" i="1"/>
  <c r="AX32" i="1" s="1"/>
  <c r="AF32" i="1"/>
  <c r="AX36" i="1" s="1"/>
  <c r="AF36" i="1"/>
  <c r="AX40" i="1" s="1"/>
  <c r="AF40" i="1"/>
  <c r="AX44" i="1" s="1"/>
  <c r="AF44" i="1"/>
  <c r="AX48" i="1" s="1"/>
  <c r="AF48" i="1"/>
  <c r="AX52" i="1" s="1"/>
  <c r="AF52" i="1"/>
  <c r="AX56" i="1" s="1"/>
  <c r="AF56" i="1"/>
  <c r="AX60" i="1" s="1"/>
  <c r="AF60" i="1"/>
  <c r="AX64" i="1" s="1"/>
  <c r="AI30" i="1"/>
  <c r="HE30" i="1" s="1"/>
  <c r="HU34" i="1" s="1"/>
  <c r="AI26" i="1"/>
  <c r="AN25" i="1"/>
  <c r="HC25" i="1" s="1"/>
  <c r="HS29" i="1" s="1"/>
  <c r="AM23" i="1"/>
  <c r="AI22" i="1"/>
  <c r="BA26" i="1" s="1"/>
  <c r="AN21" i="1"/>
  <c r="AM19" i="1"/>
  <c r="AI18" i="1"/>
  <c r="HE18" i="1" s="1"/>
  <c r="HU22" i="1" s="1"/>
  <c r="AN17" i="1"/>
  <c r="AM15" i="1"/>
  <c r="BE19" i="1" s="1"/>
  <c r="AI14" i="1"/>
  <c r="BA18" i="1" s="1"/>
  <c r="AN13" i="1"/>
  <c r="HC13" i="1" s="1"/>
  <c r="HS17" i="1" s="1"/>
  <c r="AM11" i="1"/>
  <c r="HF11" i="1" s="1"/>
  <c r="HV15" i="1" s="1"/>
  <c r="AI10" i="1"/>
  <c r="BA14" i="1" s="1"/>
  <c r="AN9" i="1"/>
  <c r="AM7" i="1"/>
  <c r="BE11" i="1" s="1"/>
  <c r="AI6" i="1"/>
  <c r="BA10" i="1" s="1"/>
  <c r="AM5" i="1"/>
  <c r="AF5" i="1"/>
  <c r="AX9" i="1" s="1"/>
  <c r="AX8" i="1" s="1"/>
  <c r="AX7" i="1" s="1"/>
  <c r="AX6" i="1" s="1"/>
  <c r="AX5" i="1" s="1"/>
  <c r="AF9" i="1"/>
  <c r="AX13" i="1" s="1"/>
  <c r="AF13" i="1"/>
  <c r="AX17" i="1" s="1"/>
  <c r="AF17" i="1"/>
  <c r="AX21" i="1" s="1"/>
  <c r="AF21" i="1"/>
  <c r="AX25" i="1" s="1"/>
  <c r="AF25" i="1"/>
  <c r="AX29" i="1" s="1"/>
  <c r="AF29" i="1"/>
  <c r="AX33" i="1" s="1"/>
  <c r="AF33" i="1"/>
  <c r="AX37" i="1" s="1"/>
  <c r="AF37" i="1"/>
  <c r="AX41" i="1" s="1"/>
  <c r="AF41" i="1"/>
  <c r="AX45" i="1" s="1"/>
  <c r="AF45" i="1"/>
  <c r="AX49" i="1" s="1"/>
  <c r="AF49" i="1"/>
  <c r="AX53" i="1" s="1"/>
  <c r="AF53" i="1"/>
  <c r="AX57" i="1" s="1"/>
  <c r="AF57" i="1"/>
  <c r="AX61" i="1" s="1"/>
  <c r="AF6" i="1"/>
  <c r="AX10" i="1" s="1"/>
  <c r="AF10" i="1"/>
  <c r="AX14" i="1" s="1"/>
  <c r="AF14" i="1"/>
  <c r="AX18" i="1" s="1"/>
  <c r="AF18" i="1"/>
  <c r="AX22" i="1" s="1"/>
  <c r="AF22" i="1"/>
  <c r="AX26" i="1" s="1"/>
  <c r="AF26" i="1"/>
  <c r="AX30" i="1" s="1"/>
  <c r="AF30" i="1"/>
  <c r="AX34" i="1" s="1"/>
  <c r="AF34" i="1"/>
  <c r="AX38" i="1" s="1"/>
  <c r="AF38" i="1"/>
  <c r="AX42" i="1" s="1"/>
  <c r="AF42" i="1"/>
  <c r="AX46" i="1" s="1"/>
  <c r="AF46" i="1"/>
  <c r="AX50" i="1" s="1"/>
  <c r="AF50" i="1"/>
  <c r="AX54" i="1" s="1"/>
  <c r="AF54" i="1"/>
  <c r="AX58" i="1" s="1"/>
  <c r="AF58" i="1"/>
  <c r="AX62" i="1" s="1"/>
  <c r="AI8" i="1"/>
  <c r="BA12" i="1" s="1"/>
  <c r="AN7" i="1"/>
  <c r="HC7" i="1" s="1"/>
  <c r="HS11" i="1" s="1"/>
  <c r="AI5" i="1"/>
  <c r="BA9" i="1" s="1"/>
  <c r="BA8" i="1" s="1"/>
  <c r="BA7" i="1" s="1"/>
  <c r="BA6" i="1" s="1"/>
  <c r="AF7" i="1"/>
  <c r="AX11" i="1" s="1"/>
  <c r="AF11" i="1"/>
  <c r="AX15" i="1" s="1"/>
  <c r="AF15" i="1"/>
  <c r="AX19" i="1" s="1"/>
  <c r="AF19" i="1"/>
  <c r="AX23" i="1" s="1"/>
  <c r="AF23" i="1"/>
  <c r="AX27" i="1" s="1"/>
  <c r="AF27" i="1"/>
  <c r="AX31" i="1" s="1"/>
  <c r="AF31" i="1"/>
  <c r="AX35" i="1" s="1"/>
  <c r="AF35" i="1"/>
  <c r="AX39" i="1" s="1"/>
  <c r="AF39" i="1"/>
  <c r="AX43" i="1" s="1"/>
  <c r="AF43" i="1"/>
  <c r="AX47" i="1" s="1"/>
  <c r="AF47" i="1"/>
  <c r="AX51" i="1" s="1"/>
  <c r="AF51" i="1"/>
  <c r="AX55" i="1" s="1"/>
  <c r="AF55" i="1"/>
  <c r="AX59" i="1" s="1"/>
  <c r="AF59" i="1"/>
  <c r="AX63" i="1" s="1"/>
  <c r="IS35" i="1"/>
  <c r="IS70" i="1"/>
  <c r="IS20" i="1"/>
  <c r="IS29" i="1"/>
  <c r="IS60" i="1"/>
  <c r="IS65" i="1"/>
  <c r="IS129" i="1"/>
  <c r="IS6" i="1"/>
  <c r="IS19" i="1"/>
  <c r="IS30" i="1"/>
  <c r="IS38" i="1"/>
  <c r="IS46" i="1"/>
  <c r="IS85" i="1"/>
  <c r="IS96" i="1"/>
  <c r="IS100" i="1"/>
  <c r="IS108" i="1"/>
  <c r="IS112" i="1"/>
  <c r="IS116" i="1"/>
  <c r="IS124" i="1"/>
  <c r="BZ16" i="1"/>
  <c r="EO18" i="1"/>
  <c r="EY67" i="1"/>
  <c r="EY86" i="1"/>
  <c r="EY88" i="1"/>
  <c r="BZ125" i="1"/>
  <c r="EY64" i="1"/>
  <c r="EY66" i="1"/>
  <c r="EY68" i="1"/>
  <c r="EY132" i="1"/>
  <c r="EY75" i="1"/>
  <c r="EY79" i="1"/>
  <c r="EY90" i="1"/>
  <c r="EY92" i="1"/>
  <c r="EY96" i="1"/>
  <c r="EY98" i="1"/>
  <c r="EY100" i="1"/>
  <c r="EY102" i="1"/>
  <c r="EY104" i="1"/>
  <c r="EY106" i="1"/>
  <c r="EY108" i="1"/>
  <c r="EY110" i="1"/>
  <c r="EY112" i="1"/>
  <c r="EY114" i="1"/>
  <c r="EY116" i="1"/>
  <c r="EY118" i="1"/>
  <c r="EY120" i="1"/>
  <c r="EY122" i="1"/>
  <c r="EY72" i="1"/>
  <c r="EY74" i="1"/>
  <c r="EY76" i="1"/>
  <c r="FA76" i="1" s="1"/>
  <c r="EY80" i="1"/>
  <c r="EY84" i="1"/>
  <c r="EY91" i="1"/>
  <c r="EY93" i="1"/>
  <c r="EY95" i="1"/>
  <c r="EY99" i="1"/>
  <c r="EY107" i="1"/>
  <c r="EY109" i="1"/>
  <c r="EY111" i="1"/>
  <c r="EY113" i="1"/>
  <c r="CB137" i="1"/>
  <c r="CI76" i="1"/>
  <c r="Z86" i="1"/>
  <c r="GU85" i="1"/>
  <c r="IX28" i="1"/>
  <c r="IY28" i="1" s="1"/>
  <c r="Q28" i="19" s="1"/>
  <c r="IX52" i="1"/>
  <c r="IY52" i="1" s="1"/>
  <c r="Q52" i="19" s="1"/>
  <c r="CB140" i="1"/>
  <c r="CB143" i="1"/>
  <c r="CX133" i="1"/>
  <c r="IX21" i="1"/>
  <c r="IY21" i="1" s="1"/>
  <c r="Q21" i="19" s="1"/>
  <c r="JA36" i="1"/>
  <c r="IX6" i="1"/>
  <c r="IY6" i="1" s="1"/>
  <c r="Q6" i="19" s="1"/>
  <c r="CX151" i="1"/>
  <c r="AD109" i="1"/>
  <c r="CI53" i="1"/>
  <c r="AD85" i="1"/>
  <c r="CB145" i="1"/>
  <c r="CY146" i="1" s="1"/>
  <c r="T146" i="19" s="1"/>
  <c r="CX134" i="1"/>
  <c r="JB134" i="1"/>
  <c r="R134" i="19" s="1"/>
  <c r="CA12" i="1"/>
  <c r="W52" i="1"/>
  <c r="W63" i="1"/>
  <c r="W75" i="1"/>
  <c r="W79" i="1"/>
  <c r="W83" i="1"/>
  <c r="W91" i="1"/>
  <c r="CK22" i="1"/>
  <c r="IB7" i="61"/>
  <c r="IQ7" i="61" s="1"/>
  <c r="CT147" i="61"/>
  <c r="FH141" i="61"/>
  <c r="CS144" i="61"/>
  <c r="CT141" i="61"/>
  <c r="FS147" i="61"/>
  <c r="FH139" i="61"/>
  <c r="GL65" i="1"/>
  <c r="IM65" i="1" s="1"/>
  <c r="CB147" i="1"/>
  <c r="CY147" i="1" s="1"/>
  <c r="T147" i="19" s="1"/>
  <c r="GL149" i="1"/>
  <c r="IM149" i="1" s="1"/>
  <c r="IX95" i="1"/>
  <c r="IY95" i="1" s="1"/>
  <c r="Q95" i="19" s="1"/>
  <c r="IX111" i="1"/>
  <c r="IY111" i="1" s="1"/>
  <c r="Q111" i="19" s="1"/>
  <c r="IX114" i="1"/>
  <c r="IY114" i="1" s="1"/>
  <c r="Q114" i="19" s="1"/>
  <c r="IX119" i="1"/>
  <c r="IY119" i="1" s="1"/>
  <c r="Q119" i="19" s="1"/>
  <c r="IX122" i="1"/>
  <c r="IY122" i="1" s="1"/>
  <c r="Q122" i="19" s="1"/>
  <c r="IX126" i="1"/>
  <c r="IY126" i="1" s="1"/>
  <c r="Q126" i="19" s="1"/>
  <c r="W121" i="1"/>
  <c r="JA131" i="1"/>
  <c r="W60" i="1"/>
  <c r="W28" i="1"/>
  <c r="W32" i="1"/>
  <c r="W36" i="1"/>
  <c r="W40" i="1"/>
  <c r="W44" i="1"/>
  <c r="W48" i="1"/>
  <c r="W56" i="1"/>
  <c r="AB123" i="1"/>
  <c r="AB91" i="1"/>
  <c r="AB83" i="1"/>
  <c r="AB75" i="1"/>
  <c r="AC62" i="1"/>
  <c r="AC58" i="1"/>
  <c r="AC50" i="1"/>
  <c r="X50" i="1"/>
  <c r="AC42" i="1"/>
  <c r="AC22" i="1"/>
  <c r="CB78" i="1"/>
  <c r="CX127" i="1"/>
  <c r="CX124" i="1"/>
  <c r="CX123" i="1"/>
  <c r="CX110" i="1"/>
  <c r="CX107" i="1"/>
  <c r="CX99" i="1"/>
  <c r="CX94" i="1"/>
  <c r="CX91" i="1"/>
  <c r="CX75" i="1"/>
  <c r="CX70" i="1"/>
  <c r="CX24" i="1"/>
  <c r="JA115" i="1"/>
  <c r="JB115" i="1" s="1"/>
  <c r="R115" i="19" s="1"/>
  <c r="JA98" i="1"/>
  <c r="JA71" i="1"/>
  <c r="JA62" i="1"/>
  <c r="JA58" i="1"/>
  <c r="JA25" i="1"/>
  <c r="JB25" i="1" s="1"/>
  <c r="R25" i="19" s="1"/>
  <c r="BZ72" i="1"/>
  <c r="CA121" i="1"/>
  <c r="X128" i="1"/>
  <c r="AC118" i="1"/>
  <c r="X118" i="1"/>
  <c r="AC110" i="1"/>
  <c r="AC102" i="1"/>
  <c r="X102" i="1"/>
  <c r="AC94" i="1"/>
  <c r="X86" i="1"/>
  <c r="AA81" i="1"/>
  <c r="AC74" i="1"/>
  <c r="X66" i="1"/>
  <c r="Y57" i="1"/>
  <c r="JA95" i="1"/>
  <c r="JA85" i="1"/>
  <c r="JA66" i="1"/>
  <c r="CA69" i="1"/>
  <c r="IX64" i="1"/>
  <c r="IY64" i="1" s="1"/>
  <c r="Q64" i="19" s="1"/>
  <c r="Y125" i="1"/>
  <c r="Y89" i="1"/>
  <c r="Y81" i="1"/>
  <c r="AB76" i="1"/>
  <c r="Y69" i="1"/>
  <c r="AA36" i="1"/>
  <c r="AC31" i="1"/>
  <c r="AA28" i="1"/>
  <c r="CB46" i="1"/>
  <c r="JA82" i="1"/>
  <c r="JA59" i="1"/>
  <c r="JB59" i="1" s="1"/>
  <c r="R59" i="19" s="1"/>
  <c r="AD106" i="1"/>
  <c r="AD98" i="1"/>
  <c r="CI86" i="1"/>
  <c r="CK74" i="1"/>
  <c r="EO39" i="1"/>
  <c r="CB114" i="1"/>
  <c r="JA132" i="1"/>
  <c r="JB132" i="1" s="1"/>
  <c r="R132" i="19" s="1"/>
  <c r="JA45" i="1"/>
  <c r="JB45" i="1" s="1"/>
  <c r="R45" i="19" s="1"/>
  <c r="JA33" i="1"/>
  <c r="JB33" i="1" s="1"/>
  <c r="R33" i="19" s="1"/>
  <c r="JA22" i="1"/>
  <c r="JA72" i="1"/>
  <c r="JA104" i="1"/>
  <c r="AD47" i="1"/>
  <c r="IX69" i="1"/>
  <c r="IY69" i="1" s="1"/>
  <c r="Q69" i="19" s="1"/>
  <c r="IX81" i="1"/>
  <c r="IY81" i="1" s="1"/>
  <c r="Q81" i="19" s="1"/>
  <c r="CX140" i="1"/>
  <c r="CX144" i="1"/>
  <c r="DU15" i="1"/>
  <c r="DU17" i="1"/>
  <c r="JA77" i="1"/>
  <c r="JB77" i="1" s="1"/>
  <c r="R77" i="19" s="1"/>
  <c r="JA123" i="1"/>
  <c r="JB123" i="1" s="1"/>
  <c r="R123" i="19" s="1"/>
  <c r="GL16" i="1"/>
  <c r="IM16" i="1" s="1"/>
  <c r="JA23" i="1"/>
  <c r="JB23" i="1" s="1"/>
  <c r="R23" i="19" s="1"/>
  <c r="ID152" i="1"/>
  <c r="IC152" i="1"/>
  <c r="IA152" i="1"/>
  <c r="IH152" i="1"/>
  <c r="IE152" i="1"/>
  <c r="IB152" i="1"/>
  <c r="IG152" i="1"/>
  <c r="IF152" i="1"/>
  <c r="CS147" i="1"/>
  <c r="E147" i="19" s="1"/>
  <c r="CS148" i="1"/>
  <c r="E148" i="19" s="1"/>
  <c r="CS149" i="1"/>
  <c r="E149" i="19" s="1"/>
  <c r="BL152" i="1"/>
  <c r="BO152" i="1"/>
  <c r="CS142" i="1"/>
  <c r="E142" i="19" s="1"/>
  <c r="BS152" i="1"/>
  <c r="CS144" i="1"/>
  <c r="E144" i="19" s="1"/>
  <c r="CS141" i="1"/>
  <c r="E141" i="19" s="1"/>
  <c r="CS138" i="1"/>
  <c r="E138" i="19" s="1"/>
  <c r="CS146" i="1"/>
  <c r="E146" i="19" s="1"/>
  <c r="CS139" i="1"/>
  <c r="E139" i="19" s="1"/>
  <c r="CS140" i="1"/>
  <c r="E140" i="19" s="1"/>
  <c r="CB84" i="1"/>
  <c r="GU11" i="1"/>
  <c r="CX111" i="1"/>
  <c r="AE7" i="1"/>
  <c r="AE100" i="1"/>
  <c r="AE72" i="1"/>
  <c r="AE56" i="1"/>
  <c r="AE32" i="1"/>
  <c r="CK92" i="1"/>
  <c r="AD78" i="1"/>
  <c r="AD17" i="1"/>
  <c r="CB23" i="1"/>
  <c r="CB18" i="1"/>
  <c r="CI74" i="1"/>
  <c r="BT104" i="1"/>
  <c r="CB104" i="1" s="1"/>
  <c r="BT88" i="1"/>
  <c r="CB88" i="1" s="1"/>
  <c r="BT72" i="1"/>
  <c r="CB72" i="1" s="1"/>
  <c r="BT56" i="1"/>
  <c r="CB56" i="1" s="1"/>
  <c r="BT40" i="1"/>
  <c r="CB40" i="1" s="1"/>
  <c r="BT19" i="1"/>
  <c r="CB19" i="1" s="1"/>
  <c r="CY19" i="1" s="1"/>
  <c r="T19" i="19" s="1"/>
  <c r="V64" i="1"/>
  <c r="B64" i="62" s="1"/>
  <c r="F65" i="62" s="1"/>
  <c r="V5" i="1"/>
  <c r="B5" i="62" s="1"/>
  <c r="E5" i="62" s="1"/>
  <c r="GX106" i="1"/>
  <c r="GX86" i="1"/>
  <c r="GU52" i="1"/>
  <c r="GU36" i="1"/>
  <c r="GU32" i="1"/>
  <c r="CB60" i="1"/>
  <c r="CY60" i="1" s="1"/>
  <c r="T60" i="19" s="1"/>
  <c r="CB101" i="1"/>
  <c r="CS145" i="1"/>
  <c r="E145" i="19" s="1"/>
  <c r="CB68" i="1"/>
  <c r="AE15" i="1"/>
  <c r="AE96" i="1"/>
  <c r="AE80" i="1"/>
  <c r="AE60" i="1"/>
  <c r="AD30" i="1"/>
  <c r="AD110" i="1"/>
  <c r="AD70" i="1"/>
  <c r="CB15" i="1"/>
  <c r="CY15" i="1" s="1"/>
  <c r="T15" i="19" s="1"/>
  <c r="CB92" i="1"/>
  <c r="CB87" i="1"/>
  <c r="CI106" i="1"/>
  <c r="BT112" i="1"/>
  <c r="BT80" i="1"/>
  <c r="BT64" i="1"/>
  <c r="CB64" i="1" s="1"/>
  <c r="CY64" i="1" s="1"/>
  <c r="T64" i="19" s="1"/>
  <c r="BT48" i="1"/>
  <c r="V61" i="1"/>
  <c r="B61" i="62" s="1"/>
  <c r="V48" i="1"/>
  <c r="B48" i="62" s="1"/>
  <c r="V32" i="1"/>
  <c r="B32" i="62" s="1"/>
  <c r="F33" i="62" s="1"/>
  <c r="V16" i="1"/>
  <c r="B16" i="62" s="1"/>
  <c r="GU116" i="1"/>
  <c r="GX98" i="1"/>
  <c r="CB13" i="1"/>
  <c r="CB17" i="1"/>
  <c r="CB25" i="1"/>
  <c r="AD26" i="1"/>
  <c r="AD82" i="1"/>
  <c r="CK86" i="1"/>
  <c r="CX141" i="1"/>
  <c r="CX145" i="1"/>
  <c r="CX149" i="1"/>
  <c r="CB11" i="1"/>
  <c r="AE104" i="1"/>
  <c r="AE92" i="1"/>
  <c r="AD50" i="1"/>
  <c r="CK106" i="1"/>
  <c r="CB50" i="1"/>
  <c r="CB128" i="1"/>
  <c r="CB100" i="1"/>
  <c r="CB76" i="1"/>
  <c r="CB71" i="1"/>
  <c r="V83" i="1"/>
  <c r="B83" i="62" s="1"/>
  <c r="V77" i="1"/>
  <c r="B77" i="62" s="1"/>
  <c r="V67" i="1"/>
  <c r="V45" i="1"/>
  <c r="B45" i="62" s="1"/>
  <c r="C49" i="62" s="1"/>
  <c r="D49" i="62" s="1"/>
  <c r="V29" i="1"/>
  <c r="B29" i="62" s="1"/>
  <c r="V13" i="1"/>
  <c r="B13" i="62" s="1"/>
  <c r="C17" i="62" s="1"/>
  <c r="D17" i="62" s="1"/>
  <c r="V9" i="1"/>
  <c r="B9" i="62" s="1"/>
  <c r="CB32" i="1"/>
  <c r="AE84" i="1"/>
  <c r="CB116" i="1"/>
  <c r="CB120" i="1"/>
  <c r="AD126" i="1"/>
  <c r="GE149" i="1"/>
  <c r="J149" i="19" s="1"/>
  <c r="GE140" i="1"/>
  <c r="J140" i="19" s="1"/>
  <c r="AD59" i="1"/>
  <c r="AE41" i="1"/>
  <c r="AD10" i="1"/>
  <c r="CA95" i="1"/>
  <c r="CA100" i="1"/>
  <c r="CA33" i="1"/>
  <c r="CA77" i="1"/>
  <c r="AE37" i="1"/>
  <c r="AE108" i="1"/>
  <c r="AE90" i="1"/>
  <c r="AD38" i="1"/>
  <c r="CK38" i="1"/>
  <c r="CK77" i="1"/>
  <c r="BZ38" i="1"/>
  <c r="BZ123" i="1"/>
  <c r="AD86" i="1"/>
  <c r="AD73" i="1"/>
  <c r="BX58" i="1"/>
  <c r="CB58" i="1" s="1"/>
  <c r="BX49" i="1"/>
  <c r="BX33" i="1"/>
  <c r="BX99" i="1"/>
  <c r="CB99" i="1" s="1"/>
  <c r="BX94" i="1"/>
  <c r="BX80" i="1"/>
  <c r="CI38" i="1"/>
  <c r="CX51" i="1"/>
  <c r="JA117" i="1"/>
  <c r="JA100" i="1"/>
  <c r="JA91" i="1"/>
  <c r="JB91" i="1" s="1"/>
  <c r="R91" i="19" s="1"/>
  <c r="JA48" i="1"/>
  <c r="JA37" i="1"/>
  <c r="GP26" i="1"/>
  <c r="GM25" i="1"/>
  <c r="GL25" i="1" s="1"/>
  <c r="IM25" i="1" s="1"/>
  <c r="JA20" i="1"/>
  <c r="JB20" i="1" s="1"/>
  <c r="R20" i="19" s="1"/>
  <c r="JA13" i="1"/>
  <c r="JA8" i="1"/>
  <c r="JA128" i="1"/>
  <c r="JB128" i="1" s="1"/>
  <c r="R128" i="19" s="1"/>
  <c r="GE150" i="1"/>
  <c r="J150" i="19" s="1"/>
  <c r="CX148" i="1"/>
  <c r="GP22" i="1"/>
  <c r="CA29" i="1"/>
  <c r="CX95" i="1"/>
  <c r="AE5" i="1"/>
  <c r="AE25" i="1"/>
  <c r="AE126" i="1"/>
  <c r="AE76" i="1"/>
  <c r="AE28" i="1"/>
  <c r="AE113" i="1"/>
  <c r="AE99" i="1"/>
  <c r="AD54" i="1"/>
  <c r="AD46" i="1"/>
  <c r="AD34" i="1"/>
  <c r="BZ33" i="1"/>
  <c r="BZ91" i="1"/>
  <c r="BZ63" i="1"/>
  <c r="AD127" i="1"/>
  <c r="AD114" i="1"/>
  <c r="AD37" i="1"/>
  <c r="AD5" i="1"/>
  <c r="BX53" i="1"/>
  <c r="BX37" i="1"/>
  <c r="BX5" i="1"/>
  <c r="CB5" i="1" s="1"/>
  <c r="BX122" i="1"/>
  <c r="CB122" i="1" s="1"/>
  <c r="BX117" i="1"/>
  <c r="CB117" i="1" s="1"/>
  <c r="CY118" i="1" s="1"/>
  <c r="T118" i="19" s="1"/>
  <c r="BX113" i="1"/>
  <c r="CB113" i="1" s="1"/>
  <c r="CY114" i="1" s="1"/>
  <c r="T114" i="19" s="1"/>
  <c r="BX108" i="1"/>
  <c r="CB108" i="1" s="1"/>
  <c r="CY109" i="1" s="1"/>
  <c r="T109" i="19" s="1"/>
  <c r="BX103" i="1"/>
  <c r="CB103" i="1" s="1"/>
  <c r="CI10" i="1"/>
  <c r="CB54" i="1"/>
  <c r="CY55" i="1" s="1"/>
  <c r="T55" i="19" s="1"/>
  <c r="CB22" i="1"/>
  <c r="GP82" i="1"/>
  <c r="JA65" i="1"/>
  <c r="JA64" i="1"/>
  <c r="AD125" i="1"/>
  <c r="AD105" i="1"/>
  <c r="CS150" i="1"/>
  <c r="E150" i="19" s="1"/>
  <c r="CS143" i="1"/>
  <c r="E143" i="19" s="1"/>
  <c r="CY134" i="1"/>
  <c r="T134" i="19" s="1"/>
  <c r="CA118" i="1"/>
  <c r="CA47" i="1"/>
  <c r="CA83" i="1"/>
  <c r="CA60" i="1"/>
  <c r="CA25" i="1"/>
  <c r="EO13" i="1"/>
  <c r="AE11" i="1"/>
  <c r="AE132" i="1"/>
  <c r="AE31" i="1"/>
  <c r="AE23" i="1"/>
  <c r="AE124" i="1"/>
  <c r="AE112" i="1"/>
  <c r="AE94" i="1"/>
  <c r="AE64" i="1"/>
  <c r="AE16" i="1"/>
  <c r="AE36" i="1"/>
  <c r="AE97" i="1"/>
  <c r="AE85" i="1"/>
  <c r="AE71" i="1"/>
  <c r="AD52" i="1"/>
  <c r="AD44" i="1"/>
  <c r="AD32" i="1"/>
  <c r="AD24" i="1"/>
  <c r="AD8" i="1"/>
  <c r="CI6" i="1"/>
  <c r="CK25" i="1"/>
  <c r="CK60" i="1"/>
  <c r="CK132" i="1"/>
  <c r="BZ25" i="1"/>
  <c r="AD131" i="1"/>
  <c r="AD118" i="1"/>
  <c r="AD112" i="1"/>
  <c r="AD107" i="1"/>
  <c r="AD100" i="1"/>
  <c r="AD96" i="1"/>
  <c r="AD77" i="1"/>
  <c r="AD64" i="1"/>
  <c r="AD53" i="1"/>
  <c r="AD33" i="1"/>
  <c r="AD21" i="1"/>
  <c r="AD13" i="1"/>
  <c r="BX51" i="1"/>
  <c r="CB51" i="1" s="1"/>
  <c r="BX41" i="1"/>
  <c r="BX36" i="1"/>
  <c r="CB36" i="1" s="1"/>
  <c r="CY36" i="1" s="1"/>
  <c r="T36" i="19" s="1"/>
  <c r="BX31" i="1"/>
  <c r="CB31" i="1" s="1"/>
  <c r="CY32" i="1" s="1"/>
  <c r="T32" i="19" s="1"/>
  <c r="BX9" i="1"/>
  <c r="BX126" i="1"/>
  <c r="CB126" i="1" s="1"/>
  <c r="BX112" i="1"/>
  <c r="BX96" i="1"/>
  <c r="CB96" i="1" s="1"/>
  <c r="CY96" i="1" s="1"/>
  <c r="T96" i="19" s="1"/>
  <c r="BX67" i="1"/>
  <c r="CB67" i="1" s="1"/>
  <c r="BX62" i="1"/>
  <c r="CB62" i="1" s="1"/>
  <c r="CY63" i="1" s="1"/>
  <c r="T63" i="19" s="1"/>
  <c r="CI118" i="1"/>
  <c r="CI33" i="1"/>
  <c r="CB110" i="1"/>
  <c r="CB42" i="1"/>
  <c r="CY43" i="1" s="1"/>
  <c r="T43" i="19" s="1"/>
  <c r="CB10" i="1"/>
  <c r="CY11" i="1" s="1"/>
  <c r="T11" i="19" s="1"/>
  <c r="CX128" i="1"/>
  <c r="JA114" i="1"/>
  <c r="JA113" i="1"/>
  <c r="JA96" i="1"/>
  <c r="BZ48" i="1"/>
  <c r="CI57" i="1"/>
  <c r="BZ61" i="1"/>
  <c r="CX135" i="1"/>
  <c r="CX142" i="1"/>
  <c r="CX146" i="1"/>
  <c r="Z100" i="1"/>
  <c r="AA127" i="1"/>
  <c r="AA119" i="1"/>
  <c r="AA111" i="1"/>
  <c r="AA107" i="1"/>
  <c r="AA103" i="1"/>
  <c r="AA99" i="1"/>
  <c r="AA129" i="1"/>
  <c r="AA123" i="1"/>
  <c r="AA115" i="1"/>
  <c r="W96" i="1"/>
  <c r="W116" i="1"/>
  <c r="W120" i="1"/>
  <c r="W124" i="1"/>
  <c r="W128" i="1"/>
  <c r="AB131" i="1"/>
  <c r="AC130" i="1"/>
  <c r="X130" i="1"/>
  <c r="Y127" i="1"/>
  <c r="AB125" i="1"/>
  <c r="X124" i="1"/>
  <c r="Y123" i="1"/>
  <c r="AB121" i="1"/>
  <c r="AC120" i="1"/>
  <c r="X120" i="1"/>
  <c r="Y119" i="1"/>
  <c r="AB117" i="1"/>
  <c r="AC116" i="1"/>
  <c r="X116" i="1"/>
  <c r="Y115" i="1"/>
  <c r="AB113" i="1"/>
  <c r="AC112" i="1"/>
  <c r="X112" i="1"/>
  <c r="Y111" i="1"/>
  <c r="AB109" i="1"/>
  <c r="AC108" i="1"/>
  <c r="Y107" i="1"/>
  <c r="AB105" i="1"/>
  <c r="AC104" i="1"/>
  <c r="X104" i="1"/>
  <c r="Y103" i="1"/>
  <c r="AB101" i="1"/>
  <c r="AC100" i="1"/>
  <c r="X100" i="1"/>
  <c r="Y99" i="1"/>
  <c r="AB97" i="1"/>
  <c r="AC96" i="1"/>
  <c r="X96" i="1"/>
  <c r="Y95" i="1"/>
  <c r="AB93" i="1"/>
  <c r="AC92" i="1"/>
  <c r="Y91" i="1"/>
  <c r="AB89" i="1"/>
  <c r="AC88" i="1"/>
  <c r="X88" i="1"/>
  <c r="Y87" i="1"/>
  <c r="AC84" i="1"/>
  <c r="X84" i="1"/>
  <c r="Y83" i="1"/>
  <c r="AB81" i="1"/>
  <c r="AC80" i="1"/>
  <c r="X80" i="1"/>
  <c r="AB77" i="1"/>
  <c r="AC76" i="1"/>
  <c r="Y75" i="1"/>
  <c r="AB73" i="1"/>
  <c r="AC72" i="1"/>
  <c r="Y71" i="1"/>
  <c r="AB69" i="1"/>
  <c r="AC68" i="1"/>
  <c r="X68" i="1"/>
  <c r="Y67" i="1"/>
  <c r="AB65" i="1"/>
  <c r="AC64" i="1"/>
  <c r="X64" i="1"/>
  <c r="Y63" i="1"/>
  <c r="AA62" i="1"/>
  <c r="AC60" i="1"/>
  <c r="X60" i="1"/>
  <c r="Y59" i="1"/>
  <c r="AA58" i="1"/>
  <c r="AC56" i="1"/>
  <c r="X56" i="1"/>
  <c r="Y55" i="1"/>
  <c r="AA54" i="1"/>
  <c r="AC52" i="1"/>
  <c r="X52" i="1"/>
  <c r="Y51" i="1"/>
  <c r="AA50" i="1"/>
  <c r="AC48" i="1"/>
  <c r="Y47" i="1"/>
  <c r="AA46" i="1"/>
  <c r="AC44" i="1"/>
  <c r="X44" i="1"/>
  <c r="Y43" i="1"/>
  <c r="AC40" i="1"/>
  <c r="X40" i="1"/>
  <c r="Y39" i="1"/>
  <c r="AA38" i="1"/>
  <c r="AC36" i="1"/>
  <c r="X36" i="1"/>
  <c r="Y35" i="1"/>
  <c r="AA34" i="1"/>
  <c r="AC32" i="1"/>
  <c r="X32" i="1"/>
  <c r="Y31" i="1"/>
  <c r="AA30" i="1"/>
  <c r="AC28" i="1"/>
  <c r="X28" i="1"/>
  <c r="Y27" i="1"/>
  <c r="AC24" i="1"/>
  <c r="X24" i="1"/>
  <c r="Y23" i="1"/>
  <c r="AA22" i="1"/>
  <c r="AC20" i="1"/>
  <c r="X20" i="1"/>
  <c r="Y19" i="1"/>
  <c r="AA18" i="1"/>
  <c r="AC16" i="1"/>
  <c r="X16" i="1"/>
  <c r="Y15" i="1"/>
  <c r="AA14" i="1"/>
  <c r="AC12" i="1"/>
  <c r="X12" i="1"/>
  <c r="Y11" i="1"/>
  <c r="AA10" i="1"/>
  <c r="AB6" i="1"/>
  <c r="AC128" i="1"/>
  <c r="Y129" i="1"/>
  <c r="Z119" i="1"/>
  <c r="CI124" i="1"/>
  <c r="CI43" i="1"/>
  <c r="JA16" i="1"/>
  <c r="JB16" i="1" s="1"/>
  <c r="R16" i="19" s="1"/>
  <c r="JA11" i="1"/>
  <c r="JA97" i="1"/>
  <c r="JB97" i="1" s="1"/>
  <c r="R97" i="19" s="1"/>
  <c r="GE139" i="1"/>
  <c r="J139" i="19" s="1"/>
  <c r="GE141" i="1"/>
  <c r="J141" i="19" s="1"/>
  <c r="GE138" i="1"/>
  <c r="J138" i="19" s="1"/>
  <c r="GE142" i="1"/>
  <c r="J142" i="19" s="1"/>
  <c r="GE146" i="1"/>
  <c r="J146" i="19" s="1"/>
  <c r="GE145" i="1"/>
  <c r="J145" i="19" s="1"/>
  <c r="CS147" i="61"/>
  <c r="FI139" i="61"/>
  <c r="FI144" i="61"/>
  <c r="CT144" i="61"/>
  <c r="FH144" i="61"/>
  <c r="CT139" i="61"/>
  <c r="CS139" i="61"/>
  <c r="CS149" i="61"/>
  <c r="FI147" i="61"/>
  <c r="FI149" i="61"/>
  <c r="FS141" i="61"/>
  <c r="FS144" i="61"/>
  <c r="FH147" i="61"/>
  <c r="FS139" i="61"/>
  <c r="FH149" i="61"/>
  <c r="CS141" i="61"/>
  <c r="CT149" i="61"/>
  <c r="FS149" i="61"/>
  <c r="FI141" i="61"/>
  <c r="CT146" i="61"/>
  <c r="CS142" i="61"/>
  <c r="FH146" i="61"/>
  <c r="FW7" i="61"/>
  <c r="FW11" i="61"/>
  <c r="FW15" i="61"/>
  <c r="FW19" i="61"/>
  <c r="FW23" i="61"/>
  <c r="FQ135" i="1"/>
  <c r="FW155" i="61"/>
  <c r="CN131" i="1"/>
  <c r="FW151" i="61"/>
  <c r="FW150" i="61"/>
  <c r="FQ127" i="1"/>
  <c r="FW147" i="61"/>
  <c r="CN125" i="1"/>
  <c r="FW145" i="61"/>
  <c r="CO122" i="1"/>
  <c r="FW142" i="61"/>
  <c r="CN117" i="1"/>
  <c r="FW137" i="61"/>
  <c r="FQ115" i="1"/>
  <c r="FW135" i="61"/>
  <c r="CN112" i="1"/>
  <c r="FW132" i="61"/>
  <c r="FQ101" i="1"/>
  <c r="FW121" i="61"/>
  <c r="CO96" i="1"/>
  <c r="FW116" i="61"/>
  <c r="FQ91" i="1"/>
  <c r="FW111" i="61"/>
  <c r="FQ89" i="1"/>
  <c r="FW109" i="61"/>
  <c r="CO87" i="1"/>
  <c r="FW107" i="61"/>
  <c r="FQ81" i="1"/>
  <c r="FW101" i="61"/>
  <c r="CN72" i="1"/>
  <c r="FW92" i="61"/>
  <c r="CN62" i="1"/>
  <c r="FW82" i="61"/>
  <c r="GD60" i="1"/>
  <c r="FW80" i="61"/>
  <c r="GD56" i="1"/>
  <c r="FW76" i="61"/>
  <c r="CO52" i="1"/>
  <c r="FW72" i="61"/>
  <c r="CO50" i="1"/>
  <c r="FW70" i="61"/>
  <c r="GD48" i="1"/>
  <c r="FW68" i="61"/>
  <c r="FW60" i="61"/>
  <c r="FW57" i="61"/>
  <c r="FW55" i="61"/>
  <c r="CN28" i="1"/>
  <c r="FW48" i="61"/>
  <c r="CO26" i="1"/>
  <c r="FW46" i="61"/>
  <c r="CO17" i="1"/>
  <c r="FW37" i="61"/>
  <c r="CO13" i="1"/>
  <c r="FW33" i="61"/>
  <c r="CN10" i="1"/>
  <c r="FW30" i="61"/>
  <c r="CN8" i="1"/>
  <c r="FW28" i="61"/>
  <c r="HY8" i="61" s="1"/>
  <c r="CO6" i="1"/>
  <c r="FW26" i="61"/>
  <c r="CS150" i="61"/>
  <c r="CS151" i="61"/>
  <c r="FI142" i="61"/>
  <c r="FH148" i="61"/>
  <c r="FS148" i="61"/>
  <c r="CT140" i="61"/>
  <c r="FS143" i="61"/>
  <c r="FI143" i="61"/>
  <c r="BU10" i="61"/>
  <c r="CC9" i="61"/>
  <c r="FS145" i="61"/>
  <c r="FS138" i="61"/>
  <c r="FW8" i="61"/>
  <c r="FW12" i="61"/>
  <c r="FW16" i="61"/>
  <c r="FW20" i="61"/>
  <c r="FW24" i="61"/>
  <c r="CN136" i="1"/>
  <c r="FW156" i="61"/>
  <c r="CO120" i="1"/>
  <c r="FW140" i="61"/>
  <c r="FQ118" i="1"/>
  <c r="FW138" i="61"/>
  <c r="FP111" i="1"/>
  <c r="FW131" i="61"/>
  <c r="CN107" i="1"/>
  <c r="FW127" i="61"/>
  <c r="CN102" i="1"/>
  <c r="FW122" i="61"/>
  <c r="FQ99" i="1"/>
  <c r="FW119" i="61"/>
  <c r="GD97" i="1"/>
  <c r="FW117" i="61"/>
  <c r="GD95" i="1"/>
  <c r="FW115" i="61"/>
  <c r="CO92" i="1"/>
  <c r="FW112" i="61"/>
  <c r="GD84" i="1"/>
  <c r="FW104" i="61"/>
  <c r="CN82" i="1"/>
  <c r="FW102" i="61"/>
  <c r="FP77" i="1"/>
  <c r="FW97" i="61"/>
  <c r="FQ75" i="1"/>
  <c r="FW95" i="61"/>
  <c r="FQ71" i="1"/>
  <c r="FW91" i="61"/>
  <c r="CN67" i="1"/>
  <c r="FW87" i="61"/>
  <c r="GD64" i="1"/>
  <c r="FW84" i="61"/>
  <c r="GJ77" i="1"/>
  <c r="V57" i="19" s="1"/>
  <c r="FW77" i="61"/>
  <c r="FW73" i="61"/>
  <c r="CN46" i="1"/>
  <c r="FW66" i="61"/>
  <c r="CN44" i="1"/>
  <c r="FW64" i="61"/>
  <c r="GJ61" i="1"/>
  <c r="V41" i="19" s="1"/>
  <c r="FW61" i="61"/>
  <c r="FW53" i="61"/>
  <c r="CN31" i="1"/>
  <c r="FW51" i="61"/>
  <c r="CO23" i="1"/>
  <c r="FW43" i="61"/>
  <c r="CO21" i="1"/>
  <c r="FW41" i="61"/>
  <c r="CN11" i="1"/>
  <c r="FW31" i="61"/>
  <c r="FH150" i="61"/>
  <c r="FH151" i="61"/>
  <c r="FS142" i="61"/>
  <c r="CS148" i="61"/>
  <c r="FH140" i="61"/>
  <c r="FH143" i="61"/>
  <c r="FI145" i="61"/>
  <c r="FS146" i="61"/>
  <c r="FI146" i="61"/>
  <c r="FH138" i="61"/>
  <c r="CL8" i="61"/>
  <c r="DB8" i="61"/>
  <c r="EH8" i="61"/>
  <c r="DY5" i="61"/>
  <c r="FW5" i="61"/>
  <c r="FW9" i="61"/>
  <c r="FX9" i="61" s="1"/>
  <c r="FW13" i="61"/>
  <c r="FW17" i="61"/>
  <c r="FX17" i="61" s="1"/>
  <c r="GJ21" i="1"/>
  <c r="FW21" i="61"/>
  <c r="CO133" i="1"/>
  <c r="FW153" i="61"/>
  <c r="CN126" i="1"/>
  <c r="FW146" i="61"/>
  <c r="FQ123" i="1"/>
  <c r="FW143" i="61"/>
  <c r="FP121" i="1"/>
  <c r="FW141" i="61"/>
  <c r="CN119" i="1"/>
  <c r="FW139" i="61"/>
  <c r="GJ136" i="1"/>
  <c r="V116" i="19" s="1"/>
  <c r="FW136" i="61"/>
  <c r="CO113" i="1"/>
  <c r="FW133" i="61"/>
  <c r="CO104" i="1"/>
  <c r="FW124" i="61"/>
  <c r="FW113" i="61"/>
  <c r="FP90" i="1"/>
  <c r="FW110" i="61"/>
  <c r="CN80" i="1"/>
  <c r="FW100" i="61"/>
  <c r="CN78" i="1"/>
  <c r="FW98" i="61"/>
  <c r="CN73" i="1"/>
  <c r="FW93" i="61"/>
  <c r="FP69" i="1"/>
  <c r="FW89" i="61"/>
  <c r="CO68" i="1"/>
  <c r="FW88" i="61"/>
  <c r="FW85" i="61"/>
  <c r="CO63" i="1"/>
  <c r="FW83" i="61"/>
  <c r="GJ81" i="1"/>
  <c r="V61" i="19" s="1"/>
  <c r="FW81" i="61"/>
  <c r="CO54" i="1"/>
  <c r="FW74" i="61"/>
  <c r="CO51" i="1"/>
  <c r="FW71" i="61"/>
  <c r="GD49" i="1"/>
  <c r="FW69" i="61"/>
  <c r="CN47" i="1"/>
  <c r="FW67" i="61"/>
  <c r="FW62" i="61"/>
  <c r="CO39" i="1"/>
  <c r="FW59" i="61"/>
  <c r="CO38" i="1"/>
  <c r="FW58" i="61"/>
  <c r="CN36" i="1"/>
  <c r="FW56" i="61"/>
  <c r="FW54" i="61"/>
  <c r="GJ49" i="1"/>
  <c r="V29" i="19" s="1"/>
  <c r="FW49" i="61"/>
  <c r="GJ47" i="1"/>
  <c r="V27" i="19" s="1"/>
  <c r="FW47" i="61"/>
  <c r="CN24" i="1"/>
  <c r="FW44" i="61"/>
  <c r="CN18" i="1"/>
  <c r="FW38" i="61"/>
  <c r="CN14" i="1"/>
  <c r="FW34" i="61"/>
  <c r="CN12" i="1"/>
  <c r="FW32" i="61"/>
  <c r="FW29" i="61"/>
  <c r="CP9" i="61" s="1"/>
  <c r="CN7" i="1"/>
  <c r="FW27" i="61"/>
  <c r="CT150" i="61"/>
  <c r="CT151" i="61"/>
  <c r="FS150" i="61"/>
  <c r="FS151" i="61"/>
  <c r="CT142" i="61"/>
  <c r="DA7" i="61"/>
  <c r="CJ7" i="61"/>
  <c r="CT148" i="61"/>
  <c r="CS140" i="61"/>
  <c r="FI140" i="61"/>
  <c r="CS143" i="61"/>
  <c r="CZ8" i="61"/>
  <c r="CH8" i="61"/>
  <c r="CS145" i="61"/>
  <c r="FI138" i="61"/>
  <c r="BW10" i="61"/>
  <c r="CE9" i="61"/>
  <c r="FW6" i="61"/>
  <c r="FW10" i="61"/>
  <c r="FW14" i="61"/>
  <c r="FW18" i="61"/>
  <c r="FW22" i="61"/>
  <c r="FW154" i="61"/>
  <c r="CO132" i="1"/>
  <c r="FW152" i="61"/>
  <c r="CN124" i="1"/>
  <c r="FW144" i="61"/>
  <c r="FP114" i="1"/>
  <c r="FW134" i="61"/>
  <c r="GD110" i="1"/>
  <c r="FW130" i="61"/>
  <c r="FP109" i="1"/>
  <c r="FW129" i="61"/>
  <c r="CN108" i="1"/>
  <c r="FW128" i="61"/>
  <c r="CN106" i="1"/>
  <c r="FW126" i="61"/>
  <c r="CN105" i="1"/>
  <c r="FW125" i="61"/>
  <c r="CO103" i="1"/>
  <c r="FW123" i="61"/>
  <c r="FQ100" i="1"/>
  <c r="FW120" i="61"/>
  <c r="CO98" i="1"/>
  <c r="FW118" i="61"/>
  <c r="CN94" i="1"/>
  <c r="FW114" i="61"/>
  <c r="FP88" i="1"/>
  <c r="FW108" i="61"/>
  <c r="FQ86" i="1"/>
  <c r="FW106" i="61"/>
  <c r="FP85" i="1"/>
  <c r="FW105" i="61"/>
  <c r="FW103" i="61"/>
  <c r="FP79" i="1"/>
  <c r="FW99" i="61"/>
  <c r="FQ76" i="1"/>
  <c r="FW96" i="61"/>
  <c r="CO74" i="1"/>
  <c r="FW94" i="61"/>
  <c r="CO70" i="1"/>
  <c r="FW90" i="61"/>
  <c r="CN66" i="1"/>
  <c r="FW86" i="61"/>
  <c r="GD59" i="1"/>
  <c r="FW79" i="61"/>
  <c r="CO58" i="1"/>
  <c r="FW78" i="61"/>
  <c r="CN55" i="1"/>
  <c r="FW75" i="61"/>
  <c r="GD45" i="1"/>
  <c r="FW65" i="61"/>
  <c r="CN43" i="1"/>
  <c r="FW63" i="61"/>
  <c r="CO32" i="1"/>
  <c r="FW52" i="61"/>
  <c r="FW50" i="61"/>
  <c r="CN25" i="1"/>
  <c r="FW45" i="61"/>
  <c r="CO22" i="1"/>
  <c r="FW42" i="61"/>
  <c r="CN20" i="1"/>
  <c r="FW40" i="61"/>
  <c r="CN19" i="1"/>
  <c r="FW39" i="61"/>
  <c r="CO16" i="1"/>
  <c r="FW36" i="61"/>
  <c r="CN15" i="1"/>
  <c r="FW35" i="61"/>
  <c r="CN5" i="1"/>
  <c r="FW25" i="61"/>
  <c r="CN128" i="1"/>
  <c r="FW148" i="61"/>
  <c r="FQ129" i="1"/>
  <c r="FW149" i="61"/>
  <c r="FI150" i="61"/>
  <c r="FI151" i="61"/>
  <c r="FH142" i="61"/>
  <c r="BV9" i="61"/>
  <c r="CD8" i="61"/>
  <c r="HX9" i="61"/>
  <c r="IB8" i="61"/>
  <c r="IQ8" i="61" s="1"/>
  <c r="FI148" i="61"/>
  <c r="FS140" i="61"/>
  <c r="CT143" i="61"/>
  <c r="CT145" i="61"/>
  <c r="FH145" i="61"/>
  <c r="CS146" i="61"/>
  <c r="CT138" i="61"/>
  <c r="CS138" i="61"/>
  <c r="JA30" i="1"/>
  <c r="GL15" i="1"/>
  <c r="IM15" i="1" s="1"/>
  <c r="EI7" i="1"/>
  <c r="ID151" i="1"/>
  <c r="IA151" i="1"/>
  <c r="IG151" i="1"/>
  <c r="IF151" i="1"/>
  <c r="IE151" i="1"/>
  <c r="IH151" i="1"/>
  <c r="IB151" i="1"/>
  <c r="IC151" i="1"/>
  <c r="IX85" i="1"/>
  <c r="IY85" i="1" s="1"/>
  <c r="Q85" i="19" s="1"/>
  <c r="IX92" i="1"/>
  <c r="IY92" i="1" s="1"/>
  <c r="Q92" i="19" s="1"/>
  <c r="IX101" i="1"/>
  <c r="IY101" i="1" s="1"/>
  <c r="Q101" i="19" s="1"/>
  <c r="IX112" i="1"/>
  <c r="IY112" i="1" s="1"/>
  <c r="Q112" i="19" s="1"/>
  <c r="IX124" i="1"/>
  <c r="IY124" i="1" s="1"/>
  <c r="Q124" i="19" s="1"/>
  <c r="IX27" i="1"/>
  <c r="IY27" i="1" s="1"/>
  <c r="Q27" i="19" s="1"/>
  <c r="IX78" i="1"/>
  <c r="IY78" i="1" s="1"/>
  <c r="Q78" i="19" s="1"/>
  <c r="IX8" i="1"/>
  <c r="IY8" i="1" s="1"/>
  <c r="Q8" i="19" s="1"/>
  <c r="IX12" i="1"/>
  <c r="IY12" i="1" s="1"/>
  <c r="Q12" i="19" s="1"/>
  <c r="IX24" i="1"/>
  <c r="IY24" i="1" s="1"/>
  <c r="Q24" i="19" s="1"/>
  <c r="IX31" i="1"/>
  <c r="IY31" i="1" s="1"/>
  <c r="Q31" i="19" s="1"/>
  <c r="IX35" i="1"/>
  <c r="IY35" i="1" s="1"/>
  <c r="Q35" i="19" s="1"/>
  <c r="IX39" i="1"/>
  <c r="IY39" i="1" s="1"/>
  <c r="Q39" i="19" s="1"/>
  <c r="IX43" i="1"/>
  <c r="IY43" i="1" s="1"/>
  <c r="Q43" i="19" s="1"/>
  <c r="IX55" i="1"/>
  <c r="IY55" i="1" s="1"/>
  <c r="Q55" i="19" s="1"/>
  <c r="IX59" i="1"/>
  <c r="IY59" i="1" s="1"/>
  <c r="Q59" i="19" s="1"/>
  <c r="IX67" i="1"/>
  <c r="IY67" i="1" s="1"/>
  <c r="Q67" i="19" s="1"/>
  <c r="IX83" i="1"/>
  <c r="IY83" i="1" s="1"/>
  <c r="Q83" i="19" s="1"/>
  <c r="BP151" i="1"/>
  <c r="BL151" i="1"/>
  <c r="BR151" i="1"/>
  <c r="BN151" i="1"/>
  <c r="BQ151" i="1"/>
  <c r="BM151" i="1"/>
  <c r="CT147" i="1"/>
  <c r="H147" i="19" s="1"/>
  <c r="CT146" i="1"/>
  <c r="H146" i="19" s="1"/>
  <c r="GX105" i="1"/>
  <c r="GU123" i="1"/>
  <c r="CX132" i="1"/>
  <c r="AE53" i="1"/>
  <c r="AE45" i="1"/>
  <c r="AE123" i="1"/>
  <c r="AE103" i="1"/>
  <c r="AE73" i="1"/>
  <c r="AE65" i="1"/>
  <c r="AD14" i="1"/>
  <c r="CK16" i="1"/>
  <c r="AD83" i="1"/>
  <c r="AD43" i="1"/>
  <c r="CB106" i="1"/>
  <c r="CB86" i="1"/>
  <c r="CB82" i="1"/>
  <c r="CY83" i="1" s="1"/>
  <c r="T83" i="19" s="1"/>
  <c r="BT97" i="1"/>
  <c r="CB97" i="1" s="1"/>
  <c r="BT93" i="1"/>
  <c r="BT89" i="1"/>
  <c r="BT81" i="1"/>
  <c r="CB81" i="1" s="1"/>
  <c r="BT77" i="1"/>
  <c r="CB77" i="1" s="1"/>
  <c r="BT73" i="1"/>
  <c r="CB73" i="1" s="1"/>
  <c r="BT69" i="1"/>
  <c r="CB69" i="1" s="1"/>
  <c r="BT65" i="1"/>
  <c r="CB65" i="1" s="1"/>
  <c r="BT61" i="1"/>
  <c r="BT57" i="1"/>
  <c r="CB57" i="1" s="1"/>
  <c r="BT53" i="1"/>
  <c r="BT49" i="1"/>
  <c r="CB49" i="1" s="1"/>
  <c r="CY50" i="1" s="1"/>
  <c r="T50" i="19" s="1"/>
  <c r="BT45" i="1"/>
  <c r="BT41" i="1"/>
  <c r="BT37" i="1"/>
  <c r="BT33" i="1"/>
  <c r="BT29" i="1"/>
  <c r="CX56" i="1"/>
  <c r="V52" i="1"/>
  <c r="B52" i="62" s="1"/>
  <c r="V44" i="1"/>
  <c r="B44" i="62" s="1"/>
  <c r="CX40" i="1"/>
  <c r="V36" i="1"/>
  <c r="B36" i="62" s="1"/>
  <c r="V28" i="1"/>
  <c r="B28" i="62" s="1"/>
  <c r="V20" i="1"/>
  <c r="B20" i="62" s="1"/>
  <c r="F21" i="62" s="1"/>
  <c r="V12" i="1"/>
  <c r="B12" i="62" s="1"/>
  <c r="V8" i="1"/>
  <c r="B8" i="62" s="1"/>
  <c r="GU127" i="1"/>
  <c r="GX59" i="1"/>
  <c r="GX47" i="1"/>
  <c r="GU20" i="1"/>
  <c r="GU16" i="1"/>
  <c r="AD35" i="1"/>
  <c r="CX147" i="1"/>
  <c r="CX143" i="1"/>
  <c r="CB141" i="1"/>
  <c r="CB127" i="1"/>
  <c r="CX114" i="1"/>
  <c r="AE33" i="1"/>
  <c r="AE20" i="1"/>
  <c r="AE12" i="1"/>
  <c r="AE24" i="1"/>
  <c r="AE119" i="1"/>
  <c r="AE111" i="1"/>
  <c r="AE81" i="1"/>
  <c r="AD22" i="1"/>
  <c r="CK47" i="1"/>
  <c r="CK101" i="1"/>
  <c r="CK83" i="1"/>
  <c r="CK65" i="1"/>
  <c r="AD121" i="1"/>
  <c r="AD101" i="1"/>
  <c r="AD87" i="1"/>
  <c r="AD71" i="1"/>
  <c r="AD67" i="1"/>
  <c r="AD63" i="1"/>
  <c r="AD51" i="1"/>
  <c r="CB29" i="1"/>
  <c r="CY29" i="1" s="1"/>
  <c r="T29" i="19" s="1"/>
  <c r="CB20" i="1"/>
  <c r="CB16" i="1"/>
  <c r="CB90" i="1"/>
  <c r="CB85" i="1"/>
  <c r="CY85" i="1" s="1"/>
  <c r="T85" i="19" s="1"/>
  <c r="CI129" i="1"/>
  <c r="BT24" i="1"/>
  <c r="CB24" i="1" s="1"/>
  <c r="BT12" i="1"/>
  <c r="CX117" i="1"/>
  <c r="CX105" i="1"/>
  <c r="GX10" i="1"/>
  <c r="CX139" i="1"/>
  <c r="CX138" i="1"/>
  <c r="CX150" i="1"/>
  <c r="CX136" i="1"/>
  <c r="AE49" i="1"/>
  <c r="AE131" i="1"/>
  <c r="AE69" i="1"/>
  <c r="CK33" i="1"/>
  <c r="CK24" i="1"/>
  <c r="CK125" i="1"/>
  <c r="CK97" i="1"/>
  <c r="AD91" i="1"/>
  <c r="AD75" i="1"/>
  <c r="AD39" i="1"/>
  <c r="CB123" i="1"/>
  <c r="CY123" i="1" s="1"/>
  <c r="T123" i="19" s="1"/>
  <c r="CB94" i="1"/>
  <c r="CY95" i="1" s="1"/>
  <c r="T95" i="19" s="1"/>
  <c r="BT119" i="1"/>
  <c r="CB119" i="1" s="1"/>
  <c r="CY119" i="1" s="1"/>
  <c r="T119" i="19" s="1"/>
  <c r="BT115" i="1"/>
  <c r="CB115" i="1" s="1"/>
  <c r="BT111" i="1"/>
  <c r="BT107" i="1"/>
  <c r="BT7" i="1"/>
  <c r="CB7" i="1" s="1"/>
  <c r="V62" i="1"/>
  <c r="B62" i="62" s="1"/>
  <c r="V60" i="1"/>
  <c r="B60" i="62" s="1"/>
  <c r="V54" i="1"/>
  <c r="B54" i="62" s="1"/>
  <c r="V46" i="1"/>
  <c r="B46" i="62" s="1"/>
  <c r="C50" i="62" s="1"/>
  <c r="D50" i="62" s="1"/>
  <c r="V38" i="1"/>
  <c r="B38" i="62" s="1"/>
  <c r="F39" i="62" s="1"/>
  <c r="V30" i="1"/>
  <c r="B30" i="62" s="1"/>
  <c r="V22" i="1"/>
  <c r="B22" i="62" s="1"/>
  <c r="V14" i="1"/>
  <c r="B14" i="62" s="1"/>
  <c r="F15" i="62" s="1"/>
  <c r="AD113" i="1"/>
  <c r="CB136" i="1"/>
  <c r="CB139" i="1"/>
  <c r="CY140" i="1" s="1"/>
  <c r="T140" i="19" s="1"/>
  <c r="CB142" i="1"/>
  <c r="CB144" i="1"/>
  <c r="CY144" i="1" s="1"/>
  <c r="T144" i="19" s="1"/>
  <c r="CB148" i="1"/>
  <c r="CX137" i="1"/>
  <c r="JA86" i="1"/>
  <c r="JA70" i="1"/>
  <c r="JA57" i="1"/>
  <c r="JA56" i="1"/>
  <c r="JA55" i="1"/>
  <c r="JA52" i="1"/>
  <c r="JA50" i="1"/>
  <c r="JB50" i="1" s="1"/>
  <c r="R50" i="19" s="1"/>
  <c r="JA31" i="1"/>
  <c r="JA17" i="1"/>
  <c r="JA10" i="1"/>
  <c r="JB10" i="1" s="1"/>
  <c r="R10" i="19" s="1"/>
  <c r="CI34" i="1"/>
  <c r="JA80" i="1"/>
  <c r="JB80" i="1" s="1"/>
  <c r="R80" i="19" s="1"/>
  <c r="JA112" i="1"/>
  <c r="JA120" i="1"/>
  <c r="JA118" i="1"/>
  <c r="JB118" i="1" s="1"/>
  <c r="R118" i="19" s="1"/>
  <c r="JA89" i="1"/>
  <c r="JA78" i="1"/>
  <c r="JA76" i="1"/>
  <c r="JA73" i="1"/>
  <c r="JA44" i="1"/>
  <c r="JA38" i="1"/>
  <c r="JB38" i="1" s="1"/>
  <c r="R38" i="19" s="1"/>
  <c r="JA26" i="1"/>
  <c r="JA19" i="1"/>
  <c r="JA130" i="1"/>
  <c r="JA126" i="1"/>
  <c r="JA124" i="1"/>
  <c r="JB124" i="1" s="1"/>
  <c r="R124" i="19" s="1"/>
  <c r="JA122" i="1"/>
  <c r="JA109" i="1"/>
  <c r="JA102" i="1"/>
  <c r="JA90" i="1"/>
  <c r="JA29" i="1"/>
  <c r="JB29" i="1" s="1"/>
  <c r="R29" i="19" s="1"/>
  <c r="JA28" i="1"/>
  <c r="JB28" i="1" s="1"/>
  <c r="R28" i="19" s="1"/>
  <c r="JA84" i="1"/>
  <c r="BZ110" i="1"/>
  <c r="JB65" i="1"/>
  <c r="R65" i="19" s="1"/>
  <c r="JA101" i="1"/>
  <c r="JB101" i="1" s="1"/>
  <c r="R101" i="19" s="1"/>
  <c r="JA46" i="1"/>
  <c r="JB46" i="1" s="1"/>
  <c r="R46" i="19" s="1"/>
  <c r="GM44" i="1"/>
  <c r="AE44" i="1"/>
  <c r="BX44" i="1"/>
  <c r="CB44" i="1" s="1"/>
  <c r="CY44" i="1" s="1"/>
  <c r="T44" i="19" s="1"/>
  <c r="GM48" i="1"/>
  <c r="BX48" i="1"/>
  <c r="CB48" i="1" s="1"/>
  <c r="CY48" i="1" s="1"/>
  <c r="T48" i="19" s="1"/>
  <c r="AE48" i="1"/>
  <c r="GP49" i="1"/>
  <c r="AD49" i="1"/>
  <c r="GM52" i="1"/>
  <c r="AE52" i="1"/>
  <c r="BX52" i="1"/>
  <c r="CB52" i="1" s="1"/>
  <c r="CY52" i="1" s="1"/>
  <c r="T52" i="19" s="1"/>
  <c r="GM57" i="1"/>
  <c r="AE57" i="1"/>
  <c r="CK57" i="1"/>
  <c r="GP58" i="1"/>
  <c r="AD58" i="1"/>
  <c r="GM61" i="1"/>
  <c r="BX61" i="1"/>
  <c r="AE61" i="1"/>
  <c r="GP62" i="1"/>
  <c r="AD62" i="1"/>
  <c r="GM66" i="1"/>
  <c r="BX66" i="1"/>
  <c r="CB66" i="1" s="1"/>
  <c r="CY67" i="1" s="1"/>
  <c r="T67" i="19" s="1"/>
  <c r="GM70" i="1"/>
  <c r="BX70" i="1"/>
  <c r="CB70" i="1" s="1"/>
  <c r="AE70" i="1"/>
  <c r="CA71" i="1"/>
  <c r="GP71" i="1"/>
  <c r="GL71" i="1" s="1"/>
  <c r="IM71" i="1" s="1"/>
  <c r="GP72" i="1"/>
  <c r="GL72" i="1" s="1"/>
  <c r="IM72" i="1" s="1"/>
  <c r="AD72" i="1"/>
  <c r="GM75" i="1"/>
  <c r="AE75" i="1"/>
  <c r="CA75" i="1"/>
  <c r="BX75" i="1"/>
  <c r="CB75" i="1" s="1"/>
  <c r="CY76" i="1" s="1"/>
  <c r="T76" i="19" s="1"/>
  <c r="GP76" i="1"/>
  <c r="AD76" i="1"/>
  <c r="GM79" i="1"/>
  <c r="BX79" i="1"/>
  <c r="CB79" i="1" s="1"/>
  <c r="GP81" i="1"/>
  <c r="AD81" i="1"/>
  <c r="GM88" i="1"/>
  <c r="AE88" i="1"/>
  <c r="BX89" i="1"/>
  <c r="CB89" i="1" s="1"/>
  <c r="AE89" i="1"/>
  <c r="GM89" i="1"/>
  <c r="GP90" i="1"/>
  <c r="AD90" i="1"/>
  <c r="GM93" i="1"/>
  <c r="BX93" i="1"/>
  <c r="AE93" i="1"/>
  <c r="GP94" i="1"/>
  <c r="AD94" i="1"/>
  <c r="CK94" i="1"/>
  <c r="BX98" i="1"/>
  <c r="CB98" i="1" s="1"/>
  <c r="GM98" i="1"/>
  <c r="BZ99" i="1"/>
  <c r="GP99" i="1"/>
  <c r="GM102" i="1"/>
  <c r="BX102" i="1"/>
  <c r="CB102" i="1" s="1"/>
  <c r="CY102" i="1" s="1"/>
  <c r="T102" i="19" s="1"/>
  <c r="AE102" i="1"/>
  <c r="GP104" i="1"/>
  <c r="AD104" i="1"/>
  <c r="GM107" i="1"/>
  <c r="GL107" i="1" s="1"/>
  <c r="IM107" i="1" s="1"/>
  <c r="AE107" i="1"/>
  <c r="BX107" i="1"/>
  <c r="GP108" i="1"/>
  <c r="GL108" i="1" s="1"/>
  <c r="IM108" i="1" s="1"/>
  <c r="AD108" i="1"/>
  <c r="CA108" i="1"/>
  <c r="GM111" i="1"/>
  <c r="BX111" i="1"/>
  <c r="GM116" i="1"/>
  <c r="AE116" i="1"/>
  <c r="AD117" i="1"/>
  <c r="GP117" i="1"/>
  <c r="GM120" i="1"/>
  <c r="AE120" i="1"/>
  <c r="GM121" i="1"/>
  <c r="GL121" i="1" s="1"/>
  <c r="IM121" i="1" s="1"/>
  <c r="BX121" i="1"/>
  <c r="CB121" i="1" s="1"/>
  <c r="AE121" i="1"/>
  <c r="GP122" i="1"/>
  <c r="AD122" i="1"/>
  <c r="GM125" i="1"/>
  <c r="GL125" i="1" s="1"/>
  <c r="IM125" i="1" s="1"/>
  <c r="BX125" i="1"/>
  <c r="CB125" i="1" s="1"/>
  <c r="CY125" i="1" s="1"/>
  <c r="T125" i="19" s="1"/>
  <c r="AE125" i="1"/>
  <c r="GM129" i="1"/>
  <c r="GL129" i="1" s="1"/>
  <c r="IM129" i="1" s="1"/>
  <c r="BX129" i="1"/>
  <c r="CB129" i="1" s="1"/>
  <c r="CY130" i="1" s="1"/>
  <c r="T130" i="19" s="1"/>
  <c r="CK129" i="1"/>
  <c r="AE129" i="1"/>
  <c r="CA129" i="1"/>
  <c r="GP130" i="1"/>
  <c r="AD130" i="1"/>
  <c r="EO54" i="1"/>
  <c r="EO30" i="1"/>
  <c r="EO14" i="1"/>
  <c r="EO51" i="1"/>
  <c r="EO35" i="1"/>
  <c r="EO19" i="1"/>
  <c r="EO50" i="1"/>
  <c r="EO17" i="1"/>
  <c r="EO33" i="1"/>
  <c r="EO49" i="1"/>
  <c r="EO44" i="1"/>
  <c r="EO36" i="1"/>
  <c r="EO46" i="1"/>
  <c r="EO26" i="1"/>
  <c r="EO10" i="1"/>
  <c r="EO43" i="1"/>
  <c r="EO31" i="1"/>
  <c r="EO15" i="1"/>
  <c r="EO5" i="1"/>
  <c r="EO21" i="1"/>
  <c r="EO37" i="1"/>
  <c r="EO53" i="1"/>
  <c r="EO52" i="1"/>
  <c r="EO42" i="1"/>
  <c r="EO24" i="1"/>
  <c r="EO38" i="1"/>
  <c r="EO22" i="1"/>
  <c r="EO6" i="1"/>
  <c r="EO55" i="1"/>
  <c r="EO27" i="1"/>
  <c r="EO11" i="1"/>
  <c r="EO9" i="1"/>
  <c r="EO25" i="1"/>
  <c r="EO41" i="1"/>
  <c r="EO57" i="1"/>
  <c r="EO60" i="1"/>
  <c r="GP113" i="1"/>
  <c r="JA92" i="1"/>
  <c r="JB92" i="1" s="1"/>
  <c r="R92" i="19" s="1"/>
  <c r="JA69" i="1"/>
  <c r="JA49" i="1"/>
  <c r="JB49" i="1" s="1"/>
  <c r="R49" i="19" s="1"/>
  <c r="GP36" i="1"/>
  <c r="AD36" i="1"/>
  <c r="AE39" i="1"/>
  <c r="BX39" i="1"/>
  <c r="CB39" i="1" s="1"/>
  <c r="GP40" i="1"/>
  <c r="BZ40" i="1"/>
  <c r="AD40" i="1"/>
  <c r="JA81" i="1"/>
  <c r="JA74" i="1"/>
  <c r="BX26" i="1"/>
  <c r="CB26" i="1" s="1"/>
  <c r="GM26" i="1"/>
  <c r="GP27" i="1"/>
  <c r="AD27" i="1"/>
  <c r="GM30" i="1"/>
  <c r="BX30" i="1"/>
  <c r="CB30" i="1" s="1"/>
  <c r="AE30" i="1"/>
  <c r="AD31" i="1"/>
  <c r="GP31" i="1"/>
  <c r="BX34" i="1"/>
  <c r="CB34" i="1" s="1"/>
  <c r="GM34" i="1"/>
  <c r="CX59" i="1"/>
  <c r="JA125" i="1"/>
  <c r="JB125" i="1" s="1"/>
  <c r="R125" i="19" s="1"/>
  <c r="GP85" i="1"/>
  <c r="GM84" i="1"/>
  <c r="JA60" i="1"/>
  <c r="JB60" i="1" s="1"/>
  <c r="R60" i="19" s="1"/>
  <c r="JA40" i="1"/>
  <c r="JA34" i="1"/>
  <c r="JA12" i="1"/>
  <c r="JA129" i="1"/>
  <c r="JB129" i="1" s="1"/>
  <c r="R129" i="19" s="1"/>
  <c r="GM8" i="1"/>
  <c r="AE8" i="1"/>
  <c r="BX8" i="1"/>
  <c r="CB8" i="1" s="1"/>
  <c r="GP9" i="1"/>
  <c r="AD9" i="1"/>
  <c r="EO12" i="1"/>
  <c r="GM13" i="1"/>
  <c r="AE13" i="1"/>
  <c r="GM17" i="1"/>
  <c r="AE17" i="1"/>
  <c r="GP18" i="1"/>
  <c r="GL18" i="1" s="1"/>
  <c r="IM18" i="1" s="1"/>
  <c r="CI18" i="1"/>
  <c r="BZ18" i="1"/>
  <c r="AD18" i="1"/>
  <c r="CA18" i="1"/>
  <c r="GM21" i="1"/>
  <c r="AE21" i="1"/>
  <c r="GL101" i="1"/>
  <c r="IM101" i="1" s="1"/>
  <c r="CX66" i="1"/>
  <c r="CX57" i="1"/>
  <c r="BZ27" i="1"/>
  <c r="BZ58" i="1"/>
  <c r="GL69" i="1"/>
  <c r="IM69" i="1" s="1"/>
  <c r="BZ30" i="1"/>
  <c r="BZ44" i="1"/>
  <c r="CK52" i="1"/>
  <c r="GL97" i="1"/>
  <c r="IM97" i="1" s="1"/>
  <c r="GL123" i="1"/>
  <c r="IM123" i="1" s="1"/>
  <c r="CK128" i="1"/>
  <c r="JB135" i="1"/>
  <c r="R135" i="19" s="1"/>
  <c r="CI50" i="1"/>
  <c r="BZ105" i="1"/>
  <c r="CK109" i="1"/>
  <c r="CK114" i="1"/>
  <c r="GL50" i="1"/>
  <c r="IM50" i="1" s="1"/>
  <c r="CX50" i="1"/>
  <c r="CA40" i="1"/>
  <c r="JB148" i="1"/>
  <c r="R148" i="19" s="1"/>
  <c r="CX118" i="1"/>
  <c r="CX106" i="1"/>
  <c r="CX69" i="1"/>
  <c r="CA5" i="1"/>
  <c r="CE5" i="1" s="1"/>
  <c r="BZ9" i="1"/>
  <c r="CK14" i="1"/>
  <c r="GL67" i="1"/>
  <c r="IM67" i="1" s="1"/>
  <c r="GL76" i="1"/>
  <c r="IM76" i="1" s="1"/>
  <c r="BZ90" i="1"/>
  <c r="CI94" i="1"/>
  <c r="CA99" i="1"/>
  <c r="BZ118" i="1"/>
  <c r="JB133" i="1"/>
  <c r="R133" i="19" s="1"/>
  <c r="CK8" i="1"/>
  <c r="GL39" i="1"/>
  <c r="IM39" i="1" s="1"/>
  <c r="CI66" i="1"/>
  <c r="CK70" i="1"/>
  <c r="CK75" i="1"/>
  <c r="CI113" i="1"/>
  <c r="BZ117" i="1"/>
  <c r="JB145" i="1"/>
  <c r="R145" i="19" s="1"/>
  <c r="GL29" i="1"/>
  <c r="IM29" i="1" s="1"/>
  <c r="GL83" i="1"/>
  <c r="IM83" i="1" s="1"/>
  <c r="GL118" i="1"/>
  <c r="IM118" i="1" s="1"/>
  <c r="GL63" i="1"/>
  <c r="IM63" i="1" s="1"/>
  <c r="CA15" i="1"/>
  <c r="BZ24" i="1"/>
  <c r="CI59" i="1"/>
  <c r="CA63" i="1"/>
  <c r="BZ82" i="1"/>
  <c r="CI95" i="1"/>
  <c r="GL115" i="1"/>
  <c r="IM115" i="1" s="1"/>
  <c r="BZ120" i="1"/>
  <c r="BZ132" i="1"/>
  <c r="JB147" i="1"/>
  <c r="R147" i="19" s="1"/>
  <c r="GO90" i="1"/>
  <c r="CA53" i="1"/>
  <c r="CA27" i="1"/>
  <c r="JB67" i="1"/>
  <c r="R67" i="19" s="1"/>
  <c r="CA123" i="1"/>
  <c r="CA67" i="1"/>
  <c r="Z114" i="1"/>
  <c r="Z90" i="1"/>
  <c r="Z76" i="1"/>
  <c r="Z72" i="1"/>
  <c r="CK40" i="1"/>
  <c r="CK18" i="1"/>
  <c r="CK118" i="1"/>
  <c r="CK72" i="1"/>
  <c r="BZ109" i="1"/>
  <c r="BZ71" i="1"/>
  <c r="CI14" i="1"/>
  <c r="CI114" i="1"/>
  <c r="CI99" i="1"/>
  <c r="CI90" i="1"/>
  <c r="CI67" i="1"/>
  <c r="CI49" i="1"/>
  <c r="GO114" i="1"/>
  <c r="GL114" i="1" s="1"/>
  <c r="IM114" i="1" s="1"/>
  <c r="GO14" i="1"/>
  <c r="CA90" i="1"/>
  <c r="GO40" i="1"/>
  <c r="GO27" i="1"/>
  <c r="CA76" i="1"/>
  <c r="GO109" i="1"/>
  <c r="GL109" i="1" s="1"/>
  <c r="IM109" i="1" s="1"/>
  <c r="Z22" i="1"/>
  <c r="Z14" i="1"/>
  <c r="Z118" i="1"/>
  <c r="Z99" i="1"/>
  <c r="Z94" i="1"/>
  <c r="Z67" i="1"/>
  <c r="CK27" i="1"/>
  <c r="CK99" i="1"/>
  <c r="CK90" i="1"/>
  <c r="CK71" i="1"/>
  <c r="BZ53" i="1"/>
  <c r="BZ22" i="1"/>
  <c r="BZ14" i="1"/>
  <c r="BZ76" i="1"/>
  <c r="CI109" i="1"/>
  <c r="CI72" i="1"/>
  <c r="GO99" i="1"/>
  <c r="GO58" i="1"/>
  <c r="CA58" i="1"/>
  <c r="CA22" i="1"/>
  <c r="CA72" i="1"/>
  <c r="CA109" i="1"/>
  <c r="Z58" i="1"/>
  <c r="Z109" i="1"/>
  <c r="Z71" i="1"/>
  <c r="Z53" i="1"/>
  <c r="Z27" i="1"/>
  <c r="CK53" i="1"/>
  <c r="CK123" i="1"/>
  <c r="CK76" i="1"/>
  <c r="CK67" i="1"/>
  <c r="BZ49" i="1"/>
  <c r="BZ94" i="1"/>
  <c r="BZ67" i="1"/>
  <c r="CI22" i="1"/>
  <c r="CI71" i="1"/>
  <c r="W5" i="1"/>
  <c r="W9" i="1"/>
  <c r="W13" i="1"/>
  <c r="W21" i="1"/>
  <c r="W25" i="1"/>
  <c r="W29" i="1"/>
  <c r="W37" i="1"/>
  <c r="W41" i="1"/>
  <c r="W45" i="1"/>
  <c r="W49" i="1"/>
  <c r="W53" i="1"/>
  <c r="W57" i="1"/>
  <c r="GL146" i="1"/>
  <c r="IM146" i="1" s="1"/>
  <c r="CA117" i="1"/>
  <c r="GO48" i="1"/>
  <c r="Z117" i="1"/>
  <c r="Z113" i="1"/>
  <c r="CK130" i="1"/>
  <c r="CK107" i="1"/>
  <c r="CK89" i="1"/>
  <c r="BZ126" i="1"/>
  <c r="BZ66" i="1"/>
  <c r="Z61" i="1"/>
  <c r="CK30" i="1"/>
  <c r="BZ107" i="1"/>
  <c r="CI30" i="1"/>
  <c r="CI75" i="1"/>
  <c r="CI70" i="1"/>
  <c r="GO66" i="1"/>
  <c r="CA80" i="1"/>
  <c r="CA52" i="1"/>
  <c r="CK48" i="1"/>
  <c r="CI84" i="1"/>
  <c r="GL133" i="1"/>
  <c r="IM133" i="1" s="1"/>
  <c r="GL130" i="1"/>
  <c r="IM130" i="1" s="1"/>
  <c r="CA66" i="1"/>
  <c r="JB107" i="1"/>
  <c r="R107" i="19" s="1"/>
  <c r="CA89" i="1"/>
  <c r="CA44" i="1"/>
  <c r="GO113" i="1"/>
  <c r="CA48" i="1"/>
  <c r="Z52" i="1"/>
  <c r="Z130" i="1"/>
  <c r="Z107" i="1"/>
  <c r="Z70" i="1"/>
  <c r="Z66" i="1"/>
  <c r="CK44" i="1"/>
  <c r="CK113" i="1"/>
  <c r="CK66" i="1"/>
  <c r="BZ57" i="1"/>
  <c r="BZ52" i="1"/>
  <c r="BZ113" i="1"/>
  <c r="BZ84" i="1"/>
  <c r="BZ75" i="1"/>
  <c r="BZ70" i="1"/>
  <c r="CI44" i="1"/>
  <c r="CI126" i="1"/>
  <c r="CI117" i="1"/>
  <c r="CI108" i="1"/>
  <c r="CI61" i="1"/>
  <c r="GO75" i="1"/>
  <c r="GO52" i="1"/>
  <c r="GO44" i="1"/>
  <c r="JB39" i="1"/>
  <c r="R39" i="19" s="1"/>
  <c r="GO89" i="1"/>
  <c r="CA113" i="1"/>
  <c r="GO61" i="1"/>
  <c r="Z48" i="1"/>
  <c r="Z30" i="1"/>
  <c r="Z126" i="1"/>
  <c r="CK126" i="1"/>
  <c r="CK84" i="1"/>
  <c r="BZ39" i="1"/>
  <c r="BZ130" i="1"/>
  <c r="BZ89" i="1"/>
  <c r="CI130" i="1"/>
  <c r="CI107" i="1"/>
  <c r="CI89" i="1"/>
  <c r="CI80" i="1"/>
  <c r="GO84" i="1"/>
  <c r="GO57" i="1"/>
  <c r="CA107" i="1"/>
  <c r="CA84" i="1"/>
  <c r="GO117" i="1"/>
  <c r="CA61" i="1"/>
  <c r="CA34" i="1"/>
  <c r="Z44" i="1"/>
  <c r="Z108" i="1"/>
  <c r="Z80" i="1"/>
  <c r="Z57" i="1"/>
  <c r="Z39" i="1"/>
  <c r="CK117" i="1"/>
  <c r="CK108" i="1"/>
  <c r="CK61" i="1"/>
  <c r="BZ108" i="1"/>
  <c r="BZ80" i="1"/>
  <c r="GL135" i="1"/>
  <c r="IM135" i="1" s="1"/>
  <c r="GL136" i="1"/>
  <c r="IM136" i="1" s="1"/>
  <c r="GL139" i="1"/>
  <c r="IM139" i="1" s="1"/>
  <c r="GL142" i="1"/>
  <c r="IM142" i="1" s="1"/>
  <c r="GL150" i="1"/>
  <c r="IM150" i="1" s="1"/>
  <c r="AA130" i="1"/>
  <c r="AA128" i="1"/>
  <c r="AC123" i="1"/>
  <c r="AA120" i="1"/>
  <c r="AC119" i="1"/>
  <c r="AA112" i="1"/>
  <c r="AA108" i="1"/>
  <c r="AA104" i="1"/>
  <c r="AA100" i="1"/>
  <c r="AA96" i="1"/>
  <c r="AA92" i="1"/>
  <c r="AA88" i="1"/>
  <c r="AA84" i="1"/>
  <c r="AA80" i="1"/>
  <c r="AA76" i="1"/>
  <c r="AA68" i="1"/>
  <c r="AB63" i="1"/>
  <c r="AB55" i="1"/>
  <c r="CA54" i="1"/>
  <c r="CA115" i="1"/>
  <c r="CA91" i="1"/>
  <c r="CA124" i="1"/>
  <c r="CA96" i="1"/>
  <c r="CA59" i="1"/>
  <c r="CA50" i="1"/>
  <c r="Z10" i="1"/>
  <c r="Z124" i="1"/>
  <c r="Z120" i="1"/>
  <c r="Z110" i="1"/>
  <c r="Z77" i="1"/>
  <c r="Z59" i="1"/>
  <c r="CK59" i="1"/>
  <c r="CK10" i="1"/>
  <c r="CK96" i="1"/>
  <c r="CK91" i="1"/>
  <c r="BZ59" i="1"/>
  <c r="BZ28" i="1"/>
  <c r="BZ6" i="1"/>
  <c r="BZ128" i="1"/>
  <c r="BZ100" i="1"/>
  <c r="BZ95" i="1"/>
  <c r="BZ77" i="1"/>
  <c r="CI96" i="1"/>
  <c r="CI91" i="1"/>
  <c r="GO119" i="1"/>
  <c r="GL119" i="1" s="1"/>
  <c r="IM119" i="1" s="1"/>
  <c r="GO110" i="1"/>
  <c r="GO100" i="1"/>
  <c r="JB100" i="1" s="1"/>
  <c r="R100" i="19" s="1"/>
  <c r="GO95" i="1"/>
  <c r="GL144" i="1"/>
  <c r="IM144" i="1" s="1"/>
  <c r="GL148" i="1"/>
  <c r="IM148" i="1" s="1"/>
  <c r="GL145" i="1"/>
  <c r="IM145" i="1" s="1"/>
  <c r="GL32" i="1"/>
  <c r="IM32" i="1" s="1"/>
  <c r="CA24" i="1"/>
  <c r="GO86" i="1"/>
  <c r="CA120" i="1"/>
  <c r="Z28" i="1"/>
  <c r="Z6" i="1"/>
  <c r="Z95" i="1"/>
  <c r="Z91" i="1"/>
  <c r="Z132" i="1"/>
  <c r="CK32" i="1"/>
  <c r="CK124" i="1"/>
  <c r="CK100" i="1"/>
  <c r="CK95" i="1"/>
  <c r="CK63" i="1"/>
  <c r="CI100" i="1"/>
  <c r="CI63" i="1"/>
  <c r="GO120" i="1"/>
  <c r="GO82" i="1"/>
  <c r="GL82" i="1" s="1"/>
  <c r="IM82" i="1" s="1"/>
  <c r="GL137" i="1"/>
  <c r="IM137" i="1" s="1"/>
  <c r="CA32" i="1"/>
  <c r="CA86" i="1"/>
  <c r="CA10" i="1"/>
  <c r="CK6" i="1"/>
  <c r="BZ32" i="1"/>
  <c r="BZ115" i="1"/>
  <c r="CI32" i="1"/>
  <c r="W89" i="1"/>
  <c r="W109" i="1"/>
  <c r="W113" i="1"/>
  <c r="W117" i="1"/>
  <c r="GL134" i="1"/>
  <c r="IM134" i="1" s="1"/>
  <c r="GL140" i="1"/>
  <c r="IM140" i="1" s="1"/>
  <c r="GL143" i="1"/>
  <c r="IM143" i="1" s="1"/>
  <c r="GL147" i="1"/>
  <c r="IM147" i="1" s="1"/>
  <c r="GL141" i="1"/>
  <c r="IM141" i="1" s="1"/>
  <c r="IC149" i="1"/>
  <c r="ID145" i="1"/>
  <c r="IC141" i="1"/>
  <c r="ID137" i="1"/>
  <c r="ID149" i="1"/>
  <c r="IA148" i="1"/>
  <c r="IE148" i="1"/>
  <c r="IH148" i="1"/>
  <c r="IB148" i="1"/>
  <c r="IF148" i="1"/>
  <c r="IG148" i="1"/>
  <c r="IC145" i="1"/>
  <c r="ID141" i="1"/>
  <c r="IE140" i="1"/>
  <c r="IA140" i="1"/>
  <c r="IG140" i="1"/>
  <c r="IB140" i="1"/>
  <c r="IH140" i="1"/>
  <c r="IF140" i="1"/>
  <c r="IC137" i="1"/>
  <c r="IC148" i="1"/>
  <c r="ID144" i="1"/>
  <c r="IA143" i="1"/>
  <c r="IF143" i="1"/>
  <c r="IH143" i="1"/>
  <c r="IE143" i="1"/>
  <c r="IB143" i="1"/>
  <c r="IG143" i="1"/>
  <c r="IC140" i="1"/>
  <c r="IG150" i="1"/>
  <c r="IA150" i="1"/>
  <c r="IE150" i="1"/>
  <c r="IF150" i="1"/>
  <c r="IH150" i="1"/>
  <c r="IB150" i="1"/>
  <c r="IC147" i="1"/>
  <c r="ID143" i="1"/>
  <c r="IA142" i="1"/>
  <c r="IG142" i="1"/>
  <c r="IF142" i="1"/>
  <c r="IH142" i="1"/>
  <c r="IB142" i="1"/>
  <c r="IE142" i="1"/>
  <c r="IC139" i="1"/>
  <c r="ID150" i="1"/>
  <c r="IA149" i="1"/>
  <c r="IH149" i="1"/>
  <c r="IE149" i="1"/>
  <c r="IB149" i="1"/>
  <c r="IF149" i="1"/>
  <c r="IG149" i="1"/>
  <c r="IC146" i="1"/>
  <c r="ID142" i="1"/>
  <c r="IA141" i="1"/>
  <c r="IH141" i="1"/>
  <c r="IF141" i="1"/>
  <c r="IG141" i="1"/>
  <c r="IB141" i="1"/>
  <c r="IE141" i="1"/>
  <c r="IC138" i="1"/>
  <c r="IA144" i="1"/>
  <c r="IE144" i="1"/>
  <c r="IH144" i="1"/>
  <c r="IB144" i="1"/>
  <c r="IF144" i="1"/>
  <c r="IG144" i="1"/>
  <c r="ID148" i="1"/>
  <c r="IF147" i="1"/>
  <c r="IA147" i="1"/>
  <c r="IB147" i="1"/>
  <c r="IH147" i="1"/>
  <c r="IE147" i="1"/>
  <c r="IG147" i="1"/>
  <c r="IC144" i="1"/>
  <c r="ID140" i="1"/>
  <c r="IA139" i="1"/>
  <c r="IF139" i="1"/>
  <c r="IE139" i="1"/>
  <c r="IG139" i="1"/>
  <c r="IH139" i="1"/>
  <c r="IB139" i="1"/>
  <c r="ID147" i="1"/>
  <c r="IA146" i="1"/>
  <c r="IG146" i="1"/>
  <c r="IB146" i="1"/>
  <c r="IH146" i="1"/>
  <c r="IE146" i="1"/>
  <c r="IF146" i="1"/>
  <c r="IC143" i="1"/>
  <c r="ID139" i="1"/>
  <c r="IA138" i="1"/>
  <c r="IG138" i="1"/>
  <c r="IF138" i="1"/>
  <c r="IH138" i="1"/>
  <c r="IE138" i="1"/>
  <c r="IB138" i="1"/>
  <c r="IC150" i="1"/>
  <c r="ID146" i="1"/>
  <c r="IA145" i="1"/>
  <c r="IH145" i="1"/>
  <c r="IB145" i="1"/>
  <c r="IG145" i="1"/>
  <c r="IE145" i="1"/>
  <c r="IF145" i="1"/>
  <c r="IC142" i="1"/>
  <c r="ID138" i="1"/>
  <c r="IA137" i="1"/>
  <c r="IH137" i="1"/>
  <c r="IF137" i="1"/>
  <c r="IE137" i="1"/>
  <c r="IB137" i="1"/>
  <c r="IG137" i="1"/>
  <c r="CT140" i="1"/>
  <c r="H140" i="19" s="1"/>
  <c r="CT145" i="1"/>
  <c r="H145" i="19" s="1"/>
  <c r="CT148" i="1"/>
  <c r="H148" i="19" s="1"/>
  <c r="CT139" i="1"/>
  <c r="H139" i="19" s="1"/>
  <c r="CT141" i="1"/>
  <c r="H141" i="19" s="1"/>
  <c r="CT149" i="1"/>
  <c r="H149" i="19" s="1"/>
  <c r="BN148" i="1"/>
  <c r="CT143" i="1"/>
  <c r="H143" i="19" s="1"/>
  <c r="CT150" i="1"/>
  <c r="H150" i="19" s="1"/>
  <c r="CT138" i="1"/>
  <c r="H138" i="19" s="1"/>
  <c r="CT144" i="1"/>
  <c r="H144" i="19" s="1"/>
  <c r="HF150" i="1"/>
  <c r="HV154" i="1" s="1"/>
  <c r="HF149" i="1"/>
  <c r="HV153" i="1" s="1"/>
  <c r="BP146" i="1"/>
  <c r="BR143" i="1"/>
  <c r="HC150" i="1"/>
  <c r="HS154" i="1" s="1"/>
  <c r="HC149" i="1"/>
  <c r="HS153" i="1" s="1"/>
  <c r="HE150" i="1"/>
  <c r="HU154" i="1" s="1"/>
  <c r="HE149" i="1"/>
  <c r="HU153" i="1" s="1"/>
  <c r="IS77" i="1"/>
  <c r="W62" i="1"/>
  <c r="W66" i="1"/>
  <c r="W70" i="1"/>
  <c r="W74" i="1"/>
  <c r="W78" i="1"/>
  <c r="W82" i="1"/>
  <c r="W86" i="1"/>
  <c r="W90" i="1"/>
  <c r="W94" i="1"/>
  <c r="W98" i="1"/>
  <c r="W102" i="1"/>
  <c r="W106" i="1"/>
  <c r="W110" i="1"/>
  <c r="W114" i="1"/>
  <c r="W22" i="1"/>
  <c r="CY14" i="1"/>
  <c r="T14" i="19" s="1"/>
  <c r="AA126" i="1"/>
  <c r="AA122" i="1"/>
  <c r="AA118" i="1"/>
  <c r="AA110" i="1"/>
  <c r="AA106" i="1"/>
  <c r="AA98" i="1"/>
  <c r="AA90" i="1"/>
  <c r="EI13" i="1"/>
  <c r="AA86" i="1"/>
  <c r="AA82" i="1"/>
  <c r="AA78" i="1"/>
  <c r="AA74" i="1"/>
  <c r="AA70" i="1"/>
  <c r="AA66" i="1"/>
  <c r="AB53" i="1"/>
  <c r="AB45" i="1"/>
  <c r="AB41" i="1"/>
  <c r="AB37" i="1"/>
  <c r="AB33" i="1"/>
  <c r="AB29" i="1"/>
  <c r="AB21" i="1"/>
  <c r="AB17" i="1"/>
  <c r="AB13" i="1"/>
  <c r="GL80" i="1"/>
  <c r="IM80" i="1" s="1"/>
  <c r="CB150" i="1"/>
  <c r="CY151" i="1" s="1"/>
  <c r="T151" i="19" s="1"/>
  <c r="IS8" i="1"/>
  <c r="IS12" i="1"/>
  <c r="IS40" i="1"/>
  <c r="IS44" i="1"/>
  <c r="IS54" i="1"/>
  <c r="IS89" i="1"/>
  <c r="IS109" i="1"/>
  <c r="IS121" i="1"/>
  <c r="CA88" i="1"/>
  <c r="CA110" i="1"/>
  <c r="EB46" i="1"/>
  <c r="IX80" i="1"/>
  <c r="IY80" i="1" s="1"/>
  <c r="Q80" i="19" s="1"/>
  <c r="IX87" i="1"/>
  <c r="IY87" i="1" s="1"/>
  <c r="Q87" i="19" s="1"/>
  <c r="IX91" i="1"/>
  <c r="IY91" i="1" s="1"/>
  <c r="Q91" i="19" s="1"/>
  <c r="IX104" i="1"/>
  <c r="IY104" i="1" s="1"/>
  <c r="Q104" i="19" s="1"/>
  <c r="IX107" i="1"/>
  <c r="IY107" i="1" s="1"/>
  <c r="Q107" i="19" s="1"/>
  <c r="CB138" i="1"/>
  <c r="CY141" i="1"/>
  <c r="T141" i="19" s="1"/>
  <c r="W35" i="1"/>
  <c r="EI10" i="1"/>
  <c r="IS102" i="1"/>
  <c r="IS118" i="1"/>
  <c r="IS123" i="1"/>
  <c r="IS126" i="1"/>
  <c r="X46" i="1"/>
  <c r="X42" i="1"/>
  <c r="X26" i="1"/>
  <c r="X18" i="1"/>
  <c r="X10" i="1"/>
  <c r="V42" i="1"/>
  <c r="B42" i="62" s="1"/>
  <c r="F43" i="62" s="1"/>
  <c r="V34" i="1"/>
  <c r="B34" i="62" s="1"/>
  <c r="V26" i="1"/>
  <c r="B26" i="62" s="1"/>
  <c r="V18" i="1"/>
  <c r="B18" i="62" s="1"/>
  <c r="F19" i="62" s="1"/>
  <c r="V10" i="1"/>
  <c r="B10" i="62" s="1"/>
  <c r="F11" i="62" s="1"/>
  <c r="Z62" i="1"/>
  <c r="EO47" i="1"/>
  <c r="BQ145" i="1"/>
  <c r="BP140" i="1"/>
  <c r="BQ137" i="1"/>
  <c r="BP143" i="1"/>
  <c r="BQ147" i="1"/>
  <c r="BQ139" i="1"/>
  <c r="CY135" i="1"/>
  <c r="T135" i="19" s="1"/>
  <c r="CY28" i="1"/>
  <c r="T28" i="19" s="1"/>
  <c r="FM85" i="1"/>
  <c r="DU28" i="1"/>
  <c r="DU30" i="1"/>
  <c r="IS18" i="1"/>
  <c r="IS88" i="1"/>
  <c r="CX58" i="1"/>
  <c r="Y130" i="1"/>
  <c r="Y124" i="1"/>
  <c r="Y120" i="1"/>
  <c r="Y116" i="1"/>
  <c r="Y112" i="1"/>
  <c r="Y108" i="1"/>
  <c r="Y104" i="1"/>
  <c r="Y100" i="1"/>
  <c r="Y96" i="1"/>
  <c r="Y92" i="1"/>
  <c r="Y88" i="1"/>
  <c r="Y84" i="1"/>
  <c r="Y80" i="1"/>
  <c r="Y76" i="1"/>
  <c r="Y72" i="1"/>
  <c r="Y68" i="1"/>
  <c r="AA63" i="1"/>
  <c r="AA59" i="1"/>
  <c r="AA55" i="1"/>
  <c r="AA51" i="1"/>
  <c r="AA47" i="1"/>
  <c r="AA43" i="1"/>
  <c r="AA39" i="1"/>
  <c r="AA35" i="1"/>
  <c r="AA31" i="1"/>
  <c r="BY27" i="1"/>
  <c r="AA23" i="1"/>
  <c r="AA19" i="1"/>
  <c r="AA15" i="1"/>
  <c r="AA11" i="1"/>
  <c r="BY5" i="1"/>
  <c r="CC5" i="1" s="1"/>
  <c r="Y128" i="1"/>
  <c r="CX112" i="1"/>
  <c r="CX108" i="1"/>
  <c r="CX71" i="1"/>
  <c r="V6" i="1"/>
  <c r="B6" i="62" s="1"/>
  <c r="JA121" i="1"/>
  <c r="JB121" i="1" s="1"/>
  <c r="R121" i="19" s="1"/>
  <c r="JA116" i="1"/>
  <c r="JA110" i="1"/>
  <c r="JB110" i="1" s="1"/>
  <c r="R110" i="19" s="1"/>
  <c r="GL106" i="1"/>
  <c r="IM106" i="1" s="1"/>
  <c r="JA105" i="1"/>
  <c r="GL94" i="1"/>
  <c r="IM94" i="1" s="1"/>
  <c r="JA93" i="1"/>
  <c r="GL92" i="1"/>
  <c r="IM92" i="1" s="1"/>
  <c r="JA87" i="1"/>
  <c r="JB87" i="1" s="1"/>
  <c r="R87" i="19" s="1"/>
  <c r="JA68" i="1"/>
  <c r="JA61" i="1"/>
  <c r="GL54" i="1"/>
  <c r="IM54" i="1" s="1"/>
  <c r="GL47" i="1"/>
  <c r="IM47" i="1" s="1"/>
  <c r="JA43" i="1"/>
  <c r="JB43" i="1" s="1"/>
  <c r="R43" i="19" s="1"/>
  <c r="JA32" i="1"/>
  <c r="JB32" i="1" s="1"/>
  <c r="R32" i="19" s="1"/>
  <c r="JA24" i="1"/>
  <c r="JA18" i="1"/>
  <c r="JA14" i="1"/>
  <c r="GL6" i="1"/>
  <c r="IM6" i="1" s="1"/>
  <c r="GL128" i="1"/>
  <c r="IM128" i="1" s="1"/>
  <c r="EC46" i="1"/>
  <c r="Z26" i="1"/>
  <c r="EO28" i="1"/>
  <c r="EO58" i="1"/>
  <c r="CA94" i="1"/>
  <c r="IX79" i="1"/>
  <c r="IY79" i="1" s="1"/>
  <c r="Q79" i="19" s="1"/>
  <c r="BQ146" i="1"/>
  <c r="CB149" i="1"/>
  <c r="BP141" i="1"/>
  <c r="BQ138" i="1"/>
  <c r="BP138" i="1"/>
  <c r="BN138" i="1"/>
  <c r="BN149" i="1"/>
  <c r="BR145" i="1"/>
  <c r="BR144" i="1"/>
  <c r="BN141" i="1"/>
  <c r="BR137" i="1"/>
  <c r="BP148" i="1"/>
  <c r="BP147" i="1"/>
  <c r="BN144" i="1"/>
  <c r="BQ140" i="1"/>
  <c r="BP139" i="1"/>
  <c r="BN147" i="1"/>
  <c r="BQ143" i="1"/>
  <c r="BN139" i="1"/>
  <c r="BM150" i="1"/>
  <c r="BP142" i="1"/>
  <c r="BR146" i="1"/>
  <c r="BR138" i="1"/>
  <c r="BR142" i="1"/>
  <c r="BR150" i="1"/>
  <c r="BQ144" i="1"/>
  <c r="BR140" i="1"/>
  <c r="BR148" i="1"/>
  <c r="BR141" i="1"/>
  <c r="BR149" i="1"/>
  <c r="BN143" i="1"/>
  <c r="BN142" i="1"/>
  <c r="BN145" i="1"/>
  <c r="BN137" i="1"/>
  <c r="BP149" i="1"/>
  <c r="BR139" i="1"/>
  <c r="BR147" i="1"/>
  <c r="BQ141" i="1"/>
  <c r="BQ149" i="1"/>
  <c r="BQ142" i="1"/>
  <c r="BQ150" i="1"/>
  <c r="BN146" i="1"/>
  <c r="BP144" i="1"/>
  <c r="BN140" i="1"/>
  <c r="BM145" i="1"/>
  <c r="BM137" i="1"/>
  <c r="BM148" i="1"/>
  <c r="BM140" i="1"/>
  <c r="BM147" i="1"/>
  <c r="BO147" i="1" s="1"/>
  <c r="BM139" i="1"/>
  <c r="BM146" i="1"/>
  <c r="BM138" i="1"/>
  <c r="BQ148" i="1"/>
  <c r="BP150" i="1"/>
  <c r="BN150" i="1"/>
  <c r="BP137" i="1"/>
  <c r="BP145" i="1"/>
  <c r="BM149" i="1"/>
  <c r="BM141" i="1"/>
  <c r="BM144" i="1"/>
  <c r="BM143" i="1"/>
  <c r="BM142" i="1"/>
  <c r="IX118" i="1"/>
  <c r="IY118" i="1" s="1"/>
  <c r="Q118" i="19" s="1"/>
  <c r="IX25" i="1"/>
  <c r="IY25" i="1" s="1"/>
  <c r="Q25" i="19" s="1"/>
  <c r="IX94" i="1"/>
  <c r="IY94" i="1" s="1"/>
  <c r="Q94" i="19" s="1"/>
  <c r="IX13" i="1"/>
  <c r="IY13" i="1" s="1"/>
  <c r="Q13" i="19" s="1"/>
  <c r="IX9" i="1"/>
  <c r="IY9" i="1" s="1"/>
  <c r="Q9" i="19" s="1"/>
  <c r="IX17" i="1"/>
  <c r="IY17" i="1" s="1"/>
  <c r="Q17" i="19" s="1"/>
  <c r="IX40" i="1"/>
  <c r="IY40" i="1" s="1"/>
  <c r="Q40" i="19" s="1"/>
  <c r="IX44" i="1"/>
  <c r="IY44" i="1" s="1"/>
  <c r="Q44" i="19" s="1"/>
  <c r="IX48" i="1"/>
  <c r="IY48" i="1" s="1"/>
  <c r="Q48" i="19" s="1"/>
  <c r="IX56" i="1"/>
  <c r="IY56" i="1" s="1"/>
  <c r="Q56" i="19" s="1"/>
  <c r="IX68" i="1"/>
  <c r="IY68" i="1" s="1"/>
  <c r="Q68" i="19" s="1"/>
  <c r="IX88" i="1"/>
  <c r="IY88" i="1" s="1"/>
  <c r="Q88" i="19" s="1"/>
  <c r="IX102" i="1"/>
  <c r="IY102" i="1" s="1"/>
  <c r="Q102" i="19" s="1"/>
  <c r="IX123" i="1"/>
  <c r="IY123" i="1" s="1"/>
  <c r="Q123" i="19" s="1"/>
  <c r="IX131" i="1"/>
  <c r="IY131" i="1" s="1"/>
  <c r="Q131" i="19" s="1"/>
  <c r="IX53" i="1"/>
  <c r="IY53" i="1" s="1"/>
  <c r="Q53" i="19" s="1"/>
  <c r="IX71" i="1"/>
  <c r="IY71" i="1" s="1"/>
  <c r="Q71" i="19" s="1"/>
  <c r="IX128" i="1"/>
  <c r="IY128" i="1" s="1"/>
  <c r="Q128" i="19" s="1"/>
  <c r="IX82" i="1"/>
  <c r="IY82" i="1" s="1"/>
  <c r="Q82" i="19" s="1"/>
  <c r="IX70" i="1"/>
  <c r="IY70" i="1" s="1"/>
  <c r="Q70" i="19" s="1"/>
  <c r="IX110" i="1"/>
  <c r="IY110" i="1" s="1"/>
  <c r="Q110" i="19" s="1"/>
  <c r="IX15" i="1"/>
  <c r="IY15" i="1" s="1"/>
  <c r="Q15" i="19" s="1"/>
  <c r="IX103" i="1"/>
  <c r="IY103" i="1" s="1"/>
  <c r="Q103" i="19" s="1"/>
  <c r="IX117" i="1"/>
  <c r="IY117" i="1" s="1"/>
  <c r="Q117" i="19" s="1"/>
  <c r="HE69" i="1"/>
  <c r="HU73" i="1" s="1"/>
  <c r="HE65" i="1"/>
  <c r="HU69" i="1" s="1"/>
  <c r="ID69" i="1" s="1"/>
  <c r="BE83" i="1"/>
  <c r="BA112" i="1"/>
  <c r="BQ112" i="1" s="1"/>
  <c r="BA132" i="1"/>
  <c r="BM132" i="1" s="1"/>
  <c r="BA116" i="1"/>
  <c r="HC71" i="1"/>
  <c r="HS75" i="1" s="1"/>
  <c r="IG75" i="1" s="1"/>
  <c r="BE93" i="1"/>
  <c r="HC99" i="1"/>
  <c r="HS103" i="1" s="1"/>
  <c r="BF123" i="1"/>
  <c r="BQ123" i="1" s="1"/>
  <c r="HC103" i="1"/>
  <c r="HS107" i="1" s="1"/>
  <c r="HF121" i="1"/>
  <c r="HV125" i="1" s="1"/>
  <c r="HE80" i="1"/>
  <c r="HU84" i="1" s="1"/>
  <c r="GL86" i="1"/>
  <c r="IM86" i="1" s="1"/>
  <c r="JA54" i="1"/>
  <c r="JB54" i="1" s="1"/>
  <c r="R54" i="19" s="1"/>
  <c r="JA106" i="1"/>
  <c r="JB106" i="1" s="1"/>
  <c r="R106" i="19" s="1"/>
  <c r="GL43" i="1"/>
  <c r="IM43" i="1" s="1"/>
  <c r="JA94" i="1"/>
  <c r="JB94" i="1" s="1"/>
  <c r="R94" i="19" s="1"/>
  <c r="EI15" i="1"/>
  <c r="GL87" i="1"/>
  <c r="IM87" i="1" s="1"/>
  <c r="GL59" i="1"/>
  <c r="IM59" i="1" s="1"/>
  <c r="JA108" i="1"/>
  <c r="GL110" i="1"/>
  <c r="IM110" i="1" s="1"/>
  <c r="GL91" i="1"/>
  <c r="IM91" i="1" s="1"/>
  <c r="BE131" i="1"/>
  <c r="BE79" i="1"/>
  <c r="HE74" i="1"/>
  <c r="HU78" i="1" s="1"/>
  <c r="DU27" i="1"/>
  <c r="DU31" i="1"/>
  <c r="DU35" i="1"/>
  <c r="DU6" i="1"/>
  <c r="HE82" i="1"/>
  <c r="HU86" i="1" s="1"/>
  <c r="DU36" i="1"/>
  <c r="DU11" i="1"/>
  <c r="DU19" i="1"/>
  <c r="HE62" i="1"/>
  <c r="HU66" i="1" s="1"/>
  <c r="BF89" i="1"/>
  <c r="BE95" i="1"/>
  <c r="BA114" i="1"/>
  <c r="BA70" i="1"/>
  <c r="HE102" i="1"/>
  <c r="HU106" i="1" s="1"/>
  <c r="HF63" i="1"/>
  <c r="HV67" i="1" s="1"/>
  <c r="BE103" i="1"/>
  <c r="BQ103" i="1" s="1"/>
  <c r="HF61" i="1"/>
  <c r="HV65" i="1" s="1"/>
  <c r="BF125" i="1"/>
  <c r="HE122" i="1"/>
  <c r="HU126" i="1" s="1"/>
  <c r="BF77" i="1"/>
  <c r="HF107" i="1"/>
  <c r="HV111" i="1" s="1"/>
  <c r="HC120" i="1"/>
  <c r="HS124" i="1" s="1"/>
  <c r="BF72" i="1"/>
  <c r="HE73" i="1"/>
  <c r="HU77" i="1" s="1"/>
  <c r="HF102" i="1"/>
  <c r="HV106" i="1" s="1"/>
  <c r="HE81" i="1"/>
  <c r="HU85" i="1" s="1"/>
  <c r="BF80" i="1"/>
  <c r="BF120" i="1"/>
  <c r="BE74" i="1"/>
  <c r="BL138" i="1"/>
  <c r="BL149" i="1"/>
  <c r="BG136" i="1"/>
  <c r="BL146" i="1"/>
  <c r="FX86" i="1"/>
  <c r="BM126" i="1"/>
  <c r="HE126" i="1"/>
  <c r="HU130" i="1" s="1"/>
  <c r="HF115" i="1"/>
  <c r="HV119" i="1" s="1"/>
  <c r="BE71" i="1"/>
  <c r="FX106" i="1"/>
  <c r="BE75" i="1"/>
  <c r="HC109" i="1"/>
  <c r="HS113" i="1" s="1"/>
  <c r="HF119" i="1"/>
  <c r="HV123" i="1" s="1"/>
  <c r="BA82" i="1"/>
  <c r="HC69" i="1"/>
  <c r="HS73" i="1" s="1"/>
  <c r="HF87" i="1"/>
  <c r="HV91" i="1" s="1"/>
  <c r="BF69" i="1"/>
  <c r="HC105" i="1"/>
  <c r="HS109" i="1" s="1"/>
  <c r="HE106" i="1"/>
  <c r="HU110" i="1" s="1"/>
  <c r="HE94" i="1"/>
  <c r="HU98" i="1" s="1"/>
  <c r="BL145" i="1"/>
  <c r="BL140" i="1"/>
  <c r="BL137" i="1"/>
  <c r="HE90" i="1"/>
  <c r="HU94" i="1" s="1"/>
  <c r="FX62" i="1"/>
  <c r="HF83" i="1"/>
  <c r="HV87" i="1" s="1"/>
  <c r="HE86" i="1"/>
  <c r="HU90" i="1" s="1"/>
  <c r="HC101" i="1"/>
  <c r="HS105" i="1" s="1"/>
  <c r="HF123" i="1"/>
  <c r="HV127" i="1" s="1"/>
  <c r="BE99" i="1"/>
  <c r="HC81" i="1"/>
  <c r="HS85" i="1" s="1"/>
  <c r="BA122" i="1"/>
  <c r="HE114" i="1"/>
  <c r="HU118" i="1" s="1"/>
  <c r="BE115" i="1"/>
  <c r="BN115" i="1" s="1"/>
  <c r="BA74" i="1"/>
  <c r="BL150" i="1"/>
  <c r="BL141" i="1"/>
  <c r="HF103" i="1"/>
  <c r="HV107" i="1" s="1"/>
  <c r="HC89" i="1"/>
  <c r="HS93" i="1" s="1"/>
  <c r="HE98" i="1"/>
  <c r="HU102" i="1" s="1"/>
  <c r="BF129" i="1"/>
  <c r="HC113" i="1"/>
  <c r="HS117" i="1" s="1"/>
  <c r="BF101" i="1"/>
  <c r="HC93" i="1"/>
  <c r="HS97" i="1" s="1"/>
  <c r="BF81" i="1"/>
  <c r="HC117" i="1"/>
  <c r="HS121" i="1" s="1"/>
  <c r="BI134" i="1"/>
  <c r="BJ135" i="1"/>
  <c r="FX46" i="1"/>
  <c r="FX50" i="1"/>
  <c r="FX78" i="1"/>
  <c r="FX94" i="1"/>
  <c r="BM78" i="1"/>
  <c r="BE61" i="1"/>
  <c r="HF53" i="1"/>
  <c r="HV57" i="1" s="1"/>
  <c r="BE53" i="1"/>
  <c r="HF45" i="1"/>
  <c r="HV49" i="1" s="1"/>
  <c r="HF37" i="1"/>
  <c r="HV41" i="1" s="1"/>
  <c r="HF25" i="1"/>
  <c r="HV29" i="1" s="1"/>
  <c r="HF21" i="1"/>
  <c r="HV25" i="1" s="1"/>
  <c r="BM106" i="1"/>
  <c r="BL144" i="1"/>
  <c r="BL143" i="1"/>
  <c r="BL142" i="1"/>
  <c r="BL147" i="1"/>
  <c r="BL139" i="1"/>
  <c r="HC124" i="1"/>
  <c r="HS128" i="1" s="1"/>
  <c r="EW94" i="1"/>
  <c r="EY94" i="1" s="1"/>
  <c r="EW78" i="1"/>
  <c r="EY78" i="1" s="1"/>
  <c r="FX118" i="1"/>
  <c r="HC72" i="1"/>
  <c r="HS76" i="1" s="1"/>
  <c r="FX58" i="1"/>
  <c r="BA81" i="1"/>
  <c r="HF122" i="1"/>
  <c r="HV126" i="1" s="1"/>
  <c r="HC84" i="1"/>
  <c r="HS88" i="1" s="1"/>
  <c r="HC108" i="1"/>
  <c r="HS112" i="1" s="1"/>
  <c r="BG133" i="1"/>
  <c r="FX124" i="1"/>
  <c r="FX120" i="1"/>
  <c r="FX116" i="1"/>
  <c r="FX128" i="1"/>
  <c r="BM66" i="1"/>
  <c r="HC64" i="1"/>
  <c r="HS68" i="1" s="1"/>
  <c r="FX110" i="1"/>
  <c r="HC80" i="1"/>
  <c r="HS84" i="1" s="1"/>
  <c r="FX54" i="1"/>
  <c r="BE70" i="1"/>
  <c r="FX102" i="1"/>
  <c r="HF74" i="1"/>
  <c r="HV78" i="1" s="1"/>
  <c r="BF116" i="1"/>
  <c r="HE117" i="1"/>
  <c r="HU121" i="1" s="1"/>
  <c r="BL148" i="1"/>
  <c r="BA129" i="1"/>
  <c r="BM129" i="1" s="1"/>
  <c r="BA65" i="1"/>
  <c r="BM65" i="1" s="1"/>
  <c r="HF62" i="1"/>
  <c r="HV66" i="1" s="1"/>
  <c r="HE113" i="1"/>
  <c r="HU117" i="1" s="1"/>
  <c r="FX132" i="1"/>
  <c r="FY133" i="1" s="1"/>
  <c r="I133" i="19" s="1"/>
  <c r="FX122" i="1"/>
  <c r="FX114" i="1"/>
  <c r="FX98" i="1"/>
  <c r="BG135" i="1"/>
  <c r="BG134" i="1"/>
  <c r="BH134" i="1"/>
  <c r="BJ133" i="1"/>
  <c r="BK134" i="1"/>
  <c r="BI136" i="1"/>
  <c r="BH135" i="1"/>
  <c r="BK133" i="1"/>
  <c r="BI135" i="1"/>
  <c r="BJ136" i="1"/>
  <c r="BH136" i="1"/>
  <c r="BK136" i="1"/>
  <c r="BH133" i="1"/>
  <c r="BI133" i="1"/>
  <c r="BJ134" i="1"/>
  <c r="BK135" i="1"/>
  <c r="HE131" i="1"/>
  <c r="HU135" i="1" s="1"/>
  <c r="BA135" i="1"/>
  <c r="HF132" i="1"/>
  <c r="HV136" i="1" s="1"/>
  <c r="BE136" i="1"/>
  <c r="HC130" i="1"/>
  <c r="HS134" i="1" s="1"/>
  <c r="BF134" i="1"/>
  <c r="HE132" i="1"/>
  <c r="HU136" i="1" s="1"/>
  <c r="BA136" i="1"/>
  <c r="HF131" i="1"/>
  <c r="HV135" i="1" s="1"/>
  <c r="BE135" i="1"/>
  <c r="HC132" i="1"/>
  <c r="HS136" i="1" s="1"/>
  <c r="BF136" i="1"/>
  <c r="HE130" i="1"/>
  <c r="HU134" i="1" s="1"/>
  <c r="BA134" i="1"/>
  <c r="HF130" i="1"/>
  <c r="HV134" i="1" s="1"/>
  <c r="BE134" i="1"/>
  <c r="HC131" i="1"/>
  <c r="HS135" i="1" s="1"/>
  <c r="IA135" i="1" s="1"/>
  <c r="BF135" i="1"/>
  <c r="FX74" i="1"/>
  <c r="FX66" i="1"/>
  <c r="HG44" i="1"/>
  <c r="HW48" i="1" s="1"/>
  <c r="FX112" i="1"/>
  <c r="FX108" i="1"/>
  <c r="FX104" i="1"/>
  <c r="FX100" i="1"/>
  <c r="FX96" i="1"/>
  <c r="FX92" i="1"/>
  <c r="FX88" i="1"/>
  <c r="FX84" i="1"/>
  <c r="FX72" i="1"/>
  <c r="FX68" i="1"/>
  <c r="FX64" i="1"/>
  <c r="FX60" i="1"/>
  <c r="FX56" i="1"/>
  <c r="EI16" i="1"/>
  <c r="EI17" i="1"/>
  <c r="EI11" i="1"/>
  <c r="EI14" i="1"/>
  <c r="EI18" i="1"/>
  <c r="EI8" i="1"/>
  <c r="EI12" i="1"/>
  <c r="EI5" i="1"/>
  <c r="EI6" i="1"/>
  <c r="EI9" i="1"/>
  <c r="BM117" i="1"/>
  <c r="HF97" i="1"/>
  <c r="HV101" i="1" s="1"/>
  <c r="BA100" i="1"/>
  <c r="BE105" i="1"/>
  <c r="BF115" i="1"/>
  <c r="BA120" i="1"/>
  <c r="HF125" i="1"/>
  <c r="HV129" i="1" s="1"/>
  <c r="ID129" i="1" s="1"/>
  <c r="BA68" i="1"/>
  <c r="HE76" i="1"/>
  <c r="HU80" i="1" s="1"/>
  <c r="HC61" i="1"/>
  <c r="HS65" i="1" s="1"/>
  <c r="HC91" i="1"/>
  <c r="HS95" i="1" s="1"/>
  <c r="BE97" i="1"/>
  <c r="BA104" i="1"/>
  <c r="BE113" i="1"/>
  <c r="HF113" i="1"/>
  <c r="HV117" i="1" s="1"/>
  <c r="BA128" i="1"/>
  <c r="BM128" i="1" s="1"/>
  <c r="BF67" i="1"/>
  <c r="HD45" i="1"/>
  <c r="HT49" i="1" s="1"/>
  <c r="BE109" i="1"/>
  <c r="HE120" i="1"/>
  <c r="HU124" i="1" s="1"/>
  <c r="BE69" i="1"/>
  <c r="HJ7" i="1"/>
  <c r="HZ11" i="1" s="1"/>
  <c r="HD41" i="1"/>
  <c r="HT45" i="1" s="1"/>
  <c r="CX119" i="1"/>
  <c r="CX96" i="1"/>
  <c r="CX93" i="1"/>
  <c r="CX92" i="1"/>
  <c r="HJ34" i="1"/>
  <c r="HZ38" i="1" s="1"/>
  <c r="HJ23" i="1"/>
  <c r="HZ27" i="1" s="1"/>
  <c r="HD21" i="1"/>
  <c r="HT25" i="1" s="1"/>
  <c r="HJ15" i="1"/>
  <c r="HZ19" i="1" s="1"/>
  <c r="HD10" i="1"/>
  <c r="HT14" i="1" s="1"/>
  <c r="HD7" i="1"/>
  <c r="HT11" i="1" s="1"/>
  <c r="HD6" i="1"/>
  <c r="HT10" i="1" s="1"/>
  <c r="HJ45" i="1"/>
  <c r="HZ49" i="1" s="1"/>
  <c r="HD12" i="1"/>
  <c r="HT16" i="1" s="1"/>
  <c r="GL132" i="1"/>
  <c r="IM132" i="1" s="1"/>
  <c r="CA130" i="1"/>
  <c r="JA127" i="1"/>
  <c r="GL53" i="1"/>
  <c r="IM53" i="1" s="1"/>
  <c r="CI77" i="1"/>
  <c r="JA111" i="1"/>
  <c r="GL28" i="1"/>
  <c r="IM28" i="1" s="1"/>
  <c r="CA57" i="1"/>
  <c r="CA132" i="1"/>
  <c r="GL96" i="1"/>
  <c r="IM96" i="1" s="1"/>
  <c r="GL23" i="1"/>
  <c r="IM23" i="1" s="1"/>
  <c r="GL20" i="1"/>
  <c r="IM20" i="1" s="1"/>
  <c r="CA8" i="1"/>
  <c r="CA21" i="1"/>
  <c r="CA37" i="1"/>
  <c r="CA41" i="1"/>
  <c r="CA51" i="1"/>
  <c r="CI102" i="1"/>
  <c r="CA104" i="1"/>
  <c r="CA112" i="1"/>
  <c r="CA131" i="1"/>
  <c r="HJ57" i="1"/>
  <c r="HZ61" i="1" s="1"/>
  <c r="HJ55" i="1"/>
  <c r="HZ59" i="1" s="1"/>
  <c r="HD55" i="1"/>
  <c r="HT59" i="1" s="1"/>
  <c r="HJ54" i="1"/>
  <c r="HZ58" i="1" s="1"/>
  <c r="HJ51" i="1"/>
  <c r="HZ55" i="1" s="1"/>
  <c r="HJ49" i="1"/>
  <c r="HZ53" i="1" s="1"/>
  <c r="HJ46" i="1"/>
  <c r="HZ50" i="1" s="1"/>
  <c r="HD46" i="1"/>
  <c r="HT50" i="1" s="1"/>
  <c r="HG33" i="1"/>
  <c r="HW37" i="1" s="1"/>
  <c r="HG28" i="1"/>
  <c r="HW32" i="1" s="1"/>
  <c r="HJ27" i="1"/>
  <c r="HZ31" i="1" s="1"/>
  <c r="HG14" i="1"/>
  <c r="HW18" i="1" s="1"/>
  <c r="HJ13" i="1"/>
  <c r="HZ17" i="1" s="1"/>
  <c r="HD13" i="1"/>
  <c r="HT17" i="1" s="1"/>
  <c r="HG9" i="1"/>
  <c r="HW13" i="1" s="1"/>
  <c r="HG43" i="1"/>
  <c r="HW47" i="1" s="1"/>
  <c r="HG39" i="1"/>
  <c r="HW43" i="1" s="1"/>
  <c r="BA19" i="1"/>
  <c r="HG60" i="1"/>
  <c r="HW64" i="1" s="1"/>
  <c r="HG56" i="1"/>
  <c r="HW60" i="1" s="1"/>
  <c r="HG55" i="1"/>
  <c r="HW59" i="1" s="1"/>
  <c r="HJ40" i="1"/>
  <c r="HZ44" i="1" s="1"/>
  <c r="HI56" i="1"/>
  <c r="HY60" i="1" s="1"/>
  <c r="GW123" i="1"/>
  <c r="CI123" i="1"/>
  <c r="CK120" i="1"/>
  <c r="GW120" i="1"/>
  <c r="CI120" i="1"/>
  <c r="GW115" i="1"/>
  <c r="CK115" i="1"/>
  <c r="CI115" i="1"/>
  <c r="CI110" i="1"/>
  <c r="CK110" i="1"/>
  <c r="CK105" i="1"/>
  <c r="GW105" i="1"/>
  <c r="CI105" i="1"/>
  <c r="CK87" i="1"/>
  <c r="CI87" i="1"/>
  <c r="GW82" i="1"/>
  <c r="CK82" i="1"/>
  <c r="CI82" i="1"/>
  <c r="GW69" i="1"/>
  <c r="CK69" i="1"/>
  <c r="GW58" i="1"/>
  <c r="CI58" i="1"/>
  <c r="CK58" i="1"/>
  <c r="GW52" i="1"/>
  <c r="CI52" i="1"/>
  <c r="GW47" i="1"/>
  <c r="CI47" i="1"/>
  <c r="GW43" i="1"/>
  <c r="CK43" i="1"/>
  <c r="CK39" i="1"/>
  <c r="CI39" i="1"/>
  <c r="GW39" i="1"/>
  <c r="GW28" i="1"/>
  <c r="CI28" i="1"/>
  <c r="CK28" i="1"/>
  <c r="CK20" i="1"/>
  <c r="CI20" i="1"/>
  <c r="GW16" i="1"/>
  <c r="CI16" i="1"/>
  <c r="GW9" i="1"/>
  <c r="CI9" i="1"/>
  <c r="HI58" i="1"/>
  <c r="HY62" i="1" s="1"/>
  <c r="HI42" i="1"/>
  <c r="HY46" i="1" s="1"/>
  <c r="GW110" i="1"/>
  <c r="GW77" i="1"/>
  <c r="CI121" i="1"/>
  <c r="CK121" i="1"/>
  <c r="GW121" i="1"/>
  <c r="HI28" i="1"/>
  <c r="HY32" i="1" s="1"/>
  <c r="Z123" i="1"/>
  <c r="GW87" i="1"/>
  <c r="W65" i="1"/>
  <c r="W81" i="1"/>
  <c r="W85" i="1"/>
  <c r="W97" i="1"/>
  <c r="W101" i="1"/>
  <c r="W105" i="1"/>
  <c r="W125" i="1"/>
  <c r="W129" i="1"/>
  <c r="AC131" i="1"/>
  <c r="X131" i="1"/>
  <c r="AC125" i="1"/>
  <c r="X125" i="1"/>
  <c r="AC121" i="1"/>
  <c r="X121" i="1"/>
  <c r="AC117" i="1"/>
  <c r="X117" i="1"/>
  <c r="AC113" i="1"/>
  <c r="X113" i="1"/>
  <c r="AC109" i="1"/>
  <c r="X109" i="1"/>
  <c r="AC105" i="1"/>
  <c r="X105" i="1"/>
  <c r="AC101" i="1"/>
  <c r="X101" i="1"/>
  <c r="AC97" i="1"/>
  <c r="AC93" i="1"/>
  <c r="X93" i="1"/>
  <c r="AC89" i="1"/>
  <c r="X89" i="1"/>
  <c r="AC85" i="1"/>
  <c r="X85" i="1"/>
  <c r="AC81" i="1"/>
  <c r="AC77" i="1"/>
  <c r="X77" i="1"/>
  <c r="AC73" i="1"/>
  <c r="X73" i="1"/>
  <c r="AC69" i="1"/>
  <c r="X69" i="1"/>
  <c r="AC65" i="1"/>
  <c r="X65" i="1"/>
  <c r="Y64" i="1"/>
  <c r="Y60" i="1"/>
  <c r="Y56" i="1"/>
  <c r="Y44" i="1"/>
  <c r="CG36" i="1"/>
  <c r="Y32" i="1"/>
  <c r="Y28" i="1"/>
  <c r="Y24" i="1"/>
  <c r="Y20" i="1"/>
  <c r="Y16" i="1"/>
  <c r="Y12" i="1"/>
  <c r="Z78" i="1"/>
  <c r="CI98" i="1"/>
  <c r="W6" i="1"/>
  <c r="W10" i="1"/>
  <c r="W14" i="1"/>
  <c r="W18" i="1"/>
  <c r="W26" i="1"/>
  <c r="W30" i="1"/>
  <c r="W34" i="1"/>
  <c r="W38" i="1"/>
  <c r="W42" i="1"/>
  <c r="W46" i="1"/>
  <c r="W50" i="1"/>
  <c r="W54" i="1"/>
  <c r="AC127" i="1"/>
  <c r="AC115" i="1"/>
  <c r="AC111" i="1"/>
  <c r="AC107" i="1"/>
  <c r="AC103" i="1"/>
  <c r="AC99" i="1"/>
  <c r="X99" i="1"/>
  <c r="AC95" i="1"/>
  <c r="AC91" i="1"/>
  <c r="AC87" i="1"/>
  <c r="AC83" i="1"/>
  <c r="X83" i="1"/>
  <c r="AC79" i="1"/>
  <c r="AC75" i="1"/>
  <c r="AC71" i="1"/>
  <c r="AC67" i="1"/>
  <c r="X67" i="1"/>
  <c r="Y54" i="1"/>
  <c r="Y50" i="1"/>
  <c r="Y42" i="1"/>
  <c r="Y38" i="1"/>
  <c r="Y34" i="1"/>
  <c r="Y30" i="1"/>
  <c r="Y22" i="1"/>
  <c r="AA6" i="1"/>
  <c r="AC129" i="1"/>
  <c r="W7" i="1"/>
  <c r="AA124" i="1"/>
  <c r="AB43" i="1"/>
  <c r="AB27" i="1"/>
  <c r="AB19" i="1"/>
  <c r="AB11" i="1"/>
  <c r="FM45" i="1"/>
  <c r="FM39" i="1"/>
  <c r="HJ6" i="1"/>
  <c r="HZ10" i="1" s="1"/>
  <c r="Y36" i="1"/>
  <c r="CG83" i="1"/>
  <c r="AA83" i="1"/>
  <c r="CG48" i="1"/>
  <c r="Y48" i="1"/>
  <c r="Y40" i="1"/>
  <c r="BY40" i="1"/>
  <c r="X29" i="1"/>
  <c r="CG29" i="1"/>
  <c r="GO8" i="1"/>
  <c r="JB8" i="1" s="1"/>
  <c r="R8" i="19" s="1"/>
  <c r="BY11" i="1"/>
  <c r="JB96" i="1"/>
  <c r="R96" i="19" s="1"/>
  <c r="AB5" i="1"/>
  <c r="BY81" i="1"/>
  <c r="X81" i="1"/>
  <c r="CG67" i="1"/>
  <c r="AA67" i="1"/>
  <c r="X49" i="1"/>
  <c r="BY49" i="1"/>
  <c r="BY13" i="1"/>
  <c r="X13" i="1"/>
  <c r="GL45" i="1"/>
  <c r="IM45" i="1" s="1"/>
  <c r="BY59" i="1"/>
  <c r="AA27" i="1"/>
  <c r="BY97" i="1"/>
  <c r="X97" i="1"/>
  <c r="AB22" i="1"/>
  <c r="BY22" i="1"/>
  <c r="BB65" i="1"/>
  <c r="GL124" i="1"/>
  <c r="IM124" i="1" s="1"/>
  <c r="GL49" i="1"/>
  <c r="IM49" i="1" s="1"/>
  <c r="CI8" i="1"/>
  <c r="BZ8" i="1"/>
  <c r="Z8" i="1"/>
  <c r="BY33" i="1"/>
  <c r="BY118" i="1"/>
  <c r="BY84" i="1"/>
  <c r="BY96" i="1"/>
  <c r="CG32" i="1"/>
  <c r="BB62" i="1"/>
  <c r="BB60" i="1"/>
  <c r="BB58" i="1"/>
  <c r="BB56" i="1"/>
  <c r="BB54" i="1"/>
  <c r="BB52" i="1"/>
  <c r="BB50" i="1"/>
  <c r="BB46" i="1"/>
  <c r="BB44" i="1"/>
  <c r="BB40" i="1"/>
  <c r="BB38" i="1"/>
  <c r="BB36" i="1"/>
  <c r="BB34" i="1"/>
  <c r="BB32" i="1"/>
  <c r="BB30" i="1"/>
  <c r="BB28" i="1"/>
  <c r="BB26" i="1"/>
  <c r="BB20" i="1"/>
  <c r="BB16" i="1"/>
  <c r="BB14" i="1"/>
  <c r="BB12" i="1"/>
  <c r="BY130" i="1"/>
  <c r="CG124" i="1"/>
  <c r="CG97" i="1"/>
  <c r="CG84" i="1"/>
  <c r="CG81" i="1"/>
  <c r="CG65" i="1"/>
  <c r="BY48" i="1"/>
  <c r="BY32" i="1"/>
  <c r="BY24" i="1"/>
  <c r="GL10" i="1"/>
  <c r="IM10" i="1" s="1"/>
  <c r="FM50" i="1"/>
  <c r="FM49" i="1"/>
  <c r="FM35" i="1"/>
  <c r="FM27" i="1"/>
  <c r="FM23" i="1"/>
  <c r="FM15" i="1"/>
  <c r="FM11" i="1"/>
  <c r="GO21" i="1"/>
  <c r="CI21" i="1"/>
  <c r="CK21" i="1"/>
  <c r="Z21" i="1"/>
  <c r="BZ21" i="1"/>
  <c r="CK37" i="1"/>
  <c r="GO37" i="1"/>
  <c r="GL37" i="1" s="1"/>
  <c r="IM37" i="1" s="1"/>
  <c r="BZ37" i="1"/>
  <c r="Z37" i="1"/>
  <c r="CI37" i="1"/>
  <c r="GO42" i="1"/>
  <c r="CI42" i="1"/>
  <c r="BZ42" i="1"/>
  <c r="CK42" i="1"/>
  <c r="Z42" i="1"/>
  <c r="CI51" i="1"/>
  <c r="CK51" i="1"/>
  <c r="GO51" i="1"/>
  <c r="GL51" i="1" s="1"/>
  <c r="IM51" i="1" s="1"/>
  <c r="Z51" i="1"/>
  <c r="GO68" i="1"/>
  <c r="BZ68" i="1"/>
  <c r="CK68" i="1"/>
  <c r="CI68" i="1"/>
  <c r="Z68" i="1"/>
  <c r="GO73" i="1"/>
  <c r="BZ73" i="1"/>
  <c r="CK73" i="1"/>
  <c r="CI73" i="1"/>
  <c r="BZ81" i="1"/>
  <c r="CK81" i="1"/>
  <c r="CI81" i="1"/>
  <c r="CA81" i="1"/>
  <c r="BZ93" i="1"/>
  <c r="CK93" i="1"/>
  <c r="CI93" i="1"/>
  <c r="Z93" i="1"/>
  <c r="CA93" i="1"/>
  <c r="GO103" i="1"/>
  <c r="GL103" i="1" s="1"/>
  <c r="IM103" i="1" s="1"/>
  <c r="CI103" i="1"/>
  <c r="Z103" i="1"/>
  <c r="BZ103" i="1"/>
  <c r="GO111" i="1"/>
  <c r="CI111" i="1"/>
  <c r="BZ111" i="1"/>
  <c r="Z111" i="1"/>
  <c r="CK111" i="1"/>
  <c r="CI127" i="1"/>
  <c r="GO127" i="1"/>
  <c r="Z127" i="1"/>
  <c r="BZ127" i="1"/>
  <c r="BE68" i="1"/>
  <c r="HF64" i="1"/>
  <c r="HV68" i="1" s="1"/>
  <c r="CA103" i="1"/>
  <c r="Y132" i="1"/>
  <c r="CG132" i="1"/>
  <c r="CG131" i="1"/>
  <c r="AA131" i="1"/>
  <c r="CG127" i="1"/>
  <c r="BY127" i="1"/>
  <c r="X127" i="1"/>
  <c r="Y126" i="1"/>
  <c r="CG126" i="1"/>
  <c r="BY126" i="1"/>
  <c r="AA125" i="1"/>
  <c r="CG125" i="1"/>
  <c r="CG123" i="1"/>
  <c r="X123" i="1"/>
  <c r="BY123" i="1"/>
  <c r="CG122" i="1"/>
  <c r="Y122" i="1"/>
  <c r="BY122" i="1"/>
  <c r="CG121" i="1"/>
  <c r="AA121" i="1"/>
  <c r="CG120" i="1"/>
  <c r="AB120" i="1"/>
  <c r="CG119" i="1"/>
  <c r="BY119" i="1"/>
  <c r="CG117" i="1"/>
  <c r="AA117" i="1"/>
  <c r="CG115" i="1"/>
  <c r="X115" i="1"/>
  <c r="Y114" i="1"/>
  <c r="CG114" i="1"/>
  <c r="BY114" i="1"/>
  <c r="CG113" i="1"/>
  <c r="AA113" i="1"/>
  <c r="CG112" i="1"/>
  <c r="AB112" i="1"/>
  <c r="X111" i="1"/>
  <c r="CG111" i="1"/>
  <c r="Y110" i="1"/>
  <c r="CG110" i="1"/>
  <c r="CG109" i="1"/>
  <c r="AA109" i="1"/>
  <c r="BY109" i="1"/>
  <c r="CG108" i="1"/>
  <c r="BY108" i="1"/>
  <c r="AB108" i="1"/>
  <c r="X107" i="1"/>
  <c r="CG107" i="1"/>
  <c r="Y106" i="1"/>
  <c r="CG106" i="1"/>
  <c r="CG105" i="1"/>
  <c r="AA105" i="1"/>
  <c r="BY105" i="1"/>
  <c r="CG104" i="1"/>
  <c r="AB104" i="1"/>
  <c r="CG103" i="1"/>
  <c r="X103" i="1"/>
  <c r="Y102" i="1"/>
  <c r="CG102" i="1"/>
  <c r="CG101" i="1"/>
  <c r="AA101" i="1"/>
  <c r="BY101" i="1"/>
  <c r="CG100" i="1"/>
  <c r="AB100" i="1"/>
  <c r="BY100" i="1"/>
  <c r="Y98" i="1"/>
  <c r="CG98" i="1"/>
  <c r="CG96" i="1"/>
  <c r="AB96" i="1"/>
  <c r="CG95" i="1"/>
  <c r="X95" i="1"/>
  <c r="Y94" i="1"/>
  <c r="CG94" i="1"/>
  <c r="CG93" i="1"/>
  <c r="AA93" i="1"/>
  <c r="BY93" i="1"/>
  <c r="CG92" i="1"/>
  <c r="BY92" i="1"/>
  <c r="AB92" i="1"/>
  <c r="CG91" i="1"/>
  <c r="X91" i="1"/>
  <c r="CG90" i="1"/>
  <c r="Y90" i="1"/>
  <c r="CG89" i="1"/>
  <c r="AA89" i="1"/>
  <c r="BY89" i="1"/>
  <c r="CG88" i="1"/>
  <c r="BY88" i="1"/>
  <c r="AB88" i="1"/>
  <c r="CG87" i="1"/>
  <c r="CG86" i="1"/>
  <c r="Y86" i="1"/>
  <c r="CG85" i="1"/>
  <c r="AA85" i="1"/>
  <c r="BY85" i="1"/>
  <c r="CG82" i="1"/>
  <c r="Y82" i="1"/>
  <c r="CG80" i="1"/>
  <c r="BY80" i="1"/>
  <c r="AB80" i="1"/>
  <c r="CG79" i="1"/>
  <c r="CG78" i="1"/>
  <c r="Y78" i="1"/>
  <c r="CG77" i="1"/>
  <c r="AA77" i="1"/>
  <c r="BY77" i="1"/>
  <c r="CG76" i="1"/>
  <c r="BY76" i="1"/>
  <c r="CG75" i="1"/>
  <c r="X75" i="1"/>
  <c r="CG74" i="1"/>
  <c r="Y74" i="1"/>
  <c r="CG73" i="1"/>
  <c r="AA73" i="1"/>
  <c r="BY73" i="1"/>
  <c r="CG72" i="1"/>
  <c r="BY72" i="1"/>
  <c r="AB72" i="1"/>
  <c r="CG71" i="1"/>
  <c r="X71" i="1"/>
  <c r="CG70" i="1"/>
  <c r="Y70" i="1"/>
  <c r="CG69" i="1"/>
  <c r="AA69" i="1"/>
  <c r="BY69" i="1"/>
  <c r="CG68" i="1"/>
  <c r="AB68" i="1"/>
  <c r="BY68" i="1"/>
  <c r="CG66" i="1"/>
  <c r="Y66" i="1"/>
  <c r="CG64" i="1"/>
  <c r="AB64" i="1"/>
  <c r="X63" i="1"/>
  <c r="CG63" i="1"/>
  <c r="CG62" i="1"/>
  <c r="Y62" i="1"/>
  <c r="CG61" i="1"/>
  <c r="AA61" i="1"/>
  <c r="BY61" i="1"/>
  <c r="Y58" i="1"/>
  <c r="CG58" i="1"/>
  <c r="AA57" i="1"/>
  <c r="BY57" i="1"/>
  <c r="CG56" i="1"/>
  <c r="AB56" i="1"/>
  <c r="BY56" i="1"/>
  <c r="AA53" i="1"/>
  <c r="BY53" i="1"/>
  <c r="AB52" i="1"/>
  <c r="BY52" i="1"/>
  <c r="CG49" i="1"/>
  <c r="AA49" i="1"/>
  <c r="Y46" i="1"/>
  <c r="CG46" i="1"/>
  <c r="AA45" i="1"/>
  <c r="BY45" i="1"/>
  <c r="BY44" i="1"/>
  <c r="AB44" i="1"/>
  <c r="X43" i="1"/>
  <c r="BY43" i="1"/>
  <c r="AA41" i="1"/>
  <c r="BY41" i="1"/>
  <c r="CG37" i="1"/>
  <c r="AA37" i="1"/>
  <c r="BY37" i="1"/>
  <c r="AB36" i="1"/>
  <c r="BY36" i="1"/>
  <c r="AA29" i="1"/>
  <c r="BY29" i="1"/>
  <c r="AB28" i="1"/>
  <c r="BY28" i="1"/>
  <c r="Y26" i="1"/>
  <c r="CG26" i="1"/>
  <c r="AA25" i="1"/>
  <c r="BY25" i="1"/>
  <c r="AA21" i="1"/>
  <c r="BY21" i="1"/>
  <c r="CG18" i="1"/>
  <c r="Y18" i="1"/>
  <c r="BY18" i="1"/>
  <c r="CG17" i="1"/>
  <c r="AA17" i="1"/>
  <c r="BY17" i="1"/>
  <c r="Y14" i="1"/>
  <c r="BY14" i="1"/>
  <c r="Y10" i="1"/>
  <c r="CG10" i="1"/>
  <c r="BY10" i="1"/>
  <c r="AA9" i="1"/>
  <c r="BY9" i="1"/>
  <c r="CG9" i="1"/>
  <c r="CG8" i="1"/>
  <c r="AB8" i="1"/>
  <c r="CG128" i="1"/>
  <c r="AB128" i="1"/>
  <c r="CG129" i="1"/>
  <c r="X129" i="1"/>
  <c r="GO131" i="1"/>
  <c r="GO17" i="1"/>
  <c r="CK17" i="1"/>
  <c r="Z17" i="1"/>
  <c r="BZ17" i="1"/>
  <c r="CI17" i="1"/>
  <c r="CA31" i="1"/>
  <c r="GO31" i="1"/>
  <c r="CK31" i="1"/>
  <c r="BZ31" i="1"/>
  <c r="Z31" i="1"/>
  <c r="CI31" i="1"/>
  <c r="GO36" i="1"/>
  <c r="BZ36" i="1"/>
  <c r="CI36" i="1"/>
  <c r="CK36" i="1"/>
  <c r="BZ46" i="1"/>
  <c r="CK46" i="1"/>
  <c r="CI46" i="1"/>
  <c r="CA55" i="1"/>
  <c r="GO55" i="1"/>
  <c r="Z55" i="1"/>
  <c r="BZ55" i="1"/>
  <c r="CI55" i="1"/>
  <c r="CK55" i="1"/>
  <c r="GO62" i="1"/>
  <c r="BZ62" i="1"/>
  <c r="CK62" i="1"/>
  <c r="CI79" i="1"/>
  <c r="Z79" i="1"/>
  <c r="GO79" i="1"/>
  <c r="CK79" i="1"/>
  <c r="BZ85" i="1"/>
  <c r="CK85" i="1"/>
  <c r="CI85" i="1"/>
  <c r="CA85" i="1"/>
  <c r="Z85" i="1"/>
  <c r="GO85" i="1"/>
  <c r="GO98" i="1"/>
  <c r="BZ98" i="1"/>
  <c r="CK98" i="1"/>
  <c r="Z98" i="1"/>
  <c r="BZ102" i="1"/>
  <c r="CK102" i="1"/>
  <c r="GO112" i="1"/>
  <c r="GL112" i="1" s="1"/>
  <c r="IM112" i="1" s="1"/>
  <c r="BZ112" i="1"/>
  <c r="CK112" i="1"/>
  <c r="CI112" i="1"/>
  <c r="Z112" i="1"/>
  <c r="GO122" i="1"/>
  <c r="BZ122" i="1"/>
  <c r="CK122" i="1"/>
  <c r="Z122" i="1"/>
  <c r="CI122" i="1"/>
  <c r="CA73" i="1"/>
  <c r="BZ51" i="1"/>
  <c r="BZ79" i="1"/>
  <c r="CA98" i="1"/>
  <c r="CA36" i="1"/>
  <c r="BY115" i="1"/>
  <c r="GO93" i="1"/>
  <c r="BY104" i="1"/>
  <c r="BY91" i="1"/>
  <c r="AB48" i="1"/>
  <c r="Z36" i="1"/>
  <c r="AB130" i="1"/>
  <c r="X87" i="1"/>
  <c r="AB84" i="1"/>
  <c r="Z73" i="1"/>
  <c r="CG116" i="1"/>
  <c r="CK103" i="1"/>
  <c r="GO13" i="1"/>
  <c r="Z13" i="1"/>
  <c r="BZ13" i="1"/>
  <c r="CI13" i="1"/>
  <c r="CA13" i="1"/>
  <c r="CK13" i="1"/>
  <c r="GO26" i="1"/>
  <c r="CI26" i="1"/>
  <c r="BZ26" i="1"/>
  <c r="CA26" i="1"/>
  <c r="CK26" i="1"/>
  <c r="BZ35" i="1"/>
  <c r="Z35" i="1"/>
  <c r="CI35" i="1"/>
  <c r="GO35" i="1"/>
  <c r="GL35" i="1" s="1"/>
  <c r="IM35" i="1" s="1"/>
  <c r="CI41" i="1"/>
  <c r="CK41" i="1"/>
  <c r="Z41" i="1"/>
  <c r="GO56" i="1"/>
  <c r="CK56" i="1"/>
  <c r="CI56" i="1"/>
  <c r="BZ56" i="1"/>
  <c r="Z56" i="1"/>
  <c r="BZ64" i="1"/>
  <c r="CK64" i="1"/>
  <c r="CI64" i="1"/>
  <c r="GO64" i="1"/>
  <c r="CA64" i="1"/>
  <c r="Z64" i="1"/>
  <c r="GO78" i="1"/>
  <c r="GL78" i="1" s="1"/>
  <c r="IM78" i="1" s="1"/>
  <c r="BZ78" i="1"/>
  <c r="CK78" i="1"/>
  <c r="CI78" i="1"/>
  <c r="GO88" i="1"/>
  <c r="JB88" i="1" s="1"/>
  <c r="R88" i="19" s="1"/>
  <c r="BZ88" i="1"/>
  <c r="CK88" i="1"/>
  <c r="CI88" i="1"/>
  <c r="Z88" i="1"/>
  <c r="BZ104" i="1"/>
  <c r="CK104" i="1"/>
  <c r="CI104" i="1"/>
  <c r="GO104" i="1"/>
  <c r="Z104" i="1"/>
  <c r="BZ116" i="1"/>
  <c r="CK116" i="1"/>
  <c r="CI116" i="1"/>
  <c r="GO116" i="1"/>
  <c r="Z116" i="1"/>
  <c r="CI131" i="1"/>
  <c r="BZ131" i="1"/>
  <c r="Z131" i="1"/>
  <c r="CA35" i="1"/>
  <c r="CA17" i="1"/>
  <c r="BZ41" i="1"/>
  <c r="CA56" i="1"/>
  <c r="CA78" i="1"/>
  <c r="GO41" i="1"/>
  <c r="GL41" i="1" s="1"/>
  <c r="IM41" i="1" s="1"/>
  <c r="CA127" i="1"/>
  <c r="CA111" i="1"/>
  <c r="CA79" i="1"/>
  <c r="CA116" i="1"/>
  <c r="CA68" i="1"/>
  <c r="BY65" i="1"/>
  <c r="GO81" i="1"/>
  <c r="GL81" i="1" s="1"/>
  <c r="IM81" i="1" s="1"/>
  <c r="BY60" i="1"/>
  <c r="CG118" i="1"/>
  <c r="AB24" i="1"/>
  <c r="Z46" i="1"/>
  <c r="AB124" i="1"/>
  <c r="Z102" i="1"/>
  <c r="Z81" i="1"/>
  <c r="AA97" i="1"/>
  <c r="CG99" i="1"/>
  <c r="CK35" i="1"/>
  <c r="CK131" i="1"/>
  <c r="CK127" i="1"/>
  <c r="CI62" i="1"/>
  <c r="GO7" i="1"/>
  <c r="GL7" i="1" s="1"/>
  <c r="IM7" i="1" s="1"/>
  <c r="CK7" i="1"/>
  <c r="BZ7" i="1"/>
  <c r="Z7" i="1"/>
  <c r="BZ11" i="1"/>
  <c r="CI11" i="1"/>
  <c r="CK11" i="1"/>
  <c r="GO12" i="1"/>
  <c r="CI12" i="1"/>
  <c r="BZ12" i="1"/>
  <c r="CK12" i="1"/>
  <c r="JB69" i="1"/>
  <c r="R69" i="19" s="1"/>
  <c r="BY99" i="1"/>
  <c r="BY71" i="1"/>
  <c r="BY74" i="1"/>
  <c r="BY102" i="1"/>
  <c r="W122" i="1"/>
  <c r="BY111" i="1"/>
  <c r="BY98" i="1"/>
  <c r="HD5" i="1"/>
  <c r="HT9" i="1" s="1"/>
  <c r="HT8" i="1" s="1"/>
  <c r="HT7" i="1" s="1"/>
  <c r="HT6" i="1" s="1"/>
  <c r="HT5" i="1" s="1"/>
  <c r="W67" i="1"/>
  <c r="W71" i="1"/>
  <c r="W95" i="1"/>
  <c r="W103" i="1"/>
  <c r="W107" i="1"/>
  <c r="W115" i="1"/>
  <c r="GL77" i="1"/>
  <c r="IM77" i="1" s="1"/>
  <c r="BY70" i="1"/>
  <c r="BN126" i="1"/>
  <c r="CG51" i="1"/>
  <c r="CG50" i="1"/>
  <c r="FM70" i="1"/>
  <c r="FM44" i="1"/>
  <c r="FM22" i="1"/>
  <c r="BN106" i="1"/>
  <c r="FM47" i="1"/>
  <c r="HH58" i="1"/>
  <c r="HX62" i="1" s="1"/>
  <c r="BQ117" i="1"/>
  <c r="HC110" i="1"/>
  <c r="HS114" i="1" s="1"/>
  <c r="HF128" i="1"/>
  <c r="HV132" i="1" s="1"/>
  <c r="BN117" i="1"/>
  <c r="BP117" i="1"/>
  <c r="HD19" i="1"/>
  <c r="HT23" i="1" s="1"/>
  <c r="HF76" i="1"/>
  <c r="HV80" i="1" s="1"/>
  <c r="BE80" i="1"/>
  <c r="BH82" i="1"/>
  <c r="FX63" i="1"/>
  <c r="FM57" i="1"/>
  <c r="HH47" i="1"/>
  <c r="HX51" i="1" s="1"/>
  <c r="BE108" i="1"/>
  <c r="HF104" i="1"/>
  <c r="HV108" i="1" s="1"/>
  <c r="FX111" i="1"/>
  <c r="HG47" i="1"/>
  <c r="HW51" i="1" s="1"/>
  <c r="HG8" i="1"/>
  <c r="HW12" i="1" s="1"/>
  <c r="EW62" i="1"/>
  <c r="EY62" i="1" s="1"/>
  <c r="EW128" i="1"/>
  <c r="EY128" i="1" s="1"/>
  <c r="BF96" i="1"/>
  <c r="HC92" i="1"/>
  <c r="HS96" i="1" s="1"/>
  <c r="HF90" i="1"/>
  <c r="HV94" i="1" s="1"/>
  <c r="BE94" i="1"/>
  <c r="BM94" i="1" s="1"/>
  <c r="BA89" i="1"/>
  <c r="HE85" i="1"/>
  <c r="HU89" i="1" s="1"/>
  <c r="HE61" i="1"/>
  <c r="HU65" i="1" s="1"/>
  <c r="BF118" i="1"/>
  <c r="HC20" i="1"/>
  <c r="HS24" i="1" s="1"/>
  <c r="HC36" i="1"/>
  <c r="HS40" i="1" s="1"/>
  <c r="BA75" i="1"/>
  <c r="BR117" i="1"/>
  <c r="HC70" i="1"/>
  <c r="HS74" i="1" s="1"/>
  <c r="IE74" i="1" s="1"/>
  <c r="HC94" i="1"/>
  <c r="HS98" i="1" s="1"/>
  <c r="BF119" i="1"/>
  <c r="BQ119" i="1" s="1"/>
  <c r="HC115" i="1"/>
  <c r="HS119" i="1" s="1"/>
  <c r="HC87" i="1"/>
  <c r="HS91" i="1" s="1"/>
  <c r="BF91" i="1"/>
  <c r="BF79" i="1"/>
  <c r="HC75" i="1"/>
  <c r="HS79" i="1" s="1"/>
  <c r="BE77" i="1"/>
  <c r="HF73" i="1"/>
  <c r="HV77" i="1" s="1"/>
  <c r="BA76" i="1"/>
  <c r="HE72" i="1"/>
  <c r="HU76" i="1" s="1"/>
  <c r="BA72" i="1"/>
  <c r="HE68" i="1"/>
  <c r="HU72" i="1" s="1"/>
  <c r="BF71" i="1"/>
  <c r="HC67" i="1"/>
  <c r="HS71" i="1" s="1"/>
  <c r="FM82" i="1"/>
  <c r="FM78" i="1"/>
  <c r="FM69" i="1"/>
  <c r="BI87" i="1"/>
  <c r="BG84" i="1"/>
  <c r="BK83" i="1"/>
  <c r="BJ76" i="1"/>
  <c r="BH74" i="1"/>
  <c r="BJ70" i="1"/>
  <c r="AY63" i="1"/>
  <c r="BD59" i="1"/>
  <c r="BD55" i="1"/>
  <c r="AY53" i="1"/>
  <c r="BD47" i="1"/>
  <c r="AY47" i="1"/>
  <c r="AY45" i="1"/>
  <c r="BD41" i="1"/>
  <c r="AY41" i="1"/>
  <c r="BD37" i="1"/>
  <c r="AY35" i="1"/>
  <c r="AY33" i="1"/>
  <c r="BD29" i="1"/>
  <c r="AY29" i="1"/>
  <c r="BD27" i="1"/>
  <c r="AY21" i="1"/>
  <c r="AY19" i="1"/>
  <c r="BD17" i="1"/>
  <c r="AY17" i="1"/>
  <c r="BD13" i="1"/>
  <c r="FM56" i="1"/>
  <c r="FM41" i="1"/>
  <c r="HH54" i="1"/>
  <c r="HX58" i="1" s="1"/>
  <c r="HH53" i="1"/>
  <c r="HX57" i="1" s="1"/>
  <c r="HH51" i="1"/>
  <c r="HX55" i="1" s="1"/>
  <c r="HH50" i="1"/>
  <c r="HX54" i="1" s="1"/>
  <c r="HH49" i="1"/>
  <c r="HX53" i="1" s="1"/>
  <c r="HH48" i="1"/>
  <c r="HX52" i="1" s="1"/>
  <c r="HH46" i="1"/>
  <c r="HX50" i="1" s="1"/>
  <c r="HH41" i="1"/>
  <c r="HX45" i="1" s="1"/>
  <c r="HH40" i="1"/>
  <c r="HX44" i="1" s="1"/>
  <c r="HI36" i="1"/>
  <c r="HY40" i="1" s="1"/>
  <c r="HH35" i="1"/>
  <c r="HX39" i="1" s="1"/>
  <c r="HH34" i="1"/>
  <c r="HX38" i="1" s="1"/>
  <c r="HH29" i="1"/>
  <c r="HX33" i="1" s="1"/>
  <c r="HH26" i="1"/>
  <c r="HX30" i="1" s="1"/>
  <c r="HH23" i="1"/>
  <c r="HX27" i="1" s="1"/>
  <c r="HH18" i="1"/>
  <c r="HX22" i="1" s="1"/>
  <c r="HI12" i="1"/>
  <c r="HY16" i="1" s="1"/>
  <c r="HH11" i="1"/>
  <c r="HX15" i="1" s="1"/>
  <c r="HH10" i="1"/>
  <c r="HX14" i="1" s="1"/>
  <c r="HH7" i="1"/>
  <c r="HX11" i="1" s="1"/>
  <c r="HH6" i="1"/>
  <c r="HX10" i="1" s="1"/>
  <c r="FM58" i="1"/>
  <c r="FM53" i="1"/>
  <c r="FM48" i="1"/>
  <c r="FM42" i="1"/>
  <c r="FM18" i="1"/>
  <c r="HI45" i="1"/>
  <c r="HY49" i="1" s="1"/>
  <c r="FM79" i="1"/>
  <c r="FM83" i="1"/>
  <c r="FM72" i="1"/>
  <c r="FM67" i="1"/>
  <c r="BJ130" i="1"/>
  <c r="BI126" i="1"/>
  <c r="BH124" i="1"/>
  <c r="BI119" i="1"/>
  <c r="BK116" i="1"/>
  <c r="BH111" i="1"/>
  <c r="BI106" i="1"/>
  <c r="BJ103" i="1"/>
  <c r="BH102" i="1"/>
  <c r="FM63" i="1"/>
  <c r="FM61" i="1"/>
  <c r="FM55" i="1"/>
  <c r="FM51" i="1"/>
  <c r="FM46" i="1"/>
  <c r="FM36" i="1"/>
  <c r="FM32" i="1"/>
  <c r="FM20" i="1"/>
  <c r="HH52" i="1"/>
  <c r="HX56" i="1" s="1"/>
  <c r="HG40" i="1"/>
  <c r="HW44" i="1" s="1"/>
  <c r="GA12" i="1"/>
  <c r="FX83" i="1"/>
  <c r="FX105" i="1"/>
  <c r="FX121" i="1"/>
  <c r="FX123" i="1"/>
  <c r="HG48" i="1"/>
  <c r="HW52" i="1" s="1"/>
  <c r="GA27" i="1"/>
  <c r="EW27" i="1" s="1"/>
  <c r="FX109" i="1"/>
  <c r="HC98" i="1"/>
  <c r="HS102" i="1" s="1"/>
  <c r="FX113" i="1"/>
  <c r="HF84" i="1"/>
  <c r="HV88" i="1" s="1"/>
  <c r="HC82" i="1"/>
  <c r="HS86" i="1" s="1"/>
  <c r="FN64" i="1"/>
  <c r="HE111" i="1"/>
  <c r="HU115" i="1" s="1"/>
  <c r="IH115" i="1" s="1"/>
  <c r="HE119" i="1"/>
  <c r="HU123" i="1" s="1"/>
  <c r="BJ124" i="1"/>
  <c r="HF108" i="1"/>
  <c r="HV112" i="1" s="1"/>
  <c r="FM10" i="1"/>
  <c r="FX77" i="1"/>
  <c r="HG17" i="1"/>
  <c r="HW21" i="1" s="1"/>
  <c r="BJ102" i="1"/>
  <c r="HC8" i="1"/>
  <c r="HS12" i="1" s="1"/>
  <c r="BE92" i="1"/>
  <c r="HF124" i="1"/>
  <c r="HV128" i="1" s="1"/>
  <c r="GA9" i="1"/>
  <c r="FX9" i="1" s="1"/>
  <c r="HE99" i="1"/>
  <c r="HU103" i="1" s="1"/>
  <c r="BI130" i="1"/>
  <c r="BK130" i="1"/>
  <c r="BH130" i="1"/>
  <c r="BG130" i="1"/>
  <c r="BI127" i="1"/>
  <c r="BK127" i="1"/>
  <c r="BK126" i="1"/>
  <c r="BG126" i="1"/>
  <c r="BH126" i="1"/>
  <c r="BJ126" i="1"/>
  <c r="BK123" i="1"/>
  <c r="BG123" i="1"/>
  <c r="BJ123" i="1"/>
  <c r="BH117" i="1"/>
  <c r="BJ117" i="1"/>
  <c r="BI117" i="1"/>
  <c r="BK117" i="1"/>
  <c r="BG114" i="1"/>
  <c r="BI114" i="1"/>
  <c r="BK114" i="1"/>
  <c r="BK112" i="1"/>
  <c r="BH112" i="1"/>
  <c r="BJ112" i="1"/>
  <c r="BJ105" i="1"/>
  <c r="BK105" i="1"/>
  <c r="BH105" i="1"/>
  <c r="BI105" i="1"/>
  <c r="BG105" i="1"/>
  <c r="BI104" i="1"/>
  <c r="BJ104" i="1"/>
  <c r="BG104" i="1"/>
  <c r="BH104" i="1"/>
  <c r="BJ94" i="1"/>
  <c r="BK94" i="1"/>
  <c r="BI94" i="1"/>
  <c r="BG92" i="1"/>
  <c r="BI92" i="1"/>
  <c r="BH92" i="1"/>
  <c r="BJ80" i="1"/>
  <c r="BH80" i="1"/>
  <c r="BK80" i="1"/>
  <c r="BI78" i="1"/>
  <c r="BH78" i="1"/>
  <c r="BJ78" i="1"/>
  <c r="BH75" i="1"/>
  <c r="BJ75" i="1"/>
  <c r="BG75" i="1"/>
  <c r="BK72" i="1"/>
  <c r="BJ72" i="1"/>
  <c r="BH72" i="1"/>
  <c r="BJ69" i="1"/>
  <c r="BG69" i="1"/>
  <c r="BH69" i="1"/>
  <c r="BH66" i="1"/>
  <c r="BK66" i="1"/>
  <c r="FL16" i="1"/>
  <c r="FN16" i="1" s="1"/>
  <c r="FL48" i="1"/>
  <c r="FN48" i="1" s="1"/>
  <c r="FL45" i="1"/>
  <c r="FN45" i="1" s="1"/>
  <c r="FL46" i="1"/>
  <c r="FN46" i="1" s="1"/>
  <c r="FL20" i="1"/>
  <c r="FN20" i="1" s="1"/>
  <c r="FL49" i="1"/>
  <c r="FN49" i="1" s="1"/>
  <c r="FL55" i="1"/>
  <c r="FN55" i="1" s="1"/>
  <c r="FL54" i="1"/>
  <c r="FN54" i="1" s="1"/>
  <c r="FL28" i="1"/>
  <c r="FN28" i="1" s="1"/>
  <c r="FL30" i="1"/>
  <c r="FN30" i="1" s="1"/>
  <c r="FL5" i="1"/>
  <c r="FN5" i="1" s="1"/>
  <c r="FL15" i="1"/>
  <c r="FN15" i="1" s="1"/>
  <c r="FL11" i="1"/>
  <c r="FN11" i="1" s="1"/>
  <c r="FL9" i="1"/>
  <c r="FN9" i="1" s="1"/>
  <c r="FL14" i="1"/>
  <c r="FN14" i="1" s="1"/>
  <c r="BI74" i="1"/>
  <c r="BK104" i="1"/>
  <c r="BJ116" i="1"/>
  <c r="BH119" i="1"/>
  <c r="BG74" i="1"/>
  <c r="BJ106" i="1"/>
  <c r="FL31" i="1"/>
  <c r="FN31" i="1" s="1"/>
  <c r="AX65" i="1"/>
  <c r="BJ128" i="1"/>
  <c r="BH128" i="1"/>
  <c r="BK128" i="1"/>
  <c r="BI121" i="1"/>
  <c r="BK121" i="1"/>
  <c r="BH108" i="1"/>
  <c r="BJ108" i="1"/>
  <c r="BG98" i="1"/>
  <c r="BJ98" i="1"/>
  <c r="BI98" i="1"/>
  <c r="BK98" i="1"/>
  <c r="BI93" i="1"/>
  <c r="BG93" i="1"/>
  <c r="BJ93" i="1"/>
  <c r="BH89" i="1"/>
  <c r="BJ89" i="1"/>
  <c r="BI89" i="1"/>
  <c r="BI86" i="1"/>
  <c r="BJ86" i="1"/>
  <c r="BH86" i="1"/>
  <c r="BI81" i="1"/>
  <c r="BJ81" i="1"/>
  <c r="BK81" i="1"/>
  <c r="BK77" i="1"/>
  <c r="BI77" i="1"/>
  <c r="BH70" i="1"/>
  <c r="BI70" i="1"/>
  <c r="BK70" i="1"/>
  <c r="BH68" i="1"/>
  <c r="BG68" i="1"/>
  <c r="BJ68" i="1"/>
  <c r="BC65" i="1"/>
  <c r="BG81" i="1"/>
  <c r="BG121" i="1"/>
  <c r="BH77" i="1"/>
  <c r="BJ83" i="1"/>
  <c r="BG127" i="1"/>
  <c r="BJ114" i="1"/>
  <c r="BA133" i="1"/>
  <c r="HE129" i="1"/>
  <c r="HU133" i="1" s="1"/>
  <c r="HC129" i="1"/>
  <c r="HS133" i="1" s="1"/>
  <c r="BF133" i="1"/>
  <c r="BG132" i="1"/>
  <c r="BH132" i="1"/>
  <c r="BJ132" i="1"/>
  <c r="BK132" i="1"/>
  <c r="BI132" i="1"/>
  <c r="BK122" i="1"/>
  <c r="BJ122" i="1"/>
  <c r="BI122" i="1"/>
  <c r="BG122" i="1"/>
  <c r="BH122" i="1"/>
  <c r="BJ119" i="1"/>
  <c r="BG119" i="1"/>
  <c r="BK119" i="1"/>
  <c r="BI116" i="1"/>
  <c r="BG116" i="1"/>
  <c r="BH116" i="1"/>
  <c r="BK110" i="1"/>
  <c r="BG110" i="1"/>
  <c r="BH110" i="1"/>
  <c r="BJ110" i="1"/>
  <c r="BI110" i="1"/>
  <c r="BH106" i="1"/>
  <c r="BG106" i="1"/>
  <c r="BK106" i="1"/>
  <c r="BI100" i="1"/>
  <c r="BH100" i="1"/>
  <c r="BJ100" i="1"/>
  <c r="BJ96" i="1"/>
  <c r="BH96" i="1"/>
  <c r="BK96" i="1"/>
  <c r="BH95" i="1"/>
  <c r="BG95" i="1"/>
  <c r="BH90" i="1"/>
  <c r="BJ90" i="1"/>
  <c r="BG90" i="1"/>
  <c r="BI90" i="1"/>
  <c r="BJ88" i="1"/>
  <c r="BI88" i="1"/>
  <c r="BH88" i="1"/>
  <c r="BK88" i="1"/>
  <c r="BH85" i="1"/>
  <c r="BI85" i="1"/>
  <c r="BK82" i="1"/>
  <c r="BI82" i="1"/>
  <c r="BG82" i="1"/>
  <c r="BK73" i="1"/>
  <c r="BI73" i="1"/>
  <c r="BG73" i="1"/>
  <c r="BJ73" i="1"/>
  <c r="FL21" i="1"/>
  <c r="FN21" i="1" s="1"/>
  <c r="BH98" i="1"/>
  <c r="BH94" i="1"/>
  <c r="BI66" i="1"/>
  <c r="BK78" i="1"/>
  <c r="BH114" i="1"/>
  <c r="BH93" i="1"/>
  <c r="BG117" i="1"/>
  <c r="FL37" i="1"/>
  <c r="FN37" i="1" s="1"/>
  <c r="FL13" i="1"/>
  <c r="FN13" i="1" s="1"/>
  <c r="EW47" i="1"/>
  <c r="FX49" i="1"/>
  <c r="EW49" i="1"/>
  <c r="EW53" i="1"/>
  <c r="FX53" i="1"/>
  <c r="EW61" i="1"/>
  <c r="EW71" i="1"/>
  <c r="EY71" i="1" s="1"/>
  <c r="FX71" i="1"/>
  <c r="EW73" i="1"/>
  <c r="EY73" i="1" s="1"/>
  <c r="FX73" i="1"/>
  <c r="EW81" i="1"/>
  <c r="EY81" i="1" s="1"/>
  <c r="FX81" i="1"/>
  <c r="EW77" i="1"/>
  <c r="EY77" i="1" s="1"/>
  <c r="HG32" i="1"/>
  <c r="HW36" i="1" s="1"/>
  <c r="HG22" i="1"/>
  <c r="HW26" i="1" s="1"/>
  <c r="HW65" i="1"/>
  <c r="HH5" i="1"/>
  <c r="HX9" i="1" s="1"/>
  <c r="HX8" i="1" s="1"/>
  <c r="HX7" i="1" s="1"/>
  <c r="HX6" i="1" s="1"/>
  <c r="HX5" i="1" s="1"/>
  <c r="HH25" i="1"/>
  <c r="HX29" i="1" s="1"/>
  <c r="HG5" i="1"/>
  <c r="HW9" i="1" s="1"/>
  <c r="HW8" i="1" s="1"/>
  <c r="HW7" i="1" s="1"/>
  <c r="HW6" i="1" s="1"/>
  <c r="HW5" i="1" s="1"/>
  <c r="FX99" i="1"/>
  <c r="FM52" i="1"/>
  <c r="FL52" i="1"/>
  <c r="FN52" i="1" s="1"/>
  <c r="FL7" i="1"/>
  <c r="FN7" i="1" s="1"/>
  <c r="HH20" i="1"/>
  <c r="HX24" i="1" s="1"/>
  <c r="HH56" i="1"/>
  <c r="HX60" i="1" s="1"/>
  <c r="HH30" i="1"/>
  <c r="HX34" i="1" s="1"/>
  <c r="HH57" i="1"/>
  <c r="HX61" i="1" s="1"/>
  <c r="HH16" i="1"/>
  <c r="HX20" i="1" s="1"/>
  <c r="HH24" i="1"/>
  <c r="HX28" i="1" s="1"/>
  <c r="HH9" i="1"/>
  <c r="HX13" i="1" s="1"/>
  <c r="HH36" i="1"/>
  <c r="HX40" i="1" s="1"/>
  <c r="HH45" i="1"/>
  <c r="HX49" i="1" s="1"/>
  <c r="HH27" i="1"/>
  <c r="HX31" i="1" s="1"/>
  <c r="HH17" i="1"/>
  <c r="HX21" i="1" s="1"/>
  <c r="HH39" i="1"/>
  <c r="HX43" i="1" s="1"/>
  <c r="HG6" i="1"/>
  <c r="HW10" i="1" s="1"/>
  <c r="HG29" i="1"/>
  <c r="HW33" i="1" s="1"/>
  <c r="HG49" i="1"/>
  <c r="HW53" i="1" s="1"/>
  <c r="HG54" i="1"/>
  <c r="HW58" i="1" s="1"/>
  <c r="HG11" i="1"/>
  <c r="HW15" i="1" s="1"/>
  <c r="HG13" i="1"/>
  <c r="HW17" i="1" s="1"/>
  <c r="HG23" i="1"/>
  <c r="HW27" i="1" s="1"/>
  <c r="HG26" i="1"/>
  <c r="HW30" i="1" s="1"/>
  <c r="HG51" i="1"/>
  <c r="HW55" i="1" s="1"/>
  <c r="HG41" i="1"/>
  <c r="HW45" i="1" s="1"/>
  <c r="HG18" i="1"/>
  <c r="HW22" i="1" s="1"/>
  <c r="HG53" i="1"/>
  <c r="HW57" i="1" s="1"/>
  <c r="HG42" i="1"/>
  <c r="HW46" i="1" s="1"/>
  <c r="HG15" i="1"/>
  <c r="HW19" i="1" s="1"/>
  <c r="HG30" i="1"/>
  <c r="HW34" i="1" s="1"/>
  <c r="GA15" i="1"/>
  <c r="GA34" i="1"/>
  <c r="FX34" i="1" s="1"/>
  <c r="GA6" i="1"/>
  <c r="GA17" i="1"/>
  <c r="EW17" i="1" s="1"/>
  <c r="GA36" i="1"/>
  <c r="FX36" i="1" s="1"/>
  <c r="GA23" i="1"/>
  <c r="GA11" i="1"/>
  <c r="EW11" i="1" s="1"/>
  <c r="GA19" i="1"/>
  <c r="FX19" i="1" s="1"/>
  <c r="GA30" i="1"/>
  <c r="EW30" i="1" s="1"/>
  <c r="GA43" i="1"/>
  <c r="GA35" i="1"/>
  <c r="EW45" i="1"/>
  <c r="GA20" i="1"/>
  <c r="EW20" i="1" s="1"/>
  <c r="GA38" i="1"/>
  <c r="EW38" i="1" s="1"/>
  <c r="GA22" i="1"/>
  <c r="GA32" i="1"/>
  <c r="EW32" i="1" s="1"/>
  <c r="GA26" i="1"/>
  <c r="GA16" i="1"/>
  <c r="GA33" i="1"/>
  <c r="GA31" i="1"/>
  <c r="GA18" i="1"/>
  <c r="GA40" i="1"/>
  <c r="FX40" i="1" s="1"/>
  <c r="GA5" i="1"/>
  <c r="GA29" i="1"/>
  <c r="GA25" i="1"/>
  <c r="GA7" i="1"/>
  <c r="GA10" i="1"/>
  <c r="GA39" i="1"/>
  <c r="FX45" i="1"/>
  <c r="GA24" i="1"/>
  <c r="FX24" i="1" s="1"/>
  <c r="GA8" i="1"/>
  <c r="FX8" i="1" s="1"/>
  <c r="GA14" i="1"/>
  <c r="GA13" i="1"/>
  <c r="GA28" i="1"/>
  <c r="FX28" i="1" s="1"/>
  <c r="GA21" i="1"/>
  <c r="EW21" i="1" s="1"/>
  <c r="EW55" i="1"/>
  <c r="EW65" i="1"/>
  <c r="EY65" i="1" s="1"/>
  <c r="FX65" i="1"/>
  <c r="EW69" i="1"/>
  <c r="EW83" i="1"/>
  <c r="EY83" i="1" s="1"/>
  <c r="EW85" i="1"/>
  <c r="EW87" i="1"/>
  <c r="EY87" i="1" s="1"/>
  <c r="FX87" i="1"/>
  <c r="EW97" i="1"/>
  <c r="EY97" i="1" s="1"/>
  <c r="FX97" i="1"/>
  <c r="FX51" i="1"/>
  <c r="FX79" i="1"/>
  <c r="FX57" i="1"/>
  <c r="HG38" i="1"/>
  <c r="HW42" i="1" s="1"/>
  <c r="HG36" i="1"/>
  <c r="HW40" i="1" s="1"/>
  <c r="HG52" i="1"/>
  <c r="HW56" i="1" s="1"/>
  <c r="HG19" i="1"/>
  <c r="HW23" i="1" s="1"/>
  <c r="HH19" i="1"/>
  <c r="HX23" i="1" s="1"/>
  <c r="HH12" i="1"/>
  <c r="HX16" i="1" s="1"/>
  <c r="FN62" i="1"/>
  <c r="HG21" i="1"/>
  <c r="HW25" i="1" s="1"/>
  <c r="HG37" i="1"/>
  <c r="HW41" i="1" s="1"/>
  <c r="FL47" i="1"/>
  <c r="FN47" i="1" s="1"/>
  <c r="HG16" i="1"/>
  <c r="HW20" i="1" s="1"/>
  <c r="HG10" i="1"/>
  <c r="HW14" i="1" s="1"/>
  <c r="HG50" i="1"/>
  <c r="HW54" i="1" s="1"/>
  <c r="HG34" i="1"/>
  <c r="HW38" i="1" s="1"/>
  <c r="HG25" i="1"/>
  <c r="HW29" i="1" s="1"/>
  <c r="HH37" i="1"/>
  <c r="HX41" i="1" s="1"/>
  <c r="HH60" i="1"/>
  <c r="HX64" i="1" s="1"/>
  <c r="GA41" i="1"/>
  <c r="GA42" i="1"/>
  <c r="HH59" i="1"/>
  <c r="HX63" i="1" s="1"/>
  <c r="FX59" i="1"/>
  <c r="GA37" i="1"/>
  <c r="HH31" i="1"/>
  <c r="HX35" i="1" s="1"/>
  <c r="EW101" i="1"/>
  <c r="EY101" i="1" s="1"/>
  <c r="FX101" i="1"/>
  <c r="EW103" i="1"/>
  <c r="EY103" i="1" s="1"/>
  <c r="FX103" i="1"/>
  <c r="EW105" i="1"/>
  <c r="EY105" i="1" s="1"/>
  <c r="EW115" i="1"/>
  <c r="EY115" i="1" s="1"/>
  <c r="FX115" i="1"/>
  <c r="EW117" i="1"/>
  <c r="EY117" i="1" s="1"/>
  <c r="FX117" i="1"/>
  <c r="EW119" i="1"/>
  <c r="EY119" i="1" s="1"/>
  <c r="EW121" i="1"/>
  <c r="EY121" i="1" s="1"/>
  <c r="EW123" i="1"/>
  <c r="EY123" i="1" s="1"/>
  <c r="FX125" i="1"/>
  <c r="EW125" i="1"/>
  <c r="EY125" i="1" s="1"/>
  <c r="EW127" i="1"/>
  <c r="EY127" i="1" s="1"/>
  <c r="FX127" i="1"/>
  <c r="EW129" i="1"/>
  <c r="EY129" i="1" s="1"/>
  <c r="EW131" i="1"/>
  <c r="BA131" i="1"/>
  <c r="HE127" i="1"/>
  <c r="HU131" i="1" s="1"/>
  <c r="HC126" i="1"/>
  <c r="HS130" i="1" s="1"/>
  <c r="BF130" i="1"/>
  <c r="BA127" i="1"/>
  <c r="HE123" i="1"/>
  <c r="HU127" i="1" s="1"/>
  <c r="BF126" i="1"/>
  <c r="HC122" i="1"/>
  <c r="HS126" i="1" s="1"/>
  <c r="BE124" i="1"/>
  <c r="BN124" i="1" s="1"/>
  <c r="HF120" i="1"/>
  <c r="HV124" i="1" s="1"/>
  <c r="BF122" i="1"/>
  <c r="HC118" i="1"/>
  <c r="HS122" i="1" s="1"/>
  <c r="BE120" i="1"/>
  <c r="HF116" i="1"/>
  <c r="HV120" i="1" s="1"/>
  <c r="IB120" i="1" s="1"/>
  <c r="BE116" i="1"/>
  <c r="HF112" i="1"/>
  <c r="HV116" i="1" s="1"/>
  <c r="IH116" i="1" s="1"/>
  <c r="BA111" i="1"/>
  <c r="HE107" i="1"/>
  <c r="HU111" i="1" s="1"/>
  <c r="BF110" i="1"/>
  <c r="HC106" i="1"/>
  <c r="HS110" i="1" s="1"/>
  <c r="HE103" i="1"/>
  <c r="HU107" i="1" s="1"/>
  <c r="BA107" i="1"/>
  <c r="BN107" i="1" s="1"/>
  <c r="BF106" i="1"/>
  <c r="HC102" i="1"/>
  <c r="HS106" i="1" s="1"/>
  <c r="BE104" i="1"/>
  <c r="HF100" i="1"/>
  <c r="HV104" i="1" s="1"/>
  <c r="BE100" i="1"/>
  <c r="HF96" i="1"/>
  <c r="HV100" i="1" s="1"/>
  <c r="BA99" i="1"/>
  <c r="HE95" i="1"/>
  <c r="HU99" i="1" s="1"/>
  <c r="HF92" i="1"/>
  <c r="HV96" i="1" s="1"/>
  <c r="BE96" i="1"/>
  <c r="BA95" i="1"/>
  <c r="HE91" i="1"/>
  <c r="HU95" i="1" s="1"/>
  <c r="BF94" i="1"/>
  <c r="HC90" i="1"/>
  <c r="HS94" i="1" s="1"/>
  <c r="BA91" i="1"/>
  <c r="BN91" i="1" s="1"/>
  <c r="HE87" i="1"/>
  <c r="HU91" i="1" s="1"/>
  <c r="BF90" i="1"/>
  <c r="HC86" i="1"/>
  <c r="HS90" i="1" s="1"/>
  <c r="BA87" i="1"/>
  <c r="BM87" i="1" s="1"/>
  <c r="HE83" i="1"/>
  <c r="HU87" i="1" s="1"/>
  <c r="BE84" i="1"/>
  <c r="BR84" i="1" s="1"/>
  <c r="HF80" i="1"/>
  <c r="HV84" i="1" s="1"/>
  <c r="BA83" i="1"/>
  <c r="HE79" i="1"/>
  <c r="HU83" i="1" s="1"/>
  <c r="HC78" i="1"/>
  <c r="HS82" i="1" s="1"/>
  <c r="BF82" i="1"/>
  <c r="BA79" i="1"/>
  <c r="HE75" i="1"/>
  <c r="HU79" i="1" s="1"/>
  <c r="BF78" i="1"/>
  <c r="BQ78" i="1" s="1"/>
  <c r="HC74" i="1"/>
  <c r="HS78" i="1" s="1"/>
  <c r="BE76" i="1"/>
  <c r="HF72" i="1"/>
  <c r="HV76" i="1" s="1"/>
  <c r="BE72" i="1"/>
  <c r="HF68" i="1"/>
  <c r="HV72" i="1" s="1"/>
  <c r="BA71" i="1"/>
  <c r="HE67" i="1"/>
  <c r="HU71" i="1" s="1"/>
  <c r="BF70" i="1"/>
  <c r="HC66" i="1"/>
  <c r="HS70" i="1" s="1"/>
  <c r="BA67" i="1"/>
  <c r="HE63" i="1"/>
  <c r="HU67" i="1" s="1"/>
  <c r="BF66" i="1"/>
  <c r="BR66" i="1" s="1"/>
  <c r="HC62" i="1"/>
  <c r="HS66" i="1" s="1"/>
  <c r="HC44" i="1"/>
  <c r="HS48" i="1" s="1"/>
  <c r="BF56" i="1"/>
  <c r="BF52" i="1"/>
  <c r="BF28" i="1"/>
  <c r="FX129" i="1"/>
  <c r="HE115" i="1"/>
  <c r="HU119" i="1" s="1"/>
  <c r="FX119" i="1"/>
  <c r="FX107" i="1"/>
  <c r="FX95" i="1"/>
  <c r="FX91" i="1"/>
  <c r="FX75" i="1"/>
  <c r="FX67" i="1"/>
  <c r="FX55" i="1"/>
  <c r="FX47" i="1"/>
  <c r="FM37" i="1"/>
  <c r="FM33" i="1"/>
  <c r="FM29" i="1"/>
  <c r="FM25" i="1"/>
  <c r="FM21" i="1"/>
  <c r="FM17" i="1"/>
  <c r="FM13" i="1"/>
  <c r="HG46" i="1"/>
  <c r="HW50" i="1" s="1"/>
  <c r="HG35" i="1"/>
  <c r="HW39" i="1" s="1"/>
  <c r="HH8" i="1"/>
  <c r="HX12" i="1" s="1"/>
  <c r="BJ87" i="1"/>
  <c r="BK85" i="1"/>
  <c r="BK84" i="1"/>
  <c r="BK69" i="1"/>
  <c r="BI68" i="1"/>
  <c r="FM64" i="1"/>
  <c r="FM65" i="1"/>
  <c r="HH38" i="1"/>
  <c r="HX42" i="1" s="1"/>
  <c r="HG24" i="1"/>
  <c r="HW28" i="1" s="1"/>
  <c r="HH22" i="1"/>
  <c r="HX26" i="1" s="1"/>
  <c r="HG12" i="1"/>
  <c r="HW16" i="1" s="1"/>
  <c r="GA44" i="1"/>
  <c r="EW44" i="1" s="1"/>
  <c r="FM73" i="1"/>
  <c r="BH127" i="1"/>
  <c r="BH121" i="1"/>
  <c r="FM28" i="1"/>
  <c r="FM12" i="1"/>
  <c r="HG27" i="1"/>
  <c r="HW31" i="1" s="1"/>
  <c r="BJ95" i="1"/>
  <c r="BK92" i="1"/>
  <c r="BH84" i="1"/>
  <c r="BB24" i="1"/>
  <c r="BB42" i="1"/>
  <c r="BB48" i="1"/>
  <c r="BB64" i="1"/>
  <c r="AZ65" i="1"/>
  <c r="FL39" i="1"/>
  <c r="FN39" i="1" s="1"/>
  <c r="HJ52" i="1"/>
  <c r="HZ56" i="1" s="1"/>
  <c r="HJ25" i="1"/>
  <c r="HZ29" i="1" s="1"/>
  <c r="HJ58" i="1"/>
  <c r="HZ62" i="1" s="1"/>
  <c r="HJ60" i="1"/>
  <c r="HZ64" i="1" s="1"/>
  <c r="HJ38" i="1"/>
  <c r="HZ42" i="1" s="1"/>
  <c r="HJ37" i="1"/>
  <c r="HZ41" i="1" s="1"/>
  <c r="HJ56" i="1"/>
  <c r="HZ60" i="1" s="1"/>
  <c r="HJ59" i="1"/>
  <c r="HZ63" i="1" s="1"/>
  <c r="HJ43" i="1"/>
  <c r="HZ47" i="1" s="1"/>
  <c r="HY65" i="1"/>
  <c r="HI21" i="1"/>
  <c r="HY25" i="1" s="1"/>
  <c r="HI19" i="1"/>
  <c r="HY23" i="1" s="1"/>
  <c r="HI10" i="1"/>
  <c r="HY14" i="1" s="1"/>
  <c r="HI38" i="1"/>
  <c r="HY42" i="1" s="1"/>
  <c r="HD14" i="1"/>
  <c r="HT18" i="1" s="1"/>
  <c r="HD43" i="1"/>
  <c r="HT47" i="1" s="1"/>
  <c r="HD20" i="1"/>
  <c r="HT24" i="1" s="1"/>
  <c r="HD57" i="1"/>
  <c r="HT61" i="1" s="1"/>
  <c r="HD27" i="1"/>
  <c r="HT31" i="1" s="1"/>
  <c r="HD28" i="1"/>
  <c r="HT32" i="1" s="1"/>
  <c r="HD44" i="1"/>
  <c r="HT48" i="1" s="1"/>
  <c r="HD56" i="1"/>
  <c r="HT60" i="1" s="1"/>
  <c r="HD60" i="1"/>
  <c r="HT64" i="1" s="1"/>
  <c r="HD32" i="1"/>
  <c r="HT36" i="1" s="1"/>
  <c r="HD58" i="1"/>
  <c r="HT62" i="1" s="1"/>
  <c r="HD33" i="1"/>
  <c r="HT37" i="1" s="1"/>
  <c r="EW46" i="1"/>
  <c r="EW48" i="1"/>
  <c r="FX48" i="1"/>
  <c r="EW50" i="1"/>
  <c r="BI123" i="1"/>
  <c r="BH123" i="1"/>
  <c r="BG112" i="1"/>
  <c r="BI112" i="1"/>
  <c r="BG108" i="1"/>
  <c r="BI108" i="1"/>
  <c r="BG94" i="1"/>
  <c r="BJ92" i="1"/>
  <c r="BK90" i="1"/>
  <c r="BG88" i="1"/>
  <c r="BG86" i="1"/>
  <c r="FM43" i="1"/>
  <c r="FM38" i="1"/>
  <c r="FM34" i="1"/>
  <c r="FM30" i="1"/>
  <c r="FM14" i="1"/>
  <c r="FM9" i="1"/>
  <c r="FM8" i="1"/>
  <c r="FM6" i="1"/>
  <c r="HI37" i="1"/>
  <c r="HY41" i="1" s="1"/>
  <c r="HI32" i="1"/>
  <c r="HY36" i="1" s="1"/>
  <c r="HI27" i="1"/>
  <c r="HY31" i="1" s="1"/>
  <c r="HI25" i="1"/>
  <c r="HY29" i="1" s="1"/>
  <c r="HI22" i="1"/>
  <c r="HY26" i="1" s="1"/>
  <c r="HI17" i="1"/>
  <c r="HY21" i="1" s="1"/>
  <c r="HI13" i="1"/>
  <c r="HY17" i="1" s="1"/>
  <c r="HD52" i="1"/>
  <c r="HT56" i="1" s="1"/>
  <c r="HJ47" i="1"/>
  <c r="HZ51" i="1" s="1"/>
  <c r="HD47" i="1"/>
  <c r="HT51" i="1" s="1"/>
  <c r="HJ36" i="1"/>
  <c r="HZ40" i="1" s="1"/>
  <c r="HD36" i="1"/>
  <c r="HT40" i="1" s="1"/>
  <c r="HJ31" i="1"/>
  <c r="HZ35" i="1" s="1"/>
  <c r="HD31" i="1"/>
  <c r="HT35" i="1" s="1"/>
  <c r="HJ30" i="1"/>
  <c r="HZ34" i="1" s="1"/>
  <c r="HD30" i="1"/>
  <c r="HT34" i="1" s="1"/>
  <c r="HJ24" i="1"/>
  <c r="HZ28" i="1" s="1"/>
  <c r="HD24" i="1"/>
  <c r="HT28" i="1" s="1"/>
  <c r="HJ19" i="1"/>
  <c r="HZ23" i="1" s="1"/>
  <c r="HJ16" i="1"/>
  <c r="HZ20" i="1" s="1"/>
  <c r="HD16" i="1"/>
  <c r="HT20" i="1" s="1"/>
  <c r="HJ12" i="1"/>
  <c r="HZ16" i="1" s="1"/>
  <c r="HJ8" i="1"/>
  <c r="HZ12" i="1" s="1"/>
  <c r="FN68" i="1"/>
  <c r="FN59" i="1"/>
  <c r="BN119" i="1"/>
  <c r="FL50" i="1"/>
  <c r="FN50" i="1" s="1"/>
  <c r="BJ82" i="1"/>
  <c r="BG78" i="1"/>
  <c r="BK75" i="1"/>
  <c r="BG70" i="1"/>
  <c r="BK68" i="1"/>
  <c r="BD61" i="1"/>
  <c r="FM60" i="1"/>
  <c r="FL57" i="1"/>
  <c r="FN57" i="1" s="1"/>
  <c r="FL53" i="1"/>
  <c r="FN53" i="1" s="1"/>
  <c r="FL44" i="1"/>
  <c r="FN44" i="1" s="1"/>
  <c r="FL18" i="1"/>
  <c r="FN18" i="1" s="1"/>
  <c r="FM7" i="1"/>
  <c r="FX93" i="1"/>
  <c r="FM68" i="1"/>
  <c r="BH103" i="1"/>
  <c r="BI103" i="1"/>
  <c r="BG103" i="1"/>
  <c r="BG102" i="1"/>
  <c r="BK102" i="1"/>
  <c r="BI102" i="1"/>
  <c r="BK100" i="1"/>
  <c r="BG100" i="1"/>
  <c r="BG96" i="1"/>
  <c r="BI96" i="1"/>
  <c r="BK87" i="1"/>
  <c r="BG87" i="1"/>
  <c r="BH87" i="1"/>
  <c r="BG85" i="1"/>
  <c r="BJ85" i="1"/>
  <c r="BI84" i="1"/>
  <c r="BJ84" i="1"/>
  <c r="BI83" i="1"/>
  <c r="BG83" i="1"/>
  <c r="BH81" i="1"/>
  <c r="BI80" i="1"/>
  <c r="BG80" i="1"/>
  <c r="BG77" i="1"/>
  <c r="BJ77" i="1"/>
  <c r="BH76" i="1"/>
  <c r="BG76" i="1"/>
  <c r="BK76" i="1"/>
  <c r="BK74" i="1"/>
  <c r="BJ74" i="1"/>
  <c r="BH73" i="1"/>
  <c r="BI72" i="1"/>
  <c r="BG72" i="1"/>
  <c r="BI69" i="1"/>
  <c r="BJ66" i="1"/>
  <c r="BG66" i="1"/>
  <c r="BE133" i="1"/>
  <c r="HF129" i="1"/>
  <c r="HV133" i="1" s="1"/>
  <c r="FL77" i="1"/>
  <c r="FM77" i="1"/>
  <c r="AY43" i="1"/>
  <c r="FL23" i="1"/>
  <c r="FN23" i="1" s="1"/>
  <c r="FL51" i="1"/>
  <c r="FN51" i="1" s="1"/>
  <c r="FL36" i="1"/>
  <c r="FN36" i="1" s="1"/>
  <c r="FL25" i="1"/>
  <c r="FN25" i="1" s="1"/>
  <c r="FL19" i="1"/>
  <c r="FN19" i="1" s="1"/>
  <c r="FL22" i="1"/>
  <c r="FN22" i="1" s="1"/>
  <c r="FL35" i="1"/>
  <c r="FN35" i="1" s="1"/>
  <c r="FL41" i="1"/>
  <c r="FN41" i="1" s="1"/>
  <c r="AY13" i="1"/>
  <c r="AY55" i="1"/>
  <c r="AY39" i="1"/>
  <c r="AY59" i="1"/>
  <c r="BD21" i="1"/>
  <c r="AY23" i="1"/>
  <c r="BD51" i="1"/>
  <c r="BD35" i="1"/>
  <c r="FL34" i="1"/>
  <c r="FN34" i="1" s="1"/>
  <c r="FM59" i="1"/>
  <c r="BD65" i="1"/>
  <c r="BD43" i="1"/>
  <c r="BD45" i="1"/>
  <c r="BD25" i="1"/>
  <c r="BD57" i="1"/>
  <c r="BD63" i="1"/>
  <c r="BD53" i="1"/>
  <c r="BD39" i="1"/>
  <c r="BD23" i="1"/>
  <c r="BD15" i="1"/>
  <c r="BD31" i="1"/>
  <c r="AY65" i="1"/>
  <c r="AY57" i="1"/>
  <c r="AY15" i="1"/>
  <c r="AY61" i="1"/>
  <c r="AY49" i="1"/>
  <c r="AY27" i="1"/>
  <c r="AY11" i="1"/>
  <c r="FL26" i="1"/>
  <c r="FN26" i="1" s="1"/>
  <c r="FM26" i="1"/>
  <c r="HI30" i="1"/>
  <c r="HY34" i="1" s="1"/>
  <c r="HI52" i="1"/>
  <c r="HY56" i="1" s="1"/>
  <c r="HI43" i="1"/>
  <c r="HY47" i="1" s="1"/>
  <c r="HI59" i="1"/>
  <c r="HY63" i="1" s="1"/>
  <c r="HI20" i="1"/>
  <c r="HY24" i="1" s="1"/>
  <c r="HI49" i="1"/>
  <c r="HY53" i="1" s="1"/>
  <c r="HI31" i="1"/>
  <c r="HY35" i="1" s="1"/>
  <c r="HI9" i="1"/>
  <c r="HY13" i="1" s="1"/>
  <c r="HI60" i="1"/>
  <c r="HY64" i="1" s="1"/>
  <c r="HI8" i="1"/>
  <c r="HY12" i="1" s="1"/>
  <c r="HI46" i="1"/>
  <c r="HY50" i="1" s="1"/>
  <c r="HI57" i="1"/>
  <c r="HY61" i="1" s="1"/>
  <c r="HI47" i="1"/>
  <c r="HY51" i="1" s="1"/>
  <c r="HI7" i="1"/>
  <c r="HY11" i="1" s="1"/>
  <c r="HI55" i="1"/>
  <c r="HY59" i="1" s="1"/>
  <c r="HI44" i="1"/>
  <c r="HY48" i="1" s="1"/>
  <c r="HI33" i="1"/>
  <c r="HY37" i="1" s="1"/>
  <c r="HI14" i="1"/>
  <c r="HY18" i="1" s="1"/>
  <c r="HI39" i="1"/>
  <c r="HY43" i="1" s="1"/>
  <c r="HI24" i="1"/>
  <c r="HY28" i="1" s="1"/>
  <c r="HI16" i="1"/>
  <c r="HY20" i="1" s="1"/>
  <c r="HH15" i="1"/>
  <c r="HX19" i="1" s="1"/>
  <c r="HH28" i="1"/>
  <c r="HX32" i="1" s="1"/>
  <c r="HH21" i="1"/>
  <c r="HX25" i="1" s="1"/>
  <c r="HH13" i="1"/>
  <c r="HX17" i="1" s="1"/>
  <c r="HH32" i="1"/>
  <c r="HX36" i="1" s="1"/>
  <c r="HH42" i="1"/>
  <c r="HX46" i="1" s="1"/>
  <c r="EV61" i="1"/>
  <c r="FX61" i="1"/>
  <c r="EV63" i="1"/>
  <c r="EY63" i="1" s="1"/>
  <c r="EV69" i="1"/>
  <c r="FX69" i="1"/>
  <c r="EV85" i="1"/>
  <c r="FX85" i="1"/>
  <c r="EV89" i="1"/>
  <c r="EY89" i="1" s="1"/>
  <c r="FX89" i="1"/>
  <c r="EV131" i="1"/>
  <c r="FX131" i="1"/>
  <c r="HC127" i="1"/>
  <c r="HS131" i="1" s="1"/>
  <c r="BF131" i="1"/>
  <c r="BF127" i="1"/>
  <c r="HC123" i="1"/>
  <c r="HS127" i="1" s="1"/>
  <c r="BE121" i="1"/>
  <c r="HF117" i="1"/>
  <c r="HV121" i="1" s="1"/>
  <c r="BF111" i="1"/>
  <c r="HC107" i="1"/>
  <c r="HS111" i="1" s="1"/>
  <c r="HE104" i="1"/>
  <c r="HU108" i="1" s="1"/>
  <c r="BA108" i="1"/>
  <c r="BF99" i="1"/>
  <c r="HC95" i="1"/>
  <c r="HS99" i="1" s="1"/>
  <c r="BA96" i="1"/>
  <c r="HE92" i="1"/>
  <c r="HU96" i="1" s="1"/>
  <c r="BA92" i="1"/>
  <c r="HE88" i="1"/>
  <c r="HU92" i="1" s="1"/>
  <c r="BE89" i="1"/>
  <c r="HF85" i="1"/>
  <c r="HV89" i="1" s="1"/>
  <c r="BA88" i="1"/>
  <c r="HE84" i="1"/>
  <c r="HU88" i="1" s="1"/>
  <c r="BF87" i="1"/>
  <c r="HC83" i="1"/>
  <c r="HS87" i="1" s="1"/>
  <c r="BE85" i="1"/>
  <c r="BQ85" i="1" s="1"/>
  <c r="HF81" i="1"/>
  <c r="HV85" i="1" s="1"/>
  <c r="BF83" i="1"/>
  <c r="HC79" i="1"/>
  <c r="HS83" i="1" s="1"/>
  <c r="BE81" i="1"/>
  <c r="HF77" i="1"/>
  <c r="HV81" i="1" s="1"/>
  <c r="IC81" i="1" s="1"/>
  <c r="BE73" i="1"/>
  <c r="HF69" i="1"/>
  <c r="HV73" i="1" s="1"/>
  <c r="BG128" i="1"/>
  <c r="AY37" i="1"/>
  <c r="FL6" i="1"/>
  <c r="FN6" i="1" s="1"/>
  <c r="FL12" i="1"/>
  <c r="FN12" i="1" s="1"/>
  <c r="FL29" i="1"/>
  <c r="FN29" i="1" s="1"/>
  <c r="FL38" i="1"/>
  <c r="FN38" i="1" s="1"/>
  <c r="FL33" i="1"/>
  <c r="FN33" i="1" s="1"/>
  <c r="FL27" i="1"/>
  <c r="FN27" i="1" s="1"/>
  <c r="FL17" i="1"/>
  <c r="FN17" i="1" s="1"/>
  <c r="AY51" i="1"/>
  <c r="BD33" i="1"/>
  <c r="BD19" i="1"/>
  <c r="AY31" i="1"/>
  <c r="AY25" i="1"/>
  <c r="FL32" i="1"/>
  <c r="FN32" i="1" s="1"/>
  <c r="BD49" i="1"/>
  <c r="FM66" i="1"/>
  <c r="HH55" i="1"/>
  <c r="HX59" i="1" s="1"/>
  <c r="HI54" i="1"/>
  <c r="HY58" i="1" s="1"/>
  <c r="HI53" i="1"/>
  <c r="HY57" i="1" s="1"/>
  <c r="HI51" i="1"/>
  <c r="HY55" i="1" s="1"/>
  <c r="HI50" i="1"/>
  <c r="HY54" i="1" s="1"/>
  <c r="HI48" i="1"/>
  <c r="HY52" i="1" s="1"/>
  <c r="HH44" i="1"/>
  <c r="HX48" i="1" s="1"/>
  <c r="HH43" i="1"/>
  <c r="HX47" i="1" s="1"/>
  <c r="HI41" i="1"/>
  <c r="HY45" i="1" s="1"/>
  <c r="HI40" i="1"/>
  <c r="HY44" i="1" s="1"/>
  <c r="HI35" i="1"/>
  <c r="HY39" i="1" s="1"/>
  <c r="HI34" i="1"/>
  <c r="HY38" i="1" s="1"/>
  <c r="HH33" i="1"/>
  <c r="HX37" i="1" s="1"/>
  <c r="HI29" i="1"/>
  <c r="HY33" i="1" s="1"/>
  <c r="HI26" i="1"/>
  <c r="HY30" i="1" s="1"/>
  <c r="HI23" i="1"/>
  <c r="HY27" i="1" s="1"/>
  <c r="HI18" i="1"/>
  <c r="HY22" i="1" s="1"/>
  <c r="HI15" i="1"/>
  <c r="HY19" i="1" s="1"/>
  <c r="HH14" i="1"/>
  <c r="HX18" i="1" s="1"/>
  <c r="HI11" i="1"/>
  <c r="HY15" i="1" s="1"/>
  <c r="HI6" i="1"/>
  <c r="HY10" i="1" s="1"/>
  <c r="HI5" i="1"/>
  <c r="HY9" i="1" s="1"/>
  <c r="HY8" i="1" s="1"/>
  <c r="HY7" i="1" s="1"/>
  <c r="HY6" i="1" s="1"/>
  <c r="HY5" i="1" s="1"/>
  <c r="HF13" i="1"/>
  <c r="HV17" i="1" s="1"/>
  <c r="BI113" i="1"/>
  <c r="BG113" i="1"/>
  <c r="BK113" i="1"/>
  <c r="BH113" i="1"/>
  <c r="FM62" i="1"/>
  <c r="FX76" i="1"/>
  <c r="BH79" i="1"/>
  <c r="FX80" i="1"/>
  <c r="FX90" i="1"/>
  <c r="FM31" i="1"/>
  <c r="BI128" i="1"/>
  <c r="BK108" i="1"/>
  <c r="FM54" i="1"/>
  <c r="FM19" i="1"/>
  <c r="FM5" i="1"/>
  <c r="BK86" i="1"/>
  <c r="BI76" i="1"/>
  <c r="BI75" i="1"/>
  <c r="BJ121" i="1"/>
  <c r="HJ53" i="1"/>
  <c r="HZ57" i="1" s="1"/>
  <c r="HJ50" i="1"/>
  <c r="HZ54" i="1" s="1"/>
  <c r="HJ48" i="1"/>
  <c r="HZ52" i="1" s="1"/>
  <c r="HJ39" i="1"/>
  <c r="HZ43" i="1" s="1"/>
  <c r="HJ22" i="1"/>
  <c r="HZ26" i="1" s="1"/>
  <c r="HJ9" i="1"/>
  <c r="HZ13" i="1" s="1"/>
  <c r="HJ32" i="1"/>
  <c r="HZ36" i="1" s="1"/>
  <c r="HJ26" i="1"/>
  <c r="HZ30" i="1" s="1"/>
  <c r="HJ17" i="1"/>
  <c r="HZ21" i="1" s="1"/>
  <c r="HJ21" i="1"/>
  <c r="HZ25" i="1" s="1"/>
  <c r="HJ41" i="1"/>
  <c r="HZ45" i="1" s="1"/>
  <c r="HJ29" i="1"/>
  <c r="HZ33" i="1" s="1"/>
  <c r="HJ20" i="1"/>
  <c r="HZ24" i="1" s="1"/>
  <c r="HJ18" i="1"/>
  <c r="HZ22" i="1" s="1"/>
  <c r="HJ14" i="1"/>
  <c r="HZ18" i="1" s="1"/>
  <c r="HJ10" i="1"/>
  <c r="HZ14" i="1" s="1"/>
  <c r="HJ35" i="1"/>
  <c r="HZ39" i="1" s="1"/>
  <c r="HJ42" i="1"/>
  <c r="HZ46" i="1" s="1"/>
  <c r="HJ44" i="1"/>
  <c r="HZ48" i="1" s="1"/>
  <c r="HJ11" i="1"/>
  <c r="HZ15" i="1" s="1"/>
  <c r="HJ5" i="1"/>
  <c r="HZ9" i="1" s="1"/>
  <c r="HG58" i="1"/>
  <c r="HW62" i="1" s="1"/>
  <c r="HG20" i="1"/>
  <c r="HW24" i="1" s="1"/>
  <c r="HG57" i="1"/>
  <c r="HW61" i="1" s="1"/>
  <c r="HG7" i="1"/>
  <c r="HW11" i="1" s="1"/>
  <c r="HG31" i="1"/>
  <c r="HW35" i="1" s="1"/>
  <c r="HG59" i="1"/>
  <c r="HW63" i="1" s="1"/>
  <c r="HG45" i="1"/>
  <c r="HW49" i="1" s="1"/>
  <c r="HD48" i="1"/>
  <c r="HT52" i="1" s="1"/>
  <c r="HD42" i="1"/>
  <c r="HT46" i="1" s="1"/>
  <c r="HD34" i="1"/>
  <c r="HT38" i="1" s="1"/>
  <c r="HD35" i="1"/>
  <c r="HT39" i="1" s="1"/>
  <c r="HD11" i="1"/>
  <c r="HT15" i="1" s="1"/>
  <c r="HD53" i="1"/>
  <c r="HT57" i="1" s="1"/>
  <c r="HD50" i="1"/>
  <c r="HT54" i="1" s="1"/>
  <c r="HD39" i="1"/>
  <c r="HT43" i="1" s="1"/>
  <c r="HD22" i="1"/>
  <c r="HT26" i="1" s="1"/>
  <c r="HD9" i="1"/>
  <c r="HT13" i="1" s="1"/>
  <c r="HD59" i="1"/>
  <c r="HT63" i="1" s="1"/>
  <c r="HD26" i="1"/>
  <c r="HT30" i="1" s="1"/>
  <c r="HD17" i="1"/>
  <c r="HT21" i="1" s="1"/>
  <c r="HD54" i="1"/>
  <c r="HT58" i="1" s="1"/>
  <c r="HD51" i="1"/>
  <c r="HT55" i="1" s="1"/>
  <c r="HD49" i="1"/>
  <c r="HT53" i="1" s="1"/>
  <c r="HD40" i="1"/>
  <c r="HT44" i="1" s="1"/>
  <c r="HD38" i="1"/>
  <c r="HT42" i="1" s="1"/>
  <c r="HD29" i="1"/>
  <c r="HT33" i="1" s="1"/>
  <c r="HD23" i="1"/>
  <c r="HT27" i="1" s="1"/>
  <c r="HD37" i="1"/>
  <c r="HT41" i="1" s="1"/>
  <c r="HD25" i="1"/>
  <c r="HT29" i="1" s="1"/>
  <c r="HD18" i="1"/>
  <c r="HT22" i="1" s="1"/>
  <c r="EV52" i="1"/>
  <c r="FX52" i="1"/>
  <c r="EW70" i="1"/>
  <c r="EY70" i="1" s="1"/>
  <c r="FX70" i="1"/>
  <c r="EW82" i="1"/>
  <c r="EY82" i="1" s="1"/>
  <c r="FX82" i="1"/>
  <c r="EW124" i="1"/>
  <c r="EY124" i="1" s="1"/>
  <c r="EW126" i="1"/>
  <c r="EY126" i="1" s="1"/>
  <c r="FX126" i="1"/>
  <c r="EW130" i="1"/>
  <c r="EY130" i="1" s="1"/>
  <c r="FX130" i="1"/>
  <c r="HC128" i="1"/>
  <c r="HS132" i="1" s="1"/>
  <c r="BF132" i="1"/>
  <c r="BE130" i="1"/>
  <c r="BN130" i="1" s="1"/>
  <c r="HF126" i="1"/>
  <c r="HV130" i="1" s="1"/>
  <c r="BA125" i="1"/>
  <c r="HE121" i="1"/>
  <c r="HU125" i="1" s="1"/>
  <c r="BE122" i="1"/>
  <c r="HF118" i="1"/>
  <c r="HV122" i="1" s="1"/>
  <c r="BE118" i="1"/>
  <c r="HF114" i="1"/>
  <c r="HV118" i="1" s="1"/>
  <c r="BE114" i="1"/>
  <c r="HF110" i="1"/>
  <c r="HV114" i="1" s="1"/>
  <c r="HE109" i="1"/>
  <c r="HU113" i="1" s="1"/>
  <c r="BA113" i="1"/>
  <c r="HF106" i="1"/>
  <c r="HV110" i="1" s="1"/>
  <c r="BE110" i="1"/>
  <c r="HE105" i="1"/>
  <c r="HU109" i="1" s="1"/>
  <c r="BA109" i="1"/>
  <c r="BF108" i="1"/>
  <c r="HC104" i="1"/>
  <c r="HS108" i="1" s="1"/>
  <c r="BA105" i="1"/>
  <c r="HE101" i="1"/>
  <c r="HU105" i="1" s="1"/>
  <c r="BF104" i="1"/>
  <c r="HC100" i="1"/>
  <c r="HS104" i="1" s="1"/>
  <c r="BE102" i="1"/>
  <c r="HF98" i="1"/>
  <c r="HV102" i="1" s="1"/>
  <c r="HE97" i="1"/>
  <c r="HU101" i="1" s="1"/>
  <c r="BA101" i="1"/>
  <c r="BF100" i="1"/>
  <c r="HC96" i="1"/>
  <c r="HS100" i="1" s="1"/>
  <c r="BE98" i="1"/>
  <c r="HF94" i="1"/>
  <c r="HV98" i="1" s="1"/>
  <c r="BA97" i="1"/>
  <c r="HE93" i="1"/>
  <c r="HU97" i="1" s="1"/>
  <c r="BA93" i="1"/>
  <c r="HE89" i="1"/>
  <c r="HU93" i="1" s="1"/>
  <c r="HC88" i="1"/>
  <c r="HS92" i="1" s="1"/>
  <c r="BF92" i="1"/>
  <c r="BE90" i="1"/>
  <c r="HF86" i="1"/>
  <c r="HV90" i="1" s="1"/>
  <c r="BE86" i="1"/>
  <c r="HF82" i="1"/>
  <c r="HV86" i="1" s="1"/>
  <c r="BE82" i="1"/>
  <c r="HF78" i="1"/>
  <c r="HV82" i="1" s="1"/>
  <c r="BA59" i="1"/>
  <c r="BB18" i="1"/>
  <c r="BB22" i="1"/>
  <c r="FL43" i="1"/>
  <c r="FN43" i="1" s="1"/>
  <c r="FL56" i="1"/>
  <c r="FN56" i="1" s="1"/>
  <c r="FL8" i="1"/>
  <c r="FN8" i="1" s="1"/>
  <c r="FL42" i="1"/>
  <c r="FN42" i="1" s="1"/>
  <c r="FL58" i="1"/>
  <c r="FN58" i="1" s="1"/>
  <c r="FL10" i="1"/>
  <c r="FN10" i="1" s="1"/>
  <c r="FM40" i="1"/>
  <c r="FL40" i="1"/>
  <c r="FN40" i="1" s="1"/>
  <c r="FL24" i="1"/>
  <c r="FN24" i="1" s="1"/>
  <c r="FM24" i="1"/>
  <c r="BH83" i="1"/>
  <c r="FN61" i="1"/>
  <c r="FN67" i="1"/>
  <c r="BK111" i="1"/>
  <c r="BG111" i="1"/>
  <c r="BH71" i="1"/>
  <c r="BJ71" i="1"/>
  <c r="BK71" i="1"/>
  <c r="BG71" i="1"/>
  <c r="BI71" i="1"/>
  <c r="BG79" i="1"/>
  <c r="BI79" i="1"/>
  <c r="BJ79" i="1"/>
  <c r="BK79" i="1"/>
  <c r="BM119" i="1"/>
  <c r="FN65" i="1"/>
  <c r="BN78" i="1"/>
  <c r="FM80" i="1"/>
  <c r="FM76" i="1"/>
  <c r="BK67" i="1"/>
  <c r="FM74" i="1"/>
  <c r="FM86" i="1"/>
  <c r="FM84" i="1"/>
  <c r="BG115" i="1"/>
  <c r="BG129" i="1"/>
  <c r="BK129" i="1"/>
  <c r="BI129" i="1"/>
  <c r="BG107" i="1"/>
  <c r="BI107" i="1"/>
  <c r="BK107" i="1"/>
  <c r="BG91" i="1"/>
  <c r="BJ91" i="1"/>
  <c r="BH125" i="1"/>
  <c r="BI125" i="1"/>
  <c r="BJ125" i="1"/>
  <c r="BG125" i="1"/>
  <c r="BK125" i="1"/>
  <c r="BH118" i="1"/>
  <c r="BI118" i="1"/>
  <c r="BJ118" i="1"/>
  <c r="BJ101" i="1"/>
  <c r="BG101" i="1"/>
  <c r="BH101" i="1"/>
  <c r="BI101" i="1"/>
  <c r="BK101" i="1"/>
  <c r="BJ120" i="1"/>
  <c r="BG120" i="1"/>
  <c r="BK120" i="1"/>
  <c r="BI120" i="1"/>
  <c r="BH120" i="1"/>
  <c r="BK109" i="1"/>
  <c r="BI109" i="1"/>
  <c r="BH109" i="1"/>
  <c r="BG109" i="1"/>
  <c r="BI97" i="1"/>
  <c r="BG97" i="1"/>
  <c r="BJ97" i="1"/>
  <c r="BH97" i="1"/>
  <c r="BK97" i="1"/>
  <c r="BJ67" i="1"/>
  <c r="BH67" i="1"/>
  <c r="BG67" i="1"/>
  <c r="GL33" i="1"/>
  <c r="IM33" i="1" s="1"/>
  <c r="GL60" i="1"/>
  <c r="IM60" i="1" s="1"/>
  <c r="BI99" i="1"/>
  <c r="BJ99" i="1"/>
  <c r="BG99" i="1"/>
  <c r="BK99" i="1"/>
  <c r="BH99" i="1"/>
  <c r="BI67" i="1"/>
  <c r="CG44" i="1"/>
  <c r="CG40" i="1"/>
  <c r="CG28" i="1"/>
  <c r="CG24" i="1"/>
  <c r="CG7" i="1"/>
  <c r="CG6" i="1"/>
  <c r="FM88" i="1"/>
  <c r="FM71" i="1"/>
  <c r="CX33" i="1"/>
  <c r="CX28" i="1"/>
  <c r="FN63" i="1"/>
  <c r="FM81" i="1"/>
  <c r="CG47" i="1"/>
  <c r="AB47" i="1"/>
  <c r="CG41" i="1"/>
  <c r="Y41" i="1"/>
  <c r="CG39" i="1"/>
  <c r="AB39" i="1"/>
  <c r="CG38" i="1"/>
  <c r="X38" i="1"/>
  <c r="AB35" i="1"/>
  <c r="CG35" i="1"/>
  <c r="X34" i="1"/>
  <c r="CG34" i="1"/>
  <c r="CG33" i="1"/>
  <c r="Y33" i="1"/>
  <c r="CG31" i="1"/>
  <c r="AB31" i="1"/>
  <c r="CG30" i="1"/>
  <c r="X30" i="1"/>
  <c r="CG25" i="1"/>
  <c r="Y25" i="1"/>
  <c r="CG23" i="1"/>
  <c r="AB23" i="1"/>
  <c r="CG22" i="1"/>
  <c r="CG21" i="1"/>
  <c r="Y21" i="1"/>
  <c r="CG20" i="1"/>
  <c r="AA20" i="1"/>
  <c r="AA16" i="1"/>
  <c r="CG16" i="1"/>
  <c r="CG15" i="1"/>
  <c r="AB15" i="1"/>
  <c r="CG14" i="1"/>
  <c r="CG12" i="1"/>
  <c r="AA12" i="1"/>
  <c r="GO5" i="1"/>
  <c r="GL5" i="1" s="1"/>
  <c r="IM5" i="1" s="1"/>
  <c r="IN5" i="1" s="1"/>
  <c r="BZ5" i="1"/>
  <c r="CD5" i="1" s="1"/>
  <c r="Z5" i="1"/>
  <c r="GO9" i="1"/>
  <c r="GL9" i="1" s="1"/>
  <c r="IM9" i="1" s="1"/>
  <c r="CK9" i="1"/>
  <c r="Z9" i="1"/>
  <c r="CK15" i="1"/>
  <c r="Z15" i="1"/>
  <c r="CI15" i="1"/>
  <c r="BZ15" i="1"/>
  <c r="CI19" i="1"/>
  <c r="BZ19" i="1"/>
  <c r="GO19" i="1"/>
  <c r="GL19" i="1" s="1"/>
  <c r="IM19" i="1" s="1"/>
  <c r="CK23" i="1"/>
  <c r="Z23" i="1"/>
  <c r="CI23" i="1"/>
  <c r="BZ23" i="1"/>
  <c r="GO24" i="1"/>
  <c r="Z24" i="1"/>
  <c r="CI24" i="1"/>
  <c r="CK29" i="1"/>
  <c r="Z29" i="1"/>
  <c r="CI29" i="1"/>
  <c r="BZ29" i="1"/>
  <c r="BZ34" i="1"/>
  <c r="CK34" i="1"/>
  <c r="GO34" i="1"/>
  <c r="Z34" i="1"/>
  <c r="Z40" i="1"/>
  <c r="CI40" i="1"/>
  <c r="CA45" i="1"/>
  <c r="CK45" i="1"/>
  <c r="Z45" i="1"/>
  <c r="CI45" i="1"/>
  <c r="BZ45" i="1"/>
  <c r="CA49" i="1"/>
  <c r="CK49" i="1"/>
  <c r="Z49" i="1"/>
  <c r="BZ50" i="1"/>
  <c r="CK50" i="1"/>
  <c r="Z50" i="1"/>
  <c r="Z54" i="1"/>
  <c r="CI54" i="1"/>
  <c r="BZ54" i="1"/>
  <c r="CK54" i="1"/>
  <c r="CG57" i="1"/>
  <c r="X57" i="1"/>
  <c r="AB54" i="1"/>
  <c r="CG54" i="1"/>
  <c r="CG52" i="1"/>
  <c r="Y52" i="1"/>
  <c r="W11" i="1"/>
  <c r="W15" i="1"/>
  <c r="W27" i="1"/>
  <c r="W31" i="1"/>
  <c r="W43" i="1"/>
  <c r="W47" i="1"/>
  <c r="W55" i="1"/>
  <c r="FM87" i="1"/>
  <c r="BY7" i="1"/>
  <c r="CG43" i="1"/>
  <c r="BY16" i="1"/>
  <c r="HD15" i="1"/>
  <c r="HT19" i="1" s="1"/>
  <c r="EQ5" i="1"/>
  <c r="W126" i="1"/>
  <c r="W19" i="1"/>
  <c r="W39" i="1"/>
  <c r="W51" i="1"/>
  <c r="W59" i="1"/>
  <c r="GH151" i="1"/>
  <c r="W23" i="1"/>
  <c r="CX41" i="1"/>
  <c r="CY84" i="1"/>
  <c r="T84" i="19" s="1"/>
  <c r="W69" i="1"/>
  <c r="W73" i="1"/>
  <c r="W87" i="1"/>
  <c r="W130" i="1"/>
  <c r="W17" i="1"/>
  <c r="W33" i="1"/>
  <c r="W132" i="1"/>
  <c r="W72" i="1"/>
  <c r="W76" i="1"/>
  <c r="W84" i="1"/>
  <c r="W88" i="1"/>
  <c r="W100" i="1"/>
  <c r="W104" i="1"/>
  <c r="W108" i="1"/>
  <c r="W112" i="1"/>
  <c r="W119" i="1"/>
  <c r="W123" i="1"/>
  <c r="W127" i="1"/>
  <c r="W131" i="1"/>
  <c r="W8" i="1"/>
  <c r="W12" i="1"/>
  <c r="DU33" i="1"/>
  <c r="DU10" i="1"/>
  <c r="DU18" i="1"/>
  <c r="CY39" i="1"/>
  <c r="T39" i="19" s="1"/>
  <c r="CY92" i="1"/>
  <c r="T92" i="19" s="1"/>
  <c r="W99" i="1"/>
  <c r="W118" i="1"/>
  <c r="W61" i="1"/>
  <c r="W93" i="1"/>
  <c r="W111" i="1"/>
  <c r="W58" i="1"/>
  <c r="GH150" i="1"/>
  <c r="IS28" i="1"/>
  <c r="IS27" i="1"/>
  <c r="BH107" i="1"/>
  <c r="CX98" i="1"/>
  <c r="CX97" i="1"/>
  <c r="CX90" i="1"/>
  <c r="CX89" i="1"/>
  <c r="CX87" i="1"/>
  <c r="CX88" i="1"/>
  <c r="GZ161" i="1"/>
  <c r="IS125" i="1"/>
  <c r="IS24" i="1"/>
  <c r="IS25" i="1"/>
  <c r="IS97" i="1"/>
  <c r="IS113" i="1"/>
  <c r="BY94" i="1"/>
  <c r="BY6" i="1"/>
  <c r="IS37" i="1"/>
  <c r="IS103" i="1"/>
  <c r="IS119" i="1"/>
  <c r="IS9" i="1"/>
  <c r="IS31" i="1"/>
  <c r="IS41" i="1"/>
  <c r="IS45" i="1"/>
  <c r="IS51" i="1"/>
  <c r="IS55" i="1"/>
  <c r="IS59" i="1"/>
  <c r="IS63" i="1"/>
  <c r="IS82" i="1"/>
  <c r="IS86" i="1"/>
  <c r="IS94" i="1"/>
  <c r="IS101" i="1"/>
  <c r="IS110" i="1"/>
  <c r="IS117" i="1"/>
  <c r="IS131" i="1"/>
  <c r="BY125" i="1"/>
  <c r="AA116" i="1"/>
  <c r="BY103" i="1"/>
  <c r="BY63" i="1"/>
  <c r="CG59" i="1"/>
  <c r="BY20" i="1"/>
  <c r="BY15" i="1"/>
  <c r="BY8" i="1"/>
  <c r="CX29" i="1"/>
  <c r="JA79" i="1"/>
  <c r="JB79" i="1" s="1"/>
  <c r="R79" i="19" s="1"/>
  <c r="IS122" i="1"/>
  <c r="BY110" i="1"/>
  <c r="BY106" i="1"/>
  <c r="BY66" i="1"/>
  <c r="BY58" i="1"/>
  <c r="IS17" i="1"/>
  <c r="IS11" i="1"/>
  <c r="IS39" i="1"/>
  <c r="IS43" i="1"/>
  <c r="IS47" i="1"/>
  <c r="IS53" i="1"/>
  <c r="IS57" i="1"/>
  <c r="IS61" i="1"/>
  <c r="IS67" i="1"/>
  <c r="IS84" i="1"/>
  <c r="IS98" i="1"/>
  <c r="IS114" i="1"/>
  <c r="IS120" i="1"/>
  <c r="IS127" i="1"/>
  <c r="CG130" i="1"/>
  <c r="BY124" i="1"/>
  <c r="BY120" i="1"/>
  <c r="BY117" i="1"/>
  <c r="BY87" i="1"/>
  <c r="BY83" i="1"/>
  <c r="BY79" i="1"/>
  <c r="BY75" i="1"/>
  <c r="BY55" i="1"/>
  <c r="CG53" i="1"/>
  <c r="CX39" i="1"/>
  <c r="CX113" i="1"/>
  <c r="GL46" i="1"/>
  <c r="IM46" i="1" s="1"/>
  <c r="BY90" i="1"/>
  <c r="BY82" i="1"/>
  <c r="CG45" i="1"/>
  <c r="BY38" i="1"/>
  <c r="BY34" i="1"/>
  <c r="BY30" i="1"/>
  <c r="BY26" i="1"/>
  <c r="BY12" i="1"/>
  <c r="BG124" i="1"/>
  <c r="BJ113" i="1"/>
  <c r="BJ109" i="1"/>
  <c r="BK95" i="1"/>
  <c r="CX131" i="1"/>
  <c r="CX126" i="1"/>
  <c r="CX125" i="1"/>
  <c r="CX122" i="1"/>
  <c r="CX121" i="1"/>
  <c r="CX109" i="1"/>
  <c r="CX86" i="1"/>
  <c r="CX84" i="1"/>
  <c r="CX82" i="1"/>
  <c r="CX81" i="1"/>
  <c r="CX76" i="1"/>
  <c r="CX74" i="1"/>
  <c r="CX73" i="1"/>
  <c r="CX65" i="1"/>
  <c r="CX55" i="1"/>
  <c r="JA119" i="1"/>
  <c r="JB119" i="1" s="1"/>
  <c r="R119" i="19" s="1"/>
  <c r="BY95" i="1"/>
  <c r="X92" i="1"/>
  <c r="BY67" i="1"/>
  <c r="BY64" i="1"/>
  <c r="CG60" i="1"/>
  <c r="CG55" i="1"/>
  <c r="BY47" i="1"/>
  <c r="BY46" i="1"/>
  <c r="CG13" i="1"/>
  <c r="BY129" i="1"/>
  <c r="X76" i="1"/>
  <c r="CX100" i="1"/>
  <c r="CX16" i="1"/>
  <c r="CA16" i="1"/>
  <c r="CA30" i="1"/>
  <c r="GO30" i="1"/>
  <c r="CA42" i="1"/>
  <c r="CA114" i="1"/>
  <c r="EO8" i="1"/>
  <c r="EO16" i="1"/>
  <c r="EO20" i="1"/>
  <c r="EO32" i="1"/>
  <c r="EO40" i="1"/>
  <c r="IX84" i="1"/>
  <c r="IY84" i="1" s="1"/>
  <c r="Q84" i="19" s="1"/>
  <c r="IX115" i="1"/>
  <c r="IY115" i="1" s="1"/>
  <c r="Q115" i="19" s="1"/>
  <c r="IX127" i="1"/>
  <c r="IY127" i="1" s="1"/>
  <c r="Q127" i="19" s="1"/>
  <c r="JA53" i="1"/>
  <c r="JB53" i="1" s="1"/>
  <c r="R53" i="19" s="1"/>
  <c r="JA51" i="1"/>
  <c r="JA7" i="1"/>
  <c r="JB7" i="1" s="1"/>
  <c r="R7" i="19" s="1"/>
  <c r="CA62" i="1"/>
  <c r="CA106" i="1"/>
  <c r="V129" i="1"/>
  <c r="B129" i="62" s="1"/>
  <c r="JA75" i="1"/>
  <c r="JB75" i="1" s="1"/>
  <c r="R75" i="19" s="1"/>
  <c r="JA47" i="1"/>
  <c r="JB47" i="1" s="1"/>
  <c r="R47" i="19" s="1"/>
  <c r="JA27" i="1"/>
  <c r="CA20" i="1"/>
  <c r="CA46" i="1"/>
  <c r="CA74" i="1"/>
  <c r="CA105" i="1"/>
  <c r="CA126" i="1"/>
  <c r="IX23" i="1"/>
  <c r="IY23" i="1" s="1"/>
  <c r="Q23" i="19" s="1"/>
  <c r="IX32" i="1"/>
  <c r="IY32" i="1" s="1"/>
  <c r="Q32" i="19" s="1"/>
  <c r="IX54" i="1"/>
  <c r="IY54" i="1" s="1"/>
  <c r="Q54" i="19" s="1"/>
  <c r="IX75" i="1"/>
  <c r="IY75" i="1" s="1"/>
  <c r="Q75" i="19" s="1"/>
  <c r="JA103" i="1"/>
  <c r="JA15" i="1"/>
  <c r="JB15" i="1" s="1"/>
  <c r="R15" i="19" s="1"/>
  <c r="JA5" i="1"/>
  <c r="JA6" i="1"/>
  <c r="JB6" i="1" s="1"/>
  <c r="R6" i="19" s="1"/>
  <c r="IX20" i="1"/>
  <c r="IY20" i="1" s="1"/>
  <c r="Q20" i="19" s="1"/>
  <c r="IX37" i="1"/>
  <c r="IY37" i="1" s="1"/>
  <c r="Q37" i="19" s="1"/>
  <c r="IX47" i="1"/>
  <c r="IY47" i="1" s="1"/>
  <c r="Q47" i="19" s="1"/>
  <c r="IX51" i="1"/>
  <c r="IY51" i="1" s="1"/>
  <c r="Q51" i="19" s="1"/>
  <c r="IX72" i="1"/>
  <c r="IY72" i="1" s="1"/>
  <c r="Q72" i="19" s="1"/>
  <c r="IX90" i="1"/>
  <c r="IY90" i="1" s="1"/>
  <c r="Q90" i="19" s="1"/>
  <c r="IX99" i="1"/>
  <c r="IY99" i="1" s="1"/>
  <c r="Q99" i="19" s="1"/>
  <c r="W140" i="10"/>
  <c r="BJ131" i="1"/>
  <c r="BJ111" i="1"/>
  <c r="BK103" i="1"/>
  <c r="BI91" i="1"/>
  <c r="BH91" i="1"/>
  <c r="BK91" i="1"/>
  <c r="BI131" i="1"/>
  <c r="BI124" i="1"/>
  <c r="BK118" i="1"/>
  <c r="BI111" i="1"/>
  <c r="BJ107" i="1"/>
  <c r="BI95" i="1"/>
  <c r="BK93" i="1"/>
  <c r="BG131" i="1"/>
  <c r="BH131" i="1"/>
  <c r="BH129" i="1"/>
  <c r="BJ129" i="1"/>
  <c r="BH115" i="1"/>
  <c r="BK115" i="1"/>
  <c r="BI115" i="1"/>
  <c r="BK89" i="1"/>
  <c r="BG89" i="1"/>
  <c r="BK131" i="1"/>
  <c r="BJ127" i="1"/>
  <c r="BK124" i="1"/>
  <c r="BG118" i="1"/>
  <c r="BJ115" i="1"/>
  <c r="BN123" i="1"/>
  <c r="BM123" i="1"/>
  <c r="GL22" i="1"/>
  <c r="IM22" i="1" s="1"/>
  <c r="JB22" i="1"/>
  <c r="R22" i="19" s="1"/>
  <c r="FN60" i="1"/>
  <c r="FN66" i="1"/>
  <c r="BN66" i="1"/>
  <c r="CY47" i="1"/>
  <c r="T47" i="19" s="1"/>
  <c r="W68" i="1"/>
  <c r="FL75" i="1"/>
  <c r="FM75" i="1"/>
  <c r="CY16" i="1"/>
  <c r="T16" i="19" s="1"/>
  <c r="W24" i="1"/>
  <c r="W80" i="1"/>
  <c r="W16" i="1"/>
  <c r="W64" i="1"/>
  <c r="W92" i="1"/>
  <c r="W20" i="1"/>
  <c r="IS33" i="1"/>
  <c r="IS34" i="1"/>
  <c r="IS80" i="1"/>
  <c r="IS81" i="1"/>
  <c r="IS93" i="1"/>
  <c r="IS92" i="1"/>
  <c r="IS105" i="1"/>
  <c r="IS104" i="1"/>
  <c r="BY116" i="1"/>
  <c r="BY112" i="1"/>
  <c r="CG42" i="1"/>
  <c r="BY42" i="1"/>
  <c r="IS52" i="1"/>
  <c r="IS68" i="1"/>
  <c r="IS76" i="1"/>
  <c r="IS75" i="1"/>
  <c r="IS115" i="1"/>
  <c r="BY86" i="1"/>
  <c r="BY78" i="1"/>
  <c r="CG19" i="1"/>
  <c r="BY19" i="1"/>
  <c r="BY128" i="1"/>
  <c r="IS72" i="1"/>
  <c r="IS73" i="1"/>
  <c r="IS106" i="1"/>
  <c r="IS107" i="1"/>
  <c r="BY132" i="1"/>
  <c r="BY51" i="1"/>
  <c r="IS15" i="1"/>
  <c r="IS14" i="1"/>
  <c r="IS32" i="1"/>
  <c r="IS95" i="1"/>
  <c r="BY131" i="1"/>
  <c r="BY121" i="1"/>
  <c r="BY113" i="1"/>
  <c r="X108" i="1"/>
  <c r="BY62" i="1"/>
  <c r="BY54" i="1"/>
  <c r="BY50" i="1"/>
  <c r="BY39" i="1"/>
  <c r="BY35" i="1"/>
  <c r="BY31" i="1"/>
  <c r="CG27" i="1"/>
  <c r="BY23" i="1"/>
  <c r="CG11" i="1"/>
  <c r="JA99" i="1"/>
  <c r="CA70" i="1"/>
  <c r="GO70" i="1"/>
  <c r="CA102" i="1"/>
  <c r="GO102" i="1"/>
  <c r="IS69" i="1"/>
  <c r="IS87" i="1"/>
  <c r="CX120" i="1"/>
  <c r="CX104" i="1"/>
  <c r="CX101" i="1"/>
  <c r="CX85" i="1"/>
  <c r="CX80" i="1"/>
  <c r="CX77" i="1"/>
  <c r="CX72" i="1"/>
  <c r="CX64" i="1"/>
  <c r="CX17" i="1"/>
  <c r="BY107" i="1"/>
  <c r="BT131" i="1"/>
  <c r="GL38" i="1"/>
  <c r="IM38" i="1" s="1"/>
  <c r="HZ65" i="1"/>
  <c r="HJ33" i="1"/>
  <c r="HZ37" i="1" s="1"/>
  <c r="CA14" i="1"/>
  <c r="GP14" i="1"/>
  <c r="FM16" i="1"/>
  <c r="JA83" i="1"/>
  <c r="JA21" i="1"/>
  <c r="GP126" i="1"/>
  <c r="GO105" i="1"/>
  <c r="GO74" i="1"/>
  <c r="JB74" i="1" s="1"/>
  <c r="R74" i="19" s="1"/>
  <c r="JA63" i="1"/>
  <c r="JA41" i="1"/>
  <c r="JA9" i="1"/>
  <c r="CA11" i="1"/>
  <c r="GO11" i="1"/>
  <c r="GL11" i="1" s="1"/>
  <c r="IM11" i="1" s="1"/>
  <c r="JA35" i="1"/>
  <c r="EE47" i="1"/>
  <c r="CA23" i="1"/>
  <c r="CA7" i="1"/>
  <c r="CA28" i="1"/>
  <c r="CA39" i="1"/>
  <c r="CA82" i="1"/>
  <c r="HJ28" i="1"/>
  <c r="HZ32" i="1" s="1"/>
  <c r="HD8" i="1"/>
  <c r="HT12" i="1" s="1"/>
  <c r="CA6" i="1"/>
  <c r="CA19" i="1"/>
  <c r="CA38" i="1"/>
  <c r="CA122" i="1"/>
  <c r="IX19" i="1"/>
  <c r="IY19" i="1" s="1"/>
  <c r="Q19" i="19" s="1"/>
  <c r="IX89" i="1"/>
  <c r="IY89" i="1" s="1"/>
  <c r="Q89" i="19" s="1"/>
  <c r="IX108" i="1"/>
  <c r="IY108" i="1" s="1"/>
  <c r="Q108" i="19" s="1"/>
  <c r="IX113" i="1"/>
  <c r="IY113" i="1" s="1"/>
  <c r="Q113" i="19" s="1"/>
  <c r="IX116" i="1"/>
  <c r="IY116" i="1" s="1"/>
  <c r="Q116" i="19" s="1"/>
  <c r="IX129" i="1"/>
  <c r="IY129" i="1" s="1"/>
  <c r="Q129" i="19" s="1"/>
  <c r="IX33" i="1"/>
  <c r="IY33" i="1" s="1"/>
  <c r="Q33" i="19" s="1"/>
  <c r="IX36" i="1"/>
  <c r="IY36" i="1" s="1"/>
  <c r="Q36" i="19" s="1"/>
  <c r="IX38" i="1"/>
  <c r="IY38" i="1" s="1"/>
  <c r="Q38" i="19" s="1"/>
  <c r="IX60" i="1"/>
  <c r="IY60" i="1" s="1"/>
  <c r="Q60" i="19" s="1"/>
  <c r="IX63" i="1"/>
  <c r="IY63" i="1" s="1"/>
  <c r="Q63" i="19" s="1"/>
  <c r="IX97" i="1"/>
  <c r="IY97" i="1" s="1"/>
  <c r="Q97" i="19" s="1"/>
  <c r="IX100" i="1"/>
  <c r="IY100" i="1" s="1"/>
  <c r="Q100" i="19" s="1"/>
  <c r="IX120" i="1"/>
  <c r="IY120" i="1" s="1"/>
  <c r="Q120" i="19" s="1"/>
  <c r="C129" i="62" l="1"/>
  <c r="D129" i="62" s="1"/>
  <c r="F129" i="62"/>
  <c r="F26" i="62"/>
  <c r="C26" i="62"/>
  <c r="D26" i="62" s="1"/>
  <c r="GL27" i="1"/>
  <c r="IM27" i="1" s="1"/>
  <c r="GL58" i="1"/>
  <c r="IM58" i="1" s="1"/>
  <c r="F22" i="62"/>
  <c r="C22" i="62"/>
  <c r="D22" i="62" s="1"/>
  <c r="C54" i="62"/>
  <c r="D54" i="62" s="1"/>
  <c r="F54" i="62"/>
  <c r="F28" i="62"/>
  <c r="C28" i="62"/>
  <c r="D28" i="62" s="1"/>
  <c r="C52" i="62"/>
  <c r="D52" i="62" s="1"/>
  <c r="F52" i="62"/>
  <c r="C29" i="62"/>
  <c r="D29" i="62" s="1"/>
  <c r="F29" i="62"/>
  <c r="C83" i="62"/>
  <c r="D83" i="62" s="1"/>
  <c r="F83" i="62"/>
  <c r="C48" i="62"/>
  <c r="D48" i="62" s="1"/>
  <c r="F99" i="62"/>
  <c r="C99" i="62"/>
  <c r="D99" i="62" s="1"/>
  <c r="CY7" i="1"/>
  <c r="T7" i="19" s="1"/>
  <c r="F70" i="62"/>
  <c r="C70" i="62"/>
  <c r="D70" i="62" s="1"/>
  <c r="F86" i="62"/>
  <c r="C86" i="62"/>
  <c r="D86" i="62" s="1"/>
  <c r="F118" i="62"/>
  <c r="C118" i="62"/>
  <c r="D118" i="62" s="1"/>
  <c r="C24" i="62"/>
  <c r="D24" i="62" s="1"/>
  <c r="C56" i="62"/>
  <c r="D56" i="62" s="1"/>
  <c r="F84" i="62"/>
  <c r="F100" i="62"/>
  <c r="C133" i="62"/>
  <c r="D133" i="62" s="1"/>
  <c r="F48" i="62"/>
  <c r="C68" i="62"/>
  <c r="D68" i="62" s="1"/>
  <c r="F34" i="62"/>
  <c r="C34" i="62"/>
  <c r="D34" i="62" s="1"/>
  <c r="F30" i="62"/>
  <c r="C30" i="62"/>
  <c r="D30" i="62" s="1"/>
  <c r="F60" i="62"/>
  <c r="C60" i="62"/>
  <c r="D60" i="62" s="1"/>
  <c r="E8" i="62"/>
  <c r="F8" i="62"/>
  <c r="C36" i="62"/>
  <c r="D36" i="62" s="1"/>
  <c r="F36" i="62"/>
  <c r="C45" i="62"/>
  <c r="D45" i="62" s="1"/>
  <c r="F45" i="62"/>
  <c r="C61" i="62"/>
  <c r="D61" i="62" s="1"/>
  <c r="F61" i="62"/>
  <c r="F109" i="62"/>
  <c r="C109" i="62"/>
  <c r="D109" i="62" s="1"/>
  <c r="F74" i="62"/>
  <c r="C74" i="62"/>
  <c r="D74" i="62" s="1"/>
  <c r="F96" i="62"/>
  <c r="C96" i="62"/>
  <c r="D96" i="62" s="1"/>
  <c r="F132" i="62"/>
  <c r="C132" i="62"/>
  <c r="D132" i="62" s="1"/>
  <c r="E11" i="62"/>
  <c r="F23" i="62"/>
  <c r="F31" i="62"/>
  <c r="C33" i="62"/>
  <c r="D33" i="62" s="1"/>
  <c r="F53" i="62"/>
  <c r="E6" i="62"/>
  <c r="G7" i="62" s="1"/>
  <c r="F6" i="62"/>
  <c r="C10" i="62"/>
  <c r="D10" i="62" s="1"/>
  <c r="F10" i="62"/>
  <c r="F42" i="62"/>
  <c r="C42" i="62"/>
  <c r="D42" i="62" s="1"/>
  <c r="F38" i="62"/>
  <c r="C38" i="62"/>
  <c r="D38" i="62" s="1"/>
  <c r="F62" i="62"/>
  <c r="C62" i="62"/>
  <c r="D62" i="62" s="1"/>
  <c r="C12" i="62"/>
  <c r="D12" i="62" s="1"/>
  <c r="F12" i="62"/>
  <c r="F9" i="62"/>
  <c r="C9" i="62"/>
  <c r="D9" i="62" s="1"/>
  <c r="E9" i="62" s="1"/>
  <c r="CX68" i="1"/>
  <c r="B67" i="62"/>
  <c r="C16" i="62"/>
  <c r="D16" i="62" s="1"/>
  <c r="F16" i="62"/>
  <c r="C115" i="62"/>
  <c r="D115" i="62" s="1"/>
  <c r="F115" i="62"/>
  <c r="JG3" i="1"/>
  <c r="C78" i="62"/>
  <c r="D78" i="62" s="1"/>
  <c r="F78" i="62"/>
  <c r="F102" i="62"/>
  <c r="C102" i="62"/>
  <c r="D102" i="62" s="1"/>
  <c r="C40" i="62"/>
  <c r="D40" i="62" s="1"/>
  <c r="F130" i="62"/>
  <c r="C65" i="62"/>
  <c r="D65" i="62" s="1"/>
  <c r="F7" i="62"/>
  <c r="C58" i="62"/>
  <c r="D58" i="62" s="1"/>
  <c r="F75" i="62"/>
  <c r="F87" i="62"/>
  <c r="C103" i="62"/>
  <c r="D103" i="62" s="1"/>
  <c r="C113" i="62"/>
  <c r="D113" i="62" s="1"/>
  <c r="F119" i="62"/>
  <c r="C18" i="62"/>
  <c r="D18" i="62" s="1"/>
  <c r="F18" i="62"/>
  <c r="JB36" i="1"/>
  <c r="R36" i="19" s="1"/>
  <c r="C14" i="62"/>
  <c r="D14" i="62" s="1"/>
  <c r="F14" i="62"/>
  <c r="C46" i="62"/>
  <c r="D46" i="62" s="1"/>
  <c r="F46" i="62"/>
  <c r="C20" i="62"/>
  <c r="D20" i="62" s="1"/>
  <c r="F20" i="62"/>
  <c r="F44" i="62"/>
  <c r="C44" i="62"/>
  <c r="D44" i="62" s="1"/>
  <c r="C13" i="62"/>
  <c r="D13" i="62" s="1"/>
  <c r="F13" i="62"/>
  <c r="F77" i="62"/>
  <c r="C77" i="62"/>
  <c r="D77" i="62" s="1"/>
  <c r="C32" i="62"/>
  <c r="D32" i="62" s="1"/>
  <c r="F32" i="62"/>
  <c r="F64" i="62"/>
  <c r="C64" i="62"/>
  <c r="D64" i="62" s="1"/>
  <c r="F93" i="62"/>
  <c r="C93" i="62"/>
  <c r="D93" i="62" s="1"/>
  <c r="F125" i="62"/>
  <c r="C125" i="62"/>
  <c r="D125" i="62" s="1"/>
  <c r="F66" i="62"/>
  <c r="C66" i="62"/>
  <c r="D66" i="62" s="1"/>
  <c r="F82" i="62"/>
  <c r="C82" i="62"/>
  <c r="D82" i="62" s="1"/>
  <c r="F112" i="62"/>
  <c r="C112" i="62"/>
  <c r="D112" i="62" s="1"/>
  <c r="F63" i="62"/>
  <c r="C90" i="62"/>
  <c r="D90" i="62" s="1"/>
  <c r="C100" i="62"/>
  <c r="D100" i="62" s="1"/>
  <c r="F110" i="62"/>
  <c r="C116" i="62"/>
  <c r="D116" i="62" s="1"/>
  <c r="C122" i="62"/>
  <c r="D122" i="62" s="1"/>
  <c r="F133" i="62"/>
  <c r="F27" i="62"/>
  <c r="F35" i="62"/>
  <c r="F47" i="62"/>
  <c r="F55" i="62"/>
  <c r="F71" i="62"/>
  <c r="C81" i="62"/>
  <c r="D81" i="62" s="1"/>
  <c r="C87" i="62"/>
  <c r="D87" i="62" s="1"/>
  <c r="F97" i="62"/>
  <c r="F103" i="62"/>
  <c r="F113" i="62"/>
  <c r="C119" i="62"/>
  <c r="D119" i="62" s="1"/>
  <c r="F17" i="62"/>
  <c r="F37" i="62"/>
  <c r="F49" i="62"/>
  <c r="BP136" i="1"/>
  <c r="B129" i="2"/>
  <c r="FE68" i="1"/>
  <c r="C130" i="2"/>
  <c r="FF69" i="1"/>
  <c r="FO69" i="1" s="1"/>
  <c r="AN1" i="19"/>
  <c r="AN154" i="19" s="1"/>
  <c r="IA154" i="1"/>
  <c r="IF154" i="1"/>
  <c r="IE154" i="1"/>
  <c r="IG154" i="1"/>
  <c r="IB154" i="1"/>
  <c r="IH154" i="1"/>
  <c r="ID154" i="1"/>
  <c r="IC154" i="1"/>
  <c r="CY6" i="1"/>
  <c r="T6" i="19" s="1"/>
  <c r="CX78" i="1"/>
  <c r="CY138" i="1"/>
  <c r="T138" i="19" s="1"/>
  <c r="CX116" i="1"/>
  <c r="CB107" i="1"/>
  <c r="CY107" i="1" s="1"/>
  <c r="T107" i="19" s="1"/>
  <c r="CY137" i="1"/>
  <c r="T137" i="19" s="1"/>
  <c r="CY105" i="1"/>
  <c r="T105" i="19" s="1"/>
  <c r="CX115" i="1"/>
  <c r="CX54" i="1"/>
  <c r="CX102" i="1"/>
  <c r="CY20" i="1"/>
  <c r="T20" i="19" s="1"/>
  <c r="CY110" i="1"/>
  <c r="T110" i="19" s="1"/>
  <c r="CB9" i="1"/>
  <c r="CY9" i="1" s="1"/>
  <c r="T9" i="19" s="1"/>
  <c r="CX103" i="1"/>
  <c r="CX79" i="1"/>
  <c r="CO40" i="1"/>
  <c r="CB93" i="1"/>
  <c r="CY94" i="1" s="1"/>
  <c r="T94" i="19" s="1"/>
  <c r="CB112" i="1"/>
  <c r="CY113" i="1" s="1"/>
  <c r="T113" i="19" s="1"/>
  <c r="CY117" i="1"/>
  <c r="T117" i="19" s="1"/>
  <c r="JB71" i="1"/>
  <c r="R71" i="19" s="1"/>
  <c r="GL62" i="1"/>
  <c r="IM62" i="1" s="1"/>
  <c r="CY145" i="1"/>
  <c r="T145" i="19" s="1"/>
  <c r="CY143" i="1"/>
  <c r="T143" i="19" s="1"/>
  <c r="CY79" i="1"/>
  <c r="T79" i="19" s="1"/>
  <c r="CB33" i="1"/>
  <c r="CY33" i="1" s="1"/>
  <c r="T33" i="19" s="1"/>
  <c r="JB66" i="1"/>
  <c r="R66" i="19" s="1"/>
  <c r="CY148" i="1"/>
  <c r="T148" i="19" s="1"/>
  <c r="JB58" i="1"/>
  <c r="R58" i="19" s="1"/>
  <c r="CY127" i="1"/>
  <c r="T127" i="19" s="1"/>
  <c r="CB41" i="1"/>
  <c r="CY42" i="1" s="1"/>
  <c r="T42" i="19" s="1"/>
  <c r="CY22" i="1"/>
  <c r="T22" i="19" s="1"/>
  <c r="FA80" i="1"/>
  <c r="FA115" i="1"/>
  <c r="FA81" i="1"/>
  <c r="FA105" i="1"/>
  <c r="FA97" i="1"/>
  <c r="CQ8" i="61"/>
  <c r="FA130" i="1"/>
  <c r="FA94" i="1"/>
  <c r="FA65" i="1"/>
  <c r="EY69" i="1"/>
  <c r="FA69" i="1" s="1"/>
  <c r="EY131" i="1"/>
  <c r="FA131" i="1" s="1"/>
  <c r="EY85" i="1"/>
  <c r="FA85" i="1" s="1"/>
  <c r="IC153" i="1"/>
  <c r="IA153" i="1"/>
  <c r="IG153" i="1"/>
  <c r="IF153" i="1"/>
  <c r="IB153" i="1"/>
  <c r="IH153" i="1"/>
  <c r="IE153" i="1"/>
  <c r="ID153" i="1"/>
  <c r="FA126" i="1"/>
  <c r="FA123" i="1"/>
  <c r="FA87" i="1"/>
  <c r="FA82" i="1"/>
  <c r="FA129" i="1"/>
  <c r="FA103" i="1"/>
  <c r="FA89" i="1"/>
  <c r="FA117" i="1"/>
  <c r="FA73" i="1"/>
  <c r="FA119" i="1"/>
  <c r="FA101" i="1"/>
  <c r="FA124" i="1"/>
  <c r="FA68" i="1"/>
  <c r="FA67" i="1"/>
  <c r="FA107" i="1"/>
  <c r="FA91" i="1"/>
  <c r="FA77" i="1"/>
  <c r="FA63" i="1"/>
  <c r="FA121" i="1"/>
  <c r="FA113" i="1"/>
  <c r="FA109" i="1"/>
  <c r="FA112" i="1"/>
  <c r="FA99" i="1"/>
  <c r="FA93" i="1"/>
  <c r="FA125" i="1"/>
  <c r="FA71" i="1"/>
  <c r="FA128" i="1"/>
  <c r="FA78" i="1"/>
  <c r="FA111" i="1"/>
  <c r="FA95" i="1"/>
  <c r="FA122" i="1"/>
  <c r="FA114" i="1"/>
  <c r="FA106" i="1"/>
  <c r="FA98" i="1"/>
  <c r="FA79" i="1"/>
  <c r="FA83" i="1"/>
  <c r="FA120" i="1"/>
  <c r="FA104" i="1"/>
  <c r="FA96" i="1"/>
  <c r="FA75" i="1"/>
  <c r="FA74" i="1"/>
  <c r="FA118" i="1"/>
  <c r="FA110" i="1"/>
  <c r="FA102" i="1"/>
  <c r="FA92" i="1"/>
  <c r="FA133" i="1"/>
  <c r="FA66" i="1"/>
  <c r="FA127" i="1"/>
  <c r="FA84" i="1"/>
  <c r="FA72" i="1"/>
  <c r="FA116" i="1"/>
  <c r="FA108" i="1"/>
  <c r="FA100" i="1"/>
  <c r="FA90" i="1"/>
  <c r="FA88" i="1"/>
  <c r="FA64" i="1"/>
  <c r="CX43" i="1"/>
  <c r="CX31" i="1"/>
  <c r="CX61" i="1"/>
  <c r="CX20" i="1"/>
  <c r="CX44" i="1"/>
  <c r="CX83" i="1"/>
  <c r="CX18" i="1"/>
  <c r="CX38" i="1"/>
  <c r="CX63" i="1"/>
  <c r="CX52" i="1"/>
  <c r="CX32" i="1"/>
  <c r="JB72" i="1"/>
  <c r="R72" i="19" s="1"/>
  <c r="CX26" i="1"/>
  <c r="JB86" i="1"/>
  <c r="R86" i="19" s="1"/>
  <c r="CX14" i="1"/>
  <c r="CX8" i="1"/>
  <c r="CX36" i="1"/>
  <c r="CX67" i="1"/>
  <c r="CX49" i="1"/>
  <c r="CX129" i="1"/>
  <c r="CX34" i="1"/>
  <c r="CX22" i="1"/>
  <c r="CX12" i="1"/>
  <c r="CY89" i="1"/>
  <c r="T89" i="19" s="1"/>
  <c r="IA136" i="1"/>
  <c r="BP135" i="1"/>
  <c r="GJ62" i="1"/>
  <c r="V42" i="19" s="1"/>
  <c r="GJ113" i="1"/>
  <c r="V93" i="19" s="1"/>
  <c r="GJ17" i="1"/>
  <c r="GJ9" i="1"/>
  <c r="JB64" i="1"/>
  <c r="R64" i="19" s="1"/>
  <c r="AN152" i="19"/>
  <c r="JB73" i="1"/>
  <c r="R73" i="19" s="1"/>
  <c r="GL21" i="1"/>
  <c r="IM21" i="1" s="1"/>
  <c r="CY88" i="1"/>
  <c r="T88" i="19" s="1"/>
  <c r="CY40" i="1"/>
  <c r="T40" i="19" s="1"/>
  <c r="JB76" i="1"/>
  <c r="R76" i="19" s="1"/>
  <c r="GL84" i="1"/>
  <c r="IM84" i="1" s="1"/>
  <c r="IR7" i="61"/>
  <c r="GL98" i="1"/>
  <c r="IM98" i="1" s="1"/>
  <c r="JB52" i="1"/>
  <c r="R52" i="19" s="1"/>
  <c r="GL116" i="1"/>
  <c r="IM116" i="1" s="1"/>
  <c r="GL120" i="1"/>
  <c r="IM120" i="1" s="1"/>
  <c r="GL75" i="1"/>
  <c r="IM75" i="1" s="1"/>
  <c r="JB84" i="1"/>
  <c r="R84" i="19" s="1"/>
  <c r="CY10" i="1"/>
  <c r="T10" i="19" s="1"/>
  <c r="CY71" i="1"/>
  <c r="T71" i="19" s="1"/>
  <c r="CY17" i="1"/>
  <c r="T17" i="19" s="1"/>
  <c r="CY68" i="1"/>
  <c r="T68" i="19" s="1"/>
  <c r="CY101" i="1"/>
  <c r="T101" i="19" s="1"/>
  <c r="CY72" i="1"/>
  <c r="T72" i="19" s="1"/>
  <c r="CY18" i="1"/>
  <c r="T18" i="19" s="1"/>
  <c r="JB90" i="1"/>
  <c r="R90" i="19" s="1"/>
  <c r="GL66" i="1"/>
  <c r="IM66" i="1" s="1"/>
  <c r="CY51" i="1"/>
  <c r="T51" i="19" s="1"/>
  <c r="GL89" i="1"/>
  <c r="IM89" i="1" s="1"/>
  <c r="GL52" i="1"/>
  <c r="IM52" i="1" s="1"/>
  <c r="JB130" i="1"/>
  <c r="R130" i="19" s="1"/>
  <c r="JB37" i="1"/>
  <c r="R37" i="19" s="1"/>
  <c r="JB117" i="1"/>
  <c r="R117" i="19" s="1"/>
  <c r="GL113" i="1"/>
  <c r="IM113" i="1" s="1"/>
  <c r="CO33" i="1"/>
  <c r="CT33" i="1" s="1"/>
  <c r="H33" i="19" s="1"/>
  <c r="CO37" i="1"/>
  <c r="CT38" i="1" s="1"/>
  <c r="H38" i="19" s="1"/>
  <c r="CY99" i="1"/>
  <c r="T99" i="19" s="1"/>
  <c r="CY21" i="1"/>
  <c r="T21" i="19" s="1"/>
  <c r="GL111" i="1"/>
  <c r="IM111" i="1" s="1"/>
  <c r="GL79" i="1"/>
  <c r="IM79" i="1" s="1"/>
  <c r="GL17" i="1"/>
  <c r="IM17" i="1" s="1"/>
  <c r="II152" i="1"/>
  <c r="FP26" i="1"/>
  <c r="FP8" i="1"/>
  <c r="FP113" i="1"/>
  <c r="CN96" i="1"/>
  <c r="CN100" i="1"/>
  <c r="GD43" i="1"/>
  <c r="GD76" i="1"/>
  <c r="FP124" i="1"/>
  <c r="FP97" i="1"/>
  <c r="GD120" i="1"/>
  <c r="GD125" i="1"/>
  <c r="FQ111" i="1"/>
  <c r="CN63" i="1"/>
  <c r="CS63" i="1" s="1"/>
  <c r="E63" i="19" s="1"/>
  <c r="CO111" i="1"/>
  <c r="CO18" i="1"/>
  <c r="CT18" i="1" s="1"/>
  <c r="H18" i="19" s="1"/>
  <c r="GD50" i="1"/>
  <c r="GE50" i="1" s="1"/>
  <c r="J50" i="19" s="1"/>
  <c r="GD46" i="1"/>
  <c r="GE46" i="1" s="1"/>
  <c r="J46" i="19" s="1"/>
  <c r="FP117" i="1"/>
  <c r="CO57" i="1"/>
  <c r="CT58" i="1" s="1"/>
  <c r="H58" i="19" s="1"/>
  <c r="CN135" i="1"/>
  <c r="CS136" i="1" s="1"/>
  <c r="E136" i="19" s="1"/>
  <c r="CN41" i="1"/>
  <c r="FQ105" i="1"/>
  <c r="GD117" i="1"/>
  <c r="CN50" i="1"/>
  <c r="CO117" i="1"/>
  <c r="CN87" i="1"/>
  <c r="CN29" i="1"/>
  <c r="CS29" i="1" s="1"/>
  <c r="E29" i="19" s="1"/>
  <c r="GD129" i="1"/>
  <c r="FQ106" i="1"/>
  <c r="FP103" i="1"/>
  <c r="CO79" i="1"/>
  <c r="FP32" i="1"/>
  <c r="CN88" i="1"/>
  <c r="CQ5" i="1"/>
  <c r="CN114" i="1"/>
  <c r="GD58" i="1"/>
  <c r="GE59" i="1" s="1"/>
  <c r="J59" i="19" s="1"/>
  <c r="GJ123" i="1"/>
  <c r="V103" i="19" s="1"/>
  <c r="FP17" i="1"/>
  <c r="FP29" i="1"/>
  <c r="GD55" i="1"/>
  <c r="GE56" i="1" s="1"/>
  <c r="J56" i="19" s="1"/>
  <c r="FQ131" i="1"/>
  <c r="CN16" i="1"/>
  <c r="CS16" i="1" s="1"/>
  <c r="E16" i="19" s="1"/>
  <c r="CN79" i="1"/>
  <c r="CS80" i="1" s="1"/>
  <c r="E80" i="19" s="1"/>
  <c r="GJ6" i="1"/>
  <c r="FP66" i="1"/>
  <c r="GD103" i="1"/>
  <c r="CP5" i="1"/>
  <c r="FX1" i="1"/>
  <c r="CO129" i="1"/>
  <c r="CN58" i="1"/>
  <c r="FQ103" i="1"/>
  <c r="FP98" i="1"/>
  <c r="GD132" i="1"/>
  <c r="FP106" i="1"/>
  <c r="GD109" i="1"/>
  <c r="GE110" i="1" s="1"/>
  <c r="J110" i="19" s="1"/>
  <c r="GD106" i="1"/>
  <c r="FQ126" i="1"/>
  <c r="CO109" i="1"/>
  <c r="FP118" i="1"/>
  <c r="FQ79" i="1"/>
  <c r="CN85" i="1"/>
  <c r="FQ74" i="1"/>
  <c r="FP132" i="1"/>
  <c r="CN32" i="1"/>
  <c r="CS32" i="1" s="1"/>
  <c r="E32" i="19" s="1"/>
  <c r="GJ41" i="1"/>
  <c r="V21" i="19" s="1"/>
  <c r="GJ134" i="1"/>
  <c r="V114" i="19" s="1"/>
  <c r="CN101" i="1"/>
  <c r="GD124" i="1"/>
  <c r="FQ98" i="1"/>
  <c r="FP22" i="1"/>
  <c r="GD85" i="1"/>
  <c r="GE85" i="1" s="1"/>
  <c r="J85" i="19" s="1"/>
  <c r="FP5" i="1"/>
  <c r="FR5" i="1" s="1"/>
  <c r="FP45" i="1"/>
  <c r="FP70" i="1"/>
  <c r="CO25" i="1"/>
  <c r="CT26" i="1" s="1"/>
  <c r="H26" i="19" s="1"/>
  <c r="FQ114" i="1"/>
  <c r="CN74" i="1"/>
  <c r="CS74" i="1" s="1"/>
  <c r="E74" i="19" s="1"/>
  <c r="FQ85" i="1"/>
  <c r="CN45" i="1"/>
  <c r="CO53" i="1"/>
  <c r="CT54" i="1" s="1"/>
  <c r="H54" i="19" s="1"/>
  <c r="GJ23" i="1"/>
  <c r="CY56" i="1"/>
  <c r="T56" i="19" s="1"/>
  <c r="CY57" i="1"/>
  <c r="T57" i="19" s="1"/>
  <c r="CY66" i="1"/>
  <c r="T66" i="19" s="1"/>
  <c r="CY65" i="1"/>
  <c r="T65" i="19" s="1"/>
  <c r="CY70" i="1"/>
  <c r="T70" i="19" s="1"/>
  <c r="CY69" i="1"/>
  <c r="T69" i="19" s="1"/>
  <c r="CY23" i="1"/>
  <c r="T23" i="19" s="1"/>
  <c r="CN121" i="1"/>
  <c r="FP51" i="1"/>
  <c r="FP44" i="1"/>
  <c r="GD51" i="1"/>
  <c r="GD69" i="1"/>
  <c r="CO60" i="1"/>
  <c r="FP126" i="1"/>
  <c r="CY100" i="1"/>
  <c r="T100" i="19" s="1"/>
  <c r="CO65" i="1"/>
  <c r="FP122" i="1"/>
  <c r="CN95" i="1"/>
  <c r="GJ111" i="1"/>
  <c r="V91" i="19" s="1"/>
  <c r="CX60" i="1"/>
  <c r="CY26" i="1"/>
  <c r="T26" i="19" s="1"/>
  <c r="CB111" i="1"/>
  <c r="CY111" i="1" s="1"/>
  <c r="T111" i="19" s="1"/>
  <c r="CB53" i="1"/>
  <c r="CY53" i="1" s="1"/>
  <c r="T53" i="19" s="1"/>
  <c r="CB37" i="1"/>
  <c r="CY38" i="1" s="1"/>
  <c r="T38" i="19" s="1"/>
  <c r="CX30" i="1"/>
  <c r="CO19" i="1"/>
  <c r="CX48" i="1"/>
  <c r="CO55" i="1"/>
  <c r="CT55" i="1" s="1"/>
  <c r="H55" i="19" s="1"/>
  <c r="CN127" i="1"/>
  <c r="CS127" i="1" s="1"/>
  <c r="E127" i="19" s="1"/>
  <c r="FP19" i="1"/>
  <c r="FP59" i="1"/>
  <c r="FP39" i="1"/>
  <c r="GD105" i="1"/>
  <c r="FQ69" i="1"/>
  <c r="FQ124" i="1"/>
  <c r="FP15" i="1"/>
  <c r="CO107" i="1"/>
  <c r="GD78" i="1"/>
  <c r="GD70" i="1"/>
  <c r="FQ122" i="1"/>
  <c r="GD136" i="1"/>
  <c r="GE137" i="1" s="1"/>
  <c r="J137" i="19" s="1"/>
  <c r="CX6" i="1"/>
  <c r="CX10" i="1"/>
  <c r="CX46" i="1"/>
  <c r="CY90" i="1"/>
  <c r="T90" i="19" s="1"/>
  <c r="CY87" i="1"/>
  <c r="T87" i="19" s="1"/>
  <c r="GJ54" i="1"/>
  <c r="V34" i="19" s="1"/>
  <c r="GJ58" i="1"/>
  <c r="V38" i="19" s="1"/>
  <c r="GJ24" i="1"/>
  <c r="GJ8" i="1"/>
  <c r="CO56" i="1"/>
  <c r="CY126" i="1"/>
  <c r="T126" i="19" s="1"/>
  <c r="CB80" i="1"/>
  <c r="CY80" i="1" s="1"/>
  <c r="T80" i="19" s="1"/>
  <c r="FQ119" i="1"/>
  <c r="CX53" i="1"/>
  <c r="CY124" i="1"/>
  <c r="T124" i="19" s="1"/>
  <c r="CX7" i="1"/>
  <c r="FP115" i="1"/>
  <c r="GD63" i="1"/>
  <c r="GE64" i="1" s="1"/>
  <c r="J64" i="19" s="1"/>
  <c r="GD119" i="1"/>
  <c r="FQ120" i="1"/>
  <c r="GD22" i="1"/>
  <c r="GD112" i="1"/>
  <c r="CO110" i="1"/>
  <c r="GD47" i="1"/>
  <c r="GE48" i="1" s="1"/>
  <c r="J48" i="19" s="1"/>
  <c r="CO124" i="1"/>
  <c r="FP55" i="1"/>
  <c r="GD93" i="1"/>
  <c r="FQ80" i="1"/>
  <c r="CN64" i="1"/>
  <c r="CN90" i="1"/>
  <c r="CY91" i="1"/>
  <c r="T91" i="19" s="1"/>
  <c r="CO76" i="1"/>
  <c r="CO64" i="1"/>
  <c r="CT64" i="1" s="1"/>
  <c r="H64" i="19" s="1"/>
  <c r="CO41" i="1"/>
  <c r="CT41" i="1" s="1"/>
  <c r="H41" i="19" s="1"/>
  <c r="CN92" i="1"/>
  <c r="FP73" i="1"/>
  <c r="FP87" i="1"/>
  <c r="GJ46" i="1"/>
  <c r="V26" i="19" s="1"/>
  <c r="GJ69" i="1"/>
  <c r="V49" i="19" s="1"/>
  <c r="GJ68" i="1"/>
  <c r="V48" i="19" s="1"/>
  <c r="CO88" i="1"/>
  <c r="CT88" i="1" s="1"/>
  <c r="H88" i="19" s="1"/>
  <c r="GJ152" i="1"/>
  <c r="V132" i="19" s="1"/>
  <c r="CY104" i="1"/>
  <c r="T104" i="19" s="1"/>
  <c r="GJ56" i="1"/>
  <c r="V36" i="19" s="1"/>
  <c r="GJ150" i="1"/>
  <c r="V130" i="19" s="1"/>
  <c r="GJ20" i="1"/>
  <c r="CY58" i="1"/>
  <c r="T58" i="19" s="1"/>
  <c r="CY59" i="1"/>
  <c r="T59" i="19" s="1"/>
  <c r="CY37" i="1"/>
  <c r="T37" i="19" s="1"/>
  <c r="GL102" i="1"/>
  <c r="IM102" i="1" s="1"/>
  <c r="FQ92" i="1"/>
  <c r="CX37" i="1"/>
  <c r="CN38" i="1"/>
  <c r="FP56" i="1"/>
  <c r="CN111" i="1"/>
  <c r="CS112" i="1" s="1"/>
  <c r="E112" i="19" s="1"/>
  <c r="CN54" i="1"/>
  <c r="CS55" i="1" s="1"/>
  <c r="E55" i="19" s="1"/>
  <c r="CO73" i="1"/>
  <c r="CT74" i="1" s="1"/>
  <c r="H74" i="19" s="1"/>
  <c r="GD123" i="1"/>
  <c r="GD67" i="1"/>
  <c r="GD18" i="1"/>
  <c r="CO8" i="1"/>
  <c r="CT9" i="1" s="1"/>
  <c r="H9" i="19" s="1"/>
  <c r="FP112" i="1"/>
  <c r="CN120" i="1"/>
  <c r="CS120" i="1" s="1"/>
  <c r="E120" i="19" s="1"/>
  <c r="FP13" i="1"/>
  <c r="FP31" i="1"/>
  <c r="FP49" i="1"/>
  <c r="GD113" i="1"/>
  <c r="FP125" i="1"/>
  <c r="CO80" i="1"/>
  <c r="CN93" i="1"/>
  <c r="CS94" i="1" s="1"/>
  <c r="E94" i="19" s="1"/>
  <c r="JB26" i="1"/>
  <c r="R26" i="19" s="1"/>
  <c r="CN81" i="1"/>
  <c r="CS82" i="1" s="1"/>
  <c r="E82" i="19" s="1"/>
  <c r="CN57" i="1"/>
  <c r="CY128" i="1"/>
  <c r="T128" i="19" s="1"/>
  <c r="CO34" i="1"/>
  <c r="FP130" i="1"/>
  <c r="GD130" i="1"/>
  <c r="FQ93" i="1"/>
  <c r="JB108" i="1"/>
  <c r="R108" i="19" s="1"/>
  <c r="GD135" i="1"/>
  <c r="FP135" i="1"/>
  <c r="CY149" i="1"/>
  <c r="T149" i="19" s="1"/>
  <c r="GJ55" i="1"/>
  <c r="V35" i="19" s="1"/>
  <c r="GJ66" i="1"/>
  <c r="V46" i="19" s="1"/>
  <c r="GJ101" i="1"/>
  <c r="V81" i="19" s="1"/>
  <c r="CN26" i="1"/>
  <c r="CS26" i="1" s="1"/>
  <c r="E26" i="19" s="1"/>
  <c r="GJ33" i="1"/>
  <c r="V13" i="19" s="1"/>
  <c r="CN49" i="1"/>
  <c r="CN21" i="1"/>
  <c r="CS21" i="1" s="1"/>
  <c r="E21" i="19" s="1"/>
  <c r="GJ88" i="1"/>
  <c r="V68" i="19" s="1"/>
  <c r="GJ70" i="1"/>
  <c r="V50" i="19" s="1"/>
  <c r="GJ34" i="1"/>
  <c r="V14" i="19" s="1"/>
  <c r="GJ146" i="1"/>
  <c r="V126" i="19" s="1"/>
  <c r="CY136" i="1"/>
  <c r="T136" i="19" s="1"/>
  <c r="CY27" i="1"/>
  <c r="T27" i="19" s="1"/>
  <c r="FP81" i="1"/>
  <c r="FQ132" i="1"/>
  <c r="FP74" i="1"/>
  <c r="FP93" i="1"/>
  <c r="CO35" i="1"/>
  <c r="FQ97" i="1"/>
  <c r="FP63" i="1"/>
  <c r="CO85" i="1"/>
  <c r="CO46" i="1"/>
  <c r="FP67" i="1"/>
  <c r="CO20" i="1"/>
  <c r="CO42" i="1"/>
  <c r="FP102" i="1"/>
  <c r="FP58" i="1"/>
  <c r="GD54" i="1"/>
  <c r="FP27" i="1"/>
  <c r="FP12" i="1"/>
  <c r="CN98" i="1"/>
  <c r="CO66" i="1"/>
  <c r="FQ73" i="1"/>
  <c r="GD89" i="1"/>
  <c r="FP119" i="1"/>
  <c r="CO93" i="1"/>
  <c r="CT93" i="1" s="1"/>
  <c r="H93" i="19" s="1"/>
  <c r="GD79" i="1"/>
  <c r="CN75" i="1"/>
  <c r="CO27" i="1"/>
  <c r="CT27" i="1" s="1"/>
  <c r="H27" i="19" s="1"/>
  <c r="CO75" i="1"/>
  <c r="CT75" i="1" s="1"/>
  <c r="H75" i="19" s="1"/>
  <c r="FP7" i="1"/>
  <c r="FR7" i="1" s="1"/>
  <c r="IK5" i="1"/>
  <c r="GD73" i="1"/>
  <c r="CR5" i="1"/>
  <c r="GD68" i="1"/>
  <c r="FP120" i="1"/>
  <c r="FP20" i="1"/>
  <c r="FP16" i="1"/>
  <c r="CN97" i="1"/>
  <c r="GD96" i="1"/>
  <c r="GE96" i="1" s="1"/>
  <c r="J96" i="19" s="1"/>
  <c r="GD80" i="1"/>
  <c r="FQ102" i="1"/>
  <c r="FP129" i="1"/>
  <c r="CN109" i="1"/>
  <c r="CS109" i="1" s="1"/>
  <c r="E109" i="19" s="1"/>
  <c r="JB12" i="1"/>
  <c r="R12" i="19" s="1"/>
  <c r="JB104" i="1"/>
  <c r="R104" i="19" s="1"/>
  <c r="CO81" i="1"/>
  <c r="CO114" i="1"/>
  <c r="CT114" i="1" s="1"/>
  <c r="H114" i="19" s="1"/>
  <c r="CO82" i="1"/>
  <c r="GD98" i="1"/>
  <c r="GE98" i="1" s="1"/>
  <c r="J98" i="19" s="1"/>
  <c r="CO125" i="1"/>
  <c r="FP82" i="1"/>
  <c r="CO31" i="1"/>
  <c r="CT32" i="1" s="1"/>
  <c r="H32" i="19" s="1"/>
  <c r="FQ112" i="1"/>
  <c r="CY129" i="1"/>
  <c r="T129" i="19" s="1"/>
  <c r="CO49" i="1"/>
  <c r="CT50" i="1" s="1"/>
  <c r="H50" i="19" s="1"/>
  <c r="CO106" i="1"/>
  <c r="CO67" i="1"/>
  <c r="CT68" i="1" s="1"/>
  <c r="H68" i="19" s="1"/>
  <c r="FQ96" i="1"/>
  <c r="CN103" i="1"/>
  <c r="CS103" i="1" s="1"/>
  <c r="E103" i="19" s="1"/>
  <c r="CO130" i="1"/>
  <c r="GD66" i="1"/>
  <c r="GD114" i="1"/>
  <c r="GE114" i="1" s="1"/>
  <c r="J114" i="19" s="1"/>
  <c r="GD82" i="1"/>
  <c r="FQ109" i="1"/>
  <c r="FP92" i="1"/>
  <c r="FP96" i="1"/>
  <c r="FP75" i="1"/>
  <c r="GD133" i="1"/>
  <c r="FQ133" i="1"/>
  <c r="JB18" i="1"/>
  <c r="R18" i="19" s="1"/>
  <c r="CN35" i="1"/>
  <c r="CS36" i="1" s="1"/>
  <c r="E36" i="19" s="1"/>
  <c r="GJ139" i="1"/>
  <c r="V119" i="19" s="1"/>
  <c r="CN13" i="1"/>
  <c r="CS13" i="1" s="1"/>
  <c r="E13" i="19" s="1"/>
  <c r="GJ84" i="1"/>
  <c r="V64" i="19" s="1"/>
  <c r="GJ94" i="1"/>
  <c r="V74" i="19" s="1"/>
  <c r="GJ132" i="1"/>
  <c r="V112" i="19" s="1"/>
  <c r="GJ95" i="1"/>
  <c r="V75" i="19" s="1"/>
  <c r="GJ118" i="1"/>
  <c r="V98" i="19" s="1"/>
  <c r="GJ102" i="1"/>
  <c r="V82" i="19" s="1"/>
  <c r="GL117" i="1"/>
  <c r="IM117" i="1" s="1"/>
  <c r="JB113" i="1"/>
  <c r="R113" i="19" s="1"/>
  <c r="GL99" i="1"/>
  <c r="IM99" i="1" s="1"/>
  <c r="GL90" i="1"/>
  <c r="IM90" i="1" s="1"/>
  <c r="CX9" i="1"/>
  <c r="GJ133" i="1"/>
  <c r="V113" i="19" s="1"/>
  <c r="CY142" i="1"/>
  <c r="T142" i="19" s="1"/>
  <c r="GJ60" i="1"/>
  <c r="V40" i="19" s="1"/>
  <c r="GJ12" i="1"/>
  <c r="CN89" i="1"/>
  <c r="JB27" i="1"/>
  <c r="R27" i="19" s="1"/>
  <c r="CN113" i="1"/>
  <c r="CS113" i="1" s="1"/>
  <c r="E113" i="19" s="1"/>
  <c r="CX13" i="1"/>
  <c r="CY120" i="1"/>
  <c r="T120" i="19" s="1"/>
  <c r="CX19" i="1"/>
  <c r="FP40" i="1"/>
  <c r="FP42" i="1"/>
  <c r="CN115" i="1"/>
  <c r="CN6" i="1"/>
  <c r="CS6" i="1" s="1"/>
  <c r="E6" i="19" s="1"/>
  <c r="FP34" i="1"/>
  <c r="FP41" i="1"/>
  <c r="FP25" i="1"/>
  <c r="FP57" i="1"/>
  <c r="FP68" i="1"/>
  <c r="FQ88" i="1"/>
  <c r="CO89" i="1"/>
  <c r="CN132" i="1"/>
  <c r="CS132" i="1" s="1"/>
  <c r="E132" i="19" s="1"/>
  <c r="GD35" i="1"/>
  <c r="GD6" i="1"/>
  <c r="CN27" i="1"/>
  <c r="CS27" i="1" s="1"/>
  <c r="E27" i="19" s="1"/>
  <c r="CO112" i="1"/>
  <c r="CT113" i="1" s="1"/>
  <c r="H113" i="19" s="1"/>
  <c r="FQ113" i="1"/>
  <c r="CO5" i="1"/>
  <c r="CT6" i="1" s="1"/>
  <c r="H6" i="19" s="1"/>
  <c r="CN68" i="1"/>
  <c r="CS68" i="1" s="1"/>
  <c r="E68" i="19" s="1"/>
  <c r="FP54" i="1"/>
  <c r="FP46" i="1"/>
  <c r="CN34" i="1"/>
  <c r="FP107" i="1"/>
  <c r="FP127" i="1"/>
  <c r="FQ72" i="1"/>
  <c r="GD75" i="1"/>
  <c r="GD62" i="1"/>
  <c r="CN71" i="1"/>
  <c r="CN129" i="1"/>
  <c r="CS129" i="1" s="1"/>
  <c r="E129" i="19" s="1"/>
  <c r="GL13" i="1"/>
  <c r="IM13" i="1" s="1"/>
  <c r="GL36" i="1"/>
  <c r="IM36" i="1" s="1"/>
  <c r="CO62" i="1"/>
  <c r="GD88" i="1"/>
  <c r="FQ82" i="1"/>
  <c r="CY75" i="1"/>
  <c r="T75" i="19" s="1"/>
  <c r="CY82" i="1"/>
  <c r="T82" i="19" s="1"/>
  <c r="CO123" i="1"/>
  <c r="CT123" i="1" s="1"/>
  <c r="H123" i="19" s="1"/>
  <c r="CN123" i="1"/>
  <c r="CS124" i="1" s="1"/>
  <c r="E124" i="19" s="1"/>
  <c r="CO127" i="1"/>
  <c r="GD74" i="1"/>
  <c r="FQ130" i="1"/>
  <c r="CN130" i="1"/>
  <c r="FP123" i="1"/>
  <c r="FP89" i="1"/>
  <c r="CO135" i="1"/>
  <c r="CN133" i="1"/>
  <c r="FP133" i="1"/>
  <c r="GJ59" i="1"/>
  <c r="V39" i="19" s="1"/>
  <c r="GJ157" i="1"/>
  <c r="V137" i="19" s="1"/>
  <c r="GJ83" i="1"/>
  <c r="V63" i="19" s="1"/>
  <c r="CN40" i="1"/>
  <c r="GJ142" i="1"/>
  <c r="V122" i="19" s="1"/>
  <c r="GJ28" i="1"/>
  <c r="V8" i="19" s="1"/>
  <c r="GJ117" i="1"/>
  <c r="V97" i="19" s="1"/>
  <c r="GJ100" i="1"/>
  <c r="V80" i="19" s="1"/>
  <c r="GL61" i="1"/>
  <c r="IM61" i="1" s="1"/>
  <c r="GL44" i="1"/>
  <c r="IM44" i="1" s="1"/>
  <c r="GL40" i="1"/>
  <c r="IM40" i="1" s="1"/>
  <c r="CX62" i="1"/>
  <c r="GJ153" i="1"/>
  <c r="V133" i="19" s="1"/>
  <c r="CX21" i="1"/>
  <c r="CY31" i="1"/>
  <c r="T31" i="19" s="1"/>
  <c r="GJ86" i="1"/>
  <c r="V66" i="19" s="1"/>
  <c r="GJ124" i="1"/>
  <c r="V104" i="19" s="1"/>
  <c r="GJ14" i="1"/>
  <c r="GJ53" i="1"/>
  <c r="V33" i="19" s="1"/>
  <c r="GJ74" i="1"/>
  <c r="V54" i="19" s="1"/>
  <c r="GJ105" i="1"/>
  <c r="V85" i="19" s="1"/>
  <c r="GJ119" i="1"/>
  <c r="V99" i="19" s="1"/>
  <c r="GJ37" i="1"/>
  <c r="V17" i="19" s="1"/>
  <c r="GJ48" i="1"/>
  <c r="V28" i="19" s="1"/>
  <c r="GJ57" i="1"/>
  <c r="V37" i="19" s="1"/>
  <c r="GJ16" i="1"/>
  <c r="GJ7" i="1"/>
  <c r="GJ52" i="1"/>
  <c r="V32" i="19" s="1"/>
  <c r="GJ87" i="1"/>
  <c r="V67" i="19" s="1"/>
  <c r="GJ140" i="1"/>
  <c r="V120" i="19" s="1"/>
  <c r="GJ137" i="1"/>
  <c r="V117" i="19" s="1"/>
  <c r="FP65" i="1"/>
  <c r="FQ121" i="1"/>
  <c r="GD118" i="1"/>
  <c r="GD115" i="1"/>
  <c r="GD99" i="1"/>
  <c r="CO36" i="1"/>
  <c r="FP23" i="1"/>
  <c r="FP53" i="1"/>
  <c r="GD53" i="1"/>
  <c r="CN61" i="1"/>
  <c r="CS62" i="1" s="1"/>
  <c r="E62" i="19" s="1"/>
  <c r="GD127" i="1"/>
  <c r="GD121" i="1"/>
  <c r="GD91" i="1"/>
  <c r="CO48" i="1"/>
  <c r="GD87" i="1"/>
  <c r="CN60" i="1"/>
  <c r="CN69" i="1"/>
  <c r="FP52" i="1"/>
  <c r="GD61" i="1"/>
  <c r="GE61" i="1" s="1"/>
  <c r="J61" i="19" s="1"/>
  <c r="CN23" i="1"/>
  <c r="CS24" i="1" s="1"/>
  <c r="E24" i="19" s="1"/>
  <c r="CN48" i="1"/>
  <c r="CS48" i="1" s="1"/>
  <c r="E48" i="19" s="1"/>
  <c r="FP14" i="1"/>
  <c r="GD77" i="1"/>
  <c r="FP104" i="1"/>
  <c r="CO10" i="1"/>
  <c r="FP72" i="1"/>
  <c r="CN99" i="1"/>
  <c r="CN104" i="1"/>
  <c r="CS105" i="1" s="1"/>
  <c r="E105" i="19" s="1"/>
  <c r="CO14" i="1"/>
  <c r="CT14" i="1" s="1"/>
  <c r="H14" i="19" s="1"/>
  <c r="CN116" i="1"/>
  <c r="CS117" i="1" s="1"/>
  <c r="E117" i="19" s="1"/>
  <c r="FP78" i="1"/>
  <c r="CO118" i="1"/>
  <c r="CO90" i="1"/>
  <c r="CN37" i="1"/>
  <c r="CS37" i="1" s="1"/>
  <c r="E37" i="19" s="1"/>
  <c r="CO78" i="1"/>
  <c r="CN118" i="1"/>
  <c r="CS119" i="1" s="1"/>
  <c r="E119" i="19" s="1"/>
  <c r="CO121" i="1"/>
  <c r="CT122" i="1" s="1"/>
  <c r="H122" i="19" s="1"/>
  <c r="CO95" i="1"/>
  <c r="CT96" i="1" s="1"/>
  <c r="H96" i="19" s="1"/>
  <c r="CO84" i="1"/>
  <c r="FP71" i="1"/>
  <c r="GD122" i="1"/>
  <c r="CO71" i="1"/>
  <c r="CT71" i="1" s="1"/>
  <c r="H71" i="19" s="1"/>
  <c r="GD52" i="1"/>
  <c r="FP95" i="1"/>
  <c r="CO91" i="1"/>
  <c r="CT92" i="1" s="1"/>
  <c r="H92" i="19" s="1"/>
  <c r="FQ77" i="1"/>
  <c r="CO11" i="1"/>
  <c r="FP91" i="1"/>
  <c r="FP136" i="1"/>
  <c r="CO116" i="1"/>
  <c r="GJ32" i="1"/>
  <c r="V12" i="19" s="1"/>
  <c r="CN39" i="1"/>
  <c r="GJ93" i="1"/>
  <c r="V73" i="19" s="1"/>
  <c r="GJ156" i="1"/>
  <c r="V136" i="19" s="1"/>
  <c r="CN91" i="1"/>
  <c r="GJ15" i="1"/>
  <c r="GJ92" i="1"/>
  <c r="V72" i="19" s="1"/>
  <c r="GJ27" i="1"/>
  <c r="V7" i="19" s="1"/>
  <c r="GJ67" i="1"/>
  <c r="V47" i="19" s="1"/>
  <c r="CN122" i="1"/>
  <c r="GJ13" i="1"/>
  <c r="GJ141" i="1"/>
  <c r="V121" i="19" s="1"/>
  <c r="GJ30" i="1"/>
  <c r="V10" i="19" s="1"/>
  <c r="GJ72" i="1"/>
  <c r="V52" i="19" s="1"/>
  <c r="GJ143" i="1"/>
  <c r="V123" i="19" s="1"/>
  <c r="GJ85" i="1"/>
  <c r="V65" i="19" s="1"/>
  <c r="GJ73" i="1"/>
  <c r="V53" i="19" s="1"/>
  <c r="GJ148" i="1"/>
  <c r="V128" i="19" s="1"/>
  <c r="GJ80" i="1"/>
  <c r="V60" i="19" s="1"/>
  <c r="GJ104" i="1"/>
  <c r="V84" i="19" s="1"/>
  <c r="GJ107" i="1"/>
  <c r="V87" i="19" s="1"/>
  <c r="CN9" i="1"/>
  <c r="CS10" i="1" s="1"/>
  <c r="E10" i="19" s="1"/>
  <c r="CO43" i="1"/>
  <c r="CN51" i="1"/>
  <c r="CO105" i="1"/>
  <c r="CT105" i="1" s="1"/>
  <c r="H105" i="19" s="1"/>
  <c r="FQ83" i="1"/>
  <c r="CO101" i="1"/>
  <c r="FP10" i="1"/>
  <c r="GD108" i="1"/>
  <c r="CO115" i="1"/>
  <c r="CO108" i="1"/>
  <c r="FP33" i="1"/>
  <c r="FP6" i="1"/>
  <c r="FP100" i="1"/>
  <c r="CN53" i="1"/>
  <c r="IH70" i="1"/>
  <c r="GD131" i="1"/>
  <c r="FQ110" i="1"/>
  <c r="GD83" i="1"/>
  <c r="GD65" i="1"/>
  <c r="GE65" i="1" s="1"/>
  <c r="J65" i="19" s="1"/>
  <c r="GD14" i="1"/>
  <c r="GD39" i="1"/>
  <c r="CO47" i="1"/>
  <c r="CO69" i="1"/>
  <c r="CT70" i="1" s="1"/>
  <c r="H70" i="19" s="1"/>
  <c r="GE49" i="1"/>
  <c r="J49" i="19" s="1"/>
  <c r="FP110" i="1"/>
  <c r="FP9" i="1"/>
  <c r="FP30" i="1"/>
  <c r="FP48" i="1"/>
  <c r="GD71" i="1"/>
  <c r="FP128" i="1"/>
  <c r="GD72" i="1"/>
  <c r="CO99" i="1"/>
  <c r="CT99" i="1" s="1"/>
  <c r="H99" i="19" s="1"/>
  <c r="GD128" i="1"/>
  <c r="CN52" i="1"/>
  <c r="FQ116" i="1"/>
  <c r="FQ78" i="1"/>
  <c r="GD90" i="1"/>
  <c r="GD126" i="1"/>
  <c r="FQ87" i="1"/>
  <c r="FQ84" i="1"/>
  <c r="CN65" i="1"/>
  <c r="CS66" i="1" s="1"/>
  <c r="E66" i="19" s="1"/>
  <c r="GD116" i="1"/>
  <c r="FP131" i="1"/>
  <c r="CN84" i="1"/>
  <c r="FP84" i="1"/>
  <c r="FQ95" i="1"/>
  <c r="CO136" i="1"/>
  <c r="FQ136" i="1"/>
  <c r="GJ65" i="1"/>
  <c r="V45" i="19" s="1"/>
  <c r="GJ99" i="1"/>
  <c r="V79" i="19" s="1"/>
  <c r="GJ135" i="1"/>
  <c r="V115" i="19" s="1"/>
  <c r="GJ31" i="1"/>
  <c r="V11" i="19" s="1"/>
  <c r="GJ98" i="1"/>
  <c r="V78" i="19" s="1"/>
  <c r="GJ127" i="1"/>
  <c r="V107" i="19" s="1"/>
  <c r="GJ151" i="1"/>
  <c r="V131" i="19" s="1"/>
  <c r="GJ45" i="1"/>
  <c r="V25" i="19" s="1"/>
  <c r="GJ82" i="1"/>
  <c r="V62" i="19" s="1"/>
  <c r="GJ108" i="1"/>
  <c r="V88" i="19" s="1"/>
  <c r="GJ29" i="1"/>
  <c r="V9" i="19" s="1"/>
  <c r="GJ44" i="1"/>
  <c r="V24" i="19" s="1"/>
  <c r="GJ71" i="1"/>
  <c r="V51" i="19" s="1"/>
  <c r="GJ116" i="1"/>
  <c r="V96" i="19" s="1"/>
  <c r="GJ147" i="1"/>
  <c r="V127" i="19" s="1"/>
  <c r="GJ38" i="1"/>
  <c r="V18" i="19" s="1"/>
  <c r="GJ22" i="1"/>
  <c r="GJ26" i="1"/>
  <c r="V6" i="19" s="1"/>
  <c r="GJ112" i="1"/>
  <c r="V92" i="19" s="1"/>
  <c r="GJ122" i="1"/>
  <c r="V102" i="19" s="1"/>
  <c r="FP60" i="1"/>
  <c r="CO72" i="1"/>
  <c r="CT72" i="1" s="1"/>
  <c r="H72" i="19" s="1"/>
  <c r="FP61" i="1"/>
  <c r="CN42" i="1"/>
  <c r="CS43" i="1" s="1"/>
  <c r="E43" i="19" s="1"/>
  <c r="GD101" i="1"/>
  <c r="FP24" i="1"/>
  <c r="FP43" i="1"/>
  <c r="GD102" i="1"/>
  <c r="GD92" i="1"/>
  <c r="FP99" i="1"/>
  <c r="FP38" i="1"/>
  <c r="CO100" i="1"/>
  <c r="CT100" i="1" s="1"/>
  <c r="H100" i="19" s="1"/>
  <c r="FP35" i="1"/>
  <c r="FP36" i="1"/>
  <c r="FP18" i="1"/>
  <c r="FP50" i="1"/>
  <c r="FP80" i="1"/>
  <c r="FQ117" i="1"/>
  <c r="GD81" i="1"/>
  <c r="FP47" i="1"/>
  <c r="GD57" i="1"/>
  <c r="FP62" i="1"/>
  <c r="CN17" i="1"/>
  <c r="CS18" i="1" s="1"/>
  <c r="E18" i="19" s="1"/>
  <c r="CN33" i="1"/>
  <c r="FP37" i="1"/>
  <c r="FP21" i="1"/>
  <c r="FP11" i="1"/>
  <c r="FP28" i="1"/>
  <c r="GD107" i="1"/>
  <c r="FP64" i="1"/>
  <c r="GD111" i="1"/>
  <c r="GE111" i="1" s="1"/>
  <c r="J111" i="19" s="1"/>
  <c r="GD12" i="1"/>
  <c r="GD104" i="1"/>
  <c r="FP116" i="1"/>
  <c r="CO126" i="1"/>
  <c r="GD100" i="1"/>
  <c r="FQ128" i="1"/>
  <c r="CO28" i="1"/>
  <c r="FQ104" i="1"/>
  <c r="CO102" i="1"/>
  <c r="CT103" i="1" s="1"/>
  <c r="H103" i="19" s="1"/>
  <c r="CN56" i="1"/>
  <c r="CS56" i="1" s="1"/>
  <c r="E56" i="19" s="1"/>
  <c r="FQ125" i="1"/>
  <c r="FQ90" i="1"/>
  <c r="FP86" i="1"/>
  <c r="FQ107" i="1"/>
  <c r="CO44" i="1"/>
  <c r="CN77" i="1"/>
  <c r="CS78" i="1" s="1"/>
  <c r="E78" i="19" s="1"/>
  <c r="CO24" i="1"/>
  <c r="CT24" i="1" s="1"/>
  <c r="H24" i="19" s="1"/>
  <c r="FP101" i="1"/>
  <c r="GJ25" i="1"/>
  <c r="CO29" i="1"/>
  <c r="CO61" i="1"/>
  <c r="JB89" i="1"/>
  <c r="R89" i="19" s="1"/>
  <c r="GJ110" i="1"/>
  <c r="V90" i="19" s="1"/>
  <c r="GJ138" i="1"/>
  <c r="V118" i="19" s="1"/>
  <c r="GJ109" i="1"/>
  <c r="V89" i="19" s="1"/>
  <c r="GJ42" i="1"/>
  <c r="V22" i="19" s="1"/>
  <c r="GJ76" i="1"/>
  <c r="V56" i="19" s="1"/>
  <c r="GJ131" i="1"/>
  <c r="V111" i="19" s="1"/>
  <c r="GJ155" i="1"/>
  <c r="V135" i="19" s="1"/>
  <c r="GJ11" i="1"/>
  <c r="GJ78" i="1"/>
  <c r="V58" i="19" s="1"/>
  <c r="GJ50" i="1"/>
  <c r="V30" i="19" s="1"/>
  <c r="GJ90" i="1"/>
  <c r="V70" i="19" s="1"/>
  <c r="GJ125" i="1"/>
  <c r="V105" i="19" s="1"/>
  <c r="GJ144" i="1"/>
  <c r="V124" i="19" s="1"/>
  <c r="GJ18" i="1"/>
  <c r="FP76" i="1"/>
  <c r="GJ10" i="1"/>
  <c r="GJ115" i="1"/>
  <c r="V95" i="19" s="1"/>
  <c r="IR8" i="61"/>
  <c r="CN22" i="1"/>
  <c r="GJ121" i="1"/>
  <c r="V101" i="19" s="1"/>
  <c r="GJ154" i="1"/>
  <c r="V134" i="19" s="1"/>
  <c r="GJ91" i="1"/>
  <c r="V71" i="19" s="1"/>
  <c r="CO59" i="1"/>
  <c r="CT59" i="1" s="1"/>
  <c r="H59" i="19" s="1"/>
  <c r="GJ96" i="1"/>
  <c r="V76" i="19" s="1"/>
  <c r="CO15" i="1"/>
  <c r="CT16" i="1" s="1"/>
  <c r="H16" i="19" s="1"/>
  <c r="FQ70" i="1"/>
  <c r="CN59" i="1"/>
  <c r="CO94" i="1"/>
  <c r="FQ94" i="1"/>
  <c r="CO86" i="1"/>
  <c r="CT87" i="1" s="1"/>
  <c r="H87" i="19" s="1"/>
  <c r="CO134" i="1"/>
  <c r="CT134" i="1" s="1"/>
  <c r="H134" i="19" s="1"/>
  <c r="GJ35" i="1"/>
  <c r="V15" i="19" s="1"/>
  <c r="GJ120" i="1"/>
  <c r="V100" i="19" s="1"/>
  <c r="GJ145" i="1"/>
  <c r="V125" i="19" s="1"/>
  <c r="GJ149" i="1"/>
  <c r="V129" i="19" s="1"/>
  <c r="GJ39" i="1"/>
  <c r="V19" i="19" s="1"/>
  <c r="GJ64" i="1"/>
  <c r="V44" i="19" s="1"/>
  <c r="GJ114" i="1"/>
  <c r="V94" i="19" s="1"/>
  <c r="GJ130" i="1"/>
  <c r="V110" i="19" s="1"/>
  <c r="GJ19" i="1"/>
  <c r="GJ75" i="1"/>
  <c r="V55" i="19" s="1"/>
  <c r="GJ103" i="1"/>
  <c r="V83" i="19" s="1"/>
  <c r="GJ126" i="1"/>
  <c r="V106" i="19" s="1"/>
  <c r="CN70" i="1"/>
  <c r="CO30" i="1"/>
  <c r="GD94" i="1"/>
  <c r="GE95" i="1" s="1"/>
  <c r="J95" i="19" s="1"/>
  <c r="FP94" i="1"/>
  <c r="GD86" i="1"/>
  <c r="FQ108" i="1"/>
  <c r="CO128" i="1"/>
  <c r="CN76" i="1"/>
  <c r="FP105" i="1"/>
  <c r="CN134" i="1"/>
  <c r="FP134" i="1"/>
  <c r="GJ128" i="1"/>
  <c r="V108" i="19" s="1"/>
  <c r="CN110" i="1"/>
  <c r="GJ63" i="1"/>
  <c r="V43" i="19" s="1"/>
  <c r="GJ106" i="1"/>
  <c r="V86" i="19" s="1"/>
  <c r="CN83" i="1"/>
  <c r="CS83" i="1" s="1"/>
  <c r="E83" i="19" s="1"/>
  <c r="GJ97" i="1"/>
  <c r="V77" i="19" s="1"/>
  <c r="CN30" i="1"/>
  <c r="CO83" i="1"/>
  <c r="FP83" i="1"/>
  <c r="FP108" i="1"/>
  <c r="GD134" i="1"/>
  <c r="FQ134" i="1"/>
  <c r="GJ43" i="1"/>
  <c r="V23" i="19" s="1"/>
  <c r="GJ51" i="1"/>
  <c r="V31" i="19" s="1"/>
  <c r="CN86" i="1"/>
  <c r="FX24" i="61"/>
  <c r="FX16" i="61"/>
  <c r="FX8" i="61"/>
  <c r="CO12" i="1"/>
  <c r="FX22" i="61"/>
  <c r="FX14" i="61"/>
  <c r="FX6" i="61"/>
  <c r="GJ36" i="1"/>
  <c r="V16" i="19" s="1"/>
  <c r="GJ40" i="1"/>
  <c r="V20" i="19" s="1"/>
  <c r="GJ129" i="1"/>
  <c r="V109" i="19" s="1"/>
  <c r="GJ79" i="1"/>
  <c r="V59" i="19" s="1"/>
  <c r="CR9" i="61"/>
  <c r="FX18" i="61"/>
  <c r="FX10" i="61"/>
  <c r="FX20" i="61"/>
  <c r="FX12" i="61"/>
  <c r="DA8" i="61"/>
  <c r="CJ8" i="61"/>
  <c r="FX148" i="61"/>
  <c r="CN128" i="61"/>
  <c r="FE128" i="61"/>
  <c r="FG128" i="61" s="1"/>
  <c r="FD128" i="61"/>
  <c r="FF128" i="61" s="1"/>
  <c r="CO128" i="61"/>
  <c r="FR128" i="61"/>
  <c r="FX35" i="61"/>
  <c r="FR15" i="61"/>
  <c r="CN15" i="61"/>
  <c r="FE15" i="61"/>
  <c r="FG15" i="61" s="1"/>
  <c r="FD15" i="61"/>
  <c r="FF15" i="61" s="1"/>
  <c r="CO15" i="61"/>
  <c r="FX39" i="61"/>
  <c r="FR19" i="61"/>
  <c r="CN19" i="61"/>
  <c r="FD19" i="61"/>
  <c r="FF19" i="61" s="1"/>
  <c r="FE19" i="61"/>
  <c r="FG19" i="61" s="1"/>
  <c r="CO19" i="61"/>
  <c r="FX42" i="61"/>
  <c r="FR22" i="61"/>
  <c r="CN22" i="61"/>
  <c r="FD22" i="61"/>
  <c r="FF22" i="61" s="1"/>
  <c r="FE22" i="61"/>
  <c r="FG22" i="61" s="1"/>
  <c r="CO22" i="61"/>
  <c r="FX50" i="61"/>
  <c r="CO30" i="61"/>
  <c r="FE30" i="61"/>
  <c r="FG30" i="61" s="1"/>
  <c r="CN30" i="61"/>
  <c r="FD30" i="61"/>
  <c r="FF30" i="61" s="1"/>
  <c r="FR30" i="61"/>
  <c r="FX63" i="61"/>
  <c r="CN43" i="61"/>
  <c r="FD43" i="61"/>
  <c r="FF43" i="61" s="1"/>
  <c r="FR43" i="61"/>
  <c r="FE43" i="61"/>
  <c r="FG43" i="61" s="1"/>
  <c r="CO43" i="61"/>
  <c r="FX75" i="61"/>
  <c r="FR55" i="61"/>
  <c r="CN55" i="61"/>
  <c r="FE55" i="61"/>
  <c r="FG55" i="61" s="1"/>
  <c r="FD55" i="61"/>
  <c r="FF55" i="61" s="1"/>
  <c r="CO55" i="61"/>
  <c r="FX79" i="61"/>
  <c r="FR59" i="61"/>
  <c r="CN59" i="61"/>
  <c r="FE59" i="61"/>
  <c r="FG59" i="61" s="1"/>
  <c r="FD59" i="61"/>
  <c r="FF59" i="61" s="1"/>
  <c r="CO59" i="61"/>
  <c r="FX90" i="61"/>
  <c r="CO70" i="61"/>
  <c r="FD70" i="61"/>
  <c r="FF70" i="61" s="1"/>
  <c r="FE70" i="61"/>
  <c r="FG70" i="61" s="1"/>
  <c r="CN70" i="61"/>
  <c r="FR70" i="61"/>
  <c r="FX96" i="61"/>
  <c r="FE76" i="61"/>
  <c r="FG76" i="61" s="1"/>
  <c r="FR76" i="61"/>
  <c r="FD76" i="61"/>
  <c r="FF76" i="61" s="1"/>
  <c r="CN76" i="61"/>
  <c r="CO76" i="61"/>
  <c r="FX103" i="61"/>
  <c r="FE83" i="61"/>
  <c r="FG83" i="61" s="1"/>
  <c r="FR83" i="61"/>
  <c r="CO83" i="61"/>
  <c r="CN83" i="61"/>
  <c r="FD83" i="61"/>
  <c r="FF83" i="61" s="1"/>
  <c r="FX106" i="61"/>
  <c r="FD86" i="61"/>
  <c r="FF86" i="61" s="1"/>
  <c r="CN86" i="61"/>
  <c r="FR86" i="61"/>
  <c r="FE86" i="61"/>
  <c r="FG86" i="61" s="1"/>
  <c r="CO86" i="61"/>
  <c r="FX114" i="61"/>
  <c r="FE94" i="61"/>
  <c r="FG94" i="61" s="1"/>
  <c r="FD94" i="61"/>
  <c r="FF94" i="61" s="1"/>
  <c r="CO94" i="61"/>
  <c r="CN94" i="61"/>
  <c r="FR94" i="61"/>
  <c r="FX120" i="61"/>
  <c r="FE100" i="61"/>
  <c r="FG100" i="61" s="1"/>
  <c r="FR100" i="61"/>
  <c r="FD100" i="61"/>
  <c r="FF100" i="61" s="1"/>
  <c r="CN100" i="61"/>
  <c r="CO100" i="61"/>
  <c r="FX125" i="61"/>
  <c r="CN105" i="61"/>
  <c r="FR105" i="61"/>
  <c r="FD105" i="61"/>
  <c r="FF105" i="61" s="1"/>
  <c r="FE105" i="61"/>
  <c r="FG105" i="61" s="1"/>
  <c r="CO105" i="61"/>
  <c r="FX128" i="61"/>
  <c r="CO108" i="61"/>
  <c r="FR108" i="61"/>
  <c r="CN108" i="61"/>
  <c r="FD108" i="61"/>
  <c r="FF108" i="61" s="1"/>
  <c r="FE108" i="61"/>
  <c r="FG108" i="61" s="1"/>
  <c r="FX130" i="61"/>
  <c r="CO110" i="61"/>
  <c r="FR110" i="61"/>
  <c r="FE110" i="61"/>
  <c r="FG110" i="61" s="1"/>
  <c r="FD110" i="61"/>
  <c r="FF110" i="61" s="1"/>
  <c r="CN110" i="61"/>
  <c r="FX144" i="61"/>
  <c r="CO124" i="61"/>
  <c r="FE124" i="61"/>
  <c r="FG124" i="61" s="1"/>
  <c r="CN124" i="61"/>
  <c r="FD124" i="61"/>
  <c r="FF124" i="61" s="1"/>
  <c r="FR124" i="61"/>
  <c r="FX154" i="61"/>
  <c r="CN134" i="61"/>
  <c r="CO134" i="61"/>
  <c r="FE134" i="61"/>
  <c r="FG134" i="61" s="1"/>
  <c r="FR134" i="61"/>
  <c r="FD134" i="61"/>
  <c r="FF134" i="61" s="1"/>
  <c r="CL9" i="61"/>
  <c r="DB9" i="61"/>
  <c r="EH9" i="61"/>
  <c r="FX31" i="61"/>
  <c r="FR11" i="61"/>
  <c r="FE11" i="61"/>
  <c r="FG11" i="61" s="1"/>
  <c r="FD11" i="61"/>
  <c r="FF11" i="61" s="1"/>
  <c r="CN11" i="61"/>
  <c r="CO11" i="61"/>
  <c r="FX43" i="61"/>
  <c r="FR23" i="61"/>
  <c r="FD23" i="61"/>
  <c r="FF23" i="61" s="1"/>
  <c r="FH23" i="61" s="1"/>
  <c r="FE23" i="61"/>
  <c r="FG23" i="61" s="1"/>
  <c r="FI23" i="61" s="1"/>
  <c r="CN23" i="61"/>
  <c r="CO23" i="61"/>
  <c r="FX53" i="61"/>
  <c r="CN33" i="61"/>
  <c r="CO33" i="61"/>
  <c r="FR33" i="61"/>
  <c r="FD33" i="61"/>
  <c r="FF33" i="61" s="1"/>
  <c r="FE33" i="61"/>
  <c r="FG33" i="61" s="1"/>
  <c r="FX64" i="61"/>
  <c r="CN44" i="61"/>
  <c r="FR44" i="61"/>
  <c r="FD44" i="61"/>
  <c r="FF44" i="61" s="1"/>
  <c r="CO44" i="61"/>
  <c r="CT44" i="61" s="1"/>
  <c r="FE44" i="61"/>
  <c r="FG44" i="61" s="1"/>
  <c r="FX73" i="61"/>
  <c r="FR53" i="61"/>
  <c r="FE53" i="61"/>
  <c r="FG53" i="61" s="1"/>
  <c r="CN53" i="61"/>
  <c r="FD53" i="61"/>
  <c r="FF53" i="61" s="1"/>
  <c r="CO53" i="61"/>
  <c r="FX84" i="61"/>
  <c r="FR64" i="61"/>
  <c r="FD64" i="61"/>
  <c r="FF64" i="61" s="1"/>
  <c r="CN64" i="61"/>
  <c r="FE64" i="61"/>
  <c r="FG64" i="61" s="1"/>
  <c r="CO64" i="61"/>
  <c r="FX91" i="61"/>
  <c r="CN71" i="61"/>
  <c r="FE71" i="61"/>
  <c r="FG71" i="61" s="1"/>
  <c r="FI71" i="61" s="1"/>
  <c r="FD71" i="61"/>
  <c r="FF71" i="61" s="1"/>
  <c r="FR71" i="61"/>
  <c r="FS71" i="61" s="1"/>
  <c r="CO71" i="61"/>
  <c r="FX97" i="61"/>
  <c r="FE77" i="61"/>
  <c r="FG77" i="61" s="1"/>
  <c r="FR77" i="61"/>
  <c r="FD77" i="61"/>
  <c r="FF77" i="61" s="1"/>
  <c r="CO77" i="61"/>
  <c r="CT77" i="61" s="1"/>
  <c r="CN77" i="61"/>
  <c r="FX104" i="61"/>
  <c r="FE84" i="61"/>
  <c r="FG84" i="61" s="1"/>
  <c r="FR84" i="61"/>
  <c r="CO84" i="61"/>
  <c r="FD84" i="61"/>
  <c r="FF84" i="61" s="1"/>
  <c r="FH84" i="61" s="1"/>
  <c r="CN84" i="61"/>
  <c r="FX115" i="61"/>
  <c r="CO95" i="61"/>
  <c r="FD95" i="61"/>
  <c r="FF95" i="61" s="1"/>
  <c r="FR95" i="61"/>
  <c r="CN95" i="61"/>
  <c r="FE95" i="61"/>
  <c r="FG95" i="61" s="1"/>
  <c r="FX119" i="61"/>
  <c r="FR99" i="61"/>
  <c r="FE99" i="61"/>
  <c r="FG99" i="61" s="1"/>
  <c r="FD99" i="61"/>
  <c r="FF99" i="61" s="1"/>
  <c r="CO99" i="61"/>
  <c r="CN99" i="61"/>
  <c r="FX127" i="61"/>
  <c r="CO107" i="61"/>
  <c r="FR107" i="61"/>
  <c r="FE107" i="61"/>
  <c r="FG107" i="61" s="1"/>
  <c r="CN107" i="61"/>
  <c r="FD107" i="61"/>
  <c r="FF107" i="61" s="1"/>
  <c r="FX138" i="61"/>
  <c r="FR118" i="61"/>
  <c r="CO118" i="61"/>
  <c r="FD118" i="61"/>
  <c r="FF118" i="61" s="1"/>
  <c r="FE118" i="61"/>
  <c r="FG118" i="61" s="1"/>
  <c r="CN118" i="61"/>
  <c r="FX156" i="61"/>
  <c r="CN136" i="61"/>
  <c r="FE136" i="61"/>
  <c r="FG136" i="61" s="1"/>
  <c r="FD136" i="61"/>
  <c r="FF136" i="61" s="1"/>
  <c r="FR136" i="61"/>
  <c r="CO136" i="61"/>
  <c r="FX157" i="61"/>
  <c r="FX28" i="61"/>
  <c r="FD8" i="61"/>
  <c r="FF8" i="61" s="1"/>
  <c r="FE8" i="61"/>
  <c r="FG8" i="61" s="1"/>
  <c r="CO8" i="61"/>
  <c r="CN8" i="61"/>
  <c r="FR8" i="61"/>
  <c r="CR8" i="61"/>
  <c r="CP8" i="61"/>
  <c r="FX33" i="61"/>
  <c r="CO13" i="61"/>
  <c r="CN13" i="61"/>
  <c r="FR13" i="61"/>
  <c r="FD13" i="61"/>
  <c r="FF13" i="61" s="1"/>
  <c r="FE13" i="61"/>
  <c r="FG13" i="61" s="1"/>
  <c r="FX46" i="61"/>
  <c r="FE26" i="61"/>
  <c r="FG26" i="61" s="1"/>
  <c r="CN26" i="61"/>
  <c r="FR26" i="61"/>
  <c r="FD26" i="61"/>
  <c r="FF26" i="61" s="1"/>
  <c r="CO26" i="61"/>
  <c r="FX55" i="61"/>
  <c r="FE35" i="61"/>
  <c r="FG35" i="61" s="1"/>
  <c r="FD35" i="61"/>
  <c r="FF35" i="61" s="1"/>
  <c r="CO35" i="61"/>
  <c r="FR35" i="61"/>
  <c r="CN35" i="61"/>
  <c r="FX60" i="61"/>
  <c r="CN40" i="61"/>
  <c r="FR40" i="61"/>
  <c r="FE40" i="61"/>
  <c r="FG40" i="61" s="1"/>
  <c r="FD40" i="61"/>
  <c r="FF40" i="61" s="1"/>
  <c r="CO40" i="61"/>
  <c r="FX70" i="61"/>
  <c r="CN50" i="61"/>
  <c r="CO50" i="61"/>
  <c r="FE50" i="61"/>
  <c r="FG50" i="61" s="1"/>
  <c r="FR50" i="61"/>
  <c r="FD50" i="61"/>
  <c r="FF50" i="61" s="1"/>
  <c r="FX76" i="61"/>
  <c r="CO56" i="61"/>
  <c r="CT56" i="61" s="1"/>
  <c r="CN56" i="61"/>
  <c r="CS56" i="61" s="1"/>
  <c r="FE56" i="61"/>
  <c r="FG56" i="61" s="1"/>
  <c r="FI56" i="61" s="1"/>
  <c r="FR56" i="61"/>
  <c r="FD56" i="61"/>
  <c r="FF56" i="61" s="1"/>
  <c r="FX82" i="61"/>
  <c r="FE62" i="61"/>
  <c r="FG62" i="61" s="1"/>
  <c r="CN62" i="61"/>
  <c r="FR62" i="61"/>
  <c r="CO62" i="61"/>
  <c r="FD62" i="61"/>
  <c r="FF62" i="61" s="1"/>
  <c r="FX101" i="61"/>
  <c r="CN81" i="61"/>
  <c r="FE81" i="61"/>
  <c r="FG81" i="61" s="1"/>
  <c r="FD81" i="61"/>
  <c r="FF81" i="61" s="1"/>
  <c r="FR81" i="61"/>
  <c r="CO81" i="61"/>
  <c r="FX109" i="61"/>
  <c r="CN89" i="61"/>
  <c r="FR89" i="61"/>
  <c r="FD89" i="61"/>
  <c r="FF89" i="61" s="1"/>
  <c r="FE89" i="61"/>
  <c r="FG89" i="61" s="1"/>
  <c r="CO89" i="61"/>
  <c r="FX116" i="61"/>
  <c r="CO96" i="61"/>
  <c r="CN96" i="61"/>
  <c r="FR96" i="61"/>
  <c r="FD96" i="61"/>
  <c r="FF96" i="61" s="1"/>
  <c r="FE96" i="61"/>
  <c r="FG96" i="61" s="1"/>
  <c r="FX132" i="61"/>
  <c r="FR112" i="61"/>
  <c r="FD112" i="61"/>
  <c r="FF112" i="61" s="1"/>
  <c r="CN112" i="61"/>
  <c r="FE112" i="61"/>
  <c r="FG112" i="61" s="1"/>
  <c r="CO112" i="61"/>
  <c r="FX137" i="61"/>
  <c r="FR117" i="61"/>
  <c r="CN117" i="61"/>
  <c r="CO117" i="61"/>
  <c r="FE117" i="61"/>
  <c r="FG117" i="61" s="1"/>
  <c r="FD117" i="61"/>
  <c r="FF117" i="61" s="1"/>
  <c r="FX145" i="61"/>
  <c r="CO125" i="61"/>
  <c r="CT125" i="61" s="1"/>
  <c r="CN125" i="61"/>
  <c r="FD125" i="61"/>
  <c r="FF125" i="61" s="1"/>
  <c r="FE125" i="61"/>
  <c r="FG125" i="61" s="1"/>
  <c r="FR125" i="61"/>
  <c r="FS125" i="61" s="1"/>
  <c r="FX150" i="61"/>
  <c r="CN130" i="61"/>
  <c r="FE130" i="61"/>
  <c r="FG130" i="61" s="1"/>
  <c r="FR130" i="61"/>
  <c r="FD130" i="61"/>
  <c r="FF130" i="61" s="1"/>
  <c r="CO130" i="61"/>
  <c r="FX155" i="61"/>
  <c r="CN135" i="61"/>
  <c r="FD135" i="61"/>
  <c r="FF135" i="61" s="1"/>
  <c r="FR135" i="61"/>
  <c r="FE135" i="61"/>
  <c r="FG135" i="61" s="1"/>
  <c r="CO135" i="61"/>
  <c r="FX19" i="61"/>
  <c r="FX11" i="61"/>
  <c r="CO45" i="1"/>
  <c r="FX29" i="61"/>
  <c r="CN9" i="61"/>
  <c r="CO9" i="61"/>
  <c r="FR9" i="61"/>
  <c r="FE9" i="61"/>
  <c r="FG9" i="61" s="1"/>
  <c r="FD9" i="61"/>
  <c r="FF9" i="61" s="1"/>
  <c r="FX34" i="61"/>
  <c r="FD14" i="61"/>
  <c r="FF14" i="61" s="1"/>
  <c r="CO14" i="61"/>
  <c r="FR14" i="61"/>
  <c r="FE14" i="61"/>
  <c r="FG14" i="61" s="1"/>
  <c r="CN14" i="61"/>
  <c r="FX44" i="61"/>
  <c r="FE24" i="61"/>
  <c r="FG24" i="61" s="1"/>
  <c r="FD24" i="61"/>
  <c r="FF24" i="61" s="1"/>
  <c r="FR24" i="61"/>
  <c r="CN24" i="61"/>
  <c r="CS24" i="61" s="1"/>
  <c r="CO24" i="61"/>
  <c r="FX49" i="61"/>
  <c r="CO29" i="61"/>
  <c r="FE29" i="61"/>
  <c r="FG29" i="61" s="1"/>
  <c r="FD29" i="61"/>
  <c r="FF29" i="61" s="1"/>
  <c r="CN29" i="61"/>
  <c r="FR29" i="61"/>
  <c r="FX56" i="61"/>
  <c r="CO36" i="61"/>
  <c r="FR36" i="61"/>
  <c r="FE36" i="61"/>
  <c r="FG36" i="61" s="1"/>
  <c r="CN36" i="61"/>
  <c r="FD36" i="61"/>
  <c r="FF36" i="61" s="1"/>
  <c r="FX59" i="61"/>
  <c r="FR39" i="61"/>
  <c r="FD39" i="61"/>
  <c r="FF39" i="61" s="1"/>
  <c r="CN39" i="61"/>
  <c r="FE39" i="61"/>
  <c r="FG39" i="61" s="1"/>
  <c r="CO39" i="61"/>
  <c r="FX67" i="61"/>
  <c r="FE47" i="61"/>
  <c r="FG47" i="61" s="1"/>
  <c r="CN47" i="61"/>
  <c r="FR47" i="61"/>
  <c r="FD47" i="61"/>
  <c r="FF47" i="61" s="1"/>
  <c r="CO47" i="61"/>
  <c r="FX71" i="61"/>
  <c r="FR51" i="61"/>
  <c r="CN51" i="61"/>
  <c r="FE51" i="61"/>
  <c r="FG51" i="61" s="1"/>
  <c r="FD51" i="61"/>
  <c r="FF51" i="61" s="1"/>
  <c r="CO51" i="61"/>
  <c r="FX81" i="61"/>
  <c r="CN61" i="61"/>
  <c r="FE61" i="61"/>
  <c r="FG61" i="61" s="1"/>
  <c r="FR61" i="61"/>
  <c r="CO61" i="61"/>
  <c r="FD61" i="61"/>
  <c r="FF61" i="61" s="1"/>
  <c r="FX85" i="61"/>
  <c r="CN65" i="61"/>
  <c r="FE65" i="61"/>
  <c r="FG65" i="61" s="1"/>
  <c r="FI65" i="61" s="1"/>
  <c r="FD65" i="61"/>
  <c r="FF65" i="61" s="1"/>
  <c r="CO65" i="61"/>
  <c r="FR65" i="61"/>
  <c r="FX89" i="61"/>
  <c r="CN69" i="61"/>
  <c r="FE69" i="61"/>
  <c r="FG69" i="61" s="1"/>
  <c r="FR69" i="61"/>
  <c r="CO69" i="61"/>
  <c r="FD69" i="61"/>
  <c r="FF69" i="61" s="1"/>
  <c r="FX98" i="61"/>
  <c r="FD78" i="61"/>
  <c r="FF78" i="61" s="1"/>
  <c r="CN78" i="61"/>
  <c r="FE78" i="61"/>
  <c r="FG78" i="61" s="1"/>
  <c r="FR78" i="61"/>
  <c r="CO78" i="61"/>
  <c r="FX110" i="61"/>
  <c r="FR90" i="61"/>
  <c r="CN90" i="61"/>
  <c r="FE90" i="61"/>
  <c r="FG90" i="61" s="1"/>
  <c r="FD90" i="61"/>
  <c r="FF90" i="61" s="1"/>
  <c r="CO90" i="61"/>
  <c r="FX124" i="61"/>
  <c r="CN104" i="61"/>
  <c r="CO104" i="61"/>
  <c r="FE104" i="61"/>
  <c r="FG104" i="61" s="1"/>
  <c r="FR104" i="61"/>
  <c r="FD104" i="61"/>
  <c r="FF104" i="61" s="1"/>
  <c r="FX136" i="61"/>
  <c r="FR116" i="61"/>
  <c r="CN116" i="61"/>
  <c r="FD116" i="61"/>
  <c r="FF116" i="61" s="1"/>
  <c r="CO116" i="61"/>
  <c r="FE116" i="61"/>
  <c r="FG116" i="61" s="1"/>
  <c r="FX141" i="61"/>
  <c r="CO121" i="61"/>
  <c r="FD121" i="61"/>
  <c r="FF121" i="61" s="1"/>
  <c r="FR121" i="61"/>
  <c r="FE121" i="61"/>
  <c r="FG121" i="61" s="1"/>
  <c r="CN121" i="61"/>
  <c r="FX146" i="61"/>
  <c r="CO126" i="61"/>
  <c r="FD126" i="61"/>
  <c r="FF126" i="61" s="1"/>
  <c r="FR126" i="61"/>
  <c r="CN126" i="61"/>
  <c r="FE126" i="61"/>
  <c r="FG126" i="61" s="1"/>
  <c r="FX21" i="61"/>
  <c r="FX13" i="61"/>
  <c r="BU11" i="61"/>
  <c r="CP10" i="61"/>
  <c r="CU10" i="61" s="1"/>
  <c r="CC10" i="61"/>
  <c r="HX10" i="61"/>
  <c r="HY9" i="61"/>
  <c r="HZ9" i="61" s="1"/>
  <c r="IB9" i="61"/>
  <c r="IQ9" i="61" s="1"/>
  <c r="IR9" i="61" s="1"/>
  <c r="BV10" i="61"/>
  <c r="CQ9" i="61"/>
  <c r="CD9" i="61"/>
  <c r="FX149" i="61"/>
  <c r="CN129" i="61"/>
  <c r="FE129" i="61"/>
  <c r="FG129" i="61" s="1"/>
  <c r="FR129" i="61"/>
  <c r="FD129" i="61"/>
  <c r="FF129" i="61" s="1"/>
  <c r="CO129" i="61"/>
  <c r="FX25" i="61"/>
  <c r="CP5" i="61"/>
  <c r="FL1" i="61"/>
  <c r="HY5" i="61"/>
  <c r="CQ5" i="61"/>
  <c r="CR5" i="61"/>
  <c r="FE5" i="61"/>
  <c r="FG5" i="61" s="1"/>
  <c r="CN5" i="61"/>
  <c r="FD5" i="61"/>
  <c r="FF5" i="61" s="1"/>
  <c r="FR5" i="61"/>
  <c r="IR5" i="61"/>
  <c r="CO5" i="61"/>
  <c r="FX36" i="61"/>
  <c r="CN16" i="61"/>
  <c r="FD16" i="61"/>
  <c r="FF16" i="61" s="1"/>
  <c r="FR16" i="61"/>
  <c r="FE16" i="61"/>
  <c r="FG16" i="61" s="1"/>
  <c r="CO16" i="61"/>
  <c r="CT16" i="61" s="1"/>
  <c r="FX40" i="61"/>
  <c r="FD20" i="61"/>
  <c r="FF20" i="61" s="1"/>
  <c r="FR20" i="61"/>
  <c r="FE20" i="61"/>
  <c r="FG20" i="61" s="1"/>
  <c r="CN20" i="61"/>
  <c r="CO20" i="61"/>
  <c r="FX45" i="61"/>
  <c r="CN25" i="61"/>
  <c r="CS25" i="61" s="1"/>
  <c r="FD25" i="61"/>
  <c r="FF25" i="61" s="1"/>
  <c r="FR25" i="61"/>
  <c r="FE25" i="61"/>
  <c r="FG25" i="61" s="1"/>
  <c r="CO25" i="61"/>
  <c r="FX52" i="61"/>
  <c r="CO32" i="61"/>
  <c r="FR32" i="61"/>
  <c r="FD32" i="61"/>
  <c r="FF32" i="61" s="1"/>
  <c r="CN32" i="61"/>
  <c r="FE32" i="61"/>
  <c r="FG32" i="61" s="1"/>
  <c r="FX65" i="61"/>
  <c r="FR45" i="61"/>
  <c r="FE45" i="61"/>
  <c r="FG45" i="61" s="1"/>
  <c r="FD45" i="61"/>
  <c r="FF45" i="61" s="1"/>
  <c r="CN45" i="61"/>
  <c r="CO45" i="61"/>
  <c r="CT45" i="61" s="1"/>
  <c r="FX78" i="61"/>
  <c r="FD58" i="61"/>
  <c r="FF58" i="61" s="1"/>
  <c r="CN58" i="61"/>
  <c r="FE58" i="61"/>
  <c r="FG58" i="61" s="1"/>
  <c r="FR58" i="61"/>
  <c r="CO58" i="61"/>
  <c r="FX86" i="61"/>
  <c r="FE66" i="61"/>
  <c r="FG66" i="61" s="1"/>
  <c r="FI66" i="61" s="1"/>
  <c r="FR66" i="61"/>
  <c r="CN66" i="61"/>
  <c r="CO66" i="61"/>
  <c r="FD66" i="61"/>
  <c r="FF66" i="61" s="1"/>
  <c r="FX94" i="61"/>
  <c r="FR74" i="61"/>
  <c r="CN74" i="61"/>
  <c r="FE74" i="61"/>
  <c r="FG74" i="61" s="1"/>
  <c r="CO74" i="61"/>
  <c r="FD74" i="61"/>
  <c r="FF74" i="61" s="1"/>
  <c r="FX99" i="61"/>
  <c r="FE79" i="61"/>
  <c r="FG79" i="61" s="1"/>
  <c r="FR79" i="61"/>
  <c r="CO79" i="61"/>
  <c r="CN79" i="61"/>
  <c r="FD79" i="61"/>
  <c r="FF79" i="61" s="1"/>
  <c r="FX105" i="61"/>
  <c r="FE85" i="61"/>
  <c r="FG85" i="61" s="1"/>
  <c r="FR85" i="61"/>
  <c r="FD85" i="61"/>
  <c r="FF85" i="61" s="1"/>
  <c r="CO85" i="61"/>
  <c r="CN85" i="61"/>
  <c r="FX108" i="61"/>
  <c r="FD88" i="61"/>
  <c r="FF88" i="61" s="1"/>
  <c r="CO88" i="61"/>
  <c r="FE88" i="61"/>
  <c r="FG88" i="61" s="1"/>
  <c r="CN88" i="61"/>
  <c r="FR88" i="61"/>
  <c r="FX118" i="61"/>
  <c r="FD98" i="61"/>
  <c r="FF98" i="61" s="1"/>
  <c r="FE98" i="61"/>
  <c r="FG98" i="61" s="1"/>
  <c r="CO98" i="61"/>
  <c r="CN98" i="61"/>
  <c r="FR98" i="61"/>
  <c r="FX123" i="61"/>
  <c r="CN103" i="61"/>
  <c r="FR103" i="61"/>
  <c r="CO103" i="61"/>
  <c r="FE103" i="61"/>
  <c r="FG103" i="61" s="1"/>
  <c r="FD103" i="61"/>
  <c r="FF103" i="61" s="1"/>
  <c r="FX126" i="61"/>
  <c r="CO106" i="61"/>
  <c r="CN106" i="61"/>
  <c r="FE106" i="61"/>
  <c r="FG106" i="61" s="1"/>
  <c r="FD106" i="61"/>
  <c r="FF106" i="61" s="1"/>
  <c r="FR106" i="61"/>
  <c r="FX129" i="61"/>
  <c r="CO109" i="61"/>
  <c r="CT109" i="61" s="1"/>
  <c r="FR109" i="61"/>
  <c r="FE109" i="61"/>
  <c r="FG109" i="61" s="1"/>
  <c r="CN109" i="61"/>
  <c r="FD109" i="61"/>
  <c r="FF109" i="61" s="1"/>
  <c r="FX134" i="61"/>
  <c r="CN114" i="61"/>
  <c r="FR114" i="61"/>
  <c r="FD114" i="61"/>
  <c r="FF114" i="61" s="1"/>
  <c r="CO114" i="61"/>
  <c r="FE114" i="61"/>
  <c r="FG114" i="61" s="1"/>
  <c r="FX152" i="61"/>
  <c r="FR132" i="61"/>
  <c r="FD132" i="61"/>
  <c r="FF132" i="61" s="1"/>
  <c r="FE132" i="61"/>
  <c r="FG132" i="61" s="1"/>
  <c r="CN132" i="61"/>
  <c r="CO132" i="61"/>
  <c r="BW11" i="61"/>
  <c r="CR10" i="61"/>
  <c r="CE10" i="61"/>
  <c r="GJ89" i="1"/>
  <c r="V69" i="19" s="1"/>
  <c r="FX41" i="61"/>
  <c r="CN21" i="61"/>
  <c r="FD21" i="61"/>
  <c r="FF21" i="61" s="1"/>
  <c r="FE21" i="61"/>
  <c r="FG21" i="61" s="1"/>
  <c r="FR21" i="61"/>
  <c r="CO21" i="61"/>
  <c r="CT21" i="61" s="1"/>
  <c r="FX51" i="61"/>
  <c r="CO31" i="61"/>
  <c r="FE31" i="61"/>
  <c r="FG31" i="61" s="1"/>
  <c r="CN31" i="61"/>
  <c r="FD31" i="61"/>
  <c r="FF31" i="61" s="1"/>
  <c r="FR31" i="61"/>
  <c r="FX61" i="61"/>
  <c r="FR41" i="61"/>
  <c r="FE41" i="61"/>
  <c r="FG41" i="61" s="1"/>
  <c r="CN41" i="61"/>
  <c r="CO41" i="61"/>
  <c r="FD41" i="61"/>
  <c r="FF41" i="61" s="1"/>
  <c r="FX66" i="61"/>
  <c r="FR46" i="61"/>
  <c r="CN46" i="61"/>
  <c r="FD46" i="61"/>
  <c r="FF46" i="61" s="1"/>
  <c r="FH46" i="61" s="1"/>
  <c r="CO46" i="61"/>
  <c r="FE46" i="61"/>
  <c r="FG46" i="61" s="1"/>
  <c r="FX77" i="61"/>
  <c r="FR57" i="61"/>
  <c r="FE57" i="61"/>
  <c r="FG57" i="61" s="1"/>
  <c r="CN57" i="61"/>
  <c r="FD57" i="61"/>
  <c r="FF57" i="61" s="1"/>
  <c r="CO57" i="61"/>
  <c r="FX87" i="61"/>
  <c r="CN67" i="61"/>
  <c r="FR67" i="61"/>
  <c r="FS67" i="61" s="1"/>
  <c r="FE67" i="61"/>
  <c r="FG67" i="61" s="1"/>
  <c r="CO67" i="61"/>
  <c r="CT67" i="61" s="1"/>
  <c r="FD67" i="61"/>
  <c r="FF67" i="61" s="1"/>
  <c r="FH67" i="61" s="1"/>
  <c r="FX95" i="61"/>
  <c r="FE75" i="61"/>
  <c r="FG75" i="61" s="1"/>
  <c r="CN75" i="61"/>
  <c r="CS75" i="61" s="1"/>
  <c r="FD75" i="61"/>
  <c r="FF75" i="61" s="1"/>
  <c r="FR75" i="61"/>
  <c r="CO75" i="61"/>
  <c r="FX102" i="61"/>
  <c r="FD82" i="61"/>
  <c r="FF82" i="61" s="1"/>
  <c r="FH82" i="61" s="1"/>
  <c r="CN82" i="61"/>
  <c r="FR82" i="61"/>
  <c r="FE82" i="61"/>
  <c r="FG82" i="61" s="1"/>
  <c r="CO82" i="61"/>
  <c r="FX112" i="61"/>
  <c r="FD92" i="61"/>
  <c r="FF92" i="61" s="1"/>
  <c r="FR92" i="61"/>
  <c r="FE92" i="61"/>
  <c r="FG92" i="61" s="1"/>
  <c r="CO92" i="61"/>
  <c r="CN92" i="61"/>
  <c r="FX117" i="61"/>
  <c r="CO97" i="61"/>
  <c r="FD97" i="61"/>
  <c r="FF97" i="61" s="1"/>
  <c r="FR97" i="61"/>
  <c r="CN97" i="61"/>
  <c r="FE97" i="61"/>
  <c r="FG97" i="61" s="1"/>
  <c r="FX122" i="61"/>
  <c r="FE102" i="61"/>
  <c r="FG102" i="61" s="1"/>
  <c r="CO102" i="61"/>
  <c r="CN102" i="61"/>
  <c r="FR102" i="61"/>
  <c r="FD102" i="61"/>
  <c r="FF102" i="61" s="1"/>
  <c r="FX131" i="61"/>
  <c r="FR111" i="61"/>
  <c r="CO111" i="61"/>
  <c r="FE111" i="61"/>
  <c r="FG111" i="61" s="1"/>
  <c r="FD111" i="61"/>
  <c r="FF111" i="61" s="1"/>
  <c r="CN111" i="61"/>
  <c r="FX140" i="61"/>
  <c r="CO120" i="61"/>
  <c r="FE120" i="61"/>
  <c r="FG120" i="61" s="1"/>
  <c r="FD120" i="61"/>
  <c r="FF120" i="61" s="1"/>
  <c r="FR120" i="61"/>
  <c r="CN120" i="61"/>
  <c r="FX26" i="61"/>
  <c r="CN6" i="61"/>
  <c r="FD6" i="61"/>
  <c r="FF6" i="61" s="1"/>
  <c r="FR6" i="61"/>
  <c r="FE6" i="61"/>
  <c r="FG6" i="61" s="1"/>
  <c r="CO6" i="61"/>
  <c r="CR6" i="61"/>
  <c r="CP6" i="61"/>
  <c r="CQ6" i="61"/>
  <c r="CV6" i="61" s="1"/>
  <c r="HY6" i="61"/>
  <c r="IR6" i="61"/>
  <c r="IS6" i="61" s="1"/>
  <c r="FX30" i="61"/>
  <c r="CO10" i="61"/>
  <c r="FE10" i="61"/>
  <c r="FG10" i="61" s="1"/>
  <c r="FI10" i="61" s="1"/>
  <c r="CN10" i="61"/>
  <c r="CS10" i="61" s="1"/>
  <c r="FD10" i="61"/>
  <c r="FF10" i="61" s="1"/>
  <c r="FR10" i="61"/>
  <c r="FS10" i="61" s="1"/>
  <c r="FX37" i="61"/>
  <c r="CO17" i="61"/>
  <c r="CN17" i="61"/>
  <c r="FR17" i="61"/>
  <c r="FD17" i="61"/>
  <c r="FF17" i="61" s="1"/>
  <c r="FE17" i="61"/>
  <c r="FG17" i="61" s="1"/>
  <c r="FX48" i="61"/>
  <c r="FE28" i="61"/>
  <c r="FG28" i="61" s="1"/>
  <c r="FD28" i="61"/>
  <c r="FF28" i="61" s="1"/>
  <c r="CN28" i="61"/>
  <c r="FR28" i="61"/>
  <c r="CO28" i="61"/>
  <c r="FX57" i="61"/>
  <c r="CN37" i="61"/>
  <c r="FR37" i="61"/>
  <c r="FD37" i="61"/>
  <c r="FF37" i="61" s="1"/>
  <c r="FE37" i="61"/>
  <c r="FG37" i="61" s="1"/>
  <c r="CO37" i="61"/>
  <c r="CT37" i="61" s="1"/>
  <c r="FX68" i="61"/>
  <c r="CN48" i="61"/>
  <c r="FD48" i="61"/>
  <c r="FF48" i="61" s="1"/>
  <c r="FH48" i="61" s="1"/>
  <c r="FE48" i="61"/>
  <c r="FG48" i="61" s="1"/>
  <c r="FI48" i="61" s="1"/>
  <c r="CO48" i="61"/>
  <c r="FR48" i="61"/>
  <c r="FS48" i="61" s="1"/>
  <c r="FX72" i="61"/>
  <c r="CN52" i="61"/>
  <c r="CO52" i="61"/>
  <c r="FE52" i="61"/>
  <c r="FG52" i="61" s="1"/>
  <c r="FR52" i="61"/>
  <c r="FD52" i="61"/>
  <c r="FF52" i="61" s="1"/>
  <c r="FX80" i="61"/>
  <c r="CN60" i="61"/>
  <c r="CO60" i="61"/>
  <c r="CT60" i="61" s="1"/>
  <c r="FR60" i="61"/>
  <c r="FD60" i="61"/>
  <c r="FF60" i="61" s="1"/>
  <c r="FE60" i="61"/>
  <c r="FG60" i="61" s="1"/>
  <c r="FX92" i="61"/>
  <c r="FR72" i="61"/>
  <c r="FD72" i="61"/>
  <c r="FF72" i="61" s="1"/>
  <c r="FE72" i="61"/>
  <c r="FG72" i="61" s="1"/>
  <c r="CN72" i="61"/>
  <c r="CO72" i="61"/>
  <c r="FX107" i="61"/>
  <c r="FE87" i="61"/>
  <c r="FG87" i="61" s="1"/>
  <c r="FR87" i="61"/>
  <c r="CO87" i="61"/>
  <c r="CN87" i="61"/>
  <c r="FD87" i="61"/>
  <c r="FF87" i="61" s="1"/>
  <c r="FX111" i="61"/>
  <c r="FD91" i="61"/>
  <c r="FF91" i="61" s="1"/>
  <c r="FE91" i="61"/>
  <c r="FG91" i="61" s="1"/>
  <c r="CN91" i="61"/>
  <c r="FR91" i="61"/>
  <c r="CO91" i="61"/>
  <c r="CT91" i="61" s="1"/>
  <c r="FX121" i="61"/>
  <c r="FR101" i="61"/>
  <c r="CN101" i="61"/>
  <c r="FE101" i="61"/>
  <c r="FG101" i="61" s="1"/>
  <c r="CO101" i="61"/>
  <c r="FD101" i="61"/>
  <c r="FF101" i="61" s="1"/>
  <c r="FX135" i="61"/>
  <c r="FR115" i="61"/>
  <c r="CN115" i="61"/>
  <c r="CS115" i="61" s="1"/>
  <c r="CO115" i="61"/>
  <c r="FD115" i="61"/>
  <c r="FF115" i="61" s="1"/>
  <c r="FH115" i="61" s="1"/>
  <c r="FE115" i="61"/>
  <c r="FG115" i="61" s="1"/>
  <c r="FX142" i="61"/>
  <c r="FR122" i="61"/>
  <c r="CN122" i="61"/>
  <c r="FE122" i="61"/>
  <c r="FG122" i="61" s="1"/>
  <c r="FD122" i="61"/>
  <c r="FF122" i="61" s="1"/>
  <c r="CO122" i="61"/>
  <c r="CT122" i="61" s="1"/>
  <c r="FX147" i="61"/>
  <c r="CN127" i="61"/>
  <c r="FD127" i="61"/>
  <c r="FF127" i="61" s="1"/>
  <c r="FH127" i="61" s="1"/>
  <c r="FE127" i="61"/>
  <c r="FG127" i="61" s="1"/>
  <c r="FR127" i="61"/>
  <c r="CO127" i="61"/>
  <c r="FX151" i="61"/>
  <c r="FD131" i="61"/>
  <c r="FF131" i="61" s="1"/>
  <c r="FR131" i="61"/>
  <c r="FE131" i="61"/>
  <c r="FG131" i="61" s="1"/>
  <c r="CN131" i="61"/>
  <c r="CO131" i="61"/>
  <c r="FX23" i="61"/>
  <c r="FX15" i="61"/>
  <c r="FX7" i="61"/>
  <c r="FX27" i="61"/>
  <c r="FR7" i="61"/>
  <c r="FE7" i="61"/>
  <c r="FG7" i="61" s="1"/>
  <c r="CN7" i="61"/>
  <c r="FD7" i="61"/>
  <c r="FF7" i="61" s="1"/>
  <c r="CO7" i="61"/>
  <c r="CT7" i="61" s="1"/>
  <c r="CR7" i="61"/>
  <c r="CW7" i="61" s="1"/>
  <c r="CP7" i="61"/>
  <c r="HY7" i="61"/>
  <c r="CQ7" i="61"/>
  <c r="FX32" i="61"/>
  <c r="CN12" i="61"/>
  <c r="FR12" i="61"/>
  <c r="FD12" i="61"/>
  <c r="FF12" i="61" s="1"/>
  <c r="FE12" i="61"/>
  <c r="FG12" i="61" s="1"/>
  <c r="CO12" i="61"/>
  <c r="FX38" i="61"/>
  <c r="FD18" i="61"/>
  <c r="FF18" i="61" s="1"/>
  <c r="CO18" i="61"/>
  <c r="CT18" i="61" s="1"/>
  <c r="CN18" i="61"/>
  <c r="CS18" i="61" s="1"/>
  <c r="FE18" i="61"/>
  <c r="FG18" i="61" s="1"/>
  <c r="FR18" i="61"/>
  <c r="FX47" i="61"/>
  <c r="FE27" i="61"/>
  <c r="FG27" i="61" s="1"/>
  <c r="FD27" i="61"/>
  <c r="FF27" i="61" s="1"/>
  <c r="CO27" i="61"/>
  <c r="FR27" i="61"/>
  <c r="CN27" i="61"/>
  <c r="FX54" i="61"/>
  <c r="CO34" i="61"/>
  <c r="CT34" i="61" s="1"/>
  <c r="CN34" i="61"/>
  <c r="FR34" i="61"/>
  <c r="FE34" i="61"/>
  <c r="FG34" i="61" s="1"/>
  <c r="FD34" i="61"/>
  <c r="FF34" i="61" s="1"/>
  <c r="FX58" i="61"/>
  <c r="CN38" i="61"/>
  <c r="CO38" i="61"/>
  <c r="FR38" i="61"/>
  <c r="FE38" i="61"/>
  <c r="FG38" i="61" s="1"/>
  <c r="FD38" i="61"/>
  <c r="FF38" i="61" s="1"/>
  <c r="FX62" i="61"/>
  <c r="FE42" i="61"/>
  <c r="FG42" i="61" s="1"/>
  <c r="FD42" i="61"/>
  <c r="FF42" i="61" s="1"/>
  <c r="FR42" i="61"/>
  <c r="CN42" i="61"/>
  <c r="CO42" i="61"/>
  <c r="FX69" i="61"/>
  <c r="FR49" i="61"/>
  <c r="FE49" i="61"/>
  <c r="FG49" i="61" s="1"/>
  <c r="FD49" i="61"/>
  <c r="FF49" i="61" s="1"/>
  <c r="FH49" i="61" s="1"/>
  <c r="CN49" i="61"/>
  <c r="CO49" i="61"/>
  <c r="CT49" i="61" s="1"/>
  <c r="FX74" i="61"/>
  <c r="CN54" i="61"/>
  <c r="CO54" i="61"/>
  <c r="FR54" i="61"/>
  <c r="FE54" i="61"/>
  <c r="FG54" i="61" s="1"/>
  <c r="FD54" i="61"/>
  <c r="FF54" i="61" s="1"/>
  <c r="FX83" i="61"/>
  <c r="CN63" i="61"/>
  <c r="CO63" i="61"/>
  <c r="FR63" i="61"/>
  <c r="FE63" i="61"/>
  <c r="FG63" i="61" s="1"/>
  <c r="FD63" i="61"/>
  <c r="FF63" i="61" s="1"/>
  <c r="FX88" i="61"/>
  <c r="CN68" i="61"/>
  <c r="CS68" i="61" s="1"/>
  <c r="FD68" i="61"/>
  <c r="FF68" i="61" s="1"/>
  <c r="FE68" i="61"/>
  <c r="FG68" i="61" s="1"/>
  <c r="FR68" i="61"/>
  <c r="CO68" i="61"/>
  <c r="FX93" i="61"/>
  <c r="CN73" i="61"/>
  <c r="FE73" i="61"/>
  <c r="FG73" i="61" s="1"/>
  <c r="FI73" i="61" s="1"/>
  <c r="FR73" i="61"/>
  <c r="CO73" i="61"/>
  <c r="CT73" i="61" s="1"/>
  <c r="FD73" i="61"/>
  <c r="FF73" i="61" s="1"/>
  <c r="FH73" i="61" s="1"/>
  <c r="FX100" i="61"/>
  <c r="FD80" i="61"/>
  <c r="FF80" i="61" s="1"/>
  <c r="FH80" i="61" s="1"/>
  <c r="FE80" i="61"/>
  <c r="FG80" i="61" s="1"/>
  <c r="CN80" i="61"/>
  <c r="FR80" i="61"/>
  <c r="CO80" i="61"/>
  <c r="FX113" i="61"/>
  <c r="FE93" i="61"/>
  <c r="FG93" i="61" s="1"/>
  <c r="CO93" i="61"/>
  <c r="CN93" i="61"/>
  <c r="FD93" i="61"/>
  <c r="FF93" i="61" s="1"/>
  <c r="FR93" i="61"/>
  <c r="FX133" i="61"/>
  <c r="CN113" i="61"/>
  <c r="FR113" i="61"/>
  <c r="FD113" i="61"/>
  <c r="FF113" i="61" s="1"/>
  <c r="CO113" i="61"/>
  <c r="FE113" i="61"/>
  <c r="FG113" i="61" s="1"/>
  <c r="FX139" i="61"/>
  <c r="CO119" i="61"/>
  <c r="FD119" i="61"/>
  <c r="FF119" i="61" s="1"/>
  <c r="FR119" i="61"/>
  <c r="FE119" i="61"/>
  <c r="FG119" i="61" s="1"/>
  <c r="CN119" i="61"/>
  <c r="FX143" i="61"/>
  <c r="CO123" i="61"/>
  <c r="FR123" i="61"/>
  <c r="CN123" i="61"/>
  <c r="FE123" i="61"/>
  <c r="FG123" i="61" s="1"/>
  <c r="FD123" i="61"/>
  <c r="FF123" i="61" s="1"/>
  <c r="FX153" i="61"/>
  <c r="CN133" i="61"/>
  <c r="FD133" i="61"/>
  <c r="FF133" i="61" s="1"/>
  <c r="FR133" i="61"/>
  <c r="FS133" i="61" s="1"/>
  <c r="CO133" i="61"/>
  <c r="FE133" i="61"/>
  <c r="FG133" i="61" s="1"/>
  <c r="FI133" i="61" s="1"/>
  <c r="CZ9" i="61"/>
  <c r="CH9" i="61"/>
  <c r="GL57" i="1"/>
  <c r="IM57" i="1" s="1"/>
  <c r="GL48" i="1"/>
  <c r="IM48" i="1" s="1"/>
  <c r="GL34" i="1"/>
  <c r="IM34" i="1" s="1"/>
  <c r="II151" i="1"/>
  <c r="AN148" i="19"/>
  <c r="AN136" i="19"/>
  <c r="AN144" i="19"/>
  <c r="AN143" i="19"/>
  <c r="AN149" i="19"/>
  <c r="AN137" i="19"/>
  <c r="AN142" i="19"/>
  <c r="AN145" i="19"/>
  <c r="AN150" i="19"/>
  <c r="AN139" i="19"/>
  <c r="AN141" i="19"/>
  <c r="AN138" i="19"/>
  <c r="AN147" i="19"/>
  <c r="AN146" i="19"/>
  <c r="AN140" i="19"/>
  <c r="AN135" i="19"/>
  <c r="AN134" i="19"/>
  <c r="AN133" i="19"/>
  <c r="BS151" i="1"/>
  <c r="BO151" i="1"/>
  <c r="CS20" i="1"/>
  <c r="E20" i="19" s="1"/>
  <c r="CS19" i="1"/>
  <c r="E19" i="19" s="1"/>
  <c r="CY116" i="1"/>
  <c r="T116" i="19" s="1"/>
  <c r="CY115" i="1"/>
  <c r="T115" i="19" s="1"/>
  <c r="CY78" i="1"/>
  <c r="T78" i="19" s="1"/>
  <c r="CY77" i="1"/>
  <c r="T77" i="19" s="1"/>
  <c r="CY97" i="1"/>
  <c r="T97" i="19" s="1"/>
  <c r="CY98" i="1"/>
  <c r="T98" i="19" s="1"/>
  <c r="CY74" i="1"/>
  <c r="T74" i="19" s="1"/>
  <c r="CY73" i="1"/>
  <c r="T73" i="19" s="1"/>
  <c r="CY25" i="1"/>
  <c r="T25" i="19" s="1"/>
  <c r="CY24" i="1"/>
  <c r="T24" i="19" s="1"/>
  <c r="CY30" i="1"/>
  <c r="T30" i="19" s="1"/>
  <c r="CY35" i="1"/>
  <c r="T35" i="19" s="1"/>
  <c r="CY49" i="1"/>
  <c r="T49" i="19" s="1"/>
  <c r="CY86" i="1"/>
  <c r="T86" i="19" s="1"/>
  <c r="CO7" i="1"/>
  <c r="CT7" i="1" s="1"/>
  <c r="H7" i="19" s="1"/>
  <c r="CB45" i="1"/>
  <c r="CX15" i="1"/>
  <c r="CY8" i="1"/>
  <c r="T8" i="19" s="1"/>
  <c r="CY103" i="1"/>
  <c r="T103" i="19" s="1"/>
  <c r="CX47" i="1"/>
  <c r="CO97" i="1"/>
  <c r="CT97" i="1" s="1"/>
  <c r="H97" i="19" s="1"/>
  <c r="CO77" i="1"/>
  <c r="CB61" i="1"/>
  <c r="CX23" i="1"/>
  <c r="CB12" i="1"/>
  <c r="CX35" i="1"/>
  <c r="CO119" i="1"/>
  <c r="CT120" i="1" s="1"/>
  <c r="H120" i="19" s="1"/>
  <c r="CY139" i="1"/>
  <c r="T139" i="19" s="1"/>
  <c r="CX45" i="1"/>
  <c r="CS67" i="1"/>
  <c r="E67" i="19" s="1"/>
  <c r="CS15" i="1"/>
  <c r="E15" i="19" s="1"/>
  <c r="BS139" i="1"/>
  <c r="CS125" i="1"/>
  <c r="E125" i="19" s="1"/>
  <c r="CS126" i="1"/>
  <c r="E126" i="19" s="1"/>
  <c r="CY122" i="1"/>
  <c r="T122" i="19" s="1"/>
  <c r="CY121" i="1"/>
  <c r="T121" i="19" s="1"/>
  <c r="CS47" i="1"/>
  <c r="E47" i="19" s="1"/>
  <c r="CX42" i="1"/>
  <c r="CY150" i="1"/>
  <c r="T150" i="19" s="1"/>
  <c r="CX11" i="1"/>
  <c r="GL8" i="1"/>
  <c r="IM8" i="1" s="1"/>
  <c r="JB61" i="1"/>
  <c r="R61" i="19" s="1"/>
  <c r="JB109" i="1"/>
  <c r="R109" i="19" s="1"/>
  <c r="JB114" i="1"/>
  <c r="R114" i="19" s="1"/>
  <c r="JB44" i="1"/>
  <c r="R44" i="19" s="1"/>
  <c r="JB40" i="1"/>
  <c r="R40" i="19" s="1"/>
  <c r="JB48" i="1"/>
  <c r="R48" i="19" s="1"/>
  <c r="JB5" i="1"/>
  <c r="R5" i="19" s="1"/>
  <c r="CS25" i="1"/>
  <c r="E25" i="19" s="1"/>
  <c r="JB57" i="1"/>
  <c r="R57" i="19" s="1"/>
  <c r="JB82" i="1"/>
  <c r="R82" i="19" s="1"/>
  <c r="CS11" i="1"/>
  <c r="E11" i="19" s="1"/>
  <c r="GL100" i="1"/>
  <c r="IM100" i="1" s="1"/>
  <c r="JB62" i="1"/>
  <c r="R62" i="19" s="1"/>
  <c r="CS107" i="1"/>
  <c r="E107" i="19" s="1"/>
  <c r="CS12" i="1"/>
  <c r="E12" i="19" s="1"/>
  <c r="CS108" i="1"/>
  <c r="E108" i="19" s="1"/>
  <c r="GL95" i="1"/>
  <c r="IM95" i="1" s="1"/>
  <c r="JB95" i="1"/>
  <c r="R95" i="19" s="1"/>
  <c r="JB120" i="1"/>
  <c r="R120" i="19" s="1"/>
  <c r="CS44" i="1"/>
  <c r="E44" i="19" s="1"/>
  <c r="ID133" i="1"/>
  <c r="ID134" i="1"/>
  <c r="IG134" i="1"/>
  <c r="IB135" i="1"/>
  <c r="IH135" i="1"/>
  <c r="IC136" i="1"/>
  <c r="ID136" i="1"/>
  <c r="II139" i="1"/>
  <c r="IF136" i="1"/>
  <c r="IB136" i="1"/>
  <c r="II141" i="1"/>
  <c r="II149" i="1"/>
  <c r="II142" i="1"/>
  <c r="II148" i="1"/>
  <c r="IF134" i="1"/>
  <c r="IA133" i="1"/>
  <c r="II137" i="1"/>
  <c r="II145" i="1"/>
  <c r="II138" i="1"/>
  <c r="II146" i="1"/>
  <c r="IE136" i="1"/>
  <c r="IH133" i="1"/>
  <c r="IE133" i="1"/>
  <c r="IH136" i="1"/>
  <c r="IC133" i="1"/>
  <c r="IC134" i="1"/>
  <c r="ID135" i="1"/>
  <c r="IA134" i="1"/>
  <c r="IC135" i="1"/>
  <c r="IH134" i="1"/>
  <c r="IG136" i="1"/>
  <c r="IF133" i="1"/>
  <c r="IB133" i="1"/>
  <c r="IE134" i="1"/>
  <c r="II147" i="1"/>
  <c r="II144" i="1"/>
  <c r="IG133" i="1"/>
  <c r="IB134" i="1"/>
  <c r="IE135" i="1"/>
  <c r="II150" i="1"/>
  <c r="II143" i="1"/>
  <c r="II140" i="1"/>
  <c r="IG135" i="1"/>
  <c r="IF135" i="1"/>
  <c r="BO148" i="1"/>
  <c r="BS140" i="1"/>
  <c r="BO150" i="1"/>
  <c r="BO139" i="1"/>
  <c r="BO143" i="1"/>
  <c r="BS138" i="1"/>
  <c r="BS149" i="1"/>
  <c r="BS146" i="1"/>
  <c r="BS143" i="1"/>
  <c r="BE49" i="1"/>
  <c r="BO144" i="1"/>
  <c r="BO138" i="1"/>
  <c r="BO141" i="1"/>
  <c r="BS147" i="1"/>
  <c r="BS144" i="1"/>
  <c r="EE48" i="1"/>
  <c r="EG41" i="1" s="1"/>
  <c r="CX27" i="1"/>
  <c r="GL73" i="1"/>
  <c r="IM73" i="1" s="1"/>
  <c r="CT133" i="1"/>
  <c r="H133" i="19" s="1"/>
  <c r="BS137" i="1"/>
  <c r="CX130" i="1"/>
  <c r="CT104" i="1"/>
  <c r="H104" i="19" s="1"/>
  <c r="JB98" i="1"/>
  <c r="R98" i="19" s="1"/>
  <c r="JB81" i="1"/>
  <c r="R81" i="19" s="1"/>
  <c r="JB13" i="1"/>
  <c r="R13" i="19" s="1"/>
  <c r="BO149" i="1"/>
  <c r="BS145" i="1"/>
  <c r="BN70" i="1"/>
  <c r="BS141" i="1"/>
  <c r="BS142" i="1"/>
  <c r="BS150" i="1"/>
  <c r="BS148" i="1"/>
  <c r="BO146" i="1"/>
  <c r="BO140" i="1"/>
  <c r="BO142" i="1"/>
  <c r="BO137" i="1"/>
  <c r="BO145" i="1"/>
  <c r="CS137" i="1"/>
  <c r="E137" i="19" s="1"/>
  <c r="IH69" i="1"/>
  <c r="IG69" i="1"/>
  <c r="IB69" i="1"/>
  <c r="BR123" i="1"/>
  <c r="IA69" i="1"/>
  <c r="IF69" i="1"/>
  <c r="IC69" i="1"/>
  <c r="IE69" i="1"/>
  <c r="BM116" i="1"/>
  <c r="HE8" i="1"/>
  <c r="HU12" i="1" s="1"/>
  <c r="BP123" i="1"/>
  <c r="FY92" i="1"/>
  <c r="I92" i="19" s="1"/>
  <c r="BP112" i="1"/>
  <c r="BR112" i="1"/>
  <c r="IF125" i="1"/>
  <c r="BR132" i="1"/>
  <c r="BN132" i="1"/>
  <c r="BO132" i="1" s="1"/>
  <c r="BN112" i="1"/>
  <c r="BM112" i="1"/>
  <c r="BA37" i="1"/>
  <c r="IA75" i="1"/>
  <c r="IC75" i="1"/>
  <c r="IB75" i="1"/>
  <c r="IE75" i="1"/>
  <c r="IF75" i="1"/>
  <c r="IH75" i="1"/>
  <c r="ID75" i="1"/>
  <c r="IH103" i="1"/>
  <c r="BM131" i="1"/>
  <c r="IA123" i="1"/>
  <c r="FY121" i="1"/>
  <c r="I121" i="19" s="1"/>
  <c r="BA45" i="1"/>
  <c r="HE52" i="1"/>
  <c r="HU56" i="1" s="1"/>
  <c r="IG91" i="1"/>
  <c r="BR114" i="1"/>
  <c r="BQ129" i="1"/>
  <c r="BO78" i="1"/>
  <c r="FY86" i="1"/>
  <c r="I86" i="19" s="1"/>
  <c r="BN79" i="1"/>
  <c r="BN95" i="1"/>
  <c r="IE107" i="1"/>
  <c r="BN82" i="1"/>
  <c r="FY89" i="1"/>
  <c r="I89" i="19" s="1"/>
  <c r="FY62" i="1"/>
  <c r="I62" i="19" s="1"/>
  <c r="BE58" i="1"/>
  <c r="BM58" i="1" s="1"/>
  <c r="BA24" i="1"/>
  <c r="BM24" i="1" s="1"/>
  <c r="IA118" i="1"/>
  <c r="BN129" i="1"/>
  <c r="BO129" i="1" s="1"/>
  <c r="FY47" i="1"/>
  <c r="I47" i="19" s="1"/>
  <c r="IH67" i="1"/>
  <c r="BA21" i="1"/>
  <c r="BP103" i="1"/>
  <c r="IB78" i="1"/>
  <c r="FX30" i="1"/>
  <c r="BN103" i="1"/>
  <c r="BR103" i="1"/>
  <c r="BM103" i="1"/>
  <c r="IB109" i="1"/>
  <c r="BR65" i="1"/>
  <c r="BQ77" i="1"/>
  <c r="HF38" i="1"/>
  <c r="HV42" i="1" s="1"/>
  <c r="BM122" i="1"/>
  <c r="FY95" i="1"/>
  <c r="I95" i="19" s="1"/>
  <c r="IB105" i="1"/>
  <c r="FY94" i="1"/>
  <c r="I94" i="19" s="1"/>
  <c r="FY107" i="1"/>
  <c r="I107" i="19" s="1"/>
  <c r="IE66" i="1"/>
  <c r="FY115" i="1"/>
  <c r="I115" i="19" s="1"/>
  <c r="FY103" i="1"/>
  <c r="I103" i="19" s="1"/>
  <c r="BA61" i="1"/>
  <c r="BM61" i="1" s="1"/>
  <c r="FY66" i="1"/>
  <c r="I66" i="19" s="1"/>
  <c r="BE62" i="1"/>
  <c r="BQ80" i="1"/>
  <c r="FY99" i="1"/>
  <c r="I99" i="19" s="1"/>
  <c r="FY46" i="1"/>
  <c r="I46" i="19" s="1"/>
  <c r="IG112" i="1"/>
  <c r="FY105" i="1"/>
  <c r="I105" i="19" s="1"/>
  <c r="IG77" i="1"/>
  <c r="BM75" i="1"/>
  <c r="ID117" i="1"/>
  <c r="FY98" i="1"/>
  <c r="I98" i="19" s="1"/>
  <c r="FY88" i="1"/>
  <c r="I88" i="19" s="1"/>
  <c r="FY63" i="1"/>
  <c r="I63" i="19" s="1"/>
  <c r="BO106" i="1"/>
  <c r="BQ69" i="1"/>
  <c r="BE29" i="1"/>
  <c r="BO126" i="1"/>
  <c r="BM74" i="1"/>
  <c r="HC11" i="1"/>
  <c r="HS15" i="1" s="1"/>
  <c r="IC103" i="1"/>
  <c r="IF84" i="1"/>
  <c r="FY128" i="1"/>
  <c r="I128" i="19" s="1"/>
  <c r="BE57" i="1"/>
  <c r="BP57" i="1" s="1"/>
  <c r="BP113" i="1"/>
  <c r="IG129" i="1"/>
  <c r="IC73" i="1"/>
  <c r="BM71" i="1"/>
  <c r="IF129" i="1"/>
  <c r="BM115" i="1"/>
  <c r="BO115" i="1" s="1"/>
  <c r="BR74" i="1"/>
  <c r="IC93" i="1"/>
  <c r="BQ101" i="1"/>
  <c r="BP65" i="1"/>
  <c r="FY132" i="1"/>
  <c r="I132" i="19" s="1"/>
  <c r="BQ74" i="1"/>
  <c r="FY129" i="1"/>
  <c r="I129" i="19" s="1"/>
  <c r="IB128" i="1"/>
  <c r="BQ81" i="1"/>
  <c r="BE30" i="1"/>
  <c r="FY51" i="1"/>
  <c r="I51" i="19" s="1"/>
  <c r="FY50" i="1"/>
  <c r="I50" i="19" s="1"/>
  <c r="BN74" i="1"/>
  <c r="IH106" i="1"/>
  <c r="BE10" i="1"/>
  <c r="BN10" i="1" s="1"/>
  <c r="IB113" i="1"/>
  <c r="FY74" i="1"/>
  <c r="I74" i="19" s="1"/>
  <c r="BR69" i="1"/>
  <c r="HE29" i="1"/>
  <c r="HU33" i="1" s="1"/>
  <c r="BN69" i="1"/>
  <c r="FY123" i="1"/>
  <c r="I123" i="19" s="1"/>
  <c r="BO66" i="1"/>
  <c r="BE41" i="1"/>
  <c r="IG85" i="1"/>
  <c r="HF15" i="1"/>
  <c r="HV19" i="1" s="1"/>
  <c r="BM69" i="1"/>
  <c r="FY75" i="1"/>
  <c r="I75" i="19" s="1"/>
  <c r="FY112" i="1"/>
  <c r="I112" i="19" s="1"/>
  <c r="BE22" i="1"/>
  <c r="HF14" i="1"/>
  <c r="HV18" i="1" s="1"/>
  <c r="IH129" i="1"/>
  <c r="BA60" i="1"/>
  <c r="FY118" i="1"/>
  <c r="I118" i="19" s="1"/>
  <c r="FY72" i="1"/>
  <c r="I72" i="19" s="1"/>
  <c r="HE16" i="1"/>
  <c r="HU20" i="1" s="1"/>
  <c r="FY113" i="1"/>
  <c r="I113" i="19" s="1"/>
  <c r="BE47" i="1"/>
  <c r="BE50" i="1"/>
  <c r="BE15" i="1"/>
  <c r="IH68" i="1"/>
  <c r="HE60" i="1"/>
  <c r="HU64" i="1" s="1"/>
  <c r="BA16" i="1"/>
  <c r="HF57" i="1"/>
  <c r="HV61" i="1" s="1"/>
  <c r="FY78" i="1"/>
  <c r="I78" i="19" s="1"/>
  <c r="BR115" i="1"/>
  <c r="BE25" i="1"/>
  <c r="BM25" i="1" s="1"/>
  <c r="FY79" i="1"/>
  <c r="I79" i="19" s="1"/>
  <c r="BR129" i="1"/>
  <c r="BE33" i="1"/>
  <c r="BQ33" i="1" s="1"/>
  <c r="HF29" i="1"/>
  <c r="HV33" i="1" s="1"/>
  <c r="BE37" i="1"/>
  <c r="HF33" i="1"/>
  <c r="HV37" i="1" s="1"/>
  <c r="BN116" i="1"/>
  <c r="BP74" i="1"/>
  <c r="BP129" i="1"/>
  <c r="IE123" i="1"/>
  <c r="HF49" i="1"/>
  <c r="HV53" i="1" s="1"/>
  <c r="BE45" i="1"/>
  <c r="HF41" i="1"/>
  <c r="HV45" i="1" s="1"/>
  <c r="BM70" i="1"/>
  <c r="BQ65" i="1"/>
  <c r="FY55" i="1"/>
  <c r="I55" i="19" s="1"/>
  <c r="FY125" i="1"/>
  <c r="I125" i="19" s="1"/>
  <c r="FY54" i="1"/>
  <c r="I54" i="19" s="1"/>
  <c r="BL133" i="1"/>
  <c r="BN65" i="1"/>
  <c r="BO65" i="1" s="1"/>
  <c r="IH121" i="1"/>
  <c r="ID126" i="1"/>
  <c r="FY119" i="1"/>
  <c r="I119" i="19" s="1"/>
  <c r="BP70" i="1"/>
  <c r="BL136" i="1"/>
  <c r="BL135" i="1"/>
  <c r="BP133" i="1"/>
  <c r="BM134" i="1"/>
  <c r="BQ134" i="1"/>
  <c r="BN135" i="1"/>
  <c r="BR135" i="1"/>
  <c r="BP134" i="1"/>
  <c r="BM135" i="1"/>
  <c r="BQ135" i="1"/>
  <c r="BN134" i="1"/>
  <c r="BR134" i="1"/>
  <c r="BM136" i="1"/>
  <c r="BQ136" i="1"/>
  <c r="BN136" i="1"/>
  <c r="BR136" i="1"/>
  <c r="BN133" i="1"/>
  <c r="BR133" i="1"/>
  <c r="BM133" i="1"/>
  <c r="BQ133" i="1"/>
  <c r="BL134" i="1"/>
  <c r="BQ67" i="1"/>
  <c r="FY108" i="1"/>
  <c r="I108" i="19" s="1"/>
  <c r="IG117" i="1"/>
  <c r="BA17" i="1"/>
  <c r="BR67" i="1"/>
  <c r="IB117" i="1"/>
  <c r="HF28" i="1"/>
  <c r="HV32" i="1" s="1"/>
  <c r="IE117" i="1"/>
  <c r="IC117" i="1"/>
  <c r="BE60" i="1"/>
  <c r="FY69" i="1"/>
  <c r="I69" i="19" s="1"/>
  <c r="BE43" i="1"/>
  <c r="IA117" i="1"/>
  <c r="IH117" i="1"/>
  <c r="IF117" i="1"/>
  <c r="BN120" i="1"/>
  <c r="BN87" i="1"/>
  <c r="BO87" i="1" s="1"/>
  <c r="BA29" i="1"/>
  <c r="BP120" i="1"/>
  <c r="BQ95" i="1"/>
  <c r="HF40" i="1"/>
  <c r="HV44" i="1" s="1"/>
  <c r="IH86" i="1"/>
  <c r="IG124" i="1"/>
  <c r="IH128" i="1"/>
  <c r="HE15" i="1"/>
  <c r="HU19" i="1" s="1"/>
  <c r="BE31" i="1"/>
  <c r="HE24" i="1"/>
  <c r="HU28" i="1" s="1"/>
  <c r="BM104" i="1"/>
  <c r="BM120" i="1"/>
  <c r="FY60" i="1"/>
  <c r="I60" i="19" s="1"/>
  <c r="BE55" i="1"/>
  <c r="IG128" i="1"/>
  <c r="CT40" i="1"/>
  <c r="H40" i="19" s="1"/>
  <c r="FY84" i="1"/>
  <c r="I84" i="19" s="1"/>
  <c r="IF128" i="1"/>
  <c r="IH101" i="1"/>
  <c r="BA49" i="1"/>
  <c r="FY109" i="1"/>
  <c r="I109" i="19" s="1"/>
  <c r="HE36" i="1"/>
  <c r="HU40" i="1" s="1"/>
  <c r="BM79" i="1"/>
  <c r="BR131" i="1"/>
  <c r="HE21" i="1"/>
  <c r="HU25" i="1" s="1"/>
  <c r="BP128" i="1"/>
  <c r="HF7" i="1"/>
  <c r="HV11" i="1" s="1"/>
  <c r="BQ128" i="1"/>
  <c r="BR128" i="1"/>
  <c r="IE119" i="1"/>
  <c r="BO117" i="1"/>
  <c r="GD30" i="1"/>
  <c r="FY73" i="1"/>
  <c r="I73" i="19" s="1"/>
  <c r="FX14" i="1"/>
  <c r="GD36" i="1"/>
  <c r="BQ115" i="1"/>
  <c r="FY87" i="1"/>
  <c r="I87" i="19" s="1"/>
  <c r="BQ109" i="1"/>
  <c r="EW14" i="1"/>
  <c r="EW36" i="1"/>
  <c r="BN128" i="1"/>
  <c r="BO128" i="1" s="1"/>
  <c r="BP115" i="1"/>
  <c r="CT52" i="1"/>
  <c r="H52" i="19" s="1"/>
  <c r="BE52" i="1"/>
  <c r="FY97" i="1"/>
  <c r="I97" i="19" s="1"/>
  <c r="GD20" i="1"/>
  <c r="HE5" i="1"/>
  <c r="HU9" i="1" s="1"/>
  <c r="HU8" i="1" s="1"/>
  <c r="HU7" i="1" s="1"/>
  <c r="HU6" i="1" s="1"/>
  <c r="HU5" i="1" s="1"/>
  <c r="BA44" i="1"/>
  <c r="BM44" i="1" s="1"/>
  <c r="BN19" i="1"/>
  <c r="BR113" i="1"/>
  <c r="IC80" i="1"/>
  <c r="BP68" i="1"/>
  <c r="IB129" i="1"/>
  <c r="IA129" i="1"/>
  <c r="BN68" i="1"/>
  <c r="BG60" i="1"/>
  <c r="BA36" i="1"/>
  <c r="BM36" i="1" s="1"/>
  <c r="BM19" i="1"/>
  <c r="BF17" i="1"/>
  <c r="HC41" i="1"/>
  <c r="HS45" i="1" s="1"/>
  <c r="IC129" i="1"/>
  <c r="HF20" i="1"/>
  <c r="HV24" i="1" s="1"/>
  <c r="IB24" i="1" s="1"/>
  <c r="HF32" i="1"/>
  <c r="HV36" i="1" s="1"/>
  <c r="BQ68" i="1"/>
  <c r="BR68" i="1"/>
  <c r="BP69" i="1"/>
  <c r="ID80" i="1"/>
  <c r="IE129" i="1"/>
  <c r="BM68" i="1"/>
  <c r="BK48" i="1"/>
  <c r="IA95" i="1"/>
  <c r="BF14" i="1"/>
  <c r="BE63" i="1"/>
  <c r="BR80" i="1"/>
  <c r="BE39" i="1"/>
  <c r="HE7" i="1"/>
  <c r="HU11" i="1" s="1"/>
  <c r="BA11" i="1"/>
  <c r="BM11" i="1" s="1"/>
  <c r="HE23" i="1"/>
  <c r="HU27" i="1" s="1"/>
  <c r="BA27" i="1"/>
  <c r="HF8" i="1"/>
  <c r="HV12" i="1" s="1"/>
  <c r="BE12" i="1"/>
  <c r="HF16" i="1"/>
  <c r="HV20" i="1" s="1"/>
  <c r="BE20" i="1"/>
  <c r="BE28" i="1"/>
  <c r="BQ28" i="1" s="1"/>
  <c r="HF24" i="1"/>
  <c r="HV28" i="1" s="1"/>
  <c r="BA15" i="1"/>
  <c r="HE11" i="1"/>
  <c r="HU15" i="1" s="1"/>
  <c r="BA23" i="1"/>
  <c r="HE19" i="1"/>
  <c r="HU23" i="1" s="1"/>
  <c r="BE16" i="1"/>
  <c r="HF12" i="1"/>
  <c r="HV16" i="1" s="1"/>
  <c r="HE48" i="1"/>
  <c r="HU52" i="1" s="1"/>
  <c r="BA52" i="1"/>
  <c r="BA32" i="1"/>
  <c r="HE28" i="1"/>
  <c r="HU32" i="1" s="1"/>
  <c r="BA48" i="1"/>
  <c r="HE44" i="1"/>
  <c r="HU48" i="1" s="1"/>
  <c r="BH45" i="1"/>
  <c r="BI26" i="1"/>
  <c r="JB51" i="1"/>
  <c r="R51" i="19" s="1"/>
  <c r="BG63" i="1"/>
  <c r="BR119" i="1"/>
  <c r="BJ48" i="1"/>
  <c r="IG81" i="1"/>
  <c r="JB103" i="1"/>
  <c r="R103" i="19" s="1"/>
  <c r="IE85" i="1"/>
  <c r="JB111" i="1"/>
  <c r="R111" i="19" s="1"/>
  <c r="GL64" i="1"/>
  <c r="IM64" i="1" s="1"/>
  <c r="ID81" i="1"/>
  <c r="BN94" i="1"/>
  <c r="BO94" i="1" s="1"/>
  <c r="IA85" i="1"/>
  <c r="HC45" i="1"/>
  <c r="HS49" i="1" s="1"/>
  <c r="IG49" i="1" s="1"/>
  <c r="GL26" i="1"/>
  <c r="IM26" i="1" s="1"/>
  <c r="ID112" i="1"/>
  <c r="HE53" i="1"/>
  <c r="HU57" i="1" s="1"/>
  <c r="BN80" i="1"/>
  <c r="IG114" i="1"/>
  <c r="GE60" i="1"/>
  <c r="J60" i="19" s="1"/>
  <c r="IC112" i="1"/>
  <c r="CT17" i="1"/>
  <c r="H17" i="19" s="1"/>
  <c r="HE9" i="1"/>
  <c r="HU13" i="1" s="1"/>
  <c r="JB17" i="1"/>
  <c r="R17" i="19" s="1"/>
  <c r="BM80" i="1"/>
  <c r="BM77" i="1"/>
  <c r="CS73" i="1"/>
  <c r="E73" i="19" s="1"/>
  <c r="JB116" i="1"/>
  <c r="R116" i="19" s="1"/>
  <c r="HC33" i="1"/>
  <c r="HS37" i="1" s="1"/>
  <c r="BP72" i="1"/>
  <c r="GL55" i="1"/>
  <c r="IM55" i="1" s="1"/>
  <c r="JB55" i="1"/>
  <c r="R55" i="19" s="1"/>
  <c r="GL131" i="1"/>
  <c r="IM131" i="1" s="1"/>
  <c r="JB131" i="1"/>
  <c r="R131" i="19" s="1"/>
  <c r="GL104" i="1"/>
  <c r="IM104" i="1" s="1"/>
  <c r="BQ116" i="1"/>
  <c r="BQ70" i="1"/>
  <c r="BP78" i="1"/>
  <c r="IG132" i="1"/>
  <c r="CT23" i="1"/>
  <c r="H23" i="19" s="1"/>
  <c r="IG68" i="1"/>
  <c r="IB68" i="1"/>
  <c r="BF40" i="1"/>
  <c r="ID68" i="1"/>
  <c r="GL88" i="1"/>
  <c r="IM88" i="1" s="1"/>
  <c r="GL93" i="1"/>
  <c r="IM93" i="1" s="1"/>
  <c r="JB93" i="1"/>
  <c r="R93" i="19" s="1"/>
  <c r="JB78" i="1"/>
  <c r="R78" i="19" s="1"/>
  <c r="GL31" i="1"/>
  <c r="IM31" i="1" s="1"/>
  <c r="JB31" i="1"/>
  <c r="R31" i="19" s="1"/>
  <c r="JB42" i="1"/>
  <c r="R42" i="19" s="1"/>
  <c r="GL42" i="1"/>
  <c r="IM42" i="1" s="1"/>
  <c r="BP116" i="1"/>
  <c r="IA68" i="1"/>
  <c r="BP84" i="1"/>
  <c r="HC52" i="1"/>
  <c r="HS56" i="1" s="1"/>
  <c r="BR70" i="1"/>
  <c r="IC68" i="1"/>
  <c r="JB112" i="1"/>
  <c r="R112" i="19" s="1"/>
  <c r="GL12" i="1"/>
  <c r="IM12" i="1" s="1"/>
  <c r="JB127" i="1"/>
  <c r="R127" i="19" s="1"/>
  <c r="GL127" i="1"/>
  <c r="IM127" i="1" s="1"/>
  <c r="JB68" i="1"/>
  <c r="R68" i="19" s="1"/>
  <c r="GL68" i="1"/>
  <c r="IM68" i="1" s="1"/>
  <c r="IE68" i="1"/>
  <c r="BQ84" i="1"/>
  <c r="IF68" i="1"/>
  <c r="HC29" i="1"/>
  <c r="HS33" i="1" s="1"/>
  <c r="JB56" i="1"/>
  <c r="R56" i="19" s="1"/>
  <c r="GL56" i="1"/>
  <c r="IM56" i="1" s="1"/>
  <c r="JB122" i="1"/>
  <c r="R122" i="19" s="1"/>
  <c r="GL122" i="1"/>
  <c r="IM122" i="1" s="1"/>
  <c r="GL85" i="1"/>
  <c r="IM85" i="1" s="1"/>
  <c r="JB85" i="1"/>
  <c r="R85" i="19" s="1"/>
  <c r="HC47" i="1"/>
  <c r="HS51" i="1" s="1"/>
  <c r="FX12" i="1"/>
  <c r="FY114" i="1"/>
  <c r="I114" i="19" s="1"/>
  <c r="IF94" i="1"/>
  <c r="GD27" i="1"/>
  <c r="EW12" i="1"/>
  <c r="BG28" i="1"/>
  <c r="IH82" i="1"/>
  <c r="BP110" i="1"/>
  <c r="IH130" i="1"/>
  <c r="FY77" i="1"/>
  <c r="I77" i="19" s="1"/>
  <c r="HC24" i="1"/>
  <c r="HS28" i="1" s="1"/>
  <c r="FY106" i="1"/>
  <c r="I106" i="19" s="1"/>
  <c r="IA71" i="1"/>
  <c r="IE76" i="1"/>
  <c r="IE79" i="1"/>
  <c r="BR116" i="1"/>
  <c r="BR78" i="1"/>
  <c r="BQ90" i="1"/>
  <c r="BP80" i="1"/>
  <c r="BQ83" i="1"/>
  <c r="FX27" i="1"/>
  <c r="FY28" i="1" s="1"/>
  <c r="I28" i="19" s="1"/>
  <c r="HE54" i="1"/>
  <c r="HU58" i="1" s="1"/>
  <c r="BF29" i="1"/>
  <c r="IB115" i="1"/>
  <c r="IF107" i="1"/>
  <c r="IF73" i="1"/>
  <c r="BR95" i="1"/>
  <c r="ID115" i="1"/>
  <c r="FY111" i="1"/>
  <c r="I111" i="19" s="1"/>
  <c r="BQ120" i="1"/>
  <c r="BP67" i="1"/>
  <c r="IC107" i="1"/>
  <c r="BH35" i="1"/>
  <c r="BR120" i="1"/>
  <c r="BR99" i="1"/>
  <c r="BF48" i="1"/>
  <c r="BF35" i="1"/>
  <c r="BM95" i="1"/>
  <c r="FY124" i="1"/>
  <c r="I124" i="19" s="1"/>
  <c r="GD9" i="1"/>
  <c r="BN131" i="1"/>
  <c r="IG121" i="1"/>
  <c r="BP95" i="1"/>
  <c r="IA74" i="1"/>
  <c r="ID107" i="1"/>
  <c r="BP104" i="1"/>
  <c r="BP83" i="1"/>
  <c r="BQ87" i="1"/>
  <c r="BR89" i="1"/>
  <c r="BN71" i="1"/>
  <c r="FY64" i="1"/>
  <c r="I64" i="19" s="1"/>
  <c r="BQ75" i="1"/>
  <c r="IB107" i="1"/>
  <c r="BN104" i="1"/>
  <c r="IA107" i="1"/>
  <c r="IA130" i="1"/>
  <c r="IB73" i="1"/>
  <c r="IB93" i="1"/>
  <c r="IF74" i="1"/>
  <c r="BF46" i="1"/>
  <c r="IH107" i="1"/>
  <c r="BF47" i="1"/>
  <c r="BA54" i="1"/>
  <c r="HC5" i="1"/>
  <c r="HS9" i="1" s="1"/>
  <c r="HS8" i="1" s="1"/>
  <c r="HS7" i="1" s="1"/>
  <c r="HS6" i="1" s="1"/>
  <c r="IE88" i="1"/>
  <c r="BR71" i="1"/>
  <c r="BQ76" i="1"/>
  <c r="ID89" i="1"/>
  <c r="IB108" i="1"/>
  <c r="IE65" i="1"/>
  <c r="IB80" i="1"/>
  <c r="IF116" i="1"/>
  <c r="IF80" i="1"/>
  <c r="FY120" i="1"/>
  <c r="I120" i="19" s="1"/>
  <c r="IH88" i="1"/>
  <c r="IE80" i="1"/>
  <c r="BP119" i="1"/>
  <c r="IH126" i="1"/>
  <c r="BM76" i="1"/>
  <c r="IG89" i="1"/>
  <c r="IB96" i="1"/>
  <c r="HC48" i="1"/>
  <c r="HS52" i="1" s="1"/>
  <c r="BL114" i="1"/>
  <c r="IF72" i="1"/>
  <c r="BQ91" i="1"/>
  <c r="IA80" i="1"/>
  <c r="IH80" i="1"/>
  <c r="IE113" i="1"/>
  <c r="FY71" i="1"/>
  <c r="I71" i="19" s="1"/>
  <c r="BI32" i="1"/>
  <c r="BN76" i="1"/>
  <c r="BH50" i="1"/>
  <c r="FY110" i="1"/>
  <c r="I110" i="19" s="1"/>
  <c r="FX38" i="1"/>
  <c r="IC104" i="1"/>
  <c r="ID111" i="1"/>
  <c r="IB127" i="1"/>
  <c r="BF24" i="1"/>
  <c r="IG80" i="1"/>
  <c r="IE112" i="1"/>
  <c r="BG26" i="1"/>
  <c r="IC88" i="1"/>
  <c r="GD38" i="1"/>
  <c r="BP71" i="1"/>
  <c r="BS117" i="1"/>
  <c r="HC18" i="1"/>
  <c r="HS22" i="1" s="1"/>
  <c r="IG22" i="1" s="1"/>
  <c r="BQ113" i="1"/>
  <c r="IG115" i="1"/>
  <c r="IC74" i="1"/>
  <c r="IB74" i="1"/>
  <c r="IF77" i="1"/>
  <c r="IB95" i="1"/>
  <c r="BL121" i="1"/>
  <c r="BJ45" i="1"/>
  <c r="BP75" i="1"/>
  <c r="HE22" i="1"/>
  <c r="HU26" i="1" s="1"/>
  <c r="EW9" i="1"/>
  <c r="IC102" i="1"/>
  <c r="BQ94" i="1"/>
  <c r="IC125" i="1"/>
  <c r="IC124" i="1"/>
  <c r="IF115" i="1"/>
  <c r="IE115" i="1"/>
  <c r="IH74" i="1"/>
  <c r="ID74" i="1"/>
  <c r="IB67" i="1"/>
  <c r="HE14" i="1"/>
  <c r="HU18" i="1" s="1"/>
  <c r="IA76" i="1"/>
  <c r="IA108" i="1"/>
  <c r="FY117" i="1"/>
  <c r="I117" i="19" s="1"/>
  <c r="BM92" i="1"/>
  <c r="BI57" i="1"/>
  <c r="HE42" i="1"/>
  <c r="HU46" i="1" s="1"/>
  <c r="ID72" i="1"/>
  <c r="BG21" i="1"/>
  <c r="BG53" i="1"/>
  <c r="IE71" i="1"/>
  <c r="ID79" i="1"/>
  <c r="IH119" i="1"/>
  <c r="IC118" i="1"/>
  <c r="IB91" i="1"/>
  <c r="IA115" i="1"/>
  <c r="IC115" i="1"/>
  <c r="IG74" i="1"/>
  <c r="IH105" i="1"/>
  <c r="BP87" i="1"/>
  <c r="BR75" i="1"/>
  <c r="BJ40" i="1"/>
  <c r="BL78" i="1"/>
  <c r="BN75" i="1"/>
  <c r="IA119" i="1"/>
  <c r="IG119" i="1"/>
  <c r="IH102" i="1"/>
  <c r="BP94" i="1"/>
  <c r="CT51" i="1"/>
  <c r="H51" i="19" s="1"/>
  <c r="IA86" i="1"/>
  <c r="ID102" i="1"/>
  <c r="BH31" i="1"/>
  <c r="BH13" i="1"/>
  <c r="BF12" i="1"/>
  <c r="BA50" i="1"/>
  <c r="BE46" i="1"/>
  <c r="BN46" i="1" s="1"/>
  <c r="HF42" i="1"/>
  <c r="HV46" i="1" s="1"/>
  <c r="BA53" i="1"/>
  <c r="HE49" i="1"/>
  <c r="HU53" i="1" s="1"/>
  <c r="BE26" i="1"/>
  <c r="BM26" i="1" s="1"/>
  <c r="HF22" i="1"/>
  <c r="HV26" i="1" s="1"/>
  <c r="IF119" i="1"/>
  <c r="IH95" i="1"/>
  <c r="IC119" i="1"/>
  <c r="BR94" i="1"/>
  <c r="IC79" i="1"/>
  <c r="BF41" i="1"/>
  <c r="IE131" i="1"/>
  <c r="BJ36" i="1"/>
  <c r="BI53" i="1"/>
  <c r="BK40" i="1"/>
  <c r="BL123" i="1"/>
  <c r="GD8" i="1"/>
  <c r="IC122" i="1"/>
  <c r="BH48" i="1"/>
  <c r="BL105" i="1"/>
  <c r="BL126" i="1"/>
  <c r="BL130" i="1"/>
  <c r="BA22" i="1"/>
  <c r="IA72" i="1"/>
  <c r="IB119" i="1"/>
  <c r="GD21" i="1"/>
  <c r="IH91" i="1"/>
  <c r="IF67" i="1"/>
  <c r="FY76" i="1"/>
  <c r="I76" i="19" s="1"/>
  <c r="BI49" i="1"/>
  <c r="BJ21" i="1"/>
  <c r="HE10" i="1"/>
  <c r="HU14" i="1" s="1"/>
  <c r="BI40" i="1"/>
  <c r="BJ50" i="1"/>
  <c r="ID119" i="1"/>
  <c r="BL106" i="1"/>
  <c r="BL110" i="1"/>
  <c r="BL116" i="1"/>
  <c r="BL122" i="1"/>
  <c r="HF10" i="1"/>
  <c r="HV14" i="1" s="1"/>
  <c r="BE14" i="1"/>
  <c r="BN14" i="1" s="1"/>
  <c r="BH40" i="1"/>
  <c r="ID108" i="1"/>
  <c r="IA128" i="1"/>
  <c r="IC70" i="1"/>
  <c r="IB114" i="1"/>
  <c r="IF130" i="1"/>
  <c r="BK53" i="1"/>
  <c r="IA77" i="1"/>
  <c r="IB112" i="1"/>
  <c r="IF112" i="1"/>
  <c r="IA82" i="1"/>
  <c r="BG48" i="1"/>
  <c r="ID94" i="1"/>
  <c r="IE103" i="1"/>
  <c r="BK27" i="1"/>
  <c r="BI23" i="1"/>
  <c r="BK25" i="1"/>
  <c r="BI17" i="1"/>
  <c r="IF110" i="1"/>
  <c r="IE78" i="1"/>
  <c r="BK60" i="1"/>
  <c r="EW22" i="1"/>
  <c r="BL98" i="1"/>
  <c r="HC53" i="1"/>
  <c r="HS57" i="1" s="1"/>
  <c r="BF13" i="1"/>
  <c r="HC9" i="1"/>
  <c r="HS13" i="1" s="1"/>
  <c r="BF21" i="1"/>
  <c r="HC17" i="1"/>
  <c r="HS21" i="1" s="1"/>
  <c r="HE34" i="1"/>
  <c r="HU38" i="1" s="1"/>
  <c r="BA38" i="1"/>
  <c r="BN77" i="1"/>
  <c r="BP77" i="1"/>
  <c r="BR77" i="1"/>
  <c r="HE37" i="1"/>
  <c r="HU41" i="1" s="1"/>
  <c r="IF41" i="1" s="1"/>
  <c r="BA41" i="1"/>
  <c r="ID77" i="1"/>
  <c r="IC77" i="1"/>
  <c r="BG40" i="1"/>
  <c r="IC128" i="1"/>
  <c r="IE128" i="1"/>
  <c r="IF66" i="1"/>
  <c r="IF114" i="1"/>
  <c r="IE106" i="1"/>
  <c r="BH53" i="1"/>
  <c r="IE77" i="1"/>
  <c r="IA112" i="1"/>
  <c r="IE82" i="1"/>
  <c r="BI48" i="1"/>
  <c r="IG94" i="1"/>
  <c r="IA103" i="1"/>
  <c r="FY122" i="1"/>
  <c r="I122" i="19" s="1"/>
  <c r="BK9" i="1"/>
  <c r="IG78" i="1"/>
  <c r="BJ54" i="1"/>
  <c r="FX22" i="1"/>
  <c r="IG103" i="1"/>
  <c r="BA30" i="1"/>
  <c r="HE26" i="1"/>
  <c r="HU30" i="1" s="1"/>
  <c r="IG30" i="1" s="1"/>
  <c r="HE58" i="1"/>
  <c r="HU62" i="1" s="1"/>
  <c r="BA62" i="1"/>
  <c r="IH77" i="1"/>
  <c r="ID128" i="1"/>
  <c r="IH66" i="1"/>
  <c r="IB106" i="1"/>
  <c r="IF93" i="1"/>
  <c r="BJ53" i="1"/>
  <c r="IB77" i="1"/>
  <c r="IH112" i="1"/>
  <c r="BM110" i="1"/>
  <c r="ID103" i="1"/>
  <c r="IB103" i="1"/>
  <c r="IF103" i="1"/>
  <c r="IC126" i="1"/>
  <c r="BR87" i="1"/>
  <c r="FY90" i="1"/>
  <c r="I90" i="19" s="1"/>
  <c r="BK58" i="1"/>
  <c r="BG56" i="1"/>
  <c r="BJ44" i="1"/>
  <c r="BH16" i="1"/>
  <c r="GD11" i="1"/>
  <c r="HE6" i="1"/>
  <c r="HU10" i="1" s="1"/>
  <c r="HC21" i="1"/>
  <c r="HS25" i="1" s="1"/>
  <c r="BF25" i="1"/>
  <c r="BA42" i="1"/>
  <c r="BN42" i="1" s="1"/>
  <c r="HE38" i="1"/>
  <c r="HU42" i="1" s="1"/>
  <c r="BG50" i="1"/>
  <c r="BG64" i="1"/>
  <c r="BG41" i="1"/>
  <c r="BM96" i="1"/>
  <c r="IF100" i="1"/>
  <c r="IE122" i="1"/>
  <c r="BL84" i="1"/>
  <c r="BL112" i="1"/>
  <c r="BK22" i="1"/>
  <c r="BH24" i="1"/>
  <c r="FX20" i="1"/>
  <c r="FY20" i="1" s="1"/>
  <c r="I20" i="19" s="1"/>
  <c r="BI12" i="1"/>
  <c r="BL88" i="1"/>
  <c r="BL69" i="1"/>
  <c r="BL94" i="1"/>
  <c r="BL104" i="1"/>
  <c r="BK28" i="1"/>
  <c r="BL96" i="1"/>
  <c r="BL70" i="1"/>
  <c r="BL90" i="1"/>
  <c r="BL117" i="1"/>
  <c r="HC55" i="1"/>
  <c r="HS59" i="1" s="1"/>
  <c r="BF59" i="1"/>
  <c r="IC89" i="1"/>
  <c r="BI16" i="1"/>
  <c r="IG66" i="1"/>
  <c r="IB66" i="1"/>
  <c r="BJ13" i="1"/>
  <c r="IF70" i="1"/>
  <c r="IB70" i="1"/>
  <c r="BQ131" i="1"/>
  <c r="IC106" i="1"/>
  <c r="IA106" i="1"/>
  <c r="BI13" i="1"/>
  <c r="BJ28" i="1"/>
  <c r="IB122" i="1"/>
  <c r="IH72" i="1"/>
  <c r="IG72" i="1"/>
  <c r="IH94" i="1"/>
  <c r="IA94" i="1"/>
  <c r="FX6" i="1"/>
  <c r="IB84" i="1"/>
  <c r="BI50" i="1"/>
  <c r="IC116" i="1"/>
  <c r="IA126" i="1"/>
  <c r="IE100" i="1"/>
  <c r="ID78" i="1"/>
  <c r="IH78" i="1"/>
  <c r="IC17" i="1"/>
  <c r="BK50" i="1"/>
  <c r="FY104" i="1"/>
  <c r="I104" i="19" s="1"/>
  <c r="BL66" i="1"/>
  <c r="BL100" i="1"/>
  <c r="BF11" i="1"/>
  <c r="IB123" i="1"/>
  <c r="IH123" i="1"/>
  <c r="IG123" i="1"/>
  <c r="IH84" i="1"/>
  <c r="BH18" i="1"/>
  <c r="BI11" i="1"/>
  <c r="BG62" i="1"/>
  <c r="BH44" i="1"/>
  <c r="IE116" i="1"/>
  <c r="IC66" i="1"/>
  <c r="IA66" i="1"/>
  <c r="ID70" i="1"/>
  <c r="IG70" i="1"/>
  <c r="IE70" i="1"/>
  <c r="IG106" i="1"/>
  <c r="BL127" i="1"/>
  <c r="BI25" i="1"/>
  <c r="IB72" i="1"/>
  <c r="IE72" i="1"/>
  <c r="IB94" i="1"/>
  <c r="IE94" i="1"/>
  <c r="BR82" i="1"/>
  <c r="EW6" i="1"/>
  <c r="IA84" i="1"/>
  <c r="IG116" i="1"/>
  <c r="IG126" i="1"/>
  <c r="BK59" i="1"/>
  <c r="IC78" i="1"/>
  <c r="IA78" i="1"/>
  <c r="BH30" i="1"/>
  <c r="ID123" i="1"/>
  <c r="IC123" i="1"/>
  <c r="IG84" i="1"/>
  <c r="IH83" i="1"/>
  <c r="IG87" i="1"/>
  <c r="IC99" i="1"/>
  <c r="IF111" i="1"/>
  <c r="IF123" i="1"/>
  <c r="BI64" i="1"/>
  <c r="BK46" i="1"/>
  <c r="BL92" i="1"/>
  <c r="IC84" i="1"/>
  <c r="BH8" i="1"/>
  <c r="BG23" i="1"/>
  <c r="ID66" i="1"/>
  <c r="IA70" i="1"/>
  <c r="IF121" i="1"/>
  <c r="ID96" i="1"/>
  <c r="IF106" i="1"/>
  <c r="ID106" i="1"/>
  <c r="IB126" i="1"/>
  <c r="FY59" i="1"/>
  <c r="I59" i="19" s="1"/>
  <c r="IC72" i="1"/>
  <c r="IC94" i="1"/>
  <c r="ID84" i="1"/>
  <c r="IE126" i="1"/>
  <c r="IF126" i="1"/>
  <c r="IA90" i="1"/>
  <c r="IH122" i="1"/>
  <c r="IF78" i="1"/>
  <c r="BK41" i="1"/>
  <c r="BH52" i="1"/>
  <c r="BI61" i="1"/>
  <c r="BJ65" i="1"/>
  <c r="BJ57" i="1"/>
  <c r="BK36" i="1"/>
  <c r="BI62" i="1"/>
  <c r="IE84" i="1"/>
  <c r="FX11" i="1"/>
  <c r="FY9" i="1"/>
  <c r="I9" i="19" s="1"/>
  <c r="BQ107" i="1"/>
  <c r="BP107" i="1"/>
  <c r="EW10" i="1"/>
  <c r="FX10" i="1"/>
  <c r="GD10" i="1"/>
  <c r="IG120" i="1"/>
  <c r="BN85" i="1"/>
  <c r="IG122" i="1"/>
  <c r="IC108" i="1"/>
  <c r="IB124" i="1"/>
  <c r="ID114" i="1"/>
  <c r="IE130" i="1"/>
  <c r="ID91" i="1"/>
  <c r="IA91" i="1"/>
  <c r="IB71" i="1"/>
  <c r="IG71" i="1"/>
  <c r="BH64" i="1"/>
  <c r="IG93" i="1"/>
  <c r="BI27" i="1"/>
  <c r="BL93" i="1"/>
  <c r="BJ61" i="1"/>
  <c r="BI52" i="1"/>
  <c r="IA122" i="1"/>
  <c r="IC83" i="1"/>
  <c r="ID67" i="1"/>
  <c r="IE67" i="1"/>
  <c r="EW19" i="1"/>
  <c r="BR107" i="1"/>
  <c r="IB130" i="1"/>
  <c r="IF79" i="1"/>
  <c r="IH93" i="1"/>
  <c r="IF95" i="1"/>
  <c r="IG82" i="1"/>
  <c r="ID82" i="1"/>
  <c r="IC95" i="1"/>
  <c r="IC130" i="1"/>
  <c r="FX17" i="1"/>
  <c r="IF76" i="1"/>
  <c r="BJ47" i="1"/>
  <c r="BL108" i="1"/>
  <c r="BG19" i="1"/>
  <c r="BK51" i="1"/>
  <c r="BJ34" i="1"/>
  <c r="IE83" i="1"/>
  <c r="IA87" i="1"/>
  <c r="BL73" i="1"/>
  <c r="BL80" i="1"/>
  <c r="IC91" i="1"/>
  <c r="FY67" i="1"/>
  <c r="I67" i="19" s="1"/>
  <c r="FY68" i="1"/>
  <c r="I68" i="19" s="1"/>
  <c r="HC56" i="1"/>
  <c r="HS60" i="1" s="1"/>
  <c r="IE60" i="1" s="1"/>
  <c r="BF60" i="1"/>
  <c r="HC19" i="1"/>
  <c r="HS23" i="1" s="1"/>
  <c r="BF23" i="1"/>
  <c r="BF36" i="1"/>
  <c r="HC32" i="1"/>
  <c r="HS36" i="1" s="1"/>
  <c r="BF16" i="1"/>
  <c r="HC12" i="1"/>
  <c r="HS16" i="1" s="1"/>
  <c r="BN67" i="1"/>
  <c r="BM67" i="1"/>
  <c r="BP76" i="1"/>
  <c r="BR76" i="1"/>
  <c r="BQ79" i="1"/>
  <c r="BP79" i="1"/>
  <c r="BR79" i="1"/>
  <c r="BM83" i="1"/>
  <c r="BN83" i="1"/>
  <c r="BR91" i="1"/>
  <c r="BP91" i="1"/>
  <c r="BM91" i="1"/>
  <c r="BO91" i="1" s="1"/>
  <c r="BN99" i="1"/>
  <c r="BM99" i="1"/>
  <c r="BM111" i="1"/>
  <c r="BN111" i="1"/>
  <c r="BP124" i="1"/>
  <c r="BQ124" i="1"/>
  <c r="BR124" i="1"/>
  <c r="BM124" i="1"/>
  <c r="BO124" i="1" s="1"/>
  <c r="BM127" i="1"/>
  <c r="BN127" i="1"/>
  <c r="IB76" i="1"/>
  <c r="EW28" i="1"/>
  <c r="GD28" i="1"/>
  <c r="EW24" i="1"/>
  <c r="GD24" i="1"/>
  <c r="EW7" i="1"/>
  <c r="FX7" i="1"/>
  <c r="FY8" i="1" s="1"/>
  <c r="I8" i="19" s="1"/>
  <c r="GD7" i="1"/>
  <c r="FX33" i="1"/>
  <c r="FY34" i="1" s="1"/>
  <c r="I34" i="19" s="1"/>
  <c r="EW33" i="1"/>
  <c r="GD33" i="1"/>
  <c r="EW35" i="1"/>
  <c r="FX35" i="1"/>
  <c r="FY36" i="1" s="1"/>
  <c r="I36" i="19" s="1"/>
  <c r="FX32" i="1"/>
  <c r="FY65" i="1"/>
  <c r="I65" i="19" s="1"/>
  <c r="HC23" i="1"/>
  <c r="HS27" i="1" s="1"/>
  <c r="BF27" i="1"/>
  <c r="HC16" i="1"/>
  <c r="HS20" i="1" s="1"/>
  <c r="BF20" i="1"/>
  <c r="FX37" i="1"/>
  <c r="FY37" i="1" s="1"/>
  <c r="I37" i="19" s="1"/>
  <c r="EW37" i="1"/>
  <c r="GD37" i="1"/>
  <c r="GD31" i="1"/>
  <c r="EW31" i="1"/>
  <c r="FX31" i="1"/>
  <c r="IC114" i="1"/>
  <c r="IF122" i="1"/>
  <c r="BJ64" i="1"/>
  <c r="BP101" i="1"/>
  <c r="BI58" i="1"/>
  <c r="IH108" i="1"/>
  <c r="IE124" i="1"/>
  <c r="IF124" i="1"/>
  <c r="IH114" i="1"/>
  <c r="IG130" i="1"/>
  <c r="IE91" i="1"/>
  <c r="ID71" i="1"/>
  <c r="IC71" i="1"/>
  <c r="IA93" i="1"/>
  <c r="ID99" i="1"/>
  <c r="ID122" i="1"/>
  <c r="IA67" i="1"/>
  <c r="IC67" i="1"/>
  <c r="GD19" i="1"/>
  <c r="BM107" i="1"/>
  <c r="BO107" i="1" s="1"/>
  <c r="IC82" i="1"/>
  <c r="IA79" i="1"/>
  <c r="IB79" i="1"/>
  <c r="IE93" i="1"/>
  <c r="ID95" i="1"/>
  <c r="IB82" i="1"/>
  <c r="IF82" i="1"/>
  <c r="BG31" i="1"/>
  <c r="HC59" i="1"/>
  <c r="HS63" i="1" s="1"/>
  <c r="GD17" i="1"/>
  <c r="IH76" i="1"/>
  <c r="BG22" i="1"/>
  <c r="BG61" i="1"/>
  <c r="BH55" i="1"/>
  <c r="BL128" i="1"/>
  <c r="BG46" i="1"/>
  <c r="BL68" i="1"/>
  <c r="GD32" i="1"/>
  <c r="GD44" i="1"/>
  <c r="GE45" i="1" s="1"/>
  <c r="J45" i="19" s="1"/>
  <c r="HC58" i="1"/>
  <c r="HS62" i="1" s="1"/>
  <c r="BF62" i="1"/>
  <c r="HC27" i="1"/>
  <c r="HS31" i="1" s="1"/>
  <c r="BF31" i="1"/>
  <c r="BF43" i="1"/>
  <c r="HC39" i="1"/>
  <c r="HS43" i="1" s="1"/>
  <c r="HC40" i="1"/>
  <c r="HS44" i="1" s="1"/>
  <c r="BF44" i="1"/>
  <c r="BF32" i="1"/>
  <c r="HC28" i="1"/>
  <c r="HS32" i="1" s="1"/>
  <c r="IB116" i="1"/>
  <c r="IA116" i="1"/>
  <c r="ID116" i="1"/>
  <c r="BQ71" i="1"/>
  <c r="FY57" i="1"/>
  <c r="I57" i="19" s="1"/>
  <c r="FY58" i="1"/>
  <c r="I58" i="19" s="1"/>
  <c r="GD13" i="1"/>
  <c r="FX13" i="1"/>
  <c r="EW13" i="1"/>
  <c r="GD25" i="1"/>
  <c r="EW25" i="1"/>
  <c r="FX25" i="1"/>
  <c r="FY25" i="1" s="1"/>
  <c r="I25" i="19" s="1"/>
  <c r="GD40" i="1"/>
  <c r="EW40" i="1"/>
  <c r="GD16" i="1"/>
  <c r="EW16" i="1"/>
  <c r="EW43" i="1"/>
  <c r="FX43" i="1"/>
  <c r="EW23" i="1"/>
  <c r="GD23" i="1"/>
  <c r="FX23" i="1"/>
  <c r="EW34" i="1"/>
  <c r="GD34" i="1"/>
  <c r="IC76" i="1"/>
  <c r="FX44" i="1"/>
  <c r="BL132" i="1"/>
  <c r="IG107" i="1"/>
  <c r="FY96" i="1"/>
  <c r="I96" i="19" s="1"/>
  <c r="FY116" i="1"/>
  <c r="I116" i="19" s="1"/>
  <c r="BF18" i="1"/>
  <c r="BP18" i="1" s="1"/>
  <c r="HC14" i="1"/>
  <c r="HS18" i="1" s="1"/>
  <c r="HC60" i="1"/>
  <c r="HS64" i="1" s="1"/>
  <c r="BF64" i="1"/>
  <c r="IA120" i="1"/>
  <c r="IH120" i="1"/>
  <c r="IC120" i="1"/>
  <c r="IE120" i="1"/>
  <c r="IF120" i="1"/>
  <c r="FY102" i="1"/>
  <c r="I102" i="19" s="1"/>
  <c r="FY101" i="1"/>
  <c r="I101" i="19" s="1"/>
  <c r="GD41" i="1"/>
  <c r="FX41" i="1"/>
  <c r="EW41" i="1"/>
  <c r="FX5" i="1"/>
  <c r="GD5" i="1"/>
  <c r="EW5" i="1"/>
  <c r="FY100" i="1"/>
  <c r="I100" i="19" s="1"/>
  <c r="IH79" i="1"/>
  <c r="IE95" i="1"/>
  <c r="BI56" i="1"/>
  <c r="IG108" i="1"/>
  <c r="IA124" i="1"/>
  <c r="IH124" i="1"/>
  <c r="FX21" i="1"/>
  <c r="ID130" i="1"/>
  <c r="IF91" i="1"/>
  <c r="IF71" i="1"/>
  <c r="IH71" i="1"/>
  <c r="ID93" i="1"/>
  <c r="BH17" i="1"/>
  <c r="IG67" i="1"/>
  <c r="BJ56" i="1"/>
  <c r="IG79" i="1"/>
  <c r="IG95" i="1"/>
  <c r="IG76" i="1"/>
  <c r="ID76" i="1"/>
  <c r="FY56" i="1"/>
  <c r="I56" i="19" s="1"/>
  <c r="IH99" i="1"/>
  <c r="IH111" i="1"/>
  <c r="IH127" i="1"/>
  <c r="BJ12" i="1"/>
  <c r="BJ30" i="1"/>
  <c r="BL74" i="1"/>
  <c r="BL81" i="1"/>
  <c r="ID120" i="1"/>
  <c r="BL82" i="1"/>
  <c r="BF19" i="1"/>
  <c r="BR19" i="1" s="1"/>
  <c r="ID124" i="1"/>
  <c r="BK64" i="1"/>
  <c r="EW8" i="1"/>
  <c r="HC6" i="1"/>
  <c r="HS10" i="1" s="1"/>
  <c r="BF10" i="1"/>
  <c r="HC51" i="1"/>
  <c r="HS55" i="1" s="1"/>
  <c r="BF55" i="1"/>
  <c r="HC35" i="1"/>
  <c r="HS39" i="1" s="1"/>
  <c r="BF39" i="1"/>
  <c r="BP66" i="1"/>
  <c r="BQ66" i="1"/>
  <c r="BM72" i="1"/>
  <c r="BN72" i="1"/>
  <c r="BQ72" i="1"/>
  <c r="BR72" i="1"/>
  <c r="BN84" i="1"/>
  <c r="BM84" i="1"/>
  <c r="BN100" i="1"/>
  <c r="BM100" i="1"/>
  <c r="BR106" i="1"/>
  <c r="BQ106" i="1"/>
  <c r="BP106" i="1"/>
  <c r="BQ126" i="1"/>
  <c r="BP126" i="1"/>
  <c r="BR126" i="1"/>
  <c r="EW42" i="1"/>
  <c r="GD42" i="1"/>
  <c r="FX42" i="1"/>
  <c r="EW39" i="1"/>
  <c r="FX39" i="1"/>
  <c r="FY40" i="1" s="1"/>
  <c r="I40" i="19" s="1"/>
  <c r="EW29" i="1"/>
  <c r="FX29" i="1"/>
  <c r="FY29" i="1" s="1"/>
  <c r="I29" i="19" s="1"/>
  <c r="GD29" i="1"/>
  <c r="FX18" i="1"/>
  <c r="FY19" i="1" s="1"/>
  <c r="I19" i="19" s="1"/>
  <c r="EW18" i="1"/>
  <c r="EW26" i="1"/>
  <c r="FX26" i="1"/>
  <c r="GD26" i="1"/>
  <c r="EW15" i="1"/>
  <c r="GD15" i="1"/>
  <c r="FX15" i="1"/>
  <c r="BL119" i="1"/>
  <c r="FX16" i="1"/>
  <c r="BK20" i="1"/>
  <c r="BI14" i="1"/>
  <c r="BI24" i="1"/>
  <c r="BK19" i="1"/>
  <c r="BG18" i="1"/>
  <c r="BI18" i="1"/>
  <c r="BM85" i="1"/>
  <c r="BH62" i="1"/>
  <c r="BG36" i="1"/>
  <c r="BI55" i="1"/>
  <c r="FY85" i="1"/>
  <c r="I85" i="19" s="1"/>
  <c r="BG34" i="1"/>
  <c r="BI38" i="1"/>
  <c r="BK62" i="1"/>
  <c r="BI36" i="1"/>
  <c r="BF30" i="1"/>
  <c r="IH110" i="1"/>
  <c r="BG15" i="1"/>
  <c r="BG14" i="1"/>
  <c r="BK44" i="1"/>
  <c r="BH28" i="1"/>
  <c r="BJ42" i="1"/>
  <c r="BG65" i="1"/>
  <c r="BH43" i="1"/>
  <c r="BL85" i="1"/>
  <c r="BH36" i="1"/>
  <c r="BA34" i="1"/>
  <c r="BJ24" i="1"/>
  <c r="BJ14" i="1"/>
  <c r="BM82" i="1"/>
  <c r="BJ23" i="1"/>
  <c r="BE17" i="1"/>
  <c r="BH59" i="1"/>
  <c r="BK24" i="1"/>
  <c r="FY49" i="1"/>
  <c r="I49" i="19" s="1"/>
  <c r="FY48" i="1"/>
  <c r="I48" i="19" s="1"/>
  <c r="BP85" i="1"/>
  <c r="BJ62" i="1"/>
  <c r="BG24" i="1"/>
  <c r="BL95" i="1"/>
  <c r="BK37" i="1"/>
  <c r="BL86" i="1"/>
  <c r="BH20" i="1"/>
  <c r="BG57" i="1"/>
  <c r="BL72" i="1"/>
  <c r="BL77" i="1"/>
  <c r="BK42" i="1"/>
  <c r="BI28" i="1"/>
  <c r="IH89" i="1"/>
  <c r="BG9" i="1"/>
  <c r="BH65" i="1"/>
  <c r="BG16" i="1"/>
  <c r="BK23" i="1"/>
  <c r="BG13" i="1"/>
  <c r="BP131" i="1"/>
  <c r="IA121" i="1"/>
  <c r="IB121" i="1"/>
  <c r="IH96" i="1"/>
  <c r="IE96" i="1"/>
  <c r="BH26" i="1"/>
  <c r="BG27" i="1"/>
  <c r="BH46" i="1"/>
  <c r="ID83" i="1"/>
  <c r="BJ17" i="1"/>
  <c r="BG17" i="1"/>
  <c r="BH25" i="1"/>
  <c r="BF54" i="1"/>
  <c r="BL83" i="1"/>
  <c r="BI59" i="1"/>
  <c r="BI43" i="1"/>
  <c r="BR108" i="1"/>
  <c r="BL76" i="1"/>
  <c r="BG42" i="1"/>
  <c r="BI54" i="1"/>
  <c r="BL87" i="1"/>
  <c r="BL102" i="1"/>
  <c r="IC96" i="1"/>
  <c r="BG44" i="1"/>
  <c r="IG83" i="1"/>
  <c r="IE87" i="1"/>
  <c r="IF89" i="1"/>
  <c r="BK65" i="1"/>
  <c r="BK16" i="1"/>
  <c r="BH23" i="1"/>
  <c r="BJ9" i="1"/>
  <c r="BK13" i="1"/>
  <c r="IE121" i="1"/>
  <c r="IG96" i="1"/>
  <c r="IA96" i="1"/>
  <c r="BK26" i="1"/>
  <c r="BH27" i="1"/>
  <c r="BJ46" i="1"/>
  <c r="IF83" i="1"/>
  <c r="BK17" i="1"/>
  <c r="BJ25" i="1"/>
  <c r="BJ26" i="1"/>
  <c r="BL99" i="1"/>
  <c r="BO119" i="1"/>
  <c r="IE89" i="1"/>
  <c r="BJ15" i="1"/>
  <c r="IC121" i="1"/>
  <c r="BI65" i="1"/>
  <c r="BJ27" i="1"/>
  <c r="BI15" i="1"/>
  <c r="IB89" i="1"/>
  <c r="BJ16" i="1"/>
  <c r="BG38" i="1"/>
  <c r="BI9" i="1"/>
  <c r="ID109" i="1"/>
  <c r="ID121" i="1"/>
  <c r="IF96" i="1"/>
  <c r="BI44" i="1"/>
  <c r="BL103" i="1"/>
  <c r="IB83" i="1"/>
  <c r="IA83" i="1"/>
  <c r="BG25" i="1"/>
  <c r="BH15" i="1"/>
  <c r="BH33" i="1"/>
  <c r="BJ39" i="1"/>
  <c r="BH9" i="1"/>
  <c r="BH14" i="1"/>
  <c r="IG101" i="1"/>
  <c r="BH49" i="1"/>
  <c r="BJ32" i="1"/>
  <c r="BK31" i="1"/>
  <c r="BI63" i="1"/>
  <c r="BK35" i="1"/>
  <c r="BG39" i="1"/>
  <c r="BG30" i="1"/>
  <c r="BK32" i="1"/>
  <c r="ID86" i="1"/>
  <c r="BK63" i="1"/>
  <c r="BI45" i="1"/>
  <c r="IE111" i="1"/>
  <c r="BK21" i="1"/>
  <c r="BG58" i="1"/>
  <c r="BI30" i="1"/>
  <c r="BI19" i="1"/>
  <c r="BK57" i="1"/>
  <c r="BG49" i="1"/>
  <c r="BH58" i="1"/>
  <c r="BI35" i="1"/>
  <c r="ID125" i="1"/>
  <c r="IE118" i="1"/>
  <c r="BH60" i="1"/>
  <c r="IE102" i="1"/>
  <c r="IG102" i="1"/>
  <c r="BG32" i="1"/>
  <c r="IA88" i="1"/>
  <c r="IH73" i="1"/>
  <c r="IG73" i="1"/>
  <c r="BN113" i="1"/>
  <c r="IA81" i="1"/>
  <c r="BK45" i="1"/>
  <c r="BG35" i="1"/>
  <c r="IC100" i="1"/>
  <c r="IG99" i="1"/>
  <c r="IE99" i="1"/>
  <c r="IF85" i="1"/>
  <c r="ID85" i="1"/>
  <c r="BH54" i="1"/>
  <c r="BH56" i="1"/>
  <c r="BK12" i="1"/>
  <c r="IC127" i="1"/>
  <c r="IB111" i="1"/>
  <c r="BJ20" i="1"/>
  <c r="BI31" i="1"/>
  <c r="IB88" i="1"/>
  <c r="BH63" i="1"/>
  <c r="BK30" i="1"/>
  <c r="ID105" i="1"/>
  <c r="BJ51" i="1"/>
  <c r="IF92" i="1"/>
  <c r="IE127" i="1"/>
  <c r="BG54" i="1"/>
  <c r="IF86" i="1"/>
  <c r="BI60" i="1"/>
  <c r="BH51" i="1"/>
  <c r="IC111" i="1"/>
  <c r="BH38" i="1"/>
  <c r="BJ19" i="1"/>
  <c r="BH57" i="1"/>
  <c r="BK49" i="1"/>
  <c r="BJ58" i="1"/>
  <c r="BH12" i="1"/>
  <c r="IE125" i="1"/>
  <c r="IB125" i="1"/>
  <c r="IB118" i="1"/>
  <c r="IH118" i="1"/>
  <c r="BJ60" i="1"/>
  <c r="IA102" i="1"/>
  <c r="IB102" i="1"/>
  <c r="BI21" i="1"/>
  <c r="BI42" i="1"/>
  <c r="BH32" i="1"/>
  <c r="ID88" i="1"/>
  <c r="IF88" i="1"/>
  <c r="IE73" i="1"/>
  <c r="ID73" i="1"/>
  <c r="BM113" i="1"/>
  <c r="IE81" i="1"/>
  <c r="IH81" i="1"/>
  <c r="BJ49" i="1"/>
  <c r="BH37" i="1"/>
  <c r="BL113" i="1"/>
  <c r="BH21" i="1"/>
  <c r="IA99" i="1"/>
  <c r="IB99" i="1"/>
  <c r="IC85" i="1"/>
  <c r="IH85" i="1"/>
  <c r="BI51" i="1"/>
  <c r="IA127" i="1"/>
  <c r="ID127" i="1"/>
  <c r="BR109" i="1"/>
  <c r="BG20" i="1"/>
  <c r="BI20" i="1"/>
  <c r="BJ31" i="1"/>
  <c r="IA125" i="1"/>
  <c r="IG105" i="1"/>
  <c r="BJ35" i="1"/>
  <c r="BK54" i="1"/>
  <c r="BH19" i="1"/>
  <c r="BG12" i="1"/>
  <c r="IG125" i="1"/>
  <c r="IH125" i="1"/>
  <c r="IF118" i="1"/>
  <c r="IF102" i="1"/>
  <c r="BH42" i="1"/>
  <c r="IG88" i="1"/>
  <c r="IA73" i="1"/>
  <c r="IF81" i="1"/>
  <c r="IB81" i="1"/>
  <c r="BH47" i="1"/>
  <c r="BK33" i="1"/>
  <c r="BG45" i="1"/>
  <c r="IF99" i="1"/>
  <c r="IB85" i="1"/>
  <c r="IG127" i="1"/>
  <c r="IF127" i="1"/>
  <c r="BL75" i="1"/>
  <c r="BJ63" i="1"/>
  <c r="BF53" i="1"/>
  <c r="HC49" i="1"/>
  <c r="HS53" i="1" s="1"/>
  <c r="FY93" i="1"/>
  <c r="I93" i="19" s="1"/>
  <c r="BI41" i="1"/>
  <c r="BH41" i="1"/>
  <c r="BJ41" i="1"/>
  <c r="IG111" i="1"/>
  <c r="IA111" i="1"/>
  <c r="CS106" i="1"/>
  <c r="E106" i="19" s="1"/>
  <c r="FY61" i="1"/>
  <c r="I61" i="19" s="1"/>
  <c r="BN92" i="1"/>
  <c r="IA89" i="1"/>
  <c r="BR73" i="1"/>
  <c r="BP73" i="1"/>
  <c r="BN73" i="1"/>
  <c r="BM73" i="1"/>
  <c r="BQ73" i="1"/>
  <c r="BM81" i="1"/>
  <c r="BR81" i="1"/>
  <c r="BN81" i="1"/>
  <c r="BP81" i="1"/>
  <c r="BM88" i="1"/>
  <c r="BQ88" i="1"/>
  <c r="BN88" i="1"/>
  <c r="BP88" i="1"/>
  <c r="BP99" i="1"/>
  <c r="BQ99" i="1"/>
  <c r="BQ111" i="1"/>
  <c r="BR111" i="1"/>
  <c r="BP111" i="1"/>
  <c r="BR127" i="1"/>
  <c r="BP127" i="1"/>
  <c r="BQ127" i="1"/>
  <c r="BK52" i="1"/>
  <c r="BG52" i="1"/>
  <c r="BK15" i="1"/>
  <c r="BR85" i="1"/>
  <c r="BR83" i="1"/>
  <c r="IB87" i="1"/>
  <c r="IH87" i="1"/>
  <c r="IF87" i="1"/>
  <c r="ID87" i="1"/>
  <c r="IC87" i="1"/>
  <c r="BN108" i="1"/>
  <c r="BM108" i="1"/>
  <c r="BK14" i="1"/>
  <c r="BR88" i="1"/>
  <c r="BI46" i="1"/>
  <c r="BH29" i="1"/>
  <c r="BG29" i="1"/>
  <c r="BJ29" i="1"/>
  <c r="BI29" i="1"/>
  <c r="BK29" i="1"/>
  <c r="BI34" i="1"/>
  <c r="BH34" i="1"/>
  <c r="BG51" i="1"/>
  <c r="BM89" i="1"/>
  <c r="BN89" i="1"/>
  <c r="BQ89" i="1"/>
  <c r="BP89" i="1"/>
  <c r="BQ96" i="1"/>
  <c r="BR96" i="1"/>
  <c r="BN96" i="1"/>
  <c r="BP96" i="1"/>
  <c r="BR121" i="1"/>
  <c r="BQ121" i="1"/>
  <c r="BN121" i="1"/>
  <c r="BM121" i="1"/>
  <c r="BP121" i="1"/>
  <c r="ID131" i="1"/>
  <c r="IG131" i="1"/>
  <c r="IA131" i="1"/>
  <c r="IH131" i="1"/>
  <c r="IF131" i="1"/>
  <c r="IB131" i="1"/>
  <c r="IC131" i="1"/>
  <c r="BK56" i="1"/>
  <c r="BK34" i="1"/>
  <c r="BJ52" i="1"/>
  <c r="HE55" i="1"/>
  <c r="HU59" i="1" s="1"/>
  <c r="IG92" i="1"/>
  <c r="IB132" i="1"/>
  <c r="BG59" i="1"/>
  <c r="IH109" i="1"/>
  <c r="IG109" i="1"/>
  <c r="BK43" i="1"/>
  <c r="IF113" i="1"/>
  <c r="BG55" i="1"/>
  <c r="ID17" i="1"/>
  <c r="BH22" i="1"/>
  <c r="BJ22" i="1"/>
  <c r="HF17" i="1"/>
  <c r="HV21" i="1" s="1"/>
  <c r="BE21" i="1"/>
  <c r="BJ55" i="1"/>
  <c r="BJ59" i="1"/>
  <c r="IA109" i="1"/>
  <c r="BJ43" i="1"/>
  <c r="IH113" i="1"/>
  <c r="BK55" i="1"/>
  <c r="BL89" i="1"/>
  <c r="IE92" i="1"/>
  <c r="BI22" i="1"/>
  <c r="IC113" i="1"/>
  <c r="IH92" i="1"/>
  <c r="IE109" i="1"/>
  <c r="BG43" i="1"/>
  <c r="BE13" i="1"/>
  <c r="HF9" i="1"/>
  <c r="HV13" i="1" s="1"/>
  <c r="BL111" i="1"/>
  <c r="BL115" i="1"/>
  <c r="FY91" i="1"/>
  <c r="I91" i="19" s="1"/>
  <c r="BG33" i="1"/>
  <c r="BG37" i="1"/>
  <c r="BN90" i="1"/>
  <c r="BP82" i="1"/>
  <c r="BF38" i="1"/>
  <c r="IA110" i="1"/>
  <c r="BP130" i="1"/>
  <c r="BK39" i="1"/>
  <c r="BI47" i="1"/>
  <c r="BG47" i="1"/>
  <c r="BJ33" i="1"/>
  <c r="BJ37" i="1"/>
  <c r="IC110" i="1"/>
  <c r="IE110" i="1"/>
  <c r="FY81" i="1"/>
  <c r="I81" i="19" s="1"/>
  <c r="FY80" i="1"/>
  <c r="I80" i="19" s="1"/>
  <c r="BK47" i="1"/>
  <c r="BI33" i="1"/>
  <c r="BI37" i="1"/>
  <c r="FY70" i="1"/>
  <c r="I70" i="19" s="1"/>
  <c r="IB110" i="1"/>
  <c r="BQ82" i="1"/>
  <c r="BL101" i="1"/>
  <c r="BH11" i="1"/>
  <c r="BG11" i="1"/>
  <c r="BK11" i="1"/>
  <c r="BJ11" i="1"/>
  <c r="BJ10" i="1"/>
  <c r="BH10" i="1"/>
  <c r="BI10" i="1"/>
  <c r="BG10" i="1"/>
  <c r="BK10" i="1"/>
  <c r="BJ18" i="1"/>
  <c r="BK18" i="1"/>
  <c r="HC38" i="1"/>
  <c r="HS42" i="1" s="1"/>
  <c r="BF42" i="1"/>
  <c r="BF61" i="1"/>
  <c r="HC57" i="1"/>
  <c r="HS61" i="1" s="1"/>
  <c r="BA31" i="1"/>
  <c r="HE27" i="1"/>
  <c r="HU31" i="1" s="1"/>
  <c r="BA55" i="1"/>
  <c r="HE51" i="1"/>
  <c r="HU55" i="1" s="1"/>
  <c r="BE59" i="1"/>
  <c r="BM59" i="1" s="1"/>
  <c r="HF55" i="1"/>
  <c r="HV59" i="1" s="1"/>
  <c r="BE23" i="1"/>
  <c r="HF19" i="1"/>
  <c r="HV23" i="1" s="1"/>
  <c r="HF52" i="1"/>
  <c r="HV56" i="1" s="1"/>
  <c r="BE56" i="1"/>
  <c r="BR56" i="1" s="1"/>
  <c r="IB17" i="1"/>
  <c r="IG17" i="1"/>
  <c r="IA17" i="1"/>
  <c r="IH17" i="1"/>
  <c r="IE17" i="1"/>
  <c r="IF17" i="1"/>
  <c r="BM86" i="1"/>
  <c r="BR86" i="1"/>
  <c r="BQ86" i="1"/>
  <c r="BN86" i="1"/>
  <c r="BP86" i="1"/>
  <c r="IB92" i="1"/>
  <c r="IA92" i="1"/>
  <c r="ID92" i="1"/>
  <c r="IC92" i="1"/>
  <c r="BN97" i="1"/>
  <c r="BQ97" i="1"/>
  <c r="BR97" i="1"/>
  <c r="BM97" i="1"/>
  <c r="BP97" i="1"/>
  <c r="BP100" i="1"/>
  <c r="BR100" i="1"/>
  <c r="BQ100" i="1"/>
  <c r="BN102" i="1"/>
  <c r="BM102" i="1"/>
  <c r="BR102" i="1"/>
  <c r="BQ102" i="1"/>
  <c r="BP102" i="1"/>
  <c r="BM105" i="1"/>
  <c r="BR105" i="1"/>
  <c r="BQ105" i="1"/>
  <c r="BP105" i="1"/>
  <c r="BN105" i="1"/>
  <c r="IF109" i="1"/>
  <c r="IC109" i="1"/>
  <c r="ID113" i="1"/>
  <c r="IG113" i="1"/>
  <c r="IA113" i="1"/>
  <c r="BM118" i="1"/>
  <c r="BN118" i="1"/>
  <c r="BQ118" i="1"/>
  <c r="BR118" i="1"/>
  <c r="BP118" i="1"/>
  <c r="BR125" i="1"/>
  <c r="BQ125" i="1"/>
  <c r="BM125" i="1"/>
  <c r="BN125" i="1"/>
  <c r="BP125" i="1"/>
  <c r="ID132" i="1"/>
  <c r="IE132" i="1"/>
  <c r="IC132" i="1"/>
  <c r="IH132" i="1"/>
  <c r="IA132" i="1"/>
  <c r="IF132" i="1"/>
  <c r="FY82" i="1"/>
  <c r="I82" i="19" s="1"/>
  <c r="FY83" i="1"/>
  <c r="I83" i="19" s="1"/>
  <c r="BL107" i="1"/>
  <c r="BI39" i="1"/>
  <c r="BH39" i="1"/>
  <c r="HC30" i="1"/>
  <c r="HS34" i="1" s="1"/>
  <c r="BF34" i="1"/>
  <c r="BA43" i="1"/>
  <c r="HE39" i="1"/>
  <c r="HU43" i="1" s="1"/>
  <c r="HE35" i="1"/>
  <c r="HU39" i="1" s="1"/>
  <c r="BA39" i="1"/>
  <c r="BE64" i="1"/>
  <c r="HF60" i="1"/>
  <c r="HV64" i="1" s="1"/>
  <c r="HF5" i="1"/>
  <c r="HV9" i="1" s="1"/>
  <c r="BE9" i="1"/>
  <c r="BE40" i="1"/>
  <c r="HF36" i="1"/>
  <c r="HV40" i="1" s="1"/>
  <c r="HF30" i="1"/>
  <c r="HV34" i="1" s="1"/>
  <c r="BE34" i="1"/>
  <c r="BM90" i="1"/>
  <c r="BR90" i="1"/>
  <c r="BP90" i="1"/>
  <c r="BR93" i="1"/>
  <c r="BM93" i="1"/>
  <c r="BP93" i="1"/>
  <c r="BN93" i="1"/>
  <c r="BP98" i="1"/>
  <c r="BM98" i="1"/>
  <c r="BN98" i="1"/>
  <c r="BQ98" i="1"/>
  <c r="BR98" i="1"/>
  <c r="IE101" i="1"/>
  <c r="IA101" i="1"/>
  <c r="IF101" i="1"/>
  <c r="ID101" i="1"/>
  <c r="IB101" i="1"/>
  <c r="IC101" i="1"/>
  <c r="BQ104" i="1"/>
  <c r="BR104" i="1"/>
  <c r="BP108" i="1"/>
  <c r="BQ108" i="1"/>
  <c r="ID110" i="1"/>
  <c r="IG110" i="1"/>
  <c r="BQ114" i="1"/>
  <c r="BN114" i="1"/>
  <c r="BM114" i="1"/>
  <c r="BR122" i="1"/>
  <c r="BN122" i="1"/>
  <c r="BP122" i="1"/>
  <c r="BQ122" i="1"/>
  <c r="BM130" i="1"/>
  <c r="BO130" i="1" s="1"/>
  <c r="BQ130" i="1"/>
  <c r="BR130" i="1"/>
  <c r="BP114" i="1"/>
  <c r="CT39" i="1"/>
  <c r="H39" i="19" s="1"/>
  <c r="BK61" i="1"/>
  <c r="BH61" i="1"/>
  <c r="BQ93" i="1"/>
  <c r="HC22" i="1"/>
  <c r="HS26" i="1" s="1"/>
  <c r="BF26" i="1"/>
  <c r="BF50" i="1"/>
  <c r="HC46" i="1"/>
  <c r="HS50" i="1" s="1"/>
  <c r="HE47" i="1"/>
  <c r="HU51" i="1" s="1"/>
  <c r="BA51" i="1"/>
  <c r="BA47" i="1"/>
  <c r="HE43" i="1"/>
  <c r="HU47" i="1" s="1"/>
  <c r="HF23" i="1"/>
  <c r="HV27" i="1" s="1"/>
  <c r="BE27" i="1"/>
  <c r="BE38" i="1"/>
  <c r="HF34" i="1"/>
  <c r="HV38" i="1" s="1"/>
  <c r="BE48" i="1"/>
  <c r="HF44" i="1"/>
  <c r="HV48" i="1" s="1"/>
  <c r="IB86" i="1"/>
  <c r="IE86" i="1"/>
  <c r="IG86" i="1"/>
  <c r="IC86" i="1"/>
  <c r="BQ92" i="1"/>
  <c r="BP92" i="1"/>
  <c r="BR92" i="1"/>
  <c r="IC97" i="1"/>
  <c r="IF97" i="1"/>
  <c r="IE97" i="1"/>
  <c r="ID97" i="1"/>
  <c r="IB97" i="1"/>
  <c r="IA97" i="1"/>
  <c r="IG97" i="1"/>
  <c r="IH97" i="1"/>
  <c r="IG100" i="1"/>
  <c r="IH100" i="1"/>
  <c r="IA100" i="1"/>
  <c r="IB100" i="1"/>
  <c r="ID100" i="1"/>
  <c r="IA105" i="1"/>
  <c r="IE105" i="1"/>
  <c r="IF105" i="1"/>
  <c r="IC105" i="1"/>
  <c r="BP109" i="1"/>
  <c r="BN109" i="1"/>
  <c r="BM109" i="1"/>
  <c r="IG118" i="1"/>
  <c r="ID118" i="1"/>
  <c r="BP132" i="1"/>
  <c r="BQ132" i="1"/>
  <c r="FY126" i="1"/>
  <c r="I126" i="19" s="1"/>
  <c r="FY127" i="1"/>
  <c r="I127" i="19" s="1"/>
  <c r="BL109" i="1"/>
  <c r="BF58" i="1"/>
  <c r="HC54" i="1"/>
  <c r="HS58" i="1" s="1"/>
  <c r="BA35" i="1"/>
  <c r="HE31" i="1"/>
  <c r="HU35" i="1" s="1"/>
  <c r="HE59" i="1"/>
  <c r="HU63" i="1" s="1"/>
  <c r="BA63" i="1"/>
  <c r="HF50" i="1"/>
  <c r="HV54" i="1" s="1"/>
  <c r="IE54" i="1" s="1"/>
  <c r="BE54" i="1"/>
  <c r="BE35" i="1"/>
  <c r="HF31" i="1"/>
  <c r="HV35" i="1" s="1"/>
  <c r="BE51" i="1"/>
  <c r="HF47" i="1"/>
  <c r="HV51" i="1" s="1"/>
  <c r="IF90" i="1"/>
  <c r="ID90" i="1"/>
  <c r="IE90" i="1"/>
  <c r="IH90" i="1"/>
  <c r="IB90" i="1"/>
  <c r="IC90" i="1"/>
  <c r="IG90" i="1"/>
  <c r="IC98" i="1"/>
  <c r="IG98" i="1"/>
  <c r="IA98" i="1"/>
  <c r="ID98" i="1"/>
  <c r="IF98" i="1"/>
  <c r="IE98" i="1"/>
  <c r="IH98" i="1"/>
  <c r="IB98" i="1"/>
  <c r="BM101" i="1"/>
  <c r="BN101" i="1"/>
  <c r="BR101" i="1"/>
  <c r="IF104" i="1"/>
  <c r="IA104" i="1"/>
  <c r="ID104" i="1"/>
  <c r="IB104" i="1"/>
  <c r="IE104" i="1"/>
  <c r="IH104" i="1"/>
  <c r="IG104" i="1"/>
  <c r="IE108" i="1"/>
  <c r="IF108" i="1"/>
  <c r="BN110" i="1"/>
  <c r="BR110" i="1"/>
  <c r="BQ110" i="1"/>
  <c r="IE114" i="1"/>
  <c r="IA114" i="1"/>
  <c r="FY130" i="1"/>
  <c r="I130" i="19" s="1"/>
  <c r="FY131" i="1"/>
  <c r="I131" i="19" s="1"/>
  <c r="FY53" i="1"/>
  <c r="I53" i="19" s="1"/>
  <c r="FY52" i="1"/>
  <c r="I52" i="19" s="1"/>
  <c r="HZ8" i="1"/>
  <c r="BL79" i="1"/>
  <c r="BL71" i="1"/>
  <c r="JB19" i="1"/>
  <c r="R19" i="19" s="1"/>
  <c r="BL67" i="1"/>
  <c r="BL97" i="1"/>
  <c r="BL125" i="1"/>
  <c r="BL120" i="1"/>
  <c r="GL24" i="1"/>
  <c r="IM24" i="1" s="1"/>
  <c r="JB24" i="1"/>
  <c r="R24" i="19" s="1"/>
  <c r="JB34" i="1"/>
  <c r="R34" i="19" s="1"/>
  <c r="BJ38" i="1"/>
  <c r="BK38" i="1"/>
  <c r="BG8" i="1"/>
  <c r="BL129" i="1"/>
  <c r="BK8" i="1"/>
  <c r="BL118" i="1"/>
  <c r="GL30" i="1"/>
  <c r="IM30" i="1" s="1"/>
  <c r="JB30" i="1"/>
  <c r="R30" i="19" s="1"/>
  <c r="JC5" i="1"/>
  <c r="JD5" i="1" s="1"/>
  <c r="EG30" i="1"/>
  <c r="EG19" i="1"/>
  <c r="CS8" i="1"/>
  <c r="E8" i="19" s="1"/>
  <c r="CT22" i="1"/>
  <c r="H22" i="19" s="1"/>
  <c r="BO123" i="1"/>
  <c r="BL131" i="1"/>
  <c r="BL91" i="1"/>
  <c r="ID65" i="1"/>
  <c r="BL124" i="1"/>
  <c r="JB41" i="1"/>
  <c r="R41" i="19" s="1"/>
  <c r="IE29" i="1"/>
  <c r="ID29" i="1"/>
  <c r="IH29" i="1"/>
  <c r="IB29" i="1"/>
  <c r="IA29" i="1"/>
  <c r="IF29" i="1"/>
  <c r="IC29" i="1"/>
  <c r="CB131" i="1"/>
  <c r="CO131" i="1"/>
  <c r="GL70" i="1"/>
  <c r="IM70" i="1" s="1"/>
  <c r="JB70" i="1"/>
  <c r="R70" i="19" s="1"/>
  <c r="JB99" i="1"/>
  <c r="R99" i="19" s="1"/>
  <c r="EG36" i="1"/>
  <c r="JB102" i="1"/>
  <c r="R102" i="19" s="1"/>
  <c r="JB11" i="1"/>
  <c r="R11" i="19" s="1"/>
  <c r="GL74" i="1"/>
  <c r="IM74" i="1" s="1"/>
  <c r="BC7" i="1"/>
  <c r="BJ8" i="1"/>
  <c r="BN18" i="1"/>
  <c r="JB83" i="1"/>
  <c r="R83" i="19" s="1"/>
  <c r="EG7" i="1"/>
  <c r="EG21" i="1"/>
  <c r="EG34" i="1"/>
  <c r="EG20" i="1"/>
  <c r="EG15" i="1"/>
  <c r="EG18" i="1"/>
  <c r="EG28" i="1"/>
  <c r="EG8" i="1"/>
  <c r="EG16" i="1"/>
  <c r="EG11" i="1"/>
  <c r="EG25" i="1"/>
  <c r="EG10" i="1"/>
  <c r="EG27" i="1"/>
  <c r="EG29" i="1"/>
  <c r="EG14" i="1"/>
  <c r="EG22" i="1"/>
  <c r="EG23" i="1"/>
  <c r="EG33" i="1"/>
  <c r="EG17" i="1"/>
  <c r="EG12" i="1"/>
  <c r="EG6" i="1"/>
  <c r="EG32" i="1"/>
  <c r="GL105" i="1"/>
  <c r="IM105" i="1" s="1"/>
  <c r="JB105" i="1"/>
  <c r="R105" i="19" s="1"/>
  <c r="IH65" i="1"/>
  <c r="IF65" i="1"/>
  <c r="EG9" i="1"/>
  <c r="AY6" i="1"/>
  <c r="EG31" i="1"/>
  <c r="IG29" i="1"/>
  <c r="IB65" i="1"/>
  <c r="IA65" i="1"/>
  <c r="BA5" i="1"/>
  <c r="JB35" i="1"/>
  <c r="R35" i="19" s="1"/>
  <c r="JB9" i="1"/>
  <c r="JB63" i="1"/>
  <c r="R63" i="19" s="1"/>
  <c r="GL126" i="1"/>
  <c r="IM126" i="1" s="1"/>
  <c r="JB126" i="1"/>
  <c r="R126" i="19" s="1"/>
  <c r="JB21" i="1"/>
  <c r="R21" i="19" s="1"/>
  <c r="JB14" i="1"/>
  <c r="R14" i="19" s="1"/>
  <c r="GL14" i="1"/>
  <c r="IM14" i="1" s="1"/>
  <c r="EG24" i="1"/>
  <c r="EG13" i="1"/>
  <c r="EG26" i="1"/>
  <c r="BI8" i="1"/>
  <c r="BB7" i="1"/>
  <c r="IC65" i="1"/>
  <c r="IG65" i="1"/>
  <c r="BM18" i="1"/>
  <c r="AN100" i="19"/>
  <c r="F67" i="62" l="1"/>
  <c r="C67" i="62"/>
  <c r="D67" i="62" s="1"/>
  <c r="C71" i="62"/>
  <c r="D71" i="62" s="1"/>
  <c r="F68" i="62"/>
  <c r="H7" i="62"/>
  <c r="G9" i="62"/>
  <c r="H9" i="62"/>
  <c r="E13" i="62"/>
  <c r="E15" i="62"/>
  <c r="G11" i="62"/>
  <c r="H8" i="62"/>
  <c r="G8" i="62"/>
  <c r="E12" i="62"/>
  <c r="H6" i="62"/>
  <c r="G6" i="62"/>
  <c r="E10" i="62"/>
  <c r="H11" i="62" s="1"/>
  <c r="FS44" i="61"/>
  <c r="CS70" i="1"/>
  <c r="E70" i="19" s="1"/>
  <c r="GE92" i="1"/>
  <c r="J92" i="19" s="1"/>
  <c r="C129" i="2"/>
  <c r="FF68" i="1"/>
  <c r="FO68" i="1" s="1"/>
  <c r="FQ68" i="1" s="1"/>
  <c r="B128" i="2"/>
  <c r="FE67" i="1"/>
  <c r="CT127" i="1"/>
  <c r="H127" i="19" s="1"/>
  <c r="AN153" i="19"/>
  <c r="FA70" i="1"/>
  <c r="CS64" i="1"/>
  <c r="E64" i="19" s="1"/>
  <c r="AS1" i="19"/>
  <c r="AS154" i="19" s="1"/>
  <c r="II154" i="1"/>
  <c r="CU7" i="61"/>
  <c r="GE70" i="1"/>
  <c r="J70" i="19" s="1"/>
  <c r="CT44" i="1"/>
  <c r="H44" i="19" s="1"/>
  <c r="CY108" i="1"/>
  <c r="T108" i="19" s="1"/>
  <c r="CY34" i="1"/>
  <c r="T34" i="19" s="1"/>
  <c r="CY93" i="1"/>
  <c r="T93" i="19" s="1"/>
  <c r="CY41" i="1"/>
  <c r="T41" i="19" s="1"/>
  <c r="CT28" i="1"/>
  <c r="H28" i="19" s="1"/>
  <c r="FR9" i="1"/>
  <c r="CS110" i="1"/>
  <c r="E110" i="19" s="1"/>
  <c r="CT115" i="1"/>
  <c r="H115" i="19" s="1"/>
  <c r="CS122" i="1"/>
  <c r="E122" i="19" s="1"/>
  <c r="FR6" i="1"/>
  <c r="FT6" i="1" s="1"/>
  <c r="L6" i="19" s="1"/>
  <c r="CT118" i="1"/>
  <c r="H118" i="19" s="1"/>
  <c r="B7" i="19"/>
  <c r="GE90" i="1"/>
  <c r="J90" i="19" s="1"/>
  <c r="FR11" i="1"/>
  <c r="FS131" i="61"/>
  <c r="CS30" i="1"/>
  <c r="E30" i="19" s="1"/>
  <c r="CV9" i="61"/>
  <c r="CT80" i="1"/>
  <c r="H80" i="19" s="1"/>
  <c r="CS51" i="1"/>
  <c r="E51" i="19" s="1"/>
  <c r="GE117" i="1"/>
  <c r="J117" i="19" s="1"/>
  <c r="FA132" i="1"/>
  <c r="FA86" i="1"/>
  <c r="GE121" i="1"/>
  <c r="J121" i="19" s="1"/>
  <c r="II153" i="1"/>
  <c r="B6" i="19"/>
  <c r="B11" i="19"/>
  <c r="V5" i="19"/>
  <c r="CT127" i="61"/>
  <c r="CT130" i="1"/>
  <c r="H130" i="19" s="1"/>
  <c r="CS88" i="1"/>
  <c r="E88" i="19" s="1"/>
  <c r="FI68" i="61"/>
  <c r="IS8" i="61"/>
  <c r="FI21" i="61"/>
  <c r="FS42" i="61"/>
  <c r="ID34" i="1"/>
  <c r="AN151" i="19"/>
  <c r="CT34" i="1"/>
  <c r="H34" i="19" s="1"/>
  <c r="CT37" i="1"/>
  <c r="H37" i="19" s="1"/>
  <c r="FS46" i="61"/>
  <c r="FH18" i="61"/>
  <c r="FS37" i="61"/>
  <c r="GE51" i="1"/>
  <c r="J51" i="19" s="1"/>
  <c r="CS97" i="1"/>
  <c r="E97" i="19" s="1"/>
  <c r="GE43" i="1"/>
  <c r="J43" i="19" s="1"/>
  <c r="GE120" i="1"/>
  <c r="J120" i="19" s="1"/>
  <c r="CS87" i="1"/>
  <c r="E87" i="19" s="1"/>
  <c r="GE126" i="1"/>
  <c r="J126" i="19" s="1"/>
  <c r="CS38" i="1"/>
  <c r="E38" i="19" s="1"/>
  <c r="CT57" i="1"/>
  <c r="H57" i="19" s="1"/>
  <c r="CS9" i="1"/>
  <c r="E9" i="19" s="1"/>
  <c r="GE131" i="1"/>
  <c r="J131" i="19" s="1"/>
  <c r="CT19" i="1"/>
  <c r="H19" i="19" s="1"/>
  <c r="GE77" i="1"/>
  <c r="J77" i="19" s="1"/>
  <c r="CS41" i="1"/>
  <c r="E41" i="19" s="1"/>
  <c r="GE125" i="1"/>
  <c r="J125" i="19" s="1"/>
  <c r="GE102" i="1"/>
  <c r="J102" i="19" s="1"/>
  <c r="CT117" i="1"/>
  <c r="H117" i="19" s="1"/>
  <c r="CS50" i="1"/>
  <c r="E50" i="19" s="1"/>
  <c r="CT112" i="1"/>
  <c r="H112" i="19" s="1"/>
  <c r="CS118" i="1"/>
  <c r="E118" i="19" s="1"/>
  <c r="GE23" i="1"/>
  <c r="J23" i="19" s="1"/>
  <c r="GE13" i="1"/>
  <c r="J13" i="19" s="1"/>
  <c r="CS28" i="1"/>
  <c r="E28" i="19" s="1"/>
  <c r="CT133" i="61"/>
  <c r="FS113" i="61"/>
  <c r="FI80" i="61"/>
  <c r="FI63" i="61"/>
  <c r="CT54" i="61"/>
  <c r="CS34" i="61"/>
  <c r="FS27" i="61"/>
  <c r="FI12" i="61"/>
  <c r="FI131" i="61"/>
  <c r="CS127" i="61"/>
  <c r="FI101" i="61"/>
  <c r="FH91" i="61"/>
  <c r="CT87" i="61"/>
  <c r="CT72" i="61"/>
  <c r="FS60" i="61"/>
  <c r="CS52" i="61"/>
  <c r="CS37" i="61"/>
  <c r="FI31" i="61"/>
  <c r="FH106" i="61"/>
  <c r="CS20" i="61"/>
  <c r="FH16" i="61"/>
  <c r="FH129" i="61"/>
  <c r="IS9" i="61"/>
  <c r="FI126" i="61"/>
  <c r="FI24" i="61"/>
  <c r="CS9" i="61"/>
  <c r="GE104" i="1"/>
  <c r="J104" i="19" s="1"/>
  <c r="GE108" i="1"/>
  <c r="J108" i="19" s="1"/>
  <c r="GE58" i="1"/>
  <c r="J58" i="19" s="1"/>
  <c r="GE129" i="1"/>
  <c r="J129" i="19" s="1"/>
  <c r="CT90" i="1"/>
  <c r="H90" i="19" s="1"/>
  <c r="CS75" i="1"/>
  <c r="E75" i="19" s="1"/>
  <c r="GE136" i="1"/>
  <c r="J136" i="19" s="1"/>
  <c r="CS60" i="1"/>
  <c r="E60" i="19" s="1"/>
  <c r="GE57" i="1"/>
  <c r="J57" i="19" s="1"/>
  <c r="CS7" i="1"/>
  <c r="E7" i="19" s="1"/>
  <c r="CS42" i="1"/>
  <c r="E42" i="19" s="1"/>
  <c r="GE97" i="1"/>
  <c r="J97" i="19" s="1"/>
  <c r="CT47" i="1"/>
  <c r="H47" i="19" s="1"/>
  <c r="GE83" i="1"/>
  <c r="J83" i="19" s="1"/>
  <c r="CT43" i="1"/>
  <c r="H43" i="19" s="1"/>
  <c r="CT49" i="1"/>
  <c r="H49" i="19" s="1"/>
  <c r="GE130" i="1"/>
  <c r="J130" i="19" s="1"/>
  <c r="CS58" i="1"/>
  <c r="E58" i="19" s="1"/>
  <c r="CT126" i="61"/>
  <c r="CT90" i="61"/>
  <c r="FH9" i="61"/>
  <c r="CS133" i="1"/>
  <c r="E133" i="19" s="1"/>
  <c r="CT35" i="1"/>
  <c r="H35" i="19" s="1"/>
  <c r="CS23" i="1"/>
  <c r="E23" i="19" s="1"/>
  <c r="CT48" i="1"/>
  <c r="H48" i="19" s="1"/>
  <c r="GE86" i="1"/>
  <c r="J86" i="19" s="1"/>
  <c r="GE107" i="1"/>
  <c r="J107" i="19" s="1"/>
  <c r="CT135" i="1"/>
  <c r="H135" i="19" s="1"/>
  <c r="CS54" i="1"/>
  <c r="E54" i="19" s="1"/>
  <c r="GE12" i="1"/>
  <c r="J12" i="19" s="1"/>
  <c r="CS65" i="1"/>
  <c r="E65" i="19" s="1"/>
  <c r="CT89" i="1"/>
  <c r="H89" i="19" s="1"/>
  <c r="GE52" i="1"/>
  <c r="J52" i="19" s="1"/>
  <c r="CT79" i="1"/>
  <c r="H79" i="19" s="1"/>
  <c r="GE55" i="1"/>
  <c r="J55" i="19" s="1"/>
  <c r="CT20" i="1"/>
  <c r="H20" i="19" s="1"/>
  <c r="CS52" i="1"/>
  <c r="E52" i="19" s="1"/>
  <c r="CS34" i="1"/>
  <c r="E34" i="19" s="1"/>
  <c r="CT106" i="1"/>
  <c r="H106" i="19" s="1"/>
  <c r="CS57" i="1"/>
  <c r="E57" i="19" s="1"/>
  <c r="CS33" i="1"/>
  <c r="E33" i="19" s="1"/>
  <c r="GE89" i="1"/>
  <c r="J89" i="19" s="1"/>
  <c r="GE135" i="1"/>
  <c r="J135" i="19" s="1"/>
  <c r="GE132" i="1"/>
  <c r="J132" i="19" s="1"/>
  <c r="CS59" i="1"/>
  <c r="E59" i="19" s="1"/>
  <c r="GE103" i="1"/>
  <c r="J103" i="19" s="1"/>
  <c r="CS114" i="1"/>
  <c r="E114" i="19" s="1"/>
  <c r="GE106" i="1"/>
  <c r="J106" i="19" s="1"/>
  <c r="GE105" i="1"/>
  <c r="J105" i="19" s="1"/>
  <c r="CS95" i="1"/>
  <c r="E95" i="19" s="1"/>
  <c r="CS96" i="1"/>
  <c r="E96" i="19" s="1"/>
  <c r="CS131" i="1"/>
  <c r="E131" i="19" s="1"/>
  <c r="CS130" i="1"/>
  <c r="E130" i="19" s="1"/>
  <c r="GE76" i="1"/>
  <c r="J76" i="19" s="1"/>
  <c r="GE75" i="1"/>
  <c r="J75" i="19" s="1"/>
  <c r="GE133" i="1"/>
  <c r="J133" i="19" s="1"/>
  <c r="CS45" i="1"/>
  <c r="E45" i="19" s="1"/>
  <c r="CS46" i="1"/>
  <c r="E46" i="19" s="1"/>
  <c r="CS101" i="1"/>
  <c r="E101" i="19" s="1"/>
  <c r="CS102" i="1"/>
  <c r="E102" i="19" s="1"/>
  <c r="CS76" i="1"/>
  <c r="E76" i="19" s="1"/>
  <c r="CS77" i="1"/>
  <c r="E77" i="19" s="1"/>
  <c r="CS22" i="1"/>
  <c r="E22" i="19" s="1"/>
  <c r="CS79" i="1"/>
  <c r="E79" i="19" s="1"/>
  <c r="CS39" i="1"/>
  <c r="E39" i="19" s="1"/>
  <c r="CT10" i="1"/>
  <c r="H10" i="19" s="1"/>
  <c r="CT11" i="1"/>
  <c r="H11" i="19" s="1"/>
  <c r="CS35" i="1"/>
  <c r="E35" i="19" s="1"/>
  <c r="BO80" i="1"/>
  <c r="CT53" i="1"/>
  <c r="H53" i="19" s="1"/>
  <c r="CT25" i="1"/>
  <c r="H25" i="19" s="1"/>
  <c r="CT91" i="1"/>
  <c r="H91" i="19" s="1"/>
  <c r="GE15" i="1"/>
  <c r="J15" i="19" s="1"/>
  <c r="GE39" i="1"/>
  <c r="J39" i="19" s="1"/>
  <c r="BM37" i="1"/>
  <c r="CT12" i="1"/>
  <c r="H12" i="19" s="1"/>
  <c r="GE134" i="1"/>
  <c r="J134" i="19" s="1"/>
  <c r="CS134" i="1"/>
  <c r="E134" i="19" s="1"/>
  <c r="CT31" i="1"/>
  <c r="H31" i="19" s="1"/>
  <c r="CT29" i="1"/>
  <c r="H29" i="19" s="1"/>
  <c r="CS17" i="1"/>
  <c r="E17" i="19" s="1"/>
  <c r="GE82" i="1"/>
  <c r="J82" i="19" s="1"/>
  <c r="CT136" i="1"/>
  <c r="H136" i="19" s="1"/>
  <c r="GE72" i="1"/>
  <c r="J72" i="19" s="1"/>
  <c r="CS99" i="1"/>
  <c r="E99" i="19" s="1"/>
  <c r="GE88" i="1"/>
  <c r="J88" i="19" s="1"/>
  <c r="GE119" i="1"/>
  <c r="J119" i="19" s="1"/>
  <c r="CS115" i="1"/>
  <c r="E115" i="19" s="1"/>
  <c r="CS89" i="1"/>
  <c r="E89" i="19" s="1"/>
  <c r="CT66" i="1"/>
  <c r="H66" i="19" s="1"/>
  <c r="GE124" i="1"/>
  <c r="J124" i="19" s="1"/>
  <c r="GE66" i="1"/>
  <c r="J66" i="19" s="1"/>
  <c r="CT124" i="1"/>
  <c r="H124" i="19" s="1"/>
  <c r="CS53" i="1"/>
  <c r="E53" i="19" s="1"/>
  <c r="CT102" i="1"/>
  <c r="H102" i="19" s="1"/>
  <c r="CS92" i="1"/>
  <c r="E92" i="19" s="1"/>
  <c r="CS85" i="1"/>
  <c r="E85" i="19" s="1"/>
  <c r="GE101" i="1"/>
  <c r="J101" i="19" s="1"/>
  <c r="CS104" i="1"/>
  <c r="E104" i="19" s="1"/>
  <c r="GE71" i="1"/>
  <c r="J71" i="19" s="1"/>
  <c r="CS121" i="1"/>
  <c r="E121" i="19" s="1"/>
  <c r="GE109" i="1"/>
  <c r="J109" i="19" s="1"/>
  <c r="CT21" i="1"/>
  <c r="H21" i="19" s="1"/>
  <c r="CT69" i="1"/>
  <c r="H69" i="19" s="1"/>
  <c r="GE99" i="1"/>
  <c r="J99" i="19" s="1"/>
  <c r="GE123" i="1"/>
  <c r="J123" i="19" s="1"/>
  <c r="FI119" i="61"/>
  <c r="FH93" i="61"/>
  <c r="FH42" i="61"/>
  <c r="FI122" i="61"/>
  <c r="FI115" i="61"/>
  <c r="FS72" i="61"/>
  <c r="FH52" i="61"/>
  <c r="CT111" i="61"/>
  <c r="CS82" i="61"/>
  <c r="FH57" i="61"/>
  <c r="CT41" i="61"/>
  <c r="CT94" i="1"/>
  <c r="H94" i="19" s="1"/>
  <c r="CS116" i="1"/>
  <c r="E116" i="19" s="1"/>
  <c r="CT73" i="1"/>
  <c r="H73" i="19" s="1"/>
  <c r="CT30" i="1"/>
  <c r="H30" i="19" s="1"/>
  <c r="CT67" i="1"/>
  <c r="H67" i="19" s="1"/>
  <c r="CT95" i="1"/>
  <c r="H95" i="19" s="1"/>
  <c r="CS93" i="1"/>
  <c r="E93" i="19" s="1"/>
  <c r="CT56" i="1"/>
  <c r="H56" i="19" s="1"/>
  <c r="CS93" i="61"/>
  <c r="CT80" i="61"/>
  <c r="HZ6" i="61"/>
  <c r="CT6" i="61"/>
  <c r="CS6" i="61"/>
  <c r="GE93" i="1"/>
  <c r="J93" i="19" s="1"/>
  <c r="GE63" i="1"/>
  <c r="J63" i="19" s="1"/>
  <c r="GE118" i="1"/>
  <c r="J118" i="19" s="1"/>
  <c r="GE22" i="1"/>
  <c r="J22" i="19" s="1"/>
  <c r="CS81" i="1"/>
  <c r="E81" i="19" s="1"/>
  <c r="GE36" i="1"/>
  <c r="J36" i="19" s="1"/>
  <c r="CT137" i="1"/>
  <c r="H137" i="19" s="1"/>
  <c r="CS40" i="1"/>
  <c r="E40" i="19" s="1"/>
  <c r="CS31" i="1"/>
  <c r="E31" i="19" s="1"/>
  <c r="CS84" i="1"/>
  <c r="E84" i="19" s="1"/>
  <c r="CT113" i="61"/>
  <c r="FI54" i="61"/>
  <c r="CS91" i="61"/>
  <c r="FH87" i="61"/>
  <c r="FI72" i="61"/>
  <c r="CS48" i="61"/>
  <c r="FS17" i="61"/>
  <c r="CT10" i="61"/>
  <c r="FI57" i="61"/>
  <c r="FI41" i="61"/>
  <c r="FS85" i="61"/>
  <c r="CT78" i="61"/>
  <c r="CT46" i="1"/>
  <c r="H46" i="19" s="1"/>
  <c r="GE94" i="1"/>
  <c r="J94" i="19" s="1"/>
  <c r="GE74" i="1"/>
  <c r="J74" i="19" s="1"/>
  <c r="CT125" i="1"/>
  <c r="H125" i="19" s="1"/>
  <c r="CT81" i="1"/>
  <c r="H81" i="19" s="1"/>
  <c r="CS98" i="1"/>
  <c r="E98" i="19" s="1"/>
  <c r="GE69" i="1"/>
  <c r="J69" i="19" s="1"/>
  <c r="GE113" i="1"/>
  <c r="J113" i="19" s="1"/>
  <c r="CT65" i="1"/>
  <c r="H65" i="19" s="1"/>
  <c r="CT110" i="1"/>
  <c r="H110" i="19" s="1"/>
  <c r="FH25" i="61"/>
  <c r="GE80" i="1"/>
  <c r="J80" i="19" s="1"/>
  <c r="FS75" i="61"/>
  <c r="FS79" i="61"/>
  <c r="CT42" i="1"/>
  <c r="H42" i="19" s="1"/>
  <c r="GE122" i="1"/>
  <c r="J122" i="19" s="1"/>
  <c r="GE100" i="1"/>
  <c r="J100" i="19" s="1"/>
  <c r="CS49" i="1"/>
  <c r="E49" i="19" s="1"/>
  <c r="CS91" i="1"/>
  <c r="E91" i="19" s="1"/>
  <c r="CT62" i="1"/>
  <c r="H62" i="19" s="1"/>
  <c r="CS71" i="1"/>
  <c r="E71" i="19" s="1"/>
  <c r="GE115" i="1"/>
  <c r="J115" i="19" s="1"/>
  <c r="CT85" i="1"/>
  <c r="H85" i="19" s="1"/>
  <c r="CT60" i="1"/>
  <c r="H60" i="19" s="1"/>
  <c r="CW9" i="61"/>
  <c r="GE127" i="1"/>
  <c r="J127" i="19" s="1"/>
  <c r="GE62" i="1"/>
  <c r="J62" i="19" s="1"/>
  <c r="GE54" i="1"/>
  <c r="J54" i="19" s="1"/>
  <c r="CT76" i="1"/>
  <c r="H76" i="19" s="1"/>
  <c r="CT101" i="1"/>
  <c r="H101" i="19" s="1"/>
  <c r="CS61" i="1"/>
  <c r="E61" i="19" s="1"/>
  <c r="CT82" i="1"/>
  <c r="H82" i="19" s="1"/>
  <c r="CT13" i="1"/>
  <c r="H13" i="19" s="1"/>
  <c r="GE68" i="1"/>
  <c r="J68" i="19" s="1"/>
  <c r="CS72" i="1"/>
  <c r="E72" i="19" s="1"/>
  <c r="GE81" i="1"/>
  <c r="J81" i="19" s="1"/>
  <c r="CT126" i="1"/>
  <c r="H126" i="19" s="1"/>
  <c r="CT63" i="1"/>
  <c r="H63" i="19" s="1"/>
  <c r="CS128" i="1"/>
  <c r="E128" i="19" s="1"/>
  <c r="CT15" i="1"/>
  <c r="H15" i="19" s="1"/>
  <c r="CS86" i="1"/>
  <c r="E86" i="19" s="1"/>
  <c r="CS113" i="61"/>
  <c r="FS63" i="61"/>
  <c r="FH54" i="61"/>
  <c r="FH34" i="61"/>
  <c r="CT27" i="61"/>
  <c r="FS87" i="61"/>
  <c r="CS111" i="61"/>
  <c r="FI97" i="61"/>
  <c r="CT97" i="61"/>
  <c r="CT82" i="61"/>
  <c r="CS41" i="61"/>
  <c r="FS31" i="61"/>
  <c r="CT31" i="61"/>
  <c r="FH85" i="61"/>
  <c r="FS45" i="61"/>
  <c r="FS129" i="61"/>
  <c r="FH90" i="61"/>
  <c r="FH135" i="61"/>
  <c r="CS125" i="61"/>
  <c r="FS56" i="61"/>
  <c r="CT108" i="1"/>
  <c r="H108" i="19" s="1"/>
  <c r="CY81" i="1"/>
  <c r="T81" i="19" s="1"/>
  <c r="CT116" i="1"/>
  <c r="H116" i="19" s="1"/>
  <c r="CT111" i="1"/>
  <c r="H111" i="19" s="1"/>
  <c r="GE47" i="1"/>
  <c r="J47" i="19" s="1"/>
  <c r="GE112" i="1"/>
  <c r="J112" i="19" s="1"/>
  <c r="CS100" i="1"/>
  <c r="E100" i="19" s="1"/>
  <c r="CS14" i="1"/>
  <c r="E14" i="19" s="1"/>
  <c r="GE79" i="1"/>
  <c r="J79" i="19" s="1"/>
  <c r="GE116" i="1"/>
  <c r="J116" i="19" s="1"/>
  <c r="GE87" i="1"/>
  <c r="J87" i="19" s="1"/>
  <c r="CS135" i="1"/>
  <c r="E135" i="19" s="1"/>
  <c r="FH119" i="61"/>
  <c r="CS42" i="61"/>
  <c r="FH27" i="61"/>
  <c r="CT131" i="61"/>
  <c r="FH131" i="61"/>
  <c r="FH101" i="61"/>
  <c r="FS101" i="61"/>
  <c r="FI60" i="61"/>
  <c r="CS60" i="61"/>
  <c r="FH111" i="61"/>
  <c r="FH31" i="61"/>
  <c r="CS109" i="61"/>
  <c r="CS106" i="61"/>
  <c r="CS45" i="61"/>
  <c r="FS20" i="61"/>
  <c r="FI16" i="61"/>
  <c r="FS65" i="61"/>
  <c r="CT51" i="61"/>
  <c r="FS24" i="61"/>
  <c r="CS14" i="61"/>
  <c r="CS69" i="1"/>
  <c r="E69" i="19" s="1"/>
  <c r="CT107" i="1"/>
  <c r="H107" i="19" s="1"/>
  <c r="CS90" i="1"/>
  <c r="E90" i="19" s="1"/>
  <c r="CT109" i="1"/>
  <c r="H109" i="19" s="1"/>
  <c r="CT36" i="1"/>
  <c r="H36" i="19" s="1"/>
  <c r="GE6" i="1"/>
  <c r="J6" i="19" s="1"/>
  <c r="CT61" i="1"/>
  <c r="H61" i="19" s="1"/>
  <c r="GE128" i="1"/>
  <c r="J128" i="19" s="1"/>
  <c r="GE78" i="1"/>
  <c r="J78" i="19" s="1"/>
  <c r="CT121" i="1"/>
  <c r="H121" i="19" s="1"/>
  <c r="CT78" i="1"/>
  <c r="H78" i="19" s="1"/>
  <c r="CY54" i="1"/>
  <c r="T54" i="19" s="1"/>
  <c r="CY112" i="1"/>
  <c r="T112" i="19" s="1"/>
  <c r="GE67" i="1"/>
  <c r="J67" i="19" s="1"/>
  <c r="CS111" i="1"/>
  <c r="E111" i="19" s="1"/>
  <c r="GE91" i="1"/>
  <c r="J91" i="19" s="1"/>
  <c r="GE53" i="1"/>
  <c r="J53" i="19" s="1"/>
  <c r="CS123" i="1"/>
  <c r="E123" i="19" s="1"/>
  <c r="GE73" i="1"/>
  <c r="J73" i="19" s="1"/>
  <c r="GE40" i="1"/>
  <c r="J40" i="19" s="1"/>
  <c r="GE84" i="1"/>
  <c r="J84" i="19" s="1"/>
  <c r="BM45" i="1"/>
  <c r="CT119" i="61"/>
  <c r="FH63" i="61"/>
  <c r="FI27" i="61"/>
  <c r="CS12" i="61"/>
  <c r="CS131" i="61"/>
  <c r="CT101" i="61"/>
  <c r="FI111" i="61"/>
  <c r="FS97" i="61"/>
  <c r="CS31" i="61"/>
  <c r="CW10" i="61"/>
  <c r="FI109" i="61"/>
  <c r="CT106" i="61"/>
  <c r="FH20" i="61"/>
  <c r="FS16" i="61"/>
  <c r="CS90" i="61"/>
  <c r="FH51" i="61"/>
  <c r="FI14" i="61"/>
  <c r="FI135" i="61"/>
  <c r="CT84" i="1"/>
  <c r="H84" i="19" s="1"/>
  <c r="CT128" i="1"/>
  <c r="H128" i="19" s="1"/>
  <c r="CT129" i="1"/>
  <c r="H129" i="19" s="1"/>
  <c r="CS119" i="61"/>
  <c r="FS54" i="61"/>
  <c r="CS27" i="61"/>
  <c r="CT12" i="61"/>
  <c r="FH60" i="61"/>
  <c r="CT48" i="61"/>
  <c r="FH10" i="61"/>
  <c r="FS41" i="61"/>
  <c r="FS106" i="61"/>
  <c r="CS85" i="61"/>
  <c r="FI85" i="61"/>
  <c r="FH45" i="61"/>
  <c r="CT135" i="61"/>
  <c r="CT45" i="1"/>
  <c r="H45" i="19" s="1"/>
  <c r="CT83" i="1"/>
  <c r="H83" i="19" s="1"/>
  <c r="FS119" i="61"/>
  <c r="FI113" i="61"/>
  <c r="CT42" i="61"/>
  <c r="CS101" i="61"/>
  <c r="FS91" i="61"/>
  <c r="CS72" i="61"/>
  <c r="FH17" i="61"/>
  <c r="FS111" i="61"/>
  <c r="CS57" i="61"/>
  <c r="FH109" i="61"/>
  <c r="FH66" i="61"/>
  <c r="CT25" i="61"/>
  <c r="FH125" i="61"/>
  <c r="FH95" i="61"/>
  <c r="CT86" i="1"/>
  <c r="H86" i="19" s="1"/>
  <c r="FH133" i="61"/>
  <c r="CT93" i="61"/>
  <c r="FS80" i="61"/>
  <c r="FS68" i="61"/>
  <c r="CT63" i="61"/>
  <c r="FI34" i="61"/>
  <c r="FS12" i="61"/>
  <c r="FI127" i="61"/>
  <c r="FS122" i="61"/>
  <c r="CT115" i="61"/>
  <c r="FI87" i="61"/>
  <c r="FI52" i="61"/>
  <c r="FH37" i="61"/>
  <c r="FI6" i="61"/>
  <c r="CS97" i="61"/>
  <c r="FI82" i="61"/>
  <c r="FI129" i="61"/>
  <c r="FH78" i="61"/>
  <c r="CS65" i="61"/>
  <c r="CS51" i="61"/>
  <c r="HZ7" i="61"/>
  <c r="FH21" i="61"/>
  <c r="CS79" i="61"/>
  <c r="CT66" i="61"/>
  <c r="FI25" i="61"/>
  <c r="FS126" i="61"/>
  <c r="FI90" i="61"/>
  <c r="FS51" i="61"/>
  <c r="FI36" i="61"/>
  <c r="FS9" i="61"/>
  <c r="FI95" i="61"/>
  <c r="CS54" i="61"/>
  <c r="FH12" i="61"/>
  <c r="FH113" i="61"/>
  <c r="FI93" i="61"/>
  <c r="CS63" i="61"/>
  <c r="FS34" i="61"/>
  <c r="FH122" i="61"/>
  <c r="CS87" i="61"/>
  <c r="FH72" i="61"/>
  <c r="CS17" i="61"/>
  <c r="CU6" i="61"/>
  <c r="FS6" i="61"/>
  <c r="CT57" i="61"/>
  <c r="CT20" i="61"/>
  <c r="CS129" i="61"/>
  <c r="FS78" i="61"/>
  <c r="FH24" i="61"/>
  <c r="CS135" i="61"/>
  <c r="FH68" i="61"/>
  <c r="FI38" i="61"/>
  <c r="CT17" i="61"/>
  <c r="CW6" i="61"/>
  <c r="FH65" i="61"/>
  <c r="FI51" i="61"/>
  <c r="CT36" i="61"/>
  <c r="FS14" i="61"/>
  <c r="FS95" i="61"/>
  <c r="FI84" i="61"/>
  <c r="FH77" i="61"/>
  <c r="CT71" i="61"/>
  <c r="CS36" i="61"/>
  <c r="CT14" i="61"/>
  <c r="CS96" i="61"/>
  <c r="CS133" i="61"/>
  <c r="FS93" i="61"/>
  <c r="CS80" i="61"/>
  <c r="FI91" i="61"/>
  <c r="CT52" i="61"/>
  <c r="FS82" i="61"/>
  <c r="FS57" i="61"/>
  <c r="FH41" i="61"/>
  <c r="CT129" i="61"/>
  <c r="CT65" i="61"/>
  <c r="CS95" i="61"/>
  <c r="CS23" i="61"/>
  <c r="FS123" i="61"/>
  <c r="CS49" i="61"/>
  <c r="FI7" i="61"/>
  <c r="FS115" i="61"/>
  <c r="FI17" i="61"/>
  <c r="FH6" i="61"/>
  <c r="FH97" i="61"/>
  <c r="CS46" i="61"/>
  <c r="FS21" i="61"/>
  <c r="FS109" i="61"/>
  <c r="CT85" i="61"/>
  <c r="FS66" i="61"/>
  <c r="FI45" i="61"/>
  <c r="FS90" i="61"/>
  <c r="FI78" i="61"/>
  <c r="FH36" i="61"/>
  <c r="CT24" i="61"/>
  <c r="FI125" i="61"/>
  <c r="CS84" i="61"/>
  <c r="CS71" i="61"/>
  <c r="FH44" i="61"/>
  <c r="CT68" i="61"/>
  <c r="FI42" i="61"/>
  <c r="FS127" i="61"/>
  <c r="CS122" i="61"/>
  <c r="FS52" i="61"/>
  <c r="FI37" i="61"/>
  <c r="FI106" i="61"/>
  <c r="FH79" i="61"/>
  <c r="FI20" i="61"/>
  <c r="CS16" i="61"/>
  <c r="CS126" i="61"/>
  <c r="CS78" i="61"/>
  <c r="FI9" i="61"/>
  <c r="FS135" i="61"/>
  <c r="FI96" i="61"/>
  <c r="CT96" i="61"/>
  <c r="FH56" i="61"/>
  <c r="FS77" i="61"/>
  <c r="FI123" i="61"/>
  <c r="FI49" i="61"/>
  <c r="CT38" i="61"/>
  <c r="FI18" i="61"/>
  <c r="FH7" i="61"/>
  <c r="CT46" i="61"/>
  <c r="FH14" i="61"/>
  <c r="FH96" i="61"/>
  <c r="CT95" i="61"/>
  <c r="CT84" i="61"/>
  <c r="CS77" i="61"/>
  <c r="FI77" i="61"/>
  <c r="FH71" i="61"/>
  <c r="FI44" i="61"/>
  <c r="CS44" i="61"/>
  <c r="CT23" i="61"/>
  <c r="FS23" i="61"/>
  <c r="CS123" i="61"/>
  <c r="CS73" i="61"/>
  <c r="FS49" i="61"/>
  <c r="FH38" i="61"/>
  <c r="CS38" i="61"/>
  <c r="CS7" i="61"/>
  <c r="CT75" i="61"/>
  <c r="FI75" i="61"/>
  <c r="FI67" i="61"/>
  <c r="CS21" i="61"/>
  <c r="CT79" i="61"/>
  <c r="CS66" i="61"/>
  <c r="FS25" i="61"/>
  <c r="FH126" i="61"/>
  <c r="FS36" i="61"/>
  <c r="CT9" i="61"/>
  <c r="FS96" i="61"/>
  <c r="FS84" i="61"/>
  <c r="FH123" i="61"/>
  <c r="CT123" i="61"/>
  <c r="FS73" i="61"/>
  <c r="FS38" i="61"/>
  <c r="FS18" i="61"/>
  <c r="CV7" i="61"/>
  <c r="FS7" i="61"/>
  <c r="FH75" i="61"/>
  <c r="CS67" i="61"/>
  <c r="FI46" i="61"/>
  <c r="FI79" i="61"/>
  <c r="FH28" i="61"/>
  <c r="FH120" i="61"/>
  <c r="CS102" i="61"/>
  <c r="FI92" i="61"/>
  <c r="CT132" i="61"/>
  <c r="FS132" i="61"/>
  <c r="FH114" i="61"/>
  <c r="FH103" i="61"/>
  <c r="CS103" i="61"/>
  <c r="CT98" i="61"/>
  <c r="FS88" i="61"/>
  <c r="FH88" i="61"/>
  <c r="FI74" i="61"/>
  <c r="FI58" i="61"/>
  <c r="FH32" i="61"/>
  <c r="CJ9" i="61"/>
  <c r="DA9" i="61"/>
  <c r="BU12" i="61"/>
  <c r="CP11" i="61"/>
  <c r="CU11" i="61" s="1"/>
  <c r="CC11" i="61"/>
  <c r="FH121" i="61"/>
  <c r="CT116" i="61"/>
  <c r="CT104" i="61"/>
  <c r="CT69" i="61"/>
  <c r="CT61" i="61"/>
  <c r="FH47" i="61"/>
  <c r="FH39" i="61"/>
  <c r="FI29" i="61"/>
  <c r="FI130" i="61"/>
  <c r="CS117" i="61"/>
  <c r="FI112" i="61"/>
  <c r="FI89" i="61"/>
  <c r="FI81" i="61"/>
  <c r="CT62" i="61"/>
  <c r="FS50" i="61"/>
  <c r="FS40" i="61"/>
  <c r="FS35" i="61"/>
  <c r="CS26" i="61"/>
  <c r="FH13" i="61"/>
  <c r="CS8" i="61"/>
  <c r="FH136" i="61"/>
  <c r="FH137" i="61"/>
  <c r="CS118" i="61"/>
  <c r="FS118" i="61"/>
  <c r="FI107" i="61"/>
  <c r="CS99" i="61"/>
  <c r="FS99" i="61"/>
  <c r="CS64" i="61"/>
  <c r="CT53" i="61"/>
  <c r="FS53" i="61"/>
  <c r="FI33" i="61"/>
  <c r="CS33" i="61"/>
  <c r="CT11" i="61"/>
  <c r="FS11" i="61"/>
  <c r="FI134" i="61"/>
  <c r="FS124" i="61"/>
  <c r="CT124" i="61"/>
  <c r="FI110" i="61"/>
  <c r="FI108" i="61"/>
  <c r="CT108" i="61"/>
  <c r="FH105" i="61"/>
  <c r="CT100" i="61"/>
  <c r="FI100" i="61"/>
  <c r="CT94" i="61"/>
  <c r="CT86" i="61"/>
  <c r="FH86" i="61"/>
  <c r="CT83" i="61"/>
  <c r="CT76" i="61"/>
  <c r="FI76" i="61"/>
  <c r="FI70" i="61"/>
  <c r="CT59" i="61"/>
  <c r="FS59" i="61"/>
  <c r="FI55" i="61"/>
  <c r="CT43" i="61"/>
  <c r="CS43" i="61"/>
  <c r="CS30" i="61"/>
  <c r="CT22" i="61"/>
  <c r="FS22" i="61"/>
  <c r="FH19" i="61"/>
  <c r="CT15" i="61"/>
  <c r="FS15" i="61"/>
  <c r="FH128" i="61"/>
  <c r="HZ8" i="61"/>
  <c r="CT28" i="61"/>
  <c r="FI28" i="61"/>
  <c r="FI120" i="61"/>
  <c r="CT102" i="61"/>
  <c r="FS92" i="61"/>
  <c r="DB10" i="61"/>
  <c r="CL10" i="61"/>
  <c r="EH10" i="61"/>
  <c r="CS132" i="61"/>
  <c r="FS114" i="61"/>
  <c r="FI103" i="61"/>
  <c r="FI98" i="61"/>
  <c r="CS88" i="61"/>
  <c r="CS74" i="61"/>
  <c r="CS58" i="61"/>
  <c r="FS32" i="61"/>
  <c r="HX11" i="61"/>
  <c r="HY10" i="61"/>
  <c r="HZ10" i="61" s="1"/>
  <c r="IB10" i="61"/>
  <c r="IQ10" i="61" s="1"/>
  <c r="IR10" i="61" s="1"/>
  <c r="IS10" i="61" s="1"/>
  <c r="CS121" i="61"/>
  <c r="CT121" i="61"/>
  <c r="FH116" i="61"/>
  <c r="FH104" i="61"/>
  <c r="CS104" i="61"/>
  <c r="FS69" i="61"/>
  <c r="FS61" i="61"/>
  <c r="FS47" i="61"/>
  <c r="CT39" i="61"/>
  <c r="FS39" i="61"/>
  <c r="FS29" i="61"/>
  <c r="CT29" i="61"/>
  <c r="CT130" i="61"/>
  <c r="CS130" i="61"/>
  <c r="FH117" i="61"/>
  <c r="FS117" i="61"/>
  <c r="CS112" i="61"/>
  <c r="FH89" i="61"/>
  <c r="CT81" i="61"/>
  <c r="CS81" i="61"/>
  <c r="FS62" i="61"/>
  <c r="FI50" i="61"/>
  <c r="CT40" i="61"/>
  <c r="CS40" i="61"/>
  <c r="CT35" i="61"/>
  <c r="CT26" i="61"/>
  <c r="FI26" i="61"/>
  <c r="FS13" i="61"/>
  <c r="CU8" i="61"/>
  <c r="CT8" i="61"/>
  <c r="FI136" i="61"/>
  <c r="FI137" i="61"/>
  <c r="FI118" i="61"/>
  <c r="FS107" i="61"/>
  <c r="CT99" i="61"/>
  <c r="FH64" i="61"/>
  <c r="FH53" i="61"/>
  <c r="FH33" i="61"/>
  <c r="CS11" i="61"/>
  <c r="CT134" i="61"/>
  <c r="FH124" i="61"/>
  <c r="FS110" i="61"/>
  <c r="FH108" i="61"/>
  <c r="FS105" i="61"/>
  <c r="CS100" i="61"/>
  <c r="FH94" i="61"/>
  <c r="FI86" i="61"/>
  <c r="FS83" i="61"/>
  <c r="CS76" i="61"/>
  <c r="FH70" i="61"/>
  <c r="FH59" i="61"/>
  <c r="CS55" i="61"/>
  <c r="FI43" i="61"/>
  <c r="FI30" i="61"/>
  <c r="FI22" i="61"/>
  <c r="CS19" i="61"/>
  <c r="FH15" i="61"/>
  <c r="FI128" i="61"/>
  <c r="FS28" i="61"/>
  <c r="CS120" i="61"/>
  <c r="CT120" i="61"/>
  <c r="FH102" i="61"/>
  <c r="FI102" i="61"/>
  <c r="CS92" i="61"/>
  <c r="FH92" i="61"/>
  <c r="FI132" i="61"/>
  <c r="FI114" i="61"/>
  <c r="CS114" i="61"/>
  <c r="CT103" i="61"/>
  <c r="FS98" i="61"/>
  <c r="FH98" i="61"/>
  <c r="FI88" i="61"/>
  <c r="FH74" i="61"/>
  <c r="FS74" i="61"/>
  <c r="CT58" i="61"/>
  <c r="FH58" i="61"/>
  <c r="FI32" i="61"/>
  <c r="CT32" i="61"/>
  <c r="BV11" i="61"/>
  <c r="CQ10" i="61"/>
  <c r="CV10" i="61" s="1"/>
  <c r="CD10" i="61"/>
  <c r="CZ10" i="61"/>
  <c r="CH10" i="61"/>
  <c r="FI121" i="61"/>
  <c r="CS116" i="61"/>
  <c r="FS104" i="61"/>
  <c r="FI69" i="61"/>
  <c r="FI61" i="61"/>
  <c r="CS47" i="61"/>
  <c r="FI39" i="61"/>
  <c r="CS29" i="61"/>
  <c r="CV8" i="61"/>
  <c r="FH130" i="61"/>
  <c r="FI117" i="61"/>
  <c r="FH112" i="61"/>
  <c r="FS89" i="61"/>
  <c r="FS81" i="61"/>
  <c r="CS62" i="61"/>
  <c r="CT50" i="61"/>
  <c r="FH40" i="61"/>
  <c r="FH35" i="61"/>
  <c r="FH26" i="61"/>
  <c r="CS13" i="61"/>
  <c r="CW8" i="61"/>
  <c r="FI8" i="61"/>
  <c r="CT136" i="61"/>
  <c r="CT137" i="61"/>
  <c r="CS136" i="61"/>
  <c r="CS137" i="61"/>
  <c r="FH118" i="61"/>
  <c r="FH107" i="61"/>
  <c r="CT107" i="61"/>
  <c r="FH99" i="61"/>
  <c r="CT64" i="61"/>
  <c r="FS64" i="61"/>
  <c r="CS53" i="61"/>
  <c r="FS33" i="61"/>
  <c r="FH11" i="61"/>
  <c r="FH134" i="61"/>
  <c r="CS134" i="61"/>
  <c r="CS124" i="61"/>
  <c r="CS110" i="61"/>
  <c r="CT110" i="61"/>
  <c r="CS108" i="61"/>
  <c r="CT105" i="61"/>
  <c r="CS105" i="61"/>
  <c r="FH100" i="61"/>
  <c r="FS94" i="61"/>
  <c r="FI94" i="61"/>
  <c r="FS86" i="61"/>
  <c r="FH83" i="61"/>
  <c r="FI83" i="61"/>
  <c r="FH76" i="61"/>
  <c r="FS70" i="61"/>
  <c r="CT70" i="61"/>
  <c r="FI59" i="61"/>
  <c r="CT55" i="61"/>
  <c r="FS55" i="61"/>
  <c r="FS43" i="61"/>
  <c r="FS30" i="61"/>
  <c r="CT30" i="61"/>
  <c r="FH22" i="61"/>
  <c r="CT19" i="61"/>
  <c r="FS19" i="61"/>
  <c r="FI15" i="61"/>
  <c r="FS128" i="61"/>
  <c r="CS128" i="61"/>
  <c r="CU9" i="61"/>
  <c r="CS28" i="61"/>
  <c r="FS120" i="61"/>
  <c r="FS102" i="61"/>
  <c r="CT92" i="61"/>
  <c r="BW12" i="61"/>
  <c r="CR11" i="61"/>
  <c r="CW11" i="61" s="1"/>
  <c r="CE11" i="61"/>
  <c r="FH132" i="61"/>
  <c r="CT114" i="61"/>
  <c r="FS103" i="61"/>
  <c r="CS98" i="61"/>
  <c r="CT88" i="61"/>
  <c r="CT74" i="61"/>
  <c r="FS58" i="61"/>
  <c r="CS32" i="61"/>
  <c r="FS121" i="61"/>
  <c r="FI116" i="61"/>
  <c r="FS116" i="61"/>
  <c r="FI104" i="61"/>
  <c r="FH69" i="61"/>
  <c r="CS69" i="61"/>
  <c r="FH61" i="61"/>
  <c r="CS61" i="61"/>
  <c r="CT47" i="61"/>
  <c r="FI47" i="61"/>
  <c r="CS39" i="61"/>
  <c r="FH29" i="61"/>
  <c r="FS130" i="61"/>
  <c r="CT117" i="61"/>
  <c r="CT112" i="61"/>
  <c r="FS112" i="61"/>
  <c r="CT89" i="61"/>
  <c r="CS89" i="61"/>
  <c r="FH81" i="61"/>
  <c r="FH62" i="61"/>
  <c r="FI62" i="61"/>
  <c r="FH50" i="61"/>
  <c r="CS50" i="61"/>
  <c r="FI40" i="61"/>
  <c r="CS35" i="61"/>
  <c r="FI35" i="61"/>
  <c r="FS26" i="61"/>
  <c r="FI13" i="61"/>
  <c r="CT13" i="61"/>
  <c r="FS8" i="61"/>
  <c r="FH8" i="61"/>
  <c r="FS136" i="61"/>
  <c r="FS137" i="61"/>
  <c r="CT118" i="61"/>
  <c r="CS107" i="61"/>
  <c r="FI99" i="61"/>
  <c r="FI64" i="61"/>
  <c r="FI53" i="61"/>
  <c r="CT33" i="61"/>
  <c r="FI11" i="61"/>
  <c r="FS134" i="61"/>
  <c r="FI124" i="61"/>
  <c r="FH110" i="61"/>
  <c r="FS108" i="61"/>
  <c r="FI105" i="61"/>
  <c r="FS100" i="61"/>
  <c r="CS94" i="61"/>
  <c r="CS86" i="61"/>
  <c r="CS83" i="61"/>
  <c r="FS76" i="61"/>
  <c r="CS70" i="61"/>
  <c r="CS59" i="61"/>
  <c r="FH55" i="61"/>
  <c r="FH43" i="61"/>
  <c r="FH30" i="61"/>
  <c r="CS22" i="61"/>
  <c r="FI19" i="61"/>
  <c r="CS15" i="61"/>
  <c r="CT128" i="61"/>
  <c r="IS7" i="61"/>
  <c r="CT77" i="1"/>
  <c r="H77" i="19" s="1"/>
  <c r="BN24" i="1"/>
  <c r="BO24" i="1" s="1"/>
  <c r="CT119" i="1"/>
  <c r="H119" i="19" s="1"/>
  <c r="BN49" i="1"/>
  <c r="CT8" i="1"/>
  <c r="H8" i="19" s="1"/>
  <c r="CT98" i="1"/>
  <c r="H98" i="19" s="1"/>
  <c r="CY13" i="1"/>
  <c r="T13" i="19" s="1"/>
  <c r="CY12" i="1"/>
  <c r="T12" i="19" s="1"/>
  <c r="CY61" i="1"/>
  <c r="T61" i="19" s="1"/>
  <c r="CY62" i="1"/>
  <c r="T62" i="19" s="1"/>
  <c r="CY46" i="1"/>
  <c r="T46" i="19" s="1"/>
  <c r="CY45" i="1"/>
  <c r="T45" i="19" s="1"/>
  <c r="II136" i="1"/>
  <c r="II135" i="1"/>
  <c r="II133" i="1"/>
  <c r="II134" i="1"/>
  <c r="BO70" i="1"/>
  <c r="EG39" i="1"/>
  <c r="EG37" i="1"/>
  <c r="EG40" i="1"/>
  <c r="EG38" i="1"/>
  <c r="EG35" i="1"/>
  <c r="BO116" i="1"/>
  <c r="BS123" i="1"/>
  <c r="II69" i="1"/>
  <c r="IG12" i="1"/>
  <c r="BO112" i="1"/>
  <c r="BS112" i="1"/>
  <c r="BO75" i="1"/>
  <c r="BO122" i="1"/>
  <c r="BO82" i="1"/>
  <c r="BN58" i="1"/>
  <c r="BO58" i="1" s="1"/>
  <c r="BS103" i="1"/>
  <c r="II75" i="1"/>
  <c r="IA12" i="1"/>
  <c r="BO131" i="1"/>
  <c r="IF61" i="1"/>
  <c r="BM29" i="1"/>
  <c r="BO69" i="1"/>
  <c r="BN16" i="1"/>
  <c r="BO103" i="1"/>
  <c r="BO95" i="1"/>
  <c r="BN44" i="1"/>
  <c r="BO44" i="1" s="1"/>
  <c r="BO79" i="1"/>
  <c r="BN22" i="1"/>
  <c r="BR37" i="1"/>
  <c r="FY31" i="1"/>
  <c r="I31" i="19" s="1"/>
  <c r="BQ29" i="1"/>
  <c r="BN25" i="1"/>
  <c r="BO25" i="1" s="1"/>
  <c r="BO74" i="1"/>
  <c r="BN61" i="1"/>
  <c r="BO61" i="1" s="1"/>
  <c r="BR61" i="1"/>
  <c r="BN29" i="1"/>
  <c r="GE31" i="1"/>
  <c r="J31" i="19" s="1"/>
  <c r="GE30" i="1"/>
  <c r="J30" i="19" s="1"/>
  <c r="BP29" i="1"/>
  <c r="BR33" i="1"/>
  <c r="BN11" i="1"/>
  <c r="BO11" i="1" s="1"/>
  <c r="BN30" i="1"/>
  <c r="BO71" i="1"/>
  <c r="BP33" i="1"/>
  <c r="BM15" i="1"/>
  <c r="BS74" i="1"/>
  <c r="BR57" i="1"/>
  <c r="BS129" i="1"/>
  <c r="BQ57" i="1"/>
  <c r="BN57" i="1"/>
  <c r="BM57" i="1"/>
  <c r="IC37" i="1"/>
  <c r="IA15" i="1"/>
  <c r="IB19" i="1"/>
  <c r="BQ37" i="1"/>
  <c r="IG45" i="1"/>
  <c r="IA19" i="1"/>
  <c r="ID15" i="1"/>
  <c r="IH19" i="1"/>
  <c r="BM10" i="1"/>
  <c r="BO10" i="1" s="1"/>
  <c r="BS65" i="1"/>
  <c r="BP37" i="1"/>
  <c r="BN37" i="1"/>
  <c r="BR29" i="1"/>
  <c r="ID19" i="1"/>
  <c r="IE19" i="1"/>
  <c r="IG19" i="1"/>
  <c r="IC24" i="1"/>
  <c r="BR45" i="1"/>
  <c r="BN45" i="1"/>
  <c r="BP45" i="1"/>
  <c r="BQ52" i="1"/>
  <c r="BN60" i="1"/>
  <c r="IF19" i="1"/>
  <c r="ID24" i="1"/>
  <c r="IE24" i="1"/>
  <c r="IG24" i="1"/>
  <c r="IH45" i="1"/>
  <c r="BN50" i="1"/>
  <c r="IC19" i="1"/>
  <c r="BQ45" i="1"/>
  <c r="BS69" i="1"/>
  <c r="IE44" i="1"/>
  <c r="ID33" i="1"/>
  <c r="BM60" i="1"/>
  <c r="BS67" i="1"/>
  <c r="BN33" i="1"/>
  <c r="BM33" i="1"/>
  <c r="BQ60" i="1"/>
  <c r="IC41" i="1"/>
  <c r="II117" i="1"/>
  <c r="BO135" i="1"/>
  <c r="BS135" i="1"/>
  <c r="BN31" i="1"/>
  <c r="IF15" i="1"/>
  <c r="IB11" i="1"/>
  <c r="BS136" i="1"/>
  <c r="BO134" i="1"/>
  <c r="BO133" i="1"/>
  <c r="BS134" i="1"/>
  <c r="BO136" i="1"/>
  <c r="BS133" i="1"/>
  <c r="GE37" i="1"/>
  <c r="J37" i="19" s="1"/>
  <c r="BO120" i="1"/>
  <c r="BN36" i="1"/>
  <c r="BO36" i="1" s="1"/>
  <c r="BP17" i="1"/>
  <c r="BQ36" i="1"/>
  <c r="IE12" i="1"/>
  <c r="ID28" i="1"/>
  <c r="IB15" i="1"/>
  <c r="IA37" i="1"/>
  <c r="IG15" i="1"/>
  <c r="BM49" i="1"/>
  <c r="BP49" i="1"/>
  <c r="BS113" i="1"/>
  <c r="IF11" i="1"/>
  <c r="IC15" i="1"/>
  <c r="IH15" i="1"/>
  <c r="IE37" i="1"/>
  <c r="IH37" i="1"/>
  <c r="BQ49" i="1"/>
  <c r="BO104" i="1"/>
  <c r="IE15" i="1"/>
  <c r="IA42" i="1"/>
  <c r="IB16" i="1"/>
  <c r="IC57" i="1"/>
  <c r="BR49" i="1"/>
  <c r="BP63" i="1"/>
  <c r="IA24" i="1"/>
  <c r="IF24" i="1"/>
  <c r="IF45" i="1"/>
  <c r="IC45" i="1"/>
  <c r="BQ11" i="1"/>
  <c r="IH24" i="1"/>
  <c r="IE45" i="1"/>
  <c r="IB28" i="1"/>
  <c r="ID45" i="1"/>
  <c r="BS68" i="1"/>
  <c r="IB45" i="1"/>
  <c r="IA45" i="1"/>
  <c r="IA28" i="1"/>
  <c r="IH25" i="1"/>
  <c r="BQ12" i="1"/>
  <c r="IC11" i="1"/>
  <c r="IE18" i="1"/>
  <c r="BS115" i="1"/>
  <c r="BR12" i="1"/>
  <c r="BS128" i="1"/>
  <c r="BM42" i="1"/>
  <c r="BO42" i="1" s="1"/>
  <c r="BP14" i="1"/>
  <c r="IA41" i="1"/>
  <c r="FY15" i="1"/>
  <c r="I15" i="19" s="1"/>
  <c r="IH28" i="1"/>
  <c r="IF36" i="1"/>
  <c r="BS84" i="1"/>
  <c r="BS70" i="1"/>
  <c r="BM16" i="1"/>
  <c r="IC28" i="1"/>
  <c r="BO19" i="1"/>
  <c r="GE9" i="1"/>
  <c r="J9" i="19" s="1"/>
  <c r="BO68" i="1"/>
  <c r="II129" i="1"/>
  <c r="FY16" i="1"/>
  <c r="I16" i="19" s="1"/>
  <c r="IF12" i="1"/>
  <c r="ID12" i="1"/>
  <c r="IG11" i="1"/>
  <c r="ID11" i="1"/>
  <c r="IF37" i="1"/>
  <c r="ID57" i="1"/>
  <c r="IG28" i="1"/>
  <c r="FY13" i="1"/>
  <c r="I13" i="19" s="1"/>
  <c r="BR44" i="1"/>
  <c r="BP28" i="1"/>
  <c r="IH12" i="1"/>
  <c r="IB12" i="1"/>
  <c r="IE11" i="1"/>
  <c r="IA11" i="1"/>
  <c r="ID37" i="1"/>
  <c r="IB37" i="1"/>
  <c r="BQ18" i="1"/>
  <c r="IF57" i="1"/>
  <c r="BQ44" i="1"/>
  <c r="GE20" i="1"/>
  <c r="J20" i="19" s="1"/>
  <c r="BR28" i="1"/>
  <c r="IC12" i="1"/>
  <c r="IH11" i="1"/>
  <c r="IG37" i="1"/>
  <c r="IF28" i="1"/>
  <c r="IE28" i="1"/>
  <c r="GE28" i="1"/>
  <c r="J28" i="19" s="1"/>
  <c r="GE10" i="1"/>
  <c r="J10" i="19" s="1"/>
  <c r="FY12" i="1"/>
  <c r="I12" i="19" s="1"/>
  <c r="BP22" i="1"/>
  <c r="BM22" i="1"/>
  <c r="IB14" i="1"/>
  <c r="IG52" i="1"/>
  <c r="BS78" i="1"/>
  <c r="IH30" i="1"/>
  <c r="IC20" i="1"/>
  <c r="BP52" i="1"/>
  <c r="BR15" i="1"/>
  <c r="BR52" i="1"/>
  <c r="ID30" i="1"/>
  <c r="BS80" i="1"/>
  <c r="BQ15" i="1"/>
  <c r="BN52" i="1"/>
  <c r="IH9" i="1"/>
  <c r="IH16" i="1"/>
  <c r="ID16" i="1"/>
  <c r="BM52" i="1"/>
  <c r="IB33" i="1"/>
  <c r="IE33" i="1"/>
  <c r="IA20" i="1"/>
  <c r="IE52" i="1"/>
  <c r="IA52" i="1"/>
  <c r="BN15" i="1"/>
  <c r="BP15" i="1"/>
  <c r="IH20" i="1"/>
  <c r="IC52" i="1"/>
  <c r="BM12" i="1"/>
  <c r="BN12" i="1"/>
  <c r="BN28" i="1"/>
  <c r="BM28" i="1"/>
  <c r="BN20" i="1"/>
  <c r="BM20" i="1"/>
  <c r="BN32" i="1"/>
  <c r="BM32" i="1"/>
  <c r="BO77" i="1"/>
  <c r="IF32" i="1"/>
  <c r="BS116" i="1"/>
  <c r="IC25" i="1"/>
  <c r="IH49" i="1"/>
  <c r="IF33" i="1"/>
  <c r="IH13" i="1"/>
  <c r="BL54" i="1"/>
  <c r="IA33" i="1"/>
  <c r="IC33" i="1"/>
  <c r="ID49" i="1"/>
  <c r="GE38" i="1"/>
  <c r="J38" i="19" s="1"/>
  <c r="GE21" i="1"/>
  <c r="J21" i="19" s="1"/>
  <c r="IA49" i="1"/>
  <c r="IH33" i="1"/>
  <c r="IE49" i="1"/>
  <c r="IG33" i="1"/>
  <c r="IF52" i="1"/>
  <c r="IB52" i="1"/>
  <c r="IH52" i="1"/>
  <c r="ID52" i="1"/>
  <c r="BQ30" i="1"/>
  <c r="IC49" i="1"/>
  <c r="IG63" i="1"/>
  <c r="IF25" i="1"/>
  <c r="IF49" i="1"/>
  <c r="IB49" i="1"/>
  <c r="ID46" i="1"/>
  <c r="BS119" i="1"/>
  <c r="II68" i="1"/>
  <c r="BL15" i="1"/>
  <c r="GE19" i="1"/>
  <c r="J19" i="19" s="1"/>
  <c r="BP11" i="1"/>
  <c r="IA46" i="1"/>
  <c r="BR11" i="1"/>
  <c r="BP46" i="1"/>
  <c r="BR42" i="1"/>
  <c r="GE11" i="1"/>
  <c r="J11" i="19" s="1"/>
  <c r="IF10" i="1"/>
  <c r="BR46" i="1"/>
  <c r="IH43" i="1"/>
  <c r="IH41" i="1"/>
  <c r="ID41" i="1"/>
  <c r="IE41" i="1"/>
  <c r="BS87" i="1"/>
  <c r="BM50" i="1"/>
  <c r="IF22" i="1"/>
  <c r="BQ46" i="1"/>
  <c r="IG60" i="1"/>
  <c r="IB41" i="1"/>
  <c r="IG41" i="1"/>
  <c r="IA10" i="1"/>
  <c r="IC22" i="1"/>
  <c r="BP36" i="1"/>
  <c r="IA60" i="1"/>
  <c r="IE56" i="1"/>
  <c r="BS83" i="1"/>
  <c r="BQ41" i="1"/>
  <c r="BM46" i="1"/>
  <c r="BO46" i="1" s="1"/>
  <c r="GE33" i="1"/>
  <c r="J33" i="19" s="1"/>
  <c r="BO76" i="1"/>
  <c r="IC46" i="1"/>
  <c r="BN26" i="1"/>
  <c r="BO26" i="1" s="1"/>
  <c r="BS75" i="1"/>
  <c r="BS120" i="1"/>
  <c r="BS95" i="1"/>
  <c r="BL53" i="1"/>
  <c r="FY22" i="1"/>
  <c r="I22" i="19" s="1"/>
  <c r="IB57" i="1"/>
  <c r="IH57" i="1"/>
  <c r="IF30" i="1"/>
  <c r="IC30" i="1"/>
  <c r="ID25" i="1"/>
  <c r="IB25" i="1"/>
  <c r="BS85" i="1"/>
  <c r="IC36" i="1"/>
  <c r="FY6" i="1"/>
  <c r="I6" i="19" s="1"/>
  <c r="II107" i="1"/>
  <c r="BS71" i="1"/>
  <c r="IE57" i="1"/>
  <c r="IA57" i="1"/>
  <c r="IE30" i="1"/>
  <c r="IB30" i="1"/>
  <c r="IE25" i="1"/>
  <c r="IG25" i="1"/>
  <c r="FY23" i="1"/>
  <c r="I23" i="19" s="1"/>
  <c r="IG57" i="1"/>
  <c r="IA30" i="1"/>
  <c r="IA25" i="1"/>
  <c r="BO96" i="1"/>
  <c r="BO92" i="1"/>
  <c r="IH36" i="1"/>
  <c r="IB62" i="1"/>
  <c r="IC14" i="1"/>
  <c r="BL50" i="1"/>
  <c r="II80" i="1"/>
  <c r="BL41" i="1"/>
  <c r="ID22" i="1"/>
  <c r="IA22" i="1"/>
  <c r="BP60" i="1"/>
  <c r="IG38" i="1"/>
  <c r="BQ24" i="1"/>
  <c r="BR24" i="1"/>
  <c r="BP24" i="1"/>
  <c r="IB22" i="1"/>
  <c r="IE22" i="1"/>
  <c r="BP38" i="1"/>
  <c r="BL9" i="1"/>
  <c r="II94" i="1"/>
  <c r="BL40" i="1"/>
  <c r="II115" i="1"/>
  <c r="IH18" i="1"/>
  <c r="II74" i="1"/>
  <c r="IH22" i="1"/>
  <c r="BL27" i="1"/>
  <c r="IG36" i="1"/>
  <c r="BR14" i="1"/>
  <c r="IG46" i="1"/>
  <c r="IF46" i="1"/>
  <c r="IG10" i="1"/>
  <c r="BM30" i="1"/>
  <c r="BS131" i="1"/>
  <c r="BL12" i="1"/>
  <c r="II130" i="1"/>
  <c r="ID18" i="1"/>
  <c r="BR22" i="1"/>
  <c r="BQ22" i="1"/>
  <c r="IH32" i="1"/>
  <c r="BQ14" i="1"/>
  <c r="BO110" i="1"/>
  <c r="IH46" i="1"/>
  <c r="IB46" i="1"/>
  <c r="BL45" i="1"/>
  <c r="GE8" i="1"/>
  <c r="J8" i="19" s="1"/>
  <c r="FY17" i="1"/>
  <c r="I17" i="19" s="1"/>
  <c r="II123" i="1"/>
  <c r="II103" i="1"/>
  <c r="IH62" i="1"/>
  <c r="II128" i="1"/>
  <c r="II112" i="1"/>
  <c r="II119" i="1"/>
  <c r="IH53" i="1"/>
  <c r="BS94" i="1"/>
  <c r="BM41" i="1"/>
  <c r="IE46" i="1"/>
  <c r="IG42" i="1"/>
  <c r="GE41" i="1"/>
  <c r="J41" i="19" s="1"/>
  <c r="BR18" i="1"/>
  <c r="BR36" i="1"/>
  <c r="FY30" i="1"/>
  <c r="I30" i="19" s="1"/>
  <c r="ID60" i="1"/>
  <c r="IE53" i="1"/>
  <c r="IA14" i="1"/>
  <c r="IG14" i="1"/>
  <c r="BO85" i="1"/>
  <c r="II76" i="1"/>
  <c r="II82" i="1"/>
  <c r="BM53" i="1"/>
  <c r="BN53" i="1"/>
  <c r="IH56" i="1"/>
  <c r="GE7" i="1"/>
  <c r="J7" i="19" s="1"/>
  <c r="IE14" i="1"/>
  <c r="IB60" i="1"/>
  <c r="ID62" i="1"/>
  <c r="BP12" i="1"/>
  <c r="BL60" i="1"/>
  <c r="IC62" i="1"/>
  <c r="IC60" i="1"/>
  <c r="II67" i="1"/>
  <c r="II71" i="1"/>
  <c r="BL48" i="1"/>
  <c r="II77" i="1"/>
  <c r="BM14" i="1"/>
  <c r="BO14" i="1" s="1"/>
  <c r="IH14" i="1"/>
  <c r="IH60" i="1"/>
  <c r="IF60" i="1"/>
  <c r="BP44" i="1"/>
  <c r="IG62" i="1"/>
  <c r="IF14" i="1"/>
  <c r="ID14" i="1"/>
  <c r="BP25" i="1"/>
  <c r="BR25" i="1"/>
  <c r="BQ25" i="1"/>
  <c r="IG32" i="1"/>
  <c r="IC32" i="1"/>
  <c r="IA32" i="1"/>
  <c r="FY21" i="1"/>
  <c r="I21" i="19" s="1"/>
  <c r="BL38" i="1"/>
  <c r="BN41" i="1"/>
  <c r="IF62" i="1"/>
  <c r="FY7" i="1"/>
  <c r="I7" i="19" s="1"/>
  <c r="IE62" i="1"/>
  <c r="IB20" i="1"/>
  <c r="BL46" i="1"/>
  <c r="IG16" i="1"/>
  <c r="IE32" i="1"/>
  <c r="ID32" i="1"/>
  <c r="BP41" i="1"/>
  <c r="BR17" i="1"/>
  <c r="IA62" i="1"/>
  <c r="BR30" i="1"/>
  <c r="IE20" i="1"/>
  <c r="ID20" i="1"/>
  <c r="BL44" i="1"/>
  <c r="BL65" i="1"/>
  <c r="BL23" i="1"/>
  <c r="GE32" i="1"/>
  <c r="J32" i="19" s="1"/>
  <c r="IE16" i="1"/>
  <c r="GE29" i="1"/>
  <c r="J29" i="19" s="1"/>
  <c r="II126" i="1"/>
  <c r="II70" i="1"/>
  <c r="IB32" i="1"/>
  <c r="BR41" i="1"/>
  <c r="IF20" i="1"/>
  <c r="IG20" i="1"/>
  <c r="IA16" i="1"/>
  <c r="GE34" i="1"/>
  <c r="J34" i="19" s="1"/>
  <c r="BM62" i="1"/>
  <c r="BN62" i="1"/>
  <c r="BS77" i="1"/>
  <c r="BS72" i="1"/>
  <c r="BS66" i="1"/>
  <c r="BL64" i="1"/>
  <c r="II127" i="1"/>
  <c r="BO72" i="1"/>
  <c r="II84" i="1"/>
  <c r="II106" i="1"/>
  <c r="BL51" i="1"/>
  <c r="BL31" i="1"/>
  <c r="II79" i="1"/>
  <c r="II122" i="1"/>
  <c r="II78" i="1"/>
  <c r="II72" i="1"/>
  <c r="II66" i="1"/>
  <c r="FY18" i="1"/>
  <c r="I18" i="19" s="1"/>
  <c r="ID36" i="1"/>
  <c r="IA36" i="1"/>
  <c r="GE44" i="1"/>
  <c r="J44" i="19" s="1"/>
  <c r="FY14" i="1"/>
  <c r="I14" i="19" s="1"/>
  <c r="FY26" i="1"/>
  <c r="I26" i="19" s="1"/>
  <c r="GE42" i="1"/>
  <c r="J42" i="19" s="1"/>
  <c r="GE16" i="1"/>
  <c r="J16" i="19" s="1"/>
  <c r="II116" i="1"/>
  <c r="IE31" i="1"/>
  <c r="BO83" i="1"/>
  <c r="FY24" i="1"/>
  <c r="I24" i="19" s="1"/>
  <c r="IA61" i="1"/>
  <c r="BR60" i="1"/>
  <c r="IG59" i="1"/>
  <c r="IE36" i="1"/>
  <c r="IB36" i="1"/>
  <c r="BS106" i="1"/>
  <c r="II95" i="1"/>
  <c r="GE25" i="1"/>
  <c r="J25" i="19" s="1"/>
  <c r="FY39" i="1"/>
  <c r="I39" i="19" s="1"/>
  <c r="II108" i="1"/>
  <c r="II73" i="1"/>
  <c r="II125" i="1"/>
  <c r="BL13" i="1"/>
  <c r="FY35" i="1"/>
  <c r="I35" i="19" s="1"/>
  <c r="BS91" i="1"/>
  <c r="BS79" i="1"/>
  <c r="BS76" i="1"/>
  <c r="BS107" i="1"/>
  <c r="II93" i="1"/>
  <c r="II91" i="1"/>
  <c r="II124" i="1"/>
  <c r="IG18" i="1"/>
  <c r="IA18" i="1"/>
  <c r="IC27" i="1"/>
  <c r="IC31" i="1"/>
  <c r="IG44" i="1"/>
  <c r="GE27" i="1"/>
  <c r="J27" i="19" s="1"/>
  <c r="GE26" i="1"/>
  <c r="J26" i="19" s="1"/>
  <c r="BS126" i="1"/>
  <c r="BO84" i="1"/>
  <c r="FY42" i="1"/>
  <c r="I42" i="19" s="1"/>
  <c r="FY41" i="1"/>
  <c r="I41" i="19" s="1"/>
  <c r="FY43" i="1"/>
  <c r="I43" i="19" s="1"/>
  <c r="BR62" i="1"/>
  <c r="BP62" i="1"/>
  <c r="BQ62" i="1"/>
  <c r="BP20" i="1"/>
  <c r="BR20" i="1"/>
  <c r="BQ20" i="1"/>
  <c r="GE24" i="1"/>
  <c r="J24" i="19" s="1"/>
  <c r="BO127" i="1"/>
  <c r="BS124" i="1"/>
  <c r="BO99" i="1"/>
  <c r="BO67" i="1"/>
  <c r="GE35" i="1"/>
  <c r="J35" i="19" s="1"/>
  <c r="FY10" i="1"/>
  <c r="I10" i="19" s="1"/>
  <c r="FY11" i="1"/>
  <c r="I11" i="19" s="1"/>
  <c r="FY27" i="1"/>
  <c r="I27" i="19" s="1"/>
  <c r="GE17" i="1"/>
  <c r="J17" i="19" s="1"/>
  <c r="IB18" i="1"/>
  <c r="IC18" i="1"/>
  <c r="BQ61" i="1"/>
  <c r="II89" i="1"/>
  <c r="BL14" i="1"/>
  <c r="FY38" i="1"/>
  <c r="I38" i="19" s="1"/>
  <c r="BL42" i="1"/>
  <c r="IH44" i="1"/>
  <c r="IC44" i="1"/>
  <c r="BQ10" i="1"/>
  <c r="BR10" i="1"/>
  <c r="BP10" i="1"/>
  <c r="BR32" i="1"/>
  <c r="BQ32" i="1"/>
  <c r="BP32" i="1"/>
  <c r="FY33" i="1"/>
  <c r="I33" i="19" s="1"/>
  <c r="FY32" i="1"/>
  <c r="I32" i="19" s="1"/>
  <c r="BQ19" i="1"/>
  <c r="BP19" i="1"/>
  <c r="FY45" i="1"/>
  <c r="I45" i="19" s="1"/>
  <c r="FY44" i="1"/>
  <c r="I44" i="19" s="1"/>
  <c r="BP16" i="1"/>
  <c r="BQ16" i="1"/>
  <c r="BR16" i="1"/>
  <c r="IF18" i="1"/>
  <c r="BS101" i="1"/>
  <c r="ID55" i="1"/>
  <c r="BS82" i="1"/>
  <c r="BL59" i="1"/>
  <c r="BL20" i="1"/>
  <c r="IA44" i="1"/>
  <c r="II81" i="1"/>
  <c r="BL19" i="1"/>
  <c r="II85" i="1"/>
  <c r="IF44" i="1"/>
  <c r="IB44" i="1"/>
  <c r="BL32" i="1"/>
  <c r="ID44" i="1"/>
  <c r="II96" i="1"/>
  <c r="GE18" i="1"/>
  <c r="J18" i="19" s="1"/>
  <c r="BL17" i="1"/>
  <c r="BL62" i="1"/>
  <c r="BL36" i="1"/>
  <c r="GE14" i="1"/>
  <c r="J14" i="19" s="1"/>
  <c r="BO100" i="1"/>
  <c r="IB10" i="1"/>
  <c r="IC10" i="1"/>
  <c r="IE10" i="1"/>
  <c r="IH10" i="1"/>
  <c r="ID10" i="1"/>
  <c r="II120" i="1"/>
  <c r="BO111" i="1"/>
  <c r="IC16" i="1"/>
  <c r="IF16" i="1"/>
  <c r="ID56" i="1"/>
  <c r="IE42" i="1"/>
  <c r="BR31" i="1"/>
  <c r="BQ54" i="1"/>
  <c r="BQ17" i="1"/>
  <c r="BP30" i="1"/>
  <c r="BQ59" i="1"/>
  <c r="BN17" i="1"/>
  <c r="BM17" i="1"/>
  <c r="BL43" i="1"/>
  <c r="BL21" i="1"/>
  <c r="BO113" i="1"/>
  <c r="BL56" i="1"/>
  <c r="II99" i="1"/>
  <c r="BL58" i="1"/>
  <c r="BL30" i="1"/>
  <c r="BL49" i="1"/>
  <c r="II83" i="1"/>
  <c r="BL25" i="1"/>
  <c r="BL26" i="1"/>
  <c r="II121" i="1"/>
  <c r="BL16" i="1"/>
  <c r="BL24" i="1"/>
  <c r="BL28" i="1"/>
  <c r="BP61" i="1"/>
  <c r="BS109" i="1"/>
  <c r="BR51" i="1"/>
  <c r="BL37" i="1"/>
  <c r="BL18" i="1"/>
  <c r="II88" i="1"/>
  <c r="II102" i="1"/>
  <c r="BL63" i="1"/>
  <c r="BL35" i="1"/>
  <c r="BL57" i="1"/>
  <c r="BS110" i="1"/>
  <c r="BL52" i="1"/>
  <c r="BS121" i="1"/>
  <c r="BO89" i="1"/>
  <c r="BQ56" i="1"/>
  <c r="IA31" i="1"/>
  <c r="IA13" i="1"/>
  <c r="BS111" i="1"/>
  <c r="BS99" i="1"/>
  <c r="BO88" i="1"/>
  <c r="BO81" i="1"/>
  <c r="BS73" i="1"/>
  <c r="BL34" i="1"/>
  <c r="IG53" i="1"/>
  <c r="IF53" i="1"/>
  <c r="IB53" i="1"/>
  <c r="IE13" i="1"/>
  <c r="IA53" i="1"/>
  <c r="II87" i="1"/>
  <c r="II111" i="1"/>
  <c r="BQ53" i="1"/>
  <c r="BP53" i="1"/>
  <c r="BR53" i="1"/>
  <c r="IH55" i="1"/>
  <c r="IC53" i="1"/>
  <c r="BL39" i="1"/>
  <c r="BL55" i="1"/>
  <c r="IE59" i="1"/>
  <c r="ID53" i="1"/>
  <c r="II132" i="1"/>
  <c r="II92" i="1"/>
  <c r="II131" i="1"/>
  <c r="BO121" i="1"/>
  <c r="BS89" i="1"/>
  <c r="BS81" i="1"/>
  <c r="IA56" i="1"/>
  <c r="IB56" i="1"/>
  <c r="IC56" i="1"/>
  <c r="IH42" i="1"/>
  <c r="IF42" i="1"/>
  <c r="BR59" i="1"/>
  <c r="BM31" i="1"/>
  <c r="II114" i="1"/>
  <c r="BL61" i="1"/>
  <c r="ID59" i="1"/>
  <c r="BL47" i="1"/>
  <c r="BL33" i="1"/>
  <c r="BL22" i="1"/>
  <c r="BL29" i="1"/>
  <c r="BO108" i="1"/>
  <c r="BS127" i="1"/>
  <c r="BO73" i="1"/>
  <c r="IF56" i="1"/>
  <c r="IB42" i="1"/>
  <c r="IC42" i="1"/>
  <c r="BN59" i="1"/>
  <c r="BO59" i="1" s="1"/>
  <c r="BP31" i="1"/>
  <c r="BS132" i="1"/>
  <c r="BO125" i="1"/>
  <c r="BS96" i="1"/>
  <c r="IG56" i="1"/>
  <c r="ID42" i="1"/>
  <c r="BP59" i="1"/>
  <c r="BQ31" i="1"/>
  <c r="BS88" i="1"/>
  <c r="IF59" i="1"/>
  <c r="IC59" i="1"/>
  <c r="BP56" i="1"/>
  <c r="BR54" i="1"/>
  <c r="IB31" i="1"/>
  <c r="IF31" i="1"/>
  <c r="II110" i="1"/>
  <c r="ID21" i="1"/>
  <c r="IF21" i="1"/>
  <c r="IH21" i="1"/>
  <c r="IE21" i="1"/>
  <c r="IG21" i="1"/>
  <c r="IA21" i="1"/>
  <c r="IC21" i="1"/>
  <c r="IB21" i="1"/>
  <c r="IF13" i="1"/>
  <c r="BQ13" i="1"/>
  <c r="BR13" i="1"/>
  <c r="BN13" i="1"/>
  <c r="BP13" i="1"/>
  <c r="BM13" i="1"/>
  <c r="BR21" i="1"/>
  <c r="BM21" i="1"/>
  <c r="BP21" i="1"/>
  <c r="BQ21" i="1"/>
  <c r="BN21" i="1"/>
  <c r="BQ42" i="1"/>
  <c r="BP42" i="1"/>
  <c r="IH59" i="1"/>
  <c r="IB59" i="1"/>
  <c r="BP54" i="1"/>
  <c r="IH31" i="1"/>
  <c r="IG31" i="1"/>
  <c r="II113" i="1"/>
  <c r="II109" i="1"/>
  <c r="II17" i="1"/>
  <c r="IB13" i="1"/>
  <c r="IA59" i="1"/>
  <c r="ID31" i="1"/>
  <c r="II118" i="1"/>
  <c r="BO90" i="1"/>
  <c r="ID13" i="1"/>
  <c r="IG13" i="1"/>
  <c r="IC13" i="1"/>
  <c r="BO93" i="1"/>
  <c r="BO102" i="1"/>
  <c r="BQ38" i="1"/>
  <c r="II100" i="1"/>
  <c r="II86" i="1"/>
  <c r="ID35" i="1"/>
  <c r="BS114" i="1"/>
  <c r="ID61" i="1"/>
  <c r="IE55" i="1"/>
  <c r="IG55" i="1"/>
  <c r="BS130" i="1"/>
  <c r="BS108" i="1"/>
  <c r="BO98" i="1"/>
  <c r="BL11" i="1"/>
  <c r="BG7" i="1"/>
  <c r="IE61" i="1"/>
  <c r="IA55" i="1"/>
  <c r="BO18" i="1"/>
  <c r="IB55" i="1"/>
  <c r="II105" i="1"/>
  <c r="II97" i="1"/>
  <c r="II90" i="1"/>
  <c r="BS104" i="1"/>
  <c r="BS100" i="1"/>
  <c r="IH54" i="1"/>
  <c r="IB54" i="1"/>
  <c r="BR63" i="1"/>
  <c r="BR35" i="1"/>
  <c r="BN35" i="1"/>
  <c r="IA63" i="1"/>
  <c r="IB63" i="1"/>
  <c r="IC63" i="1"/>
  <c r="IH63" i="1"/>
  <c r="IF63" i="1"/>
  <c r="IE63" i="1"/>
  <c r="ID63" i="1"/>
  <c r="BP58" i="1"/>
  <c r="BQ58" i="1"/>
  <c r="BR58" i="1"/>
  <c r="BM38" i="1"/>
  <c r="BN38" i="1"/>
  <c r="BM47" i="1"/>
  <c r="BR47" i="1"/>
  <c r="BQ47" i="1"/>
  <c r="BP47" i="1"/>
  <c r="BN47" i="1"/>
  <c r="BP50" i="1"/>
  <c r="BQ50" i="1"/>
  <c r="BR50" i="1"/>
  <c r="BS98" i="1"/>
  <c r="BR34" i="1"/>
  <c r="BM34" i="1"/>
  <c r="BN34" i="1"/>
  <c r="BR9" i="1"/>
  <c r="BQ9" i="1"/>
  <c r="BM9" i="1"/>
  <c r="BP9" i="1"/>
  <c r="BE8" i="1"/>
  <c r="BN9" i="1"/>
  <c r="BN39" i="1"/>
  <c r="BM39" i="1"/>
  <c r="BP39" i="1"/>
  <c r="BR39" i="1"/>
  <c r="BQ39" i="1"/>
  <c r="BQ34" i="1"/>
  <c r="BP34" i="1"/>
  <c r="BS125" i="1"/>
  <c r="BS105" i="1"/>
  <c r="BS102" i="1"/>
  <c r="BS97" i="1"/>
  <c r="BM56" i="1"/>
  <c r="BN56" i="1"/>
  <c r="IF54" i="1"/>
  <c r="BL10" i="1"/>
  <c r="BL8" i="1"/>
  <c r="BR38" i="1"/>
  <c r="BM63" i="1"/>
  <c r="IA38" i="1"/>
  <c r="II104" i="1"/>
  <c r="BO101" i="1"/>
  <c r="ID51" i="1"/>
  <c r="BM54" i="1"/>
  <c r="BN54" i="1"/>
  <c r="IG35" i="1"/>
  <c r="IC35" i="1"/>
  <c r="IF35" i="1"/>
  <c r="IB35" i="1"/>
  <c r="IA35" i="1"/>
  <c r="IH35" i="1"/>
  <c r="BO109" i="1"/>
  <c r="IE48" i="1"/>
  <c r="IA48" i="1"/>
  <c r="IH48" i="1"/>
  <c r="IF48" i="1"/>
  <c r="IC48" i="1"/>
  <c r="ID48" i="1"/>
  <c r="IB48" i="1"/>
  <c r="IG48" i="1"/>
  <c r="BR27" i="1"/>
  <c r="BP27" i="1"/>
  <c r="BN27" i="1"/>
  <c r="BM27" i="1"/>
  <c r="BQ27" i="1"/>
  <c r="BN51" i="1"/>
  <c r="BM51" i="1"/>
  <c r="BQ51" i="1"/>
  <c r="BP51" i="1"/>
  <c r="BQ26" i="1"/>
  <c r="BR26" i="1"/>
  <c r="BP26" i="1"/>
  <c r="BO114" i="1"/>
  <c r="BS90" i="1"/>
  <c r="HV8" i="1"/>
  <c r="IH8" i="1" s="1"/>
  <c r="IA9" i="1"/>
  <c r="IG9" i="1"/>
  <c r="IE9" i="1"/>
  <c r="IF9" i="1"/>
  <c r="ID9" i="1"/>
  <c r="IB9" i="1"/>
  <c r="IC9" i="1"/>
  <c r="IA39" i="1"/>
  <c r="IH39" i="1"/>
  <c r="IF39" i="1"/>
  <c r="IE39" i="1"/>
  <c r="IB39" i="1"/>
  <c r="IG39" i="1"/>
  <c r="ID39" i="1"/>
  <c r="IC39" i="1"/>
  <c r="IE34" i="1"/>
  <c r="IC34" i="1"/>
  <c r="IH34" i="1"/>
  <c r="IF34" i="1"/>
  <c r="IG34" i="1"/>
  <c r="IA34" i="1"/>
  <c r="IB34" i="1"/>
  <c r="BS118" i="1"/>
  <c r="BO118" i="1"/>
  <c r="BO97" i="1"/>
  <c r="BS86" i="1"/>
  <c r="BO86" i="1"/>
  <c r="IG54" i="1"/>
  <c r="BN63" i="1"/>
  <c r="HZ7" i="1"/>
  <c r="IC54" i="1"/>
  <c r="ID54" i="1"/>
  <c r="BQ35" i="1"/>
  <c r="BP35" i="1"/>
  <c r="BM35" i="1"/>
  <c r="BS92" i="1"/>
  <c r="BP48" i="1"/>
  <c r="BQ48" i="1"/>
  <c r="BR48" i="1"/>
  <c r="BN48" i="1"/>
  <c r="BM48" i="1"/>
  <c r="IH27" i="1"/>
  <c r="IB27" i="1"/>
  <c r="ID27" i="1"/>
  <c r="IG27" i="1"/>
  <c r="IF27" i="1"/>
  <c r="IA27" i="1"/>
  <c r="IE27" i="1"/>
  <c r="IF51" i="1"/>
  <c r="IB51" i="1"/>
  <c r="IG51" i="1"/>
  <c r="IA51" i="1"/>
  <c r="IC51" i="1"/>
  <c r="IH51" i="1"/>
  <c r="IE51" i="1"/>
  <c r="IE26" i="1"/>
  <c r="IA26" i="1"/>
  <c r="IH26" i="1"/>
  <c r="IB26" i="1"/>
  <c r="IG26" i="1"/>
  <c r="ID26" i="1"/>
  <c r="IC26" i="1"/>
  <c r="IF26" i="1"/>
  <c r="BS122" i="1"/>
  <c r="II101" i="1"/>
  <c r="BS93" i="1"/>
  <c r="IA40" i="1"/>
  <c r="IE40" i="1"/>
  <c r="IF40" i="1"/>
  <c r="IC40" i="1"/>
  <c r="IB40" i="1"/>
  <c r="IG40" i="1"/>
  <c r="IH40" i="1"/>
  <c r="ID40" i="1"/>
  <c r="IG64" i="1"/>
  <c r="IC64" i="1"/>
  <c r="IE64" i="1"/>
  <c r="IF64" i="1"/>
  <c r="IA64" i="1"/>
  <c r="ID64" i="1"/>
  <c r="IB64" i="1"/>
  <c r="IH64" i="1"/>
  <c r="IG43" i="1"/>
  <c r="IA43" i="1"/>
  <c r="IB43" i="1"/>
  <c r="ID43" i="1"/>
  <c r="IF43" i="1"/>
  <c r="IE43" i="1"/>
  <c r="IC43" i="1"/>
  <c r="BQ63" i="1"/>
  <c r="IE35" i="1"/>
  <c r="ID23" i="1"/>
  <c r="IG23" i="1"/>
  <c r="IA23" i="1"/>
  <c r="IB23" i="1"/>
  <c r="IH23" i="1"/>
  <c r="IE23" i="1"/>
  <c r="IF23" i="1"/>
  <c r="IC23" i="1"/>
  <c r="IC55" i="1"/>
  <c r="IF55" i="1"/>
  <c r="IG61" i="1"/>
  <c r="IB61" i="1"/>
  <c r="IC61" i="1"/>
  <c r="IH61" i="1"/>
  <c r="IA54" i="1"/>
  <c r="II98" i="1"/>
  <c r="IE58" i="1"/>
  <c r="IC58" i="1"/>
  <c r="IH58" i="1"/>
  <c r="IG58" i="1"/>
  <c r="ID58" i="1"/>
  <c r="IA58" i="1"/>
  <c r="IF58" i="1"/>
  <c r="IB58" i="1"/>
  <c r="IF38" i="1"/>
  <c r="IC38" i="1"/>
  <c r="IB38" i="1"/>
  <c r="ID38" i="1"/>
  <c r="IH38" i="1"/>
  <c r="IE38" i="1"/>
  <c r="IH47" i="1"/>
  <c r="IF47" i="1"/>
  <c r="IA47" i="1"/>
  <c r="IE47" i="1"/>
  <c r="ID47" i="1"/>
  <c r="IB47" i="1"/>
  <c r="IC47" i="1"/>
  <c r="IG47" i="1"/>
  <c r="IG50" i="1"/>
  <c r="IA50" i="1"/>
  <c r="ID50" i="1"/>
  <c r="IB50" i="1"/>
  <c r="IC50" i="1"/>
  <c r="IH50" i="1"/>
  <c r="IE50" i="1"/>
  <c r="IF50" i="1"/>
  <c r="BR40" i="1"/>
  <c r="BN40" i="1"/>
  <c r="BQ40" i="1"/>
  <c r="BP40" i="1"/>
  <c r="BM40" i="1"/>
  <c r="BQ64" i="1"/>
  <c r="BM64" i="1"/>
  <c r="BR64" i="1"/>
  <c r="BN64" i="1"/>
  <c r="BP64" i="1"/>
  <c r="BQ43" i="1"/>
  <c r="BP43" i="1"/>
  <c r="BM43" i="1"/>
  <c r="BN43" i="1"/>
  <c r="BR43" i="1"/>
  <c r="BO105" i="1"/>
  <c r="BP23" i="1"/>
  <c r="BQ23" i="1"/>
  <c r="BN23" i="1"/>
  <c r="BM23" i="1"/>
  <c r="BR23" i="1"/>
  <c r="BR55" i="1"/>
  <c r="BP55" i="1"/>
  <c r="BQ55" i="1"/>
  <c r="BM55" i="1"/>
  <c r="BN55" i="1"/>
  <c r="AN89" i="19"/>
  <c r="AN108" i="19"/>
  <c r="HS5" i="1"/>
  <c r="AN132" i="19"/>
  <c r="AN118" i="19"/>
  <c r="AN52" i="19"/>
  <c r="AN7" i="19"/>
  <c r="AN64" i="19"/>
  <c r="AN76" i="19"/>
  <c r="AN49" i="19"/>
  <c r="AN101" i="19"/>
  <c r="AN102" i="19"/>
  <c r="AN28" i="19"/>
  <c r="AN15" i="19"/>
  <c r="AN58" i="19"/>
  <c r="AN56" i="19"/>
  <c r="AN9" i="19"/>
  <c r="AN83" i="19"/>
  <c r="AN29" i="19"/>
  <c r="AN87" i="19"/>
  <c r="AN55" i="19"/>
  <c r="AN23" i="19"/>
  <c r="AN61" i="19"/>
  <c r="AN126" i="19"/>
  <c r="AN21" i="19"/>
  <c r="AN104" i="19"/>
  <c r="AN17" i="19"/>
  <c r="AN68" i="19"/>
  <c r="AN37" i="19"/>
  <c r="AN27" i="19"/>
  <c r="AN22" i="19"/>
  <c r="AN13" i="19"/>
  <c r="AN34" i="19"/>
  <c r="AN62" i="19"/>
  <c r="AN85" i="19"/>
  <c r="AN42" i="19"/>
  <c r="AN16" i="19"/>
  <c r="AN65" i="19"/>
  <c r="AN88" i="19"/>
  <c r="AN111" i="19"/>
  <c r="AN79" i="19"/>
  <c r="AN6" i="19"/>
  <c r="AN112" i="19"/>
  <c r="AN41" i="19"/>
  <c r="AN131" i="19"/>
  <c r="AN115" i="19"/>
  <c r="AN53" i="19"/>
  <c r="AN44" i="19"/>
  <c r="AN93" i="19"/>
  <c r="AN107" i="19"/>
  <c r="AN75" i="19"/>
  <c r="AN54" i="19"/>
  <c r="AN86" i="19"/>
  <c r="AN14" i="19"/>
  <c r="AN51" i="19"/>
  <c r="AN66" i="19"/>
  <c r="AN32" i="19"/>
  <c r="AN48" i="19"/>
  <c r="AN123" i="19"/>
  <c r="AN80" i="19"/>
  <c r="AN121" i="19"/>
  <c r="AN106" i="19"/>
  <c r="AN74" i="19"/>
  <c r="AN50" i="19"/>
  <c r="AN30" i="19"/>
  <c r="AN70" i="19"/>
  <c r="AN35" i="19"/>
  <c r="AN99" i="19"/>
  <c r="AN69" i="19"/>
  <c r="AN94" i="19"/>
  <c r="AN77" i="19"/>
  <c r="AN103" i="19"/>
  <c r="AN39" i="19"/>
  <c r="AN98" i="19"/>
  <c r="AN84" i="19"/>
  <c r="AN127" i="19"/>
  <c r="AN47" i="19"/>
  <c r="AN125" i="19"/>
  <c r="AN130" i="19"/>
  <c r="AN92" i="19"/>
  <c r="AN43" i="19"/>
  <c r="AN81" i="19"/>
  <c r="AN71" i="19"/>
  <c r="AN124" i="19"/>
  <c r="AN109" i="19"/>
  <c r="AN82" i="19"/>
  <c r="AN105" i="19"/>
  <c r="AN26" i="19"/>
  <c r="AN24" i="19"/>
  <c r="AN96" i="19"/>
  <c r="AN12" i="19"/>
  <c r="AN20" i="19"/>
  <c r="AN67" i="19"/>
  <c r="AN78" i="19"/>
  <c r="AN122" i="19"/>
  <c r="AN40" i="19"/>
  <c r="AN95" i="19"/>
  <c r="AN8" i="19"/>
  <c r="AN18" i="19"/>
  <c r="AN114" i="19"/>
  <c r="AN57" i="19"/>
  <c r="AN31" i="19"/>
  <c r="AN117" i="19"/>
  <c r="AN90" i="19"/>
  <c r="AN45" i="19"/>
  <c r="AN72" i="19"/>
  <c r="AN46" i="19"/>
  <c r="AN10" i="19"/>
  <c r="AN128" i="19"/>
  <c r="AN59" i="19"/>
  <c r="AN110" i="19"/>
  <c r="AN91" i="19"/>
  <c r="AN11" i="19"/>
  <c r="AN25" i="19"/>
  <c r="AN73" i="19"/>
  <c r="AN119" i="19"/>
  <c r="AN113" i="19"/>
  <c r="AN120" i="19"/>
  <c r="II65" i="1"/>
  <c r="AN19" i="19"/>
  <c r="CY131" i="1"/>
  <c r="T131" i="19" s="1"/>
  <c r="CY132" i="1"/>
  <c r="T132" i="19" s="1"/>
  <c r="AN129" i="19"/>
  <c r="AN33" i="19"/>
  <c r="AY5" i="1"/>
  <c r="BB6" i="1"/>
  <c r="BI7" i="1"/>
  <c r="AN36" i="19"/>
  <c r="BH7" i="1"/>
  <c r="AN116" i="19"/>
  <c r="BC6" i="1"/>
  <c r="BJ7" i="1"/>
  <c r="AN60" i="19"/>
  <c r="R9" i="19"/>
  <c r="AO1" i="19" s="1"/>
  <c r="AO154" i="19" s="1"/>
  <c r="JB158" i="1"/>
  <c r="CT131" i="1"/>
  <c r="H131" i="19" s="1"/>
  <c r="CT132" i="1"/>
  <c r="H132" i="19" s="1"/>
  <c r="AN97" i="19"/>
  <c r="AN63" i="19"/>
  <c r="BK7" i="1"/>
  <c r="AN38" i="19"/>
  <c r="II29" i="1"/>
  <c r="AQ1" i="19" l="1"/>
  <c r="AQ154" i="19" s="1"/>
  <c r="G13" i="62"/>
  <c r="H13" i="62"/>
  <c r="E17" i="62"/>
  <c r="H12" i="62"/>
  <c r="E16" i="62"/>
  <c r="G12" i="62"/>
  <c r="E14" i="62"/>
  <c r="H10" i="62"/>
  <c r="G10" i="62"/>
  <c r="E19" i="62"/>
  <c r="G15" i="62"/>
  <c r="B127" i="2"/>
  <c r="FE66" i="1"/>
  <c r="C128" i="2"/>
  <c r="FF67" i="1"/>
  <c r="FO67" i="1" s="1"/>
  <c r="FQ67" i="1" s="1"/>
  <c r="FT7" i="1"/>
  <c r="L7" i="19" s="1"/>
  <c r="AB1" i="19"/>
  <c r="AB154" i="19" s="1"/>
  <c r="AE1" i="19"/>
  <c r="AE154" i="19" s="1"/>
  <c r="AS153" i="19"/>
  <c r="AN2" i="19"/>
  <c r="AG1" i="19"/>
  <c r="AG154" i="19" s="1"/>
  <c r="AF1" i="19"/>
  <c r="AF154" i="19" s="1"/>
  <c r="FR8" i="1"/>
  <c r="FR13" i="1"/>
  <c r="FR15" i="1"/>
  <c r="AQ153" i="19"/>
  <c r="FR10" i="1"/>
  <c r="B9" i="19"/>
  <c r="AO153" i="19"/>
  <c r="AS55" i="19"/>
  <c r="B10" i="19"/>
  <c r="B8" i="19"/>
  <c r="AS80" i="19"/>
  <c r="AS115" i="19"/>
  <c r="AS130" i="19"/>
  <c r="AS87" i="19"/>
  <c r="AS103" i="19"/>
  <c r="AS128" i="19"/>
  <c r="AS81" i="19"/>
  <c r="AS88" i="19"/>
  <c r="AS36" i="19"/>
  <c r="AS92" i="19"/>
  <c r="AS64" i="19"/>
  <c r="AS18" i="19"/>
  <c r="AS46" i="19"/>
  <c r="AS51" i="19"/>
  <c r="AS63" i="19"/>
  <c r="AS56" i="19"/>
  <c r="AS71" i="19"/>
  <c r="AS133" i="19"/>
  <c r="AS70" i="19"/>
  <c r="AS40" i="19"/>
  <c r="AS76" i="19"/>
  <c r="AS37" i="19"/>
  <c r="AS134" i="19"/>
  <c r="AS7" i="19"/>
  <c r="AS86" i="19"/>
  <c r="AS12" i="19"/>
  <c r="AS108" i="19"/>
  <c r="AS54" i="19"/>
  <c r="AS31" i="19"/>
  <c r="AS123" i="19"/>
  <c r="AS43" i="19"/>
  <c r="AS21" i="19"/>
  <c r="AS75" i="19"/>
  <c r="AS120" i="19"/>
  <c r="AS65" i="19"/>
  <c r="AS9" i="19"/>
  <c r="AS111" i="19"/>
  <c r="AS94" i="19"/>
  <c r="AS114" i="19"/>
  <c r="AS13" i="19"/>
  <c r="AS39" i="19"/>
  <c r="AS17" i="19"/>
  <c r="AS10" i="19"/>
  <c r="AS25" i="19"/>
  <c r="AS89" i="19"/>
  <c r="AS110" i="19"/>
  <c r="AS109" i="19"/>
  <c r="AS26" i="19"/>
  <c r="AS74" i="19"/>
  <c r="AS8" i="19"/>
  <c r="AS32" i="19"/>
  <c r="AS78" i="19"/>
  <c r="AS105" i="19"/>
  <c r="AS19" i="19"/>
  <c r="AS38" i="19"/>
  <c r="AS119" i="19"/>
  <c r="AS104" i="19"/>
  <c r="AS73" i="19"/>
  <c r="AS79" i="19"/>
  <c r="AS6" i="19"/>
  <c r="AS124" i="19"/>
  <c r="AS44" i="19"/>
  <c r="AS48" i="19"/>
  <c r="AS113" i="19"/>
  <c r="AS136" i="19"/>
  <c r="AS84" i="19"/>
  <c r="AS127" i="19"/>
  <c r="AS30" i="19"/>
  <c r="AS83" i="19"/>
  <c r="AS91" i="19"/>
  <c r="AS50" i="19"/>
  <c r="AS122" i="19"/>
  <c r="AS117" i="19"/>
  <c r="AS53" i="19"/>
  <c r="AS24" i="19"/>
  <c r="AS135" i="19"/>
  <c r="AS106" i="19"/>
  <c r="AS69" i="19"/>
  <c r="AS132" i="19"/>
  <c r="AS82" i="19"/>
  <c r="AS66" i="19"/>
  <c r="AS52" i="19"/>
  <c r="AS62" i="19"/>
  <c r="AS101" i="19"/>
  <c r="AS77" i="19"/>
  <c r="AS49" i="19"/>
  <c r="AS112" i="19"/>
  <c r="AS85" i="19"/>
  <c r="AS72" i="19"/>
  <c r="AS107" i="19"/>
  <c r="AS90" i="19"/>
  <c r="AS95" i="19"/>
  <c r="AS152" i="19"/>
  <c r="AS151" i="19"/>
  <c r="AS139" i="19"/>
  <c r="AS145" i="19"/>
  <c r="AS148" i="19"/>
  <c r="AS141" i="19"/>
  <c r="AS150" i="19"/>
  <c r="AS144" i="19"/>
  <c r="AS138" i="19"/>
  <c r="AS146" i="19"/>
  <c r="AS140" i="19"/>
  <c r="AS149" i="19"/>
  <c r="AS142" i="19"/>
  <c r="AS143" i="19"/>
  <c r="AS147" i="19"/>
  <c r="AS29" i="19"/>
  <c r="AS41" i="19"/>
  <c r="AS27" i="19"/>
  <c r="AS57" i="19"/>
  <c r="AS42" i="19"/>
  <c r="AS61" i="19"/>
  <c r="AS93" i="19"/>
  <c r="AS116" i="19"/>
  <c r="AS68" i="19"/>
  <c r="AS99" i="19"/>
  <c r="AS121" i="19"/>
  <c r="AS131" i="19"/>
  <c r="AS118" i="19"/>
  <c r="AS125" i="19"/>
  <c r="AS20" i="19"/>
  <c r="AS35" i="19"/>
  <c r="AS98" i="19"/>
  <c r="AS33" i="19"/>
  <c r="AS47" i="19"/>
  <c r="AS11" i="19"/>
  <c r="AS102" i="19"/>
  <c r="AS129" i="19"/>
  <c r="AS23" i="19"/>
  <c r="AS34" i="19"/>
  <c r="AS14" i="19"/>
  <c r="AS137" i="19"/>
  <c r="AS28" i="19"/>
  <c r="AS45" i="19"/>
  <c r="AS22" i="19"/>
  <c r="AS15" i="19"/>
  <c r="AS59" i="19"/>
  <c r="AS126" i="19"/>
  <c r="AS97" i="19"/>
  <c r="AS67" i="19"/>
  <c r="AS60" i="19"/>
  <c r="AS96" i="19"/>
  <c r="AS58" i="19"/>
  <c r="AS100" i="19"/>
  <c r="AS16" i="19"/>
  <c r="AO151" i="19"/>
  <c r="BO37" i="1"/>
  <c r="BO45" i="1"/>
  <c r="HY11" i="61"/>
  <c r="HZ11" i="61" s="1"/>
  <c r="HX12" i="61"/>
  <c r="IB11" i="61"/>
  <c r="IQ11" i="61" s="1"/>
  <c r="IR11" i="61" s="1"/>
  <c r="IS11" i="61" s="1"/>
  <c r="CZ11" i="61"/>
  <c r="CH11" i="61"/>
  <c r="BW13" i="61"/>
  <c r="CR12" i="61"/>
  <c r="CW12" i="61" s="1"/>
  <c r="CE12" i="61"/>
  <c r="DA10" i="61"/>
  <c r="CJ10" i="61"/>
  <c r="BU13" i="61"/>
  <c r="CP12" i="61"/>
  <c r="CU12" i="61" s="1"/>
  <c r="CC12" i="61"/>
  <c r="CL11" i="61"/>
  <c r="DB11" i="61"/>
  <c r="EH11" i="61"/>
  <c r="BV12" i="61"/>
  <c r="CQ11" i="61"/>
  <c r="CV11" i="61" s="1"/>
  <c r="CD11" i="61"/>
  <c r="BO49" i="1"/>
  <c r="AO150" i="19"/>
  <c r="AO149" i="19"/>
  <c r="AO136" i="19"/>
  <c r="AO140" i="19"/>
  <c r="AO144" i="19"/>
  <c r="AO139" i="19"/>
  <c r="AO147" i="19"/>
  <c r="BO29" i="1"/>
  <c r="BO16" i="1"/>
  <c r="BO22" i="1"/>
  <c r="BO30" i="1"/>
  <c r="BO15" i="1"/>
  <c r="BS29" i="1"/>
  <c r="BS45" i="1"/>
  <c r="BO57" i="1"/>
  <c r="BO50" i="1"/>
  <c r="BS33" i="1"/>
  <c r="BS37" i="1"/>
  <c r="BS57" i="1"/>
  <c r="BO60" i="1"/>
  <c r="II19" i="1"/>
  <c r="BO31" i="1"/>
  <c r="BS44" i="1"/>
  <c r="BO33" i="1"/>
  <c r="II45" i="1"/>
  <c r="II24" i="1"/>
  <c r="BS49" i="1"/>
  <c r="II15" i="1"/>
  <c r="II12" i="1"/>
  <c r="BS12" i="1"/>
  <c r="II37" i="1"/>
  <c r="BS52" i="1"/>
  <c r="II28" i="1"/>
  <c r="BS18" i="1"/>
  <c r="II11" i="1"/>
  <c r="BS28" i="1"/>
  <c r="BO52" i="1"/>
  <c r="BO20" i="1"/>
  <c r="BS60" i="1"/>
  <c r="BS15" i="1"/>
  <c r="BS17" i="1"/>
  <c r="BS41" i="1"/>
  <c r="II33" i="1"/>
  <c r="BS11" i="1"/>
  <c r="BS14" i="1"/>
  <c r="BO12" i="1"/>
  <c r="BO28" i="1"/>
  <c r="II52" i="1"/>
  <c r="BO32" i="1"/>
  <c r="II46" i="1"/>
  <c r="BS36" i="1"/>
  <c r="II49" i="1"/>
  <c r="BS63" i="1"/>
  <c r="BS46" i="1"/>
  <c r="II41" i="1"/>
  <c r="II22" i="1"/>
  <c r="II30" i="1"/>
  <c r="BS30" i="1"/>
  <c r="II25" i="1"/>
  <c r="II57" i="1"/>
  <c r="BS22" i="1"/>
  <c r="BS19" i="1"/>
  <c r="BS61" i="1"/>
  <c r="BS56" i="1"/>
  <c r="BS24" i="1"/>
  <c r="II62" i="1"/>
  <c r="BO41" i="1"/>
  <c r="BO53" i="1"/>
  <c r="II60" i="1"/>
  <c r="II32" i="1"/>
  <c r="II14" i="1"/>
  <c r="II20" i="1"/>
  <c r="BS59" i="1"/>
  <c r="BS25" i="1"/>
  <c r="BO62" i="1"/>
  <c r="II36" i="1"/>
  <c r="II18" i="1"/>
  <c r="BO17" i="1"/>
  <c r="II16" i="1"/>
  <c r="II10" i="1"/>
  <c r="BS20" i="1"/>
  <c r="BS16" i="1"/>
  <c r="BS10" i="1"/>
  <c r="BS62" i="1"/>
  <c r="BS32" i="1"/>
  <c r="II44" i="1"/>
  <c r="BS21" i="1"/>
  <c r="II31" i="1"/>
  <c r="BS13" i="1"/>
  <c r="II42" i="1"/>
  <c r="BS31" i="1"/>
  <c r="II59" i="1"/>
  <c r="BS42" i="1"/>
  <c r="II56" i="1"/>
  <c r="BS53" i="1"/>
  <c r="II53" i="1"/>
  <c r="BS26" i="1"/>
  <c r="BO27" i="1"/>
  <c r="BS54" i="1"/>
  <c r="BO21" i="1"/>
  <c r="BS38" i="1"/>
  <c r="II13" i="1"/>
  <c r="BO13" i="1"/>
  <c r="II21" i="1"/>
  <c r="BS27" i="1"/>
  <c r="BO56" i="1"/>
  <c r="BO51" i="1"/>
  <c r="BS64" i="1"/>
  <c r="BS43" i="1"/>
  <c r="II55" i="1"/>
  <c r="II51" i="1"/>
  <c r="II34" i="1"/>
  <c r="BO34" i="1"/>
  <c r="BO38" i="1"/>
  <c r="II61" i="1"/>
  <c r="II64" i="1"/>
  <c r="BS55" i="1"/>
  <c r="II47" i="1"/>
  <c r="II43" i="1"/>
  <c r="II9" i="1"/>
  <c r="BO63" i="1"/>
  <c r="II63" i="1"/>
  <c r="II50" i="1"/>
  <c r="II40" i="1"/>
  <c r="II27" i="1"/>
  <c r="II54" i="1"/>
  <c r="II39" i="1"/>
  <c r="HV7" i="1"/>
  <c r="IH7" i="1" s="1"/>
  <c r="IB8" i="1"/>
  <c r="ID8" i="1"/>
  <c r="IF8" i="1"/>
  <c r="IE8" i="1"/>
  <c r="IA8" i="1"/>
  <c r="IC8" i="1"/>
  <c r="IG8" i="1"/>
  <c r="BO54" i="1"/>
  <c r="II38" i="1"/>
  <c r="BO9" i="1"/>
  <c r="BS58" i="1"/>
  <c r="BO35" i="1"/>
  <c r="BO55" i="1"/>
  <c r="BS23" i="1"/>
  <c r="BO43" i="1"/>
  <c r="BO64" i="1"/>
  <c r="BO40" i="1"/>
  <c r="II23" i="1"/>
  <c r="BS35" i="1"/>
  <c r="II48" i="1"/>
  <c r="BS34" i="1"/>
  <c r="BS39" i="1"/>
  <c r="BP8" i="1"/>
  <c r="BN8" i="1"/>
  <c r="BM8" i="1"/>
  <c r="BE7" i="1"/>
  <c r="BR8" i="1"/>
  <c r="BQ8" i="1"/>
  <c r="BO47" i="1"/>
  <c r="BO23" i="1"/>
  <c r="BS40" i="1"/>
  <c r="II58" i="1"/>
  <c r="II26" i="1"/>
  <c r="BO48" i="1"/>
  <c r="BS48" i="1"/>
  <c r="HZ6" i="1"/>
  <c r="BS51" i="1"/>
  <c r="II35" i="1"/>
  <c r="BO39" i="1"/>
  <c r="BS9" i="1"/>
  <c r="BS50" i="1"/>
  <c r="BS47" i="1"/>
  <c r="BG6" i="1"/>
  <c r="BL7" i="1"/>
  <c r="BC5" i="1"/>
  <c r="BJ6" i="1"/>
  <c r="BK6" i="1"/>
  <c r="BI6" i="1"/>
  <c r="BB5" i="1"/>
  <c r="BH6" i="1"/>
  <c r="H14" i="62" l="1"/>
  <c r="G14" i="62"/>
  <c r="E18" i="62"/>
  <c r="E21" i="62"/>
  <c r="H17" i="62"/>
  <c r="G17" i="62"/>
  <c r="E23" i="62"/>
  <c r="H19" i="62"/>
  <c r="G16" i="62"/>
  <c r="E20" i="62"/>
  <c r="H16" i="62"/>
  <c r="H15" i="62"/>
  <c r="AB152" i="19"/>
  <c r="C127" i="2"/>
  <c r="FF66" i="1"/>
  <c r="FO66" i="1" s="1"/>
  <c r="FQ66" i="1" s="1"/>
  <c r="B126" i="2"/>
  <c r="FE65" i="1"/>
  <c r="AB153" i="19"/>
  <c r="AE153" i="19"/>
  <c r="AS2" i="19"/>
  <c r="AE152" i="19"/>
  <c r="AO143" i="19"/>
  <c r="AO142" i="19"/>
  <c r="AO145" i="19"/>
  <c r="AO133" i="19"/>
  <c r="FT9" i="1"/>
  <c r="L9" i="19" s="1"/>
  <c r="FT8" i="1"/>
  <c r="L8" i="19" s="1"/>
  <c r="AO146" i="19"/>
  <c r="AO137" i="19"/>
  <c r="AO135" i="19"/>
  <c r="AQ152" i="19"/>
  <c r="FR17" i="1"/>
  <c r="FT10" i="1"/>
  <c r="L10" i="19" s="1"/>
  <c r="FT11" i="1"/>
  <c r="L11" i="19" s="1"/>
  <c r="B15" i="19"/>
  <c r="FR14" i="1"/>
  <c r="FT14" i="1" s="1"/>
  <c r="L14" i="19" s="1"/>
  <c r="FR12" i="1"/>
  <c r="FR19" i="1"/>
  <c r="AO141" i="19"/>
  <c r="AO138" i="19"/>
  <c r="AO148" i="19"/>
  <c r="AO134" i="19"/>
  <c r="AO152" i="19"/>
  <c r="AG152" i="19"/>
  <c r="AG153" i="19"/>
  <c r="AF152" i="19"/>
  <c r="AF153" i="19"/>
  <c r="AQ132" i="19"/>
  <c r="AQ151" i="19"/>
  <c r="B12" i="19"/>
  <c r="B14" i="19"/>
  <c r="B13" i="19"/>
  <c r="AF151" i="19"/>
  <c r="AB150" i="19"/>
  <c r="AB151" i="19"/>
  <c r="AG150" i="19"/>
  <c r="AG151" i="19"/>
  <c r="AE150" i="19"/>
  <c r="AE151" i="19"/>
  <c r="AB135" i="19"/>
  <c r="AB149" i="19"/>
  <c r="AB64" i="19"/>
  <c r="AB116" i="19"/>
  <c r="AB127" i="19"/>
  <c r="AB62" i="19"/>
  <c r="AB15" i="19"/>
  <c r="AB24" i="19"/>
  <c r="AB69" i="19"/>
  <c r="AB131" i="19"/>
  <c r="AB54" i="19"/>
  <c r="AB68" i="19"/>
  <c r="AB20" i="19"/>
  <c r="AB86" i="19"/>
  <c r="AB27" i="19"/>
  <c r="AB95" i="19"/>
  <c r="AB122" i="19"/>
  <c r="AB113" i="19"/>
  <c r="AB47" i="19"/>
  <c r="AB137" i="19"/>
  <c r="AB125" i="19"/>
  <c r="AB21" i="19"/>
  <c r="AB82" i="19"/>
  <c r="AB67" i="19"/>
  <c r="AB60" i="19"/>
  <c r="AB148" i="19"/>
  <c r="AB74" i="19"/>
  <c r="AB112" i="19"/>
  <c r="AB61" i="19"/>
  <c r="AB77" i="19"/>
  <c r="AB12" i="19"/>
  <c r="AB39" i="19"/>
  <c r="AB97" i="19"/>
  <c r="AB138" i="19"/>
  <c r="AB22" i="19"/>
  <c r="AB104" i="19"/>
  <c r="AB128" i="19"/>
  <c r="AB44" i="19"/>
  <c r="AB25" i="19"/>
  <c r="AB88" i="19"/>
  <c r="AB66" i="19"/>
  <c r="AB51" i="19"/>
  <c r="AB8" i="19"/>
  <c r="AB49" i="19"/>
  <c r="AB140" i="19"/>
  <c r="AB109" i="19"/>
  <c r="AB13" i="19"/>
  <c r="AB58" i="19"/>
  <c r="AB11" i="19"/>
  <c r="AB132" i="19"/>
  <c r="AB106" i="19"/>
  <c r="AB37" i="19"/>
  <c r="AB46" i="19"/>
  <c r="AB99" i="19"/>
  <c r="AB85" i="19"/>
  <c r="AB57" i="19"/>
  <c r="AB93" i="19"/>
  <c r="AB105" i="19"/>
  <c r="AB146" i="19"/>
  <c r="AB145" i="19"/>
  <c r="AB9" i="19"/>
  <c r="AB34" i="19"/>
  <c r="AB98" i="19"/>
  <c r="AB117" i="19"/>
  <c r="AB79" i="19"/>
  <c r="AB30" i="19"/>
  <c r="AB56" i="19"/>
  <c r="AB76" i="19"/>
  <c r="AB121" i="19"/>
  <c r="AB129" i="19"/>
  <c r="AB73" i="19"/>
  <c r="AB28" i="19"/>
  <c r="AB43" i="19"/>
  <c r="AB87" i="19"/>
  <c r="AB29" i="19"/>
  <c r="AB36" i="19"/>
  <c r="AB103" i="19"/>
  <c r="AB40" i="19"/>
  <c r="AB143" i="19"/>
  <c r="AB133" i="19"/>
  <c r="AB35" i="19"/>
  <c r="AB108" i="19"/>
  <c r="AB96" i="19"/>
  <c r="AB31" i="19"/>
  <c r="AB72" i="19"/>
  <c r="AB119" i="19"/>
  <c r="AB114" i="19"/>
  <c r="AB55" i="19"/>
  <c r="AB115" i="19"/>
  <c r="AB48" i="19"/>
  <c r="AB89" i="19"/>
  <c r="AB59" i="19"/>
  <c r="AB42" i="19"/>
  <c r="AB6" i="19"/>
  <c r="AB100" i="19"/>
  <c r="AB94" i="19"/>
  <c r="AB107" i="19"/>
  <c r="AB33" i="19"/>
  <c r="AB7" i="19"/>
  <c r="AB80" i="19"/>
  <c r="AB111" i="19"/>
  <c r="AB120" i="19"/>
  <c r="AB123" i="19"/>
  <c r="AB18" i="19"/>
  <c r="AB139" i="19"/>
  <c r="AB144" i="19"/>
  <c r="AB136" i="19"/>
  <c r="AB53" i="19"/>
  <c r="AB23" i="19"/>
  <c r="AB14" i="19"/>
  <c r="AB52" i="19"/>
  <c r="AB71" i="19"/>
  <c r="AB110" i="19"/>
  <c r="AB75" i="19"/>
  <c r="AB101" i="19"/>
  <c r="AB70" i="19"/>
  <c r="AB118" i="19"/>
  <c r="AB84" i="19"/>
  <c r="AB45" i="19"/>
  <c r="AB91" i="19"/>
  <c r="AB26" i="19"/>
  <c r="AB90" i="19"/>
  <c r="AB124" i="19"/>
  <c r="AB65" i="19"/>
  <c r="AB81" i="19"/>
  <c r="AB32" i="19"/>
  <c r="AB130" i="19"/>
  <c r="AB50" i="19"/>
  <c r="AB78" i="19"/>
  <c r="AB17" i="19"/>
  <c r="AB126" i="19"/>
  <c r="AB38" i="19"/>
  <c r="AB16" i="19"/>
  <c r="AB92" i="19"/>
  <c r="AB63" i="19"/>
  <c r="AB83" i="19"/>
  <c r="AB19" i="19"/>
  <c r="AB102" i="19"/>
  <c r="AB41" i="19"/>
  <c r="AB141" i="19"/>
  <c r="AB142" i="19"/>
  <c r="AB147" i="19"/>
  <c r="AB134" i="19"/>
  <c r="AB10" i="19"/>
  <c r="EH12" i="61"/>
  <c r="CL12" i="61"/>
  <c r="DB12" i="61"/>
  <c r="DY6" i="61"/>
  <c r="EB6" i="61" s="1"/>
  <c r="DA11" i="61"/>
  <c r="CJ11" i="61"/>
  <c r="BU14" i="61"/>
  <c r="CP13" i="61"/>
  <c r="CU13" i="61" s="1"/>
  <c r="CC13" i="61"/>
  <c r="BW14" i="61"/>
  <c r="CR13" i="61"/>
  <c r="CW13" i="61" s="1"/>
  <c r="CE13" i="61"/>
  <c r="HY12" i="61"/>
  <c r="HZ12" i="61" s="1"/>
  <c r="HX13" i="61"/>
  <c r="IB12" i="61"/>
  <c r="IQ12" i="61" s="1"/>
  <c r="IR12" i="61" s="1"/>
  <c r="IS12" i="61" s="1"/>
  <c r="BV13" i="61"/>
  <c r="CQ12" i="61"/>
  <c r="CV12" i="61" s="1"/>
  <c r="CD12" i="61"/>
  <c r="CZ12" i="61"/>
  <c r="CH12" i="61"/>
  <c r="AQ137" i="19"/>
  <c r="AQ136" i="19"/>
  <c r="AQ146" i="19"/>
  <c r="AQ133" i="19"/>
  <c r="AQ134" i="19"/>
  <c r="AQ142" i="19"/>
  <c r="AQ138" i="19"/>
  <c r="AQ139" i="19"/>
  <c r="AQ147" i="19"/>
  <c r="AQ140" i="19"/>
  <c r="AQ145" i="19"/>
  <c r="AQ144" i="19"/>
  <c r="AQ141" i="19"/>
  <c r="AQ143" i="19"/>
  <c r="AQ135" i="19"/>
  <c r="AQ148" i="19"/>
  <c r="AQ149" i="19"/>
  <c r="AQ150" i="19"/>
  <c r="AE136" i="19"/>
  <c r="AF149" i="19"/>
  <c r="AF150" i="19"/>
  <c r="AE133" i="19"/>
  <c r="AE149" i="19"/>
  <c r="AG22" i="19"/>
  <c r="AG149" i="19"/>
  <c r="AE147" i="19"/>
  <c r="AE146" i="19"/>
  <c r="AE137" i="19"/>
  <c r="AE141" i="19"/>
  <c r="AE143" i="19"/>
  <c r="AE135" i="19"/>
  <c r="AE144" i="19"/>
  <c r="AE145" i="19"/>
  <c r="AE134" i="19"/>
  <c r="AE139" i="19"/>
  <c r="AE140" i="19"/>
  <c r="AE142" i="19"/>
  <c r="AE148" i="19"/>
  <c r="AE138" i="19"/>
  <c r="AF134" i="19"/>
  <c r="AF138" i="19"/>
  <c r="AF135" i="19"/>
  <c r="AF136" i="19"/>
  <c r="AF142" i="19"/>
  <c r="AF145" i="19"/>
  <c r="AF137" i="19"/>
  <c r="AF146" i="19"/>
  <c r="AF144" i="19"/>
  <c r="AF143" i="19"/>
  <c r="AF147" i="19"/>
  <c r="AF140" i="19"/>
  <c r="AF139" i="19"/>
  <c r="AF141" i="19"/>
  <c r="AF148" i="19"/>
  <c r="AF133" i="19"/>
  <c r="AF12" i="19"/>
  <c r="AG139" i="19"/>
  <c r="AG146" i="19"/>
  <c r="AG142" i="19"/>
  <c r="AG148" i="19"/>
  <c r="AG143" i="19"/>
  <c r="AG145" i="19"/>
  <c r="AG138" i="19"/>
  <c r="AG144" i="19"/>
  <c r="AG141" i="19"/>
  <c r="AG147" i="19"/>
  <c r="AG140" i="19"/>
  <c r="AG135" i="19"/>
  <c r="AG133" i="19"/>
  <c r="AG137" i="19"/>
  <c r="AG134" i="19"/>
  <c r="AG136" i="19"/>
  <c r="AG37" i="19"/>
  <c r="AG54" i="19"/>
  <c r="AG73" i="19"/>
  <c r="AG98" i="19"/>
  <c r="AG107" i="19"/>
  <c r="AG129" i="19"/>
  <c r="AG108" i="19"/>
  <c r="AQ131" i="19"/>
  <c r="AG21" i="19"/>
  <c r="AG92" i="19"/>
  <c r="AG124" i="19"/>
  <c r="AG45" i="19"/>
  <c r="AG81" i="19"/>
  <c r="AG104" i="19"/>
  <c r="AG44" i="19"/>
  <c r="AG50" i="19"/>
  <c r="AG57" i="19"/>
  <c r="AG62" i="19"/>
  <c r="AG87" i="19"/>
  <c r="AG123" i="19"/>
  <c r="AG65" i="19"/>
  <c r="AG12" i="19"/>
  <c r="AG76" i="19"/>
  <c r="AG13" i="19"/>
  <c r="AG122" i="19"/>
  <c r="AG35" i="19"/>
  <c r="AG8" i="19"/>
  <c r="AG82" i="19"/>
  <c r="AG36" i="19"/>
  <c r="AG103" i="19"/>
  <c r="AG110" i="19"/>
  <c r="AG18" i="19"/>
  <c r="AG32" i="19"/>
  <c r="AG55" i="19"/>
  <c r="AG61" i="19"/>
  <c r="AG47" i="19"/>
  <c r="AG19" i="19"/>
  <c r="AG91" i="19"/>
  <c r="AG27" i="19"/>
  <c r="AG89" i="19"/>
  <c r="AG56" i="19"/>
  <c r="AG26" i="19"/>
  <c r="AG10" i="19"/>
  <c r="AG30" i="19"/>
  <c r="AG128" i="19"/>
  <c r="AG72" i="19"/>
  <c r="AG64" i="19"/>
  <c r="AG94" i="19"/>
  <c r="AG25" i="19"/>
  <c r="AG48" i="19"/>
  <c r="AG88" i="19"/>
  <c r="AG9" i="19"/>
  <c r="AG28" i="19"/>
  <c r="AG118" i="19"/>
  <c r="AG7" i="19"/>
  <c r="AG42" i="19"/>
  <c r="AG105" i="19"/>
  <c r="AG6" i="19"/>
  <c r="AG66" i="19"/>
  <c r="AG97" i="19"/>
  <c r="AG77" i="19"/>
  <c r="AG63" i="19"/>
  <c r="AG14" i="19"/>
  <c r="AG58" i="19"/>
  <c r="AG20" i="19"/>
  <c r="AG100" i="19"/>
  <c r="AG95" i="19"/>
  <c r="AG34" i="19"/>
  <c r="AG99" i="19"/>
  <c r="AG39" i="19"/>
  <c r="AG132" i="19"/>
  <c r="AG24" i="19"/>
  <c r="AG71" i="19"/>
  <c r="AG60" i="19"/>
  <c r="AG15" i="19"/>
  <c r="AG33" i="19"/>
  <c r="AG85" i="19"/>
  <c r="AG41" i="19"/>
  <c r="AG16" i="19"/>
  <c r="AG11" i="19"/>
  <c r="AG127" i="19"/>
  <c r="AG102" i="19"/>
  <c r="AG130" i="19"/>
  <c r="AG131" i="19"/>
  <c r="AG74" i="19"/>
  <c r="AG84" i="19"/>
  <c r="AG52" i="19"/>
  <c r="AG121" i="19"/>
  <c r="AG113" i="19"/>
  <c r="AG111" i="19"/>
  <c r="AG70" i="19"/>
  <c r="AG109" i="19"/>
  <c r="AG125" i="19"/>
  <c r="AG68" i="19"/>
  <c r="AG59" i="19"/>
  <c r="AG43" i="19"/>
  <c r="AG96" i="19"/>
  <c r="AG46" i="19"/>
  <c r="AG86" i="19"/>
  <c r="AG120" i="19"/>
  <c r="AG119" i="19"/>
  <c r="AG31" i="19"/>
  <c r="AG38" i="19"/>
  <c r="AG29" i="19"/>
  <c r="AG67" i="19"/>
  <c r="AG90" i="19"/>
  <c r="AG17" i="19"/>
  <c r="AG49" i="19"/>
  <c r="AG53" i="19"/>
  <c r="AG83" i="19"/>
  <c r="AG93" i="19"/>
  <c r="AG78" i="19"/>
  <c r="AG101" i="19"/>
  <c r="AG80" i="19"/>
  <c r="AG51" i="19"/>
  <c r="AG112" i="19"/>
  <c r="AG23" i="19"/>
  <c r="AG69" i="19"/>
  <c r="AG40" i="19"/>
  <c r="AG115" i="19"/>
  <c r="AG79" i="19"/>
  <c r="AG106" i="19"/>
  <c r="AG117" i="19"/>
  <c r="AG116" i="19"/>
  <c r="AG126" i="19"/>
  <c r="AG114" i="19"/>
  <c r="AG75" i="19"/>
  <c r="AF83" i="19"/>
  <c r="AF36" i="19"/>
  <c r="AF18" i="19"/>
  <c r="AF56" i="19"/>
  <c r="AF53" i="19"/>
  <c r="AF122" i="19"/>
  <c r="AF57" i="19"/>
  <c r="AF88" i="19"/>
  <c r="AF48" i="19"/>
  <c r="AF71" i="19"/>
  <c r="AF77" i="19"/>
  <c r="AF44" i="19"/>
  <c r="AF69" i="19"/>
  <c r="AF117" i="19"/>
  <c r="AF19" i="19"/>
  <c r="AF41" i="19"/>
  <c r="AF79" i="19"/>
  <c r="AF82" i="19"/>
  <c r="AF96" i="19"/>
  <c r="AF14" i="19"/>
  <c r="AF111" i="19"/>
  <c r="AF91" i="19"/>
  <c r="AF45" i="19"/>
  <c r="AF11" i="19"/>
  <c r="AF43" i="19"/>
  <c r="AF90" i="19"/>
  <c r="AF95" i="19"/>
  <c r="AF51" i="19"/>
  <c r="AF42" i="19"/>
  <c r="AF26" i="19"/>
  <c r="AF7" i="19"/>
  <c r="AF99" i="19"/>
  <c r="AF92" i="19"/>
  <c r="AF50" i="19"/>
  <c r="AF81" i="19"/>
  <c r="AF66" i="19"/>
  <c r="AF125" i="19"/>
  <c r="AF107" i="19"/>
  <c r="AF67" i="19"/>
  <c r="AF84" i="19"/>
  <c r="AF89" i="19"/>
  <c r="AF22" i="19"/>
  <c r="AF113" i="19"/>
  <c r="AF60" i="19"/>
  <c r="AF124" i="19"/>
  <c r="AF86" i="19"/>
  <c r="AF102" i="19"/>
  <c r="AF112" i="19"/>
  <c r="AF115" i="19"/>
  <c r="AF58" i="19"/>
  <c r="AF46" i="19"/>
  <c r="AF40" i="19"/>
  <c r="AF23" i="19"/>
  <c r="AF55" i="19"/>
  <c r="AF78" i="19"/>
  <c r="AF75" i="19"/>
  <c r="AF24" i="19"/>
  <c r="AF65" i="19"/>
  <c r="AF132" i="19"/>
  <c r="AF104" i="19"/>
  <c r="AF100" i="19"/>
  <c r="AF20" i="19"/>
  <c r="AF129" i="19"/>
  <c r="AF101" i="19"/>
  <c r="AF31" i="19"/>
  <c r="AF123" i="19"/>
  <c r="AF80" i="19"/>
  <c r="AF35" i="19"/>
  <c r="AF54" i="19"/>
  <c r="AF13" i="19"/>
  <c r="AF73" i="19"/>
  <c r="AF72" i="19"/>
  <c r="AF109" i="19"/>
  <c r="AF105" i="19"/>
  <c r="AF121" i="19"/>
  <c r="AF93" i="19"/>
  <c r="AF119" i="19"/>
  <c r="AF116" i="19"/>
  <c r="AF9" i="19"/>
  <c r="AF21" i="19"/>
  <c r="AF28" i="19"/>
  <c r="AF30" i="19"/>
  <c r="AF85" i="19"/>
  <c r="AF17" i="19"/>
  <c r="AF49" i="19"/>
  <c r="AF59" i="19"/>
  <c r="AF29" i="19"/>
  <c r="AF63" i="19"/>
  <c r="AF61" i="19"/>
  <c r="AF94" i="19"/>
  <c r="AF62" i="19"/>
  <c r="AF128" i="19"/>
  <c r="AF106" i="19"/>
  <c r="AF87" i="19"/>
  <c r="AF8" i="19"/>
  <c r="AF34" i="19"/>
  <c r="AF103" i="19"/>
  <c r="AF118" i="19"/>
  <c r="AF74" i="19"/>
  <c r="AF37" i="19"/>
  <c r="AF25" i="19"/>
  <c r="AF130" i="19"/>
  <c r="AF39" i="19"/>
  <c r="AF47" i="19"/>
  <c r="AF38" i="19"/>
  <c r="AF70" i="19"/>
  <c r="AF126" i="19"/>
  <c r="AF108" i="19"/>
  <c r="AF110" i="19"/>
  <c r="AF98" i="19"/>
  <c r="AF76" i="19"/>
  <c r="AF131" i="19"/>
  <c r="AF33" i="19"/>
  <c r="AF97" i="19"/>
  <c r="AF64" i="19"/>
  <c r="AF114" i="19"/>
  <c r="AF15" i="19"/>
  <c r="AF16" i="19"/>
  <c r="AF127" i="19"/>
  <c r="AF10" i="19"/>
  <c r="AF6" i="19"/>
  <c r="AF52" i="19"/>
  <c r="AF120" i="19"/>
  <c r="AF68" i="19"/>
  <c r="AF32" i="19"/>
  <c r="AF27" i="19"/>
  <c r="BL6" i="1"/>
  <c r="BU6" i="1" s="1"/>
  <c r="BU7" i="1" s="1"/>
  <c r="HZ5" i="1"/>
  <c r="HV6" i="1"/>
  <c r="IC7" i="1"/>
  <c r="ID7" i="1"/>
  <c r="IB7" i="1"/>
  <c r="IG7" i="1"/>
  <c r="IF7" i="1"/>
  <c r="IE7" i="1"/>
  <c r="IA7" i="1"/>
  <c r="BS8" i="1"/>
  <c r="BE6" i="1"/>
  <c r="BQ7" i="1"/>
  <c r="BR7" i="1"/>
  <c r="BP7" i="1"/>
  <c r="BN7" i="1"/>
  <c r="BM7" i="1"/>
  <c r="BO8" i="1"/>
  <c r="II8" i="1"/>
  <c r="AO59" i="19"/>
  <c r="AO95" i="19"/>
  <c r="AO91" i="19"/>
  <c r="AO58" i="19"/>
  <c r="AO80" i="19"/>
  <c r="AO60" i="19"/>
  <c r="AO76" i="19"/>
  <c r="AO68" i="19"/>
  <c r="AO46" i="19"/>
  <c r="AO108" i="19"/>
  <c r="AO131" i="19"/>
  <c r="AO19" i="19"/>
  <c r="AO7" i="19"/>
  <c r="AO38" i="19"/>
  <c r="AO37" i="19"/>
  <c r="AO97" i="19"/>
  <c r="AO82" i="19"/>
  <c r="AO85" i="19"/>
  <c r="AO62" i="19"/>
  <c r="AO17" i="19"/>
  <c r="AO48" i="19"/>
  <c r="AO117" i="19"/>
  <c r="AO123" i="19"/>
  <c r="AO71" i="19"/>
  <c r="AO15" i="19"/>
  <c r="AO8" i="19"/>
  <c r="AO33" i="19"/>
  <c r="AO39" i="19"/>
  <c r="AO47" i="19"/>
  <c r="AO75" i="19"/>
  <c r="AO24" i="19"/>
  <c r="AO114" i="19"/>
  <c r="AO110" i="19"/>
  <c r="AO112" i="19"/>
  <c r="AO100" i="19"/>
  <c r="AO10" i="19"/>
  <c r="AO93" i="19"/>
  <c r="AO92" i="19"/>
  <c r="AO23" i="19"/>
  <c r="AO28" i="19"/>
  <c r="AO101" i="19"/>
  <c r="AO119" i="19"/>
  <c r="AO34" i="19"/>
  <c r="AO96" i="19"/>
  <c r="AO113" i="19"/>
  <c r="AO16" i="19"/>
  <c r="AO111" i="19"/>
  <c r="AO88" i="19"/>
  <c r="AO122" i="19"/>
  <c r="AO103" i="19"/>
  <c r="AO57" i="19"/>
  <c r="AO121" i="19"/>
  <c r="AO69" i="19"/>
  <c r="AO65" i="19"/>
  <c r="AO54" i="19"/>
  <c r="AO125" i="19"/>
  <c r="AO107" i="19"/>
  <c r="AO66" i="19"/>
  <c r="AO86" i="19"/>
  <c r="AO53" i="19"/>
  <c r="AO27" i="19"/>
  <c r="AO127" i="19"/>
  <c r="AO30" i="19"/>
  <c r="AO18" i="19"/>
  <c r="AO52" i="19"/>
  <c r="AO116" i="19"/>
  <c r="AO81" i="19"/>
  <c r="AO94" i="19"/>
  <c r="AO72" i="19"/>
  <c r="AO104" i="19"/>
  <c r="AO36" i="19"/>
  <c r="AO44" i="19"/>
  <c r="AO45" i="19"/>
  <c r="AO51" i="19"/>
  <c r="AO118" i="19"/>
  <c r="AO42" i="19"/>
  <c r="AO132" i="19"/>
  <c r="AO20" i="19"/>
  <c r="AO56" i="19"/>
  <c r="AO90" i="19"/>
  <c r="AO67" i="19"/>
  <c r="AO12" i="19"/>
  <c r="AO25" i="19"/>
  <c r="AO130" i="19"/>
  <c r="AO73" i="19"/>
  <c r="AO109" i="19"/>
  <c r="AO61" i="19"/>
  <c r="AO115" i="19"/>
  <c r="AO26" i="19"/>
  <c r="AO124" i="19"/>
  <c r="AO43" i="19"/>
  <c r="AO129" i="19"/>
  <c r="AO120" i="19"/>
  <c r="AO84" i="19"/>
  <c r="AO49" i="19"/>
  <c r="AO64" i="19"/>
  <c r="AO98" i="19"/>
  <c r="AO55" i="19"/>
  <c r="AO32" i="19"/>
  <c r="AO78" i="19"/>
  <c r="AO128" i="19"/>
  <c r="AO50" i="19"/>
  <c r="AO106" i="19"/>
  <c r="AO29" i="19"/>
  <c r="AO31" i="19"/>
  <c r="AO87" i="19"/>
  <c r="AO79" i="19"/>
  <c r="AO6" i="19"/>
  <c r="AO77" i="19"/>
  <c r="AO40" i="19"/>
  <c r="AO89" i="19"/>
  <c r="AO74" i="19"/>
  <c r="AO13" i="19"/>
  <c r="AO22" i="19"/>
  <c r="AO105" i="19"/>
  <c r="AO83" i="19"/>
  <c r="AO63" i="19"/>
  <c r="AO21" i="19"/>
  <c r="AO126" i="19"/>
  <c r="AO14" i="19"/>
  <c r="AO35" i="19"/>
  <c r="AO99" i="19"/>
  <c r="AO70" i="19"/>
  <c r="AO11" i="19"/>
  <c r="AO41" i="19"/>
  <c r="AO102" i="19"/>
  <c r="AE58" i="19"/>
  <c r="AE91" i="19"/>
  <c r="AE64" i="19"/>
  <c r="AE70" i="19"/>
  <c r="AE67" i="19"/>
  <c r="AE23" i="19"/>
  <c r="AE102" i="19"/>
  <c r="AE37" i="19"/>
  <c r="AE98" i="19"/>
  <c r="AE51" i="19"/>
  <c r="AE93" i="19"/>
  <c r="AE66" i="19"/>
  <c r="AE71" i="19"/>
  <c r="AE35" i="19"/>
  <c r="AE27" i="19"/>
  <c r="AE14" i="19"/>
  <c r="AE130" i="19"/>
  <c r="AE29" i="19"/>
  <c r="AE68" i="19"/>
  <c r="AE116" i="19"/>
  <c r="AE89" i="19"/>
  <c r="AE18" i="19"/>
  <c r="AE82" i="19"/>
  <c r="AE42" i="19"/>
  <c r="AE123" i="19"/>
  <c r="AE104" i="19"/>
  <c r="AE105" i="19"/>
  <c r="AE47" i="19"/>
  <c r="AE45" i="19"/>
  <c r="AE33" i="19"/>
  <c r="AE83" i="19"/>
  <c r="AE43" i="19"/>
  <c r="AE118" i="19"/>
  <c r="AE19" i="19"/>
  <c r="AE34" i="19"/>
  <c r="AE11" i="19"/>
  <c r="AE13" i="19"/>
  <c r="AE95" i="19"/>
  <c r="AE30" i="19"/>
  <c r="AE26" i="19"/>
  <c r="AE103" i="19"/>
  <c r="AE90" i="19"/>
  <c r="AE60" i="19"/>
  <c r="AE128" i="19"/>
  <c r="AE77" i="19"/>
  <c r="AE21" i="19"/>
  <c r="AE72" i="19"/>
  <c r="AE85" i="19"/>
  <c r="AE65" i="19"/>
  <c r="AE117" i="19"/>
  <c r="AE38" i="19"/>
  <c r="AE46" i="19"/>
  <c r="AE81" i="19"/>
  <c r="AE20" i="19"/>
  <c r="AE94" i="19"/>
  <c r="AE108" i="19"/>
  <c r="AE88" i="19"/>
  <c r="AE62" i="19"/>
  <c r="AE49" i="19"/>
  <c r="AE69" i="19"/>
  <c r="AE56" i="19"/>
  <c r="AE44" i="19"/>
  <c r="AE107" i="19"/>
  <c r="AE129" i="19"/>
  <c r="AE7" i="19"/>
  <c r="AE106" i="19"/>
  <c r="AE61" i="19"/>
  <c r="AE8" i="19"/>
  <c r="AE127" i="19"/>
  <c r="AE124" i="19"/>
  <c r="AE101" i="19"/>
  <c r="AE97" i="19"/>
  <c r="AE9" i="19"/>
  <c r="AE74" i="19"/>
  <c r="AE84" i="19"/>
  <c r="AE73" i="19"/>
  <c r="AE54" i="19"/>
  <c r="AE121" i="19"/>
  <c r="AE111" i="19"/>
  <c r="AE22" i="19"/>
  <c r="AE99" i="19"/>
  <c r="AE48" i="19"/>
  <c r="AE110" i="19"/>
  <c r="AE80" i="19"/>
  <c r="AE31" i="19"/>
  <c r="AE126" i="19"/>
  <c r="AE57" i="19"/>
  <c r="AE109" i="19"/>
  <c r="AE87" i="19"/>
  <c r="AE28" i="19"/>
  <c r="AE120" i="19"/>
  <c r="AE32" i="19"/>
  <c r="AE39" i="19"/>
  <c r="AE100" i="19"/>
  <c r="AE112" i="19"/>
  <c r="AE6" i="19"/>
  <c r="AE53" i="19"/>
  <c r="AE125" i="19"/>
  <c r="AE86" i="19"/>
  <c r="AE50" i="19"/>
  <c r="AE10" i="19"/>
  <c r="AE12" i="19"/>
  <c r="AE96" i="19"/>
  <c r="AE40" i="19"/>
  <c r="AE115" i="19"/>
  <c r="AE122" i="19"/>
  <c r="AE41" i="19"/>
  <c r="AE15" i="19"/>
  <c r="AE55" i="19"/>
  <c r="AE92" i="19"/>
  <c r="AE36" i="19"/>
  <c r="AE59" i="19"/>
  <c r="AE119" i="19"/>
  <c r="AE75" i="19"/>
  <c r="AE52" i="19"/>
  <c r="AE17" i="19"/>
  <c r="AE63" i="19"/>
  <c r="AE113" i="19"/>
  <c r="AE78" i="19"/>
  <c r="AE76" i="19"/>
  <c r="AE79" i="19"/>
  <c r="AE24" i="19"/>
  <c r="AE114" i="19"/>
  <c r="AE25" i="19"/>
  <c r="AE16" i="19"/>
  <c r="AQ124" i="19"/>
  <c r="AQ55" i="19"/>
  <c r="AQ40" i="19"/>
  <c r="AQ87" i="19"/>
  <c r="AQ106" i="19"/>
  <c r="AQ107" i="19"/>
  <c r="AQ112" i="19"/>
  <c r="AQ71" i="19"/>
  <c r="AQ37" i="19"/>
  <c r="AQ100" i="19"/>
  <c r="AQ23" i="19"/>
  <c r="AQ75" i="19"/>
  <c r="AQ80" i="19"/>
  <c r="AQ53" i="19"/>
  <c r="AQ25" i="19"/>
  <c r="AQ89" i="19"/>
  <c r="AQ51" i="19"/>
  <c r="AQ88" i="19"/>
  <c r="AQ73" i="19"/>
  <c r="AQ6" i="19"/>
  <c r="AQ59" i="19"/>
  <c r="AQ78" i="19"/>
  <c r="AQ14" i="19"/>
  <c r="AQ38" i="19"/>
  <c r="AQ67" i="19"/>
  <c r="AQ103" i="19"/>
  <c r="AQ66" i="19"/>
  <c r="AQ34" i="19"/>
  <c r="AQ116" i="19"/>
  <c r="AQ101" i="19"/>
  <c r="AQ130" i="19"/>
  <c r="AQ79" i="19"/>
  <c r="AQ46" i="19"/>
  <c r="AQ76" i="19"/>
  <c r="AQ17" i="19"/>
  <c r="AQ49" i="19"/>
  <c r="AQ129" i="19"/>
  <c r="AQ31" i="19"/>
  <c r="AQ86" i="19"/>
  <c r="AQ85" i="19"/>
  <c r="AQ98" i="19"/>
  <c r="AQ99" i="19"/>
  <c r="AQ92" i="19"/>
  <c r="AQ11" i="19"/>
  <c r="AQ60" i="19"/>
  <c r="AQ29" i="19"/>
  <c r="AQ108" i="19"/>
  <c r="AQ33" i="19"/>
  <c r="AQ72" i="19"/>
  <c r="AQ123" i="19"/>
  <c r="AQ43" i="19"/>
  <c r="AQ22" i="19"/>
  <c r="AQ28" i="19"/>
  <c r="AQ7" i="19"/>
  <c r="AQ39" i="19"/>
  <c r="AQ50" i="19"/>
  <c r="AQ41" i="19"/>
  <c r="AQ65" i="19"/>
  <c r="AQ15" i="19"/>
  <c r="AQ111" i="19"/>
  <c r="AQ95" i="19"/>
  <c r="AQ77" i="19"/>
  <c r="AQ110" i="19"/>
  <c r="AQ54" i="19"/>
  <c r="AQ91" i="19"/>
  <c r="AQ8" i="19"/>
  <c r="AQ10" i="19"/>
  <c r="AQ104" i="19"/>
  <c r="AQ13" i="19"/>
  <c r="AQ35" i="19"/>
  <c r="AQ127" i="19"/>
  <c r="AQ81" i="19"/>
  <c r="AQ115" i="19"/>
  <c r="AQ84" i="19"/>
  <c r="AQ118" i="19"/>
  <c r="AQ21" i="19"/>
  <c r="AQ64" i="19"/>
  <c r="AQ102" i="19"/>
  <c r="AQ117" i="19"/>
  <c r="AQ82" i="19"/>
  <c r="AQ120" i="19"/>
  <c r="AQ105" i="19"/>
  <c r="AQ32" i="19"/>
  <c r="AQ74" i="19"/>
  <c r="AQ52" i="19"/>
  <c r="AQ24" i="19"/>
  <c r="AQ12" i="19"/>
  <c r="AQ121" i="19"/>
  <c r="AQ122" i="19"/>
  <c r="AQ83" i="19"/>
  <c r="AQ128" i="19"/>
  <c r="AQ9" i="19"/>
  <c r="AQ19" i="19"/>
  <c r="AQ62" i="19"/>
  <c r="AQ114" i="19"/>
  <c r="AQ119" i="19"/>
  <c r="AQ90" i="19"/>
  <c r="AQ58" i="19"/>
  <c r="AQ63" i="19"/>
  <c r="AQ44" i="19"/>
  <c r="AQ30" i="19"/>
  <c r="AQ70" i="19"/>
  <c r="AQ16" i="19"/>
  <c r="AQ18" i="19"/>
  <c r="AQ96" i="19"/>
  <c r="AQ94" i="19"/>
  <c r="AQ36" i="19"/>
  <c r="AQ47" i="19"/>
  <c r="AQ61" i="19"/>
  <c r="AQ57" i="19"/>
  <c r="AQ27" i="19"/>
  <c r="AQ56" i="19"/>
  <c r="AQ69" i="19"/>
  <c r="AQ42" i="19"/>
  <c r="AQ109" i="19"/>
  <c r="AQ48" i="19"/>
  <c r="AQ68" i="19"/>
  <c r="AQ126" i="19"/>
  <c r="AQ26" i="19"/>
  <c r="AQ45" i="19"/>
  <c r="AQ125" i="19"/>
  <c r="AQ20" i="19"/>
  <c r="AQ97" i="19"/>
  <c r="AQ113" i="19"/>
  <c r="AQ93" i="19"/>
  <c r="AE131" i="19"/>
  <c r="AE132" i="19"/>
  <c r="AO9" i="19"/>
  <c r="H21" i="62" l="1"/>
  <c r="G21" i="62"/>
  <c r="E25" i="62"/>
  <c r="E27" i="62"/>
  <c r="G19" i="62"/>
  <c r="H18" i="62"/>
  <c r="G18" i="62"/>
  <c r="E22" i="62"/>
  <c r="E24" i="62"/>
  <c r="H20" i="62"/>
  <c r="G20" i="62"/>
  <c r="B125" i="2"/>
  <c r="FE64" i="1"/>
  <c r="C126" i="2"/>
  <c r="FF65" i="1"/>
  <c r="FO65" i="1" s="1"/>
  <c r="AQ2" i="19"/>
  <c r="AO2" i="19"/>
  <c r="AG2" i="19"/>
  <c r="AF2" i="19"/>
  <c r="AE2" i="19"/>
  <c r="AB2" i="19"/>
  <c r="FT15" i="1"/>
  <c r="L15" i="19" s="1"/>
  <c r="B19" i="19"/>
  <c r="FR18" i="1"/>
  <c r="FT18" i="1" s="1"/>
  <c r="L18" i="19" s="1"/>
  <c r="FR23" i="1"/>
  <c r="FT12" i="1"/>
  <c r="L12" i="19" s="1"/>
  <c r="FT13" i="1"/>
  <c r="L13" i="19" s="1"/>
  <c r="FR21" i="1"/>
  <c r="FR16" i="1"/>
  <c r="FT16" i="1" s="1"/>
  <c r="L16" i="19" s="1"/>
  <c r="B18" i="19"/>
  <c r="B16" i="19"/>
  <c r="B17" i="19"/>
  <c r="BV14" i="61"/>
  <c r="CQ13" i="61"/>
  <c r="CV13" i="61" s="1"/>
  <c r="CD13" i="61"/>
  <c r="DB13" i="61"/>
  <c r="CL13" i="61"/>
  <c r="EH13" i="61"/>
  <c r="EJ9" i="61"/>
  <c r="EJ10" i="61" s="1"/>
  <c r="EJ11" i="61" s="1"/>
  <c r="EJ12" i="61" s="1"/>
  <c r="EJ13" i="61" s="1"/>
  <c r="EI9" i="61"/>
  <c r="EI10" i="61" s="1"/>
  <c r="EI11" i="61" s="1"/>
  <c r="EI12" i="61" s="1"/>
  <c r="EK9" i="61"/>
  <c r="BU15" i="61"/>
  <c r="CP14" i="61"/>
  <c r="CU14" i="61" s="1"/>
  <c r="CC14" i="61"/>
  <c r="DA12" i="61"/>
  <c r="CJ12" i="61"/>
  <c r="HX14" i="61"/>
  <c r="HY13" i="61"/>
  <c r="HZ13" i="61" s="1"/>
  <c r="IB13" i="61"/>
  <c r="IQ13" i="61" s="1"/>
  <c r="IR13" i="61" s="1"/>
  <c r="IS13" i="61" s="1"/>
  <c r="BW15" i="61"/>
  <c r="CR14" i="61"/>
  <c r="CW14" i="61" s="1"/>
  <c r="CE14" i="61"/>
  <c r="CZ13" i="61"/>
  <c r="CH13" i="61"/>
  <c r="CC6" i="1"/>
  <c r="CH6" i="1" s="1"/>
  <c r="CP6" i="1"/>
  <c r="CU6" i="1" s="1"/>
  <c r="F6" i="19" s="1"/>
  <c r="BR6" i="1"/>
  <c r="BP6" i="1"/>
  <c r="BE5" i="1"/>
  <c r="BQ6" i="1"/>
  <c r="BN6" i="1"/>
  <c r="BM6" i="1"/>
  <c r="BS7" i="1"/>
  <c r="HV5" i="1"/>
  <c r="IB6" i="1"/>
  <c r="IE6" i="1"/>
  <c r="IG6" i="1"/>
  <c r="ID6" i="1"/>
  <c r="IA6" i="1"/>
  <c r="IF6" i="1"/>
  <c r="IC6" i="1"/>
  <c r="II7" i="1"/>
  <c r="IH6" i="1"/>
  <c r="BO7" i="1"/>
  <c r="CC7" i="1"/>
  <c r="CP7" i="1"/>
  <c r="BU8" i="1"/>
  <c r="E29" i="62" l="1"/>
  <c r="H25" i="62"/>
  <c r="G25" i="62"/>
  <c r="H24" i="62"/>
  <c r="G24" i="62"/>
  <c r="E28" i="62"/>
  <c r="H27" i="62"/>
  <c r="E31" i="62"/>
  <c r="H23" i="62"/>
  <c r="G22" i="62"/>
  <c r="B22" i="19" s="1"/>
  <c r="E26" i="62"/>
  <c r="G27" i="62" s="1"/>
  <c r="H22" i="62"/>
  <c r="G23" i="62"/>
  <c r="FO6" i="1"/>
  <c r="FQ6" i="1" s="1"/>
  <c r="FS6" i="1" s="1"/>
  <c r="FO54" i="1"/>
  <c r="FQ54" i="1" s="1"/>
  <c r="FO14" i="1"/>
  <c r="FQ14" i="1" s="1"/>
  <c r="FS14" i="1" s="1"/>
  <c r="FO13" i="1"/>
  <c r="FQ13" i="1" s="1"/>
  <c r="FS13" i="1" s="1"/>
  <c r="FO37" i="1"/>
  <c r="FQ37" i="1" s="1"/>
  <c r="FO53" i="1"/>
  <c r="FQ53" i="1" s="1"/>
  <c r="FO10" i="1"/>
  <c r="FQ10" i="1" s="1"/>
  <c r="FS10" i="1" s="1"/>
  <c r="FO57" i="1"/>
  <c r="FQ57" i="1" s="1"/>
  <c r="FO47" i="1"/>
  <c r="FQ47" i="1" s="1"/>
  <c r="FO30" i="1"/>
  <c r="FQ30" i="1" s="1"/>
  <c r="FO27" i="1"/>
  <c r="FQ27" i="1" s="1"/>
  <c r="FS27" i="1" s="1"/>
  <c r="FO50" i="1"/>
  <c r="FQ50" i="1" s="1"/>
  <c r="FO24" i="1"/>
  <c r="FQ24" i="1" s="1"/>
  <c r="FO42" i="1"/>
  <c r="FQ42" i="1" s="1"/>
  <c r="FO8" i="1"/>
  <c r="FQ8" i="1" s="1"/>
  <c r="FS8" i="1" s="1"/>
  <c r="FO20" i="1"/>
  <c r="FQ20" i="1" s="1"/>
  <c r="FS20" i="1" s="1"/>
  <c r="FO15" i="1"/>
  <c r="FQ15" i="1" s="1"/>
  <c r="FS15" i="1" s="1"/>
  <c r="FO9" i="1"/>
  <c r="FQ9" i="1" s="1"/>
  <c r="FS9" i="1" s="1"/>
  <c r="FO48" i="1"/>
  <c r="FQ48" i="1" s="1"/>
  <c r="FO29" i="1"/>
  <c r="FQ29" i="1" s="1"/>
  <c r="FO35" i="1"/>
  <c r="FQ35" i="1" s="1"/>
  <c r="FO49" i="1"/>
  <c r="FQ49" i="1" s="1"/>
  <c r="FO46" i="1"/>
  <c r="FQ46" i="1" s="1"/>
  <c r="FO32" i="1"/>
  <c r="FQ32" i="1" s="1"/>
  <c r="FO41" i="1"/>
  <c r="FQ41" i="1" s="1"/>
  <c r="FO59" i="1"/>
  <c r="FQ59" i="1" s="1"/>
  <c r="FO16" i="1"/>
  <c r="FQ16" i="1" s="1"/>
  <c r="FS16" i="1" s="1"/>
  <c r="FO19" i="1"/>
  <c r="FQ19" i="1" s="1"/>
  <c r="FS19" i="1" s="1"/>
  <c r="FO34" i="1"/>
  <c r="FQ34" i="1" s="1"/>
  <c r="FO62" i="1"/>
  <c r="FQ62" i="1" s="1"/>
  <c r="FO7" i="1"/>
  <c r="FQ7" i="1" s="1"/>
  <c r="FS7" i="1" s="1"/>
  <c r="FO38" i="1"/>
  <c r="FQ38" i="1" s="1"/>
  <c r="FO40" i="1"/>
  <c r="FQ40" i="1" s="1"/>
  <c r="FO60" i="1"/>
  <c r="FQ60" i="1" s="1"/>
  <c r="FO64" i="1"/>
  <c r="FQ64" i="1" s="1"/>
  <c r="FO28" i="1"/>
  <c r="FQ28" i="1" s="1"/>
  <c r="FO56" i="1"/>
  <c r="FQ56" i="1" s="1"/>
  <c r="FO18" i="1"/>
  <c r="FQ18" i="1" s="1"/>
  <c r="FS18" i="1" s="1"/>
  <c r="FO11" i="1"/>
  <c r="FQ11" i="1" s="1"/>
  <c r="FS11" i="1" s="1"/>
  <c r="FU11" i="1" s="1"/>
  <c r="M11" i="19" s="1"/>
  <c r="FO39" i="1"/>
  <c r="FQ39" i="1" s="1"/>
  <c r="FO17" i="1"/>
  <c r="FQ17" i="1" s="1"/>
  <c r="FS17" i="1" s="1"/>
  <c r="FO44" i="1"/>
  <c r="FQ44" i="1" s="1"/>
  <c r="FO51" i="1"/>
  <c r="FQ51" i="1" s="1"/>
  <c r="FO63" i="1"/>
  <c r="FQ63" i="1" s="1"/>
  <c r="FO25" i="1"/>
  <c r="FQ25" i="1" s="1"/>
  <c r="FS25" i="1" s="1"/>
  <c r="FQ65" i="1"/>
  <c r="FO5" i="1"/>
  <c r="FQ5" i="1" s="1"/>
  <c r="FS5" i="1" s="1"/>
  <c r="FO21" i="1"/>
  <c r="FQ21" i="1" s="1"/>
  <c r="FS21" i="1" s="1"/>
  <c r="FO36" i="1"/>
  <c r="FQ36" i="1" s="1"/>
  <c r="FO26" i="1"/>
  <c r="FQ26" i="1" s="1"/>
  <c r="FO43" i="1"/>
  <c r="FQ43" i="1" s="1"/>
  <c r="FO58" i="1"/>
  <c r="FQ58" i="1" s="1"/>
  <c r="FO31" i="1"/>
  <c r="FQ31" i="1" s="1"/>
  <c r="FO12" i="1"/>
  <c r="FQ12" i="1" s="1"/>
  <c r="FS12" i="1" s="1"/>
  <c r="FO22" i="1"/>
  <c r="FQ22" i="1" s="1"/>
  <c r="FS22" i="1" s="1"/>
  <c r="FO23" i="1"/>
  <c r="FQ23" i="1" s="1"/>
  <c r="FS23" i="1" s="1"/>
  <c r="FO45" i="1"/>
  <c r="FQ45" i="1" s="1"/>
  <c r="FO33" i="1"/>
  <c r="FQ33" i="1" s="1"/>
  <c r="FO55" i="1"/>
  <c r="FQ55" i="1" s="1"/>
  <c r="FO52" i="1"/>
  <c r="FQ52" i="1" s="1"/>
  <c r="FO61" i="1"/>
  <c r="FQ61" i="1" s="1"/>
  <c r="C125" i="2"/>
  <c r="FF64" i="1"/>
  <c r="B124" i="2"/>
  <c r="FE63" i="1"/>
  <c r="FR27" i="1"/>
  <c r="FR20" i="1"/>
  <c r="FT20" i="1" s="1"/>
  <c r="L20" i="19" s="1"/>
  <c r="B23" i="19"/>
  <c r="FR22" i="1"/>
  <c r="FT22" i="1" s="1"/>
  <c r="L22" i="19" s="1"/>
  <c r="FT19" i="1"/>
  <c r="L19" i="19" s="1"/>
  <c r="FR25" i="1"/>
  <c r="FT17" i="1"/>
  <c r="L17" i="19" s="1"/>
  <c r="B20" i="19"/>
  <c r="B21" i="19"/>
  <c r="HX15" i="61"/>
  <c r="HY14" i="61"/>
  <c r="HZ14" i="61" s="1"/>
  <c r="IB14" i="61"/>
  <c r="IQ14" i="61" s="1"/>
  <c r="IR14" i="61" s="1"/>
  <c r="IS14" i="61" s="1"/>
  <c r="BW16" i="61"/>
  <c r="CR15" i="61"/>
  <c r="CW15" i="61" s="1"/>
  <c r="CE15" i="61"/>
  <c r="BU16" i="61"/>
  <c r="CP15" i="61"/>
  <c r="CU15" i="61" s="1"/>
  <c r="CC15" i="61"/>
  <c r="DA13" i="61"/>
  <c r="CJ13" i="61"/>
  <c r="EN9" i="61"/>
  <c r="CL14" i="61"/>
  <c r="DB14" i="61"/>
  <c r="EH14" i="61"/>
  <c r="CH14" i="61"/>
  <c r="CZ14" i="61"/>
  <c r="BV15" i="61"/>
  <c r="CQ14" i="61"/>
  <c r="CV14" i="61" s="1"/>
  <c r="CD14" i="61"/>
  <c r="CZ6" i="1"/>
  <c r="C6" i="19" s="1"/>
  <c r="CU7" i="1"/>
  <c r="F7" i="19" s="1"/>
  <c r="BO6" i="1"/>
  <c r="BV6" i="1" s="1"/>
  <c r="BV7" i="1" s="1"/>
  <c r="BS6" i="1"/>
  <c r="BW6" i="1" s="1"/>
  <c r="CE6" i="1" s="1"/>
  <c r="II6" i="1"/>
  <c r="IJ6" i="1" s="1"/>
  <c r="CP8" i="1"/>
  <c r="CU8" i="1" s="1"/>
  <c r="F8" i="19" s="1"/>
  <c r="BU9" i="1"/>
  <c r="CC8" i="1"/>
  <c r="CZ7" i="1"/>
  <c r="C7" i="19" s="1"/>
  <c r="CH7" i="1"/>
  <c r="E32" i="62" l="1"/>
  <c r="H28" i="62"/>
  <c r="G28" i="62"/>
  <c r="E33" i="62"/>
  <c r="H29" i="62"/>
  <c r="G29" i="62"/>
  <c r="H26" i="62"/>
  <c r="G26" i="62"/>
  <c r="E30" i="62"/>
  <c r="E35" i="62"/>
  <c r="G31" i="62"/>
  <c r="FU20" i="1"/>
  <c r="M20" i="19" s="1"/>
  <c r="FU22" i="1"/>
  <c r="M22" i="19" s="1"/>
  <c r="FU16" i="1"/>
  <c r="M16" i="19" s="1"/>
  <c r="FU14" i="1"/>
  <c r="M14" i="19" s="1"/>
  <c r="FU19" i="1"/>
  <c r="M19" i="19" s="1"/>
  <c r="FU17" i="1"/>
  <c r="M17" i="19" s="1"/>
  <c r="FU15" i="1"/>
  <c r="M15" i="19" s="1"/>
  <c r="FU10" i="1"/>
  <c r="M10" i="19" s="1"/>
  <c r="FU18" i="1"/>
  <c r="M18" i="19" s="1"/>
  <c r="B123" i="2"/>
  <c r="FE62" i="1"/>
  <c r="FU13" i="1"/>
  <c r="M13" i="19" s="1"/>
  <c r="FU8" i="1"/>
  <c r="M8" i="19" s="1"/>
  <c r="C124" i="2"/>
  <c r="FF63" i="1"/>
  <c r="FU12" i="1"/>
  <c r="M12" i="19" s="1"/>
  <c r="FU9" i="1"/>
  <c r="M9" i="19" s="1"/>
  <c r="FU7" i="1"/>
  <c r="M7" i="19" s="1"/>
  <c r="FU6" i="1"/>
  <c r="M6" i="19" s="1"/>
  <c r="FT23" i="1"/>
  <c r="L23" i="19" s="1"/>
  <c r="FU23" i="1"/>
  <c r="M23" i="19" s="1"/>
  <c r="FU21" i="1"/>
  <c r="M21" i="19" s="1"/>
  <c r="B27" i="19"/>
  <c r="FS26" i="1"/>
  <c r="FU26" i="1" s="1"/>
  <c r="M26" i="19" s="1"/>
  <c r="FR26" i="1"/>
  <c r="FT26" i="1" s="1"/>
  <c r="L26" i="19" s="1"/>
  <c r="FR29" i="1"/>
  <c r="FS29" i="1"/>
  <c r="FS24" i="1"/>
  <c r="FU24" i="1" s="1"/>
  <c r="M24" i="19" s="1"/>
  <c r="FR24" i="1"/>
  <c r="FT24" i="1" s="1"/>
  <c r="L24" i="19" s="1"/>
  <c r="FT21" i="1"/>
  <c r="L21" i="19" s="1"/>
  <c r="FS31" i="1"/>
  <c r="FR31" i="1"/>
  <c r="B26" i="19"/>
  <c r="B24" i="19"/>
  <c r="B25" i="19"/>
  <c r="CZ15" i="61"/>
  <c r="CH15" i="61"/>
  <c r="HY15" i="61"/>
  <c r="HZ15" i="61" s="1"/>
  <c r="HX16" i="61"/>
  <c r="IB15" i="61"/>
  <c r="IQ15" i="61" s="1"/>
  <c r="IR15" i="61" s="1"/>
  <c r="IS15" i="61" s="1"/>
  <c r="BV16" i="61"/>
  <c r="CQ15" i="61"/>
  <c r="CV15" i="61" s="1"/>
  <c r="CD15" i="61"/>
  <c r="BW17" i="61"/>
  <c r="CR16" i="61"/>
  <c r="CW16" i="61" s="1"/>
  <c r="CE16" i="61"/>
  <c r="BU17" i="61"/>
  <c r="CP16" i="61"/>
  <c r="CU16" i="61" s="1"/>
  <c r="CC16" i="61"/>
  <c r="DA14" i="61"/>
  <c r="CJ14" i="61"/>
  <c r="CL15" i="61"/>
  <c r="DB15" i="61"/>
  <c r="EH15" i="61"/>
  <c r="CQ6" i="1"/>
  <c r="CV6" i="1" s="1"/>
  <c r="G6" i="19" s="1"/>
  <c r="CD6" i="1"/>
  <c r="CJ6" i="1" s="1"/>
  <c r="CR6" i="1"/>
  <c r="CW6" i="1" s="1"/>
  <c r="O6" i="19" s="1"/>
  <c r="BW7" i="1"/>
  <c r="CE7" i="1" s="1"/>
  <c r="IJ7" i="1"/>
  <c r="IN6" i="1"/>
  <c r="JC6" i="1" s="1"/>
  <c r="JD6" i="1" s="1"/>
  <c r="JE6" i="1" s="1"/>
  <c r="S6" i="19" s="1"/>
  <c r="IK6" i="1"/>
  <c r="IL6" i="1" s="1"/>
  <c r="N6" i="19" s="1"/>
  <c r="CL6" i="1"/>
  <c r="DB6" i="1"/>
  <c r="D6" i="19" s="1"/>
  <c r="EQ6" i="1"/>
  <c r="CD7" i="1"/>
  <c r="BV8" i="1"/>
  <c r="CQ7" i="1"/>
  <c r="CZ8" i="1"/>
  <c r="C8" i="19" s="1"/>
  <c r="CH8" i="1"/>
  <c r="CP9" i="1"/>
  <c r="CU9" i="1" s="1"/>
  <c r="F9" i="19" s="1"/>
  <c r="BU10" i="1"/>
  <c r="CC9" i="1"/>
  <c r="E39" i="62" l="1"/>
  <c r="H31" i="62"/>
  <c r="G30" i="62"/>
  <c r="E34" i="62"/>
  <c r="H35" i="62" s="1"/>
  <c r="H30" i="62"/>
  <c r="E36" i="62"/>
  <c r="G32" i="62"/>
  <c r="H32" i="62"/>
  <c r="E37" i="62"/>
  <c r="G33" i="62"/>
  <c r="H33" i="62"/>
  <c r="C123" i="2"/>
  <c r="FF62" i="1"/>
  <c r="B122" i="2"/>
  <c r="FE61" i="1"/>
  <c r="FU27" i="1"/>
  <c r="M27" i="19" s="1"/>
  <c r="FT27" i="1"/>
  <c r="L27" i="19" s="1"/>
  <c r="FT25" i="1"/>
  <c r="L25" i="19" s="1"/>
  <c r="FR33" i="1"/>
  <c r="FS33" i="1"/>
  <c r="FU25" i="1"/>
  <c r="M25" i="19" s="1"/>
  <c r="B29" i="19"/>
  <c r="FS28" i="1"/>
  <c r="FU28" i="1" s="1"/>
  <c r="M28" i="19" s="1"/>
  <c r="FR28" i="1"/>
  <c r="FT28" i="1" s="1"/>
  <c r="L28" i="19" s="1"/>
  <c r="FR35" i="1"/>
  <c r="FS35" i="1"/>
  <c r="B31" i="19"/>
  <c r="FS30" i="1"/>
  <c r="FU30" i="1" s="1"/>
  <c r="M30" i="19" s="1"/>
  <c r="FR30" i="1"/>
  <c r="FT30" i="1" s="1"/>
  <c r="L30" i="19" s="1"/>
  <c r="B28" i="19"/>
  <c r="B30" i="19"/>
  <c r="EH16" i="61"/>
  <c r="CL16" i="61"/>
  <c r="DB16" i="61"/>
  <c r="BV17" i="61"/>
  <c r="CQ16" i="61"/>
  <c r="CV16" i="61" s="1"/>
  <c r="CD16" i="61"/>
  <c r="CZ16" i="61"/>
  <c r="CH16" i="61"/>
  <c r="DY7" i="61"/>
  <c r="EB7" i="61" s="1"/>
  <c r="EI13" i="61" s="1"/>
  <c r="BU18" i="61"/>
  <c r="CP17" i="61"/>
  <c r="CU17" i="61" s="1"/>
  <c r="CC17" i="61"/>
  <c r="BW18" i="61"/>
  <c r="CR17" i="61"/>
  <c r="CW17" i="61" s="1"/>
  <c r="CE17" i="61"/>
  <c r="DA15" i="61"/>
  <c r="CJ15" i="61"/>
  <c r="HY16" i="61"/>
  <c r="HZ16" i="61" s="1"/>
  <c r="HX17" i="61"/>
  <c r="IB16" i="61"/>
  <c r="IQ16" i="61" s="1"/>
  <c r="IR16" i="61" s="1"/>
  <c r="IS16" i="61" s="1"/>
  <c r="DA6" i="1"/>
  <c r="CV7" i="1"/>
  <c r="G7" i="19" s="1"/>
  <c r="CR7" i="1"/>
  <c r="CW7" i="1" s="1"/>
  <c r="O7" i="19" s="1"/>
  <c r="BW8" i="1"/>
  <c r="BW9" i="1" s="1"/>
  <c r="IN7" i="1"/>
  <c r="JC7" i="1" s="1"/>
  <c r="JD7" i="1" s="1"/>
  <c r="JE7" i="1" s="1"/>
  <c r="S7" i="19" s="1"/>
  <c r="IK7" i="1"/>
  <c r="IL7" i="1" s="1"/>
  <c r="N7" i="19" s="1"/>
  <c r="IJ8" i="1"/>
  <c r="CD8" i="1"/>
  <c r="CQ8" i="1"/>
  <c r="CV8" i="1" s="1"/>
  <c r="G8" i="19" s="1"/>
  <c r="BV9" i="1"/>
  <c r="CL7" i="1"/>
  <c r="EQ7" i="1"/>
  <c r="DB7" i="1"/>
  <c r="D7" i="19" s="1"/>
  <c r="CJ7" i="1"/>
  <c r="DA7" i="1"/>
  <c r="CH9" i="1"/>
  <c r="CZ9" i="1"/>
  <c r="C9" i="19" s="1"/>
  <c r="BU11" i="1"/>
  <c r="CC10" i="1"/>
  <c r="CP10" i="1"/>
  <c r="CU10" i="1" s="1"/>
  <c r="F10" i="19" s="1"/>
  <c r="E40" i="62" l="1"/>
  <c r="H36" i="62"/>
  <c r="G36" i="62"/>
  <c r="G37" i="62"/>
  <c r="E41" i="62"/>
  <c r="H37" i="62"/>
  <c r="G35" i="62"/>
  <c r="B35" i="19" s="1"/>
  <c r="G34" i="62"/>
  <c r="E38" i="62"/>
  <c r="H34" i="62"/>
  <c r="E43" i="62"/>
  <c r="G39" i="62"/>
  <c r="B121" i="2"/>
  <c r="FE60" i="1"/>
  <c r="C122" i="2"/>
  <c r="FF61" i="1"/>
  <c r="FT29" i="1"/>
  <c r="L29" i="19" s="1"/>
  <c r="B33" i="19"/>
  <c r="FS32" i="1"/>
  <c r="FU32" i="1" s="1"/>
  <c r="M32" i="19" s="1"/>
  <c r="FR32" i="1"/>
  <c r="FT32" i="1" s="1"/>
  <c r="L32" i="19" s="1"/>
  <c r="FS34" i="1"/>
  <c r="FU34" i="1" s="1"/>
  <c r="M34" i="19" s="1"/>
  <c r="FR34" i="1"/>
  <c r="FT34" i="1" s="1"/>
  <c r="L34" i="19" s="1"/>
  <c r="FU31" i="1"/>
  <c r="M31" i="19" s="1"/>
  <c r="FU29" i="1"/>
  <c r="M29" i="19" s="1"/>
  <c r="FS39" i="1"/>
  <c r="FR39" i="1"/>
  <c r="FS37" i="1"/>
  <c r="FR37" i="1"/>
  <c r="FT31" i="1"/>
  <c r="L31" i="19" s="1"/>
  <c r="B32" i="19"/>
  <c r="B34" i="19"/>
  <c r="HX18" i="61"/>
  <c r="HY17" i="61"/>
  <c r="HZ17" i="61" s="1"/>
  <c r="IB17" i="61"/>
  <c r="IQ17" i="61" s="1"/>
  <c r="IR17" i="61" s="1"/>
  <c r="IS17" i="61" s="1"/>
  <c r="DB17" i="61"/>
  <c r="CL17" i="61"/>
  <c r="EH17" i="61"/>
  <c r="BU19" i="61"/>
  <c r="CP18" i="61"/>
  <c r="CU18" i="61" s="1"/>
  <c r="CC18" i="61"/>
  <c r="DA16" i="61"/>
  <c r="CJ16" i="61"/>
  <c r="BW19" i="61"/>
  <c r="CR18" i="61"/>
  <c r="CW18" i="61" s="1"/>
  <c r="CE18" i="61"/>
  <c r="EJ14" i="61"/>
  <c r="EJ15" i="61" s="1"/>
  <c r="EJ16" i="61" s="1"/>
  <c r="EJ17" i="61" s="1"/>
  <c r="EI14" i="61"/>
  <c r="EI15" i="61" s="1"/>
  <c r="EI16" i="61" s="1"/>
  <c r="EK10" i="61"/>
  <c r="EK8" i="61"/>
  <c r="CZ17" i="61"/>
  <c r="CH17" i="61"/>
  <c r="BV18" i="61"/>
  <c r="CQ17" i="61"/>
  <c r="CV17" i="61" s="1"/>
  <c r="CD17" i="61"/>
  <c r="CR8" i="1"/>
  <c r="CW8" i="1" s="1"/>
  <c r="O8" i="19" s="1"/>
  <c r="CE8" i="1"/>
  <c r="EQ8" i="1" s="1"/>
  <c r="CJ8" i="1"/>
  <c r="DA8" i="1"/>
  <c r="IN8" i="1"/>
  <c r="JC8" i="1" s="1"/>
  <c r="JD8" i="1" s="1"/>
  <c r="JE8" i="1" s="1"/>
  <c r="S8" i="19" s="1"/>
  <c r="IK8" i="1"/>
  <c r="IL8" i="1" s="1"/>
  <c r="N8" i="19" s="1"/>
  <c r="IJ9" i="1"/>
  <c r="CE9" i="1"/>
  <c r="CR9" i="1"/>
  <c r="BW10" i="1"/>
  <c r="CD9" i="1"/>
  <c r="BV10" i="1"/>
  <c r="CQ9" i="1"/>
  <c r="CV9" i="1" s="1"/>
  <c r="G9" i="19" s="1"/>
  <c r="BU12" i="1"/>
  <c r="CC11" i="1"/>
  <c r="CP11" i="1"/>
  <c r="CU11" i="1" s="1"/>
  <c r="F11" i="19" s="1"/>
  <c r="CH10" i="1"/>
  <c r="CZ10" i="1"/>
  <c r="C10" i="19" s="1"/>
  <c r="E47" i="62" l="1"/>
  <c r="H43" i="62"/>
  <c r="H39" i="62"/>
  <c r="G38" i="62"/>
  <c r="E42" i="62"/>
  <c r="H38" i="62"/>
  <c r="E45" i="62"/>
  <c r="H41" i="62"/>
  <c r="G41" i="62"/>
  <c r="H40" i="62"/>
  <c r="G40" i="62"/>
  <c r="E44" i="62"/>
  <c r="C121" i="2"/>
  <c r="FF60" i="1"/>
  <c r="FE59" i="1"/>
  <c r="B120" i="2"/>
  <c r="FT33" i="1"/>
  <c r="L33" i="19" s="1"/>
  <c r="FT35" i="1"/>
  <c r="L35" i="19" s="1"/>
  <c r="FU33" i="1"/>
  <c r="M33" i="19" s="1"/>
  <c r="FR43" i="1"/>
  <c r="FS43" i="1"/>
  <c r="FS41" i="1"/>
  <c r="FR41" i="1"/>
  <c r="B37" i="19"/>
  <c r="FR36" i="1"/>
  <c r="FT36" i="1" s="1"/>
  <c r="L36" i="19" s="1"/>
  <c r="FS36" i="1"/>
  <c r="FU36" i="1" s="1"/>
  <c r="M36" i="19" s="1"/>
  <c r="FU35" i="1"/>
  <c r="M35" i="19" s="1"/>
  <c r="FR38" i="1"/>
  <c r="FT38" i="1" s="1"/>
  <c r="L38" i="19" s="1"/>
  <c r="FS38" i="1"/>
  <c r="FU38" i="1" s="1"/>
  <c r="M38" i="19" s="1"/>
  <c r="B38" i="19"/>
  <c r="B39" i="19"/>
  <c r="B36" i="19"/>
  <c r="DA17" i="61"/>
  <c r="CJ17" i="61"/>
  <c r="CL18" i="61"/>
  <c r="DB18" i="61"/>
  <c r="EH18" i="61"/>
  <c r="BV19" i="61"/>
  <c r="CQ18" i="61"/>
  <c r="CV18" i="61" s="1"/>
  <c r="CD18" i="61"/>
  <c r="EK11" i="61"/>
  <c r="EN10" i="61"/>
  <c r="EO10" i="61" s="1"/>
  <c r="CH18" i="61"/>
  <c r="CZ18" i="61"/>
  <c r="EK7" i="61"/>
  <c r="EN8" i="61"/>
  <c r="CR19" i="61"/>
  <c r="CW19" i="61" s="1"/>
  <c r="BW20" i="61"/>
  <c r="CE19" i="61"/>
  <c r="HX19" i="61"/>
  <c r="HY18" i="61"/>
  <c r="HZ18" i="61" s="1"/>
  <c r="IB18" i="61"/>
  <c r="IQ18" i="61" s="1"/>
  <c r="IR18" i="61" s="1"/>
  <c r="IS18" i="61" s="1"/>
  <c r="BU20" i="61"/>
  <c r="CP19" i="61"/>
  <c r="CU19" i="61" s="1"/>
  <c r="CC19" i="61"/>
  <c r="CW9" i="1"/>
  <c r="O9" i="19" s="1"/>
  <c r="CL8" i="1"/>
  <c r="DB8" i="1"/>
  <c r="D8" i="19" s="1"/>
  <c r="EH5" i="1"/>
  <c r="CR10" i="1"/>
  <c r="CW10" i="1" s="1"/>
  <c r="O10" i="19" s="1"/>
  <c r="CE10" i="1"/>
  <c r="BW11" i="1"/>
  <c r="CD10" i="1"/>
  <c r="CQ10" i="1"/>
  <c r="CV10" i="1" s="1"/>
  <c r="G10" i="19" s="1"/>
  <c r="BV11" i="1"/>
  <c r="CL9" i="1"/>
  <c r="DB9" i="1"/>
  <c r="D9" i="19" s="1"/>
  <c r="EQ9" i="1"/>
  <c r="DA9" i="1"/>
  <c r="CJ9" i="1"/>
  <c r="IN9" i="1"/>
  <c r="JC9" i="1" s="1"/>
  <c r="JD9" i="1" s="1"/>
  <c r="JE9" i="1" s="1"/>
  <c r="S9" i="19" s="1"/>
  <c r="IJ10" i="1"/>
  <c r="IK9" i="1"/>
  <c r="IL9" i="1" s="1"/>
  <c r="N9" i="19" s="1"/>
  <c r="CZ11" i="1"/>
  <c r="C11" i="19" s="1"/>
  <c r="CH11" i="1"/>
  <c r="CC12" i="1"/>
  <c r="CP12" i="1"/>
  <c r="CU12" i="1" s="1"/>
  <c r="F12" i="19" s="1"/>
  <c r="BU13" i="1"/>
  <c r="H45" i="62" l="1"/>
  <c r="G45" i="62"/>
  <c r="E49" i="62"/>
  <c r="G42" i="62"/>
  <c r="E46" i="62"/>
  <c r="H42" i="62"/>
  <c r="G43" i="62"/>
  <c r="E48" i="62"/>
  <c r="H44" i="62"/>
  <c r="G44" i="62"/>
  <c r="E51" i="62"/>
  <c r="G47" i="62"/>
  <c r="H47" i="62"/>
  <c r="B119" i="2"/>
  <c r="FE58" i="1"/>
  <c r="C120" i="2"/>
  <c r="FF59" i="1"/>
  <c r="FT37" i="1"/>
  <c r="L37" i="19" s="1"/>
  <c r="B41" i="19"/>
  <c r="FS40" i="1"/>
  <c r="FU40" i="1" s="1"/>
  <c r="M40" i="19" s="1"/>
  <c r="FR40" i="1"/>
  <c r="FT40" i="1" s="1"/>
  <c r="L40" i="19" s="1"/>
  <c r="B43" i="19"/>
  <c r="FS42" i="1"/>
  <c r="FU42" i="1" s="1"/>
  <c r="M42" i="19" s="1"/>
  <c r="FR42" i="1"/>
  <c r="FT42" i="1" s="1"/>
  <c r="L42" i="19" s="1"/>
  <c r="FU37" i="1"/>
  <c r="M37" i="19" s="1"/>
  <c r="FR45" i="1"/>
  <c r="FS45" i="1"/>
  <c r="FR47" i="1"/>
  <c r="FS47" i="1"/>
  <c r="FU39" i="1"/>
  <c r="M39" i="19" s="1"/>
  <c r="FT39" i="1"/>
  <c r="L39" i="19" s="1"/>
  <c r="B42" i="19"/>
  <c r="B40" i="19"/>
  <c r="EO9" i="61"/>
  <c r="CZ19" i="61"/>
  <c r="CH19" i="61"/>
  <c r="DA18" i="61"/>
  <c r="CJ18" i="61"/>
  <c r="CL19" i="61"/>
  <c r="DB19" i="61"/>
  <c r="EH19" i="61"/>
  <c r="CR20" i="61"/>
  <c r="CW20" i="61" s="1"/>
  <c r="BW21" i="61"/>
  <c r="CE20" i="61"/>
  <c r="HX20" i="61"/>
  <c r="HY19" i="61"/>
  <c r="HZ19" i="61" s="1"/>
  <c r="IB19" i="61"/>
  <c r="IQ19" i="61" s="1"/>
  <c r="IR19" i="61" s="1"/>
  <c r="IS19" i="61" s="1"/>
  <c r="BU21" i="61"/>
  <c r="CP20" i="61"/>
  <c r="CU20" i="61" s="1"/>
  <c r="CC20" i="61"/>
  <c r="BV20" i="61"/>
  <c r="CQ19" i="61"/>
  <c r="CV19" i="61" s="1"/>
  <c r="CD19" i="61"/>
  <c r="EN7" i="61"/>
  <c r="EO8" i="61" s="1"/>
  <c r="EK6" i="61"/>
  <c r="EK12" i="61"/>
  <c r="EN11" i="61"/>
  <c r="EO11" i="61" s="1"/>
  <c r="CJ10" i="1"/>
  <c r="DA10" i="1"/>
  <c r="BW12" i="1"/>
  <c r="CE11" i="1"/>
  <c r="CR11" i="1"/>
  <c r="CW11" i="1" s="1"/>
  <c r="O11" i="19" s="1"/>
  <c r="CQ11" i="1"/>
  <c r="CV11" i="1" s="1"/>
  <c r="G11" i="19" s="1"/>
  <c r="CD11" i="1"/>
  <c r="BV12" i="1"/>
  <c r="EQ10" i="1"/>
  <c r="DB10" i="1"/>
  <c r="D10" i="19" s="1"/>
  <c r="CL10" i="1"/>
  <c r="IJ11" i="1"/>
  <c r="IN10" i="1"/>
  <c r="JC10" i="1" s="1"/>
  <c r="JD10" i="1" s="1"/>
  <c r="JE10" i="1" s="1"/>
  <c r="S10" i="19" s="1"/>
  <c r="IK10" i="1"/>
  <c r="IL10" i="1" s="1"/>
  <c r="N10" i="19" s="1"/>
  <c r="CH12" i="1"/>
  <c r="CZ12" i="1"/>
  <c r="C12" i="19" s="1"/>
  <c r="BU14" i="1"/>
  <c r="CC13" i="1"/>
  <c r="CP13" i="1"/>
  <c r="CU13" i="1" s="1"/>
  <c r="F13" i="19" s="1"/>
  <c r="H48" i="62" l="1"/>
  <c r="E52" i="62"/>
  <c r="G48" i="62"/>
  <c r="E55" i="62"/>
  <c r="E53" i="62"/>
  <c r="H49" i="62"/>
  <c r="G49" i="62"/>
  <c r="E50" i="62"/>
  <c r="G51" i="62" s="1"/>
  <c r="G46" i="62"/>
  <c r="H46" i="62"/>
  <c r="C119" i="2"/>
  <c r="FF58" i="1"/>
  <c r="B118" i="2"/>
  <c r="FE57" i="1"/>
  <c r="FU41" i="1"/>
  <c r="M41" i="19" s="1"/>
  <c r="FS51" i="1"/>
  <c r="FR51" i="1"/>
  <c r="B47" i="19"/>
  <c r="FS46" i="1"/>
  <c r="FU46" i="1" s="1"/>
  <c r="M46" i="19" s="1"/>
  <c r="FR46" i="1"/>
  <c r="FT46" i="1" s="1"/>
  <c r="L46" i="19" s="1"/>
  <c r="FU43" i="1"/>
  <c r="M43" i="19" s="1"/>
  <c r="FR49" i="1"/>
  <c r="FS49" i="1"/>
  <c r="FT43" i="1"/>
  <c r="L43" i="19" s="1"/>
  <c r="FT41" i="1"/>
  <c r="L41" i="19" s="1"/>
  <c r="FS44" i="1"/>
  <c r="FU44" i="1" s="1"/>
  <c r="M44" i="19" s="1"/>
  <c r="FR44" i="1"/>
  <c r="FT44" i="1" s="1"/>
  <c r="L44" i="19" s="1"/>
  <c r="B46" i="19"/>
  <c r="B44" i="19"/>
  <c r="B45" i="19"/>
  <c r="EK5" i="61"/>
  <c r="EN5" i="61" s="1"/>
  <c r="EN6" i="61"/>
  <c r="EO7" i="61" s="1"/>
  <c r="BU22" i="61"/>
  <c r="CP21" i="61"/>
  <c r="CU21" i="61" s="1"/>
  <c r="CC21" i="61"/>
  <c r="CL20" i="61"/>
  <c r="DB20" i="61"/>
  <c r="EH20" i="61"/>
  <c r="DY8" i="61"/>
  <c r="EB8" i="61" s="1"/>
  <c r="EI17" i="61" s="1"/>
  <c r="BV21" i="61"/>
  <c r="CQ20" i="61"/>
  <c r="CV20" i="61" s="1"/>
  <c r="CD20" i="61"/>
  <c r="CR21" i="61"/>
  <c r="CW21" i="61" s="1"/>
  <c r="BW22" i="61"/>
  <c r="CE21" i="61"/>
  <c r="CZ20" i="61"/>
  <c r="CH20" i="61"/>
  <c r="EK13" i="61"/>
  <c r="EN12" i="61"/>
  <c r="EO12" i="61" s="1"/>
  <c r="DA19" i="61"/>
  <c r="CJ19" i="61"/>
  <c r="HX21" i="61"/>
  <c r="HY20" i="61"/>
  <c r="HZ20" i="61" s="1"/>
  <c r="IB20" i="61"/>
  <c r="IQ20" i="61" s="1"/>
  <c r="IR20" i="61" s="1"/>
  <c r="IS20" i="61" s="1"/>
  <c r="IJ12" i="1"/>
  <c r="IN11" i="1"/>
  <c r="JC11" i="1" s="1"/>
  <c r="JD11" i="1" s="1"/>
  <c r="JE11" i="1" s="1"/>
  <c r="S11" i="19" s="1"/>
  <c r="IK11" i="1"/>
  <c r="IL11" i="1" s="1"/>
  <c r="N11" i="19" s="1"/>
  <c r="CQ12" i="1"/>
  <c r="CV12" i="1" s="1"/>
  <c r="G12" i="19" s="1"/>
  <c r="BV13" i="1"/>
  <c r="CD12" i="1"/>
  <c r="CL11" i="1"/>
  <c r="EQ11" i="1"/>
  <c r="DB11" i="1"/>
  <c r="D11" i="19" s="1"/>
  <c r="DA11" i="1"/>
  <c r="CJ11" i="1"/>
  <c r="CR12" i="1"/>
  <c r="CW12" i="1" s="1"/>
  <c r="O12" i="19" s="1"/>
  <c r="BW13" i="1"/>
  <c r="CE12" i="1"/>
  <c r="EH6" i="1" s="1"/>
  <c r="EK6" i="1" s="1"/>
  <c r="CZ13" i="1"/>
  <c r="C13" i="19" s="1"/>
  <c r="CH13" i="1"/>
  <c r="CC14" i="1"/>
  <c r="CP14" i="1"/>
  <c r="CU14" i="1" s="1"/>
  <c r="F14" i="19" s="1"/>
  <c r="BU15" i="1"/>
  <c r="E57" i="62" l="1"/>
  <c r="H53" i="62"/>
  <c r="G53" i="62"/>
  <c r="E54" i="62"/>
  <c r="H50" i="62"/>
  <c r="G50" i="62"/>
  <c r="H51" i="62"/>
  <c r="E56" i="62"/>
  <c r="H52" i="62"/>
  <c r="G52" i="62"/>
  <c r="E59" i="62"/>
  <c r="B117" i="2"/>
  <c r="FE56" i="1"/>
  <c r="C118" i="2"/>
  <c r="FF57" i="1"/>
  <c r="B49" i="19"/>
  <c r="FT47" i="1"/>
  <c r="L47" i="19" s="1"/>
  <c r="FT45" i="1"/>
  <c r="L45" i="19" s="1"/>
  <c r="FR53" i="1"/>
  <c r="FS53" i="1"/>
  <c r="FR55" i="1"/>
  <c r="FS55" i="1"/>
  <c r="FU47" i="1"/>
  <c r="M47" i="19" s="1"/>
  <c r="B51" i="19"/>
  <c r="FR50" i="1"/>
  <c r="FT50" i="1" s="1"/>
  <c r="L50" i="19" s="1"/>
  <c r="FS50" i="1"/>
  <c r="FU50" i="1" s="1"/>
  <c r="M50" i="19" s="1"/>
  <c r="FU45" i="1"/>
  <c r="M45" i="19" s="1"/>
  <c r="FS48" i="1"/>
  <c r="FU48" i="1" s="1"/>
  <c r="M48" i="19" s="1"/>
  <c r="FR48" i="1"/>
  <c r="FT48" i="1" s="1"/>
  <c r="L48" i="19" s="1"/>
  <c r="B48" i="19"/>
  <c r="B53" i="19"/>
  <c r="B50" i="19"/>
  <c r="EJ18" i="61"/>
  <c r="EJ19" i="61" s="1"/>
  <c r="EJ20" i="61" s="1"/>
  <c r="EJ21" i="61" s="1"/>
  <c r="EI18" i="61"/>
  <c r="EI19" i="61" s="1"/>
  <c r="EI20" i="61" s="1"/>
  <c r="CL21" i="61"/>
  <c r="DB21" i="61"/>
  <c r="EH21" i="61"/>
  <c r="DA20" i="61"/>
  <c r="CJ20" i="61"/>
  <c r="HX22" i="61"/>
  <c r="HY21" i="61"/>
  <c r="HZ21" i="61" s="1"/>
  <c r="IB21" i="61"/>
  <c r="IQ21" i="61" s="1"/>
  <c r="IR21" i="61" s="1"/>
  <c r="IS21" i="61" s="1"/>
  <c r="EK14" i="61"/>
  <c r="EN13" i="61"/>
  <c r="EO13" i="61" s="1"/>
  <c r="CR22" i="61"/>
  <c r="CW22" i="61" s="1"/>
  <c r="BW23" i="61"/>
  <c r="CE22" i="61"/>
  <c r="BV22" i="61"/>
  <c r="CQ21" i="61"/>
  <c r="CV21" i="61" s="1"/>
  <c r="CD21" i="61"/>
  <c r="BU23" i="61"/>
  <c r="CP22" i="61"/>
  <c r="CU22" i="61" s="1"/>
  <c r="CC22" i="61"/>
  <c r="CZ21" i="61"/>
  <c r="CH21" i="61"/>
  <c r="EO6" i="61"/>
  <c r="DB12" i="1"/>
  <c r="D12" i="19" s="1"/>
  <c r="EQ12" i="1"/>
  <c r="CL12" i="1"/>
  <c r="ES9" i="1"/>
  <c r="ES10" i="1" s="1"/>
  <c r="ES11" i="1" s="1"/>
  <c r="ES12" i="1" s="1"/>
  <c r="ER9" i="1"/>
  <c r="ER10" i="1" s="1"/>
  <c r="ER11" i="1" s="1"/>
  <c r="ER12" i="1" s="1"/>
  <c r="ET9" i="1"/>
  <c r="CJ12" i="1"/>
  <c r="DA12" i="1"/>
  <c r="CR13" i="1"/>
  <c r="CW13" i="1" s="1"/>
  <c r="O13" i="19" s="1"/>
  <c r="BW14" i="1"/>
  <c r="CE13" i="1"/>
  <c r="CD13" i="1"/>
  <c r="CQ13" i="1"/>
  <c r="CV13" i="1" s="1"/>
  <c r="G13" i="19" s="1"/>
  <c r="BV14" i="1"/>
  <c r="IN12" i="1"/>
  <c r="JC12" i="1" s="1"/>
  <c r="JD12" i="1" s="1"/>
  <c r="JE12" i="1" s="1"/>
  <c r="S12" i="19" s="1"/>
  <c r="IJ13" i="1"/>
  <c r="IK12" i="1"/>
  <c r="IL12" i="1" s="1"/>
  <c r="N12" i="19" s="1"/>
  <c r="CP15" i="1"/>
  <c r="CU15" i="1" s="1"/>
  <c r="F15" i="19" s="1"/>
  <c r="BU16" i="1"/>
  <c r="CC15" i="1"/>
  <c r="CH14" i="1"/>
  <c r="CZ14" i="1"/>
  <c r="C14" i="19" s="1"/>
  <c r="E63" i="62" l="1"/>
  <c r="E60" i="62"/>
  <c r="G56" i="62"/>
  <c r="H56" i="62"/>
  <c r="G54" i="62"/>
  <c r="H54" i="62"/>
  <c r="E58" i="62"/>
  <c r="H55" i="62"/>
  <c r="G55" i="62"/>
  <c r="E61" i="62"/>
  <c r="H57" i="62"/>
  <c r="G57" i="62"/>
  <c r="C117" i="2"/>
  <c r="FF56" i="1"/>
  <c r="B116" i="2"/>
  <c r="FE55" i="1"/>
  <c r="EX9" i="1"/>
  <c r="FU49" i="1"/>
  <c r="M49" i="19" s="1"/>
  <c r="FS54" i="1"/>
  <c r="FU54" i="1" s="1"/>
  <c r="M54" i="19" s="1"/>
  <c r="FR54" i="1"/>
  <c r="FT54" i="1" s="1"/>
  <c r="L54" i="19" s="1"/>
  <c r="B55" i="19"/>
  <c r="FT49" i="1"/>
  <c r="L49" i="19" s="1"/>
  <c r="FT51" i="1"/>
  <c r="L51" i="19" s="1"/>
  <c r="FR57" i="1"/>
  <c r="FS57" i="1"/>
  <c r="FS52" i="1"/>
  <c r="FU52" i="1" s="1"/>
  <c r="M52" i="19" s="1"/>
  <c r="FR52" i="1"/>
  <c r="FT52" i="1" s="1"/>
  <c r="L52" i="19" s="1"/>
  <c r="FU51" i="1"/>
  <c r="M51" i="19" s="1"/>
  <c r="FS59" i="1"/>
  <c r="FR59" i="1"/>
  <c r="B54" i="19"/>
  <c r="B52" i="19"/>
  <c r="BU24" i="61"/>
  <c r="CP23" i="61"/>
  <c r="CU23" i="61" s="1"/>
  <c r="CC23" i="61"/>
  <c r="HX23" i="61"/>
  <c r="HY22" i="61"/>
  <c r="HZ22" i="61" s="1"/>
  <c r="IB22" i="61"/>
  <c r="IQ22" i="61" s="1"/>
  <c r="IR22" i="61" s="1"/>
  <c r="IS22" i="61" s="1"/>
  <c r="CL22" i="61"/>
  <c r="DB22" i="61"/>
  <c r="EH22" i="61"/>
  <c r="EK15" i="61"/>
  <c r="EN14" i="61"/>
  <c r="EO14" i="61" s="1"/>
  <c r="CR23" i="61"/>
  <c r="CW23" i="61" s="1"/>
  <c r="BW24" i="61"/>
  <c r="CE23" i="61"/>
  <c r="CZ22" i="61"/>
  <c r="CH22" i="61"/>
  <c r="DA21" i="61"/>
  <c r="CJ21" i="61"/>
  <c r="BV23" i="61"/>
  <c r="CQ22" i="61"/>
  <c r="CV22" i="61" s="1"/>
  <c r="CD22" i="61"/>
  <c r="ES13" i="1"/>
  <c r="IK13" i="1"/>
  <c r="IL13" i="1" s="1"/>
  <c r="N13" i="19" s="1"/>
  <c r="IN13" i="1"/>
  <c r="JC13" i="1" s="1"/>
  <c r="JD13" i="1" s="1"/>
  <c r="JE13" i="1" s="1"/>
  <c r="S13" i="19" s="1"/>
  <c r="IJ14" i="1"/>
  <c r="CJ13" i="1"/>
  <c r="DA13" i="1"/>
  <c r="EQ13" i="1"/>
  <c r="CL13" i="1"/>
  <c r="DB13" i="1"/>
  <c r="D13" i="19" s="1"/>
  <c r="BV15" i="1"/>
  <c r="CD14" i="1"/>
  <c r="CQ14" i="1"/>
  <c r="CV14" i="1" s="1"/>
  <c r="G14" i="19" s="1"/>
  <c r="BW15" i="1"/>
  <c r="CR14" i="1"/>
  <c r="CW14" i="1" s="1"/>
  <c r="O14" i="19" s="1"/>
  <c r="CE14" i="1"/>
  <c r="CH15" i="1"/>
  <c r="CZ15" i="1"/>
  <c r="C15" i="19" s="1"/>
  <c r="CC16" i="1"/>
  <c r="BU17" i="1"/>
  <c r="CP16" i="1"/>
  <c r="CU16" i="1" s="1"/>
  <c r="F16" i="19" s="1"/>
  <c r="H59" i="62" l="1"/>
  <c r="G58" i="62"/>
  <c r="H58" i="62"/>
  <c r="E62" i="62"/>
  <c r="G63" i="62" s="1"/>
  <c r="E65" i="62"/>
  <c r="G61" i="62"/>
  <c r="H61" i="62"/>
  <c r="H60" i="62"/>
  <c r="G60" i="62"/>
  <c r="E64" i="62"/>
  <c r="E67" i="62"/>
  <c r="G59" i="62"/>
  <c r="B115" i="2"/>
  <c r="FE54" i="1"/>
  <c r="C116" i="2"/>
  <c r="FF55" i="1"/>
  <c r="FT55" i="1"/>
  <c r="L55" i="19" s="1"/>
  <c r="FT53" i="1"/>
  <c r="L53" i="19" s="1"/>
  <c r="FU55" i="1"/>
  <c r="M55" i="19" s="1"/>
  <c r="FU53" i="1"/>
  <c r="M53" i="19" s="1"/>
  <c r="FR61" i="1"/>
  <c r="FS61" i="1"/>
  <c r="B57" i="19"/>
  <c r="FS56" i="1"/>
  <c r="FU56" i="1" s="1"/>
  <c r="M56" i="19" s="1"/>
  <c r="FR56" i="1"/>
  <c r="FT56" i="1" s="1"/>
  <c r="L56" i="19" s="1"/>
  <c r="FR63" i="1"/>
  <c r="FS63" i="1"/>
  <c r="B59" i="19"/>
  <c r="FR58" i="1"/>
  <c r="FT58" i="1" s="1"/>
  <c r="L58" i="19" s="1"/>
  <c r="FS58" i="1"/>
  <c r="FU58" i="1" s="1"/>
  <c r="M58" i="19" s="1"/>
  <c r="B56" i="19"/>
  <c r="B61" i="19"/>
  <c r="B58" i="19"/>
  <c r="BV24" i="61"/>
  <c r="CQ23" i="61"/>
  <c r="CV23" i="61" s="1"/>
  <c r="CD23" i="61"/>
  <c r="DA22" i="61"/>
  <c r="CJ22" i="61"/>
  <c r="CR24" i="61"/>
  <c r="CW24" i="61" s="1"/>
  <c r="BW25" i="61"/>
  <c r="CE24" i="61"/>
  <c r="DY9" i="61" s="1"/>
  <c r="EB9" i="61" s="1"/>
  <c r="EI21" i="61" s="1"/>
  <c r="BU25" i="61"/>
  <c r="CP24" i="61"/>
  <c r="CU24" i="61" s="1"/>
  <c r="CC24" i="61"/>
  <c r="HX24" i="61"/>
  <c r="HY23" i="61"/>
  <c r="HZ23" i="61" s="1"/>
  <c r="IB23" i="61"/>
  <c r="IQ23" i="61" s="1"/>
  <c r="IR23" i="61" s="1"/>
  <c r="IS23" i="61" s="1"/>
  <c r="CZ23" i="61"/>
  <c r="CH23" i="61"/>
  <c r="CL23" i="61"/>
  <c r="DB23" i="61"/>
  <c r="EH23" i="61"/>
  <c r="EK16" i="61"/>
  <c r="EN15" i="61"/>
  <c r="EO15" i="61" s="1"/>
  <c r="CR15" i="1"/>
  <c r="CW15" i="1" s="1"/>
  <c r="O15" i="19" s="1"/>
  <c r="CE15" i="1"/>
  <c r="BW16" i="1"/>
  <c r="IK14" i="1"/>
  <c r="IL14" i="1" s="1"/>
  <c r="N14" i="19" s="1"/>
  <c r="IN14" i="1"/>
  <c r="JC14" i="1" s="1"/>
  <c r="JD14" i="1" s="1"/>
  <c r="JE14" i="1" s="1"/>
  <c r="S14" i="19" s="1"/>
  <c r="IJ15" i="1"/>
  <c r="DB14" i="1"/>
  <c r="D14" i="19" s="1"/>
  <c r="EQ14" i="1"/>
  <c r="CL14" i="1"/>
  <c r="CJ14" i="1"/>
  <c r="DA14" i="1"/>
  <c r="CD15" i="1"/>
  <c r="CQ15" i="1"/>
  <c r="CV15" i="1" s="1"/>
  <c r="G15" i="19" s="1"/>
  <c r="BV16" i="1"/>
  <c r="BU18" i="1"/>
  <c r="CC17" i="1"/>
  <c r="CP17" i="1"/>
  <c r="CU17" i="1" s="1"/>
  <c r="F17" i="19" s="1"/>
  <c r="CH16" i="1"/>
  <c r="CZ16" i="1"/>
  <c r="C16" i="19" s="1"/>
  <c r="E71" i="62" l="1"/>
  <c r="G64" i="62"/>
  <c r="H64" i="62"/>
  <c r="E68" i="62"/>
  <c r="H63" i="62"/>
  <c r="E66" i="62"/>
  <c r="H62" i="62"/>
  <c r="G62" i="62"/>
  <c r="G65" i="62"/>
  <c r="H65" i="62"/>
  <c r="E69" i="62"/>
  <c r="C115" i="2"/>
  <c r="FF54" i="1"/>
  <c r="B114" i="2"/>
  <c r="FE53" i="1"/>
  <c r="FU57" i="1"/>
  <c r="M57" i="19" s="1"/>
  <c r="FT57" i="1"/>
  <c r="L57" i="19" s="1"/>
  <c r="FR65" i="1"/>
  <c r="FS65" i="1"/>
  <c r="FU59" i="1"/>
  <c r="M59" i="19" s="1"/>
  <c r="B63" i="19"/>
  <c r="FS62" i="1"/>
  <c r="FU62" i="1" s="1"/>
  <c r="M62" i="19" s="1"/>
  <c r="FR62" i="1"/>
  <c r="FT62" i="1" s="1"/>
  <c r="L62" i="19" s="1"/>
  <c r="FT59" i="1"/>
  <c r="L59" i="19" s="1"/>
  <c r="FS67" i="1"/>
  <c r="FR67" i="1"/>
  <c r="FS60" i="1"/>
  <c r="FU60" i="1" s="1"/>
  <c r="M60" i="19" s="1"/>
  <c r="FR60" i="1"/>
  <c r="FT60" i="1" s="1"/>
  <c r="L60" i="19" s="1"/>
  <c r="B60" i="19"/>
  <c r="B62" i="19"/>
  <c r="EK17" i="61"/>
  <c r="EN16" i="61"/>
  <c r="EO16" i="61" s="1"/>
  <c r="BU26" i="61"/>
  <c r="CP25" i="61"/>
  <c r="CU25" i="61" s="1"/>
  <c r="CC25" i="61"/>
  <c r="EJ22" i="61"/>
  <c r="EJ23" i="61" s="1"/>
  <c r="EJ24" i="61" s="1"/>
  <c r="EI22" i="61"/>
  <c r="EI23" i="61" s="1"/>
  <c r="EI24" i="61" s="1"/>
  <c r="HX25" i="61"/>
  <c r="HY24" i="61"/>
  <c r="HZ24" i="61" s="1"/>
  <c r="IB24" i="61"/>
  <c r="IQ24" i="61" s="1"/>
  <c r="IR24" i="61" s="1"/>
  <c r="IS24" i="61" s="1"/>
  <c r="CL24" i="61"/>
  <c r="DB24" i="61"/>
  <c r="EH24" i="61"/>
  <c r="CZ24" i="61"/>
  <c r="CH24" i="61"/>
  <c r="CR25" i="61"/>
  <c r="CW25" i="61" s="1"/>
  <c r="BW26" i="61"/>
  <c r="CE25" i="61"/>
  <c r="DA23" i="61"/>
  <c r="CJ23" i="61"/>
  <c r="BV25" i="61"/>
  <c r="CQ24" i="61"/>
  <c r="CV24" i="61" s="1"/>
  <c r="CD24" i="61"/>
  <c r="DA15" i="1"/>
  <c r="CJ15" i="1"/>
  <c r="BW17" i="1"/>
  <c r="CR16" i="1"/>
  <c r="CW16" i="1" s="1"/>
  <c r="O16" i="19" s="1"/>
  <c r="CE16" i="1"/>
  <c r="EH7" i="1" s="1"/>
  <c r="EK7" i="1" s="1"/>
  <c r="ER13" i="1" s="1"/>
  <c r="CQ16" i="1"/>
  <c r="CV16" i="1" s="1"/>
  <c r="G16" i="19" s="1"/>
  <c r="BV17" i="1"/>
  <c r="CD16" i="1"/>
  <c r="IJ16" i="1"/>
  <c r="IK15" i="1"/>
  <c r="IL15" i="1" s="1"/>
  <c r="N15" i="19" s="1"/>
  <c r="IN15" i="1"/>
  <c r="JC15" i="1" s="1"/>
  <c r="JD15" i="1" s="1"/>
  <c r="JE15" i="1" s="1"/>
  <c r="S15" i="19" s="1"/>
  <c r="DB15" i="1"/>
  <c r="D15" i="19" s="1"/>
  <c r="EQ15" i="1"/>
  <c r="CL15" i="1"/>
  <c r="CH17" i="1"/>
  <c r="CZ17" i="1"/>
  <c r="C17" i="19" s="1"/>
  <c r="CC18" i="1"/>
  <c r="CP18" i="1"/>
  <c r="CU18" i="1" s="1"/>
  <c r="F18" i="19" s="1"/>
  <c r="BU19" i="1"/>
  <c r="G66" i="62" l="1"/>
  <c r="E70" i="62"/>
  <c r="H66" i="62"/>
  <c r="G67" i="62"/>
  <c r="H68" i="62"/>
  <c r="E72" i="62"/>
  <c r="G68" i="62"/>
  <c r="E75" i="62"/>
  <c r="E73" i="62"/>
  <c r="G69" i="62"/>
  <c r="H69" i="62"/>
  <c r="H67" i="62"/>
  <c r="B113" i="2"/>
  <c r="FE52" i="1"/>
  <c r="C114" i="2"/>
  <c r="FF53" i="1"/>
  <c r="FT63" i="1"/>
  <c r="L63" i="19" s="1"/>
  <c r="FU63" i="1"/>
  <c r="M63" i="19" s="1"/>
  <c r="FU61" i="1"/>
  <c r="M61" i="19" s="1"/>
  <c r="FS66" i="1"/>
  <c r="FU66" i="1" s="1"/>
  <c r="M66" i="19" s="1"/>
  <c r="FR66" i="1"/>
  <c r="FT66" i="1" s="1"/>
  <c r="L66" i="19" s="1"/>
  <c r="FS71" i="1"/>
  <c r="FR71" i="1"/>
  <c r="FT61" i="1"/>
  <c r="L61" i="19" s="1"/>
  <c r="FR69" i="1"/>
  <c r="FS69" i="1"/>
  <c r="FS64" i="1"/>
  <c r="FU64" i="1" s="1"/>
  <c r="M64" i="19" s="1"/>
  <c r="FR64" i="1"/>
  <c r="FT64" i="1" s="1"/>
  <c r="L64" i="19" s="1"/>
  <c r="B66" i="19"/>
  <c r="B64" i="19"/>
  <c r="B65" i="19"/>
  <c r="B67" i="19"/>
  <c r="EJ25" i="61"/>
  <c r="CL25" i="61"/>
  <c r="DB25" i="61"/>
  <c r="EH25" i="61"/>
  <c r="BV26" i="61"/>
  <c r="CQ25" i="61"/>
  <c r="CV25" i="61" s="1"/>
  <c r="CD25" i="61"/>
  <c r="CR26" i="61"/>
  <c r="CW26" i="61" s="1"/>
  <c r="BW27" i="61"/>
  <c r="CE26" i="61"/>
  <c r="EK18" i="61"/>
  <c r="EN17" i="61"/>
  <c r="EO17" i="61" s="1"/>
  <c r="HX26" i="61"/>
  <c r="HY25" i="61"/>
  <c r="HZ25" i="61" s="1"/>
  <c r="IB25" i="61"/>
  <c r="IQ25" i="61" s="1"/>
  <c r="IR25" i="61" s="1"/>
  <c r="IS25" i="61" s="1"/>
  <c r="DA24" i="61"/>
  <c r="CJ24" i="61"/>
  <c r="BU27" i="61"/>
  <c r="CP26" i="61"/>
  <c r="CU26" i="61" s="1"/>
  <c r="CC26" i="61"/>
  <c r="CZ25" i="61"/>
  <c r="CH25" i="61"/>
  <c r="DA16" i="1"/>
  <c r="CJ16" i="1"/>
  <c r="BV18" i="1"/>
  <c r="CD17" i="1"/>
  <c r="CQ17" i="1"/>
  <c r="CV17" i="1" s="1"/>
  <c r="G17" i="19" s="1"/>
  <c r="CR17" i="1"/>
  <c r="CW17" i="1" s="1"/>
  <c r="O17" i="19" s="1"/>
  <c r="CE17" i="1"/>
  <c r="BW18" i="1"/>
  <c r="ET8" i="1"/>
  <c r="ET10" i="1"/>
  <c r="ES14" i="1"/>
  <c r="ES15" i="1" s="1"/>
  <c r="ES16" i="1" s="1"/>
  <c r="ER14" i="1"/>
  <c r="ER15" i="1" s="1"/>
  <c r="ER16" i="1" s="1"/>
  <c r="IK16" i="1"/>
  <c r="IL16" i="1" s="1"/>
  <c r="N16" i="19" s="1"/>
  <c r="IN16" i="1"/>
  <c r="JC16" i="1" s="1"/>
  <c r="JD16" i="1" s="1"/>
  <c r="JE16" i="1" s="1"/>
  <c r="S16" i="19" s="1"/>
  <c r="IJ17" i="1"/>
  <c r="EQ16" i="1"/>
  <c r="CL16" i="1"/>
  <c r="DB16" i="1"/>
  <c r="D16" i="19" s="1"/>
  <c r="CZ18" i="1"/>
  <c r="C18" i="19" s="1"/>
  <c r="CH18" i="1"/>
  <c r="CP19" i="1"/>
  <c r="CU19" i="1" s="1"/>
  <c r="F19" i="19" s="1"/>
  <c r="BU20" i="1"/>
  <c r="CC19" i="1"/>
  <c r="E79" i="62" l="1"/>
  <c r="E77" i="62"/>
  <c r="H73" i="62"/>
  <c r="G73" i="62"/>
  <c r="E76" i="62"/>
  <c r="G72" i="62"/>
  <c r="H72" i="62"/>
  <c r="G71" i="62"/>
  <c r="G70" i="62"/>
  <c r="E74" i="62"/>
  <c r="H70" i="62"/>
  <c r="H71" i="62"/>
  <c r="C113" i="2"/>
  <c r="FF52" i="1"/>
  <c r="B112" i="2"/>
  <c r="FE51" i="1"/>
  <c r="EX8" i="1"/>
  <c r="EX10" i="1"/>
  <c r="FU67" i="1"/>
  <c r="M67" i="19" s="1"/>
  <c r="FT67" i="1"/>
  <c r="L67" i="19" s="1"/>
  <c r="FU65" i="1"/>
  <c r="M65" i="19" s="1"/>
  <c r="B69" i="19"/>
  <c r="FR68" i="1"/>
  <c r="FT68" i="1" s="1"/>
  <c r="L68" i="19" s="1"/>
  <c r="FS68" i="1"/>
  <c r="FU68" i="1" s="1"/>
  <c r="M68" i="19" s="1"/>
  <c r="FT65" i="1"/>
  <c r="L65" i="19" s="1"/>
  <c r="FS75" i="1"/>
  <c r="FR75" i="1"/>
  <c r="B71" i="19"/>
  <c r="FS70" i="1"/>
  <c r="FU70" i="1" s="1"/>
  <c r="M70" i="19" s="1"/>
  <c r="FR70" i="1"/>
  <c r="FT70" i="1" s="1"/>
  <c r="L70" i="19" s="1"/>
  <c r="FS73" i="1"/>
  <c r="FR73" i="1"/>
  <c r="B70" i="19"/>
  <c r="B68" i="19"/>
  <c r="CZ26" i="61"/>
  <c r="CH26" i="61"/>
  <c r="EK19" i="61"/>
  <c r="EN18" i="61"/>
  <c r="EO18" i="61" s="1"/>
  <c r="DA25" i="61"/>
  <c r="CJ25" i="61"/>
  <c r="BU28" i="61"/>
  <c r="CP27" i="61"/>
  <c r="CU27" i="61" s="1"/>
  <c r="CC27" i="61"/>
  <c r="CL26" i="61"/>
  <c r="DB26" i="61"/>
  <c r="EH26" i="61"/>
  <c r="HX27" i="61"/>
  <c r="HY26" i="61"/>
  <c r="HZ26" i="61" s="1"/>
  <c r="IB26" i="61"/>
  <c r="IQ26" i="61" s="1"/>
  <c r="IR26" i="61" s="1"/>
  <c r="IS26" i="61" s="1"/>
  <c r="CR27" i="61"/>
  <c r="CW27" i="61" s="1"/>
  <c r="BW28" i="61"/>
  <c r="CE27" i="61"/>
  <c r="BV27" i="61"/>
  <c r="CQ26" i="61"/>
  <c r="CV26" i="61" s="1"/>
  <c r="CD26" i="61"/>
  <c r="CE18" i="1"/>
  <c r="CR18" i="1"/>
  <c r="CW18" i="1" s="1"/>
  <c r="O18" i="19" s="1"/>
  <c r="BW19" i="1"/>
  <c r="CJ17" i="1"/>
  <c r="DA17" i="1"/>
  <c r="IN17" i="1"/>
  <c r="JC17" i="1" s="1"/>
  <c r="JD17" i="1" s="1"/>
  <c r="JE17" i="1" s="1"/>
  <c r="S17" i="19" s="1"/>
  <c r="IJ18" i="1"/>
  <c r="IK17" i="1"/>
  <c r="IL17" i="1" s="1"/>
  <c r="N17" i="19" s="1"/>
  <c r="ES17" i="1"/>
  <c r="EQ17" i="1"/>
  <c r="CL17" i="1"/>
  <c r="DB17" i="1"/>
  <c r="D17" i="19" s="1"/>
  <c r="CD18" i="1"/>
  <c r="CQ18" i="1"/>
  <c r="CV18" i="1" s="1"/>
  <c r="G18" i="19" s="1"/>
  <c r="BV19" i="1"/>
  <c r="ET11" i="1"/>
  <c r="ET7" i="1"/>
  <c r="CH19" i="1"/>
  <c r="CZ19" i="1"/>
  <c r="C19" i="19" s="1"/>
  <c r="CC20" i="1"/>
  <c r="BU21" i="1"/>
  <c r="CP20" i="1"/>
  <c r="CU20" i="1" s="1"/>
  <c r="F20" i="19" s="1"/>
  <c r="H75" i="62" l="1"/>
  <c r="H74" i="62"/>
  <c r="G74" i="62"/>
  <c r="E78" i="62"/>
  <c r="E81" i="62"/>
  <c r="H77" i="62"/>
  <c r="G77" i="62"/>
  <c r="H76" i="62"/>
  <c r="E80" i="62"/>
  <c r="G76" i="62"/>
  <c r="G75" i="62"/>
  <c r="E83" i="62"/>
  <c r="B111" i="2"/>
  <c r="FE50" i="1"/>
  <c r="C112" i="2"/>
  <c r="FF51" i="1"/>
  <c r="EX7" i="1"/>
  <c r="EX11" i="1"/>
  <c r="FU71" i="1"/>
  <c r="M71" i="19" s="1"/>
  <c r="FR79" i="1"/>
  <c r="FS79" i="1"/>
  <c r="FR77" i="1"/>
  <c r="FS77" i="1"/>
  <c r="FT71" i="1"/>
  <c r="L71" i="19" s="1"/>
  <c r="B75" i="19"/>
  <c r="FR74" i="1"/>
  <c r="FT74" i="1" s="1"/>
  <c r="L74" i="19" s="1"/>
  <c r="FS74" i="1"/>
  <c r="B73" i="19"/>
  <c r="FR72" i="1"/>
  <c r="FT72" i="1" s="1"/>
  <c r="L72" i="19" s="1"/>
  <c r="FS72" i="1"/>
  <c r="FU72" i="1" s="1"/>
  <c r="M72" i="19" s="1"/>
  <c r="FT69" i="1"/>
  <c r="L69" i="19" s="1"/>
  <c r="FU69" i="1"/>
  <c r="M69" i="19" s="1"/>
  <c r="B72" i="19"/>
  <c r="B74" i="19"/>
  <c r="EK20" i="61"/>
  <c r="EN19" i="61"/>
  <c r="EO19" i="61" s="1"/>
  <c r="BU29" i="61"/>
  <c r="CP28" i="61"/>
  <c r="CU28" i="61" s="1"/>
  <c r="CC28" i="61"/>
  <c r="BV28" i="61"/>
  <c r="CQ27" i="61"/>
  <c r="CV27" i="61" s="1"/>
  <c r="CD27" i="61"/>
  <c r="CL27" i="61"/>
  <c r="DB27" i="61"/>
  <c r="EH27" i="61"/>
  <c r="DA26" i="61"/>
  <c r="CJ26" i="61"/>
  <c r="CR28" i="61"/>
  <c r="CW28" i="61" s="1"/>
  <c r="BW29" i="61"/>
  <c r="CE28" i="61"/>
  <c r="DY10" i="61" s="1"/>
  <c r="EB10" i="61" s="1"/>
  <c r="EI25" i="61" s="1"/>
  <c r="HX28" i="61"/>
  <c r="HY27" i="61"/>
  <c r="HZ27" i="61" s="1"/>
  <c r="IB27" i="61"/>
  <c r="IQ27" i="61" s="1"/>
  <c r="IR27" i="61" s="1"/>
  <c r="IS27" i="61" s="1"/>
  <c r="CZ27" i="61"/>
  <c r="CH27" i="61"/>
  <c r="ET12" i="1"/>
  <c r="CQ19" i="1"/>
  <c r="CV19" i="1" s="1"/>
  <c r="G19" i="19" s="1"/>
  <c r="BV20" i="1"/>
  <c r="CD19" i="1"/>
  <c r="IJ19" i="1"/>
  <c r="IK18" i="1"/>
  <c r="IL18" i="1" s="1"/>
  <c r="N18" i="19" s="1"/>
  <c r="IN18" i="1"/>
  <c r="JC18" i="1" s="1"/>
  <c r="JD18" i="1" s="1"/>
  <c r="JE18" i="1" s="1"/>
  <c r="S18" i="19" s="1"/>
  <c r="CR19" i="1"/>
  <c r="CW19" i="1" s="1"/>
  <c r="O19" i="19" s="1"/>
  <c r="CE19" i="1"/>
  <c r="BW20" i="1"/>
  <c r="ET6" i="1"/>
  <c r="DA18" i="1"/>
  <c r="CJ18" i="1"/>
  <c r="EQ18" i="1"/>
  <c r="CL18" i="1"/>
  <c r="DB18" i="1"/>
  <c r="D18" i="19" s="1"/>
  <c r="CC21" i="1"/>
  <c r="CP21" i="1"/>
  <c r="CU21" i="1" s="1"/>
  <c r="F21" i="19" s="1"/>
  <c r="BU22" i="1"/>
  <c r="CH20" i="1"/>
  <c r="CZ20" i="1"/>
  <c r="C20" i="19" s="1"/>
  <c r="E87" i="62" l="1"/>
  <c r="H79" i="62"/>
  <c r="H78" i="62"/>
  <c r="G78" i="62"/>
  <c r="E82" i="62"/>
  <c r="G79" i="62"/>
  <c r="E84" i="62"/>
  <c r="G80" i="62"/>
  <c r="H80" i="62"/>
  <c r="I4" i="62" s="1"/>
  <c r="E85" i="62"/>
  <c r="G81" i="62"/>
  <c r="H81" i="62"/>
  <c r="C111" i="2"/>
  <c r="FF50" i="1"/>
  <c r="B110" i="2"/>
  <c r="FE49" i="1"/>
  <c r="EX12" i="1"/>
  <c r="EX6" i="1"/>
  <c r="FU73" i="1"/>
  <c r="M73" i="19" s="1"/>
  <c r="FT73" i="1"/>
  <c r="L73" i="19" s="1"/>
  <c r="B79" i="19"/>
  <c r="FR78" i="1"/>
  <c r="FT78" i="1" s="1"/>
  <c r="L78" i="19" s="1"/>
  <c r="FS78" i="1"/>
  <c r="FU78" i="1" s="1"/>
  <c r="M78" i="19" s="1"/>
  <c r="FS83" i="1"/>
  <c r="FR83" i="1"/>
  <c r="FU75" i="1"/>
  <c r="M75" i="19" s="1"/>
  <c r="FU74" i="1"/>
  <c r="M74" i="19" s="1"/>
  <c r="FS81" i="1"/>
  <c r="FR81" i="1"/>
  <c r="FS76" i="1"/>
  <c r="FU76" i="1" s="1"/>
  <c r="M76" i="19" s="1"/>
  <c r="FR76" i="1"/>
  <c r="FT76" i="1" s="1"/>
  <c r="L76" i="19" s="1"/>
  <c r="FT75" i="1"/>
  <c r="L75" i="19" s="1"/>
  <c r="B78" i="19"/>
  <c r="B76" i="19"/>
  <c r="B77" i="19"/>
  <c r="BW30" i="61"/>
  <c r="CR29" i="61"/>
  <c r="CW29" i="61" s="1"/>
  <c r="CE29" i="61"/>
  <c r="EI26" i="61"/>
  <c r="EI27" i="61" s="1"/>
  <c r="EI28" i="61" s="1"/>
  <c r="EJ26" i="61"/>
  <c r="EJ27" i="61" s="1"/>
  <c r="EJ28" i="61" s="1"/>
  <c r="DA27" i="61"/>
  <c r="CJ27" i="61"/>
  <c r="BU30" i="61"/>
  <c r="CP29" i="61"/>
  <c r="CU29" i="61" s="1"/>
  <c r="CC29" i="61"/>
  <c r="HX29" i="61"/>
  <c r="HY28" i="61"/>
  <c r="HZ28" i="61" s="1"/>
  <c r="IB28" i="61"/>
  <c r="IQ28" i="61" s="1"/>
  <c r="IR28" i="61" s="1"/>
  <c r="IS28" i="61" s="1"/>
  <c r="BV29" i="61"/>
  <c r="CQ28" i="61"/>
  <c r="CV28" i="61" s="1"/>
  <c r="CD28" i="61"/>
  <c r="CL28" i="61"/>
  <c r="DB28" i="61"/>
  <c r="EH28" i="61"/>
  <c r="CZ28" i="61"/>
  <c r="CH28" i="61"/>
  <c r="EK21" i="61"/>
  <c r="EN20" i="61"/>
  <c r="EO20" i="61" s="1"/>
  <c r="CQ20" i="1"/>
  <c r="CV20" i="1" s="1"/>
  <c r="G20" i="19" s="1"/>
  <c r="BV21" i="1"/>
  <c r="CD20" i="1"/>
  <c r="BW21" i="1"/>
  <c r="CE20" i="1"/>
  <c r="CR20" i="1"/>
  <c r="CW20" i="1" s="1"/>
  <c r="O20" i="19" s="1"/>
  <c r="CL19" i="1"/>
  <c r="EQ19" i="1"/>
  <c r="DB19" i="1"/>
  <c r="D19" i="19" s="1"/>
  <c r="IN19" i="1"/>
  <c r="JC19" i="1" s="1"/>
  <c r="JD19" i="1" s="1"/>
  <c r="JE19" i="1" s="1"/>
  <c r="S19" i="19" s="1"/>
  <c r="IK19" i="1"/>
  <c r="IL19" i="1" s="1"/>
  <c r="N19" i="19" s="1"/>
  <c r="IJ20" i="1"/>
  <c r="ET5" i="1"/>
  <c r="EX5" i="1" s="1"/>
  <c r="DA19" i="1"/>
  <c r="CJ19" i="1"/>
  <c r="ET13" i="1"/>
  <c r="CZ21" i="1"/>
  <c r="C21" i="19" s="1"/>
  <c r="CH21" i="1"/>
  <c r="CP22" i="1"/>
  <c r="CU22" i="1" s="1"/>
  <c r="F22" i="19" s="1"/>
  <c r="BU23" i="1"/>
  <c r="CC22" i="1"/>
  <c r="G84" i="62" l="1"/>
  <c r="E88" i="62"/>
  <c r="H84" i="62"/>
  <c r="G85" i="62"/>
  <c r="E89" i="62"/>
  <c r="H85" i="62"/>
  <c r="H83" i="62"/>
  <c r="G82" i="62"/>
  <c r="E86" i="62"/>
  <c r="H82" i="62"/>
  <c r="G83" i="62"/>
  <c r="E91" i="62"/>
  <c r="G87" i="62"/>
  <c r="H87" i="62"/>
  <c r="B109" i="2"/>
  <c r="FE48" i="1"/>
  <c r="C110" i="2"/>
  <c r="FF49" i="1"/>
  <c r="EX13" i="1"/>
  <c r="FT79" i="1"/>
  <c r="L79" i="19" s="1"/>
  <c r="FU79" i="1"/>
  <c r="M79" i="19" s="1"/>
  <c r="FT77" i="1"/>
  <c r="L77" i="19" s="1"/>
  <c r="FU77" i="1"/>
  <c r="M77" i="19" s="1"/>
  <c r="FR87" i="1"/>
  <c r="FS87" i="1"/>
  <c r="FR85" i="1"/>
  <c r="FS85" i="1"/>
  <c r="B83" i="19"/>
  <c r="FR82" i="1"/>
  <c r="FT82" i="1" s="1"/>
  <c r="L82" i="19" s="1"/>
  <c r="FS82" i="1"/>
  <c r="B81" i="19"/>
  <c r="FR80" i="1"/>
  <c r="FT80" i="1" s="1"/>
  <c r="L80" i="19" s="1"/>
  <c r="FS80" i="1"/>
  <c r="B80" i="19"/>
  <c r="B82" i="19"/>
  <c r="DA28" i="61"/>
  <c r="CJ28" i="61"/>
  <c r="BU31" i="61"/>
  <c r="CP30" i="61"/>
  <c r="CU30" i="61" s="1"/>
  <c r="CC30" i="61"/>
  <c r="HY29" i="61"/>
  <c r="HZ29" i="61" s="1"/>
  <c r="HX30" i="61"/>
  <c r="IB29" i="61"/>
  <c r="IQ29" i="61" s="1"/>
  <c r="IR29" i="61" s="1"/>
  <c r="IS29" i="61" s="1"/>
  <c r="CL29" i="61"/>
  <c r="DB29" i="61"/>
  <c r="EH29" i="61"/>
  <c r="EK22" i="61"/>
  <c r="EN21" i="61"/>
  <c r="EO21" i="61" s="1"/>
  <c r="BV30" i="61"/>
  <c r="CQ29" i="61"/>
  <c r="CV29" i="61" s="1"/>
  <c r="CD29" i="61"/>
  <c r="CZ29" i="61"/>
  <c r="CH29" i="61"/>
  <c r="EJ29" i="61"/>
  <c r="BW31" i="61"/>
  <c r="CR30" i="61"/>
  <c r="CW30" i="61" s="1"/>
  <c r="CE30" i="61"/>
  <c r="IN20" i="1"/>
  <c r="JC20" i="1" s="1"/>
  <c r="JD20" i="1" s="1"/>
  <c r="JE20" i="1" s="1"/>
  <c r="S20" i="19" s="1"/>
  <c r="IK20" i="1"/>
  <c r="IL20" i="1" s="1"/>
  <c r="N20" i="19" s="1"/>
  <c r="IJ21" i="1"/>
  <c r="CE21" i="1"/>
  <c r="CR21" i="1"/>
  <c r="CW21" i="1" s="1"/>
  <c r="O21" i="19" s="1"/>
  <c r="BW22" i="1"/>
  <c r="CJ20" i="1"/>
  <c r="DA20" i="1"/>
  <c r="CQ21" i="1"/>
  <c r="CV21" i="1" s="1"/>
  <c r="G21" i="19" s="1"/>
  <c r="CD21" i="1"/>
  <c r="BV22" i="1"/>
  <c r="DB20" i="1"/>
  <c r="D20" i="19" s="1"/>
  <c r="EH8" i="1"/>
  <c r="EK8" i="1" s="1"/>
  <c r="ER17" i="1" s="1"/>
  <c r="EQ20" i="1"/>
  <c r="CL20" i="1"/>
  <c r="BU24" i="1"/>
  <c r="CP23" i="1"/>
  <c r="CU23" i="1" s="1"/>
  <c r="F23" i="19" s="1"/>
  <c r="CC23" i="1"/>
  <c r="CH22" i="1"/>
  <c r="CZ22" i="1"/>
  <c r="C22" i="19" s="1"/>
  <c r="E95" i="62" l="1"/>
  <c r="H88" i="62"/>
  <c r="G88" i="62"/>
  <c r="E92" i="62"/>
  <c r="H86" i="62"/>
  <c r="G86" i="62"/>
  <c r="E90" i="62"/>
  <c r="G89" i="62"/>
  <c r="E93" i="62"/>
  <c r="H89" i="62"/>
  <c r="C109" i="2"/>
  <c r="FF48" i="1"/>
  <c r="B108" i="2"/>
  <c r="FE47" i="1"/>
  <c r="FT83" i="1"/>
  <c r="L83" i="19" s="1"/>
  <c r="FS89" i="1"/>
  <c r="FR89" i="1"/>
  <c r="FT81" i="1"/>
  <c r="L81" i="19" s="1"/>
  <c r="FR84" i="1"/>
  <c r="FT84" i="1" s="1"/>
  <c r="L84" i="19" s="1"/>
  <c r="FS84" i="1"/>
  <c r="FU84" i="1" s="1"/>
  <c r="M84" i="19" s="1"/>
  <c r="FU83" i="1"/>
  <c r="M83" i="19" s="1"/>
  <c r="FU82" i="1"/>
  <c r="M82" i="19" s="1"/>
  <c r="B87" i="19"/>
  <c r="FS86" i="1"/>
  <c r="FU86" i="1" s="1"/>
  <c r="M86" i="19" s="1"/>
  <c r="FR86" i="1"/>
  <c r="FT86" i="1" s="1"/>
  <c r="L86" i="19" s="1"/>
  <c r="FS91" i="1"/>
  <c r="FR91" i="1"/>
  <c r="FU81" i="1"/>
  <c r="M81" i="19" s="1"/>
  <c r="FU80" i="1"/>
  <c r="M80" i="19" s="1"/>
  <c r="B84" i="19"/>
  <c r="B86" i="19"/>
  <c r="B85" i="19"/>
  <c r="BW32" i="61"/>
  <c r="CR31" i="61"/>
  <c r="CW31" i="61" s="1"/>
  <c r="CE31" i="61"/>
  <c r="DA29" i="61"/>
  <c r="CJ29" i="61"/>
  <c r="EK23" i="61"/>
  <c r="EN22" i="61"/>
  <c r="EO22" i="61" s="1"/>
  <c r="CZ30" i="61"/>
  <c r="CH30" i="61"/>
  <c r="CL30" i="61"/>
  <c r="DB30" i="61"/>
  <c r="EH30" i="61"/>
  <c r="BV31" i="61"/>
  <c r="CQ30" i="61"/>
  <c r="CV30" i="61" s="1"/>
  <c r="CD30" i="61"/>
  <c r="HY30" i="61"/>
  <c r="HZ30" i="61" s="1"/>
  <c r="HX31" i="61"/>
  <c r="IB30" i="61"/>
  <c r="IQ30" i="61" s="1"/>
  <c r="IR30" i="61" s="1"/>
  <c r="IS30" i="61" s="1"/>
  <c r="BU32" i="61"/>
  <c r="CP31" i="61"/>
  <c r="CU31" i="61" s="1"/>
  <c r="CC31" i="61"/>
  <c r="ES18" i="1"/>
  <c r="ES19" i="1" s="1"/>
  <c r="ES20" i="1" s="1"/>
  <c r="ES21" i="1" s="1"/>
  <c r="ER18" i="1"/>
  <c r="ER19" i="1" s="1"/>
  <c r="ER20" i="1" s="1"/>
  <c r="ET14" i="1"/>
  <c r="CL21" i="1"/>
  <c r="EQ21" i="1"/>
  <c r="DB21" i="1"/>
  <c r="D21" i="19" s="1"/>
  <c r="CQ22" i="1"/>
  <c r="CV22" i="1" s="1"/>
  <c r="G22" i="19" s="1"/>
  <c r="CD22" i="1"/>
  <c r="BV23" i="1"/>
  <c r="IN21" i="1"/>
  <c r="JC21" i="1" s="1"/>
  <c r="JD21" i="1" s="1"/>
  <c r="JE21" i="1" s="1"/>
  <c r="S21" i="19" s="1"/>
  <c r="IK21" i="1"/>
  <c r="IL21" i="1" s="1"/>
  <c r="N21" i="19" s="1"/>
  <c r="IJ22" i="1"/>
  <c r="CJ21" i="1"/>
  <c r="DA21" i="1"/>
  <c r="BW23" i="1"/>
  <c r="CR22" i="1"/>
  <c r="CW22" i="1" s="1"/>
  <c r="O22" i="19" s="1"/>
  <c r="CE22" i="1"/>
  <c r="CH23" i="1"/>
  <c r="CZ23" i="1"/>
  <c r="C23" i="19" s="1"/>
  <c r="CC24" i="1"/>
  <c r="CP24" i="1"/>
  <c r="CU24" i="1" s="1"/>
  <c r="F24" i="19" s="1"/>
  <c r="BU25" i="1"/>
  <c r="G91" i="62" l="1"/>
  <c r="G90" i="62"/>
  <c r="E94" i="62"/>
  <c r="H90" i="62"/>
  <c r="G93" i="62"/>
  <c r="H93" i="62"/>
  <c r="E97" i="62"/>
  <c r="H91" i="62"/>
  <c r="E96" i="62"/>
  <c r="G92" i="62"/>
  <c r="H92" i="62"/>
  <c r="E99" i="62"/>
  <c r="B107" i="2"/>
  <c r="FE46" i="1"/>
  <c r="C108" i="2"/>
  <c r="FF47" i="1"/>
  <c r="FT85" i="1"/>
  <c r="L85" i="19" s="1"/>
  <c r="EX14" i="1"/>
  <c r="FT87" i="1"/>
  <c r="L87" i="19" s="1"/>
  <c r="FU85" i="1"/>
  <c r="M85" i="19" s="1"/>
  <c r="FS93" i="1"/>
  <c r="FR93" i="1"/>
  <c r="B89" i="19"/>
  <c r="FR88" i="1"/>
  <c r="FT88" i="1" s="1"/>
  <c r="L88" i="19" s="1"/>
  <c r="FS88" i="1"/>
  <c r="FU88" i="1" s="1"/>
  <c r="M88" i="19" s="1"/>
  <c r="FS95" i="1"/>
  <c r="FR95" i="1"/>
  <c r="FR90" i="1"/>
  <c r="FT90" i="1" s="1"/>
  <c r="L90" i="19" s="1"/>
  <c r="FS90" i="1"/>
  <c r="FU90" i="1" s="1"/>
  <c r="M90" i="19" s="1"/>
  <c r="FU87" i="1"/>
  <c r="M87" i="19" s="1"/>
  <c r="B88" i="19"/>
  <c r="B90" i="19"/>
  <c r="B91" i="19"/>
  <c r="BU33" i="61"/>
  <c r="CP32" i="61"/>
  <c r="CU32" i="61" s="1"/>
  <c r="CC32" i="61"/>
  <c r="BV32" i="61"/>
  <c r="CQ31" i="61"/>
  <c r="CV31" i="61" s="1"/>
  <c r="CD31" i="61"/>
  <c r="DA30" i="61"/>
  <c r="CJ30" i="61"/>
  <c r="CL31" i="61"/>
  <c r="DB31" i="61"/>
  <c r="EH31" i="61"/>
  <c r="CZ31" i="61"/>
  <c r="CH31" i="61"/>
  <c r="HY31" i="61"/>
  <c r="HZ31" i="61" s="1"/>
  <c r="HX32" i="61"/>
  <c r="IB31" i="61"/>
  <c r="IQ31" i="61" s="1"/>
  <c r="IR31" i="61" s="1"/>
  <c r="IS31" i="61" s="1"/>
  <c r="EK24" i="61"/>
  <c r="EN23" i="61"/>
  <c r="EO23" i="61" s="1"/>
  <c r="BW33" i="61"/>
  <c r="CR32" i="61"/>
  <c r="CW32" i="61" s="1"/>
  <c r="CE32" i="61"/>
  <c r="IK22" i="1"/>
  <c r="IL22" i="1" s="1"/>
  <c r="N22" i="19" s="1"/>
  <c r="IN22" i="1"/>
  <c r="JC22" i="1" s="1"/>
  <c r="JD22" i="1" s="1"/>
  <c r="JE22" i="1" s="1"/>
  <c r="S22" i="19" s="1"/>
  <c r="IJ23" i="1"/>
  <c r="CJ22" i="1"/>
  <c r="DA22" i="1"/>
  <c r="BW24" i="1"/>
  <c r="CR23" i="1"/>
  <c r="CW23" i="1" s="1"/>
  <c r="O23" i="19" s="1"/>
  <c r="CE23" i="1"/>
  <c r="ET15" i="1"/>
  <c r="CL22" i="1"/>
  <c r="EQ22" i="1"/>
  <c r="DB22" i="1"/>
  <c r="D22" i="19" s="1"/>
  <c r="CD23" i="1"/>
  <c r="BV24" i="1"/>
  <c r="CQ23" i="1"/>
  <c r="CV23" i="1" s="1"/>
  <c r="G23" i="19" s="1"/>
  <c r="BU26" i="1"/>
  <c r="CP25" i="1"/>
  <c r="CU25" i="1" s="1"/>
  <c r="F25" i="19" s="1"/>
  <c r="CC25" i="1"/>
  <c r="CH24" i="1"/>
  <c r="CZ24" i="1"/>
  <c r="C24" i="19" s="1"/>
  <c r="E103" i="62" l="1"/>
  <c r="E101" i="62"/>
  <c r="G97" i="62"/>
  <c r="H97" i="62"/>
  <c r="H94" i="62"/>
  <c r="G94" i="62"/>
  <c r="E98" i="62"/>
  <c r="H95" i="62"/>
  <c r="G95" i="62"/>
  <c r="H96" i="62"/>
  <c r="G96" i="62"/>
  <c r="E100" i="62"/>
  <c r="C107" i="2"/>
  <c r="FF46" i="1"/>
  <c r="B106" i="2"/>
  <c r="FE45" i="1"/>
  <c r="FT89" i="1"/>
  <c r="L89" i="19" s="1"/>
  <c r="EX15" i="1"/>
  <c r="FT91" i="1"/>
  <c r="L91" i="19" s="1"/>
  <c r="FU89" i="1"/>
  <c r="M89" i="19" s="1"/>
  <c r="FU91" i="1"/>
  <c r="M91" i="19" s="1"/>
  <c r="B95" i="19"/>
  <c r="FR94" i="1"/>
  <c r="FT94" i="1" s="1"/>
  <c r="L94" i="19" s="1"/>
  <c r="FS94" i="1"/>
  <c r="FU94" i="1" s="1"/>
  <c r="M94" i="19" s="1"/>
  <c r="FR97" i="1"/>
  <c r="FS97" i="1"/>
  <c r="B93" i="19"/>
  <c r="FS92" i="1"/>
  <c r="FU92" i="1" s="1"/>
  <c r="M92" i="19" s="1"/>
  <c r="FR92" i="1"/>
  <c r="FT92" i="1" s="1"/>
  <c r="L92" i="19" s="1"/>
  <c r="FS99" i="1"/>
  <c r="FR99" i="1"/>
  <c r="B94" i="19"/>
  <c r="B92" i="19"/>
  <c r="BV33" i="61"/>
  <c r="CQ32" i="61"/>
  <c r="CV32" i="61" s="1"/>
  <c r="CD32" i="61"/>
  <c r="BW34" i="61"/>
  <c r="CR33" i="61"/>
  <c r="CW33" i="61" s="1"/>
  <c r="CE33" i="61"/>
  <c r="HY32" i="61"/>
  <c r="HZ32" i="61" s="1"/>
  <c r="HX33" i="61"/>
  <c r="IB32" i="61"/>
  <c r="IQ32" i="61" s="1"/>
  <c r="IR32" i="61" s="1"/>
  <c r="IS32" i="61" s="1"/>
  <c r="CZ32" i="61"/>
  <c r="CH32" i="61"/>
  <c r="DA31" i="61"/>
  <c r="CJ31" i="61"/>
  <c r="CL32" i="61"/>
  <c r="DB32" i="61"/>
  <c r="EH32" i="61"/>
  <c r="DY11" i="61"/>
  <c r="EB11" i="61" s="1"/>
  <c r="EI29" i="61" s="1"/>
  <c r="EK25" i="61"/>
  <c r="EN24" i="61"/>
  <c r="EO24" i="61" s="1"/>
  <c r="CP33" i="61"/>
  <c r="CU33" i="61" s="1"/>
  <c r="BU34" i="61"/>
  <c r="CC33" i="61"/>
  <c r="DB23" i="1"/>
  <c r="D23" i="19" s="1"/>
  <c r="CL23" i="1"/>
  <c r="EQ23" i="1"/>
  <c r="CD24" i="1"/>
  <c r="CQ24" i="1"/>
  <c r="CV24" i="1" s="1"/>
  <c r="G24" i="19" s="1"/>
  <c r="BV25" i="1"/>
  <c r="IK23" i="1"/>
  <c r="IL23" i="1" s="1"/>
  <c r="N23" i="19" s="1"/>
  <c r="IN23" i="1"/>
  <c r="JC23" i="1" s="1"/>
  <c r="JD23" i="1" s="1"/>
  <c r="JE23" i="1" s="1"/>
  <c r="S23" i="19" s="1"/>
  <c r="IJ24" i="1"/>
  <c r="DA23" i="1"/>
  <c r="CJ23" i="1"/>
  <c r="ET16" i="1"/>
  <c r="CR24" i="1"/>
  <c r="CW24" i="1" s="1"/>
  <c r="O24" i="19" s="1"/>
  <c r="BW25" i="1"/>
  <c r="CE24" i="1"/>
  <c r="CP26" i="1"/>
  <c r="CU26" i="1" s="1"/>
  <c r="F26" i="19" s="1"/>
  <c r="BU27" i="1"/>
  <c r="CC26" i="1"/>
  <c r="CZ25" i="1"/>
  <c r="C25" i="19" s="1"/>
  <c r="CH25" i="1"/>
  <c r="H99" i="62" l="1"/>
  <c r="G98" i="62"/>
  <c r="H98" i="62"/>
  <c r="E102" i="62"/>
  <c r="H101" i="62"/>
  <c r="E105" i="62"/>
  <c r="G101" i="62"/>
  <c r="G99" i="62"/>
  <c r="G100" i="62"/>
  <c r="E104" i="62"/>
  <c r="H100" i="62"/>
  <c r="E107" i="62"/>
  <c r="B105" i="2"/>
  <c r="FE44" i="1"/>
  <c r="C106" i="2"/>
  <c r="FF45" i="1"/>
  <c r="FT95" i="1"/>
  <c r="L95" i="19" s="1"/>
  <c r="EX16" i="1"/>
  <c r="FU95" i="1"/>
  <c r="M95" i="19" s="1"/>
  <c r="FU93" i="1"/>
  <c r="M93" i="19" s="1"/>
  <c r="FS101" i="1"/>
  <c r="FR101" i="1"/>
  <c r="B99" i="19"/>
  <c r="FS98" i="1"/>
  <c r="FR98" i="1"/>
  <c r="FT98" i="1" s="1"/>
  <c r="L98" i="19" s="1"/>
  <c r="FT93" i="1"/>
  <c r="L93" i="19" s="1"/>
  <c r="FR103" i="1"/>
  <c r="FS103" i="1"/>
  <c r="B97" i="19"/>
  <c r="FR96" i="1"/>
  <c r="FT96" i="1" s="1"/>
  <c r="L96" i="19" s="1"/>
  <c r="FS96" i="1"/>
  <c r="FU96" i="1" s="1"/>
  <c r="M96" i="19" s="1"/>
  <c r="B96" i="19"/>
  <c r="B98" i="19"/>
  <c r="CP34" i="61"/>
  <c r="CU34" i="61" s="1"/>
  <c r="BU35" i="61"/>
  <c r="CC34" i="61"/>
  <c r="HY33" i="61"/>
  <c r="HZ33" i="61" s="1"/>
  <c r="HX34" i="61"/>
  <c r="IB33" i="61"/>
  <c r="IQ33" i="61" s="1"/>
  <c r="IR33" i="61" s="1"/>
  <c r="IS33" i="61" s="1"/>
  <c r="BW35" i="61"/>
  <c r="CR34" i="61"/>
  <c r="CW34" i="61" s="1"/>
  <c r="CE34" i="61"/>
  <c r="DA32" i="61"/>
  <c r="CJ32" i="61"/>
  <c r="CZ33" i="61"/>
  <c r="CH33" i="61"/>
  <c r="EK26" i="61"/>
  <c r="EN25" i="61"/>
  <c r="EO25" i="61" s="1"/>
  <c r="DB33" i="61"/>
  <c r="CL33" i="61"/>
  <c r="EH33" i="61"/>
  <c r="EI30" i="61"/>
  <c r="EI31" i="61" s="1"/>
  <c r="EI32" i="61" s="1"/>
  <c r="EJ30" i="61"/>
  <c r="EJ31" i="61" s="1"/>
  <c r="EJ32" i="61" s="1"/>
  <c r="EJ33" i="61" s="1"/>
  <c r="BV34" i="61"/>
  <c r="CQ33" i="61"/>
  <c r="CV33" i="61" s="1"/>
  <c r="CD33" i="61"/>
  <c r="CR25" i="1"/>
  <c r="CW25" i="1" s="1"/>
  <c r="O25" i="19" s="1"/>
  <c r="BW26" i="1"/>
  <c r="CE25" i="1"/>
  <c r="BV26" i="1"/>
  <c r="CQ25" i="1"/>
  <c r="CV25" i="1" s="1"/>
  <c r="G25" i="19" s="1"/>
  <c r="CD25" i="1"/>
  <c r="ET17" i="1"/>
  <c r="IN24" i="1"/>
  <c r="JC24" i="1" s="1"/>
  <c r="JD24" i="1" s="1"/>
  <c r="JE24" i="1" s="1"/>
  <c r="S24" i="19" s="1"/>
  <c r="IJ25" i="1"/>
  <c r="IK24" i="1"/>
  <c r="IL24" i="1" s="1"/>
  <c r="N24" i="19" s="1"/>
  <c r="DB24" i="1"/>
  <c r="D24" i="19" s="1"/>
  <c r="EQ24" i="1"/>
  <c r="CL24" i="1"/>
  <c r="DA24" i="1"/>
  <c r="CJ24" i="1"/>
  <c r="EH9" i="1"/>
  <c r="EK9" i="1" s="1"/>
  <c r="ER21" i="1" s="1"/>
  <c r="BU28" i="1"/>
  <c r="CP27" i="1"/>
  <c r="CU27" i="1" s="1"/>
  <c r="F27" i="19" s="1"/>
  <c r="CC27" i="1"/>
  <c r="CZ26" i="1"/>
  <c r="C26" i="19" s="1"/>
  <c r="CH26" i="1"/>
  <c r="E111" i="62" l="1"/>
  <c r="H103" i="62"/>
  <c r="E106" i="62"/>
  <c r="H102" i="62"/>
  <c r="G102" i="62"/>
  <c r="E108" i="62"/>
  <c r="H104" i="62"/>
  <c r="G104" i="62"/>
  <c r="H105" i="62"/>
  <c r="E109" i="62"/>
  <c r="G105" i="62"/>
  <c r="G103" i="62"/>
  <c r="C105" i="2"/>
  <c r="FF44" i="1"/>
  <c r="B104" i="2"/>
  <c r="FE43" i="1"/>
  <c r="EX17" i="1"/>
  <c r="FT99" i="1"/>
  <c r="L99" i="19" s="1"/>
  <c r="FU97" i="1"/>
  <c r="M97" i="19" s="1"/>
  <c r="FT97" i="1"/>
  <c r="L97" i="19" s="1"/>
  <c r="FS107" i="1"/>
  <c r="FR107" i="1"/>
  <c r="FS102" i="1"/>
  <c r="FR102" i="1"/>
  <c r="FT102" i="1" s="1"/>
  <c r="L102" i="19" s="1"/>
  <c r="FR105" i="1"/>
  <c r="FS105" i="1"/>
  <c r="B101" i="19"/>
  <c r="FS100" i="1"/>
  <c r="FU100" i="1" s="1"/>
  <c r="M100" i="19" s="1"/>
  <c r="FR100" i="1"/>
  <c r="FT100" i="1" s="1"/>
  <c r="L100" i="19" s="1"/>
  <c r="FU99" i="1"/>
  <c r="M99" i="19" s="1"/>
  <c r="FU98" i="1"/>
  <c r="M98" i="19" s="1"/>
  <c r="B100" i="19"/>
  <c r="B102" i="19"/>
  <c r="B103" i="19"/>
  <c r="DA33" i="61"/>
  <c r="CJ33" i="61"/>
  <c r="BW36" i="61"/>
  <c r="CR35" i="61"/>
  <c r="CW35" i="61" s="1"/>
  <c r="CE35" i="61"/>
  <c r="CZ34" i="61"/>
  <c r="CH34" i="61"/>
  <c r="BV35" i="61"/>
  <c r="CQ34" i="61"/>
  <c r="CV34" i="61" s="1"/>
  <c r="CD34" i="61"/>
  <c r="EK27" i="61"/>
  <c r="EN26" i="61"/>
  <c r="EO26" i="61" s="1"/>
  <c r="CP35" i="61"/>
  <c r="CU35" i="61" s="1"/>
  <c r="BU36" i="61"/>
  <c r="CC35" i="61"/>
  <c r="DB34" i="61"/>
  <c r="CL34" i="61"/>
  <c r="EH34" i="61"/>
  <c r="HY34" i="61"/>
  <c r="HZ34" i="61" s="1"/>
  <c r="HX35" i="61"/>
  <c r="IB34" i="61"/>
  <c r="IQ34" i="61" s="1"/>
  <c r="IR34" i="61" s="1"/>
  <c r="IS34" i="61" s="1"/>
  <c r="CQ26" i="1"/>
  <c r="CV26" i="1" s="1"/>
  <c r="G26" i="19" s="1"/>
  <c r="CD26" i="1"/>
  <c r="BV27" i="1"/>
  <c r="ET18" i="1"/>
  <c r="EQ25" i="1"/>
  <c r="DB25" i="1"/>
  <c r="D25" i="19" s="1"/>
  <c r="CL25" i="1"/>
  <c r="IK25" i="1"/>
  <c r="IL25" i="1" s="1"/>
  <c r="N25" i="19" s="1"/>
  <c r="IN25" i="1"/>
  <c r="JC25" i="1" s="1"/>
  <c r="JD25" i="1" s="1"/>
  <c r="JE25" i="1" s="1"/>
  <c r="S25" i="19" s="1"/>
  <c r="IJ26" i="1"/>
  <c r="DA25" i="1"/>
  <c r="CJ25" i="1"/>
  <c r="CE26" i="1"/>
  <c r="CR26" i="1"/>
  <c r="CW26" i="1" s="1"/>
  <c r="O26" i="19" s="1"/>
  <c r="BW27" i="1"/>
  <c r="ER22" i="1"/>
  <c r="ER23" i="1" s="1"/>
  <c r="ER24" i="1" s="1"/>
  <c r="ES22" i="1"/>
  <c r="ES23" i="1" s="1"/>
  <c r="ES24" i="1" s="1"/>
  <c r="ES25" i="1" s="1"/>
  <c r="BU29" i="1"/>
  <c r="CC28" i="1"/>
  <c r="CP28" i="1"/>
  <c r="CU28" i="1" s="1"/>
  <c r="F28" i="19" s="1"/>
  <c r="CZ27" i="1"/>
  <c r="C27" i="19" s="1"/>
  <c r="CH27" i="1"/>
  <c r="H107" i="62" l="1"/>
  <c r="E110" i="62"/>
  <c r="G106" i="62"/>
  <c r="H106" i="62"/>
  <c r="H109" i="62"/>
  <c r="E113" i="62"/>
  <c r="G109" i="62"/>
  <c r="G108" i="62"/>
  <c r="E112" i="62"/>
  <c r="H108" i="62"/>
  <c r="G107" i="62"/>
  <c r="H111" i="62"/>
  <c r="E115" i="62"/>
  <c r="B103" i="2"/>
  <c r="FE42" i="1"/>
  <c r="C104" i="2"/>
  <c r="FF43" i="1"/>
  <c r="EX18" i="1"/>
  <c r="FT101" i="1"/>
  <c r="L101" i="19" s="1"/>
  <c r="FR109" i="1"/>
  <c r="FS109" i="1"/>
  <c r="B105" i="19"/>
  <c r="FS104" i="1"/>
  <c r="FU104" i="1" s="1"/>
  <c r="M104" i="19" s="1"/>
  <c r="FR104" i="1"/>
  <c r="FT104" i="1" s="1"/>
  <c r="L104" i="19" s="1"/>
  <c r="B107" i="19"/>
  <c r="FS106" i="1"/>
  <c r="FU106" i="1" s="1"/>
  <c r="M106" i="19" s="1"/>
  <c r="FR106" i="1"/>
  <c r="FT106" i="1" s="1"/>
  <c r="L106" i="19" s="1"/>
  <c r="FR111" i="1"/>
  <c r="FS111" i="1"/>
  <c r="FU103" i="1"/>
  <c r="M103" i="19" s="1"/>
  <c r="FU102" i="1"/>
  <c r="M102" i="19" s="1"/>
  <c r="FU101" i="1"/>
  <c r="M101" i="19" s="1"/>
  <c r="FT103" i="1"/>
  <c r="L103" i="19" s="1"/>
  <c r="B104" i="19"/>
  <c r="B109" i="19"/>
  <c r="B106" i="19"/>
  <c r="HY35" i="61"/>
  <c r="HZ35" i="61" s="1"/>
  <c r="HX36" i="61"/>
  <c r="IB35" i="61"/>
  <c r="IQ35" i="61" s="1"/>
  <c r="IR35" i="61" s="1"/>
  <c r="IS35" i="61" s="1"/>
  <c r="BV36" i="61"/>
  <c r="CQ35" i="61"/>
  <c r="CV35" i="61" s="1"/>
  <c r="CD35" i="61"/>
  <c r="CZ35" i="61"/>
  <c r="CH35" i="61"/>
  <c r="EK28" i="61"/>
  <c r="EN27" i="61"/>
  <c r="EO27" i="61" s="1"/>
  <c r="BW37" i="61"/>
  <c r="CR36" i="61"/>
  <c r="CW36" i="61" s="1"/>
  <c r="CE36" i="61"/>
  <c r="DY12" i="61" s="1"/>
  <c r="EB12" i="61" s="1"/>
  <c r="EI33" i="61" s="1"/>
  <c r="BU37" i="61"/>
  <c r="CP36" i="61"/>
  <c r="CU36" i="61" s="1"/>
  <c r="CC36" i="61"/>
  <c r="DA34" i="61"/>
  <c r="CJ34" i="61"/>
  <c r="DB35" i="61"/>
  <c r="CL35" i="61"/>
  <c r="EH35" i="61"/>
  <c r="BW28" i="1"/>
  <c r="CE27" i="1"/>
  <c r="CR27" i="1"/>
  <c r="CW27" i="1" s="1"/>
  <c r="O27" i="19" s="1"/>
  <c r="IK26" i="1"/>
  <c r="IL26" i="1" s="1"/>
  <c r="N26" i="19" s="1"/>
  <c r="IN26" i="1"/>
  <c r="JC26" i="1" s="1"/>
  <c r="JD26" i="1" s="1"/>
  <c r="JE26" i="1" s="1"/>
  <c r="S26" i="19" s="1"/>
  <c r="IJ27" i="1"/>
  <c r="CQ27" i="1"/>
  <c r="CV27" i="1" s="1"/>
  <c r="G27" i="19" s="1"/>
  <c r="CD27" i="1"/>
  <c r="BV28" i="1"/>
  <c r="DB26" i="1"/>
  <c r="D26" i="19" s="1"/>
  <c r="CL26" i="1"/>
  <c r="EQ26" i="1"/>
  <c r="DA26" i="1"/>
  <c r="CJ26" i="1"/>
  <c r="ET19" i="1"/>
  <c r="CH28" i="1"/>
  <c r="CZ28" i="1"/>
  <c r="C28" i="19" s="1"/>
  <c r="BU30" i="1"/>
  <c r="CP29" i="1"/>
  <c r="CU29" i="1" s="1"/>
  <c r="F29" i="19" s="1"/>
  <c r="CC29" i="1"/>
  <c r="E119" i="62" l="1"/>
  <c r="E117" i="62"/>
  <c r="H113" i="62"/>
  <c r="G113" i="62"/>
  <c r="H110" i="62"/>
  <c r="G110" i="62"/>
  <c r="E114" i="62"/>
  <c r="G111" i="62"/>
  <c r="E116" i="62"/>
  <c r="H112" i="62"/>
  <c r="G112" i="62"/>
  <c r="C103" i="2"/>
  <c r="FF42" i="1"/>
  <c r="B102" i="2"/>
  <c r="FE41" i="1"/>
  <c r="EX19" i="1"/>
  <c r="FT107" i="1"/>
  <c r="L107" i="19" s="1"/>
  <c r="FU105" i="1"/>
  <c r="M105" i="19" s="1"/>
  <c r="B111" i="19"/>
  <c r="FR110" i="1"/>
  <c r="FT110" i="1" s="1"/>
  <c r="L110" i="19" s="1"/>
  <c r="FS110" i="1"/>
  <c r="FU110" i="1" s="1"/>
  <c r="M110" i="19" s="1"/>
  <c r="FS115" i="1"/>
  <c r="FR115" i="1"/>
  <c r="FU107" i="1"/>
  <c r="M107" i="19" s="1"/>
  <c r="FR113" i="1"/>
  <c r="FS113" i="1"/>
  <c r="FT105" i="1"/>
  <c r="L105" i="19" s="1"/>
  <c r="FS108" i="1"/>
  <c r="FU108" i="1" s="1"/>
  <c r="M108" i="19" s="1"/>
  <c r="FR108" i="1"/>
  <c r="FT108" i="1" s="1"/>
  <c r="L108" i="19" s="1"/>
  <c r="B108" i="19"/>
  <c r="B110" i="19"/>
  <c r="EJ34" i="61"/>
  <c r="EJ35" i="61" s="1"/>
  <c r="EJ36" i="61" s="1"/>
  <c r="EI34" i="61"/>
  <c r="EI35" i="61" s="1"/>
  <c r="EI36" i="61" s="1"/>
  <c r="EK29" i="61"/>
  <c r="EN28" i="61"/>
  <c r="EO28" i="61" s="1"/>
  <c r="CZ36" i="61"/>
  <c r="CH36" i="61"/>
  <c r="BV37" i="61"/>
  <c r="CQ36" i="61"/>
  <c r="CV36" i="61" s="1"/>
  <c r="CD36" i="61"/>
  <c r="BW38" i="61"/>
  <c r="CR37" i="61"/>
  <c r="CW37" i="61" s="1"/>
  <c r="CE37" i="61"/>
  <c r="CP37" i="61"/>
  <c r="CU37" i="61" s="1"/>
  <c r="BU38" i="61"/>
  <c r="CC37" i="61"/>
  <c r="DA35" i="61"/>
  <c r="CJ35" i="61"/>
  <c r="HX37" i="61"/>
  <c r="HY36" i="61"/>
  <c r="HZ36" i="61" s="1"/>
  <c r="IB36" i="61"/>
  <c r="IQ36" i="61" s="1"/>
  <c r="IR36" i="61" s="1"/>
  <c r="IS36" i="61" s="1"/>
  <c r="DB36" i="61"/>
  <c r="CL36" i="61"/>
  <c r="EH36" i="61"/>
  <c r="ET20" i="1"/>
  <c r="CJ27" i="1"/>
  <c r="DA27" i="1"/>
  <c r="IJ28" i="1"/>
  <c r="IK27" i="1"/>
  <c r="IL27" i="1" s="1"/>
  <c r="N27" i="19" s="1"/>
  <c r="IN27" i="1"/>
  <c r="JC27" i="1" s="1"/>
  <c r="JD27" i="1" s="1"/>
  <c r="JE27" i="1" s="1"/>
  <c r="S27" i="19" s="1"/>
  <c r="CL27" i="1"/>
  <c r="EQ27" i="1"/>
  <c r="DB27" i="1"/>
  <c r="D27" i="19" s="1"/>
  <c r="CQ28" i="1"/>
  <c r="CV28" i="1" s="1"/>
  <c r="G28" i="19" s="1"/>
  <c r="CD28" i="1"/>
  <c r="BV29" i="1"/>
  <c r="CE28" i="1"/>
  <c r="BW29" i="1"/>
  <c r="CR28" i="1"/>
  <c r="CW28" i="1" s="1"/>
  <c r="O28" i="19" s="1"/>
  <c r="CC30" i="1"/>
  <c r="CP30" i="1"/>
  <c r="CU30" i="1" s="1"/>
  <c r="F30" i="19" s="1"/>
  <c r="BU31" i="1"/>
  <c r="CH29" i="1"/>
  <c r="CZ29" i="1"/>
  <c r="C29" i="19" s="1"/>
  <c r="G115" i="62" l="1"/>
  <c r="G114" i="62"/>
  <c r="H114" i="62"/>
  <c r="E118" i="62"/>
  <c r="G117" i="62"/>
  <c r="H117" i="62"/>
  <c r="E121" i="62"/>
  <c r="E120" i="62"/>
  <c r="G116" i="62"/>
  <c r="H116" i="62"/>
  <c r="H115" i="62"/>
  <c r="E123" i="62"/>
  <c r="B101" i="2"/>
  <c r="FE40" i="1"/>
  <c r="C102" i="2"/>
  <c r="FF41" i="1"/>
  <c r="EX20" i="1"/>
  <c r="FU111" i="1"/>
  <c r="M111" i="19" s="1"/>
  <c r="FT111" i="1"/>
  <c r="L111" i="19" s="1"/>
  <c r="FT109" i="1"/>
  <c r="L109" i="19" s="1"/>
  <c r="FR114" i="1"/>
  <c r="FT114" i="1" s="1"/>
  <c r="L114" i="19" s="1"/>
  <c r="FS114" i="1"/>
  <c r="FR119" i="1"/>
  <c r="FS119" i="1"/>
  <c r="FR117" i="1"/>
  <c r="FS117" i="1"/>
  <c r="FU109" i="1"/>
  <c r="M109" i="19" s="1"/>
  <c r="B113" i="19"/>
  <c r="FR112" i="1"/>
  <c r="FT112" i="1" s="1"/>
  <c r="L112" i="19" s="1"/>
  <c r="FS112" i="1"/>
  <c r="FU112" i="1" s="1"/>
  <c r="M112" i="19" s="1"/>
  <c r="B114" i="19"/>
  <c r="B115" i="19"/>
  <c r="B112" i="19"/>
  <c r="EJ37" i="61"/>
  <c r="CL37" i="61"/>
  <c r="DB37" i="61"/>
  <c r="EH37" i="61"/>
  <c r="DA36" i="61"/>
  <c r="CJ36" i="61"/>
  <c r="CH37" i="61"/>
  <c r="CZ37" i="61"/>
  <c r="CQ37" i="61"/>
  <c r="CV37" i="61" s="1"/>
  <c r="BV38" i="61"/>
  <c r="CD37" i="61"/>
  <c r="EK30" i="61"/>
  <c r="EN29" i="61"/>
  <c r="EO29" i="61" s="1"/>
  <c r="HY37" i="61"/>
  <c r="HZ37" i="61" s="1"/>
  <c r="HX38" i="61"/>
  <c r="IB37" i="61"/>
  <c r="IQ37" i="61" s="1"/>
  <c r="IR37" i="61" s="1"/>
  <c r="IS37" i="61" s="1"/>
  <c r="BU39" i="61"/>
  <c r="CP38" i="61"/>
  <c r="CU38" i="61" s="1"/>
  <c r="CC38" i="61"/>
  <c r="CR38" i="61"/>
  <c r="CW38" i="61" s="1"/>
  <c r="BW39" i="61"/>
  <c r="CE38" i="61"/>
  <c r="CJ28" i="1"/>
  <c r="DA28" i="1"/>
  <c r="BW30" i="1"/>
  <c r="CR29" i="1"/>
  <c r="CW29" i="1" s="1"/>
  <c r="O29" i="19" s="1"/>
  <c r="CE29" i="1"/>
  <c r="EH10" i="1"/>
  <c r="EK10" i="1" s="1"/>
  <c r="ER25" i="1" s="1"/>
  <c r="CL28" i="1"/>
  <c r="DB28" i="1"/>
  <c r="D28" i="19" s="1"/>
  <c r="EQ28" i="1"/>
  <c r="CQ29" i="1"/>
  <c r="CV29" i="1" s="1"/>
  <c r="G29" i="19" s="1"/>
  <c r="BV30" i="1"/>
  <c r="CD29" i="1"/>
  <c r="IJ29" i="1"/>
  <c r="IN28" i="1"/>
  <c r="JC28" i="1" s="1"/>
  <c r="JD28" i="1" s="1"/>
  <c r="JE28" i="1" s="1"/>
  <c r="S28" i="19" s="1"/>
  <c r="IK28" i="1"/>
  <c r="IL28" i="1" s="1"/>
  <c r="N28" i="19" s="1"/>
  <c r="ET21" i="1"/>
  <c r="CP31" i="1"/>
  <c r="CU31" i="1" s="1"/>
  <c r="F31" i="19" s="1"/>
  <c r="BU32" i="1"/>
  <c r="CC31" i="1"/>
  <c r="CH30" i="1"/>
  <c r="CZ30" i="1"/>
  <c r="C30" i="19" s="1"/>
  <c r="E127" i="62" l="1"/>
  <c r="G123" i="62"/>
  <c r="H123" i="62"/>
  <c r="E124" i="62"/>
  <c r="G120" i="62"/>
  <c r="H120" i="62"/>
  <c r="H119" i="62"/>
  <c r="G118" i="62"/>
  <c r="E122" i="62"/>
  <c r="H118" i="62"/>
  <c r="G121" i="62"/>
  <c r="H121" i="62"/>
  <c r="E125" i="62"/>
  <c r="G119" i="62"/>
  <c r="C101" i="2"/>
  <c r="FF40" i="1"/>
  <c r="B100" i="2"/>
  <c r="FE39" i="1"/>
  <c r="EX21" i="1"/>
  <c r="FU113" i="1"/>
  <c r="M113" i="19" s="1"/>
  <c r="FT115" i="1"/>
  <c r="L115" i="19" s="1"/>
  <c r="FR116" i="1"/>
  <c r="FT116" i="1" s="1"/>
  <c r="L116" i="19" s="1"/>
  <c r="FS116" i="1"/>
  <c r="FU116" i="1" s="1"/>
  <c r="M116" i="19" s="1"/>
  <c r="FS123" i="1"/>
  <c r="FR123" i="1"/>
  <c r="FR121" i="1"/>
  <c r="FS121" i="1"/>
  <c r="FU115" i="1"/>
  <c r="M115" i="19" s="1"/>
  <c r="FU114" i="1"/>
  <c r="M114" i="19" s="1"/>
  <c r="FT113" i="1"/>
  <c r="L113" i="19" s="1"/>
  <c r="B119" i="19"/>
  <c r="FS118" i="1"/>
  <c r="FU119" i="1" s="1"/>
  <c r="M119" i="19" s="1"/>
  <c r="FR118" i="1"/>
  <c r="FT118" i="1" s="1"/>
  <c r="L118" i="19" s="1"/>
  <c r="B116" i="19"/>
  <c r="B117" i="19"/>
  <c r="B118" i="19"/>
  <c r="EK31" i="61"/>
  <c r="EN30" i="61"/>
  <c r="EO30" i="61" s="1"/>
  <c r="BW40" i="61"/>
  <c r="CR39" i="61"/>
  <c r="CW39" i="61" s="1"/>
  <c r="CE39" i="61"/>
  <c r="CZ38" i="61"/>
  <c r="CH38" i="61"/>
  <c r="HX39" i="61"/>
  <c r="HY38" i="61"/>
  <c r="HZ38" i="61" s="1"/>
  <c r="IB38" i="61"/>
  <c r="IQ38" i="61" s="1"/>
  <c r="IR38" i="61" s="1"/>
  <c r="IS38" i="61" s="1"/>
  <c r="DA37" i="61"/>
  <c r="CJ37" i="61"/>
  <c r="CP39" i="61"/>
  <c r="CU39" i="61" s="1"/>
  <c r="BU40" i="61"/>
  <c r="CC39" i="61"/>
  <c r="CL38" i="61"/>
  <c r="DB38" i="61"/>
  <c r="EH38" i="61"/>
  <c r="CQ38" i="61"/>
  <c r="CV38" i="61" s="1"/>
  <c r="BV39" i="61"/>
  <c r="CD38" i="61"/>
  <c r="ET22" i="1"/>
  <c r="DA29" i="1"/>
  <c r="CJ29" i="1"/>
  <c r="CD30" i="1"/>
  <c r="BV31" i="1"/>
  <c r="CQ30" i="1"/>
  <c r="CV30" i="1" s="1"/>
  <c r="G30" i="19" s="1"/>
  <c r="CR30" i="1"/>
  <c r="CW30" i="1" s="1"/>
  <c r="O30" i="19" s="1"/>
  <c r="CE30" i="1"/>
  <c r="BW31" i="1"/>
  <c r="ER26" i="1"/>
  <c r="ER27" i="1" s="1"/>
  <c r="ER28" i="1" s="1"/>
  <c r="ES26" i="1"/>
  <c r="ES27" i="1" s="1"/>
  <c r="ES28" i="1" s="1"/>
  <c r="ES29" i="1" s="1"/>
  <c r="IN29" i="1"/>
  <c r="JC29" i="1" s="1"/>
  <c r="JD29" i="1" s="1"/>
  <c r="JE29" i="1" s="1"/>
  <c r="S29" i="19" s="1"/>
  <c r="IK29" i="1"/>
  <c r="IL29" i="1" s="1"/>
  <c r="N29" i="19" s="1"/>
  <c r="IJ30" i="1"/>
  <c r="EQ29" i="1"/>
  <c r="DB29" i="1"/>
  <c r="D29" i="19" s="1"/>
  <c r="CL29" i="1"/>
  <c r="CZ31" i="1"/>
  <c r="C31" i="19" s="1"/>
  <c r="CH31" i="1"/>
  <c r="CP32" i="1"/>
  <c r="CU32" i="1" s="1"/>
  <c r="F32" i="19" s="1"/>
  <c r="BU33" i="1"/>
  <c r="CC32" i="1"/>
  <c r="E128" i="62" l="1"/>
  <c r="G124" i="62"/>
  <c r="H124" i="62"/>
  <c r="G125" i="62"/>
  <c r="H125" i="62"/>
  <c r="E129" i="62"/>
  <c r="H122" i="62"/>
  <c r="G122" i="62"/>
  <c r="E126" i="62"/>
  <c r="E131" i="62"/>
  <c r="G127" i="62"/>
  <c r="B99" i="2"/>
  <c r="FE38" i="1"/>
  <c r="C100" i="2"/>
  <c r="FF39" i="1"/>
  <c r="EX22" i="1"/>
  <c r="FT117" i="1"/>
  <c r="L117" i="19" s="1"/>
  <c r="FU117" i="1"/>
  <c r="M117" i="19" s="1"/>
  <c r="FU118" i="1"/>
  <c r="M118" i="19" s="1"/>
  <c r="FS125" i="1"/>
  <c r="FR125" i="1"/>
  <c r="B121" i="19"/>
  <c r="FS120" i="1"/>
  <c r="FU120" i="1" s="1"/>
  <c r="M120" i="19" s="1"/>
  <c r="FR120" i="1"/>
  <c r="FT120" i="1" s="1"/>
  <c r="L120" i="19" s="1"/>
  <c r="B123" i="19"/>
  <c r="FR122" i="1"/>
  <c r="FT122" i="1" s="1"/>
  <c r="L122" i="19" s="1"/>
  <c r="FS122" i="1"/>
  <c r="FS127" i="1"/>
  <c r="FR127" i="1"/>
  <c r="FT119" i="1"/>
  <c r="L119" i="19" s="1"/>
  <c r="B122" i="19"/>
  <c r="B120" i="19"/>
  <c r="CH39" i="61"/>
  <c r="CZ39" i="61"/>
  <c r="CR40" i="61"/>
  <c r="CW40" i="61" s="1"/>
  <c r="BW41" i="61"/>
  <c r="CE40" i="61"/>
  <c r="BU41" i="61"/>
  <c r="CP40" i="61"/>
  <c r="CU40" i="61" s="1"/>
  <c r="CC40" i="61"/>
  <c r="DA38" i="61"/>
  <c r="CJ38" i="61"/>
  <c r="CL39" i="61"/>
  <c r="DB39" i="61"/>
  <c r="EH39" i="61"/>
  <c r="EK32" i="61"/>
  <c r="EN31" i="61"/>
  <c r="EO31" i="61" s="1"/>
  <c r="CQ39" i="61"/>
  <c r="CV39" i="61" s="1"/>
  <c r="BV40" i="61"/>
  <c r="CD39" i="61"/>
  <c r="HX40" i="61"/>
  <c r="HY39" i="61"/>
  <c r="HZ39" i="61" s="1"/>
  <c r="IB39" i="61"/>
  <c r="IQ39" i="61" s="1"/>
  <c r="IR39" i="61" s="1"/>
  <c r="IS39" i="61" s="1"/>
  <c r="IK30" i="1"/>
  <c r="IL30" i="1" s="1"/>
  <c r="N30" i="19" s="1"/>
  <c r="IJ31" i="1"/>
  <c r="IN30" i="1"/>
  <c r="JC30" i="1" s="1"/>
  <c r="JD30" i="1" s="1"/>
  <c r="JE30" i="1" s="1"/>
  <c r="S30" i="19" s="1"/>
  <c r="CE31" i="1"/>
  <c r="BW32" i="1"/>
  <c r="CR31" i="1"/>
  <c r="CW31" i="1" s="1"/>
  <c r="O31" i="19" s="1"/>
  <c r="BV32" i="1"/>
  <c r="CD31" i="1"/>
  <c r="CQ31" i="1"/>
  <c r="CV31" i="1" s="1"/>
  <c r="G31" i="19" s="1"/>
  <c r="CL30" i="1"/>
  <c r="EQ30" i="1"/>
  <c r="DB30" i="1"/>
  <c r="D30" i="19" s="1"/>
  <c r="DA30" i="1"/>
  <c r="CJ30" i="1"/>
  <c r="ET23" i="1"/>
  <c r="CH32" i="1"/>
  <c r="CZ32" i="1"/>
  <c r="C32" i="19" s="1"/>
  <c r="CC33" i="1"/>
  <c r="BU34" i="1"/>
  <c r="CP33" i="1"/>
  <c r="CU33" i="1" s="1"/>
  <c r="F33" i="19" s="1"/>
  <c r="E135" i="62" l="1"/>
  <c r="G129" i="62"/>
  <c r="E133" i="62"/>
  <c r="H129" i="62"/>
  <c r="H127" i="62"/>
  <c r="H126" i="62"/>
  <c r="G126" i="62"/>
  <c r="E130" i="62"/>
  <c r="H131" i="62" s="1"/>
  <c r="E132" i="62"/>
  <c r="G128" i="62"/>
  <c r="H128" i="62"/>
  <c r="C99" i="2"/>
  <c r="FF38" i="1"/>
  <c r="B98" i="2"/>
  <c r="FE37" i="1"/>
  <c r="EX23" i="1"/>
  <c r="FU121" i="1"/>
  <c r="M121" i="19" s="1"/>
  <c r="FT121" i="1"/>
  <c r="L121" i="19" s="1"/>
  <c r="FR124" i="1"/>
  <c r="FT124" i="1" s="1"/>
  <c r="L124" i="19" s="1"/>
  <c r="FS124" i="1"/>
  <c r="FU124" i="1" s="1"/>
  <c r="M124" i="19" s="1"/>
  <c r="FS129" i="1"/>
  <c r="FR129" i="1"/>
  <c r="B127" i="19"/>
  <c r="FR126" i="1"/>
  <c r="FT126" i="1" s="1"/>
  <c r="L126" i="19" s="1"/>
  <c r="FS126" i="1"/>
  <c r="FR131" i="1"/>
  <c r="FS131" i="1"/>
  <c r="FU123" i="1"/>
  <c r="M123" i="19" s="1"/>
  <c r="FU122" i="1"/>
  <c r="M122" i="19" s="1"/>
  <c r="FT123" i="1"/>
  <c r="L123" i="19" s="1"/>
  <c r="B124" i="19"/>
  <c r="B125" i="19"/>
  <c r="B126" i="19"/>
  <c r="CL40" i="61"/>
  <c r="DB40" i="61"/>
  <c r="EH40" i="61"/>
  <c r="DY13" i="61"/>
  <c r="EB13" i="61" s="1"/>
  <c r="EI37" i="61" s="1"/>
  <c r="CZ40" i="61"/>
  <c r="CH40" i="61"/>
  <c r="CR41" i="61"/>
  <c r="CW41" i="61" s="1"/>
  <c r="BW42" i="61"/>
  <c r="CE41" i="61"/>
  <c r="BV41" i="61"/>
  <c r="CQ40" i="61"/>
  <c r="CV40" i="61" s="1"/>
  <c r="CD40" i="61"/>
  <c r="HX41" i="61"/>
  <c r="HY40" i="61"/>
  <c r="HZ40" i="61" s="1"/>
  <c r="IB40" i="61"/>
  <c r="IQ40" i="61" s="1"/>
  <c r="IR40" i="61" s="1"/>
  <c r="IS40" i="61" s="1"/>
  <c r="DA39" i="61"/>
  <c r="CJ39" i="61"/>
  <c r="EK33" i="61"/>
  <c r="EN32" i="61"/>
  <c r="EO32" i="61" s="1"/>
  <c r="BU42" i="61"/>
  <c r="CP41" i="61"/>
  <c r="CU41" i="61" s="1"/>
  <c r="CC41" i="61"/>
  <c r="DA31" i="1"/>
  <c r="CJ31" i="1"/>
  <c r="EQ31" i="1"/>
  <c r="DB31" i="1"/>
  <c r="D31" i="19" s="1"/>
  <c r="CL31" i="1"/>
  <c r="ET24" i="1"/>
  <c r="CQ32" i="1"/>
  <c r="CV32" i="1" s="1"/>
  <c r="G32" i="19" s="1"/>
  <c r="BV33" i="1"/>
  <c r="CD32" i="1"/>
  <c r="IN31" i="1"/>
  <c r="JC31" i="1" s="1"/>
  <c r="JD31" i="1" s="1"/>
  <c r="JE31" i="1" s="1"/>
  <c r="S31" i="19" s="1"/>
  <c r="IJ32" i="1"/>
  <c r="IK31" i="1"/>
  <c r="IL31" i="1" s="1"/>
  <c r="N31" i="19" s="1"/>
  <c r="CE32" i="1"/>
  <c r="CR32" i="1"/>
  <c r="CW32" i="1" s="1"/>
  <c r="O32" i="19" s="1"/>
  <c r="BW33" i="1"/>
  <c r="CH33" i="1"/>
  <c r="CZ33" i="1"/>
  <c r="C33" i="19" s="1"/>
  <c r="CP34" i="1"/>
  <c r="CU34" i="1" s="1"/>
  <c r="F34" i="19" s="1"/>
  <c r="BU35" i="1"/>
  <c r="CC34" i="1"/>
  <c r="G133" i="62" l="1"/>
  <c r="E137" i="62"/>
  <c r="H133" i="62"/>
  <c r="E136" i="62"/>
  <c r="H132" i="62"/>
  <c r="G132" i="62"/>
  <c r="G131" i="62"/>
  <c r="H130" i="62"/>
  <c r="G130" i="62"/>
  <c r="E134" i="62"/>
  <c r="H135" i="62" s="1"/>
  <c r="E139" i="62"/>
  <c r="B97" i="2"/>
  <c r="FE36" i="1"/>
  <c r="C98" i="2"/>
  <c r="FF37" i="1"/>
  <c r="EX24" i="1"/>
  <c r="B129" i="19"/>
  <c r="FT125" i="1"/>
  <c r="L125" i="19" s="1"/>
  <c r="FT127" i="1"/>
  <c r="L127" i="19" s="1"/>
  <c r="FU125" i="1"/>
  <c r="M125" i="19" s="1"/>
  <c r="FR133" i="1"/>
  <c r="FS133" i="1"/>
  <c r="FR128" i="1"/>
  <c r="FT128" i="1" s="1"/>
  <c r="L128" i="19" s="1"/>
  <c r="FS128" i="1"/>
  <c r="FU128" i="1" s="1"/>
  <c r="M128" i="19" s="1"/>
  <c r="FU127" i="1"/>
  <c r="M127" i="19" s="1"/>
  <c r="FU126" i="1"/>
  <c r="M126" i="19" s="1"/>
  <c r="FT129" i="1"/>
  <c r="L129" i="19" s="1"/>
  <c r="FR130" i="1"/>
  <c r="FT130" i="1" s="1"/>
  <c r="L130" i="19" s="1"/>
  <c r="FS130" i="1"/>
  <c r="FS135" i="1"/>
  <c r="FR135" i="1"/>
  <c r="B130" i="19"/>
  <c r="B131" i="19"/>
  <c r="B128" i="19"/>
  <c r="DB41" i="61"/>
  <c r="CL41" i="61"/>
  <c r="EH41" i="61"/>
  <c r="BU43" i="61"/>
  <c r="CP42" i="61"/>
  <c r="CU42" i="61" s="1"/>
  <c r="CC42" i="61"/>
  <c r="DA40" i="61"/>
  <c r="CJ40" i="61"/>
  <c r="CR42" i="61"/>
  <c r="CW42" i="61" s="1"/>
  <c r="BW43" i="61"/>
  <c r="CE42" i="61"/>
  <c r="EJ38" i="61"/>
  <c r="EJ39" i="61" s="1"/>
  <c r="EJ40" i="61" s="1"/>
  <c r="EJ41" i="61" s="1"/>
  <c r="EI38" i="61"/>
  <c r="EI39" i="61" s="1"/>
  <c r="EI40" i="61" s="1"/>
  <c r="HX42" i="61"/>
  <c r="HY41" i="61"/>
  <c r="HZ41" i="61" s="1"/>
  <c r="IB41" i="61"/>
  <c r="IQ41" i="61" s="1"/>
  <c r="IR41" i="61" s="1"/>
  <c r="IS41" i="61" s="1"/>
  <c r="CZ41" i="61"/>
  <c r="CH41" i="61"/>
  <c r="EK34" i="61"/>
  <c r="EN33" i="61"/>
  <c r="EO33" i="61" s="1"/>
  <c r="CQ41" i="61"/>
  <c r="CV41" i="61" s="1"/>
  <c r="BV42" i="61"/>
  <c r="CD41" i="61"/>
  <c r="CL32" i="1"/>
  <c r="DB32" i="1"/>
  <c r="D32" i="19" s="1"/>
  <c r="EQ32" i="1"/>
  <c r="DA32" i="1"/>
  <c r="CJ32" i="1"/>
  <c r="ET25" i="1"/>
  <c r="CD33" i="1"/>
  <c r="CQ33" i="1"/>
  <c r="CV33" i="1" s="1"/>
  <c r="G33" i="19" s="1"/>
  <c r="BV34" i="1"/>
  <c r="BW34" i="1"/>
  <c r="CR33" i="1"/>
  <c r="CW33" i="1" s="1"/>
  <c r="O33" i="19" s="1"/>
  <c r="CE33" i="1"/>
  <c r="IJ33" i="1"/>
  <c r="IN32" i="1"/>
  <c r="JC32" i="1" s="1"/>
  <c r="JD32" i="1" s="1"/>
  <c r="JE32" i="1" s="1"/>
  <c r="S32" i="19" s="1"/>
  <c r="IK32" i="1"/>
  <c r="IL32" i="1" s="1"/>
  <c r="N32" i="19" s="1"/>
  <c r="EH11" i="1"/>
  <c r="EK11" i="1" s="1"/>
  <c r="ER29" i="1" s="1"/>
  <c r="CP35" i="1"/>
  <c r="CU35" i="1" s="1"/>
  <c r="F35" i="19" s="1"/>
  <c r="BU36" i="1"/>
  <c r="CC35" i="1"/>
  <c r="CH34" i="1"/>
  <c r="CZ34" i="1"/>
  <c r="C34" i="19" s="1"/>
  <c r="G136" i="62" l="1"/>
  <c r="E140" i="62"/>
  <c r="H136" i="62"/>
  <c r="E143" i="62"/>
  <c r="G135" i="62"/>
  <c r="G134" i="62"/>
  <c r="E138" i="62"/>
  <c r="H134" i="62"/>
  <c r="E141" i="62"/>
  <c r="H137" i="62"/>
  <c r="G137" i="62"/>
  <c r="C97" i="2"/>
  <c r="FF36" i="1"/>
  <c r="B96" i="2"/>
  <c r="FE35" i="1"/>
  <c r="EX25" i="1"/>
  <c r="FU129" i="1"/>
  <c r="M129" i="19" s="1"/>
  <c r="FS132" i="1"/>
  <c r="FU132" i="1" s="1"/>
  <c r="M132" i="19" s="1"/>
  <c r="FR132" i="1"/>
  <c r="FT132" i="1" s="1"/>
  <c r="L132" i="19" s="1"/>
  <c r="B135" i="19"/>
  <c r="BP134" i="19" s="1"/>
  <c r="FS134" i="1"/>
  <c r="FR134" i="1"/>
  <c r="FT134" i="1" s="1"/>
  <c r="L134" i="19" s="1"/>
  <c r="FS139" i="1"/>
  <c r="FR139" i="1"/>
  <c r="FT131" i="1"/>
  <c r="L131" i="19" s="1"/>
  <c r="FS137" i="1"/>
  <c r="FR137" i="1"/>
  <c r="FU131" i="1"/>
  <c r="M131" i="19" s="1"/>
  <c r="FU130" i="1"/>
  <c r="M130" i="19" s="1"/>
  <c r="B132" i="19"/>
  <c r="B137" i="19"/>
  <c r="B134" i="19"/>
  <c r="B133" i="19"/>
  <c r="CP43" i="61"/>
  <c r="CU43" i="61" s="1"/>
  <c r="BU44" i="61"/>
  <c r="CC43" i="61"/>
  <c r="DA41" i="61"/>
  <c r="CJ41" i="61"/>
  <c r="EK35" i="61"/>
  <c r="EN34" i="61"/>
  <c r="EO34" i="61" s="1"/>
  <c r="CL42" i="61"/>
  <c r="DB42" i="61"/>
  <c r="EH42" i="61"/>
  <c r="CQ42" i="61"/>
  <c r="CV42" i="61" s="1"/>
  <c r="BV43" i="61"/>
  <c r="CD42" i="61"/>
  <c r="HX43" i="61"/>
  <c r="HY42" i="61"/>
  <c r="HZ42" i="61" s="1"/>
  <c r="IB42" i="61"/>
  <c r="IQ42" i="61" s="1"/>
  <c r="IR42" i="61" s="1"/>
  <c r="IS42" i="61" s="1"/>
  <c r="BW44" i="61"/>
  <c r="CR43" i="61"/>
  <c r="CW43" i="61" s="1"/>
  <c r="CE43" i="61"/>
  <c r="CH42" i="61"/>
  <c r="CZ42" i="61"/>
  <c r="CJ33" i="1"/>
  <c r="DA33" i="1"/>
  <c r="CE34" i="1"/>
  <c r="CR34" i="1"/>
  <c r="CW34" i="1" s="1"/>
  <c r="O34" i="19" s="1"/>
  <c r="BW35" i="1"/>
  <c r="IN33" i="1"/>
  <c r="JC33" i="1" s="1"/>
  <c r="JD33" i="1" s="1"/>
  <c r="JE33" i="1" s="1"/>
  <c r="S33" i="19" s="1"/>
  <c r="IJ34" i="1"/>
  <c r="IK33" i="1"/>
  <c r="IL33" i="1" s="1"/>
  <c r="N33" i="19" s="1"/>
  <c r="CD34" i="1"/>
  <c r="CQ34" i="1"/>
  <c r="CV34" i="1" s="1"/>
  <c r="G34" i="19" s="1"/>
  <c r="BV35" i="1"/>
  <c r="ET26" i="1"/>
  <c r="ES30" i="1"/>
  <c r="ES31" i="1" s="1"/>
  <c r="ES32" i="1" s="1"/>
  <c r="ES33" i="1" s="1"/>
  <c r="ER30" i="1"/>
  <c r="ER31" i="1" s="1"/>
  <c r="ER32" i="1" s="1"/>
  <c r="EQ33" i="1"/>
  <c r="CL33" i="1"/>
  <c r="DB33" i="1"/>
  <c r="D33" i="19" s="1"/>
  <c r="CZ35" i="1"/>
  <c r="C35" i="19" s="1"/>
  <c r="CH35" i="1"/>
  <c r="CC36" i="1"/>
  <c r="CP36" i="1"/>
  <c r="CU36" i="1" s="1"/>
  <c r="F36" i="19" s="1"/>
  <c r="BU37" i="1"/>
  <c r="H139" i="62" l="1"/>
  <c r="H138" i="62"/>
  <c r="G138" i="62"/>
  <c r="E142" i="62"/>
  <c r="E147" i="62"/>
  <c r="H141" i="62"/>
  <c r="G141" i="62"/>
  <c r="E145" i="62"/>
  <c r="H140" i="62"/>
  <c r="G140" i="62"/>
  <c r="E144" i="62"/>
  <c r="G139" i="62"/>
  <c r="B95" i="2"/>
  <c r="FE34" i="1"/>
  <c r="C96" i="2"/>
  <c r="FF35" i="1"/>
  <c r="EX26" i="1"/>
  <c r="FT133" i="1"/>
  <c r="L133" i="19" s="1"/>
  <c r="FT135" i="1"/>
  <c r="L135" i="19" s="1"/>
  <c r="FU133" i="1"/>
  <c r="M133" i="19" s="1"/>
  <c r="FS143" i="1"/>
  <c r="FR143" i="1"/>
  <c r="FR136" i="1"/>
  <c r="FT136" i="1" s="1"/>
  <c r="L136" i="19" s="1"/>
  <c r="FS136" i="1"/>
  <c r="FU136" i="1" s="1"/>
  <c r="M136" i="19" s="1"/>
  <c r="FU135" i="1"/>
  <c r="M135" i="19" s="1"/>
  <c r="FU134" i="1"/>
  <c r="M134" i="19" s="1"/>
  <c r="FR141" i="1"/>
  <c r="FS141" i="1"/>
  <c r="B139" i="19"/>
  <c r="BP138" i="19" s="1"/>
  <c r="FS138" i="1"/>
  <c r="FU138" i="1" s="1"/>
  <c r="M138" i="19" s="1"/>
  <c r="FR138" i="1"/>
  <c r="FT138" i="1" s="1"/>
  <c r="L138" i="19" s="1"/>
  <c r="BP136" i="19"/>
  <c r="B136" i="19"/>
  <c r="BP133" i="19"/>
  <c r="B138" i="19"/>
  <c r="BV44" i="61"/>
  <c r="CQ43" i="61"/>
  <c r="CV43" i="61" s="1"/>
  <c r="CD43" i="61"/>
  <c r="DB43" i="61"/>
  <c r="CL43" i="61"/>
  <c r="EH43" i="61"/>
  <c r="CZ43" i="61"/>
  <c r="CH43" i="61"/>
  <c r="HX44" i="61"/>
  <c r="HY43" i="61"/>
  <c r="HZ43" i="61" s="1"/>
  <c r="IB43" i="61"/>
  <c r="IQ43" i="61" s="1"/>
  <c r="IR43" i="61" s="1"/>
  <c r="IS43" i="61" s="1"/>
  <c r="EK36" i="61"/>
  <c r="EN35" i="61"/>
  <c r="EO35" i="61" s="1"/>
  <c r="BU45" i="61"/>
  <c r="CP44" i="61"/>
  <c r="CU44" i="61" s="1"/>
  <c r="CC44" i="61"/>
  <c r="CR44" i="61"/>
  <c r="CW44" i="61" s="1"/>
  <c r="BW45" i="61"/>
  <c r="CE44" i="61"/>
  <c r="DA42" i="61"/>
  <c r="CJ42" i="61"/>
  <c r="BV36" i="1"/>
  <c r="CD35" i="1"/>
  <c r="CQ35" i="1"/>
  <c r="CV35" i="1" s="1"/>
  <c r="G35" i="19" s="1"/>
  <c r="IK34" i="1"/>
  <c r="IL34" i="1" s="1"/>
  <c r="N34" i="19" s="1"/>
  <c r="IN34" i="1"/>
  <c r="JC34" i="1" s="1"/>
  <c r="JD34" i="1" s="1"/>
  <c r="JE34" i="1" s="1"/>
  <c r="S34" i="19" s="1"/>
  <c r="IJ35" i="1"/>
  <c r="CL34" i="1"/>
  <c r="DB34" i="1"/>
  <c r="D34" i="19" s="1"/>
  <c r="EQ34" i="1"/>
  <c r="ET27" i="1"/>
  <c r="DA34" i="1"/>
  <c r="CJ34" i="1"/>
  <c r="CR35" i="1"/>
  <c r="CW35" i="1" s="1"/>
  <c r="O35" i="19" s="1"/>
  <c r="BW36" i="1"/>
  <c r="CE35" i="1"/>
  <c r="CH36" i="1"/>
  <c r="CZ36" i="1"/>
  <c r="C36" i="19" s="1"/>
  <c r="CC37" i="1"/>
  <c r="BU38" i="1"/>
  <c r="CP37" i="1"/>
  <c r="CU37" i="1" s="1"/>
  <c r="F37" i="19" s="1"/>
  <c r="E148" i="62" l="1"/>
  <c r="H144" i="62"/>
  <c r="G144" i="62"/>
  <c r="G143" i="62"/>
  <c r="B143" i="19" s="1"/>
  <c r="BP142" i="19" s="1"/>
  <c r="E146" i="62"/>
  <c r="H142" i="62"/>
  <c r="G142" i="62"/>
  <c r="H143" i="62"/>
  <c r="H145" i="62"/>
  <c r="G145" i="62"/>
  <c r="E149" i="62"/>
  <c r="E151" i="62"/>
  <c r="G147" i="62"/>
  <c r="C95" i="2"/>
  <c r="FF34" i="1"/>
  <c r="B94" i="2"/>
  <c r="FE33" i="1"/>
  <c r="EX27" i="1"/>
  <c r="FU139" i="1"/>
  <c r="M139" i="19" s="1"/>
  <c r="FT137" i="1"/>
  <c r="L137" i="19" s="1"/>
  <c r="FS142" i="1"/>
  <c r="FU142" i="1" s="1"/>
  <c r="M142" i="19" s="1"/>
  <c r="FR142" i="1"/>
  <c r="FT142" i="1" s="1"/>
  <c r="L142" i="19" s="1"/>
  <c r="B141" i="19"/>
  <c r="BP140" i="19" s="1"/>
  <c r="FR140" i="1"/>
  <c r="FT140" i="1" s="1"/>
  <c r="L140" i="19" s="1"/>
  <c r="FS140" i="1"/>
  <c r="FU140" i="1" s="1"/>
  <c r="M140" i="19" s="1"/>
  <c r="FS145" i="1"/>
  <c r="FR145" i="1"/>
  <c r="FT139" i="1"/>
  <c r="L139" i="19" s="1"/>
  <c r="FR147" i="1"/>
  <c r="FS147" i="1"/>
  <c r="FU137" i="1"/>
  <c r="M137" i="19" s="1"/>
  <c r="BP137" i="19"/>
  <c r="B142" i="19"/>
  <c r="BP135" i="19"/>
  <c r="B140" i="19"/>
  <c r="CL44" i="61"/>
  <c r="DB44" i="61"/>
  <c r="EH44" i="61"/>
  <c r="CR45" i="61"/>
  <c r="CW45" i="61" s="1"/>
  <c r="BW46" i="61"/>
  <c r="CE45" i="61"/>
  <c r="BU46" i="61"/>
  <c r="CP45" i="61"/>
  <c r="CU45" i="61" s="1"/>
  <c r="CC45" i="61"/>
  <c r="DY14" i="61"/>
  <c r="EB14" i="61" s="1"/>
  <c r="EI41" i="61" s="1"/>
  <c r="DA43" i="61"/>
  <c r="CJ43" i="61"/>
  <c r="HX45" i="61"/>
  <c r="HY44" i="61"/>
  <c r="HZ44" i="61" s="1"/>
  <c r="IB44" i="61"/>
  <c r="IQ44" i="61" s="1"/>
  <c r="IR44" i="61" s="1"/>
  <c r="IS44" i="61" s="1"/>
  <c r="CZ44" i="61"/>
  <c r="CH44" i="61"/>
  <c r="EK37" i="61"/>
  <c r="EN36" i="61"/>
  <c r="EO36" i="61" s="1"/>
  <c r="BV45" i="61"/>
  <c r="CQ44" i="61"/>
  <c r="CV44" i="61" s="1"/>
  <c r="CD44" i="61"/>
  <c r="CL35" i="1"/>
  <c r="DB35" i="1"/>
  <c r="D35" i="19" s="1"/>
  <c r="EQ35" i="1"/>
  <c r="CR36" i="1"/>
  <c r="CW36" i="1" s="1"/>
  <c r="O36" i="19" s="1"/>
  <c r="BW37" i="1"/>
  <c r="CE36" i="1"/>
  <c r="ET28" i="1"/>
  <c r="IN35" i="1"/>
  <c r="JC35" i="1" s="1"/>
  <c r="JD35" i="1" s="1"/>
  <c r="JE35" i="1" s="1"/>
  <c r="S35" i="19" s="1"/>
  <c r="IK35" i="1"/>
  <c r="IL35" i="1" s="1"/>
  <c r="N35" i="19" s="1"/>
  <c r="IJ36" i="1"/>
  <c r="CJ35" i="1"/>
  <c r="DA35" i="1"/>
  <c r="CQ36" i="1"/>
  <c r="CV36" i="1" s="1"/>
  <c r="G36" i="19" s="1"/>
  <c r="CD36" i="1"/>
  <c r="BV37" i="1"/>
  <c r="CC38" i="1"/>
  <c r="BU39" i="1"/>
  <c r="CP38" i="1"/>
  <c r="CU38" i="1" s="1"/>
  <c r="F38" i="19" s="1"/>
  <c r="CH37" i="1"/>
  <c r="CZ37" i="1"/>
  <c r="C37" i="19" s="1"/>
  <c r="G149" i="62" l="1"/>
  <c r="E153" i="62"/>
  <c r="H149" i="62"/>
  <c r="H147" i="62"/>
  <c r="H146" i="62"/>
  <c r="G146" i="62"/>
  <c r="E150" i="62"/>
  <c r="E152" i="62"/>
  <c r="H148" i="62"/>
  <c r="G148" i="62"/>
  <c r="B93" i="2"/>
  <c r="FE32" i="1"/>
  <c r="C94" i="2"/>
  <c r="FF33" i="1"/>
  <c r="EX28" i="1"/>
  <c r="FU143" i="1"/>
  <c r="M143" i="19" s="1"/>
  <c r="FT143" i="1"/>
  <c r="L143" i="19" s="1"/>
  <c r="FT141" i="1"/>
  <c r="L141" i="19" s="1"/>
  <c r="FU141" i="1"/>
  <c r="M141" i="19" s="1"/>
  <c r="B147" i="19"/>
  <c r="BP146" i="19" s="1"/>
  <c r="FR146" i="1"/>
  <c r="FT146" i="1" s="1"/>
  <c r="L146" i="19" s="1"/>
  <c r="FS146" i="1"/>
  <c r="FU146" i="1" s="1"/>
  <c r="M146" i="19" s="1"/>
  <c r="FR144" i="1"/>
  <c r="FT144" i="1" s="1"/>
  <c r="L144" i="19" s="1"/>
  <c r="FS144" i="1"/>
  <c r="FU144" i="1" s="1"/>
  <c r="M144" i="19" s="1"/>
  <c r="FR149" i="1"/>
  <c r="FS149" i="1"/>
  <c r="FR151" i="1"/>
  <c r="FS151" i="1"/>
  <c r="BP139" i="19"/>
  <c r="BP141" i="19"/>
  <c r="B144" i="19"/>
  <c r="B145" i="19"/>
  <c r="B146" i="19"/>
  <c r="CQ45" i="61"/>
  <c r="CV45" i="61" s="1"/>
  <c r="BV46" i="61"/>
  <c r="CD45" i="61"/>
  <c r="BU47" i="61"/>
  <c r="CP46" i="61"/>
  <c r="CU46" i="61" s="1"/>
  <c r="CC46" i="61"/>
  <c r="DA44" i="61"/>
  <c r="CJ44" i="61"/>
  <c r="EK38" i="61"/>
  <c r="EN37" i="61"/>
  <c r="EO37" i="61" s="1"/>
  <c r="EJ42" i="61"/>
  <c r="EJ43" i="61" s="1"/>
  <c r="EJ44" i="61" s="1"/>
  <c r="EJ45" i="61" s="1"/>
  <c r="EI42" i="61"/>
  <c r="EI43" i="61" s="1"/>
  <c r="EI44" i="61" s="1"/>
  <c r="CL45" i="61"/>
  <c r="DB45" i="61"/>
  <c r="EH45" i="61"/>
  <c r="HX46" i="61"/>
  <c r="HY45" i="61"/>
  <c r="HZ45" i="61" s="1"/>
  <c r="IB45" i="61"/>
  <c r="IQ45" i="61" s="1"/>
  <c r="IR45" i="61" s="1"/>
  <c r="IS45" i="61" s="1"/>
  <c r="CZ45" i="61"/>
  <c r="CH45" i="61"/>
  <c r="BW47" i="61"/>
  <c r="CR46" i="61"/>
  <c r="CW46" i="61" s="1"/>
  <c r="CE46" i="61"/>
  <c r="DA36" i="1"/>
  <c r="CJ36" i="1"/>
  <c r="IK36" i="1"/>
  <c r="IL36" i="1" s="1"/>
  <c r="N36" i="19" s="1"/>
  <c r="IN36" i="1"/>
  <c r="JC36" i="1" s="1"/>
  <c r="JD36" i="1" s="1"/>
  <c r="JE36" i="1" s="1"/>
  <c r="S36" i="19" s="1"/>
  <c r="IJ37" i="1"/>
  <c r="EQ36" i="1"/>
  <c r="CL36" i="1"/>
  <c r="DB36" i="1"/>
  <c r="D36" i="19" s="1"/>
  <c r="CR37" i="1"/>
  <c r="CW37" i="1" s="1"/>
  <c r="O37" i="19" s="1"/>
  <c r="CE37" i="1"/>
  <c r="BW38" i="1"/>
  <c r="EH12" i="1"/>
  <c r="EK12" i="1" s="1"/>
  <c r="ER33" i="1" s="1"/>
  <c r="CQ37" i="1"/>
  <c r="CV37" i="1" s="1"/>
  <c r="G37" i="19" s="1"/>
  <c r="BV38" i="1"/>
  <c r="CD37" i="1"/>
  <c r="ET29" i="1"/>
  <c r="BU40" i="1"/>
  <c r="CP39" i="1"/>
  <c r="CU39" i="1" s="1"/>
  <c r="F39" i="19" s="1"/>
  <c r="CC39" i="1"/>
  <c r="CZ38" i="1"/>
  <c r="C38" i="19" s="1"/>
  <c r="CH38" i="1"/>
  <c r="G151" i="62" l="1"/>
  <c r="H150" i="62"/>
  <c r="G150" i="62"/>
  <c r="E154" i="62"/>
  <c r="G153" i="62"/>
  <c r="H153" i="62"/>
  <c r="G152" i="62"/>
  <c r="H152" i="62"/>
  <c r="H151" i="62"/>
  <c r="C93" i="2"/>
  <c r="FF32" i="1"/>
  <c r="B92" i="2"/>
  <c r="FE31" i="1"/>
  <c r="EX29" i="1"/>
  <c r="FU145" i="1"/>
  <c r="M145" i="19" s="1"/>
  <c r="FT147" i="1"/>
  <c r="L147" i="19" s="1"/>
  <c r="FT145" i="1"/>
  <c r="L145" i="19" s="1"/>
  <c r="B150" i="19"/>
  <c r="FR150" i="1"/>
  <c r="FT150" i="1" s="1"/>
  <c r="L150" i="19" s="1"/>
  <c r="FS150" i="1"/>
  <c r="FU150" i="1" s="1"/>
  <c r="M150" i="19" s="1"/>
  <c r="FU147" i="1"/>
  <c r="M147" i="19" s="1"/>
  <c r="B149" i="19"/>
  <c r="BP148" i="19" s="1"/>
  <c r="FR148" i="1"/>
  <c r="FT148" i="1" s="1"/>
  <c r="L148" i="19" s="1"/>
  <c r="FS148" i="1"/>
  <c r="FU148" i="1" s="1"/>
  <c r="M148" i="19" s="1"/>
  <c r="FR153" i="1"/>
  <c r="FS153" i="1"/>
  <c r="BP144" i="19"/>
  <c r="B151" i="19"/>
  <c r="BP143" i="19"/>
  <c r="BP145" i="19"/>
  <c r="B148" i="19"/>
  <c r="BP149" i="19"/>
  <c r="CL46" i="61"/>
  <c r="DB46" i="61"/>
  <c r="EH46" i="61"/>
  <c r="CP47" i="61"/>
  <c r="CU47" i="61" s="1"/>
  <c r="BU48" i="61"/>
  <c r="CC47" i="61"/>
  <c r="DA45" i="61"/>
  <c r="CJ45" i="61"/>
  <c r="CR47" i="61"/>
  <c r="CW47" i="61" s="1"/>
  <c r="BW48" i="61"/>
  <c r="CE47" i="61"/>
  <c r="CH46" i="61"/>
  <c r="CZ46" i="61"/>
  <c r="BV47" i="61"/>
  <c r="CQ46" i="61"/>
  <c r="CV46" i="61" s="1"/>
  <c r="CD46" i="61"/>
  <c r="HX47" i="61"/>
  <c r="HY46" i="61"/>
  <c r="HZ46" i="61" s="1"/>
  <c r="IB46" i="61"/>
  <c r="IQ46" i="61" s="1"/>
  <c r="IR46" i="61" s="1"/>
  <c r="IS46" i="61" s="1"/>
  <c r="EN38" i="61"/>
  <c r="EO38" i="61" s="1"/>
  <c r="EK39" i="61"/>
  <c r="ER34" i="1"/>
  <c r="ER35" i="1" s="1"/>
  <c r="ER36" i="1" s="1"/>
  <c r="ES34" i="1"/>
  <c r="ES35" i="1" s="1"/>
  <c r="ES36" i="1" s="1"/>
  <c r="ES37" i="1" s="1"/>
  <c r="CJ37" i="1"/>
  <c r="DA37" i="1"/>
  <c r="CR38" i="1"/>
  <c r="CW38" i="1" s="1"/>
  <c r="O38" i="19" s="1"/>
  <c r="BW39" i="1"/>
  <c r="CE38" i="1"/>
  <c r="BV39" i="1"/>
  <c r="CQ38" i="1"/>
  <c r="CV38" i="1" s="1"/>
  <c r="G38" i="19" s="1"/>
  <c r="CD38" i="1"/>
  <c r="EQ37" i="1"/>
  <c r="CL37" i="1"/>
  <c r="DB37" i="1"/>
  <c r="D37" i="19" s="1"/>
  <c r="ET30" i="1"/>
  <c r="IK37" i="1"/>
  <c r="IL37" i="1" s="1"/>
  <c r="N37" i="19" s="1"/>
  <c r="IN37" i="1"/>
  <c r="JC37" i="1" s="1"/>
  <c r="JD37" i="1" s="1"/>
  <c r="JE37" i="1" s="1"/>
  <c r="S37" i="19" s="1"/>
  <c r="IJ38" i="1"/>
  <c r="BU41" i="1"/>
  <c r="CP40" i="1"/>
  <c r="CU40" i="1" s="1"/>
  <c r="F40" i="19" s="1"/>
  <c r="CC40" i="1"/>
  <c r="CZ39" i="1"/>
  <c r="C39" i="19" s="1"/>
  <c r="CH39" i="1"/>
  <c r="FR154" i="1" l="1"/>
  <c r="H154" i="62"/>
  <c r="H4" i="62" s="1"/>
  <c r="G154" i="62"/>
  <c r="B154" i="19" s="1"/>
  <c r="FS154" i="1"/>
  <c r="FU154" i="1" s="1"/>
  <c r="M154" i="19" s="1"/>
  <c r="FT154" i="1"/>
  <c r="L154" i="19" s="1"/>
  <c r="B91" i="2"/>
  <c r="FE30" i="1"/>
  <c r="C92" i="2"/>
  <c r="FF31" i="1"/>
  <c r="EX30" i="1"/>
  <c r="FU151" i="1"/>
  <c r="M151" i="19" s="1"/>
  <c r="B152" i="19"/>
  <c r="BP151" i="19" s="1"/>
  <c r="FR152" i="1"/>
  <c r="FS152" i="1"/>
  <c r="FU152" i="1" s="1"/>
  <c r="M152" i="19" s="1"/>
  <c r="B153" i="19"/>
  <c r="Y1" i="19" s="1"/>
  <c r="Y154" i="19" s="1"/>
  <c r="FT149" i="1"/>
  <c r="L149" i="19" s="1"/>
  <c r="FU149" i="1"/>
  <c r="M149" i="19" s="1"/>
  <c r="FT151" i="1"/>
  <c r="L151" i="19" s="1"/>
  <c r="BP150" i="19"/>
  <c r="BP147" i="19"/>
  <c r="HX48" i="61"/>
  <c r="HY47" i="61"/>
  <c r="HZ47" i="61" s="1"/>
  <c r="IB47" i="61"/>
  <c r="IQ47" i="61" s="1"/>
  <c r="IR47" i="61" s="1"/>
  <c r="IS47" i="61" s="1"/>
  <c r="CP48" i="61"/>
  <c r="CU48" i="61" s="1"/>
  <c r="BU49" i="61"/>
  <c r="CC48" i="61"/>
  <c r="DA46" i="61"/>
  <c r="CJ46" i="61"/>
  <c r="CL47" i="61"/>
  <c r="DB47" i="61"/>
  <c r="EH47" i="61"/>
  <c r="CQ47" i="61"/>
  <c r="CV47" i="61" s="1"/>
  <c r="BV48" i="61"/>
  <c r="CD47" i="61"/>
  <c r="CR48" i="61"/>
  <c r="CW48" i="61" s="1"/>
  <c r="BW49" i="61"/>
  <c r="CE48" i="61"/>
  <c r="DY15" i="61" s="1"/>
  <c r="EB15" i="61" s="1"/>
  <c r="EI45" i="61" s="1"/>
  <c r="CZ47" i="61"/>
  <c r="CH47" i="61"/>
  <c r="EK40" i="61"/>
  <c r="EN39" i="61"/>
  <c r="EO39" i="61" s="1"/>
  <c r="BV40" i="1"/>
  <c r="CD39" i="1"/>
  <c r="CQ39" i="1"/>
  <c r="CV39" i="1" s="1"/>
  <c r="G39" i="19" s="1"/>
  <c r="CL38" i="1"/>
  <c r="DB38" i="1"/>
  <c r="D38" i="19" s="1"/>
  <c r="EQ38" i="1"/>
  <c r="IJ39" i="1"/>
  <c r="IK38" i="1"/>
  <c r="IL38" i="1" s="1"/>
  <c r="N38" i="19" s="1"/>
  <c r="IN38" i="1"/>
  <c r="JC38" i="1" s="1"/>
  <c r="JD38" i="1" s="1"/>
  <c r="JE38" i="1" s="1"/>
  <c r="S38" i="19" s="1"/>
  <c r="ET31" i="1"/>
  <c r="DA38" i="1"/>
  <c r="CJ38" i="1"/>
  <c r="CE39" i="1"/>
  <c r="BW40" i="1"/>
  <c r="CR39" i="1"/>
  <c r="CW39" i="1" s="1"/>
  <c r="O39" i="19" s="1"/>
  <c r="CP41" i="1"/>
  <c r="CU41" i="1" s="1"/>
  <c r="F41" i="19" s="1"/>
  <c r="BU42" i="1"/>
  <c r="CC41" i="1"/>
  <c r="CH40" i="1"/>
  <c r="CZ40" i="1"/>
  <c r="C40" i="19" s="1"/>
  <c r="C91" i="2" l="1"/>
  <c r="FF30" i="1"/>
  <c r="B90" i="2"/>
  <c r="FE29" i="1"/>
  <c r="EX31" i="1"/>
  <c r="FU153" i="1"/>
  <c r="M153" i="19" s="1"/>
  <c r="AJ1" i="19" s="1"/>
  <c r="FT153" i="1"/>
  <c r="L153" i="19" s="1"/>
  <c r="FT152" i="1"/>
  <c r="L152" i="19" s="1"/>
  <c r="BP152" i="19"/>
  <c r="Y148" i="19"/>
  <c r="CR49" i="61"/>
  <c r="CW49" i="61" s="1"/>
  <c r="BW50" i="61"/>
  <c r="CE49" i="61"/>
  <c r="EJ46" i="61"/>
  <c r="EJ47" i="61" s="1"/>
  <c r="EJ48" i="61" s="1"/>
  <c r="EI46" i="61"/>
  <c r="EI47" i="61" s="1"/>
  <c r="EI48" i="61" s="1"/>
  <c r="DA47" i="61"/>
  <c r="CJ47" i="61"/>
  <c r="EK41" i="61"/>
  <c r="EN40" i="61"/>
  <c r="EO40" i="61" s="1"/>
  <c r="DB48" i="61"/>
  <c r="CL48" i="61"/>
  <c r="EH48" i="61"/>
  <c r="BV49" i="61"/>
  <c r="CQ48" i="61"/>
  <c r="CV48" i="61" s="1"/>
  <c r="CD48" i="61"/>
  <c r="CZ48" i="61"/>
  <c r="CH48" i="61"/>
  <c r="BU50" i="61"/>
  <c r="CP49" i="61"/>
  <c r="CU49" i="61" s="1"/>
  <c r="CC49" i="61"/>
  <c r="HX49" i="61"/>
  <c r="HY48" i="61"/>
  <c r="HZ48" i="61" s="1"/>
  <c r="IB48" i="61"/>
  <c r="IQ48" i="61" s="1"/>
  <c r="IR48" i="61" s="1"/>
  <c r="IS48" i="61" s="1"/>
  <c r="IK39" i="1"/>
  <c r="IL39" i="1" s="1"/>
  <c r="N39" i="19" s="1"/>
  <c r="IJ40" i="1"/>
  <c r="IN39" i="1"/>
  <c r="JC39" i="1" s="1"/>
  <c r="JD39" i="1" s="1"/>
  <c r="JE39" i="1" s="1"/>
  <c r="S39" i="19" s="1"/>
  <c r="CR40" i="1"/>
  <c r="CW40" i="1" s="1"/>
  <c r="O40" i="19" s="1"/>
  <c r="CE40" i="1"/>
  <c r="EH13" i="1" s="1"/>
  <c r="EK13" i="1" s="1"/>
  <c r="ER37" i="1" s="1"/>
  <c r="BW41" i="1"/>
  <c r="EQ39" i="1"/>
  <c r="DB39" i="1"/>
  <c r="D39" i="19" s="1"/>
  <c r="CL39" i="1"/>
  <c r="ET32" i="1"/>
  <c r="CJ39" i="1"/>
  <c r="DA39" i="1"/>
  <c r="CQ40" i="1"/>
  <c r="CV40" i="1" s="1"/>
  <c r="G40" i="19" s="1"/>
  <c r="BV41" i="1"/>
  <c r="CD40" i="1"/>
  <c r="CH41" i="1"/>
  <c r="CZ41" i="1"/>
  <c r="C41" i="19" s="1"/>
  <c r="BU43" i="1"/>
  <c r="CP42" i="1"/>
  <c r="CU42" i="1" s="1"/>
  <c r="F42" i="19" s="1"/>
  <c r="CC42" i="1"/>
  <c r="B89" i="2" l="1"/>
  <c r="FE28" i="1"/>
  <c r="C90" i="2"/>
  <c r="FF29" i="1"/>
  <c r="EX32" i="1"/>
  <c r="AI1" i="19"/>
  <c r="AJ152" i="19"/>
  <c r="AJ154" i="19"/>
  <c r="AJ96" i="19"/>
  <c r="AJ129" i="19"/>
  <c r="AJ60" i="19"/>
  <c r="Y147" i="19"/>
  <c r="AJ116" i="19"/>
  <c r="AJ51" i="19"/>
  <c r="Y133" i="19"/>
  <c r="Y140" i="19"/>
  <c r="Y137" i="19"/>
  <c r="AJ81" i="19"/>
  <c r="AJ142" i="19"/>
  <c r="AJ113" i="19"/>
  <c r="AJ77" i="19"/>
  <c r="AJ35" i="19"/>
  <c r="Y145" i="19"/>
  <c r="Y141" i="19"/>
  <c r="Y150" i="19"/>
  <c r="Y136" i="19"/>
  <c r="AJ131" i="19"/>
  <c r="AJ100" i="19"/>
  <c r="AJ64" i="19"/>
  <c r="AJ23" i="19"/>
  <c r="Y130" i="19"/>
  <c r="Y129" i="19"/>
  <c r="Y122" i="19"/>
  <c r="Y115" i="19"/>
  <c r="Y106" i="19"/>
  <c r="Y101" i="19"/>
  <c r="Y93" i="19"/>
  <c r="Y82" i="19"/>
  <c r="Y79" i="19"/>
  <c r="Y69" i="19"/>
  <c r="Y53" i="19"/>
  <c r="Y34" i="19"/>
  <c r="Y18" i="19"/>
  <c r="Y146" i="19"/>
  <c r="Y142" i="19"/>
  <c r="Y138" i="19"/>
  <c r="Y132" i="19"/>
  <c r="Y128" i="19"/>
  <c r="Y124" i="19"/>
  <c r="Y120" i="19"/>
  <c r="Y112" i="19"/>
  <c r="Y111" i="19"/>
  <c r="Y98" i="19"/>
  <c r="Y91" i="19"/>
  <c r="Y87" i="19"/>
  <c r="Y74" i="19"/>
  <c r="Y71" i="19"/>
  <c r="Y46" i="19"/>
  <c r="Y35" i="19"/>
  <c r="Y17" i="19"/>
  <c r="AJ137" i="19"/>
  <c r="AJ122" i="19"/>
  <c r="AJ110" i="19"/>
  <c r="AJ91" i="19"/>
  <c r="AJ75" i="19"/>
  <c r="AJ61" i="19"/>
  <c r="AJ44" i="19"/>
  <c r="AJ30" i="19"/>
  <c r="AJ16" i="19"/>
  <c r="Y149" i="19"/>
  <c r="Y144" i="19"/>
  <c r="Y143" i="19"/>
  <c r="Y134" i="19"/>
  <c r="Y139" i="19"/>
  <c r="Y135" i="19"/>
  <c r="Y126" i="19"/>
  <c r="Y116" i="19"/>
  <c r="Y113" i="19"/>
  <c r="Y105" i="19"/>
  <c r="Y99" i="19"/>
  <c r="Y89" i="19"/>
  <c r="Y78" i="19"/>
  <c r="Y68" i="19"/>
  <c r="Y63" i="19"/>
  <c r="Y47" i="19"/>
  <c r="Y24" i="19"/>
  <c r="Y15" i="19"/>
  <c r="AJ138" i="19"/>
  <c r="AJ115" i="19"/>
  <c r="AJ102" i="19"/>
  <c r="AJ89" i="19"/>
  <c r="AJ72" i="19"/>
  <c r="AJ53" i="19"/>
  <c r="AJ40" i="19"/>
  <c r="AJ19" i="19"/>
  <c r="AJ8" i="19"/>
  <c r="Y131" i="19"/>
  <c r="Y125" i="19"/>
  <c r="Y127" i="19"/>
  <c r="Y118" i="19"/>
  <c r="Y108" i="19"/>
  <c r="Y100" i="19"/>
  <c r="Y97" i="19"/>
  <c r="Y84" i="19"/>
  <c r="Y77" i="19"/>
  <c r="Y73" i="19"/>
  <c r="Y57" i="19"/>
  <c r="Y39" i="19"/>
  <c r="Y31" i="19"/>
  <c r="Y6" i="19"/>
  <c r="AJ45" i="19"/>
  <c r="AJ29" i="19"/>
  <c r="AJ6" i="19"/>
  <c r="Y117" i="19"/>
  <c r="Y121" i="19"/>
  <c r="Y119" i="19"/>
  <c r="Y104" i="19"/>
  <c r="Y102" i="19"/>
  <c r="Y107" i="19"/>
  <c r="Y94" i="19"/>
  <c r="Y95" i="19"/>
  <c r="Y90" i="19"/>
  <c r="Y85" i="19"/>
  <c r="Y76" i="19"/>
  <c r="Y83" i="19"/>
  <c r="Y70" i="19"/>
  <c r="Y67" i="19"/>
  <c r="Y60" i="19"/>
  <c r="Y59" i="19"/>
  <c r="Y51" i="19"/>
  <c r="Y41" i="19"/>
  <c r="Y30" i="19"/>
  <c r="Y27" i="19"/>
  <c r="Y14" i="19"/>
  <c r="Y10" i="19"/>
  <c r="AJ149" i="19"/>
  <c r="AJ145" i="19"/>
  <c r="AJ140" i="19"/>
  <c r="AJ136" i="19"/>
  <c r="AJ139" i="19"/>
  <c r="AJ130" i="19"/>
  <c r="AJ126" i="19"/>
  <c r="AJ123" i="19"/>
  <c r="AJ114" i="19"/>
  <c r="AJ119" i="19"/>
  <c r="AJ111" i="19"/>
  <c r="AJ105" i="19"/>
  <c r="AJ104" i="19"/>
  <c r="AJ99" i="19"/>
  <c r="AJ94" i="19"/>
  <c r="AJ87" i="19"/>
  <c r="AJ82" i="19"/>
  <c r="AJ85" i="19"/>
  <c r="AJ79" i="19"/>
  <c r="AJ74" i="19"/>
  <c r="AJ68" i="19"/>
  <c r="AJ65" i="19"/>
  <c r="AJ59" i="19"/>
  <c r="AJ56" i="19"/>
  <c r="AJ54" i="19"/>
  <c r="AJ47" i="19"/>
  <c r="AJ49" i="19"/>
  <c r="AJ42" i="19"/>
  <c r="AJ39" i="19"/>
  <c r="AJ36" i="19"/>
  <c r="AJ32" i="19"/>
  <c r="AJ24" i="19"/>
  <c r="AJ21" i="19"/>
  <c r="AJ12" i="19"/>
  <c r="AJ18" i="19"/>
  <c r="AJ7" i="19"/>
  <c r="AJ11" i="19"/>
  <c r="Y123" i="19"/>
  <c r="Y114" i="19"/>
  <c r="Y110" i="19"/>
  <c r="Y109" i="19"/>
  <c r="Y103" i="19"/>
  <c r="Y96" i="19"/>
  <c r="Y92" i="19"/>
  <c r="Y88" i="19"/>
  <c r="Y86" i="19"/>
  <c r="Y80" i="19"/>
  <c r="Y81" i="19"/>
  <c r="Y72" i="19"/>
  <c r="Y75" i="19"/>
  <c r="Y65" i="19"/>
  <c r="Y56" i="19"/>
  <c r="Y48" i="19"/>
  <c r="Y45" i="19"/>
  <c r="Y43" i="19"/>
  <c r="Y26" i="19"/>
  <c r="Y20" i="19"/>
  <c r="Y13" i="19"/>
  <c r="Y152" i="19"/>
  <c r="AJ148" i="19"/>
  <c r="AJ144" i="19"/>
  <c r="AJ141" i="19"/>
  <c r="AJ135" i="19"/>
  <c r="AJ132" i="19"/>
  <c r="AJ127" i="19"/>
  <c r="AJ124" i="19"/>
  <c r="AJ120" i="19"/>
  <c r="AJ118" i="19"/>
  <c r="AJ109" i="19"/>
  <c r="AJ107" i="19"/>
  <c r="AJ101" i="19"/>
  <c r="AJ106" i="19"/>
  <c r="AJ93" i="19"/>
  <c r="AJ95" i="19"/>
  <c r="AJ90" i="19"/>
  <c r="AJ86" i="19"/>
  <c r="AJ83" i="19"/>
  <c r="AJ76" i="19"/>
  <c r="AJ69" i="19"/>
  <c r="AJ71" i="19"/>
  <c r="AJ66" i="19"/>
  <c r="AJ63" i="19"/>
  <c r="AJ57" i="19"/>
  <c r="AJ55" i="19"/>
  <c r="AJ50" i="19"/>
  <c r="AJ43" i="19"/>
  <c r="AJ41" i="19"/>
  <c r="AJ33" i="19"/>
  <c r="AJ34" i="19"/>
  <c r="AJ28" i="19"/>
  <c r="AJ26" i="19"/>
  <c r="AJ20" i="19"/>
  <c r="AJ17" i="19"/>
  <c r="AJ14" i="19"/>
  <c r="AJ10" i="19"/>
  <c r="AJ153" i="19"/>
  <c r="AJ146" i="19"/>
  <c r="AJ143" i="19"/>
  <c r="AJ134" i="19"/>
  <c r="AJ133" i="19"/>
  <c r="AJ128" i="19"/>
  <c r="AJ125" i="19"/>
  <c r="AJ121" i="19"/>
  <c r="AJ117" i="19"/>
  <c r="AJ112" i="19"/>
  <c r="AJ108" i="19"/>
  <c r="AJ103" i="19"/>
  <c r="AJ98" i="19"/>
  <c r="AJ97" i="19"/>
  <c r="AJ92" i="19"/>
  <c r="AJ88" i="19"/>
  <c r="AJ80" i="19"/>
  <c r="AJ84" i="19"/>
  <c r="AJ78" i="19"/>
  <c r="AJ73" i="19"/>
  <c r="AJ70" i="19"/>
  <c r="AJ67" i="19"/>
  <c r="AJ62" i="19"/>
  <c r="AJ58" i="19"/>
  <c r="AJ52" i="19"/>
  <c r="AJ48" i="19"/>
  <c r="AJ46" i="19"/>
  <c r="AJ37" i="19"/>
  <c r="AJ38" i="19"/>
  <c r="AJ31" i="19"/>
  <c r="AJ25" i="19"/>
  <c r="AJ27" i="19"/>
  <c r="AJ22" i="19"/>
  <c r="AJ15" i="19"/>
  <c r="AJ13" i="19"/>
  <c r="AJ9" i="19"/>
  <c r="AJ151" i="19"/>
  <c r="AJ147" i="19"/>
  <c r="AJ150" i="19"/>
  <c r="Y64" i="19"/>
  <c r="Y58" i="19"/>
  <c r="Y54" i="19"/>
  <c r="Y50" i="19"/>
  <c r="Y49" i="19"/>
  <c r="Y42" i="19"/>
  <c r="Y38" i="19"/>
  <c r="Y32" i="19"/>
  <c r="Y33" i="19"/>
  <c r="Y29" i="19"/>
  <c r="Y22" i="19"/>
  <c r="Y23" i="19"/>
  <c r="Y12" i="19"/>
  <c r="Y8" i="19"/>
  <c r="Y9" i="19"/>
  <c r="Y153" i="19"/>
  <c r="Y151" i="19"/>
  <c r="Y66" i="19"/>
  <c r="Y62" i="19"/>
  <c r="Y61" i="19"/>
  <c r="Y52" i="19"/>
  <c r="Y55" i="19"/>
  <c r="Y44" i="19"/>
  <c r="Y40" i="19"/>
  <c r="Y36" i="19"/>
  <c r="Y37" i="19"/>
  <c r="Y28" i="19"/>
  <c r="Y25" i="19"/>
  <c r="Y21" i="19"/>
  <c r="Y16" i="19"/>
  <c r="Y19" i="19"/>
  <c r="Y7" i="19"/>
  <c r="Y11" i="19"/>
  <c r="CZ49" i="61"/>
  <c r="CH49" i="61"/>
  <c r="EK42" i="61"/>
  <c r="EN41" i="61"/>
  <c r="EO41" i="61" s="1"/>
  <c r="EJ49" i="61"/>
  <c r="CQ49" i="61"/>
  <c r="CV49" i="61" s="1"/>
  <c r="BV50" i="61"/>
  <c r="CD49" i="61"/>
  <c r="DA48" i="61"/>
  <c r="CJ48" i="61"/>
  <c r="CL49" i="61"/>
  <c r="DB49" i="61"/>
  <c r="EH49" i="61"/>
  <c r="HX50" i="61"/>
  <c r="HY49" i="61"/>
  <c r="HZ49" i="61" s="1"/>
  <c r="IB49" i="61"/>
  <c r="IQ49" i="61" s="1"/>
  <c r="IR49" i="61" s="1"/>
  <c r="IS49" i="61" s="1"/>
  <c r="CP50" i="61"/>
  <c r="CU50" i="61" s="1"/>
  <c r="BU51" i="61"/>
  <c r="CC50" i="61"/>
  <c r="BW51" i="61"/>
  <c r="CR50" i="61"/>
  <c r="CW50" i="61" s="1"/>
  <c r="CE50" i="61"/>
  <c r="CQ41" i="1"/>
  <c r="CV41" i="1" s="1"/>
  <c r="G41" i="19" s="1"/>
  <c r="BV42" i="1"/>
  <c r="CD41" i="1"/>
  <c r="ET33" i="1"/>
  <c r="BW42" i="1"/>
  <c r="CE41" i="1"/>
  <c r="CR41" i="1"/>
  <c r="CW41" i="1" s="1"/>
  <c r="O41" i="19" s="1"/>
  <c r="IN40" i="1"/>
  <c r="JC40" i="1" s="1"/>
  <c r="JD40" i="1" s="1"/>
  <c r="JE40" i="1" s="1"/>
  <c r="S40" i="19" s="1"/>
  <c r="IJ41" i="1"/>
  <c r="IK40" i="1"/>
  <c r="IL40" i="1" s="1"/>
  <c r="N40" i="19" s="1"/>
  <c r="DA40" i="1"/>
  <c r="CJ40" i="1"/>
  <c r="ER38" i="1"/>
  <c r="ER39" i="1" s="1"/>
  <c r="ER40" i="1" s="1"/>
  <c r="ES38" i="1"/>
  <c r="ES39" i="1" s="1"/>
  <c r="ES40" i="1" s="1"/>
  <c r="EQ40" i="1"/>
  <c r="CL40" i="1"/>
  <c r="DB40" i="1"/>
  <c r="D40" i="19" s="1"/>
  <c r="CH42" i="1"/>
  <c r="CZ42" i="1"/>
  <c r="C42" i="19" s="1"/>
  <c r="BU44" i="1"/>
  <c r="CP43" i="1"/>
  <c r="CU43" i="1" s="1"/>
  <c r="F43" i="19" s="1"/>
  <c r="CC43" i="1"/>
  <c r="C89" i="2" l="1"/>
  <c r="FF28" i="1"/>
  <c r="B88" i="2"/>
  <c r="FE27" i="1"/>
  <c r="Y2" i="19"/>
  <c r="EX33" i="1"/>
  <c r="AJ2" i="19"/>
  <c r="AI152" i="19"/>
  <c r="AI154" i="19"/>
  <c r="AI153" i="19"/>
  <c r="AI11" i="19"/>
  <c r="AI10" i="19"/>
  <c r="AI6" i="19"/>
  <c r="AI14" i="19"/>
  <c r="AI9" i="19"/>
  <c r="AI7" i="19"/>
  <c r="AI15" i="19"/>
  <c r="AI8" i="19"/>
  <c r="AI18" i="19"/>
  <c r="AI12" i="19"/>
  <c r="AI16" i="19"/>
  <c r="AI13" i="19"/>
  <c r="AI22" i="19"/>
  <c r="AI19" i="19"/>
  <c r="AI17" i="19"/>
  <c r="AI23" i="19"/>
  <c r="AI20" i="19"/>
  <c r="AI25" i="19"/>
  <c r="AI27" i="19"/>
  <c r="AI21" i="19"/>
  <c r="AI24" i="19"/>
  <c r="AI26" i="19"/>
  <c r="AI30" i="19"/>
  <c r="AI29" i="19"/>
  <c r="AI28" i="19"/>
  <c r="AI33" i="19"/>
  <c r="AI35" i="19"/>
  <c r="AI34" i="19"/>
  <c r="AI31" i="19"/>
  <c r="AI32" i="19"/>
  <c r="AI37" i="19"/>
  <c r="AI38" i="19"/>
  <c r="AI36" i="19"/>
  <c r="AI39" i="19"/>
  <c r="AI42" i="19"/>
  <c r="AI40" i="19"/>
  <c r="AI46" i="19"/>
  <c r="AI41" i="19"/>
  <c r="AI44" i="19"/>
  <c r="AI43" i="19"/>
  <c r="AI47" i="19"/>
  <c r="AI50" i="19"/>
  <c r="AI48" i="19"/>
  <c r="AI45" i="19"/>
  <c r="AI51" i="19"/>
  <c r="AI52" i="19"/>
  <c r="AI54" i="19"/>
  <c r="AI55" i="19"/>
  <c r="AI49" i="19"/>
  <c r="AI53" i="19"/>
  <c r="AI58" i="19"/>
  <c r="AI56" i="19"/>
  <c r="AI57" i="19"/>
  <c r="AI60" i="19"/>
  <c r="AI62" i="19"/>
  <c r="AI63" i="19"/>
  <c r="AI59" i="19"/>
  <c r="AI61" i="19"/>
  <c r="AI67" i="19"/>
  <c r="AI64" i="19"/>
  <c r="AI66" i="19"/>
  <c r="AI70" i="19"/>
  <c r="AI65" i="19"/>
  <c r="AI68" i="19"/>
  <c r="AI74" i="19"/>
  <c r="AI71" i="19"/>
  <c r="AI69" i="19"/>
  <c r="AI73" i="19"/>
  <c r="AI72" i="19"/>
  <c r="AI77" i="19"/>
  <c r="AI79" i="19"/>
  <c r="AI75" i="19"/>
  <c r="AI78" i="19"/>
  <c r="AI76" i="19"/>
  <c r="AI80" i="19"/>
  <c r="AI83" i="19"/>
  <c r="AI82" i="19"/>
  <c r="AI87" i="19"/>
  <c r="AI85" i="19"/>
  <c r="AI81" i="19"/>
  <c r="AI84" i="19"/>
  <c r="AI86" i="19"/>
  <c r="AI90" i="19"/>
  <c r="AI91" i="19"/>
  <c r="AI89" i="19"/>
  <c r="AI88" i="19"/>
  <c r="AI92" i="19"/>
  <c r="AI95" i="19"/>
  <c r="AI94" i="19"/>
  <c r="AI96" i="19"/>
  <c r="AI93" i="19"/>
  <c r="AI99" i="19"/>
  <c r="AI98" i="19"/>
  <c r="AI101" i="19"/>
  <c r="AI102" i="19"/>
  <c r="AI97" i="19"/>
  <c r="AI100" i="19"/>
  <c r="AI106" i="19"/>
  <c r="AI103" i="19"/>
  <c r="AI104" i="19"/>
  <c r="AI107" i="19"/>
  <c r="AI110" i="19"/>
  <c r="AI108" i="19"/>
  <c r="AI111" i="19"/>
  <c r="AI105" i="19"/>
  <c r="AI109" i="19"/>
  <c r="AI112" i="19"/>
  <c r="AI114" i="19"/>
  <c r="AI115" i="19"/>
  <c r="AI118" i="19"/>
  <c r="AI116" i="19"/>
  <c r="AI117" i="19"/>
  <c r="AI113" i="19"/>
  <c r="AI120" i="19"/>
  <c r="AI119" i="19"/>
  <c r="AI122" i="19"/>
  <c r="AI125" i="19"/>
  <c r="AI123" i="19"/>
  <c r="AI124" i="19"/>
  <c r="AI126" i="19"/>
  <c r="AI127" i="19"/>
  <c r="AI121" i="19"/>
  <c r="AI130" i="19"/>
  <c r="AI128" i="19"/>
  <c r="AI129" i="19"/>
  <c r="AI132" i="19"/>
  <c r="AI135" i="19"/>
  <c r="AI134" i="19"/>
  <c r="AI131" i="19"/>
  <c r="AI133" i="19"/>
  <c r="AI136" i="19"/>
  <c r="AI137" i="19"/>
  <c r="AI138" i="19"/>
  <c r="AI142" i="19"/>
  <c r="AI139" i="19"/>
  <c r="AI143" i="19"/>
  <c r="AI140" i="19"/>
  <c r="AI141" i="19"/>
  <c r="AI146" i="19"/>
  <c r="AI144" i="19"/>
  <c r="AI147" i="19"/>
  <c r="AI148" i="19"/>
  <c r="AI145" i="19"/>
  <c r="AI150" i="19"/>
  <c r="AI149" i="19"/>
  <c r="AI151" i="19"/>
  <c r="BW52" i="61"/>
  <c r="CR51" i="61"/>
  <c r="CW51" i="61" s="1"/>
  <c r="CE51" i="61"/>
  <c r="CH50" i="61"/>
  <c r="CZ50" i="61"/>
  <c r="DA49" i="61"/>
  <c r="CJ49" i="61"/>
  <c r="CL50" i="61"/>
  <c r="DB50" i="61"/>
  <c r="EH50" i="61"/>
  <c r="CP51" i="61"/>
  <c r="CU51" i="61" s="1"/>
  <c r="BU52" i="61"/>
  <c r="CC51" i="61"/>
  <c r="HX51" i="61"/>
  <c r="HY50" i="61"/>
  <c r="HZ50" i="61" s="1"/>
  <c r="IB50" i="61"/>
  <c r="IQ50" i="61" s="1"/>
  <c r="IR50" i="61" s="1"/>
  <c r="IS50" i="61" s="1"/>
  <c r="CQ50" i="61"/>
  <c r="CV50" i="61" s="1"/>
  <c r="BV51" i="61"/>
  <c r="CD50" i="61"/>
  <c r="EK43" i="61"/>
  <c r="EN42" i="61"/>
  <c r="EO42" i="61" s="1"/>
  <c r="ES41" i="1"/>
  <c r="CL41" i="1"/>
  <c r="DB41" i="1"/>
  <c r="D41" i="19" s="1"/>
  <c r="EQ41" i="1"/>
  <c r="CJ41" i="1"/>
  <c r="DA41" i="1"/>
  <c r="IN41" i="1"/>
  <c r="JC41" i="1" s="1"/>
  <c r="JD41" i="1" s="1"/>
  <c r="JE41" i="1" s="1"/>
  <c r="S41" i="19" s="1"/>
  <c r="IK41" i="1"/>
  <c r="IL41" i="1" s="1"/>
  <c r="N41" i="19" s="1"/>
  <c r="IJ42" i="1"/>
  <c r="CE42" i="1"/>
  <c r="BW43" i="1"/>
  <c r="CR42" i="1"/>
  <c r="CW42" i="1" s="1"/>
  <c r="O42" i="19" s="1"/>
  <c r="CQ42" i="1"/>
  <c r="CV42" i="1" s="1"/>
  <c r="G42" i="19" s="1"/>
  <c r="CD42" i="1"/>
  <c r="BV43" i="1"/>
  <c r="ET34" i="1"/>
  <c r="CC44" i="1"/>
  <c r="CP44" i="1"/>
  <c r="CU44" i="1" s="1"/>
  <c r="F44" i="19" s="1"/>
  <c r="BU45" i="1"/>
  <c r="CH43" i="1"/>
  <c r="CZ43" i="1"/>
  <c r="C43" i="19" s="1"/>
  <c r="B87" i="2" l="1"/>
  <c r="FE26" i="1"/>
  <c r="C88" i="2"/>
  <c r="FF27" i="1"/>
  <c r="EX34" i="1"/>
  <c r="AI2" i="19"/>
  <c r="EK44" i="61"/>
  <c r="EN43" i="61"/>
  <c r="EO43" i="61" s="1"/>
  <c r="BU53" i="61"/>
  <c r="CP52" i="61"/>
  <c r="CU52" i="61" s="1"/>
  <c r="CC52" i="61"/>
  <c r="DA50" i="61"/>
  <c r="CJ50" i="61"/>
  <c r="DB51" i="61"/>
  <c r="CL51" i="61"/>
  <c r="EH51" i="61"/>
  <c r="BV52" i="61"/>
  <c r="CQ51" i="61"/>
  <c r="CV51" i="61" s="1"/>
  <c r="CD51" i="61"/>
  <c r="HX52" i="61"/>
  <c r="HY51" i="61"/>
  <c r="HZ51" i="61" s="1"/>
  <c r="IB51" i="61"/>
  <c r="IQ51" i="61" s="1"/>
  <c r="IR51" i="61" s="1"/>
  <c r="IS51" i="61" s="1"/>
  <c r="CZ51" i="61"/>
  <c r="CH51" i="61"/>
  <c r="CR52" i="61"/>
  <c r="CW52" i="61" s="1"/>
  <c r="BW53" i="61"/>
  <c r="CE52" i="61"/>
  <c r="ET35" i="1"/>
  <c r="CQ43" i="1"/>
  <c r="CV43" i="1" s="1"/>
  <c r="G43" i="19" s="1"/>
  <c r="CD43" i="1"/>
  <c r="BV44" i="1"/>
  <c r="DA42" i="1"/>
  <c r="CJ42" i="1"/>
  <c r="CL42" i="1"/>
  <c r="DB42" i="1"/>
  <c r="D42" i="19" s="1"/>
  <c r="EQ42" i="1"/>
  <c r="BW44" i="1"/>
  <c r="CR43" i="1"/>
  <c r="CW43" i="1" s="1"/>
  <c r="O43" i="19" s="1"/>
  <c r="CE43" i="1"/>
  <c r="IN42" i="1"/>
  <c r="JC42" i="1" s="1"/>
  <c r="JD42" i="1" s="1"/>
  <c r="JE42" i="1" s="1"/>
  <c r="S42" i="19" s="1"/>
  <c r="IJ43" i="1"/>
  <c r="IK42" i="1"/>
  <c r="IL42" i="1" s="1"/>
  <c r="N42" i="19" s="1"/>
  <c r="CC45" i="1"/>
  <c r="CP45" i="1"/>
  <c r="CU45" i="1" s="1"/>
  <c r="F45" i="19" s="1"/>
  <c r="BU46" i="1"/>
  <c r="CH44" i="1"/>
  <c r="CZ44" i="1"/>
  <c r="C44" i="19" s="1"/>
  <c r="C87" i="2" l="1"/>
  <c r="FF26" i="1"/>
  <c r="B86" i="2"/>
  <c r="FE25" i="1"/>
  <c r="EX35" i="1"/>
  <c r="DA51" i="61"/>
  <c r="CJ51" i="61"/>
  <c r="EK45" i="61"/>
  <c r="EN44" i="61"/>
  <c r="EO44" i="61" s="1"/>
  <c r="CR53" i="61"/>
  <c r="CW53" i="61" s="1"/>
  <c r="BW54" i="61"/>
  <c r="CE53" i="61"/>
  <c r="CZ52" i="61"/>
  <c r="CH52" i="61"/>
  <c r="BV53" i="61"/>
  <c r="CQ52" i="61"/>
  <c r="CV52" i="61" s="1"/>
  <c r="CD52" i="61"/>
  <c r="BU54" i="61"/>
  <c r="CP53" i="61"/>
  <c r="CU53" i="61" s="1"/>
  <c r="CC53" i="61"/>
  <c r="CL52" i="61"/>
  <c r="DB52" i="61"/>
  <c r="EH52" i="61"/>
  <c r="DY16" i="61"/>
  <c r="EB16" i="61" s="1"/>
  <c r="EI49" i="61" s="1"/>
  <c r="HX53" i="61"/>
  <c r="HY52" i="61"/>
  <c r="HZ52" i="61" s="1"/>
  <c r="IB52" i="61"/>
  <c r="IQ52" i="61" s="1"/>
  <c r="IR52" i="61" s="1"/>
  <c r="IS52" i="61" s="1"/>
  <c r="CJ43" i="1"/>
  <c r="DA43" i="1"/>
  <c r="IJ44" i="1"/>
  <c r="IN43" i="1"/>
  <c r="JC43" i="1" s="1"/>
  <c r="JD43" i="1" s="1"/>
  <c r="JE43" i="1" s="1"/>
  <c r="S43" i="19" s="1"/>
  <c r="IK43" i="1"/>
  <c r="IL43" i="1" s="1"/>
  <c r="N43" i="19" s="1"/>
  <c r="CR44" i="1"/>
  <c r="CW44" i="1" s="1"/>
  <c r="O44" i="19" s="1"/>
  <c r="CE44" i="1"/>
  <c r="EH14" i="1" s="1"/>
  <c r="EK14" i="1" s="1"/>
  <c r="ER41" i="1" s="1"/>
  <c r="BW45" i="1"/>
  <c r="EQ43" i="1"/>
  <c r="DB43" i="1"/>
  <c r="D43" i="19" s="1"/>
  <c r="CL43" i="1"/>
  <c r="CD44" i="1"/>
  <c r="CQ44" i="1"/>
  <c r="CV44" i="1" s="1"/>
  <c r="G44" i="19" s="1"/>
  <c r="BV45" i="1"/>
  <c r="ET36" i="1"/>
  <c r="CC46" i="1"/>
  <c r="CP46" i="1"/>
  <c r="CU46" i="1" s="1"/>
  <c r="F46" i="19" s="1"/>
  <c r="BU47" i="1"/>
  <c r="CH45" i="1"/>
  <c r="CZ45" i="1"/>
  <c r="C45" i="19" s="1"/>
  <c r="B85" i="2" l="1"/>
  <c r="FE24" i="1"/>
  <c r="C86" i="2"/>
  <c r="FF25" i="1"/>
  <c r="EX36" i="1"/>
  <c r="CP54" i="61"/>
  <c r="CU54" i="61" s="1"/>
  <c r="BU55" i="61"/>
  <c r="CC54" i="61"/>
  <c r="HX54" i="61"/>
  <c r="HY53" i="61"/>
  <c r="HZ53" i="61" s="1"/>
  <c r="IB53" i="61"/>
  <c r="IQ53" i="61" s="1"/>
  <c r="IR53" i="61" s="1"/>
  <c r="IS53" i="61" s="1"/>
  <c r="DA52" i="61"/>
  <c r="CJ52" i="61"/>
  <c r="EJ50" i="61"/>
  <c r="EJ51" i="61" s="1"/>
  <c r="EJ52" i="61" s="1"/>
  <c r="EJ53" i="61" s="1"/>
  <c r="EI50" i="61"/>
  <c r="EI51" i="61" s="1"/>
  <c r="EI52" i="61" s="1"/>
  <c r="CZ53" i="61"/>
  <c r="CH53" i="61"/>
  <c r="CL53" i="61"/>
  <c r="DB53" i="61"/>
  <c r="EH53" i="61"/>
  <c r="EK46" i="61"/>
  <c r="EN45" i="61"/>
  <c r="EO45" i="61" s="1"/>
  <c r="CQ53" i="61"/>
  <c r="CV53" i="61" s="1"/>
  <c r="BV54" i="61"/>
  <c r="CD53" i="61"/>
  <c r="BW55" i="61"/>
  <c r="CR54" i="61"/>
  <c r="CW54" i="61" s="1"/>
  <c r="CE54" i="61"/>
  <c r="ET37" i="1"/>
  <c r="BW46" i="1"/>
  <c r="CE45" i="1"/>
  <c r="CR45" i="1"/>
  <c r="CW45" i="1" s="1"/>
  <c r="O45" i="19" s="1"/>
  <c r="BV46" i="1"/>
  <c r="CQ45" i="1"/>
  <c r="CV45" i="1" s="1"/>
  <c r="G45" i="19" s="1"/>
  <c r="CD45" i="1"/>
  <c r="DB44" i="1"/>
  <c r="D44" i="19" s="1"/>
  <c r="CL44" i="1"/>
  <c r="EQ44" i="1"/>
  <c r="IJ45" i="1"/>
  <c r="IN44" i="1"/>
  <c r="JC44" i="1" s="1"/>
  <c r="JD44" i="1" s="1"/>
  <c r="JE44" i="1" s="1"/>
  <c r="S44" i="19" s="1"/>
  <c r="IK44" i="1"/>
  <c r="IL44" i="1" s="1"/>
  <c r="N44" i="19" s="1"/>
  <c r="ES42" i="1"/>
  <c r="ES43" i="1" s="1"/>
  <c r="ES44" i="1" s="1"/>
  <c r="ER42" i="1"/>
  <c r="ER43" i="1" s="1"/>
  <c r="ER44" i="1" s="1"/>
  <c r="CJ44" i="1"/>
  <c r="DA44" i="1"/>
  <c r="BU48" i="1"/>
  <c r="CP47" i="1"/>
  <c r="CU47" i="1" s="1"/>
  <c r="F47" i="19" s="1"/>
  <c r="CC47" i="1"/>
  <c r="CH46" i="1"/>
  <c r="CZ46" i="1"/>
  <c r="C46" i="19" s="1"/>
  <c r="C85" i="2" l="1"/>
  <c r="FF24" i="1"/>
  <c r="B84" i="2"/>
  <c r="FE23" i="1"/>
  <c r="EX37" i="1"/>
  <c r="DA53" i="61"/>
  <c r="CJ53" i="61"/>
  <c r="CL54" i="61"/>
  <c r="DB54" i="61"/>
  <c r="EH54" i="61"/>
  <c r="CQ54" i="61"/>
  <c r="CV54" i="61" s="1"/>
  <c r="BV55" i="61"/>
  <c r="CD54" i="61"/>
  <c r="HX55" i="61"/>
  <c r="HY54" i="61"/>
  <c r="HZ54" i="61" s="1"/>
  <c r="IB54" i="61"/>
  <c r="IQ54" i="61" s="1"/>
  <c r="IR54" i="61" s="1"/>
  <c r="IS54" i="61" s="1"/>
  <c r="EK47" i="61"/>
  <c r="EN46" i="61"/>
  <c r="EO46" i="61" s="1"/>
  <c r="CH54" i="61"/>
  <c r="CZ54" i="61"/>
  <c r="BW56" i="61"/>
  <c r="CR55" i="61"/>
  <c r="CW55" i="61" s="1"/>
  <c r="CE55" i="61"/>
  <c r="CP55" i="61"/>
  <c r="CU55" i="61" s="1"/>
  <c r="BU56" i="61"/>
  <c r="CC55" i="61"/>
  <c r="ES45" i="1"/>
  <c r="IK45" i="1"/>
  <c r="IL45" i="1" s="1"/>
  <c r="N45" i="19" s="1"/>
  <c r="IN45" i="1"/>
  <c r="JC45" i="1" s="1"/>
  <c r="JD45" i="1" s="1"/>
  <c r="JE45" i="1" s="1"/>
  <c r="S45" i="19" s="1"/>
  <c r="IJ46" i="1"/>
  <c r="DA45" i="1"/>
  <c r="CJ45" i="1"/>
  <c r="EQ45" i="1"/>
  <c r="DB45" i="1"/>
  <c r="D45" i="19" s="1"/>
  <c r="CL45" i="1"/>
  <c r="BW47" i="1"/>
  <c r="CE46" i="1"/>
  <c r="CR46" i="1"/>
  <c r="CW46" i="1" s="1"/>
  <c r="O46" i="19" s="1"/>
  <c r="CQ46" i="1"/>
  <c r="CV46" i="1" s="1"/>
  <c r="G46" i="19" s="1"/>
  <c r="CD46" i="1"/>
  <c r="BV47" i="1"/>
  <c r="ET38" i="1"/>
  <c r="CZ47" i="1"/>
  <c r="C47" i="19" s="1"/>
  <c r="CH47" i="1"/>
  <c r="CC48" i="1"/>
  <c r="BU49" i="1"/>
  <c r="CP48" i="1"/>
  <c r="CU48" i="1" s="1"/>
  <c r="F48" i="19" s="1"/>
  <c r="B83" i="2" l="1"/>
  <c r="FE22" i="1"/>
  <c r="C84" i="2"/>
  <c r="FF23" i="1"/>
  <c r="EX38" i="1"/>
  <c r="DA54" i="61"/>
  <c r="CJ54" i="61"/>
  <c r="DB55" i="61"/>
  <c r="CL55" i="61"/>
  <c r="EH55" i="61"/>
  <c r="BV56" i="61"/>
  <c r="CQ55" i="61"/>
  <c r="CV55" i="61" s="1"/>
  <c r="CD55" i="61"/>
  <c r="BU57" i="61"/>
  <c r="CP56" i="61"/>
  <c r="CU56" i="61" s="1"/>
  <c r="CC56" i="61"/>
  <c r="CR56" i="61"/>
  <c r="CW56" i="61" s="1"/>
  <c r="BW57" i="61"/>
  <c r="CE56" i="61"/>
  <c r="CZ55" i="61"/>
  <c r="CH55" i="61"/>
  <c r="HX56" i="61"/>
  <c r="HY55" i="61"/>
  <c r="HZ55" i="61" s="1"/>
  <c r="IB55" i="61"/>
  <c r="IQ55" i="61" s="1"/>
  <c r="IR55" i="61" s="1"/>
  <c r="IS55" i="61" s="1"/>
  <c r="EK48" i="61"/>
  <c r="EN47" i="61"/>
  <c r="EO47" i="61" s="1"/>
  <c r="ET39" i="1"/>
  <c r="IN46" i="1"/>
  <c r="JC46" i="1" s="1"/>
  <c r="JD46" i="1" s="1"/>
  <c r="JE46" i="1" s="1"/>
  <c r="S46" i="19" s="1"/>
  <c r="IK46" i="1"/>
  <c r="IL46" i="1" s="1"/>
  <c r="N46" i="19" s="1"/>
  <c r="IJ47" i="1"/>
  <c r="BV48" i="1"/>
  <c r="CQ47" i="1"/>
  <c r="CV47" i="1" s="1"/>
  <c r="G47" i="19" s="1"/>
  <c r="CD47" i="1"/>
  <c r="EQ46" i="1"/>
  <c r="CL46" i="1"/>
  <c r="DB46" i="1"/>
  <c r="D46" i="19" s="1"/>
  <c r="CJ46" i="1"/>
  <c r="DA46" i="1"/>
  <c r="CE47" i="1"/>
  <c r="BW48" i="1"/>
  <c r="CR47" i="1"/>
  <c r="CW47" i="1" s="1"/>
  <c r="O47" i="19" s="1"/>
  <c r="CC49" i="1"/>
  <c r="CP49" i="1"/>
  <c r="CU49" i="1" s="1"/>
  <c r="F49" i="19" s="1"/>
  <c r="BU50" i="1"/>
  <c r="CZ48" i="1"/>
  <c r="C48" i="19" s="1"/>
  <c r="CH48" i="1"/>
  <c r="C83" i="2" l="1"/>
  <c r="FF22" i="1"/>
  <c r="B82" i="2"/>
  <c r="FE21" i="1"/>
  <c r="EX39" i="1"/>
  <c r="DA55" i="61"/>
  <c r="CJ55" i="61"/>
  <c r="CZ56" i="61"/>
  <c r="CH56" i="61"/>
  <c r="EK49" i="61"/>
  <c r="EN48" i="61"/>
  <c r="EO48" i="61" s="1"/>
  <c r="CL56" i="61"/>
  <c r="DB56" i="61"/>
  <c r="EH56" i="61"/>
  <c r="DY17" i="61"/>
  <c r="EB17" i="61" s="1"/>
  <c r="EI53" i="61" s="1"/>
  <c r="BV57" i="61"/>
  <c r="CQ56" i="61"/>
  <c r="CV56" i="61" s="1"/>
  <c r="CD56" i="61"/>
  <c r="HX57" i="61"/>
  <c r="HY56" i="61"/>
  <c r="HZ56" i="61" s="1"/>
  <c r="IB56" i="61"/>
  <c r="IQ56" i="61" s="1"/>
  <c r="IR56" i="61" s="1"/>
  <c r="IS56" i="61" s="1"/>
  <c r="BW58" i="61"/>
  <c r="CR57" i="61"/>
  <c r="CW57" i="61" s="1"/>
  <c r="CE57" i="61"/>
  <c r="BU58" i="61"/>
  <c r="CP57" i="61"/>
  <c r="CU57" i="61" s="1"/>
  <c r="CC57" i="61"/>
  <c r="CJ47" i="1"/>
  <c r="DA47" i="1"/>
  <c r="CR48" i="1"/>
  <c r="CW48" i="1" s="1"/>
  <c r="O48" i="19" s="1"/>
  <c r="CE48" i="1"/>
  <c r="BW49" i="1"/>
  <c r="DB47" i="1"/>
  <c r="D47" i="19" s="1"/>
  <c r="EQ47" i="1"/>
  <c r="CL47" i="1"/>
  <c r="CD48" i="1"/>
  <c r="BV49" i="1"/>
  <c r="CQ48" i="1"/>
  <c r="CV48" i="1" s="1"/>
  <c r="G48" i="19" s="1"/>
  <c r="IN47" i="1"/>
  <c r="JC47" i="1" s="1"/>
  <c r="JD47" i="1" s="1"/>
  <c r="JE47" i="1" s="1"/>
  <c r="S47" i="19" s="1"/>
  <c r="IJ48" i="1"/>
  <c r="IK47" i="1"/>
  <c r="IL47" i="1" s="1"/>
  <c r="N47" i="19" s="1"/>
  <c r="ET40" i="1"/>
  <c r="BU51" i="1"/>
  <c r="CP50" i="1"/>
  <c r="CU50" i="1" s="1"/>
  <c r="F50" i="19" s="1"/>
  <c r="CC50" i="1"/>
  <c r="CZ49" i="1"/>
  <c r="C49" i="19" s="1"/>
  <c r="CH49" i="1"/>
  <c r="B81" i="2" l="1"/>
  <c r="FE20" i="1"/>
  <c r="C82" i="2"/>
  <c r="FF21" i="1"/>
  <c r="EX40" i="1"/>
  <c r="BU59" i="61"/>
  <c r="CP58" i="61"/>
  <c r="CU58" i="61" s="1"/>
  <c r="CC58" i="61"/>
  <c r="CL57" i="61"/>
  <c r="DB57" i="61"/>
  <c r="EH57" i="61"/>
  <c r="BV58" i="61"/>
  <c r="CQ57" i="61"/>
  <c r="CV57" i="61" s="1"/>
  <c r="CD57" i="61"/>
  <c r="HX58" i="61"/>
  <c r="HY57" i="61"/>
  <c r="HZ57" i="61" s="1"/>
  <c r="IB57" i="61"/>
  <c r="IQ57" i="61" s="1"/>
  <c r="IR57" i="61" s="1"/>
  <c r="IS57" i="61" s="1"/>
  <c r="EJ54" i="61"/>
  <c r="EJ55" i="61" s="1"/>
  <c r="EJ56" i="61" s="1"/>
  <c r="EJ57" i="61" s="1"/>
  <c r="EI54" i="61"/>
  <c r="EI55" i="61" s="1"/>
  <c r="EI56" i="61" s="1"/>
  <c r="CZ57" i="61"/>
  <c r="CH57" i="61"/>
  <c r="BW59" i="61"/>
  <c r="CR58" i="61"/>
  <c r="CW58" i="61" s="1"/>
  <c r="CE58" i="61"/>
  <c r="DA56" i="61"/>
  <c r="CJ56" i="61"/>
  <c r="EN49" i="61"/>
  <c r="EO49" i="61" s="1"/>
  <c r="EK50" i="61"/>
  <c r="ET41" i="1"/>
  <c r="DB48" i="1"/>
  <c r="D48" i="19" s="1"/>
  <c r="CL48" i="1"/>
  <c r="EQ48" i="1"/>
  <c r="CD49" i="1"/>
  <c r="BV50" i="1"/>
  <c r="CQ49" i="1"/>
  <c r="CV49" i="1" s="1"/>
  <c r="G49" i="19" s="1"/>
  <c r="IK48" i="1"/>
  <c r="IL48" i="1" s="1"/>
  <c r="N48" i="19" s="1"/>
  <c r="IJ49" i="1"/>
  <c r="IN48" i="1"/>
  <c r="JC48" i="1" s="1"/>
  <c r="JD48" i="1" s="1"/>
  <c r="JE48" i="1" s="1"/>
  <c r="S48" i="19" s="1"/>
  <c r="CJ48" i="1"/>
  <c r="DA48" i="1"/>
  <c r="EH15" i="1"/>
  <c r="EK15" i="1" s="1"/>
  <c r="ER45" i="1" s="1"/>
  <c r="CR49" i="1"/>
  <c r="CW49" i="1" s="1"/>
  <c r="O49" i="19" s="1"/>
  <c r="BW50" i="1"/>
  <c r="CE49" i="1"/>
  <c r="CZ50" i="1"/>
  <c r="C50" i="19" s="1"/>
  <c r="CH50" i="1"/>
  <c r="BU52" i="1"/>
  <c r="CP51" i="1"/>
  <c r="CU51" i="1" s="1"/>
  <c r="F51" i="19" s="1"/>
  <c r="CC51" i="1"/>
  <c r="C81" i="2" l="1"/>
  <c r="FF20" i="1"/>
  <c r="B80" i="2"/>
  <c r="FE19" i="1"/>
  <c r="EX41" i="1"/>
  <c r="EK51" i="61"/>
  <c r="EN50" i="61"/>
  <c r="EO50" i="61" s="1"/>
  <c r="CL58" i="61"/>
  <c r="DB58" i="61"/>
  <c r="EH58" i="61"/>
  <c r="CQ58" i="61"/>
  <c r="CV58" i="61" s="1"/>
  <c r="BV59" i="61"/>
  <c r="CD58" i="61"/>
  <c r="HX59" i="61"/>
  <c r="HY58" i="61"/>
  <c r="HZ58" i="61" s="1"/>
  <c r="IB58" i="61"/>
  <c r="IQ58" i="61" s="1"/>
  <c r="IR58" i="61" s="1"/>
  <c r="IS58" i="61" s="1"/>
  <c r="CH58" i="61"/>
  <c r="CZ58" i="61"/>
  <c r="BW60" i="61"/>
  <c r="CR59" i="61"/>
  <c r="CW59" i="61" s="1"/>
  <c r="CE59" i="61"/>
  <c r="DA57" i="61"/>
  <c r="CJ57" i="61"/>
  <c r="CP59" i="61"/>
  <c r="CU59" i="61" s="1"/>
  <c r="BU60" i="61"/>
  <c r="CC59" i="61"/>
  <c r="CR50" i="1"/>
  <c r="CW50" i="1" s="1"/>
  <c r="O50" i="19" s="1"/>
  <c r="BW51" i="1"/>
  <c r="CE50" i="1"/>
  <c r="CD50" i="1"/>
  <c r="CQ50" i="1"/>
  <c r="CV50" i="1" s="1"/>
  <c r="G50" i="19" s="1"/>
  <c r="BV51" i="1"/>
  <c r="ER46" i="1"/>
  <c r="ER47" i="1" s="1"/>
  <c r="ER48" i="1" s="1"/>
  <c r="ES46" i="1"/>
  <c r="ES47" i="1" s="1"/>
  <c r="ES48" i="1" s="1"/>
  <c r="ES49" i="1" s="1"/>
  <c r="IK49" i="1"/>
  <c r="IL49" i="1" s="1"/>
  <c r="N49" i="19" s="1"/>
  <c r="IN49" i="1"/>
  <c r="JC49" i="1" s="1"/>
  <c r="JD49" i="1" s="1"/>
  <c r="JE49" i="1" s="1"/>
  <c r="S49" i="19" s="1"/>
  <c r="IJ50" i="1"/>
  <c r="DA49" i="1"/>
  <c r="CJ49" i="1"/>
  <c r="ET42" i="1"/>
  <c r="CL49" i="1"/>
  <c r="DB49" i="1"/>
  <c r="D49" i="19" s="1"/>
  <c r="EQ49" i="1"/>
  <c r="CH51" i="1"/>
  <c r="CZ51" i="1"/>
  <c r="C51" i="19" s="1"/>
  <c r="CC52" i="1"/>
  <c r="CP52" i="1"/>
  <c r="CU52" i="1" s="1"/>
  <c r="F52" i="19" s="1"/>
  <c r="BU53" i="1"/>
  <c r="B79" i="2" l="1"/>
  <c r="FE18" i="1"/>
  <c r="C80" i="2"/>
  <c r="FF19" i="1"/>
  <c r="EX42" i="1"/>
  <c r="CH59" i="61"/>
  <c r="CZ59" i="61"/>
  <c r="HX60" i="61"/>
  <c r="HY59" i="61"/>
  <c r="HZ59" i="61" s="1"/>
  <c r="IB59" i="61"/>
  <c r="IQ59" i="61" s="1"/>
  <c r="IR59" i="61" s="1"/>
  <c r="IS59" i="61" s="1"/>
  <c r="EK52" i="61"/>
  <c r="EN51" i="61"/>
  <c r="EO51" i="61" s="1"/>
  <c r="CP60" i="61"/>
  <c r="CU60" i="61" s="1"/>
  <c r="BU61" i="61"/>
  <c r="CC60" i="61"/>
  <c r="CL59" i="61"/>
  <c r="DB59" i="61"/>
  <c r="EH59" i="61"/>
  <c r="DA58" i="61"/>
  <c r="CJ58" i="61"/>
  <c r="CQ59" i="61"/>
  <c r="CV59" i="61" s="1"/>
  <c r="BV60" i="61"/>
  <c r="CD59" i="61"/>
  <c r="BW61" i="61"/>
  <c r="CR60" i="61"/>
  <c r="CW60" i="61" s="1"/>
  <c r="CE60" i="61"/>
  <c r="CJ50" i="1"/>
  <c r="DA50" i="1"/>
  <c r="ET43" i="1"/>
  <c r="IJ51" i="1"/>
  <c r="IK50" i="1"/>
  <c r="IL50" i="1" s="1"/>
  <c r="N50" i="19" s="1"/>
  <c r="IN50" i="1"/>
  <c r="JC50" i="1" s="1"/>
  <c r="JD50" i="1" s="1"/>
  <c r="JE50" i="1" s="1"/>
  <c r="S50" i="19" s="1"/>
  <c r="CL50" i="1"/>
  <c r="EQ50" i="1"/>
  <c r="DB50" i="1"/>
  <c r="D50" i="19" s="1"/>
  <c r="CD51" i="1"/>
  <c r="BV52" i="1"/>
  <c r="CQ51" i="1"/>
  <c r="CV51" i="1" s="1"/>
  <c r="G51" i="19" s="1"/>
  <c r="BW52" i="1"/>
  <c r="CR51" i="1"/>
  <c r="CW51" i="1" s="1"/>
  <c r="O51" i="19" s="1"/>
  <c r="CE51" i="1"/>
  <c r="CP53" i="1"/>
  <c r="CU53" i="1" s="1"/>
  <c r="F53" i="19" s="1"/>
  <c r="BU54" i="1"/>
  <c r="CC53" i="1"/>
  <c r="CZ52" i="1"/>
  <c r="C52" i="19" s="1"/>
  <c r="CH52" i="1"/>
  <c r="C79" i="2" l="1"/>
  <c r="FF18" i="1"/>
  <c r="B78" i="2"/>
  <c r="FE17" i="1"/>
  <c r="EX43" i="1"/>
  <c r="BW62" i="61"/>
  <c r="CR61" i="61"/>
  <c r="CW61" i="61" s="1"/>
  <c r="CE61" i="61"/>
  <c r="DA59" i="61"/>
  <c r="CJ59" i="61"/>
  <c r="HX61" i="61"/>
  <c r="HY60" i="61"/>
  <c r="HZ60" i="61" s="1"/>
  <c r="IB60" i="61"/>
  <c r="IQ60" i="61" s="1"/>
  <c r="IR60" i="61" s="1"/>
  <c r="IS60" i="61" s="1"/>
  <c r="DB60" i="61"/>
  <c r="CL60" i="61"/>
  <c r="EH60" i="61"/>
  <c r="BV61" i="61"/>
  <c r="CQ60" i="61"/>
  <c r="CV60" i="61" s="1"/>
  <c r="CD60" i="61"/>
  <c r="DY18" i="61"/>
  <c r="EB18" i="61" s="1"/>
  <c r="EI57" i="61" s="1"/>
  <c r="CZ60" i="61"/>
  <c r="CH60" i="61"/>
  <c r="EK53" i="61"/>
  <c r="EN52" i="61"/>
  <c r="EO52" i="61" s="1"/>
  <c r="BU62" i="61"/>
  <c r="CP61" i="61"/>
  <c r="CU61" i="61" s="1"/>
  <c r="CC61" i="61"/>
  <c r="EQ51" i="1"/>
  <c r="CL51" i="1"/>
  <c r="DB51" i="1"/>
  <c r="D51" i="19" s="1"/>
  <c r="CD52" i="1"/>
  <c r="BV53" i="1"/>
  <c r="CQ52" i="1"/>
  <c r="CV52" i="1" s="1"/>
  <c r="G52" i="19" s="1"/>
  <c r="CJ51" i="1"/>
  <c r="DA51" i="1"/>
  <c r="ET44" i="1"/>
  <c r="CR52" i="1"/>
  <c r="CW52" i="1" s="1"/>
  <c r="O52" i="19" s="1"/>
  <c r="CE52" i="1"/>
  <c r="BW53" i="1"/>
  <c r="IJ52" i="1"/>
  <c r="IK51" i="1"/>
  <c r="IL51" i="1" s="1"/>
  <c r="N51" i="19" s="1"/>
  <c r="IN51" i="1"/>
  <c r="JC51" i="1" s="1"/>
  <c r="JD51" i="1" s="1"/>
  <c r="JE51" i="1" s="1"/>
  <c r="S51" i="19" s="1"/>
  <c r="CH53" i="1"/>
  <c r="CZ53" i="1"/>
  <c r="C53" i="19" s="1"/>
  <c r="CP54" i="1"/>
  <c r="CU54" i="1" s="1"/>
  <c r="F54" i="19" s="1"/>
  <c r="BU55" i="1"/>
  <c r="CC54" i="1"/>
  <c r="B77" i="2" l="1"/>
  <c r="FE16" i="1"/>
  <c r="C78" i="2"/>
  <c r="FF17" i="1"/>
  <c r="EX44" i="1"/>
  <c r="BW63" i="61"/>
  <c r="CR62" i="61"/>
  <c r="CW62" i="61" s="1"/>
  <c r="CE62" i="61"/>
  <c r="BU63" i="61"/>
  <c r="CP62" i="61"/>
  <c r="CU62" i="61" s="1"/>
  <c r="CC62" i="61"/>
  <c r="BV62" i="61"/>
  <c r="CQ61" i="61"/>
  <c r="CV61" i="61" s="1"/>
  <c r="CD61" i="61"/>
  <c r="EJ58" i="61"/>
  <c r="EJ59" i="61" s="1"/>
  <c r="EJ60" i="61" s="1"/>
  <c r="EJ61" i="61" s="1"/>
  <c r="EI58" i="61"/>
  <c r="EI59" i="61" s="1"/>
  <c r="EI60" i="61" s="1"/>
  <c r="CL61" i="61"/>
  <c r="DB61" i="61"/>
  <c r="EH61" i="61"/>
  <c r="CZ61" i="61"/>
  <c r="CH61" i="61"/>
  <c r="EN53" i="61"/>
  <c r="EO53" i="61" s="1"/>
  <c r="EK54" i="61"/>
  <c r="DA60" i="61"/>
  <c r="CJ60" i="61"/>
  <c r="HX62" i="61"/>
  <c r="HY61" i="61"/>
  <c r="HZ61" i="61" s="1"/>
  <c r="IB61" i="61"/>
  <c r="IQ61" i="61" s="1"/>
  <c r="IR61" i="61" s="1"/>
  <c r="IS61" i="61" s="1"/>
  <c r="EH16" i="1"/>
  <c r="EK16" i="1" s="1"/>
  <c r="ER49" i="1" s="1"/>
  <c r="CL52" i="1"/>
  <c r="DB52" i="1"/>
  <c r="D52" i="19" s="1"/>
  <c r="EQ52" i="1"/>
  <c r="DA52" i="1"/>
  <c r="CJ52" i="1"/>
  <c r="IN52" i="1"/>
  <c r="JC52" i="1" s="1"/>
  <c r="JD52" i="1" s="1"/>
  <c r="JE52" i="1" s="1"/>
  <c r="S52" i="19" s="1"/>
  <c r="IJ53" i="1"/>
  <c r="IK52" i="1"/>
  <c r="IL52" i="1" s="1"/>
  <c r="N52" i="19" s="1"/>
  <c r="CR53" i="1"/>
  <c r="CW53" i="1" s="1"/>
  <c r="O53" i="19" s="1"/>
  <c r="BW54" i="1"/>
  <c r="CE53" i="1"/>
  <c r="ET45" i="1"/>
  <c r="CD53" i="1"/>
  <c r="CQ53" i="1"/>
  <c r="CV53" i="1" s="1"/>
  <c r="G53" i="19" s="1"/>
  <c r="BV54" i="1"/>
  <c r="CH54" i="1"/>
  <c r="CZ54" i="1"/>
  <c r="C54" i="19" s="1"/>
  <c r="BU56" i="1"/>
  <c r="CP55" i="1"/>
  <c r="CU55" i="1" s="1"/>
  <c r="F55" i="19" s="1"/>
  <c r="CC55" i="1"/>
  <c r="C77" i="2" l="1"/>
  <c r="FF16" i="1"/>
  <c r="B76" i="2"/>
  <c r="FE15" i="1"/>
  <c r="EX45" i="1"/>
  <c r="DA61" i="61"/>
  <c r="CJ61" i="61"/>
  <c r="BW64" i="61"/>
  <c r="CR63" i="61"/>
  <c r="CW63" i="61" s="1"/>
  <c r="CE63" i="61"/>
  <c r="BU64" i="61"/>
  <c r="CP63" i="61"/>
  <c r="CU63" i="61" s="1"/>
  <c r="CC63" i="61"/>
  <c r="EK55" i="61"/>
  <c r="EN54" i="61"/>
  <c r="EO54" i="61" s="1"/>
  <c r="BV63" i="61"/>
  <c r="CQ62" i="61"/>
  <c r="CV62" i="61" s="1"/>
  <c r="CD62" i="61"/>
  <c r="CL62" i="61"/>
  <c r="DB62" i="61"/>
  <c r="EH62" i="61"/>
  <c r="HY62" i="61"/>
  <c r="HZ62" i="61" s="1"/>
  <c r="HX63" i="61"/>
  <c r="IB62" i="61"/>
  <c r="IQ62" i="61" s="1"/>
  <c r="IR62" i="61" s="1"/>
  <c r="IS62" i="61" s="1"/>
  <c r="CZ62" i="61"/>
  <c r="CH62" i="61"/>
  <c r="DB53" i="1"/>
  <c r="D53" i="19" s="1"/>
  <c r="EQ53" i="1"/>
  <c r="CL53" i="1"/>
  <c r="IJ54" i="1"/>
  <c r="IK53" i="1"/>
  <c r="IL53" i="1" s="1"/>
  <c r="N53" i="19" s="1"/>
  <c r="IN53" i="1"/>
  <c r="JC53" i="1" s="1"/>
  <c r="JD53" i="1" s="1"/>
  <c r="JE53" i="1" s="1"/>
  <c r="S53" i="19" s="1"/>
  <c r="CJ53" i="1"/>
  <c r="DA53" i="1"/>
  <c r="CE54" i="1"/>
  <c r="CR54" i="1"/>
  <c r="CW54" i="1" s="1"/>
  <c r="O54" i="19" s="1"/>
  <c r="BW55" i="1"/>
  <c r="BV55" i="1"/>
  <c r="CQ54" i="1"/>
  <c r="CV54" i="1" s="1"/>
  <c r="G54" i="19" s="1"/>
  <c r="CD54" i="1"/>
  <c r="ET46" i="1"/>
  <c r="ES50" i="1"/>
  <c r="ES51" i="1" s="1"/>
  <c r="ES52" i="1" s="1"/>
  <c r="ES53" i="1" s="1"/>
  <c r="ER50" i="1"/>
  <c r="ER51" i="1" s="1"/>
  <c r="ER52" i="1" s="1"/>
  <c r="CH55" i="1"/>
  <c r="CZ55" i="1"/>
  <c r="C55" i="19" s="1"/>
  <c r="BU57" i="1"/>
  <c r="CP56" i="1"/>
  <c r="CU56" i="1" s="1"/>
  <c r="F56" i="19" s="1"/>
  <c r="CC56" i="1"/>
  <c r="B75" i="2" l="1"/>
  <c r="FE14" i="1"/>
  <c r="C76" i="2"/>
  <c r="FF15" i="1"/>
  <c r="EX46" i="1"/>
  <c r="EK56" i="61"/>
  <c r="EN55" i="61"/>
  <c r="EO55" i="61" s="1"/>
  <c r="DB63" i="61"/>
  <c r="CL63" i="61"/>
  <c r="EH63" i="61"/>
  <c r="CZ63" i="61"/>
  <c r="CH63" i="61"/>
  <c r="BV64" i="61"/>
  <c r="CQ63" i="61"/>
  <c r="CV63" i="61" s="1"/>
  <c r="CD63" i="61"/>
  <c r="BW65" i="61"/>
  <c r="CR64" i="61"/>
  <c r="CW64" i="61" s="1"/>
  <c r="CE64" i="61"/>
  <c r="DA62" i="61"/>
  <c r="CJ62" i="61"/>
  <c r="HY63" i="61"/>
  <c r="HZ63" i="61" s="1"/>
  <c r="HX64" i="61"/>
  <c r="IB63" i="61"/>
  <c r="IQ63" i="61" s="1"/>
  <c r="IR63" i="61" s="1"/>
  <c r="IS63" i="61" s="1"/>
  <c r="BU65" i="61"/>
  <c r="CP64" i="61"/>
  <c r="CU64" i="61" s="1"/>
  <c r="CC64" i="61"/>
  <c r="ET47" i="1"/>
  <c r="CQ55" i="1"/>
  <c r="CV55" i="1" s="1"/>
  <c r="G55" i="19" s="1"/>
  <c r="CD55" i="1"/>
  <c r="BV56" i="1"/>
  <c r="IK54" i="1"/>
  <c r="IL54" i="1" s="1"/>
  <c r="N54" i="19" s="1"/>
  <c r="IJ55" i="1"/>
  <c r="IN54" i="1"/>
  <c r="JC54" i="1" s="1"/>
  <c r="JD54" i="1" s="1"/>
  <c r="JE54" i="1" s="1"/>
  <c r="S54" i="19" s="1"/>
  <c r="BW56" i="1"/>
  <c r="CR55" i="1"/>
  <c r="CW55" i="1" s="1"/>
  <c r="O55" i="19" s="1"/>
  <c r="CE55" i="1"/>
  <c r="CJ54" i="1"/>
  <c r="DA54" i="1"/>
  <c r="EQ54" i="1"/>
  <c r="DB54" i="1"/>
  <c r="D54" i="19" s="1"/>
  <c r="CL54" i="1"/>
  <c r="CC57" i="1"/>
  <c r="CP57" i="1"/>
  <c r="CU57" i="1" s="1"/>
  <c r="F57" i="19" s="1"/>
  <c r="BU58" i="1"/>
  <c r="CZ56" i="1"/>
  <c r="C56" i="19" s="1"/>
  <c r="CH56" i="1"/>
  <c r="C75" i="2" l="1"/>
  <c r="FF14" i="1"/>
  <c r="B74" i="2"/>
  <c r="FE13" i="1"/>
  <c r="EX47" i="1"/>
  <c r="BV65" i="61"/>
  <c r="CQ64" i="61"/>
  <c r="CV64" i="61" s="1"/>
  <c r="CD64" i="61"/>
  <c r="EK57" i="61"/>
  <c r="EN56" i="61"/>
  <c r="EO56" i="61" s="1"/>
  <c r="BU66" i="61"/>
  <c r="CP65" i="61"/>
  <c r="CU65" i="61" s="1"/>
  <c r="CC65" i="61"/>
  <c r="BW66" i="61"/>
  <c r="CR65" i="61"/>
  <c r="CW65" i="61" s="1"/>
  <c r="CE65" i="61"/>
  <c r="DA63" i="61"/>
  <c r="CJ63" i="61"/>
  <c r="CH64" i="61"/>
  <c r="CZ64" i="61"/>
  <c r="HX65" i="61"/>
  <c r="HY64" i="61"/>
  <c r="HZ64" i="61" s="1"/>
  <c r="IB64" i="61"/>
  <c r="IQ64" i="61" s="1"/>
  <c r="IR64" i="61" s="1"/>
  <c r="IS64" i="61" s="1"/>
  <c r="CL64" i="61"/>
  <c r="DB64" i="61"/>
  <c r="EH64" i="61"/>
  <c r="DY19" i="61"/>
  <c r="EB19" i="61" s="1"/>
  <c r="EI61" i="61" s="1"/>
  <c r="DA55" i="1"/>
  <c r="CJ55" i="1"/>
  <c r="EQ55" i="1"/>
  <c r="DB55" i="1"/>
  <c r="D55" i="19" s="1"/>
  <c r="CL55" i="1"/>
  <c r="IN55" i="1"/>
  <c r="JC55" i="1" s="1"/>
  <c r="JD55" i="1" s="1"/>
  <c r="JE55" i="1" s="1"/>
  <c r="S55" i="19" s="1"/>
  <c r="IJ56" i="1"/>
  <c r="IK55" i="1"/>
  <c r="IL55" i="1" s="1"/>
  <c r="N55" i="19" s="1"/>
  <c r="ET48" i="1"/>
  <c r="CE56" i="1"/>
  <c r="CR56" i="1"/>
  <c r="CW56" i="1" s="1"/>
  <c r="O56" i="19" s="1"/>
  <c r="BW57" i="1"/>
  <c r="CQ56" i="1"/>
  <c r="CV56" i="1" s="1"/>
  <c r="G56" i="19" s="1"/>
  <c r="BV57" i="1"/>
  <c r="CD56" i="1"/>
  <c r="CZ57" i="1"/>
  <c r="C57" i="19" s="1"/>
  <c r="CH57" i="1"/>
  <c r="CC58" i="1"/>
  <c r="CP58" i="1"/>
  <c r="CU58" i="1" s="1"/>
  <c r="F58" i="19" s="1"/>
  <c r="BU59" i="1"/>
  <c r="B73" i="2" l="1"/>
  <c r="FE12" i="1"/>
  <c r="C74" i="2"/>
  <c r="FF13" i="1"/>
  <c r="EX48" i="1"/>
  <c r="BW67" i="61"/>
  <c r="CR66" i="61"/>
  <c r="CW66" i="61" s="1"/>
  <c r="CE66" i="61"/>
  <c r="HX66" i="61"/>
  <c r="HY65" i="61"/>
  <c r="HZ65" i="61" s="1"/>
  <c r="IB65" i="61"/>
  <c r="IQ65" i="61" s="1"/>
  <c r="IR65" i="61" s="1"/>
  <c r="IS65" i="61" s="1"/>
  <c r="CZ65" i="61"/>
  <c r="CH65" i="61"/>
  <c r="EN57" i="61"/>
  <c r="EO57" i="61" s="1"/>
  <c r="EK58" i="61"/>
  <c r="CL65" i="61"/>
  <c r="DB65" i="61"/>
  <c r="EH65" i="61"/>
  <c r="DA64" i="61"/>
  <c r="CJ64" i="61"/>
  <c r="EJ62" i="61"/>
  <c r="EJ63" i="61" s="1"/>
  <c r="EJ64" i="61" s="1"/>
  <c r="EJ65" i="61" s="1"/>
  <c r="EI62" i="61"/>
  <c r="EI63" i="61" s="1"/>
  <c r="EI64" i="61" s="1"/>
  <c r="BU67" i="61"/>
  <c r="CP66" i="61"/>
  <c r="CU66" i="61" s="1"/>
  <c r="CC66" i="61"/>
  <c r="BV66" i="61"/>
  <c r="CQ65" i="61"/>
  <c r="CV65" i="61" s="1"/>
  <c r="CD65" i="61"/>
  <c r="CJ56" i="1"/>
  <c r="DA56" i="1"/>
  <c r="CD57" i="1"/>
  <c r="CQ57" i="1"/>
  <c r="CV57" i="1" s="1"/>
  <c r="G57" i="19" s="1"/>
  <c r="BV58" i="1"/>
  <c r="EQ56" i="1"/>
  <c r="EH17" i="1"/>
  <c r="EK17" i="1" s="1"/>
  <c r="ER53" i="1" s="1"/>
  <c r="DB56" i="1"/>
  <c r="D56" i="19" s="1"/>
  <c r="CL56" i="1"/>
  <c r="IN56" i="1"/>
  <c r="JC56" i="1" s="1"/>
  <c r="JD56" i="1" s="1"/>
  <c r="JE56" i="1" s="1"/>
  <c r="S56" i="19" s="1"/>
  <c r="IK56" i="1"/>
  <c r="IL56" i="1" s="1"/>
  <c r="N56" i="19" s="1"/>
  <c r="IJ57" i="1"/>
  <c r="CR57" i="1"/>
  <c r="CW57" i="1" s="1"/>
  <c r="O57" i="19" s="1"/>
  <c r="CE57" i="1"/>
  <c r="BW58" i="1"/>
  <c r="ET49" i="1"/>
  <c r="CP59" i="1"/>
  <c r="CU59" i="1" s="1"/>
  <c r="F59" i="19" s="1"/>
  <c r="CC59" i="1"/>
  <c r="BU60" i="1"/>
  <c r="CZ58" i="1"/>
  <c r="C58" i="19" s="1"/>
  <c r="CH58" i="1"/>
  <c r="C73" i="2" l="1"/>
  <c r="FF12" i="1"/>
  <c r="B72" i="2"/>
  <c r="FE11" i="1"/>
  <c r="EX49" i="1"/>
  <c r="CZ66" i="61"/>
  <c r="CH66" i="61"/>
  <c r="DA65" i="61"/>
  <c r="CJ65" i="61"/>
  <c r="HY66" i="61"/>
  <c r="HZ66" i="61" s="1"/>
  <c r="HX67" i="61"/>
  <c r="IB66" i="61"/>
  <c r="IQ66" i="61" s="1"/>
  <c r="IR66" i="61" s="1"/>
  <c r="IS66" i="61" s="1"/>
  <c r="BU68" i="61"/>
  <c r="CP67" i="61"/>
  <c r="CU67" i="61" s="1"/>
  <c r="CC67" i="61"/>
  <c r="CL66" i="61"/>
  <c r="DB66" i="61"/>
  <c r="EH66" i="61"/>
  <c r="BV67" i="61"/>
  <c r="CQ66" i="61"/>
  <c r="CV66" i="61" s="1"/>
  <c r="CD66" i="61"/>
  <c r="EK59" i="61"/>
  <c r="EN58" i="61"/>
  <c r="EO58" i="61" s="1"/>
  <c r="BW68" i="61"/>
  <c r="CR67" i="61"/>
  <c r="CW67" i="61" s="1"/>
  <c r="CE67" i="61"/>
  <c r="ET50" i="1"/>
  <c r="IN57" i="1"/>
  <c r="JC57" i="1" s="1"/>
  <c r="JD57" i="1" s="1"/>
  <c r="JE57" i="1" s="1"/>
  <c r="S57" i="19" s="1"/>
  <c r="IJ58" i="1"/>
  <c r="IK57" i="1"/>
  <c r="IL57" i="1" s="1"/>
  <c r="N57" i="19" s="1"/>
  <c r="ES54" i="1"/>
  <c r="ES55" i="1" s="1"/>
  <c r="ES56" i="1" s="1"/>
  <c r="ES57" i="1" s="1"/>
  <c r="ER54" i="1"/>
  <c r="ER55" i="1" s="1"/>
  <c r="ER56" i="1" s="1"/>
  <c r="CJ57" i="1"/>
  <c r="DA57" i="1"/>
  <c r="CE58" i="1"/>
  <c r="CR58" i="1"/>
  <c r="CW58" i="1" s="1"/>
  <c r="O58" i="19" s="1"/>
  <c r="BW59" i="1"/>
  <c r="CL57" i="1"/>
  <c r="EQ57" i="1"/>
  <c r="DB57" i="1"/>
  <c r="D57" i="19" s="1"/>
  <c r="CQ58" i="1"/>
  <c r="CV58" i="1" s="1"/>
  <c r="G58" i="19" s="1"/>
  <c r="BV59" i="1"/>
  <c r="CD58" i="1"/>
  <c r="CP60" i="1"/>
  <c r="CU60" i="1" s="1"/>
  <c r="F60" i="19" s="1"/>
  <c r="CC60" i="1"/>
  <c r="BU61" i="1"/>
  <c r="CH59" i="1"/>
  <c r="CZ59" i="1"/>
  <c r="C59" i="19" s="1"/>
  <c r="B71" i="2" l="1"/>
  <c r="FE10" i="1"/>
  <c r="C72" i="2"/>
  <c r="FF11" i="1"/>
  <c r="EX50" i="1"/>
  <c r="DA66" i="61"/>
  <c r="CJ66" i="61"/>
  <c r="BU69" i="61"/>
  <c r="CP68" i="61"/>
  <c r="CU68" i="61" s="1"/>
  <c r="CC68" i="61"/>
  <c r="DB67" i="61"/>
  <c r="CL67" i="61"/>
  <c r="EH67" i="61"/>
  <c r="BW69" i="61"/>
  <c r="CR68" i="61"/>
  <c r="CW68" i="61" s="1"/>
  <c r="CE68" i="61"/>
  <c r="DY20" i="61" s="1"/>
  <c r="EB20" i="61" s="1"/>
  <c r="EI65" i="61" s="1"/>
  <c r="BV68" i="61"/>
  <c r="CQ67" i="61"/>
  <c r="CV67" i="61" s="1"/>
  <c r="CD67" i="61"/>
  <c r="CZ67" i="61"/>
  <c r="CH67" i="61"/>
  <c r="HY67" i="61"/>
  <c r="HZ67" i="61" s="1"/>
  <c r="HX68" i="61"/>
  <c r="IB67" i="61"/>
  <c r="IQ67" i="61" s="1"/>
  <c r="IR67" i="61" s="1"/>
  <c r="IS67" i="61" s="1"/>
  <c r="EK60" i="61"/>
  <c r="EN59" i="61"/>
  <c r="EO59" i="61" s="1"/>
  <c r="BW60" i="1"/>
  <c r="CR59" i="1"/>
  <c r="CW59" i="1" s="1"/>
  <c r="O59" i="19" s="1"/>
  <c r="CE59" i="1"/>
  <c r="IJ59" i="1"/>
  <c r="IN58" i="1"/>
  <c r="JC58" i="1" s="1"/>
  <c r="JD58" i="1" s="1"/>
  <c r="JE58" i="1" s="1"/>
  <c r="S58" i="19" s="1"/>
  <c r="IK58" i="1"/>
  <c r="IL58" i="1" s="1"/>
  <c r="N58" i="19" s="1"/>
  <c r="DA58" i="1"/>
  <c r="CJ58" i="1"/>
  <c r="EQ58" i="1"/>
  <c r="DB58" i="1"/>
  <c r="D58" i="19" s="1"/>
  <c r="CL58" i="1"/>
  <c r="ET51" i="1"/>
  <c r="BV60" i="1"/>
  <c r="CQ59" i="1"/>
  <c r="CV59" i="1" s="1"/>
  <c r="G59" i="19" s="1"/>
  <c r="CD59" i="1"/>
  <c r="CH60" i="1"/>
  <c r="CZ60" i="1"/>
  <c r="C60" i="19" s="1"/>
  <c r="BU62" i="1"/>
  <c r="CC61" i="1"/>
  <c r="CP61" i="1"/>
  <c r="CU61" i="1" s="1"/>
  <c r="F61" i="19" s="1"/>
  <c r="C71" i="2" l="1"/>
  <c r="FF10" i="1"/>
  <c r="B70" i="2"/>
  <c r="FE9" i="1"/>
  <c r="EX51" i="1"/>
  <c r="EJ66" i="61"/>
  <c r="EJ67" i="61" s="1"/>
  <c r="EJ68" i="61" s="1"/>
  <c r="EI66" i="61"/>
  <c r="EI67" i="61" s="1"/>
  <c r="EI68" i="61" s="1"/>
  <c r="CL68" i="61"/>
  <c r="DB68" i="61"/>
  <c r="EH68" i="61"/>
  <c r="BV69" i="61"/>
  <c r="CQ68" i="61"/>
  <c r="CV68" i="61" s="1"/>
  <c r="CD68" i="61"/>
  <c r="HX69" i="61"/>
  <c r="HY68" i="61"/>
  <c r="HZ68" i="61" s="1"/>
  <c r="IB68" i="61"/>
  <c r="IQ68" i="61" s="1"/>
  <c r="IR68" i="61" s="1"/>
  <c r="IS68" i="61" s="1"/>
  <c r="DA67" i="61"/>
  <c r="CJ67" i="61"/>
  <c r="BU70" i="61"/>
  <c r="CP69" i="61"/>
  <c r="CU69" i="61" s="1"/>
  <c r="CC69" i="61"/>
  <c r="EK61" i="61"/>
  <c r="EN60" i="61"/>
  <c r="EO60" i="61" s="1"/>
  <c r="BW70" i="61"/>
  <c r="CR69" i="61"/>
  <c r="CW69" i="61" s="1"/>
  <c r="CE69" i="61"/>
  <c r="CH68" i="61"/>
  <c r="CZ68" i="61"/>
  <c r="DA59" i="1"/>
  <c r="CJ59" i="1"/>
  <c r="ET52" i="1"/>
  <c r="IJ60" i="1"/>
  <c r="IN59" i="1"/>
  <c r="JC59" i="1" s="1"/>
  <c r="JD59" i="1" s="1"/>
  <c r="JE59" i="1" s="1"/>
  <c r="S59" i="19" s="1"/>
  <c r="IK59" i="1"/>
  <c r="IL59" i="1" s="1"/>
  <c r="N59" i="19" s="1"/>
  <c r="EQ59" i="1"/>
  <c r="DB59" i="1"/>
  <c r="D59" i="19" s="1"/>
  <c r="CL59" i="1"/>
  <c r="CQ60" i="1"/>
  <c r="CV60" i="1" s="1"/>
  <c r="G60" i="19" s="1"/>
  <c r="CD60" i="1"/>
  <c r="BV61" i="1"/>
  <c r="BW61" i="1"/>
  <c r="CE60" i="1"/>
  <c r="CR60" i="1"/>
  <c r="CW60" i="1" s="1"/>
  <c r="O60" i="19" s="1"/>
  <c r="CH61" i="1"/>
  <c r="CZ61" i="1"/>
  <c r="C61" i="19" s="1"/>
  <c r="CP62" i="1"/>
  <c r="CU62" i="1" s="1"/>
  <c r="F62" i="19" s="1"/>
  <c r="BU63" i="1"/>
  <c r="CC62" i="1"/>
  <c r="B69" i="2" l="1"/>
  <c r="FE8" i="1"/>
  <c r="C70" i="2"/>
  <c r="FF9" i="1"/>
  <c r="EX52" i="1"/>
  <c r="CZ69" i="61"/>
  <c r="CH69" i="61"/>
  <c r="DA68" i="61"/>
  <c r="CJ68" i="61"/>
  <c r="BW71" i="61"/>
  <c r="CR70" i="61"/>
  <c r="CW70" i="61" s="1"/>
  <c r="CE70" i="61"/>
  <c r="BU71" i="61"/>
  <c r="CP70" i="61"/>
  <c r="CU70" i="61" s="1"/>
  <c r="CC70" i="61"/>
  <c r="BV70" i="61"/>
  <c r="CQ69" i="61"/>
  <c r="CV69" i="61" s="1"/>
  <c r="CD69" i="61"/>
  <c r="CL69" i="61"/>
  <c r="DB69" i="61"/>
  <c r="EH69" i="61"/>
  <c r="EK62" i="61"/>
  <c r="EN61" i="61"/>
  <c r="EO61" i="61" s="1"/>
  <c r="HX70" i="61"/>
  <c r="HY69" i="61"/>
  <c r="HZ69" i="61" s="1"/>
  <c r="IB69" i="61"/>
  <c r="IQ69" i="61" s="1"/>
  <c r="IR69" i="61" s="1"/>
  <c r="IS69" i="61" s="1"/>
  <c r="EJ69" i="61"/>
  <c r="DA60" i="1"/>
  <c r="CJ60" i="1"/>
  <c r="ET53" i="1"/>
  <c r="CE61" i="1"/>
  <c r="BW62" i="1"/>
  <c r="CR61" i="1"/>
  <c r="CW61" i="1" s="1"/>
  <c r="O61" i="19" s="1"/>
  <c r="DB60" i="1"/>
  <c r="D60" i="19" s="1"/>
  <c r="EH18" i="1"/>
  <c r="EK18" i="1" s="1"/>
  <c r="ER57" i="1" s="1"/>
  <c r="CL60" i="1"/>
  <c r="EQ60" i="1"/>
  <c r="BV62" i="1"/>
  <c r="CD61" i="1"/>
  <c r="CQ61" i="1"/>
  <c r="CV61" i="1" s="1"/>
  <c r="G61" i="19" s="1"/>
  <c r="IN60" i="1"/>
  <c r="JC60" i="1" s="1"/>
  <c r="JD60" i="1" s="1"/>
  <c r="JE60" i="1" s="1"/>
  <c r="S60" i="19" s="1"/>
  <c r="IJ61" i="1"/>
  <c r="IK60" i="1"/>
  <c r="IL60" i="1" s="1"/>
  <c r="N60" i="19" s="1"/>
  <c r="BU64" i="1"/>
  <c r="CC63" i="1"/>
  <c r="CP63" i="1"/>
  <c r="CU63" i="1" s="1"/>
  <c r="F63" i="19" s="1"/>
  <c r="CZ62" i="1"/>
  <c r="C62" i="19" s="1"/>
  <c r="CH62" i="1"/>
  <c r="C69" i="2" l="1"/>
  <c r="FF8" i="1"/>
  <c r="B68" i="2"/>
  <c r="FE7" i="1"/>
  <c r="EX53" i="1"/>
  <c r="HY70" i="61"/>
  <c r="HZ70" i="61" s="1"/>
  <c r="HX71" i="61"/>
  <c r="IB70" i="61"/>
  <c r="IQ70" i="61" s="1"/>
  <c r="IR70" i="61" s="1"/>
  <c r="IS70" i="61" s="1"/>
  <c r="BU72" i="61"/>
  <c r="CP71" i="61"/>
  <c r="CU71" i="61" s="1"/>
  <c r="CC71" i="61"/>
  <c r="BV71" i="61"/>
  <c r="CQ70" i="61"/>
  <c r="CV70" i="61" s="1"/>
  <c r="CD70" i="61"/>
  <c r="CL70" i="61"/>
  <c r="DB70" i="61"/>
  <c r="EH70" i="61"/>
  <c r="EK63" i="61"/>
  <c r="EN62" i="61"/>
  <c r="EO62" i="61" s="1"/>
  <c r="CZ70" i="61"/>
  <c r="CH70" i="61"/>
  <c r="DA69" i="61"/>
  <c r="CJ69" i="61"/>
  <c r="BW72" i="61"/>
  <c r="CR71" i="61"/>
  <c r="CW71" i="61" s="1"/>
  <c r="CE71" i="61"/>
  <c r="IN61" i="1"/>
  <c r="JC61" i="1" s="1"/>
  <c r="JD61" i="1" s="1"/>
  <c r="JE61" i="1" s="1"/>
  <c r="S61" i="19" s="1"/>
  <c r="IJ62" i="1"/>
  <c r="IK61" i="1"/>
  <c r="IL61" i="1" s="1"/>
  <c r="N61" i="19" s="1"/>
  <c r="CD62" i="1"/>
  <c r="BV63" i="1"/>
  <c r="CQ62" i="1"/>
  <c r="CV62" i="1" s="1"/>
  <c r="G62" i="19" s="1"/>
  <c r="ET54" i="1"/>
  <c r="BW63" i="1"/>
  <c r="CE62" i="1"/>
  <c r="CR62" i="1"/>
  <c r="CW62" i="1" s="1"/>
  <c r="O62" i="19" s="1"/>
  <c r="CJ61" i="1"/>
  <c r="DA61" i="1"/>
  <c r="ER58" i="1"/>
  <c r="ER59" i="1" s="1"/>
  <c r="ER60" i="1" s="1"/>
  <c r="ES58" i="1"/>
  <c r="ES59" i="1" s="1"/>
  <c r="ES60" i="1" s="1"/>
  <c r="ES61" i="1" s="1"/>
  <c r="DB61" i="1"/>
  <c r="D61" i="19" s="1"/>
  <c r="CL61" i="1"/>
  <c r="EQ61" i="1"/>
  <c r="CP64" i="1"/>
  <c r="CU64" i="1" s="1"/>
  <c r="F64" i="19" s="1"/>
  <c r="CC64" i="1"/>
  <c r="BU65" i="1"/>
  <c r="CH63" i="1"/>
  <c r="CZ63" i="1"/>
  <c r="C63" i="19" s="1"/>
  <c r="B67" i="2" l="1"/>
  <c r="FE5" i="1" s="1"/>
  <c r="FE6" i="1"/>
  <c r="C68" i="2"/>
  <c r="FF7" i="1"/>
  <c r="EX54" i="1"/>
  <c r="BU73" i="61"/>
  <c r="CP72" i="61"/>
  <c r="CU72" i="61" s="1"/>
  <c r="CC72" i="61"/>
  <c r="BW73" i="61"/>
  <c r="CR72" i="61"/>
  <c r="CW72" i="61" s="1"/>
  <c r="CE72" i="61"/>
  <c r="DY21" i="61" s="1"/>
  <c r="EB21" i="61" s="1"/>
  <c r="EI69" i="61" s="1"/>
  <c r="BV72" i="61"/>
  <c r="CQ71" i="61"/>
  <c r="CV71" i="61" s="1"/>
  <c r="CD71" i="61"/>
  <c r="CZ71" i="61"/>
  <c r="CH71" i="61"/>
  <c r="HY71" i="61"/>
  <c r="HZ71" i="61" s="1"/>
  <c r="HX72" i="61"/>
  <c r="IB71" i="61"/>
  <c r="IQ71" i="61" s="1"/>
  <c r="IR71" i="61" s="1"/>
  <c r="IS71" i="61" s="1"/>
  <c r="DB71" i="61"/>
  <c r="CL71" i="61"/>
  <c r="EH71" i="61"/>
  <c r="EK64" i="61"/>
  <c r="EN63" i="61"/>
  <c r="EO63" i="61" s="1"/>
  <c r="DA70" i="61"/>
  <c r="CJ70" i="61"/>
  <c r="DB62" i="1"/>
  <c r="D62" i="19" s="1"/>
  <c r="EQ62" i="1"/>
  <c r="CL62" i="1"/>
  <c r="ET55" i="1"/>
  <c r="DA62" i="1"/>
  <c r="CJ62" i="1"/>
  <c r="IN62" i="1"/>
  <c r="JC62" i="1" s="1"/>
  <c r="JD62" i="1" s="1"/>
  <c r="JE62" i="1" s="1"/>
  <c r="S62" i="19" s="1"/>
  <c r="IK62" i="1"/>
  <c r="IL62" i="1" s="1"/>
  <c r="N62" i="19" s="1"/>
  <c r="IJ63" i="1"/>
  <c r="BW64" i="1"/>
  <c r="CR63" i="1"/>
  <c r="CW63" i="1" s="1"/>
  <c r="O63" i="19" s="1"/>
  <c r="CE63" i="1"/>
  <c r="CD63" i="1"/>
  <c r="CQ63" i="1"/>
  <c r="CV63" i="1" s="1"/>
  <c r="G63" i="19" s="1"/>
  <c r="BV64" i="1"/>
  <c r="CH64" i="1"/>
  <c r="CZ64" i="1"/>
  <c r="C64" i="19" s="1"/>
  <c r="BU66" i="1"/>
  <c r="CP65" i="1"/>
  <c r="CU65" i="1" s="1"/>
  <c r="F65" i="19" s="1"/>
  <c r="CC65" i="1"/>
  <c r="C67" i="2" l="1"/>
  <c r="FF5" i="1" s="1"/>
  <c r="FF6" i="1"/>
  <c r="EX55" i="1"/>
  <c r="CR73" i="61"/>
  <c r="CW73" i="61" s="1"/>
  <c r="BW74" i="61"/>
  <c r="CE73" i="61"/>
  <c r="EK65" i="61"/>
  <c r="EN64" i="61"/>
  <c r="EO64" i="61" s="1"/>
  <c r="BV73" i="61"/>
  <c r="CQ72" i="61"/>
  <c r="CV72" i="61" s="1"/>
  <c r="CD72" i="61"/>
  <c r="CH72" i="61"/>
  <c r="CZ72" i="61"/>
  <c r="EJ70" i="61"/>
  <c r="EJ71" i="61" s="1"/>
  <c r="EJ72" i="61" s="1"/>
  <c r="EI70" i="61"/>
  <c r="EI71" i="61" s="1"/>
  <c r="EI72" i="61" s="1"/>
  <c r="CL72" i="61"/>
  <c r="DB72" i="61"/>
  <c r="EH72" i="61"/>
  <c r="HY72" i="61"/>
  <c r="HZ72" i="61" s="1"/>
  <c r="HX73" i="61"/>
  <c r="IB72" i="61"/>
  <c r="IQ72" i="61" s="1"/>
  <c r="IR72" i="61" s="1"/>
  <c r="IS72" i="61" s="1"/>
  <c r="DA71" i="61"/>
  <c r="CJ71" i="61"/>
  <c r="BU74" i="61"/>
  <c r="CP73" i="61"/>
  <c r="CU73" i="61" s="1"/>
  <c r="CC73" i="61"/>
  <c r="CE64" i="1"/>
  <c r="BW65" i="1"/>
  <c r="CR64" i="1"/>
  <c r="CW64" i="1" s="1"/>
  <c r="O64" i="19" s="1"/>
  <c r="ET56" i="1"/>
  <c r="CJ63" i="1"/>
  <c r="DA63" i="1"/>
  <c r="IK63" i="1"/>
  <c r="IL63" i="1" s="1"/>
  <c r="N63" i="19" s="1"/>
  <c r="IJ64" i="1"/>
  <c r="IN63" i="1"/>
  <c r="JC63" i="1" s="1"/>
  <c r="JD63" i="1" s="1"/>
  <c r="JE63" i="1" s="1"/>
  <c r="S63" i="19" s="1"/>
  <c r="CL63" i="1"/>
  <c r="EQ63" i="1"/>
  <c r="DB63" i="1"/>
  <c r="D63" i="19" s="1"/>
  <c r="CD64" i="1"/>
  <c r="CQ64" i="1"/>
  <c r="CV64" i="1" s="1"/>
  <c r="G64" i="19" s="1"/>
  <c r="BV65" i="1"/>
  <c r="BU67" i="1"/>
  <c r="CC66" i="1"/>
  <c r="CP66" i="1"/>
  <c r="CU66" i="1" s="1"/>
  <c r="F66" i="19" s="1"/>
  <c r="CH65" i="1"/>
  <c r="CZ65" i="1"/>
  <c r="C65" i="19" s="1"/>
  <c r="EX56" i="1" l="1"/>
  <c r="BU75" i="61"/>
  <c r="CP74" i="61"/>
  <c r="CU74" i="61" s="1"/>
  <c r="CC74" i="61"/>
  <c r="DA72" i="61"/>
  <c r="CJ72" i="61"/>
  <c r="EK66" i="61"/>
  <c r="EN65" i="61"/>
  <c r="EO65" i="61" s="1"/>
  <c r="CZ73" i="61"/>
  <c r="CH73" i="61"/>
  <c r="EJ73" i="61"/>
  <c r="CL73" i="61"/>
  <c r="DB73" i="61"/>
  <c r="EH73" i="61"/>
  <c r="HY73" i="61"/>
  <c r="HZ73" i="61" s="1"/>
  <c r="HX74" i="61"/>
  <c r="IB73" i="61"/>
  <c r="IQ73" i="61" s="1"/>
  <c r="IR73" i="61" s="1"/>
  <c r="IS73" i="61" s="1"/>
  <c r="BV74" i="61"/>
  <c r="CQ73" i="61"/>
  <c r="CV73" i="61" s="1"/>
  <c r="CD73" i="61"/>
  <c r="BW75" i="61"/>
  <c r="CR74" i="61"/>
  <c r="CW74" i="61" s="1"/>
  <c r="CE74" i="61"/>
  <c r="CD65" i="1"/>
  <c r="CQ65" i="1"/>
  <c r="CV65" i="1" s="1"/>
  <c r="G65" i="19" s="1"/>
  <c r="BV66" i="1"/>
  <c r="ET57" i="1"/>
  <c r="CJ64" i="1"/>
  <c r="DA64" i="1"/>
  <c r="BW66" i="1"/>
  <c r="CE65" i="1"/>
  <c r="CR65" i="1"/>
  <c r="CW65" i="1" s="1"/>
  <c r="O65" i="19" s="1"/>
  <c r="IN64" i="1"/>
  <c r="JC64" i="1" s="1"/>
  <c r="JD64" i="1" s="1"/>
  <c r="JE64" i="1" s="1"/>
  <c r="S64" i="19" s="1"/>
  <c r="IK64" i="1"/>
  <c r="IL64" i="1" s="1"/>
  <c r="N64" i="19" s="1"/>
  <c r="IJ65" i="1"/>
  <c r="DB64" i="1"/>
  <c r="D64" i="19" s="1"/>
  <c r="CL64" i="1"/>
  <c r="EH19" i="1"/>
  <c r="EK19" i="1" s="1"/>
  <c r="ER61" i="1" s="1"/>
  <c r="EQ64" i="1"/>
  <c r="CZ66" i="1"/>
  <c r="C66" i="19" s="1"/>
  <c r="CH66" i="1"/>
  <c r="BU68" i="1"/>
  <c r="CP67" i="1"/>
  <c r="CU67" i="1" s="1"/>
  <c r="F67" i="19" s="1"/>
  <c r="CC67" i="1"/>
  <c r="EX57" i="1" l="1"/>
  <c r="DA73" i="61"/>
  <c r="CJ73" i="61"/>
  <c r="HY74" i="61"/>
  <c r="HZ74" i="61" s="1"/>
  <c r="HX75" i="61"/>
  <c r="IB74" i="61"/>
  <c r="IQ74" i="61" s="1"/>
  <c r="IR74" i="61" s="1"/>
  <c r="IS74" i="61" s="1"/>
  <c r="DB74" i="61"/>
  <c r="CL74" i="61"/>
  <c r="EH74" i="61"/>
  <c r="CH74" i="61"/>
  <c r="CZ74" i="61"/>
  <c r="BV75" i="61"/>
  <c r="CQ74" i="61"/>
  <c r="CV74" i="61" s="1"/>
  <c r="CD74" i="61"/>
  <c r="EK67" i="61"/>
  <c r="EN66" i="61"/>
  <c r="EO66" i="61" s="1"/>
  <c r="BW76" i="61"/>
  <c r="CR75" i="61"/>
  <c r="CW75" i="61" s="1"/>
  <c r="CE75" i="61"/>
  <c r="BU76" i="61"/>
  <c r="CP75" i="61"/>
  <c r="CU75" i="61" s="1"/>
  <c r="CC75" i="61"/>
  <c r="ER62" i="1"/>
  <c r="ER63" i="1" s="1"/>
  <c r="ER64" i="1" s="1"/>
  <c r="ES62" i="1"/>
  <c r="ES63" i="1" s="1"/>
  <c r="ES64" i="1" s="1"/>
  <c r="ES65" i="1" s="1"/>
  <c r="CR66" i="1"/>
  <c r="CW66" i="1" s="1"/>
  <c r="O66" i="19" s="1"/>
  <c r="BW67" i="1"/>
  <c r="CE66" i="1"/>
  <c r="ET58" i="1"/>
  <c r="CD66" i="1"/>
  <c r="CQ66" i="1"/>
  <c r="CV66" i="1" s="1"/>
  <c r="G66" i="19" s="1"/>
  <c r="BV67" i="1"/>
  <c r="IN65" i="1"/>
  <c r="JC65" i="1" s="1"/>
  <c r="JD65" i="1" s="1"/>
  <c r="JE65" i="1" s="1"/>
  <c r="S65" i="19" s="1"/>
  <c r="IK65" i="1"/>
  <c r="IL65" i="1" s="1"/>
  <c r="N65" i="19" s="1"/>
  <c r="IJ66" i="1"/>
  <c r="EQ65" i="1"/>
  <c r="CL65" i="1"/>
  <c r="DB65" i="1"/>
  <c r="D65" i="19" s="1"/>
  <c r="CJ65" i="1"/>
  <c r="DA65" i="1"/>
  <c r="CH67" i="1"/>
  <c r="CZ67" i="1"/>
  <c r="C67" i="19" s="1"/>
  <c r="CP68" i="1"/>
  <c r="CU68" i="1" s="1"/>
  <c r="F68" i="19" s="1"/>
  <c r="BU69" i="1"/>
  <c r="CC68" i="1"/>
  <c r="EX58" i="1" l="1"/>
  <c r="DA74" i="61"/>
  <c r="CJ74" i="61"/>
  <c r="BU77" i="61"/>
  <c r="CP76" i="61"/>
  <c r="CU76" i="61" s="1"/>
  <c r="CC76" i="61"/>
  <c r="HX76" i="61"/>
  <c r="HY75" i="61"/>
  <c r="HZ75" i="61" s="1"/>
  <c r="IB75" i="61"/>
  <c r="IQ75" i="61" s="1"/>
  <c r="IR75" i="61" s="1"/>
  <c r="IS75" i="61" s="1"/>
  <c r="CL75" i="61"/>
  <c r="EH75" i="61"/>
  <c r="DB75" i="61"/>
  <c r="EK68" i="61"/>
  <c r="EN67" i="61"/>
  <c r="EO67" i="61" s="1"/>
  <c r="BV76" i="61"/>
  <c r="CQ75" i="61"/>
  <c r="CV75" i="61" s="1"/>
  <c r="CD75" i="61"/>
  <c r="BW77" i="61"/>
  <c r="CR76" i="61"/>
  <c r="CW76" i="61" s="1"/>
  <c r="CE76" i="61"/>
  <c r="DY22" i="61" s="1"/>
  <c r="EB22" i="61" s="1"/>
  <c r="EI73" i="61" s="1"/>
  <c r="CH75" i="61"/>
  <c r="CZ75" i="61"/>
  <c r="DA66" i="1"/>
  <c r="CJ66" i="1"/>
  <c r="CR67" i="1"/>
  <c r="CW67" i="1" s="1"/>
  <c r="O67" i="19" s="1"/>
  <c r="BW68" i="1"/>
  <c r="CE67" i="1"/>
  <c r="ET59" i="1"/>
  <c r="CQ67" i="1"/>
  <c r="CV67" i="1" s="1"/>
  <c r="G67" i="19" s="1"/>
  <c r="BV68" i="1"/>
  <c r="CD67" i="1"/>
  <c r="IJ67" i="1"/>
  <c r="IK66" i="1"/>
  <c r="IL66" i="1" s="1"/>
  <c r="N66" i="19" s="1"/>
  <c r="IN66" i="1"/>
  <c r="JC66" i="1" s="1"/>
  <c r="JD66" i="1" s="1"/>
  <c r="JE66" i="1" s="1"/>
  <c r="S66" i="19" s="1"/>
  <c r="DB66" i="1"/>
  <c r="D66" i="19" s="1"/>
  <c r="EQ66" i="1"/>
  <c r="CL66" i="1"/>
  <c r="BU70" i="1"/>
  <c r="CP69" i="1"/>
  <c r="CU69" i="1" s="1"/>
  <c r="F69" i="19" s="1"/>
  <c r="CC69" i="1"/>
  <c r="CZ68" i="1"/>
  <c r="C68" i="19" s="1"/>
  <c r="CH68" i="1"/>
  <c r="EX59" i="1" l="1"/>
  <c r="BW78" i="61"/>
  <c r="CR77" i="61"/>
  <c r="CW77" i="61" s="1"/>
  <c r="CE77" i="61"/>
  <c r="CZ76" i="61"/>
  <c r="CH76" i="61"/>
  <c r="DA75" i="61"/>
  <c r="CJ75" i="61"/>
  <c r="EK69" i="61"/>
  <c r="EN68" i="61"/>
  <c r="EO68" i="61" s="1"/>
  <c r="CL76" i="61"/>
  <c r="DB76" i="61"/>
  <c r="EH76" i="61"/>
  <c r="BU78" i="61"/>
  <c r="CP77" i="61"/>
  <c r="CU77" i="61" s="1"/>
  <c r="CC77" i="61"/>
  <c r="EI74" i="61"/>
  <c r="EI75" i="61" s="1"/>
  <c r="EI76" i="61" s="1"/>
  <c r="EJ74" i="61"/>
  <c r="EJ75" i="61" s="1"/>
  <c r="EJ76" i="61" s="1"/>
  <c r="BV77" i="61"/>
  <c r="CQ76" i="61"/>
  <c r="CV76" i="61" s="1"/>
  <c r="CD76" i="61"/>
  <c r="HX77" i="61"/>
  <c r="HY76" i="61"/>
  <c r="HZ76" i="61" s="1"/>
  <c r="IB76" i="61"/>
  <c r="IQ76" i="61" s="1"/>
  <c r="IR76" i="61" s="1"/>
  <c r="IS76" i="61" s="1"/>
  <c r="CE68" i="1"/>
  <c r="CR68" i="1"/>
  <c r="CW68" i="1" s="1"/>
  <c r="O68" i="19" s="1"/>
  <c r="BW69" i="1"/>
  <c r="IJ68" i="1"/>
  <c r="IN67" i="1"/>
  <c r="JC67" i="1" s="1"/>
  <c r="JD67" i="1" s="1"/>
  <c r="JE67" i="1" s="1"/>
  <c r="S67" i="19" s="1"/>
  <c r="IK67" i="1"/>
  <c r="IL67" i="1" s="1"/>
  <c r="N67" i="19" s="1"/>
  <c r="DA67" i="1"/>
  <c r="CJ67" i="1"/>
  <c r="ET60" i="1"/>
  <c r="BV69" i="1"/>
  <c r="CD68" i="1"/>
  <c r="CQ68" i="1"/>
  <c r="CV68" i="1" s="1"/>
  <c r="G68" i="19" s="1"/>
  <c r="EQ67" i="1"/>
  <c r="CL67" i="1"/>
  <c r="DB67" i="1"/>
  <c r="D67" i="19" s="1"/>
  <c r="CZ69" i="1"/>
  <c r="C69" i="19" s="1"/>
  <c r="CH69" i="1"/>
  <c r="CC70" i="1"/>
  <c r="BU71" i="1"/>
  <c r="CP70" i="1"/>
  <c r="CU70" i="1" s="1"/>
  <c r="F70" i="19" s="1"/>
  <c r="EX60" i="1" l="1"/>
  <c r="EJ77" i="61"/>
  <c r="DA76" i="61"/>
  <c r="CJ76" i="61"/>
  <c r="EK70" i="61"/>
  <c r="EN69" i="61"/>
  <c r="EO69" i="61" s="1"/>
  <c r="BU79" i="61"/>
  <c r="CP78" i="61"/>
  <c r="CU78" i="61" s="1"/>
  <c r="CC78" i="61"/>
  <c r="CZ77" i="61"/>
  <c r="CH77" i="61"/>
  <c r="DB77" i="61"/>
  <c r="CL77" i="61"/>
  <c r="EH77" i="61"/>
  <c r="CQ77" i="61"/>
  <c r="CV77" i="61" s="1"/>
  <c r="BV78" i="61"/>
  <c r="CD77" i="61"/>
  <c r="HY77" i="61"/>
  <c r="HZ77" i="61" s="1"/>
  <c r="HX78" i="61"/>
  <c r="IB77" i="61"/>
  <c r="IQ77" i="61" s="1"/>
  <c r="IR77" i="61" s="1"/>
  <c r="IS77" i="61" s="1"/>
  <c r="BW79" i="61"/>
  <c r="CR78" i="61"/>
  <c r="CW78" i="61" s="1"/>
  <c r="CE78" i="61"/>
  <c r="DA68" i="1"/>
  <c r="CJ68" i="1"/>
  <c r="IN68" i="1"/>
  <c r="JC68" i="1" s="1"/>
  <c r="JD68" i="1" s="1"/>
  <c r="JE68" i="1" s="1"/>
  <c r="S68" i="19" s="1"/>
  <c r="IK68" i="1"/>
  <c r="IL68" i="1" s="1"/>
  <c r="N68" i="19" s="1"/>
  <c r="IJ69" i="1"/>
  <c r="BV70" i="1"/>
  <c r="CD69" i="1"/>
  <c r="CQ69" i="1"/>
  <c r="CV69" i="1" s="1"/>
  <c r="G69" i="19" s="1"/>
  <c r="CE69" i="1"/>
  <c r="BW70" i="1"/>
  <c r="CR69" i="1"/>
  <c r="CW69" i="1" s="1"/>
  <c r="O69" i="19" s="1"/>
  <c r="ET61" i="1"/>
  <c r="EQ68" i="1"/>
  <c r="CL68" i="1"/>
  <c r="EH20" i="1"/>
  <c r="EK20" i="1" s="1"/>
  <c r="ER65" i="1" s="1"/>
  <c r="DB68" i="1"/>
  <c r="D68" i="19" s="1"/>
  <c r="CH70" i="1"/>
  <c r="CZ70" i="1"/>
  <c r="C70" i="19" s="1"/>
  <c r="BU72" i="1"/>
  <c r="CP71" i="1"/>
  <c r="CU71" i="1" s="1"/>
  <c r="F71" i="19" s="1"/>
  <c r="CC71" i="1"/>
  <c r="EX61" i="1" l="1"/>
  <c r="BU80" i="61"/>
  <c r="CP79" i="61"/>
  <c r="CU79" i="61" s="1"/>
  <c r="CC79" i="61"/>
  <c r="BW80" i="61"/>
  <c r="CR79" i="61"/>
  <c r="CW79" i="61" s="1"/>
  <c r="CE79" i="61"/>
  <c r="DA77" i="61"/>
  <c r="CJ77" i="61"/>
  <c r="BV79" i="61"/>
  <c r="CQ78" i="61"/>
  <c r="CV78" i="61" s="1"/>
  <c r="CD78" i="61"/>
  <c r="CH78" i="61"/>
  <c r="CZ78" i="61"/>
  <c r="EK71" i="61"/>
  <c r="EN70" i="61"/>
  <c r="EO70" i="61" s="1"/>
  <c r="EH78" i="61"/>
  <c r="CL78" i="61"/>
  <c r="DB78" i="61"/>
  <c r="HY78" i="61"/>
  <c r="HZ78" i="61" s="1"/>
  <c r="HX79" i="61"/>
  <c r="IB78" i="61"/>
  <c r="IQ78" i="61" s="1"/>
  <c r="IR78" i="61" s="1"/>
  <c r="IS78" i="61" s="1"/>
  <c r="DA69" i="1"/>
  <c r="CJ69" i="1"/>
  <c r="ER66" i="1"/>
  <c r="ER67" i="1" s="1"/>
  <c r="ER68" i="1" s="1"/>
  <c r="ES66" i="1"/>
  <c r="ES67" i="1" s="1"/>
  <c r="ES68" i="1" s="1"/>
  <c r="ES69" i="1" s="1"/>
  <c r="CR70" i="1"/>
  <c r="CW70" i="1" s="1"/>
  <c r="O70" i="19" s="1"/>
  <c r="BW71" i="1"/>
  <c r="CE70" i="1"/>
  <c r="CQ70" i="1"/>
  <c r="CV70" i="1" s="1"/>
  <c r="G70" i="19" s="1"/>
  <c r="BV71" i="1"/>
  <c r="CD70" i="1"/>
  <c r="ET62" i="1"/>
  <c r="EQ69" i="1"/>
  <c r="CL69" i="1"/>
  <c r="DB69" i="1"/>
  <c r="D69" i="19" s="1"/>
  <c r="IK69" i="1"/>
  <c r="IL69" i="1" s="1"/>
  <c r="N69" i="19" s="1"/>
  <c r="IN69" i="1"/>
  <c r="JC69" i="1" s="1"/>
  <c r="JD69" i="1" s="1"/>
  <c r="JE69" i="1" s="1"/>
  <c r="S69" i="19" s="1"/>
  <c r="IJ70" i="1"/>
  <c r="CH71" i="1"/>
  <c r="CZ71" i="1"/>
  <c r="C71" i="19" s="1"/>
  <c r="CP72" i="1"/>
  <c r="CU72" i="1" s="1"/>
  <c r="F72" i="19" s="1"/>
  <c r="CC72" i="1"/>
  <c r="BU73" i="1"/>
  <c r="EX62" i="1" l="1"/>
  <c r="EU61" i="1"/>
  <c r="EZ61" i="1"/>
  <c r="P61" i="19" s="1"/>
  <c r="BV80" i="61"/>
  <c r="CQ79" i="61"/>
  <c r="CV79" i="61" s="1"/>
  <c r="CD79" i="61"/>
  <c r="BU81" i="61"/>
  <c r="CP80" i="61"/>
  <c r="CU80" i="61" s="1"/>
  <c r="CC80" i="61"/>
  <c r="HY79" i="61"/>
  <c r="HZ79" i="61" s="1"/>
  <c r="HX80" i="61"/>
  <c r="IB79" i="61"/>
  <c r="IQ79" i="61" s="1"/>
  <c r="IR79" i="61" s="1"/>
  <c r="IS79" i="61" s="1"/>
  <c r="BW81" i="61"/>
  <c r="CR80" i="61"/>
  <c r="CW80" i="61" s="1"/>
  <c r="CE80" i="61"/>
  <c r="DY23" i="61" s="1"/>
  <c r="EB23" i="61" s="1"/>
  <c r="EI77" i="61" s="1"/>
  <c r="DA78" i="61"/>
  <c r="CJ78" i="61"/>
  <c r="CZ79" i="61"/>
  <c r="CH79" i="61"/>
  <c r="EK72" i="61"/>
  <c r="EN71" i="61"/>
  <c r="EO71" i="61" s="1"/>
  <c r="DB79" i="61"/>
  <c r="EH79" i="61"/>
  <c r="CL79" i="61"/>
  <c r="ET63" i="1"/>
  <c r="CL70" i="1"/>
  <c r="EQ70" i="1"/>
  <c r="DB70" i="1"/>
  <c r="D70" i="19" s="1"/>
  <c r="IK70" i="1"/>
  <c r="IL70" i="1" s="1"/>
  <c r="N70" i="19" s="1"/>
  <c r="IN70" i="1"/>
  <c r="JC70" i="1" s="1"/>
  <c r="JD70" i="1" s="1"/>
  <c r="JE70" i="1" s="1"/>
  <c r="S70" i="19" s="1"/>
  <c r="IJ71" i="1"/>
  <c r="DA70" i="1"/>
  <c r="CJ70" i="1"/>
  <c r="CE71" i="1"/>
  <c r="CR71" i="1"/>
  <c r="CW71" i="1" s="1"/>
  <c r="O71" i="19" s="1"/>
  <c r="BW72" i="1"/>
  <c r="BV72" i="1"/>
  <c r="CQ71" i="1"/>
  <c r="CV71" i="1" s="1"/>
  <c r="G71" i="19" s="1"/>
  <c r="CD71" i="1"/>
  <c r="BU74" i="1"/>
  <c r="CC73" i="1"/>
  <c r="CP73" i="1"/>
  <c r="CU73" i="1" s="1"/>
  <c r="F73" i="19" s="1"/>
  <c r="CH72" i="1"/>
  <c r="CZ72" i="1"/>
  <c r="C72" i="19" s="1"/>
  <c r="EX63" i="1" l="1"/>
  <c r="EY61" i="1"/>
  <c r="EU60" i="1"/>
  <c r="EZ60" i="1"/>
  <c r="P60" i="19" s="1"/>
  <c r="EZ62" i="1"/>
  <c r="P62" i="19" s="1"/>
  <c r="EK73" i="61"/>
  <c r="EN72" i="61"/>
  <c r="EO72" i="61" s="1"/>
  <c r="CL80" i="61"/>
  <c r="DB80" i="61"/>
  <c r="EH80" i="61"/>
  <c r="HX81" i="61"/>
  <c r="HY80" i="61"/>
  <c r="HZ80" i="61" s="1"/>
  <c r="IB80" i="61"/>
  <c r="IQ80" i="61" s="1"/>
  <c r="IR80" i="61" s="1"/>
  <c r="IS80" i="61" s="1"/>
  <c r="BU82" i="61"/>
  <c r="CP81" i="61"/>
  <c r="CU81" i="61" s="1"/>
  <c r="CC81" i="61"/>
  <c r="DA79" i="61"/>
  <c r="CJ79" i="61"/>
  <c r="EJ78" i="61"/>
  <c r="EJ79" i="61" s="1"/>
  <c r="EJ80" i="61" s="1"/>
  <c r="EI78" i="61"/>
  <c r="EI79" i="61" s="1"/>
  <c r="EI80" i="61" s="1"/>
  <c r="BW82" i="61"/>
  <c r="CR81" i="61"/>
  <c r="CW81" i="61" s="1"/>
  <c r="CE81" i="61"/>
  <c r="CH80" i="61"/>
  <c r="CZ80" i="61"/>
  <c r="BV81" i="61"/>
  <c r="CQ80" i="61"/>
  <c r="CV80" i="61" s="1"/>
  <c r="CD80" i="61"/>
  <c r="DA71" i="1"/>
  <c r="CJ71" i="1"/>
  <c r="IK71" i="1"/>
  <c r="IL71" i="1" s="1"/>
  <c r="N71" i="19" s="1"/>
  <c r="IN71" i="1"/>
  <c r="JC71" i="1" s="1"/>
  <c r="JD71" i="1" s="1"/>
  <c r="JE71" i="1" s="1"/>
  <c r="S71" i="19" s="1"/>
  <c r="IJ72" i="1"/>
  <c r="DB71" i="1"/>
  <c r="D71" i="19" s="1"/>
  <c r="CL71" i="1"/>
  <c r="EQ71" i="1"/>
  <c r="CD72" i="1"/>
  <c r="BV73" i="1"/>
  <c r="CQ72" i="1"/>
  <c r="CV72" i="1" s="1"/>
  <c r="G72" i="19" s="1"/>
  <c r="CE72" i="1"/>
  <c r="EH21" i="1" s="1"/>
  <c r="EK21" i="1" s="1"/>
  <c r="ER69" i="1" s="1"/>
  <c r="CR72" i="1"/>
  <c r="CW72" i="1" s="1"/>
  <c r="O72" i="19" s="1"/>
  <c r="BW73" i="1"/>
  <c r="ET64" i="1"/>
  <c r="CC74" i="1"/>
  <c r="CP74" i="1"/>
  <c r="CU74" i="1" s="1"/>
  <c r="F74" i="19" s="1"/>
  <c r="BU75" i="1"/>
  <c r="CH73" i="1"/>
  <c r="CZ73" i="1"/>
  <c r="C73" i="19" s="1"/>
  <c r="EX64" i="1" l="1"/>
  <c r="EY60" i="1"/>
  <c r="FA61" i="1" s="1"/>
  <c r="EU59" i="1"/>
  <c r="FA62" i="1"/>
  <c r="EZ59" i="1"/>
  <c r="P59" i="19" s="1"/>
  <c r="EZ63" i="1"/>
  <c r="P63" i="19" s="1"/>
  <c r="BV82" i="61"/>
  <c r="CQ81" i="61"/>
  <c r="CV81" i="61" s="1"/>
  <c r="CD81" i="61"/>
  <c r="BU83" i="61"/>
  <c r="CP82" i="61"/>
  <c r="CU82" i="61" s="1"/>
  <c r="CC82" i="61"/>
  <c r="BW83" i="61"/>
  <c r="CR82" i="61"/>
  <c r="CW82" i="61" s="1"/>
  <c r="CE82" i="61"/>
  <c r="DA80" i="61"/>
  <c r="CJ80" i="61"/>
  <c r="CZ81" i="61"/>
  <c r="CH81" i="61"/>
  <c r="CL81" i="61"/>
  <c r="DB81" i="61"/>
  <c r="EH81" i="61"/>
  <c r="EJ81" i="61"/>
  <c r="HX82" i="61"/>
  <c r="HY81" i="61"/>
  <c r="HZ81" i="61" s="1"/>
  <c r="IB81" i="61"/>
  <c r="IQ81" i="61" s="1"/>
  <c r="IR81" i="61" s="1"/>
  <c r="IS81" i="61" s="1"/>
  <c r="EK74" i="61"/>
  <c r="EN73" i="61"/>
  <c r="EO73" i="61" s="1"/>
  <c r="ET65" i="1"/>
  <c r="CE73" i="1"/>
  <c r="BW74" i="1"/>
  <c r="CR73" i="1"/>
  <c r="CW73" i="1" s="1"/>
  <c r="O73" i="19" s="1"/>
  <c r="BV74" i="1"/>
  <c r="CD73" i="1"/>
  <c r="CQ73" i="1"/>
  <c r="CV73" i="1" s="1"/>
  <c r="G73" i="19" s="1"/>
  <c r="CJ72" i="1"/>
  <c r="DA72" i="1"/>
  <c r="ER70" i="1"/>
  <c r="ER71" i="1" s="1"/>
  <c r="ER72" i="1" s="1"/>
  <c r="ES70" i="1"/>
  <c r="ES71" i="1" s="1"/>
  <c r="ES72" i="1" s="1"/>
  <c r="DB72" i="1"/>
  <c r="D72" i="19" s="1"/>
  <c r="CL72" i="1"/>
  <c r="EQ72" i="1"/>
  <c r="IK72" i="1"/>
  <c r="IL72" i="1" s="1"/>
  <c r="N72" i="19" s="1"/>
  <c r="IJ73" i="1"/>
  <c r="IN72" i="1"/>
  <c r="JC72" i="1" s="1"/>
  <c r="JD72" i="1" s="1"/>
  <c r="JE72" i="1" s="1"/>
  <c r="S72" i="19" s="1"/>
  <c r="CZ74" i="1"/>
  <c r="C74" i="19" s="1"/>
  <c r="CH74" i="1"/>
  <c r="BU76" i="1"/>
  <c r="CP75" i="1"/>
  <c r="CU75" i="1" s="1"/>
  <c r="F75" i="19" s="1"/>
  <c r="CC75" i="1"/>
  <c r="EX65" i="1" l="1"/>
  <c r="EY59" i="1"/>
  <c r="FA60" i="1" s="1"/>
  <c r="EU58" i="1"/>
  <c r="EZ58" i="1"/>
  <c r="P58" i="19" s="1"/>
  <c r="EZ64" i="1"/>
  <c r="P64" i="19" s="1"/>
  <c r="BU84" i="61"/>
  <c r="CP83" i="61"/>
  <c r="CU83" i="61" s="1"/>
  <c r="CC83" i="61"/>
  <c r="HY82" i="61"/>
  <c r="HZ82" i="61" s="1"/>
  <c r="HX83" i="61"/>
  <c r="IB82" i="61"/>
  <c r="IQ82" i="61" s="1"/>
  <c r="IR82" i="61" s="1"/>
  <c r="IS82" i="61" s="1"/>
  <c r="BW84" i="61"/>
  <c r="CR83" i="61"/>
  <c r="CW83" i="61" s="1"/>
  <c r="CE83" i="61"/>
  <c r="DA81" i="61"/>
  <c r="CJ81" i="61"/>
  <c r="EK75" i="61"/>
  <c r="EN74" i="61"/>
  <c r="EO74" i="61" s="1"/>
  <c r="CZ82" i="61"/>
  <c r="CH82" i="61"/>
  <c r="EH82" i="61"/>
  <c r="CL82" i="61"/>
  <c r="DB82" i="61"/>
  <c r="BV83" i="61"/>
  <c r="CQ82" i="61"/>
  <c r="CV82" i="61" s="1"/>
  <c r="CD82" i="61"/>
  <c r="ES73" i="1"/>
  <c r="CR74" i="1"/>
  <c r="CW74" i="1" s="1"/>
  <c r="O74" i="19" s="1"/>
  <c r="CE74" i="1"/>
  <c r="BW75" i="1"/>
  <c r="CJ73" i="1"/>
  <c r="DA73" i="1"/>
  <c r="DB73" i="1"/>
  <c r="D73" i="19" s="1"/>
  <c r="CL73" i="1"/>
  <c r="EQ73" i="1"/>
  <c r="CQ74" i="1"/>
  <c r="CV74" i="1" s="1"/>
  <c r="G74" i="19" s="1"/>
  <c r="CD74" i="1"/>
  <c r="BV75" i="1"/>
  <c r="IJ74" i="1"/>
  <c r="IN73" i="1"/>
  <c r="JC73" i="1" s="1"/>
  <c r="JD73" i="1" s="1"/>
  <c r="JE73" i="1" s="1"/>
  <c r="S73" i="19" s="1"/>
  <c r="IK73" i="1"/>
  <c r="IL73" i="1" s="1"/>
  <c r="N73" i="19" s="1"/>
  <c r="ET66" i="1"/>
  <c r="CP76" i="1"/>
  <c r="CU76" i="1" s="1"/>
  <c r="F76" i="19" s="1"/>
  <c r="BU77" i="1"/>
  <c r="CC76" i="1"/>
  <c r="CZ75" i="1"/>
  <c r="C75" i="19" s="1"/>
  <c r="CH75" i="1"/>
  <c r="EX66" i="1" l="1"/>
  <c r="EY58" i="1"/>
  <c r="FA59" i="1" s="1"/>
  <c r="EU57" i="1"/>
  <c r="EZ57" i="1"/>
  <c r="P57" i="19" s="1"/>
  <c r="EZ65" i="1"/>
  <c r="P65" i="19" s="1"/>
  <c r="EK76" i="61"/>
  <c r="EN75" i="61"/>
  <c r="EO75" i="61" s="1"/>
  <c r="BV84" i="61"/>
  <c r="CQ83" i="61"/>
  <c r="CV83" i="61" s="1"/>
  <c r="CD83" i="61"/>
  <c r="BW85" i="61"/>
  <c r="CR84" i="61"/>
  <c r="CW84" i="61" s="1"/>
  <c r="CE84" i="61"/>
  <c r="CZ83" i="61"/>
  <c r="CH83" i="61"/>
  <c r="DA82" i="61"/>
  <c r="CJ82" i="61"/>
  <c r="DB83" i="61"/>
  <c r="EH83" i="61"/>
  <c r="CL83" i="61"/>
  <c r="HY83" i="61"/>
  <c r="HZ83" i="61" s="1"/>
  <c r="HX84" i="61"/>
  <c r="IB83" i="61"/>
  <c r="IQ83" i="61" s="1"/>
  <c r="IR83" i="61" s="1"/>
  <c r="IS83" i="61" s="1"/>
  <c r="BU85" i="61"/>
  <c r="CP84" i="61"/>
  <c r="CU84" i="61" s="1"/>
  <c r="CC84" i="61"/>
  <c r="IJ75" i="1"/>
  <c r="IK74" i="1"/>
  <c r="IL74" i="1" s="1"/>
  <c r="N74" i="19" s="1"/>
  <c r="IN74" i="1"/>
  <c r="JC74" i="1" s="1"/>
  <c r="JD74" i="1" s="1"/>
  <c r="JE74" i="1" s="1"/>
  <c r="S74" i="19" s="1"/>
  <c r="ET67" i="1"/>
  <c r="EX67" i="1" s="1"/>
  <c r="BV76" i="1"/>
  <c r="CD75" i="1"/>
  <c r="CQ75" i="1"/>
  <c r="CV75" i="1" s="1"/>
  <c r="G75" i="19" s="1"/>
  <c r="CR75" i="1"/>
  <c r="CW75" i="1" s="1"/>
  <c r="O75" i="19" s="1"/>
  <c r="CE75" i="1"/>
  <c r="BW76" i="1"/>
  <c r="DA74" i="1"/>
  <c r="CJ74" i="1"/>
  <c r="DB74" i="1"/>
  <c r="D74" i="19" s="1"/>
  <c r="EQ74" i="1"/>
  <c r="CL74" i="1"/>
  <c r="CH76" i="1"/>
  <c r="CZ76" i="1"/>
  <c r="C76" i="19" s="1"/>
  <c r="BU78" i="1"/>
  <c r="CP77" i="1"/>
  <c r="CU77" i="1" s="1"/>
  <c r="F77" i="19" s="1"/>
  <c r="CC77" i="1"/>
  <c r="EY57" i="1" l="1"/>
  <c r="FA58" i="1" s="1"/>
  <c r="EU56" i="1"/>
  <c r="EZ56" i="1"/>
  <c r="P56" i="19" s="1"/>
  <c r="EZ66" i="1"/>
  <c r="P66" i="19" s="1"/>
  <c r="CH84" i="61"/>
  <c r="CZ84" i="61"/>
  <c r="EK77" i="61"/>
  <c r="EN76" i="61"/>
  <c r="EO76" i="61" s="1"/>
  <c r="CL84" i="61"/>
  <c r="DB84" i="61"/>
  <c r="EH84" i="61"/>
  <c r="DY24" i="61"/>
  <c r="EB24" i="61" s="1"/>
  <c r="EI81" i="61" s="1"/>
  <c r="HX85" i="61"/>
  <c r="HY84" i="61"/>
  <c r="HZ84" i="61" s="1"/>
  <c r="IB84" i="61"/>
  <c r="IQ84" i="61" s="1"/>
  <c r="IR84" i="61" s="1"/>
  <c r="IS84" i="61" s="1"/>
  <c r="DA83" i="61"/>
  <c r="CJ83" i="61"/>
  <c r="BU86" i="61"/>
  <c r="CP85" i="61"/>
  <c r="CU85" i="61" s="1"/>
  <c r="CC85" i="61"/>
  <c r="BV85" i="61"/>
  <c r="CQ84" i="61"/>
  <c r="CV84" i="61" s="1"/>
  <c r="CD84" i="61"/>
  <c r="BW86" i="61"/>
  <c r="CR85" i="61"/>
  <c r="CW85" i="61" s="1"/>
  <c r="CE85" i="61"/>
  <c r="CR76" i="1"/>
  <c r="CW76" i="1" s="1"/>
  <c r="O76" i="19" s="1"/>
  <c r="BW77" i="1"/>
  <c r="CE76" i="1"/>
  <c r="EH22" i="1" s="1"/>
  <c r="EK22" i="1" s="1"/>
  <c r="ER73" i="1" s="1"/>
  <c r="DA75" i="1"/>
  <c r="CJ75" i="1"/>
  <c r="DB75" i="1"/>
  <c r="D75" i="19" s="1"/>
  <c r="CL75" i="1"/>
  <c r="EQ75" i="1"/>
  <c r="CQ76" i="1"/>
  <c r="CV76" i="1" s="1"/>
  <c r="G76" i="19" s="1"/>
  <c r="BV77" i="1"/>
  <c r="CD76" i="1"/>
  <c r="ET68" i="1"/>
  <c r="EX68" i="1" s="1"/>
  <c r="IN75" i="1"/>
  <c r="JC75" i="1" s="1"/>
  <c r="JD75" i="1" s="1"/>
  <c r="JE75" i="1" s="1"/>
  <c r="S75" i="19" s="1"/>
  <c r="IK75" i="1"/>
  <c r="IL75" i="1" s="1"/>
  <c r="N75" i="19" s="1"/>
  <c r="IJ76" i="1"/>
  <c r="CP78" i="1"/>
  <c r="CU78" i="1" s="1"/>
  <c r="F78" i="19" s="1"/>
  <c r="BU79" i="1"/>
  <c r="CC78" i="1"/>
  <c r="CH77" i="1"/>
  <c r="CZ77" i="1"/>
  <c r="C77" i="19" s="1"/>
  <c r="EY56" i="1" l="1"/>
  <c r="FA57" i="1" s="1"/>
  <c r="EU55" i="1"/>
  <c r="EZ55" i="1"/>
  <c r="P55" i="19" s="1"/>
  <c r="EZ67" i="1"/>
  <c r="P67" i="19" s="1"/>
  <c r="BW87" i="61"/>
  <c r="CR86" i="61"/>
  <c r="CW86" i="61" s="1"/>
  <c r="CE86" i="61"/>
  <c r="CZ85" i="61"/>
  <c r="CH85" i="61"/>
  <c r="EJ82" i="61"/>
  <c r="EJ83" i="61" s="1"/>
  <c r="EJ84" i="61" s="1"/>
  <c r="EJ85" i="61" s="1"/>
  <c r="EI82" i="61"/>
  <c r="EI83" i="61" s="1"/>
  <c r="EI84" i="61" s="1"/>
  <c r="DA84" i="61"/>
  <c r="CJ84" i="61"/>
  <c r="EK78" i="61"/>
  <c r="EN77" i="61"/>
  <c r="EO77" i="61" s="1"/>
  <c r="CL85" i="61"/>
  <c r="DB85" i="61"/>
  <c r="EH85" i="61"/>
  <c r="BU87" i="61"/>
  <c r="CP86" i="61"/>
  <c r="CU86" i="61" s="1"/>
  <c r="CC86" i="61"/>
  <c r="BV86" i="61"/>
  <c r="CQ85" i="61"/>
  <c r="CV85" i="61" s="1"/>
  <c r="CD85" i="61"/>
  <c r="HX86" i="61"/>
  <c r="HY85" i="61"/>
  <c r="HZ85" i="61" s="1"/>
  <c r="IB85" i="61"/>
  <c r="IQ85" i="61" s="1"/>
  <c r="IR85" i="61" s="1"/>
  <c r="IS85" i="61" s="1"/>
  <c r="CJ76" i="1"/>
  <c r="DA76" i="1"/>
  <c r="BV78" i="1"/>
  <c r="CQ77" i="1"/>
  <c r="CV77" i="1" s="1"/>
  <c r="G77" i="19" s="1"/>
  <c r="CD77" i="1"/>
  <c r="EQ76" i="1"/>
  <c r="DB76" i="1"/>
  <c r="D76" i="19" s="1"/>
  <c r="CL76" i="1"/>
  <c r="ET69" i="1"/>
  <c r="EX69" i="1" s="1"/>
  <c r="CE77" i="1"/>
  <c r="BW78" i="1"/>
  <c r="CR77" i="1"/>
  <c r="CW77" i="1" s="1"/>
  <c r="O77" i="19" s="1"/>
  <c r="IN76" i="1"/>
  <c r="JC76" i="1" s="1"/>
  <c r="JD76" i="1" s="1"/>
  <c r="JE76" i="1" s="1"/>
  <c r="S76" i="19" s="1"/>
  <c r="IJ77" i="1"/>
  <c r="IK76" i="1"/>
  <c r="IL76" i="1" s="1"/>
  <c r="N76" i="19" s="1"/>
  <c r="ES74" i="1"/>
  <c r="ES75" i="1" s="1"/>
  <c r="ES76" i="1" s="1"/>
  <c r="ER74" i="1"/>
  <c r="ER75" i="1" s="1"/>
  <c r="ER76" i="1" s="1"/>
  <c r="CH78" i="1"/>
  <c r="CZ78" i="1"/>
  <c r="C78" i="19" s="1"/>
  <c r="BU80" i="1"/>
  <c r="CP79" i="1"/>
  <c r="CU79" i="1" s="1"/>
  <c r="F79" i="19" s="1"/>
  <c r="CC79" i="1"/>
  <c r="EY55" i="1" l="1"/>
  <c r="FA56" i="1" s="1"/>
  <c r="EU54" i="1"/>
  <c r="EZ54" i="1"/>
  <c r="P54" i="19" s="1"/>
  <c r="EZ68" i="1"/>
  <c r="P68" i="19" s="1"/>
  <c r="BU88" i="61"/>
  <c r="CP87" i="61"/>
  <c r="CU87" i="61" s="1"/>
  <c r="CC87" i="61"/>
  <c r="BV87" i="61"/>
  <c r="CQ86" i="61"/>
  <c r="CV86" i="61" s="1"/>
  <c r="CD86" i="61"/>
  <c r="EH86" i="61"/>
  <c r="CL86" i="61"/>
  <c r="DB86" i="61"/>
  <c r="HY86" i="61"/>
  <c r="HZ86" i="61" s="1"/>
  <c r="HX87" i="61"/>
  <c r="IB86" i="61"/>
  <c r="IQ86" i="61" s="1"/>
  <c r="IR86" i="61" s="1"/>
  <c r="IS86" i="61" s="1"/>
  <c r="CZ86" i="61"/>
  <c r="CH86" i="61"/>
  <c r="EK79" i="61"/>
  <c r="EN78" i="61"/>
  <c r="EO78" i="61" s="1"/>
  <c r="DA85" i="61"/>
  <c r="CJ85" i="61"/>
  <c r="BW88" i="61"/>
  <c r="CR87" i="61"/>
  <c r="CW87" i="61" s="1"/>
  <c r="CE87" i="61"/>
  <c r="ES77" i="1"/>
  <c r="CR78" i="1"/>
  <c r="CW78" i="1" s="1"/>
  <c r="O78" i="19" s="1"/>
  <c r="CE78" i="1"/>
  <c r="BW79" i="1"/>
  <c r="IJ78" i="1"/>
  <c r="IK77" i="1"/>
  <c r="IL77" i="1" s="1"/>
  <c r="N77" i="19" s="1"/>
  <c r="IN77" i="1"/>
  <c r="JC77" i="1" s="1"/>
  <c r="JD77" i="1" s="1"/>
  <c r="JE77" i="1" s="1"/>
  <c r="S77" i="19" s="1"/>
  <c r="CL77" i="1"/>
  <c r="EQ77" i="1"/>
  <c r="DB77" i="1"/>
  <c r="D77" i="19" s="1"/>
  <c r="CQ78" i="1"/>
  <c r="CV78" i="1" s="1"/>
  <c r="G78" i="19" s="1"/>
  <c r="BV79" i="1"/>
  <c r="CD78" i="1"/>
  <c r="ET70" i="1"/>
  <c r="EX70" i="1" s="1"/>
  <c r="DA77" i="1"/>
  <c r="CJ77" i="1"/>
  <c r="CH79" i="1"/>
  <c r="CZ79" i="1"/>
  <c r="C79" i="19" s="1"/>
  <c r="BU81" i="1"/>
  <c r="CC80" i="1"/>
  <c r="CP80" i="1"/>
  <c r="CU80" i="1" s="1"/>
  <c r="F80" i="19" s="1"/>
  <c r="EY54" i="1" l="1"/>
  <c r="FA55" i="1" s="1"/>
  <c r="EU53" i="1"/>
  <c r="EZ53" i="1"/>
  <c r="P53" i="19" s="1"/>
  <c r="EZ69" i="1"/>
  <c r="P69" i="19" s="1"/>
  <c r="BV88" i="61"/>
  <c r="CQ87" i="61"/>
  <c r="CV87" i="61" s="1"/>
  <c r="CD87" i="61"/>
  <c r="BW89" i="61"/>
  <c r="CR88" i="61"/>
  <c r="CW88" i="61" s="1"/>
  <c r="CE88" i="61"/>
  <c r="DY25" i="61" s="1"/>
  <c r="EB25" i="61" s="1"/>
  <c r="EI85" i="61" s="1"/>
  <c r="EK80" i="61"/>
  <c r="EN79" i="61"/>
  <c r="EO79" i="61" s="1"/>
  <c r="HY87" i="61"/>
  <c r="HZ87" i="61" s="1"/>
  <c r="HX88" i="61"/>
  <c r="IB87" i="61"/>
  <c r="IQ87" i="61" s="1"/>
  <c r="IR87" i="61" s="1"/>
  <c r="IS87" i="61" s="1"/>
  <c r="CZ87" i="61"/>
  <c r="CH87" i="61"/>
  <c r="DA86" i="61"/>
  <c r="CJ86" i="61"/>
  <c r="DB87" i="61"/>
  <c r="EH87" i="61"/>
  <c r="CL87" i="61"/>
  <c r="BU89" i="61"/>
  <c r="CP88" i="61"/>
  <c r="CU88" i="61" s="1"/>
  <c r="CC88" i="61"/>
  <c r="CJ78" i="1"/>
  <c r="DA78" i="1"/>
  <c r="IK78" i="1"/>
  <c r="IL78" i="1" s="1"/>
  <c r="N78" i="19" s="1"/>
  <c r="IN78" i="1"/>
  <c r="JC78" i="1" s="1"/>
  <c r="JD78" i="1" s="1"/>
  <c r="JE78" i="1" s="1"/>
  <c r="S78" i="19" s="1"/>
  <c r="IJ79" i="1"/>
  <c r="BV80" i="1"/>
  <c r="CD79" i="1"/>
  <c r="CQ79" i="1"/>
  <c r="CV79" i="1" s="1"/>
  <c r="G79" i="19" s="1"/>
  <c r="CE79" i="1"/>
  <c r="BW80" i="1"/>
  <c r="CR79" i="1"/>
  <c r="CW79" i="1" s="1"/>
  <c r="O79" i="19" s="1"/>
  <c r="ET71" i="1"/>
  <c r="EX71" i="1" s="1"/>
  <c r="CL78" i="1"/>
  <c r="EQ78" i="1"/>
  <c r="DB78" i="1"/>
  <c r="D78" i="19" s="1"/>
  <c r="CH80" i="1"/>
  <c r="CZ80" i="1"/>
  <c r="C80" i="19" s="1"/>
  <c r="BU82" i="1"/>
  <c r="CC81" i="1"/>
  <c r="CP81" i="1"/>
  <c r="CU81" i="1" s="1"/>
  <c r="F81" i="19" s="1"/>
  <c r="EY53" i="1" l="1"/>
  <c r="FA54" i="1" s="1"/>
  <c r="EU52" i="1"/>
  <c r="EZ52" i="1"/>
  <c r="P52" i="19" s="1"/>
  <c r="EZ70" i="1"/>
  <c r="P70" i="19" s="1"/>
  <c r="BU90" i="61"/>
  <c r="CP89" i="61"/>
  <c r="CU89" i="61" s="1"/>
  <c r="CC89" i="61"/>
  <c r="CR89" i="61"/>
  <c r="CW89" i="61" s="1"/>
  <c r="BW90" i="61"/>
  <c r="CE89" i="61"/>
  <c r="EJ86" i="61"/>
  <c r="EJ87" i="61" s="1"/>
  <c r="EJ88" i="61" s="1"/>
  <c r="EI86" i="61"/>
  <c r="EI87" i="61" s="1"/>
  <c r="EI88" i="61" s="1"/>
  <c r="EK81" i="61"/>
  <c r="EN80" i="61"/>
  <c r="EO80" i="61" s="1"/>
  <c r="DA87" i="61"/>
  <c r="CJ87" i="61"/>
  <c r="CH88" i="61"/>
  <c r="CZ88" i="61"/>
  <c r="HY88" i="61"/>
  <c r="HZ88" i="61" s="1"/>
  <c r="HX89" i="61"/>
  <c r="IB88" i="61"/>
  <c r="IQ88" i="61" s="1"/>
  <c r="IR88" i="61" s="1"/>
  <c r="IS88" i="61" s="1"/>
  <c r="CL88" i="61"/>
  <c r="DB88" i="61"/>
  <c r="EH88" i="61"/>
  <c r="BV89" i="61"/>
  <c r="CQ88" i="61"/>
  <c r="CV88" i="61" s="1"/>
  <c r="CD88" i="61"/>
  <c r="ET72" i="1"/>
  <c r="EX72" i="1" s="1"/>
  <c r="CJ79" i="1"/>
  <c r="DA79" i="1"/>
  <c r="CE80" i="1"/>
  <c r="EH23" i="1" s="1"/>
  <c r="EK23" i="1" s="1"/>
  <c r="ER77" i="1" s="1"/>
  <c r="CR80" i="1"/>
  <c r="CW80" i="1" s="1"/>
  <c r="O80" i="19" s="1"/>
  <c r="BW81" i="1"/>
  <c r="BV81" i="1"/>
  <c r="CQ80" i="1"/>
  <c r="CV80" i="1" s="1"/>
  <c r="G80" i="19" s="1"/>
  <c r="CD80" i="1"/>
  <c r="CL79" i="1"/>
  <c r="EQ79" i="1"/>
  <c r="DB79" i="1"/>
  <c r="D79" i="19" s="1"/>
  <c r="IJ80" i="1"/>
  <c r="IN79" i="1"/>
  <c r="JC79" i="1" s="1"/>
  <c r="JD79" i="1" s="1"/>
  <c r="JE79" i="1" s="1"/>
  <c r="S79" i="19" s="1"/>
  <c r="IK79" i="1"/>
  <c r="IL79" i="1" s="1"/>
  <c r="N79" i="19" s="1"/>
  <c r="CZ81" i="1"/>
  <c r="C81" i="19" s="1"/>
  <c r="CH81" i="1"/>
  <c r="BU83" i="1"/>
  <c r="CC82" i="1"/>
  <c r="CP82" i="1"/>
  <c r="CU82" i="1" s="1"/>
  <c r="F82" i="19" s="1"/>
  <c r="EY52" i="1" l="1"/>
  <c r="EU51" i="1"/>
  <c r="EZ51" i="1"/>
  <c r="P51" i="19" s="1"/>
  <c r="EZ71" i="1"/>
  <c r="P71" i="19" s="1"/>
  <c r="HY89" i="61"/>
  <c r="HZ89" i="61" s="1"/>
  <c r="HX90" i="61"/>
  <c r="IB89" i="61"/>
  <c r="IQ89" i="61" s="1"/>
  <c r="IR89" i="61" s="1"/>
  <c r="IS89" i="61" s="1"/>
  <c r="DA88" i="61"/>
  <c r="CJ88" i="61"/>
  <c r="EJ89" i="61"/>
  <c r="CZ89" i="61"/>
  <c r="CH89" i="61"/>
  <c r="CL89" i="61"/>
  <c r="DB89" i="61"/>
  <c r="EH89" i="61"/>
  <c r="BV90" i="61"/>
  <c r="CQ89" i="61"/>
  <c r="CV89" i="61" s="1"/>
  <c r="CD89" i="61"/>
  <c r="EK82" i="61"/>
  <c r="EN81" i="61"/>
  <c r="EO81" i="61" s="1"/>
  <c r="CR90" i="61"/>
  <c r="CW90" i="61" s="1"/>
  <c r="BW91" i="61"/>
  <c r="CE90" i="61"/>
  <c r="BU91" i="61"/>
  <c r="CP90" i="61"/>
  <c r="CU90" i="61" s="1"/>
  <c r="CC90" i="61"/>
  <c r="ES78" i="1"/>
  <c r="ES79" i="1" s="1"/>
  <c r="ES80" i="1" s="1"/>
  <c r="ER78" i="1"/>
  <c r="ER79" i="1" s="1"/>
  <c r="ER80" i="1" s="1"/>
  <c r="CQ81" i="1"/>
  <c r="CV81" i="1" s="1"/>
  <c r="G81" i="19" s="1"/>
  <c r="BV82" i="1"/>
  <c r="CD81" i="1"/>
  <c r="IK80" i="1"/>
  <c r="IL80" i="1" s="1"/>
  <c r="N80" i="19" s="1"/>
  <c r="IJ81" i="1"/>
  <c r="IN80" i="1"/>
  <c r="JC80" i="1" s="1"/>
  <c r="JD80" i="1" s="1"/>
  <c r="JE80" i="1" s="1"/>
  <c r="S80" i="19" s="1"/>
  <c r="CR81" i="1"/>
  <c r="CW81" i="1" s="1"/>
  <c r="O81" i="19" s="1"/>
  <c r="CE81" i="1"/>
  <c r="BW82" i="1"/>
  <c r="DA80" i="1"/>
  <c r="CJ80" i="1"/>
  <c r="EQ80" i="1"/>
  <c r="DB80" i="1"/>
  <c r="D80" i="19" s="1"/>
  <c r="CL80" i="1"/>
  <c r="ET73" i="1"/>
  <c r="EX73" i="1" s="1"/>
  <c r="CH82" i="1"/>
  <c r="CZ82" i="1"/>
  <c r="C82" i="19" s="1"/>
  <c r="CP83" i="1"/>
  <c r="CU83" i="1" s="1"/>
  <c r="F83" i="19" s="1"/>
  <c r="BU84" i="1"/>
  <c r="CC83" i="1"/>
  <c r="FA53" i="1" l="1"/>
  <c r="EY51" i="1"/>
  <c r="EU50" i="1"/>
  <c r="EZ50" i="1"/>
  <c r="P50" i="19" s="1"/>
  <c r="EZ72" i="1"/>
  <c r="P72" i="19" s="1"/>
  <c r="CL90" i="61"/>
  <c r="DB90" i="61"/>
  <c r="EH90" i="61"/>
  <c r="EK83" i="61"/>
  <c r="EN82" i="61"/>
  <c r="EO82" i="61" s="1"/>
  <c r="CZ90" i="61"/>
  <c r="CH90" i="61"/>
  <c r="CR91" i="61"/>
  <c r="CW91" i="61" s="1"/>
  <c r="BW92" i="61"/>
  <c r="CE91" i="61"/>
  <c r="DA89" i="61"/>
  <c r="CJ89" i="61"/>
  <c r="HY90" i="61"/>
  <c r="HZ90" i="61" s="1"/>
  <c r="HX91" i="61"/>
  <c r="IB90" i="61"/>
  <c r="IQ90" i="61" s="1"/>
  <c r="IR90" i="61" s="1"/>
  <c r="IS90" i="61" s="1"/>
  <c r="BU92" i="61"/>
  <c r="CP91" i="61"/>
  <c r="CU91" i="61" s="1"/>
  <c r="CC91" i="61"/>
  <c r="BV91" i="61"/>
  <c r="CQ90" i="61"/>
  <c r="CV90" i="61" s="1"/>
  <c r="CD90" i="61"/>
  <c r="CQ82" i="1"/>
  <c r="CV82" i="1" s="1"/>
  <c r="G82" i="19" s="1"/>
  <c r="BV83" i="1"/>
  <c r="CD82" i="1"/>
  <c r="CR82" i="1"/>
  <c r="CW82" i="1" s="1"/>
  <c r="O82" i="19" s="1"/>
  <c r="CE82" i="1"/>
  <c r="BW83" i="1"/>
  <c r="IN81" i="1"/>
  <c r="JC81" i="1" s="1"/>
  <c r="JD81" i="1" s="1"/>
  <c r="JE81" i="1" s="1"/>
  <c r="S81" i="19" s="1"/>
  <c r="IK81" i="1"/>
  <c r="IL81" i="1" s="1"/>
  <c r="N81" i="19" s="1"/>
  <c r="IJ82" i="1"/>
  <c r="DB81" i="1"/>
  <c r="D81" i="19" s="1"/>
  <c r="CL81" i="1"/>
  <c r="EQ81" i="1"/>
  <c r="ET74" i="1"/>
  <c r="EX74" i="1" s="1"/>
  <c r="CJ81" i="1"/>
  <c r="DA81" i="1"/>
  <c r="ES81" i="1"/>
  <c r="CZ83" i="1"/>
  <c r="C83" i="19" s="1"/>
  <c r="CH83" i="1"/>
  <c r="CP84" i="1"/>
  <c r="CU84" i="1" s="1"/>
  <c r="F84" i="19" s="1"/>
  <c r="BU85" i="1"/>
  <c r="CC84" i="1"/>
  <c r="EY50" i="1" l="1"/>
  <c r="FA51" i="1" s="1"/>
  <c r="EU49" i="1"/>
  <c r="FA52" i="1"/>
  <c r="EZ49" i="1"/>
  <c r="P49" i="19" s="1"/>
  <c r="EZ73" i="1"/>
  <c r="P73" i="19" s="1"/>
  <c r="CP92" i="61"/>
  <c r="CU92" i="61" s="1"/>
  <c r="BU93" i="61"/>
  <c r="CC92" i="61"/>
  <c r="EK84" i="61"/>
  <c r="EN83" i="61"/>
  <c r="EO83" i="61" s="1"/>
  <c r="DA90" i="61"/>
  <c r="CJ90" i="61"/>
  <c r="BV92" i="61"/>
  <c r="CQ91" i="61"/>
  <c r="CV91" i="61" s="1"/>
  <c r="CD91" i="61"/>
  <c r="CR92" i="61"/>
  <c r="CW92" i="61" s="1"/>
  <c r="BW93" i="61"/>
  <c r="CE92" i="61"/>
  <c r="CZ91" i="61"/>
  <c r="CH91" i="61"/>
  <c r="HX92" i="61"/>
  <c r="HY91" i="61"/>
  <c r="HZ91" i="61" s="1"/>
  <c r="IB91" i="61"/>
  <c r="IQ91" i="61" s="1"/>
  <c r="IR91" i="61" s="1"/>
  <c r="IS91" i="61" s="1"/>
  <c r="CL91" i="61"/>
  <c r="DB91" i="61"/>
  <c r="EH91" i="61"/>
  <c r="CJ82" i="1"/>
  <c r="DA82" i="1"/>
  <c r="BW84" i="1"/>
  <c r="CE83" i="1"/>
  <c r="CR83" i="1"/>
  <c r="CW83" i="1" s="1"/>
  <c r="O83" i="19" s="1"/>
  <c r="CD83" i="1"/>
  <c r="BV84" i="1"/>
  <c r="CQ83" i="1"/>
  <c r="CV83" i="1" s="1"/>
  <c r="G83" i="19" s="1"/>
  <c r="ET75" i="1"/>
  <c r="EX75" i="1" s="1"/>
  <c r="IK82" i="1"/>
  <c r="IL82" i="1" s="1"/>
  <c r="N82" i="19" s="1"/>
  <c r="IN82" i="1"/>
  <c r="JC82" i="1" s="1"/>
  <c r="JD82" i="1" s="1"/>
  <c r="JE82" i="1" s="1"/>
  <c r="S82" i="19" s="1"/>
  <c r="IJ83" i="1"/>
  <c r="EQ82" i="1"/>
  <c r="CL82" i="1"/>
  <c r="DB82" i="1"/>
  <c r="D82" i="19" s="1"/>
  <c r="CZ84" i="1"/>
  <c r="C84" i="19" s="1"/>
  <c r="CH84" i="1"/>
  <c r="BU86" i="1"/>
  <c r="CC85" i="1"/>
  <c r="CP85" i="1"/>
  <c r="CU85" i="1" s="1"/>
  <c r="F85" i="19" s="1"/>
  <c r="EY49" i="1" l="1"/>
  <c r="FA50" i="1" s="1"/>
  <c r="EU48" i="1"/>
  <c r="EZ48" i="1"/>
  <c r="P48" i="19" s="1"/>
  <c r="EZ74" i="1"/>
  <c r="P74" i="19" s="1"/>
  <c r="CL92" i="61"/>
  <c r="DB92" i="61"/>
  <c r="EH92" i="61"/>
  <c r="HX93" i="61"/>
  <c r="HY92" i="61"/>
  <c r="HZ92" i="61" s="1"/>
  <c r="IB92" i="61"/>
  <c r="IQ92" i="61" s="1"/>
  <c r="IR92" i="61" s="1"/>
  <c r="IS92" i="61" s="1"/>
  <c r="BW94" i="61"/>
  <c r="CR93" i="61"/>
  <c r="CW93" i="61" s="1"/>
  <c r="CE93" i="61"/>
  <c r="BV93" i="61"/>
  <c r="CQ92" i="61"/>
  <c r="CV92" i="61" s="1"/>
  <c r="CD92" i="61"/>
  <c r="EK85" i="61"/>
  <c r="EN84" i="61"/>
  <c r="EO84" i="61" s="1"/>
  <c r="CZ92" i="61"/>
  <c r="CH92" i="61"/>
  <c r="DY26" i="61"/>
  <c r="EB26" i="61" s="1"/>
  <c r="EI89" i="61" s="1"/>
  <c r="DA91" i="61"/>
  <c r="CJ91" i="61"/>
  <c r="BU94" i="61"/>
  <c r="CP93" i="61"/>
  <c r="CU93" i="61" s="1"/>
  <c r="CC93" i="61"/>
  <c r="DB83" i="1"/>
  <c r="D83" i="19" s="1"/>
  <c r="EQ83" i="1"/>
  <c r="CL83" i="1"/>
  <c r="BV85" i="1"/>
  <c r="CQ84" i="1"/>
  <c r="CV84" i="1" s="1"/>
  <c r="G84" i="19" s="1"/>
  <c r="CD84" i="1"/>
  <c r="CR84" i="1"/>
  <c r="CW84" i="1" s="1"/>
  <c r="O84" i="19" s="1"/>
  <c r="CE84" i="1"/>
  <c r="BW85" i="1"/>
  <c r="ET76" i="1"/>
  <c r="EX76" i="1" s="1"/>
  <c r="CJ83" i="1"/>
  <c r="DA83" i="1"/>
  <c r="IN83" i="1"/>
  <c r="JC83" i="1" s="1"/>
  <c r="JD83" i="1" s="1"/>
  <c r="JE83" i="1" s="1"/>
  <c r="S83" i="19" s="1"/>
  <c r="IK83" i="1"/>
  <c r="IL83" i="1" s="1"/>
  <c r="N83" i="19" s="1"/>
  <c r="IJ84" i="1"/>
  <c r="CH85" i="1"/>
  <c r="CZ85" i="1"/>
  <c r="C85" i="19" s="1"/>
  <c r="CP86" i="1"/>
  <c r="CU86" i="1" s="1"/>
  <c r="F86" i="19" s="1"/>
  <c r="BU87" i="1"/>
  <c r="CC86" i="1"/>
  <c r="EY48" i="1" l="1"/>
  <c r="FA49" i="1" s="1"/>
  <c r="EU47" i="1"/>
  <c r="EZ47" i="1"/>
  <c r="P47" i="19" s="1"/>
  <c r="EZ75" i="1"/>
  <c r="P75" i="19" s="1"/>
  <c r="EK86" i="61"/>
  <c r="EN85" i="61"/>
  <c r="EO85" i="61" s="1"/>
  <c r="BU95" i="61"/>
  <c r="CP94" i="61"/>
  <c r="CU94" i="61" s="1"/>
  <c r="CC94" i="61"/>
  <c r="DA92" i="61"/>
  <c r="CJ92" i="61"/>
  <c r="HY93" i="61"/>
  <c r="HZ93" i="61" s="1"/>
  <c r="HX94" i="61"/>
  <c r="IB93" i="61"/>
  <c r="IQ93" i="61" s="1"/>
  <c r="IR93" i="61" s="1"/>
  <c r="IS93" i="61" s="1"/>
  <c r="DB93" i="61"/>
  <c r="EH93" i="61"/>
  <c r="CL93" i="61"/>
  <c r="BW95" i="61"/>
  <c r="CR94" i="61"/>
  <c r="CW94" i="61" s="1"/>
  <c r="CE94" i="61"/>
  <c r="CZ93" i="61"/>
  <c r="CH93" i="61"/>
  <c r="BV94" i="61"/>
  <c r="CQ93" i="61"/>
  <c r="CV93" i="61" s="1"/>
  <c r="CD93" i="61"/>
  <c r="EJ90" i="61"/>
  <c r="EJ91" i="61" s="1"/>
  <c r="EJ92" i="61" s="1"/>
  <c r="EJ93" i="61" s="1"/>
  <c r="EI90" i="61"/>
  <c r="EI91" i="61" s="1"/>
  <c r="EI92" i="61" s="1"/>
  <c r="IJ85" i="1"/>
  <c r="IN84" i="1"/>
  <c r="JC84" i="1" s="1"/>
  <c r="JD84" i="1" s="1"/>
  <c r="JE84" i="1" s="1"/>
  <c r="S84" i="19" s="1"/>
  <c r="IK84" i="1"/>
  <c r="IL84" i="1" s="1"/>
  <c r="N84" i="19" s="1"/>
  <c r="DB84" i="1"/>
  <c r="D84" i="19" s="1"/>
  <c r="EH24" i="1"/>
  <c r="EK24" i="1" s="1"/>
  <c r="ER81" i="1" s="1"/>
  <c r="CL84" i="1"/>
  <c r="EQ84" i="1"/>
  <c r="CQ85" i="1"/>
  <c r="CV85" i="1" s="1"/>
  <c r="G85" i="19" s="1"/>
  <c r="BV86" i="1"/>
  <c r="CD85" i="1"/>
  <c r="ET77" i="1"/>
  <c r="EX77" i="1" s="1"/>
  <c r="DA84" i="1"/>
  <c r="CJ84" i="1"/>
  <c r="CE85" i="1"/>
  <c r="BW86" i="1"/>
  <c r="CR85" i="1"/>
  <c r="CW85" i="1" s="1"/>
  <c r="O85" i="19" s="1"/>
  <c r="BU88" i="1"/>
  <c r="CP87" i="1"/>
  <c r="CU87" i="1" s="1"/>
  <c r="F87" i="19" s="1"/>
  <c r="CC87" i="1"/>
  <c r="CH86" i="1"/>
  <c r="CZ86" i="1"/>
  <c r="C86" i="19" s="1"/>
  <c r="EY47" i="1" l="1"/>
  <c r="FA48" i="1" s="1"/>
  <c r="EU46" i="1"/>
  <c r="EZ46" i="1"/>
  <c r="P46" i="19" s="1"/>
  <c r="EZ76" i="1"/>
  <c r="P76" i="19" s="1"/>
  <c r="HY94" i="61"/>
  <c r="HZ94" i="61" s="1"/>
  <c r="HX95" i="61"/>
  <c r="IB94" i="61"/>
  <c r="IQ94" i="61" s="1"/>
  <c r="IR94" i="61" s="1"/>
  <c r="IS94" i="61" s="1"/>
  <c r="BV95" i="61"/>
  <c r="CQ94" i="61"/>
  <c r="CV94" i="61" s="1"/>
  <c r="CD94" i="61"/>
  <c r="BW96" i="61"/>
  <c r="CR95" i="61"/>
  <c r="CW95" i="61" s="1"/>
  <c r="CE95" i="61"/>
  <c r="BU96" i="61"/>
  <c r="CP95" i="61"/>
  <c r="CU95" i="61" s="1"/>
  <c r="CC95" i="61"/>
  <c r="DA93" i="61"/>
  <c r="CJ93" i="61"/>
  <c r="DB94" i="61"/>
  <c r="CL94" i="61"/>
  <c r="EH94" i="61"/>
  <c r="CZ94" i="61"/>
  <c r="CH94" i="61"/>
  <c r="EK87" i="61"/>
  <c r="EN86" i="61"/>
  <c r="EO86" i="61" s="1"/>
  <c r="BW87" i="1"/>
  <c r="CR86" i="1"/>
  <c r="CW86" i="1" s="1"/>
  <c r="O86" i="19" s="1"/>
  <c r="CE86" i="1"/>
  <c r="DB85" i="1"/>
  <c r="D85" i="19" s="1"/>
  <c r="EQ85" i="1"/>
  <c r="CL85" i="1"/>
  <c r="ET78" i="1"/>
  <c r="EX78" i="1" s="1"/>
  <c r="CJ85" i="1"/>
  <c r="DA85" i="1"/>
  <c r="BV87" i="1"/>
  <c r="CQ86" i="1"/>
  <c r="CV86" i="1" s="1"/>
  <c r="G86" i="19" s="1"/>
  <c r="CD86" i="1"/>
  <c r="ER82" i="1"/>
  <c r="ER83" i="1" s="1"/>
  <c r="ER84" i="1" s="1"/>
  <c r="ES82" i="1"/>
  <c r="ES83" i="1" s="1"/>
  <c r="ES84" i="1" s="1"/>
  <c r="ES85" i="1" s="1"/>
  <c r="IN85" i="1"/>
  <c r="JC85" i="1" s="1"/>
  <c r="JD85" i="1" s="1"/>
  <c r="JE85" i="1" s="1"/>
  <c r="S85" i="19" s="1"/>
  <c r="IJ86" i="1"/>
  <c r="IK85" i="1"/>
  <c r="IL85" i="1" s="1"/>
  <c r="N85" i="19" s="1"/>
  <c r="CZ87" i="1"/>
  <c r="C87" i="19" s="1"/>
  <c r="CH87" i="1"/>
  <c r="BU89" i="1"/>
  <c r="CC88" i="1"/>
  <c r="CP88" i="1"/>
  <c r="CU88" i="1" s="1"/>
  <c r="F88" i="19" s="1"/>
  <c r="EY46" i="1" l="1"/>
  <c r="FA47" i="1" s="1"/>
  <c r="EU45" i="1"/>
  <c r="EZ45" i="1"/>
  <c r="P45" i="19" s="1"/>
  <c r="EZ77" i="1"/>
  <c r="P77" i="19" s="1"/>
  <c r="EK88" i="61"/>
  <c r="EN87" i="61"/>
  <c r="EO87" i="61" s="1"/>
  <c r="CH95" i="61"/>
  <c r="CZ95" i="61"/>
  <c r="CQ95" i="61"/>
  <c r="CV95" i="61" s="1"/>
  <c r="BV96" i="61"/>
  <c r="CD95" i="61"/>
  <c r="BW97" i="61"/>
  <c r="CR96" i="61"/>
  <c r="CW96" i="61" s="1"/>
  <c r="CE96" i="61"/>
  <c r="BU97" i="61"/>
  <c r="CP96" i="61"/>
  <c r="CU96" i="61" s="1"/>
  <c r="CC96" i="61"/>
  <c r="DA94" i="61"/>
  <c r="CJ94" i="61"/>
  <c r="HY95" i="61"/>
  <c r="HZ95" i="61" s="1"/>
  <c r="HX96" i="61"/>
  <c r="IB95" i="61"/>
  <c r="IQ95" i="61" s="1"/>
  <c r="IR95" i="61" s="1"/>
  <c r="IS95" i="61" s="1"/>
  <c r="CL95" i="61"/>
  <c r="DB95" i="61"/>
  <c r="EH95" i="61"/>
  <c r="BV88" i="1"/>
  <c r="CD87" i="1"/>
  <c r="CQ87" i="1"/>
  <c r="CV87" i="1" s="1"/>
  <c r="G87" i="19" s="1"/>
  <c r="ET79" i="1"/>
  <c r="EX79" i="1" s="1"/>
  <c r="EQ86" i="1"/>
  <c r="DB86" i="1"/>
  <c r="D86" i="19" s="1"/>
  <c r="CL86" i="1"/>
  <c r="IJ87" i="1"/>
  <c r="IK86" i="1"/>
  <c r="IL86" i="1" s="1"/>
  <c r="N86" i="19" s="1"/>
  <c r="IN86" i="1"/>
  <c r="JC86" i="1" s="1"/>
  <c r="JD86" i="1" s="1"/>
  <c r="JE86" i="1" s="1"/>
  <c r="S86" i="19" s="1"/>
  <c r="CJ86" i="1"/>
  <c r="DA86" i="1"/>
  <c r="CE87" i="1"/>
  <c r="CR87" i="1"/>
  <c r="CW87" i="1" s="1"/>
  <c r="O87" i="19" s="1"/>
  <c r="BW88" i="1"/>
  <c r="CP89" i="1"/>
  <c r="CU89" i="1" s="1"/>
  <c r="F89" i="19" s="1"/>
  <c r="CC89" i="1"/>
  <c r="BU90" i="1"/>
  <c r="CH88" i="1"/>
  <c r="CZ88" i="1"/>
  <c r="C88" i="19" s="1"/>
  <c r="EY45" i="1" l="1"/>
  <c r="FA46" i="1" s="1"/>
  <c r="EU44" i="1"/>
  <c r="EZ44" i="1"/>
  <c r="P44" i="19" s="1"/>
  <c r="EZ78" i="1"/>
  <c r="P78" i="19" s="1"/>
  <c r="BW98" i="61"/>
  <c r="CR97" i="61"/>
  <c r="CW97" i="61" s="1"/>
  <c r="CE97" i="61"/>
  <c r="CH96" i="61"/>
  <c r="CZ96" i="61"/>
  <c r="EK89" i="61"/>
  <c r="EN88" i="61"/>
  <c r="EO88" i="61" s="1"/>
  <c r="BU98" i="61"/>
  <c r="CP97" i="61"/>
  <c r="CU97" i="61" s="1"/>
  <c r="CC97" i="61"/>
  <c r="DA95" i="61"/>
  <c r="CJ95" i="61"/>
  <c r="HY96" i="61"/>
  <c r="HZ96" i="61" s="1"/>
  <c r="HX97" i="61"/>
  <c r="IB96" i="61"/>
  <c r="IQ96" i="61" s="1"/>
  <c r="IR96" i="61" s="1"/>
  <c r="IS96" i="61" s="1"/>
  <c r="CL96" i="61"/>
  <c r="DB96" i="61"/>
  <c r="EH96" i="61"/>
  <c r="DY27" i="61"/>
  <c r="EB27" i="61" s="1"/>
  <c r="EI93" i="61" s="1"/>
  <c r="CQ96" i="61"/>
  <c r="CV96" i="61" s="1"/>
  <c r="BV97" i="61"/>
  <c r="CD96" i="61"/>
  <c r="CR88" i="1"/>
  <c r="CW88" i="1" s="1"/>
  <c r="O88" i="19" s="1"/>
  <c r="CE88" i="1"/>
  <c r="BW89" i="1"/>
  <c r="CL87" i="1"/>
  <c r="DB87" i="1"/>
  <c r="D87" i="19" s="1"/>
  <c r="EQ87" i="1"/>
  <c r="CJ87" i="1"/>
  <c r="DA87" i="1"/>
  <c r="IN87" i="1"/>
  <c r="JC87" i="1" s="1"/>
  <c r="JD87" i="1" s="1"/>
  <c r="JE87" i="1" s="1"/>
  <c r="S87" i="19" s="1"/>
  <c r="IJ88" i="1"/>
  <c r="IK87" i="1"/>
  <c r="IL87" i="1" s="1"/>
  <c r="N87" i="19" s="1"/>
  <c r="ET80" i="1"/>
  <c r="EX80" i="1" s="1"/>
  <c r="CD88" i="1"/>
  <c r="BV89" i="1"/>
  <c r="CQ88" i="1"/>
  <c r="CV88" i="1" s="1"/>
  <c r="G88" i="19" s="1"/>
  <c r="BU91" i="1"/>
  <c r="CC90" i="1"/>
  <c r="CP90" i="1"/>
  <c r="CU90" i="1" s="1"/>
  <c r="F90" i="19" s="1"/>
  <c r="CH89" i="1"/>
  <c r="CZ89" i="1"/>
  <c r="C89" i="19" s="1"/>
  <c r="EY44" i="1" l="1"/>
  <c r="FA45" i="1" s="1"/>
  <c r="EU43" i="1"/>
  <c r="EZ43" i="1"/>
  <c r="P43" i="19" s="1"/>
  <c r="EZ79" i="1"/>
  <c r="P79" i="19" s="1"/>
  <c r="CQ97" i="61"/>
  <c r="CV97" i="61" s="1"/>
  <c r="BV98" i="61"/>
  <c r="CD97" i="61"/>
  <c r="BW99" i="61"/>
  <c r="CR98" i="61"/>
  <c r="CW98" i="61" s="1"/>
  <c r="CE98" i="61"/>
  <c r="BU99" i="61"/>
  <c r="CP98" i="61"/>
  <c r="CU98" i="61" s="1"/>
  <c r="CC98" i="61"/>
  <c r="EI94" i="61"/>
  <c r="EI95" i="61" s="1"/>
  <c r="EI96" i="61" s="1"/>
  <c r="EJ94" i="61"/>
  <c r="EJ95" i="61" s="1"/>
  <c r="EJ96" i="61" s="1"/>
  <c r="EJ97" i="61" s="1"/>
  <c r="CL97" i="61"/>
  <c r="DB97" i="61"/>
  <c r="EH97" i="61"/>
  <c r="DA96" i="61"/>
  <c r="CJ96" i="61"/>
  <c r="HY97" i="61"/>
  <c r="HZ97" i="61" s="1"/>
  <c r="HX98" i="61"/>
  <c r="IB97" i="61"/>
  <c r="IQ97" i="61" s="1"/>
  <c r="IR97" i="61" s="1"/>
  <c r="IS97" i="61" s="1"/>
  <c r="CH97" i="61"/>
  <c r="CZ97" i="61"/>
  <c r="EK90" i="61"/>
  <c r="EN89" i="61"/>
  <c r="EO89" i="61" s="1"/>
  <c r="ET81" i="1"/>
  <c r="EX81" i="1" s="1"/>
  <c r="CQ89" i="1"/>
  <c r="CV89" i="1" s="1"/>
  <c r="G89" i="19" s="1"/>
  <c r="CD89" i="1"/>
  <c r="BV90" i="1"/>
  <c r="BW90" i="1"/>
  <c r="CE89" i="1"/>
  <c r="CR89" i="1"/>
  <c r="CW89" i="1" s="1"/>
  <c r="O89" i="19" s="1"/>
  <c r="CJ88" i="1"/>
  <c r="DA88" i="1"/>
  <c r="IN88" i="1"/>
  <c r="JC88" i="1" s="1"/>
  <c r="JD88" i="1" s="1"/>
  <c r="JE88" i="1" s="1"/>
  <c r="S88" i="19" s="1"/>
  <c r="IK88" i="1"/>
  <c r="IL88" i="1" s="1"/>
  <c r="N88" i="19" s="1"/>
  <c r="IJ89" i="1"/>
  <c r="EH25" i="1"/>
  <c r="EK25" i="1" s="1"/>
  <c r="ER85" i="1" s="1"/>
  <c r="DB88" i="1"/>
  <c r="D88" i="19" s="1"/>
  <c r="CL88" i="1"/>
  <c r="EQ88" i="1"/>
  <c r="CZ90" i="1"/>
  <c r="C90" i="19" s="1"/>
  <c r="CH90" i="1"/>
  <c r="BU92" i="1"/>
  <c r="CP91" i="1"/>
  <c r="CU91" i="1" s="1"/>
  <c r="F91" i="19" s="1"/>
  <c r="CC91" i="1"/>
  <c r="EY43" i="1" l="1"/>
  <c r="FA44" i="1" s="1"/>
  <c r="EU42" i="1"/>
  <c r="EZ42" i="1"/>
  <c r="P42" i="19" s="1"/>
  <c r="EZ80" i="1"/>
  <c r="P80" i="19" s="1"/>
  <c r="BW100" i="61"/>
  <c r="CR99" i="61"/>
  <c r="CW99" i="61" s="1"/>
  <c r="CE99" i="61"/>
  <c r="EK91" i="61"/>
  <c r="EN90" i="61"/>
  <c r="EO90" i="61" s="1"/>
  <c r="HY98" i="61"/>
  <c r="HZ98" i="61" s="1"/>
  <c r="HX99" i="61"/>
  <c r="IB98" i="61"/>
  <c r="IQ98" i="61" s="1"/>
  <c r="IR98" i="61" s="1"/>
  <c r="IS98" i="61" s="1"/>
  <c r="BU100" i="61"/>
  <c r="CP99" i="61"/>
  <c r="CU99" i="61" s="1"/>
  <c r="CC99" i="61"/>
  <c r="DA97" i="61"/>
  <c r="CJ97" i="61"/>
  <c r="CL98" i="61"/>
  <c r="DB98" i="61"/>
  <c r="EH98" i="61"/>
  <c r="CQ98" i="61"/>
  <c r="CV98" i="61" s="1"/>
  <c r="BV99" i="61"/>
  <c r="CD98" i="61"/>
  <c r="CH98" i="61"/>
  <c r="CZ98" i="61"/>
  <c r="DA89" i="1"/>
  <c r="CJ89" i="1"/>
  <c r="EQ89" i="1"/>
  <c r="CL89" i="1"/>
  <c r="DB89" i="1"/>
  <c r="D89" i="19" s="1"/>
  <c r="ES86" i="1"/>
  <c r="ES87" i="1" s="1"/>
  <c r="ES88" i="1" s="1"/>
  <c r="ES89" i="1" s="1"/>
  <c r="ER86" i="1"/>
  <c r="ER87" i="1" s="1"/>
  <c r="ER88" i="1" s="1"/>
  <c r="BW91" i="1"/>
  <c r="CE90" i="1"/>
  <c r="CR90" i="1"/>
  <c r="CW90" i="1" s="1"/>
  <c r="O90" i="19" s="1"/>
  <c r="ET82" i="1"/>
  <c r="EX82" i="1" s="1"/>
  <c r="IJ90" i="1"/>
  <c r="IN89" i="1"/>
  <c r="JC89" i="1" s="1"/>
  <c r="JD89" i="1" s="1"/>
  <c r="JE89" i="1" s="1"/>
  <c r="S89" i="19" s="1"/>
  <c r="IK89" i="1"/>
  <c r="IL89" i="1" s="1"/>
  <c r="N89" i="19" s="1"/>
  <c r="CQ90" i="1"/>
  <c r="CV90" i="1" s="1"/>
  <c r="G90" i="19" s="1"/>
  <c r="BV91" i="1"/>
  <c r="CD90" i="1"/>
  <c r="BU93" i="1"/>
  <c r="CP92" i="1"/>
  <c r="CU92" i="1" s="1"/>
  <c r="F92" i="19" s="1"/>
  <c r="CC92" i="1"/>
  <c r="CH91" i="1"/>
  <c r="CZ91" i="1"/>
  <c r="C91" i="19" s="1"/>
  <c r="EY42" i="1" l="1"/>
  <c r="FA43" i="1" s="1"/>
  <c r="EU41" i="1"/>
  <c r="EZ41" i="1"/>
  <c r="P41" i="19" s="1"/>
  <c r="EZ81" i="1"/>
  <c r="P81" i="19" s="1"/>
  <c r="BW101" i="61"/>
  <c r="CR100" i="61"/>
  <c r="CW100" i="61" s="1"/>
  <c r="CE100" i="61"/>
  <c r="DY28" i="61" s="1"/>
  <c r="EB28" i="61" s="1"/>
  <c r="EI97" i="61" s="1"/>
  <c r="EK92" i="61"/>
  <c r="EN91" i="61"/>
  <c r="EO91" i="61" s="1"/>
  <c r="DA98" i="61"/>
  <c r="CJ98" i="61"/>
  <c r="CH99" i="61"/>
  <c r="CZ99" i="61"/>
  <c r="HY99" i="61"/>
  <c r="HZ99" i="61" s="1"/>
  <c r="HX100" i="61"/>
  <c r="IB99" i="61"/>
  <c r="IQ99" i="61" s="1"/>
  <c r="IR99" i="61" s="1"/>
  <c r="IS99" i="61" s="1"/>
  <c r="CL99" i="61"/>
  <c r="DB99" i="61"/>
  <c r="EH99" i="61"/>
  <c r="BU101" i="61"/>
  <c r="CP100" i="61"/>
  <c r="CU100" i="61" s="1"/>
  <c r="CC100" i="61"/>
  <c r="CQ99" i="61"/>
  <c r="CV99" i="61" s="1"/>
  <c r="BV100" i="61"/>
  <c r="CD99" i="61"/>
  <c r="DA90" i="1"/>
  <c r="CJ90" i="1"/>
  <c r="CR91" i="1"/>
  <c r="CW91" i="1" s="1"/>
  <c r="O91" i="19" s="1"/>
  <c r="CE91" i="1"/>
  <c r="BW92" i="1"/>
  <c r="ET83" i="1"/>
  <c r="EX83" i="1" s="1"/>
  <c r="CQ91" i="1"/>
  <c r="CV91" i="1" s="1"/>
  <c r="G91" i="19" s="1"/>
  <c r="CD91" i="1"/>
  <c r="BV92" i="1"/>
  <c r="IJ91" i="1"/>
  <c r="IN90" i="1"/>
  <c r="JC90" i="1" s="1"/>
  <c r="JD90" i="1" s="1"/>
  <c r="JE90" i="1" s="1"/>
  <c r="S90" i="19" s="1"/>
  <c r="IK90" i="1"/>
  <c r="IL90" i="1" s="1"/>
  <c r="N90" i="19" s="1"/>
  <c r="EQ90" i="1"/>
  <c r="DB90" i="1"/>
  <c r="D90" i="19" s="1"/>
  <c r="CL90" i="1"/>
  <c r="BU94" i="1"/>
  <c r="CP93" i="1"/>
  <c r="CU93" i="1" s="1"/>
  <c r="F93" i="19" s="1"/>
  <c r="CC93" i="1"/>
  <c r="CH92" i="1"/>
  <c r="CZ92" i="1"/>
  <c r="C92" i="19" s="1"/>
  <c r="EY41" i="1" l="1"/>
  <c r="FA42" i="1" s="1"/>
  <c r="EU40" i="1"/>
  <c r="EZ40" i="1"/>
  <c r="P40" i="19" s="1"/>
  <c r="EZ82" i="1"/>
  <c r="P82" i="19" s="1"/>
  <c r="EJ98" i="61"/>
  <c r="EJ99" i="61" s="1"/>
  <c r="EJ100" i="61" s="1"/>
  <c r="EI98" i="61"/>
  <c r="EI99" i="61" s="1"/>
  <c r="EI100" i="61" s="1"/>
  <c r="EK93" i="61"/>
  <c r="EN92" i="61"/>
  <c r="EO92" i="61" s="1"/>
  <c r="CH100" i="61"/>
  <c r="CZ100" i="61"/>
  <c r="HY100" i="61"/>
  <c r="HZ100" i="61" s="1"/>
  <c r="HX101" i="61"/>
  <c r="IB100" i="61"/>
  <c r="IQ100" i="61" s="1"/>
  <c r="IR100" i="61" s="1"/>
  <c r="IS100" i="61" s="1"/>
  <c r="CL100" i="61"/>
  <c r="DB100" i="61"/>
  <c r="EH100" i="61"/>
  <c r="DA99" i="61"/>
  <c r="CJ99" i="61"/>
  <c r="CQ100" i="61"/>
  <c r="CV100" i="61" s="1"/>
  <c r="BV101" i="61"/>
  <c r="CD100" i="61"/>
  <c r="BU102" i="61"/>
  <c r="CP101" i="61"/>
  <c r="CU101" i="61" s="1"/>
  <c r="CC101" i="61"/>
  <c r="BW102" i="61"/>
  <c r="CR101" i="61"/>
  <c r="CW101" i="61" s="1"/>
  <c r="CE101" i="61"/>
  <c r="EQ91" i="1"/>
  <c r="DB91" i="1"/>
  <c r="D91" i="19" s="1"/>
  <c r="CL91" i="1"/>
  <c r="IN91" i="1"/>
  <c r="JC91" i="1" s="1"/>
  <c r="JD91" i="1" s="1"/>
  <c r="JE91" i="1" s="1"/>
  <c r="S91" i="19" s="1"/>
  <c r="IK91" i="1"/>
  <c r="IL91" i="1" s="1"/>
  <c r="N91" i="19" s="1"/>
  <c r="IJ92" i="1"/>
  <c r="CD92" i="1"/>
  <c r="CQ92" i="1"/>
  <c r="CV92" i="1" s="1"/>
  <c r="G92" i="19" s="1"/>
  <c r="BV93" i="1"/>
  <c r="ET84" i="1"/>
  <c r="EX84" i="1" s="1"/>
  <c r="CJ91" i="1"/>
  <c r="DA91" i="1"/>
  <c r="BW93" i="1"/>
  <c r="CE92" i="1"/>
  <c r="CR92" i="1"/>
  <c r="CW92" i="1" s="1"/>
  <c r="O92" i="19" s="1"/>
  <c r="CH93" i="1"/>
  <c r="CZ93" i="1"/>
  <c r="C93" i="19" s="1"/>
  <c r="BU95" i="1"/>
  <c r="CC94" i="1"/>
  <c r="CP94" i="1"/>
  <c r="CU94" i="1" s="1"/>
  <c r="F94" i="19" s="1"/>
  <c r="EY40" i="1" l="1"/>
  <c r="FA41" i="1" s="1"/>
  <c r="EU39" i="1"/>
  <c r="EZ39" i="1"/>
  <c r="P39" i="19" s="1"/>
  <c r="EZ83" i="1"/>
  <c r="P83" i="19" s="1"/>
  <c r="CH101" i="61"/>
  <c r="CZ101" i="61"/>
  <c r="CQ101" i="61"/>
  <c r="CV101" i="61" s="1"/>
  <c r="BV102" i="61"/>
  <c r="CD101" i="61"/>
  <c r="HY101" i="61"/>
  <c r="HZ101" i="61" s="1"/>
  <c r="HX102" i="61"/>
  <c r="IB101" i="61"/>
  <c r="IQ101" i="61" s="1"/>
  <c r="IR101" i="61" s="1"/>
  <c r="IS101" i="61" s="1"/>
  <c r="CL101" i="61"/>
  <c r="DB101" i="61"/>
  <c r="EH101" i="61"/>
  <c r="EK94" i="61"/>
  <c r="EN93" i="61"/>
  <c r="EO93" i="61" s="1"/>
  <c r="BU103" i="61"/>
  <c r="CP102" i="61"/>
  <c r="CU102" i="61" s="1"/>
  <c r="CC102" i="61"/>
  <c r="BW103" i="61"/>
  <c r="CR102" i="61"/>
  <c r="CW102" i="61" s="1"/>
  <c r="CE102" i="61"/>
  <c r="DA100" i="61"/>
  <c r="CJ100" i="61"/>
  <c r="EJ101" i="61"/>
  <c r="EH26" i="1"/>
  <c r="EK26" i="1" s="1"/>
  <c r="ER89" i="1" s="1"/>
  <c r="DB92" i="1"/>
  <c r="D92" i="19" s="1"/>
  <c r="CL92" i="1"/>
  <c r="EQ92" i="1"/>
  <c r="ET85" i="1"/>
  <c r="EX85" i="1" s="1"/>
  <c r="CJ92" i="1"/>
  <c r="DA92" i="1"/>
  <c r="CR93" i="1"/>
  <c r="CW93" i="1" s="1"/>
  <c r="O93" i="19" s="1"/>
  <c r="BW94" i="1"/>
  <c r="CE93" i="1"/>
  <c r="IJ93" i="1"/>
  <c r="IK92" i="1"/>
  <c r="IL92" i="1" s="1"/>
  <c r="N92" i="19" s="1"/>
  <c r="IN92" i="1"/>
  <c r="JC92" i="1" s="1"/>
  <c r="JD92" i="1" s="1"/>
  <c r="JE92" i="1" s="1"/>
  <c r="S92" i="19" s="1"/>
  <c r="BV94" i="1"/>
  <c r="CD93" i="1"/>
  <c r="CQ93" i="1"/>
  <c r="CV93" i="1" s="1"/>
  <c r="G93" i="19" s="1"/>
  <c r="CH94" i="1"/>
  <c r="CZ94" i="1"/>
  <c r="C94" i="19" s="1"/>
  <c r="BU96" i="1"/>
  <c r="CP95" i="1"/>
  <c r="CU95" i="1" s="1"/>
  <c r="F95" i="19" s="1"/>
  <c r="CC95" i="1"/>
  <c r="EY39" i="1" l="1"/>
  <c r="FA40" i="1" s="1"/>
  <c r="EU38" i="1"/>
  <c r="EZ38" i="1"/>
  <c r="P38" i="19" s="1"/>
  <c r="EZ84" i="1"/>
  <c r="P84" i="19" s="1"/>
  <c r="CL102" i="61"/>
  <c r="DB102" i="61"/>
  <c r="EH102" i="61"/>
  <c r="CQ102" i="61"/>
  <c r="CV102" i="61" s="1"/>
  <c r="BV103" i="61"/>
  <c r="CD102" i="61"/>
  <c r="BU104" i="61"/>
  <c r="CP103" i="61"/>
  <c r="CU103" i="61" s="1"/>
  <c r="CC103" i="61"/>
  <c r="HX103" i="61"/>
  <c r="HY102" i="61"/>
  <c r="HZ102" i="61" s="1"/>
  <c r="IB102" i="61"/>
  <c r="IQ102" i="61" s="1"/>
  <c r="IR102" i="61" s="1"/>
  <c r="IS102" i="61" s="1"/>
  <c r="CR103" i="61"/>
  <c r="CW103" i="61" s="1"/>
  <c r="BW104" i="61"/>
  <c r="CE103" i="61"/>
  <c r="CH102" i="61"/>
  <c r="CZ102" i="61"/>
  <c r="EK95" i="61"/>
  <c r="EN94" i="61"/>
  <c r="EO94" i="61" s="1"/>
  <c r="DA101" i="61"/>
  <c r="CJ101" i="61"/>
  <c r="CJ93" i="1"/>
  <c r="DA93" i="1"/>
  <c r="IJ94" i="1"/>
  <c r="IK93" i="1"/>
  <c r="IL93" i="1" s="1"/>
  <c r="N93" i="19" s="1"/>
  <c r="IN93" i="1"/>
  <c r="JC93" i="1" s="1"/>
  <c r="JD93" i="1" s="1"/>
  <c r="JE93" i="1" s="1"/>
  <c r="S93" i="19" s="1"/>
  <c r="CD94" i="1"/>
  <c r="CQ94" i="1"/>
  <c r="CV94" i="1" s="1"/>
  <c r="G94" i="19" s="1"/>
  <c r="BV95" i="1"/>
  <c r="EQ93" i="1"/>
  <c r="DB93" i="1"/>
  <c r="D93" i="19" s="1"/>
  <c r="CL93" i="1"/>
  <c r="CE94" i="1"/>
  <c r="CR94" i="1"/>
  <c r="CW94" i="1" s="1"/>
  <c r="O94" i="19" s="1"/>
  <c r="BW95" i="1"/>
  <c r="ET86" i="1"/>
  <c r="EX86" i="1" s="1"/>
  <c r="ER90" i="1"/>
  <c r="ER91" i="1" s="1"/>
  <c r="ER92" i="1" s="1"/>
  <c r="ES90" i="1"/>
  <c r="ES91" i="1" s="1"/>
  <c r="ES92" i="1" s="1"/>
  <c r="ES93" i="1" s="1"/>
  <c r="CZ95" i="1"/>
  <c r="C95" i="19" s="1"/>
  <c r="CH95" i="1"/>
  <c r="BU97" i="1"/>
  <c r="CP96" i="1"/>
  <c r="CU96" i="1" s="1"/>
  <c r="F96" i="19" s="1"/>
  <c r="CC96" i="1"/>
  <c r="EY38" i="1" l="1"/>
  <c r="FA39" i="1" s="1"/>
  <c r="EU37" i="1"/>
  <c r="EZ37" i="1"/>
  <c r="P37" i="19" s="1"/>
  <c r="EZ85" i="1"/>
  <c r="P85" i="19" s="1"/>
  <c r="DB103" i="61"/>
  <c r="CL103" i="61"/>
  <c r="EH103" i="61"/>
  <c r="EK96" i="61"/>
  <c r="EN95" i="61"/>
  <c r="EO95" i="61" s="1"/>
  <c r="BW105" i="61"/>
  <c r="CR104" i="61"/>
  <c r="CW104" i="61" s="1"/>
  <c r="CE104" i="61"/>
  <c r="DY29" i="61" s="1"/>
  <c r="EB29" i="61" s="1"/>
  <c r="EI101" i="61" s="1"/>
  <c r="HY103" i="61"/>
  <c r="HZ103" i="61" s="1"/>
  <c r="HX104" i="61"/>
  <c r="IB103" i="61"/>
  <c r="IQ103" i="61" s="1"/>
  <c r="IR103" i="61" s="1"/>
  <c r="IS103" i="61" s="1"/>
  <c r="CP104" i="61"/>
  <c r="CU104" i="61" s="1"/>
  <c r="BU105" i="61"/>
  <c r="CC104" i="61"/>
  <c r="DA102" i="61"/>
  <c r="CJ102" i="61"/>
  <c r="CH103" i="61"/>
  <c r="CZ103" i="61"/>
  <c r="BV104" i="61"/>
  <c r="CQ103" i="61"/>
  <c r="CV103" i="61" s="1"/>
  <c r="CD103" i="61"/>
  <c r="ET87" i="1"/>
  <c r="EX87" i="1" s="1"/>
  <c r="EQ94" i="1"/>
  <c r="DB94" i="1"/>
  <c r="D94" i="19" s="1"/>
  <c r="CL94" i="1"/>
  <c r="BV96" i="1"/>
  <c r="CD95" i="1"/>
  <c r="CQ95" i="1"/>
  <c r="CV95" i="1" s="1"/>
  <c r="G95" i="19" s="1"/>
  <c r="IN94" i="1"/>
  <c r="JC94" i="1" s="1"/>
  <c r="JD94" i="1" s="1"/>
  <c r="JE94" i="1" s="1"/>
  <c r="S94" i="19" s="1"/>
  <c r="IJ95" i="1"/>
  <c r="IK94" i="1"/>
  <c r="IL94" i="1" s="1"/>
  <c r="N94" i="19" s="1"/>
  <c r="BW96" i="1"/>
  <c r="CR95" i="1"/>
  <c r="CW95" i="1" s="1"/>
  <c r="O95" i="19" s="1"/>
  <c r="CE95" i="1"/>
  <c r="CJ94" i="1"/>
  <c r="DA94" i="1"/>
  <c r="BU98" i="1"/>
  <c r="CP97" i="1"/>
  <c r="CU97" i="1" s="1"/>
  <c r="F97" i="19" s="1"/>
  <c r="CC97" i="1"/>
  <c r="CH96" i="1"/>
  <c r="CZ96" i="1"/>
  <c r="C96" i="19" s="1"/>
  <c r="EY37" i="1" l="1"/>
  <c r="EU36" i="1"/>
  <c r="EZ36" i="1"/>
  <c r="P36" i="19" s="1"/>
  <c r="EZ86" i="1"/>
  <c r="P86" i="19" s="1"/>
  <c r="BV105" i="61"/>
  <c r="CQ104" i="61"/>
  <c r="CV104" i="61" s="1"/>
  <c r="CD104" i="61"/>
  <c r="DB104" i="61"/>
  <c r="CL104" i="61"/>
  <c r="EH104" i="61"/>
  <c r="EK97" i="61"/>
  <c r="EN96" i="61"/>
  <c r="EO96" i="61" s="1"/>
  <c r="EJ102" i="61"/>
  <c r="EJ103" i="61" s="1"/>
  <c r="EJ104" i="61" s="1"/>
  <c r="EI102" i="61"/>
  <c r="EI103" i="61" s="1"/>
  <c r="EI104" i="61" s="1"/>
  <c r="DA103" i="61"/>
  <c r="CJ103" i="61"/>
  <c r="CZ104" i="61"/>
  <c r="CH104" i="61"/>
  <c r="HY104" i="61"/>
  <c r="HZ104" i="61" s="1"/>
  <c r="HX105" i="61"/>
  <c r="IB104" i="61"/>
  <c r="IQ104" i="61" s="1"/>
  <c r="IR104" i="61" s="1"/>
  <c r="IS104" i="61" s="1"/>
  <c r="BW106" i="61"/>
  <c r="CR105" i="61"/>
  <c r="CW105" i="61" s="1"/>
  <c r="CE105" i="61"/>
  <c r="CP105" i="61"/>
  <c r="CU105" i="61" s="1"/>
  <c r="BU106" i="61"/>
  <c r="CC105" i="61"/>
  <c r="CR96" i="1"/>
  <c r="CW96" i="1" s="1"/>
  <c r="O96" i="19" s="1"/>
  <c r="BW97" i="1"/>
  <c r="CE96" i="1"/>
  <c r="EH27" i="1" s="1"/>
  <c r="EK27" i="1" s="1"/>
  <c r="ER93" i="1" s="1"/>
  <c r="CJ95" i="1"/>
  <c r="DA95" i="1"/>
  <c r="CL95" i="1"/>
  <c r="EQ95" i="1"/>
  <c r="DB95" i="1"/>
  <c r="D95" i="19" s="1"/>
  <c r="IN95" i="1"/>
  <c r="JC95" i="1" s="1"/>
  <c r="JD95" i="1" s="1"/>
  <c r="JE95" i="1" s="1"/>
  <c r="S95" i="19" s="1"/>
  <c r="IK95" i="1"/>
  <c r="IL95" i="1" s="1"/>
  <c r="N95" i="19" s="1"/>
  <c r="IJ96" i="1"/>
  <c r="CQ96" i="1"/>
  <c r="CV96" i="1" s="1"/>
  <c r="G96" i="19" s="1"/>
  <c r="CD96" i="1"/>
  <c r="BV97" i="1"/>
  <c r="ET88" i="1"/>
  <c r="EX88" i="1" s="1"/>
  <c r="CC98" i="1"/>
  <c r="CP98" i="1"/>
  <c r="CU98" i="1" s="1"/>
  <c r="F98" i="19" s="1"/>
  <c r="BU99" i="1"/>
  <c r="CZ97" i="1"/>
  <c r="C97" i="19" s="1"/>
  <c r="CH97" i="1"/>
  <c r="FA38" i="1" l="1"/>
  <c r="EY36" i="1"/>
  <c r="FA37" i="1" s="1"/>
  <c r="EU35" i="1"/>
  <c r="EZ35" i="1"/>
  <c r="P35" i="19" s="1"/>
  <c r="EZ87" i="1"/>
  <c r="P87" i="19" s="1"/>
  <c r="DB105" i="61"/>
  <c r="EH105" i="61"/>
  <c r="CL105" i="61"/>
  <c r="HY105" i="61"/>
  <c r="HZ105" i="61" s="1"/>
  <c r="HX106" i="61"/>
  <c r="IB105" i="61"/>
  <c r="CZ105" i="61"/>
  <c r="CH105" i="61"/>
  <c r="EK98" i="61"/>
  <c r="EN97" i="61"/>
  <c r="EO97" i="61" s="1"/>
  <c r="DA104" i="61"/>
  <c r="CJ104" i="61"/>
  <c r="CP106" i="61"/>
  <c r="CU106" i="61" s="1"/>
  <c r="BU107" i="61"/>
  <c r="CC106" i="61"/>
  <c r="BW107" i="61"/>
  <c r="CR106" i="61"/>
  <c r="CW106" i="61" s="1"/>
  <c r="CE106" i="61"/>
  <c r="EJ105" i="61"/>
  <c r="BV106" i="61"/>
  <c r="CQ105" i="61"/>
  <c r="CV105" i="61" s="1"/>
  <c r="CD105" i="61"/>
  <c r="IJ97" i="1"/>
  <c r="IK96" i="1"/>
  <c r="IL96" i="1" s="1"/>
  <c r="N96" i="19" s="1"/>
  <c r="IN96" i="1"/>
  <c r="JC96" i="1" s="1"/>
  <c r="JD96" i="1" s="1"/>
  <c r="JE96" i="1" s="1"/>
  <c r="S96" i="19" s="1"/>
  <c r="BV98" i="1"/>
  <c r="CD97" i="1"/>
  <c r="CQ97" i="1"/>
  <c r="CV97" i="1" s="1"/>
  <c r="G97" i="19" s="1"/>
  <c r="EQ96" i="1"/>
  <c r="CL96" i="1"/>
  <c r="DB96" i="1"/>
  <c r="D96" i="19" s="1"/>
  <c r="DA96" i="1"/>
  <c r="CJ96" i="1"/>
  <c r="ER94" i="1"/>
  <c r="ER95" i="1" s="1"/>
  <c r="ER96" i="1" s="1"/>
  <c r="ES94" i="1"/>
  <c r="ES95" i="1" s="1"/>
  <c r="ES96" i="1" s="1"/>
  <c r="CE97" i="1"/>
  <c r="CR97" i="1"/>
  <c r="CW97" i="1" s="1"/>
  <c r="O97" i="19" s="1"/>
  <c r="BW98" i="1"/>
  <c r="ET89" i="1"/>
  <c r="EX89" i="1" s="1"/>
  <c r="CH98" i="1"/>
  <c r="CZ98" i="1"/>
  <c r="C98" i="19" s="1"/>
  <c r="BU100" i="1"/>
  <c r="CP99" i="1"/>
  <c r="CU99" i="1" s="1"/>
  <c r="F99" i="19" s="1"/>
  <c r="CC99" i="1"/>
  <c r="EY35" i="1" l="1"/>
  <c r="EU34" i="1"/>
  <c r="EZ34" i="1"/>
  <c r="P34" i="19" s="1"/>
  <c r="EZ88" i="1"/>
  <c r="P88" i="19" s="1"/>
  <c r="CZ106" i="61"/>
  <c r="CH106" i="61"/>
  <c r="DA105" i="61"/>
  <c r="CJ105" i="61"/>
  <c r="DB106" i="61"/>
  <c r="EH106" i="61"/>
  <c r="CL106" i="61"/>
  <c r="CP107" i="61"/>
  <c r="CU107" i="61" s="1"/>
  <c r="BU108" i="61"/>
  <c r="CC107" i="61"/>
  <c r="IQ105" i="61"/>
  <c r="IR105" i="61" s="1"/>
  <c r="IS105" i="61" s="1"/>
  <c r="EK99" i="61"/>
  <c r="EN98" i="61"/>
  <c r="EO98" i="61" s="1"/>
  <c r="HY106" i="61"/>
  <c r="HZ106" i="61" s="1"/>
  <c r="HX107" i="61"/>
  <c r="IB106" i="61"/>
  <c r="IQ106" i="61" s="1"/>
  <c r="IR106" i="61" s="1"/>
  <c r="BV107" i="61"/>
  <c r="CQ106" i="61"/>
  <c r="CV106" i="61" s="1"/>
  <c r="CD106" i="61"/>
  <c r="BW108" i="61"/>
  <c r="CR107" i="61"/>
  <c r="CW107" i="61" s="1"/>
  <c r="CE107" i="61"/>
  <c r="CE98" i="1"/>
  <c r="BW99" i="1"/>
  <c r="CR98" i="1"/>
  <c r="CW98" i="1" s="1"/>
  <c r="O98" i="19" s="1"/>
  <c r="BV99" i="1"/>
  <c r="CQ98" i="1"/>
  <c r="CV98" i="1" s="1"/>
  <c r="G98" i="19" s="1"/>
  <c r="CD98" i="1"/>
  <c r="ET90" i="1"/>
  <c r="EX90" i="1" s="1"/>
  <c r="DB97" i="1"/>
  <c r="D97" i="19" s="1"/>
  <c r="CL97" i="1"/>
  <c r="EQ97" i="1"/>
  <c r="ES97" i="1"/>
  <c r="DA97" i="1"/>
  <c r="CJ97" i="1"/>
  <c r="IK97" i="1"/>
  <c r="IL97" i="1" s="1"/>
  <c r="N97" i="19" s="1"/>
  <c r="IJ98" i="1"/>
  <c r="IN97" i="1"/>
  <c r="JC97" i="1" s="1"/>
  <c r="JD97" i="1" s="1"/>
  <c r="JE97" i="1" s="1"/>
  <c r="S97" i="19" s="1"/>
  <c r="BU101" i="1"/>
  <c r="CP100" i="1"/>
  <c r="CU100" i="1" s="1"/>
  <c r="F100" i="19" s="1"/>
  <c r="CC100" i="1"/>
  <c r="CH99" i="1"/>
  <c r="CZ99" i="1"/>
  <c r="C99" i="19" s="1"/>
  <c r="FA36" i="1" l="1"/>
  <c r="EY34" i="1"/>
  <c r="FA35" i="1" s="1"/>
  <c r="EU33" i="1"/>
  <c r="EZ33" i="1"/>
  <c r="P33" i="19" s="1"/>
  <c r="EZ89" i="1"/>
  <c r="P89" i="19" s="1"/>
  <c r="DB107" i="61"/>
  <c r="EH107" i="61"/>
  <c r="CL107" i="61"/>
  <c r="DA106" i="61"/>
  <c r="CJ106" i="61"/>
  <c r="BV108" i="61"/>
  <c r="CQ107" i="61"/>
  <c r="CV107" i="61" s="1"/>
  <c r="CD107" i="61"/>
  <c r="CZ107" i="61"/>
  <c r="CH107" i="61"/>
  <c r="HY107" i="61"/>
  <c r="HZ107" i="61" s="1"/>
  <c r="HX108" i="61"/>
  <c r="IB107" i="61"/>
  <c r="IQ107" i="61" s="1"/>
  <c r="IR107" i="61" s="1"/>
  <c r="IS107" i="61" s="1"/>
  <c r="BW109" i="61"/>
  <c r="CR108" i="61"/>
  <c r="CW108" i="61" s="1"/>
  <c r="CE108" i="61"/>
  <c r="IS106" i="61"/>
  <c r="EK100" i="61"/>
  <c r="EN99" i="61"/>
  <c r="EO99" i="61" s="1"/>
  <c r="CP108" i="61"/>
  <c r="CU108" i="61" s="1"/>
  <c r="BU109" i="61"/>
  <c r="CC108" i="61"/>
  <c r="IJ99" i="1"/>
  <c r="IN98" i="1"/>
  <c r="JC98" i="1" s="1"/>
  <c r="JD98" i="1" s="1"/>
  <c r="JE98" i="1" s="1"/>
  <c r="S98" i="19" s="1"/>
  <c r="IK98" i="1"/>
  <c r="IL98" i="1" s="1"/>
  <c r="N98" i="19" s="1"/>
  <c r="BV100" i="1"/>
  <c r="CQ99" i="1"/>
  <c r="CV99" i="1" s="1"/>
  <c r="G99" i="19" s="1"/>
  <c r="CD99" i="1"/>
  <c r="ET91" i="1"/>
  <c r="EX91" i="1" s="1"/>
  <c r="CJ98" i="1"/>
  <c r="DA98" i="1"/>
  <c r="BW100" i="1"/>
  <c r="CE99" i="1"/>
  <c r="CR99" i="1"/>
  <c r="CW99" i="1" s="1"/>
  <c r="O99" i="19" s="1"/>
  <c r="EQ98" i="1"/>
  <c r="DB98" i="1"/>
  <c r="D98" i="19" s="1"/>
  <c r="CL98" i="1"/>
  <c r="BU102" i="1"/>
  <c r="CP101" i="1"/>
  <c r="CU101" i="1" s="1"/>
  <c r="F101" i="19" s="1"/>
  <c r="CC101" i="1"/>
  <c r="CH100" i="1"/>
  <c r="CZ100" i="1"/>
  <c r="C100" i="19" s="1"/>
  <c r="EY33" i="1" l="1"/>
  <c r="EU32" i="1"/>
  <c r="EZ32" i="1"/>
  <c r="P32" i="19" s="1"/>
  <c r="EZ90" i="1"/>
  <c r="P90" i="19" s="1"/>
  <c r="HY108" i="61"/>
  <c r="HZ108" i="61" s="1"/>
  <c r="HX109" i="61"/>
  <c r="IB108" i="61"/>
  <c r="IQ108" i="61" s="1"/>
  <c r="IR108" i="61" s="1"/>
  <c r="IS108" i="61" s="1"/>
  <c r="DA107" i="61"/>
  <c r="CJ107" i="61"/>
  <c r="CZ108" i="61"/>
  <c r="CH108" i="61"/>
  <c r="EK101" i="61"/>
  <c r="EN100" i="61"/>
  <c r="EO100" i="61" s="1"/>
  <c r="BW110" i="61"/>
  <c r="CR109" i="61"/>
  <c r="CW109" i="61" s="1"/>
  <c r="CE109" i="61"/>
  <c r="BV109" i="61"/>
  <c r="CQ108" i="61"/>
  <c r="CV108" i="61" s="1"/>
  <c r="CD108" i="61"/>
  <c r="DB108" i="61"/>
  <c r="EH108" i="61"/>
  <c r="CL108" i="61"/>
  <c r="DY30" i="61"/>
  <c r="EB30" i="61" s="1"/>
  <c r="EI105" i="61" s="1"/>
  <c r="CP109" i="61"/>
  <c r="CU109" i="61" s="1"/>
  <c r="BU110" i="61"/>
  <c r="CC109" i="61"/>
  <c r="DB99" i="1"/>
  <c r="D99" i="19" s="1"/>
  <c r="CL99" i="1"/>
  <c r="EQ99" i="1"/>
  <c r="BV101" i="1"/>
  <c r="CQ100" i="1"/>
  <c r="CV100" i="1" s="1"/>
  <c r="G100" i="19" s="1"/>
  <c r="CD100" i="1"/>
  <c r="CE100" i="1"/>
  <c r="CR100" i="1"/>
  <c r="CW100" i="1" s="1"/>
  <c r="O100" i="19" s="1"/>
  <c r="BW101" i="1"/>
  <c r="ET92" i="1"/>
  <c r="EX92" i="1" s="1"/>
  <c r="CJ99" i="1"/>
  <c r="DA99" i="1"/>
  <c r="IJ100" i="1"/>
  <c r="IN99" i="1"/>
  <c r="JC99" i="1" s="1"/>
  <c r="JD99" i="1" s="1"/>
  <c r="JE99" i="1" s="1"/>
  <c r="S99" i="19" s="1"/>
  <c r="IK99" i="1"/>
  <c r="IL99" i="1" s="1"/>
  <c r="N99" i="19" s="1"/>
  <c r="CZ101" i="1"/>
  <c r="C101" i="19" s="1"/>
  <c r="CH101" i="1"/>
  <c r="BU103" i="1"/>
  <c r="CC102" i="1"/>
  <c r="CP102" i="1"/>
  <c r="CU102" i="1" s="1"/>
  <c r="F102" i="19" s="1"/>
  <c r="FA34" i="1" l="1"/>
  <c r="EY32" i="1"/>
  <c r="FA33" i="1" s="1"/>
  <c r="EU31" i="1"/>
  <c r="EZ31" i="1"/>
  <c r="P31" i="19" s="1"/>
  <c r="EZ91" i="1"/>
  <c r="P91" i="19" s="1"/>
  <c r="EI106" i="61"/>
  <c r="EI107" i="61" s="1"/>
  <c r="EI108" i="61" s="1"/>
  <c r="EJ106" i="61"/>
  <c r="EJ107" i="61" s="1"/>
  <c r="EJ108" i="61" s="1"/>
  <c r="EJ109" i="61" s="1"/>
  <c r="DA108" i="61"/>
  <c r="CJ108" i="61"/>
  <c r="IB1" i="61"/>
  <c r="EK102" i="61"/>
  <c r="EN101" i="61"/>
  <c r="EO101" i="61" s="1"/>
  <c r="CZ109" i="61"/>
  <c r="CH109" i="61"/>
  <c r="BW111" i="61"/>
  <c r="CR110" i="61"/>
  <c r="CW110" i="61" s="1"/>
  <c r="CE110" i="61"/>
  <c r="CP110" i="61"/>
  <c r="CU110" i="61" s="1"/>
  <c r="BU111" i="61"/>
  <c r="CC110" i="61"/>
  <c r="BV110" i="61"/>
  <c r="CQ109" i="61"/>
  <c r="CV109" i="61" s="1"/>
  <c r="CD109" i="61"/>
  <c r="HY109" i="61"/>
  <c r="HZ109" i="61" s="1"/>
  <c r="HX110" i="61"/>
  <c r="IB109" i="61"/>
  <c r="IQ109" i="61" s="1"/>
  <c r="IR109" i="61" s="1"/>
  <c r="IS109" i="61" s="1"/>
  <c r="DB109" i="61"/>
  <c r="EH109" i="61"/>
  <c r="CL109" i="61"/>
  <c r="CQ101" i="1"/>
  <c r="CV101" i="1" s="1"/>
  <c r="G101" i="19" s="1"/>
  <c r="BV102" i="1"/>
  <c r="CD101" i="1"/>
  <c r="ET93" i="1"/>
  <c r="EX93" i="1" s="1"/>
  <c r="CL100" i="1"/>
  <c r="EH28" i="1"/>
  <c r="EK28" i="1" s="1"/>
  <c r="ER97" i="1" s="1"/>
  <c r="DB100" i="1"/>
  <c r="D100" i="19" s="1"/>
  <c r="EQ100" i="1"/>
  <c r="IJ101" i="1"/>
  <c r="IN100" i="1"/>
  <c r="JC100" i="1" s="1"/>
  <c r="JD100" i="1" s="1"/>
  <c r="JE100" i="1" s="1"/>
  <c r="S100" i="19" s="1"/>
  <c r="IK100" i="1"/>
  <c r="IL100" i="1" s="1"/>
  <c r="N100" i="19" s="1"/>
  <c r="DA100" i="1"/>
  <c r="CJ100" i="1"/>
  <c r="BW102" i="1"/>
  <c r="CE101" i="1"/>
  <c r="CR101" i="1"/>
  <c r="CW101" i="1" s="1"/>
  <c r="O101" i="19" s="1"/>
  <c r="CZ102" i="1"/>
  <c r="C102" i="19" s="1"/>
  <c r="CH102" i="1"/>
  <c r="BU104" i="1"/>
  <c r="CP103" i="1"/>
  <c r="CU103" i="1" s="1"/>
  <c r="F103" i="19" s="1"/>
  <c r="CC103" i="1"/>
  <c r="EY31" i="1" l="1"/>
  <c r="EU30" i="1"/>
  <c r="EZ30" i="1"/>
  <c r="P30" i="19" s="1"/>
  <c r="EZ92" i="1"/>
  <c r="P92" i="19" s="1"/>
  <c r="HY110" i="61"/>
  <c r="HZ110" i="61" s="1"/>
  <c r="HX111" i="61"/>
  <c r="IB110" i="61"/>
  <c r="IQ110" i="61" s="1"/>
  <c r="IR110" i="61" s="1"/>
  <c r="IS110" i="61" s="1"/>
  <c r="BV111" i="61"/>
  <c r="CQ110" i="61"/>
  <c r="CV110" i="61" s="1"/>
  <c r="CD110" i="61"/>
  <c r="DB110" i="61"/>
  <c r="EH110" i="61"/>
  <c r="CL110" i="61"/>
  <c r="CZ110" i="61"/>
  <c r="CH110" i="61"/>
  <c r="DA109" i="61"/>
  <c r="CJ109" i="61"/>
  <c r="BU112" i="61"/>
  <c r="CP111" i="61"/>
  <c r="CU111" i="61" s="1"/>
  <c r="CC111" i="61"/>
  <c r="BW112" i="61"/>
  <c r="CR111" i="61"/>
  <c r="CW111" i="61" s="1"/>
  <c r="CE111" i="61"/>
  <c r="EK103" i="61"/>
  <c r="EN102" i="61"/>
  <c r="EO102" i="61" s="1"/>
  <c r="CL101" i="1"/>
  <c r="EQ101" i="1"/>
  <c r="DB101" i="1"/>
  <c r="D101" i="19" s="1"/>
  <c r="ER98" i="1"/>
  <c r="ER99" i="1" s="1"/>
  <c r="ER100" i="1" s="1"/>
  <c r="ES98" i="1"/>
  <c r="ES99" i="1" s="1"/>
  <c r="ES100" i="1" s="1"/>
  <c r="ES101" i="1" s="1"/>
  <c r="DA101" i="1"/>
  <c r="CJ101" i="1"/>
  <c r="IK101" i="1"/>
  <c r="IL101" i="1" s="1"/>
  <c r="N101" i="19" s="1"/>
  <c r="IN101" i="1"/>
  <c r="JC101" i="1" s="1"/>
  <c r="JD101" i="1" s="1"/>
  <c r="JE101" i="1" s="1"/>
  <c r="S101" i="19" s="1"/>
  <c r="IJ102" i="1"/>
  <c r="BV103" i="1"/>
  <c r="CD102" i="1"/>
  <c r="CQ102" i="1"/>
  <c r="CV102" i="1" s="1"/>
  <c r="G102" i="19" s="1"/>
  <c r="BW103" i="1"/>
  <c r="CE102" i="1"/>
  <c r="CR102" i="1"/>
  <c r="CW102" i="1" s="1"/>
  <c r="O102" i="19" s="1"/>
  <c r="ET94" i="1"/>
  <c r="EX94" i="1" s="1"/>
  <c r="CH103" i="1"/>
  <c r="CZ103" i="1"/>
  <c r="C103" i="19" s="1"/>
  <c r="CP104" i="1"/>
  <c r="CU104" i="1" s="1"/>
  <c r="F104" i="19" s="1"/>
  <c r="CC104" i="1"/>
  <c r="BU105" i="1"/>
  <c r="FA32" i="1" l="1"/>
  <c r="EY30" i="1"/>
  <c r="FA31" i="1" s="1"/>
  <c r="EU29" i="1"/>
  <c r="EZ29" i="1"/>
  <c r="P29" i="19" s="1"/>
  <c r="EZ93" i="1"/>
  <c r="P93" i="19" s="1"/>
  <c r="CR112" i="61"/>
  <c r="CW112" i="61" s="1"/>
  <c r="BW113" i="61"/>
  <c r="CE112" i="61"/>
  <c r="DY31" i="61" s="1"/>
  <c r="EB31" i="61" s="1"/>
  <c r="EI109" i="61" s="1"/>
  <c r="EK104" i="61"/>
  <c r="EN103" i="61"/>
  <c r="EO103" i="61" s="1"/>
  <c r="CZ111" i="61"/>
  <c r="CH111" i="61"/>
  <c r="BV112" i="61"/>
  <c r="CQ111" i="61"/>
  <c r="CV111" i="61" s="1"/>
  <c r="CD111" i="61"/>
  <c r="DB111" i="61"/>
  <c r="EH111" i="61"/>
  <c r="CL111" i="61"/>
  <c r="BU113" i="61"/>
  <c r="CP112" i="61"/>
  <c r="CU112" i="61" s="1"/>
  <c r="CC112" i="61"/>
  <c r="DA110" i="61"/>
  <c r="CJ110" i="61"/>
  <c r="HY111" i="61"/>
  <c r="HZ111" i="61" s="1"/>
  <c r="HX112" i="61"/>
  <c r="IB111" i="61"/>
  <c r="IQ111" i="61" s="1"/>
  <c r="IR111" i="61" s="1"/>
  <c r="IS111" i="61" s="1"/>
  <c r="CJ102" i="1"/>
  <c r="DA102" i="1"/>
  <c r="CL102" i="1"/>
  <c r="EQ102" i="1"/>
  <c r="DB102" i="1"/>
  <c r="D102" i="19" s="1"/>
  <c r="CQ103" i="1"/>
  <c r="CV103" i="1" s="1"/>
  <c r="G103" i="19" s="1"/>
  <c r="CD103" i="1"/>
  <c r="BV104" i="1"/>
  <c r="ET95" i="1"/>
  <c r="EX95" i="1" s="1"/>
  <c r="CE103" i="1"/>
  <c r="BW104" i="1"/>
  <c r="CR103" i="1"/>
  <c r="CW103" i="1" s="1"/>
  <c r="O103" i="19" s="1"/>
  <c r="IJ103" i="1"/>
  <c r="IK102" i="1"/>
  <c r="IL102" i="1" s="1"/>
  <c r="N102" i="19" s="1"/>
  <c r="IN102" i="1"/>
  <c r="JC102" i="1" s="1"/>
  <c r="JD102" i="1" s="1"/>
  <c r="JE102" i="1" s="1"/>
  <c r="S102" i="19" s="1"/>
  <c r="CH104" i="1"/>
  <c r="CZ104" i="1"/>
  <c r="C104" i="19" s="1"/>
  <c r="BU106" i="1"/>
  <c r="CP105" i="1"/>
  <c r="CU105" i="1" s="1"/>
  <c r="F105" i="19" s="1"/>
  <c r="CC105" i="1"/>
  <c r="EY29" i="1" l="1"/>
  <c r="EU28" i="1"/>
  <c r="EZ28" i="1"/>
  <c r="P28" i="19" s="1"/>
  <c r="EZ94" i="1"/>
  <c r="P94" i="19" s="1"/>
  <c r="HX113" i="61"/>
  <c r="HY112" i="61"/>
  <c r="HZ112" i="61" s="1"/>
  <c r="IB112" i="61"/>
  <c r="IQ112" i="61" s="1"/>
  <c r="IR112" i="61" s="1"/>
  <c r="IS112" i="61" s="1"/>
  <c r="CQ112" i="61"/>
  <c r="CV112" i="61" s="1"/>
  <c r="BV113" i="61"/>
  <c r="CD112" i="61"/>
  <c r="EK105" i="61"/>
  <c r="EN104" i="61"/>
  <c r="EO104" i="61" s="1"/>
  <c r="BU114" i="61"/>
  <c r="CP113" i="61"/>
  <c r="CU113" i="61" s="1"/>
  <c r="CC113" i="61"/>
  <c r="CL112" i="61"/>
  <c r="DB112" i="61"/>
  <c r="EH112" i="61"/>
  <c r="EI110" i="61"/>
  <c r="EI111" i="61" s="1"/>
  <c r="EI112" i="61" s="1"/>
  <c r="EJ110" i="61"/>
  <c r="EJ111" i="61" s="1"/>
  <c r="EJ112" i="61" s="1"/>
  <c r="DA111" i="61"/>
  <c r="CJ111" i="61"/>
  <c r="BW114" i="61"/>
  <c r="CR113" i="61"/>
  <c r="CW113" i="61" s="1"/>
  <c r="CE113" i="61"/>
  <c r="CH112" i="61"/>
  <c r="CZ112" i="61"/>
  <c r="BW105" i="1"/>
  <c r="CR104" i="1"/>
  <c r="CW104" i="1" s="1"/>
  <c r="O104" i="19" s="1"/>
  <c r="CE104" i="1"/>
  <c r="BV105" i="1"/>
  <c r="CQ104" i="1"/>
  <c r="CV104" i="1" s="1"/>
  <c r="G104" i="19" s="1"/>
  <c r="CD104" i="1"/>
  <c r="DB103" i="1"/>
  <c r="D103" i="19" s="1"/>
  <c r="CL103" i="1"/>
  <c r="EQ103" i="1"/>
  <c r="CJ103" i="1"/>
  <c r="DA103" i="1"/>
  <c r="IN103" i="1"/>
  <c r="JC103" i="1" s="1"/>
  <c r="JD103" i="1" s="1"/>
  <c r="JE103" i="1" s="1"/>
  <c r="S103" i="19" s="1"/>
  <c r="IJ104" i="1"/>
  <c r="IK103" i="1"/>
  <c r="IL103" i="1" s="1"/>
  <c r="N103" i="19" s="1"/>
  <c r="ET96" i="1"/>
  <c r="EX96" i="1" s="1"/>
  <c r="CZ105" i="1"/>
  <c r="C105" i="19" s="1"/>
  <c r="CH105" i="1"/>
  <c r="CC106" i="1"/>
  <c r="CP106" i="1"/>
  <c r="CU106" i="1" s="1"/>
  <c r="F106" i="19" s="1"/>
  <c r="BU107" i="1"/>
  <c r="FA30" i="1" l="1"/>
  <c r="EY28" i="1"/>
  <c r="FA29" i="1" s="1"/>
  <c r="EU27" i="1"/>
  <c r="EZ27" i="1"/>
  <c r="P27" i="19" s="1"/>
  <c r="EZ95" i="1"/>
  <c r="P95" i="19" s="1"/>
  <c r="EJ113" i="61"/>
  <c r="BU115" i="61"/>
  <c r="CP114" i="61"/>
  <c r="CU114" i="61" s="1"/>
  <c r="CC114" i="61"/>
  <c r="BW115" i="61"/>
  <c r="CR114" i="61"/>
  <c r="CW114" i="61" s="1"/>
  <c r="CE114" i="61"/>
  <c r="CZ113" i="61"/>
  <c r="CH113" i="61"/>
  <c r="EK106" i="61"/>
  <c r="EN105" i="61"/>
  <c r="EO105" i="61" s="1"/>
  <c r="EH113" i="61"/>
  <c r="CL113" i="61"/>
  <c r="DB113" i="61"/>
  <c r="DA112" i="61"/>
  <c r="CJ112" i="61"/>
  <c r="BV114" i="61"/>
  <c r="CQ113" i="61"/>
  <c r="CV113" i="61" s="1"/>
  <c r="CD113" i="61"/>
  <c r="HX114" i="61"/>
  <c r="HY113" i="61"/>
  <c r="HZ113" i="61" s="1"/>
  <c r="IB113" i="61"/>
  <c r="IQ113" i="61" s="1"/>
  <c r="IR113" i="61" s="1"/>
  <c r="IS113" i="61" s="1"/>
  <c r="CD105" i="1"/>
  <c r="BV106" i="1"/>
  <c r="CQ105" i="1"/>
  <c r="CV105" i="1" s="1"/>
  <c r="G105" i="19" s="1"/>
  <c r="ET97" i="1"/>
  <c r="EX97" i="1" s="1"/>
  <c r="DB104" i="1"/>
  <c r="D104" i="19" s="1"/>
  <c r="EH29" i="1"/>
  <c r="EK29" i="1" s="1"/>
  <c r="ER101" i="1" s="1"/>
  <c r="CL104" i="1"/>
  <c r="EQ104" i="1"/>
  <c r="DA104" i="1"/>
  <c r="CJ104" i="1"/>
  <c r="IJ105" i="1"/>
  <c r="IK104" i="1"/>
  <c r="IL104" i="1" s="1"/>
  <c r="N104" i="19" s="1"/>
  <c r="IN104" i="1"/>
  <c r="JC104" i="1" s="1"/>
  <c r="JD104" i="1" s="1"/>
  <c r="JE104" i="1" s="1"/>
  <c r="S104" i="19" s="1"/>
  <c r="BW106" i="1"/>
  <c r="CR105" i="1"/>
  <c r="CW105" i="1" s="1"/>
  <c r="O105" i="19" s="1"/>
  <c r="CE105" i="1"/>
  <c r="BU108" i="1"/>
  <c r="CP107" i="1"/>
  <c r="CU107" i="1" s="1"/>
  <c r="F107" i="19" s="1"/>
  <c r="CC107" i="1"/>
  <c r="CH106" i="1"/>
  <c r="CZ106" i="1"/>
  <c r="C106" i="19" s="1"/>
  <c r="EY27" i="1" l="1"/>
  <c r="FA28" i="1" s="1"/>
  <c r="EU26" i="1"/>
  <c r="EZ26" i="1"/>
  <c r="P26" i="19" s="1"/>
  <c r="EZ96" i="1"/>
  <c r="P96" i="19" s="1"/>
  <c r="EK107" i="61"/>
  <c r="EN106" i="61"/>
  <c r="EO106" i="61" s="1"/>
  <c r="CP115" i="61"/>
  <c r="CU115" i="61" s="1"/>
  <c r="BU116" i="61"/>
  <c r="CC115" i="61"/>
  <c r="HY114" i="61"/>
  <c r="HZ114" i="61" s="1"/>
  <c r="HX115" i="61"/>
  <c r="IB114" i="61"/>
  <c r="IQ114" i="61" s="1"/>
  <c r="IR114" i="61" s="1"/>
  <c r="IS114" i="61" s="1"/>
  <c r="BW116" i="61"/>
  <c r="CR115" i="61"/>
  <c r="CW115" i="61" s="1"/>
  <c r="CE115" i="61"/>
  <c r="BV115" i="61"/>
  <c r="CQ114" i="61"/>
  <c r="CV114" i="61" s="1"/>
  <c r="CD114" i="61"/>
  <c r="DA113" i="61"/>
  <c r="CJ113" i="61"/>
  <c r="CZ114" i="61"/>
  <c r="CH114" i="61"/>
  <c r="EH114" i="61"/>
  <c r="CL114" i="61"/>
  <c r="DB114" i="61"/>
  <c r="CR106" i="1"/>
  <c r="CW106" i="1" s="1"/>
  <c r="O106" i="19" s="1"/>
  <c r="CE106" i="1"/>
  <c r="BW107" i="1"/>
  <c r="IK105" i="1"/>
  <c r="IL105" i="1" s="1"/>
  <c r="N105" i="19" s="1"/>
  <c r="IN105" i="1"/>
  <c r="JC105" i="1" s="1"/>
  <c r="JD105" i="1" s="1"/>
  <c r="JE105" i="1" s="1"/>
  <c r="S105" i="19" s="1"/>
  <c r="IJ106" i="1"/>
  <c r="ET98" i="1"/>
  <c r="EX98" i="1" s="1"/>
  <c r="ES102" i="1"/>
  <c r="ES103" i="1" s="1"/>
  <c r="ES104" i="1" s="1"/>
  <c r="ES105" i="1" s="1"/>
  <c r="ER102" i="1"/>
  <c r="ER103" i="1" s="1"/>
  <c r="ER104" i="1" s="1"/>
  <c r="CD106" i="1"/>
  <c r="CQ106" i="1"/>
  <c r="CV106" i="1" s="1"/>
  <c r="G106" i="19" s="1"/>
  <c r="BV107" i="1"/>
  <c r="CL105" i="1"/>
  <c r="DB105" i="1"/>
  <c r="D105" i="19" s="1"/>
  <c r="EQ105" i="1"/>
  <c r="CJ105" i="1"/>
  <c r="DA105" i="1"/>
  <c r="BU109" i="1"/>
  <c r="CC108" i="1"/>
  <c r="CP108" i="1"/>
  <c r="CU108" i="1" s="1"/>
  <c r="F108" i="19" s="1"/>
  <c r="CH107" i="1"/>
  <c r="CZ107" i="1"/>
  <c r="C107" i="19" s="1"/>
  <c r="EY26" i="1" l="1"/>
  <c r="FA27" i="1" s="1"/>
  <c r="EU25" i="1"/>
  <c r="EZ25" i="1"/>
  <c r="P25" i="19" s="1"/>
  <c r="EZ97" i="1"/>
  <c r="P97" i="19" s="1"/>
  <c r="EK108" i="61"/>
  <c r="EN107" i="61"/>
  <c r="EO107" i="61" s="1"/>
  <c r="BV116" i="61"/>
  <c r="CQ115" i="61"/>
  <c r="CV115" i="61" s="1"/>
  <c r="CD115" i="61"/>
  <c r="CP116" i="61"/>
  <c r="CU116" i="61" s="1"/>
  <c r="BU117" i="61"/>
  <c r="CC116" i="61"/>
  <c r="BW117" i="61"/>
  <c r="CR116" i="61"/>
  <c r="CW116" i="61" s="1"/>
  <c r="CE116" i="61"/>
  <c r="DY32" i="61" s="1"/>
  <c r="EB32" i="61" s="1"/>
  <c r="EI113" i="61" s="1"/>
  <c r="CZ115" i="61"/>
  <c r="CH115" i="61"/>
  <c r="DB115" i="61"/>
  <c r="EH115" i="61"/>
  <c r="CL115" i="61"/>
  <c r="HY115" i="61"/>
  <c r="HZ115" i="61" s="1"/>
  <c r="HX116" i="61"/>
  <c r="IB115" i="61"/>
  <c r="IQ115" i="61" s="1"/>
  <c r="IR115" i="61" s="1"/>
  <c r="IS115" i="61" s="1"/>
  <c r="DA114" i="61"/>
  <c r="CJ114" i="61"/>
  <c r="DA106" i="1"/>
  <c r="CJ106" i="1"/>
  <c r="ET99" i="1"/>
  <c r="EX99" i="1" s="1"/>
  <c r="CE107" i="1"/>
  <c r="BW108" i="1"/>
  <c r="CR107" i="1"/>
  <c r="CW107" i="1" s="1"/>
  <c r="O107" i="19" s="1"/>
  <c r="IJ107" i="1"/>
  <c r="IK106" i="1"/>
  <c r="IL106" i="1" s="1"/>
  <c r="N106" i="19" s="1"/>
  <c r="IN106" i="1"/>
  <c r="JC106" i="1" s="1"/>
  <c r="JD106" i="1" s="1"/>
  <c r="JE106" i="1" s="1"/>
  <c r="S106" i="19" s="1"/>
  <c r="DB106" i="1"/>
  <c r="D106" i="19" s="1"/>
  <c r="CL106" i="1"/>
  <c r="EQ106" i="1"/>
  <c r="CD107" i="1"/>
  <c r="CQ107" i="1"/>
  <c r="CV107" i="1" s="1"/>
  <c r="G107" i="19" s="1"/>
  <c r="BV108" i="1"/>
  <c r="CZ108" i="1"/>
  <c r="C108" i="19" s="1"/>
  <c r="CH108" i="1"/>
  <c r="CC109" i="1"/>
  <c r="CP109" i="1"/>
  <c r="CU109" i="1" s="1"/>
  <c r="F109" i="19" s="1"/>
  <c r="BU110" i="1"/>
  <c r="EY25" i="1" l="1"/>
  <c r="FA26" i="1" s="1"/>
  <c r="EU24" i="1"/>
  <c r="EZ24" i="1"/>
  <c r="P24" i="19" s="1"/>
  <c r="EZ98" i="1"/>
  <c r="P98" i="19" s="1"/>
  <c r="BW118" i="61"/>
  <c r="CR117" i="61"/>
  <c r="CW117" i="61" s="1"/>
  <c r="CE117" i="61"/>
  <c r="DA115" i="61"/>
  <c r="CJ115" i="61"/>
  <c r="CZ116" i="61"/>
  <c r="CH116" i="61"/>
  <c r="EJ114" i="61"/>
  <c r="EJ115" i="61" s="1"/>
  <c r="EJ116" i="61" s="1"/>
  <c r="EI114" i="61"/>
  <c r="EI115" i="61" s="1"/>
  <c r="EI116" i="61" s="1"/>
  <c r="HY116" i="61"/>
  <c r="HZ116" i="61" s="1"/>
  <c r="HX117" i="61"/>
  <c r="IB116" i="61"/>
  <c r="IQ116" i="61" s="1"/>
  <c r="IR116" i="61" s="1"/>
  <c r="IS116" i="61" s="1"/>
  <c r="DB116" i="61"/>
  <c r="EH116" i="61"/>
  <c r="CL116" i="61"/>
  <c r="CP117" i="61"/>
  <c r="CU117" i="61" s="1"/>
  <c r="BU118" i="61"/>
  <c r="CC117" i="61"/>
  <c r="BV117" i="61"/>
  <c r="CQ116" i="61"/>
  <c r="CV116" i="61" s="1"/>
  <c r="CD116" i="61"/>
  <c r="EK109" i="61"/>
  <c r="EN108" i="61"/>
  <c r="EO108" i="61" s="1"/>
  <c r="CQ108" i="1"/>
  <c r="CV108" i="1" s="1"/>
  <c r="G108" i="19" s="1"/>
  <c r="BV109" i="1"/>
  <c r="CD108" i="1"/>
  <c r="IJ108" i="1"/>
  <c r="IN107" i="1"/>
  <c r="IK107" i="1"/>
  <c r="IL107" i="1" s="1"/>
  <c r="N107" i="19" s="1"/>
  <c r="ET100" i="1"/>
  <c r="EX100" i="1" s="1"/>
  <c r="DA107" i="1"/>
  <c r="CJ107" i="1"/>
  <c r="BW109" i="1"/>
  <c r="CR108" i="1"/>
  <c r="CW108" i="1" s="1"/>
  <c r="O108" i="19" s="1"/>
  <c r="CE108" i="1"/>
  <c r="EQ107" i="1"/>
  <c r="DB107" i="1"/>
  <c r="D107" i="19" s="1"/>
  <c r="CL107" i="1"/>
  <c r="CZ109" i="1"/>
  <c r="C109" i="19" s="1"/>
  <c r="CH109" i="1"/>
  <c r="CP110" i="1"/>
  <c r="CU110" i="1" s="1"/>
  <c r="F110" i="19" s="1"/>
  <c r="BU111" i="1"/>
  <c r="CC110" i="1"/>
  <c r="EY24" i="1" l="1"/>
  <c r="EU23" i="1"/>
  <c r="EZ23" i="1"/>
  <c r="P23" i="19" s="1"/>
  <c r="EZ99" i="1"/>
  <c r="P99" i="19" s="1"/>
  <c r="BU119" i="61"/>
  <c r="CP118" i="61"/>
  <c r="CU118" i="61" s="1"/>
  <c r="CC118" i="61"/>
  <c r="EJ117" i="61"/>
  <c r="DA116" i="61"/>
  <c r="CJ116" i="61"/>
  <c r="BV118" i="61"/>
  <c r="CQ117" i="61"/>
  <c r="CV117" i="61" s="1"/>
  <c r="CD117" i="61"/>
  <c r="HY117" i="61"/>
  <c r="HZ117" i="61" s="1"/>
  <c r="HX118" i="61"/>
  <c r="IB117" i="61"/>
  <c r="IQ117" i="61" s="1"/>
  <c r="IR117" i="61" s="1"/>
  <c r="IS117" i="61" s="1"/>
  <c r="DB117" i="61"/>
  <c r="EH117" i="61"/>
  <c r="CL117" i="61"/>
  <c r="EK110" i="61"/>
  <c r="EN109" i="61"/>
  <c r="EO109" i="61" s="1"/>
  <c r="CZ117" i="61"/>
  <c r="CH117" i="61"/>
  <c r="CR118" i="61"/>
  <c r="CW118" i="61" s="1"/>
  <c r="BW119" i="61"/>
  <c r="CE118" i="61"/>
  <c r="EH30" i="1"/>
  <c r="EK30" i="1" s="1"/>
  <c r="ER105" i="1" s="1"/>
  <c r="ER106" i="1" s="1"/>
  <c r="ER107" i="1" s="1"/>
  <c r="ER108" i="1" s="1"/>
  <c r="CE109" i="1"/>
  <c r="CR109" i="1"/>
  <c r="CW109" i="1" s="1"/>
  <c r="O109" i="19" s="1"/>
  <c r="BW110" i="1"/>
  <c r="IN108" i="1"/>
  <c r="JC108" i="1" s="1"/>
  <c r="JD108" i="1" s="1"/>
  <c r="IJ109" i="1"/>
  <c r="IK108" i="1"/>
  <c r="IL108" i="1" s="1"/>
  <c r="N108" i="19" s="1"/>
  <c r="DA108" i="1"/>
  <c r="CJ108" i="1"/>
  <c r="ET101" i="1"/>
  <c r="EX101" i="1" s="1"/>
  <c r="CL108" i="1"/>
  <c r="EQ108" i="1"/>
  <c r="DB108" i="1"/>
  <c r="D108" i="19" s="1"/>
  <c r="CD109" i="1"/>
  <c r="CQ109" i="1"/>
  <c r="CV109" i="1" s="1"/>
  <c r="G109" i="19" s="1"/>
  <c r="BV110" i="1"/>
  <c r="JC107" i="1"/>
  <c r="JD107" i="1" s="1"/>
  <c r="JE107" i="1" s="1"/>
  <c r="S107" i="19" s="1"/>
  <c r="BU112" i="1"/>
  <c r="CP111" i="1"/>
  <c r="CU111" i="1" s="1"/>
  <c r="F111" i="19" s="1"/>
  <c r="CC111" i="1"/>
  <c r="CH110" i="1"/>
  <c r="CZ110" i="1"/>
  <c r="C110" i="19" s="1"/>
  <c r="FA25" i="1" l="1"/>
  <c r="EY23" i="1"/>
  <c r="FA24" i="1" s="1"/>
  <c r="EU22" i="1"/>
  <c r="EZ22" i="1"/>
  <c r="P22" i="19" s="1"/>
  <c r="EZ100" i="1"/>
  <c r="P100" i="19" s="1"/>
  <c r="DB118" i="61"/>
  <c r="EH118" i="61"/>
  <c r="CL118" i="61"/>
  <c r="HY118" i="61"/>
  <c r="HZ118" i="61" s="1"/>
  <c r="HX119" i="61"/>
  <c r="IB118" i="61"/>
  <c r="IQ118" i="61" s="1"/>
  <c r="IR118" i="61" s="1"/>
  <c r="IS118" i="61" s="1"/>
  <c r="BV119" i="61"/>
  <c r="CQ118" i="61"/>
  <c r="CV118" i="61" s="1"/>
  <c r="CD118" i="61"/>
  <c r="CZ118" i="61"/>
  <c r="CH118" i="61"/>
  <c r="CR119" i="61"/>
  <c r="CW119" i="61" s="1"/>
  <c r="BW120" i="61"/>
  <c r="CE119" i="61"/>
  <c r="EK111" i="61"/>
  <c r="EN110" i="61"/>
  <c r="EO110" i="61" s="1"/>
  <c r="DA117" i="61"/>
  <c r="CJ117" i="61"/>
  <c r="BU120" i="61"/>
  <c r="CP119" i="61"/>
  <c r="CU119" i="61" s="1"/>
  <c r="CC119" i="61"/>
  <c r="ES106" i="1"/>
  <c r="ES107" i="1" s="1"/>
  <c r="ES108" i="1" s="1"/>
  <c r="ES109" i="1" s="1"/>
  <c r="IN1" i="1"/>
  <c r="DA109" i="1"/>
  <c r="CJ109" i="1"/>
  <c r="ET102" i="1"/>
  <c r="EX102" i="1" s="1"/>
  <c r="IN109" i="1"/>
  <c r="JC109" i="1" s="1"/>
  <c r="JD109" i="1" s="1"/>
  <c r="JE109" i="1" s="1"/>
  <c r="S109" i="19" s="1"/>
  <c r="IK109" i="1"/>
  <c r="IL109" i="1" s="1"/>
  <c r="N109" i="19" s="1"/>
  <c r="IJ110" i="1"/>
  <c r="DB109" i="1"/>
  <c r="D109" i="19" s="1"/>
  <c r="CL109" i="1"/>
  <c r="EQ109" i="1"/>
  <c r="CQ110" i="1"/>
  <c r="CV110" i="1" s="1"/>
  <c r="G110" i="19" s="1"/>
  <c r="BV111" i="1"/>
  <c r="CD110" i="1"/>
  <c r="JE108" i="1"/>
  <c r="S108" i="19" s="1"/>
  <c r="CR110" i="1"/>
  <c r="CW110" i="1" s="1"/>
  <c r="O110" i="19" s="1"/>
  <c r="CE110" i="1"/>
  <c r="BW111" i="1"/>
  <c r="CZ111" i="1"/>
  <c r="C111" i="19" s="1"/>
  <c r="CH111" i="1"/>
  <c r="CP112" i="1"/>
  <c r="CU112" i="1" s="1"/>
  <c r="F112" i="19" s="1"/>
  <c r="BU113" i="1"/>
  <c r="CC112" i="1"/>
  <c r="EY22" i="1" l="1"/>
  <c r="FA23" i="1" s="1"/>
  <c r="EU21" i="1"/>
  <c r="EZ21" i="1"/>
  <c r="P21" i="19" s="1"/>
  <c r="EZ101" i="1"/>
  <c r="P101" i="19" s="1"/>
  <c r="BU121" i="61"/>
  <c r="CP120" i="61"/>
  <c r="CU120" i="61" s="1"/>
  <c r="CC120" i="61"/>
  <c r="EK112" i="61"/>
  <c r="EN111" i="61"/>
  <c r="EO111" i="61" s="1"/>
  <c r="BV120" i="61"/>
  <c r="CQ119" i="61"/>
  <c r="CV119" i="61" s="1"/>
  <c r="CD119" i="61"/>
  <c r="CL119" i="61"/>
  <c r="DB119" i="61"/>
  <c r="EH119" i="61"/>
  <c r="CZ119" i="61"/>
  <c r="CH119" i="61"/>
  <c r="CR120" i="61"/>
  <c r="CW120" i="61" s="1"/>
  <c r="BW121" i="61"/>
  <c r="CE120" i="61"/>
  <c r="DY33" i="61" s="1"/>
  <c r="EB33" i="61" s="1"/>
  <c r="EI117" i="61" s="1"/>
  <c r="DA118" i="61"/>
  <c r="CJ118" i="61"/>
  <c r="HY119" i="61"/>
  <c r="HZ119" i="61" s="1"/>
  <c r="HX120" i="61"/>
  <c r="IB119" i="61"/>
  <c r="IQ119" i="61" s="1"/>
  <c r="IR119" i="61" s="1"/>
  <c r="IS119" i="61" s="1"/>
  <c r="BV112" i="1"/>
  <c r="CQ111" i="1"/>
  <c r="CV111" i="1" s="1"/>
  <c r="G111" i="19" s="1"/>
  <c r="CD111" i="1"/>
  <c r="ET103" i="1"/>
  <c r="EX103" i="1" s="1"/>
  <c r="IJ111" i="1"/>
  <c r="IN110" i="1"/>
  <c r="JC110" i="1" s="1"/>
  <c r="JD110" i="1" s="1"/>
  <c r="JE110" i="1" s="1"/>
  <c r="S110" i="19" s="1"/>
  <c r="IK110" i="1"/>
  <c r="IL110" i="1" s="1"/>
  <c r="N110" i="19" s="1"/>
  <c r="BW112" i="1"/>
  <c r="CE111" i="1"/>
  <c r="CR111" i="1"/>
  <c r="CW111" i="1" s="1"/>
  <c r="O111" i="19" s="1"/>
  <c r="DB110" i="1"/>
  <c r="D110" i="19" s="1"/>
  <c r="CL110" i="1"/>
  <c r="EQ110" i="1"/>
  <c r="DA110" i="1"/>
  <c r="CJ110" i="1"/>
  <c r="BU114" i="1"/>
  <c r="CP113" i="1"/>
  <c r="CU113" i="1" s="1"/>
  <c r="F113" i="19" s="1"/>
  <c r="CC113" i="1"/>
  <c r="CH112" i="1"/>
  <c r="CZ112" i="1"/>
  <c r="C112" i="19" s="1"/>
  <c r="EY21" i="1" l="1"/>
  <c r="EU20" i="1"/>
  <c r="EZ20" i="1"/>
  <c r="P20" i="19" s="1"/>
  <c r="EZ102" i="1"/>
  <c r="P102" i="19" s="1"/>
  <c r="CR121" i="61"/>
  <c r="CW121" i="61" s="1"/>
  <c r="BW122" i="61"/>
  <c r="CE121" i="61"/>
  <c r="EI118" i="61"/>
  <c r="EI119" i="61" s="1"/>
  <c r="EI120" i="61" s="1"/>
  <c r="EJ118" i="61"/>
  <c r="EJ119" i="61" s="1"/>
  <c r="EJ120" i="61" s="1"/>
  <c r="DA119" i="61"/>
  <c r="CJ119" i="61"/>
  <c r="EK113" i="61"/>
  <c r="EN112" i="61"/>
  <c r="EO112" i="61" s="1"/>
  <c r="CZ120" i="61"/>
  <c r="CH120" i="61"/>
  <c r="BV121" i="61"/>
  <c r="CQ120" i="61"/>
  <c r="CV120" i="61" s="1"/>
  <c r="CD120" i="61"/>
  <c r="HY120" i="61"/>
  <c r="HZ120" i="61" s="1"/>
  <c r="HX121" i="61"/>
  <c r="IB120" i="61"/>
  <c r="IQ120" i="61" s="1"/>
  <c r="IR120" i="61" s="1"/>
  <c r="IS120" i="61" s="1"/>
  <c r="CL120" i="61"/>
  <c r="DB120" i="61"/>
  <c r="EH120" i="61"/>
  <c r="BU122" i="61"/>
  <c r="CP121" i="61"/>
  <c r="CU121" i="61" s="1"/>
  <c r="CC121" i="61"/>
  <c r="CJ111" i="1"/>
  <c r="DA111" i="1"/>
  <c r="EQ111" i="1"/>
  <c r="CL111" i="1"/>
  <c r="DB111" i="1"/>
  <c r="D111" i="19" s="1"/>
  <c r="IK111" i="1"/>
  <c r="IL111" i="1" s="1"/>
  <c r="N111" i="19" s="1"/>
  <c r="IJ112" i="1"/>
  <c r="IN111" i="1"/>
  <c r="JC111" i="1" s="1"/>
  <c r="JD111" i="1" s="1"/>
  <c r="JE111" i="1" s="1"/>
  <c r="S111" i="19" s="1"/>
  <c r="CR112" i="1"/>
  <c r="CW112" i="1" s="1"/>
  <c r="O112" i="19" s="1"/>
  <c r="BW113" i="1"/>
  <c r="CE112" i="1"/>
  <c r="EH31" i="1" s="1"/>
  <c r="EK31" i="1" s="1"/>
  <c r="ER109" i="1" s="1"/>
  <c r="ET104" i="1"/>
  <c r="EX104" i="1" s="1"/>
  <c r="BV113" i="1"/>
  <c r="CD112" i="1"/>
  <c r="CQ112" i="1"/>
  <c r="CV112" i="1" s="1"/>
  <c r="G112" i="19" s="1"/>
  <c r="CC114" i="1"/>
  <c r="CP114" i="1"/>
  <c r="CU114" i="1" s="1"/>
  <c r="F114" i="19" s="1"/>
  <c r="BU115" i="1"/>
  <c r="CZ113" i="1"/>
  <c r="C113" i="19" s="1"/>
  <c r="CH113" i="1"/>
  <c r="FA22" i="1" l="1"/>
  <c r="EY20" i="1"/>
  <c r="FA21" i="1" s="1"/>
  <c r="EU19" i="1"/>
  <c r="EZ19" i="1"/>
  <c r="P19" i="19" s="1"/>
  <c r="EZ103" i="1"/>
  <c r="P103" i="19" s="1"/>
  <c r="HY121" i="61"/>
  <c r="HZ121" i="61" s="1"/>
  <c r="HX122" i="61"/>
  <c r="IB121" i="61"/>
  <c r="IQ121" i="61" s="1"/>
  <c r="IR121" i="61" s="1"/>
  <c r="IS121" i="61" s="1"/>
  <c r="BV122" i="61"/>
  <c r="CQ121" i="61"/>
  <c r="CV121" i="61" s="1"/>
  <c r="CD121" i="61"/>
  <c r="EK114" i="61"/>
  <c r="EN113" i="61"/>
  <c r="EO113" i="61" s="1"/>
  <c r="CZ121" i="61"/>
  <c r="CH121" i="61"/>
  <c r="CL121" i="61"/>
  <c r="DB121" i="61"/>
  <c r="EH121" i="61"/>
  <c r="DA120" i="61"/>
  <c r="CJ120" i="61"/>
  <c r="CR122" i="61"/>
  <c r="CW122" i="61" s="1"/>
  <c r="BW123" i="61"/>
  <c r="CE122" i="61"/>
  <c r="BU123" i="61"/>
  <c r="CP122" i="61"/>
  <c r="CU122" i="61" s="1"/>
  <c r="CC122" i="61"/>
  <c r="EJ121" i="61"/>
  <c r="CJ112" i="1"/>
  <c r="DA112" i="1"/>
  <c r="DB112" i="1"/>
  <c r="D112" i="19" s="1"/>
  <c r="EQ112" i="1"/>
  <c r="CL112" i="1"/>
  <c r="IJ113" i="1"/>
  <c r="IN112" i="1"/>
  <c r="JC112" i="1" s="1"/>
  <c r="JD112" i="1" s="1"/>
  <c r="JE112" i="1" s="1"/>
  <c r="S112" i="19" s="1"/>
  <c r="IK112" i="1"/>
  <c r="IL112" i="1" s="1"/>
  <c r="N112" i="19" s="1"/>
  <c r="CE113" i="1"/>
  <c r="CR113" i="1"/>
  <c r="CW113" i="1" s="1"/>
  <c r="O113" i="19" s="1"/>
  <c r="BW114" i="1"/>
  <c r="ES110" i="1"/>
  <c r="ES111" i="1" s="1"/>
  <c r="ES112" i="1" s="1"/>
  <c r="ER110" i="1"/>
  <c r="ER111" i="1" s="1"/>
  <c r="ER112" i="1" s="1"/>
  <c r="BV114" i="1"/>
  <c r="CQ113" i="1"/>
  <c r="CV113" i="1" s="1"/>
  <c r="G113" i="19" s="1"/>
  <c r="CD113" i="1"/>
  <c r="ET105" i="1"/>
  <c r="EX105" i="1" s="1"/>
  <c r="BU116" i="1"/>
  <c r="CP115" i="1"/>
  <c r="CU115" i="1" s="1"/>
  <c r="F115" i="19" s="1"/>
  <c r="CC115" i="1"/>
  <c r="CH114" i="1"/>
  <c r="CZ114" i="1"/>
  <c r="C114" i="19" s="1"/>
  <c r="EY19" i="1" l="1"/>
  <c r="FA20" i="1" s="1"/>
  <c r="EU18" i="1"/>
  <c r="EZ18" i="1"/>
  <c r="P18" i="19" s="1"/>
  <c r="EZ104" i="1"/>
  <c r="P104" i="19" s="1"/>
  <c r="BU124" i="61"/>
  <c r="CP123" i="61"/>
  <c r="CU123" i="61" s="1"/>
  <c r="CC123" i="61"/>
  <c r="BV123" i="61"/>
  <c r="CQ122" i="61"/>
  <c r="CV122" i="61" s="1"/>
  <c r="CD122" i="61"/>
  <c r="CL122" i="61"/>
  <c r="DB122" i="61"/>
  <c r="EH122" i="61"/>
  <c r="EK115" i="61"/>
  <c r="EN114" i="61"/>
  <c r="EO114" i="61" s="1"/>
  <c r="CZ122" i="61"/>
  <c r="CH122" i="61"/>
  <c r="CR123" i="61"/>
  <c r="CW123" i="61" s="1"/>
  <c r="BW124" i="61"/>
  <c r="CE123" i="61"/>
  <c r="DA121" i="61"/>
  <c r="CJ121" i="61"/>
  <c r="HY122" i="61"/>
  <c r="HZ122" i="61" s="1"/>
  <c r="HX123" i="61"/>
  <c r="IB122" i="61"/>
  <c r="IQ122" i="61" s="1"/>
  <c r="IR122" i="61" s="1"/>
  <c r="IS122" i="61" s="1"/>
  <c r="ES113" i="1"/>
  <c r="DA113" i="1"/>
  <c r="CJ113" i="1"/>
  <c r="CE114" i="1"/>
  <c r="CR114" i="1"/>
  <c r="CW114" i="1" s="1"/>
  <c r="O114" i="19" s="1"/>
  <c r="BW115" i="1"/>
  <c r="BV115" i="1"/>
  <c r="CD114" i="1"/>
  <c r="CQ114" i="1"/>
  <c r="CV114" i="1" s="1"/>
  <c r="G114" i="19" s="1"/>
  <c r="IJ114" i="1"/>
  <c r="IK113" i="1"/>
  <c r="IL113" i="1" s="1"/>
  <c r="N113" i="19" s="1"/>
  <c r="IN113" i="1"/>
  <c r="JC113" i="1" s="1"/>
  <c r="JD113" i="1" s="1"/>
  <c r="JE113" i="1" s="1"/>
  <c r="S113" i="19" s="1"/>
  <c r="ET106" i="1"/>
  <c r="EX106" i="1" s="1"/>
  <c r="EQ113" i="1"/>
  <c r="DB113" i="1"/>
  <c r="D113" i="19" s="1"/>
  <c r="CL113" i="1"/>
  <c r="CP116" i="1"/>
  <c r="CU116" i="1" s="1"/>
  <c r="F116" i="19" s="1"/>
  <c r="BU117" i="1"/>
  <c r="CC116" i="1"/>
  <c r="CH115" i="1"/>
  <c r="CZ115" i="1"/>
  <c r="C115" i="19" s="1"/>
  <c r="EY18" i="1" l="1"/>
  <c r="FA19" i="1" s="1"/>
  <c r="EU17" i="1"/>
  <c r="EZ17" i="1"/>
  <c r="P17" i="19" s="1"/>
  <c r="EZ105" i="1"/>
  <c r="P105" i="19" s="1"/>
  <c r="CL123" i="61"/>
  <c r="DB123" i="61"/>
  <c r="EH123" i="61"/>
  <c r="BV124" i="61"/>
  <c r="CQ123" i="61"/>
  <c r="CV123" i="61" s="1"/>
  <c r="CD123" i="61"/>
  <c r="CR124" i="61"/>
  <c r="CW124" i="61" s="1"/>
  <c r="BW125" i="61"/>
  <c r="CE124" i="61"/>
  <c r="CZ123" i="61"/>
  <c r="CH123" i="61"/>
  <c r="EK116" i="61"/>
  <c r="EN115" i="61"/>
  <c r="EO115" i="61" s="1"/>
  <c r="DA122" i="61"/>
  <c r="CJ122" i="61"/>
  <c r="HY123" i="61"/>
  <c r="HZ123" i="61" s="1"/>
  <c r="HX124" i="61"/>
  <c r="IB123" i="61"/>
  <c r="IQ123" i="61" s="1"/>
  <c r="IR123" i="61" s="1"/>
  <c r="IS123" i="61" s="1"/>
  <c r="BU125" i="61"/>
  <c r="CP124" i="61"/>
  <c r="CU124" i="61" s="1"/>
  <c r="CC124" i="61"/>
  <c r="ET107" i="1"/>
  <c r="EX107" i="1" s="1"/>
  <c r="CJ114" i="1"/>
  <c r="DA114" i="1"/>
  <c r="CL114" i="1"/>
  <c r="EQ114" i="1"/>
  <c r="DB114" i="1"/>
  <c r="D114" i="19" s="1"/>
  <c r="CQ115" i="1"/>
  <c r="CV115" i="1" s="1"/>
  <c r="G115" i="19" s="1"/>
  <c r="CD115" i="1"/>
  <c r="BV116" i="1"/>
  <c r="IJ115" i="1"/>
  <c r="IN114" i="1"/>
  <c r="JC114" i="1" s="1"/>
  <c r="JD114" i="1" s="1"/>
  <c r="JE114" i="1" s="1"/>
  <c r="S114" i="19" s="1"/>
  <c r="IK114" i="1"/>
  <c r="IL114" i="1" s="1"/>
  <c r="N114" i="19" s="1"/>
  <c r="CR115" i="1"/>
  <c r="CW115" i="1" s="1"/>
  <c r="O115" i="19" s="1"/>
  <c r="BW116" i="1"/>
  <c r="CE115" i="1"/>
  <c r="CC117" i="1"/>
  <c r="CP117" i="1"/>
  <c r="CU117" i="1" s="1"/>
  <c r="F117" i="19" s="1"/>
  <c r="BU118" i="1"/>
  <c r="CZ116" i="1"/>
  <c r="C116" i="19" s="1"/>
  <c r="CH116" i="1"/>
  <c r="EY17" i="1" l="1"/>
  <c r="EU16" i="1"/>
  <c r="EZ16" i="1"/>
  <c r="P16" i="19" s="1"/>
  <c r="EZ106" i="1"/>
  <c r="P106" i="19" s="1"/>
  <c r="BU126" i="61"/>
  <c r="CP125" i="61"/>
  <c r="CU125" i="61" s="1"/>
  <c r="CC125" i="61"/>
  <c r="EK117" i="61"/>
  <c r="EN116" i="61"/>
  <c r="EO116" i="61" s="1"/>
  <c r="CR125" i="61"/>
  <c r="CW125" i="61" s="1"/>
  <c r="BW126" i="61"/>
  <c r="CE125" i="61"/>
  <c r="BV125" i="61"/>
  <c r="CQ124" i="61"/>
  <c r="CV124" i="61" s="1"/>
  <c r="CD124" i="61"/>
  <c r="HY124" i="61"/>
  <c r="HZ124" i="61" s="1"/>
  <c r="HX125" i="61"/>
  <c r="IB124" i="61"/>
  <c r="IQ124" i="61" s="1"/>
  <c r="IR124" i="61" s="1"/>
  <c r="IS124" i="61" s="1"/>
  <c r="CL124" i="61"/>
  <c r="DB124" i="61"/>
  <c r="EH124" i="61"/>
  <c r="DY34" i="61"/>
  <c r="EB34" i="61" s="1"/>
  <c r="EI121" i="61" s="1"/>
  <c r="CZ124" i="61"/>
  <c r="CH124" i="61"/>
  <c r="DA123" i="61"/>
  <c r="CJ123" i="61"/>
  <c r="CL115" i="1"/>
  <c r="DB115" i="1"/>
  <c r="D115" i="19" s="1"/>
  <c r="EQ115" i="1"/>
  <c r="CR116" i="1"/>
  <c r="CW116" i="1" s="1"/>
  <c r="O116" i="19" s="1"/>
  <c r="CE116" i="1"/>
  <c r="BW117" i="1"/>
  <c r="IN115" i="1"/>
  <c r="JC115" i="1" s="1"/>
  <c r="JD115" i="1" s="1"/>
  <c r="JE115" i="1" s="1"/>
  <c r="S115" i="19" s="1"/>
  <c r="IK115" i="1"/>
  <c r="IL115" i="1" s="1"/>
  <c r="N115" i="19" s="1"/>
  <c r="IJ116" i="1"/>
  <c r="CD116" i="1"/>
  <c r="CQ116" i="1"/>
  <c r="CV116" i="1" s="1"/>
  <c r="G116" i="19" s="1"/>
  <c r="BV117" i="1"/>
  <c r="DA115" i="1"/>
  <c r="CJ115" i="1"/>
  <c r="ET108" i="1"/>
  <c r="EX108" i="1" s="1"/>
  <c r="CC118" i="1"/>
  <c r="CP118" i="1"/>
  <c r="CU118" i="1" s="1"/>
  <c r="F118" i="19" s="1"/>
  <c r="BU119" i="1"/>
  <c r="CZ117" i="1"/>
  <c r="C117" i="19" s="1"/>
  <c r="CH117" i="1"/>
  <c r="FA18" i="1" l="1"/>
  <c r="EY16" i="1"/>
  <c r="FA17" i="1" s="1"/>
  <c r="EU15" i="1"/>
  <c r="EZ15" i="1"/>
  <c r="P15" i="19" s="1"/>
  <c r="EZ107" i="1"/>
  <c r="P107" i="19" s="1"/>
  <c r="HY125" i="61"/>
  <c r="HZ125" i="61" s="1"/>
  <c r="HX126" i="61"/>
  <c r="IB125" i="61"/>
  <c r="IQ125" i="61" s="1"/>
  <c r="IR125" i="61" s="1"/>
  <c r="IS125" i="61" s="1"/>
  <c r="BU127" i="61"/>
  <c r="CP126" i="61"/>
  <c r="CU126" i="61" s="1"/>
  <c r="CC126" i="61"/>
  <c r="CL125" i="61"/>
  <c r="DB125" i="61"/>
  <c r="EH125" i="61"/>
  <c r="EK118" i="61"/>
  <c r="EN117" i="61"/>
  <c r="EO117" i="61" s="1"/>
  <c r="DA124" i="61"/>
  <c r="CJ124" i="61"/>
  <c r="BW127" i="61"/>
  <c r="CR126" i="61"/>
  <c r="CW126" i="61" s="1"/>
  <c r="CE126" i="61"/>
  <c r="CZ125" i="61"/>
  <c r="CH125" i="61"/>
  <c r="EJ122" i="61"/>
  <c r="EJ123" i="61" s="1"/>
  <c r="EJ124" i="61" s="1"/>
  <c r="EJ125" i="61" s="1"/>
  <c r="EI122" i="61"/>
  <c r="EI123" i="61" s="1"/>
  <c r="EI124" i="61" s="1"/>
  <c r="BV126" i="61"/>
  <c r="CQ125" i="61"/>
  <c r="CV125" i="61" s="1"/>
  <c r="CD125" i="61"/>
  <c r="ET109" i="1"/>
  <c r="EX109" i="1" s="1"/>
  <c r="BV118" i="1"/>
  <c r="CQ117" i="1"/>
  <c r="CV117" i="1" s="1"/>
  <c r="G117" i="19" s="1"/>
  <c r="CD117" i="1"/>
  <c r="DA116" i="1"/>
  <c r="CJ116" i="1"/>
  <c r="CE117" i="1"/>
  <c r="CR117" i="1"/>
  <c r="CW117" i="1" s="1"/>
  <c r="O117" i="19" s="1"/>
  <c r="BW118" i="1"/>
  <c r="IK116" i="1"/>
  <c r="IL116" i="1" s="1"/>
  <c r="N116" i="19" s="1"/>
  <c r="IN116" i="1"/>
  <c r="JC116" i="1" s="1"/>
  <c r="JD116" i="1" s="1"/>
  <c r="JE116" i="1" s="1"/>
  <c r="S116" i="19" s="1"/>
  <c r="IJ117" i="1"/>
  <c r="EH32" i="1"/>
  <c r="EK32" i="1" s="1"/>
  <c r="ER113" i="1" s="1"/>
  <c r="EQ116" i="1"/>
  <c r="DB116" i="1"/>
  <c r="D116" i="19" s="1"/>
  <c r="CL116" i="1"/>
  <c r="CH118" i="1"/>
  <c r="CZ118" i="1"/>
  <c r="C118" i="19" s="1"/>
  <c r="BU120" i="1"/>
  <c r="CP119" i="1"/>
  <c r="CU119" i="1" s="1"/>
  <c r="F119" i="19" s="1"/>
  <c r="CC119" i="1"/>
  <c r="EY15" i="1" l="1"/>
  <c r="FA16" i="1" s="1"/>
  <c r="EU14" i="1"/>
  <c r="EZ14" i="1"/>
  <c r="P14" i="19" s="1"/>
  <c r="EZ108" i="1"/>
  <c r="P108" i="19" s="1"/>
  <c r="DA125" i="61"/>
  <c r="CJ125" i="61"/>
  <c r="BU128" i="61"/>
  <c r="CP127" i="61"/>
  <c r="CU127" i="61" s="1"/>
  <c r="CC127" i="61"/>
  <c r="BW128" i="61"/>
  <c r="CR127" i="61"/>
  <c r="CW127" i="61" s="1"/>
  <c r="CE127" i="61"/>
  <c r="EK119" i="61"/>
  <c r="EN118" i="61"/>
  <c r="EO118" i="61" s="1"/>
  <c r="BV127" i="61"/>
  <c r="CQ126" i="61"/>
  <c r="CV126" i="61" s="1"/>
  <c r="CD126" i="61"/>
  <c r="CZ126" i="61"/>
  <c r="CH126" i="61"/>
  <c r="HX127" i="61"/>
  <c r="HY126" i="61"/>
  <c r="HZ126" i="61" s="1"/>
  <c r="IB126" i="61"/>
  <c r="IQ126" i="61" s="1"/>
  <c r="IR126" i="61" s="1"/>
  <c r="IS126" i="61" s="1"/>
  <c r="CL126" i="61"/>
  <c r="DB126" i="61"/>
  <c r="EH126" i="61"/>
  <c r="EQ117" i="1"/>
  <c r="DB117" i="1"/>
  <c r="D117" i="19" s="1"/>
  <c r="CL117" i="1"/>
  <c r="CQ118" i="1"/>
  <c r="CV118" i="1" s="1"/>
  <c r="G118" i="19" s="1"/>
  <c r="BV119" i="1"/>
  <c r="CD118" i="1"/>
  <c r="ES114" i="1"/>
  <c r="ES115" i="1" s="1"/>
  <c r="ES116" i="1" s="1"/>
  <c r="ES117" i="1" s="1"/>
  <c r="ER114" i="1"/>
  <c r="ER115" i="1" s="1"/>
  <c r="ER116" i="1" s="1"/>
  <c r="CE118" i="1"/>
  <c r="CR118" i="1"/>
  <c r="CW118" i="1" s="1"/>
  <c r="O118" i="19" s="1"/>
  <c r="BW119" i="1"/>
  <c r="IN117" i="1"/>
  <c r="JC117" i="1" s="1"/>
  <c r="JD117" i="1" s="1"/>
  <c r="JE117" i="1" s="1"/>
  <c r="S117" i="19" s="1"/>
  <c r="IJ118" i="1"/>
  <c r="IK117" i="1"/>
  <c r="IL117" i="1" s="1"/>
  <c r="N117" i="19" s="1"/>
  <c r="DA117" i="1"/>
  <c r="CJ117" i="1"/>
  <c r="ET110" i="1"/>
  <c r="EX110" i="1" s="1"/>
  <c r="BU121" i="1"/>
  <c r="CC120" i="1"/>
  <c r="CP120" i="1"/>
  <c r="CU120" i="1" s="1"/>
  <c r="F120" i="19" s="1"/>
  <c r="CH119" i="1"/>
  <c r="CZ119" i="1"/>
  <c r="C119" i="19" s="1"/>
  <c r="EY14" i="1" l="1"/>
  <c r="FA15" i="1" s="1"/>
  <c r="EU13" i="1"/>
  <c r="EZ13" i="1"/>
  <c r="P13" i="19" s="1"/>
  <c r="EZ109" i="1"/>
  <c r="P109" i="19" s="1"/>
  <c r="HY127" i="61"/>
  <c r="HZ127" i="61" s="1"/>
  <c r="HX128" i="61"/>
  <c r="IB127" i="61"/>
  <c r="IQ127" i="61" s="1"/>
  <c r="IR127" i="61" s="1"/>
  <c r="IS127" i="61" s="1"/>
  <c r="CL127" i="61"/>
  <c r="DB127" i="61"/>
  <c r="EH127" i="61"/>
  <c r="CQ127" i="61"/>
  <c r="CV127" i="61" s="1"/>
  <c r="BV128" i="61"/>
  <c r="CD127" i="61"/>
  <c r="BU129" i="61"/>
  <c r="CP128" i="61"/>
  <c r="CU128" i="61" s="1"/>
  <c r="CC128" i="61"/>
  <c r="CR128" i="61"/>
  <c r="CW128" i="61" s="1"/>
  <c r="BW129" i="61"/>
  <c r="CE128" i="61"/>
  <c r="DY35" i="61" s="1"/>
  <c r="EB35" i="61" s="1"/>
  <c r="EI125" i="61" s="1"/>
  <c r="DA126" i="61"/>
  <c r="CJ126" i="61"/>
  <c r="EK120" i="61"/>
  <c r="EN119" i="61"/>
  <c r="EO119" i="61" s="1"/>
  <c r="CH127" i="61"/>
  <c r="CZ127" i="61"/>
  <c r="BW120" i="1"/>
  <c r="CE119" i="1"/>
  <c r="CR119" i="1"/>
  <c r="CW119" i="1" s="1"/>
  <c r="O119" i="19" s="1"/>
  <c r="CJ118" i="1"/>
  <c r="DA118" i="1"/>
  <c r="ET111" i="1"/>
  <c r="EX111" i="1" s="1"/>
  <c r="IJ119" i="1"/>
  <c r="IK118" i="1"/>
  <c r="IL118" i="1" s="1"/>
  <c r="N118" i="19" s="1"/>
  <c r="IN118" i="1"/>
  <c r="JC118" i="1" s="1"/>
  <c r="JD118" i="1" s="1"/>
  <c r="JE118" i="1" s="1"/>
  <c r="S118" i="19" s="1"/>
  <c r="DB118" i="1"/>
  <c r="D118" i="19" s="1"/>
  <c r="CL118" i="1"/>
  <c r="EQ118" i="1"/>
  <c r="CD119" i="1"/>
  <c r="CQ119" i="1"/>
  <c r="CV119" i="1" s="1"/>
  <c r="G119" i="19" s="1"/>
  <c r="BV120" i="1"/>
  <c r="CH120" i="1"/>
  <c r="CZ120" i="1"/>
  <c r="C120" i="19" s="1"/>
  <c r="BU122" i="1"/>
  <c r="CP121" i="1"/>
  <c r="CU121" i="1" s="1"/>
  <c r="F121" i="19" s="1"/>
  <c r="CC121" i="1"/>
  <c r="EY13" i="1" l="1"/>
  <c r="EU12" i="1"/>
  <c r="EZ12" i="1"/>
  <c r="P12" i="19" s="1"/>
  <c r="EZ110" i="1"/>
  <c r="P110" i="19" s="1"/>
  <c r="CL128" i="61"/>
  <c r="DB128" i="61"/>
  <c r="EH128" i="61"/>
  <c r="EK121" i="61"/>
  <c r="EN120" i="61"/>
  <c r="EO120" i="61" s="1"/>
  <c r="BW130" i="61"/>
  <c r="CR129" i="61"/>
  <c r="CW129" i="61" s="1"/>
  <c r="CE129" i="61"/>
  <c r="EJ126" i="61"/>
  <c r="EJ127" i="61" s="1"/>
  <c r="EJ128" i="61" s="1"/>
  <c r="EI126" i="61"/>
  <c r="EI127" i="61" s="1"/>
  <c r="EI128" i="61" s="1"/>
  <c r="BU130" i="61"/>
  <c r="CP129" i="61"/>
  <c r="CU129" i="61" s="1"/>
  <c r="CC129" i="61"/>
  <c r="DA127" i="61"/>
  <c r="CJ127" i="61"/>
  <c r="HY128" i="61"/>
  <c r="HZ128" i="61" s="1"/>
  <c r="HX129" i="61"/>
  <c r="IB128" i="61"/>
  <c r="IQ128" i="61" s="1"/>
  <c r="IR128" i="61" s="1"/>
  <c r="IS128" i="61" s="1"/>
  <c r="CH128" i="61"/>
  <c r="CZ128" i="61"/>
  <c r="CQ128" i="61"/>
  <c r="CV128" i="61" s="1"/>
  <c r="BV129" i="61"/>
  <c r="CD128" i="61"/>
  <c r="CQ120" i="1"/>
  <c r="CV120" i="1" s="1"/>
  <c r="G120" i="19" s="1"/>
  <c r="CD120" i="1"/>
  <c r="BV121" i="1"/>
  <c r="IJ120" i="1"/>
  <c r="IN119" i="1"/>
  <c r="JC119" i="1" s="1"/>
  <c r="JD119" i="1" s="1"/>
  <c r="JE119" i="1" s="1"/>
  <c r="S119" i="19" s="1"/>
  <c r="IK119" i="1"/>
  <c r="IL119" i="1" s="1"/>
  <c r="N119" i="19" s="1"/>
  <c r="DA119" i="1"/>
  <c r="CJ119" i="1"/>
  <c r="ET112" i="1"/>
  <c r="EX112" i="1" s="1"/>
  <c r="CL119" i="1"/>
  <c r="EQ119" i="1"/>
  <c r="DB119" i="1"/>
  <c r="D119" i="19" s="1"/>
  <c r="CE120" i="1"/>
  <c r="BW121" i="1"/>
  <c r="CR120" i="1"/>
  <c r="CW120" i="1" s="1"/>
  <c r="O120" i="19" s="1"/>
  <c r="CC122" i="1"/>
  <c r="CP122" i="1"/>
  <c r="CU122" i="1" s="1"/>
  <c r="F122" i="19" s="1"/>
  <c r="BU123" i="1"/>
  <c r="CH121" i="1"/>
  <c r="CZ121" i="1"/>
  <c r="C121" i="19" s="1"/>
  <c r="FA14" i="1" l="1"/>
  <c r="EY12" i="1"/>
  <c r="FA13" i="1" s="1"/>
  <c r="EU11" i="1"/>
  <c r="EZ11" i="1"/>
  <c r="P11" i="19" s="1"/>
  <c r="EZ111" i="1"/>
  <c r="P111" i="19" s="1"/>
  <c r="EJ129" i="61"/>
  <c r="CL129" i="61"/>
  <c r="DB129" i="61"/>
  <c r="EH129" i="61"/>
  <c r="EK122" i="61"/>
  <c r="EN121" i="61"/>
  <c r="EO121" i="61" s="1"/>
  <c r="CJ128" i="61"/>
  <c r="DA128" i="61"/>
  <c r="BU131" i="61"/>
  <c r="CP130" i="61"/>
  <c r="CU130" i="61" s="1"/>
  <c r="CC130" i="61"/>
  <c r="BV130" i="61"/>
  <c r="CQ129" i="61"/>
  <c r="CV129" i="61" s="1"/>
  <c r="CD129" i="61"/>
  <c r="CR130" i="61"/>
  <c r="CW130" i="61" s="1"/>
  <c r="BW131" i="61"/>
  <c r="CE130" i="61"/>
  <c r="HY129" i="61"/>
  <c r="HZ129" i="61" s="1"/>
  <c r="HX130" i="61"/>
  <c r="IB129" i="61"/>
  <c r="IQ129" i="61" s="1"/>
  <c r="IR129" i="61" s="1"/>
  <c r="IS129" i="61" s="1"/>
  <c r="CH129" i="61"/>
  <c r="CZ129" i="61"/>
  <c r="IJ121" i="1"/>
  <c r="IN120" i="1"/>
  <c r="JC120" i="1" s="1"/>
  <c r="JD120" i="1" s="1"/>
  <c r="JE120" i="1" s="1"/>
  <c r="S120" i="19" s="1"/>
  <c r="IK120" i="1"/>
  <c r="IL120" i="1" s="1"/>
  <c r="N120" i="19" s="1"/>
  <c r="CR121" i="1"/>
  <c r="CW121" i="1" s="1"/>
  <c r="O121" i="19" s="1"/>
  <c r="CE121" i="1"/>
  <c r="BW122" i="1"/>
  <c r="BV122" i="1"/>
  <c r="CD121" i="1"/>
  <c r="CQ121" i="1"/>
  <c r="CV121" i="1" s="1"/>
  <c r="G121" i="19" s="1"/>
  <c r="CL120" i="1"/>
  <c r="EQ120" i="1"/>
  <c r="DB120" i="1"/>
  <c r="D120" i="19" s="1"/>
  <c r="EH33" i="1"/>
  <c r="EK33" i="1" s="1"/>
  <c r="ER117" i="1" s="1"/>
  <c r="DA120" i="1"/>
  <c r="CJ120" i="1"/>
  <c r="ET113" i="1"/>
  <c r="EX113" i="1" s="1"/>
  <c r="CZ122" i="1"/>
  <c r="C122" i="19" s="1"/>
  <c r="CH122" i="1"/>
  <c r="BU124" i="1"/>
  <c r="CP123" i="1"/>
  <c r="CU123" i="1" s="1"/>
  <c r="F123" i="19" s="1"/>
  <c r="CC123" i="1"/>
  <c r="EY11" i="1" l="1"/>
  <c r="EU10" i="1"/>
  <c r="EZ10" i="1"/>
  <c r="P10" i="19" s="1"/>
  <c r="EZ112" i="1"/>
  <c r="P112" i="19" s="1"/>
  <c r="CR131" i="61"/>
  <c r="CW131" i="61" s="1"/>
  <c r="BW132" i="61"/>
  <c r="CE131" i="61"/>
  <c r="BV131" i="61"/>
  <c r="CQ130" i="61"/>
  <c r="CV130" i="61" s="1"/>
  <c r="CD130" i="61"/>
  <c r="HX131" i="61"/>
  <c r="HY130" i="61"/>
  <c r="HZ130" i="61" s="1"/>
  <c r="IB130" i="61"/>
  <c r="IQ130" i="61" s="1"/>
  <c r="IR130" i="61" s="1"/>
  <c r="IS130" i="61" s="1"/>
  <c r="CZ130" i="61"/>
  <c r="CH130" i="61"/>
  <c r="CJ129" i="61"/>
  <c r="DA129" i="61"/>
  <c r="CL130" i="61"/>
  <c r="DB130" i="61"/>
  <c r="EH130" i="61"/>
  <c r="BU132" i="61"/>
  <c r="CP131" i="61"/>
  <c r="CU131" i="61" s="1"/>
  <c r="CC131" i="61"/>
  <c r="EK123" i="61"/>
  <c r="EN122" i="61"/>
  <c r="EO122" i="61" s="1"/>
  <c r="DA121" i="1"/>
  <c r="CJ121" i="1"/>
  <c r="BV123" i="1"/>
  <c r="CD122" i="1"/>
  <c r="CQ122" i="1"/>
  <c r="CV122" i="1" s="1"/>
  <c r="G122" i="19" s="1"/>
  <c r="BW123" i="1"/>
  <c r="CR122" i="1"/>
  <c r="CW122" i="1" s="1"/>
  <c r="O122" i="19" s="1"/>
  <c r="CE122" i="1"/>
  <c r="ET114" i="1"/>
  <c r="EX114" i="1" s="1"/>
  <c r="ES118" i="1"/>
  <c r="ES119" i="1" s="1"/>
  <c r="ES120" i="1" s="1"/>
  <c r="ES121" i="1" s="1"/>
  <c r="ER118" i="1"/>
  <c r="ER119" i="1" s="1"/>
  <c r="ER120" i="1" s="1"/>
  <c r="CL121" i="1"/>
  <c r="EQ121" i="1"/>
  <c r="DB121" i="1"/>
  <c r="D121" i="19" s="1"/>
  <c r="IK121" i="1"/>
  <c r="IL121" i="1" s="1"/>
  <c r="N121" i="19" s="1"/>
  <c r="IN121" i="1"/>
  <c r="JC121" i="1" s="1"/>
  <c r="JD121" i="1" s="1"/>
  <c r="JE121" i="1" s="1"/>
  <c r="S121" i="19" s="1"/>
  <c r="IJ122" i="1"/>
  <c r="CH123" i="1"/>
  <c r="CZ123" i="1"/>
  <c r="C123" i="19" s="1"/>
  <c r="BU125" i="1"/>
  <c r="CP124" i="1"/>
  <c r="CU124" i="1" s="1"/>
  <c r="F124" i="19" s="1"/>
  <c r="CC124" i="1"/>
  <c r="FA12" i="1" l="1"/>
  <c r="EY10" i="1"/>
  <c r="FA11" i="1" s="1"/>
  <c r="EU9" i="1"/>
  <c r="EZ9" i="1"/>
  <c r="P9" i="19" s="1"/>
  <c r="EZ113" i="1"/>
  <c r="P113" i="19" s="1"/>
  <c r="EK124" i="61"/>
  <c r="EN123" i="61"/>
  <c r="EO123" i="61" s="1"/>
  <c r="BV132" i="61"/>
  <c r="CQ131" i="61"/>
  <c r="CV131" i="61" s="1"/>
  <c r="CD131" i="61"/>
  <c r="CZ131" i="61"/>
  <c r="CH131" i="61"/>
  <c r="HX132" i="61"/>
  <c r="HY131" i="61"/>
  <c r="HZ131" i="61" s="1"/>
  <c r="IB131" i="61"/>
  <c r="IQ131" i="61" s="1"/>
  <c r="IR131" i="61" s="1"/>
  <c r="IS131" i="61" s="1"/>
  <c r="DB131" i="61"/>
  <c r="CL131" i="61"/>
  <c r="EH131" i="61"/>
  <c r="DA130" i="61"/>
  <c r="CJ130" i="61"/>
  <c r="BW133" i="61"/>
  <c r="CR132" i="61"/>
  <c r="CW132" i="61" s="1"/>
  <c r="CE132" i="61"/>
  <c r="DY36" i="61" s="1"/>
  <c r="EB36" i="61" s="1"/>
  <c r="EI129" i="61" s="1"/>
  <c r="BU133" i="61"/>
  <c r="CP132" i="61"/>
  <c r="CU132" i="61" s="1"/>
  <c r="CC132" i="61"/>
  <c r="GN160" i="61"/>
  <c r="DB122" i="1"/>
  <c r="D122" i="19" s="1"/>
  <c r="CL122" i="1"/>
  <c r="EQ122" i="1"/>
  <c r="DA122" i="1"/>
  <c r="CJ122" i="1"/>
  <c r="CD123" i="1"/>
  <c r="CQ123" i="1"/>
  <c r="CV123" i="1" s="1"/>
  <c r="G123" i="19" s="1"/>
  <c r="BV124" i="1"/>
  <c r="IN122" i="1"/>
  <c r="JC122" i="1" s="1"/>
  <c r="JD122" i="1" s="1"/>
  <c r="JE122" i="1" s="1"/>
  <c r="S122" i="19" s="1"/>
  <c r="IJ123" i="1"/>
  <c r="IK122" i="1"/>
  <c r="IL122" i="1" s="1"/>
  <c r="N122" i="19" s="1"/>
  <c r="CE123" i="1"/>
  <c r="CR123" i="1"/>
  <c r="CW123" i="1" s="1"/>
  <c r="O123" i="19" s="1"/>
  <c r="BW124" i="1"/>
  <c r="ET115" i="1"/>
  <c r="EX115" i="1" s="1"/>
  <c r="CP125" i="1"/>
  <c r="CU125" i="1" s="1"/>
  <c r="F125" i="19" s="1"/>
  <c r="BU126" i="1"/>
  <c r="CC125" i="1"/>
  <c r="CH124" i="1"/>
  <c r="CZ124" i="1"/>
  <c r="C124" i="19" s="1"/>
  <c r="EY9" i="1" l="1"/>
  <c r="FA10" i="1" s="1"/>
  <c r="EU8" i="1"/>
  <c r="EZ8" i="1"/>
  <c r="P8" i="19" s="1"/>
  <c r="EZ114" i="1"/>
  <c r="P114" i="19" s="1"/>
  <c r="BU134" i="61"/>
  <c r="CP133" i="61"/>
  <c r="CU133" i="61" s="1"/>
  <c r="CC133" i="61"/>
  <c r="CL132" i="61"/>
  <c r="DB132" i="61"/>
  <c r="EH132" i="61"/>
  <c r="BV133" i="61"/>
  <c r="CQ132" i="61"/>
  <c r="CV132" i="61" s="1"/>
  <c r="CD132" i="61"/>
  <c r="GN159" i="61"/>
  <c r="GN161" i="61" s="1"/>
  <c r="GO161" i="61" s="1"/>
  <c r="HX133" i="61"/>
  <c r="HY132" i="61"/>
  <c r="HZ132" i="61" s="1"/>
  <c r="IB132" i="61"/>
  <c r="IQ132" i="61" s="1"/>
  <c r="IR132" i="61" s="1"/>
  <c r="IS132" i="61" s="1"/>
  <c r="EJ130" i="61"/>
  <c r="EJ131" i="61" s="1"/>
  <c r="EJ132" i="61" s="1"/>
  <c r="EI130" i="61"/>
  <c r="EI131" i="61" s="1"/>
  <c r="EI132" i="61" s="1"/>
  <c r="CZ132" i="61"/>
  <c r="CH132" i="61"/>
  <c r="BW134" i="61"/>
  <c r="CR133" i="61"/>
  <c r="CW133" i="61" s="1"/>
  <c r="CE133" i="61"/>
  <c r="DA131" i="61"/>
  <c r="CJ131" i="61"/>
  <c r="EK125" i="61"/>
  <c r="EN124" i="61"/>
  <c r="EO124" i="61" s="1"/>
  <c r="CL123" i="1"/>
  <c r="EQ123" i="1"/>
  <c r="DB123" i="1"/>
  <c r="D123" i="19" s="1"/>
  <c r="CQ124" i="1"/>
  <c r="CV124" i="1" s="1"/>
  <c r="G124" i="19" s="1"/>
  <c r="BV125" i="1"/>
  <c r="CD124" i="1"/>
  <c r="ET116" i="1"/>
  <c r="EX116" i="1" s="1"/>
  <c r="CR124" i="1"/>
  <c r="CW124" i="1" s="1"/>
  <c r="O124" i="19" s="1"/>
  <c r="CE124" i="1"/>
  <c r="BW125" i="1"/>
  <c r="IJ124" i="1"/>
  <c r="IN123" i="1"/>
  <c r="JC123" i="1" s="1"/>
  <c r="JD123" i="1" s="1"/>
  <c r="JE123" i="1" s="1"/>
  <c r="S123" i="19" s="1"/>
  <c r="IK123" i="1"/>
  <c r="IL123" i="1" s="1"/>
  <c r="N123" i="19" s="1"/>
  <c r="CJ123" i="1"/>
  <c r="DA123" i="1"/>
  <c r="CH125" i="1"/>
  <c r="CZ125" i="1"/>
  <c r="C125" i="19" s="1"/>
  <c r="BU127" i="1"/>
  <c r="CC126" i="1"/>
  <c r="CP126" i="1"/>
  <c r="CU126" i="1" s="1"/>
  <c r="F126" i="19" s="1"/>
  <c r="EY8" i="1" l="1"/>
  <c r="FA9" i="1" s="1"/>
  <c r="EU7" i="1"/>
  <c r="EZ7" i="1"/>
  <c r="P7" i="19" s="1"/>
  <c r="EJ133" i="61"/>
  <c r="EZ115" i="1"/>
  <c r="P115" i="19" s="1"/>
  <c r="EH133" i="61"/>
  <c r="CL133" i="61"/>
  <c r="DB133" i="61"/>
  <c r="CR134" i="61"/>
  <c r="CW134" i="61" s="1"/>
  <c r="BW135" i="61"/>
  <c r="CE134" i="61"/>
  <c r="EK126" i="61"/>
  <c r="EN125" i="61"/>
  <c r="EO125" i="61" s="1"/>
  <c r="HY133" i="61"/>
  <c r="HZ133" i="61" s="1"/>
  <c r="HX134" i="61"/>
  <c r="IB133" i="61"/>
  <c r="IQ133" i="61" s="1"/>
  <c r="IR133" i="61" s="1"/>
  <c r="IS133" i="61" s="1"/>
  <c r="BV134" i="61"/>
  <c r="CQ133" i="61"/>
  <c r="CV133" i="61" s="1"/>
  <c r="CD133" i="61"/>
  <c r="CZ133" i="61"/>
  <c r="CH133" i="61"/>
  <c r="DA132" i="61"/>
  <c r="CJ132" i="61"/>
  <c r="BU135" i="61"/>
  <c r="CP134" i="61"/>
  <c r="CU134" i="61" s="1"/>
  <c r="CC134" i="61"/>
  <c r="BW126" i="1"/>
  <c r="CE125" i="1"/>
  <c r="CR125" i="1"/>
  <c r="CW125" i="1" s="1"/>
  <c r="O125" i="19" s="1"/>
  <c r="ET117" i="1"/>
  <c r="EX117" i="1" s="1"/>
  <c r="DB124" i="1"/>
  <c r="D124" i="19" s="1"/>
  <c r="CL124" i="1"/>
  <c r="EQ124" i="1"/>
  <c r="DA124" i="1"/>
  <c r="CJ124" i="1"/>
  <c r="EH34" i="1"/>
  <c r="EK34" i="1" s="1"/>
  <c r="ER121" i="1" s="1"/>
  <c r="CQ125" i="1"/>
  <c r="CV125" i="1" s="1"/>
  <c r="G125" i="19" s="1"/>
  <c r="CD125" i="1"/>
  <c r="BV126" i="1"/>
  <c r="IN124" i="1"/>
  <c r="JC124" i="1" s="1"/>
  <c r="JD124" i="1" s="1"/>
  <c r="JE124" i="1" s="1"/>
  <c r="S124" i="19" s="1"/>
  <c r="IK124" i="1"/>
  <c r="IL124" i="1" s="1"/>
  <c r="N124" i="19" s="1"/>
  <c r="IJ125" i="1"/>
  <c r="CH126" i="1"/>
  <c r="CZ126" i="1"/>
  <c r="C126" i="19" s="1"/>
  <c r="CC127" i="1"/>
  <c r="CP127" i="1"/>
  <c r="CU127" i="1" s="1"/>
  <c r="F127" i="19" s="1"/>
  <c r="BU128" i="1"/>
  <c r="EY7" i="1" l="1"/>
  <c r="FA8" i="1" s="1"/>
  <c r="EU6" i="1"/>
  <c r="EZ6" i="1"/>
  <c r="P6" i="19" s="1"/>
  <c r="EZ116" i="1"/>
  <c r="P116" i="19" s="1"/>
  <c r="BU136" i="61"/>
  <c r="CP135" i="61"/>
  <c r="CU135" i="61" s="1"/>
  <c r="CC135" i="61"/>
  <c r="EK127" i="61"/>
  <c r="EN126" i="61"/>
  <c r="EO126" i="61" s="1"/>
  <c r="DA133" i="61"/>
  <c r="CJ133" i="61"/>
  <c r="HY134" i="61"/>
  <c r="HZ134" i="61" s="1"/>
  <c r="HX135" i="61"/>
  <c r="IB134" i="61"/>
  <c r="IQ134" i="61" s="1"/>
  <c r="IR134" i="61" s="1"/>
  <c r="IS134" i="61" s="1"/>
  <c r="EH134" i="61"/>
  <c r="CL134" i="61"/>
  <c r="DB134" i="61"/>
  <c r="CZ134" i="61"/>
  <c r="CH134" i="61"/>
  <c r="BW136" i="61"/>
  <c r="CR135" i="61"/>
  <c r="CW135" i="61" s="1"/>
  <c r="CE135" i="61"/>
  <c r="BV135" i="61"/>
  <c r="CQ134" i="61"/>
  <c r="CV134" i="61" s="1"/>
  <c r="CD134" i="61"/>
  <c r="ER122" i="1"/>
  <c r="ER123" i="1" s="1"/>
  <c r="ER124" i="1" s="1"/>
  <c r="ES122" i="1"/>
  <c r="ES123" i="1" s="1"/>
  <c r="ES124" i="1" s="1"/>
  <c r="ES125" i="1" s="1"/>
  <c r="CQ126" i="1"/>
  <c r="CV126" i="1" s="1"/>
  <c r="G126" i="19" s="1"/>
  <c r="BV127" i="1"/>
  <c r="CD126" i="1"/>
  <c r="CL125" i="1"/>
  <c r="EQ125" i="1"/>
  <c r="DB125" i="1"/>
  <c r="D125" i="19" s="1"/>
  <c r="IK125" i="1"/>
  <c r="IL125" i="1" s="1"/>
  <c r="N125" i="19" s="1"/>
  <c r="IN125" i="1"/>
  <c r="JC125" i="1" s="1"/>
  <c r="JD125" i="1" s="1"/>
  <c r="JE125" i="1" s="1"/>
  <c r="S125" i="19" s="1"/>
  <c r="IJ126" i="1"/>
  <c r="CJ125" i="1"/>
  <c r="DA125" i="1"/>
  <c r="ET118" i="1"/>
  <c r="EX118" i="1" s="1"/>
  <c r="CE126" i="1"/>
  <c r="BW127" i="1"/>
  <c r="CR126" i="1"/>
  <c r="CW126" i="1" s="1"/>
  <c r="O126" i="19" s="1"/>
  <c r="CP128" i="1"/>
  <c r="CU128" i="1" s="1"/>
  <c r="F128" i="19" s="1"/>
  <c r="BU129" i="1"/>
  <c r="CC128" i="1"/>
  <c r="CZ127" i="1"/>
  <c r="C127" i="19" s="1"/>
  <c r="CH127" i="1"/>
  <c r="EY6" i="1" l="1"/>
  <c r="EU5" i="1"/>
  <c r="EY5" i="1" s="1"/>
  <c r="EZ117" i="1"/>
  <c r="P117" i="19" s="1"/>
  <c r="DA134" i="61"/>
  <c r="CJ134" i="61"/>
  <c r="HX136" i="61"/>
  <c r="HY135" i="61"/>
  <c r="HZ135" i="61" s="1"/>
  <c r="IB135" i="61"/>
  <c r="IQ135" i="61" s="1"/>
  <c r="IR135" i="61" s="1"/>
  <c r="IS135" i="61" s="1"/>
  <c r="CP136" i="61"/>
  <c r="CU136" i="61" s="1"/>
  <c r="BU137" i="61"/>
  <c r="CC136" i="61"/>
  <c r="BW137" i="61"/>
  <c r="CR136" i="61"/>
  <c r="CW136" i="61" s="1"/>
  <c r="CE136" i="61"/>
  <c r="DY37" i="61" s="1"/>
  <c r="EB37" i="61" s="1"/>
  <c r="EI133" i="61" s="1"/>
  <c r="EK128" i="61"/>
  <c r="EN127" i="61"/>
  <c r="EO127" i="61" s="1"/>
  <c r="CQ135" i="61"/>
  <c r="CV135" i="61" s="1"/>
  <c r="BV136" i="61"/>
  <c r="CD135" i="61"/>
  <c r="CH135" i="61"/>
  <c r="CZ135" i="61"/>
  <c r="CL135" i="61"/>
  <c r="DB135" i="61"/>
  <c r="EH135" i="61"/>
  <c r="EQ126" i="1"/>
  <c r="DB126" i="1"/>
  <c r="D126" i="19" s="1"/>
  <c r="CL126" i="1"/>
  <c r="BV128" i="1"/>
  <c r="CD127" i="1"/>
  <c r="CQ127" i="1"/>
  <c r="CV127" i="1" s="1"/>
  <c r="G127" i="19" s="1"/>
  <c r="ET119" i="1"/>
  <c r="EX119" i="1" s="1"/>
  <c r="IN126" i="1"/>
  <c r="JC126" i="1" s="1"/>
  <c r="JD126" i="1" s="1"/>
  <c r="JE126" i="1" s="1"/>
  <c r="S126" i="19" s="1"/>
  <c r="IJ127" i="1"/>
  <c r="IK126" i="1"/>
  <c r="IL126" i="1" s="1"/>
  <c r="N126" i="19" s="1"/>
  <c r="BW128" i="1"/>
  <c r="CR127" i="1"/>
  <c r="CW127" i="1" s="1"/>
  <c r="O127" i="19" s="1"/>
  <c r="CE127" i="1"/>
  <c r="DA126" i="1"/>
  <c r="CJ126" i="1"/>
  <c r="CH128" i="1"/>
  <c r="CZ128" i="1"/>
  <c r="C128" i="19" s="1"/>
  <c r="BU130" i="1"/>
  <c r="CP129" i="1"/>
  <c r="CU129" i="1" s="1"/>
  <c r="F129" i="19" s="1"/>
  <c r="CC129" i="1"/>
  <c r="FA7" i="1" l="1"/>
  <c r="FA6" i="1"/>
  <c r="EZ118" i="1"/>
  <c r="P118" i="19" s="1"/>
  <c r="DA135" i="61"/>
  <c r="CJ135" i="61"/>
  <c r="EK129" i="61"/>
  <c r="EN128" i="61"/>
  <c r="EO128" i="61" s="1"/>
  <c r="CH136" i="61"/>
  <c r="CZ136" i="61"/>
  <c r="BW138" i="61"/>
  <c r="CR137" i="61"/>
  <c r="CW137" i="61" s="1"/>
  <c r="CE137" i="61"/>
  <c r="BV137" i="61"/>
  <c r="CQ136" i="61"/>
  <c r="CV136" i="61" s="1"/>
  <c r="CD136" i="61"/>
  <c r="DB136" i="61"/>
  <c r="CL136" i="61"/>
  <c r="EH136" i="61"/>
  <c r="CP137" i="61"/>
  <c r="CU137" i="61" s="1"/>
  <c r="BU138" i="61"/>
  <c r="CC137" i="61"/>
  <c r="HY136" i="61"/>
  <c r="HZ136" i="61" s="1"/>
  <c r="HX137" i="61"/>
  <c r="IB136" i="61"/>
  <c r="IQ136" i="61" s="1"/>
  <c r="IR136" i="61" s="1"/>
  <c r="IS136" i="61" s="1"/>
  <c r="EI134" i="61"/>
  <c r="EI135" i="61" s="1"/>
  <c r="EI136" i="61" s="1"/>
  <c r="EJ134" i="61"/>
  <c r="EJ135" i="61" s="1"/>
  <c r="EJ136" i="61" s="1"/>
  <c r="CE128" i="1"/>
  <c r="EH35" i="1" s="1"/>
  <c r="EK35" i="1" s="1"/>
  <c r="ER125" i="1" s="1"/>
  <c r="BW129" i="1"/>
  <c r="CR128" i="1"/>
  <c r="CW128" i="1" s="1"/>
  <c r="O128" i="19" s="1"/>
  <c r="ET120" i="1"/>
  <c r="EX120" i="1" s="1"/>
  <c r="CD128" i="1"/>
  <c r="CQ128" i="1"/>
  <c r="CV128" i="1" s="1"/>
  <c r="G128" i="19" s="1"/>
  <c r="BV129" i="1"/>
  <c r="EQ127" i="1"/>
  <c r="CL127" i="1"/>
  <c r="DB127" i="1"/>
  <c r="D127" i="19" s="1"/>
  <c r="IJ128" i="1"/>
  <c r="IK127" i="1"/>
  <c r="IL127" i="1" s="1"/>
  <c r="N127" i="19" s="1"/>
  <c r="IN127" i="1"/>
  <c r="JC127" i="1" s="1"/>
  <c r="JD127" i="1" s="1"/>
  <c r="JE127" i="1" s="1"/>
  <c r="S127" i="19" s="1"/>
  <c r="CJ127" i="1"/>
  <c r="DA127" i="1"/>
  <c r="CH129" i="1"/>
  <c r="CZ129" i="1"/>
  <c r="C129" i="19" s="1"/>
  <c r="CC130" i="1"/>
  <c r="CP130" i="1"/>
  <c r="CU130" i="1" s="1"/>
  <c r="F130" i="19" s="1"/>
  <c r="BU131" i="1"/>
  <c r="EJ137" i="61" l="1"/>
  <c r="EZ119" i="1"/>
  <c r="P119" i="19" s="1"/>
  <c r="HY137" i="61"/>
  <c r="HZ137" i="61" s="1"/>
  <c r="HX138" i="61"/>
  <c r="IB137" i="61"/>
  <c r="IQ137" i="61" s="1"/>
  <c r="IR137" i="61" s="1"/>
  <c r="IS137" i="61" s="1"/>
  <c r="DA136" i="61"/>
  <c r="CJ136" i="61"/>
  <c r="BW139" i="61"/>
  <c r="CR138" i="61"/>
  <c r="CW138" i="61" s="1"/>
  <c r="CE138" i="61"/>
  <c r="EK130" i="61"/>
  <c r="EN129" i="61"/>
  <c r="EO129" i="61" s="1"/>
  <c r="CZ137" i="61"/>
  <c r="CH137" i="61"/>
  <c r="BV138" i="61"/>
  <c r="CQ137" i="61"/>
  <c r="CV137" i="61" s="1"/>
  <c r="CD137" i="61"/>
  <c r="CP138" i="61"/>
  <c r="CU138" i="61" s="1"/>
  <c r="BU139" i="61"/>
  <c r="CC138" i="61"/>
  <c r="DB137" i="61"/>
  <c r="EH137" i="61"/>
  <c r="CL137" i="61"/>
  <c r="ES126" i="1"/>
  <c r="ES127" i="1" s="1"/>
  <c r="ES128" i="1" s="1"/>
  <c r="ER126" i="1"/>
  <c r="ER127" i="1" s="1"/>
  <c r="ER128" i="1" s="1"/>
  <c r="CQ129" i="1"/>
  <c r="CV129" i="1" s="1"/>
  <c r="G129" i="19" s="1"/>
  <c r="BV130" i="1"/>
  <c r="CD129" i="1"/>
  <c r="ET121" i="1"/>
  <c r="EX121" i="1" s="1"/>
  <c r="CJ128" i="1"/>
  <c r="DA128" i="1"/>
  <c r="CR129" i="1"/>
  <c r="CW129" i="1" s="1"/>
  <c r="O129" i="19" s="1"/>
  <c r="BW130" i="1"/>
  <c r="CE129" i="1"/>
  <c r="IN128" i="1"/>
  <c r="JC128" i="1" s="1"/>
  <c r="JD128" i="1" s="1"/>
  <c r="JE128" i="1" s="1"/>
  <c r="S128" i="19" s="1"/>
  <c r="IK128" i="1"/>
  <c r="IL128" i="1" s="1"/>
  <c r="N128" i="19" s="1"/>
  <c r="IJ129" i="1"/>
  <c r="EQ128" i="1"/>
  <c r="CL128" i="1"/>
  <c r="DB128" i="1"/>
  <c r="D128" i="19" s="1"/>
  <c r="CP131" i="1"/>
  <c r="CU131" i="1" s="1"/>
  <c r="F131" i="19" s="1"/>
  <c r="BU132" i="1"/>
  <c r="BU133" i="1" s="1"/>
  <c r="CP133" i="1" s="1"/>
  <c r="CC131" i="1"/>
  <c r="CZ130" i="1"/>
  <c r="C130" i="19" s="1"/>
  <c r="CH130" i="1"/>
  <c r="EZ120" i="1" l="1"/>
  <c r="P120" i="19" s="1"/>
  <c r="BV139" i="61"/>
  <c r="CQ138" i="61"/>
  <c r="CV138" i="61" s="1"/>
  <c r="CD138" i="61"/>
  <c r="DB138" i="61"/>
  <c r="EH138" i="61"/>
  <c r="CL138" i="61"/>
  <c r="CP139" i="61"/>
  <c r="CU139" i="61" s="1"/>
  <c r="BU140" i="61"/>
  <c r="CC139" i="61"/>
  <c r="DA137" i="61"/>
  <c r="CJ137" i="61"/>
  <c r="CZ138" i="61"/>
  <c r="CH138" i="61"/>
  <c r="BW140" i="61"/>
  <c r="CR139" i="61"/>
  <c r="CW139" i="61" s="1"/>
  <c r="CE139" i="61"/>
  <c r="HX139" i="61"/>
  <c r="HY138" i="61"/>
  <c r="HZ138" i="61" s="1"/>
  <c r="IB138" i="61"/>
  <c r="IQ138" i="61" s="1"/>
  <c r="IR138" i="61" s="1"/>
  <c r="IS138" i="61" s="1"/>
  <c r="EK131" i="61"/>
  <c r="EN130" i="61"/>
  <c r="EO130" i="61" s="1"/>
  <c r="BU134" i="1"/>
  <c r="CP134" i="1" s="1"/>
  <c r="CU134" i="1" s="1"/>
  <c r="F134" i="19" s="1"/>
  <c r="CC133" i="1"/>
  <c r="EQ129" i="1"/>
  <c r="DB129" i="1"/>
  <c r="D129" i="19" s="1"/>
  <c r="CL129" i="1"/>
  <c r="BV131" i="1"/>
  <c r="CD130" i="1"/>
  <c r="CQ130" i="1"/>
  <c r="CV130" i="1" s="1"/>
  <c r="G130" i="19" s="1"/>
  <c r="IN129" i="1"/>
  <c r="JC129" i="1" s="1"/>
  <c r="JD129" i="1" s="1"/>
  <c r="JE129" i="1" s="1"/>
  <c r="S129" i="19" s="1"/>
  <c r="IJ130" i="1"/>
  <c r="IK129" i="1"/>
  <c r="IL129" i="1" s="1"/>
  <c r="N129" i="19" s="1"/>
  <c r="CE130" i="1"/>
  <c r="CR130" i="1"/>
  <c r="CW130" i="1" s="1"/>
  <c r="O130" i="19" s="1"/>
  <c r="BW131" i="1"/>
  <c r="ET122" i="1"/>
  <c r="EX122" i="1" s="1"/>
  <c r="DA129" i="1"/>
  <c r="CJ129" i="1"/>
  <c r="ES129" i="1"/>
  <c r="CZ131" i="1"/>
  <c r="C131" i="19" s="1"/>
  <c r="CH131" i="1"/>
  <c r="CP132" i="1"/>
  <c r="CU132" i="1" s="1"/>
  <c r="F132" i="19" s="1"/>
  <c r="CC132" i="1"/>
  <c r="CC1" i="1" s="1"/>
  <c r="GZ163" i="1"/>
  <c r="EZ121" i="1" l="1"/>
  <c r="P121" i="19" s="1"/>
  <c r="CZ139" i="61"/>
  <c r="CH139" i="61"/>
  <c r="BV140" i="61"/>
  <c r="CQ139" i="61"/>
  <c r="CV139" i="61" s="1"/>
  <c r="CD139" i="61"/>
  <c r="EK132" i="61"/>
  <c r="EN131" i="61"/>
  <c r="EO131" i="61" s="1"/>
  <c r="CL139" i="61"/>
  <c r="DB139" i="61"/>
  <c r="EH139" i="61"/>
  <c r="BU141" i="61"/>
  <c r="CP140" i="61"/>
  <c r="CU140" i="61" s="1"/>
  <c r="CC140" i="61"/>
  <c r="HY139" i="61"/>
  <c r="HZ139" i="61" s="1"/>
  <c r="HX140" i="61"/>
  <c r="IB139" i="61"/>
  <c r="IQ139" i="61" s="1"/>
  <c r="IR139" i="61" s="1"/>
  <c r="IS139" i="61" s="1"/>
  <c r="DA138" i="61"/>
  <c r="CJ138" i="61"/>
  <c r="BW141" i="61"/>
  <c r="CR140" i="61"/>
  <c r="CW140" i="61" s="1"/>
  <c r="CE140" i="61"/>
  <c r="DY38" i="61" s="1"/>
  <c r="EB38" i="61" s="1"/>
  <c r="EI137" i="61" s="1"/>
  <c r="CH133" i="1"/>
  <c r="CZ133" i="1"/>
  <c r="C133" i="19" s="1"/>
  <c r="CU133" i="1"/>
  <c r="F133" i="19" s="1"/>
  <c r="BU135" i="1"/>
  <c r="CP135" i="1" s="1"/>
  <c r="CU135" i="1" s="1"/>
  <c r="F135" i="19" s="1"/>
  <c r="CC134" i="1"/>
  <c r="CE131" i="1"/>
  <c r="BW132" i="1"/>
  <c r="BW133" i="1" s="1"/>
  <c r="CR133" i="1" s="1"/>
  <c r="CR131" i="1"/>
  <c r="CW131" i="1" s="1"/>
  <c r="O131" i="19" s="1"/>
  <c r="IN130" i="1"/>
  <c r="JC130" i="1" s="1"/>
  <c r="JD130" i="1" s="1"/>
  <c r="JE130" i="1" s="1"/>
  <c r="S130" i="19" s="1"/>
  <c r="IJ131" i="1"/>
  <c r="IK130" i="1"/>
  <c r="IL130" i="1" s="1"/>
  <c r="N130" i="19" s="1"/>
  <c r="BV132" i="1"/>
  <c r="BV133" i="1" s="1"/>
  <c r="CQ133" i="1" s="1"/>
  <c r="CD131" i="1"/>
  <c r="CQ131" i="1"/>
  <c r="CV131" i="1" s="1"/>
  <c r="G131" i="19" s="1"/>
  <c r="ET123" i="1"/>
  <c r="EX123" i="1" s="1"/>
  <c r="DB130" i="1"/>
  <c r="D130" i="19" s="1"/>
  <c r="EQ130" i="1"/>
  <c r="CL130" i="1"/>
  <c r="CJ130" i="1"/>
  <c r="DA130" i="1"/>
  <c r="CH132" i="1"/>
  <c r="CZ132" i="1"/>
  <c r="C132" i="19" s="1"/>
  <c r="EZ122" i="1" l="1"/>
  <c r="P122" i="19" s="1"/>
  <c r="BW142" i="61"/>
  <c r="CR141" i="61"/>
  <c r="CW141" i="61" s="1"/>
  <c r="CE141" i="61"/>
  <c r="HY140" i="61"/>
  <c r="HZ140" i="61" s="1"/>
  <c r="HX141" i="61"/>
  <c r="IB140" i="61"/>
  <c r="IQ140" i="61" s="1"/>
  <c r="IR140" i="61" s="1"/>
  <c r="IS140" i="61" s="1"/>
  <c r="BU142" i="61"/>
  <c r="CP141" i="61"/>
  <c r="CU141" i="61" s="1"/>
  <c r="CC141" i="61"/>
  <c r="EJ138" i="61"/>
  <c r="EJ139" i="61" s="1"/>
  <c r="EJ140" i="61" s="1"/>
  <c r="EI138" i="61"/>
  <c r="EI139" i="61" s="1"/>
  <c r="EI140" i="61" s="1"/>
  <c r="BV141" i="61"/>
  <c r="CQ140" i="61"/>
  <c r="CV140" i="61" s="1"/>
  <c r="CD140" i="61"/>
  <c r="DB140" i="61"/>
  <c r="CL140" i="61"/>
  <c r="EH140" i="61"/>
  <c r="CZ140" i="61"/>
  <c r="CH140" i="61"/>
  <c r="EK133" i="61"/>
  <c r="EN132" i="61"/>
  <c r="EO132" i="61" s="1"/>
  <c r="DA139" i="61"/>
  <c r="CJ139" i="61"/>
  <c r="CH134" i="1"/>
  <c r="CZ134" i="1"/>
  <c r="C134" i="19" s="1"/>
  <c r="BW134" i="1"/>
  <c r="CR134" i="1" s="1"/>
  <c r="CW134" i="1" s="1"/>
  <c r="O134" i="19" s="1"/>
  <c r="CE133" i="1"/>
  <c r="EQ133" i="1" s="1"/>
  <c r="BV134" i="1"/>
  <c r="CQ134" i="1" s="1"/>
  <c r="CV134" i="1" s="1"/>
  <c r="G134" i="19" s="1"/>
  <c r="CD133" i="1"/>
  <c r="BU136" i="1"/>
  <c r="CP136" i="1" s="1"/>
  <c r="CU136" i="1" s="1"/>
  <c r="F136" i="19" s="1"/>
  <c r="CC135" i="1"/>
  <c r="DA131" i="1"/>
  <c r="CJ131" i="1"/>
  <c r="GZ162" i="1"/>
  <c r="GZ164" i="1" s="1"/>
  <c r="HA164" i="1" s="1"/>
  <c r="CD132" i="1"/>
  <c r="CD1" i="1" s="1"/>
  <c r="CQ132" i="1"/>
  <c r="CV132" i="1" s="1"/>
  <c r="G132" i="19" s="1"/>
  <c r="ET124" i="1"/>
  <c r="EX124" i="1" s="1"/>
  <c r="CR132" i="1"/>
  <c r="CW132" i="1" s="1"/>
  <c r="O132" i="19" s="1"/>
  <c r="CE132" i="1"/>
  <c r="CE1" i="1" s="1"/>
  <c r="IJ132" i="1"/>
  <c r="IJ133" i="1" s="1"/>
  <c r="IK131" i="1"/>
  <c r="IL131" i="1" s="1"/>
  <c r="N131" i="19" s="1"/>
  <c r="IN131" i="1"/>
  <c r="JC131" i="1" s="1"/>
  <c r="JD131" i="1" s="1"/>
  <c r="JE131" i="1" s="1"/>
  <c r="S131" i="19" s="1"/>
  <c r="DB131" i="1"/>
  <c r="D131" i="19" s="1"/>
  <c r="CL131" i="1"/>
  <c r="EQ131" i="1"/>
  <c r="EZ123" i="1" l="1"/>
  <c r="P123" i="19" s="1"/>
  <c r="EJ141" i="61"/>
  <c r="EK134" i="61"/>
  <c r="EN133" i="61"/>
  <c r="EO133" i="61" s="1"/>
  <c r="CQ141" i="61"/>
  <c r="CV141" i="61" s="1"/>
  <c r="BV142" i="61"/>
  <c r="CD141" i="61"/>
  <c r="BU143" i="61"/>
  <c r="CP142" i="61"/>
  <c r="CU142" i="61" s="1"/>
  <c r="CC142" i="61"/>
  <c r="CL141" i="61"/>
  <c r="DB141" i="61"/>
  <c r="EH141" i="61"/>
  <c r="DA140" i="61"/>
  <c r="CJ140" i="61"/>
  <c r="CH141" i="61"/>
  <c r="CZ141" i="61"/>
  <c r="HX142" i="61"/>
  <c r="HY141" i="61"/>
  <c r="HZ141" i="61" s="1"/>
  <c r="IB141" i="61"/>
  <c r="IQ141" i="61" s="1"/>
  <c r="IR141" i="61" s="1"/>
  <c r="IS141" i="61" s="1"/>
  <c r="BW143" i="61"/>
  <c r="CR142" i="61"/>
  <c r="CW142" i="61" s="1"/>
  <c r="CE142" i="61"/>
  <c r="IK133" i="1"/>
  <c r="IJ134" i="1"/>
  <c r="IN133" i="1"/>
  <c r="JC133" i="1" s="1"/>
  <c r="JD133" i="1" s="1"/>
  <c r="CJ133" i="1"/>
  <c r="DA133" i="1"/>
  <c r="CH135" i="1"/>
  <c r="CZ135" i="1"/>
  <c r="C135" i="19" s="1"/>
  <c r="CL133" i="1"/>
  <c r="DB133" i="1"/>
  <c r="D133" i="19" s="1"/>
  <c r="CW133" i="1"/>
  <c r="O133" i="19" s="1"/>
  <c r="CV133" i="1"/>
  <c r="G133" i="19" s="1"/>
  <c r="BV135" i="1"/>
  <c r="CQ135" i="1" s="1"/>
  <c r="CV135" i="1" s="1"/>
  <c r="G135" i="19" s="1"/>
  <c r="CD134" i="1"/>
  <c r="BU137" i="1"/>
  <c r="CP137" i="1" s="1"/>
  <c r="CU137" i="1" s="1"/>
  <c r="F137" i="19" s="1"/>
  <c r="CC136" i="1"/>
  <c r="BW135" i="1"/>
  <c r="CR135" i="1" s="1"/>
  <c r="CW135" i="1" s="1"/>
  <c r="O135" i="19" s="1"/>
  <c r="CE134" i="1"/>
  <c r="EQ134" i="1" s="1"/>
  <c r="CJ132" i="1"/>
  <c r="DA132" i="1"/>
  <c r="ET125" i="1"/>
  <c r="EX125" i="1" s="1"/>
  <c r="IN132" i="1"/>
  <c r="JC132" i="1" s="1"/>
  <c r="JD132" i="1" s="1"/>
  <c r="JE132" i="1" s="1"/>
  <c r="S132" i="19" s="1"/>
  <c r="IK132" i="1"/>
  <c r="IL132" i="1" s="1"/>
  <c r="N132" i="19" s="1"/>
  <c r="EH36" i="1"/>
  <c r="EK36" i="1" s="1"/>
  <c r="ER129" i="1" s="1"/>
  <c r="DB132" i="1"/>
  <c r="D132" i="19" s="1"/>
  <c r="EQ132" i="1"/>
  <c r="CL132" i="1"/>
  <c r="EZ124" i="1" l="1"/>
  <c r="P124" i="19" s="1"/>
  <c r="HX143" i="61"/>
  <c r="HY142" i="61"/>
  <c r="HZ142" i="61" s="1"/>
  <c r="IB142" i="61"/>
  <c r="IQ142" i="61" s="1"/>
  <c r="IR142" i="61" s="1"/>
  <c r="IS142" i="61" s="1"/>
  <c r="BW144" i="61"/>
  <c r="CR143" i="61"/>
  <c r="CW143" i="61" s="1"/>
  <c r="CE143" i="61"/>
  <c r="CH142" i="61"/>
  <c r="CZ142" i="61"/>
  <c r="BV143" i="61"/>
  <c r="CQ142" i="61"/>
  <c r="CV142" i="61" s="1"/>
  <c r="CD142" i="61"/>
  <c r="CL142" i="61"/>
  <c r="DB142" i="61"/>
  <c r="EH142" i="61"/>
  <c r="BU144" i="61"/>
  <c r="CP143" i="61"/>
  <c r="CU143" i="61" s="1"/>
  <c r="CC143" i="61"/>
  <c r="DA141" i="61"/>
  <c r="CJ141" i="61"/>
  <c r="EK135" i="61"/>
  <c r="EN134" i="61"/>
  <c r="EO134" i="61" s="1"/>
  <c r="JE133" i="1"/>
  <c r="S133" i="19" s="1"/>
  <c r="IK134" i="1"/>
  <c r="IL134" i="1" s="1"/>
  <c r="N134" i="19" s="1"/>
  <c r="IJ135" i="1"/>
  <c r="IN134" i="1"/>
  <c r="JC134" i="1" s="1"/>
  <c r="JD134" i="1" s="1"/>
  <c r="JE134" i="1" s="1"/>
  <c r="S134" i="19" s="1"/>
  <c r="IL133" i="1"/>
  <c r="N133" i="19" s="1"/>
  <c r="CL134" i="1"/>
  <c r="DB134" i="1"/>
  <c r="D134" i="19" s="1"/>
  <c r="CJ134" i="1"/>
  <c r="DA134" i="1"/>
  <c r="CH136" i="1"/>
  <c r="CZ136" i="1"/>
  <c r="C136" i="19" s="1"/>
  <c r="BU138" i="1"/>
  <c r="CP138" i="1" s="1"/>
  <c r="CU138" i="1" s="1"/>
  <c r="F138" i="19" s="1"/>
  <c r="CC137" i="1"/>
  <c r="BW136" i="1"/>
  <c r="CR136" i="1" s="1"/>
  <c r="CW136" i="1" s="1"/>
  <c r="O136" i="19" s="1"/>
  <c r="CE135" i="1"/>
  <c r="EQ135" i="1" s="1"/>
  <c r="BV136" i="1"/>
  <c r="CQ136" i="1" s="1"/>
  <c r="CV136" i="1" s="1"/>
  <c r="G136" i="19" s="1"/>
  <c r="CD135" i="1"/>
  <c r="ET126" i="1"/>
  <c r="EX126" i="1" s="1"/>
  <c r="ES130" i="1"/>
  <c r="ES131" i="1" s="1"/>
  <c r="ES132" i="1" s="1"/>
  <c r="ES133" i="1" s="1"/>
  <c r="ER130" i="1"/>
  <c r="ER131" i="1" s="1"/>
  <c r="ER132" i="1" s="1"/>
  <c r="EZ125" i="1" l="1"/>
  <c r="P125" i="19" s="1"/>
  <c r="BU145" i="61"/>
  <c r="CP144" i="61"/>
  <c r="CU144" i="61" s="1"/>
  <c r="CC144" i="61"/>
  <c r="DA142" i="61"/>
  <c r="CJ142" i="61"/>
  <c r="CL143" i="61"/>
  <c r="DB143" i="61"/>
  <c r="EH143" i="61"/>
  <c r="CZ143" i="61"/>
  <c r="CH143" i="61"/>
  <c r="BV144" i="61"/>
  <c r="CQ143" i="61"/>
  <c r="CV143" i="61" s="1"/>
  <c r="CD143" i="61"/>
  <c r="HY143" i="61"/>
  <c r="HZ143" i="61" s="1"/>
  <c r="HX144" i="61"/>
  <c r="IB143" i="61"/>
  <c r="IQ143" i="61" s="1"/>
  <c r="IR143" i="61" s="1"/>
  <c r="IS143" i="61" s="1"/>
  <c r="EK136" i="61"/>
  <c r="EN135" i="61"/>
  <c r="EO135" i="61" s="1"/>
  <c r="BW145" i="61"/>
  <c r="CR144" i="61"/>
  <c r="CW144" i="61" s="1"/>
  <c r="CE144" i="61"/>
  <c r="DY39" i="61" s="1"/>
  <c r="EB39" i="61" s="1"/>
  <c r="EI141" i="61" s="1"/>
  <c r="IK135" i="1"/>
  <c r="IL135" i="1" s="1"/>
  <c r="N135" i="19" s="1"/>
  <c r="IJ136" i="1"/>
  <c r="IN135" i="1"/>
  <c r="JC135" i="1" s="1"/>
  <c r="JD135" i="1" s="1"/>
  <c r="JE135" i="1" s="1"/>
  <c r="S135" i="19" s="1"/>
  <c r="CL135" i="1"/>
  <c r="DB135" i="1"/>
  <c r="D135" i="19" s="1"/>
  <c r="CJ135" i="1"/>
  <c r="DA135" i="1"/>
  <c r="CH137" i="1"/>
  <c r="CZ137" i="1"/>
  <c r="C137" i="19" s="1"/>
  <c r="BW137" i="1"/>
  <c r="CR137" i="1" s="1"/>
  <c r="CW137" i="1" s="1"/>
  <c r="O137" i="19" s="1"/>
  <c r="CE136" i="1"/>
  <c r="BV137" i="1"/>
  <c r="CQ137" i="1" s="1"/>
  <c r="CV137" i="1" s="1"/>
  <c r="G137" i="19" s="1"/>
  <c r="CD136" i="1"/>
  <c r="BU139" i="1"/>
  <c r="CP139" i="1" s="1"/>
  <c r="CU139" i="1" s="1"/>
  <c r="F139" i="19" s="1"/>
  <c r="CC138" i="1"/>
  <c r="ET127" i="1"/>
  <c r="EX127" i="1" s="1"/>
  <c r="EZ126" i="1" l="1"/>
  <c r="P126" i="19" s="1"/>
  <c r="BW146" i="61"/>
  <c r="CR145" i="61"/>
  <c r="CW145" i="61" s="1"/>
  <c r="CE145" i="61"/>
  <c r="HX145" i="61"/>
  <c r="HY144" i="61"/>
  <c r="HZ144" i="61" s="1"/>
  <c r="IB144" i="61"/>
  <c r="IQ144" i="61" s="1"/>
  <c r="IR144" i="61" s="1"/>
  <c r="IS144" i="61" s="1"/>
  <c r="BV145" i="61"/>
  <c r="CQ144" i="61"/>
  <c r="CV144" i="61" s="1"/>
  <c r="CD144" i="61"/>
  <c r="CZ144" i="61"/>
  <c r="CH144" i="61"/>
  <c r="EJ142" i="61"/>
  <c r="EJ143" i="61" s="1"/>
  <c r="EJ144" i="61" s="1"/>
  <c r="EI142" i="61"/>
  <c r="EI143" i="61" s="1"/>
  <c r="EI144" i="61" s="1"/>
  <c r="DB144" i="61"/>
  <c r="CL144" i="61"/>
  <c r="EH144" i="61"/>
  <c r="EN136" i="61"/>
  <c r="EO136" i="61" s="1"/>
  <c r="EK137" i="61"/>
  <c r="DA143" i="61"/>
  <c r="CJ143" i="61"/>
  <c r="BU146" i="61"/>
  <c r="CP145" i="61"/>
  <c r="CU145" i="61" s="1"/>
  <c r="CC145" i="61"/>
  <c r="EH37" i="1"/>
  <c r="EK37" i="1" s="1"/>
  <c r="ER133" i="1" s="1"/>
  <c r="EQ136" i="1"/>
  <c r="IK136" i="1"/>
  <c r="IL136" i="1" s="1"/>
  <c r="N136" i="19" s="1"/>
  <c r="IJ137" i="1"/>
  <c r="IN136" i="1"/>
  <c r="JC136" i="1" s="1"/>
  <c r="JD136" i="1" s="1"/>
  <c r="JE136" i="1" s="1"/>
  <c r="S136" i="19" s="1"/>
  <c r="CH138" i="1"/>
  <c r="CZ138" i="1"/>
  <c r="C138" i="19" s="1"/>
  <c r="CL136" i="1"/>
  <c r="DB136" i="1"/>
  <c r="D136" i="19" s="1"/>
  <c r="CJ136" i="1"/>
  <c r="DA136" i="1"/>
  <c r="BV138" i="1"/>
  <c r="CQ138" i="1" s="1"/>
  <c r="CV138" i="1" s="1"/>
  <c r="G138" i="19" s="1"/>
  <c r="CD137" i="1"/>
  <c r="BU140" i="1"/>
  <c r="CP140" i="1" s="1"/>
  <c r="CU140" i="1" s="1"/>
  <c r="F140" i="19" s="1"/>
  <c r="CC139" i="1"/>
  <c r="BW138" i="1"/>
  <c r="CR138" i="1" s="1"/>
  <c r="CW138" i="1" s="1"/>
  <c r="O138" i="19" s="1"/>
  <c r="CE137" i="1"/>
  <c r="EQ137" i="1" s="1"/>
  <c r="ET128" i="1"/>
  <c r="EX128" i="1" s="1"/>
  <c r="EZ127" i="1" l="1"/>
  <c r="P127" i="19" s="1"/>
  <c r="BU147" i="61"/>
  <c r="CP146" i="61"/>
  <c r="CU146" i="61" s="1"/>
  <c r="CC146" i="61"/>
  <c r="EJ145" i="61"/>
  <c r="HY145" i="61"/>
  <c r="HZ145" i="61" s="1"/>
  <c r="HX146" i="61"/>
  <c r="IB145" i="61"/>
  <c r="IQ145" i="61" s="1"/>
  <c r="IR145" i="61" s="1"/>
  <c r="IS145" i="61" s="1"/>
  <c r="CH145" i="61"/>
  <c r="CZ145" i="61"/>
  <c r="BV146" i="61"/>
  <c r="CQ145" i="61"/>
  <c r="CV145" i="61" s="1"/>
  <c r="CD145" i="61"/>
  <c r="CL145" i="61"/>
  <c r="DB145" i="61"/>
  <c r="EH145" i="61"/>
  <c r="EN137" i="61"/>
  <c r="EO137" i="61" s="1"/>
  <c r="EK138" i="61"/>
  <c r="DA144" i="61"/>
  <c r="CJ144" i="61"/>
  <c r="BW147" i="61"/>
  <c r="CR146" i="61"/>
  <c r="CW146" i="61" s="1"/>
  <c r="CE146" i="61"/>
  <c r="ER134" i="1"/>
  <c r="ER135" i="1" s="1"/>
  <c r="ER136" i="1" s="1"/>
  <c r="ES134" i="1"/>
  <c r="ES135" i="1" s="1"/>
  <c r="ES136" i="1" s="1"/>
  <c r="ES137" i="1" s="1"/>
  <c r="IK137" i="1"/>
  <c r="IL137" i="1" s="1"/>
  <c r="N137" i="19" s="1"/>
  <c r="IJ138" i="1"/>
  <c r="IN137" i="1"/>
  <c r="JC137" i="1" s="1"/>
  <c r="JD137" i="1" s="1"/>
  <c r="JE137" i="1" s="1"/>
  <c r="S137" i="19" s="1"/>
  <c r="CL137" i="1"/>
  <c r="DB137" i="1"/>
  <c r="D137" i="19" s="1"/>
  <c r="CJ137" i="1"/>
  <c r="DA137" i="1"/>
  <c r="CH139" i="1"/>
  <c r="CZ139" i="1"/>
  <c r="C139" i="19" s="1"/>
  <c r="BU141" i="1"/>
  <c r="CP141" i="1" s="1"/>
  <c r="CU141" i="1" s="1"/>
  <c r="F141" i="19" s="1"/>
  <c r="CC140" i="1"/>
  <c r="BW139" i="1"/>
  <c r="CR139" i="1" s="1"/>
  <c r="CW139" i="1" s="1"/>
  <c r="O139" i="19" s="1"/>
  <c r="CE138" i="1"/>
  <c r="EQ138" i="1" s="1"/>
  <c r="BV139" i="1"/>
  <c r="CQ139" i="1" s="1"/>
  <c r="CV139" i="1" s="1"/>
  <c r="G139" i="19" s="1"/>
  <c r="CD138" i="1"/>
  <c r="ET129" i="1"/>
  <c r="EX129" i="1" s="1"/>
  <c r="EZ128" i="1" l="1"/>
  <c r="P128" i="19" s="1"/>
  <c r="BU148" i="61"/>
  <c r="CP147" i="61"/>
  <c r="CU147" i="61" s="1"/>
  <c r="CC147" i="61"/>
  <c r="DA145" i="61"/>
  <c r="CJ145" i="61"/>
  <c r="EH146" i="61"/>
  <c r="CL146" i="61"/>
  <c r="DB146" i="61"/>
  <c r="CZ146" i="61"/>
  <c r="CH146" i="61"/>
  <c r="EN138" i="61"/>
  <c r="EO138" i="61" s="1"/>
  <c r="EK139" i="61"/>
  <c r="BV147" i="61"/>
  <c r="CQ146" i="61"/>
  <c r="CV146" i="61" s="1"/>
  <c r="CD146" i="61"/>
  <c r="HX147" i="61"/>
  <c r="HY146" i="61"/>
  <c r="HZ146" i="61" s="1"/>
  <c r="IB146" i="61"/>
  <c r="IQ146" i="61" s="1"/>
  <c r="IR146" i="61" s="1"/>
  <c r="IS146" i="61" s="1"/>
  <c r="BW148" i="61"/>
  <c r="CR147" i="61"/>
  <c r="CW147" i="61" s="1"/>
  <c r="CE147" i="61"/>
  <c r="ET130" i="1"/>
  <c r="EX130" i="1" s="1"/>
  <c r="IN138" i="1"/>
  <c r="JC138" i="1" s="1"/>
  <c r="JD138" i="1" s="1"/>
  <c r="JE138" i="1" s="1"/>
  <c r="S138" i="19" s="1"/>
  <c r="IK138" i="1"/>
  <c r="IL138" i="1" s="1"/>
  <c r="N138" i="19" s="1"/>
  <c r="IJ139" i="1"/>
  <c r="CJ138" i="1"/>
  <c r="DA138" i="1"/>
  <c r="CH140" i="1"/>
  <c r="CZ140" i="1"/>
  <c r="C140" i="19" s="1"/>
  <c r="CL138" i="1"/>
  <c r="DB138" i="1"/>
  <c r="D138" i="19" s="1"/>
  <c r="BW140" i="1"/>
  <c r="CR140" i="1" s="1"/>
  <c r="CW140" i="1" s="1"/>
  <c r="O140" i="19" s="1"/>
  <c r="CE139" i="1"/>
  <c r="EQ139" i="1" s="1"/>
  <c r="BV140" i="1"/>
  <c r="CQ140" i="1" s="1"/>
  <c r="CV140" i="1" s="1"/>
  <c r="G140" i="19" s="1"/>
  <c r="CD139" i="1"/>
  <c r="BU142" i="1"/>
  <c r="CP142" i="1" s="1"/>
  <c r="CU142" i="1" s="1"/>
  <c r="F142" i="19" s="1"/>
  <c r="CC141" i="1"/>
  <c r="ET131" i="1" l="1"/>
  <c r="EX131" i="1" s="1"/>
  <c r="EZ129" i="1"/>
  <c r="P129" i="19" s="1"/>
  <c r="BW149" i="61"/>
  <c r="CR148" i="61"/>
  <c r="CW148" i="61" s="1"/>
  <c r="CE148" i="61"/>
  <c r="DA146" i="61"/>
  <c r="CJ146" i="61"/>
  <c r="CZ147" i="61"/>
  <c r="CH147" i="61"/>
  <c r="DB147" i="61"/>
  <c r="CL147" i="61"/>
  <c r="EH147" i="61"/>
  <c r="BV148" i="61"/>
  <c r="CQ147" i="61"/>
  <c r="CV147" i="61" s="1"/>
  <c r="CD147" i="61"/>
  <c r="HX148" i="61"/>
  <c r="HY147" i="61"/>
  <c r="HZ147" i="61" s="1"/>
  <c r="IB147" i="61"/>
  <c r="IQ147" i="61" s="1"/>
  <c r="IR147" i="61" s="1"/>
  <c r="IS147" i="61" s="1"/>
  <c r="EK140" i="61"/>
  <c r="EN139" i="61"/>
  <c r="EO139" i="61" s="1"/>
  <c r="DY40" i="61"/>
  <c r="EB40" i="61" s="1"/>
  <c r="EI145" i="61" s="1"/>
  <c r="BU149" i="61"/>
  <c r="CP148" i="61"/>
  <c r="CU148" i="61" s="1"/>
  <c r="CC148" i="61"/>
  <c r="IK139" i="1"/>
  <c r="IL139" i="1" s="1"/>
  <c r="N139" i="19" s="1"/>
  <c r="IJ140" i="1"/>
  <c r="IN139" i="1"/>
  <c r="JC139" i="1" s="1"/>
  <c r="JD139" i="1" s="1"/>
  <c r="JE139" i="1" s="1"/>
  <c r="S139" i="19" s="1"/>
  <c r="CH141" i="1"/>
  <c r="CZ141" i="1"/>
  <c r="C141" i="19" s="1"/>
  <c r="CL139" i="1"/>
  <c r="DB139" i="1"/>
  <c r="D139" i="19" s="1"/>
  <c r="CJ139" i="1"/>
  <c r="DA139" i="1"/>
  <c r="BV141" i="1"/>
  <c r="CQ141" i="1" s="1"/>
  <c r="CV141" i="1" s="1"/>
  <c r="G141" i="19" s="1"/>
  <c r="CD140" i="1"/>
  <c r="BU143" i="1"/>
  <c r="CP143" i="1" s="1"/>
  <c r="CU143" i="1" s="1"/>
  <c r="F143" i="19" s="1"/>
  <c r="CC142" i="1"/>
  <c r="BW141" i="1"/>
  <c r="CR141" i="1" s="1"/>
  <c r="CW141" i="1" s="1"/>
  <c r="O141" i="19" s="1"/>
  <c r="CE140" i="1"/>
  <c r="ET132" i="1" l="1"/>
  <c r="EX132" i="1" s="1"/>
  <c r="EZ130" i="1"/>
  <c r="P130" i="19" s="1"/>
  <c r="BU150" i="61"/>
  <c r="CP149" i="61"/>
  <c r="CU149" i="61" s="1"/>
  <c r="CC149" i="61"/>
  <c r="EI146" i="61"/>
  <c r="EI147" i="61" s="1"/>
  <c r="EI148" i="61" s="1"/>
  <c r="EJ146" i="61"/>
  <c r="EJ147" i="61" s="1"/>
  <c r="EJ148" i="61" s="1"/>
  <c r="CQ148" i="61"/>
  <c r="CV148" i="61" s="1"/>
  <c r="BV149" i="61"/>
  <c r="CD148" i="61"/>
  <c r="CL148" i="61"/>
  <c r="DB148" i="61"/>
  <c r="EH148" i="61"/>
  <c r="CH148" i="61"/>
  <c r="CZ148" i="61"/>
  <c r="HX149" i="61"/>
  <c r="HY148" i="61"/>
  <c r="HZ148" i="61" s="1"/>
  <c r="IB148" i="61"/>
  <c r="IQ148" i="61" s="1"/>
  <c r="IR148" i="61" s="1"/>
  <c r="IS148" i="61" s="1"/>
  <c r="EK141" i="61"/>
  <c r="EN140" i="61"/>
  <c r="EO140" i="61" s="1"/>
  <c r="DA147" i="61"/>
  <c r="CJ147" i="61"/>
  <c r="BW150" i="61"/>
  <c r="CR149" i="61"/>
  <c r="CW149" i="61" s="1"/>
  <c r="CE149" i="61"/>
  <c r="EH38" i="1"/>
  <c r="EK38" i="1" s="1"/>
  <c r="ER137" i="1" s="1"/>
  <c r="EQ140" i="1"/>
  <c r="IK140" i="1"/>
  <c r="IL140" i="1" s="1"/>
  <c r="N140" i="19" s="1"/>
  <c r="IJ141" i="1"/>
  <c r="IN140" i="1"/>
  <c r="JC140" i="1" s="1"/>
  <c r="JD140" i="1" s="1"/>
  <c r="JE140" i="1" s="1"/>
  <c r="S140" i="19" s="1"/>
  <c r="CL140" i="1"/>
  <c r="DB140" i="1"/>
  <c r="D140" i="19" s="1"/>
  <c r="CJ140" i="1"/>
  <c r="DA140" i="1"/>
  <c r="CH142" i="1"/>
  <c r="CZ142" i="1"/>
  <c r="C142" i="19" s="1"/>
  <c r="BU144" i="1"/>
  <c r="CP144" i="1" s="1"/>
  <c r="CU144" i="1" s="1"/>
  <c r="F144" i="19" s="1"/>
  <c r="CC143" i="1"/>
  <c r="BW142" i="1"/>
  <c r="CR142" i="1" s="1"/>
  <c r="CW142" i="1" s="1"/>
  <c r="O142" i="19" s="1"/>
  <c r="CE141" i="1"/>
  <c r="EQ141" i="1" s="1"/>
  <c r="BV142" i="1"/>
  <c r="CQ142" i="1" s="1"/>
  <c r="CV142" i="1" s="1"/>
  <c r="G142" i="19" s="1"/>
  <c r="CD141" i="1"/>
  <c r="ET133" i="1" l="1"/>
  <c r="EZ131" i="1"/>
  <c r="P131" i="19" s="1"/>
  <c r="DA148" i="61"/>
  <c r="CJ148" i="61"/>
  <c r="CL149" i="61"/>
  <c r="DB149" i="61"/>
  <c r="EH149" i="61"/>
  <c r="BV150" i="61"/>
  <c r="CQ149" i="61"/>
  <c r="CV149" i="61" s="1"/>
  <c r="CD149" i="61"/>
  <c r="CH149" i="61"/>
  <c r="CZ149" i="61"/>
  <c r="HY149" i="61"/>
  <c r="HZ149" i="61" s="1"/>
  <c r="HX150" i="61"/>
  <c r="IB149" i="61"/>
  <c r="IQ149" i="61" s="1"/>
  <c r="IR149" i="61" s="1"/>
  <c r="IS149" i="61" s="1"/>
  <c r="BW151" i="61"/>
  <c r="CR150" i="61"/>
  <c r="CW150" i="61" s="1"/>
  <c r="CE150" i="61"/>
  <c r="EK142" i="61"/>
  <c r="EN141" i="61"/>
  <c r="EO141" i="61" s="1"/>
  <c r="EJ149" i="61"/>
  <c r="BU151" i="61"/>
  <c r="CP150" i="61"/>
  <c r="CU150" i="61" s="1"/>
  <c r="CC150" i="61"/>
  <c r="ER138" i="1"/>
  <c r="ER139" i="1" s="1"/>
  <c r="ER140" i="1" s="1"/>
  <c r="ES138" i="1"/>
  <c r="ES139" i="1" s="1"/>
  <c r="ES140" i="1" s="1"/>
  <c r="ES141" i="1" s="1"/>
  <c r="IK141" i="1"/>
  <c r="IL141" i="1" s="1"/>
  <c r="N141" i="19" s="1"/>
  <c r="IJ142" i="1"/>
  <c r="IN141" i="1"/>
  <c r="JC141" i="1" s="1"/>
  <c r="JD141" i="1" s="1"/>
  <c r="JE141" i="1" s="1"/>
  <c r="S141" i="19" s="1"/>
  <c r="CJ141" i="1"/>
  <c r="DA141" i="1"/>
  <c r="CH143" i="1"/>
  <c r="CZ143" i="1"/>
  <c r="C143" i="19" s="1"/>
  <c r="CL141" i="1"/>
  <c r="DB141" i="1"/>
  <c r="D141" i="19" s="1"/>
  <c r="BW143" i="1"/>
  <c r="CR143" i="1" s="1"/>
  <c r="CW143" i="1" s="1"/>
  <c r="O143" i="19" s="1"/>
  <c r="CE142" i="1"/>
  <c r="EQ142" i="1" s="1"/>
  <c r="BV143" i="1"/>
  <c r="CQ143" i="1" s="1"/>
  <c r="CV143" i="1" s="1"/>
  <c r="G143" i="19" s="1"/>
  <c r="CD142" i="1"/>
  <c r="BU145" i="1"/>
  <c r="CP145" i="1" s="1"/>
  <c r="CU145" i="1" s="1"/>
  <c r="F145" i="19" s="1"/>
  <c r="CC144" i="1"/>
  <c r="EZ132" i="1"/>
  <c r="P132" i="19" s="1"/>
  <c r="ET134" i="1" l="1"/>
  <c r="EX134" i="1" s="1"/>
  <c r="EX133" i="1"/>
  <c r="EZ133" i="1" s="1"/>
  <c r="P133" i="19" s="1"/>
  <c r="CP151" i="61"/>
  <c r="CU151" i="61" s="1"/>
  <c r="CC151" i="61"/>
  <c r="HY150" i="61"/>
  <c r="HZ150" i="61" s="1"/>
  <c r="HX151" i="61"/>
  <c r="IB150" i="61"/>
  <c r="IQ150" i="61" s="1"/>
  <c r="IR150" i="61" s="1"/>
  <c r="IS150" i="61" s="1"/>
  <c r="DA149" i="61"/>
  <c r="CJ149" i="61"/>
  <c r="DB150" i="61"/>
  <c r="CL150" i="61"/>
  <c r="EH150" i="61"/>
  <c r="CZ150" i="61"/>
  <c r="CH150" i="61"/>
  <c r="CR151" i="61"/>
  <c r="CW151" i="61" s="1"/>
  <c r="CE151" i="61"/>
  <c r="BV151" i="61"/>
  <c r="CQ150" i="61"/>
  <c r="CV150" i="61" s="1"/>
  <c r="CD150" i="61"/>
  <c r="EK143" i="61"/>
  <c r="EN142" i="61"/>
  <c r="EO142" i="61" s="1"/>
  <c r="IN142" i="1"/>
  <c r="JC142" i="1" s="1"/>
  <c r="JD142" i="1" s="1"/>
  <c r="JE142" i="1" s="1"/>
  <c r="S142" i="19" s="1"/>
  <c r="IK142" i="1"/>
  <c r="IL142" i="1" s="1"/>
  <c r="N142" i="19" s="1"/>
  <c r="IJ143" i="1"/>
  <c r="CH144" i="1"/>
  <c r="CZ144" i="1"/>
  <c r="C144" i="19" s="1"/>
  <c r="CL142" i="1"/>
  <c r="DB142" i="1"/>
  <c r="D142" i="19" s="1"/>
  <c r="CJ142" i="1"/>
  <c r="DA142" i="1"/>
  <c r="BV144" i="1"/>
  <c r="CQ144" i="1" s="1"/>
  <c r="CV144" i="1" s="1"/>
  <c r="G144" i="19" s="1"/>
  <c r="CD143" i="1"/>
  <c r="BU146" i="1"/>
  <c r="CP146" i="1" s="1"/>
  <c r="CU146" i="1" s="1"/>
  <c r="F146" i="19" s="1"/>
  <c r="CC145" i="1"/>
  <c r="BW144" i="1"/>
  <c r="CR144" i="1" s="1"/>
  <c r="CW144" i="1" s="1"/>
  <c r="O144" i="19" s="1"/>
  <c r="CE143" i="1"/>
  <c r="EQ143" i="1" s="1"/>
  <c r="ET135" i="1" l="1"/>
  <c r="EX135" i="1" s="1"/>
  <c r="EZ135" i="1" s="1"/>
  <c r="P135" i="19" s="1"/>
  <c r="EZ134" i="1"/>
  <c r="P134" i="19" s="1"/>
  <c r="HY151" i="61"/>
  <c r="HZ151" i="61" s="1"/>
  <c r="IB151" i="61"/>
  <c r="IQ151" i="61" s="1"/>
  <c r="IR151" i="61" s="1"/>
  <c r="IS151" i="61" s="1"/>
  <c r="CQ151" i="61"/>
  <c r="CV151" i="61" s="1"/>
  <c r="CD151" i="61"/>
  <c r="EK144" i="61"/>
  <c r="EN143" i="61"/>
  <c r="EO143" i="61" s="1"/>
  <c r="CL151" i="61"/>
  <c r="DB151" i="61"/>
  <c r="EH151" i="61"/>
  <c r="DY41" i="61"/>
  <c r="EB41" i="61" s="1"/>
  <c r="EI149" i="61" s="1"/>
  <c r="CZ151" i="61"/>
  <c r="CH151" i="61"/>
  <c r="DA150" i="61"/>
  <c r="CJ150" i="61"/>
  <c r="IK143" i="1"/>
  <c r="IL143" i="1" s="1"/>
  <c r="N143" i="19" s="1"/>
  <c r="IJ144" i="1"/>
  <c r="IN143" i="1"/>
  <c r="JC143" i="1" s="1"/>
  <c r="JD143" i="1" s="1"/>
  <c r="JE143" i="1" s="1"/>
  <c r="S143" i="19" s="1"/>
  <c r="CL143" i="1"/>
  <c r="DB143" i="1"/>
  <c r="D143" i="19" s="1"/>
  <c r="CJ143" i="1"/>
  <c r="DA143" i="1"/>
  <c r="CH145" i="1"/>
  <c r="CZ145" i="1"/>
  <c r="C145" i="19" s="1"/>
  <c r="BU147" i="1"/>
  <c r="CP147" i="1" s="1"/>
  <c r="CU147" i="1" s="1"/>
  <c r="F147" i="19" s="1"/>
  <c r="CC146" i="1"/>
  <c r="BW145" i="1"/>
  <c r="CR145" i="1" s="1"/>
  <c r="CW145" i="1" s="1"/>
  <c r="O145" i="19" s="1"/>
  <c r="CE144" i="1"/>
  <c r="BV145" i="1"/>
  <c r="CQ145" i="1" s="1"/>
  <c r="CV145" i="1" s="1"/>
  <c r="G145" i="19" s="1"/>
  <c r="CD144" i="1"/>
  <c r="ET136" i="1" l="1"/>
  <c r="EX136" i="1" s="1"/>
  <c r="EZ136" i="1" s="1"/>
  <c r="P136" i="19" s="1"/>
  <c r="DA151" i="61"/>
  <c r="CJ151" i="61"/>
  <c r="EI150" i="61"/>
  <c r="EI151" i="61" s="1"/>
  <c r="EI152" i="61" s="1"/>
  <c r="EJ150" i="61"/>
  <c r="EJ151" i="61" s="1"/>
  <c r="EJ152" i="61" s="1"/>
  <c r="EK145" i="61"/>
  <c r="EN144" i="61"/>
  <c r="EO144" i="61" s="1"/>
  <c r="EH39" i="1"/>
  <c r="EK39" i="1" s="1"/>
  <c r="ER141" i="1" s="1"/>
  <c r="EQ144" i="1"/>
  <c r="IK144" i="1"/>
  <c r="IL144" i="1" s="1"/>
  <c r="N144" i="19" s="1"/>
  <c r="IJ145" i="1"/>
  <c r="IN144" i="1"/>
  <c r="JC144" i="1" s="1"/>
  <c r="JD144" i="1" s="1"/>
  <c r="JE144" i="1" s="1"/>
  <c r="S144" i="19" s="1"/>
  <c r="CL144" i="1"/>
  <c r="DB144" i="1"/>
  <c r="D144" i="19" s="1"/>
  <c r="CH146" i="1"/>
  <c r="CZ146" i="1"/>
  <c r="C146" i="19" s="1"/>
  <c r="CJ144" i="1"/>
  <c r="DA144" i="1"/>
  <c r="BV146" i="1"/>
  <c r="CQ146" i="1" s="1"/>
  <c r="CV146" i="1" s="1"/>
  <c r="G146" i="19" s="1"/>
  <c r="CD145" i="1"/>
  <c r="BW146" i="1"/>
  <c r="CR146" i="1" s="1"/>
  <c r="CW146" i="1" s="1"/>
  <c r="O146" i="19" s="1"/>
  <c r="CE145" i="1"/>
  <c r="EQ145" i="1" s="1"/>
  <c r="BU148" i="1"/>
  <c r="CP148" i="1" s="1"/>
  <c r="CU148" i="1" s="1"/>
  <c r="F148" i="19" s="1"/>
  <c r="CC147" i="1"/>
  <c r="ET137" i="1" l="1"/>
  <c r="EX137" i="1" s="1"/>
  <c r="EZ137" i="1" s="1"/>
  <c r="P137" i="19" s="1"/>
  <c r="EK146" i="61"/>
  <c r="EN145" i="61"/>
  <c r="EO145" i="61" s="1"/>
  <c r="ER142" i="1"/>
  <c r="ER143" i="1" s="1"/>
  <c r="ER144" i="1" s="1"/>
  <c r="ES142" i="1"/>
  <c r="ES143" i="1" s="1"/>
  <c r="ES144" i="1" s="1"/>
  <c r="ES145" i="1" s="1"/>
  <c r="IN145" i="1"/>
  <c r="JC145" i="1" s="1"/>
  <c r="JD145" i="1" s="1"/>
  <c r="JE145" i="1" s="1"/>
  <c r="S145" i="19" s="1"/>
  <c r="IK145" i="1"/>
  <c r="IL145" i="1" s="1"/>
  <c r="N145" i="19" s="1"/>
  <c r="IJ146" i="1"/>
  <c r="CJ145" i="1"/>
  <c r="DA145" i="1"/>
  <c r="CH147" i="1"/>
  <c r="CZ147" i="1"/>
  <c r="C147" i="19" s="1"/>
  <c r="CL145" i="1"/>
  <c r="DB145" i="1"/>
  <c r="D145" i="19" s="1"/>
  <c r="BW147" i="1"/>
  <c r="CR147" i="1" s="1"/>
  <c r="CW147" i="1" s="1"/>
  <c r="O147" i="19" s="1"/>
  <c r="CE146" i="1"/>
  <c r="EQ146" i="1" s="1"/>
  <c r="BU149" i="1"/>
  <c r="CP149" i="1" s="1"/>
  <c r="CU149" i="1" s="1"/>
  <c r="F149" i="19" s="1"/>
  <c r="CC148" i="1"/>
  <c r="BV147" i="1"/>
  <c r="CQ147" i="1" s="1"/>
  <c r="CV147" i="1" s="1"/>
  <c r="G147" i="19" s="1"/>
  <c r="CD146" i="1"/>
  <c r="ET138" i="1" l="1"/>
  <c r="EX138" i="1" s="1"/>
  <c r="EZ138" i="1" s="1"/>
  <c r="P138" i="19" s="1"/>
  <c r="EK147" i="61"/>
  <c r="EN146" i="61"/>
  <c r="EO146" i="61" s="1"/>
  <c r="IK146" i="1"/>
  <c r="IL146" i="1" s="1"/>
  <c r="N146" i="19" s="1"/>
  <c r="IJ147" i="1"/>
  <c r="IN146" i="1"/>
  <c r="JC146" i="1" s="1"/>
  <c r="JD146" i="1" s="1"/>
  <c r="JE146" i="1" s="1"/>
  <c r="S146" i="19" s="1"/>
  <c r="CJ146" i="1"/>
  <c r="DA146" i="1"/>
  <c r="CL146" i="1"/>
  <c r="DB146" i="1"/>
  <c r="D146" i="19" s="1"/>
  <c r="CH148" i="1"/>
  <c r="CZ148" i="1"/>
  <c r="C148" i="19" s="1"/>
  <c r="BU150" i="1"/>
  <c r="BU151" i="1" s="1"/>
  <c r="CC149" i="1"/>
  <c r="BV148" i="1"/>
  <c r="CQ148" i="1" s="1"/>
  <c r="CV148" i="1" s="1"/>
  <c r="G148" i="19" s="1"/>
  <c r="CD147" i="1"/>
  <c r="BW148" i="1"/>
  <c r="CR148" i="1" s="1"/>
  <c r="CW148" i="1" s="1"/>
  <c r="O148" i="19" s="1"/>
  <c r="CE147" i="1"/>
  <c r="EQ147" i="1" s="1"/>
  <c r="ET139" i="1" l="1"/>
  <c r="EX139" i="1" s="1"/>
  <c r="EZ139" i="1" s="1"/>
  <c r="P139" i="19" s="1"/>
  <c r="CP151" i="1"/>
  <c r="BU152" i="1"/>
  <c r="BU153" i="1" s="1"/>
  <c r="BU154" i="1" s="1"/>
  <c r="CP154" i="1" s="1"/>
  <c r="EK148" i="61"/>
  <c r="EN147" i="61"/>
  <c r="EO147" i="61" s="1"/>
  <c r="CC151" i="1"/>
  <c r="IK147" i="1"/>
  <c r="IL147" i="1" s="1"/>
  <c r="N147" i="19" s="1"/>
  <c r="IJ148" i="1"/>
  <c r="IN147" i="1"/>
  <c r="JC147" i="1" s="1"/>
  <c r="JD147" i="1" s="1"/>
  <c r="JE147" i="1" s="1"/>
  <c r="S147" i="19" s="1"/>
  <c r="CL147" i="1"/>
  <c r="DB147" i="1"/>
  <c r="D147" i="19" s="1"/>
  <c r="CJ147" i="1"/>
  <c r="DA147" i="1"/>
  <c r="CH149" i="1"/>
  <c r="CZ149" i="1"/>
  <c r="C149" i="19" s="1"/>
  <c r="CC150" i="1"/>
  <c r="CP150" i="1"/>
  <c r="CU150" i="1" s="1"/>
  <c r="F150" i="19" s="1"/>
  <c r="BV149" i="1"/>
  <c r="CQ149" i="1" s="1"/>
  <c r="CV149" i="1" s="1"/>
  <c r="G149" i="19" s="1"/>
  <c r="CD148" i="1"/>
  <c r="BW149" i="1"/>
  <c r="CR149" i="1" s="1"/>
  <c r="CW149" i="1" s="1"/>
  <c r="O149" i="19" s="1"/>
  <c r="CE148" i="1"/>
  <c r="CC154" i="1" l="1"/>
  <c r="CC153" i="1"/>
  <c r="CP153" i="1"/>
  <c r="CU154" i="1" s="1"/>
  <c r="F154" i="19" s="1"/>
  <c r="ET140" i="1"/>
  <c r="EX140" i="1" s="1"/>
  <c r="EZ140" i="1" s="1"/>
  <c r="P140" i="19" s="1"/>
  <c r="CC152" i="1"/>
  <c r="CP152" i="1"/>
  <c r="CU152" i="1" s="1"/>
  <c r="F152" i="19" s="1"/>
  <c r="EK149" i="61"/>
  <c r="EN148" i="61"/>
  <c r="EO148" i="61" s="1"/>
  <c r="CZ151" i="1"/>
  <c r="C151" i="19" s="1"/>
  <c r="CU151" i="1"/>
  <c r="F151" i="19" s="1"/>
  <c r="CH151" i="1"/>
  <c r="EH40" i="1"/>
  <c r="EK40" i="1" s="1"/>
  <c r="ER145" i="1" s="1"/>
  <c r="EQ148" i="1"/>
  <c r="IK148" i="1"/>
  <c r="IL148" i="1" s="1"/>
  <c r="N148" i="19" s="1"/>
  <c r="IJ149" i="1"/>
  <c r="IN148" i="1"/>
  <c r="JC148" i="1" s="1"/>
  <c r="JD148" i="1" s="1"/>
  <c r="JE148" i="1" s="1"/>
  <c r="S148" i="19" s="1"/>
  <c r="CJ148" i="1"/>
  <c r="DA148" i="1"/>
  <c r="CL148" i="1"/>
  <c r="DB148" i="1"/>
  <c r="D148" i="19" s="1"/>
  <c r="CH150" i="1"/>
  <c r="CZ150" i="1"/>
  <c r="C150" i="19" s="1"/>
  <c r="BW150" i="1"/>
  <c r="BW151" i="1" s="1"/>
  <c r="CE149" i="1"/>
  <c r="BV150" i="1"/>
  <c r="BV151" i="1" s="1"/>
  <c r="CD149" i="1"/>
  <c r="CZ154" i="1" l="1"/>
  <c r="C154" i="19" s="1"/>
  <c r="CH154" i="1"/>
  <c r="CU153" i="1"/>
  <c r="F153" i="19" s="1"/>
  <c r="AC1" i="19" s="1"/>
  <c r="CH153" i="1"/>
  <c r="CZ153" i="1"/>
  <c r="C153" i="19" s="1"/>
  <c r="ET141" i="1"/>
  <c r="EX141" i="1" s="1"/>
  <c r="EZ141" i="1" s="1"/>
  <c r="P141" i="19" s="1"/>
  <c r="CH152" i="1"/>
  <c r="CZ152" i="1"/>
  <c r="C152" i="19" s="1"/>
  <c r="CR151" i="1"/>
  <c r="BW152" i="1"/>
  <c r="BW153" i="1" s="1"/>
  <c r="BW154" i="1" s="1"/>
  <c r="CR154" i="1" s="1"/>
  <c r="CQ151" i="1"/>
  <c r="BV152" i="1"/>
  <c r="BV153" i="1" s="1"/>
  <c r="BV154" i="1" s="1"/>
  <c r="CQ154" i="1" s="1"/>
  <c r="EK150" i="61"/>
  <c r="EN149" i="61"/>
  <c r="EO149" i="61" s="1"/>
  <c r="EQ149" i="1"/>
  <c r="ES146" i="1"/>
  <c r="ES147" i="1" s="1"/>
  <c r="ES148" i="1" s="1"/>
  <c r="ES149" i="1" s="1"/>
  <c r="CD151" i="1"/>
  <c r="CE151" i="1"/>
  <c r="EQ151" i="1" s="1"/>
  <c r="ER146" i="1"/>
  <c r="ER147" i="1" s="1"/>
  <c r="ER148" i="1" s="1"/>
  <c r="IN149" i="1"/>
  <c r="JC149" i="1" s="1"/>
  <c r="JD149" i="1" s="1"/>
  <c r="JE149" i="1" s="1"/>
  <c r="S149" i="19" s="1"/>
  <c r="IK149" i="1"/>
  <c r="IL149" i="1" s="1"/>
  <c r="N149" i="19" s="1"/>
  <c r="IJ150" i="1"/>
  <c r="IJ151" i="1" s="1"/>
  <c r="IJ152" i="1" s="1"/>
  <c r="IJ153" i="1" s="1"/>
  <c r="IJ154" i="1" s="1"/>
  <c r="CE150" i="1"/>
  <c r="EQ150" i="1" s="1"/>
  <c r="CR150" i="1"/>
  <c r="CW150" i="1" s="1"/>
  <c r="O150" i="19" s="1"/>
  <c r="CJ149" i="1"/>
  <c r="DA149" i="1"/>
  <c r="CL149" i="1"/>
  <c r="DB149" i="1"/>
  <c r="D149" i="19" s="1"/>
  <c r="CD150" i="1"/>
  <c r="CQ150" i="1"/>
  <c r="CV150" i="1" s="1"/>
  <c r="G150" i="19" s="1"/>
  <c r="AC152" i="19" l="1"/>
  <c r="Z1" i="19"/>
  <c r="Z153" i="19" s="1"/>
  <c r="AC154" i="19"/>
  <c r="IK154" i="1"/>
  <c r="IN154" i="1"/>
  <c r="JC154" i="1" s="1"/>
  <c r="JD154" i="1" s="1"/>
  <c r="CE154" i="1"/>
  <c r="CD154" i="1"/>
  <c r="AC153" i="19"/>
  <c r="IK153" i="1"/>
  <c r="IN153" i="1"/>
  <c r="JC153" i="1" s="1"/>
  <c r="JD153" i="1" s="1"/>
  <c r="CE153" i="1"/>
  <c r="CR153" i="1"/>
  <c r="CW154" i="1" s="1"/>
  <c r="O154" i="19" s="1"/>
  <c r="CD153" i="1"/>
  <c r="CQ153" i="1"/>
  <c r="CV154" i="1" s="1"/>
  <c r="G154" i="19" s="1"/>
  <c r="ET142" i="1"/>
  <c r="EX142" i="1" s="1"/>
  <c r="AC139" i="19"/>
  <c r="AC82" i="19"/>
  <c r="AC109" i="19"/>
  <c r="AC110" i="19"/>
  <c r="AC48" i="19"/>
  <c r="AC90" i="19"/>
  <c r="AC79" i="19"/>
  <c r="AC65" i="19"/>
  <c r="AC52" i="19"/>
  <c r="AC131" i="19"/>
  <c r="AC93" i="19"/>
  <c r="AC83" i="19"/>
  <c r="AC27" i="19"/>
  <c r="AC41" i="19"/>
  <c r="AC122" i="19"/>
  <c r="AC49" i="19"/>
  <c r="AC146" i="19"/>
  <c r="AC120" i="19"/>
  <c r="AC94" i="19"/>
  <c r="AC86" i="19"/>
  <c r="AC13" i="19"/>
  <c r="AC140" i="19"/>
  <c r="AC17" i="19"/>
  <c r="AC150" i="19"/>
  <c r="AC42" i="19"/>
  <c r="AC32" i="19"/>
  <c r="AC47" i="19"/>
  <c r="AC119" i="19"/>
  <c r="AC85" i="19"/>
  <c r="AC138" i="19"/>
  <c r="AC20" i="19"/>
  <c r="AC125" i="19"/>
  <c r="AC145" i="19"/>
  <c r="AC118" i="19"/>
  <c r="AC24" i="19"/>
  <c r="AC50" i="19"/>
  <c r="AC147" i="19"/>
  <c r="AC104" i="19"/>
  <c r="AC124" i="19"/>
  <c r="AC55" i="19"/>
  <c r="AC99" i="19"/>
  <c r="AC43" i="19"/>
  <c r="AC57" i="19"/>
  <c r="AC37" i="19"/>
  <c r="AC123" i="19"/>
  <c r="AC68" i="19"/>
  <c r="AC89" i="19"/>
  <c r="AC26" i="19"/>
  <c r="AC143" i="19"/>
  <c r="AC91" i="19"/>
  <c r="AC39" i="19"/>
  <c r="AC105" i="19"/>
  <c r="AC45" i="19"/>
  <c r="AC14" i="19"/>
  <c r="AC21" i="19"/>
  <c r="AC81" i="19"/>
  <c r="AC70" i="19"/>
  <c r="AC142" i="19"/>
  <c r="AC107" i="19"/>
  <c r="AC71" i="19"/>
  <c r="AC121" i="19"/>
  <c r="AC61" i="19"/>
  <c r="AC74" i="19"/>
  <c r="AC63" i="19"/>
  <c r="AC115" i="19"/>
  <c r="AC141" i="19"/>
  <c r="AC8" i="19"/>
  <c r="AC73" i="19"/>
  <c r="AC77" i="19"/>
  <c r="AC100" i="19"/>
  <c r="AC30" i="19"/>
  <c r="AC16" i="19"/>
  <c r="AC136" i="19"/>
  <c r="AC7" i="19"/>
  <c r="AC15" i="19"/>
  <c r="AC31" i="19"/>
  <c r="AC132" i="19"/>
  <c r="AC106" i="19"/>
  <c r="AC129" i="19"/>
  <c r="AC38" i="19"/>
  <c r="AC36" i="19"/>
  <c r="AC80" i="19"/>
  <c r="AC75" i="19"/>
  <c r="AC6" i="19"/>
  <c r="AC18" i="19"/>
  <c r="AC58" i="19"/>
  <c r="AC148" i="19"/>
  <c r="AC12" i="19"/>
  <c r="AC114" i="19"/>
  <c r="AC137" i="19"/>
  <c r="AC22" i="19"/>
  <c r="AC34" i="19"/>
  <c r="AC126" i="19"/>
  <c r="AC101" i="19"/>
  <c r="AC19" i="19"/>
  <c r="AC96" i="19"/>
  <c r="AC135" i="19"/>
  <c r="AC40" i="19"/>
  <c r="AC116" i="19"/>
  <c r="AC102" i="19"/>
  <c r="AC95" i="19"/>
  <c r="AC53" i="19"/>
  <c r="AC117" i="19"/>
  <c r="AC35" i="19"/>
  <c r="AC112" i="19"/>
  <c r="AC133" i="19"/>
  <c r="AC56" i="19"/>
  <c r="AC78" i="19"/>
  <c r="AC28" i="19"/>
  <c r="AC54" i="19"/>
  <c r="AC127" i="19"/>
  <c r="AC66" i="19"/>
  <c r="AC64" i="19"/>
  <c r="AC59" i="19"/>
  <c r="AC103" i="19"/>
  <c r="AC111" i="19"/>
  <c r="AC69" i="19"/>
  <c r="AC113" i="19"/>
  <c r="AC149" i="19"/>
  <c r="AC144" i="19"/>
  <c r="AC10" i="19"/>
  <c r="AC84" i="19"/>
  <c r="AC29" i="19"/>
  <c r="AC23" i="19"/>
  <c r="AC33" i="19"/>
  <c r="AC97" i="19"/>
  <c r="AC130" i="19"/>
  <c r="AC51" i="19"/>
  <c r="AC128" i="19"/>
  <c r="AC134" i="19"/>
  <c r="AC72" i="19"/>
  <c r="AC9" i="19"/>
  <c r="AC60" i="19"/>
  <c r="AC44" i="19"/>
  <c r="AC46" i="19"/>
  <c r="AC87" i="19"/>
  <c r="AC67" i="19"/>
  <c r="AC62" i="19"/>
  <c r="AC11" i="19"/>
  <c r="AC88" i="19"/>
  <c r="AC25" i="19"/>
  <c r="AC92" i="19"/>
  <c r="AC108" i="19"/>
  <c r="AC98" i="19"/>
  <c r="AC76" i="19"/>
  <c r="AC151" i="19"/>
  <c r="IK152" i="1"/>
  <c r="IN152" i="1"/>
  <c r="JC152" i="1" s="1"/>
  <c r="JD152" i="1" s="1"/>
  <c r="CE152" i="1"/>
  <c r="CR152" i="1"/>
  <c r="CW152" i="1" s="1"/>
  <c r="O152" i="19" s="1"/>
  <c r="CD152" i="1"/>
  <c r="CQ152" i="1"/>
  <c r="CV152" i="1" s="1"/>
  <c r="G152" i="19" s="1"/>
  <c r="EK151" i="61"/>
  <c r="EN150" i="61"/>
  <c r="EO150" i="61" s="1"/>
  <c r="IK151" i="1"/>
  <c r="IN151" i="1"/>
  <c r="JC151" i="1" s="1"/>
  <c r="JD151" i="1" s="1"/>
  <c r="DB151" i="1"/>
  <c r="D151" i="19" s="1"/>
  <c r="DA151" i="1"/>
  <c r="CW151" i="1"/>
  <c r="O151" i="19" s="1"/>
  <c r="CV151" i="1"/>
  <c r="G151" i="19" s="1"/>
  <c r="CL151" i="1"/>
  <c r="CJ151" i="1"/>
  <c r="IK150" i="1"/>
  <c r="IL150" i="1" s="1"/>
  <c r="N150" i="19" s="1"/>
  <c r="IN150" i="1"/>
  <c r="JC150" i="1" s="1"/>
  <c r="JD150" i="1" s="1"/>
  <c r="JE150" i="1" s="1"/>
  <c r="S150" i="19" s="1"/>
  <c r="CJ150" i="1"/>
  <c r="DA150" i="1"/>
  <c r="CL150" i="1"/>
  <c r="DB150" i="1"/>
  <c r="D150" i="19" s="1"/>
  <c r="AC2" i="19" l="1"/>
  <c r="Z154" i="19"/>
  <c r="JE154" i="1"/>
  <c r="S154" i="19" s="1"/>
  <c r="IL154" i="1"/>
  <c r="N154" i="19" s="1"/>
  <c r="DA154" i="1"/>
  <c r="DB154" i="1"/>
  <c r="D154" i="19" s="1"/>
  <c r="CJ154" i="1"/>
  <c r="CL154" i="1"/>
  <c r="Z38" i="19"/>
  <c r="Z126" i="19"/>
  <c r="Z98" i="19"/>
  <c r="Z96" i="19"/>
  <c r="Z78" i="19"/>
  <c r="Z125" i="19"/>
  <c r="Z90" i="19"/>
  <c r="Z62" i="19"/>
  <c r="Z146" i="19"/>
  <c r="Z9" i="19"/>
  <c r="Z34" i="19"/>
  <c r="Z136" i="19"/>
  <c r="Z67" i="19"/>
  <c r="Z74" i="19"/>
  <c r="Z83" i="19"/>
  <c r="Z54" i="19"/>
  <c r="Z76" i="19"/>
  <c r="Z142" i="19"/>
  <c r="Z82" i="19"/>
  <c r="Z73" i="19"/>
  <c r="Z40" i="19"/>
  <c r="Z81" i="19"/>
  <c r="Z66" i="19"/>
  <c r="Z68" i="19"/>
  <c r="Z56" i="19"/>
  <c r="Z19" i="19"/>
  <c r="Z110" i="19"/>
  <c r="Z149" i="19"/>
  <c r="Z36" i="19"/>
  <c r="Z122" i="19"/>
  <c r="Z55" i="19"/>
  <c r="Z87" i="19"/>
  <c r="Z28" i="19"/>
  <c r="Z61" i="19"/>
  <c r="Z137" i="19"/>
  <c r="Z130" i="19"/>
  <c r="Z58" i="19"/>
  <c r="Z22" i="19"/>
  <c r="Z128" i="19"/>
  <c r="Z107" i="19"/>
  <c r="Z39" i="19"/>
  <c r="Z132" i="19"/>
  <c r="Z133" i="19"/>
  <c r="Z69" i="19"/>
  <c r="Z60" i="19"/>
  <c r="Z118" i="19"/>
  <c r="Z46" i="19"/>
  <c r="Z18" i="19"/>
  <c r="Z16" i="19"/>
  <c r="Z97" i="19"/>
  <c r="Z138" i="19"/>
  <c r="Z131" i="19"/>
  <c r="Z53" i="19"/>
  <c r="Z52" i="19"/>
  <c r="Z14" i="19"/>
  <c r="Z129" i="19"/>
  <c r="Z104" i="19"/>
  <c r="Z43" i="19"/>
  <c r="Z145" i="19"/>
  <c r="Z11" i="19"/>
  <c r="Z48" i="19"/>
  <c r="Z6" i="19"/>
  <c r="Z25" i="19"/>
  <c r="Z17" i="19"/>
  <c r="Z120" i="19"/>
  <c r="Z113" i="19"/>
  <c r="Z15" i="19"/>
  <c r="Z51" i="19"/>
  <c r="Z50" i="19"/>
  <c r="Z29" i="19"/>
  <c r="Z147" i="19"/>
  <c r="Z80" i="19"/>
  <c r="Z100" i="19"/>
  <c r="Z59" i="19"/>
  <c r="Z127" i="19"/>
  <c r="Z150" i="19"/>
  <c r="Z134" i="19"/>
  <c r="Z32" i="19"/>
  <c r="Z117" i="19"/>
  <c r="Z116" i="19"/>
  <c r="Z79" i="19"/>
  <c r="Z75" i="19"/>
  <c r="Z106" i="19"/>
  <c r="Z102" i="19"/>
  <c r="Z141" i="19"/>
  <c r="Z23" i="19"/>
  <c r="Z112" i="19"/>
  <c r="Z103" i="19"/>
  <c r="Z89" i="19"/>
  <c r="Z30" i="19"/>
  <c r="Z77" i="19"/>
  <c r="Z140" i="19"/>
  <c r="Z64" i="19"/>
  <c r="Z84" i="19"/>
  <c r="Z35" i="19"/>
  <c r="Z95" i="19"/>
  <c r="Z135" i="19"/>
  <c r="Z101" i="19"/>
  <c r="Z121" i="19"/>
  <c r="Z88" i="19"/>
  <c r="Z152" i="19"/>
  <c r="Z63" i="19"/>
  <c r="Z148" i="19"/>
  <c r="Z7" i="19"/>
  <c r="Z99" i="19"/>
  <c r="Z21" i="19"/>
  <c r="Z119" i="19"/>
  <c r="Z41" i="19"/>
  <c r="Z92" i="19"/>
  <c r="Z8" i="19"/>
  <c r="Z93" i="19"/>
  <c r="Z33" i="19"/>
  <c r="Z143" i="19"/>
  <c r="Z47" i="19"/>
  <c r="Z42" i="19"/>
  <c r="Z71" i="19"/>
  <c r="Z94" i="19"/>
  <c r="Z12" i="19"/>
  <c r="Z123" i="19"/>
  <c r="Z45" i="19"/>
  <c r="Z108" i="19"/>
  <c r="Z31" i="19"/>
  <c r="Z10" i="19"/>
  <c r="Z111" i="19"/>
  <c r="Z91" i="19"/>
  <c r="Z13" i="19"/>
  <c r="Z44" i="19"/>
  <c r="Z144" i="19"/>
  <c r="Z27" i="19"/>
  <c r="Z114" i="19"/>
  <c r="Z85" i="19"/>
  <c r="Z20" i="19"/>
  <c r="Z105" i="19"/>
  <c r="Z65" i="19"/>
  <c r="Z72" i="19"/>
  <c r="Z70" i="19"/>
  <c r="Z86" i="19"/>
  <c r="Z139" i="19"/>
  <c r="Z115" i="19"/>
  <c r="Z37" i="19"/>
  <c r="Z26" i="19"/>
  <c r="Z57" i="19"/>
  <c r="Z124" i="19"/>
  <c r="Z24" i="19"/>
  <c r="Z109" i="19"/>
  <c r="Z49" i="19"/>
  <c r="Z151" i="19"/>
  <c r="JE153" i="1"/>
  <c r="S153" i="19" s="1"/>
  <c r="IL153" i="1"/>
  <c r="N153" i="19" s="1"/>
  <c r="CV153" i="1"/>
  <c r="G153" i="19" s="1"/>
  <c r="CJ153" i="1"/>
  <c r="DA153" i="1"/>
  <c r="CW153" i="1"/>
  <c r="O153" i="19" s="1"/>
  <c r="CL153" i="1"/>
  <c r="DB153" i="1"/>
  <c r="D153" i="19" s="1"/>
  <c r="ET143" i="1"/>
  <c r="ET144" i="1" s="1"/>
  <c r="EZ142" i="1"/>
  <c r="P142" i="19" s="1"/>
  <c r="EH41" i="1"/>
  <c r="EK41" i="1" s="1"/>
  <c r="ER149" i="1" s="1"/>
  <c r="ER150" i="1" s="1"/>
  <c r="ER151" i="1" s="1"/>
  <c r="ER152" i="1" s="1"/>
  <c r="EQ152" i="1"/>
  <c r="JE152" i="1"/>
  <c r="S152" i="19" s="1"/>
  <c r="IL152" i="1"/>
  <c r="N152" i="19" s="1"/>
  <c r="CJ152" i="1"/>
  <c r="DA152" i="1"/>
  <c r="CL152" i="1"/>
  <c r="DB152" i="1"/>
  <c r="D152" i="19" s="1"/>
  <c r="EK152" i="61"/>
  <c r="EN151" i="61"/>
  <c r="EO151" i="61" s="1"/>
  <c r="JE151" i="1"/>
  <c r="S151" i="19" s="1"/>
  <c r="IL151" i="1"/>
  <c r="N151" i="19" s="1"/>
  <c r="AP1" i="19" l="1"/>
  <c r="AP150" i="19" s="1"/>
  <c r="AL1" i="19"/>
  <c r="AL150" i="19" s="1"/>
  <c r="AK1" i="19"/>
  <c r="AK151" i="19" s="1"/>
  <c r="AD1" i="19"/>
  <c r="AD152" i="19" s="1"/>
  <c r="AA1" i="19"/>
  <c r="AA151" i="19" s="1"/>
  <c r="Z2" i="19"/>
  <c r="EX143" i="1"/>
  <c r="EZ143" i="1" s="1"/>
  <c r="P143" i="19" s="1"/>
  <c r="ET145" i="1"/>
  <c r="EX145" i="1" s="1"/>
  <c r="EX144" i="1"/>
  <c r="AL147" i="19" l="1"/>
  <c r="AL76" i="19"/>
  <c r="AL17" i="19"/>
  <c r="AL32" i="19"/>
  <c r="AL118" i="19"/>
  <c r="AL27" i="19"/>
  <c r="AL134" i="19"/>
  <c r="AL136" i="19"/>
  <c r="AL104" i="19"/>
  <c r="AL100" i="19"/>
  <c r="AL109" i="19"/>
  <c r="AL79" i="19"/>
  <c r="AL37" i="19"/>
  <c r="AL124" i="19"/>
  <c r="AL92" i="19"/>
  <c r="AL114" i="19"/>
  <c r="AL81" i="19"/>
  <c r="AL113" i="19"/>
  <c r="AL8" i="19"/>
  <c r="AL44" i="19"/>
  <c r="AL9" i="19"/>
  <c r="AL55" i="19"/>
  <c r="AL140" i="19"/>
  <c r="AL18" i="19"/>
  <c r="AL43" i="19"/>
  <c r="AL54" i="19"/>
  <c r="AL139" i="19"/>
  <c r="AL68" i="19"/>
  <c r="AL78" i="19"/>
  <c r="AL99" i="19"/>
  <c r="AL41" i="19"/>
  <c r="AL39" i="19"/>
  <c r="AL129" i="19"/>
  <c r="AL101" i="19"/>
  <c r="AL65" i="19"/>
  <c r="AL10" i="19"/>
  <c r="AL19" i="19"/>
  <c r="AL87" i="19"/>
  <c r="AL108" i="19"/>
  <c r="AL36" i="19"/>
  <c r="AL64" i="19"/>
  <c r="AL96" i="19"/>
  <c r="AL40" i="19"/>
  <c r="AL97" i="19"/>
  <c r="AL103" i="19"/>
  <c r="AL48" i="19"/>
  <c r="AL132" i="19"/>
  <c r="AL88" i="19"/>
  <c r="AL130" i="19"/>
  <c r="AL94" i="19"/>
  <c r="AL95" i="19"/>
  <c r="AL83" i="19"/>
  <c r="AL151" i="19"/>
  <c r="AL31" i="19"/>
  <c r="AL53" i="19"/>
  <c r="AL12" i="19"/>
  <c r="AL29" i="19"/>
  <c r="AL116" i="19"/>
  <c r="AL22" i="19"/>
  <c r="AL56" i="19"/>
  <c r="AL93" i="19"/>
  <c r="AL60" i="19"/>
  <c r="AL15" i="19"/>
  <c r="AL13" i="19"/>
  <c r="AL26" i="19"/>
  <c r="AL45" i="19"/>
  <c r="AL112" i="19"/>
  <c r="AL7" i="19"/>
  <c r="AL63" i="19"/>
  <c r="AL69" i="19"/>
  <c r="AL141" i="19"/>
  <c r="AL121" i="19"/>
  <c r="AL126" i="19"/>
  <c r="AD73" i="19"/>
  <c r="AD119" i="19"/>
  <c r="AD64" i="19"/>
  <c r="AD117" i="19"/>
  <c r="AD59" i="19"/>
  <c r="AD30" i="19"/>
  <c r="AD127" i="19"/>
  <c r="AD98" i="19"/>
  <c r="AD130" i="19"/>
  <c r="AD18" i="19"/>
  <c r="AD10" i="19"/>
  <c r="AD108" i="19"/>
  <c r="AD63" i="19"/>
  <c r="AD114" i="19"/>
  <c r="AD81" i="19"/>
  <c r="AD50" i="19"/>
  <c r="AD140" i="19"/>
  <c r="AD31" i="19"/>
  <c r="AD118" i="19"/>
  <c r="AD129" i="19"/>
  <c r="AD137" i="19"/>
  <c r="AD69" i="19"/>
  <c r="AD61" i="19"/>
  <c r="AD13" i="19"/>
  <c r="AD71" i="19"/>
  <c r="AD125" i="19"/>
  <c r="AD76" i="19"/>
  <c r="AD29" i="19"/>
  <c r="AD100" i="19"/>
  <c r="AD124" i="19"/>
  <c r="AD88" i="19"/>
  <c r="AD66" i="19"/>
  <c r="AD8" i="19"/>
  <c r="AD20" i="19"/>
  <c r="AD121" i="19"/>
  <c r="AD128" i="19"/>
  <c r="AD23" i="19"/>
  <c r="AD60" i="19"/>
  <c r="AD40" i="19"/>
  <c r="AD80" i="19"/>
  <c r="AD148" i="19"/>
  <c r="AD142" i="19"/>
  <c r="AD92" i="19"/>
  <c r="AL42" i="19"/>
  <c r="AL98" i="19"/>
  <c r="AD151" i="19"/>
  <c r="AD7" i="19"/>
  <c r="AD79" i="19"/>
  <c r="AD12" i="19"/>
  <c r="AD37" i="19"/>
  <c r="AD110" i="19"/>
  <c r="AD146" i="19"/>
  <c r="AD27" i="19"/>
  <c r="AD94" i="19"/>
  <c r="AD131" i="19"/>
  <c r="AD51" i="19"/>
  <c r="AD145" i="19"/>
  <c r="AD15" i="19"/>
  <c r="AD74" i="19"/>
  <c r="AD143" i="19"/>
  <c r="AD97" i="19"/>
  <c r="AD55" i="19"/>
  <c r="AD11" i="19"/>
  <c r="AD68" i="19"/>
  <c r="AD34" i="19"/>
  <c r="AD116" i="19"/>
  <c r="AD41" i="19"/>
  <c r="AD134" i="19"/>
  <c r="AD16" i="19"/>
  <c r="AD95" i="19"/>
  <c r="AD42" i="19"/>
  <c r="AD107" i="19"/>
  <c r="AD90" i="19"/>
  <c r="AD38" i="19"/>
  <c r="AD77" i="19"/>
  <c r="AD14" i="19"/>
  <c r="AD99" i="19"/>
  <c r="AD106" i="19"/>
  <c r="AD9" i="19"/>
  <c r="AD115" i="19"/>
  <c r="AD141" i="19"/>
  <c r="AD48" i="19"/>
  <c r="AD17" i="19"/>
  <c r="AD135" i="19"/>
  <c r="AD39" i="19"/>
  <c r="AD65" i="19"/>
  <c r="AD57" i="19"/>
  <c r="AD47" i="19"/>
  <c r="AD6" i="19"/>
  <c r="AD72" i="19"/>
  <c r="AD132" i="19"/>
  <c r="AD35" i="19"/>
  <c r="AD24" i="19"/>
  <c r="AD28" i="19"/>
  <c r="AD78" i="19"/>
  <c r="AD105" i="19"/>
  <c r="AD149" i="19"/>
  <c r="AD22" i="19"/>
  <c r="AD133" i="19"/>
  <c r="AD25" i="19"/>
  <c r="AL138" i="19"/>
  <c r="AL122" i="19"/>
  <c r="AL85" i="19"/>
  <c r="AL34" i="19"/>
  <c r="AL117" i="19"/>
  <c r="AL102" i="19"/>
  <c r="AL57" i="19"/>
  <c r="AL51" i="19"/>
  <c r="AL110" i="19"/>
  <c r="AL115" i="19"/>
  <c r="AL80" i="19"/>
  <c r="AL46" i="19"/>
  <c r="AL135" i="19"/>
  <c r="AL72" i="19"/>
  <c r="AL38" i="19"/>
  <c r="AL131" i="19"/>
  <c r="AL128" i="19"/>
  <c r="AL149" i="19"/>
  <c r="AL91" i="19"/>
  <c r="AL30" i="19"/>
  <c r="AL133" i="19"/>
  <c r="AL143" i="19"/>
  <c r="AL90" i="19"/>
  <c r="AL50" i="19"/>
  <c r="AL59" i="19"/>
  <c r="AL70" i="19"/>
  <c r="AL6" i="19"/>
  <c r="AL35" i="19"/>
  <c r="AL119" i="19"/>
  <c r="AL47" i="19"/>
  <c r="AL14" i="19"/>
  <c r="AL111" i="19"/>
  <c r="AL125" i="19"/>
  <c r="AL11" i="19"/>
  <c r="AL106" i="19"/>
  <c r="AL16" i="19"/>
  <c r="AL52" i="19"/>
  <c r="AL61" i="19"/>
  <c r="AL142" i="19"/>
  <c r="AL33" i="19"/>
  <c r="AL107" i="19"/>
  <c r="AL28" i="19"/>
  <c r="AL146" i="19"/>
  <c r="AL145" i="19"/>
  <c r="AL23" i="19"/>
  <c r="AL82" i="19"/>
  <c r="AL123" i="19"/>
  <c r="AL153" i="19"/>
  <c r="AL75" i="19"/>
  <c r="AL84" i="19"/>
  <c r="AL25" i="19"/>
  <c r="AL148" i="19"/>
  <c r="AL73" i="19"/>
  <c r="AL74" i="19"/>
  <c r="AL137" i="19"/>
  <c r="AL120" i="19"/>
  <c r="AL127" i="19"/>
  <c r="AL66" i="19"/>
  <c r="AL89" i="19"/>
  <c r="AL144" i="19"/>
  <c r="AL21" i="19"/>
  <c r="AL105" i="19"/>
  <c r="AL77" i="19"/>
  <c r="AL58" i="19"/>
  <c r="AL86" i="19"/>
  <c r="AL24" i="19"/>
  <c r="AL67" i="19"/>
  <c r="AL20" i="19"/>
  <c r="AL71" i="19"/>
  <c r="AL49" i="19"/>
  <c r="AL62" i="19"/>
  <c r="AL152" i="19"/>
  <c r="AL154" i="19"/>
  <c r="AD111" i="19"/>
  <c r="AD96" i="19"/>
  <c r="AD122" i="19"/>
  <c r="AD21" i="19"/>
  <c r="AD91" i="19"/>
  <c r="AD83" i="19"/>
  <c r="AD103" i="19"/>
  <c r="AD123" i="19"/>
  <c r="AD120" i="19"/>
  <c r="AD26" i="19"/>
  <c r="AD52" i="19"/>
  <c r="AD44" i="19"/>
  <c r="AD62" i="19"/>
  <c r="AD32" i="19"/>
  <c r="AD75" i="19"/>
  <c r="AD126" i="19"/>
  <c r="AD86" i="19"/>
  <c r="AD138" i="19"/>
  <c r="AD54" i="19"/>
  <c r="AD82" i="19"/>
  <c r="AD19" i="19"/>
  <c r="AD67" i="19"/>
  <c r="AD45" i="19"/>
  <c r="AD89" i="19"/>
  <c r="AD33" i="19"/>
  <c r="AD56" i="19"/>
  <c r="AD136" i="19"/>
  <c r="AD84" i="19"/>
  <c r="AD46" i="19"/>
  <c r="AD102" i="19"/>
  <c r="AD70" i="19"/>
  <c r="AD36" i="19"/>
  <c r="AD43" i="19"/>
  <c r="AD104" i="19"/>
  <c r="AD53" i="19"/>
  <c r="AD150" i="19"/>
  <c r="AD93" i="19"/>
  <c r="AD147" i="19"/>
  <c r="AD109" i="19"/>
  <c r="AD112" i="19"/>
  <c r="AD58" i="19"/>
  <c r="AD144" i="19"/>
  <c r="AD49" i="19"/>
  <c r="AD85" i="19"/>
  <c r="AD87" i="19"/>
  <c r="AD113" i="19"/>
  <c r="AD139" i="19"/>
  <c r="AD101" i="19"/>
  <c r="AD153" i="19"/>
  <c r="AD154" i="19"/>
  <c r="AK154" i="19"/>
  <c r="AA154" i="19"/>
  <c r="AP154" i="19"/>
  <c r="EZ144" i="1"/>
  <c r="P144" i="19" s="1"/>
  <c r="AK153" i="19"/>
  <c r="AP153" i="19"/>
  <c r="AA153" i="19"/>
  <c r="AA123" i="19"/>
  <c r="AA73" i="19"/>
  <c r="AA61" i="19"/>
  <c r="AA115" i="19"/>
  <c r="AA133" i="19"/>
  <c r="AA58" i="19"/>
  <c r="AA10" i="19"/>
  <c r="AA29" i="19"/>
  <c r="AA92" i="19"/>
  <c r="AA42" i="19"/>
  <c r="AA66" i="19"/>
  <c r="AA51" i="19"/>
  <c r="AA139" i="19"/>
  <c r="AA39" i="19"/>
  <c r="AA85" i="19"/>
  <c r="AA83" i="19"/>
  <c r="AA118" i="19"/>
  <c r="AA34" i="19"/>
  <c r="AA50" i="19"/>
  <c r="AA136" i="19"/>
  <c r="AA127" i="19"/>
  <c r="AA148" i="19"/>
  <c r="AA19" i="19"/>
  <c r="AA113" i="19"/>
  <c r="AA17" i="19"/>
  <c r="AA20" i="19"/>
  <c r="AA89" i="19"/>
  <c r="AA13" i="19"/>
  <c r="AA35" i="19"/>
  <c r="AA131" i="19"/>
  <c r="AA36" i="19"/>
  <c r="AA134" i="19"/>
  <c r="AA64" i="19"/>
  <c r="AA68" i="19"/>
  <c r="AA101" i="19"/>
  <c r="AA132" i="19"/>
  <c r="AA99" i="19"/>
  <c r="AA143" i="19"/>
  <c r="AA137" i="19"/>
  <c r="AA129" i="19"/>
  <c r="AA100" i="19"/>
  <c r="AA16" i="19"/>
  <c r="AA70" i="19"/>
  <c r="AA27" i="19"/>
  <c r="AA128" i="19"/>
  <c r="AA119" i="19"/>
  <c r="AA55" i="19"/>
  <c r="AA140" i="19"/>
  <c r="AA49" i="19"/>
  <c r="AA114" i="19"/>
  <c r="AA28" i="19"/>
  <c r="AA93" i="19"/>
  <c r="AA69" i="19"/>
  <c r="AA108" i="19"/>
  <c r="AA78" i="19"/>
  <c r="AA22" i="19"/>
  <c r="AA96" i="19"/>
  <c r="AA43" i="19"/>
  <c r="AA121" i="19"/>
  <c r="AA62" i="19"/>
  <c r="AA24" i="19"/>
  <c r="AA52" i="19"/>
  <c r="AA11" i="19"/>
  <c r="AA56" i="19"/>
  <c r="AA138" i="19"/>
  <c r="AA45" i="19"/>
  <c r="AA110" i="19"/>
  <c r="AA112" i="19"/>
  <c r="AA130" i="19"/>
  <c r="AA91" i="19"/>
  <c r="AA53" i="19"/>
  <c r="AA9" i="19"/>
  <c r="AA126" i="19"/>
  <c r="AA150" i="19"/>
  <c r="AA145" i="19"/>
  <c r="AA117" i="19"/>
  <c r="AA79" i="19"/>
  <c r="AA106" i="19"/>
  <c r="AA120" i="19"/>
  <c r="AA60" i="19"/>
  <c r="AA30" i="19"/>
  <c r="AA47" i="19"/>
  <c r="AA74" i="19"/>
  <c r="AA149" i="19"/>
  <c r="AA65" i="19"/>
  <c r="AA107" i="19"/>
  <c r="AA109" i="19"/>
  <c r="AA84" i="19"/>
  <c r="AA88" i="19"/>
  <c r="AA31" i="19"/>
  <c r="AA75" i="19"/>
  <c r="AA95" i="19"/>
  <c r="AA147" i="19"/>
  <c r="AA76" i="19"/>
  <c r="AA46" i="19"/>
  <c r="AA77" i="19"/>
  <c r="AA37" i="19"/>
  <c r="AA103" i="19"/>
  <c r="AA44" i="19"/>
  <c r="AA14" i="19"/>
  <c r="AA146" i="19"/>
  <c r="AA6" i="19"/>
  <c r="AA12" i="19"/>
  <c r="AA87" i="19"/>
  <c r="AA21" i="19"/>
  <c r="AA124" i="19"/>
  <c r="AA94" i="19"/>
  <c r="AA111" i="19"/>
  <c r="AA15" i="19"/>
  <c r="AA38" i="19"/>
  <c r="AA141" i="19"/>
  <c r="AA40" i="19"/>
  <c r="AA25" i="19"/>
  <c r="AA82" i="19"/>
  <c r="AA97" i="19"/>
  <c r="AA71" i="19"/>
  <c r="AA8" i="19"/>
  <c r="AA86" i="19"/>
  <c r="AA144" i="19"/>
  <c r="AA80" i="19"/>
  <c r="AA23" i="19"/>
  <c r="AA67" i="19"/>
  <c r="AA105" i="19"/>
  <c r="AA125" i="19"/>
  <c r="AA48" i="19"/>
  <c r="AA98" i="19"/>
  <c r="AA18" i="19"/>
  <c r="AA135" i="19"/>
  <c r="AA57" i="19"/>
  <c r="AA7" i="19"/>
  <c r="AA59" i="19"/>
  <c r="AA63" i="19"/>
  <c r="AA90" i="19"/>
  <c r="AA33" i="19"/>
  <c r="AA122" i="19"/>
  <c r="AA142" i="19"/>
  <c r="AA32" i="19"/>
  <c r="AA104" i="19"/>
  <c r="AA116" i="19"/>
  <c r="AA81" i="19"/>
  <c r="AA41" i="19"/>
  <c r="AA26" i="19"/>
  <c r="AA72" i="19"/>
  <c r="AA102" i="19"/>
  <c r="AA54" i="19"/>
  <c r="AA152" i="19"/>
  <c r="AP152" i="19"/>
  <c r="AK152" i="19"/>
  <c r="AK149" i="19"/>
  <c r="AK114" i="19"/>
  <c r="AK123" i="19"/>
  <c r="AK143" i="19"/>
  <c r="AK48" i="19"/>
  <c r="AK147" i="19"/>
  <c r="AK35" i="19"/>
  <c r="AK138" i="19"/>
  <c r="AK61" i="19"/>
  <c r="AK15" i="19"/>
  <c r="AK134" i="19"/>
  <c r="AP21" i="19"/>
  <c r="AK106" i="19"/>
  <c r="AK72" i="19"/>
  <c r="AK29" i="19"/>
  <c r="AK33" i="19"/>
  <c r="AK117" i="19"/>
  <c r="AK50" i="19"/>
  <c r="AK128" i="19"/>
  <c r="AK30" i="19"/>
  <c r="AK137" i="19"/>
  <c r="AK122" i="19"/>
  <c r="AK118" i="19"/>
  <c r="AK68" i="19"/>
  <c r="AK38" i="19"/>
  <c r="AK10" i="19"/>
  <c r="AK56" i="19"/>
  <c r="AK113" i="19"/>
  <c r="AK41" i="19"/>
  <c r="AK19" i="19"/>
  <c r="AK129" i="19"/>
  <c r="AK27" i="19"/>
  <c r="AK63" i="19"/>
  <c r="AK110" i="19"/>
  <c r="AK22" i="19"/>
  <c r="AK11" i="19"/>
  <c r="AK59" i="19"/>
  <c r="AK46" i="19"/>
  <c r="AK82" i="19"/>
  <c r="AK14" i="19"/>
  <c r="AP68" i="19"/>
  <c r="AK67" i="19"/>
  <c r="AP132" i="19"/>
  <c r="AP85" i="19"/>
  <c r="AP70" i="19"/>
  <c r="AP43" i="19"/>
  <c r="AP145" i="19"/>
  <c r="AK77" i="19"/>
  <c r="AK34" i="19"/>
  <c r="AK40" i="19"/>
  <c r="AK90" i="19"/>
  <c r="AK55" i="19"/>
  <c r="AK74" i="19"/>
  <c r="AK39" i="19"/>
  <c r="AK126" i="19"/>
  <c r="AK88" i="19"/>
  <c r="AK96" i="19"/>
  <c r="AK125" i="19"/>
  <c r="AK95" i="19"/>
  <c r="AK140" i="19"/>
  <c r="AK100" i="19"/>
  <c r="AK83" i="19"/>
  <c r="AK28" i="19"/>
  <c r="AK107" i="19"/>
  <c r="AK109" i="19"/>
  <c r="AP124" i="19"/>
  <c r="AP138" i="19"/>
  <c r="AK44" i="19"/>
  <c r="AK103" i="19"/>
  <c r="AK93" i="19"/>
  <c r="AK142" i="19"/>
  <c r="AK64" i="19"/>
  <c r="AK16" i="19"/>
  <c r="AK47" i="19"/>
  <c r="AK71" i="19"/>
  <c r="AK144" i="19"/>
  <c r="AK121" i="19"/>
  <c r="AK75" i="19"/>
  <c r="AK102" i="19"/>
  <c r="AK130" i="19"/>
  <c r="AK99" i="19"/>
  <c r="AP140" i="19"/>
  <c r="AP92" i="19"/>
  <c r="AP81" i="19"/>
  <c r="AP77" i="19"/>
  <c r="AP35" i="19"/>
  <c r="AP10" i="19"/>
  <c r="AP133" i="19"/>
  <c r="AP7" i="19"/>
  <c r="AP48" i="19"/>
  <c r="AP141" i="19"/>
  <c r="AP144" i="19"/>
  <c r="AP108" i="19"/>
  <c r="AP121" i="19"/>
  <c r="AP16" i="19"/>
  <c r="AP79" i="19"/>
  <c r="AP147" i="19"/>
  <c r="AP38" i="19"/>
  <c r="AP102" i="19"/>
  <c r="AP33" i="19"/>
  <c r="AP125" i="19"/>
  <c r="AP143" i="19"/>
  <c r="AP100" i="19"/>
  <c r="AP127" i="19"/>
  <c r="AP19" i="19"/>
  <c r="AP27" i="19"/>
  <c r="AP139" i="19"/>
  <c r="AP78" i="19"/>
  <c r="AP75" i="19"/>
  <c r="AP57" i="19"/>
  <c r="AK13" i="19"/>
  <c r="AK65" i="19"/>
  <c r="AK139" i="19"/>
  <c r="AK58" i="19"/>
  <c r="AK135" i="19"/>
  <c r="AK25" i="19"/>
  <c r="AK146" i="19"/>
  <c r="AK80" i="19"/>
  <c r="AK6" i="19"/>
  <c r="AK79" i="19"/>
  <c r="AK21" i="19"/>
  <c r="AK20" i="19"/>
  <c r="AK18" i="19"/>
  <c r="AK87" i="19"/>
  <c r="AK132" i="19"/>
  <c r="AK145" i="19"/>
  <c r="AK9" i="19"/>
  <c r="AK32" i="19"/>
  <c r="AK78" i="19"/>
  <c r="AK73" i="19"/>
  <c r="AK101" i="19"/>
  <c r="AK76" i="19"/>
  <c r="AK8" i="19"/>
  <c r="AK120" i="19"/>
  <c r="AK54" i="19"/>
  <c r="AK136" i="19"/>
  <c r="AK70" i="19"/>
  <c r="AK108" i="19"/>
  <c r="AK36" i="19"/>
  <c r="AK7" i="19"/>
  <c r="AK49" i="19"/>
  <c r="AK42" i="19"/>
  <c r="AK89" i="19"/>
  <c r="AK115" i="19"/>
  <c r="AK12" i="19"/>
  <c r="AK57" i="19"/>
  <c r="AP97" i="19"/>
  <c r="AP99" i="19"/>
  <c r="AP32" i="19"/>
  <c r="AP51" i="19"/>
  <c r="AP129" i="19"/>
  <c r="AP146" i="19"/>
  <c r="AP54" i="19"/>
  <c r="AP90" i="19"/>
  <c r="AP103" i="19"/>
  <c r="AP111" i="19"/>
  <c r="AP55" i="19"/>
  <c r="AK92" i="19"/>
  <c r="AK127" i="19"/>
  <c r="AK119" i="19"/>
  <c r="AK116" i="19"/>
  <c r="AK43" i="19"/>
  <c r="AK84" i="19"/>
  <c r="AK51" i="19"/>
  <c r="AK133" i="19"/>
  <c r="AK104" i="19"/>
  <c r="AK52" i="19"/>
  <c r="AK60" i="19"/>
  <c r="AK45" i="19"/>
  <c r="AK62" i="19"/>
  <c r="AK69" i="19"/>
  <c r="AK111" i="19"/>
  <c r="AK85" i="19"/>
  <c r="AK141" i="19"/>
  <c r="AK17" i="19"/>
  <c r="AK86" i="19"/>
  <c r="AK26" i="19"/>
  <c r="AK81" i="19"/>
  <c r="AK23" i="19"/>
  <c r="AK24" i="19"/>
  <c r="AK37" i="19"/>
  <c r="AK105" i="19"/>
  <c r="AK98" i="19"/>
  <c r="AK112" i="19"/>
  <c r="AK94" i="19"/>
  <c r="AK66" i="19"/>
  <c r="AK124" i="19"/>
  <c r="AK31" i="19"/>
  <c r="AK131" i="19"/>
  <c r="AK53" i="19"/>
  <c r="AK97" i="19"/>
  <c r="AK148" i="19"/>
  <c r="AK91" i="19"/>
  <c r="AP46" i="19"/>
  <c r="AP64" i="19"/>
  <c r="AP30" i="19"/>
  <c r="AP80" i="19"/>
  <c r="AP120" i="19"/>
  <c r="AP9" i="19"/>
  <c r="AP18" i="19"/>
  <c r="AP31" i="19"/>
  <c r="AP40" i="19"/>
  <c r="AP66" i="19"/>
  <c r="AP105" i="19"/>
  <c r="AP47" i="19"/>
  <c r="AP50" i="19"/>
  <c r="AP95" i="19"/>
  <c r="AP36" i="19"/>
  <c r="AP49" i="19"/>
  <c r="AP149" i="19"/>
  <c r="AP88" i="19"/>
  <c r="AP128" i="19"/>
  <c r="AP24" i="19"/>
  <c r="AP39" i="19"/>
  <c r="AP148" i="19"/>
  <c r="AP87" i="19"/>
  <c r="AP44" i="19"/>
  <c r="AP34" i="19"/>
  <c r="AP65" i="19"/>
  <c r="AP74" i="19"/>
  <c r="AP119" i="19"/>
  <c r="AP130" i="19"/>
  <c r="AP76" i="19"/>
  <c r="AP29" i="19"/>
  <c r="AP113" i="19"/>
  <c r="AP123" i="19"/>
  <c r="AP42" i="19"/>
  <c r="AP98" i="19"/>
  <c r="AP107" i="19"/>
  <c r="AP28" i="19"/>
  <c r="AP53" i="19"/>
  <c r="AP60" i="19"/>
  <c r="AP118" i="19"/>
  <c r="AP114" i="19"/>
  <c r="AP17" i="19"/>
  <c r="AP116" i="19"/>
  <c r="AP93" i="19"/>
  <c r="AP137" i="19"/>
  <c r="AP96" i="19"/>
  <c r="AP117" i="19"/>
  <c r="AP86" i="19"/>
  <c r="AP23" i="19"/>
  <c r="AP83" i="19"/>
  <c r="AP56" i="19"/>
  <c r="AP82" i="19"/>
  <c r="AP106" i="19"/>
  <c r="AP15" i="19"/>
  <c r="AP37" i="19"/>
  <c r="AP101" i="19"/>
  <c r="AP136" i="19"/>
  <c r="AP84" i="19"/>
  <c r="AP89" i="19"/>
  <c r="AP109" i="19"/>
  <c r="AP8" i="19"/>
  <c r="AP71" i="19"/>
  <c r="AP59" i="19"/>
  <c r="AP22" i="19"/>
  <c r="AP25" i="19"/>
  <c r="AP142" i="19"/>
  <c r="AP62" i="19"/>
  <c r="AP94" i="19"/>
  <c r="AP126" i="19"/>
  <c r="AP11" i="19"/>
  <c r="AP20" i="19"/>
  <c r="AP41" i="19"/>
  <c r="AP73" i="19"/>
  <c r="AP14" i="19"/>
  <c r="AP135" i="19"/>
  <c r="AP134" i="19"/>
  <c r="AP104" i="19"/>
  <c r="AP26" i="19"/>
  <c r="AP115" i="19"/>
  <c r="AP52" i="19"/>
  <c r="AP110" i="19"/>
  <c r="AP63" i="19"/>
  <c r="AP112" i="19"/>
  <c r="AP12" i="19"/>
  <c r="AP58" i="19"/>
  <c r="AP61" i="19"/>
  <c r="AP122" i="19"/>
  <c r="AP67" i="19"/>
  <c r="AP131" i="19"/>
  <c r="AP69" i="19"/>
  <c r="AP6" i="19"/>
  <c r="AP151" i="19"/>
  <c r="AP13" i="19"/>
  <c r="AP45" i="19"/>
  <c r="AP91" i="19"/>
  <c r="AP72" i="19"/>
  <c r="AK150" i="19"/>
  <c r="EZ145" i="1"/>
  <c r="P145" i="19" s="1"/>
  <c r="ES150" i="1"/>
  <c r="ES151" i="1" s="1"/>
  <c r="ES152" i="1" s="1"/>
  <c r="ES153" i="1" s="1"/>
  <c r="ET146" i="1"/>
  <c r="AP2" i="19" l="1"/>
  <c r="AL2" i="19"/>
  <c r="AD2" i="19"/>
  <c r="AK2" i="19"/>
  <c r="AA2" i="19"/>
  <c r="ET147" i="1"/>
  <c r="EX146" i="1"/>
  <c r="ET148" i="1" l="1"/>
  <c r="EX147" i="1"/>
  <c r="EZ147" i="1" s="1"/>
  <c r="P147" i="19" s="1"/>
  <c r="EZ146" i="1"/>
  <c r="P146" i="19" s="1"/>
  <c r="ET149" i="1" l="1"/>
  <c r="EX148" i="1"/>
  <c r="EZ148" i="1" s="1"/>
  <c r="P148" i="19" s="1"/>
  <c r="ET150" i="1" l="1"/>
  <c r="EX149" i="1"/>
  <c r="EZ149" i="1" s="1"/>
  <c r="P149" i="19" s="1"/>
  <c r="ET151" i="1" l="1"/>
  <c r="EX150" i="1"/>
  <c r="EZ150" i="1" s="1"/>
  <c r="P150" i="19" s="1"/>
  <c r="ET152" i="1" l="1"/>
  <c r="EX151" i="1"/>
  <c r="EZ151" i="1" s="1"/>
  <c r="P151" i="19" s="1"/>
  <c r="EX152" i="1" l="1"/>
  <c r="EZ152" i="1" s="1"/>
  <c r="P152" i="19" s="1"/>
  <c r="ET153" i="1"/>
  <c r="EX153" i="1" l="1"/>
  <c r="EZ153" i="1" s="1"/>
  <c r="P153" i="19" s="1"/>
  <c r="ET154" i="1"/>
  <c r="EX154" i="1" s="1"/>
  <c r="EZ154" i="1" l="1"/>
  <c r="P154" i="19" l="1"/>
  <c r="AM1" i="19" s="1"/>
  <c r="AR153" i="19"/>
  <c r="AM153" i="19" l="1"/>
  <c r="AM22" i="19"/>
  <c r="AM39" i="19"/>
  <c r="AM120" i="19"/>
  <c r="AM9" i="19"/>
  <c r="AM27" i="19"/>
  <c r="AM67" i="19"/>
  <c r="AM140" i="19"/>
  <c r="AM59" i="19"/>
  <c r="AM95" i="19"/>
  <c r="AM80" i="19"/>
  <c r="AM65" i="19"/>
  <c r="AM81" i="19"/>
  <c r="AM89" i="19"/>
  <c r="AM86" i="19"/>
  <c r="AM10" i="19"/>
  <c r="AM128" i="19"/>
  <c r="AM133" i="19"/>
  <c r="AM50" i="19"/>
  <c r="AM147" i="19"/>
  <c r="AM102" i="19"/>
  <c r="AM101" i="19"/>
  <c r="AM138" i="19"/>
  <c r="AM129" i="19"/>
  <c r="AM127" i="19"/>
  <c r="AM37" i="19"/>
  <c r="AM53" i="19"/>
  <c r="AM112" i="19"/>
  <c r="AM141" i="19"/>
  <c r="AM116" i="19"/>
  <c r="AM79" i="19"/>
  <c r="AM124" i="19"/>
  <c r="AM88" i="19"/>
  <c r="AM57" i="19"/>
  <c r="AM6" i="19"/>
  <c r="AM77" i="19"/>
  <c r="AM7" i="19"/>
  <c r="AM58" i="19"/>
  <c r="AM12" i="19"/>
  <c r="AM117" i="19"/>
  <c r="AM85" i="19"/>
  <c r="AM132" i="19"/>
  <c r="AM41" i="19"/>
  <c r="AM149" i="19"/>
  <c r="AM74" i="19"/>
  <c r="AM126" i="19"/>
  <c r="AM110" i="19"/>
  <c r="AM113" i="19"/>
  <c r="AM8" i="19"/>
  <c r="AM60" i="19"/>
  <c r="AM137" i="19"/>
  <c r="AM52" i="19"/>
  <c r="AM62" i="19"/>
  <c r="AM69" i="19"/>
  <c r="AM18" i="19"/>
  <c r="AM38" i="19"/>
  <c r="AM148" i="19"/>
  <c r="AM14" i="19"/>
  <c r="AM36" i="19"/>
  <c r="AM32" i="19"/>
  <c r="AM63" i="19"/>
  <c r="AM19" i="19"/>
  <c r="AM21" i="19"/>
  <c r="AM97" i="19"/>
  <c r="AM20" i="19"/>
  <c r="AM114" i="19"/>
  <c r="AM83" i="19"/>
  <c r="AM107" i="19"/>
  <c r="AM23" i="19"/>
  <c r="AM93" i="19"/>
  <c r="AM119" i="19"/>
  <c r="AM84" i="19"/>
  <c r="AM46" i="19"/>
  <c r="AM29" i="19"/>
  <c r="AM42" i="19"/>
  <c r="AM72" i="19"/>
  <c r="AM104" i="19"/>
  <c r="AM28" i="19"/>
  <c r="AM100" i="19"/>
  <c r="AM47" i="19"/>
  <c r="AM152" i="19"/>
  <c r="AM40" i="19"/>
  <c r="AM44" i="19"/>
  <c r="AM11" i="19"/>
  <c r="AM111" i="19"/>
  <c r="AM75" i="19"/>
  <c r="AM56" i="19"/>
  <c r="AM136" i="19"/>
  <c r="AM43" i="19"/>
  <c r="AM150" i="19"/>
  <c r="AM108" i="19"/>
  <c r="AM125" i="19"/>
  <c r="AM17" i="19"/>
  <c r="AM45" i="19"/>
  <c r="AM123" i="19"/>
  <c r="AM90" i="19"/>
  <c r="AM71" i="19"/>
  <c r="AM118" i="19"/>
  <c r="AM105" i="19"/>
  <c r="AM16" i="19"/>
  <c r="AM130" i="19"/>
  <c r="AM109" i="19"/>
  <c r="AM55" i="19"/>
  <c r="AM15" i="19"/>
  <c r="AM98" i="19"/>
  <c r="AM25" i="19"/>
  <c r="AM70" i="19"/>
  <c r="AM103" i="19"/>
  <c r="AM51" i="19"/>
  <c r="AM91" i="19"/>
  <c r="AM76" i="19"/>
  <c r="AM82" i="19"/>
  <c r="AM106" i="19"/>
  <c r="AM48" i="19"/>
  <c r="AM33" i="19"/>
  <c r="AM145" i="19"/>
  <c r="AM78" i="19"/>
  <c r="AM31" i="19"/>
  <c r="AM143" i="19"/>
  <c r="AM26" i="19"/>
  <c r="AM99" i="19"/>
  <c r="AM35" i="19"/>
  <c r="AM13" i="19"/>
  <c r="AM34" i="19"/>
  <c r="AM134" i="19"/>
  <c r="AM131" i="19"/>
  <c r="AM139" i="19"/>
  <c r="AM64" i="19"/>
  <c r="AM68" i="19"/>
  <c r="AM96" i="19"/>
  <c r="AM24" i="19"/>
  <c r="AM61" i="19"/>
  <c r="AM66" i="19"/>
  <c r="AM87" i="19"/>
  <c r="AM92" i="19"/>
  <c r="AM154" i="19"/>
  <c r="AM54" i="19"/>
  <c r="AM115" i="19"/>
  <c r="AM135" i="19"/>
  <c r="AM30" i="19"/>
  <c r="AM94" i="19"/>
  <c r="AM144" i="19"/>
  <c r="AM142" i="19"/>
  <c r="AM49" i="19"/>
  <c r="AM151" i="19"/>
  <c r="AM73" i="19"/>
  <c r="AM121" i="19"/>
  <c r="AM146" i="19"/>
  <c r="AM122" i="19"/>
  <c r="AR143" i="19"/>
  <c r="BQ143" i="19"/>
  <c r="AR65" i="19"/>
  <c r="AR131" i="19"/>
  <c r="AR132" i="19"/>
  <c r="AR68" i="19"/>
  <c r="AR135" i="19"/>
  <c r="BQ135" i="19"/>
  <c r="AR95" i="19"/>
  <c r="AR58" i="19"/>
  <c r="AR151" i="19"/>
  <c r="BQ151" i="19"/>
  <c r="AR145" i="19"/>
  <c r="BQ145" i="19"/>
  <c r="AR109" i="19"/>
  <c r="AR85" i="19"/>
  <c r="AR69" i="19"/>
  <c r="AR53" i="19"/>
  <c r="AR37" i="19"/>
  <c r="AR21" i="19"/>
  <c r="AR147" i="19"/>
  <c r="BQ147" i="19"/>
  <c r="AR149" i="19"/>
  <c r="BQ149" i="19"/>
  <c r="AR117" i="19"/>
  <c r="AR152" i="19"/>
  <c r="BQ152" i="19"/>
  <c r="AR136" i="19"/>
  <c r="BQ136" i="19"/>
  <c r="AR120" i="19"/>
  <c r="AR104" i="19"/>
  <c r="AR88" i="19"/>
  <c r="AR72" i="19"/>
  <c r="AR56" i="19"/>
  <c r="AR40" i="19"/>
  <c r="AR24" i="19"/>
  <c r="AR8" i="19"/>
  <c r="AR91" i="19"/>
  <c r="AR55" i="19"/>
  <c r="AR27" i="19"/>
  <c r="AR11" i="19"/>
  <c r="AR107" i="19"/>
  <c r="AR71" i="19"/>
  <c r="AR43" i="19"/>
  <c r="AR142" i="19"/>
  <c r="BQ142" i="19"/>
  <c r="AR126" i="19"/>
  <c r="AR110" i="19"/>
  <c r="AR94" i="19"/>
  <c r="AR78" i="19"/>
  <c r="AR62" i="19"/>
  <c r="AR46" i="19"/>
  <c r="AR30" i="19"/>
  <c r="AR14" i="19"/>
  <c r="AR81" i="19"/>
  <c r="AR17" i="19"/>
  <c r="AR116" i="19"/>
  <c r="AR52" i="19"/>
  <c r="AR83" i="19"/>
  <c r="AR23" i="19"/>
  <c r="AR31" i="19"/>
  <c r="AR138" i="19"/>
  <c r="BQ138" i="19"/>
  <c r="AR106" i="19"/>
  <c r="AR90" i="19"/>
  <c r="AR74" i="19"/>
  <c r="AR10" i="19"/>
  <c r="AR137" i="19"/>
  <c r="BQ137" i="19"/>
  <c r="AR49" i="19"/>
  <c r="AR141" i="19"/>
  <c r="BQ141" i="19"/>
  <c r="AR148" i="19"/>
  <c r="BQ148" i="19"/>
  <c r="AR84" i="19"/>
  <c r="AR20" i="19"/>
  <c r="AR7" i="19"/>
  <c r="AR42" i="19"/>
  <c r="AR127" i="19"/>
  <c r="AR97" i="19"/>
  <c r="AR61" i="19"/>
  <c r="AR45" i="19"/>
  <c r="AR29" i="19"/>
  <c r="AR13" i="19"/>
  <c r="AR115" i="19"/>
  <c r="AR133" i="19"/>
  <c r="BQ133" i="19"/>
  <c r="AR105" i="19"/>
  <c r="AR144" i="19"/>
  <c r="BQ144" i="19"/>
  <c r="AR128" i="19"/>
  <c r="AR112" i="19"/>
  <c r="AR96" i="19"/>
  <c r="AR80" i="19"/>
  <c r="AR64" i="19"/>
  <c r="AR48" i="19"/>
  <c r="AR32" i="19"/>
  <c r="AR16" i="19"/>
  <c r="AR119" i="19"/>
  <c r="AR75" i="19"/>
  <c r="AR39" i="19"/>
  <c r="AR19" i="19"/>
  <c r="AR139" i="19"/>
  <c r="BQ139" i="19"/>
  <c r="AR87" i="19"/>
  <c r="AR59" i="19"/>
  <c r="AR150" i="19"/>
  <c r="BQ150" i="19"/>
  <c r="AR134" i="19"/>
  <c r="BQ134" i="19"/>
  <c r="AR118" i="19"/>
  <c r="AR102" i="19"/>
  <c r="AR86" i="19"/>
  <c r="AR70" i="19"/>
  <c r="AR54" i="19"/>
  <c r="AR38" i="19"/>
  <c r="AR22" i="19"/>
  <c r="AR6" i="19"/>
  <c r="AR101" i="19"/>
  <c r="AR33" i="19"/>
  <c r="AR113" i="19"/>
  <c r="AR100" i="19"/>
  <c r="AR36" i="19"/>
  <c r="AR47" i="19"/>
  <c r="AR67" i="19"/>
  <c r="AR122" i="19"/>
  <c r="AR26" i="19"/>
  <c r="AR129" i="19"/>
  <c r="AR77" i="19"/>
  <c r="AR111" i="19"/>
  <c r="AR121" i="19"/>
  <c r="AR89" i="19"/>
  <c r="AR73" i="19"/>
  <c r="AR57" i="19"/>
  <c r="AR41" i="19"/>
  <c r="AR25" i="19"/>
  <c r="AR9" i="19"/>
  <c r="AR103" i="19"/>
  <c r="AR125" i="19"/>
  <c r="AR93" i="19"/>
  <c r="AR140" i="19"/>
  <c r="BQ140" i="19"/>
  <c r="AR124" i="19"/>
  <c r="AR108" i="19"/>
  <c r="AR92" i="19"/>
  <c r="AR76" i="19"/>
  <c r="AR60" i="19"/>
  <c r="AR44" i="19"/>
  <c r="AR28" i="19"/>
  <c r="AR12" i="19"/>
  <c r="AR99" i="19"/>
  <c r="AR63" i="19"/>
  <c r="AR35" i="19"/>
  <c r="AR15" i="19"/>
  <c r="AR123" i="19"/>
  <c r="AR79" i="19"/>
  <c r="AR51" i="19"/>
  <c r="AR146" i="19"/>
  <c r="BQ146" i="19"/>
  <c r="AR130" i="19"/>
  <c r="AR114" i="19"/>
  <c r="AR98" i="19"/>
  <c r="AR82" i="19"/>
  <c r="AR66" i="19"/>
  <c r="AR50" i="19"/>
  <c r="AR34" i="19"/>
  <c r="AR18" i="19"/>
  <c r="AM2" i="19" l="1"/>
  <c r="AR2" i="19"/>
</calcChain>
</file>

<file path=xl/comments1.xml><?xml version="1.0" encoding="utf-8"?>
<comments xmlns="http://schemas.openxmlformats.org/spreadsheetml/2006/main">
  <authors>
    <author>作成者</author>
  </authors>
  <commentList>
    <comment ref="E167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08SNA対応のデータは05/1Q～利用可能とのこと</t>
        </r>
      </text>
    </comment>
  </commentList>
</comments>
</file>

<file path=xl/comments2.xml><?xml version="1.0" encoding="utf-8"?>
<comments xmlns="http://schemas.openxmlformats.org/spreadsheetml/2006/main">
  <authors>
    <author>作成者</author>
  </authors>
  <commentList>
    <comment ref="I167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08SNA対応のデータは05/1Q～利用可能とのこと</t>
        </r>
      </text>
    </comment>
  </commentList>
</comments>
</file>

<file path=xl/comments3.xml><?xml version="1.0" encoding="utf-8"?>
<comments xmlns="http://schemas.openxmlformats.org/spreadsheetml/2006/main">
  <authors>
    <author>作成者</author>
  </authors>
  <commentList>
    <comment ref="DE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国民経済計算確報（2014年度確報）＞ストック編＞非金融資産＞生産資産＞固定資産</t>
        </r>
      </text>
    </comment>
    <comment ref="DM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国民経済計算確報（2009年度確報）＞ストック編＞非金融資産＞生産資産＞固定資産</t>
        </r>
      </text>
    </comment>
    <comment ref="BV4" authorId="0" shapeId="0">
      <text>
        <r>
          <rPr>
            <sz val="9"/>
            <color indexed="81"/>
            <rFont val="ＭＳ Ｐゴシック"/>
            <family val="3"/>
            <charset val="128"/>
          </rPr>
          <t>結局、耐久消費財のデフレーターは耐久消費財＋設備のデフレーターと等しいと仮定したため、モデル内の実績値はこの系列と異なる。</t>
        </r>
      </text>
    </comment>
    <comment ref="CD4" authorId="0" shapeId="0">
      <text>
        <r>
          <rPr>
            <sz val="9"/>
            <color indexed="81"/>
            <rFont val="ＭＳ Ｐゴシック"/>
            <family val="3"/>
            <charset val="128"/>
          </rPr>
          <t>結局、耐久消費財のデフレーターは耐久消費財＋設備のデフレーターと等しいと仮定した。</t>
        </r>
      </text>
    </comment>
    <comment ref="EU4" authorId="0" shapeId="0">
      <text>
        <r>
          <rPr>
            <sz val="12"/>
            <color indexed="81"/>
            <rFont val="ＭＳ Ｐゴシック"/>
            <family val="3"/>
            <charset val="128"/>
          </rPr>
          <t>Ｋについては、期末の値を翌期の値として使う。（例）16/4-6月期のＫは4-6月期末の値を意味しており、モデルには16/7-9月期の値としてインプット</t>
        </r>
      </text>
    </comment>
    <comment ref="FG4" authorId="0" shapeId="0">
      <text>
        <r>
          <rPr>
            <sz val="11"/>
            <color indexed="81"/>
            <rFont val="ＭＳ Ｐゴシック"/>
            <family val="3"/>
            <charset val="128"/>
          </rPr>
          <t>93Q2までは金融・保険業。</t>
        </r>
      </text>
    </comment>
    <comment ref="GV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民間と家計と対家計で実質積み上がりを仮定。</t>
        </r>
      </text>
    </comment>
    <comment ref="HD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民間最終消費支出と等しいと仮定。</t>
        </r>
      </text>
    </comment>
    <comment ref="IY4" authorId="0" shapeId="0">
      <text>
        <r>
          <rPr>
            <sz val="11"/>
            <color indexed="81"/>
            <rFont val="ＭＳ Ｐゴシック"/>
            <family val="3"/>
            <charset val="128"/>
          </rPr>
          <t>sugo.ueda.2008JJIE
Capital utilization rates are available only for manufacturing firms. Meanwhile, manufacturing firms account only for twenty percent of GDP, and non-manufacturing firms may adjust capital utilization rates to a lesser extent than manufacturing firms. Hence, simply using released statistics may result in over-estimating the effect of capital utilization. This paper therefore makes the following admittedly ad hoc adjustment: we multiply our data series by 0.6, on the assumption that half of non-manufacturing firms have the same utilization rates as manufacturing firms and that the other firms keep utilization rates constant.</t>
        </r>
      </text>
    </comment>
    <comment ref="FE7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段差があるがTOPIX見ると整合的な動き。</t>
        </r>
      </text>
    </comment>
    <comment ref="AF153" authorId="0" shapeId="0">
      <text>
        <r>
          <rPr>
            <b/>
            <sz val="18"/>
            <color indexed="81"/>
            <rFont val="ＭＳ Ｐゴシック"/>
            <family val="3"/>
            <charset val="128"/>
          </rPr>
          <t>前年
横置き</t>
        </r>
      </text>
    </comment>
    <comment ref="AF154" authorId="0" shapeId="0">
      <text>
        <r>
          <rPr>
            <b/>
            <sz val="18"/>
            <color indexed="81"/>
            <rFont val="ＭＳ Ｐゴシック"/>
            <family val="3"/>
            <charset val="128"/>
          </rPr>
          <t>前年
横置き</t>
        </r>
      </text>
    </comment>
  </commentList>
</comments>
</file>

<file path=xl/comments4.xml><?xml version="1.0" encoding="utf-8"?>
<comments xmlns="http://schemas.openxmlformats.org/spreadsheetml/2006/main">
  <authors>
    <author>作成者</author>
  </authors>
  <commentList>
    <comment ref="DE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国民経済計算確報（2014年度確報）＞ストック編＞非金融資産＞生産資産＞固定資産</t>
        </r>
      </text>
    </comment>
    <comment ref="DI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国民経済計算確報（2009年度確報）＞ストック編＞非金融資産＞生産資産＞固定資産</t>
        </r>
      </text>
    </comment>
    <comment ref="BV4" authorId="0" shapeId="0">
      <text>
        <r>
          <rPr>
            <sz val="9"/>
            <color indexed="81"/>
            <rFont val="ＭＳ Ｐゴシック"/>
            <family val="3"/>
            <charset val="128"/>
          </rPr>
          <t>結局、耐久消費財のデフレーターは耐久消費財＋設備のデフレーターと等しいと仮定したため、モデル内の実績値はこの系列と異なる。</t>
        </r>
      </text>
    </comment>
    <comment ref="CD4" authorId="0" shapeId="0">
      <text>
        <r>
          <rPr>
            <sz val="9"/>
            <color indexed="81"/>
            <rFont val="ＭＳ Ｐゴシック"/>
            <family val="3"/>
            <charset val="128"/>
          </rPr>
          <t>結局、耐久消費財のデフレーターは耐久消費財＋設備のデフレーターと等しいと仮定した。</t>
        </r>
      </text>
    </comment>
    <comment ref="EU4" authorId="0" shapeId="0">
      <text>
        <r>
          <rPr>
            <sz val="11"/>
            <color indexed="81"/>
            <rFont val="ＭＳ Ｐゴシック"/>
            <family val="3"/>
            <charset val="128"/>
          </rPr>
          <t>93Q2までは金融・保険業。</t>
        </r>
      </text>
    </comment>
    <comment ref="GJ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民間と家計と対家計で実質積み上がりを仮定。</t>
        </r>
      </text>
    </comment>
    <comment ref="GR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民間最終消費支出と等しいと仮定。</t>
        </r>
      </text>
    </comment>
    <comment ref="IM4" authorId="0" shapeId="0">
      <text>
        <r>
          <rPr>
            <sz val="11"/>
            <color indexed="81"/>
            <rFont val="ＭＳ Ｐゴシック"/>
            <family val="3"/>
            <charset val="128"/>
          </rPr>
          <t>sugo.ueda.2008JJIE
Capital utilization rates are available only for manufacturing firms. Meanwhile, manufacturing firms account only for twenty percent of GDP, and non-manufacturing firms may adjust capital utilization rates to a lesser extent than manufacturing firms. Hence, simply using released statistics may result in over-estimating the effect of capital utilization. This paper therefore makes the following admittedly ad hoc adjustment: we multiply our data series by 0.6, on the assumption that half of non-manufacturing firms have the same utilization rates as manufacturing firms and that the other firms keep utilization rates constant.</t>
        </r>
      </text>
    </comment>
    <comment ref="ES7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段差があるがTOPIX見ると整合的な動き。</t>
        </r>
      </text>
    </comment>
    <comment ref="AF149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2016暦年デフレータは前暦年横置き</t>
        </r>
      </text>
    </comment>
  </commentList>
</comments>
</file>

<file path=xl/sharedStrings.xml><?xml version="1.0" encoding="utf-8"?>
<sst xmlns="http://schemas.openxmlformats.org/spreadsheetml/2006/main" count="11912" uniqueCount="1836">
  <si>
    <t>＊財貨・サービスの純輸出は連鎖方式での計算ができないため、財貨・サービスの輸出－財貨・サービスの輸入により求めている。このため寄与度とは符号が一致しない場合がある。</t>
  </si>
  <si>
    <t>＊開差＝国内総生産(支出側)－国内総生産(支出側)の内訳項目計</t>
  </si>
  <si>
    <t>10-12.</t>
  </si>
  <si>
    <t>7- 9.</t>
  </si>
  <si>
    <t>4- 6.</t>
  </si>
  <si>
    <t>2011/ 1- 3.</t>
  </si>
  <si>
    <t>2010/ 1- 3.</t>
  </si>
  <si>
    <t>2009/ 1- 3.</t>
  </si>
  <si>
    <t>2008/ 1- 3.</t>
  </si>
  <si>
    <t>2007/ 1- 3.</t>
  </si>
  <si>
    <t>2006/ 1- 3.</t>
  </si>
  <si>
    <t>2005/ 1- 3.</t>
  </si>
  <si>
    <t>2004/ 1- 3.</t>
  </si>
  <si>
    <t>2003/ 1- 3.</t>
  </si>
  <si>
    <t>2002/ 1- 3.</t>
  </si>
  <si>
    <t>2001/ 1- 3.</t>
  </si>
  <si>
    <t>2000/ 1- 3.</t>
  </si>
  <si>
    <t>1999/ 1- 3.</t>
  </si>
  <si>
    <t>1998/ 1- 3.</t>
  </si>
  <si>
    <t>1997/ 1- 3.</t>
  </si>
  <si>
    <t>1996/ 1- 3.</t>
  </si>
  <si>
    <t>1995/ 1- 3.</t>
  </si>
  <si>
    <t>1994/ 1- 3.</t>
  </si>
  <si>
    <t>Payment</t>
  </si>
  <si>
    <t>Receipt</t>
  </si>
  <si>
    <t>Net</t>
  </si>
  <si>
    <t>Imports</t>
  </si>
  <si>
    <t>Exports</t>
  </si>
  <si>
    <t>Net Exports</t>
  </si>
  <si>
    <t>Consumption ofHouseholds</t>
  </si>
  <si>
    <t>Gross Fixed CapitalFormation</t>
  </si>
  <si>
    <t>PublicDemand</t>
  </si>
  <si>
    <t>PrivateDemand</t>
  </si>
  <si>
    <t>DomesticDemand</t>
  </si>
  <si>
    <t>GNI</t>
  </si>
  <si>
    <t>Income from /to the Rest of the World</t>
  </si>
  <si>
    <t>GDI</t>
  </si>
  <si>
    <t>TradingGains/Losses</t>
  </si>
  <si>
    <t>Residual</t>
  </si>
  <si>
    <t>Goods &amp; Services</t>
  </si>
  <si>
    <t>Changein PublicInventories</t>
  </si>
  <si>
    <t>PublicInvestment</t>
  </si>
  <si>
    <t>GovernmentConsumption</t>
  </si>
  <si>
    <t>Changein PrivateInventories</t>
  </si>
  <si>
    <t>Private Non-Resi.Investment</t>
  </si>
  <si>
    <t>PrivateResidentialInvestment</t>
  </si>
  <si>
    <t>ExcludingImputed Rent</t>
  </si>
  <si>
    <t>PrivateConsumption</t>
  </si>
  <si>
    <t>GDP(Expenditure Approach)</t>
  </si>
  <si>
    <t>除く持ち家の帰属家賃</t>
  </si>
  <si>
    <t>輸入</t>
  </si>
  <si>
    <t>輸出</t>
  </si>
  <si>
    <t>支払</t>
  </si>
  <si>
    <t>受取</t>
  </si>
  <si>
    <t>純受取</t>
  </si>
  <si>
    <t>純輸出</t>
  </si>
  <si>
    <t>家計最終消費支出</t>
  </si>
  <si>
    <t>財貨・サービス</t>
  </si>
  <si>
    <t>総固定資本形成</t>
  </si>
  <si>
    <t>公的需要</t>
  </si>
  <si>
    <t>民間需要</t>
  </si>
  <si>
    <t>国内需要</t>
  </si>
  <si>
    <t>国民総所得</t>
  </si>
  <si>
    <t>海外からの所得</t>
  </si>
  <si>
    <t>国内総所得</t>
  </si>
  <si>
    <t>交易利得</t>
  </si>
  <si>
    <t>開差</t>
  </si>
  <si>
    <t>公的在庫品増加</t>
  </si>
  <si>
    <t>公的固定資本形成</t>
  </si>
  <si>
    <t>政府最終消費支出</t>
  </si>
  <si>
    <t>民間在庫品増加</t>
  </si>
  <si>
    <t>民間企業設備</t>
  </si>
  <si>
    <t>民間住宅</t>
  </si>
  <si>
    <t>民間最終消費支出</t>
  </si>
  <si>
    <t>国内総生産(支出側)</t>
  </si>
  <si>
    <t>&lt;cf&gt;</t>
  </si>
  <si>
    <t>Real Gross Domestic Product (seasonally adjusted series)</t>
  </si>
  <si>
    <t>&lt;参考&gt;</t>
  </si>
  <si>
    <t>実質季節調整系列</t>
  </si>
  <si>
    <t>＊総固定資本形成＝民間住宅＋民間企業設備＋公的固定資本形成</t>
  </si>
  <si>
    <t>(Billion Yen)</t>
  </si>
  <si>
    <t>Nominal Gross Domestic Product (seasonally adjusted series)</t>
  </si>
  <si>
    <t>(単位:10億円)</t>
  </si>
  <si>
    <t>名目季節調整系列</t>
  </si>
  <si>
    <t>＊年率で表示している。</t>
  </si>
  <si>
    <t>Services（Including DirectPurchasesAbroad byResidentHouseholds)</t>
  </si>
  <si>
    <t>Goods</t>
  </si>
  <si>
    <t>Services（Including DirectPurchases in theDomestic Marketby Non-ResidentHouseholds)</t>
  </si>
  <si>
    <t>Imports(id, at §Ｉ)</t>
  </si>
  <si>
    <t>Exports(id, at §Ｉ)</t>
  </si>
  <si>
    <t>Net Exports(id, at §Ｉ)</t>
  </si>
  <si>
    <t>Services</t>
  </si>
  <si>
    <t>Non-DurableGoods</t>
  </si>
  <si>
    <t>Semi-DurableGoods</t>
  </si>
  <si>
    <t>DurableGoods</t>
  </si>
  <si>
    <t>Domestic FinalConsumptionExpenditure ofHouseholds</t>
  </si>
  <si>
    <t xml:space="preserve">(Less) DirectPurchases inthe DomesticMarket byNon-ResidentHouseholds </t>
  </si>
  <si>
    <t>DirectPurchasesAbroad byResidentHouseholds</t>
  </si>
  <si>
    <t>Consumptionof Households(id, at §Ｉ)</t>
  </si>
  <si>
    <t>サービス（含む居住者家計の海外での直接購入）</t>
  </si>
  <si>
    <t>財貨</t>
  </si>
  <si>
    <t>サービス（含む非居住者家計の国内での直接購入）</t>
  </si>
  <si>
    <t>サービス</t>
  </si>
  <si>
    <t>非耐久財</t>
  </si>
  <si>
    <t>半耐久財</t>
  </si>
  <si>
    <t>耐久財</t>
  </si>
  <si>
    <t>輸入（再掲）</t>
  </si>
  <si>
    <t>輸出（再掲）</t>
  </si>
  <si>
    <t>純輸出（再掲）</t>
  </si>
  <si>
    <t>国内家計最終消費支出</t>
  </si>
  <si>
    <t>（控除）非居住者家計の国内での直接購入</t>
  </si>
  <si>
    <t>居住者家計の海外での直接購入</t>
  </si>
  <si>
    <t>家計最終消費支出（再掲）</t>
  </si>
  <si>
    <t>Real (seasonally adjusted series)</t>
  </si>
  <si>
    <t>Nominal (seasonally adjusted series)</t>
  </si>
  <si>
    <t>　２．実質値について、名目雇用者報酬を家計最終消費支出（除く持ち家の帰属家賃及びFISIM）デフレーターで除して算出した参考値。</t>
  </si>
  <si>
    <t>　１．名目値（季節調整系列）について、1980（昭和55）年1-3月期～直近期の原系列に季節調整を行い作成している。なお、季節調整系列は毎回1980（昭和55）年1-3月期まで遡及して改定されることから、最新の速報を利用されたい。</t>
  </si>
  <si>
    <t>使用上の注意</t>
  </si>
  <si>
    <t>＊＊前年同期比、前年比　% changes from the previous year　　　　　　＊＊＊前期比　% changes from the previous quarter (not annualized)　</t>
  </si>
  <si>
    <t>7-9.</t>
  </si>
  <si>
    <t>4-6.</t>
  </si>
  <si>
    <t>1-3.</t>
  </si>
  <si>
    <t xml:space="preserve"> 2011/</t>
  </si>
  <si>
    <t xml:space="preserve"> 2010/</t>
  </si>
  <si>
    <t xml:space="preserve"> 2009/</t>
  </si>
  <si>
    <t xml:space="preserve"> 2008/</t>
  </si>
  <si>
    <t xml:space="preserve"> 2007/</t>
  </si>
  <si>
    <t xml:space="preserve"> 2006/</t>
  </si>
  <si>
    <t xml:space="preserve"> 2005/</t>
  </si>
  <si>
    <t xml:space="preserve"> 2004/</t>
  </si>
  <si>
    <t xml:space="preserve"> 2003/</t>
  </si>
  <si>
    <t xml:space="preserve"> 2002/</t>
  </si>
  <si>
    <t>2010/4-3.</t>
  </si>
  <si>
    <t>2009/4-3.</t>
  </si>
  <si>
    <t xml:space="preserve"> 2001/</t>
  </si>
  <si>
    <t>2008/4-3.</t>
  </si>
  <si>
    <t>2007/4-3.</t>
  </si>
  <si>
    <t>2006/4-3.</t>
  </si>
  <si>
    <t>2005/4-3.</t>
  </si>
  <si>
    <t>2000/</t>
  </si>
  <si>
    <t>2004/4-3.</t>
  </si>
  <si>
    <t>2003/4-3.</t>
  </si>
  <si>
    <t>2002/4-3.</t>
  </si>
  <si>
    <t>2001/4-3.</t>
  </si>
  <si>
    <t>1999/</t>
  </si>
  <si>
    <t>2000/4-3.</t>
  </si>
  <si>
    <t>1999/4-3.</t>
  </si>
  <si>
    <t>1998/4-3.</t>
  </si>
  <si>
    <t>1997/4-3.</t>
  </si>
  <si>
    <t>1998/</t>
  </si>
  <si>
    <t>1996/4-3.</t>
  </si>
  <si>
    <t>1995/4-3.</t>
  </si>
  <si>
    <t>1994/4-3.</t>
  </si>
  <si>
    <t>1993/4-3.</t>
  </si>
  <si>
    <t>1997/</t>
  </si>
  <si>
    <t>1992/4-3.</t>
  </si>
  <si>
    <t>1991/4-3.</t>
  </si>
  <si>
    <t>1990/4-3.</t>
  </si>
  <si>
    <t>1989/4-3.</t>
  </si>
  <si>
    <t>1996/</t>
  </si>
  <si>
    <t>1988/4-3.</t>
  </si>
  <si>
    <t>1987/4-3.</t>
  </si>
  <si>
    <t>1986/4-3.</t>
  </si>
  <si>
    <t>1985/4-3.</t>
  </si>
  <si>
    <t>1995/</t>
  </si>
  <si>
    <t>1984/4-3.</t>
  </si>
  <si>
    <t>1983/4-3.</t>
  </si>
  <si>
    <t>1982/4-3.</t>
  </si>
  <si>
    <t>1981/4-3.</t>
  </si>
  <si>
    <t>1994/</t>
  </si>
  <si>
    <t>1980/4-3.</t>
  </si>
  <si>
    <t>1993/</t>
  </si>
  <si>
    <t>1992/</t>
  </si>
  <si>
    <t>1991/</t>
  </si>
  <si>
    <t>1990/</t>
  </si>
  <si>
    <t>1989/</t>
  </si>
  <si>
    <t>1988/</t>
  </si>
  <si>
    <t>1987/</t>
  </si>
  <si>
    <t>1986/</t>
  </si>
  <si>
    <t>1985/</t>
  </si>
  <si>
    <t>1984/</t>
  </si>
  <si>
    <t>1983/</t>
  </si>
  <si>
    <t>1982/</t>
  </si>
  <si>
    <t>1981/</t>
  </si>
  <si>
    <t>1980/</t>
  </si>
  <si>
    <t>(**)</t>
  </si>
  <si>
    <t>billion yen</t>
  </si>
  <si>
    <t>(***)</t>
  </si>
  <si>
    <t>実数</t>
  </si>
  <si>
    <t>Fiscal year , Calendar year</t>
  </si>
  <si>
    <t>Seasonally adjusted series</t>
  </si>
  <si>
    <t>Original series</t>
  </si>
  <si>
    <t>年度 、 暦年</t>
  </si>
  <si>
    <t>四半期・季節調整系列</t>
  </si>
  <si>
    <t>四半期・原系列</t>
  </si>
  <si>
    <t>Chained (2005) yen</t>
  </si>
  <si>
    <t>AT CURRENT PRICES</t>
  </si>
  <si>
    <t>実　　　　　質(2005暦年連鎖価格)</t>
  </si>
  <si>
    <t>名　　　　　目</t>
  </si>
  <si>
    <t>(単位:10億円、%)</t>
  </si>
  <si>
    <t>Compensation of Employees</t>
  </si>
  <si>
    <t>10- 12.</t>
  </si>
  <si>
    <t xml:space="preserve"> 10- 12.</t>
  </si>
  <si>
    <t xml:space="preserve"> 7- 9.</t>
  </si>
  <si>
    <t xml:space="preserve"> 4- 6.</t>
  </si>
  <si>
    <t xml:space="preserve">      4- 6.</t>
  </si>
  <si>
    <t>1993/ 1- 3.</t>
  </si>
  <si>
    <t>1992/ 1- 3.</t>
  </si>
  <si>
    <t>1991/ 1- 3.</t>
  </si>
  <si>
    <t>1990/ 1- 3.</t>
  </si>
  <si>
    <t>1989/ 1- 3.</t>
  </si>
  <si>
    <t>1988/ 1- 3.</t>
  </si>
  <si>
    <t>1987/ 1- 3.</t>
  </si>
  <si>
    <t>1986/ 1- 3.</t>
  </si>
  <si>
    <t>1985/ 1- 3.</t>
  </si>
  <si>
    <t>1984/ 1- 3.</t>
  </si>
  <si>
    <t>1983/ 1- 3.</t>
  </si>
  <si>
    <t>1982/ 1- 3.</t>
  </si>
  <si>
    <t>1981/ 1- 3.</t>
  </si>
  <si>
    <t>1980/ 1- 3.</t>
  </si>
  <si>
    <t>Gross fixed capitalformation</t>
  </si>
  <si>
    <t>Income from /to the rest of the world</t>
  </si>
  <si>
    <t>Tradinggains/losses</t>
  </si>
  <si>
    <t>PublicInventory</t>
  </si>
  <si>
    <t>PrivateInventory</t>
  </si>
  <si>
    <t>Excludingimputed rent</t>
  </si>
  <si>
    <t>GDP(expenditure approach)</t>
  </si>
  <si>
    <t>(Billions of chained (2000) yen)</t>
  </si>
  <si>
    <t>(単位:2000暦年連鎖価格、10億円)</t>
  </si>
  <si>
    <t>Domestic Demand</t>
  </si>
  <si>
    <t>(billion yen)</t>
  </si>
  <si>
    <t>Services（including directpurchasesabroad byresidenthouseholds)</t>
  </si>
  <si>
    <t>Services（including directpurchases in thedomestic marketby non-residenthouseholds)</t>
  </si>
  <si>
    <t>Non-durablegoods</t>
  </si>
  <si>
    <t>Semi-durablegoods</t>
  </si>
  <si>
    <t>Durablegoods</t>
  </si>
  <si>
    <t>Domestic finalconsumptionexpenditure ofhouseholds</t>
  </si>
  <si>
    <t xml:space="preserve">(Less) Directpurchases inthe domesticmarket bynon-residenthouseholds </t>
  </si>
  <si>
    <t xml:space="preserve">Directpurchasesabroad byresidenthouseholds </t>
  </si>
  <si>
    <t>Consumptionof households(id, at §Ｉ)</t>
  </si>
  <si>
    <t xml:space="preserve"> 2011/ 1- 3.</t>
  </si>
  <si>
    <t xml:space="preserve"> 2010/ 1- 3.</t>
  </si>
  <si>
    <t xml:space="preserve"> 2009/ 1- 3.</t>
  </si>
  <si>
    <t>Domestic final consumption expenditure of households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</si>
  <si>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</si>
  <si>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</si>
  <si>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</si>
  <si>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</si>
  <si>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</si>
  <si>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</si>
  <si>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</si>
  <si>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</si>
  <si>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</si>
  <si>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</si>
  <si>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</si>
  <si>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</si>
  <si>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</si>
  <si>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</si>
  <si>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</si>
  <si>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</si>
  <si>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</si>
  <si>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</si>
  <si>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</si>
  <si>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</si>
  <si>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</si>
  <si>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</si>
  <si>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</si>
  <si>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</si>
  <si>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</si>
  <si>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</si>
  <si>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</si>
  <si>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</si>
  <si>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</si>
  <si>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</si>
  <si>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</si>
  <si>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</si>
  <si>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</si>
  <si>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</si>
  <si>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</si>
  <si>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</si>
  <si>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</si>
  <si>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</si>
  <si>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</si>
  <si>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</si>
  <si>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</si>
  <si>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</si>
  <si>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</si>
  <si>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</si>
  <si>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</si>
  <si>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</si>
  <si>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</si>
  <si>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</si>
  <si>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</si>
  <si>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</si>
  <si>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</si>
  <si>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</si>
  <si>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</si>
  <si>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</si>
  <si>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</si>
  <si>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</si>
  <si>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</si>
  <si>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</si>
  <si>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</si>
  <si>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</si>
  <si>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</si>
  <si>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</si>
  <si>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</si>
  <si>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</si>
  <si>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</si>
  <si>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</si>
  <si>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</si>
  <si>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</si>
  <si>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</si>
  <si>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</si>
  <si>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</si>
  <si>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</si>
  <si>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</si>
  <si>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</si>
  <si>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</si>
  <si>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</si>
  <si>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</si>
  <si>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</si>
  <si>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</si>
  <si>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</si>
  <si>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</si>
  <si>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</si>
  <si>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</si>
  <si>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</si>
  <si>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</si>
  <si>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</si>
  <si>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</si>
  <si>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</si>
  <si>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</si>
  <si>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</si>
  <si>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</si>
  <si>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</si>
  <si>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</si>
  <si>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</si>
  <si>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</si>
  <si>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</si>
  <si>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</si>
  <si>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</si>
  <si>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</si>
  <si>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</si>
  <si>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</si>
  <si>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</si>
  <si>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</si>
  <si>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</si>
  <si>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</si>
  <si>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</si>
  <si>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</si>
  <si>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</si>
  <si>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</si>
  <si>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</si>
  <si>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</si>
  <si>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</si>
  <si>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</si>
  <si>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</si>
  <si>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</si>
  <si>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</si>
  <si>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</si>
  <si>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</si>
  <si>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</si>
  <si>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</si>
  <si>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</si>
  <si>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</si>
  <si>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</si>
  <si>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</si>
  <si>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</si>
  <si>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</si>
  <si>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</si>
  <si>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</si>
  <si>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</si>
  <si>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</si>
  <si>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</si>
  <si>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</si>
  <si>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JP</t>
    <phoneticPr fontId="6"/>
  </si>
  <si>
    <t>EN</t>
    <phoneticPr fontId="6"/>
  </si>
  <si>
    <t>データコード</t>
  </si>
  <si>
    <t>FF'FOF_FFAS411L330</t>
  </si>
  <si>
    <t>FF'FOF_FFAS411L331</t>
  </si>
  <si>
    <t>FF'FFSA260L210</t>
  </si>
  <si>
    <t>系列名称</t>
  </si>
  <si>
    <t>負債・株式・出資金／民間非金融法人企業／ストック</t>
  </si>
  <si>
    <t>負債・－うち株式／民間非金融法人企業／ストック</t>
  </si>
  <si>
    <t>（更新停止）負債・－株式／法人企業／ストック</t>
  </si>
  <si>
    <t>コールレート</t>
    <phoneticPr fontId="6"/>
  </si>
  <si>
    <t>NSR</t>
    <phoneticPr fontId="6"/>
  </si>
  <si>
    <t>CXN</t>
    <phoneticPr fontId="6"/>
  </si>
  <si>
    <t>暦年デフレーター</t>
  </si>
  <si>
    <t>Calendar Year</t>
  </si>
  <si>
    <t>1994/1-12.</t>
  </si>
  <si>
    <t>***</t>
  </si>
  <si>
    <t>1995/1-12.</t>
  </si>
  <si>
    <t>1996/1-12.</t>
  </si>
  <si>
    <t>1997/1-12.</t>
  </si>
  <si>
    <t>1998/1-12.</t>
  </si>
  <si>
    <t>1999/1-12.</t>
  </si>
  <si>
    <t>2000/1-12.</t>
  </si>
  <si>
    <t>2001/1-12.</t>
  </si>
  <si>
    <t>2002/1-12.</t>
  </si>
  <si>
    <t>2003/1-12.</t>
  </si>
  <si>
    <t>2004/1-12.</t>
  </si>
  <si>
    <t>2005/1-12.</t>
  </si>
  <si>
    <t>2006/1-12.</t>
  </si>
  <si>
    <t>2007/1-12.</t>
  </si>
  <si>
    <t>2008/1-12.</t>
  </si>
  <si>
    <t>2009/1-12.</t>
  </si>
  <si>
    <t>2010/1-12.</t>
  </si>
  <si>
    <t>2011/1-12.</t>
  </si>
  <si>
    <t>＊暦年デフレーター原系列＝（名目原系列 / 実質原系列）×１００</t>
  </si>
  <si>
    <t>(2000暦年＝100)</t>
  </si>
  <si>
    <t>Deflators (calendar year)</t>
  </si>
  <si>
    <t>(Calendar year of 2000 = 100)</t>
  </si>
  <si>
    <t>暦年</t>
  </si>
  <si>
    <t>1980/1-12.</t>
  </si>
  <si>
    <t>1981/1-12.</t>
  </si>
  <si>
    <t>1982/1-12.</t>
  </si>
  <si>
    <t>1983/1-12.</t>
  </si>
  <si>
    <t>1984/1-12.</t>
  </si>
  <si>
    <t>1985/1-12.</t>
  </si>
  <si>
    <t>1986/1-12.</t>
  </si>
  <si>
    <t>1987/1-12.</t>
  </si>
  <si>
    <t>1988/1-12.</t>
  </si>
  <si>
    <t>1989/1-12.</t>
  </si>
  <si>
    <t>1990/1-12.</t>
  </si>
  <si>
    <t>1991/1-12.</t>
  </si>
  <si>
    <t>1992/1-12.</t>
  </si>
  <si>
    <t>1993/1-12.</t>
  </si>
  <si>
    <t xml:space="preserve"> </t>
  </si>
  <si>
    <t>PrivateNon-Resi.Investment</t>
  </si>
  <si>
    <t>＊在庫デフレーターは暦年平均デフレーターである。</t>
  </si>
  <si>
    <t>名目</t>
    <rPh sb="0" eb="2">
      <t>メイモク</t>
    </rPh>
    <phoneticPr fontId="6"/>
  </si>
  <si>
    <t>XN</t>
    <phoneticPr fontId="6"/>
  </si>
  <si>
    <t>ICDN</t>
    <phoneticPr fontId="6"/>
  </si>
  <si>
    <t>実質</t>
    <rPh sb="0" eb="2">
      <t>ジッシツ</t>
    </rPh>
    <phoneticPr fontId="6"/>
  </si>
  <si>
    <t>CX</t>
    <phoneticPr fontId="6"/>
  </si>
  <si>
    <t>X</t>
    <phoneticPr fontId="6"/>
  </si>
  <si>
    <t>ICD</t>
    <phoneticPr fontId="6"/>
  </si>
  <si>
    <t>PCX</t>
    <phoneticPr fontId="6"/>
  </si>
  <si>
    <t>PX</t>
    <phoneticPr fontId="6"/>
  </si>
  <si>
    <t>PICD</t>
    <phoneticPr fontId="6"/>
  </si>
  <si>
    <t>FF'FOF_FFAS122L330</t>
  </si>
  <si>
    <t>FF'FOF_FFAS122L331</t>
  </si>
  <si>
    <t>FF'FFSA122L210</t>
  </si>
  <si>
    <t>負債・株式・出資金／国内銀行／ストック</t>
  </si>
  <si>
    <t>負債・－うち株式／国内銀行／ストック</t>
  </si>
  <si>
    <t>（更新停止）負債・－株式／国内銀行／ストック</t>
  </si>
  <si>
    <t xml:space="preserve">      </t>
  </si>
  <si>
    <t>NB</t>
    <phoneticPr fontId="6"/>
  </si>
  <si>
    <t>NEC+NEB</t>
    <phoneticPr fontId="6"/>
  </si>
  <si>
    <t>NON-DURABLE</t>
    <phoneticPr fontId="6"/>
  </si>
  <si>
    <t>DURABLE</t>
    <phoneticPr fontId="6"/>
  </si>
  <si>
    <t>C</t>
    <phoneticPr fontId="6"/>
  </si>
  <si>
    <t>X</t>
    <phoneticPr fontId="6"/>
  </si>
  <si>
    <t>I</t>
    <phoneticPr fontId="6"/>
  </si>
  <si>
    <t>実質（まとめ）</t>
    <rPh sb="0" eb="2">
      <t>ジッシツ</t>
    </rPh>
    <phoneticPr fontId="6"/>
  </si>
  <si>
    <t>名目（まとめ）</t>
    <rPh sb="0" eb="2">
      <t>メイモク</t>
    </rPh>
    <phoneticPr fontId="6"/>
  </si>
  <si>
    <t>デフレーター（まとめ）</t>
    <phoneticPr fontId="6"/>
  </si>
  <si>
    <t>CHECK</t>
    <phoneticPr fontId="6"/>
  </si>
  <si>
    <t>簡易デフレーター</t>
    <rPh sb="0" eb="2">
      <t>カンイ</t>
    </rPh>
    <phoneticPr fontId="6"/>
  </si>
  <si>
    <t>↓左より</t>
    <rPh sb="1" eb="2">
      <t>ヒダリ</t>
    </rPh>
    <phoneticPr fontId="6"/>
  </si>
  <si>
    <t>NONDUR</t>
    <phoneticPr fontId="6"/>
  </si>
  <si>
    <t>DUR</t>
    <phoneticPr fontId="6"/>
  </si>
  <si>
    <t>nondu chain</t>
    <phoneticPr fontId="6"/>
  </si>
  <si>
    <t>dur kanni</t>
    <phoneticPr fontId="6"/>
  </si>
  <si>
    <t>dur chain</t>
    <phoneticPr fontId="6"/>
  </si>
  <si>
    <t>nondu kanni</t>
    <phoneticPr fontId="6"/>
  </si>
  <si>
    <t>暦年デフレーター 2005base</t>
    <rPh sb="0" eb="2">
      <t>レキネン</t>
    </rPh>
    <phoneticPr fontId="6"/>
  </si>
  <si>
    <t>暦年デフレーター 2000base</t>
    <rPh sb="0" eb="2">
      <t>レキネン</t>
    </rPh>
    <phoneticPr fontId="6"/>
  </si>
  <si>
    <r>
      <rPr>
        <b/>
        <sz val="11"/>
        <color indexed="8"/>
        <rFont val="ＭＳ Ｐゴシック"/>
        <family val="3"/>
        <charset val="128"/>
      </rPr>
      <t>前</t>
    </r>
    <r>
      <rPr>
        <sz val="11"/>
        <color indexed="8"/>
        <rFont val="ＭＳ Ｐゴシック"/>
        <family val="3"/>
        <charset val="128"/>
      </rPr>
      <t>暦年デフレーター 2005base</t>
    </r>
    <rPh sb="0" eb="1">
      <t>ゼン</t>
    </rPh>
    <rPh sb="1" eb="3">
      <t>レキネン</t>
    </rPh>
    <phoneticPr fontId="6"/>
  </si>
  <si>
    <t>H12</t>
  </si>
  <si>
    <t>合計</t>
    <rPh sb="0" eb="2">
      <t>ゴウケイ</t>
    </rPh>
    <phoneticPr fontId="6"/>
  </si>
  <si>
    <t>サービス業</t>
    <phoneticPr fontId="6"/>
  </si>
  <si>
    <t>不動産業</t>
    <phoneticPr fontId="6"/>
  </si>
  <si>
    <t>その他金融業</t>
  </si>
  <si>
    <t>保険業</t>
  </si>
  <si>
    <t>証券、商品先物取引業</t>
  </si>
  <si>
    <t>銀行業</t>
    <phoneticPr fontId="6"/>
  </si>
  <si>
    <t>小売業</t>
  </si>
  <si>
    <t>卸売業</t>
    <phoneticPr fontId="6"/>
  </si>
  <si>
    <t>通信業</t>
    <rPh sb="0" eb="2">
      <t>ツウシン</t>
    </rPh>
    <rPh sb="2" eb="3">
      <t>ギョウ</t>
    </rPh>
    <phoneticPr fontId="6"/>
  </si>
  <si>
    <t>倉庫・運輸関連業</t>
    <phoneticPr fontId="6"/>
  </si>
  <si>
    <t>空運業</t>
    <phoneticPr fontId="6"/>
  </si>
  <si>
    <t>海運業</t>
    <phoneticPr fontId="6"/>
  </si>
  <si>
    <t>陸運業</t>
    <phoneticPr fontId="6"/>
  </si>
  <si>
    <t>電気・ガス業</t>
    <phoneticPr fontId="6"/>
  </si>
  <si>
    <t>その他製品</t>
    <phoneticPr fontId="6"/>
  </si>
  <si>
    <t>精密機器</t>
    <phoneticPr fontId="6"/>
  </si>
  <si>
    <t>輸送用機器</t>
    <phoneticPr fontId="6"/>
  </si>
  <si>
    <t>電気機器</t>
    <phoneticPr fontId="6"/>
  </si>
  <si>
    <t>機械</t>
    <phoneticPr fontId="6"/>
  </si>
  <si>
    <t>金属製品</t>
    <phoneticPr fontId="6"/>
  </si>
  <si>
    <t>非鉄金属</t>
    <phoneticPr fontId="6"/>
  </si>
  <si>
    <t>鉄鋼</t>
    <phoneticPr fontId="6"/>
  </si>
  <si>
    <t>ガラス・土石製品</t>
    <phoneticPr fontId="6"/>
  </si>
  <si>
    <t>ゴム製品</t>
    <phoneticPr fontId="6"/>
  </si>
  <si>
    <t>石油・石炭製品</t>
    <phoneticPr fontId="6"/>
  </si>
  <si>
    <t>医薬品</t>
  </si>
  <si>
    <t>化学</t>
    <phoneticPr fontId="6"/>
  </si>
  <si>
    <t>パルプ・紙</t>
    <phoneticPr fontId="6"/>
  </si>
  <si>
    <t>繊維製品</t>
    <phoneticPr fontId="6"/>
  </si>
  <si>
    <t>食料品</t>
    <phoneticPr fontId="6"/>
  </si>
  <si>
    <t>建設業</t>
    <phoneticPr fontId="6"/>
  </si>
  <si>
    <t>鉱業</t>
    <phoneticPr fontId="6"/>
  </si>
  <si>
    <t>水産・農林業</t>
    <phoneticPr fontId="6"/>
  </si>
  <si>
    <t/>
  </si>
  <si>
    <t>H11</t>
  </si>
  <si>
    <t>H10</t>
  </si>
  <si>
    <t>H9</t>
  </si>
  <si>
    <t>H8</t>
  </si>
  <si>
    <t>H7</t>
  </si>
  <si>
    <t>H6</t>
  </si>
  <si>
    <t>H5</t>
  </si>
  <si>
    <t>証券業</t>
    <phoneticPr fontId="6"/>
  </si>
  <si>
    <t>H4</t>
  </si>
  <si>
    <t>H3</t>
  </si>
  <si>
    <t>H2</t>
  </si>
  <si>
    <t>H1</t>
  </si>
  <si>
    <t>S63</t>
  </si>
  <si>
    <t>S62</t>
  </si>
  <si>
    <t>S61</t>
  </si>
  <si>
    <t>S60</t>
  </si>
  <si>
    <t>S59</t>
  </si>
  <si>
    <t>S58</t>
  </si>
  <si>
    <t>S57</t>
  </si>
  <si>
    <t>S56</t>
  </si>
  <si>
    <t>S55</t>
  </si>
  <si>
    <t>S54</t>
  </si>
  <si>
    <t>S53</t>
  </si>
  <si>
    <t>S52</t>
  </si>
  <si>
    <t>S51</t>
  </si>
  <si>
    <t>S50</t>
  </si>
  <si>
    <t>S49</t>
  </si>
  <si>
    <t>S48</t>
  </si>
  <si>
    <t>S47</t>
  </si>
  <si>
    <t>S46</t>
  </si>
  <si>
    <t>S45</t>
  </si>
  <si>
    <t>サービス業</t>
    <rPh sb="4" eb="5">
      <t>ギョウ</t>
    </rPh>
    <phoneticPr fontId="6"/>
  </si>
  <si>
    <t>金融・保険業</t>
    <rPh sb="0" eb="2">
      <t>キンユウ</t>
    </rPh>
    <rPh sb="3" eb="5">
      <t>ホケン</t>
    </rPh>
    <rPh sb="5" eb="6">
      <t>ギョウ</t>
    </rPh>
    <phoneticPr fontId="6"/>
  </si>
  <si>
    <t>商業</t>
    <rPh sb="0" eb="2">
      <t>ショウギョウ</t>
    </rPh>
    <phoneticPr fontId="6"/>
  </si>
  <si>
    <t>倉庫・運輸関連業</t>
    <rPh sb="0" eb="2">
      <t>ソウコ</t>
    </rPh>
    <rPh sb="3" eb="5">
      <t>ウンユ</t>
    </rPh>
    <rPh sb="5" eb="7">
      <t>カンレン</t>
    </rPh>
    <rPh sb="7" eb="8">
      <t>ギョウ</t>
    </rPh>
    <phoneticPr fontId="6"/>
  </si>
  <si>
    <t>空運業</t>
    <rPh sb="0" eb="2">
      <t>クウウン</t>
    </rPh>
    <rPh sb="2" eb="3">
      <t>ギョウ</t>
    </rPh>
    <phoneticPr fontId="6"/>
  </si>
  <si>
    <t>海運業</t>
    <phoneticPr fontId="6"/>
  </si>
  <si>
    <t>陸運業</t>
    <phoneticPr fontId="6"/>
  </si>
  <si>
    <t>電気・ガス業</t>
    <rPh sb="0" eb="2">
      <t>デンキ</t>
    </rPh>
    <rPh sb="5" eb="6">
      <t>ギョウ</t>
    </rPh>
    <phoneticPr fontId="6"/>
  </si>
  <si>
    <t>その他製造業</t>
    <rPh sb="2" eb="3">
      <t>タ</t>
    </rPh>
    <rPh sb="3" eb="6">
      <t>セイゾウギョウ</t>
    </rPh>
    <phoneticPr fontId="6"/>
  </si>
  <si>
    <t>精密機器</t>
    <rPh sb="0" eb="2">
      <t>セイミツ</t>
    </rPh>
    <rPh sb="2" eb="4">
      <t>キキ</t>
    </rPh>
    <phoneticPr fontId="6"/>
  </si>
  <si>
    <t>輸送用機器</t>
    <rPh sb="0" eb="3">
      <t>ユソウヨウ</t>
    </rPh>
    <rPh sb="3" eb="5">
      <t>キキ</t>
    </rPh>
    <phoneticPr fontId="6"/>
  </si>
  <si>
    <t>電気機器</t>
    <rPh sb="0" eb="2">
      <t>デンキ</t>
    </rPh>
    <rPh sb="2" eb="4">
      <t>キキ</t>
    </rPh>
    <phoneticPr fontId="6"/>
  </si>
  <si>
    <t>機械</t>
    <rPh sb="0" eb="2">
      <t>キカイ</t>
    </rPh>
    <phoneticPr fontId="6"/>
  </si>
  <si>
    <t>金属製品</t>
    <rPh sb="0" eb="2">
      <t>キンゾク</t>
    </rPh>
    <rPh sb="2" eb="4">
      <t>セイヒン</t>
    </rPh>
    <phoneticPr fontId="6"/>
  </si>
  <si>
    <t>非鉄金属</t>
    <rPh sb="0" eb="2">
      <t>ヒテツ</t>
    </rPh>
    <rPh sb="2" eb="4">
      <t>キンゾク</t>
    </rPh>
    <phoneticPr fontId="6"/>
  </si>
  <si>
    <t>鉄鋼</t>
    <rPh sb="0" eb="2">
      <t>テッコウ</t>
    </rPh>
    <phoneticPr fontId="6"/>
  </si>
  <si>
    <t>ガラス・土石製品</t>
    <rPh sb="4" eb="6">
      <t>ドセキ</t>
    </rPh>
    <rPh sb="6" eb="8">
      <t>セイヒン</t>
    </rPh>
    <phoneticPr fontId="6"/>
  </si>
  <si>
    <t>ゴム製品</t>
    <rPh sb="2" eb="4">
      <t>セイヒン</t>
    </rPh>
    <phoneticPr fontId="6"/>
  </si>
  <si>
    <t>石油・石炭製品</t>
    <rPh sb="0" eb="2">
      <t>セキユ</t>
    </rPh>
    <rPh sb="3" eb="5">
      <t>セキタン</t>
    </rPh>
    <rPh sb="5" eb="7">
      <t>セイヒン</t>
    </rPh>
    <phoneticPr fontId="6"/>
  </si>
  <si>
    <t>化学工業</t>
    <rPh sb="0" eb="2">
      <t>カガク</t>
    </rPh>
    <rPh sb="2" eb="4">
      <t>コウギョウ</t>
    </rPh>
    <phoneticPr fontId="6"/>
  </si>
  <si>
    <t>パルプ・紙</t>
    <rPh sb="4" eb="5">
      <t>カミ</t>
    </rPh>
    <phoneticPr fontId="6"/>
  </si>
  <si>
    <t>繊維業</t>
    <rPh sb="0" eb="2">
      <t>センイ</t>
    </rPh>
    <rPh sb="2" eb="3">
      <t>ギョウ</t>
    </rPh>
    <phoneticPr fontId="6"/>
  </si>
  <si>
    <t>食料品</t>
    <rPh sb="0" eb="3">
      <t>ショクリョウヒン</t>
    </rPh>
    <phoneticPr fontId="6"/>
  </si>
  <si>
    <t>建設業</t>
    <rPh sb="0" eb="3">
      <t>ケンセツギョウ</t>
    </rPh>
    <phoneticPr fontId="6"/>
  </si>
  <si>
    <t>鉱業</t>
    <rPh sb="0" eb="2">
      <t>コウギョウ</t>
    </rPh>
    <phoneticPr fontId="6"/>
  </si>
  <si>
    <t>水産・農林業</t>
    <rPh sb="0" eb="2">
      <t>スイサン</t>
    </rPh>
    <rPh sb="3" eb="5">
      <t>ノウリン</t>
    </rPh>
    <rPh sb="5" eb="6">
      <t>ギョウ</t>
    </rPh>
    <phoneticPr fontId="6"/>
  </si>
  <si>
    <t>S44</t>
  </si>
  <si>
    <t>S43</t>
  </si>
  <si>
    <t>S42</t>
  </si>
  <si>
    <t>不動産業</t>
    <phoneticPr fontId="6"/>
  </si>
  <si>
    <t>水産業</t>
    <rPh sb="0" eb="2">
      <t>スイサン</t>
    </rPh>
    <rPh sb="2" eb="3">
      <t>ギョウ</t>
    </rPh>
    <phoneticPr fontId="6"/>
  </si>
  <si>
    <t>S41</t>
  </si>
  <si>
    <t>S40</t>
  </si>
  <si>
    <t>S39</t>
  </si>
  <si>
    <t>S38</t>
  </si>
  <si>
    <t>S37</t>
  </si>
  <si>
    <t>S36</t>
  </si>
  <si>
    <t>S35</t>
  </si>
  <si>
    <t>倉庫業</t>
    <rPh sb="0" eb="2">
      <t>ソウコ</t>
    </rPh>
    <rPh sb="2" eb="3">
      <t>ギョウ</t>
    </rPh>
    <phoneticPr fontId="6"/>
  </si>
  <si>
    <t>S34</t>
  </si>
  <si>
    <t>S33</t>
  </si>
  <si>
    <t>S32</t>
  </si>
  <si>
    <t>不動産</t>
    <rPh sb="0" eb="3">
      <t>フドウサン</t>
    </rPh>
    <phoneticPr fontId="6"/>
  </si>
  <si>
    <t>金融・保険</t>
    <rPh sb="0" eb="2">
      <t>キンユウ</t>
    </rPh>
    <rPh sb="3" eb="5">
      <t>ホケン</t>
    </rPh>
    <phoneticPr fontId="6"/>
  </si>
  <si>
    <t>倉庫</t>
    <rPh sb="0" eb="2">
      <t>ソウコ</t>
    </rPh>
    <phoneticPr fontId="6"/>
  </si>
  <si>
    <t>海運</t>
    <rPh sb="0" eb="2">
      <t>カイウン</t>
    </rPh>
    <phoneticPr fontId="6"/>
  </si>
  <si>
    <t>陸運</t>
    <rPh sb="0" eb="2">
      <t>リクウン</t>
    </rPh>
    <phoneticPr fontId="6"/>
  </si>
  <si>
    <t>電気・ガス</t>
    <rPh sb="0" eb="2">
      <t>デンキ</t>
    </rPh>
    <phoneticPr fontId="6"/>
  </si>
  <si>
    <t>第一次金属</t>
    <rPh sb="0" eb="1">
      <t>ダイ</t>
    </rPh>
    <rPh sb="1" eb="3">
      <t>イチジ</t>
    </rPh>
    <rPh sb="3" eb="5">
      <t>キンゾク</t>
    </rPh>
    <phoneticPr fontId="6"/>
  </si>
  <si>
    <t>繊維</t>
    <rPh sb="0" eb="2">
      <t>センイ</t>
    </rPh>
    <phoneticPr fontId="6"/>
  </si>
  <si>
    <t>水産</t>
    <rPh sb="0" eb="2">
      <t>スイサン</t>
    </rPh>
    <phoneticPr fontId="6"/>
  </si>
  <si>
    <t>時価総額</t>
  </si>
  <si>
    <t>社数</t>
  </si>
  <si>
    <t>合計</t>
    <phoneticPr fontId="6"/>
  </si>
  <si>
    <t>サービス業</t>
    <phoneticPr fontId="6"/>
  </si>
  <si>
    <t>銀行業</t>
    <phoneticPr fontId="6"/>
  </si>
  <si>
    <t>小売業</t>
    <phoneticPr fontId="6"/>
  </si>
  <si>
    <t>卸売業</t>
    <phoneticPr fontId="6"/>
  </si>
  <si>
    <t>情報・通信業</t>
    <phoneticPr fontId="6"/>
  </si>
  <si>
    <t>倉庫・運輸関連業</t>
    <phoneticPr fontId="6"/>
  </si>
  <si>
    <t>空運業</t>
    <phoneticPr fontId="6"/>
  </si>
  <si>
    <t>電気・ガス業</t>
    <phoneticPr fontId="6"/>
  </si>
  <si>
    <t>その他製品</t>
    <phoneticPr fontId="6"/>
  </si>
  <si>
    <t>精密機器</t>
    <phoneticPr fontId="6"/>
  </si>
  <si>
    <t>輸送用機器</t>
    <phoneticPr fontId="6"/>
  </si>
  <si>
    <t>電気機器</t>
    <phoneticPr fontId="6"/>
  </si>
  <si>
    <t>機械</t>
    <phoneticPr fontId="6"/>
  </si>
  <si>
    <t>金属製品</t>
    <phoneticPr fontId="6"/>
  </si>
  <si>
    <t>非鉄金属</t>
    <phoneticPr fontId="6"/>
  </si>
  <si>
    <t>鉄鋼</t>
    <phoneticPr fontId="6"/>
  </si>
  <si>
    <t>ガラス・土石製品</t>
    <phoneticPr fontId="6"/>
  </si>
  <si>
    <t>ゴム製品</t>
    <phoneticPr fontId="6"/>
  </si>
  <si>
    <t>石油・石炭製品</t>
    <phoneticPr fontId="6"/>
  </si>
  <si>
    <t>医薬品</t>
    <phoneticPr fontId="6"/>
  </si>
  <si>
    <t>化学</t>
    <phoneticPr fontId="6"/>
  </si>
  <si>
    <t>パルプ・紙</t>
    <phoneticPr fontId="6"/>
  </si>
  <si>
    <t>繊維製品</t>
    <phoneticPr fontId="6"/>
  </si>
  <si>
    <t>食料品</t>
    <phoneticPr fontId="6"/>
  </si>
  <si>
    <t>建設業</t>
  </si>
  <si>
    <t>鉱業</t>
    <phoneticPr fontId="6"/>
  </si>
  <si>
    <t>水産・農林業</t>
    <phoneticPr fontId="6"/>
  </si>
  <si>
    <t>現在の業種</t>
    <rPh sb="0" eb="2">
      <t>ゲンザイ</t>
    </rPh>
    <rPh sb="3" eb="5">
      <t>ギョウシュ</t>
    </rPh>
    <phoneticPr fontId="6"/>
  </si>
  <si>
    <t>(単位：百万円 \mil.)</t>
    <rPh sb="1" eb="3">
      <t>タンイ</t>
    </rPh>
    <rPh sb="4" eb="6">
      <t>ヒャクマン</t>
    </rPh>
    <rPh sb="6" eb="7">
      <t>エン</t>
    </rPh>
    <phoneticPr fontId="6"/>
  </si>
  <si>
    <t>⑨　業種別月末時価総額(市場第一部）</t>
    <rPh sb="2" eb="4">
      <t>ギョウシュ</t>
    </rPh>
    <rPh sb="5" eb="7">
      <t>ゲツマツ</t>
    </rPh>
    <rPh sb="7" eb="9">
      <t>ジカ</t>
    </rPh>
    <rPh sb="12" eb="14">
      <t>シジョウ</t>
    </rPh>
    <rPh sb="14" eb="15">
      <t>ダイ</t>
    </rPh>
    <rPh sb="15" eb="17">
      <t>イチブ</t>
    </rPh>
    <phoneticPr fontId="6"/>
  </si>
  <si>
    <t>時価総額／銀行業</t>
    <rPh sb="0" eb="2">
      <t>ジカ</t>
    </rPh>
    <rPh sb="2" eb="4">
      <t>ソウガク</t>
    </rPh>
    <rPh sb="5" eb="8">
      <t>ギンコウギョウ</t>
    </rPh>
    <phoneticPr fontId="6"/>
  </si>
  <si>
    <t>時価総額／合計</t>
    <rPh sb="0" eb="2">
      <t>ジカ</t>
    </rPh>
    <rPh sb="2" eb="4">
      <t>ソウガク</t>
    </rPh>
    <rPh sb="5" eb="7">
      <t>ゴウケイ</t>
    </rPh>
    <phoneticPr fontId="6"/>
  </si>
  <si>
    <t>unit: bil\</t>
    <phoneticPr fontId="6"/>
  </si>
  <si>
    <t>証券、商品先物取引業</t>
    <phoneticPr fontId="6"/>
  </si>
  <si>
    <t>時価総額／証券、商品先物取引業</t>
    <rPh sb="0" eb="2">
      <t>ジカ</t>
    </rPh>
    <rPh sb="2" eb="4">
      <t>ソウガク</t>
    </rPh>
    <rPh sb="5" eb="7">
      <t>ショウケン</t>
    </rPh>
    <rPh sb="8" eb="10">
      <t>ショウヒン</t>
    </rPh>
    <rPh sb="10" eb="12">
      <t>サキモノ</t>
    </rPh>
    <rPh sb="12" eb="14">
      <t>トリヒキ</t>
    </rPh>
    <rPh sb="14" eb="15">
      <t>ギョウ</t>
    </rPh>
    <phoneticPr fontId="6"/>
  </si>
  <si>
    <t>保険業</t>
    <phoneticPr fontId="6"/>
  </si>
  <si>
    <t>時価総額／保険業</t>
    <rPh sb="0" eb="2">
      <t>ジカ</t>
    </rPh>
    <rPh sb="2" eb="4">
      <t>ソウガク</t>
    </rPh>
    <rPh sb="5" eb="8">
      <t>ホケンギョウ</t>
    </rPh>
    <phoneticPr fontId="6"/>
  </si>
  <si>
    <t>その他金融業</t>
    <phoneticPr fontId="6"/>
  </si>
  <si>
    <t>時価総額／その他金融業</t>
    <rPh sb="0" eb="2">
      <t>ジカ</t>
    </rPh>
    <rPh sb="2" eb="4">
      <t>ソウガク</t>
    </rPh>
    <rPh sb="7" eb="8">
      <t>タ</t>
    </rPh>
    <rPh sb="8" eb="11">
      <t>キンユウギョウ</t>
    </rPh>
    <phoneticPr fontId="6"/>
  </si>
  <si>
    <t>時価総額／銀行業（銀行以外調整後）</t>
    <rPh sb="9" eb="11">
      <t>ギンコウ</t>
    </rPh>
    <rPh sb="11" eb="13">
      <t>イガイ</t>
    </rPh>
    <rPh sb="13" eb="15">
      <t>チョウセイ</t>
    </rPh>
    <rPh sb="15" eb="16">
      <t>ゴ</t>
    </rPh>
    <phoneticPr fontId="6"/>
  </si>
  <si>
    <t>時価総額／除く金融業</t>
    <rPh sb="5" eb="6">
      <t>ノゾ</t>
    </rPh>
    <rPh sb="7" eb="10">
      <t>キンユウギョウ</t>
    </rPh>
    <phoneticPr fontId="6"/>
  </si>
  <si>
    <t>FOF</t>
    <phoneticPr fontId="6"/>
  </si>
  <si>
    <t>TSE</t>
    <phoneticPr fontId="6"/>
  </si>
  <si>
    <t>FOF（時価）</t>
    <rPh sb="4" eb="6">
      <t>ジカ</t>
    </rPh>
    <phoneticPr fontId="6"/>
  </si>
  <si>
    <t>雇用者報酬</t>
    <rPh sb="0" eb="3">
      <t>コヨウシャ</t>
    </rPh>
    <rPh sb="3" eb="5">
      <t>ホウシュウ</t>
    </rPh>
    <phoneticPr fontId="6"/>
  </si>
  <si>
    <t>労働時間</t>
    <rPh sb="0" eb="2">
      <t>ロウドウ</t>
    </rPh>
    <rPh sb="2" eb="4">
      <t>ジカン</t>
    </rPh>
    <phoneticPr fontId="6"/>
  </si>
  <si>
    <t>-</t>
  </si>
  <si>
    <t>Dec.</t>
  </si>
  <si>
    <t>Nov.</t>
  </si>
  <si>
    <t>Oct.</t>
  </si>
  <si>
    <t>Sep.</t>
  </si>
  <si>
    <t>Aug.</t>
  </si>
  <si>
    <t>Jul.</t>
  </si>
  <si>
    <t>Jun.</t>
  </si>
  <si>
    <t>May</t>
  </si>
  <si>
    <t>Apr.</t>
  </si>
  <si>
    <t>Mar.</t>
  </si>
  <si>
    <t>Feb.</t>
  </si>
  <si>
    <t>Jan.</t>
  </si>
  <si>
    <t>4th Qr.</t>
  </si>
  <si>
    <t>3rd Qr.</t>
  </si>
  <si>
    <t>2nd Qr.</t>
  </si>
  <si>
    <t>1st Qr.</t>
  </si>
  <si>
    <t>１２月</t>
  </si>
  <si>
    <t>１１月</t>
  </si>
  <si>
    <t>１０月</t>
  </si>
  <si>
    <t>９月</t>
  </si>
  <si>
    <t>８月</t>
  </si>
  <si>
    <t>７月</t>
  </si>
  <si>
    <t>６月</t>
  </si>
  <si>
    <t>５月</t>
  </si>
  <si>
    <t>４月</t>
  </si>
  <si>
    <t>３月</t>
  </si>
  <si>
    <t>２月</t>
  </si>
  <si>
    <t>１月</t>
  </si>
  <si>
    <t>第４四半期</t>
  </si>
  <si>
    <t>第３四半期</t>
  </si>
  <si>
    <t>第２四半期</t>
  </si>
  <si>
    <t>第１四半期</t>
  </si>
  <si>
    <t>year</t>
  </si>
  <si>
    <t>10-12</t>
  </si>
  <si>
    <t>7-9</t>
  </si>
  <si>
    <t>4-6</t>
  </si>
  <si>
    <t>1-3</t>
  </si>
  <si>
    <t>年</t>
  </si>
  <si>
    <t>調査産業計(Industries covered)</t>
  </si>
  <si>
    <t>　　産業(Industry):</t>
  </si>
  <si>
    <t>就業形態計(Total)</t>
  </si>
  <si>
    <t>　　就業形態(Type of Employment):</t>
  </si>
  <si>
    <t>５人以上(Establishments with 5 employees or more)</t>
  </si>
  <si>
    <t>　　事業所規模(Size of establishments)：</t>
  </si>
  <si>
    <t>季節調整済労働時間指数(Seasonally adjusted hours worked indices)　総実労働時間(Total hours worked)</t>
  </si>
  <si>
    <t>毎月勤労統計調査(MONTHLY LABOUR SURVEY)</t>
  </si>
  <si>
    <t>３０人以上(Establishments with 30 employees or more)</t>
  </si>
  <si>
    <t>SNA/雇用者報酬、名目SA年率</t>
    <rPh sb="4" eb="7">
      <t>コヨウシャ</t>
    </rPh>
    <rPh sb="7" eb="9">
      <t>ホウシュウ</t>
    </rPh>
    <rPh sb="10" eb="12">
      <t>メイモク</t>
    </rPh>
    <rPh sb="14" eb="16">
      <t>ネンリツ</t>
    </rPh>
    <phoneticPr fontId="6"/>
  </si>
  <si>
    <t>毎勤/労働時間指数ＳＡ/5人以上</t>
    <rPh sb="3" eb="5">
      <t>ロウドウ</t>
    </rPh>
    <rPh sb="5" eb="7">
      <t>ジカン</t>
    </rPh>
    <rPh sb="7" eb="9">
      <t>シスウ</t>
    </rPh>
    <rPh sb="13" eb="16">
      <t>ニンイジョウ</t>
    </rPh>
    <phoneticPr fontId="6"/>
  </si>
  <si>
    <t>毎勤/労働時間指数ＳＡ/30人以上</t>
    <rPh sb="3" eb="5">
      <t>ロウドウ</t>
    </rPh>
    <rPh sb="5" eb="7">
      <t>ジカン</t>
    </rPh>
    <rPh sb="7" eb="9">
      <t>シスウ</t>
    </rPh>
    <rPh sb="14" eb="17">
      <t>ニンイジョウ</t>
    </rPh>
    <phoneticPr fontId="6"/>
  </si>
  <si>
    <t>計・総人口１５歳以上／労調</t>
  </si>
  <si>
    <t>15歳以上人口//　（総数）/労働力調査</t>
  </si>
  <si>
    <t>15歳以上人口　（総数）／除く３県</t>
  </si>
  <si>
    <t>15歳以上人口　（総数）</t>
  </si>
  <si>
    <t>系列名</t>
  </si>
  <si>
    <t>lb'LBLF_0110000000000000</t>
  </si>
  <si>
    <t>lb'LBLF2_0110000000100000</t>
  </si>
  <si>
    <t>lb'LBLF3_0110000000100000T</t>
  </si>
  <si>
    <t>lb'LBLF3_0110000000100000</t>
  </si>
  <si>
    <t>コード</t>
  </si>
  <si>
    <t>人口</t>
    <rPh sb="0" eb="2">
      <t>ジンコウ</t>
    </rPh>
    <phoneticPr fontId="6"/>
  </si>
  <si>
    <t>労調/15歳以上人口OR</t>
    <rPh sb="0" eb="1">
      <t>ロウ</t>
    </rPh>
    <rPh sb="1" eb="2">
      <t>チョウ</t>
    </rPh>
    <rPh sb="5" eb="8">
      <t>サイイジョウ</t>
    </rPh>
    <rPh sb="8" eb="10">
      <t>ジンコウ</t>
    </rPh>
    <phoneticPr fontId="6"/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</si>
  <si>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</si>
  <si>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</si>
  <si>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</si>
  <si>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</si>
  <si>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</si>
  <si>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</si>
  <si>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</si>
  <si>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</si>
  <si>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</si>
  <si>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</si>
  <si>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</si>
  <si>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</si>
  <si>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</si>
  <si>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</si>
  <si>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</si>
  <si>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</si>
  <si>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</si>
  <si>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</si>
  <si>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</si>
  <si>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</si>
  <si>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雇用者数OR</t>
    <rPh sb="0" eb="3">
      <t>コヨウシャ</t>
    </rPh>
    <rPh sb="3" eb="4">
      <t>スウ</t>
    </rPh>
    <phoneticPr fontId="9"/>
  </si>
  <si>
    <t>雇用者数OR（44県ベース）</t>
    <rPh sb="0" eb="3">
      <t>コヨウシャ</t>
    </rPh>
    <rPh sb="3" eb="4">
      <t>スウ</t>
    </rPh>
    <rPh sb="9" eb="10">
      <t>ケン</t>
    </rPh>
    <phoneticPr fontId="9"/>
  </si>
  <si>
    <t>雇用者数SF</t>
    <rPh sb="0" eb="3">
      <t>コヨウシャ</t>
    </rPh>
    <rPh sb="3" eb="4">
      <t>スウ</t>
    </rPh>
    <phoneticPr fontId="9"/>
  </si>
  <si>
    <t>一人当たり労働時間</t>
    <rPh sb="0" eb="2">
      <t>ヒトリ</t>
    </rPh>
    <rPh sb="2" eb="3">
      <t>ア</t>
    </rPh>
    <rPh sb="5" eb="7">
      <t>ロウドウ</t>
    </rPh>
    <rPh sb="7" eb="9">
      <t>ジカン</t>
    </rPh>
    <phoneticPr fontId="6"/>
  </si>
  <si>
    <t>一人当たり労働時間前期比</t>
    <rPh sb="0" eb="2">
      <t>ヒトリ</t>
    </rPh>
    <rPh sb="2" eb="3">
      <t>ア</t>
    </rPh>
    <rPh sb="5" eb="7">
      <t>ロウドウ</t>
    </rPh>
    <rPh sb="7" eb="9">
      <t>ジカン</t>
    </rPh>
    <rPh sb="9" eb="12">
      <t>ゼンキヒ</t>
    </rPh>
    <phoneticPr fontId="6"/>
  </si>
  <si>
    <t>負債・株式・出資金／民間非金融法人企業／ストック</t>
    <phoneticPr fontId="6"/>
  </si>
  <si>
    <t>株式・出資金（時価）/国内銀行</t>
    <rPh sb="7" eb="9">
      <t>ジカ</t>
    </rPh>
    <phoneticPr fontId="6"/>
  </si>
  <si>
    <t>非耐久財消費、デフレーター、前期比</t>
    <rPh sb="0" eb="4">
      <t>ヒタイキュウザイ</t>
    </rPh>
    <rPh sb="4" eb="6">
      <t>ショウヒ</t>
    </rPh>
    <rPh sb="14" eb="17">
      <t>ゼンキヒ</t>
    </rPh>
    <phoneticPr fontId="9"/>
  </si>
  <si>
    <t>一人当たり株式・出資金（時価）/国内銀行/前期比</t>
  </si>
  <si>
    <t>一人当たり株式・出資金（時価）/民間非金融法人企業/前期比</t>
  </si>
  <si>
    <t>寄与度（非耐久消費財）</t>
    <rPh sb="0" eb="3">
      <t>キヨド</t>
    </rPh>
    <rPh sb="4" eb="5">
      <t>ヒ</t>
    </rPh>
    <rPh sb="5" eb="7">
      <t>タイキュウ</t>
    </rPh>
    <rPh sb="7" eb="10">
      <t>ショウヒザイ</t>
    </rPh>
    <phoneticPr fontId="6"/>
  </si>
  <si>
    <t>寄与度（耐久消費財）</t>
    <rPh sb="0" eb="3">
      <t>キヨド</t>
    </rPh>
    <rPh sb="4" eb="6">
      <t>タイキュウ</t>
    </rPh>
    <rPh sb="6" eb="9">
      <t>ショウヒザイ</t>
    </rPh>
    <phoneticPr fontId="6"/>
  </si>
  <si>
    <t>寄与度（耐久消費財＋設備）</t>
    <rPh sb="0" eb="3">
      <t>キヨド</t>
    </rPh>
    <rPh sb="4" eb="6">
      <t>タイキュウ</t>
    </rPh>
    <rPh sb="6" eb="9">
      <t>ショウヒザイ</t>
    </rPh>
    <rPh sb="10" eb="12">
      <t>セツビ</t>
    </rPh>
    <phoneticPr fontId="6"/>
  </si>
  <si>
    <t>耐久消費財＋設備</t>
  </si>
  <si>
    <t>D</t>
    <phoneticPr fontId="6"/>
  </si>
  <si>
    <t>デフレーター前期比</t>
    <phoneticPr fontId="6"/>
  </si>
  <si>
    <t>X</t>
    <phoneticPr fontId="6"/>
  </si>
  <si>
    <t>耐久財消費＋設備投資、デフレーター、前期比</t>
    <rPh sb="0" eb="3">
      <t>タイキュウザイ</t>
    </rPh>
    <rPh sb="3" eb="5">
      <t>ショウヒ</t>
    </rPh>
    <rPh sb="6" eb="8">
      <t>セツビ</t>
    </rPh>
    <rPh sb="8" eb="10">
      <t>トウシ</t>
    </rPh>
    <rPh sb="18" eb="21">
      <t>ゼンキヒ</t>
    </rPh>
    <phoneticPr fontId="9"/>
  </si>
  <si>
    <t>ob_l_pi_c</t>
  </si>
  <si>
    <t>ob_l_pi_x</t>
  </si>
  <si>
    <t>非金融法人企業</t>
  </si>
  <si>
    <t>資本ストック 2005base</t>
    <rPh sb="0" eb="2">
      <t>シホン</t>
    </rPh>
    <phoneticPr fontId="6"/>
  </si>
  <si>
    <t>金融機関</t>
  </si>
  <si>
    <t>家計（個人企業を含む）</t>
  </si>
  <si>
    <t>対家計民間非営利団体</t>
  </si>
  <si>
    <t>資本ストック 2000base</t>
    <rPh sb="0" eb="2">
      <t>シホン</t>
    </rPh>
    <phoneticPr fontId="6"/>
  </si>
  <si>
    <t>合計</t>
    <rPh sb="0" eb="2">
      <t>ゴウケイ</t>
    </rPh>
    <phoneticPr fontId="6"/>
  </si>
  <si>
    <t>K</t>
    <phoneticPr fontId="6"/>
  </si>
  <si>
    <t>L</t>
    <phoneticPr fontId="6"/>
  </si>
  <si>
    <t>H</t>
    <phoneticPr fontId="6"/>
  </si>
  <si>
    <t>GDPデフレーター
2005base</t>
  </si>
  <si>
    <t>GDPデフレーター
2000base</t>
  </si>
  <si>
    <t>1-労働分配率</t>
    <rPh sb="2" eb="4">
      <t>ロウドウ</t>
    </rPh>
    <rPh sb="4" eb="6">
      <t>ブンパイ</t>
    </rPh>
    <rPh sb="6" eb="7">
      <t>リツ</t>
    </rPh>
    <phoneticPr fontId="6"/>
  </si>
  <si>
    <t>Solow残差作成</t>
    <rPh sb="5" eb="7">
      <t>ザンサ</t>
    </rPh>
    <rPh sb="7" eb="9">
      <t>サクセイ</t>
    </rPh>
    <phoneticPr fontId="6"/>
  </si>
  <si>
    <t>実質資本ストック</t>
    <rPh sb="0" eb="2">
      <t>ジッシツ</t>
    </rPh>
    <rPh sb="2" eb="4">
      <t>シホン</t>
    </rPh>
    <phoneticPr fontId="6"/>
  </si>
  <si>
    <t>実質投資</t>
    <rPh sb="0" eb="2">
      <t>ジッシツ</t>
    </rPh>
    <rPh sb="2" eb="4">
      <t>トウシ</t>
    </rPh>
    <phoneticPr fontId="6"/>
  </si>
  <si>
    <t>ob_l_W</t>
  </si>
  <si>
    <t>ob_l_H</t>
    <phoneticPr fontId="9"/>
  </si>
  <si>
    <t>ob_l_NSR</t>
  </si>
  <si>
    <t>ob_l_NB</t>
  </si>
  <si>
    <t>ob_l_NE</t>
  </si>
  <si>
    <t>時間当たり雇用者報酬</t>
    <rPh sb="0" eb="2">
      <t>ジカン</t>
    </rPh>
    <rPh sb="2" eb="3">
      <t>ア</t>
    </rPh>
    <phoneticPr fontId="6"/>
  </si>
  <si>
    <t>d kanni</t>
    <phoneticPr fontId="6"/>
  </si>
  <si>
    <t>d chain</t>
    <phoneticPr fontId="6"/>
  </si>
  <si>
    <t>一人当たり実質</t>
    <rPh sb="0" eb="2">
      <t>ヒトリ</t>
    </rPh>
    <rPh sb="2" eb="3">
      <t>ア</t>
    </rPh>
    <rPh sb="5" eb="7">
      <t>ジッシツ</t>
    </rPh>
    <phoneticPr fontId="6"/>
  </si>
  <si>
    <t>一人当たり実質前期比</t>
    <rPh sb="0" eb="2">
      <t>ヒトリ</t>
    </rPh>
    <rPh sb="2" eb="3">
      <t>ア</t>
    </rPh>
    <rPh sb="7" eb="10">
      <t>ゼンキヒ</t>
    </rPh>
    <phoneticPr fontId="6"/>
  </si>
  <si>
    <t>一人当たり非耐久財消費、実質、前期比</t>
    <rPh sb="0" eb="2">
      <t>ヒトリ</t>
    </rPh>
    <rPh sb="2" eb="3">
      <t>ア</t>
    </rPh>
    <rPh sb="5" eb="9">
      <t>ヒタイキュウザイ</t>
    </rPh>
    <rPh sb="9" eb="11">
      <t>ショウヒ</t>
    </rPh>
    <rPh sb="12" eb="14">
      <t>ジッシツ</t>
    </rPh>
    <rPh sb="15" eb="18">
      <t>ゼンキヒ</t>
    </rPh>
    <phoneticPr fontId="9"/>
  </si>
  <si>
    <t>一人当たり耐久財消費、実質、前期比</t>
    <rPh sb="0" eb="2">
      <t>ヒトリ</t>
    </rPh>
    <rPh sb="2" eb="3">
      <t>ア</t>
    </rPh>
    <rPh sb="5" eb="8">
      <t>タイキュウザイ</t>
    </rPh>
    <rPh sb="8" eb="10">
      <t>ショウヒ</t>
    </rPh>
    <rPh sb="14" eb="17">
      <t>ゼンキヒ</t>
    </rPh>
    <phoneticPr fontId="9"/>
  </si>
  <si>
    <t>一人当たり民間企業設備、実質、前期比</t>
    <rPh sb="0" eb="2">
      <t>ヒトリ</t>
    </rPh>
    <rPh sb="2" eb="3">
      <t>ア</t>
    </rPh>
    <rPh sb="15" eb="18">
      <t>ゼンキヒ</t>
    </rPh>
    <phoneticPr fontId="9"/>
  </si>
  <si>
    <t>ob_l_C</t>
    <phoneticPr fontId="9"/>
  </si>
  <si>
    <t>ob_l_X</t>
    <phoneticPr fontId="9"/>
  </si>
  <si>
    <t>ob_l_I</t>
    <phoneticPr fontId="9"/>
  </si>
  <si>
    <t>デフレーター</t>
    <phoneticPr fontId="6"/>
  </si>
  <si>
    <t>ＧＤＰデフレーター、前期比</t>
    <rPh sb="10" eb="13">
      <t>ゼンキヒ</t>
    </rPh>
    <phoneticPr fontId="9"/>
  </si>
  <si>
    <t>一人当たりＧＤＰ、実質、前期比</t>
    <rPh sb="0" eb="2">
      <t>ヒトリ</t>
    </rPh>
    <rPh sb="2" eb="3">
      <t>ア</t>
    </rPh>
    <rPh sb="9" eb="11">
      <t>ジッシツ</t>
    </rPh>
    <rPh sb="12" eb="15">
      <t>ゼンキヒ</t>
    </rPh>
    <phoneticPr fontId="9"/>
  </si>
  <si>
    <t>ob_l_Output</t>
    <phoneticPr fontId="9"/>
  </si>
  <si>
    <t>ob_l_pi</t>
    <phoneticPr fontId="9"/>
  </si>
  <si>
    <t>一人当たりＧＤＰ除く非耐久財、実質、前期比</t>
    <rPh sb="0" eb="2">
      <t>ヒトリ</t>
    </rPh>
    <rPh sb="2" eb="3">
      <t>ア</t>
    </rPh>
    <rPh sb="8" eb="9">
      <t>ノゾ</t>
    </rPh>
    <rPh sb="10" eb="14">
      <t>ヒタイキュウザイ</t>
    </rPh>
    <rPh sb="15" eb="17">
      <t>ジッシツ</t>
    </rPh>
    <rPh sb="18" eb="21">
      <t>ゼンキヒ</t>
    </rPh>
    <phoneticPr fontId="9"/>
  </si>
  <si>
    <t>ob_pi_DG</t>
    <phoneticPr fontId="9"/>
  </si>
  <si>
    <t>非耐久財以外</t>
    <rPh sb="0" eb="4">
      <t>ヒタイキュウザイ</t>
    </rPh>
    <rPh sb="4" eb="6">
      <t>イガイ</t>
    </rPh>
    <phoneticPr fontId="6"/>
  </si>
  <si>
    <t>民間企業設備</t>
    <phoneticPr fontId="6"/>
  </si>
  <si>
    <t>耐久財</t>
    <phoneticPr fontId="6"/>
  </si>
  <si>
    <t>民間住宅</t>
    <phoneticPr fontId="6"/>
  </si>
  <si>
    <t>輸出</t>
    <rPh sb="0" eb="2">
      <t>ユシュツ</t>
    </rPh>
    <phoneticPr fontId="6"/>
  </si>
  <si>
    <t>輸入</t>
    <rPh sb="0" eb="2">
      <t>ユニュウ</t>
    </rPh>
    <phoneticPr fontId="6"/>
  </si>
  <si>
    <t>対家計最終消費支出</t>
    <rPh sb="0" eb="1">
      <t>タイ</t>
    </rPh>
    <phoneticPr fontId="6"/>
  </si>
  <si>
    <t>寄与度</t>
    <rPh sb="0" eb="3">
      <t>キヨド</t>
    </rPh>
    <phoneticPr fontId="6"/>
  </si>
  <si>
    <t>デフレータ</t>
    <phoneticPr fontId="6"/>
  </si>
  <si>
    <t>時間当たり雇用者報酬、前期比</t>
    <rPh sb="2" eb="3">
      <t>ア</t>
    </rPh>
    <rPh sb="11" eb="14">
      <t>ゼンキヒ</t>
    </rPh>
    <phoneticPr fontId="6"/>
  </si>
  <si>
    <t>非耐久財・設備以外</t>
    <rPh sb="0" eb="4">
      <t>ヒタイキュウザイ</t>
    </rPh>
    <rPh sb="5" eb="7">
      <t>セツビ</t>
    </rPh>
    <rPh sb="7" eb="9">
      <t>イガイ</t>
    </rPh>
    <phoneticPr fontId="6"/>
  </si>
  <si>
    <t>一人当たり耐久財＋民間企業設備、実質、前期比</t>
    <rPh sb="0" eb="2">
      <t>ヒトリ</t>
    </rPh>
    <rPh sb="2" eb="3">
      <t>ア</t>
    </rPh>
    <rPh sb="5" eb="8">
      <t>タイキュウザイ</t>
    </rPh>
    <rPh sb="19" eb="22">
      <t>ゼンキヒ</t>
    </rPh>
    <phoneticPr fontId="9"/>
  </si>
  <si>
    <t>ob_pi_IX</t>
    <phoneticPr fontId="9"/>
  </si>
  <si>
    <t>一人当たり 株式・出資金（時価）/国内銀行</t>
    <phoneticPr fontId="6"/>
  </si>
  <si>
    <t>一人当たり 株式・出資金（時価）/民間非金融法人企業</t>
    <phoneticPr fontId="6"/>
  </si>
  <si>
    <t>コールレートO/N</t>
    <phoneticPr fontId="9"/>
  </si>
  <si>
    <t>dlogA</t>
    <phoneticPr fontId="6"/>
  </si>
  <si>
    <t>dlogA</t>
    <phoneticPr fontId="9"/>
  </si>
  <si>
    <t>ob_l_Solow</t>
    <phoneticPr fontId="9"/>
  </si>
  <si>
    <t>Share_Laborより</t>
    <phoneticPr fontId="6"/>
  </si>
  <si>
    <t>旧MJEM 0.3</t>
    <rPh sb="0" eb="1">
      <t>キュウ</t>
    </rPh>
    <phoneticPr fontId="6"/>
  </si>
  <si>
    <t>投資支出デフレーター（四半期系列より）</t>
    <rPh sb="0" eb="2">
      <t>トウシ</t>
    </rPh>
    <rPh sb="2" eb="4">
      <t>シシュツ</t>
    </rPh>
    <rPh sb="11" eb="12">
      <t>シ</t>
    </rPh>
    <rPh sb="12" eb="14">
      <t>ハンキ</t>
    </rPh>
    <rPh sb="14" eb="16">
      <t>ケイレツ</t>
    </rPh>
    <phoneticPr fontId="6"/>
  </si>
  <si>
    <t>名目総固定資本形成</t>
    <rPh sb="0" eb="2">
      <t>メイモク</t>
    </rPh>
    <rPh sb="2" eb="3">
      <t>ソウ</t>
    </rPh>
    <rPh sb="3" eb="5">
      <t>コテイ</t>
    </rPh>
    <rPh sb="5" eb="7">
      <t>シホン</t>
    </rPh>
    <rPh sb="7" eb="9">
      <t>ケイセイ</t>
    </rPh>
    <phoneticPr fontId="6"/>
  </si>
  <si>
    <t>名目総固定資本形成＞民間（2005base）</t>
    <rPh sb="0" eb="2">
      <t>メイモク</t>
    </rPh>
    <rPh sb="2" eb="3">
      <t>ソウ</t>
    </rPh>
    <rPh sb="3" eb="5">
      <t>コテイ</t>
    </rPh>
    <rPh sb="5" eb="7">
      <t>シホン</t>
    </rPh>
    <rPh sb="7" eb="9">
      <t>ケイセイ</t>
    </rPh>
    <rPh sb="10" eb="12">
      <t>ミンカン</t>
    </rPh>
    <phoneticPr fontId="6"/>
  </si>
  <si>
    <t>名目総固定資本形成＞民間＞住宅（2000base）</t>
    <rPh sb="0" eb="2">
      <t>メイモク</t>
    </rPh>
    <rPh sb="2" eb="3">
      <t>ソウ</t>
    </rPh>
    <rPh sb="3" eb="5">
      <t>コテイ</t>
    </rPh>
    <rPh sb="5" eb="7">
      <t>シホン</t>
    </rPh>
    <rPh sb="7" eb="9">
      <t>ケイセイ</t>
    </rPh>
    <rPh sb="10" eb="12">
      <t>ミンカン</t>
    </rPh>
    <rPh sb="13" eb="15">
      <t>ジュウタク</t>
    </rPh>
    <phoneticPr fontId="6"/>
  </si>
  <si>
    <t>名目総固定資本形成＞民間＞企業設備（2000base）</t>
    <rPh sb="0" eb="2">
      <t>メイモク</t>
    </rPh>
    <rPh sb="2" eb="3">
      <t>ソウ</t>
    </rPh>
    <rPh sb="3" eb="5">
      <t>コテイ</t>
    </rPh>
    <rPh sb="5" eb="7">
      <t>シホン</t>
    </rPh>
    <rPh sb="7" eb="9">
      <t>ケイセイ</t>
    </rPh>
    <rPh sb="10" eb="12">
      <t>ミンカン</t>
    </rPh>
    <rPh sb="13" eb="15">
      <t>キギョウ</t>
    </rPh>
    <rPh sb="15" eb="17">
      <t>セツビ</t>
    </rPh>
    <phoneticPr fontId="6"/>
  </si>
  <si>
    <t>名目ベースで除く住宅を作成。</t>
    <rPh sb="0" eb="2">
      <t>メイモク</t>
    </rPh>
    <rPh sb="6" eb="7">
      <t>ノゾ</t>
    </rPh>
    <rPh sb="8" eb="10">
      <t>ジュウタク</t>
    </rPh>
    <rPh sb="11" eb="13">
      <t>サクセイ</t>
    </rPh>
    <phoneticPr fontId="6"/>
  </si>
  <si>
    <t>公表実質とモデル内の実質では定義が異なるため問題がある。</t>
    <rPh sb="0" eb="2">
      <t>コウヒョウ</t>
    </rPh>
    <rPh sb="2" eb="4">
      <t>ジッシツ</t>
    </rPh>
    <rPh sb="8" eb="9">
      <t>ナイ</t>
    </rPh>
    <rPh sb="10" eb="12">
      <t>ジッシツ</t>
    </rPh>
    <rPh sb="14" eb="16">
      <t>テイギ</t>
    </rPh>
    <rPh sb="17" eb="18">
      <t>コト</t>
    </rPh>
    <rPh sb="22" eb="24">
      <t>モンダイ</t>
    </rPh>
    <phoneticPr fontId="6"/>
  </si>
  <si>
    <t>モデル内では住宅と投資支出、資本ストックのデフレータは等しいため、</t>
    <rPh sb="3" eb="4">
      <t>ナイ</t>
    </rPh>
    <rPh sb="6" eb="8">
      <t>ジュウタク</t>
    </rPh>
    <rPh sb="9" eb="11">
      <t>トウシ</t>
    </rPh>
    <rPh sb="11" eb="13">
      <t>シシュツ</t>
    </rPh>
    <rPh sb="14" eb="16">
      <t>シホン</t>
    </rPh>
    <rPh sb="27" eb="28">
      <t>ヒト</t>
    </rPh>
    <phoneticPr fontId="6"/>
  </si>
  <si>
    <t>定常においても名目でP*I=delta*P*Kが成り立つと考えた。</t>
    <rPh sb="0" eb="2">
      <t>テイジョウ</t>
    </rPh>
    <rPh sb="7" eb="9">
      <t>メイモク</t>
    </rPh>
    <rPh sb="24" eb="25">
      <t>ナ</t>
    </rPh>
    <rPh sb="26" eb="27">
      <t>タ</t>
    </rPh>
    <rPh sb="29" eb="30">
      <t>カンガ</t>
    </rPh>
    <phoneticPr fontId="6"/>
  </si>
  <si>
    <t>名目資本ストック（除く住宅）</t>
    <rPh sb="0" eb="2">
      <t>メイモク</t>
    </rPh>
    <rPh sb="2" eb="4">
      <t>シホン</t>
    </rPh>
    <rPh sb="9" eb="10">
      <t>ノゾ</t>
    </rPh>
    <rPh sb="11" eb="13">
      <t>ジュウタク</t>
    </rPh>
    <phoneticPr fontId="6"/>
  </si>
  <si>
    <t>delta_d =</t>
    <phoneticPr fontId="6"/>
  </si>
  <si>
    <t>delta   =</t>
    <phoneticPr fontId="6"/>
  </si>
  <si>
    <t>住宅用</t>
    <rPh sb="0" eb="3">
      <t>ジュウタクヨウ</t>
    </rPh>
    <phoneticPr fontId="6"/>
  </si>
  <si>
    <t>設備用</t>
    <rPh sb="0" eb="2">
      <t>セツビ</t>
    </rPh>
    <rPh sb="2" eb="3">
      <t>ヨウ</t>
    </rPh>
    <phoneticPr fontId="6"/>
  </si>
  <si>
    <t>平均</t>
    <rPh sb="0" eb="2">
      <t>ヘイキン</t>
    </rPh>
    <phoneticPr fontId="6"/>
  </si>
  <si>
    <t>民間固定資本形成における住宅比率</t>
    <rPh sb="0" eb="2">
      <t>ミンカン</t>
    </rPh>
    <rPh sb="2" eb="4">
      <t>コテイ</t>
    </rPh>
    <rPh sb="4" eb="6">
      <t>シホン</t>
    </rPh>
    <rPh sb="6" eb="8">
      <t>ケイセイ</t>
    </rPh>
    <rPh sb="12" eb="14">
      <t>ジュウタク</t>
    </rPh>
    <rPh sb="14" eb="16">
      <t>ヒリツ</t>
    </rPh>
    <phoneticPr fontId="6"/>
  </si>
  <si>
    <t>民間資本ストックにおける住宅比率</t>
    <rPh sb="0" eb="2">
      <t>ミンカン</t>
    </rPh>
    <rPh sb="2" eb="4">
      <t>シホン</t>
    </rPh>
    <rPh sb="12" eb="14">
      <t>ジュウタク</t>
    </rPh>
    <rPh sb="14" eb="16">
      <t>ヒリツ</t>
    </rPh>
    <phoneticPr fontId="6"/>
  </si>
  <si>
    <t>実質資本ストックを公表されている実質フローで住宅を除く方法もあるが、</t>
    <rPh sb="0" eb="2">
      <t>ジッシツ</t>
    </rPh>
    <rPh sb="2" eb="4">
      <t>シホン</t>
    </rPh>
    <rPh sb="9" eb="11">
      <t>コウヒョウ</t>
    </rPh>
    <rPh sb="16" eb="18">
      <t>ジッシツ</t>
    </rPh>
    <rPh sb="22" eb="24">
      <t>ジュウタク</t>
    </rPh>
    <rPh sb="25" eb="26">
      <t>ノゾ</t>
    </rPh>
    <rPh sb="27" eb="29">
      <t>ホウホウ</t>
    </rPh>
    <phoneticPr fontId="6"/>
  </si>
  <si>
    <t>使用データ</t>
    <rPh sb="0" eb="2">
      <t>シヨウ</t>
    </rPh>
    <phoneticPr fontId="9"/>
  </si>
  <si>
    <t>1975M1</t>
  </si>
  <si>
    <t>2011M12</t>
  </si>
  <si>
    <t>LBLF3_0200001100100000</t>
  </si>
  <si>
    <t>LBLF_0300001100000000</t>
  </si>
  <si>
    <t>LBLF2_0300001100100000</t>
  </si>
  <si>
    <t>LBLF3_0300001100100000</t>
  </si>
  <si>
    <t>LBLF_0300001400000000</t>
  </si>
  <si>
    <t>LBLF2_0300001400100000</t>
  </si>
  <si>
    <t>LBLF3_0300001400100000</t>
  </si>
  <si>
    <t>LBLF_0300002100000000</t>
  </si>
  <si>
    <t>LBLF2_0300002100100000</t>
  </si>
  <si>
    <t>LBLF3_0300002100100000</t>
  </si>
  <si>
    <t>LBLF_0300002300000000</t>
  </si>
  <si>
    <t>LBLF2_0300002300100000</t>
  </si>
  <si>
    <t>LBLF3_0300002300100000</t>
  </si>
  <si>
    <t>LBLF_0300002400000000</t>
  </si>
  <si>
    <t>LBLF2_0300002400100000</t>
  </si>
  <si>
    <t>LBLF3_0300002400100000</t>
  </si>
  <si>
    <t>LBLF_0300003100000000</t>
  </si>
  <si>
    <t>LBLF2_0300003100100000</t>
  </si>
  <si>
    <t>LBLF3_0300003100100000</t>
  </si>
  <si>
    <t>LBLF_0300003200000000</t>
  </si>
  <si>
    <t>LBLF2_0300003200100000</t>
  </si>
  <si>
    <t>LBLF3_0300003200100000</t>
  </si>
  <si>
    <t>LBLF_0300003300000000</t>
  </si>
  <si>
    <t>LBLF2_0300003300100000</t>
  </si>
  <si>
    <t>LBLF3_0300003300100000</t>
  </si>
  <si>
    <t>LBLF_0300004200000000</t>
  </si>
  <si>
    <t>LBLF2_0300004200100000</t>
  </si>
  <si>
    <t>LBLF3_0300004200100000</t>
  </si>
  <si>
    <t>LBLF_0300004300000000</t>
  </si>
  <si>
    <t>LBLF2_0300004300100000</t>
  </si>
  <si>
    <t>LBLF3_0300004300100000</t>
  </si>
  <si>
    <t>LBLF_0300005000000000</t>
  </si>
  <si>
    <t>LBLF2_0300005000100000</t>
  </si>
  <si>
    <t>LBLF3_0300005000100000</t>
  </si>
  <si>
    <t>LBLF_0200001100000000</t>
  </si>
  <si>
    <t>LBLF2_0200001100100000</t>
  </si>
  <si>
    <t>LBLF_0200001400000000</t>
  </si>
  <si>
    <t>LBLF2_0200001400100000</t>
  </si>
  <si>
    <t>LBLF3_0200001400100000</t>
  </si>
  <si>
    <t>LBLF_0200002100000000</t>
  </si>
  <si>
    <t>LBLF2_0200002100100000</t>
  </si>
  <si>
    <t>LBLF3_0200002100100000</t>
  </si>
  <si>
    <t>LBLF_0200002300000000</t>
  </si>
  <si>
    <t>LBLF2_0200002300100000</t>
  </si>
  <si>
    <t>LBLF3_0200002300100000</t>
  </si>
  <si>
    <t>LBLF_0200002400000000</t>
  </si>
  <si>
    <t>LBLF2_0200002400100000</t>
  </si>
  <si>
    <t>LBLF3_0200002400100000</t>
  </si>
  <si>
    <t>LBLF_0200003100000000</t>
  </si>
  <si>
    <t>LBLF2_0200003100100000</t>
  </si>
  <si>
    <t>LBLF3_0200003100100000</t>
  </si>
  <si>
    <t>LBLF_0200003200000000</t>
  </si>
  <si>
    <t>LBLF2_0200003200100000</t>
  </si>
  <si>
    <t>LBLF3_0200003200100000</t>
  </si>
  <si>
    <t>LBLF_0200003300000000</t>
  </si>
  <si>
    <t>LBLF2_0200003300100000</t>
  </si>
  <si>
    <t>LBLF3_0200003300100000</t>
  </si>
  <si>
    <t>LBLF_0200004200000000</t>
  </si>
  <si>
    <t>LBLF2_0200004200100000</t>
  </si>
  <si>
    <t>LBLF3_0200004200100000</t>
  </si>
  <si>
    <t>LBLF_0200004300000000</t>
  </si>
  <si>
    <t>LBLF2_0200004300100000</t>
  </si>
  <si>
    <t>LBLF3_0200004300100000</t>
  </si>
  <si>
    <t>LBLF_0200005000000000</t>
  </si>
  <si>
    <t>LBLF2_0200005000100000</t>
  </si>
  <si>
    <t>LBLF3_0200005000100000</t>
  </si>
  <si>
    <t>lb'LBLF3_0210000000100000</t>
  </si>
  <si>
    <t>lb'LBLF3_0310000000100000</t>
  </si>
  <si>
    <t>Rocho</t>
  </si>
  <si>
    <t>$Z$6</t>
  </si>
  <si>
    <t>A1:A444</t>
  </si>
  <si>
    <t>Monthly</t>
  </si>
  <si>
    <t>$BN$6</t>
  </si>
  <si>
    <t>$BR$6</t>
  </si>
  <si>
    <t>$BS$6</t>
  </si>
  <si>
    <t>$BW$6</t>
  </si>
  <si>
    <t>$BX$6</t>
  </si>
  <si>
    <t>$CB$6</t>
  </si>
  <si>
    <t>$CC$6</t>
  </si>
  <si>
    <t>$CG$6</t>
  </si>
  <si>
    <t>$CH$6</t>
  </si>
  <si>
    <t>Refresh</t>
  </si>
  <si>
    <t>$CI$6</t>
  </si>
  <si>
    <t>$EA$6</t>
  </si>
  <si>
    <t>$DV$6</t>
  </si>
  <si>
    <t>$DQ$6</t>
  </si>
  <si>
    <t>$DL$6</t>
  </si>
  <si>
    <t>$DG$6</t>
  </si>
  <si>
    <t>$DB$6</t>
  </si>
  <si>
    <t>$CW$6</t>
  </si>
  <si>
    <t>$CR$6</t>
  </si>
  <si>
    <t>$CN$6</t>
  </si>
  <si>
    <t>$CM$6</t>
  </si>
  <si>
    <t>$AA$6</t>
  </si>
  <si>
    <t>$AE$6</t>
  </si>
  <si>
    <t>$AF$6</t>
  </si>
  <si>
    <t>$AJ$6</t>
  </si>
  <si>
    <t>$AO$6</t>
  </si>
  <si>
    <t>$AT$6</t>
  </si>
  <si>
    <t>$AY$6</t>
  </si>
  <si>
    <t>$BD$6</t>
  </si>
  <si>
    <t>$BI$6</t>
  </si>
  <si>
    <t>$Y$6</t>
  </si>
  <si>
    <t>$AC$6</t>
  </si>
  <si>
    <t>$AD$6</t>
  </si>
  <si>
    <t>$AG$6</t>
  </si>
  <si>
    <t>$AH$6</t>
  </si>
  <si>
    <t>$AI$6</t>
  </si>
  <si>
    <t>$AM$6</t>
  </si>
  <si>
    <t>$AN$6</t>
  </si>
  <si>
    <t>$AQ$6</t>
  </si>
  <si>
    <t>$AR$6</t>
  </si>
  <si>
    <t>$AS$6</t>
  </si>
  <si>
    <t>$AV$6</t>
  </si>
  <si>
    <t>$AW$6</t>
  </si>
  <si>
    <t>$AX$6</t>
  </si>
  <si>
    <t>$BA$6</t>
  </si>
  <si>
    <t>$BB$6</t>
  </si>
  <si>
    <t>$BC$6</t>
  </si>
  <si>
    <t>$BF$6</t>
  </si>
  <si>
    <t>$BG$6</t>
  </si>
  <si>
    <t>$BH$6</t>
  </si>
  <si>
    <t>$BK$6</t>
  </si>
  <si>
    <t>$BL$6</t>
  </si>
  <si>
    <t>$BM$6</t>
  </si>
  <si>
    <t>$BQ$6</t>
  </si>
  <si>
    <t>$BV$6</t>
  </si>
  <si>
    <t>$CA$6</t>
  </si>
  <si>
    <t>$CF$6</t>
  </si>
  <si>
    <t>$CK$6</t>
  </si>
  <si>
    <t>$CL$6</t>
  </si>
  <si>
    <t>$CO$6</t>
  </si>
  <si>
    <t>$CP$6</t>
  </si>
  <si>
    <t>$CQ$6</t>
  </si>
  <si>
    <t>$CT$6</t>
  </si>
  <si>
    <t>$CU$6</t>
  </si>
  <si>
    <t>$CV$6</t>
  </si>
  <si>
    <t>$CY$6</t>
  </si>
  <si>
    <t>$CZ$6</t>
  </si>
  <si>
    <t>$DA$6</t>
  </si>
  <si>
    <t>$DD$6</t>
  </si>
  <si>
    <t>$DE$6</t>
  </si>
  <si>
    <t>$DF$6</t>
  </si>
  <si>
    <t>$DI$6</t>
  </si>
  <si>
    <t>$DJ$6</t>
  </si>
  <si>
    <t>$DK$6</t>
  </si>
  <si>
    <t>$DN$6</t>
  </si>
  <si>
    <t>$DO$6</t>
  </si>
  <si>
    <t>$DP$6</t>
  </si>
  <si>
    <t>$DS$6</t>
  </si>
  <si>
    <t>$DT$6</t>
  </si>
  <si>
    <t>$DU$6</t>
  </si>
  <si>
    <t>$DX$6</t>
  </si>
  <si>
    <t>$DY$6</t>
  </si>
  <si>
    <t>$DZ$6</t>
  </si>
  <si>
    <t>$EE$6</t>
  </si>
  <si>
    <t>$EC$6</t>
  </si>
  <si>
    <t>$BT$6</t>
  </si>
  <si>
    <t>$BY$6</t>
  </si>
  <si>
    <t>$CD$6</t>
  </si>
  <si>
    <t>$EF$6</t>
  </si>
  <si>
    <t>$ED$6</t>
  </si>
  <si>
    <t>$EH$6</t>
  </si>
  <si>
    <t>労調/15-64歳人口SA（生産年齢人口）</t>
    <rPh sb="0" eb="1">
      <t>ロウ</t>
    </rPh>
    <rPh sb="1" eb="2">
      <t>チョウ</t>
    </rPh>
    <rPh sb="8" eb="9">
      <t>サイ</t>
    </rPh>
    <rPh sb="9" eb="11">
      <t>ジンコウ</t>
    </rPh>
    <rPh sb="14" eb="16">
      <t>セイサン</t>
    </rPh>
    <rPh sb="16" eb="18">
      <t>ネンレイ</t>
    </rPh>
    <rPh sb="18" eb="20">
      <t>ジンコウ</t>
    </rPh>
    <phoneticPr fontId="6"/>
  </si>
  <si>
    <t>MJEMFin</t>
  </si>
  <si>
    <t>製造工業</t>
  </si>
  <si>
    <t>稼働率</t>
    <rPh sb="0" eb="2">
      <t>カドウ</t>
    </rPh>
    <rPh sb="2" eb="3">
      <t>リツ</t>
    </rPh>
    <phoneticPr fontId="6"/>
  </si>
  <si>
    <t>名目</t>
    <rPh sb="0" eb="2">
      <t>メイモク</t>
    </rPh>
    <phoneticPr fontId="6"/>
  </si>
  <si>
    <t>C+X+I以外</t>
    <rPh sb="5" eb="7">
      <t>イガイ</t>
    </rPh>
    <phoneticPr fontId="6"/>
  </si>
  <si>
    <t>C+X+I以外のX比率</t>
    <rPh sb="5" eb="7">
      <t>イガイ</t>
    </rPh>
    <rPh sb="9" eb="11">
      <t>ヒリツ</t>
    </rPh>
    <phoneticPr fontId="6"/>
  </si>
  <si>
    <t>稼働率</t>
    <rPh sb="0" eb="2">
      <t>カドウ</t>
    </rPh>
    <rPh sb="2" eb="3">
      <t>リツ</t>
    </rPh>
    <phoneticPr fontId="9"/>
  </si>
  <si>
    <t>実質</t>
    <rPh sb="0" eb="2">
      <t>ジッシツ</t>
    </rPh>
    <phoneticPr fontId="6"/>
  </si>
  <si>
    <t>C+X+I以外、実質</t>
    <rPh sb="5" eb="7">
      <t>イガイ</t>
    </rPh>
    <rPh sb="8" eb="10">
      <t>ジッシツ</t>
    </rPh>
    <phoneticPr fontId="6"/>
  </si>
  <si>
    <t>C+X+I以外、実質、一人当たり</t>
    <rPh sb="5" eb="7">
      <t>イガイ</t>
    </rPh>
    <rPh sb="11" eb="13">
      <t>ヒトリ</t>
    </rPh>
    <rPh sb="13" eb="14">
      <t>ア</t>
    </rPh>
    <phoneticPr fontId="6"/>
  </si>
  <si>
    <t>C+X+I以外、実質、一人当たり、前期比</t>
    <rPh sb="5" eb="7">
      <t>イガイ</t>
    </rPh>
    <rPh sb="11" eb="13">
      <t>ヒトリ</t>
    </rPh>
    <rPh sb="13" eb="14">
      <t>ア</t>
    </rPh>
    <rPh sb="17" eb="20">
      <t>ゼンキヒ</t>
    </rPh>
    <phoneticPr fontId="6"/>
  </si>
  <si>
    <t>ob_ged</t>
    <phoneticPr fontId="9"/>
  </si>
  <si>
    <t>ob_l_gf</t>
    <phoneticPr fontId="9"/>
  </si>
  <si>
    <t>稼働率考慮せず</t>
    <rPh sb="0" eb="2">
      <t>カドウ</t>
    </rPh>
    <rPh sb="2" eb="3">
      <t>リツ</t>
    </rPh>
    <rPh sb="3" eb="5">
      <t>コウリョ</t>
    </rPh>
    <phoneticPr fontId="3"/>
  </si>
  <si>
    <t>ＴＦＰ稼働率考慮あり</t>
    <rPh sb="3" eb="5">
      <t>カドウ</t>
    </rPh>
    <rPh sb="5" eb="6">
      <t>リツ</t>
    </rPh>
    <rPh sb="6" eb="8">
      <t>コウリョ</t>
    </rPh>
    <phoneticPr fontId="6"/>
  </si>
  <si>
    <t>ＴＦＰ稼働率考慮なし</t>
    <rPh sb="3" eb="5">
      <t>カドウ</t>
    </rPh>
    <rPh sb="5" eb="6">
      <t>リツ</t>
    </rPh>
    <rPh sb="6" eb="8">
      <t>コウリョ</t>
    </rPh>
    <phoneticPr fontId="6"/>
  </si>
  <si>
    <t>ob_l_U</t>
    <phoneticPr fontId="9"/>
  </si>
  <si>
    <t>ob_l_U</t>
    <phoneticPr fontId="6"/>
  </si>
  <si>
    <t>＜資本分配率＞</t>
    <rPh sb="1" eb="3">
      <t>シホン</t>
    </rPh>
    <rPh sb="3" eb="5">
      <t>ブンパイ</t>
    </rPh>
    <rPh sb="5" eb="6">
      <t>リツ</t>
    </rPh>
    <phoneticPr fontId="27"/>
  </si>
  <si>
    <t>株式・出資金（時価）/民間非金融法人企業</t>
    <rPh sb="7" eb="9">
      <t>ジカ</t>
    </rPh>
    <phoneticPr fontId="6"/>
  </si>
  <si>
    <t>公的需要</t>
    <rPh sb="0" eb="2">
      <t>コウテキ</t>
    </rPh>
    <rPh sb="2" eb="4">
      <t>ジュヨウ</t>
    </rPh>
    <phoneticPr fontId="6"/>
  </si>
  <si>
    <t>平均</t>
    <rPh sb="0" eb="2">
      <t>ヘイキン</t>
    </rPh>
    <phoneticPr fontId="6"/>
  </si>
  <si>
    <t>耐久財</t>
    <rPh sb="0" eb="3">
      <t>タイキュウザイ</t>
    </rPh>
    <phoneticPr fontId="6"/>
  </si>
  <si>
    <t>非耐久財</t>
    <rPh sb="0" eb="4">
      <t>ヒタイキュウザイ</t>
    </rPh>
    <phoneticPr fontId="6"/>
  </si>
  <si>
    <t>消費財</t>
    <rPh sb="0" eb="3">
      <t>ショウヒザイ</t>
    </rPh>
    <phoneticPr fontId="6"/>
  </si>
  <si>
    <t>稼働率考慮せず</t>
    <rPh sb="0" eb="2">
      <t>カドウ</t>
    </rPh>
    <rPh sb="2" eb="3">
      <t>リツ</t>
    </rPh>
    <rPh sb="3" eb="5">
      <t>コウリョ</t>
    </rPh>
    <phoneticPr fontId="6"/>
  </si>
  <si>
    <t>名目総固定資本形成＞民間＞住宅（2005base）</t>
    <rPh sb="0" eb="2">
      <t>メイモク</t>
    </rPh>
    <rPh sb="2" eb="3">
      <t>ソウ</t>
    </rPh>
    <rPh sb="5" eb="7">
      <t>シホン</t>
    </rPh>
    <rPh sb="7" eb="9">
      <t>ケイセイ</t>
    </rPh>
    <rPh sb="10" eb="12">
      <t>ミンカン</t>
    </rPh>
    <rPh sb="13" eb="15">
      <t>ジュウタク</t>
    </rPh>
    <phoneticPr fontId="6"/>
  </si>
  <si>
    <t>名目総固定資本形成＞民間（2000base）</t>
    <rPh sb="0" eb="2">
      <t>メイモク</t>
    </rPh>
    <rPh sb="2" eb="3">
      <t>ソウ</t>
    </rPh>
    <rPh sb="5" eb="7">
      <t>シホン</t>
    </rPh>
    <rPh sb="7" eb="9">
      <t>ケイセイ</t>
    </rPh>
    <rPh sb="10" eb="12">
      <t>ミンカン</t>
    </rPh>
    <phoneticPr fontId="6"/>
  </si>
  <si>
    <t>名目総固定資本形成＞民間＞企業設備（2005base）</t>
    <rPh sb="0" eb="2">
      <t>メイモク</t>
    </rPh>
    <rPh sb="2" eb="3">
      <t>ソウ</t>
    </rPh>
    <rPh sb="5" eb="7">
      <t>シホン</t>
    </rPh>
    <rPh sb="7" eb="9">
      <t>ケイセイ</t>
    </rPh>
    <rPh sb="10" eb="12">
      <t>ミンカン</t>
    </rPh>
    <rPh sb="13" eb="15">
      <t>キギョウ</t>
    </rPh>
    <rPh sb="15" eb="17">
      <t>セツビ</t>
    </rPh>
    <phoneticPr fontId="6"/>
  </si>
  <si>
    <t>民間設備（2005base）</t>
    <rPh sb="0" eb="2">
      <t>ミンカン</t>
    </rPh>
    <rPh sb="2" eb="4">
      <t>セツビ</t>
    </rPh>
    <phoneticPr fontId="6"/>
  </si>
  <si>
    <t>民間設備（2000base）</t>
    <rPh sb="0" eb="2">
      <t>ミンカン</t>
    </rPh>
    <rPh sb="2" eb="4">
      <t>セツビ</t>
    </rPh>
    <phoneticPr fontId="6"/>
  </si>
  <si>
    <t>民間非金融法人企業</t>
    <rPh sb="0" eb="2">
      <t>ミンカン</t>
    </rPh>
    <phoneticPr fontId="6"/>
  </si>
  <si>
    <t>民間金融機関</t>
    <rPh sb="0" eb="2">
      <t>ミンカン</t>
    </rPh>
    <phoneticPr fontId="6"/>
  </si>
  <si>
    <t>ＩＩＰ稼働率</t>
    <rPh sb="3" eb="5">
      <t>カドウ</t>
    </rPh>
    <rPh sb="5" eb="6">
      <t>リツ</t>
    </rPh>
    <phoneticPr fontId="6"/>
  </si>
  <si>
    <t>IIP Util *0.6
followed Sugo.Ueda.2008JJIE</t>
    <phoneticPr fontId="6"/>
  </si>
  <si>
    <t>dlog</t>
    <phoneticPr fontId="6"/>
  </si>
  <si>
    <t>就業者数SA</t>
    <rPh sb="0" eb="3">
      <t>シュウギョウシャ</t>
    </rPh>
    <rPh sb="3" eb="4">
      <t>スウ</t>
    </rPh>
    <phoneticPr fontId="9"/>
  </si>
  <si>
    <t>労調/就業者数SA</t>
    <rPh sb="0" eb="1">
      <t>ロウ</t>
    </rPh>
    <rPh sb="1" eb="2">
      <t>チョウ</t>
    </rPh>
    <rPh sb="3" eb="5">
      <t>シュウギョウ</t>
    </rPh>
    <rPh sb="5" eb="6">
      <t>シャ</t>
    </rPh>
    <rPh sb="6" eb="7">
      <t>スウ</t>
    </rPh>
    <phoneticPr fontId="6"/>
  </si>
  <si>
    <t>ob_l_pi_i</t>
  </si>
  <si>
    <t>設備投資デフレーター、前期比</t>
  </si>
  <si>
    <t>avg</t>
    <phoneticPr fontId="6"/>
  </si>
  <si>
    <t>Ⅲ．雇用者報酬</t>
  </si>
  <si>
    <t>2011/4-3.</t>
  </si>
  <si>
    <t>2012/4-3.</t>
  </si>
  <si>
    <t>2013/4-3.</t>
  </si>
  <si>
    <t>2014/4-3.</t>
  </si>
  <si>
    <t>2015/4-3.</t>
  </si>
  <si>
    <t>2012/1-12.</t>
  </si>
  <si>
    <t>2013/1-12.</t>
  </si>
  <si>
    <t>2014/1-12.</t>
  </si>
  <si>
    <t>2015/1-12.</t>
  </si>
  <si>
    <t xml:space="preserve"> 2012/</t>
  </si>
  <si>
    <t xml:space="preserve"> 2013/</t>
  </si>
  <si>
    <t xml:space="preserve"> 2014/</t>
  </si>
  <si>
    <t xml:space="preserve"> 2015/</t>
  </si>
  <si>
    <t xml:space="preserve"> 2016/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</si>
  <si>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</si>
  <si>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</si>
  <si>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</si>
  <si>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</si>
  <si>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</si>
  <si>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</si>
  <si>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</si>
  <si>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</si>
  <si>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</si>
  <si>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</si>
  <si>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</si>
  <si>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</si>
  <si>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</si>
  <si>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</si>
  <si>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</si>
  <si>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</si>
  <si>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2012/ 1- 3.</t>
  </si>
  <si>
    <t>2013/ 1- 3.</t>
  </si>
  <si>
    <t>2014/ 1- 3.</t>
  </si>
  <si>
    <t>2015/ 1- 3.</t>
  </si>
  <si>
    <t>2016/ 1- 3.</t>
  </si>
  <si>
    <t>ff'FOF_FFAS122L330</t>
  </si>
  <si>
    <t>ff'FOF_FFAS411L331</t>
  </si>
  <si>
    <t>負債・－－上場株式／民間非金融法人企業／ストック</t>
  </si>
  <si>
    <t>08SNA対応</t>
    <rPh sb="5" eb="7">
      <t>タイオウ</t>
    </rPh>
    <phoneticPr fontId="6"/>
  </si>
  <si>
    <t>lb'LBLF3_0200001100100000</t>
  </si>
  <si>
    <t>lb'LBLF3_0200001400100000</t>
  </si>
  <si>
    <t>lb'LBLF3_0200002100100000</t>
  </si>
  <si>
    <t>lb'LBLF3_0200002300100000</t>
  </si>
  <si>
    <t>lb'LBLF3_0200002400100000</t>
  </si>
  <si>
    <t>lb'LBLF3_0200003100100000</t>
  </si>
  <si>
    <t>lb'LBLF3_0200003200100000</t>
  </si>
  <si>
    <t>lb'LBLF3_0200003300100000</t>
  </si>
  <si>
    <t>lb'LBLF3_0200004200100000</t>
  </si>
  <si>
    <t>lb'LBLF3_0200004300100000</t>
  </si>
  <si>
    <t>lb'LBLF3_0300001100100000</t>
  </si>
  <si>
    <t>lb'LBLF3_0300001400100000</t>
  </si>
  <si>
    <t>lb'LBLF3_0300002100100000</t>
  </si>
  <si>
    <t>lb'LBLF3_0300002300100000</t>
  </si>
  <si>
    <t>lb'LBLF3_0300002400100000</t>
  </si>
  <si>
    <t>lb'LBLF3_0300003100100000</t>
  </si>
  <si>
    <t>lb'LBLF3_0300003200100000</t>
  </si>
  <si>
    <t>lb'LBLF3_0300003300100000</t>
  </si>
  <si>
    <t>lb'LBLF3_0300004200100000</t>
  </si>
  <si>
    <t>lb'LBLF3_0300004300100000</t>
  </si>
  <si>
    <t>15～19歳人口　（ 男 ）</t>
  </si>
  <si>
    <t>20～24歳人口　（ 男 ）</t>
  </si>
  <si>
    <t>25～29歳人口　（ 男 ）</t>
  </si>
  <si>
    <t>30～34歳人口　（ 男 ）</t>
  </si>
  <si>
    <t>35～39歳人口　（ 男 ）</t>
  </si>
  <si>
    <t>40～44歳人口　（男）</t>
  </si>
  <si>
    <t>45～49歳人口　（男）</t>
  </si>
  <si>
    <t>50～54歳人口　（男）</t>
  </si>
  <si>
    <t>55～59歳人口　（男）</t>
  </si>
  <si>
    <t>60～64歳人口　（男）</t>
  </si>
  <si>
    <t>15～19歳人口　（ 女 ）</t>
  </si>
  <si>
    <t>20～24歳人口　（ 女 ）</t>
  </si>
  <si>
    <t>25～29歳人口　（ 女 ）</t>
  </si>
  <si>
    <t>30～34歳人口　（ 女 ）</t>
  </si>
  <si>
    <t>35～39歳人口　（ 女 ）</t>
  </si>
  <si>
    <t>40～44歳人口　（女）</t>
  </si>
  <si>
    <t>45～49歳人口　（女）</t>
  </si>
  <si>
    <t>50～54歳人口　（女）</t>
  </si>
  <si>
    <t>55～59歳人口　（女）</t>
  </si>
  <si>
    <t>60～64歳人口　（女）</t>
  </si>
  <si>
    <t>ip'IPI22_2A00000000109D</t>
  </si>
  <si>
    <t>伸び率</t>
    <rPh sb="0" eb="1">
      <t>ノ</t>
    </rPh>
    <rPh sb="2" eb="3">
      <t>リツ</t>
    </rPh>
    <phoneticPr fontId="6"/>
  </si>
  <si>
    <t>Ⅲ.雇用者報酬</t>
  </si>
  <si>
    <t>実　　　　　質(2011暦年連鎖価格)</t>
  </si>
  <si>
    <t>Nominal</t>
  </si>
  <si>
    <t>Real (Chained (2011) Yen)</t>
  </si>
  <si>
    <t>Original Series</t>
  </si>
  <si>
    <t>Seasonally Adjusted Series</t>
  </si>
  <si>
    <t>Fiscal Year , Calendar Year</t>
  </si>
  <si>
    <t>Billion Yen</t>
  </si>
  <si>
    <t>＊＊前年同期比、前年比　Year-over-Year Percent Change / Annual Percent Change　　　　　　＊＊＊前期比　Quarter-to-Quarter Percent Change (Not Annualized)　</t>
  </si>
  <si>
    <t>　１．季節調整系列について、1994（平成6）年1-3月期～直近期の原系列に季節調整を行い作成している。なお、季節調整系列は毎回1994（平成6）年1-3月期まで遡及して改定されることから、最新の速報を利用されたい。</t>
  </si>
  <si>
    <t>Nominal, Seasonally Adjusted Series</t>
  </si>
  <si>
    <t>(単位:2011暦年連鎖価格、10億円)</t>
  </si>
  <si>
    <t>Real, Seasonally Adjusted Series</t>
  </si>
  <si>
    <t>(Billions of Chained (2011) Yen)</t>
  </si>
  <si>
    <t>民間在庫変動</t>
  </si>
  <si>
    <t>公的在庫変動</t>
  </si>
  <si>
    <t>最終需要</t>
  </si>
  <si>
    <t>Final Sales of Domestic Product</t>
  </si>
  <si>
    <t>st'STRACLCOON</t>
  </si>
  <si>
    <t>有担レート・翌日物　月平／金利</t>
  </si>
  <si>
    <t>st'STRACLUCON</t>
  </si>
  <si>
    <t>無担レート・Ｏ／Ｎ　月平／金利</t>
  </si>
  <si>
    <t>　季節調整済指数(Seasonally Adjusted Indices)</t>
    <rPh sb="1" eb="3">
      <t>キセツ</t>
    </rPh>
    <rPh sb="3" eb="5">
      <t>チョウセイ</t>
    </rPh>
    <rPh sb="5" eb="6">
      <t>ズ</t>
    </rPh>
    <phoneticPr fontId="5"/>
  </si>
  <si>
    <t>平成22年平均＝１００(2010 average = 100)</t>
  </si>
  <si>
    <r>
      <t>　前期比(</t>
    </r>
    <r>
      <rPr>
        <sz val="11"/>
        <color indexed="8"/>
        <rFont val="ＭＳ Ｐゴシック"/>
        <family val="3"/>
        <charset val="128"/>
      </rPr>
      <t>Ratio to the preceding month or quarter)：％(%)</t>
    </r>
    <rPh sb="1" eb="4">
      <t>ゼンキヒ</t>
    </rPh>
    <phoneticPr fontId="5"/>
  </si>
  <si>
    <t>LB'LBLF3_0200001100100000</t>
  </si>
  <si>
    <t>LB'LBLF3_0200001400100000</t>
  </si>
  <si>
    <t>LB'LBLF3_0200002100100000</t>
  </si>
  <si>
    <t>LB'LBLF3_0200002300100000</t>
  </si>
  <si>
    <t>LB'LBLF3_0200002400100000</t>
  </si>
  <si>
    <t>LB'LBLF3_0200003100100000</t>
  </si>
  <si>
    <t>LB'LBLF3_0200003200100000</t>
  </si>
  <si>
    <t>LB'LBLF3_0200003300100000</t>
  </si>
  <si>
    <t>LB'LBLF3_0200004200100000</t>
  </si>
  <si>
    <t>LB'LBLF3_0200004300100000</t>
  </si>
  <si>
    <t>LB'LBLF3_0300001100100000</t>
  </si>
  <si>
    <t>LB'LBLF3_0300001400100000</t>
  </si>
  <si>
    <t>LB'LBLF3_0300002100100000</t>
  </si>
  <si>
    <t>LB'LBLF3_0300002300100000</t>
  </si>
  <si>
    <t>LB'LBLF3_0300002400100000</t>
  </si>
  <si>
    <t>LB'LBLF3_0300003100100000</t>
  </si>
  <si>
    <t>LB'LBLF3_0300003200100000</t>
  </si>
  <si>
    <t>LB'LBLF3_0300003300100000</t>
  </si>
  <si>
    <t>LB'LBLF3_0300004200100000</t>
  </si>
  <si>
    <t>LB'LBLF3_0300004300100000</t>
  </si>
  <si>
    <t>資本ストック 2011base</t>
    <rPh sb="0" eb="2">
      <t>シホン</t>
    </rPh>
    <phoneticPr fontId="6"/>
  </si>
  <si>
    <t>2016/1-12.</t>
  </si>
  <si>
    <t>(2011暦年＝100)</t>
  </si>
  <si>
    <t>Deflators, Calendar Year</t>
  </si>
  <si>
    <t>(Calendar Year of 2011 = 100)</t>
  </si>
  <si>
    <t>資本ストック 2011base</t>
  </si>
  <si>
    <t>資本ストック 2005base</t>
    <phoneticPr fontId="6"/>
  </si>
  <si>
    <t>名目総固定資本形成＞民間（2011base）</t>
    <rPh sb="0" eb="2">
      <t>メイモク</t>
    </rPh>
    <rPh sb="2" eb="3">
      <t>ソウ</t>
    </rPh>
    <rPh sb="3" eb="5">
      <t>コテイ</t>
    </rPh>
    <rPh sb="5" eb="7">
      <t>シホン</t>
    </rPh>
    <rPh sb="7" eb="9">
      <t>ケイセイ</t>
    </rPh>
    <rPh sb="10" eb="12">
      <t>ミンカン</t>
    </rPh>
    <phoneticPr fontId="6"/>
  </si>
  <si>
    <t>名目総固定資本形成＞民間＞住宅（2011base）</t>
    <rPh sb="0" eb="2">
      <t>メイモク</t>
    </rPh>
    <rPh sb="2" eb="3">
      <t>ソウ</t>
    </rPh>
    <rPh sb="5" eb="7">
      <t>シホン</t>
    </rPh>
    <rPh sb="7" eb="9">
      <t>ケイセイ</t>
    </rPh>
    <rPh sb="10" eb="12">
      <t>ミンカン</t>
    </rPh>
    <rPh sb="13" eb="15">
      <t>ジュウタク</t>
    </rPh>
    <phoneticPr fontId="6"/>
  </si>
  <si>
    <t>名目総固定資本形成＞民間＞企業設備（2011base）</t>
    <rPh sb="0" eb="2">
      <t>メイモク</t>
    </rPh>
    <rPh sb="2" eb="3">
      <t>ソウ</t>
    </rPh>
    <rPh sb="5" eb="7">
      <t>シホン</t>
    </rPh>
    <rPh sb="7" eb="9">
      <t>ケイセイ</t>
    </rPh>
    <rPh sb="10" eb="12">
      <t>ミンカン</t>
    </rPh>
    <rPh sb="13" eb="15">
      <t>キギョウ</t>
    </rPh>
    <rPh sb="15" eb="17">
      <t>セツビ</t>
    </rPh>
    <phoneticPr fontId="6"/>
  </si>
  <si>
    <t>民間設備（2011base）</t>
    <rPh sb="0" eb="2">
      <t>ミンカン</t>
    </rPh>
    <rPh sb="2" eb="4">
      <t>セツビ</t>
    </rPh>
    <phoneticPr fontId="6"/>
  </si>
  <si>
    <t>名目季調済</t>
    <rPh sb="0" eb="2">
      <t>メイモク</t>
    </rPh>
    <rPh sb="2" eb="3">
      <t>キ</t>
    </rPh>
    <rPh sb="3" eb="4">
      <t>チョウ</t>
    </rPh>
    <rPh sb="4" eb="5">
      <t>ズ</t>
    </rPh>
    <phoneticPr fontId="6"/>
  </si>
  <si>
    <t>流動性プレミアム</t>
    <rPh sb="0" eb="3">
      <t>リュウドウセイ</t>
    </rPh>
    <phoneticPr fontId="9"/>
  </si>
  <si>
    <t>平均</t>
    <rPh sb="0" eb="2">
      <t>ヘイキン</t>
    </rPh>
    <phoneticPr fontId="6"/>
  </si>
  <si>
    <t>C/Y</t>
    <phoneticPr fontId="6"/>
  </si>
  <si>
    <t>形態別総固定資本形成</t>
  </si>
  <si>
    <t>総資本形成</t>
  </si>
  <si>
    <t>住宅</t>
  </si>
  <si>
    <t>その他の建物・構築物</t>
  </si>
  <si>
    <t>輸送用機械</t>
  </si>
  <si>
    <t>その他の機械設備等</t>
  </si>
  <si>
    <t>知的財産生産物</t>
  </si>
  <si>
    <t>うち在庫変動</t>
  </si>
  <si>
    <t>Gross Fixed Capital Formation by Type</t>
  </si>
  <si>
    <t>Gross CapitalFormation</t>
  </si>
  <si>
    <t>Of WhichChange inInventories</t>
  </si>
  <si>
    <t>ResidentialInvestment</t>
  </si>
  <si>
    <t>Other Buildingsand Structures</t>
  </si>
  <si>
    <t>TransportEquipment</t>
  </si>
  <si>
    <t>OtherMachinery andEquipment etc.</t>
  </si>
  <si>
    <t>IntellectualPropertyProducts</t>
  </si>
  <si>
    <t>平均ゼロチェック</t>
    <rPh sb="0" eb="2">
      <t>ヘイキン</t>
    </rPh>
    <phoneticPr fontId="9"/>
  </si>
  <si>
    <t>負債・－－上場株式／国内銀行／ストック</t>
  </si>
  <si>
    <t>ff'FOF_FFAS122L331</t>
  </si>
  <si>
    <t>ff'FOF_FFAS411L330</t>
  </si>
  <si>
    <t>負債・－株式等／国内銀行／ストック</t>
  </si>
  <si>
    <t>負債・－株式等／民間非金融法人企業／ストック</t>
  </si>
  <si>
    <t>FMMの（総）自己資本CPTLOR</t>
    <rPh sb="5" eb="6">
      <t>ソウ</t>
    </rPh>
    <rPh sb="7" eb="9">
      <t>ジコ</t>
    </rPh>
    <rPh sb="9" eb="11">
      <t>シホン</t>
    </rPh>
    <phoneticPr fontId="6"/>
  </si>
  <si>
    <t>ob_NLQ</t>
    <phoneticPr fontId="9"/>
  </si>
  <si>
    <t>人口増加率</t>
    <rPh sb="0" eb="2">
      <t>ジンコウ</t>
    </rPh>
    <rPh sb="2" eb="4">
      <t>ゾウカ</t>
    </rPh>
    <rPh sb="4" eb="5">
      <t>リツ</t>
    </rPh>
    <phoneticPr fontId="9"/>
  </si>
  <si>
    <t>人口伸び率</t>
    <rPh sb="0" eb="2">
      <t>ジンコウ</t>
    </rPh>
    <rPh sb="2" eb="3">
      <t>ノ</t>
    </rPh>
    <rPh sb="4" eb="5">
      <t>リツ</t>
    </rPh>
    <phoneticPr fontId="9"/>
  </si>
  <si>
    <t>ob_l_NB</t>
    <phoneticPr fontId="9"/>
  </si>
  <si>
    <t>ob_l_NE</t>
    <phoneticPr fontId="9"/>
  </si>
  <si>
    <t>15歳以上</t>
    <rPh sb="2" eb="5">
      <t>サイイジョウ</t>
    </rPh>
    <phoneticPr fontId="9"/>
  </si>
  <si>
    <t>15-64</t>
    <phoneticPr fontId="9"/>
  </si>
  <si>
    <t>OR</t>
    <phoneticPr fontId="9"/>
  </si>
  <si>
    <t>SA</t>
    <phoneticPr fontId="9"/>
  </si>
  <si>
    <t>ob_l_POP</t>
    <phoneticPr fontId="9"/>
  </si>
  <si>
    <t>2011Average</t>
    <phoneticPr fontId="6"/>
  </si>
  <si>
    <t>GDPデフレータ</t>
    <phoneticPr fontId="6"/>
  </si>
  <si>
    <t>税込み</t>
    <rPh sb="0" eb="2">
      <t>ゼイコ</t>
    </rPh>
    <phoneticPr fontId="6"/>
  </si>
  <si>
    <t>レベル</t>
    <phoneticPr fontId="6"/>
  </si>
  <si>
    <t>V列</t>
    <rPh sb="1" eb="2">
      <t>レツ</t>
    </rPh>
    <phoneticPr fontId="6"/>
  </si>
  <si>
    <t>前年比、％</t>
    <rPh sb="0" eb="3">
      <t>ゼンネンヒ</t>
    </rPh>
    <phoneticPr fontId="6"/>
  </si>
  <si>
    <t>2014年度の増税寄与分</t>
    <rPh sb="4" eb="6">
      <t>ネンド</t>
    </rPh>
    <rPh sb="7" eb="9">
      <t>ゾウゼイ</t>
    </rPh>
    <rPh sb="9" eb="12">
      <t>キヨブン</t>
    </rPh>
    <phoneticPr fontId="6"/>
  </si>
  <si>
    <t>１％当たりの増税寄与</t>
    <rPh sb="2" eb="3">
      <t>ア</t>
    </rPh>
    <rPh sb="6" eb="8">
      <t>ゾウゼイ</t>
    </rPh>
    <rPh sb="8" eb="10">
      <t>キヨ</t>
    </rPh>
    <phoneticPr fontId="6"/>
  </si>
  <si>
    <t>（百分率）</t>
    <rPh sb="1" eb="4">
      <t>ヒャクブンリツ</t>
    </rPh>
    <phoneticPr fontId="6"/>
  </si>
  <si>
    <t>税抜き</t>
    <rPh sb="0" eb="1">
      <t>ゼイ</t>
    </rPh>
    <rPh sb="1" eb="2">
      <t>ヌ</t>
    </rPh>
    <phoneticPr fontId="6"/>
  </si>
  <si>
    <t>前期比、％</t>
    <rPh sb="0" eb="3">
      <t>ゼンキヒ</t>
    </rPh>
    <phoneticPr fontId="6"/>
  </si>
  <si>
    <t>対数</t>
    <rPh sb="0" eb="2">
      <t>タイスウ</t>
    </rPh>
    <phoneticPr fontId="6"/>
  </si>
  <si>
    <t>四半期別固定資本ストック（実質原系列）</t>
    <rPh sb="0" eb="3">
      <t>シハンキ</t>
    </rPh>
    <rPh sb="3" eb="4">
      <t>ベツ</t>
    </rPh>
    <rPh sb="4" eb="6">
      <t>コテイ</t>
    </rPh>
    <rPh sb="6" eb="8">
      <t>シホン</t>
    </rPh>
    <rPh sb="13" eb="15">
      <t>ジッシツ</t>
    </rPh>
    <rPh sb="15" eb="16">
      <t>ゲン</t>
    </rPh>
    <rPh sb="16" eb="18">
      <t>ケイレツ</t>
    </rPh>
    <phoneticPr fontId="31"/>
  </si>
  <si>
    <t>平成23年基準値（2011年連鎖価格表示）</t>
    <rPh sb="0" eb="2">
      <t>ヘイセイ</t>
    </rPh>
    <rPh sb="4" eb="5">
      <t>ネン</t>
    </rPh>
    <rPh sb="5" eb="7">
      <t>キジュン</t>
    </rPh>
    <rPh sb="7" eb="8">
      <t>チ</t>
    </rPh>
    <rPh sb="13" eb="14">
      <t>ネン</t>
    </rPh>
    <rPh sb="14" eb="16">
      <t>レンサ</t>
    </rPh>
    <rPh sb="16" eb="18">
      <t>カカク</t>
    </rPh>
    <rPh sb="18" eb="20">
      <t>ヒョウジ</t>
    </rPh>
    <phoneticPr fontId="31"/>
  </si>
  <si>
    <t>（単位：10億円）</t>
  </si>
  <si>
    <t>年</t>
    <rPh sb="0" eb="1">
      <t>ネン</t>
    </rPh>
    <phoneticPr fontId="6"/>
  </si>
  <si>
    <t>四半期</t>
    <rPh sb="0" eb="3">
      <t>シハンキ</t>
    </rPh>
    <phoneticPr fontId="6"/>
  </si>
  <si>
    <t>一国合計</t>
    <rPh sb="0" eb="2">
      <t>イッコク</t>
    </rPh>
    <rPh sb="2" eb="4">
      <t>ゴウケイ</t>
    </rPh>
    <phoneticPr fontId="31"/>
  </si>
  <si>
    <t>民間企業設備</t>
    <rPh sb="0" eb="2">
      <t>ミンカン</t>
    </rPh>
    <rPh sb="2" eb="4">
      <t>キギョウ</t>
    </rPh>
    <rPh sb="4" eb="6">
      <t>セツビ</t>
    </rPh>
    <phoneticPr fontId="31"/>
  </si>
  <si>
    <t>民間住宅</t>
    <rPh sb="0" eb="2">
      <t>ミンカン</t>
    </rPh>
    <rPh sb="2" eb="4">
      <t>ジュウタク</t>
    </rPh>
    <phoneticPr fontId="31"/>
  </si>
  <si>
    <t>公的固定資産</t>
    <rPh sb="0" eb="2">
      <t>コウテキ</t>
    </rPh>
    <rPh sb="2" eb="4">
      <t>コテイ</t>
    </rPh>
    <rPh sb="4" eb="6">
      <t>シサン</t>
    </rPh>
    <phoneticPr fontId="31"/>
  </si>
  <si>
    <t>旧資本ストック系列</t>
    <rPh sb="0" eb="1">
      <t>キュウ</t>
    </rPh>
    <rPh sb="1" eb="3">
      <t>シホン</t>
    </rPh>
    <rPh sb="7" eb="9">
      <t>ケイレツ</t>
    </rPh>
    <phoneticPr fontId="6"/>
  </si>
  <si>
    <t>新資本ストック系列</t>
    <rPh sb="0" eb="1">
      <t>シン</t>
    </rPh>
    <rPh sb="1" eb="3">
      <t>シホン</t>
    </rPh>
    <rPh sb="7" eb="9">
      <t>ケイレツ</t>
    </rPh>
    <phoneticPr fontId="6"/>
  </si>
  <si>
    <t>旧dlogA</t>
    <rPh sb="0" eb="1">
      <t>キュウ</t>
    </rPh>
    <phoneticPr fontId="6"/>
  </si>
  <si>
    <t>新dlogA</t>
    <rPh sb="0" eb="1">
      <t>シン</t>
    </rPh>
    <phoneticPr fontId="6"/>
  </si>
  <si>
    <t>旧：稼働率考慮せず</t>
    <rPh sb="0" eb="1">
      <t>キュウ</t>
    </rPh>
    <rPh sb="2" eb="4">
      <t>カドウ</t>
    </rPh>
    <rPh sb="4" eb="5">
      <t>リツ</t>
    </rPh>
    <rPh sb="5" eb="7">
      <t>コウリョ</t>
    </rPh>
    <phoneticPr fontId="3"/>
  </si>
  <si>
    <t>新</t>
    <rPh sb="0" eb="1">
      <t>シン</t>
    </rPh>
    <phoneticPr fontId="6"/>
  </si>
  <si>
    <t>2016/4-3.</t>
  </si>
  <si>
    <t xml:space="preserve"> 2017/</t>
  </si>
  <si>
    <t>2017/ 1- 3.</t>
  </si>
  <si>
    <t>季節調整済労働時間指数(Seasonally adjusted hours worked indices)　総実労働時間(Total hours worked)</t>
    <phoneticPr fontId="9"/>
  </si>
  <si>
    <t>lb'LBLF3_0110000000100000</t>
    <phoneticPr fontId="9"/>
  </si>
  <si>
    <t>↓貼り付け</t>
    <rPh sb="1" eb="2">
      <t>ハ</t>
    </rPh>
    <rPh sb="3" eb="4">
      <t>ツ</t>
    </rPh>
    <phoneticPr fontId="9"/>
  </si>
  <si>
    <t>Eviews</t>
    <phoneticPr fontId="9"/>
  </si>
  <si>
    <t>lt01-a20.xls</t>
  </si>
  <si>
    <t>lt01-b10.xls</t>
  </si>
  <si>
    <t>2017Q1</t>
    <phoneticPr fontId="9"/>
  </si>
  <si>
    <t>2017Q2</t>
    <phoneticPr fontId="9"/>
  </si>
  <si>
    <t>2017Q3</t>
    <phoneticPr fontId="9"/>
  </si>
  <si>
    <t>2017Q4</t>
    <phoneticPr fontId="9"/>
  </si>
  <si>
    <t>2017Q1</t>
    <phoneticPr fontId="6"/>
  </si>
  <si>
    <t>　季節調整済指数(Seasonally Adjusted Indices)</t>
    <rPh sb="1" eb="3">
      <t>キセツ</t>
    </rPh>
    <rPh sb="3" eb="5">
      <t>チョウセイ</t>
    </rPh>
    <rPh sb="5" eb="6">
      <t>ズ</t>
    </rPh>
    <phoneticPr fontId="36"/>
  </si>
  <si>
    <r>
      <t>　前期比(</t>
    </r>
    <r>
      <rPr>
        <sz val="11"/>
        <color indexed="8"/>
        <rFont val="ＭＳ Ｐゴシック"/>
        <family val="3"/>
        <charset val="128"/>
      </rPr>
      <t>Ratio to the preceding month or quarter)：％(%)</t>
    </r>
    <rPh sb="1" eb="4">
      <t>ゼンキヒ</t>
    </rPh>
    <phoneticPr fontId="36"/>
  </si>
  <si>
    <t>2017Q1</t>
    <phoneticPr fontId="6"/>
  </si>
  <si>
    <t>2017Q1</t>
    <phoneticPr fontId="9"/>
  </si>
  <si>
    <t>2017Q1</t>
    <phoneticPr fontId="9"/>
  </si>
  <si>
    <t>sm'SMBROS01NME</t>
  </si>
  <si>
    <t>sm'SMBROS02ME</t>
  </si>
  <si>
    <t>公社債店頭売買参考統計値　公募地方債・１０年・複利・平均値（月末値）</t>
  </si>
  <si>
    <t>（更新停止）公社債店頭気配（東京気配）公募地方債・１０年（月末値）</t>
  </si>
  <si>
    <t>四半期</t>
    <rPh sb="0" eb="3">
      <t>シハンキ</t>
    </rPh>
    <phoneticPr fontId="37"/>
  </si>
  <si>
    <t>JGB10年（＝流動性のある公債金利）</t>
    <rPh sb="5" eb="6">
      <t>ネン</t>
    </rPh>
    <rPh sb="8" eb="11">
      <t>リュウドウセイ</t>
    </rPh>
    <rPh sb="14" eb="16">
      <t>コウサイ</t>
    </rPh>
    <rPh sb="16" eb="18">
      <t>キンリ</t>
    </rPh>
    <phoneticPr fontId="37"/>
  </si>
  <si>
    <t>グロス、四半期換算</t>
    <rPh sb="4" eb="7">
      <t>シハンキ</t>
    </rPh>
    <rPh sb="7" eb="9">
      <t>カンザン</t>
    </rPh>
    <phoneticPr fontId="37"/>
  </si>
  <si>
    <t>流動性プレミアム</t>
    <rPh sb="0" eb="3">
      <t>リュウドウセイ</t>
    </rPh>
    <phoneticPr fontId="37"/>
  </si>
  <si>
    <t>国債金利情報</t>
  </si>
  <si>
    <t>昭和49=1974</t>
    <rPh sb="0" eb="2">
      <t>ショウワ</t>
    </rPh>
    <phoneticPr fontId="37"/>
  </si>
  <si>
    <t>取りあえず使う？？</t>
    <rPh sb="0" eb="1">
      <t>ト</t>
    </rPh>
    <rPh sb="5" eb="6">
      <t>ツカ</t>
    </rPh>
    <phoneticPr fontId="37"/>
  </si>
  <si>
    <t>基準日</t>
  </si>
  <si>
    <t>10年</t>
  </si>
  <si>
    <t>年月抽出</t>
    <rPh sb="0" eb="2">
      <t>ネンゲツ</t>
    </rPh>
    <rPh sb="2" eb="4">
      <t>チュウシュツ</t>
    </rPh>
    <phoneticPr fontId="37"/>
  </si>
  <si>
    <t>10年</t>
    <rPh sb="2" eb="3">
      <t>ネン</t>
    </rPh>
    <phoneticPr fontId="37"/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</si>
  <si>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</si>
  <si>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</si>
  <si>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</si>
  <si>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</si>
  <si>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</si>
  <si>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</si>
  <si>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</si>
  <si>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</si>
  <si>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</si>
  <si>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</si>
  <si>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</si>
  <si>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</si>
  <si>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</si>
  <si>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</si>
  <si>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</si>
  <si>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</si>
  <si>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</si>
  <si>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</si>
  <si>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</si>
  <si>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</si>
  <si>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</si>
  <si>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</si>
  <si>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</si>
  <si>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</si>
  <si>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</si>
  <si>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</si>
  <si>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</si>
  <si>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</si>
  <si>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</si>
  <si>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</si>
  <si>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</si>
  <si>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</si>
  <si>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</si>
  <si>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</si>
  <si>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</si>
  <si>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</si>
  <si>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</si>
  <si>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</si>
  <si>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</si>
  <si>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</si>
  <si>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</si>
  <si>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</si>
  <si>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</si>
  <si>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</si>
  <si>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</si>
  <si>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</si>
  <si>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</si>
  <si>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</si>
  <si>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</si>
  <si>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</si>
  <si>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</si>
  <si>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</si>
  <si>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</si>
  <si>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</si>
  <si>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</si>
  <si>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</si>
  <si>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</si>
  <si>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</si>
  <si>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</si>
  <si>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</si>
  <si>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</si>
  <si>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</si>
  <si>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</si>
  <si>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</si>
  <si>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</si>
  <si>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</si>
  <si>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</si>
  <si>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</si>
  <si>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</si>
  <si>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</si>
  <si>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</si>
  <si>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</si>
  <si>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</si>
  <si>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</si>
  <si>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</si>
  <si>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</si>
  <si>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</si>
  <si>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</si>
  <si>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</si>
  <si>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</si>
  <si>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</si>
  <si>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</si>
  <si>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</si>
  <si>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</si>
  <si>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</si>
  <si>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</si>
  <si>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</si>
  <si>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</si>
  <si>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</si>
  <si>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</si>
  <si>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</si>
  <si>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</si>
  <si>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</si>
  <si>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</si>
  <si>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</si>
  <si>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</si>
  <si>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</si>
  <si>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</si>
  <si>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</si>
  <si>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</si>
  <si>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</si>
  <si>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</si>
  <si>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</si>
  <si>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</si>
  <si>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</si>
  <si>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</si>
  <si>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</si>
  <si>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</si>
  <si>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</si>
  <si>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</si>
  <si>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</si>
  <si>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</si>
  <si>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</si>
  <si>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</si>
  <si>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</si>
  <si>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</si>
  <si>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</si>
  <si>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</si>
  <si>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</si>
  <si>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</si>
  <si>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</si>
  <si>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</si>
  <si>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</si>
  <si>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</si>
  <si>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</si>
  <si>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</si>
  <si>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</si>
  <si>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</si>
  <si>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</si>
  <si>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</si>
  <si>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</si>
  <si>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</si>
  <si>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</si>
  <si>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</si>
  <si>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</si>
  <si>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</si>
  <si>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</si>
  <si>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</si>
  <si>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</si>
  <si>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</si>
  <si>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</si>
  <si>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</si>
  <si>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</si>
  <si>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</si>
  <si>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</si>
  <si>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</si>
  <si>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</si>
  <si>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</si>
  <si>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</si>
  <si>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</si>
  <si>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</si>
  <si>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</si>
  <si>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</si>
  <si>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</si>
  <si>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</si>
  <si>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</si>
  <si>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</si>
  <si>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</si>
  <si>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</si>
  <si>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</si>
  <si>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</si>
  <si>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</si>
  <si>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</si>
  <si>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</si>
  <si>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</si>
  <si>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</si>
  <si>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</si>
  <si>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</si>
  <si>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</si>
  <si>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</si>
  <si>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</si>
  <si>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</si>
  <si>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</si>
  <si>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</si>
  <si>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</si>
  <si>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</si>
  <si>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</si>
  <si>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</si>
  <si>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</si>
  <si>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</si>
  <si>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</si>
  <si>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</si>
  <si>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</si>
  <si>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</si>
  <si>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</si>
  <si>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</si>
  <si>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</si>
  <si>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</si>
  <si>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</si>
  <si>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</si>
  <si>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</si>
  <si>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</si>
  <si>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</si>
  <si>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</si>
  <si>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</si>
  <si>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</si>
  <si>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</si>
  <si>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</si>
  <si>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</si>
  <si>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</si>
  <si>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</si>
  <si>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</si>
  <si>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</si>
  <si>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</si>
  <si>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</si>
  <si>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</si>
  <si>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</si>
  <si>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</si>
  <si>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</si>
  <si>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</si>
  <si>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</si>
  <si>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</si>
  <si>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</si>
  <si>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</si>
  <si>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</si>
  <si>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</si>
  <si>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</si>
  <si>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</si>
  <si>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</si>
  <si>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</si>
  <si>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</si>
  <si>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</si>
  <si>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</si>
  <si>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</si>
  <si>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</si>
  <si>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</si>
  <si>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</si>
  <si>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</si>
  <si>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</si>
  <si>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</si>
  <si>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</si>
  <si>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</si>
  <si>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</si>
  <si>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</si>
  <si>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</si>
  <si>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</si>
  <si>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</si>
  <si>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</si>
  <si>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</si>
  <si>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</si>
  <si>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</si>
  <si>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</si>
  <si>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</si>
  <si>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</si>
  <si>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</si>
  <si>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</si>
  <si>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</si>
  <si>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</si>
  <si>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</si>
  <si>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</si>
  <si>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</si>
  <si>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</si>
  <si>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</si>
  <si>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</si>
  <si>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</si>
  <si>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</si>
  <si>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</si>
  <si>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</si>
  <si>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</si>
  <si>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</si>
  <si>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</si>
  <si>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</si>
  <si>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</si>
  <si>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</si>
  <si>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</si>
  <si>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</si>
  <si>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</si>
  <si>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</si>
  <si>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</si>
  <si>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</si>
  <si>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</si>
  <si>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</si>
  <si>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</si>
  <si>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</si>
  <si>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</si>
  <si>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</si>
  <si>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</si>
  <si>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</si>
  <si>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</si>
  <si>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</si>
  <si>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</si>
  <si>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</si>
  <si>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</si>
  <si>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</si>
  <si>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</si>
  <si>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</si>
  <si>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</si>
  <si>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</si>
  <si>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</si>
  <si>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</si>
  <si>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</si>
  <si>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</si>
  <si>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</si>
  <si>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</si>
  <si>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</si>
  <si>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</si>
  <si>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</si>
  <si>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</si>
  <si>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</si>
  <si>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</si>
  <si>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</si>
  <si>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</si>
  <si>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</si>
  <si>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</si>
  <si>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</si>
  <si>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</si>
  <si>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</si>
  <si>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</si>
  <si>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</si>
  <si>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</si>
  <si>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</si>
  <si>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</si>
  <si>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</si>
  <si>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</si>
  <si>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</si>
  <si>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</si>
  <si>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</si>
  <si>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</si>
  <si>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</si>
  <si>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</si>
  <si>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</si>
  <si>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</si>
  <si>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</si>
  <si>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</si>
  <si>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</si>
  <si>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</si>
  <si>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</si>
  <si>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</si>
  <si>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</si>
  <si>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</si>
  <si>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</si>
  <si>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</si>
  <si>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</si>
  <si>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</si>
  <si>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</si>
  <si>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</si>
  <si>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</si>
  <si>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</si>
  <si>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</si>
  <si>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</si>
  <si>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</si>
  <si>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</si>
  <si>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</si>
  <si>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</si>
  <si>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</si>
  <si>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</si>
  <si>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</si>
  <si>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</si>
  <si>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</si>
  <si>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</si>
  <si>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</si>
  <si>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</si>
  <si>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</si>
  <si>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</si>
  <si>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</si>
  <si>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</si>
  <si>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</si>
  <si>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</si>
  <si>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</si>
  <si>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</si>
  <si>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</si>
  <si>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</si>
  <si>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</si>
  <si>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</si>
  <si>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</si>
  <si>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</si>
  <si>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</si>
  <si>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</si>
  <si>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</si>
  <si>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</si>
  <si>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</si>
  <si>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</si>
  <si>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</si>
  <si>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</si>
  <si>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</si>
  <si>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</si>
  <si>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</si>
  <si>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</si>
  <si>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</si>
  <si>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</si>
  <si>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</si>
  <si>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</si>
  <si>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</si>
  <si>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</si>
  <si>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</si>
  <si>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</si>
  <si>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</si>
  <si>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</si>
  <si>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</si>
  <si>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</si>
  <si>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</si>
  <si>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</si>
  <si>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</si>
  <si>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</si>
  <si>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</si>
  <si>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</si>
  <si>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</si>
  <si>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</si>
  <si>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</si>
  <si>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</si>
  <si>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</si>
  <si>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</si>
  <si>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</si>
  <si>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</si>
  <si>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</si>
  <si>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</si>
  <si>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</si>
  <si>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</si>
  <si>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</si>
  <si>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</si>
  <si>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</si>
  <si>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</si>
  <si>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</si>
  <si>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</si>
  <si>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</si>
  <si>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</si>
  <si>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</si>
  <si>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</si>
  <si>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</si>
  <si>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</si>
  <si>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</si>
  <si>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</si>
  <si>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</si>
  <si>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</si>
  <si>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</si>
  <si>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</si>
  <si>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</si>
  <si>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</si>
  <si>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</si>
  <si>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</si>
  <si>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</si>
  <si>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</si>
  <si>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</si>
  <si>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</si>
  <si>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</si>
  <si>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</si>
  <si>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</si>
  <si>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</si>
  <si>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</si>
  <si>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</si>
  <si>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</si>
  <si>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</si>
  <si>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</si>
  <si>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</si>
  <si>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</si>
  <si>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</si>
  <si>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</si>
  <si>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</si>
  <si>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</si>
  <si>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</si>
  <si>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</si>
  <si>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</si>
  <si>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</si>
  <si>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</si>
  <si>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</si>
  <si>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</si>
  <si>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</si>
  <si>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</si>
  <si>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</si>
  <si>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</si>
  <si>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</si>
  <si>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</si>
  <si>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</si>
  <si>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</si>
  <si>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</si>
  <si>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</si>
  <si>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</si>
  <si>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</si>
  <si>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</si>
  <si>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</si>
  <si>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</si>
  <si>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</si>
  <si>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</si>
  <si>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</si>
  <si>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</si>
  <si>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</si>
  <si>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</si>
  <si>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</si>
  <si>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</si>
  <si>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</si>
  <si>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</si>
  <si>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</si>
  <si>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</si>
  <si>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</si>
  <si>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</si>
  <si>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</si>
  <si>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</si>
  <si>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</si>
  <si>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</si>
  <si>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</si>
  <si>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</si>
  <si>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</si>
  <si>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</si>
  <si>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</si>
  <si>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</si>
  <si>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</si>
  <si>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</si>
  <si>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</si>
  <si>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</si>
  <si>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</si>
  <si>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</si>
  <si>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</si>
  <si>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</si>
  <si>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</si>
  <si>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</si>
  <si>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</si>
  <si>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</si>
  <si>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  <phoneticPr fontId="37"/>
  </si>
  <si>
    <t>2017M02</t>
    <phoneticPr fontId="37"/>
  </si>
  <si>
    <t>2017M03</t>
  </si>
  <si>
    <t>2017M04</t>
  </si>
  <si>
    <t>2017M05</t>
  </si>
  <si>
    <t>2017M06</t>
  </si>
  <si>
    <t>2017M07</t>
  </si>
  <si>
    <t>SM'ALR_SMYTYS11</t>
  </si>
  <si>
    <t>SM'FQ_LBBLTYNK</t>
  </si>
  <si>
    <t>応募者利回り　利付国債（１０年）</t>
  </si>
  <si>
    <t>長期国債　新発債・１０年物・利回・単利（日次）</t>
  </si>
  <si>
    <t>接続</t>
    <rPh sb="0" eb="2">
      <t>セツゾク</t>
    </rPh>
    <phoneticPr fontId="37"/>
  </si>
  <si>
    <t>10年物</t>
    <rPh sb="2" eb="4">
      <t>ネンモノ</t>
    </rPh>
    <phoneticPr fontId="37"/>
  </si>
  <si>
    <t>年率、％</t>
    <rPh sb="0" eb="2">
      <t>ネンリツ</t>
    </rPh>
    <phoneticPr fontId="6"/>
  </si>
  <si>
    <t>～98/4Q</t>
    <phoneticPr fontId="6"/>
  </si>
  <si>
    <t>1期先期待コール</t>
    <rPh sb="1" eb="2">
      <t>キ</t>
    </rPh>
    <rPh sb="2" eb="3">
      <t>サキ</t>
    </rPh>
    <rPh sb="3" eb="5">
      <t>キタイ</t>
    </rPh>
    <phoneticPr fontId="9"/>
  </si>
  <si>
    <t>2期先期待コール</t>
    <rPh sb="1" eb="2">
      <t>キ</t>
    </rPh>
    <rPh sb="2" eb="3">
      <t>サキ</t>
    </rPh>
    <rPh sb="3" eb="5">
      <t>キタイ</t>
    </rPh>
    <phoneticPr fontId="9"/>
  </si>
  <si>
    <t>3期先期待コール</t>
    <rPh sb="1" eb="2">
      <t>キ</t>
    </rPh>
    <rPh sb="2" eb="3">
      <t>サキ</t>
    </rPh>
    <rPh sb="3" eb="5">
      <t>キタイ</t>
    </rPh>
    <phoneticPr fontId="9"/>
  </si>
  <si>
    <t>4期先期待コール</t>
    <rPh sb="1" eb="2">
      <t>キ</t>
    </rPh>
    <rPh sb="2" eb="3">
      <t>サキ</t>
    </rPh>
    <rPh sb="3" eb="5">
      <t>キタイ</t>
    </rPh>
    <phoneticPr fontId="9"/>
  </si>
  <si>
    <t>NaN</t>
    <phoneticPr fontId="9"/>
  </si>
  <si>
    <t>1期先期待コール・ショック</t>
    <rPh sb="1" eb="2">
      <t>キ</t>
    </rPh>
    <rPh sb="2" eb="3">
      <t>サキ</t>
    </rPh>
    <rPh sb="3" eb="5">
      <t>キタイ</t>
    </rPh>
    <phoneticPr fontId="9"/>
  </si>
  <si>
    <t>2期先期待コール・ショック</t>
    <rPh sb="1" eb="2">
      <t>キ</t>
    </rPh>
    <rPh sb="2" eb="3">
      <t>サキ</t>
    </rPh>
    <rPh sb="3" eb="5">
      <t>キタイ</t>
    </rPh>
    <phoneticPr fontId="9"/>
  </si>
  <si>
    <t>3期先期待コール・ショック</t>
    <rPh sb="1" eb="2">
      <t>キ</t>
    </rPh>
    <rPh sb="2" eb="3">
      <t>サキ</t>
    </rPh>
    <rPh sb="3" eb="5">
      <t>キタイ</t>
    </rPh>
    <phoneticPr fontId="9"/>
  </si>
  <si>
    <t>4期先期待コール・ショック</t>
    <rPh sb="1" eb="2">
      <t>キ</t>
    </rPh>
    <rPh sb="2" eb="3">
      <t>サキ</t>
    </rPh>
    <rPh sb="3" eb="5">
      <t>キタイ</t>
    </rPh>
    <phoneticPr fontId="9"/>
  </si>
  <si>
    <t>毎月勤労統計調査(MONTHLY LABOUR SURVEY)</t>
    <phoneticPr fontId="36"/>
  </si>
  <si>
    <t>　　事業所規模(Size of establishments)：</t>
    <phoneticPr fontId="36"/>
  </si>
  <si>
    <t>　　就業形態(Type of Employment):</t>
    <phoneticPr fontId="36"/>
  </si>
  <si>
    <t>　　産業(Industry):</t>
    <phoneticPr fontId="36"/>
  </si>
  <si>
    <t>平成27年平均＝１００(2015 average = 100)</t>
    <phoneticPr fontId="36"/>
  </si>
  <si>
    <t>毎月勤労統計調査(MONTHLY LABOUR SURVEY)</t>
    <phoneticPr fontId="36"/>
  </si>
  <si>
    <t>　　事業所規模(Size of establishments)：</t>
    <phoneticPr fontId="36"/>
  </si>
  <si>
    <t>　　就業形態(Type of Employment):</t>
    <phoneticPr fontId="36"/>
  </si>
  <si>
    <t>　　産業(Industry):</t>
    <phoneticPr fontId="36"/>
  </si>
  <si>
    <t>平成27年平均＝１００(2015 average = 100)</t>
    <phoneticPr fontId="36"/>
  </si>
  <si>
    <t>1- 3.</t>
    <phoneticPr fontId="6"/>
  </si>
  <si>
    <t>2017M08</t>
  </si>
  <si>
    <t>2017M09</t>
  </si>
  <si>
    <t>2017M10</t>
  </si>
  <si>
    <t>2017M11</t>
  </si>
  <si>
    <t>2017M12</t>
  </si>
  <si>
    <t>2017Q2</t>
    <phoneticPr fontId="6"/>
  </si>
  <si>
    <t>2017Q2</t>
    <phoneticPr fontId="6"/>
  </si>
  <si>
    <t>2017Q2</t>
    <phoneticPr fontId="9"/>
  </si>
  <si>
    <t>2017Q2</t>
    <phoneticPr fontId="9"/>
  </si>
  <si>
    <t>⇒旧々基準</t>
    <rPh sb="1" eb="2">
      <t>キュウ</t>
    </rPh>
    <rPh sb="3" eb="5">
      <t>キジュン</t>
    </rPh>
    <phoneticPr fontId="6"/>
  </si>
  <si>
    <t>93SNA対応</t>
    <rPh sb="5" eb="7">
      <t>タイオウ</t>
    </rPh>
    <phoneticPr fontId="6"/>
  </si>
  <si>
    <t>ff'FOF_93FFAS411L330</t>
  </si>
  <si>
    <t>ff'FOF_93FFAS411L331</t>
  </si>
  <si>
    <t>（更新停止）負債・株式・出資金／民間非金融法人企業／ストック</t>
  </si>
  <si>
    <t>（更新停止）負債・－うち株式／民間非金融法人企業／ストック</t>
  </si>
  <si>
    <t>ff'FFSA122L210</t>
  </si>
  <si>
    <t>ff'FFSA260L210</t>
  </si>
  <si>
    <t>（更新停止）負債/－株式/国内銀行/ストック</t>
  </si>
  <si>
    <t>（更新停止）負債/－株式/法人企業/ストック</t>
  </si>
  <si>
    <t>ff'FOF_93FFAS122L330</t>
  </si>
  <si>
    <t>ff'FOF_93FFAS122L331</t>
  </si>
  <si>
    <t>（更新停止）負債・株式・出資金／国内銀行／ストック</t>
  </si>
  <si>
    <t>（更新停止）負債・－うち株式／国内銀行／ストック</t>
  </si>
  <si>
    <t>5期先期待コール</t>
    <rPh sb="1" eb="2">
      <t>キ</t>
    </rPh>
    <rPh sb="2" eb="3">
      <t>サキ</t>
    </rPh>
    <rPh sb="3" eb="5">
      <t>キタイ</t>
    </rPh>
    <phoneticPr fontId="9"/>
  </si>
  <si>
    <t>6期先期待コール</t>
    <rPh sb="1" eb="2">
      <t>キ</t>
    </rPh>
    <rPh sb="2" eb="3">
      <t>サキ</t>
    </rPh>
    <rPh sb="3" eb="5">
      <t>キタイ</t>
    </rPh>
    <phoneticPr fontId="9"/>
  </si>
  <si>
    <t>7期先期待コール</t>
    <rPh sb="1" eb="2">
      <t>キ</t>
    </rPh>
    <rPh sb="2" eb="3">
      <t>サキ</t>
    </rPh>
    <rPh sb="3" eb="5">
      <t>キタイ</t>
    </rPh>
    <phoneticPr fontId="9"/>
  </si>
  <si>
    <t>8期先期待コール</t>
    <rPh sb="1" eb="2">
      <t>キ</t>
    </rPh>
    <rPh sb="2" eb="3">
      <t>サキ</t>
    </rPh>
    <rPh sb="3" eb="5">
      <t>キタイ</t>
    </rPh>
    <phoneticPr fontId="9"/>
  </si>
  <si>
    <t>9期先期待コール</t>
    <rPh sb="1" eb="2">
      <t>キ</t>
    </rPh>
    <rPh sb="2" eb="3">
      <t>サキ</t>
    </rPh>
    <rPh sb="3" eb="5">
      <t>キタイ</t>
    </rPh>
    <phoneticPr fontId="9"/>
  </si>
  <si>
    <t>10期先期待コール</t>
    <rPh sb="2" eb="3">
      <t>キ</t>
    </rPh>
    <rPh sb="3" eb="4">
      <t>サキ</t>
    </rPh>
    <rPh sb="4" eb="6">
      <t>キタイ</t>
    </rPh>
    <phoneticPr fontId="9"/>
  </si>
  <si>
    <t>11期先期待コール</t>
    <rPh sb="2" eb="3">
      <t>キ</t>
    </rPh>
    <rPh sb="3" eb="4">
      <t>サキ</t>
    </rPh>
    <rPh sb="4" eb="6">
      <t>キタイ</t>
    </rPh>
    <phoneticPr fontId="9"/>
  </si>
  <si>
    <t>12期先期待コール</t>
    <rPh sb="2" eb="3">
      <t>キ</t>
    </rPh>
    <rPh sb="3" eb="4">
      <t>サキ</t>
    </rPh>
    <rPh sb="4" eb="6">
      <t>キタイ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</si>
</sst>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76" formatCode="0.000"/>
    <numFmt numFmtId="177" formatCode="#,##0.0"/>
    <numFmt numFmtId="178" formatCode="#,##0.000"/>
    <numFmt numFmtId="179" formatCode="#,##0.00000"/>
    <numFmt numFmtId="180" formatCode="yyyy/m"/>
    <numFmt numFmtId="181" formatCode="[$-411]ge"/>
    <numFmt numFmtId="182" formatCode="#,##0_ "/>
    <numFmt numFmtId="183" formatCode="#,##0.0000"/>
    <numFmt numFmtId="184" formatCode="0.0;[Red]\-0.0"/>
    <numFmt numFmtId="185" formatCode="#,##0.000;[Red]\-#,##0.000"/>
    <numFmt numFmtId="186" formatCode="yyyy/m;@"/>
    <numFmt numFmtId="187" formatCode="0.E+00"/>
    <numFmt numFmtId="188" formatCode="#,##0.0_ "/>
    <numFmt numFmtId="189" formatCode="0.00_ "/>
    <numFmt numFmtId="190" formatCode="#,##0.0;[Red]\-#,##0.0"/>
    <numFmt numFmtId="191" formatCode="0.000_ "/>
    <numFmt numFmtId="192" formatCode="0.0000000000_ "/>
  </numFmts>
  <fonts count="39" x14ac:knownFonts="1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indexed="10"/>
      <name val="ＭＳ ゴシック"/>
      <family val="3"/>
      <charset val="128"/>
    </font>
    <font>
      <b/>
      <sz val="12"/>
      <color indexed="23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2"/>
      <color indexed="23"/>
      <name val="ＭＳ ゴシック"/>
      <family val="3"/>
      <charset val="128"/>
    </font>
    <font>
      <sz val="14"/>
      <color indexed="23"/>
      <name val="ＭＳ ゴシック"/>
      <family val="3"/>
      <charset val="128"/>
    </font>
    <font>
      <sz val="11"/>
      <color indexed="8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3"/>
      <color indexed="5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8"/>
      <color indexed="8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2"/>
      <color indexed="81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</borders>
  <cellStyleXfs count="9">
    <xf numFmtId="0" fontId="0" fillId="0" borderId="0">
      <alignment vertical="center"/>
    </xf>
    <xf numFmtId="38" fontId="2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6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>
      <alignment vertical="center"/>
    </xf>
    <xf numFmtId="3" fontId="0" fillId="2" borderId="0" xfId="0" applyNumberFormat="1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ill="1">
      <alignment vertical="center"/>
    </xf>
    <xf numFmtId="177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9" fontId="0" fillId="0" borderId="0" xfId="0" applyNumberFormat="1">
      <alignment vertical="center"/>
    </xf>
    <xf numFmtId="0" fontId="0" fillId="6" borderId="0" xfId="0" applyFill="1" applyAlignment="1">
      <alignment horizontal="centerContinuous" vertical="center"/>
    </xf>
    <xf numFmtId="0" fontId="0" fillId="7" borderId="0" xfId="0" applyFill="1" applyAlignment="1">
      <alignment horizontal="centerContinuous" vertical="center"/>
    </xf>
    <xf numFmtId="38" fontId="13" fillId="0" borderId="0" xfId="2" applyFont="1" applyFill="1" applyBorder="1" applyAlignment="1">
      <alignment vertical="center"/>
    </xf>
    <xf numFmtId="180" fontId="13" fillId="0" borderId="0" xfId="2" applyNumberFormat="1" applyFont="1" applyFill="1" applyBorder="1" applyAlignment="1">
      <alignment horizontal="left" vertical="center"/>
    </xf>
    <xf numFmtId="181" fontId="13" fillId="0" borderId="0" xfId="2" applyNumberFormat="1" applyFont="1" applyFill="1" applyBorder="1" applyAlignment="1">
      <alignment horizontal="right" vertical="center"/>
    </xf>
    <xf numFmtId="38" fontId="13" fillId="0" borderId="1" xfId="2" applyFont="1" applyFill="1" applyBorder="1" applyAlignment="1">
      <alignment vertical="center"/>
    </xf>
    <xf numFmtId="38" fontId="13" fillId="0" borderId="2" xfId="2" applyFont="1" applyFill="1" applyBorder="1" applyAlignment="1">
      <alignment vertical="center"/>
    </xf>
    <xf numFmtId="38" fontId="13" fillId="0" borderId="3" xfId="2" applyFont="1" applyFill="1" applyBorder="1" applyAlignment="1">
      <alignment vertical="center"/>
    </xf>
    <xf numFmtId="180" fontId="12" fillId="0" borderId="1" xfId="3" applyNumberFormat="1" applyBorder="1">
      <alignment vertical="center"/>
    </xf>
    <xf numFmtId="181" fontId="13" fillId="0" borderId="3" xfId="2" applyNumberFormat="1" applyFont="1" applyFill="1" applyBorder="1" applyAlignment="1">
      <alignment horizontal="right" vertical="center"/>
    </xf>
    <xf numFmtId="38" fontId="13" fillId="0" borderId="4" xfId="2" applyFont="1" applyFill="1" applyBorder="1" applyAlignment="1">
      <alignment vertical="center"/>
    </xf>
    <xf numFmtId="38" fontId="13" fillId="0" borderId="5" xfId="2" applyFont="1" applyFill="1" applyBorder="1" applyAlignment="1">
      <alignment vertical="center"/>
    </xf>
    <xf numFmtId="180" fontId="12" fillId="0" borderId="4" xfId="3" applyNumberFormat="1" applyBorder="1">
      <alignment vertical="center"/>
    </xf>
    <xf numFmtId="0" fontId="13" fillId="0" borderId="0" xfId="3" applyFont="1" applyFill="1" applyBorder="1">
      <alignment vertical="center"/>
    </xf>
    <xf numFmtId="180" fontId="13" fillId="8" borderId="4" xfId="2" applyNumberFormat="1" applyFont="1" applyFill="1" applyBorder="1">
      <alignment vertical="center"/>
    </xf>
    <xf numFmtId="14" fontId="13" fillId="8" borderId="0" xfId="2" applyNumberFormat="1" applyFont="1" applyFill="1" applyBorder="1" applyAlignment="1">
      <alignment horizontal="right" vertical="center"/>
    </xf>
    <xf numFmtId="182" fontId="13" fillId="0" borderId="4" xfId="2" applyNumberFormat="1" applyFont="1" applyFill="1" applyBorder="1" applyAlignment="1">
      <alignment vertical="center"/>
    </xf>
    <xf numFmtId="182" fontId="13" fillId="0" borderId="0" xfId="2" applyNumberFormat="1" applyFont="1" applyFill="1" applyBorder="1" applyAlignment="1">
      <alignment vertical="center"/>
    </xf>
    <xf numFmtId="38" fontId="13" fillId="0" borderId="4" xfId="2" applyNumberFormat="1" applyFont="1" applyFill="1" applyBorder="1" applyAlignment="1">
      <alignment vertical="center"/>
    </xf>
    <xf numFmtId="38" fontId="13" fillId="0" borderId="0" xfId="2" applyFont="1" applyFill="1" applyAlignment="1">
      <alignment vertical="center"/>
    </xf>
    <xf numFmtId="181" fontId="13" fillId="0" borderId="0" xfId="2" applyNumberFormat="1" applyFont="1" applyFill="1" applyAlignment="1">
      <alignment horizontal="right" vertical="center"/>
    </xf>
    <xf numFmtId="0" fontId="13" fillId="0" borderId="0" xfId="3" applyFont="1" applyFill="1">
      <alignment vertical="center"/>
    </xf>
    <xf numFmtId="38" fontId="13" fillId="0" borderId="6" xfId="2" applyFont="1" applyFill="1" applyBorder="1" applyAlignment="1">
      <alignment vertical="center"/>
    </xf>
    <xf numFmtId="38" fontId="13" fillId="0" borderId="7" xfId="2" applyFont="1" applyFill="1" applyBorder="1" applyAlignment="1">
      <alignment vertical="center"/>
    </xf>
    <xf numFmtId="38" fontId="13" fillId="0" borderId="8" xfId="2" applyFont="1" applyFill="1" applyBorder="1" applyAlignment="1">
      <alignment vertical="center"/>
    </xf>
    <xf numFmtId="14" fontId="13" fillId="8" borderId="0" xfId="2" applyNumberFormat="1" applyFont="1" applyFill="1" applyAlignment="1">
      <alignment horizontal="right" vertical="center"/>
    </xf>
    <xf numFmtId="38" fontId="13" fillId="0" borderId="9" xfId="2" applyFont="1" applyFill="1" applyBorder="1" applyAlignment="1">
      <alignment horizontal="center" vertical="center"/>
    </xf>
    <xf numFmtId="38" fontId="13" fillId="9" borderId="10" xfId="2" applyFont="1" applyFill="1" applyBorder="1" applyAlignment="1">
      <alignment horizontal="center" vertical="center"/>
    </xf>
    <xf numFmtId="38" fontId="13" fillId="9" borderId="11" xfId="2" applyFont="1" applyFill="1" applyBorder="1" applyAlignment="1">
      <alignment horizontal="center" vertical="center"/>
    </xf>
    <xf numFmtId="38" fontId="13" fillId="9" borderId="9" xfId="2" applyFont="1" applyFill="1" applyBorder="1" applyAlignment="1">
      <alignment horizontal="center" vertical="center"/>
    </xf>
    <xf numFmtId="180" fontId="13" fillId="9" borderId="10" xfId="2" applyNumberFormat="1" applyFont="1" applyFill="1" applyBorder="1" applyAlignment="1">
      <alignment horizontal="center" vertical="center"/>
    </xf>
    <xf numFmtId="181" fontId="13" fillId="9" borderId="9" xfId="2" applyNumberFormat="1" applyFont="1" applyFill="1" applyBorder="1" applyAlignment="1">
      <alignment horizontal="right" vertical="center"/>
    </xf>
    <xf numFmtId="0" fontId="13" fillId="0" borderId="3" xfId="3" applyFont="1" applyFill="1" applyBorder="1">
      <alignment vertical="center"/>
    </xf>
    <xf numFmtId="0" fontId="14" fillId="0" borderId="0" xfId="3" applyFont="1" applyFill="1" applyBorder="1">
      <alignment vertical="center"/>
    </xf>
    <xf numFmtId="0" fontId="14" fillId="0" borderId="3" xfId="3" applyFont="1" applyFill="1" applyBorder="1">
      <alignment vertical="center"/>
    </xf>
    <xf numFmtId="0" fontId="14" fillId="0" borderId="3" xfId="3" applyFont="1" applyBorder="1">
      <alignment vertical="center"/>
    </xf>
    <xf numFmtId="38" fontId="15" fillId="0" borderId="3" xfId="2" applyFont="1" applyBorder="1">
      <alignment vertical="center"/>
    </xf>
    <xf numFmtId="38" fontId="16" fillId="0" borderId="3" xfId="2" applyFont="1" applyBorder="1" applyAlignment="1">
      <alignment horizontal="left" vertical="center"/>
    </xf>
    <xf numFmtId="180" fontId="15" fillId="0" borderId="3" xfId="3" applyNumberFormat="1" applyFont="1" applyBorder="1">
      <alignment vertical="center"/>
    </xf>
    <xf numFmtId="0" fontId="12" fillId="0" borderId="0" xfId="3" applyFill="1" applyBorder="1">
      <alignment vertical="center"/>
    </xf>
    <xf numFmtId="0" fontId="12" fillId="0" borderId="0" xfId="3" applyFill="1">
      <alignment vertical="center"/>
    </xf>
    <xf numFmtId="0" fontId="12" fillId="0" borderId="0" xfId="3" applyBorder="1">
      <alignment vertical="center"/>
    </xf>
    <xf numFmtId="0" fontId="12" fillId="0" borderId="0" xfId="3">
      <alignment vertical="center"/>
    </xf>
    <xf numFmtId="0" fontId="17" fillId="0" borderId="0" xfId="3" applyFont="1">
      <alignment vertical="center"/>
    </xf>
    <xf numFmtId="38" fontId="18" fillId="0" borderId="0" xfId="2" applyFont="1" applyBorder="1">
      <alignment vertical="center"/>
    </xf>
    <xf numFmtId="180" fontId="19" fillId="0" borderId="0" xfId="3" applyNumberFormat="1" applyFont="1" applyBorder="1">
      <alignment vertical="center"/>
    </xf>
    <xf numFmtId="0" fontId="17" fillId="0" borderId="0" xfId="3" applyFont="1" applyFill="1">
      <alignment vertical="center"/>
    </xf>
    <xf numFmtId="180" fontId="20" fillId="0" borderId="0" xfId="3" applyNumberFormat="1" applyFont="1" applyBorder="1">
      <alignment vertical="center"/>
    </xf>
    <xf numFmtId="3" fontId="0" fillId="4" borderId="0" xfId="0" applyNumberFormat="1" applyFill="1">
      <alignment vertical="center"/>
    </xf>
    <xf numFmtId="3" fontId="0" fillId="7" borderId="0" xfId="0" applyNumberFormat="1" applyFill="1">
      <alignment vertical="center"/>
    </xf>
    <xf numFmtId="0" fontId="23" fillId="0" borderId="0" xfId="4" applyFont="1">
      <alignment vertical="center"/>
    </xf>
    <xf numFmtId="184" fontId="23" fillId="0" borderId="0" xfId="4" applyNumberFormat="1" applyFont="1" applyAlignment="1">
      <alignment horizontal="right" vertical="center"/>
    </xf>
    <xf numFmtId="0" fontId="23" fillId="0" borderId="0" xfId="4" applyNumberFormat="1" applyFont="1" applyAlignment="1">
      <alignment vertical="center"/>
    </xf>
    <xf numFmtId="0" fontId="13" fillId="0" borderId="0" xfId="4" applyNumberFormat="1" applyFont="1" applyAlignment="1">
      <alignment horizontal="center" vertical="center"/>
    </xf>
    <xf numFmtId="0" fontId="23" fillId="0" borderId="0" xfId="4" applyNumberFormat="1" applyFont="1" applyAlignment="1">
      <alignment horizontal="center" vertical="center"/>
    </xf>
    <xf numFmtId="0" fontId="24" fillId="0" borderId="0" xfId="4" applyNumberFormat="1" applyFont="1" applyAlignment="1">
      <alignment horizontal="center" vertical="center"/>
    </xf>
    <xf numFmtId="185" fontId="0" fillId="0" borderId="0" xfId="1" applyNumberFormat="1" applyFont="1">
      <alignment vertical="center"/>
    </xf>
    <xf numFmtId="185" fontId="0" fillId="3" borderId="0" xfId="1" applyNumberFormat="1" applyFont="1" applyFill="1">
      <alignment vertical="center"/>
    </xf>
    <xf numFmtId="0" fontId="28" fillId="0" borderId="0" xfId="5">
      <alignment vertical="center"/>
    </xf>
    <xf numFmtId="0" fontId="28" fillId="0" borderId="0" xfId="5" applyNumberFormat="1" applyAlignment="1">
      <alignment vertical="center" wrapText="1"/>
    </xf>
    <xf numFmtId="186" fontId="28" fillId="0" borderId="0" xfId="5" applyNumberFormat="1">
      <alignment vertical="center"/>
    </xf>
    <xf numFmtId="38" fontId="0" fillId="0" borderId="0" xfId="1" applyNumberFormat="1" applyFont="1">
      <alignment vertical="center"/>
    </xf>
    <xf numFmtId="0" fontId="0" fillId="3" borderId="0" xfId="1" applyNumberFormat="1" applyFont="1" applyFill="1">
      <alignment vertical="center"/>
    </xf>
    <xf numFmtId="0" fontId="0" fillId="4" borderId="0" xfId="1" applyNumberFormat="1" applyFont="1" applyFill="1">
      <alignment vertical="center"/>
    </xf>
    <xf numFmtId="0" fontId="0" fillId="0" borderId="0" xfId="1" applyNumberFormat="1" applyFont="1" applyFill="1">
      <alignment vertical="center"/>
    </xf>
    <xf numFmtId="187" fontId="0" fillId="0" borderId="0" xfId="0" applyNumberFormat="1" applyAlignment="1">
      <alignment vertical="center" wrapText="1"/>
    </xf>
    <xf numFmtId="38" fontId="0" fillId="2" borderId="0" xfId="1" applyFont="1" applyFill="1">
      <alignment vertical="center"/>
    </xf>
    <xf numFmtId="183" fontId="0" fillId="0" borderId="0" xfId="0" applyNumberFormat="1">
      <alignment vertical="center"/>
    </xf>
    <xf numFmtId="0" fontId="5" fillId="0" borderId="0" xfId="5" applyNumberFormat="1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NumberFormat="1" applyFont="1">
      <alignment vertical="center"/>
    </xf>
    <xf numFmtId="185" fontId="25" fillId="0" borderId="0" xfId="1" applyNumberFormat="1" applyFont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vertical="center" wrapText="1"/>
    </xf>
    <xf numFmtId="3" fontId="0" fillId="10" borderId="0" xfId="0" applyNumberFormat="1" applyFill="1">
      <alignment vertical="center"/>
    </xf>
    <xf numFmtId="188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3" fontId="0" fillId="11" borderId="0" xfId="0" applyNumberFormat="1" applyFill="1">
      <alignment vertical="center"/>
    </xf>
    <xf numFmtId="0" fontId="0" fillId="11" borderId="0" xfId="0" applyFill="1" applyAlignment="1">
      <alignment vertical="center" wrapText="1"/>
    </xf>
    <xf numFmtId="0" fontId="0" fillId="6" borderId="0" xfId="0" applyFill="1" applyAlignment="1">
      <alignment horizontal="center" vertical="center"/>
    </xf>
    <xf numFmtId="38" fontId="0" fillId="5" borderId="0" xfId="1" applyFont="1" applyFill="1">
      <alignment vertical="center"/>
    </xf>
    <xf numFmtId="0" fontId="0" fillId="9" borderId="0" xfId="0" applyFill="1" applyAlignment="1">
      <alignment horizontal="centerContinuous" vertical="center"/>
    </xf>
    <xf numFmtId="0" fontId="0" fillId="9" borderId="0" xfId="0" applyFill="1">
      <alignment vertical="center"/>
    </xf>
    <xf numFmtId="187" fontId="0" fillId="12" borderId="0" xfId="0" applyNumberFormat="1" applyFill="1" applyAlignment="1">
      <alignment vertical="center" wrapText="1"/>
    </xf>
    <xf numFmtId="0" fontId="0" fillId="12" borderId="0" xfId="0" applyFill="1">
      <alignment vertical="center"/>
    </xf>
    <xf numFmtId="0" fontId="0" fillId="12" borderId="0" xfId="0" applyNumberFormat="1" applyFill="1">
      <alignment vertical="center"/>
    </xf>
    <xf numFmtId="0" fontId="0" fillId="11" borderId="0" xfId="0" applyFill="1">
      <alignment vertical="center"/>
    </xf>
    <xf numFmtId="0" fontId="4" fillId="0" borderId="0" xfId="5" applyNumberFormat="1" applyFont="1" applyFill="1" applyAlignment="1">
      <alignment vertical="center" wrapText="1"/>
    </xf>
    <xf numFmtId="0" fontId="0" fillId="0" borderId="0" xfId="0" quotePrefix="1">
      <alignment vertical="center"/>
    </xf>
    <xf numFmtId="22" fontId="0" fillId="0" borderId="0" xfId="0" applyNumberFormat="1">
      <alignment vertical="center"/>
    </xf>
    <xf numFmtId="19" fontId="0" fillId="0" borderId="0" xfId="0" applyNumberFormat="1">
      <alignment vertical="center"/>
    </xf>
    <xf numFmtId="0" fontId="0" fillId="13" borderId="0" xfId="0" applyFill="1" applyAlignment="1">
      <alignment vertical="center" wrapText="1"/>
    </xf>
    <xf numFmtId="180" fontId="0" fillId="0" borderId="0" xfId="0" applyNumberFormat="1">
      <alignment vertical="center"/>
    </xf>
    <xf numFmtId="0" fontId="0" fillId="11" borderId="0" xfId="0" applyFill="1" applyAlignment="1">
      <alignment horizontal="centerContinuous" vertical="center"/>
    </xf>
    <xf numFmtId="0" fontId="0" fillId="0" borderId="0" xfId="0" applyNumberFormat="1">
      <alignment vertical="center"/>
    </xf>
    <xf numFmtId="0" fontId="0" fillId="14" borderId="0" xfId="0" applyFill="1">
      <alignment vertical="center"/>
    </xf>
    <xf numFmtId="0" fontId="0" fillId="2" borderId="0" xfId="0" applyFill="1">
      <alignment vertical="center"/>
    </xf>
    <xf numFmtId="0" fontId="0" fillId="14" borderId="0" xfId="0" applyFill="1" applyAlignment="1">
      <alignment vertical="center" wrapText="1"/>
    </xf>
    <xf numFmtId="0" fontId="0" fillId="11" borderId="12" xfId="0" applyFill="1" applyBorder="1">
      <alignment vertical="center"/>
    </xf>
    <xf numFmtId="0" fontId="0" fillId="11" borderId="13" xfId="0" applyFill="1" applyBorder="1">
      <alignment vertical="center"/>
    </xf>
    <xf numFmtId="3" fontId="10" fillId="0" borderId="0" xfId="0" applyNumberFormat="1" applyFont="1" applyFill="1">
      <alignment vertical="center"/>
    </xf>
    <xf numFmtId="3" fontId="10" fillId="0" borderId="0" xfId="0" applyNumberFormat="1" applyFont="1">
      <alignment vertical="center"/>
    </xf>
    <xf numFmtId="0" fontId="10" fillId="0" borderId="0" xfId="0" applyFont="1" applyAlignment="1">
      <alignment vertical="center" wrapText="1"/>
    </xf>
    <xf numFmtId="189" fontId="0" fillId="0" borderId="0" xfId="0" applyNumberFormat="1">
      <alignment vertical="center"/>
    </xf>
    <xf numFmtId="0" fontId="0" fillId="15" borderId="0" xfId="0" applyFill="1">
      <alignment vertical="center"/>
    </xf>
    <xf numFmtId="0" fontId="0" fillId="15" borderId="0" xfId="0" applyFill="1" applyAlignment="1">
      <alignment vertical="center" wrapText="1"/>
    </xf>
    <xf numFmtId="0" fontId="0" fillId="0" borderId="0" xfId="0" applyFill="1">
      <alignment vertical="center"/>
    </xf>
    <xf numFmtId="0" fontId="23" fillId="0" borderId="0" xfId="4" applyNumberFormat="1" applyFont="1" applyAlignment="1">
      <alignment horizontal="right" vertical="center"/>
    </xf>
    <xf numFmtId="0" fontId="29" fillId="0" borderId="0" xfId="5" applyNumberFormat="1" applyFont="1" applyFill="1" applyAlignment="1">
      <alignment vertical="center" wrapText="1"/>
    </xf>
    <xf numFmtId="0" fontId="29" fillId="0" borderId="0" xfId="0" applyFont="1" applyFill="1">
      <alignment vertical="center"/>
    </xf>
    <xf numFmtId="177" fontId="0" fillId="15" borderId="0" xfId="0" applyNumberFormat="1" applyFill="1">
      <alignment vertical="center"/>
    </xf>
    <xf numFmtId="177" fontId="0" fillId="16" borderId="0" xfId="0" applyNumberFormat="1" applyFill="1">
      <alignment vertical="center"/>
    </xf>
    <xf numFmtId="0" fontId="0" fillId="16" borderId="0" xfId="0" applyFill="1">
      <alignment vertical="center"/>
    </xf>
    <xf numFmtId="3" fontId="0" fillId="16" borderId="0" xfId="0" applyNumberFormat="1" applyFill="1">
      <alignment vertical="center"/>
    </xf>
    <xf numFmtId="3" fontId="0" fillId="15" borderId="0" xfId="0" applyNumberFormat="1" applyFill="1">
      <alignment vertical="center"/>
    </xf>
    <xf numFmtId="3" fontId="0" fillId="0" borderId="0" xfId="0" applyNumberFormat="1" applyFill="1">
      <alignment vertical="center"/>
    </xf>
    <xf numFmtId="0" fontId="0" fillId="0" borderId="0" xfId="0" applyFont="1" applyAlignment="1">
      <alignment vertical="center" wrapText="1"/>
    </xf>
    <xf numFmtId="3" fontId="0" fillId="0" borderId="0" xfId="0" applyNumberFormat="1" applyFont="1">
      <alignment vertical="center"/>
    </xf>
    <xf numFmtId="3" fontId="0" fillId="0" borderId="0" xfId="0" applyNumberFormat="1" applyFont="1" applyFill="1">
      <alignment vertical="center"/>
    </xf>
    <xf numFmtId="0" fontId="0" fillId="17" borderId="0" xfId="0" applyFill="1" applyAlignment="1">
      <alignment horizontal="centerContinuous" vertical="center"/>
    </xf>
    <xf numFmtId="0" fontId="0" fillId="18" borderId="0" xfId="0" applyFill="1" applyAlignment="1">
      <alignment horizontal="centerContinuous" vertical="center"/>
    </xf>
    <xf numFmtId="0" fontId="0" fillId="0" borderId="0" xfId="0" applyAlignment="1">
      <alignment horizontal="right" vertical="center"/>
    </xf>
    <xf numFmtId="0" fontId="0" fillId="19" borderId="0" xfId="0" applyFill="1">
      <alignment vertical="center"/>
    </xf>
    <xf numFmtId="16" fontId="0" fillId="0" borderId="0" xfId="0" applyNumberFormat="1">
      <alignment vertical="center"/>
    </xf>
    <xf numFmtId="0" fontId="0" fillId="20" borderId="0" xfId="0" applyFill="1">
      <alignment vertical="center"/>
    </xf>
    <xf numFmtId="3" fontId="0" fillId="21" borderId="0" xfId="0" applyNumberFormat="1" applyFill="1">
      <alignment vertical="center"/>
    </xf>
    <xf numFmtId="3" fontId="0" fillId="21" borderId="14" xfId="0" applyNumberFormat="1" applyFill="1" applyBorder="1">
      <alignment vertical="center"/>
    </xf>
    <xf numFmtId="0" fontId="3" fillId="0" borderId="0" xfId="5" applyNumberFormat="1" applyFont="1" applyFill="1" applyAlignment="1">
      <alignment vertical="center" wrapText="1"/>
    </xf>
    <xf numFmtId="38" fontId="0" fillId="0" borderId="0" xfId="1" applyFon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center" vertical="center"/>
    </xf>
    <xf numFmtId="0" fontId="0" fillId="15" borderId="0" xfId="0" applyNumberFormat="1" applyFill="1" applyAlignment="1">
      <alignment horizontal="center" vertical="center"/>
    </xf>
    <xf numFmtId="0" fontId="30" fillId="0" borderId="0" xfId="0" applyFont="1">
      <alignment vertical="center"/>
    </xf>
    <xf numFmtId="0" fontId="0" fillId="0" borderId="9" xfId="0" applyFill="1" applyBorder="1" applyAlignment="1">
      <alignment vertical="center" shrinkToFit="1"/>
    </xf>
    <xf numFmtId="0" fontId="0" fillId="0" borderId="10" xfId="0" applyFill="1" applyBorder="1" applyAlignment="1">
      <alignment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190" fontId="32" fillId="0" borderId="18" xfId="1" applyNumberFormat="1" applyFont="1" applyFill="1" applyBorder="1">
      <alignment vertical="center"/>
    </xf>
    <xf numFmtId="190" fontId="32" fillId="0" borderId="19" xfId="1" applyNumberFormat="1" applyFont="1" applyFill="1" applyBorder="1">
      <alignment vertical="center"/>
    </xf>
    <xf numFmtId="190" fontId="32" fillId="0" borderId="20" xfId="1" applyNumberFormat="1" applyFont="1" applyFill="1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190" fontId="32" fillId="0" borderId="21" xfId="1" applyNumberFormat="1" applyFont="1" applyFill="1" applyBorder="1">
      <alignment vertical="center"/>
    </xf>
    <xf numFmtId="190" fontId="32" fillId="0" borderId="22" xfId="1" applyNumberFormat="1" applyFont="1" applyFill="1" applyBorder="1">
      <alignment vertical="center"/>
    </xf>
    <xf numFmtId="190" fontId="32" fillId="0" borderId="23" xfId="1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190" fontId="32" fillId="0" borderId="24" xfId="1" applyNumberFormat="1" applyFont="1" applyFill="1" applyBorder="1">
      <alignment vertical="center"/>
    </xf>
    <xf numFmtId="190" fontId="32" fillId="0" borderId="25" xfId="1" applyNumberFormat="1" applyFont="1" applyFill="1" applyBorder="1">
      <alignment vertical="center"/>
    </xf>
    <xf numFmtId="190" fontId="32" fillId="0" borderId="26" xfId="1" applyNumberFormat="1" applyFont="1" applyFill="1" applyBorder="1">
      <alignment vertical="center"/>
    </xf>
    <xf numFmtId="190" fontId="0" fillId="0" borderId="18" xfId="0" applyNumberFormat="1" applyFill="1" applyBorder="1">
      <alignment vertical="center"/>
    </xf>
    <xf numFmtId="190" fontId="0" fillId="0" borderId="19" xfId="0" applyNumberFormat="1" applyFill="1" applyBorder="1">
      <alignment vertical="center"/>
    </xf>
    <xf numFmtId="190" fontId="0" fillId="0" borderId="20" xfId="0" applyNumberFormat="1" applyFill="1" applyBorder="1">
      <alignment vertical="center"/>
    </xf>
    <xf numFmtId="190" fontId="0" fillId="0" borderId="21" xfId="0" applyNumberFormat="1" applyFill="1" applyBorder="1">
      <alignment vertical="center"/>
    </xf>
    <xf numFmtId="190" fontId="0" fillId="0" borderId="22" xfId="0" applyNumberFormat="1" applyFill="1" applyBorder="1">
      <alignment vertical="center"/>
    </xf>
    <xf numFmtId="190" fontId="0" fillId="0" borderId="23" xfId="0" applyNumberFormat="1" applyFill="1" applyBorder="1">
      <alignment vertical="center"/>
    </xf>
    <xf numFmtId="190" fontId="0" fillId="0" borderId="24" xfId="0" applyNumberFormat="1" applyFill="1" applyBorder="1">
      <alignment vertical="center"/>
    </xf>
    <xf numFmtId="190" fontId="0" fillId="0" borderId="25" xfId="0" applyNumberFormat="1" applyFill="1" applyBorder="1">
      <alignment vertical="center"/>
    </xf>
    <xf numFmtId="190" fontId="0" fillId="0" borderId="26" xfId="0" applyNumberFormat="1" applyFill="1" applyBorder="1">
      <alignment vertical="center"/>
    </xf>
    <xf numFmtId="3" fontId="0" fillId="22" borderId="0" xfId="0" applyNumberFormat="1" applyFill="1">
      <alignment vertical="center"/>
    </xf>
    <xf numFmtId="0" fontId="33" fillId="23" borderId="0" xfId="0" applyFont="1" applyFill="1" applyAlignment="1">
      <alignment vertical="center" wrapText="1"/>
    </xf>
    <xf numFmtId="0" fontId="34" fillId="18" borderId="0" xfId="0" applyFont="1" applyFill="1" applyAlignment="1">
      <alignment vertical="center" wrapText="1"/>
    </xf>
    <xf numFmtId="0" fontId="33" fillId="0" borderId="0" xfId="0" applyFont="1" applyAlignment="1">
      <alignment vertical="center" wrapText="1"/>
    </xf>
    <xf numFmtId="0" fontId="28" fillId="0" borderId="0" xfId="5" applyFill="1">
      <alignment vertical="center"/>
    </xf>
    <xf numFmtId="0" fontId="28" fillId="0" borderId="0" xfId="5" applyNumberFormat="1" applyFill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5" fillId="20" borderId="0" xfId="5" applyNumberFormat="1" applyFont="1" applyFill="1" applyAlignment="1">
      <alignment vertical="center" wrapText="1"/>
    </xf>
    <xf numFmtId="0" fontId="28" fillId="20" borderId="0" xfId="5" applyFill="1">
      <alignment vertical="center"/>
    </xf>
    <xf numFmtId="0" fontId="33" fillId="0" borderId="0" xfId="0" applyFont="1" applyFill="1" applyAlignment="1">
      <alignment vertical="center" wrapText="1"/>
    </xf>
    <xf numFmtId="0" fontId="28" fillId="24" borderId="0" xfId="5" applyFill="1">
      <alignment vertical="center"/>
    </xf>
    <xf numFmtId="0" fontId="0" fillId="0" borderId="0" xfId="0" applyFill="1" applyAlignment="1">
      <alignment horizontal="right" vertical="center"/>
    </xf>
    <xf numFmtId="0" fontId="2" fillId="0" borderId="0" xfId="6">
      <alignment vertical="center"/>
    </xf>
    <xf numFmtId="0" fontId="2" fillId="0" borderId="0" xfId="6" applyFill="1">
      <alignment vertical="center"/>
    </xf>
    <xf numFmtId="0" fontId="2" fillId="15" borderId="0" xfId="6" applyFill="1">
      <alignment vertical="center"/>
    </xf>
    <xf numFmtId="0" fontId="2" fillId="0" borderId="0" xfId="6" applyAlignment="1">
      <alignment vertical="center" wrapText="1"/>
    </xf>
    <xf numFmtId="0" fontId="2" fillId="15" borderId="0" xfId="6" applyFill="1" applyAlignment="1">
      <alignment vertical="center" wrapText="1"/>
    </xf>
    <xf numFmtId="17" fontId="2" fillId="0" borderId="0" xfId="6" applyNumberFormat="1">
      <alignment vertical="center"/>
    </xf>
    <xf numFmtId="14" fontId="2" fillId="0" borderId="0" xfId="6" applyNumberFormat="1">
      <alignment vertical="center"/>
    </xf>
    <xf numFmtId="191" fontId="2" fillId="0" borderId="0" xfId="6" applyNumberFormat="1">
      <alignment vertical="center"/>
    </xf>
    <xf numFmtId="192" fontId="2" fillId="0" borderId="0" xfId="6" applyNumberFormat="1">
      <alignment vertical="center"/>
    </xf>
    <xf numFmtId="57" fontId="2" fillId="0" borderId="0" xfId="6" applyNumberFormat="1">
      <alignment vertical="center"/>
    </xf>
    <xf numFmtId="0" fontId="2" fillId="0" borderId="0" xfId="6" applyNumberFormat="1">
      <alignment vertical="center"/>
    </xf>
    <xf numFmtId="57" fontId="2" fillId="0" borderId="0" xfId="6" applyNumberFormat="1" applyFill="1">
      <alignment vertical="center"/>
    </xf>
    <xf numFmtId="0" fontId="2" fillId="0" borderId="0" xfId="6" applyNumberFormat="1" applyFill="1">
      <alignment vertical="center"/>
    </xf>
    <xf numFmtId="55" fontId="2" fillId="0" borderId="0" xfId="6" applyNumberFormat="1">
      <alignment vertical="center"/>
    </xf>
    <xf numFmtId="16" fontId="2" fillId="0" borderId="0" xfId="6" applyNumberFormat="1">
      <alignment vertical="center"/>
    </xf>
    <xf numFmtId="0" fontId="0" fillId="25" borderId="0" xfId="0" applyFill="1">
      <alignment vertical="center"/>
    </xf>
    <xf numFmtId="0" fontId="0" fillId="26" borderId="0" xfId="0" applyFill="1" applyAlignment="1">
      <alignment vertical="center" wrapText="1"/>
    </xf>
    <xf numFmtId="0" fontId="0" fillId="26" borderId="0" xfId="0" applyFill="1">
      <alignment vertical="center"/>
    </xf>
    <xf numFmtId="3" fontId="0" fillId="25" borderId="0" xfId="0" applyNumberFormat="1" applyFill="1">
      <alignment vertical="center"/>
    </xf>
    <xf numFmtId="0" fontId="1" fillId="0" borderId="0" xfId="6" applyFont="1" applyAlignment="1">
      <alignment vertical="center" wrapText="1"/>
    </xf>
    <xf numFmtId="57" fontId="0" fillId="0" borderId="0" xfId="0" applyNumberFormat="1">
      <alignment vertical="center"/>
    </xf>
    <xf numFmtId="17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0" fontId="0" fillId="27" borderId="0" xfId="0" applyFill="1">
      <alignment vertical="center"/>
    </xf>
    <xf numFmtId="38" fontId="13" fillId="2" borderId="2" xfId="2" applyFont="1" applyFill="1" applyBorder="1" applyAlignment="1">
      <alignment horizontal="center" vertical="center"/>
    </xf>
    <xf numFmtId="38" fontId="13" fillId="2" borderId="1" xfId="2" applyFont="1" applyFill="1" applyBorder="1" applyAlignment="1">
      <alignment horizontal="center" vertical="center"/>
    </xf>
    <xf numFmtId="14" fontId="13" fillId="2" borderId="3" xfId="2" applyNumberFormat="1" applyFont="1" applyFill="1" applyBorder="1" applyAlignment="1">
      <alignment horizontal="center" vertical="center"/>
    </xf>
    <xf numFmtId="14" fontId="13" fillId="2" borderId="1" xfId="2" applyNumberFormat="1" applyFont="1" applyFill="1" applyBorder="1" applyAlignment="1">
      <alignment horizontal="center" vertical="center"/>
    </xf>
    <xf numFmtId="38" fontId="13" fillId="2" borderId="3" xfId="2" applyFont="1" applyFill="1" applyBorder="1" applyAlignment="1">
      <alignment horizontal="center" vertical="center"/>
    </xf>
    <xf numFmtId="38" fontId="13" fillId="8" borderId="5" xfId="2" applyFont="1" applyFill="1" applyBorder="1" applyAlignment="1">
      <alignment horizontal="center" vertical="center"/>
    </xf>
    <xf numFmtId="38" fontId="13" fillId="8" borderId="4" xfId="2" applyFont="1" applyFill="1" applyBorder="1" applyAlignment="1">
      <alignment horizontal="center" vertical="center"/>
    </xf>
    <xf numFmtId="38" fontId="13" fillId="8" borderId="0" xfId="2" applyFont="1" applyFill="1" applyBorder="1" applyAlignment="1">
      <alignment horizontal="center" vertical="center"/>
    </xf>
    <xf numFmtId="38" fontId="13" fillId="0" borderId="5" xfId="2" applyFont="1" applyFill="1" applyBorder="1" applyAlignment="1">
      <alignment horizontal="center" vertical="center"/>
    </xf>
    <xf numFmtId="38" fontId="13" fillId="0" borderId="4" xfId="2" applyFont="1" applyFill="1" applyBorder="1" applyAlignment="1">
      <alignment horizontal="center" vertical="center"/>
    </xf>
    <xf numFmtId="38" fontId="13" fillId="8" borderId="7" xfId="2" applyFont="1" applyFill="1" applyBorder="1" applyAlignment="1">
      <alignment horizontal="center" vertical="center"/>
    </xf>
    <xf numFmtId="38" fontId="13" fillId="8" borderId="8" xfId="2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</cellXfs>
  <cellStyles count="9">
    <cellStyle name="桁区切り" xfId="1" builtinId="6"/>
    <cellStyle name="桁区切り 2" xfId="2"/>
    <cellStyle name="標準" xfId="0" builtinId="0"/>
    <cellStyle name="標準 19" xfId="7"/>
    <cellStyle name="標準 19 2" xfId="8"/>
    <cellStyle name="標準 2" xfId="3"/>
    <cellStyle name="標準 2 2" xfId="4"/>
    <cellStyle name="標準 3" xfId="5"/>
    <cellStyle name="標準 4" xfId="6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Sheet1!$ET$5:$ET$154</c:f>
              <c:numCache>
                <c:formatCode>#,##0</c:formatCode>
                <c:ptCount val="150"/>
                <c:pt idx="0">
                  <c:v>238594.69267445858</c:v>
                </c:pt>
                <c:pt idx="1">
                  <c:v>240469.72613273791</c:v>
                </c:pt>
                <c:pt idx="2">
                  <c:v>242409.939626337</c:v>
                </c:pt>
                <c:pt idx="3">
                  <c:v>244392.36731535479</c:v>
                </c:pt>
                <c:pt idx="4">
                  <c:v>246543.32690319384</c:v>
                </c:pt>
                <c:pt idx="5">
                  <c:v>248817.62096306268</c:v>
                </c:pt>
                <c:pt idx="6">
                  <c:v>251075.45398586392</c:v>
                </c:pt>
                <c:pt idx="7">
                  <c:v>253421.25316899535</c:v>
                </c:pt>
                <c:pt idx="8">
                  <c:v>255866.15056271607</c:v>
                </c:pt>
                <c:pt idx="9">
                  <c:v>259226.90893828601</c:v>
                </c:pt>
                <c:pt idx="10">
                  <c:v>262742.43571457616</c:v>
                </c:pt>
                <c:pt idx="11">
                  <c:v>266254.05641234299</c:v>
                </c:pt>
                <c:pt idx="12">
                  <c:v>269640.15228176618</c:v>
                </c:pt>
                <c:pt idx="13">
                  <c:v>270983.93977456936</c:v>
                </c:pt>
                <c:pt idx="14">
                  <c:v>272523.24379358604</c:v>
                </c:pt>
                <c:pt idx="15">
                  <c:v>274026.61484861095</c:v>
                </c:pt>
                <c:pt idx="16">
                  <c:v>275559.82631092146</c:v>
                </c:pt>
                <c:pt idx="17">
                  <c:v>278848.46905180288</c:v>
                </c:pt>
                <c:pt idx="18">
                  <c:v>282225.24140866339</c:v>
                </c:pt>
                <c:pt idx="19">
                  <c:v>285940.52679812582</c:v>
                </c:pt>
                <c:pt idx="20">
                  <c:v>290030.06760391267</c:v>
                </c:pt>
                <c:pt idx="21">
                  <c:v>296609.593698157</c:v>
                </c:pt>
                <c:pt idx="22">
                  <c:v>303307.87628707092</c:v>
                </c:pt>
                <c:pt idx="23">
                  <c:v>310558.03926854883</c:v>
                </c:pt>
                <c:pt idx="24">
                  <c:v>317937.0701430327</c:v>
                </c:pt>
                <c:pt idx="25">
                  <c:v>321326.51266687654</c:v>
                </c:pt>
                <c:pt idx="26">
                  <c:v>324974.4387730757</c:v>
                </c:pt>
                <c:pt idx="27">
                  <c:v>328663.84662698372</c:v>
                </c:pt>
                <c:pt idx="28">
                  <c:v>332514.04043073871</c:v>
                </c:pt>
                <c:pt idx="29">
                  <c:v>339615.05311197322</c:v>
                </c:pt>
                <c:pt idx="30">
                  <c:v>346920.01281081251</c:v>
                </c:pt>
                <c:pt idx="31">
                  <c:v>354600.10120316868</c:v>
                </c:pt>
                <c:pt idx="32">
                  <c:v>362524.35929657618</c:v>
                </c:pt>
                <c:pt idx="33">
                  <c:v>366883.19280317338</c:v>
                </c:pt>
                <c:pt idx="34">
                  <c:v>371782.23743971309</c:v>
                </c:pt>
                <c:pt idx="35">
                  <c:v>377411.19922953902</c:v>
                </c:pt>
                <c:pt idx="36">
                  <c:v>383417.14061244158</c:v>
                </c:pt>
                <c:pt idx="37">
                  <c:v>393789.94892345631</c:v>
                </c:pt>
                <c:pt idx="38">
                  <c:v>403591.6321980455</c:v>
                </c:pt>
                <c:pt idx="39">
                  <c:v>413850.06442612328</c:v>
                </c:pt>
                <c:pt idx="40">
                  <c:v>424802.36577058013</c:v>
                </c:pt>
                <c:pt idx="41">
                  <c:v>433719.62327363278</c:v>
                </c:pt>
                <c:pt idx="42">
                  <c:v>443226.13528036</c:v>
                </c:pt>
                <c:pt idx="43">
                  <c:v>453207.74895882758</c:v>
                </c:pt>
                <c:pt idx="44">
                  <c:v>463444.01743474317</c:v>
                </c:pt>
                <c:pt idx="45">
                  <c:v>473099.84376152966</c:v>
                </c:pt>
                <c:pt idx="46">
                  <c:v>482408.29793283599</c:v>
                </c:pt>
                <c:pt idx="47">
                  <c:v>491672.15171231783</c:v>
                </c:pt>
                <c:pt idx="48">
                  <c:v>500860.75588395982</c:v>
                </c:pt>
                <c:pt idx="49">
                  <c:v>506621.56157469552</c:v>
                </c:pt>
                <c:pt idx="50">
                  <c:v>512408.5712813834</c:v>
                </c:pt>
                <c:pt idx="51">
                  <c:v>517881.1510797604</c:v>
                </c:pt>
                <c:pt idx="52">
                  <c:v>522725.35997286357</c:v>
                </c:pt>
                <c:pt idx="53">
                  <c:v>527149.9223498865</c:v>
                </c:pt>
                <c:pt idx="54">
                  <c:v>530504.53913723549</c:v>
                </c:pt>
                <c:pt idx="55">
                  <c:v>533115.56438137451</c:v>
                </c:pt>
                <c:pt idx="56">
                  <c:v>535023.42062501027</c:v>
                </c:pt>
                <c:pt idx="57">
                  <c:v>538666.16604201565</c:v>
                </c:pt>
                <c:pt idx="58">
                  <c:v>542238.62520233146</c:v>
                </c:pt>
                <c:pt idx="59">
                  <c:v>545789.74285822664</c:v>
                </c:pt>
                <c:pt idx="60">
                  <c:v>549597.20218159351</c:v>
                </c:pt>
                <c:pt idx="61">
                  <c:v>552692.27802062896</c:v>
                </c:pt>
                <c:pt idx="62">
                  <c:v>556357.01322894543</c:v>
                </c:pt>
                <c:pt idx="63">
                  <c:v>560266.85529759107</c:v>
                </c:pt>
                <c:pt idx="64">
                  <c:v>564419.83634087117</c:v>
                </c:pt>
                <c:pt idx="65">
                  <c:v>569600.75765607657</c:v>
                </c:pt>
                <c:pt idx="66">
                  <c:v>575256.92442455085</c:v>
                </c:pt>
                <c:pt idx="67">
                  <c:v>581138.73224604491</c:v>
                </c:pt>
                <c:pt idx="68">
                  <c:v>587026.30281071481</c:v>
                </c:pt>
                <c:pt idx="69">
                  <c:v>591731.49580074323</c:v>
                </c:pt>
                <c:pt idx="70">
                  <c:v>596424.61098636209</c:v>
                </c:pt>
                <c:pt idx="71">
                  <c:v>601241.53200056555</c:v>
                </c:pt>
                <c:pt idx="72">
                  <c:v>606486.37103577086</c:v>
                </c:pt>
                <c:pt idx="73">
                  <c:v>608796.53613880603</c:v>
                </c:pt>
                <c:pt idx="74">
                  <c:v>611000.17822178872</c:v>
                </c:pt>
                <c:pt idx="75">
                  <c:v>613102.35608128179</c:v>
                </c:pt>
                <c:pt idx="76">
                  <c:v>614709.24331426597</c:v>
                </c:pt>
                <c:pt idx="77">
                  <c:v>616901.76573185064</c:v>
                </c:pt>
                <c:pt idx="78">
                  <c:v>619162.58615334122</c:v>
                </c:pt>
                <c:pt idx="79">
                  <c:v>621368.34766559186</c:v>
                </c:pt>
                <c:pt idx="80">
                  <c:v>623818.43797066878</c:v>
                </c:pt>
                <c:pt idx="81">
                  <c:v>630527.9756526259</c:v>
                </c:pt>
                <c:pt idx="82">
                  <c:v>637044.44710237824</c:v>
                </c:pt>
                <c:pt idx="83">
                  <c:v>644091.80180512462</c:v>
                </c:pt>
                <c:pt idx="84">
                  <c:v>651756.79956142837</c:v>
                </c:pt>
                <c:pt idx="85">
                  <c:v>655996.63235743321</c:v>
                </c:pt>
                <c:pt idx="86">
                  <c:v>659812.2421726957</c:v>
                </c:pt>
                <c:pt idx="87">
                  <c:v>663415.85471133213</c:v>
                </c:pt>
                <c:pt idx="88">
                  <c:v>666336.12686202314</c:v>
                </c:pt>
                <c:pt idx="89">
                  <c:v>670022.68130811071</c:v>
                </c:pt>
                <c:pt idx="90">
                  <c:v>673501.96957549872</c:v>
                </c:pt>
                <c:pt idx="91">
                  <c:v>677205.28671091609</c:v>
                </c:pt>
                <c:pt idx="92">
                  <c:v>681022.39492564602</c:v>
                </c:pt>
                <c:pt idx="93">
                  <c:v>684955.16150761943</c:v>
                </c:pt>
                <c:pt idx="94">
                  <c:v>689228.61652643513</c:v>
                </c:pt>
                <c:pt idx="95">
                  <c:v>693247.99450797215</c:v>
                </c:pt>
                <c:pt idx="96">
                  <c:v>697991.21252157772</c:v>
                </c:pt>
                <c:pt idx="97">
                  <c:v>702085.63710865821</c:v>
                </c:pt>
                <c:pt idx="98">
                  <c:v>706201.8391339489</c:v>
                </c:pt>
                <c:pt idx="99">
                  <c:v>710566.20205899398</c:v>
                </c:pt>
                <c:pt idx="100">
                  <c:v>715263.90449205844</c:v>
                </c:pt>
                <c:pt idx="101">
                  <c:v>719132.56037190068</c:v>
                </c:pt>
                <c:pt idx="102">
                  <c:v>723639.79110134067</c:v>
                </c:pt>
                <c:pt idx="103">
                  <c:v>728548.85079297144</c:v>
                </c:pt>
                <c:pt idx="104">
                  <c:v>733191.99692983204</c:v>
                </c:pt>
                <c:pt idx="105">
                  <c:v>739198.11118211958</c:v>
                </c:pt>
                <c:pt idx="106">
                  <c:v>745637.10332121421</c:v>
                </c:pt>
                <c:pt idx="107">
                  <c:v>752087.14328716625</c:v>
                </c:pt>
                <c:pt idx="108">
                  <c:v>758992.70474323619</c:v>
                </c:pt>
                <c:pt idx="109">
                  <c:v>763921.13279826927</c:v>
                </c:pt>
                <c:pt idx="110">
                  <c:v>768657.97433204798</c:v>
                </c:pt>
                <c:pt idx="111">
                  <c:v>773182.29261947377</c:v>
                </c:pt>
                <c:pt idx="112">
                  <c:v>777799.39269653766</c:v>
                </c:pt>
                <c:pt idx="113">
                  <c:v>788462.7880998014</c:v>
                </c:pt>
                <c:pt idx="114">
                  <c:v>798801.12865928398</c:v>
                </c:pt>
                <c:pt idx="115">
                  <c:v>808927.1975858144</c:v>
                </c:pt>
                <c:pt idx="116">
                  <c:v>818320.67620719108</c:v>
                </c:pt>
                <c:pt idx="117">
                  <c:v>818292.85290916252</c:v>
                </c:pt>
                <c:pt idx="118">
                  <c:v>817785.17811196821</c:v>
                </c:pt>
                <c:pt idx="119">
                  <c:v>816864.37324187567</c:v>
                </c:pt>
                <c:pt idx="120">
                  <c:v>815929.40025870001</c:v>
                </c:pt>
                <c:pt idx="121">
                  <c:v>818997.70772301708</c:v>
                </c:pt>
                <c:pt idx="122">
                  <c:v>822412.41893431649</c:v>
                </c:pt>
                <c:pt idx="123">
                  <c:v>826180.77875163336</c:v>
                </c:pt>
                <c:pt idx="124">
                  <c:v>830078.14037992817</c:v>
                </c:pt>
                <c:pt idx="125">
                  <c:v>829560.00438624714</c:v>
                </c:pt>
                <c:pt idx="126">
                  <c:v>828855.64577679941</c:v>
                </c:pt>
                <c:pt idx="127">
                  <c:v>828584.0481389889</c:v>
                </c:pt>
                <c:pt idx="128">
                  <c:v>829240.95327336923</c:v>
                </c:pt>
                <c:pt idx="129">
                  <c:v>827359.29204172129</c:v>
                </c:pt>
                <c:pt idx="130">
                  <c:v>825686.5879923692</c:v>
                </c:pt>
                <c:pt idx="131">
                  <c:v>823973.4857864317</c:v>
                </c:pt>
                <c:pt idx="132">
                  <c:v>822239.97801652714</c:v>
                </c:pt>
                <c:pt idx="133">
                  <c:v>822018.95478232217</c:v>
                </c:pt>
                <c:pt idx="134">
                  <c:v>822566.39302466903</c:v>
                </c:pt>
                <c:pt idx="135">
                  <c:v>823486.9582524664</c:v>
                </c:pt>
                <c:pt idx="136">
                  <c:v>824652.69816536282</c:v>
                </c:pt>
                <c:pt idx="137">
                  <c:v>827528.95878184377</c:v>
                </c:pt>
                <c:pt idx="138">
                  <c:v>829908.33185956441</c:v>
                </c:pt>
                <c:pt idx="139">
                  <c:v>832544.09599562734</c:v>
                </c:pt>
                <c:pt idx="140">
                  <c:v>835331.27807860472</c:v>
                </c:pt>
                <c:pt idx="141">
                  <c:v>838628.57507646515</c:v>
                </c:pt>
                <c:pt idx="142">
                  <c:v>841653.92811114283</c:v>
                </c:pt>
                <c:pt idx="143">
                  <c:v>844756.12858271995</c:v>
                </c:pt>
                <c:pt idx="144">
                  <c:v>847877.80530723056</c:v>
                </c:pt>
                <c:pt idx="145">
                  <c:v>851013.95369570598</c:v>
                </c:pt>
                <c:pt idx="146">
                  <c:v>854403.29149947676</c:v>
                </c:pt>
                <c:pt idx="147">
                  <c:v>857739.77520456142</c:v>
                </c:pt>
                <c:pt idx="148">
                  <c:v>859360.39151726582</c:v>
                </c:pt>
                <c:pt idx="149">
                  <c:v>865443.56680568447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1-4BC5-B895-FB2DAF868D5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Sheet1!$EU$5:$EU$154</c:f>
              <c:numCache>
                <c:formatCode>#,##0</c:formatCode>
                <c:ptCount val="150"/>
                <c:pt idx="0">
                  <c:v>251845.31842634897</c:v>
                </c:pt>
                <c:pt idx="1">
                  <c:v>253824.48398559599</c:v>
                </c:pt>
                <c:pt idx="2">
                  <c:v>255872.4494270455</c:v>
                </c:pt>
                <c:pt idx="3">
                  <c:v>257964.97347693751</c:v>
                </c:pt>
                <c:pt idx="4">
                  <c:v>260235.38903500966</c:v>
                </c:pt>
                <c:pt idx="5">
                  <c:v>262635.98858432285</c:v>
                </c:pt>
                <c:pt idx="6">
                  <c:v>265019.21291428205</c:v>
                </c:pt>
                <c:pt idx="7">
                  <c:v>267495.28870464367</c:v>
                </c:pt>
                <c:pt idx="8">
                  <c:v>270075.9662366517</c:v>
                </c:pt>
                <c:pt idx="9">
                  <c:v>273623.36812460679</c:v>
                </c:pt>
                <c:pt idx="10">
                  <c:v>277334.13365122792</c:v>
                </c:pt>
                <c:pt idx="11">
                  <c:v>281040.77617084305</c:v>
                </c:pt>
                <c:pt idx="12">
                  <c:v>284614.92269899137</c:v>
                </c:pt>
                <c:pt idx="13">
                  <c:v>286033.33894802385</c:v>
                </c:pt>
                <c:pt idx="14">
                  <c:v>287658.12995439023</c:v>
                </c:pt>
                <c:pt idx="15">
                  <c:v>289244.99241902307</c:v>
                </c:pt>
                <c:pt idx="16">
                  <c:v>290863.35251166503</c:v>
                </c:pt>
                <c:pt idx="17">
                  <c:v>294334.63374170405</c:v>
                </c:pt>
                <c:pt idx="18">
                  <c:v>297898.93896548852</c:v>
                </c:pt>
                <c:pt idx="19">
                  <c:v>301820.55692549306</c:v>
                </c:pt>
                <c:pt idx="20">
                  <c:v>306137.21499909146</c:v>
                </c:pt>
                <c:pt idx="21">
                  <c:v>313082.14250659599</c:v>
                </c:pt>
                <c:pt idx="22">
                  <c:v>320152.42178483779</c:v>
                </c:pt>
                <c:pt idx="23">
                  <c:v>327805.23075659701</c:v>
                </c:pt>
                <c:pt idx="24">
                  <c:v>335594.06444535736</c:v>
                </c:pt>
                <c:pt idx="25">
                  <c:v>339171.74348815967</c:v>
                </c:pt>
                <c:pt idx="26">
                  <c:v>343022.26129102218</c:v>
                </c:pt>
                <c:pt idx="27">
                  <c:v>346916.5645773065</c:v>
                </c:pt>
                <c:pt idx="28">
                  <c:v>350980.58324277127</c:v>
                </c:pt>
                <c:pt idx="29">
                  <c:v>358475.95868389687</c:v>
                </c:pt>
                <c:pt idx="30">
                  <c:v>366186.60757060937</c:v>
                </c:pt>
                <c:pt idx="31">
                  <c:v>374293.21834654349</c:v>
                </c:pt>
                <c:pt idx="32">
                  <c:v>382657.55906366801</c:v>
                </c:pt>
                <c:pt idx="33">
                  <c:v>387258.46531238413</c:v>
                </c:pt>
                <c:pt idx="34">
                  <c:v>392429.583926316</c:v>
                </c:pt>
                <c:pt idx="35">
                  <c:v>398371.15646708786</c:v>
                </c:pt>
                <c:pt idx="36">
                  <c:v>404710.64458843868</c:v>
                </c:pt>
                <c:pt idx="37">
                  <c:v>415659.51852515817</c:v>
                </c:pt>
                <c:pt idx="38">
                  <c:v>426005.5493514649</c:v>
                </c:pt>
                <c:pt idx="39">
                  <c:v>436833.69520029303</c:v>
                </c:pt>
                <c:pt idx="40">
                  <c:v>448394.24497060792</c:v>
                </c:pt>
                <c:pt idx="41">
                  <c:v>457806.73244119133</c:v>
                </c:pt>
                <c:pt idx="42">
                  <c:v>467841.19932987762</c:v>
                </c:pt>
                <c:pt idx="43">
                  <c:v>478377.15319827467</c:v>
                </c:pt>
                <c:pt idx="44">
                  <c:v>489181.9044059302</c:v>
                </c:pt>
                <c:pt idx="45">
                  <c:v>499373.97795409162</c:v>
                </c:pt>
                <c:pt idx="46">
                  <c:v>509199.3876417593</c:v>
                </c:pt>
                <c:pt idx="47">
                  <c:v>518977.72000446607</c:v>
                </c:pt>
                <c:pt idx="48">
                  <c:v>528676.62368736672</c:v>
                </c:pt>
                <c:pt idx="49">
                  <c:v>534757.36222900392</c:v>
                </c:pt>
                <c:pt idx="50">
                  <c:v>540865.76005621674</c:v>
                </c:pt>
                <c:pt idx="51">
                  <c:v>546642.26575501007</c:v>
                </c:pt>
                <c:pt idx="52">
                  <c:v>551755.50326055626</c:v>
                </c:pt>
                <c:pt idx="53">
                  <c:v>556425.78870675841</c:v>
                </c:pt>
                <c:pt idx="54">
                  <c:v>559966.70792645367</c:v>
                </c:pt>
                <c:pt idx="55">
                  <c:v>562722.73940669547</c:v>
                </c:pt>
                <c:pt idx="56">
                  <c:v>564736.55060175725</c:v>
                </c:pt>
                <c:pt idx="57">
                  <c:v>568581.6</c:v>
                </c:pt>
                <c:pt idx="58">
                  <c:v>568355.69999999995</c:v>
                </c:pt>
                <c:pt idx="59">
                  <c:v>569435.69999999995</c:v>
                </c:pt>
                <c:pt idx="60">
                  <c:v>570410.4</c:v>
                </c:pt>
                <c:pt idx="61">
                  <c:v>571568.5</c:v>
                </c:pt>
                <c:pt idx="62">
                  <c:v>572673</c:v>
                </c:pt>
                <c:pt idx="63">
                  <c:v>575489</c:v>
                </c:pt>
                <c:pt idx="64">
                  <c:v>578063.1</c:v>
                </c:pt>
                <c:pt idx="65">
                  <c:v>581892.30000000005</c:v>
                </c:pt>
                <c:pt idx="66">
                  <c:v>583460.30000000005</c:v>
                </c:pt>
                <c:pt idx="67">
                  <c:v>586938.1</c:v>
                </c:pt>
                <c:pt idx="68">
                  <c:v>593199.4</c:v>
                </c:pt>
                <c:pt idx="69">
                  <c:v>597520</c:v>
                </c:pt>
                <c:pt idx="70">
                  <c:v>598816.9</c:v>
                </c:pt>
                <c:pt idx="71">
                  <c:v>602031.9</c:v>
                </c:pt>
                <c:pt idx="72">
                  <c:v>607665.19999999995</c:v>
                </c:pt>
                <c:pt idx="73">
                  <c:v>611789.1</c:v>
                </c:pt>
                <c:pt idx="74">
                  <c:v>612417.5</c:v>
                </c:pt>
                <c:pt idx="75">
                  <c:v>614888.69999999995</c:v>
                </c:pt>
                <c:pt idx="76">
                  <c:v>616149.5</c:v>
                </c:pt>
                <c:pt idx="77">
                  <c:v>618533.1</c:v>
                </c:pt>
                <c:pt idx="78">
                  <c:v>617679.9</c:v>
                </c:pt>
                <c:pt idx="79">
                  <c:v>621177.69999999995</c:v>
                </c:pt>
                <c:pt idx="80">
                  <c:v>621813.5</c:v>
                </c:pt>
                <c:pt idx="81">
                  <c:v>625283.1</c:v>
                </c:pt>
                <c:pt idx="82">
                  <c:v>624697.80000000005</c:v>
                </c:pt>
                <c:pt idx="83">
                  <c:v>626971.5</c:v>
                </c:pt>
                <c:pt idx="84">
                  <c:v>629016</c:v>
                </c:pt>
                <c:pt idx="85">
                  <c:v>633213.9</c:v>
                </c:pt>
                <c:pt idx="86">
                  <c:v>632765.4</c:v>
                </c:pt>
                <c:pt idx="87">
                  <c:v>634470.69999999995</c:v>
                </c:pt>
                <c:pt idx="88">
                  <c:v>634496.6</c:v>
                </c:pt>
                <c:pt idx="89">
                  <c:v>636260.1</c:v>
                </c:pt>
                <c:pt idx="90">
                  <c:v>634054.9</c:v>
                </c:pt>
                <c:pt idx="91">
                  <c:v>634349.5</c:v>
                </c:pt>
                <c:pt idx="92">
                  <c:v>633960.19999999995</c:v>
                </c:pt>
                <c:pt idx="93">
                  <c:v>635680.30000000005</c:v>
                </c:pt>
                <c:pt idx="94">
                  <c:v>634066.19999999995</c:v>
                </c:pt>
                <c:pt idx="95">
                  <c:v>634345.30000000005</c:v>
                </c:pt>
                <c:pt idx="96">
                  <c:v>634645.19999999995</c:v>
                </c:pt>
                <c:pt idx="97">
                  <c:v>637057.69999999995</c:v>
                </c:pt>
                <c:pt idx="98">
                  <c:v>635702.4</c:v>
                </c:pt>
                <c:pt idx="99">
                  <c:v>636660.19999999995</c:v>
                </c:pt>
                <c:pt idx="100">
                  <c:v>638476.69999999995</c:v>
                </c:pt>
                <c:pt idx="101">
                  <c:v>641846.1</c:v>
                </c:pt>
                <c:pt idx="102">
                  <c:v>641861.5</c:v>
                </c:pt>
                <c:pt idx="103">
                  <c:v>644403.30000000005</c:v>
                </c:pt>
                <c:pt idx="104">
                  <c:v>645786.5</c:v>
                </c:pt>
                <c:pt idx="105">
                  <c:v>649454.6</c:v>
                </c:pt>
                <c:pt idx="106">
                  <c:v>649365.4</c:v>
                </c:pt>
                <c:pt idx="107">
                  <c:v>651361.19999999995</c:v>
                </c:pt>
                <c:pt idx="108">
                  <c:v>652965</c:v>
                </c:pt>
                <c:pt idx="109">
                  <c:v>657338</c:v>
                </c:pt>
                <c:pt idx="110">
                  <c:v>656996.6</c:v>
                </c:pt>
                <c:pt idx="111">
                  <c:v>658425.30000000005</c:v>
                </c:pt>
                <c:pt idx="112">
                  <c:v>659236.5</c:v>
                </c:pt>
                <c:pt idx="113">
                  <c:v>662898.5</c:v>
                </c:pt>
                <c:pt idx="114">
                  <c:v>661716.69999999995</c:v>
                </c:pt>
                <c:pt idx="115">
                  <c:v>662253.69999999995</c:v>
                </c:pt>
                <c:pt idx="116">
                  <c:v>661469.1</c:v>
                </c:pt>
                <c:pt idx="117">
                  <c:v>661887.30000000005</c:v>
                </c:pt>
                <c:pt idx="118">
                  <c:v>657851.4</c:v>
                </c:pt>
                <c:pt idx="119">
                  <c:v>655073</c:v>
                </c:pt>
                <c:pt idx="120">
                  <c:v>651878.1</c:v>
                </c:pt>
                <c:pt idx="121">
                  <c:v>651357.9</c:v>
                </c:pt>
                <c:pt idx="122">
                  <c:v>647382.6</c:v>
                </c:pt>
                <c:pt idx="123">
                  <c:v>645364</c:v>
                </c:pt>
                <c:pt idx="124">
                  <c:v>643026.9</c:v>
                </c:pt>
                <c:pt idx="125">
                  <c:v>640392.1</c:v>
                </c:pt>
                <c:pt idx="126">
                  <c:v>636942.19999999995</c:v>
                </c:pt>
                <c:pt idx="127">
                  <c:v>635574</c:v>
                </c:pt>
                <c:pt idx="128">
                  <c:v>634925.1</c:v>
                </c:pt>
                <c:pt idx="129">
                  <c:v>636950.4</c:v>
                </c:pt>
                <c:pt idx="130">
                  <c:v>634798.1</c:v>
                </c:pt>
                <c:pt idx="131">
                  <c:v>634283.4</c:v>
                </c:pt>
                <c:pt idx="132">
                  <c:v>633568.5</c:v>
                </c:pt>
                <c:pt idx="133">
                  <c:v>635436.30000000005</c:v>
                </c:pt>
                <c:pt idx="134">
                  <c:v>633706.5</c:v>
                </c:pt>
                <c:pt idx="135">
                  <c:v>634085.9</c:v>
                </c:pt>
                <c:pt idx="136">
                  <c:v>634560.80000000005</c:v>
                </c:pt>
                <c:pt idx="137">
                  <c:v>638619.69999999995</c:v>
                </c:pt>
                <c:pt idx="138">
                  <c:v>637411.69999999995</c:v>
                </c:pt>
                <c:pt idx="139">
                  <c:v>638165.1</c:v>
                </c:pt>
                <c:pt idx="140">
                  <c:v>638876.1</c:v>
                </c:pt>
                <c:pt idx="141">
                  <c:v>643050.19999999995</c:v>
                </c:pt>
                <c:pt idx="142">
                  <c:v>641927.19999999995</c:v>
                </c:pt>
                <c:pt idx="143">
                  <c:v>642684</c:v>
                </c:pt>
                <c:pt idx="144">
                  <c:v>643407.30000000005</c:v>
                </c:pt>
                <c:pt idx="145">
                  <c:v>647337.9</c:v>
                </c:pt>
                <c:pt idx="146">
                  <c:v>646437.4</c:v>
                </c:pt>
                <c:pt idx="147">
                  <c:v>647241.4</c:v>
                </c:pt>
                <c:pt idx="148">
                  <c:v>648464.30000000005</c:v>
                </c:pt>
                <c:pt idx="149">
                  <c:v>653054.6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1-4BC5-B895-FB2DAF868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304976"/>
        <c:axId val="609304648"/>
      </c:lineChart>
      <c:catAx>
        <c:axId val="6093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9304648"/>
        <c:crosses val="autoZero"/>
        <c:auto val="1"/>
        <c:lblAlgn val="ctr"/>
        <c:lblOffset val="100"/>
        <c:noMultiLvlLbl val="0"/>
      </c:catAx>
      <c:valAx>
        <c:axId val="60930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93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524</xdr:row>
      <xdr:rowOff>0</xdr:rowOff>
    </xdr:from>
    <xdr:to>
      <xdr:col>10</xdr:col>
      <xdr:colOff>523875</xdr:colOff>
      <xdr:row>532</xdr:row>
      <xdr:rowOff>76200</xdr:rowOff>
    </xdr:to>
    <xdr:sp macro="" textlink="">
      <xdr:nvSpPr>
        <xdr:cNvPr id="2" name="テキスト ボックス 1"/>
        <xdr:cNvSpPr txBox="1"/>
      </xdr:nvSpPr>
      <xdr:spPr>
        <a:xfrm>
          <a:off x="1457325" y="89839800"/>
          <a:ext cx="6238875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/>
            <a:t>Ａ～Ｐ列の最終行が</a:t>
          </a:r>
          <a:r>
            <a:rPr kumimoji="1" lang="en-US" altLang="ja-JP" sz="1800"/>
            <a:t>20000</a:t>
          </a:r>
          <a:r>
            <a:rPr kumimoji="1" lang="ja-JP" altLang="en-US" sz="1800"/>
            <a:t>行を超えたら、</a:t>
          </a:r>
          <a:endParaRPr kumimoji="1" lang="en-US" altLang="ja-JP" sz="1800"/>
        </a:p>
        <a:p>
          <a:pPr algn="ctr"/>
          <a:r>
            <a:rPr kumimoji="1" lang="ja-JP" altLang="en-US" sz="1800"/>
            <a:t>月次平均を計算する式を変更する必要あり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161</xdr:col>
      <xdr:colOff>340688</xdr:colOff>
      <xdr:row>6</xdr:row>
      <xdr:rowOff>50642</xdr:rowOff>
    </xdr:from>
    <xdr:to>
      <xdr:col>166</xdr:col>
      <xdr:colOff>199015</xdr:colOff>
      <xdr:row>11</xdr:row>
      <xdr:rowOff>113584</xdr:rowOff>
    </xdr:to>
    <xdr:sp macro="" textlink="">
      <xdr:nvSpPr>
        <xdr:cNvPr id="10" name="テキスト ボックス 9"/>
        <xdr:cNvSpPr txBox="1"/>
      </xdr:nvSpPr>
      <xdr:spPr>
        <a:xfrm>
          <a:off x="63833217" y="2090113"/>
          <a:ext cx="3376974" cy="9033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と東証の時価総額・銀行業は整合的な動き。</a:t>
          </a:r>
          <a:r>
            <a:rPr kumimoji="1" lang="en-US" altLang="ja-JP" sz="1100"/>
            <a:t>FOF</a:t>
          </a:r>
          <a:r>
            <a:rPr kumimoji="1" lang="ja-JP" altLang="en-US" sz="1100"/>
            <a:t>は</a:t>
          </a:r>
          <a:r>
            <a:rPr kumimoji="1" lang="en-US" altLang="ja-JP" sz="1100"/>
            <a:t>95/4Q</a:t>
          </a:r>
          <a:r>
            <a:rPr kumimoji="1" lang="ja-JP" altLang="en-US" sz="1100"/>
            <a:t>以前が簿価の模様。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93/2Q</a:t>
          </a:r>
          <a:r>
            <a:rPr kumimoji="1" lang="ja-JP" altLang="en-US" sz="1100"/>
            <a:t>以前は銀行業ではなく金融・保険業という分類のため、</a:t>
          </a:r>
          <a:r>
            <a:rPr kumimoji="1" lang="en-US" altLang="ja-JP" sz="1100"/>
            <a:t>93/3Q</a:t>
          </a:r>
          <a:r>
            <a:rPr kumimoji="1" lang="ja-JP" altLang="en-US" sz="1100"/>
            <a:t>の比率を用いて、過去を調整。</a:t>
          </a:r>
        </a:p>
      </xdr:txBody>
    </xdr:sp>
    <xdr:clientData/>
  </xdr:twoCellAnchor>
  <xdr:twoCellAnchor>
    <xdr:from>
      <xdr:col>166</xdr:col>
      <xdr:colOff>373502</xdr:colOff>
      <xdr:row>16</xdr:row>
      <xdr:rowOff>121227</xdr:rowOff>
    </xdr:from>
    <xdr:to>
      <xdr:col>172</xdr:col>
      <xdr:colOff>455149</xdr:colOff>
      <xdr:row>22</xdr:row>
      <xdr:rowOff>21174</xdr:rowOff>
    </xdr:to>
    <xdr:sp macro="" textlink="">
      <xdr:nvSpPr>
        <xdr:cNvPr id="11" name="テキスト ボックス 10"/>
        <xdr:cNvSpPr txBox="1"/>
      </xdr:nvSpPr>
      <xdr:spPr>
        <a:xfrm>
          <a:off x="105630355" y="4009668"/>
          <a:ext cx="4183000" cy="9084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の民間非金融と東証の時価総額・除く金融は整合的な動き。</a:t>
          </a:r>
          <a:r>
            <a:rPr kumimoji="1" lang="en-US" altLang="ja-JP" sz="1100"/>
            <a:t>FOF</a:t>
          </a:r>
          <a:r>
            <a:rPr kumimoji="1" lang="ja-JP" altLang="en-US" sz="1100"/>
            <a:t>は</a:t>
          </a:r>
          <a:r>
            <a:rPr kumimoji="1" lang="en-US" altLang="ja-JP" sz="1100"/>
            <a:t>94/4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Q</a:t>
          </a:r>
          <a:r>
            <a:rPr kumimoji="1" lang="ja-JP" altLang="en-US" sz="1100"/>
            <a:t>以前が簿価の模様。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の方が東証の時価総額より大きいのは、</a:t>
          </a:r>
          <a:r>
            <a:rPr kumimoji="1" lang="en-US" altLang="ja-JP" sz="1100"/>
            <a:t>FOF</a:t>
          </a:r>
          <a:r>
            <a:rPr kumimoji="1" lang="ja-JP" altLang="en-US" sz="1100"/>
            <a:t>が東証一部以外の上場企業や非上場企業等を考慮しているため？</a:t>
          </a:r>
        </a:p>
      </xdr:txBody>
    </xdr:sp>
    <xdr:clientData/>
  </xdr:twoCellAnchor>
  <xdr:twoCellAnchor>
    <xdr:from>
      <xdr:col>71</xdr:col>
      <xdr:colOff>304800</xdr:colOff>
      <xdr:row>7</xdr:row>
      <xdr:rowOff>47626</xdr:rowOff>
    </xdr:from>
    <xdr:to>
      <xdr:col>75</xdr:col>
      <xdr:colOff>409575</xdr:colOff>
      <xdr:row>15</xdr:row>
      <xdr:rowOff>161926</xdr:rowOff>
    </xdr:to>
    <xdr:sp macro="" textlink="">
      <xdr:nvSpPr>
        <xdr:cNvPr id="2" name="テキスト ボックス 1"/>
        <xdr:cNvSpPr txBox="1"/>
      </xdr:nvSpPr>
      <xdr:spPr>
        <a:xfrm>
          <a:off x="48825150" y="2457451"/>
          <a:ext cx="2847975" cy="14859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/>
            <a:t>BU/BV/BW</a:t>
          </a:r>
          <a:r>
            <a:rPr kumimoji="1" lang="ja-JP" altLang="en-US" sz="1400"/>
            <a:t>の</a:t>
          </a:r>
          <a:r>
            <a:rPr kumimoji="1" lang="en-US" altLang="ja-JP" sz="1400"/>
            <a:t>1980Q1</a:t>
          </a:r>
          <a:r>
            <a:rPr kumimoji="1" lang="ja-JP" altLang="en-US" sz="1400"/>
            <a:t>の値は、それぞれ、</a:t>
          </a:r>
          <a:r>
            <a:rPr kumimoji="1" lang="en-US" altLang="ja-JP" sz="1400"/>
            <a:t>CC1</a:t>
          </a:r>
          <a:r>
            <a:rPr kumimoji="1" lang="ja-JP" altLang="en-US" sz="1400"/>
            <a:t>セル、</a:t>
          </a:r>
          <a:r>
            <a:rPr kumimoji="1" lang="en-US" altLang="ja-JP" sz="1400"/>
            <a:t>CD1</a:t>
          </a:r>
          <a:r>
            <a:rPr kumimoji="1" lang="ja-JP" altLang="en-US" sz="1400"/>
            <a:t>セル、</a:t>
          </a:r>
          <a:r>
            <a:rPr kumimoji="1" lang="en-US" altLang="ja-JP" sz="1400"/>
            <a:t>CE1</a:t>
          </a:r>
          <a:r>
            <a:rPr kumimoji="1" lang="ja-JP" altLang="en-US" sz="1400"/>
            <a:t>セルが</a:t>
          </a:r>
          <a:r>
            <a:rPr kumimoji="1" lang="en-US" altLang="ja-JP" sz="1400"/>
            <a:t>100</a:t>
          </a:r>
          <a:r>
            <a:rPr kumimoji="1" lang="ja-JP" altLang="en-US" sz="1400"/>
            <a:t>になるようにゴールシークさせる</a:t>
          </a:r>
        </a:p>
      </xdr:txBody>
    </xdr:sp>
    <xdr:clientData/>
  </xdr:twoCellAnchor>
  <xdr:twoCellAnchor>
    <xdr:from>
      <xdr:col>141</xdr:col>
      <xdr:colOff>142875</xdr:colOff>
      <xdr:row>134</xdr:row>
      <xdr:rowOff>109537</xdr:rowOff>
    </xdr:from>
    <xdr:to>
      <xdr:col>147</xdr:col>
      <xdr:colOff>561975</xdr:colOff>
      <xdr:row>150</xdr:row>
      <xdr:rowOff>109537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295276</xdr:colOff>
      <xdr:row>12</xdr:row>
      <xdr:rowOff>161925</xdr:rowOff>
    </xdr:from>
    <xdr:to>
      <xdr:col>34</xdr:col>
      <xdr:colOff>542926</xdr:colOff>
      <xdr:row>16</xdr:row>
      <xdr:rowOff>104775</xdr:rowOff>
    </xdr:to>
    <xdr:sp macro="" textlink="">
      <xdr:nvSpPr>
        <xdr:cNvPr id="3" name="テキスト ボックス 2"/>
        <xdr:cNvSpPr txBox="1"/>
      </xdr:nvSpPr>
      <xdr:spPr>
        <a:xfrm>
          <a:off x="22450426" y="3248025"/>
          <a:ext cx="161925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/>
            <a:t>Call</a:t>
          </a:r>
          <a:r>
            <a:rPr kumimoji="1" lang="en-US" altLang="ja-JP" sz="2400" baseline="0"/>
            <a:t> </a:t>
          </a:r>
          <a:r>
            <a:rPr kumimoji="1" lang="ja-JP" altLang="en-US" sz="2400" baseline="0"/>
            <a:t>まま</a:t>
          </a:r>
          <a:endParaRPr kumimoji="1" lang="ja-JP" altLang="en-US" sz="2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149</xdr:col>
      <xdr:colOff>340688</xdr:colOff>
      <xdr:row>6</xdr:row>
      <xdr:rowOff>50642</xdr:rowOff>
    </xdr:from>
    <xdr:to>
      <xdr:col>154</xdr:col>
      <xdr:colOff>199015</xdr:colOff>
      <xdr:row>11</xdr:row>
      <xdr:rowOff>113584</xdr:rowOff>
    </xdr:to>
    <xdr:sp macro="" textlink="">
      <xdr:nvSpPr>
        <xdr:cNvPr id="2" name="テキスト ボックス 1"/>
        <xdr:cNvSpPr txBox="1"/>
      </xdr:nvSpPr>
      <xdr:spPr>
        <a:xfrm>
          <a:off x="102391538" y="2289017"/>
          <a:ext cx="3382577" cy="920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と東証の時価総額・銀行業は整合的な動き。</a:t>
          </a:r>
          <a:r>
            <a:rPr kumimoji="1" lang="en-US" altLang="ja-JP" sz="1100"/>
            <a:t>FOF</a:t>
          </a:r>
          <a:r>
            <a:rPr kumimoji="1" lang="ja-JP" altLang="en-US" sz="1100"/>
            <a:t>は</a:t>
          </a:r>
          <a:r>
            <a:rPr kumimoji="1" lang="en-US" altLang="ja-JP" sz="1100"/>
            <a:t>95/4Q</a:t>
          </a:r>
          <a:r>
            <a:rPr kumimoji="1" lang="ja-JP" altLang="en-US" sz="1100"/>
            <a:t>以前が簿価の模様。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93/2Q</a:t>
          </a:r>
          <a:r>
            <a:rPr kumimoji="1" lang="ja-JP" altLang="en-US" sz="1100"/>
            <a:t>以前は銀行業ではなく金融・保険業という分類のため、</a:t>
          </a:r>
          <a:r>
            <a:rPr kumimoji="1" lang="en-US" altLang="ja-JP" sz="1100"/>
            <a:t>93/3Q</a:t>
          </a:r>
          <a:r>
            <a:rPr kumimoji="1" lang="ja-JP" altLang="en-US" sz="1100"/>
            <a:t>の比率を用いて、過去を調整。</a:t>
          </a:r>
        </a:p>
      </xdr:txBody>
    </xdr:sp>
    <xdr:clientData/>
  </xdr:twoCellAnchor>
  <xdr:twoCellAnchor>
    <xdr:from>
      <xdr:col>154</xdr:col>
      <xdr:colOff>373502</xdr:colOff>
      <xdr:row>16</xdr:row>
      <xdr:rowOff>121227</xdr:rowOff>
    </xdr:from>
    <xdr:to>
      <xdr:col>160</xdr:col>
      <xdr:colOff>455149</xdr:colOff>
      <xdr:row>22</xdr:row>
      <xdr:rowOff>21174</xdr:rowOff>
    </xdr:to>
    <xdr:sp macro="" textlink="">
      <xdr:nvSpPr>
        <xdr:cNvPr id="3" name="テキスト ボックス 2"/>
        <xdr:cNvSpPr txBox="1"/>
      </xdr:nvSpPr>
      <xdr:spPr>
        <a:xfrm>
          <a:off x="105948602" y="4074102"/>
          <a:ext cx="4539347" cy="928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の民間非金融と東証の時価総額・除く金融は整合的な動き。</a:t>
          </a:r>
          <a:r>
            <a:rPr kumimoji="1" lang="en-US" altLang="ja-JP" sz="1100"/>
            <a:t>FOF</a:t>
          </a:r>
          <a:r>
            <a:rPr kumimoji="1" lang="ja-JP" altLang="en-US" sz="1100"/>
            <a:t>は</a:t>
          </a:r>
          <a:r>
            <a:rPr kumimoji="1" lang="en-US" altLang="ja-JP" sz="1100"/>
            <a:t>94/4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Q</a:t>
          </a:r>
          <a:r>
            <a:rPr kumimoji="1" lang="ja-JP" altLang="en-US" sz="1100"/>
            <a:t>以前が簿価の模様。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FOF</a:t>
          </a:r>
          <a:r>
            <a:rPr kumimoji="1" lang="ja-JP" altLang="en-US" sz="1100"/>
            <a:t>の方が東証の時価総額より大きいのは、</a:t>
          </a:r>
          <a:r>
            <a:rPr kumimoji="1" lang="en-US" altLang="ja-JP" sz="1100"/>
            <a:t>FOF</a:t>
          </a:r>
          <a:r>
            <a:rPr kumimoji="1" lang="ja-JP" altLang="en-US" sz="1100"/>
            <a:t>が東証一部以外の上場企業や非上場企業等を考慮しているため？</a:t>
          </a:r>
        </a:p>
      </xdr:txBody>
    </xdr:sp>
    <xdr:clientData/>
  </xdr:twoCellAnchor>
  <xdr:twoCellAnchor>
    <xdr:from>
      <xdr:col>108</xdr:col>
      <xdr:colOff>414617</xdr:colOff>
      <xdr:row>13</xdr:row>
      <xdr:rowOff>134471</xdr:rowOff>
    </xdr:from>
    <xdr:to>
      <xdr:col>114</xdr:col>
      <xdr:colOff>100852</xdr:colOff>
      <xdr:row>22</xdr:row>
      <xdr:rowOff>145677</xdr:rowOff>
    </xdr:to>
    <xdr:sp macro="" textlink="">
      <xdr:nvSpPr>
        <xdr:cNvPr id="4" name="テキスト ボックス 3"/>
        <xdr:cNvSpPr txBox="1"/>
      </xdr:nvSpPr>
      <xdr:spPr>
        <a:xfrm>
          <a:off x="74082088" y="3529853"/>
          <a:ext cx="3787588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600"/>
            <a:t>資本ストックは</a:t>
          </a:r>
          <a:endParaRPr kumimoji="1" lang="en-US" altLang="ja-JP" sz="3600"/>
        </a:p>
        <a:p>
          <a:pPr algn="ctr"/>
          <a:r>
            <a:rPr kumimoji="1" lang="en-US" altLang="ja-JP" sz="3600"/>
            <a:t>2005Base</a:t>
          </a:r>
          <a:r>
            <a:rPr kumimoji="1" lang="ja-JP" altLang="en-US" sz="3600"/>
            <a:t>のまま</a:t>
          </a:r>
          <a:endParaRPr kumimoji="1" lang="en-US" altLang="ja-JP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9"/>
  <sheetViews>
    <sheetView zoomScaleNormal="100" workbookViewId="0">
      <pane xSplit="2" ySplit="8" topLeftCell="C9" activePane="bottomRight" state="frozen"/>
      <selection activeCell="B103" sqref="B102:B103"/>
      <selection pane="topRight" activeCell="B103" sqref="B102:B103"/>
      <selection pane="bottomLeft" activeCell="B103" sqref="B102:B103"/>
      <selection pane="bottomRight" activeCell="A38" sqref="A38"/>
    </sheetView>
  </sheetViews>
  <sheetFormatPr defaultRowHeight="13.5" x14ac:dyDescent="0.15"/>
  <sheetData>
    <row r="1" spans="1:19" x14ac:dyDescent="0.15">
      <c r="A1" t="s">
        <v>1027</v>
      </c>
    </row>
    <row r="2" spans="1:19" x14ac:dyDescent="0.15">
      <c r="A2" t="s">
        <v>200</v>
      </c>
      <c r="S2" t="s">
        <v>199</v>
      </c>
    </row>
    <row r="3" spans="1:19" x14ac:dyDescent="0.15">
      <c r="A3" t="s">
        <v>198</v>
      </c>
      <c r="K3" t="s">
        <v>197</v>
      </c>
    </row>
    <row r="4" spans="1:19" x14ac:dyDescent="0.15">
      <c r="A4" t="s">
        <v>196</v>
      </c>
      <c r="K4" t="s">
        <v>195</v>
      </c>
    </row>
    <row r="5" spans="1:19" x14ac:dyDescent="0.15">
      <c r="C5" t="s">
        <v>194</v>
      </c>
      <c r="E5" t="s">
        <v>193</v>
      </c>
      <c r="G5" t="s">
        <v>192</v>
      </c>
      <c r="M5" t="s">
        <v>194</v>
      </c>
      <c r="O5" t="s">
        <v>193</v>
      </c>
      <c r="Q5" t="s">
        <v>192</v>
      </c>
    </row>
    <row r="6" spans="1:19" x14ac:dyDescent="0.15">
      <c r="C6" t="s">
        <v>191</v>
      </c>
      <c r="E6" t="s">
        <v>190</v>
      </c>
      <c r="G6" t="s">
        <v>189</v>
      </c>
      <c r="M6" t="s">
        <v>191</v>
      </c>
      <c r="O6" t="s">
        <v>190</v>
      </c>
      <c r="Q6" t="s">
        <v>189</v>
      </c>
    </row>
    <row r="7" spans="1:19" x14ac:dyDescent="0.15">
      <c r="C7" t="s">
        <v>188</v>
      </c>
      <c r="D7" t="s">
        <v>185</v>
      </c>
      <c r="E7" t="s">
        <v>188</v>
      </c>
      <c r="F7" t="s">
        <v>187</v>
      </c>
      <c r="H7" t="s">
        <v>188</v>
      </c>
      <c r="I7" t="s">
        <v>185</v>
      </c>
      <c r="M7" t="s">
        <v>188</v>
      </c>
      <c r="N7" t="s">
        <v>185</v>
      </c>
      <c r="O7" t="s">
        <v>188</v>
      </c>
      <c r="P7" t="s">
        <v>187</v>
      </c>
      <c r="R7" t="s">
        <v>188</v>
      </c>
      <c r="S7" t="s">
        <v>185</v>
      </c>
    </row>
    <row r="8" spans="1:19" x14ac:dyDescent="0.15">
      <c r="C8" t="s">
        <v>186</v>
      </c>
      <c r="D8" t="s">
        <v>185</v>
      </c>
      <c r="E8" t="s">
        <v>186</v>
      </c>
      <c r="F8" t="s">
        <v>187</v>
      </c>
      <c r="H8" t="s">
        <v>186</v>
      </c>
      <c r="I8" t="s">
        <v>185</v>
      </c>
      <c r="M8" t="s">
        <v>186</v>
      </c>
      <c r="N8" t="s">
        <v>185</v>
      </c>
      <c r="O8" t="s">
        <v>186</v>
      </c>
      <c r="P8" t="s">
        <v>187</v>
      </c>
      <c r="R8" t="s">
        <v>186</v>
      </c>
      <c r="S8" t="s">
        <v>185</v>
      </c>
    </row>
    <row r="9" spans="1:19" x14ac:dyDescent="0.15">
      <c r="A9" t="s">
        <v>184</v>
      </c>
      <c r="B9" t="s">
        <v>121</v>
      </c>
      <c r="C9">
        <v>25552.1</v>
      </c>
      <c r="E9">
        <v>124110.7</v>
      </c>
    </row>
    <row r="10" spans="1:19" x14ac:dyDescent="0.15">
      <c r="B10" t="s">
        <v>120</v>
      </c>
      <c r="C10">
        <v>31503</v>
      </c>
      <c r="E10">
        <v>126919.2</v>
      </c>
      <c r="F10">
        <v>2.2999999999999998</v>
      </c>
    </row>
    <row r="11" spans="1:19" x14ac:dyDescent="0.15">
      <c r="B11" t="s">
        <v>119</v>
      </c>
      <c r="C11">
        <v>32068.3</v>
      </c>
      <c r="E11">
        <v>131191</v>
      </c>
      <c r="F11">
        <v>3.4</v>
      </c>
    </row>
    <row r="12" spans="1:19" x14ac:dyDescent="0.15">
      <c r="B12" t="s">
        <v>2</v>
      </c>
      <c r="C12">
        <v>40327.300000000003</v>
      </c>
      <c r="E12">
        <v>134097.1</v>
      </c>
      <c r="F12">
        <v>2.2000000000000002</v>
      </c>
    </row>
    <row r="13" spans="1:19" x14ac:dyDescent="0.15">
      <c r="A13" t="s">
        <v>183</v>
      </c>
      <c r="B13" t="s">
        <v>121</v>
      </c>
      <c r="C13">
        <v>27951.7</v>
      </c>
      <c r="D13">
        <v>9.4</v>
      </c>
      <c r="E13">
        <v>135507.4</v>
      </c>
      <c r="F13">
        <v>1.1000000000000001</v>
      </c>
    </row>
    <row r="14" spans="1:19" x14ac:dyDescent="0.15">
      <c r="B14" t="s">
        <v>120</v>
      </c>
      <c r="C14">
        <v>34652.400000000001</v>
      </c>
      <c r="D14">
        <v>10</v>
      </c>
      <c r="E14">
        <v>138934.6</v>
      </c>
      <c r="F14">
        <v>2.5</v>
      </c>
    </row>
    <row r="15" spans="1:19" x14ac:dyDescent="0.15">
      <c r="B15" t="s">
        <v>119</v>
      </c>
      <c r="C15">
        <v>34272.800000000003</v>
      </c>
      <c r="D15">
        <v>6.9</v>
      </c>
      <c r="E15">
        <v>140458.70000000001</v>
      </c>
      <c r="F15">
        <v>1.1000000000000001</v>
      </c>
    </row>
    <row r="16" spans="1:19" x14ac:dyDescent="0.15">
      <c r="B16" t="s">
        <v>2</v>
      </c>
      <c r="C16">
        <v>43335.4</v>
      </c>
      <c r="D16">
        <v>7.5</v>
      </c>
      <c r="E16">
        <v>144577.20000000001</v>
      </c>
      <c r="F16">
        <v>2.9</v>
      </c>
    </row>
    <row r="17" spans="1:6" x14ac:dyDescent="0.15">
      <c r="A17" t="s">
        <v>182</v>
      </c>
      <c r="B17" t="s">
        <v>121</v>
      </c>
      <c r="C17">
        <v>29837.1</v>
      </c>
      <c r="D17">
        <v>6.7</v>
      </c>
      <c r="E17">
        <v>144263.5</v>
      </c>
      <c r="F17">
        <v>-0.2</v>
      </c>
    </row>
    <row r="18" spans="1:6" x14ac:dyDescent="0.15">
      <c r="B18" t="s">
        <v>120</v>
      </c>
      <c r="C18">
        <v>36628.400000000001</v>
      </c>
      <c r="D18">
        <v>5.7</v>
      </c>
      <c r="E18">
        <v>146887</v>
      </c>
      <c r="F18">
        <v>1.8</v>
      </c>
    </row>
    <row r="19" spans="1:6" x14ac:dyDescent="0.15">
      <c r="B19" t="s">
        <v>119</v>
      </c>
      <c r="C19">
        <v>36421.4</v>
      </c>
      <c r="D19">
        <v>6.3</v>
      </c>
      <c r="E19">
        <v>149120.29999999999</v>
      </c>
      <c r="F19">
        <v>1.5</v>
      </c>
    </row>
    <row r="20" spans="1:6" x14ac:dyDescent="0.15">
      <c r="B20" t="s">
        <v>2</v>
      </c>
      <c r="C20">
        <v>45253</v>
      </c>
      <c r="D20">
        <v>4.4000000000000004</v>
      </c>
      <c r="E20">
        <v>151218.70000000001</v>
      </c>
      <c r="F20">
        <v>1.4</v>
      </c>
    </row>
    <row r="21" spans="1:6" x14ac:dyDescent="0.15">
      <c r="A21" t="s">
        <v>181</v>
      </c>
      <c r="B21" t="s">
        <v>121</v>
      </c>
      <c r="C21">
        <v>31930.2</v>
      </c>
      <c r="D21">
        <v>7</v>
      </c>
      <c r="E21">
        <v>153874.79999999999</v>
      </c>
      <c r="F21">
        <v>1.8</v>
      </c>
    </row>
    <row r="22" spans="1:6" x14ac:dyDescent="0.15">
      <c r="B22" t="s">
        <v>120</v>
      </c>
      <c r="C22">
        <v>38500.199999999997</v>
      </c>
      <c r="D22">
        <v>5.0999999999999996</v>
      </c>
      <c r="E22">
        <v>154328.20000000001</v>
      </c>
      <c r="F22">
        <v>0.3</v>
      </c>
    </row>
    <row r="23" spans="1:6" x14ac:dyDescent="0.15">
      <c r="B23" t="s">
        <v>119</v>
      </c>
      <c r="C23">
        <v>38256.5</v>
      </c>
      <c r="D23">
        <v>5</v>
      </c>
      <c r="E23">
        <v>156784.29999999999</v>
      </c>
      <c r="F23">
        <v>1.6</v>
      </c>
    </row>
    <row r="24" spans="1:6" x14ac:dyDescent="0.15">
      <c r="B24" t="s">
        <v>2</v>
      </c>
      <c r="C24">
        <v>47107.199999999997</v>
      </c>
      <c r="D24">
        <v>4.0999999999999996</v>
      </c>
      <c r="E24">
        <v>157849.20000000001</v>
      </c>
      <c r="F24">
        <v>0.7</v>
      </c>
    </row>
    <row r="25" spans="1:6" x14ac:dyDescent="0.15">
      <c r="A25" t="s">
        <v>180</v>
      </c>
      <c r="B25" t="s">
        <v>121</v>
      </c>
      <c r="C25">
        <v>33437.4</v>
      </c>
      <c r="D25">
        <v>4.7</v>
      </c>
      <c r="E25">
        <v>160673.20000000001</v>
      </c>
      <c r="F25">
        <v>1.8</v>
      </c>
    </row>
    <row r="26" spans="1:6" x14ac:dyDescent="0.15">
      <c r="B26" t="s">
        <v>120</v>
      </c>
      <c r="C26">
        <v>40757.699999999997</v>
      </c>
      <c r="D26">
        <v>5.9</v>
      </c>
      <c r="E26">
        <v>163500.9</v>
      </c>
      <c r="F26">
        <v>1.8</v>
      </c>
    </row>
    <row r="27" spans="1:6" x14ac:dyDescent="0.15">
      <c r="B27" t="s">
        <v>119</v>
      </c>
      <c r="C27">
        <v>40117.1</v>
      </c>
      <c r="D27">
        <v>4.9000000000000004</v>
      </c>
      <c r="E27">
        <v>164339.9</v>
      </c>
      <c r="F27">
        <v>0.5</v>
      </c>
    </row>
    <row r="28" spans="1:6" x14ac:dyDescent="0.15">
      <c r="B28" t="s">
        <v>2</v>
      </c>
      <c r="C28">
        <v>50005.599999999999</v>
      </c>
      <c r="D28">
        <v>6.2</v>
      </c>
      <c r="E28">
        <v>167802.4</v>
      </c>
      <c r="F28">
        <v>2.1</v>
      </c>
    </row>
    <row r="29" spans="1:6" x14ac:dyDescent="0.15">
      <c r="A29" t="s">
        <v>179</v>
      </c>
      <c r="B29" t="s">
        <v>121</v>
      </c>
      <c r="C29">
        <v>35136.800000000003</v>
      </c>
      <c r="D29">
        <v>5.0999999999999996</v>
      </c>
      <c r="E29">
        <v>168533.3</v>
      </c>
      <c r="F29">
        <v>0.4</v>
      </c>
    </row>
    <row r="30" spans="1:6" x14ac:dyDescent="0.15">
      <c r="B30" t="s">
        <v>120</v>
      </c>
      <c r="C30">
        <v>42509.9</v>
      </c>
      <c r="D30">
        <v>4.3</v>
      </c>
      <c r="E30">
        <v>170237.7</v>
      </c>
      <c r="F30">
        <v>1</v>
      </c>
    </row>
    <row r="31" spans="1:6" x14ac:dyDescent="0.15">
      <c r="B31" t="s">
        <v>119</v>
      </c>
      <c r="C31">
        <v>42163.1</v>
      </c>
      <c r="D31">
        <v>5.0999999999999996</v>
      </c>
      <c r="E31">
        <v>172902.1</v>
      </c>
      <c r="F31">
        <v>1.6</v>
      </c>
    </row>
    <row r="32" spans="1:6" x14ac:dyDescent="0.15">
      <c r="B32" t="s">
        <v>2</v>
      </c>
      <c r="C32">
        <v>52046.2</v>
      </c>
      <c r="D32">
        <v>4.0999999999999996</v>
      </c>
      <c r="E32">
        <v>175093.4</v>
      </c>
      <c r="F32">
        <v>1.3</v>
      </c>
    </row>
    <row r="33" spans="1:6" x14ac:dyDescent="0.15">
      <c r="A33" t="s">
        <v>178</v>
      </c>
      <c r="B33" t="s">
        <v>121</v>
      </c>
      <c r="C33">
        <v>37257.800000000003</v>
      </c>
      <c r="D33">
        <v>6</v>
      </c>
      <c r="E33">
        <v>178303.6</v>
      </c>
      <c r="F33">
        <v>1.8</v>
      </c>
    </row>
    <row r="34" spans="1:6" x14ac:dyDescent="0.15">
      <c r="B34" t="s">
        <v>120</v>
      </c>
      <c r="C34">
        <v>44327.199999999997</v>
      </c>
      <c r="D34">
        <v>4.3</v>
      </c>
      <c r="E34">
        <v>177664</v>
      </c>
      <c r="F34">
        <v>-0.4</v>
      </c>
    </row>
    <row r="35" spans="1:6" x14ac:dyDescent="0.15">
      <c r="B35" t="s">
        <v>119</v>
      </c>
      <c r="C35">
        <v>43898.5</v>
      </c>
      <c r="D35">
        <v>4.0999999999999996</v>
      </c>
      <c r="E35">
        <v>179952.6</v>
      </c>
      <c r="F35">
        <v>1.3</v>
      </c>
    </row>
    <row r="36" spans="1:6" x14ac:dyDescent="0.15">
      <c r="B36" t="s">
        <v>2</v>
      </c>
      <c r="C36">
        <v>53702.7</v>
      </c>
      <c r="D36">
        <v>3.2</v>
      </c>
      <c r="E36">
        <v>180927</v>
      </c>
      <c r="F36">
        <v>0.5</v>
      </c>
    </row>
    <row r="37" spans="1:6" x14ac:dyDescent="0.15">
      <c r="A37" t="s">
        <v>177</v>
      </c>
      <c r="B37" t="s">
        <v>121</v>
      </c>
      <c r="C37">
        <v>38261</v>
      </c>
      <c r="D37">
        <v>2.7</v>
      </c>
      <c r="E37">
        <v>183103.8</v>
      </c>
      <c r="F37">
        <v>1.2</v>
      </c>
    </row>
    <row r="38" spans="1:6" x14ac:dyDescent="0.15">
      <c r="B38" t="s">
        <v>120</v>
      </c>
      <c r="C38">
        <v>46264</v>
      </c>
      <c r="D38">
        <v>4.4000000000000004</v>
      </c>
      <c r="E38">
        <v>184080.9</v>
      </c>
      <c r="F38">
        <v>0.5</v>
      </c>
    </row>
    <row r="39" spans="1:6" x14ac:dyDescent="0.15">
      <c r="B39" t="s">
        <v>119</v>
      </c>
      <c r="C39">
        <v>45092.4</v>
      </c>
      <c r="D39">
        <v>2.7</v>
      </c>
      <c r="E39">
        <v>185299</v>
      </c>
      <c r="F39">
        <v>0.7</v>
      </c>
    </row>
    <row r="40" spans="1:6" x14ac:dyDescent="0.15">
      <c r="B40" t="s">
        <v>2</v>
      </c>
      <c r="C40">
        <v>55752.800000000003</v>
      </c>
      <c r="D40">
        <v>3.8</v>
      </c>
      <c r="E40">
        <v>187985.2</v>
      </c>
      <c r="F40">
        <v>1.4</v>
      </c>
    </row>
    <row r="41" spans="1:6" x14ac:dyDescent="0.15">
      <c r="A41" t="s">
        <v>176</v>
      </c>
      <c r="B41" t="s">
        <v>121</v>
      </c>
      <c r="C41">
        <v>39989.699999999997</v>
      </c>
      <c r="D41">
        <v>4.5</v>
      </c>
      <c r="E41">
        <v>191666.7</v>
      </c>
      <c r="F41">
        <v>2</v>
      </c>
    </row>
    <row r="42" spans="1:6" x14ac:dyDescent="0.15">
      <c r="B42" t="s">
        <v>120</v>
      </c>
      <c r="C42">
        <v>48828.9</v>
      </c>
      <c r="D42">
        <v>5.5</v>
      </c>
      <c r="E42">
        <v>193624.8</v>
      </c>
      <c r="F42">
        <v>1</v>
      </c>
    </row>
    <row r="43" spans="1:6" x14ac:dyDescent="0.15">
      <c r="B43" t="s">
        <v>119</v>
      </c>
      <c r="C43">
        <v>48023.4</v>
      </c>
      <c r="D43">
        <v>6.5</v>
      </c>
      <c r="E43">
        <v>197704.2</v>
      </c>
      <c r="F43">
        <v>2.1</v>
      </c>
    </row>
    <row r="44" spans="1:6" x14ac:dyDescent="0.15">
      <c r="B44" t="s">
        <v>2</v>
      </c>
      <c r="C44">
        <v>59299.1</v>
      </c>
      <c r="D44">
        <v>6.4</v>
      </c>
      <c r="E44">
        <v>200041.3</v>
      </c>
      <c r="F44">
        <v>1.2</v>
      </c>
    </row>
    <row r="45" spans="1:6" x14ac:dyDescent="0.15">
      <c r="A45" t="s">
        <v>175</v>
      </c>
      <c r="B45" t="s">
        <v>121</v>
      </c>
      <c r="C45">
        <v>42335.199999999997</v>
      </c>
      <c r="D45">
        <v>5.9</v>
      </c>
      <c r="E45">
        <v>203432.7</v>
      </c>
      <c r="F45">
        <v>1.7</v>
      </c>
    </row>
    <row r="46" spans="1:6" x14ac:dyDescent="0.15">
      <c r="B46" t="s">
        <v>120</v>
      </c>
      <c r="C46">
        <v>52669.9</v>
      </c>
      <c r="D46">
        <v>7.9</v>
      </c>
      <c r="E46">
        <v>208290.1</v>
      </c>
      <c r="F46">
        <v>2.4</v>
      </c>
    </row>
    <row r="47" spans="1:6" x14ac:dyDescent="0.15">
      <c r="B47" t="s">
        <v>119</v>
      </c>
      <c r="C47">
        <v>51249.7</v>
      </c>
      <c r="D47">
        <v>6.7</v>
      </c>
      <c r="E47">
        <v>211249.9</v>
      </c>
      <c r="F47">
        <v>1.4</v>
      </c>
    </row>
    <row r="48" spans="1:6" x14ac:dyDescent="0.15">
      <c r="B48" t="s">
        <v>2</v>
      </c>
      <c r="C48">
        <v>63913.2</v>
      </c>
      <c r="D48">
        <v>7.8</v>
      </c>
      <c r="E48">
        <v>215330.3</v>
      </c>
      <c r="F48">
        <v>1.9</v>
      </c>
    </row>
    <row r="49" spans="1:6" x14ac:dyDescent="0.15">
      <c r="A49" t="s">
        <v>174</v>
      </c>
      <c r="B49" t="s">
        <v>121</v>
      </c>
      <c r="C49">
        <v>45476.4</v>
      </c>
      <c r="D49">
        <v>7.4</v>
      </c>
      <c r="E49">
        <v>219012.7</v>
      </c>
      <c r="F49">
        <v>1.7</v>
      </c>
    </row>
    <row r="50" spans="1:6" x14ac:dyDescent="0.15">
      <c r="B50" t="s">
        <v>120</v>
      </c>
      <c r="C50">
        <v>56899.6</v>
      </c>
      <c r="D50">
        <v>8</v>
      </c>
      <c r="E50">
        <v>224933.6</v>
      </c>
      <c r="F50">
        <v>2.7</v>
      </c>
    </row>
    <row r="51" spans="1:6" x14ac:dyDescent="0.15">
      <c r="B51" t="s">
        <v>119</v>
      </c>
      <c r="C51">
        <v>55172</v>
      </c>
      <c r="D51">
        <v>7.7</v>
      </c>
      <c r="E51">
        <v>227502.4</v>
      </c>
      <c r="F51">
        <v>1.1000000000000001</v>
      </c>
    </row>
    <row r="52" spans="1:6" x14ac:dyDescent="0.15">
      <c r="B52" t="s">
        <v>2</v>
      </c>
      <c r="C52">
        <v>69760.600000000006</v>
      </c>
      <c r="D52">
        <v>9.1</v>
      </c>
      <c r="E52">
        <v>235145.5</v>
      </c>
      <c r="F52">
        <v>3.4</v>
      </c>
    </row>
    <row r="53" spans="1:6" x14ac:dyDescent="0.15">
      <c r="A53" t="s">
        <v>173</v>
      </c>
      <c r="B53" t="s">
        <v>121</v>
      </c>
      <c r="C53">
        <v>49429.3</v>
      </c>
      <c r="D53">
        <v>8.6999999999999993</v>
      </c>
      <c r="E53">
        <v>238143.3</v>
      </c>
      <c r="F53">
        <v>1.3</v>
      </c>
    </row>
    <row r="54" spans="1:6" x14ac:dyDescent="0.15">
      <c r="B54" t="s">
        <v>120</v>
      </c>
      <c r="C54">
        <v>61734.2</v>
      </c>
      <c r="D54">
        <v>8.5</v>
      </c>
      <c r="E54">
        <v>243509.9</v>
      </c>
      <c r="F54">
        <v>2.2999999999999998</v>
      </c>
    </row>
    <row r="55" spans="1:6" x14ac:dyDescent="0.15">
      <c r="B55" t="s">
        <v>119</v>
      </c>
      <c r="C55">
        <v>60006.6</v>
      </c>
      <c r="D55">
        <v>8.8000000000000007</v>
      </c>
      <c r="E55">
        <v>247221.6</v>
      </c>
      <c r="F55">
        <v>1.5</v>
      </c>
    </row>
    <row r="56" spans="1:6" x14ac:dyDescent="0.15">
      <c r="B56" t="s">
        <v>2</v>
      </c>
      <c r="C56">
        <v>74416</v>
      </c>
      <c r="D56">
        <v>6.7</v>
      </c>
      <c r="E56">
        <v>251312.5</v>
      </c>
      <c r="F56">
        <v>1.7</v>
      </c>
    </row>
    <row r="57" spans="1:6" x14ac:dyDescent="0.15">
      <c r="A57" t="s">
        <v>172</v>
      </c>
      <c r="B57" t="s">
        <v>121</v>
      </c>
      <c r="C57">
        <v>52154.2</v>
      </c>
      <c r="D57">
        <v>5.5</v>
      </c>
      <c r="E57">
        <v>251073.3</v>
      </c>
      <c r="F57">
        <v>-0.1</v>
      </c>
    </row>
    <row r="58" spans="1:6" x14ac:dyDescent="0.15">
      <c r="B58" t="s">
        <v>120</v>
      </c>
      <c r="C58">
        <v>63659.8</v>
      </c>
      <c r="D58">
        <v>3.1</v>
      </c>
      <c r="E58">
        <v>252095.5</v>
      </c>
      <c r="F58">
        <v>0.4</v>
      </c>
    </row>
    <row r="59" spans="1:6" x14ac:dyDescent="0.15">
      <c r="B59" t="s">
        <v>119</v>
      </c>
      <c r="C59">
        <v>61973.8</v>
      </c>
      <c r="D59">
        <v>3.3</v>
      </c>
      <c r="E59">
        <v>254381.7</v>
      </c>
      <c r="F59">
        <v>0.9</v>
      </c>
    </row>
    <row r="60" spans="1:6" x14ac:dyDescent="0.15">
      <c r="B60" t="s">
        <v>2</v>
      </c>
      <c r="C60">
        <v>75775</v>
      </c>
      <c r="D60">
        <v>1.8</v>
      </c>
      <c r="E60">
        <v>256377.9</v>
      </c>
      <c r="F60">
        <v>0.8</v>
      </c>
    </row>
    <row r="61" spans="1:6" x14ac:dyDescent="0.15">
      <c r="A61" t="s">
        <v>171</v>
      </c>
      <c r="B61" t="s">
        <v>121</v>
      </c>
      <c r="C61">
        <v>53435.8</v>
      </c>
      <c r="D61">
        <v>2.5</v>
      </c>
      <c r="E61">
        <v>256453.9</v>
      </c>
      <c r="F61">
        <v>0</v>
      </c>
    </row>
    <row r="62" spans="1:6" x14ac:dyDescent="0.15">
      <c r="B62" t="s">
        <v>120</v>
      </c>
      <c r="C62">
        <v>65104.9</v>
      </c>
      <c r="D62">
        <v>2.2999999999999998</v>
      </c>
      <c r="E62">
        <v>257154.2</v>
      </c>
      <c r="F62">
        <v>0.3</v>
      </c>
    </row>
    <row r="63" spans="1:6" x14ac:dyDescent="0.15">
      <c r="B63" t="s">
        <v>119</v>
      </c>
      <c r="C63">
        <v>63828.7</v>
      </c>
      <c r="D63">
        <v>3</v>
      </c>
      <c r="E63">
        <v>262230.5</v>
      </c>
      <c r="F63">
        <v>2</v>
      </c>
    </row>
    <row r="64" spans="1:6" x14ac:dyDescent="0.15">
      <c r="B64" t="s">
        <v>2</v>
      </c>
      <c r="C64">
        <v>76711.8</v>
      </c>
      <c r="D64">
        <v>1.2</v>
      </c>
      <c r="E64">
        <v>261141.6</v>
      </c>
      <c r="F64">
        <v>-0.4</v>
      </c>
    </row>
    <row r="65" spans="1:19" x14ac:dyDescent="0.15">
      <c r="A65" t="s">
        <v>169</v>
      </c>
      <c r="B65" t="s">
        <v>121</v>
      </c>
      <c r="C65">
        <v>55078.5</v>
      </c>
      <c r="D65">
        <v>3.1</v>
      </c>
      <c r="E65">
        <v>263099.2</v>
      </c>
      <c r="F65">
        <v>0.7</v>
      </c>
      <c r="G65" t="s">
        <v>170</v>
      </c>
      <c r="H65">
        <v>131850.4</v>
      </c>
      <c r="K65" t="s">
        <v>169</v>
      </c>
      <c r="L65" t="s">
        <v>121</v>
      </c>
      <c r="M65">
        <v>51443.8</v>
      </c>
      <c r="O65">
        <v>244235</v>
      </c>
    </row>
    <row r="66" spans="1:19" x14ac:dyDescent="0.15">
      <c r="B66" t="s">
        <v>120</v>
      </c>
      <c r="C66">
        <v>67987.899999999994</v>
      </c>
      <c r="D66">
        <v>4.4000000000000004</v>
      </c>
      <c r="E66">
        <v>267892.59999999998</v>
      </c>
      <c r="F66">
        <v>1.8</v>
      </c>
      <c r="G66" t="s">
        <v>168</v>
      </c>
      <c r="H66">
        <v>142097.70000000001</v>
      </c>
      <c r="I66">
        <v>7.8</v>
      </c>
      <c r="L66" t="s">
        <v>120</v>
      </c>
      <c r="M66">
        <v>62756.6</v>
      </c>
      <c r="O66">
        <v>248142.6</v>
      </c>
      <c r="P66">
        <v>1.6</v>
      </c>
    </row>
    <row r="67" spans="1:19" x14ac:dyDescent="0.15">
      <c r="B67" t="s">
        <v>119</v>
      </c>
      <c r="C67">
        <v>63534.2</v>
      </c>
      <c r="D67">
        <v>-0.5</v>
      </c>
      <c r="E67">
        <v>261520.8</v>
      </c>
      <c r="F67">
        <v>-2.4</v>
      </c>
      <c r="G67" t="s">
        <v>167</v>
      </c>
      <c r="H67">
        <v>150232.9</v>
      </c>
      <c r="I67">
        <v>5.7</v>
      </c>
      <c r="L67" t="s">
        <v>119</v>
      </c>
      <c r="M67">
        <v>59153.3</v>
      </c>
      <c r="O67">
        <v>242927</v>
      </c>
      <c r="P67">
        <v>-2.1</v>
      </c>
    </row>
    <row r="68" spans="1:19" x14ac:dyDescent="0.15">
      <c r="B68" t="s">
        <v>2</v>
      </c>
      <c r="C68">
        <v>77695.3</v>
      </c>
      <c r="D68">
        <v>1.3</v>
      </c>
      <c r="E68">
        <v>265480.40000000002</v>
      </c>
      <c r="F68">
        <v>1.5</v>
      </c>
      <c r="G68" t="s">
        <v>166</v>
      </c>
      <c r="H68">
        <v>157301.29999999999</v>
      </c>
      <c r="I68">
        <v>4.7</v>
      </c>
      <c r="L68" t="s">
        <v>2</v>
      </c>
      <c r="M68">
        <v>71845.5</v>
      </c>
      <c r="O68">
        <v>246645.7</v>
      </c>
      <c r="P68">
        <v>1.5</v>
      </c>
    </row>
    <row r="69" spans="1:19" x14ac:dyDescent="0.15">
      <c r="A69" t="s">
        <v>164</v>
      </c>
      <c r="B69" t="s">
        <v>121</v>
      </c>
      <c r="C69">
        <v>56349.599999999999</v>
      </c>
      <c r="D69">
        <v>2.2999999999999998</v>
      </c>
      <c r="E69">
        <v>267830.09999999998</v>
      </c>
      <c r="F69">
        <v>0.9</v>
      </c>
      <c r="G69" t="s">
        <v>165</v>
      </c>
      <c r="H69">
        <v>166017.29999999999</v>
      </c>
      <c r="I69">
        <v>5.5</v>
      </c>
      <c r="K69" t="s">
        <v>164</v>
      </c>
      <c r="L69" t="s">
        <v>121</v>
      </c>
      <c r="M69">
        <v>52773.5</v>
      </c>
      <c r="N69">
        <v>2.6</v>
      </c>
      <c r="O69">
        <v>249325.7</v>
      </c>
      <c r="P69">
        <v>1.1000000000000001</v>
      </c>
    </row>
    <row r="70" spans="1:19" x14ac:dyDescent="0.15">
      <c r="B70" t="s">
        <v>120</v>
      </c>
      <c r="C70">
        <v>68765.7</v>
      </c>
      <c r="D70">
        <v>1.1000000000000001</v>
      </c>
      <c r="E70">
        <v>269078.40000000002</v>
      </c>
      <c r="F70">
        <v>0.5</v>
      </c>
      <c r="G70" t="s">
        <v>163</v>
      </c>
      <c r="H70">
        <v>173977</v>
      </c>
      <c r="I70">
        <v>4.8</v>
      </c>
      <c r="L70" t="s">
        <v>120</v>
      </c>
      <c r="M70">
        <v>64047.1</v>
      </c>
      <c r="N70">
        <v>2.1</v>
      </c>
      <c r="O70">
        <v>251575.8</v>
      </c>
      <c r="P70">
        <v>0.9</v>
      </c>
    </row>
    <row r="71" spans="1:19" x14ac:dyDescent="0.15">
      <c r="B71" t="s">
        <v>119</v>
      </c>
      <c r="C71">
        <v>65075.1</v>
      </c>
      <c r="D71">
        <v>2.4</v>
      </c>
      <c r="E71">
        <v>269182.59999999998</v>
      </c>
      <c r="F71">
        <v>0</v>
      </c>
      <c r="G71" t="s">
        <v>162</v>
      </c>
      <c r="H71">
        <v>180189.4</v>
      </c>
      <c r="I71">
        <v>3.6</v>
      </c>
      <c r="L71" t="s">
        <v>119</v>
      </c>
      <c r="M71">
        <v>61148.2</v>
      </c>
      <c r="N71">
        <v>3.4</v>
      </c>
      <c r="O71">
        <v>252339.6</v>
      </c>
      <c r="P71">
        <v>0.3</v>
      </c>
    </row>
    <row r="72" spans="1:19" x14ac:dyDescent="0.15">
      <c r="B72" t="s">
        <v>2</v>
      </c>
      <c r="C72">
        <v>78894</v>
      </c>
      <c r="D72">
        <v>1.5</v>
      </c>
      <c r="E72">
        <v>270794</v>
      </c>
      <c r="F72">
        <v>0.6</v>
      </c>
      <c r="G72" t="s">
        <v>161</v>
      </c>
      <c r="H72">
        <v>187098.9</v>
      </c>
      <c r="I72">
        <v>3.8</v>
      </c>
      <c r="L72" t="s">
        <v>2</v>
      </c>
      <c r="M72">
        <v>73714.2</v>
      </c>
      <c r="N72">
        <v>2.6</v>
      </c>
      <c r="O72">
        <v>254186</v>
      </c>
      <c r="P72">
        <v>0.7</v>
      </c>
    </row>
    <row r="73" spans="1:19" x14ac:dyDescent="0.15">
      <c r="A73" t="s">
        <v>159</v>
      </c>
      <c r="B73" t="s">
        <v>121</v>
      </c>
      <c r="C73">
        <v>57453.1</v>
      </c>
      <c r="D73">
        <v>2</v>
      </c>
      <c r="E73">
        <v>271396.2</v>
      </c>
      <c r="F73">
        <v>0.2</v>
      </c>
      <c r="G73" t="s">
        <v>160</v>
      </c>
      <c r="H73">
        <v>198486.5</v>
      </c>
      <c r="I73">
        <v>6.1</v>
      </c>
      <c r="K73" t="s">
        <v>159</v>
      </c>
      <c r="L73" t="s">
        <v>121</v>
      </c>
      <c r="M73">
        <v>54382.6</v>
      </c>
      <c r="N73">
        <v>3</v>
      </c>
      <c r="O73">
        <v>255235.4</v>
      </c>
      <c r="P73">
        <v>0.4</v>
      </c>
    </row>
    <row r="74" spans="1:19" x14ac:dyDescent="0.15">
      <c r="B74" t="s">
        <v>120</v>
      </c>
      <c r="C74">
        <v>69556</v>
      </c>
      <c r="D74">
        <v>1.1000000000000001</v>
      </c>
      <c r="E74">
        <v>272157.90000000002</v>
      </c>
      <c r="F74">
        <v>0.3</v>
      </c>
      <c r="G74" t="s">
        <v>158</v>
      </c>
      <c r="H74">
        <v>213309.1</v>
      </c>
      <c r="I74">
        <v>7.5</v>
      </c>
      <c r="L74" t="s">
        <v>120</v>
      </c>
      <c r="M74">
        <v>65068.4</v>
      </c>
      <c r="N74">
        <v>1.6</v>
      </c>
      <c r="O74">
        <v>255586.8</v>
      </c>
      <c r="P74">
        <v>0.1</v>
      </c>
    </row>
    <row r="75" spans="1:19" x14ac:dyDescent="0.15">
      <c r="B75" t="s">
        <v>119</v>
      </c>
      <c r="C75">
        <v>65641.5</v>
      </c>
      <c r="D75">
        <v>0.9</v>
      </c>
      <c r="E75">
        <v>272230.2</v>
      </c>
      <c r="F75">
        <v>0</v>
      </c>
      <c r="G75" t="s">
        <v>157</v>
      </c>
      <c r="H75">
        <v>231261.5</v>
      </c>
      <c r="I75">
        <v>8.4</v>
      </c>
      <c r="L75" t="s">
        <v>119</v>
      </c>
      <c r="M75">
        <v>61885.599999999999</v>
      </c>
      <c r="N75">
        <v>1.2</v>
      </c>
      <c r="O75">
        <v>256060.6</v>
      </c>
      <c r="P75">
        <v>0.2</v>
      </c>
    </row>
    <row r="76" spans="1:19" x14ac:dyDescent="0.15">
      <c r="B76" t="s">
        <v>2</v>
      </c>
      <c r="C76">
        <v>79900.5</v>
      </c>
      <c r="D76">
        <v>1.3</v>
      </c>
      <c r="E76">
        <v>274427.90000000002</v>
      </c>
      <c r="F76">
        <v>0.8</v>
      </c>
      <c r="G76" t="s">
        <v>156</v>
      </c>
      <c r="H76">
        <v>248310.9</v>
      </c>
      <c r="I76">
        <v>7.4</v>
      </c>
      <c r="L76" t="s">
        <v>2</v>
      </c>
      <c r="M76">
        <v>74776.100000000006</v>
      </c>
      <c r="N76">
        <v>1.4</v>
      </c>
      <c r="O76">
        <v>258142.3</v>
      </c>
      <c r="P76">
        <v>0.8</v>
      </c>
    </row>
    <row r="77" spans="1:19" x14ac:dyDescent="0.15">
      <c r="A77" t="s">
        <v>154</v>
      </c>
      <c r="B77" t="s">
        <v>121</v>
      </c>
      <c r="C77">
        <v>59031.3</v>
      </c>
      <c r="D77">
        <v>2.7</v>
      </c>
      <c r="E77">
        <v>277248.5</v>
      </c>
      <c r="F77">
        <v>1</v>
      </c>
      <c r="G77" t="s">
        <v>155</v>
      </c>
      <c r="H77">
        <v>254844.4</v>
      </c>
      <c r="I77">
        <v>2.6</v>
      </c>
      <c r="K77" t="s">
        <v>154</v>
      </c>
      <c r="L77" t="s">
        <v>121</v>
      </c>
      <c r="M77">
        <v>55890</v>
      </c>
      <c r="N77">
        <v>2.8</v>
      </c>
      <c r="O77">
        <v>260704.1</v>
      </c>
      <c r="P77">
        <v>1</v>
      </c>
    </row>
    <row r="78" spans="1:19" x14ac:dyDescent="0.15">
      <c r="B78" t="s">
        <v>120</v>
      </c>
      <c r="C78">
        <v>71348.7</v>
      </c>
      <c r="D78">
        <v>2.6</v>
      </c>
      <c r="E78">
        <v>278635.8</v>
      </c>
      <c r="F78">
        <v>0.5</v>
      </c>
      <c r="G78" t="s">
        <v>153</v>
      </c>
      <c r="H78">
        <v>260724</v>
      </c>
      <c r="I78">
        <v>2.2999999999999998</v>
      </c>
      <c r="L78" t="s">
        <v>120</v>
      </c>
      <c r="M78">
        <v>65801.7</v>
      </c>
      <c r="N78">
        <v>1.1000000000000001</v>
      </c>
      <c r="O78">
        <v>258040.8</v>
      </c>
      <c r="P78">
        <v>-1</v>
      </c>
    </row>
    <row r="79" spans="1:19" x14ac:dyDescent="0.15">
      <c r="B79" t="s">
        <v>119</v>
      </c>
      <c r="C79">
        <v>67299</v>
      </c>
      <c r="D79">
        <v>2.5</v>
      </c>
      <c r="E79">
        <v>279984.5</v>
      </c>
      <c r="F79">
        <v>0.5</v>
      </c>
      <c r="G79" t="s">
        <v>152</v>
      </c>
      <c r="H79">
        <v>265567</v>
      </c>
      <c r="I79">
        <v>1.9</v>
      </c>
      <c r="L79" t="s">
        <v>119</v>
      </c>
      <c r="M79">
        <v>62520.3</v>
      </c>
      <c r="N79">
        <v>1</v>
      </c>
      <c r="O79">
        <v>259362.3</v>
      </c>
      <c r="P79">
        <v>0.5</v>
      </c>
      <c r="Q79" t="s">
        <v>152</v>
      </c>
      <c r="R79">
        <v>246528.9</v>
      </c>
    </row>
    <row r="80" spans="1:19" x14ac:dyDescent="0.15">
      <c r="B80" t="s">
        <v>2</v>
      </c>
      <c r="C80">
        <v>80686</v>
      </c>
      <c r="D80">
        <v>1</v>
      </c>
      <c r="E80">
        <v>277860.8</v>
      </c>
      <c r="F80">
        <v>-0.8</v>
      </c>
      <c r="G80" t="s">
        <v>151</v>
      </c>
      <c r="H80">
        <v>270187.8</v>
      </c>
      <c r="I80">
        <v>1.7</v>
      </c>
      <c r="L80" t="s">
        <v>2</v>
      </c>
      <c r="M80">
        <v>74527.199999999997</v>
      </c>
      <c r="N80">
        <v>-0.3</v>
      </c>
      <c r="O80">
        <v>258122.1</v>
      </c>
      <c r="P80">
        <v>-0.5</v>
      </c>
      <c r="Q80" t="s">
        <v>151</v>
      </c>
      <c r="R80">
        <v>253292.1</v>
      </c>
      <c r="S80">
        <v>2.7</v>
      </c>
    </row>
    <row r="81" spans="1:19" x14ac:dyDescent="0.15">
      <c r="A81" t="s">
        <v>149</v>
      </c>
      <c r="B81" t="s">
        <v>121</v>
      </c>
      <c r="C81">
        <v>59662.6</v>
      </c>
      <c r="D81">
        <v>1.1000000000000001</v>
      </c>
      <c r="E81">
        <v>278558.09999999998</v>
      </c>
      <c r="F81">
        <v>0.3</v>
      </c>
      <c r="G81" t="s">
        <v>150</v>
      </c>
      <c r="H81">
        <v>274129.2</v>
      </c>
      <c r="I81">
        <v>1.5</v>
      </c>
      <c r="K81" t="s">
        <v>149</v>
      </c>
      <c r="L81" t="s">
        <v>121</v>
      </c>
      <c r="M81">
        <v>55906.1</v>
      </c>
      <c r="N81">
        <v>0</v>
      </c>
      <c r="O81">
        <v>259202.9</v>
      </c>
      <c r="P81">
        <v>0.4</v>
      </c>
      <c r="Q81" t="s">
        <v>150</v>
      </c>
      <c r="R81">
        <v>257620.2</v>
      </c>
      <c r="S81">
        <v>1.7</v>
      </c>
    </row>
    <row r="82" spans="1:19" x14ac:dyDescent="0.15">
      <c r="B82" t="s">
        <v>120</v>
      </c>
      <c r="C82">
        <v>70450.2</v>
      </c>
      <c r="D82">
        <v>-1.3</v>
      </c>
      <c r="E82">
        <v>275401</v>
      </c>
      <c r="F82">
        <v>-1.1000000000000001</v>
      </c>
      <c r="G82" t="s">
        <v>148</v>
      </c>
      <c r="H82">
        <v>278996.3</v>
      </c>
      <c r="I82">
        <v>1.8</v>
      </c>
      <c r="L82" t="s">
        <v>120</v>
      </c>
      <c r="M82">
        <v>65392.9</v>
      </c>
      <c r="N82">
        <v>-0.6</v>
      </c>
      <c r="O82">
        <v>256692.6</v>
      </c>
      <c r="P82">
        <v>-1</v>
      </c>
      <c r="Q82" t="s">
        <v>148</v>
      </c>
      <c r="R82">
        <v>258755.3</v>
      </c>
      <c r="S82">
        <v>0.4</v>
      </c>
    </row>
    <row r="83" spans="1:19" x14ac:dyDescent="0.15">
      <c r="B83" t="s">
        <v>119</v>
      </c>
      <c r="C83">
        <v>65361.4</v>
      </c>
      <c r="D83">
        <v>-2.9</v>
      </c>
      <c r="E83">
        <v>272322.3</v>
      </c>
      <c r="F83">
        <v>-1.1000000000000001</v>
      </c>
      <c r="G83" t="s">
        <v>147</v>
      </c>
      <c r="H83">
        <v>272937.90000000002</v>
      </c>
      <c r="I83">
        <v>-2.2000000000000002</v>
      </c>
      <c r="L83" t="s">
        <v>119</v>
      </c>
      <c r="M83">
        <v>61304.2</v>
      </c>
      <c r="N83">
        <v>-1.9</v>
      </c>
      <c r="O83">
        <v>254681.3</v>
      </c>
      <c r="P83">
        <v>-0.8</v>
      </c>
      <c r="Q83" t="s">
        <v>147</v>
      </c>
      <c r="R83">
        <v>254677.2</v>
      </c>
      <c r="S83">
        <v>-1.6</v>
      </c>
    </row>
    <row r="84" spans="1:19" x14ac:dyDescent="0.15">
      <c r="B84" t="s">
        <v>2</v>
      </c>
      <c r="C84">
        <v>78736.5</v>
      </c>
      <c r="D84">
        <v>-2.4</v>
      </c>
      <c r="E84">
        <v>272043.09999999998</v>
      </c>
      <c r="F84">
        <v>-0.1</v>
      </c>
      <c r="G84" t="s">
        <v>146</v>
      </c>
      <c r="H84">
        <v>268001.5</v>
      </c>
      <c r="I84">
        <v>-1.8</v>
      </c>
      <c r="L84" t="s">
        <v>2</v>
      </c>
      <c r="M84">
        <v>72941.600000000006</v>
      </c>
      <c r="N84">
        <v>-2.1</v>
      </c>
      <c r="O84">
        <v>253509.6</v>
      </c>
      <c r="P84">
        <v>-0.5</v>
      </c>
      <c r="Q84" t="s">
        <v>146</v>
      </c>
      <c r="R84">
        <v>251785</v>
      </c>
      <c r="S84">
        <v>-1.1000000000000001</v>
      </c>
    </row>
    <row r="85" spans="1:19" x14ac:dyDescent="0.15">
      <c r="A85" t="s">
        <v>144</v>
      </c>
      <c r="B85" t="s">
        <v>121</v>
      </c>
      <c r="C85">
        <v>58389.7</v>
      </c>
      <c r="D85">
        <v>-2.1</v>
      </c>
      <c r="E85">
        <v>271528.90000000002</v>
      </c>
      <c r="F85">
        <v>-0.2</v>
      </c>
      <c r="G85" t="s">
        <v>145</v>
      </c>
      <c r="H85">
        <v>269158.90000000002</v>
      </c>
      <c r="I85">
        <v>0.4</v>
      </c>
      <c r="K85" t="s">
        <v>144</v>
      </c>
      <c r="L85" t="s">
        <v>121</v>
      </c>
      <c r="M85">
        <v>55038.5</v>
      </c>
      <c r="N85">
        <v>-1.6</v>
      </c>
      <c r="O85">
        <v>254143.3</v>
      </c>
      <c r="P85">
        <v>0.2</v>
      </c>
      <c r="Q85" t="s">
        <v>145</v>
      </c>
      <c r="R85">
        <v>254982.1</v>
      </c>
      <c r="S85">
        <v>1.3</v>
      </c>
    </row>
    <row r="86" spans="1:19" x14ac:dyDescent="0.15">
      <c r="B86" t="s">
        <v>120</v>
      </c>
      <c r="C86">
        <v>68525.399999999994</v>
      </c>
      <c r="D86">
        <v>-2.7</v>
      </c>
      <c r="E86">
        <v>267772.09999999998</v>
      </c>
      <c r="F86">
        <v>-1.4</v>
      </c>
      <c r="G86" t="s">
        <v>143</v>
      </c>
      <c r="H86">
        <v>265692.2</v>
      </c>
      <c r="I86">
        <v>-1.3</v>
      </c>
      <c r="L86" t="s">
        <v>120</v>
      </c>
      <c r="M86">
        <v>64001.3</v>
      </c>
      <c r="N86">
        <v>-2.1</v>
      </c>
      <c r="O86">
        <v>251175.7</v>
      </c>
      <c r="P86">
        <v>-1.2</v>
      </c>
      <c r="Q86" t="s">
        <v>143</v>
      </c>
      <c r="R86">
        <v>256069.7</v>
      </c>
      <c r="S86">
        <v>0.4</v>
      </c>
    </row>
    <row r="87" spans="1:19" x14ac:dyDescent="0.15">
      <c r="B87" t="s">
        <v>119</v>
      </c>
      <c r="C87">
        <v>64266.8</v>
      </c>
      <c r="D87">
        <v>-1.7</v>
      </c>
      <c r="E87">
        <v>267925.8</v>
      </c>
      <c r="F87">
        <v>0.1</v>
      </c>
      <c r="G87" t="s">
        <v>142</v>
      </c>
      <c r="H87">
        <v>258088.1</v>
      </c>
      <c r="I87">
        <v>-2.9</v>
      </c>
      <c r="L87" t="s">
        <v>119</v>
      </c>
      <c r="M87">
        <v>60508.800000000003</v>
      </c>
      <c r="N87">
        <v>-1.3</v>
      </c>
      <c r="O87">
        <v>251453.9</v>
      </c>
      <c r="P87">
        <v>0.1</v>
      </c>
      <c r="Q87" t="s">
        <v>142</v>
      </c>
      <c r="R87">
        <v>252397.4</v>
      </c>
      <c r="S87">
        <v>-1.4</v>
      </c>
    </row>
    <row r="88" spans="1:19" x14ac:dyDescent="0.15">
      <c r="B88" t="s">
        <v>2</v>
      </c>
      <c r="C88">
        <v>77065.100000000006</v>
      </c>
      <c r="D88">
        <v>-2.1</v>
      </c>
      <c r="E88">
        <v>266863</v>
      </c>
      <c r="F88">
        <v>-0.4</v>
      </c>
      <c r="G88" t="s">
        <v>141</v>
      </c>
      <c r="H88">
        <v>252787.1</v>
      </c>
      <c r="I88">
        <v>-2.1</v>
      </c>
      <c r="L88" t="s">
        <v>2</v>
      </c>
      <c r="M88">
        <v>72206.8</v>
      </c>
      <c r="N88">
        <v>-1</v>
      </c>
      <c r="O88">
        <v>251467.3</v>
      </c>
      <c r="P88">
        <v>0</v>
      </c>
      <c r="Q88" t="s">
        <v>141</v>
      </c>
      <c r="R88">
        <v>249964.79999999999</v>
      </c>
      <c r="S88">
        <v>-1</v>
      </c>
    </row>
    <row r="89" spans="1:19" x14ac:dyDescent="0.15">
      <c r="A89" t="s">
        <v>139</v>
      </c>
      <c r="B89" t="s">
        <v>121</v>
      </c>
      <c r="C89">
        <v>58144.2</v>
      </c>
      <c r="D89">
        <v>-0.4</v>
      </c>
      <c r="E89">
        <v>269846.40000000002</v>
      </c>
      <c r="F89">
        <v>1.1000000000000001</v>
      </c>
      <c r="G89" t="s">
        <v>140</v>
      </c>
      <c r="H89">
        <v>252159.4</v>
      </c>
      <c r="I89">
        <v>-0.2</v>
      </c>
      <c r="K89" t="s">
        <v>139</v>
      </c>
      <c r="L89" t="s">
        <v>121</v>
      </c>
      <c r="M89">
        <v>55068.1</v>
      </c>
      <c r="N89">
        <v>0.1</v>
      </c>
      <c r="O89">
        <v>253929</v>
      </c>
      <c r="P89">
        <v>1</v>
      </c>
      <c r="Q89" t="s">
        <v>140</v>
      </c>
      <c r="R89">
        <v>250901.4</v>
      </c>
      <c r="S89">
        <v>0.4</v>
      </c>
    </row>
    <row r="90" spans="1:19" x14ac:dyDescent="0.15">
      <c r="B90" t="s">
        <v>120</v>
      </c>
      <c r="C90">
        <v>68653</v>
      </c>
      <c r="D90">
        <v>0.2</v>
      </c>
      <c r="E90">
        <v>268286</v>
      </c>
      <c r="F90">
        <v>-0.6</v>
      </c>
      <c r="G90" t="s">
        <v>138</v>
      </c>
      <c r="H90">
        <v>254064</v>
      </c>
      <c r="I90">
        <v>0.8</v>
      </c>
      <c r="L90" t="s">
        <v>120</v>
      </c>
      <c r="M90">
        <v>64642.5</v>
      </c>
      <c r="N90">
        <v>1</v>
      </c>
      <c r="O90">
        <v>253604.3</v>
      </c>
      <c r="P90">
        <v>-0.1</v>
      </c>
      <c r="Q90" t="s">
        <v>138</v>
      </c>
      <c r="R90">
        <v>254057.4</v>
      </c>
      <c r="S90">
        <v>1.3</v>
      </c>
    </row>
    <row r="91" spans="1:19" x14ac:dyDescent="0.15">
      <c r="B91" t="s">
        <v>119</v>
      </c>
      <c r="C91">
        <v>64296.4</v>
      </c>
      <c r="D91">
        <v>0</v>
      </c>
      <c r="E91">
        <v>268303.90000000002</v>
      </c>
      <c r="F91">
        <v>0</v>
      </c>
      <c r="G91" t="s">
        <v>137</v>
      </c>
      <c r="H91">
        <v>255747.5</v>
      </c>
      <c r="I91">
        <v>0.7</v>
      </c>
      <c r="L91" t="s">
        <v>119</v>
      </c>
      <c r="M91">
        <v>61032.9</v>
      </c>
      <c r="N91">
        <v>0.9</v>
      </c>
      <c r="O91">
        <v>253940.1</v>
      </c>
      <c r="P91">
        <v>0.1</v>
      </c>
      <c r="Q91" t="s">
        <v>137</v>
      </c>
      <c r="R91">
        <v>256896</v>
      </c>
      <c r="S91">
        <v>1.1000000000000001</v>
      </c>
    </row>
    <row r="92" spans="1:19" x14ac:dyDescent="0.15">
      <c r="B92" t="s">
        <v>2</v>
      </c>
      <c r="C92">
        <v>77959.8</v>
      </c>
      <c r="D92">
        <v>1.2</v>
      </c>
      <c r="E92">
        <v>270071.40000000002</v>
      </c>
      <c r="F92">
        <v>0.7</v>
      </c>
      <c r="G92" t="s">
        <v>136</v>
      </c>
      <c r="H92">
        <v>255640.1</v>
      </c>
      <c r="I92">
        <v>0</v>
      </c>
      <c r="L92" t="s">
        <v>2</v>
      </c>
      <c r="M92">
        <v>73663</v>
      </c>
      <c r="N92">
        <v>2</v>
      </c>
      <c r="O92">
        <v>256559.8</v>
      </c>
      <c r="P92">
        <v>1</v>
      </c>
      <c r="Q92" t="s">
        <v>136</v>
      </c>
      <c r="R92">
        <v>257233.9</v>
      </c>
      <c r="S92">
        <v>0.1</v>
      </c>
    </row>
    <row r="93" spans="1:19" x14ac:dyDescent="0.15">
      <c r="A93" t="s">
        <v>134</v>
      </c>
      <c r="B93" t="s">
        <v>121</v>
      </c>
      <c r="C93">
        <v>58249.8</v>
      </c>
      <c r="D93">
        <v>0.2</v>
      </c>
      <c r="E93">
        <v>270199.5</v>
      </c>
      <c r="F93">
        <v>0</v>
      </c>
      <c r="G93" t="s">
        <v>135</v>
      </c>
      <c r="H93">
        <v>254279.5</v>
      </c>
      <c r="I93">
        <v>-0.5</v>
      </c>
      <c r="K93" t="s">
        <v>134</v>
      </c>
      <c r="L93" t="s">
        <v>121</v>
      </c>
      <c r="M93">
        <v>55643.7</v>
      </c>
      <c r="N93">
        <v>1</v>
      </c>
      <c r="O93">
        <v>256301.8</v>
      </c>
      <c r="P93">
        <v>-0.1</v>
      </c>
      <c r="Q93" t="s">
        <v>135</v>
      </c>
      <c r="R93">
        <v>255453.4</v>
      </c>
      <c r="S93">
        <v>-0.7</v>
      </c>
    </row>
    <row r="94" spans="1:19" x14ac:dyDescent="0.15">
      <c r="B94" t="s">
        <v>120</v>
      </c>
      <c r="C94">
        <v>68940.800000000003</v>
      </c>
      <c r="D94">
        <v>0.4</v>
      </c>
      <c r="E94">
        <v>268972.90000000002</v>
      </c>
      <c r="F94">
        <v>-0.5</v>
      </c>
      <c r="G94" t="s">
        <v>133</v>
      </c>
      <c r="H94">
        <v>242980.7</v>
      </c>
      <c r="I94">
        <v>-4.4000000000000004</v>
      </c>
      <c r="L94" t="s">
        <v>120</v>
      </c>
      <c r="M94">
        <v>65748.2</v>
      </c>
      <c r="N94">
        <v>1.7</v>
      </c>
      <c r="O94">
        <v>257545.3</v>
      </c>
      <c r="P94">
        <v>0.5</v>
      </c>
      <c r="Q94" t="s">
        <v>133</v>
      </c>
      <c r="R94">
        <v>251154.8</v>
      </c>
      <c r="S94">
        <v>-1.7</v>
      </c>
    </row>
    <row r="95" spans="1:19" x14ac:dyDescent="0.15">
      <c r="B95" t="s">
        <v>119</v>
      </c>
      <c r="C95">
        <v>63987.4</v>
      </c>
      <c r="D95">
        <v>-0.5</v>
      </c>
      <c r="E95">
        <v>267275.40000000002</v>
      </c>
      <c r="F95">
        <v>-0.6</v>
      </c>
      <c r="G95" t="s">
        <v>132</v>
      </c>
      <c r="H95">
        <v>243951.6</v>
      </c>
      <c r="I95">
        <v>0.4</v>
      </c>
      <c r="L95" t="s">
        <v>119</v>
      </c>
      <c r="M95">
        <v>61630.2</v>
      </c>
      <c r="N95">
        <v>1</v>
      </c>
      <c r="O95">
        <v>256899.9</v>
      </c>
      <c r="P95">
        <v>-0.3</v>
      </c>
      <c r="Q95" t="s">
        <v>132</v>
      </c>
      <c r="R95">
        <v>255969</v>
      </c>
      <c r="S95">
        <v>1.9</v>
      </c>
    </row>
    <row r="96" spans="1:19" x14ac:dyDescent="0.15">
      <c r="B96" t="s">
        <v>2</v>
      </c>
      <c r="C96">
        <v>75837.2</v>
      </c>
      <c r="D96">
        <v>-2.7</v>
      </c>
      <c r="E96">
        <v>262589.3</v>
      </c>
      <c r="F96">
        <v>-1.8</v>
      </c>
      <c r="G96" t="s">
        <v>1028</v>
      </c>
      <c r="H96">
        <v>245638.6</v>
      </c>
      <c r="I96">
        <v>0.7</v>
      </c>
      <c r="L96" t="s">
        <v>2</v>
      </c>
      <c r="M96">
        <v>73086.8</v>
      </c>
      <c r="N96">
        <v>-0.8</v>
      </c>
      <c r="O96">
        <v>254351.6</v>
      </c>
      <c r="P96">
        <v>-1</v>
      </c>
      <c r="Q96" t="s">
        <v>1028</v>
      </c>
      <c r="R96">
        <v>259456.9</v>
      </c>
      <c r="S96">
        <v>1.4</v>
      </c>
    </row>
    <row r="97" spans="1:19" x14ac:dyDescent="0.15">
      <c r="A97" t="s">
        <v>131</v>
      </c>
      <c r="B97" t="s">
        <v>121</v>
      </c>
      <c r="C97">
        <v>56926.8</v>
      </c>
      <c r="D97">
        <v>-2.2999999999999998</v>
      </c>
      <c r="E97">
        <v>264757</v>
      </c>
      <c r="F97">
        <v>0.8</v>
      </c>
      <c r="G97" t="s">
        <v>1029</v>
      </c>
      <c r="H97">
        <v>245924</v>
      </c>
      <c r="I97">
        <v>0.1</v>
      </c>
      <c r="K97" t="s">
        <v>131</v>
      </c>
      <c r="L97" t="s">
        <v>121</v>
      </c>
      <c r="M97">
        <v>55604.4</v>
      </c>
      <c r="N97">
        <v>-0.1</v>
      </c>
      <c r="O97">
        <v>256929.6</v>
      </c>
      <c r="P97">
        <v>1</v>
      </c>
      <c r="Q97" t="s">
        <v>1029</v>
      </c>
      <c r="R97">
        <v>261489</v>
      </c>
      <c r="S97">
        <v>0.8</v>
      </c>
    </row>
    <row r="98" spans="1:19" x14ac:dyDescent="0.15">
      <c r="B98" t="s">
        <v>120</v>
      </c>
      <c r="C98">
        <v>66777.399999999994</v>
      </c>
      <c r="D98">
        <v>-3.1</v>
      </c>
      <c r="E98">
        <v>259163</v>
      </c>
      <c r="F98">
        <v>-2.1</v>
      </c>
      <c r="G98" t="s">
        <v>1030</v>
      </c>
      <c r="H98">
        <v>247851.1</v>
      </c>
      <c r="I98">
        <v>0.8</v>
      </c>
      <c r="L98" t="s">
        <v>120</v>
      </c>
      <c r="M98">
        <v>64802.8</v>
      </c>
      <c r="N98">
        <v>-1.4</v>
      </c>
      <c r="O98">
        <v>252366.7</v>
      </c>
      <c r="P98">
        <v>-1.8</v>
      </c>
      <c r="Q98" t="s">
        <v>1030</v>
      </c>
      <c r="R98">
        <v>261844.3</v>
      </c>
      <c r="S98">
        <v>0.1</v>
      </c>
    </row>
    <row r="99" spans="1:19" x14ac:dyDescent="0.15">
      <c r="B99" t="s">
        <v>119</v>
      </c>
      <c r="C99">
        <v>61646.7</v>
      </c>
      <c r="D99">
        <v>-3.7</v>
      </c>
      <c r="E99">
        <v>258526.3</v>
      </c>
      <c r="F99">
        <v>-0.2</v>
      </c>
      <c r="G99" t="s">
        <v>1031</v>
      </c>
      <c r="H99">
        <v>252491.6</v>
      </c>
      <c r="I99">
        <v>1.9</v>
      </c>
      <c r="L99" t="s">
        <v>119</v>
      </c>
      <c r="M99">
        <v>60353.2</v>
      </c>
      <c r="N99">
        <v>-2.1</v>
      </c>
      <c r="O99">
        <v>252669.1</v>
      </c>
      <c r="P99">
        <v>0.1</v>
      </c>
      <c r="Q99" t="s">
        <v>1031</v>
      </c>
      <c r="R99">
        <v>259130.2</v>
      </c>
      <c r="S99">
        <v>-1</v>
      </c>
    </row>
    <row r="100" spans="1:19" x14ac:dyDescent="0.15">
      <c r="B100" t="s">
        <v>2</v>
      </c>
      <c r="C100">
        <v>74319.8</v>
      </c>
      <c r="D100">
        <v>-2</v>
      </c>
      <c r="E100">
        <v>256471</v>
      </c>
      <c r="F100">
        <v>-0.8</v>
      </c>
      <c r="G100" t="s">
        <v>1032</v>
      </c>
      <c r="H100">
        <v>256850.6</v>
      </c>
      <c r="I100">
        <v>1.7</v>
      </c>
      <c r="L100" t="s">
        <v>2</v>
      </c>
      <c r="M100">
        <v>72537.2</v>
      </c>
      <c r="N100">
        <v>-0.8</v>
      </c>
      <c r="O100">
        <v>251480.3</v>
      </c>
      <c r="P100">
        <v>-0.5</v>
      </c>
      <c r="Q100" t="s">
        <v>1032</v>
      </c>
      <c r="R100">
        <v>263747</v>
      </c>
      <c r="S100">
        <v>1.8</v>
      </c>
    </row>
    <row r="101" spans="1:19" x14ac:dyDescent="0.15">
      <c r="A101" t="s">
        <v>130</v>
      </c>
      <c r="B101" t="s">
        <v>121</v>
      </c>
      <c r="C101">
        <v>55344.2</v>
      </c>
      <c r="D101">
        <v>-2.8</v>
      </c>
      <c r="E101">
        <v>258803.6</v>
      </c>
      <c r="F101">
        <v>0.9</v>
      </c>
      <c r="K101" t="s">
        <v>130</v>
      </c>
      <c r="L101" t="s">
        <v>121</v>
      </c>
      <c r="M101">
        <v>54704.2</v>
      </c>
      <c r="N101">
        <v>-1.6</v>
      </c>
      <c r="O101">
        <v>254216.3</v>
      </c>
      <c r="P101">
        <v>1.1000000000000001</v>
      </c>
    </row>
    <row r="102" spans="1:19" x14ac:dyDescent="0.15">
      <c r="B102" t="s">
        <v>120</v>
      </c>
      <c r="C102">
        <v>66295.399999999994</v>
      </c>
      <c r="D102">
        <v>-0.7</v>
      </c>
      <c r="E102">
        <v>256878.2</v>
      </c>
      <c r="F102">
        <v>-0.7</v>
      </c>
      <c r="G102" t="s">
        <v>415</v>
      </c>
      <c r="H102">
        <v>129450.8</v>
      </c>
      <c r="L102" t="s">
        <v>120</v>
      </c>
      <c r="M102">
        <v>65178.6</v>
      </c>
      <c r="N102">
        <v>0.6</v>
      </c>
      <c r="O102">
        <v>253339.7</v>
      </c>
      <c r="P102">
        <v>-0.3</v>
      </c>
    </row>
    <row r="103" spans="1:19" x14ac:dyDescent="0.15">
      <c r="B103" t="s">
        <v>119</v>
      </c>
      <c r="C103">
        <v>59914.6</v>
      </c>
      <c r="D103">
        <v>-2.8</v>
      </c>
      <c r="E103">
        <v>251705.5</v>
      </c>
      <c r="F103">
        <v>-2</v>
      </c>
      <c r="G103" t="s">
        <v>416</v>
      </c>
      <c r="H103">
        <v>140212.4</v>
      </c>
      <c r="I103">
        <v>8.3000000000000007</v>
      </c>
      <c r="L103" t="s">
        <v>119</v>
      </c>
      <c r="M103">
        <v>59285.8</v>
      </c>
      <c r="N103">
        <v>-1.8</v>
      </c>
      <c r="O103">
        <v>248714.2</v>
      </c>
      <c r="P103">
        <v>-1.8</v>
      </c>
    </row>
    <row r="104" spans="1:19" x14ac:dyDescent="0.15">
      <c r="B104" t="s">
        <v>2</v>
      </c>
      <c r="C104">
        <v>73284</v>
      </c>
      <c r="D104">
        <v>-1.4</v>
      </c>
      <c r="E104">
        <v>251821.3</v>
      </c>
      <c r="F104">
        <v>0</v>
      </c>
      <c r="G104" t="s">
        <v>417</v>
      </c>
      <c r="H104">
        <v>148139.79999999999</v>
      </c>
      <c r="I104">
        <v>5.7</v>
      </c>
      <c r="L104" t="s">
        <v>2</v>
      </c>
      <c r="M104">
        <v>72335</v>
      </c>
      <c r="N104">
        <v>-0.3</v>
      </c>
      <c r="O104">
        <v>249728.2</v>
      </c>
      <c r="P104">
        <v>0.4</v>
      </c>
    </row>
    <row r="105" spans="1:19" x14ac:dyDescent="0.15">
      <c r="A105" t="s">
        <v>129</v>
      </c>
      <c r="B105" t="s">
        <v>121</v>
      </c>
      <c r="C105">
        <v>53293.2</v>
      </c>
      <c r="D105">
        <v>-3.7</v>
      </c>
      <c r="E105">
        <v>251586.3</v>
      </c>
      <c r="F105">
        <v>-0.1</v>
      </c>
      <c r="G105" t="s">
        <v>418</v>
      </c>
      <c r="H105">
        <v>155794.1</v>
      </c>
      <c r="I105">
        <v>5.2</v>
      </c>
      <c r="K105" t="s">
        <v>129</v>
      </c>
      <c r="L105" t="s">
        <v>121</v>
      </c>
      <c r="M105">
        <v>53165.4</v>
      </c>
      <c r="N105">
        <v>-2.8</v>
      </c>
      <c r="O105">
        <v>249435.8</v>
      </c>
      <c r="P105">
        <v>-0.1</v>
      </c>
    </row>
    <row r="106" spans="1:19" x14ac:dyDescent="0.15">
      <c r="B106" t="s">
        <v>120</v>
      </c>
      <c r="C106">
        <v>65720.5</v>
      </c>
      <c r="D106">
        <v>-0.9</v>
      </c>
      <c r="E106">
        <v>253300.7</v>
      </c>
      <c r="F106">
        <v>0.7</v>
      </c>
      <c r="G106" t="s">
        <v>419</v>
      </c>
      <c r="H106">
        <v>164317.9</v>
      </c>
      <c r="I106">
        <v>5.5</v>
      </c>
      <c r="L106" t="s">
        <v>120</v>
      </c>
      <c r="M106">
        <v>65147</v>
      </c>
      <c r="N106">
        <v>0</v>
      </c>
      <c r="O106">
        <v>251831</v>
      </c>
      <c r="P106">
        <v>1</v>
      </c>
    </row>
    <row r="107" spans="1:19" x14ac:dyDescent="0.15">
      <c r="B107" t="s">
        <v>119</v>
      </c>
      <c r="C107">
        <v>59752.9</v>
      </c>
      <c r="D107">
        <v>-0.3</v>
      </c>
      <c r="E107">
        <v>251660.6</v>
      </c>
      <c r="F107">
        <v>-0.6</v>
      </c>
      <c r="G107" t="s">
        <v>420</v>
      </c>
      <c r="H107">
        <v>171856.1</v>
      </c>
      <c r="I107">
        <v>4.5999999999999996</v>
      </c>
      <c r="L107" t="s">
        <v>119</v>
      </c>
      <c r="M107">
        <v>59585.9</v>
      </c>
      <c r="N107">
        <v>0.5</v>
      </c>
      <c r="O107">
        <v>250656.4</v>
      </c>
      <c r="P107">
        <v>-0.5</v>
      </c>
    </row>
    <row r="108" spans="1:19" x14ac:dyDescent="0.15">
      <c r="B108" t="s">
        <v>2</v>
      </c>
      <c r="C108">
        <v>73772.2</v>
      </c>
      <c r="D108">
        <v>0.7</v>
      </c>
      <c r="E108">
        <v>252343.2</v>
      </c>
      <c r="F108">
        <v>0.3</v>
      </c>
      <c r="G108" t="s">
        <v>421</v>
      </c>
      <c r="H108">
        <v>179186.2</v>
      </c>
      <c r="I108">
        <v>4.3</v>
      </c>
      <c r="L108" t="s">
        <v>2</v>
      </c>
      <c r="M108">
        <v>73036.600000000006</v>
      </c>
      <c r="N108">
        <v>1</v>
      </c>
      <c r="O108">
        <v>251052.1</v>
      </c>
      <c r="P108">
        <v>0.2</v>
      </c>
    </row>
    <row r="109" spans="1:19" x14ac:dyDescent="0.15">
      <c r="A109" t="s">
        <v>128</v>
      </c>
      <c r="B109" t="s">
        <v>121</v>
      </c>
      <c r="C109">
        <v>52913.7</v>
      </c>
      <c r="D109">
        <v>-0.7</v>
      </c>
      <c r="E109">
        <v>251557.5</v>
      </c>
      <c r="F109">
        <v>-0.3</v>
      </c>
      <c r="G109" t="s">
        <v>422</v>
      </c>
      <c r="H109">
        <v>185370.1</v>
      </c>
      <c r="I109">
        <v>3.5</v>
      </c>
      <c r="K109" t="s">
        <v>128</v>
      </c>
      <c r="L109" t="s">
        <v>121</v>
      </c>
      <c r="M109">
        <v>53132</v>
      </c>
      <c r="N109">
        <v>-0.1</v>
      </c>
      <c r="O109">
        <v>251012.4</v>
      </c>
      <c r="P109">
        <v>0</v>
      </c>
    </row>
    <row r="110" spans="1:19" x14ac:dyDescent="0.15">
      <c r="B110" t="s">
        <v>120</v>
      </c>
      <c r="C110">
        <v>65796.899999999994</v>
      </c>
      <c r="D110">
        <v>0.1</v>
      </c>
      <c r="E110">
        <v>253399.8</v>
      </c>
      <c r="F110">
        <v>0.7</v>
      </c>
      <c r="G110" t="s">
        <v>423</v>
      </c>
      <c r="H110">
        <v>196141.1</v>
      </c>
      <c r="I110">
        <v>5.8</v>
      </c>
      <c r="L110" t="s">
        <v>120</v>
      </c>
      <c r="M110">
        <v>65575.100000000006</v>
      </c>
      <c r="N110">
        <v>0.7</v>
      </c>
      <c r="O110">
        <v>253193.5</v>
      </c>
      <c r="P110">
        <v>0.9</v>
      </c>
    </row>
    <row r="111" spans="1:19" x14ac:dyDescent="0.15">
      <c r="B111" t="s">
        <v>119</v>
      </c>
      <c r="C111">
        <v>60597.9</v>
      </c>
      <c r="D111">
        <v>1.4</v>
      </c>
      <c r="E111">
        <v>255319.2</v>
      </c>
      <c r="F111">
        <v>0.8</v>
      </c>
      <c r="G111" t="s">
        <v>424</v>
      </c>
      <c r="H111">
        <v>210167.9</v>
      </c>
      <c r="I111">
        <v>7.2</v>
      </c>
      <c r="L111" t="s">
        <v>119</v>
      </c>
      <c r="M111">
        <v>60783.7</v>
      </c>
      <c r="N111">
        <v>2</v>
      </c>
      <c r="O111">
        <v>255855.8</v>
      </c>
      <c r="P111">
        <v>1.1000000000000001</v>
      </c>
    </row>
    <row r="112" spans="1:19" x14ac:dyDescent="0.15">
      <c r="B112" t="s">
        <v>2</v>
      </c>
      <c r="C112">
        <v>74674.3</v>
      </c>
      <c r="D112">
        <v>1.2</v>
      </c>
      <c r="E112">
        <v>254911.7</v>
      </c>
      <c r="F112">
        <v>-0.2</v>
      </c>
      <c r="G112" t="s">
        <v>425</v>
      </c>
      <c r="H112">
        <v>227308.6</v>
      </c>
      <c r="I112">
        <v>8.1999999999999993</v>
      </c>
      <c r="L112" t="s">
        <v>2</v>
      </c>
      <c r="M112">
        <v>74396.100000000006</v>
      </c>
      <c r="N112">
        <v>1.9</v>
      </c>
      <c r="O112">
        <v>255267.8</v>
      </c>
      <c r="P112">
        <v>-0.2</v>
      </c>
    </row>
    <row r="113" spans="1:19" x14ac:dyDescent="0.15">
      <c r="A113" t="s">
        <v>127</v>
      </c>
      <c r="B113" t="s">
        <v>121</v>
      </c>
      <c r="C113">
        <v>52995</v>
      </c>
      <c r="D113">
        <v>0.2</v>
      </c>
      <c r="E113">
        <v>252835.6</v>
      </c>
      <c r="F113">
        <v>-0.8</v>
      </c>
      <c r="G113" t="s">
        <v>426</v>
      </c>
      <c r="H113">
        <v>245586</v>
      </c>
      <c r="I113">
        <v>8</v>
      </c>
      <c r="K113" t="s">
        <v>127</v>
      </c>
      <c r="L113" t="s">
        <v>121</v>
      </c>
      <c r="M113">
        <v>53302.5</v>
      </c>
      <c r="N113">
        <v>0.3</v>
      </c>
      <c r="O113">
        <v>252554.7</v>
      </c>
      <c r="P113">
        <v>-1.1000000000000001</v>
      </c>
      <c r="Q113" t="s">
        <v>391</v>
      </c>
      <c r="R113">
        <v>245199.2</v>
      </c>
    </row>
    <row r="114" spans="1:19" x14ac:dyDescent="0.15">
      <c r="B114" t="s">
        <v>120</v>
      </c>
      <c r="C114">
        <v>66432.399999999994</v>
      </c>
      <c r="D114">
        <v>1</v>
      </c>
      <c r="E114">
        <v>255401.9</v>
      </c>
      <c r="F114">
        <v>1</v>
      </c>
      <c r="G114" t="s">
        <v>427</v>
      </c>
      <c r="H114">
        <v>253562.8</v>
      </c>
      <c r="I114">
        <v>3.2</v>
      </c>
      <c r="L114" t="s">
        <v>120</v>
      </c>
      <c r="M114">
        <v>66451.8</v>
      </c>
      <c r="N114">
        <v>1.3</v>
      </c>
      <c r="O114">
        <v>256169.5</v>
      </c>
      <c r="P114">
        <v>1.4</v>
      </c>
      <c r="Q114" t="s">
        <v>393</v>
      </c>
      <c r="R114">
        <v>251683</v>
      </c>
      <c r="S114">
        <v>2.6</v>
      </c>
    </row>
    <row r="115" spans="1:19" x14ac:dyDescent="0.15">
      <c r="B115" t="s">
        <v>119</v>
      </c>
      <c r="C115">
        <v>61115</v>
      </c>
      <c r="D115">
        <v>0.9</v>
      </c>
      <c r="E115">
        <v>257503.2</v>
      </c>
      <c r="F115">
        <v>0.8</v>
      </c>
      <c r="G115" t="s">
        <v>428</v>
      </c>
      <c r="H115">
        <v>259081.2</v>
      </c>
      <c r="I115">
        <v>2.2000000000000002</v>
      </c>
      <c r="L115" t="s">
        <v>119</v>
      </c>
      <c r="M115">
        <v>61258.1</v>
      </c>
      <c r="N115">
        <v>0.8</v>
      </c>
      <c r="O115">
        <v>257886.8</v>
      </c>
      <c r="P115">
        <v>0.7</v>
      </c>
      <c r="Q115" t="s">
        <v>394</v>
      </c>
      <c r="R115">
        <v>256112.8</v>
      </c>
      <c r="S115">
        <v>1.8</v>
      </c>
    </row>
    <row r="116" spans="1:19" x14ac:dyDescent="0.15">
      <c r="B116" t="s">
        <v>2</v>
      </c>
      <c r="C116">
        <v>75130</v>
      </c>
      <c r="D116">
        <v>0.6</v>
      </c>
      <c r="E116">
        <v>256455.8</v>
      </c>
      <c r="F116">
        <v>-0.4</v>
      </c>
      <c r="G116" t="s">
        <v>391</v>
      </c>
      <c r="H116">
        <v>264295.90000000002</v>
      </c>
      <c r="I116">
        <v>2</v>
      </c>
      <c r="L116" t="s">
        <v>2</v>
      </c>
      <c r="M116">
        <v>75223.899999999994</v>
      </c>
      <c r="N116">
        <v>1.1000000000000001</v>
      </c>
      <c r="O116">
        <v>258119.1</v>
      </c>
      <c r="P116">
        <v>0.1</v>
      </c>
      <c r="Q116" t="s">
        <v>395</v>
      </c>
      <c r="R116">
        <v>258739.20000000001</v>
      </c>
      <c r="S116">
        <v>1</v>
      </c>
    </row>
    <row r="117" spans="1:19" x14ac:dyDescent="0.15">
      <c r="A117" t="s">
        <v>126</v>
      </c>
      <c r="B117" t="s">
        <v>121</v>
      </c>
      <c r="C117">
        <v>53070.2</v>
      </c>
      <c r="D117">
        <v>0.1</v>
      </c>
      <c r="E117">
        <v>253277.6</v>
      </c>
      <c r="F117">
        <v>-1.2</v>
      </c>
      <c r="G117" t="s">
        <v>393</v>
      </c>
      <c r="H117">
        <v>269084.40000000002</v>
      </c>
      <c r="I117">
        <v>1.8</v>
      </c>
      <c r="K117" t="s">
        <v>126</v>
      </c>
      <c r="L117" t="s">
        <v>121</v>
      </c>
      <c r="M117">
        <v>53962.1</v>
      </c>
      <c r="N117">
        <v>1.2</v>
      </c>
      <c r="O117">
        <v>255728.5</v>
      </c>
      <c r="P117">
        <v>-0.9</v>
      </c>
      <c r="Q117" t="s">
        <v>396</v>
      </c>
      <c r="R117">
        <v>255544.8</v>
      </c>
      <c r="S117">
        <v>-1.2</v>
      </c>
    </row>
    <row r="118" spans="1:19" x14ac:dyDescent="0.15">
      <c r="B118" t="s">
        <v>120</v>
      </c>
      <c r="C118">
        <v>66368.3</v>
      </c>
      <c r="D118">
        <v>-0.1</v>
      </c>
      <c r="E118">
        <v>255131.3</v>
      </c>
      <c r="F118">
        <v>0.7</v>
      </c>
      <c r="G118" t="s">
        <v>394</v>
      </c>
      <c r="H118">
        <v>272551</v>
      </c>
      <c r="I118">
        <v>1.3</v>
      </c>
      <c r="L118" t="s">
        <v>120</v>
      </c>
      <c r="M118">
        <v>66778.8</v>
      </c>
      <c r="N118">
        <v>0.5</v>
      </c>
      <c r="O118">
        <v>257417.8</v>
      </c>
      <c r="P118">
        <v>0.7</v>
      </c>
      <c r="Q118" t="s">
        <v>397</v>
      </c>
      <c r="R118">
        <v>251755.4</v>
      </c>
      <c r="S118">
        <v>-1.5</v>
      </c>
    </row>
    <row r="119" spans="1:19" x14ac:dyDescent="0.15">
      <c r="B119" t="s">
        <v>119</v>
      </c>
      <c r="C119">
        <v>60656</v>
      </c>
      <c r="D119">
        <v>-0.8</v>
      </c>
      <c r="E119">
        <v>255308.5</v>
      </c>
      <c r="F119">
        <v>0.1</v>
      </c>
      <c r="G119" t="s">
        <v>395</v>
      </c>
      <c r="H119">
        <v>278365</v>
      </c>
      <c r="I119">
        <v>2.1</v>
      </c>
      <c r="L119" t="s">
        <v>119</v>
      </c>
      <c r="M119">
        <v>61242.7</v>
      </c>
      <c r="N119">
        <v>0</v>
      </c>
      <c r="O119">
        <v>257608.9</v>
      </c>
      <c r="P119">
        <v>0.1</v>
      </c>
      <c r="Q119" t="s">
        <v>398</v>
      </c>
      <c r="R119">
        <v>254406.5</v>
      </c>
      <c r="S119">
        <v>1.1000000000000001</v>
      </c>
    </row>
    <row r="120" spans="1:19" x14ac:dyDescent="0.15">
      <c r="B120" t="s">
        <v>2</v>
      </c>
      <c r="C120">
        <v>74757.399999999994</v>
      </c>
      <c r="D120">
        <v>-0.5</v>
      </c>
      <c r="E120">
        <v>255754.4</v>
      </c>
      <c r="F120">
        <v>0.2</v>
      </c>
      <c r="G120" t="s">
        <v>396</v>
      </c>
      <c r="H120">
        <v>274210.8</v>
      </c>
      <c r="I120">
        <v>-1.5</v>
      </c>
      <c r="L120" t="s">
        <v>2</v>
      </c>
      <c r="M120">
        <v>74850.7</v>
      </c>
      <c r="N120">
        <v>-0.5</v>
      </c>
      <c r="O120">
        <v>257331</v>
      </c>
      <c r="P120">
        <v>-0.1</v>
      </c>
      <c r="Q120" t="s">
        <v>399</v>
      </c>
      <c r="R120">
        <v>256108.9</v>
      </c>
      <c r="S120">
        <v>0.7</v>
      </c>
    </row>
    <row r="121" spans="1:19" x14ac:dyDescent="0.15">
      <c r="A121" t="s">
        <v>125</v>
      </c>
      <c r="B121" t="s">
        <v>121</v>
      </c>
      <c r="C121">
        <v>53858.400000000001</v>
      </c>
      <c r="D121">
        <v>1.5</v>
      </c>
      <c r="E121">
        <v>256208.7</v>
      </c>
      <c r="F121">
        <v>0.2</v>
      </c>
      <c r="G121" t="s">
        <v>397</v>
      </c>
      <c r="H121">
        <v>268247.09999999998</v>
      </c>
      <c r="I121">
        <v>-2.2000000000000002</v>
      </c>
      <c r="K121" t="s">
        <v>125</v>
      </c>
      <c r="L121" t="s">
        <v>121</v>
      </c>
      <c r="M121">
        <v>54361.7</v>
      </c>
      <c r="N121">
        <v>0.7</v>
      </c>
      <c r="O121">
        <v>256711.8</v>
      </c>
      <c r="P121">
        <v>-0.2</v>
      </c>
      <c r="Q121" t="s">
        <v>400</v>
      </c>
      <c r="R121">
        <v>253297.6</v>
      </c>
      <c r="S121">
        <v>-1.1000000000000001</v>
      </c>
    </row>
    <row r="122" spans="1:19" x14ac:dyDescent="0.15">
      <c r="B122" t="s">
        <v>120</v>
      </c>
      <c r="C122">
        <v>66758.399999999994</v>
      </c>
      <c r="D122">
        <v>0.6</v>
      </c>
      <c r="E122">
        <v>256850</v>
      </c>
      <c r="F122">
        <v>0.3</v>
      </c>
      <c r="G122" t="s">
        <v>398</v>
      </c>
      <c r="H122">
        <v>269053.40000000002</v>
      </c>
      <c r="I122">
        <v>0.3</v>
      </c>
      <c r="L122" t="s">
        <v>120</v>
      </c>
      <c r="M122">
        <v>66575.899999999994</v>
      </c>
      <c r="N122">
        <v>-0.3</v>
      </c>
      <c r="O122">
        <v>257002.4</v>
      </c>
      <c r="P122">
        <v>0.1</v>
      </c>
      <c r="Q122" t="s">
        <v>401</v>
      </c>
      <c r="R122">
        <v>251503.6</v>
      </c>
      <c r="S122">
        <v>-0.7</v>
      </c>
    </row>
    <row r="123" spans="1:19" x14ac:dyDescent="0.15">
      <c r="B123" t="s">
        <v>119</v>
      </c>
      <c r="C123">
        <v>60753.8</v>
      </c>
      <c r="D123">
        <v>0.2</v>
      </c>
      <c r="E123">
        <v>255531.5</v>
      </c>
      <c r="F123">
        <v>-0.5</v>
      </c>
      <c r="G123" t="s">
        <v>399</v>
      </c>
      <c r="H123">
        <v>267015.09999999998</v>
      </c>
      <c r="I123">
        <v>-0.8</v>
      </c>
      <c r="L123" t="s">
        <v>119</v>
      </c>
      <c r="M123">
        <v>60495.5</v>
      </c>
      <c r="N123">
        <v>-1.2</v>
      </c>
      <c r="O123">
        <v>254341.7</v>
      </c>
      <c r="P123">
        <v>-1</v>
      </c>
      <c r="Q123" t="s">
        <v>402</v>
      </c>
      <c r="R123">
        <v>250934.9</v>
      </c>
      <c r="S123">
        <v>-0.2</v>
      </c>
    </row>
    <row r="124" spans="1:19" x14ac:dyDescent="0.15">
      <c r="B124" t="s">
        <v>2</v>
      </c>
      <c r="C124">
        <v>74352.3</v>
      </c>
      <c r="D124">
        <v>-0.5</v>
      </c>
      <c r="E124">
        <v>255313.4</v>
      </c>
      <c r="F124">
        <v>-0.1</v>
      </c>
      <c r="G124" t="s">
        <v>400</v>
      </c>
      <c r="H124">
        <v>259670.7</v>
      </c>
      <c r="I124">
        <v>-2.8</v>
      </c>
      <c r="L124" t="s">
        <v>2</v>
      </c>
      <c r="M124">
        <v>74591.100000000006</v>
      </c>
      <c r="N124">
        <v>-0.3</v>
      </c>
      <c r="O124">
        <v>257167.9</v>
      </c>
      <c r="P124">
        <v>1.1000000000000001</v>
      </c>
      <c r="Q124" t="s">
        <v>403</v>
      </c>
      <c r="R124">
        <v>253886.8</v>
      </c>
      <c r="S124">
        <v>1.2</v>
      </c>
    </row>
    <row r="125" spans="1:19" x14ac:dyDescent="0.15">
      <c r="A125" t="s">
        <v>124</v>
      </c>
      <c r="B125" t="s">
        <v>121</v>
      </c>
      <c r="C125">
        <v>52415.1</v>
      </c>
      <c r="D125">
        <v>-2.7</v>
      </c>
      <c r="E125">
        <v>248011.7</v>
      </c>
      <c r="F125">
        <v>-2.9</v>
      </c>
      <c r="G125" t="s">
        <v>401</v>
      </c>
      <c r="H125">
        <v>254838.2</v>
      </c>
      <c r="I125">
        <v>-1.9</v>
      </c>
      <c r="K125" t="s">
        <v>124</v>
      </c>
      <c r="L125" t="s">
        <v>121</v>
      </c>
      <c r="M125">
        <v>53790.9</v>
      </c>
      <c r="N125">
        <v>-1.1000000000000001</v>
      </c>
      <c r="O125">
        <v>252798</v>
      </c>
      <c r="P125">
        <v>-1.7</v>
      </c>
      <c r="Q125" t="s">
        <v>404</v>
      </c>
      <c r="R125">
        <v>256236.3</v>
      </c>
      <c r="S125">
        <v>0.9</v>
      </c>
    </row>
    <row r="126" spans="1:19" x14ac:dyDescent="0.15">
      <c r="B126" t="s">
        <v>120</v>
      </c>
      <c r="C126">
        <v>63194.400000000001</v>
      </c>
      <c r="D126">
        <v>-5.3</v>
      </c>
      <c r="E126">
        <v>242967.9</v>
      </c>
      <c r="F126">
        <v>-2</v>
      </c>
      <c r="G126" t="s">
        <v>402</v>
      </c>
      <c r="H126">
        <v>252538.8</v>
      </c>
      <c r="I126">
        <v>-0.9</v>
      </c>
      <c r="L126" t="s">
        <v>120</v>
      </c>
      <c r="M126">
        <v>64500.2</v>
      </c>
      <c r="N126">
        <v>-3.1</v>
      </c>
      <c r="O126">
        <v>248844.9</v>
      </c>
      <c r="P126">
        <v>-1.6</v>
      </c>
      <c r="Q126" t="s">
        <v>405</v>
      </c>
      <c r="R126">
        <v>256834.3</v>
      </c>
      <c r="S126">
        <v>0.2</v>
      </c>
    </row>
    <row r="127" spans="1:19" x14ac:dyDescent="0.15">
      <c r="B127" t="s">
        <v>119</v>
      </c>
      <c r="C127">
        <v>57567.9</v>
      </c>
      <c r="D127">
        <v>-5.2</v>
      </c>
      <c r="E127">
        <v>242142.2</v>
      </c>
      <c r="F127">
        <v>-0.3</v>
      </c>
      <c r="G127" t="s">
        <v>403</v>
      </c>
      <c r="H127">
        <v>253982.8</v>
      </c>
      <c r="I127">
        <v>0.6</v>
      </c>
      <c r="L127" t="s">
        <v>119</v>
      </c>
      <c r="M127">
        <v>59403</v>
      </c>
      <c r="N127">
        <v>-1.8</v>
      </c>
      <c r="O127">
        <v>249762.8</v>
      </c>
      <c r="P127">
        <v>0.4</v>
      </c>
      <c r="Q127" t="s">
        <v>406</v>
      </c>
      <c r="R127">
        <v>256024.2</v>
      </c>
      <c r="S127">
        <v>-0.3</v>
      </c>
    </row>
    <row r="128" spans="1:19" x14ac:dyDescent="0.15">
      <c r="B128" t="s">
        <v>2</v>
      </c>
      <c r="C128">
        <v>70132.100000000006</v>
      </c>
      <c r="D128">
        <v>-5.7</v>
      </c>
      <c r="E128">
        <v>241880.9</v>
      </c>
      <c r="F128">
        <v>-0.1</v>
      </c>
      <c r="G128" t="s">
        <v>404</v>
      </c>
      <c r="H128">
        <v>255672.3</v>
      </c>
      <c r="I128">
        <v>0.7</v>
      </c>
      <c r="L128" t="s">
        <v>2</v>
      </c>
      <c r="M128">
        <v>72726</v>
      </c>
      <c r="N128">
        <v>-2.5</v>
      </c>
      <c r="O128">
        <v>251564.4</v>
      </c>
      <c r="P128">
        <v>0.7</v>
      </c>
      <c r="Q128" t="s">
        <v>407</v>
      </c>
      <c r="R128">
        <v>250420.1</v>
      </c>
      <c r="S128">
        <v>-2.2000000000000002</v>
      </c>
    </row>
    <row r="129" spans="1:19" x14ac:dyDescent="0.15">
      <c r="A129" t="s">
        <v>123</v>
      </c>
      <c r="B129" t="s">
        <v>121</v>
      </c>
      <c r="C129">
        <v>52086.2</v>
      </c>
      <c r="D129">
        <v>-0.6</v>
      </c>
      <c r="E129">
        <v>245124.3</v>
      </c>
      <c r="F129">
        <v>1.3</v>
      </c>
      <c r="G129" t="s">
        <v>405</v>
      </c>
      <c r="H129">
        <v>254851.8</v>
      </c>
      <c r="I129">
        <v>-0.3</v>
      </c>
      <c r="K129" t="s">
        <v>123</v>
      </c>
      <c r="L129" t="s">
        <v>121</v>
      </c>
      <c r="M129">
        <v>54525.7</v>
      </c>
      <c r="N129">
        <v>1.4</v>
      </c>
      <c r="O129">
        <v>254998.9</v>
      </c>
      <c r="P129">
        <v>1.4</v>
      </c>
      <c r="Q129" t="s">
        <v>408</v>
      </c>
      <c r="R129">
        <v>255123.9</v>
      </c>
      <c r="S129">
        <v>1.9</v>
      </c>
    </row>
    <row r="130" spans="1:19" x14ac:dyDescent="0.15">
      <c r="B130" t="s">
        <v>120</v>
      </c>
      <c r="C130">
        <v>63422</v>
      </c>
      <c r="D130">
        <v>0.4</v>
      </c>
      <c r="E130">
        <v>243821.2</v>
      </c>
      <c r="F130">
        <v>-0.5</v>
      </c>
      <c r="G130" t="s">
        <v>406</v>
      </c>
      <c r="H130">
        <v>255722.8</v>
      </c>
      <c r="I130">
        <v>0.3</v>
      </c>
      <c r="L130" t="s">
        <v>120</v>
      </c>
      <c r="M130">
        <v>65812.2</v>
      </c>
      <c r="N130">
        <v>2</v>
      </c>
      <c r="O130">
        <v>254035.5</v>
      </c>
      <c r="P130">
        <v>-0.4</v>
      </c>
      <c r="Q130" t="s">
        <v>409</v>
      </c>
      <c r="R130">
        <v>258742.6</v>
      </c>
      <c r="S130">
        <v>1.4</v>
      </c>
    </row>
    <row r="131" spans="1:19" x14ac:dyDescent="0.15">
      <c r="B131" t="s">
        <v>119</v>
      </c>
      <c r="C131">
        <v>57903.3</v>
      </c>
      <c r="D131">
        <v>0.6</v>
      </c>
      <c r="E131">
        <v>243600.4</v>
      </c>
      <c r="F131">
        <v>-0.1</v>
      </c>
      <c r="G131" t="s">
        <v>407</v>
      </c>
      <c r="H131">
        <v>243309.5</v>
      </c>
      <c r="I131">
        <v>-4.9000000000000004</v>
      </c>
      <c r="L131" t="s">
        <v>119</v>
      </c>
      <c r="M131">
        <v>60918.1</v>
      </c>
      <c r="N131">
        <v>2.6</v>
      </c>
      <c r="O131">
        <v>256146.2</v>
      </c>
      <c r="P131">
        <v>0.8</v>
      </c>
      <c r="Q131" t="s">
        <v>1033</v>
      </c>
      <c r="R131">
        <v>261099</v>
      </c>
      <c r="S131">
        <v>0.9</v>
      </c>
    </row>
    <row r="132" spans="1:19" x14ac:dyDescent="0.15">
      <c r="B132" t="s">
        <v>2</v>
      </c>
      <c r="C132">
        <v>70194.3</v>
      </c>
      <c r="D132">
        <v>0.1</v>
      </c>
      <c r="E132">
        <v>242953.5</v>
      </c>
      <c r="F132">
        <v>-0.3</v>
      </c>
      <c r="G132" t="s">
        <v>408</v>
      </c>
      <c r="H132">
        <v>243605.8</v>
      </c>
      <c r="I132">
        <v>0.1</v>
      </c>
      <c r="L132" t="s">
        <v>2</v>
      </c>
      <c r="M132">
        <v>73868</v>
      </c>
      <c r="N132">
        <v>1.6</v>
      </c>
      <c r="O132">
        <v>256133.6</v>
      </c>
      <c r="P132">
        <v>0</v>
      </c>
      <c r="Q132" t="s">
        <v>1034</v>
      </c>
      <c r="R132">
        <v>262238.40000000002</v>
      </c>
      <c r="S132">
        <v>0.4</v>
      </c>
    </row>
    <row r="133" spans="1:19" x14ac:dyDescent="0.15">
      <c r="A133" t="s">
        <v>122</v>
      </c>
      <c r="B133" t="s">
        <v>121</v>
      </c>
      <c r="C133">
        <v>52432</v>
      </c>
      <c r="D133">
        <v>0.7</v>
      </c>
      <c r="E133">
        <v>245765.1</v>
      </c>
      <c r="F133">
        <v>1.2</v>
      </c>
      <c r="G133" t="s">
        <v>409</v>
      </c>
      <c r="H133">
        <v>245200.6</v>
      </c>
      <c r="I133">
        <v>0.7</v>
      </c>
      <c r="K133" t="s">
        <v>122</v>
      </c>
      <c r="L133" t="s">
        <v>121</v>
      </c>
      <c r="M133">
        <v>55370.8</v>
      </c>
      <c r="N133">
        <v>1.6</v>
      </c>
      <c r="O133">
        <v>258070.6</v>
      </c>
      <c r="P133">
        <v>0.8</v>
      </c>
      <c r="Q133" t="s">
        <v>1035</v>
      </c>
      <c r="R133">
        <v>259179.4</v>
      </c>
      <c r="S133">
        <v>-1.2</v>
      </c>
    </row>
    <row r="134" spans="1:19" x14ac:dyDescent="0.15">
      <c r="B134" t="s">
        <v>120</v>
      </c>
      <c r="C134">
        <v>63921.5</v>
      </c>
      <c r="D134">
        <v>0.8</v>
      </c>
      <c r="E134">
        <v>245444.6</v>
      </c>
      <c r="F134">
        <v>-0.1</v>
      </c>
      <c r="G134" t="s">
        <v>1033</v>
      </c>
      <c r="H134">
        <v>245946.3</v>
      </c>
      <c r="I134">
        <v>0.3</v>
      </c>
      <c r="L134" t="s">
        <v>120</v>
      </c>
      <c r="M134">
        <v>67119.899999999994</v>
      </c>
      <c r="N134">
        <v>2</v>
      </c>
      <c r="O134">
        <v>258895.6</v>
      </c>
      <c r="P134">
        <v>0.3</v>
      </c>
      <c r="Q134" t="s">
        <v>1036</v>
      </c>
      <c r="R134">
        <v>262174.59999999998</v>
      </c>
      <c r="S134">
        <v>1.2</v>
      </c>
    </row>
    <row r="135" spans="1:19" x14ac:dyDescent="0.15">
      <c r="B135" t="s">
        <v>119</v>
      </c>
      <c r="C135">
        <v>58096.4</v>
      </c>
      <c r="D135">
        <v>0.3</v>
      </c>
      <c r="E135">
        <v>244723.3</v>
      </c>
      <c r="F135">
        <v>-0.3</v>
      </c>
      <c r="G135" t="s">
        <v>1034</v>
      </c>
      <c r="H135">
        <v>247552.1</v>
      </c>
      <c r="I135">
        <v>0.7</v>
      </c>
      <c r="L135" t="s">
        <v>119</v>
      </c>
      <c r="M135">
        <v>61469.1</v>
      </c>
      <c r="N135">
        <v>0.9</v>
      </c>
      <c r="O135">
        <v>258690.5</v>
      </c>
      <c r="P135">
        <v>-0.1</v>
      </c>
    </row>
    <row r="136" spans="1:19" x14ac:dyDescent="0.15">
      <c r="B136" t="s">
        <v>2</v>
      </c>
      <c r="C136">
        <v>70750.8</v>
      </c>
      <c r="D136">
        <v>0.8</v>
      </c>
      <c r="E136">
        <v>245233.1</v>
      </c>
      <c r="F136">
        <v>0.2</v>
      </c>
      <c r="G136" t="s">
        <v>1035</v>
      </c>
      <c r="H136">
        <v>251538.3</v>
      </c>
      <c r="I136">
        <v>1.6</v>
      </c>
      <c r="L136" t="s">
        <v>2</v>
      </c>
      <c r="M136">
        <v>74782.7</v>
      </c>
      <c r="N136">
        <v>1.2</v>
      </c>
      <c r="O136">
        <v>259640.8</v>
      </c>
      <c r="P136">
        <v>0.4</v>
      </c>
    </row>
    <row r="137" spans="1:19" x14ac:dyDescent="0.15">
      <c r="A137" t="s">
        <v>1037</v>
      </c>
      <c r="B137" t="s">
        <v>121</v>
      </c>
      <c r="C137">
        <v>52869.9</v>
      </c>
      <c r="D137">
        <v>0.8</v>
      </c>
      <c r="E137">
        <v>247431.8</v>
      </c>
      <c r="F137">
        <v>0.9</v>
      </c>
      <c r="G137" t="s">
        <v>1036</v>
      </c>
      <c r="H137">
        <v>255486.6</v>
      </c>
      <c r="I137">
        <v>1.6</v>
      </c>
      <c r="K137" t="s">
        <v>1037</v>
      </c>
      <c r="L137" t="s">
        <v>121</v>
      </c>
      <c r="M137">
        <v>56085.1</v>
      </c>
      <c r="N137">
        <v>1.3</v>
      </c>
      <c r="O137">
        <v>261078.9</v>
      </c>
      <c r="P137">
        <v>0.6</v>
      </c>
    </row>
    <row r="138" spans="1:19" x14ac:dyDescent="0.15">
      <c r="B138" t="s">
        <v>120</v>
      </c>
      <c r="C138">
        <v>63928.1</v>
      </c>
      <c r="D138">
        <v>0</v>
      </c>
      <c r="E138">
        <v>245222.7</v>
      </c>
      <c r="F138">
        <v>-0.9</v>
      </c>
      <c r="L138" t="s">
        <v>120</v>
      </c>
      <c r="M138">
        <v>67503.5</v>
      </c>
      <c r="N138">
        <v>0.6</v>
      </c>
      <c r="O138">
        <v>260083.6</v>
      </c>
      <c r="P138">
        <v>-0.4</v>
      </c>
    </row>
    <row r="139" spans="1:19" x14ac:dyDescent="0.15">
      <c r="B139" t="s">
        <v>119</v>
      </c>
      <c r="C139">
        <v>58307.3</v>
      </c>
      <c r="D139">
        <v>0.4</v>
      </c>
      <c r="E139">
        <v>245894.9</v>
      </c>
      <c r="F139">
        <v>0.3</v>
      </c>
      <c r="L139" t="s">
        <v>119</v>
      </c>
      <c r="M139">
        <v>62301.599999999999</v>
      </c>
      <c r="N139">
        <v>1.4</v>
      </c>
      <c r="O139">
        <v>262483.5</v>
      </c>
      <c r="P139">
        <v>0.9</v>
      </c>
    </row>
    <row r="140" spans="1:19" x14ac:dyDescent="0.15">
      <c r="B140" t="s">
        <v>2</v>
      </c>
      <c r="C140">
        <v>70840.899999999994</v>
      </c>
      <c r="D140">
        <v>0.1</v>
      </c>
      <c r="E140">
        <v>245533.8</v>
      </c>
      <c r="F140">
        <v>-0.1</v>
      </c>
      <c r="L140" t="s">
        <v>2</v>
      </c>
      <c r="M140">
        <v>75208.800000000003</v>
      </c>
      <c r="N140">
        <v>0.6</v>
      </c>
      <c r="O140">
        <v>261127.7</v>
      </c>
      <c r="P140">
        <v>-0.5</v>
      </c>
    </row>
    <row r="141" spans="1:19" x14ac:dyDescent="0.15">
      <c r="A141" t="s">
        <v>1038</v>
      </c>
      <c r="B141" t="s">
        <v>121</v>
      </c>
      <c r="C141">
        <v>52847.7</v>
      </c>
      <c r="D141">
        <v>0</v>
      </c>
      <c r="E141">
        <v>247356</v>
      </c>
      <c r="F141">
        <v>0.7</v>
      </c>
      <c r="K141" t="s">
        <v>1038</v>
      </c>
      <c r="L141" t="s">
        <v>121</v>
      </c>
      <c r="M141">
        <v>56475.1</v>
      </c>
      <c r="N141">
        <v>0.7</v>
      </c>
      <c r="O141">
        <v>262799.5</v>
      </c>
      <c r="P141">
        <v>0.6</v>
      </c>
    </row>
    <row r="142" spans="1:19" x14ac:dyDescent="0.15">
      <c r="B142" t="s">
        <v>120</v>
      </c>
      <c r="C142">
        <v>64467.6</v>
      </c>
      <c r="D142">
        <v>0.8</v>
      </c>
      <c r="E142">
        <v>247366.8</v>
      </c>
      <c r="F142">
        <v>0</v>
      </c>
      <c r="L142" t="s">
        <v>120</v>
      </c>
      <c r="M142">
        <v>68362</v>
      </c>
      <c r="N142">
        <v>1.3</v>
      </c>
      <c r="O142">
        <v>263451.90000000002</v>
      </c>
      <c r="P142">
        <v>0.2</v>
      </c>
    </row>
    <row r="143" spans="1:19" x14ac:dyDescent="0.15">
      <c r="B143" t="s">
        <v>119</v>
      </c>
      <c r="C143">
        <v>58507.1</v>
      </c>
      <c r="D143">
        <v>0.3</v>
      </c>
      <c r="E143">
        <v>246813.6</v>
      </c>
      <c r="F143">
        <v>-0.2</v>
      </c>
      <c r="L143" t="s">
        <v>119</v>
      </c>
      <c r="M143">
        <v>62043.4</v>
      </c>
      <c r="N143">
        <v>-0.4</v>
      </c>
      <c r="O143">
        <v>261553.9</v>
      </c>
      <c r="P143">
        <v>-0.7</v>
      </c>
    </row>
    <row r="144" spans="1:19" x14ac:dyDescent="0.15">
      <c r="B144" t="s">
        <v>2</v>
      </c>
      <c r="C144">
        <v>71729.7</v>
      </c>
      <c r="D144">
        <v>1.3</v>
      </c>
      <c r="E144">
        <v>248404.3</v>
      </c>
      <c r="F144">
        <v>0.6</v>
      </c>
      <c r="L144" t="s">
        <v>2</v>
      </c>
      <c r="M144">
        <v>75357.8</v>
      </c>
      <c r="N144">
        <v>0.2</v>
      </c>
      <c r="O144">
        <v>261557.7</v>
      </c>
      <c r="P144">
        <v>0</v>
      </c>
    </row>
    <row r="145" spans="1:16" x14ac:dyDescent="0.15">
      <c r="A145" t="s">
        <v>1039</v>
      </c>
      <c r="B145" t="s">
        <v>121</v>
      </c>
      <c r="C145">
        <v>53146.8</v>
      </c>
      <c r="D145">
        <v>0.6</v>
      </c>
      <c r="E145">
        <v>248723.3</v>
      </c>
      <c r="F145">
        <v>0.1</v>
      </c>
      <c r="K145" t="s">
        <v>1039</v>
      </c>
      <c r="L145" t="s">
        <v>121</v>
      </c>
      <c r="M145">
        <v>56081.1</v>
      </c>
      <c r="N145">
        <v>-0.7</v>
      </c>
      <c r="O145">
        <v>260914.9</v>
      </c>
      <c r="P145">
        <v>-0.2</v>
      </c>
    </row>
    <row r="146" spans="1:16" x14ac:dyDescent="0.15">
      <c r="B146" t="s">
        <v>120</v>
      </c>
      <c r="C146">
        <v>65447.9</v>
      </c>
      <c r="D146">
        <v>1.5</v>
      </c>
      <c r="E146">
        <v>251493.9</v>
      </c>
      <c r="F146">
        <v>1.1000000000000001</v>
      </c>
      <c r="L146" t="s">
        <v>120</v>
      </c>
      <c r="M146">
        <v>66914.100000000006</v>
      </c>
      <c r="N146">
        <v>-2.1</v>
      </c>
      <c r="O146">
        <v>258304.2</v>
      </c>
      <c r="P146">
        <v>-1</v>
      </c>
    </row>
    <row r="147" spans="1:16" x14ac:dyDescent="0.15">
      <c r="B147" t="s">
        <v>119</v>
      </c>
      <c r="C147">
        <v>59898.7</v>
      </c>
      <c r="D147">
        <v>2.4</v>
      </c>
      <c r="E147">
        <v>252443.2</v>
      </c>
      <c r="F147">
        <v>0.4</v>
      </c>
      <c r="L147" t="s">
        <v>119</v>
      </c>
      <c r="M147">
        <v>61461.5</v>
      </c>
      <c r="N147">
        <v>-0.9</v>
      </c>
      <c r="O147">
        <v>258805.3</v>
      </c>
      <c r="P147">
        <v>0.2</v>
      </c>
    </row>
    <row r="148" spans="1:16" x14ac:dyDescent="0.15">
      <c r="B148" t="s">
        <v>2</v>
      </c>
      <c r="C148">
        <v>73045</v>
      </c>
      <c r="D148">
        <v>1.8</v>
      </c>
      <c r="E148">
        <v>252889.4</v>
      </c>
      <c r="F148">
        <v>0.2</v>
      </c>
      <c r="L148" t="s">
        <v>2</v>
      </c>
      <c r="M148">
        <v>74722.7</v>
      </c>
      <c r="N148">
        <v>-0.8</v>
      </c>
      <c r="O148">
        <v>259351.2</v>
      </c>
      <c r="P148">
        <v>0.2</v>
      </c>
    </row>
    <row r="149" spans="1:16" x14ac:dyDescent="0.15">
      <c r="A149" t="s">
        <v>1040</v>
      </c>
      <c r="B149" t="s">
        <v>121</v>
      </c>
      <c r="C149">
        <v>54100.1</v>
      </c>
      <c r="D149">
        <v>1.8</v>
      </c>
      <c r="E149">
        <v>252999.6</v>
      </c>
      <c r="F149">
        <v>0</v>
      </c>
      <c r="K149" t="s">
        <v>1040</v>
      </c>
      <c r="L149" t="s">
        <v>121</v>
      </c>
      <c r="M149">
        <v>56031.9</v>
      </c>
      <c r="N149">
        <v>-0.1</v>
      </c>
      <c r="O149">
        <v>260255.8</v>
      </c>
      <c r="P149">
        <v>0.3</v>
      </c>
    </row>
    <row r="150" spans="1:16" x14ac:dyDescent="0.15">
      <c r="B150" t="s">
        <v>120</v>
      </c>
      <c r="C150">
        <v>66033.399999999994</v>
      </c>
      <c r="D150">
        <v>0.9</v>
      </c>
      <c r="E150">
        <v>254175.8</v>
      </c>
      <c r="F150">
        <v>0.5</v>
      </c>
      <c r="L150" t="s">
        <v>120</v>
      </c>
      <c r="M150">
        <v>67451.600000000006</v>
      </c>
      <c r="N150">
        <v>0.8</v>
      </c>
      <c r="O150">
        <v>260917.8</v>
      </c>
      <c r="P150">
        <v>0.3</v>
      </c>
    </row>
    <row r="151" spans="1:16" x14ac:dyDescent="0.15">
      <c r="B151" t="s">
        <v>119</v>
      </c>
      <c r="C151">
        <v>60902.7</v>
      </c>
      <c r="D151">
        <v>1.7</v>
      </c>
      <c r="E151">
        <v>256405.1</v>
      </c>
      <c r="F151">
        <v>0.9</v>
      </c>
      <c r="L151" t="s">
        <v>119</v>
      </c>
      <c r="M151">
        <v>62525.599999999999</v>
      </c>
      <c r="N151">
        <v>1.7</v>
      </c>
      <c r="O151">
        <v>263043.3</v>
      </c>
      <c r="P151">
        <v>0.8</v>
      </c>
    </row>
    <row r="152" spans="1:16" x14ac:dyDescent="0.15">
      <c r="B152" t="s">
        <v>2</v>
      </c>
      <c r="C152">
        <v>74450.3</v>
      </c>
      <c r="D152">
        <v>1.9</v>
      </c>
      <c r="E152">
        <v>257703.5</v>
      </c>
      <c r="F152">
        <v>0.5</v>
      </c>
      <c r="L152" t="s">
        <v>2</v>
      </c>
      <c r="M152">
        <v>76165.5</v>
      </c>
      <c r="N152">
        <v>1.9</v>
      </c>
      <c r="O152">
        <v>264351.90000000002</v>
      </c>
      <c r="P152">
        <v>0.5</v>
      </c>
    </row>
    <row r="153" spans="1:16" x14ac:dyDescent="0.15">
      <c r="A153" t="s">
        <v>1041</v>
      </c>
      <c r="B153" t="s">
        <v>121</v>
      </c>
      <c r="C153">
        <v>55464.1</v>
      </c>
      <c r="D153">
        <v>2.5</v>
      </c>
      <c r="E153">
        <v>259209.4</v>
      </c>
      <c r="F153">
        <v>0.6</v>
      </c>
      <c r="K153" t="s">
        <v>1041</v>
      </c>
      <c r="L153" t="s">
        <v>121</v>
      </c>
      <c r="M153">
        <v>57604.3</v>
      </c>
      <c r="N153">
        <v>2.8</v>
      </c>
      <c r="O153">
        <v>267253.2</v>
      </c>
      <c r="P153">
        <v>1.1000000000000001</v>
      </c>
    </row>
    <row r="154" spans="1:16" x14ac:dyDescent="0.15">
      <c r="B154" t="s">
        <v>120</v>
      </c>
      <c r="C154">
        <v>67331.199999999997</v>
      </c>
      <c r="D154">
        <v>2</v>
      </c>
      <c r="E154">
        <v>259611.7</v>
      </c>
      <c r="F154">
        <v>0.2</v>
      </c>
      <c r="L154" t="s">
        <v>120</v>
      </c>
      <c r="M154">
        <v>69250.3</v>
      </c>
      <c r="N154">
        <v>2.7</v>
      </c>
      <c r="O154">
        <v>268433.5</v>
      </c>
      <c r="P154">
        <v>0.4</v>
      </c>
    </row>
    <row r="155" spans="1:16" x14ac:dyDescent="0.15">
      <c r="B155" t="s">
        <v>119</v>
      </c>
      <c r="C155">
        <v>62116.5</v>
      </c>
      <c r="D155">
        <v>2</v>
      </c>
      <c r="E155">
        <v>261227.2</v>
      </c>
      <c r="F155">
        <v>0.6</v>
      </c>
      <c r="L155" t="s">
        <v>119</v>
      </c>
      <c r="M155">
        <v>64371.4</v>
      </c>
      <c r="N155">
        <v>3</v>
      </c>
      <c r="O155">
        <v>270430.8</v>
      </c>
      <c r="P155">
        <v>0.7</v>
      </c>
    </row>
    <row r="156" spans="1:16" x14ac:dyDescent="0.15">
      <c r="A156" t="s">
        <v>118</v>
      </c>
    </row>
    <row r="157" spans="1:16" x14ac:dyDescent="0.15">
      <c r="A157" t="s">
        <v>117</v>
      </c>
    </row>
    <row r="158" spans="1:16" x14ac:dyDescent="0.15">
      <c r="A158" t="s">
        <v>116</v>
      </c>
    </row>
    <row r="159" spans="1:16" x14ac:dyDescent="0.15">
      <c r="A159" t="s">
        <v>115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9"/>
  <sheetViews>
    <sheetView zoomScaleNormal="100" workbookViewId="0">
      <pane xSplit="1" ySplit="8" topLeftCell="D9" activePane="bottomRight" state="frozen"/>
      <selection activeCell="B152" sqref="B152"/>
      <selection pane="topRight" activeCell="B152" sqref="B152"/>
      <selection pane="bottomLeft" activeCell="B152" sqref="B152"/>
      <selection pane="bottomRight" activeCell="F34" sqref="F34"/>
    </sheetView>
  </sheetViews>
  <sheetFormatPr defaultRowHeight="13.5" x14ac:dyDescent="0.15"/>
  <cols>
    <col min="2" max="2" width="12.75" customWidth="1"/>
    <col min="5" max="5" width="12.75" customWidth="1"/>
    <col min="9" max="9" width="12.75" customWidth="1"/>
  </cols>
  <sheetData>
    <row r="1" spans="1:18" x14ac:dyDescent="0.15">
      <c r="A1" t="s">
        <v>83</v>
      </c>
      <c r="R1" t="s">
        <v>82</v>
      </c>
    </row>
    <row r="2" spans="1:18" x14ac:dyDescent="0.15">
      <c r="A2" t="s">
        <v>114</v>
      </c>
      <c r="R2" t="s">
        <v>230</v>
      </c>
    </row>
    <row r="3" spans="1:18" x14ac:dyDescent="0.15">
      <c r="B3" t="s">
        <v>112</v>
      </c>
      <c r="M3" t="s">
        <v>57</v>
      </c>
    </row>
    <row r="4" spans="1:18" x14ac:dyDescent="0.15">
      <c r="C4" t="s">
        <v>111</v>
      </c>
      <c r="D4" t="s">
        <v>110</v>
      </c>
      <c r="E4" t="s">
        <v>109</v>
      </c>
      <c r="L4" t="s">
        <v>108</v>
      </c>
      <c r="M4" t="s">
        <v>107</v>
      </c>
      <c r="P4" t="s">
        <v>106</v>
      </c>
    </row>
    <row r="5" spans="1:18" x14ac:dyDescent="0.15">
      <c r="F5" t="s">
        <v>105</v>
      </c>
      <c r="G5" t="s">
        <v>104</v>
      </c>
      <c r="H5" t="s">
        <v>103</v>
      </c>
      <c r="I5" t="s">
        <v>102</v>
      </c>
      <c r="N5" t="s">
        <v>100</v>
      </c>
      <c r="O5" t="s">
        <v>101</v>
      </c>
      <c r="Q5" t="s">
        <v>100</v>
      </c>
      <c r="R5" t="s">
        <v>99</v>
      </c>
    </row>
    <row r="6" spans="1:18" x14ac:dyDescent="0.15">
      <c r="B6" t="s">
        <v>239</v>
      </c>
      <c r="C6" t="s">
        <v>238</v>
      </c>
      <c r="D6" t="s">
        <v>237</v>
      </c>
      <c r="E6" t="s">
        <v>243</v>
      </c>
      <c r="F6" t="s">
        <v>235</v>
      </c>
      <c r="G6" t="s">
        <v>234</v>
      </c>
      <c r="H6" t="s">
        <v>233</v>
      </c>
      <c r="I6" t="s">
        <v>91</v>
      </c>
      <c r="M6" t="s">
        <v>39</v>
      </c>
    </row>
    <row r="7" spans="1:18" x14ac:dyDescent="0.15">
      <c r="L7" t="s">
        <v>90</v>
      </c>
      <c r="M7" t="s">
        <v>89</v>
      </c>
      <c r="P7" t="s">
        <v>88</v>
      </c>
    </row>
    <row r="8" spans="1:18" x14ac:dyDescent="0.15">
      <c r="N8" t="s">
        <v>86</v>
      </c>
      <c r="O8" t="s">
        <v>232</v>
      </c>
      <c r="Q8" t="s">
        <v>86</v>
      </c>
      <c r="R8" t="s">
        <v>231</v>
      </c>
    </row>
    <row r="9" spans="1:18" x14ac:dyDescent="0.15">
      <c r="A9" t="s">
        <v>219</v>
      </c>
      <c r="B9" s="1">
        <v>126227.9</v>
      </c>
      <c r="C9">
        <v>617.1</v>
      </c>
      <c r="D9">
        <v>97.7</v>
      </c>
      <c r="E9" s="1">
        <v>125708.5</v>
      </c>
      <c r="F9" s="1">
        <v>8636.7000000000007</v>
      </c>
      <c r="G9" s="1">
        <v>16644.7</v>
      </c>
      <c r="H9" s="1">
        <v>45044.9</v>
      </c>
      <c r="I9" s="1">
        <v>55382.1</v>
      </c>
      <c r="L9" s="1">
        <v>-3378.3</v>
      </c>
      <c r="M9" s="1">
        <v>32405.7</v>
      </c>
      <c r="N9" s="1">
        <v>28347.200000000001</v>
      </c>
      <c r="O9" s="1">
        <v>4058.4</v>
      </c>
      <c r="P9" s="1">
        <v>35783.9</v>
      </c>
      <c r="Q9" s="1">
        <v>29652.400000000001</v>
      </c>
      <c r="R9" s="1">
        <v>6131.5</v>
      </c>
    </row>
    <row r="10" spans="1:18" x14ac:dyDescent="0.15">
      <c r="A10" t="s">
        <v>4</v>
      </c>
      <c r="B10" s="1">
        <v>128731.1</v>
      </c>
      <c r="C10">
        <v>625</v>
      </c>
      <c r="D10">
        <v>94.4</v>
      </c>
      <c r="E10" s="1">
        <v>128200.5</v>
      </c>
      <c r="F10" s="1">
        <v>8282.7000000000007</v>
      </c>
      <c r="G10" s="1">
        <v>17020.099999999999</v>
      </c>
      <c r="H10" s="1">
        <v>46185.1</v>
      </c>
      <c r="I10" s="1">
        <v>56712.6</v>
      </c>
      <c r="L10" s="1">
        <v>-4367.3</v>
      </c>
      <c r="M10" s="1">
        <v>32842.5</v>
      </c>
      <c r="N10" s="1">
        <v>28954.6</v>
      </c>
      <c r="O10" s="1">
        <v>3887.9</v>
      </c>
      <c r="P10" s="1">
        <v>37209.800000000003</v>
      </c>
      <c r="Q10" s="1">
        <v>31238.9</v>
      </c>
      <c r="R10" s="1">
        <v>5970.9</v>
      </c>
    </row>
    <row r="11" spans="1:18" x14ac:dyDescent="0.15">
      <c r="A11" t="s">
        <v>3</v>
      </c>
      <c r="B11" s="1">
        <v>131821.4</v>
      </c>
      <c r="C11">
        <v>624.79999999999995</v>
      </c>
      <c r="D11">
        <v>89.7</v>
      </c>
      <c r="E11" s="1">
        <v>131286.29999999999</v>
      </c>
      <c r="F11" s="1">
        <v>8254.2000000000007</v>
      </c>
      <c r="G11" s="1">
        <v>17233.400000000001</v>
      </c>
      <c r="H11" s="1">
        <v>47236.7</v>
      </c>
      <c r="I11" s="1">
        <v>58562</v>
      </c>
      <c r="L11" s="1">
        <v>-1801.9</v>
      </c>
      <c r="M11" s="1">
        <v>31961.200000000001</v>
      </c>
      <c r="N11" s="1">
        <v>28252.9</v>
      </c>
      <c r="O11" s="1">
        <v>3708.2</v>
      </c>
      <c r="P11" s="1">
        <v>33763.1</v>
      </c>
      <c r="Q11" s="1">
        <v>28167</v>
      </c>
      <c r="R11" s="1">
        <v>5596.1</v>
      </c>
    </row>
    <row r="12" spans="1:18" x14ac:dyDescent="0.15">
      <c r="A12" t="s">
        <v>2</v>
      </c>
      <c r="B12" s="1">
        <v>133934.70000000001</v>
      </c>
      <c r="C12">
        <v>532.29999999999995</v>
      </c>
      <c r="D12">
        <v>93.1</v>
      </c>
      <c r="E12" s="1">
        <v>133495.5</v>
      </c>
      <c r="F12" s="1">
        <v>8329.1</v>
      </c>
      <c r="G12" s="1">
        <v>17748.900000000001</v>
      </c>
      <c r="H12" s="1">
        <v>48217.9</v>
      </c>
      <c r="I12" s="1">
        <v>59199.6</v>
      </c>
      <c r="L12">
        <v>556.20000000000005</v>
      </c>
      <c r="M12" s="1">
        <v>34029.9</v>
      </c>
      <c r="N12" s="1">
        <v>30260.799999999999</v>
      </c>
      <c r="O12" s="1">
        <v>3769.1</v>
      </c>
      <c r="P12" s="1">
        <v>33473.699999999997</v>
      </c>
      <c r="Q12" s="1">
        <v>27660.5</v>
      </c>
      <c r="R12" s="1">
        <v>5813.2</v>
      </c>
    </row>
    <row r="13" spans="1:18" x14ac:dyDescent="0.15">
      <c r="A13" t="s">
        <v>218</v>
      </c>
      <c r="B13" s="1">
        <v>135583.29999999999</v>
      </c>
      <c r="C13">
        <v>572.20000000000005</v>
      </c>
      <c r="D13">
        <v>95.6</v>
      </c>
      <c r="E13" s="1">
        <v>135106.6</v>
      </c>
      <c r="F13" s="1">
        <v>8243.4</v>
      </c>
      <c r="G13" s="1">
        <v>17163.599999999999</v>
      </c>
      <c r="H13" s="1">
        <v>49269</v>
      </c>
      <c r="I13" s="1">
        <v>60430.6</v>
      </c>
      <c r="L13" s="1">
        <v>1194.5999999999999</v>
      </c>
      <c r="M13" s="1">
        <v>35309.599999999999</v>
      </c>
      <c r="N13" s="1">
        <v>31386.9</v>
      </c>
      <c r="O13" s="1">
        <v>3922.7</v>
      </c>
      <c r="P13" s="1">
        <v>34115</v>
      </c>
      <c r="Q13" s="1">
        <v>28044.7</v>
      </c>
      <c r="R13" s="1">
        <v>6070.2</v>
      </c>
    </row>
    <row r="14" spans="1:18" x14ac:dyDescent="0.15">
      <c r="A14" t="s">
        <v>4</v>
      </c>
      <c r="B14" s="1">
        <v>137352.79999999999</v>
      </c>
      <c r="C14">
        <v>560.20000000000005</v>
      </c>
      <c r="D14">
        <v>97.1</v>
      </c>
      <c r="E14" s="1">
        <v>136889.70000000001</v>
      </c>
      <c r="F14" s="1">
        <v>8711.4</v>
      </c>
      <c r="G14" s="1">
        <v>16940.8</v>
      </c>
      <c r="H14" s="1">
        <v>49679.199999999997</v>
      </c>
      <c r="I14" s="1">
        <v>61558.400000000001</v>
      </c>
      <c r="L14" s="1">
        <v>1281.3</v>
      </c>
      <c r="M14" s="1">
        <v>37673.800000000003</v>
      </c>
      <c r="N14" s="1">
        <v>33369.9</v>
      </c>
      <c r="O14" s="1">
        <v>4303.8999999999996</v>
      </c>
      <c r="P14" s="1">
        <v>36392.5</v>
      </c>
      <c r="Q14" s="1">
        <v>29945.200000000001</v>
      </c>
      <c r="R14" s="1">
        <v>6447.3</v>
      </c>
    </row>
    <row r="15" spans="1:18" x14ac:dyDescent="0.15">
      <c r="A15" t="s">
        <v>3</v>
      </c>
      <c r="B15" s="1">
        <v>139438.9</v>
      </c>
      <c r="C15">
        <v>564.9</v>
      </c>
      <c r="D15">
        <v>120.4</v>
      </c>
      <c r="E15" s="1">
        <v>138994.4</v>
      </c>
      <c r="F15" s="1">
        <v>8999.9</v>
      </c>
      <c r="G15" s="1">
        <v>17159.2</v>
      </c>
      <c r="H15" s="1">
        <v>50352.800000000003</v>
      </c>
      <c r="I15" s="1">
        <v>62482.5</v>
      </c>
      <c r="L15" s="1">
        <v>2879.2</v>
      </c>
      <c r="M15" s="1">
        <v>39338.199999999997</v>
      </c>
      <c r="N15" s="1">
        <v>34896.800000000003</v>
      </c>
      <c r="O15" s="1">
        <v>4441.3999999999996</v>
      </c>
      <c r="P15" s="1">
        <v>36458.9</v>
      </c>
      <c r="Q15" s="1">
        <v>29910.9</v>
      </c>
      <c r="R15" s="1">
        <v>6548</v>
      </c>
    </row>
    <row r="16" spans="1:18" x14ac:dyDescent="0.15">
      <c r="A16" t="s">
        <v>2</v>
      </c>
      <c r="B16" s="1">
        <v>141814</v>
      </c>
      <c r="C16">
        <v>556.6</v>
      </c>
      <c r="D16">
        <v>98.9</v>
      </c>
      <c r="E16" s="1">
        <v>141356.29999999999</v>
      </c>
      <c r="F16" s="1">
        <v>8825.6</v>
      </c>
      <c r="G16" s="1">
        <v>17703.599999999999</v>
      </c>
      <c r="H16" s="1">
        <v>51284.1</v>
      </c>
      <c r="I16" s="1">
        <v>63543.1</v>
      </c>
      <c r="L16" s="1">
        <v>2106.6999999999998</v>
      </c>
      <c r="M16" s="1">
        <v>38834.400000000001</v>
      </c>
      <c r="N16" s="1">
        <v>34507.300000000003</v>
      </c>
      <c r="O16" s="1">
        <v>4327</v>
      </c>
      <c r="P16" s="1">
        <v>36727.699999999997</v>
      </c>
      <c r="Q16" s="1">
        <v>30152.6</v>
      </c>
      <c r="R16" s="1">
        <v>6575.1</v>
      </c>
    </row>
    <row r="17" spans="1:18" x14ac:dyDescent="0.15">
      <c r="A17" t="s">
        <v>217</v>
      </c>
      <c r="B17" s="1">
        <v>145022.39999999999</v>
      </c>
      <c r="C17">
        <v>532</v>
      </c>
      <c r="D17">
        <v>109.1</v>
      </c>
      <c r="E17" s="1">
        <v>144599.5</v>
      </c>
      <c r="F17" s="1">
        <v>8996.2999999999993</v>
      </c>
      <c r="G17" s="1">
        <v>18460.599999999999</v>
      </c>
      <c r="H17" s="1">
        <v>51693.599999999999</v>
      </c>
      <c r="I17" s="1">
        <v>65448.9</v>
      </c>
      <c r="L17" s="1">
        <v>1863.7</v>
      </c>
      <c r="M17" s="1">
        <v>39909.599999999999</v>
      </c>
      <c r="N17" s="1">
        <v>35318.199999999997</v>
      </c>
      <c r="O17" s="1">
        <v>4591.3999999999996</v>
      </c>
      <c r="P17" s="1">
        <v>38045.9</v>
      </c>
      <c r="Q17" s="1">
        <v>31386.3</v>
      </c>
      <c r="R17" s="1">
        <v>6659.6</v>
      </c>
    </row>
    <row r="18" spans="1:18" x14ac:dyDescent="0.15">
      <c r="A18" t="s">
        <v>4</v>
      </c>
      <c r="B18" s="1">
        <v>147947.70000000001</v>
      </c>
      <c r="C18">
        <v>513.5</v>
      </c>
      <c r="D18">
        <v>125</v>
      </c>
      <c r="E18" s="1">
        <v>147559.1</v>
      </c>
      <c r="F18" s="1">
        <v>9359.2000000000007</v>
      </c>
      <c r="G18" s="1">
        <v>18574</v>
      </c>
      <c r="H18" s="1">
        <v>52642.3</v>
      </c>
      <c r="I18" s="1">
        <v>66983.5</v>
      </c>
      <c r="L18" s="1">
        <v>2014.4</v>
      </c>
      <c r="M18" s="1">
        <v>39106.5</v>
      </c>
      <c r="N18" s="1">
        <v>34628.199999999997</v>
      </c>
      <c r="O18" s="1">
        <v>4478.3</v>
      </c>
      <c r="P18" s="1">
        <v>37092</v>
      </c>
      <c r="Q18" s="1">
        <v>30482.2</v>
      </c>
      <c r="R18" s="1">
        <v>6609.8</v>
      </c>
    </row>
    <row r="19" spans="1:18" x14ac:dyDescent="0.15">
      <c r="A19" t="s">
        <v>3</v>
      </c>
      <c r="B19" s="1">
        <v>148700.20000000001</v>
      </c>
      <c r="C19">
        <v>516.20000000000005</v>
      </c>
      <c r="D19">
        <v>121.3</v>
      </c>
      <c r="E19" s="1">
        <v>148305.29999999999</v>
      </c>
      <c r="F19" s="1">
        <v>9177.7999999999993</v>
      </c>
      <c r="G19" s="1">
        <v>18850.5</v>
      </c>
      <c r="H19" s="1">
        <v>53156.4</v>
      </c>
      <c r="I19" s="1">
        <v>67120.7</v>
      </c>
      <c r="L19" s="1">
        <v>1920.6</v>
      </c>
      <c r="M19" s="1">
        <v>39212.300000000003</v>
      </c>
      <c r="N19" s="1">
        <v>34696.699999999997</v>
      </c>
      <c r="O19" s="1">
        <v>4515.6000000000004</v>
      </c>
      <c r="P19" s="1">
        <v>37291.699999999997</v>
      </c>
      <c r="Q19" s="1">
        <v>30616.2</v>
      </c>
      <c r="R19" s="1">
        <v>6675.5</v>
      </c>
    </row>
    <row r="20" spans="1:18" x14ac:dyDescent="0.15">
      <c r="A20" t="s">
        <v>2</v>
      </c>
      <c r="B20" s="1">
        <v>153540.70000000001</v>
      </c>
      <c r="C20">
        <v>539.5</v>
      </c>
      <c r="D20">
        <v>135.30000000000001</v>
      </c>
      <c r="E20" s="1">
        <v>153136.5</v>
      </c>
      <c r="F20" s="1">
        <v>10260.4</v>
      </c>
      <c r="G20" s="1">
        <v>18974.900000000001</v>
      </c>
      <c r="H20" s="1">
        <v>53777</v>
      </c>
      <c r="I20" s="1">
        <v>70124.2</v>
      </c>
      <c r="L20" s="1">
        <v>1639.6</v>
      </c>
      <c r="M20" s="1">
        <v>38591.4</v>
      </c>
      <c r="N20" s="1">
        <v>34051.599999999999</v>
      </c>
      <c r="O20" s="1">
        <v>4539.8</v>
      </c>
      <c r="P20" s="1">
        <v>36951.800000000003</v>
      </c>
      <c r="Q20" s="1">
        <v>30213.8</v>
      </c>
      <c r="R20" s="1">
        <v>6738</v>
      </c>
    </row>
    <row r="21" spans="1:18" x14ac:dyDescent="0.15">
      <c r="A21" t="s">
        <v>216</v>
      </c>
      <c r="B21" s="1">
        <v>153890.29999999999</v>
      </c>
      <c r="C21">
        <v>545.9</v>
      </c>
      <c r="D21">
        <v>129.69999999999999</v>
      </c>
      <c r="E21" s="1">
        <v>153474</v>
      </c>
      <c r="F21" s="1">
        <v>9730.1</v>
      </c>
      <c r="G21" s="1">
        <v>19180.3</v>
      </c>
      <c r="H21" s="1">
        <v>54503.199999999997</v>
      </c>
      <c r="I21" s="1">
        <v>70060.399999999994</v>
      </c>
      <c r="L21" s="1">
        <v>3814.7</v>
      </c>
      <c r="M21" s="1">
        <v>38146.400000000001</v>
      </c>
      <c r="N21" s="1">
        <v>34025.699999999997</v>
      </c>
      <c r="O21" s="1">
        <v>4120.7</v>
      </c>
      <c r="P21" s="1">
        <v>34331.699999999997</v>
      </c>
      <c r="Q21" s="1">
        <v>28093.8</v>
      </c>
      <c r="R21" s="1">
        <v>6237.9</v>
      </c>
    </row>
    <row r="22" spans="1:18" x14ac:dyDescent="0.15">
      <c r="A22" t="s">
        <v>4</v>
      </c>
      <c r="B22" s="1">
        <v>155288.70000000001</v>
      </c>
      <c r="C22">
        <v>558.70000000000005</v>
      </c>
      <c r="D22">
        <v>133.4</v>
      </c>
      <c r="E22" s="1">
        <v>154863.29999999999</v>
      </c>
      <c r="F22" s="1">
        <v>9537.9</v>
      </c>
      <c r="G22" s="1">
        <v>19716</v>
      </c>
      <c r="H22" s="1">
        <v>55296.9</v>
      </c>
      <c r="I22" s="1">
        <v>70312.600000000006</v>
      </c>
      <c r="L22" s="1">
        <v>4770</v>
      </c>
      <c r="M22" s="1">
        <v>38132.1</v>
      </c>
      <c r="N22" s="1">
        <v>34005.300000000003</v>
      </c>
      <c r="O22" s="1">
        <v>4126.8</v>
      </c>
      <c r="P22" s="1">
        <v>33362.199999999997</v>
      </c>
      <c r="Q22" s="1">
        <v>27092</v>
      </c>
      <c r="R22" s="1">
        <v>6270.2</v>
      </c>
    </row>
    <row r="23" spans="1:18" x14ac:dyDescent="0.15">
      <c r="A23" t="s">
        <v>3</v>
      </c>
      <c r="B23" s="1">
        <v>157846.29999999999</v>
      </c>
      <c r="C23">
        <v>547.29999999999995</v>
      </c>
      <c r="D23">
        <v>145.9</v>
      </c>
      <c r="E23" s="1">
        <v>157444.9</v>
      </c>
      <c r="F23" s="1">
        <v>10581.3</v>
      </c>
      <c r="G23" s="1">
        <v>19527.5</v>
      </c>
      <c r="H23" s="1">
        <v>55420</v>
      </c>
      <c r="I23" s="1">
        <v>71916.100000000006</v>
      </c>
      <c r="L23" s="1">
        <v>5683</v>
      </c>
      <c r="M23" s="1">
        <v>39402.9</v>
      </c>
      <c r="N23" s="1">
        <v>35131.1</v>
      </c>
      <c r="O23" s="1">
        <v>4271.8999999999996</v>
      </c>
      <c r="P23" s="1">
        <v>33720</v>
      </c>
      <c r="Q23" s="1">
        <v>27339</v>
      </c>
      <c r="R23" s="1">
        <v>6381</v>
      </c>
    </row>
    <row r="24" spans="1:18" x14ac:dyDescent="0.15">
      <c r="A24" t="s">
        <v>2</v>
      </c>
      <c r="B24" s="1">
        <v>159378.6</v>
      </c>
      <c r="C24">
        <v>545.9</v>
      </c>
      <c r="D24">
        <v>136.4</v>
      </c>
      <c r="E24" s="1">
        <v>158969.1</v>
      </c>
      <c r="F24" s="1">
        <v>10572.4</v>
      </c>
      <c r="G24" s="1">
        <v>19957.5</v>
      </c>
      <c r="H24" s="1">
        <v>55507.8</v>
      </c>
      <c r="I24" s="1">
        <v>72931.399999999994</v>
      </c>
      <c r="L24" s="1">
        <v>5098.5</v>
      </c>
      <c r="M24" s="1">
        <v>40675.9</v>
      </c>
      <c r="N24" s="1">
        <v>36287.699999999997</v>
      </c>
      <c r="O24" s="1">
        <v>4388.1000000000004</v>
      </c>
      <c r="P24" s="1">
        <v>35577.4</v>
      </c>
      <c r="Q24" s="1">
        <v>29097.3</v>
      </c>
      <c r="R24" s="1">
        <v>6480.1</v>
      </c>
    </row>
    <row r="25" spans="1:18" x14ac:dyDescent="0.15">
      <c r="A25" t="s">
        <v>215</v>
      </c>
      <c r="B25" s="1">
        <v>161646.79999999999</v>
      </c>
      <c r="C25">
        <v>590.1</v>
      </c>
      <c r="D25">
        <v>148.80000000000001</v>
      </c>
      <c r="E25" s="1">
        <v>161205.5</v>
      </c>
      <c r="F25" s="1">
        <v>10495.3</v>
      </c>
      <c r="G25" s="1">
        <v>20167.2</v>
      </c>
      <c r="H25" s="1">
        <v>56956.3</v>
      </c>
      <c r="I25" s="1">
        <v>73586.7</v>
      </c>
      <c r="L25" s="1">
        <v>6667.6</v>
      </c>
      <c r="M25" s="1">
        <v>42758.8</v>
      </c>
      <c r="N25" s="1">
        <v>38380.9</v>
      </c>
      <c r="O25" s="1">
        <v>4378</v>
      </c>
      <c r="P25" s="1">
        <v>36091.199999999997</v>
      </c>
      <c r="Q25" s="1">
        <v>29592.2</v>
      </c>
      <c r="R25" s="1">
        <v>6499.1</v>
      </c>
    </row>
    <row r="26" spans="1:18" x14ac:dyDescent="0.15">
      <c r="A26" t="s">
        <v>4</v>
      </c>
      <c r="B26" s="1">
        <v>163544.9</v>
      </c>
      <c r="C26">
        <v>543.9</v>
      </c>
      <c r="D26">
        <v>146.80000000000001</v>
      </c>
      <c r="E26" s="1">
        <v>163147.79999999999</v>
      </c>
      <c r="F26" s="1">
        <v>10591</v>
      </c>
      <c r="G26" s="1">
        <v>20084.2</v>
      </c>
      <c r="H26" s="1">
        <v>56712.1</v>
      </c>
      <c r="I26" s="1">
        <v>75760.5</v>
      </c>
      <c r="L26" s="1">
        <v>7714.1</v>
      </c>
      <c r="M26" s="1">
        <v>43961.3</v>
      </c>
      <c r="N26" s="1">
        <v>39534.6</v>
      </c>
      <c r="O26" s="1">
        <v>4426.7</v>
      </c>
      <c r="P26" s="1">
        <v>36247.199999999997</v>
      </c>
      <c r="Q26" s="1">
        <v>29925.200000000001</v>
      </c>
      <c r="R26" s="1">
        <v>6322</v>
      </c>
    </row>
    <row r="27" spans="1:18" x14ac:dyDescent="0.15">
      <c r="A27" t="s">
        <v>3</v>
      </c>
      <c r="B27" s="1">
        <v>166280.6</v>
      </c>
      <c r="C27">
        <v>559.79999999999995</v>
      </c>
      <c r="D27">
        <v>159.6</v>
      </c>
      <c r="E27" s="1">
        <v>165880.4</v>
      </c>
      <c r="F27" s="1">
        <v>10715</v>
      </c>
      <c r="G27" s="1">
        <v>21065.7</v>
      </c>
      <c r="H27" s="1">
        <v>57624.6</v>
      </c>
      <c r="I27" s="1">
        <v>76475.100000000006</v>
      </c>
      <c r="L27" s="1">
        <v>7676.3</v>
      </c>
      <c r="M27" s="1">
        <v>45502.400000000001</v>
      </c>
      <c r="N27" s="1">
        <v>40811.4</v>
      </c>
      <c r="O27" s="1">
        <v>4691</v>
      </c>
      <c r="P27" s="1">
        <v>37826.1</v>
      </c>
      <c r="Q27" s="1">
        <v>31303.599999999999</v>
      </c>
      <c r="R27" s="1">
        <v>6522.5</v>
      </c>
    </row>
    <row r="28" spans="1:18" x14ac:dyDescent="0.15">
      <c r="A28" t="s">
        <v>2</v>
      </c>
      <c r="B28" s="1">
        <v>167033.79999999999</v>
      </c>
      <c r="C28">
        <v>576.4</v>
      </c>
      <c r="D28">
        <v>181.1</v>
      </c>
      <c r="E28" s="1">
        <v>166638.6</v>
      </c>
      <c r="F28" s="1">
        <v>11236.6</v>
      </c>
      <c r="G28" s="1">
        <v>20604</v>
      </c>
      <c r="H28" s="1">
        <v>57204.2</v>
      </c>
      <c r="I28" s="1">
        <v>77593.7</v>
      </c>
      <c r="L28" s="1">
        <v>9815.5</v>
      </c>
      <c r="M28" s="1">
        <v>47135.6</v>
      </c>
      <c r="N28" s="1">
        <v>42261.5</v>
      </c>
      <c r="O28" s="1">
        <v>4874</v>
      </c>
      <c r="P28" s="1">
        <v>37320.1</v>
      </c>
      <c r="Q28" s="1">
        <v>30576.1</v>
      </c>
      <c r="R28" s="1">
        <v>6744</v>
      </c>
    </row>
    <row r="29" spans="1:18" x14ac:dyDescent="0.15">
      <c r="A29" t="s">
        <v>214</v>
      </c>
      <c r="B29" s="1">
        <v>170360.2</v>
      </c>
      <c r="C29">
        <v>593.1</v>
      </c>
      <c r="D29">
        <v>181.8</v>
      </c>
      <c r="E29" s="1">
        <v>169948.9</v>
      </c>
      <c r="F29" s="1">
        <v>11046.6</v>
      </c>
      <c r="G29" s="1">
        <v>20685.7</v>
      </c>
      <c r="H29" s="1">
        <v>58947.4</v>
      </c>
      <c r="I29" s="1">
        <v>79269.2</v>
      </c>
      <c r="L29" s="1">
        <v>9514.4</v>
      </c>
      <c r="M29" s="1">
        <v>47505.9</v>
      </c>
      <c r="N29" s="1">
        <v>42555.8</v>
      </c>
      <c r="O29" s="1">
        <v>4950.1000000000004</v>
      </c>
      <c r="P29" s="1">
        <v>37991.5</v>
      </c>
      <c r="Q29" s="1">
        <v>31083.200000000001</v>
      </c>
      <c r="R29" s="1">
        <v>6908.3</v>
      </c>
    </row>
    <row r="30" spans="1:18" x14ac:dyDescent="0.15">
      <c r="A30" t="s">
        <v>4</v>
      </c>
      <c r="B30" s="1">
        <v>173129.2</v>
      </c>
      <c r="C30">
        <v>623.6</v>
      </c>
      <c r="D30">
        <v>208.7</v>
      </c>
      <c r="E30" s="1">
        <v>172714.2</v>
      </c>
      <c r="F30" s="1">
        <v>11292.4</v>
      </c>
      <c r="G30" s="1">
        <v>21014.6</v>
      </c>
      <c r="H30" s="1">
        <v>59284.9</v>
      </c>
      <c r="I30" s="1">
        <v>81122.3</v>
      </c>
      <c r="L30" s="1">
        <v>11342.3</v>
      </c>
      <c r="M30" s="1">
        <v>48477.4</v>
      </c>
      <c r="N30" s="1">
        <v>43444.5</v>
      </c>
      <c r="O30" s="1">
        <v>5032.8999999999996</v>
      </c>
      <c r="P30" s="1">
        <v>37135.1</v>
      </c>
      <c r="Q30" s="1">
        <v>30290.400000000001</v>
      </c>
      <c r="R30" s="1">
        <v>6844.7</v>
      </c>
    </row>
    <row r="31" spans="1:18" x14ac:dyDescent="0.15">
      <c r="A31" t="s">
        <v>3</v>
      </c>
      <c r="B31" s="1">
        <v>174151.5</v>
      </c>
      <c r="C31">
        <v>647.20000000000005</v>
      </c>
      <c r="D31">
        <v>205.6</v>
      </c>
      <c r="E31" s="1">
        <v>173710</v>
      </c>
      <c r="F31" s="1">
        <v>11735.8</v>
      </c>
      <c r="G31" s="1">
        <v>20914.900000000001</v>
      </c>
      <c r="H31" s="1">
        <v>59501.4</v>
      </c>
      <c r="I31" s="1">
        <v>81557.899999999994</v>
      </c>
      <c r="L31" s="1">
        <v>11352.3</v>
      </c>
      <c r="M31" s="1">
        <v>45625.9</v>
      </c>
      <c r="N31" s="1">
        <v>41112</v>
      </c>
      <c r="O31" s="1">
        <v>4513.8999999999996</v>
      </c>
      <c r="P31" s="1">
        <v>34273.599999999999</v>
      </c>
      <c r="Q31" s="1">
        <v>27807.8</v>
      </c>
      <c r="R31" s="1">
        <v>6465.8</v>
      </c>
    </row>
    <row r="32" spans="1:18" x14ac:dyDescent="0.15">
      <c r="A32" t="s">
        <v>2</v>
      </c>
      <c r="B32" s="1">
        <v>178175.8</v>
      </c>
      <c r="C32">
        <v>652.79999999999995</v>
      </c>
      <c r="D32">
        <v>157.19999999999999</v>
      </c>
      <c r="E32" s="1">
        <v>177680.2</v>
      </c>
      <c r="F32" s="1">
        <v>12171.4</v>
      </c>
      <c r="G32" s="1">
        <v>21312.400000000001</v>
      </c>
      <c r="H32" s="1">
        <v>59957.599999999999</v>
      </c>
      <c r="I32" s="1">
        <v>84238.8</v>
      </c>
      <c r="L32" s="1">
        <v>12029.2</v>
      </c>
      <c r="M32" s="1">
        <v>43302.9</v>
      </c>
      <c r="N32" s="1">
        <v>39330.800000000003</v>
      </c>
      <c r="O32" s="1">
        <v>3972.1</v>
      </c>
      <c r="P32" s="1">
        <v>31273.7</v>
      </c>
      <c r="Q32" s="1">
        <v>25395.200000000001</v>
      </c>
      <c r="R32" s="1">
        <v>5878.5</v>
      </c>
    </row>
    <row r="33" spans="1:18" x14ac:dyDescent="0.15">
      <c r="A33" t="s">
        <v>213</v>
      </c>
      <c r="B33" s="1">
        <v>179291</v>
      </c>
      <c r="C33">
        <v>657.6</v>
      </c>
      <c r="D33">
        <v>160.6</v>
      </c>
      <c r="E33" s="1">
        <v>178793.9</v>
      </c>
      <c r="F33" s="1">
        <v>12318.3</v>
      </c>
      <c r="G33" s="1">
        <v>21737.200000000001</v>
      </c>
      <c r="H33" s="1">
        <v>59234.400000000001</v>
      </c>
      <c r="I33" s="1">
        <v>85504</v>
      </c>
      <c r="L33" s="1">
        <v>11236.1</v>
      </c>
      <c r="M33" s="1">
        <v>39834.400000000001</v>
      </c>
      <c r="N33" s="1">
        <v>36074.1</v>
      </c>
      <c r="O33" s="1">
        <v>3760.3</v>
      </c>
      <c r="P33" s="1">
        <v>28598.3</v>
      </c>
      <c r="Q33" s="1">
        <v>23092.2</v>
      </c>
      <c r="R33" s="1">
        <v>5506.1</v>
      </c>
    </row>
    <row r="34" spans="1:18" x14ac:dyDescent="0.15">
      <c r="A34" t="s">
        <v>4</v>
      </c>
      <c r="B34" s="1">
        <v>180159.6</v>
      </c>
      <c r="C34">
        <v>687.3</v>
      </c>
      <c r="D34">
        <v>152.80000000000001</v>
      </c>
      <c r="E34" s="1">
        <v>179625.1</v>
      </c>
      <c r="F34" s="1">
        <v>12820.5</v>
      </c>
      <c r="G34" s="1">
        <v>21784.1</v>
      </c>
      <c r="H34" s="1">
        <v>59164.7</v>
      </c>
      <c r="I34" s="1">
        <v>85855.8</v>
      </c>
      <c r="L34" s="1">
        <v>14026.9</v>
      </c>
      <c r="M34" s="1">
        <v>39105.4</v>
      </c>
      <c r="N34" s="1">
        <v>35675.4</v>
      </c>
      <c r="O34" s="1">
        <v>3430</v>
      </c>
      <c r="P34" s="1">
        <v>25078.5</v>
      </c>
      <c r="Q34" s="1">
        <v>19881.900000000001</v>
      </c>
      <c r="R34" s="1">
        <v>5196.6000000000004</v>
      </c>
    </row>
    <row r="35" spans="1:18" x14ac:dyDescent="0.15">
      <c r="A35" t="s">
        <v>3</v>
      </c>
      <c r="B35" s="1">
        <v>182393.2</v>
      </c>
      <c r="C35">
        <v>720</v>
      </c>
      <c r="D35">
        <v>151.80000000000001</v>
      </c>
      <c r="E35" s="1">
        <v>181825</v>
      </c>
      <c r="F35" s="1">
        <v>13092.5</v>
      </c>
      <c r="G35" s="1">
        <v>22142</v>
      </c>
      <c r="H35" s="1">
        <v>58859.6</v>
      </c>
      <c r="I35" s="1">
        <v>87730.8</v>
      </c>
      <c r="L35" s="1">
        <v>14244</v>
      </c>
      <c r="M35" s="1">
        <v>36236.5</v>
      </c>
      <c r="N35" s="1">
        <v>33052.1</v>
      </c>
      <c r="O35" s="1">
        <v>3184.4</v>
      </c>
      <c r="P35" s="1">
        <v>21992.5</v>
      </c>
      <c r="Q35" s="1">
        <v>16985.900000000001</v>
      </c>
      <c r="R35" s="1">
        <v>5006.5</v>
      </c>
    </row>
    <row r="36" spans="1:18" x14ac:dyDescent="0.15">
      <c r="A36" t="s">
        <v>2</v>
      </c>
      <c r="B36" s="1">
        <v>182636.1</v>
      </c>
      <c r="C36">
        <v>805.7</v>
      </c>
      <c r="D36">
        <v>218.2</v>
      </c>
      <c r="E36" s="1">
        <v>182048.5</v>
      </c>
      <c r="F36" s="1">
        <v>13351.2</v>
      </c>
      <c r="G36" s="1">
        <v>21933.9</v>
      </c>
      <c r="H36" s="1">
        <v>58563</v>
      </c>
      <c r="I36" s="1">
        <v>88200.4</v>
      </c>
      <c r="L36" s="1">
        <v>13812.5</v>
      </c>
      <c r="M36" s="1">
        <v>37314.1</v>
      </c>
      <c r="N36" s="1">
        <v>33831.5</v>
      </c>
      <c r="O36" s="1">
        <v>3482.7</v>
      </c>
      <c r="P36" s="1">
        <v>23501.599999999999</v>
      </c>
      <c r="Q36" s="1">
        <v>17971.099999999999</v>
      </c>
      <c r="R36" s="1">
        <v>5530.5</v>
      </c>
    </row>
    <row r="37" spans="1:18" x14ac:dyDescent="0.15">
      <c r="A37" t="s">
        <v>212</v>
      </c>
      <c r="B37" s="1">
        <v>185102.5</v>
      </c>
      <c r="C37">
        <v>885.3</v>
      </c>
      <c r="D37">
        <v>201.9</v>
      </c>
      <c r="E37" s="1">
        <v>184419.1</v>
      </c>
      <c r="F37" s="1">
        <v>14052.4</v>
      </c>
      <c r="G37" s="1">
        <v>22081.1</v>
      </c>
      <c r="H37" s="1">
        <v>57834.8</v>
      </c>
      <c r="I37" s="1">
        <v>90450.8</v>
      </c>
      <c r="L37" s="1">
        <v>13086.6</v>
      </c>
      <c r="M37" s="1">
        <v>36656.400000000001</v>
      </c>
      <c r="N37" s="1">
        <v>32992.699999999997</v>
      </c>
      <c r="O37" s="1">
        <v>3663.7</v>
      </c>
      <c r="P37" s="1">
        <v>23569.8</v>
      </c>
      <c r="Q37" s="1">
        <v>17650.900000000001</v>
      </c>
      <c r="R37" s="1">
        <v>5918.9</v>
      </c>
    </row>
    <row r="38" spans="1:18" x14ac:dyDescent="0.15">
      <c r="A38" t="s">
        <v>4</v>
      </c>
      <c r="B38" s="1">
        <v>187911.7</v>
      </c>
      <c r="C38">
        <v>938.8</v>
      </c>
      <c r="D38">
        <v>204.6</v>
      </c>
      <c r="E38" s="1">
        <v>187177.5</v>
      </c>
      <c r="F38" s="1">
        <v>14202.4</v>
      </c>
      <c r="G38" s="1">
        <v>22754.5</v>
      </c>
      <c r="H38" s="1">
        <v>58864.2</v>
      </c>
      <c r="I38" s="1">
        <v>91356.4</v>
      </c>
      <c r="L38" s="1">
        <v>10505.9</v>
      </c>
      <c r="M38" s="1">
        <v>35583.699999999997</v>
      </c>
      <c r="N38" s="1">
        <v>32067.200000000001</v>
      </c>
      <c r="O38" s="1">
        <v>3516.5</v>
      </c>
      <c r="P38" s="1">
        <v>25077.8</v>
      </c>
      <c r="Q38" s="1">
        <v>18825.900000000001</v>
      </c>
      <c r="R38" s="1">
        <v>6251.9</v>
      </c>
    </row>
    <row r="39" spans="1:18" x14ac:dyDescent="0.15">
      <c r="A39" t="s">
        <v>3</v>
      </c>
      <c r="B39" s="1">
        <v>190808</v>
      </c>
      <c r="C39" s="1">
        <v>1032.4000000000001</v>
      </c>
      <c r="D39">
        <v>216.8</v>
      </c>
      <c r="E39" s="1">
        <v>189992.4</v>
      </c>
      <c r="F39" s="1">
        <v>14663.9</v>
      </c>
      <c r="G39" s="1">
        <v>23067.200000000001</v>
      </c>
      <c r="H39" s="1">
        <v>59187.4</v>
      </c>
      <c r="I39" s="1">
        <v>93073.9</v>
      </c>
      <c r="L39" s="1">
        <v>9562.2999999999993</v>
      </c>
      <c r="M39" s="1">
        <v>36463</v>
      </c>
      <c r="N39" s="1">
        <v>32722.799999999999</v>
      </c>
      <c r="O39" s="1">
        <v>3740.3</v>
      </c>
      <c r="P39" s="1">
        <v>26900.799999999999</v>
      </c>
      <c r="Q39" s="1">
        <v>20270.099999999999</v>
      </c>
      <c r="R39" s="1">
        <v>6630.6</v>
      </c>
    </row>
    <row r="40" spans="1:18" x14ac:dyDescent="0.15">
      <c r="A40" t="s">
        <v>2</v>
      </c>
      <c r="B40" s="1">
        <v>194249.60000000001</v>
      </c>
      <c r="C40" s="1">
        <v>1104.9000000000001</v>
      </c>
      <c r="D40">
        <v>234.4</v>
      </c>
      <c r="E40" s="1">
        <v>193379.1</v>
      </c>
      <c r="F40" s="1">
        <v>15545.5</v>
      </c>
      <c r="G40" s="1">
        <v>23359.7</v>
      </c>
      <c r="H40" s="1">
        <v>59255.9</v>
      </c>
      <c r="I40" s="1">
        <v>95218</v>
      </c>
      <c r="L40" s="1">
        <v>9336.1</v>
      </c>
      <c r="M40" s="1">
        <v>36197.9</v>
      </c>
      <c r="N40" s="1">
        <v>32485.9</v>
      </c>
      <c r="O40" s="1">
        <v>3711.9</v>
      </c>
      <c r="P40" s="1">
        <v>26861.8</v>
      </c>
      <c r="Q40" s="1">
        <v>20368.400000000001</v>
      </c>
      <c r="R40" s="1">
        <v>6493.4</v>
      </c>
    </row>
    <row r="41" spans="1:18" x14ac:dyDescent="0.15">
      <c r="A41" t="s">
        <v>211</v>
      </c>
      <c r="B41" s="1">
        <v>196361.4</v>
      </c>
      <c r="C41" s="1">
        <v>1241.2</v>
      </c>
      <c r="D41">
        <v>262.89999999999998</v>
      </c>
      <c r="E41" s="1">
        <v>195383.1</v>
      </c>
      <c r="F41" s="1">
        <v>17377.400000000001</v>
      </c>
      <c r="G41" s="1">
        <v>23070.1</v>
      </c>
      <c r="H41" s="1">
        <v>59454.9</v>
      </c>
      <c r="I41" s="1">
        <v>95480.7</v>
      </c>
      <c r="L41" s="1">
        <v>8279.7000000000007</v>
      </c>
      <c r="M41" s="1">
        <v>35728.1</v>
      </c>
      <c r="N41" s="1">
        <v>32093.200000000001</v>
      </c>
      <c r="O41" s="1">
        <v>3634.9</v>
      </c>
      <c r="P41" s="1">
        <v>27448.5</v>
      </c>
      <c r="Q41" s="1">
        <v>20740.599999999999</v>
      </c>
      <c r="R41" s="1">
        <v>6707.9</v>
      </c>
    </row>
    <row r="42" spans="1:18" x14ac:dyDescent="0.15">
      <c r="A42" t="s">
        <v>4</v>
      </c>
      <c r="B42" s="1">
        <v>199780.7</v>
      </c>
      <c r="C42" s="1">
        <v>1635.3</v>
      </c>
      <c r="D42">
        <v>259.3</v>
      </c>
      <c r="E42" s="1">
        <v>198404.7</v>
      </c>
      <c r="F42" s="1">
        <v>17945.099999999999</v>
      </c>
      <c r="G42" s="1">
        <v>23087.1</v>
      </c>
      <c r="H42" s="1">
        <v>59478.5</v>
      </c>
      <c r="I42" s="1">
        <v>97894</v>
      </c>
      <c r="L42" s="1">
        <v>7178.8</v>
      </c>
      <c r="M42" s="1">
        <v>36046.1</v>
      </c>
      <c r="N42" s="1">
        <v>32310.400000000001</v>
      </c>
      <c r="O42" s="1">
        <v>3735.7</v>
      </c>
      <c r="P42" s="1">
        <v>28867.4</v>
      </c>
      <c r="Q42" s="1">
        <v>21574.799999999999</v>
      </c>
      <c r="R42" s="1">
        <v>7292.5</v>
      </c>
    </row>
    <row r="43" spans="1:18" x14ac:dyDescent="0.15">
      <c r="A43" t="s">
        <v>3</v>
      </c>
      <c r="B43" s="1">
        <v>200801.6</v>
      </c>
      <c r="C43" s="1">
        <v>1775.5</v>
      </c>
      <c r="D43">
        <v>291.60000000000002</v>
      </c>
      <c r="E43" s="1">
        <v>199317.7</v>
      </c>
      <c r="F43" s="1">
        <v>16328.6</v>
      </c>
      <c r="G43" s="1">
        <v>23784.3</v>
      </c>
      <c r="H43" s="1">
        <v>59585.9</v>
      </c>
      <c r="I43" s="1">
        <v>99618.9</v>
      </c>
      <c r="L43" s="1">
        <v>7938.7</v>
      </c>
      <c r="M43" s="1">
        <v>39044.5</v>
      </c>
      <c r="N43" s="1">
        <v>34639</v>
      </c>
      <c r="O43" s="1">
        <v>4405.5</v>
      </c>
      <c r="P43" s="1">
        <v>31105.8</v>
      </c>
      <c r="Q43" s="1">
        <v>22869.1</v>
      </c>
      <c r="R43" s="1">
        <v>8236.6</v>
      </c>
    </row>
    <row r="44" spans="1:18" x14ac:dyDescent="0.15">
      <c r="A44" t="s">
        <v>2</v>
      </c>
      <c r="B44" s="1">
        <v>203733.8</v>
      </c>
      <c r="C44" s="1">
        <v>1871.8</v>
      </c>
      <c r="D44">
        <v>258.60000000000002</v>
      </c>
      <c r="E44" s="1">
        <v>202120.6</v>
      </c>
      <c r="F44" s="1">
        <v>18217.599999999999</v>
      </c>
      <c r="G44" s="1">
        <v>24529.4</v>
      </c>
      <c r="H44" s="1">
        <v>59940.5</v>
      </c>
      <c r="I44" s="1">
        <v>99433</v>
      </c>
      <c r="L44" s="1">
        <v>9662.7999999999993</v>
      </c>
      <c r="M44" s="1">
        <v>38954.400000000001</v>
      </c>
      <c r="N44" s="1">
        <v>34721.800000000003</v>
      </c>
      <c r="O44" s="1">
        <v>4232.6000000000004</v>
      </c>
      <c r="P44" s="1">
        <v>29291.599999999999</v>
      </c>
      <c r="Q44" s="1">
        <v>21257.8</v>
      </c>
      <c r="R44" s="1">
        <v>8033.8</v>
      </c>
    </row>
    <row r="45" spans="1:18" x14ac:dyDescent="0.15">
      <c r="A45" t="s">
        <v>210</v>
      </c>
      <c r="B45" s="1">
        <v>210285.8</v>
      </c>
      <c r="C45" s="1">
        <v>2016.3</v>
      </c>
      <c r="D45">
        <v>279.10000000000002</v>
      </c>
      <c r="E45" s="1">
        <v>208548.5</v>
      </c>
      <c r="F45" s="1">
        <v>18804</v>
      </c>
      <c r="G45" s="1">
        <v>25610.6</v>
      </c>
      <c r="H45" s="1">
        <v>60704.3</v>
      </c>
      <c r="I45" s="1">
        <v>103429.6</v>
      </c>
      <c r="L45" s="1">
        <v>7394.7</v>
      </c>
      <c r="M45" s="1">
        <v>40387.5</v>
      </c>
      <c r="N45" s="1">
        <v>35948.199999999997</v>
      </c>
      <c r="O45" s="1">
        <v>4439.3</v>
      </c>
      <c r="P45" s="1">
        <v>32992.800000000003</v>
      </c>
      <c r="Q45" s="1">
        <v>24088.3</v>
      </c>
      <c r="R45" s="1">
        <v>8904.4</v>
      </c>
    </row>
    <row r="46" spans="1:18" x14ac:dyDescent="0.15">
      <c r="A46" t="s">
        <v>4</v>
      </c>
      <c r="B46" s="1">
        <v>209244.79999999999</v>
      </c>
      <c r="C46" s="1">
        <v>2172.5</v>
      </c>
      <c r="D46">
        <v>312.89999999999998</v>
      </c>
      <c r="E46" s="1">
        <v>207385.2</v>
      </c>
      <c r="F46" s="1">
        <v>17990.5</v>
      </c>
      <c r="G46" s="1">
        <v>24107</v>
      </c>
      <c r="H46" s="1">
        <v>60337.9</v>
      </c>
      <c r="I46" s="1">
        <v>104949.8</v>
      </c>
      <c r="L46" s="1">
        <v>6662.5</v>
      </c>
      <c r="M46" s="1">
        <v>42194.1</v>
      </c>
      <c r="N46" s="1">
        <v>37364.699999999997</v>
      </c>
      <c r="O46" s="1">
        <v>4829.3999999999996</v>
      </c>
      <c r="P46" s="1">
        <v>35531.599999999999</v>
      </c>
      <c r="Q46" s="1">
        <v>26072.2</v>
      </c>
      <c r="R46" s="1">
        <v>9459.4</v>
      </c>
    </row>
    <row r="47" spans="1:18" x14ac:dyDescent="0.15">
      <c r="A47" t="s">
        <v>3</v>
      </c>
      <c r="B47" s="1">
        <v>214633.4</v>
      </c>
      <c r="C47" s="1">
        <v>2334.9</v>
      </c>
      <c r="D47">
        <v>335.8</v>
      </c>
      <c r="E47" s="1">
        <v>212634.3</v>
      </c>
      <c r="F47" s="1">
        <v>20357.3</v>
      </c>
      <c r="G47" s="1">
        <v>25055.9</v>
      </c>
      <c r="H47" s="1">
        <v>61682.9</v>
      </c>
      <c r="I47" s="1">
        <v>105538.3</v>
      </c>
      <c r="L47" s="1">
        <v>5963.1</v>
      </c>
      <c r="M47" s="1">
        <v>43136.6</v>
      </c>
      <c r="N47" s="1">
        <v>38142.699999999997</v>
      </c>
      <c r="O47" s="1">
        <v>4994</v>
      </c>
      <c r="P47" s="1">
        <v>37173.5</v>
      </c>
      <c r="Q47" s="1">
        <v>27271.599999999999</v>
      </c>
      <c r="R47" s="1">
        <v>9901.9</v>
      </c>
    </row>
    <row r="48" spans="1:18" x14ac:dyDescent="0.15">
      <c r="A48" t="s">
        <v>2</v>
      </c>
      <c r="B48" s="1">
        <v>221885.1</v>
      </c>
      <c r="C48" s="1">
        <v>2498.8000000000002</v>
      </c>
      <c r="D48">
        <v>339.4</v>
      </c>
      <c r="E48" s="1">
        <v>219725.8</v>
      </c>
      <c r="F48" s="1">
        <v>21383.599999999999</v>
      </c>
      <c r="G48" s="1">
        <v>26136.6</v>
      </c>
      <c r="H48" s="1">
        <v>62953.1</v>
      </c>
      <c r="I48" s="1">
        <v>109252.4</v>
      </c>
      <c r="L48" s="1">
        <v>5129.5</v>
      </c>
      <c r="M48" s="1">
        <v>43498.2</v>
      </c>
      <c r="N48" s="1">
        <v>38260.6</v>
      </c>
      <c r="O48" s="1">
        <v>5237.6000000000004</v>
      </c>
      <c r="P48" s="1">
        <v>38368.800000000003</v>
      </c>
      <c r="Q48" s="1">
        <v>27933.4</v>
      </c>
      <c r="R48" s="1">
        <v>10435.4</v>
      </c>
    </row>
    <row r="49" spans="1:18" x14ac:dyDescent="0.15">
      <c r="A49" t="s">
        <v>209</v>
      </c>
      <c r="B49" s="1">
        <v>222380.9</v>
      </c>
      <c r="C49" s="1">
        <v>2713.5</v>
      </c>
      <c r="D49">
        <v>434.9</v>
      </c>
      <c r="E49" s="1">
        <v>220102.3</v>
      </c>
      <c r="F49" s="1">
        <v>21596.6</v>
      </c>
      <c r="G49" s="1">
        <v>27721.9</v>
      </c>
      <c r="H49" s="1">
        <v>62967.9</v>
      </c>
      <c r="I49" s="1">
        <v>107815.9</v>
      </c>
      <c r="L49" s="1">
        <v>4973.7</v>
      </c>
      <c r="M49" s="1">
        <v>45568.6</v>
      </c>
      <c r="N49" s="1">
        <v>40154</v>
      </c>
      <c r="O49" s="1">
        <v>5414.6</v>
      </c>
      <c r="P49" s="1">
        <v>40594.9</v>
      </c>
      <c r="Q49" s="1">
        <v>29634.6</v>
      </c>
      <c r="R49" s="1">
        <v>10960.4</v>
      </c>
    </row>
    <row r="50" spans="1:18" x14ac:dyDescent="0.15">
      <c r="A50" t="s">
        <v>4</v>
      </c>
      <c r="B50" s="1">
        <v>231533.7</v>
      </c>
      <c r="C50" s="1">
        <v>2866</v>
      </c>
      <c r="D50">
        <v>404.5</v>
      </c>
      <c r="E50" s="1">
        <v>229072.2</v>
      </c>
      <c r="F50" s="1">
        <v>22847.5</v>
      </c>
      <c r="G50" s="1">
        <v>28267.8</v>
      </c>
      <c r="H50" s="1">
        <v>64098.400000000001</v>
      </c>
      <c r="I50" s="1">
        <v>113858.5</v>
      </c>
      <c r="L50" s="1">
        <v>5150.8</v>
      </c>
      <c r="M50" s="1">
        <v>46994.7</v>
      </c>
      <c r="N50" s="1">
        <v>41597.9</v>
      </c>
      <c r="O50" s="1">
        <v>5396.8</v>
      </c>
      <c r="P50" s="1">
        <v>41843.9</v>
      </c>
      <c r="Q50" s="1">
        <v>30479.599999999999</v>
      </c>
      <c r="R50" s="1">
        <v>11364.3</v>
      </c>
    </row>
    <row r="51" spans="1:18" x14ac:dyDescent="0.15">
      <c r="A51" t="s">
        <v>3</v>
      </c>
      <c r="B51" s="1">
        <v>234746.7</v>
      </c>
      <c r="C51" s="1">
        <v>2773.4</v>
      </c>
      <c r="D51">
        <v>356.6</v>
      </c>
      <c r="E51" s="1">
        <v>232330</v>
      </c>
      <c r="F51" s="1">
        <v>23761.8</v>
      </c>
      <c r="G51" s="1">
        <v>27838.6</v>
      </c>
      <c r="H51" s="1">
        <v>65597.5</v>
      </c>
      <c r="I51" s="1">
        <v>115132</v>
      </c>
      <c r="L51" s="1">
        <v>4542.5</v>
      </c>
      <c r="M51" s="1">
        <v>45373.9</v>
      </c>
      <c r="N51" s="1">
        <v>40319.5</v>
      </c>
      <c r="O51" s="1">
        <v>5054.3</v>
      </c>
      <c r="P51" s="1">
        <v>40831.300000000003</v>
      </c>
      <c r="Q51" s="1">
        <v>29732.9</v>
      </c>
      <c r="R51" s="1">
        <v>11098.5</v>
      </c>
    </row>
    <row r="52" spans="1:18" x14ac:dyDescent="0.15">
      <c r="A52" t="s">
        <v>2</v>
      </c>
      <c r="B52" s="1">
        <v>235152.9</v>
      </c>
      <c r="C52" s="1">
        <v>2719.6</v>
      </c>
      <c r="D52">
        <v>340.4</v>
      </c>
      <c r="E52" s="1">
        <v>232773.7</v>
      </c>
      <c r="F52" s="1">
        <v>21923.7</v>
      </c>
      <c r="G52" s="1">
        <v>28765.9</v>
      </c>
      <c r="H52" s="1">
        <v>66392.5</v>
      </c>
      <c r="I52" s="1">
        <v>115691.5</v>
      </c>
      <c r="L52" s="1">
        <v>2289.4</v>
      </c>
      <c r="M52" s="1">
        <v>45737.599999999999</v>
      </c>
      <c r="N52" s="1">
        <v>40872.800000000003</v>
      </c>
      <c r="O52" s="1">
        <v>4864.7</v>
      </c>
      <c r="P52" s="1">
        <v>43448.2</v>
      </c>
      <c r="Q52" s="1">
        <v>32639.200000000001</v>
      </c>
      <c r="R52" s="1">
        <v>10808.9</v>
      </c>
    </row>
    <row r="53" spans="1:18" x14ac:dyDescent="0.15">
      <c r="A53" t="s">
        <v>208</v>
      </c>
      <c r="B53" s="1">
        <v>237867.9</v>
      </c>
      <c r="C53" s="1">
        <v>2092.3000000000002</v>
      </c>
      <c r="D53">
        <v>324.2</v>
      </c>
      <c r="E53" s="1">
        <v>236099.8</v>
      </c>
      <c r="F53" s="1">
        <v>22875.1</v>
      </c>
      <c r="G53" s="1">
        <v>29319.1</v>
      </c>
      <c r="H53" s="1">
        <v>67706.3</v>
      </c>
      <c r="I53" s="1">
        <v>116199.3</v>
      </c>
      <c r="L53" s="1">
        <v>6189.2</v>
      </c>
      <c r="M53" s="1">
        <v>46193.599999999999</v>
      </c>
      <c r="N53" s="1">
        <v>41239.300000000003</v>
      </c>
      <c r="O53" s="1">
        <v>4954.3</v>
      </c>
      <c r="P53" s="1">
        <v>40004.400000000001</v>
      </c>
      <c r="Q53" s="1">
        <v>30175.9</v>
      </c>
      <c r="R53" s="1">
        <v>9828.4</v>
      </c>
    </row>
    <row r="54" spans="1:18" x14ac:dyDescent="0.15">
      <c r="A54" t="s">
        <v>4</v>
      </c>
      <c r="B54" s="1">
        <v>242387.7</v>
      </c>
      <c r="C54" s="1">
        <v>2509.1999999999998</v>
      </c>
      <c r="D54">
        <v>352.2</v>
      </c>
      <c r="E54" s="1">
        <v>240230.7</v>
      </c>
      <c r="F54" s="1">
        <v>24479.3</v>
      </c>
      <c r="G54" s="1">
        <v>29584</v>
      </c>
      <c r="H54" s="1">
        <v>68073.399999999994</v>
      </c>
      <c r="I54" s="1">
        <v>118094</v>
      </c>
      <c r="L54" s="1">
        <v>7333</v>
      </c>
      <c r="M54" s="1">
        <v>46048.2</v>
      </c>
      <c r="N54" s="1">
        <v>40844.5</v>
      </c>
      <c r="O54" s="1">
        <v>5203.7</v>
      </c>
      <c r="P54" s="1">
        <v>38715.199999999997</v>
      </c>
      <c r="Q54" s="1">
        <v>28270.799999999999</v>
      </c>
      <c r="R54" s="1">
        <v>10444.5</v>
      </c>
    </row>
    <row r="55" spans="1:18" x14ac:dyDescent="0.15">
      <c r="A55" t="s">
        <v>3</v>
      </c>
      <c r="B55" s="1">
        <v>242451.1</v>
      </c>
      <c r="C55" s="1">
        <v>2837.4</v>
      </c>
      <c r="D55">
        <v>360</v>
      </c>
      <c r="E55" s="1">
        <v>239973.7</v>
      </c>
      <c r="F55" s="1">
        <v>23831.599999999999</v>
      </c>
      <c r="G55" s="1">
        <v>29671.599999999999</v>
      </c>
      <c r="H55" s="1">
        <v>68258.7</v>
      </c>
      <c r="I55" s="1">
        <v>118211.8</v>
      </c>
      <c r="L55" s="1">
        <v>7850.5</v>
      </c>
      <c r="M55" s="1">
        <v>47065.2</v>
      </c>
      <c r="N55" s="1">
        <v>41644</v>
      </c>
      <c r="O55" s="1">
        <v>5421.2</v>
      </c>
      <c r="P55" s="1">
        <v>39214.699999999997</v>
      </c>
      <c r="Q55" s="1">
        <v>27907.599999999999</v>
      </c>
      <c r="R55" s="1">
        <v>11307</v>
      </c>
    </row>
    <row r="56" spans="1:18" x14ac:dyDescent="0.15">
      <c r="A56" t="s">
        <v>2</v>
      </c>
      <c r="B56" s="1">
        <v>247237.6</v>
      </c>
      <c r="C56" s="1">
        <v>3004.1</v>
      </c>
      <c r="D56">
        <v>340.1</v>
      </c>
      <c r="E56" s="1">
        <v>244573.6</v>
      </c>
      <c r="F56" s="1">
        <v>24673.599999999999</v>
      </c>
      <c r="G56" s="1">
        <v>29582.3</v>
      </c>
      <c r="H56" s="1">
        <v>69029.899999999994</v>
      </c>
      <c r="I56" s="1">
        <v>121287.8</v>
      </c>
      <c r="L56" s="1">
        <v>8888.2000000000007</v>
      </c>
      <c r="M56" s="1">
        <v>47454.5</v>
      </c>
      <c r="N56" s="1">
        <v>42211.6</v>
      </c>
      <c r="O56" s="1">
        <v>5242.9</v>
      </c>
      <c r="P56" s="1">
        <v>38566.199999999997</v>
      </c>
      <c r="Q56" s="1">
        <v>27865.7</v>
      </c>
      <c r="R56" s="1">
        <v>10700.5</v>
      </c>
    </row>
    <row r="57" spans="1:18" x14ac:dyDescent="0.15">
      <c r="A57" t="s">
        <v>207</v>
      </c>
      <c r="B57" s="1">
        <v>251195.8</v>
      </c>
      <c r="C57" s="1">
        <v>2966.4</v>
      </c>
      <c r="D57">
        <v>351.8</v>
      </c>
      <c r="E57" s="1">
        <v>248581.2</v>
      </c>
      <c r="F57" s="1">
        <v>24531.8</v>
      </c>
      <c r="G57" s="1">
        <v>29851.7</v>
      </c>
      <c r="H57" s="1">
        <v>70599.8</v>
      </c>
      <c r="I57" s="1">
        <v>123597.8</v>
      </c>
      <c r="L57" s="1">
        <v>9932.1</v>
      </c>
      <c r="M57" s="1">
        <v>47082.400000000001</v>
      </c>
      <c r="N57" s="1">
        <v>41966.1</v>
      </c>
      <c r="O57" s="1">
        <v>5116.3</v>
      </c>
      <c r="P57" s="1">
        <v>37150.300000000003</v>
      </c>
      <c r="Q57" s="1">
        <v>26355.7</v>
      </c>
      <c r="R57" s="1">
        <v>10794.5</v>
      </c>
    </row>
    <row r="58" spans="1:18" x14ac:dyDescent="0.15">
      <c r="A58" t="s">
        <v>4</v>
      </c>
      <c r="B58" s="1">
        <v>251546.3</v>
      </c>
      <c r="C58" s="1">
        <v>2873.1</v>
      </c>
      <c r="D58">
        <v>347.3</v>
      </c>
      <c r="E58" s="1">
        <v>249020.6</v>
      </c>
      <c r="F58" s="1">
        <v>24066.799999999999</v>
      </c>
      <c r="G58" s="1">
        <v>30115.8</v>
      </c>
      <c r="H58" s="1">
        <v>70117</v>
      </c>
      <c r="I58" s="1">
        <v>124721</v>
      </c>
      <c r="L58" s="1">
        <v>9916</v>
      </c>
      <c r="M58" s="1">
        <v>47549.1</v>
      </c>
      <c r="N58" s="1">
        <v>42215</v>
      </c>
      <c r="O58" s="1">
        <v>5334</v>
      </c>
      <c r="P58" s="1">
        <v>37633.1</v>
      </c>
      <c r="Q58" s="1">
        <v>26839.8</v>
      </c>
      <c r="R58" s="1">
        <v>10793.3</v>
      </c>
    </row>
    <row r="59" spans="1:18" x14ac:dyDescent="0.15">
      <c r="A59" t="s">
        <v>3</v>
      </c>
      <c r="B59" s="1">
        <v>252003</v>
      </c>
      <c r="C59" s="1">
        <v>2779.9</v>
      </c>
      <c r="D59">
        <v>332.7</v>
      </c>
      <c r="E59" s="1">
        <v>249555.8</v>
      </c>
      <c r="F59" s="1">
        <v>23570.6</v>
      </c>
      <c r="G59" s="1">
        <v>30252.2</v>
      </c>
      <c r="H59" s="1">
        <v>70611.399999999994</v>
      </c>
      <c r="I59" s="1">
        <v>125121.60000000001</v>
      </c>
      <c r="L59" s="1">
        <v>10344.200000000001</v>
      </c>
      <c r="M59" s="1">
        <v>47395.6</v>
      </c>
      <c r="N59" s="1">
        <v>42343.1</v>
      </c>
      <c r="O59" s="1">
        <v>5052.5</v>
      </c>
      <c r="P59" s="1">
        <v>37051.4</v>
      </c>
      <c r="Q59" s="1">
        <v>26515.8</v>
      </c>
      <c r="R59" s="1">
        <v>10535.5</v>
      </c>
    </row>
    <row r="60" spans="1:18" x14ac:dyDescent="0.15">
      <c r="A60" t="s">
        <v>2</v>
      </c>
      <c r="B60" s="1">
        <v>251555.8</v>
      </c>
      <c r="C60" s="1">
        <v>2603.1</v>
      </c>
      <c r="D60">
        <v>325.89999999999998</v>
      </c>
      <c r="E60" s="1">
        <v>249278.6</v>
      </c>
      <c r="F60" s="1">
        <v>23485</v>
      </c>
      <c r="G60" s="1">
        <v>30207.9</v>
      </c>
      <c r="H60" s="1">
        <v>70995.3</v>
      </c>
      <c r="I60" s="1">
        <v>124590.39999999999</v>
      </c>
      <c r="L60" s="1">
        <v>11377.9</v>
      </c>
      <c r="M60" s="1">
        <v>47173.599999999999</v>
      </c>
      <c r="N60" s="1">
        <v>41837.199999999997</v>
      </c>
      <c r="O60" s="1">
        <v>5336.4</v>
      </c>
      <c r="P60" s="1">
        <v>35795.699999999997</v>
      </c>
      <c r="Q60" s="1">
        <v>25557.4</v>
      </c>
      <c r="R60" s="1">
        <v>10238.299999999999</v>
      </c>
    </row>
    <row r="61" spans="1:18" x14ac:dyDescent="0.15">
      <c r="A61" t="s">
        <v>206</v>
      </c>
      <c r="B61" s="1">
        <v>255942.1</v>
      </c>
      <c r="C61" s="1">
        <v>2529.9</v>
      </c>
      <c r="D61">
        <v>291.60000000000002</v>
      </c>
      <c r="E61" s="1">
        <v>253703.7</v>
      </c>
      <c r="F61" s="1">
        <v>24734.6</v>
      </c>
      <c r="G61" s="1">
        <v>30118.7</v>
      </c>
      <c r="H61" s="1">
        <v>71322.5</v>
      </c>
      <c r="I61" s="1">
        <v>127527.9</v>
      </c>
      <c r="L61" s="1">
        <v>11495.1</v>
      </c>
      <c r="M61" s="1">
        <v>46615.8</v>
      </c>
      <c r="N61" s="1">
        <v>41381.199999999997</v>
      </c>
      <c r="O61" s="1">
        <v>5234.6000000000004</v>
      </c>
      <c r="P61" s="1">
        <v>35120.699999999997</v>
      </c>
      <c r="Q61" s="1">
        <v>24894.5</v>
      </c>
      <c r="R61" s="1">
        <v>10226.200000000001</v>
      </c>
    </row>
    <row r="62" spans="1:18" x14ac:dyDescent="0.15">
      <c r="A62" t="s">
        <v>4</v>
      </c>
      <c r="B62" s="1">
        <v>254303.4</v>
      </c>
      <c r="C62" s="1">
        <v>2397</v>
      </c>
      <c r="D62">
        <v>261.2</v>
      </c>
      <c r="E62" s="1">
        <v>252167.6</v>
      </c>
      <c r="F62" s="1">
        <v>23603</v>
      </c>
      <c r="G62" s="1">
        <v>29866.5</v>
      </c>
      <c r="H62" s="1">
        <v>71820.3</v>
      </c>
      <c r="I62" s="1">
        <v>126877.8</v>
      </c>
      <c r="L62" s="1">
        <v>10491.7</v>
      </c>
      <c r="M62" s="1">
        <v>43779.8</v>
      </c>
      <c r="N62" s="1">
        <v>38977.4</v>
      </c>
      <c r="O62" s="1">
        <v>4802.5</v>
      </c>
      <c r="P62" s="1">
        <v>33288.199999999997</v>
      </c>
      <c r="Q62" s="1">
        <v>23789.8</v>
      </c>
      <c r="R62" s="1">
        <v>9498.4</v>
      </c>
    </row>
    <row r="63" spans="1:18" x14ac:dyDescent="0.15">
      <c r="A63" t="s">
        <v>3</v>
      </c>
      <c r="B63" s="1">
        <v>255484.5</v>
      </c>
      <c r="C63" s="1">
        <v>2384</v>
      </c>
      <c r="D63">
        <v>266.5</v>
      </c>
      <c r="E63" s="1">
        <v>253366.9</v>
      </c>
      <c r="F63" s="1">
        <v>24049.3</v>
      </c>
      <c r="G63" s="1">
        <v>30551.8</v>
      </c>
      <c r="H63" s="1">
        <v>71930.600000000006</v>
      </c>
      <c r="I63" s="1">
        <v>126835.2</v>
      </c>
      <c r="L63" s="1">
        <v>10826.8</v>
      </c>
      <c r="M63" s="1">
        <v>43224.1</v>
      </c>
      <c r="N63" s="1">
        <v>38400.199999999997</v>
      </c>
      <c r="O63" s="1">
        <v>4823.8999999999996</v>
      </c>
      <c r="P63" s="1">
        <v>32397.200000000001</v>
      </c>
      <c r="Q63" s="1">
        <v>23098.7</v>
      </c>
      <c r="R63" s="1">
        <v>9298.5</v>
      </c>
    </row>
    <row r="64" spans="1:18" x14ac:dyDescent="0.15">
      <c r="A64" t="s">
        <v>2</v>
      </c>
      <c r="B64" s="1">
        <v>260783.8</v>
      </c>
      <c r="C64" s="1">
        <v>2404.6</v>
      </c>
      <c r="D64">
        <v>281.8</v>
      </c>
      <c r="E64" s="1">
        <v>258661.1</v>
      </c>
      <c r="F64" s="1">
        <v>24103.599999999999</v>
      </c>
      <c r="G64" s="1">
        <v>30352.799999999999</v>
      </c>
      <c r="H64" s="1">
        <v>72148.5</v>
      </c>
      <c r="I64" s="1">
        <v>132056.20000000001</v>
      </c>
      <c r="L64" s="1">
        <v>10215.5</v>
      </c>
      <c r="M64" s="1">
        <v>42825.8</v>
      </c>
      <c r="N64" s="1">
        <v>37912.800000000003</v>
      </c>
      <c r="O64" s="1">
        <v>4913</v>
      </c>
      <c r="P64" s="1">
        <v>32610.3</v>
      </c>
      <c r="Q64" s="1">
        <v>22975</v>
      </c>
      <c r="R64" s="1">
        <v>9635.4</v>
      </c>
    </row>
    <row r="65" spans="1:18" x14ac:dyDescent="0.15">
      <c r="A65" t="s">
        <v>22</v>
      </c>
      <c r="B65" s="1">
        <v>260515</v>
      </c>
      <c r="C65" s="1">
        <v>2561.5</v>
      </c>
      <c r="D65">
        <v>272</v>
      </c>
      <c r="E65" s="1">
        <v>258225.5</v>
      </c>
      <c r="F65" s="1">
        <v>23640.2</v>
      </c>
      <c r="G65" s="1">
        <v>30154.5</v>
      </c>
      <c r="H65" s="1">
        <v>73411.600000000006</v>
      </c>
      <c r="I65" s="1">
        <v>131019.3</v>
      </c>
      <c r="L65" s="1">
        <v>10892.8</v>
      </c>
      <c r="M65" s="1">
        <v>43995.4</v>
      </c>
      <c r="N65" s="1">
        <v>38917.300000000003</v>
      </c>
      <c r="O65" s="1">
        <v>5078.1000000000004</v>
      </c>
      <c r="P65" s="1">
        <v>33102.5</v>
      </c>
      <c r="Q65" s="1">
        <v>23297.599999999999</v>
      </c>
      <c r="R65" s="1">
        <v>9805</v>
      </c>
    </row>
    <row r="66" spans="1:18" x14ac:dyDescent="0.15">
      <c r="A66" t="s">
        <v>4</v>
      </c>
      <c r="B66" s="1">
        <v>262518</v>
      </c>
      <c r="C66" s="1">
        <v>2625.8</v>
      </c>
      <c r="D66">
        <v>262.7</v>
      </c>
      <c r="E66" s="1">
        <v>260155</v>
      </c>
      <c r="F66" s="1">
        <v>24120.2</v>
      </c>
      <c r="G66" s="1">
        <v>30455.7</v>
      </c>
      <c r="H66" s="1">
        <v>72852.100000000006</v>
      </c>
      <c r="I66" s="1">
        <v>132727</v>
      </c>
      <c r="L66" s="1">
        <v>10285.299999999999</v>
      </c>
      <c r="M66" s="1">
        <v>44410.3</v>
      </c>
      <c r="N66" s="1">
        <v>39325</v>
      </c>
      <c r="O66" s="1">
        <v>5085.2</v>
      </c>
      <c r="P66" s="1">
        <v>34124.9</v>
      </c>
      <c r="Q66" s="1">
        <v>24218.6</v>
      </c>
      <c r="R66" s="1">
        <v>9906.4</v>
      </c>
    </row>
    <row r="67" spans="1:18" x14ac:dyDescent="0.15">
      <c r="A67" t="s">
        <v>3</v>
      </c>
      <c r="B67" s="1">
        <v>267281.59999999998</v>
      </c>
      <c r="C67" s="1">
        <v>2528.8000000000002</v>
      </c>
      <c r="D67">
        <v>229</v>
      </c>
      <c r="E67" s="1">
        <v>264981.8</v>
      </c>
      <c r="F67" s="1">
        <v>25701.599999999999</v>
      </c>
      <c r="G67" s="1">
        <v>30200.2</v>
      </c>
      <c r="H67" s="1">
        <v>73571.7</v>
      </c>
      <c r="I67" s="1">
        <v>135508.29999999999</v>
      </c>
      <c r="L67" s="1">
        <v>9082</v>
      </c>
      <c r="M67" s="1">
        <v>44038.3</v>
      </c>
      <c r="N67" s="1">
        <v>39250.300000000003</v>
      </c>
      <c r="O67" s="1">
        <v>4788</v>
      </c>
      <c r="P67" s="1">
        <v>34956.300000000003</v>
      </c>
      <c r="Q67" s="1">
        <v>25181.3</v>
      </c>
      <c r="R67" s="1">
        <v>9775</v>
      </c>
    </row>
    <row r="68" spans="1:18" x14ac:dyDescent="0.15">
      <c r="A68" t="s">
        <v>2</v>
      </c>
      <c r="B68" s="1">
        <v>265422.7</v>
      </c>
      <c r="C68" s="1">
        <v>2491.1</v>
      </c>
      <c r="D68">
        <v>220.4</v>
      </c>
      <c r="E68" s="1">
        <v>263152</v>
      </c>
      <c r="F68" s="1">
        <v>25295.4</v>
      </c>
      <c r="G68" s="1">
        <v>30027.7</v>
      </c>
      <c r="H68" s="1">
        <v>73420.600000000006</v>
      </c>
      <c r="I68" s="1">
        <v>134408.20000000001</v>
      </c>
      <c r="L68" s="1">
        <v>9229.4</v>
      </c>
      <c r="M68" s="1">
        <v>44567.5</v>
      </c>
      <c r="N68" s="1">
        <v>39824.6</v>
      </c>
      <c r="O68" s="1">
        <v>4742.8999999999996</v>
      </c>
      <c r="P68" s="1">
        <v>35338.1</v>
      </c>
      <c r="Q68" s="1">
        <v>25746.799999999999</v>
      </c>
      <c r="R68" s="1">
        <v>9591.2999999999993</v>
      </c>
    </row>
    <row r="69" spans="1:18" x14ac:dyDescent="0.15">
      <c r="A69" t="s">
        <v>21</v>
      </c>
      <c r="B69" s="1">
        <v>265043.09999999998</v>
      </c>
      <c r="C69" s="1">
        <v>2462.4</v>
      </c>
      <c r="D69">
        <v>188.1</v>
      </c>
      <c r="E69" s="1">
        <v>262768.8</v>
      </c>
      <c r="F69" s="1">
        <v>25809.7</v>
      </c>
      <c r="G69" s="1">
        <v>30250.2</v>
      </c>
      <c r="H69" s="1">
        <v>73323.399999999994</v>
      </c>
      <c r="I69" s="1">
        <v>133385.4</v>
      </c>
      <c r="L69" s="1">
        <v>7912.7</v>
      </c>
      <c r="M69" s="1">
        <v>44163.8</v>
      </c>
      <c r="N69" s="1">
        <v>39574.5</v>
      </c>
      <c r="O69" s="1">
        <v>4589.3999999999996</v>
      </c>
      <c r="P69" s="1">
        <v>36251.1</v>
      </c>
      <c r="Q69" s="1">
        <v>26349.7</v>
      </c>
      <c r="R69" s="1">
        <v>9901.4</v>
      </c>
    </row>
    <row r="70" spans="1:18" x14ac:dyDescent="0.15">
      <c r="A70" t="s">
        <v>4</v>
      </c>
      <c r="B70" s="1">
        <v>267103.5</v>
      </c>
      <c r="C70" s="1">
        <v>2540.8000000000002</v>
      </c>
      <c r="D70">
        <v>172.9</v>
      </c>
      <c r="E70" s="1">
        <v>264735.59999999998</v>
      </c>
      <c r="F70" s="1">
        <v>27147.3</v>
      </c>
      <c r="G70" s="1">
        <v>30355</v>
      </c>
      <c r="H70" s="1">
        <v>73822.399999999994</v>
      </c>
      <c r="I70" s="1">
        <v>133410.9</v>
      </c>
      <c r="L70" s="1">
        <v>7911.5</v>
      </c>
      <c r="M70" s="1">
        <v>43347.1</v>
      </c>
      <c r="N70" s="1">
        <v>38922.5</v>
      </c>
      <c r="O70" s="1">
        <v>4424.6000000000004</v>
      </c>
      <c r="P70" s="1">
        <v>35435.599999999999</v>
      </c>
      <c r="Q70" s="1">
        <v>26140.2</v>
      </c>
      <c r="R70" s="1">
        <v>9295.4</v>
      </c>
    </row>
    <row r="71" spans="1:18" x14ac:dyDescent="0.15">
      <c r="A71" t="s">
        <v>3</v>
      </c>
      <c r="B71" s="1">
        <v>268795.40000000002</v>
      </c>
      <c r="C71" s="1">
        <v>2901.7</v>
      </c>
      <c r="D71">
        <v>217.9</v>
      </c>
      <c r="E71" s="1">
        <v>266111.7</v>
      </c>
      <c r="F71" s="1">
        <v>26511.5</v>
      </c>
      <c r="G71" s="1">
        <v>31083.8</v>
      </c>
      <c r="H71" s="1">
        <v>74106</v>
      </c>
      <c r="I71" s="1">
        <v>134410.20000000001</v>
      </c>
      <c r="L71" s="1">
        <v>6638</v>
      </c>
      <c r="M71" s="1">
        <v>45872.7</v>
      </c>
      <c r="N71" s="1">
        <v>40600.300000000003</v>
      </c>
      <c r="O71" s="1">
        <v>5272.4</v>
      </c>
      <c r="P71" s="1">
        <v>39234.699999999997</v>
      </c>
      <c r="Q71" s="1">
        <v>28513.8</v>
      </c>
      <c r="R71" s="1">
        <v>10720.9</v>
      </c>
    </row>
    <row r="72" spans="1:18" x14ac:dyDescent="0.15">
      <c r="A72" t="s">
        <v>2</v>
      </c>
      <c r="B72" s="1">
        <v>270449.8</v>
      </c>
      <c r="C72" s="1">
        <v>3120.9</v>
      </c>
      <c r="D72">
        <v>244.9</v>
      </c>
      <c r="E72" s="1">
        <v>267573.7</v>
      </c>
      <c r="F72" s="1">
        <v>26113.8</v>
      </c>
      <c r="G72" s="1">
        <v>31093.8</v>
      </c>
      <c r="H72" s="1">
        <v>74377.2</v>
      </c>
      <c r="I72" s="1">
        <v>135988.9</v>
      </c>
      <c r="L72" s="1">
        <v>5300.8</v>
      </c>
      <c r="M72" s="1">
        <v>47347.1</v>
      </c>
      <c r="N72" s="1">
        <v>41775.699999999997</v>
      </c>
      <c r="O72" s="1">
        <v>5571.5</v>
      </c>
      <c r="P72" s="1">
        <v>42046.400000000001</v>
      </c>
      <c r="Q72" s="1">
        <v>30607.7</v>
      </c>
      <c r="R72" s="1">
        <v>11438.7</v>
      </c>
    </row>
    <row r="73" spans="1:18" x14ac:dyDescent="0.15">
      <c r="A73" t="s">
        <v>20</v>
      </c>
      <c r="B73" s="1">
        <v>271792</v>
      </c>
      <c r="C73" s="1">
        <v>3196.4</v>
      </c>
      <c r="D73">
        <v>284.7</v>
      </c>
      <c r="E73" s="1">
        <v>268880.2</v>
      </c>
      <c r="F73" s="1">
        <v>26139.599999999999</v>
      </c>
      <c r="G73" s="1">
        <v>30122.3</v>
      </c>
      <c r="H73" s="1">
        <v>73582.100000000006</v>
      </c>
      <c r="I73" s="1">
        <v>139036.20000000001</v>
      </c>
      <c r="L73" s="1">
        <v>3837.4</v>
      </c>
      <c r="M73" s="1">
        <v>48339.5</v>
      </c>
      <c r="N73" s="1">
        <v>42561</v>
      </c>
      <c r="O73" s="1">
        <v>5778.6</v>
      </c>
      <c r="P73" s="1">
        <v>44502.2</v>
      </c>
      <c r="Q73" s="1">
        <v>32627.3</v>
      </c>
      <c r="R73" s="1">
        <v>11874.8</v>
      </c>
    </row>
    <row r="74" spans="1:18" x14ac:dyDescent="0.15">
      <c r="A74" t="s">
        <v>4</v>
      </c>
      <c r="B74" s="1">
        <v>274187.2</v>
      </c>
      <c r="C74" s="1">
        <v>3151.3</v>
      </c>
      <c r="D74">
        <v>301</v>
      </c>
      <c r="E74" s="1">
        <v>271336.8</v>
      </c>
      <c r="F74" s="1">
        <v>26407.8</v>
      </c>
      <c r="G74" s="1">
        <v>29770</v>
      </c>
      <c r="H74" s="1">
        <v>74230.2</v>
      </c>
      <c r="I74" s="1">
        <v>140928.79999999999</v>
      </c>
      <c r="L74" s="1">
        <v>1766.2</v>
      </c>
      <c r="M74" s="1">
        <v>48580.1</v>
      </c>
      <c r="N74" s="1">
        <v>42719</v>
      </c>
      <c r="O74" s="1">
        <v>5861.1</v>
      </c>
      <c r="P74" s="1">
        <v>46813.9</v>
      </c>
      <c r="Q74" s="1">
        <v>34753.4</v>
      </c>
      <c r="R74" s="1">
        <v>12060.5</v>
      </c>
    </row>
    <row r="75" spans="1:18" x14ac:dyDescent="0.15">
      <c r="A75" t="s">
        <v>3</v>
      </c>
      <c r="B75" s="1">
        <v>273941.7</v>
      </c>
      <c r="C75" s="1">
        <v>3214.2</v>
      </c>
      <c r="D75">
        <v>320.5</v>
      </c>
      <c r="E75" s="1">
        <v>271048</v>
      </c>
      <c r="F75" s="1">
        <v>26996.400000000001</v>
      </c>
      <c r="G75" s="1">
        <v>29404.400000000001</v>
      </c>
      <c r="H75" s="1">
        <v>72833.899999999994</v>
      </c>
      <c r="I75" s="1">
        <v>141813.20000000001</v>
      </c>
      <c r="L75" s="1">
        <v>1659.4</v>
      </c>
      <c r="M75" s="1">
        <v>49129.9</v>
      </c>
      <c r="N75" s="1">
        <v>43088.800000000003</v>
      </c>
      <c r="O75" s="1">
        <v>6041.1</v>
      </c>
      <c r="P75" s="1">
        <v>47470.5</v>
      </c>
      <c r="Q75" s="1">
        <v>35062.400000000001</v>
      </c>
      <c r="R75" s="1">
        <v>12408.1</v>
      </c>
    </row>
    <row r="76" spans="1:18" x14ac:dyDescent="0.15">
      <c r="A76" t="s">
        <v>2</v>
      </c>
      <c r="B76" s="1">
        <v>277482.7</v>
      </c>
      <c r="C76" s="1">
        <v>3344.1</v>
      </c>
      <c r="D76">
        <v>337.6</v>
      </c>
      <c r="E76" s="1">
        <v>274476.09999999998</v>
      </c>
      <c r="F76" s="1">
        <v>27983</v>
      </c>
      <c r="G76" s="1">
        <v>29398.5</v>
      </c>
      <c r="H76" s="1">
        <v>74494.5</v>
      </c>
      <c r="I76" s="1">
        <v>142600.1</v>
      </c>
      <c r="L76" s="1">
        <v>2777.3</v>
      </c>
      <c r="M76" s="1">
        <v>52044.6</v>
      </c>
      <c r="N76" s="1">
        <v>45749.5</v>
      </c>
      <c r="O76" s="1">
        <v>6295.1</v>
      </c>
      <c r="P76" s="1">
        <v>49267.3</v>
      </c>
      <c r="Q76" s="1">
        <v>36435.300000000003</v>
      </c>
      <c r="R76" s="1">
        <v>12832</v>
      </c>
    </row>
    <row r="77" spans="1:18" x14ac:dyDescent="0.15">
      <c r="A77" t="s">
        <v>19</v>
      </c>
      <c r="B77" s="1">
        <v>283218.5</v>
      </c>
      <c r="C77" s="1">
        <v>3388.1</v>
      </c>
      <c r="D77">
        <v>384.2</v>
      </c>
      <c r="E77" s="1">
        <v>280214.59999999998</v>
      </c>
      <c r="F77" s="1">
        <v>28792.5</v>
      </c>
      <c r="G77" s="1">
        <v>30408.6</v>
      </c>
      <c r="H77" s="1">
        <v>75592.800000000003</v>
      </c>
      <c r="I77" s="1">
        <v>145420.70000000001</v>
      </c>
      <c r="L77" s="1">
        <v>2511</v>
      </c>
      <c r="M77" s="1">
        <v>54650</v>
      </c>
      <c r="N77" s="1">
        <v>47977.1</v>
      </c>
      <c r="O77" s="1">
        <v>6672.9</v>
      </c>
      <c r="P77" s="1">
        <v>52139</v>
      </c>
      <c r="Q77" s="1">
        <v>38802.6</v>
      </c>
      <c r="R77" s="1">
        <v>13336.4</v>
      </c>
    </row>
    <row r="78" spans="1:18" x14ac:dyDescent="0.15">
      <c r="A78" t="s">
        <v>4</v>
      </c>
      <c r="B78" s="1">
        <v>277106.7</v>
      </c>
      <c r="C78" s="1">
        <v>3298.9</v>
      </c>
      <c r="D78">
        <v>358.9</v>
      </c>
      <c r="E78" s="1">
        <v>274166.59999999998</v>
      </c>
      <c r="F78" s="1">
        <v>25706.6</v>
      </c>
      <c r="G78" s="1">
        <v>29022.400000000001</v>
      </c>
      <c r="H78" s="1">
        <v>74513.2</v>
      </c>
      <c r="I78" s="1">
        <v>144924.4</v>
      </c>
      <c r="L78" s="1">
        <v>6176.7</v>
      </c>
      <c r="M78" s="1">
        <v>56649.1</v>
      </c>
      <c r="N78" s="1">
        <v>50127.9</v>
      </c>
      <c r="O78" s="1">
        <v>6521.2</v>
      </c>
      <c r="P78" s="1">
        <v>50472.4</v>
      </c>
      <c r="Q78" s="1">
        <v>37648.199999999997</v>
      </c>
      <c r="R78" s="1">
        <v>12824.2</v>
      </c>
    </row>
    <row r="79" spans="1:18" x14ac:dyDescent="0.15">
      <c r="A79" t="s">
        <v>3</v>
      </c>
      <c r="B79" s="1">
        <v>279864.40000000002</v>
      </c>
      <c r="C79" s="1">
        <v>3140.9</v>
      </c>
      <c r="D79">
        <v>367.8</v>
      </c>
      <c r="E79" s="1">
        <v>277091.3</v>
      </c>
      <c r="F79" s="1">
        <v>25554.6</v>
      </c>
      <c r="G79" s="1">
        <v>28913.7</v>
      </c>
      <c r="H79" s="1">
        <v>75224.800000000003</v>
      </c>
      <c r="I79" s="1">
        <v>147398.20000000001</v>
      </c>
      <c r="L79" s="1">
        <v>5332.9</v>
      </c>
      <c r="M79" s="1">
        <v>54756.2</v>
      </c>
      <c r="N79" s="1">
        <v>48572.2</v>
      </c>
      <c r="O79" s="1">
        <v>6184</v>
      </c>
      <c r="P79" s="1">
        <v>49423.3</v>
      </c>
      <c r="Q79" s="1">
        <v>36887.699999999997</v>
      </c>
      <c r="R79" s="1">
        <v>12535.6</v>
      </c>
    </row>
    <row r="80" spans="1:18" x14ac:dyDescent="0.15">
      <c r="A80" t="s">
        <v>2</v>
      </c>
      <c r="B80" s="1">
        <v>279266.7</v>
      </c>
      <c r="C80" s="1">
        <v>3061.3</v>
      </c>
      <c r="D80">
        <v>381.3</v>
      </c>
      <c r="E80" s="1">
        <v>276586.7</v>
      </c>
      <c r="F80" s="1">
        <v>25118.400000000001</v>
      </c>
      <c r="G80" s="1">
        <v>28522</v>
      </c>
      <c r="H80" s="1">
        <v>74523.199999999997</v>
      </c>
      <c r="I80" s="1">
        <v>148423.1</v>
      </c>
      <c r="L80" s="1">
        <v>8923.2000000000007</v>
      </c>
      <c r="M80" s="1">
        <v>58198.9</v>
      </c>
      <c r="N80" s="1">
        <v>51357.4</v>
      </c>
      <c r="O80" s="1">
        <v>6841.5</v>
      </c>
      <c r="P80" s="1">
        <v>49275.8</v>
      </c>
      <c r="Q80" s="1">
        <v>36387.9</v>
      </c>
      <c r="R80" s="1">
        <v>12887.9</v>
      </c>
    </row>
    <row r="81" spans="1:18" x14ac:dyDescent="0.15">
      <c r="A81" t="s">
        <v>18</v>
      </c>
      <c r="B81" s="1">
        <v>276670.59999999998</v>
      </c>
      <c r="C81" s="1">
        <v>2910.7</v>
      </c>
      <c r="D81">
        <v>353.2</v>
      </c>
      <c r="E81" s="1">
        <v>274113</v>
      </c>
      <c r="F81" s="1">
        <v>22661.599999999999</v>
      </c>
      <c r="G81" s="1">
        <v>27851.4</v>
      </c>
      <c r="H81" s="1">
        <v>75771.899999999994</v>
      </c>
      <c r="I81" s="1">
        <v>147828.1</v>
      </c>
      <c r="L81" s="1">
        <v>8370.4</v>
      </c>
      <c r="M81" s="1">
        <v>56190.400000000001</v>
      </c>
      <c r="N81" s="1">
        <v>49680</v>
      </c>
      <c r="O81" s="1">
        <v>6510.4</v>
      </c>
      <c r="P81" s="1">
        <v>47819.9</v>
      </c>
      <c r="Q81" s="1">
        <v>35073.599999999999</v>
      </c>
      <c r="R81" s="1">
        <v>12746.3</v>
      </c>
    </row>
    <row r="82" spans="1:18" x14ac:dyDescent="0.15">
      <c r="A82" t="s">
        <v>4</v>
      </c>
      <c r="B82" s="1">
        <v>275137.2</v>
      </c>
      <c r="C82" s="1">
        <v>3051.2</v>
      </c>
      <c r="D82">
        <v>364</v>
      </c>
      <c r="E82" s="1">
        <v>272450</v>
      </c>
      <c r="F82" s="1">
        <v>22535</v>
      </c>
      <c r="G82" s="1">
        <v>27349.200000000001</v>
      </c>
      <c r="H82" s="1">
        <v>75681.899999999994</v>
      </c>
      <c r="I82" s="1">
        <v>146883.79999999999</v>
      </c>
      <c r="L82" s="1">
        <v>10082.6</v>
      </c>
      <c r="M82" s="1">
        <v>56149</v>
      </c>
      <c r="N82" s="1">
        <v>49834.3</v>
      </c>
      <c r="O82" s="1">
        <v>6314.7</v>
      </c>
      <c r="P82" s="1">
        <v>46066.400000000001</v>
      </c>
      <c r="Q82" s="1">
        <v>33103.199999999997</v>
      </c>
      <c r="R82" s="1">
        <v>12963.1</v>
      </c>
    </row>
    <row r="83" spans="1:18" x14ac:dyDescent="0.15">
      <c r="A83" t="s">
        <v>3</v>
      </c>
      <c r="B83" s="1">
        <v>277511.59999999998</v>
      </c>
      <c r="C83" s="1">
        <v>3079.2</v>
      </c>
      <c r="D83">
        <v>395.4</v>
      </c>
      <c r="E83" s="1">
        <v>274827.90000000002</v>
      </c>
      <c r="F83" s="1">
        <v>22947.4</v>
      </c>
      <c r="G83" s="1">
        <v>27227.7</v>
      </c>
      <c r="H83" s="1">
        <v>76344.600000000006</v>
      </c>
      <c r="I83" s="1">
        <v>148308.20000000001</v>
      </c>
      <c r="L83" s="1">
        <v>9625.4</v>
      </c>
      <c r="M83" s="1">
        <v>56444.6</v>
      </c>
      <c r="N83" s="1">
        <v>49960.1</v>
      </c>
      <c r="O83" s="1">
        <v>6484.5</v>
      </c>
      <c r="P83" s="1">
        <v>46819.199999999997</v>
      </c>
      <c r="Q83" s="1">
        <v>34213.1</v>
      </c>
      <c r="R83" s="1">
        <v>12606.1</v>
      </c>
    </row>
    <row r="84" spans="1:18" x14ac:dyDescent="0.15">
      <c r="A84" t="s">
        <v>2</v>
      </c>
      <c r="B84" s="1">
        <v>279092.5</v>
      </c>
      <c r="C84" s="1">
        <v>3008.8</v>
      </c>
      <c r="D84">
        <v>313.39999999999998</v>
      </c>
      <c r="E84" s="1">
        <v>276397.09999999998</v>
      </c>
      <c r="F84" s="1">
        <v>23348.5</v>
      </c>
      <c r="G84" s="1">
        <v>27198.1</v>
      </c>
      <c r="H84" s="1">
        <v>77128.7</v>
      </c>
      <c r="I84" s="1">
        <v>148721.9</v>
      </c>
      <c r="L84" s="1">
        <v>9823.4</v>
      </c>
      <c r="M84" s="1">
        <v>51604.4</v>
      </c>
      <c r="N84" s="1">
        <v>46154.7</v>
      </c>
      <c r="O84" s="1">
        <v>5449.7</v>
      </c>
      <c r="P84" s="1">
        <v>41781</v>
      </c>
      <c r="Q84" s="1">
        <v>30138.2</v>
      </c>
      <c r="R84" s="1">
        <v>11642.8</v>
      </c>
    </row>
    <row r="85" spans="1:18" x14ac:dyDescent="0.15">
      <c r="A85" t="s">
        <v>17</v>
      </c>
      <c r="B85" s="1">
        <v>277438.5</v>
      </c>
      <c r="C85" s="1">
        <v>3053.4</v>
      </c>
      <c r="D85">
        <v>294.39999999999998</v>
      </c>
      <c r="E85" s="1">
        <v>274679.59999999998</v>
      </c>
      <c r="F85" s="1">
        <v>23340</v>
      </c>
      <c r="G85" s="1">
        <v>25383.200000000001</v>
      </c>
      <c r="H85" s="1">
        <v>76021.8</v>
      </c>
      <c r="I85" s="1">
        <v>149934.5</v>
      </c>
      <c r="L85" s="1">
        <v>8783.4</v>
      </c>
      <c r="M85" s="1">
        <v>49940.4</v>
      </c>
      <c r="N85" s="1">
        <v>44720.1</v>
      </c>
      <c r="O85" s="1">
        <v>5220.3</v>
      </c>
      <c r="P85" s="1">
        <v>41157</v>
      </c>
      <c r="Q85" s="1">
        <v>30103.599999999999</v>
      </c>
      <c r="R85" s="1">
        <v>11053.4</v>
      </c>
    </row>
    <row r="86" spans="1:18" x14ac:dyDescent="0.15">
      <c r="A86" t="s">
        <v>4</v>
      </c>
      <c r="B86" s="1">
        <v>278249.09999999998</v>
      </c>
      <c r="C86" s="1">
        <v>3045.6</v>
      </c>
      <c r="D86">
        <v>315.2</v>
      </c>
      <c r="E86" s="1">
        <v>275518.7</v>
      </c>
      <c r="F86" s="1">
        <v>23538.6</v>
      </c>
      <c r="G86" s="1">
        <v>25733.1</v>
      </c>
      <c r="H86" s="1">
        <v>77117.600000000006</v>
      </c>
      <c r="I86" s="1">
        <v>149129.5</v>
      </c>
      <c r="L86" s="1">
        <v>7965.4</v>
      </c>
      <c r="M86" s="1">
        <v>51073</v>
      </c>
      <c r="N86" s="1">
        <v>45412.3</v>
      </c>
      <c r="O86" s="1">
        <v>5660.7</v>
      </c>
      <c r="P86" s="1">
        <v>43107.6</v>
      </c>
      <c r="Q86" s="1">
        <v>31744.799999999999</v>
      </c>
      <c r="R86" s="1">
        <v>11362.8</v>
      </c>
    </row>
    <row r="87" spans="1:18" x14ac:dyDescent="0.15">
      <c r="A87" t="s">
        <v>3</v>
      </c>
      <c r="B87" s="1">
        <v>278385.59999999998</v>
      </c>
      <c r="C87" s="1">
        <v>3236.1</v>
      </c>
      <c r="D87">
        <v>274.2</v>
      </c>
      <c r="E87" s="1">
        <v>275423.7</v>
      </c>
      <c r="F87" s="1">
        <v>23753</v>
      </c>
      <c r="G87" s="1">
        <v>25675.3</v>
      </c>
      <c r="H87" s="1">
        <v>76549.2</v>
      </c>
      <c r="I87" s="1">
        <v>149446.20000000001</v>
      </c>
      <c r="L87" s="1">
        <v>7450.9</v>
      </c>
      <c r="M87" s="1">
        <v>51690.1</v>
      </c>
      <c r="N87" s="1">
        <v>46525.7</v>
      </c>
      <c r="O87" s="1">
        <v>5164.3</v>
      </c>
      <c r="P87" s="1">
        <v>44239.1</v>
      </c>
      <c r="Q87" s="1">
        <v>32859.4</v>
      </c>
      <c r="R87" s="1">
        <v>11379.7</v>
      </c>
    </row>
    <row r="88" spans="1:18" x14ac:dyDescent="0.15">
      <c r="A88" t="s">
        <v>2</v>
      </c>
      <c r="B88" s="1">
        <v>278192.7</v>
      </c>
      <c r="C88" s="1">
        <v>2946.9</v>
      </c>
      <c r="D88">
        <v>257.60000000000002</v>
      </c>
      <c r="E88" s="1">
        <v>275503.40000000002</v>
      </c>
      <c r="F88" s="1">
        <v>23531.5</v>
      </c>
      <c r="G88" s="1">
        <v>24579</v>
      </c>
      <c r="H88" s="1">
        <v>77107.8</v>
      </c>
      <c r="I88" s="1">
        <v>150285.20000000001</v>
      </c>
      <c r="L88" s="1">
        <v>7542.1</v>
      </c>
      <c r="M88" s="1">
        <v>51969.5</v>
      </c>
      <c r="N88" s="1">
        <v>46581.7</v>
      </c>
      <c r="O88" s="1">
        <v>5387.8</v>
      </c>
      <c r="P88" s="1">
        <v>44427.4</v>
      </c>
      <c r="Q88" s="1">
        <v>33318.6</v>
      </c>
      <c r="R88" s="1">
        <v>11108.8</v>
      </c>
    </row>
    <row r="89" spans="1:18" x14ac:dyDescent="0.15">
      <c r="A89" t="s">
        <v>16</v>
      </c>
      <c r="B89" s="1">
        <v>278701.09999999998</v>
      </c>
      <c r="C89" s="1">
        <v>2838.5</v>
      </c>
      <c r="D89">
        <v>252.9</v>
      </c>
      <c r="E89" s="1">
        <v>276115.40000000002</v>
      </c>
      <c r="F89" s="1">
        <v>25012.3</v>
      </c>
      <c r="G89" s="1">
        <v>24851.1</v>
      </c>
      <c r="H89" s="1">
        <v>76232.399999999994</v>
      </c>
      <c r="I89" s="1">
        <v>150019.6</v>
      </c>
      <c r="L89" s="1">
        <v>8447.9</v>
      </c>
      <c r="M89" s="1">
        <v>53961.3</v>
      </c>
      <c r="N89" s="1">
        <v>48416.9</v>
      </c>
      <c r="O89" s="1">
        <v>5544.4</v>
      </c>
      <c r="P89" s="1">
        <v>45513.4</v>
      </c>
      <c r="Q89" s="1">
        <v>34859.800000000003</v>
      </c>
      <c r="R89" s="1">
        <v>10653.5</v>
      </c>
    </row>
    <row r="90" spans="1:18" x14ac:dyDescent="0.15">
      <c r="A90" t="s">
        <v>4</v>
      </c>
      <c r="B90" s="1">
        <v>276882.3</v>
      </c>
      <c r="C90" s="1">
        <v>2775</v>
      </c>
      <c r="D90">
        <v>250.4</v>
      </c>
      <c r="E90" s="1">
        <v>274357.7</v>
      </c>
      <c r="F90" s="1">
        <v>24104.400000000001</v>
      </c>
      <c r="G90" s="1">
        <v>24673.9</v>
      </c>
      <c r="H90" s="1">
        <v>75487.899999999994</v>
      </c>
      <c r="I90" s="1">
        <v>150091.5</v>
      </c>
      <c r="L90" s="1">
        <v>8214.1</v>
      </c>
      <c r="M90" s="1">
        <v>54767.3</v>
      </c>
      <c r="N90" s="1">
        <v>49245.2</v>
      </c>
      <c r="O90" s="1">
        <v>5522.1</v>
      </c>
      <c r="P90" s="1">
        <v>46553.1</v>
      </c>
      <c r="Q90" s="1">
        <v>36009.699999999997</v>
      </c>
      <c r="R90" s="1">
        <v>10543.4</v>
      </c>
    </row>
    <row r="91" spans="1:18" x14ac:dyDescent="0.15">
      <c r="A91" t="s">
        <v>3</v>
      </c>
      <c r="B91" s="1">
        <v>276173.59999999998</v>
      </c>
      <c r="C91" s="1">
        <v>2793.3</v>
      </c>
      <c r="D91">
        <v>265.2</v>
      </c>
      <c r="E91" s="1">
        <v>273645.5</v>
      </c>
      <c r="F91" s="1">
        <v>24887.9</v>
      </c>
      <c r="G91" s="1">
        <v>23977.9</v>
      </c>
      <c r="H91" s="1">
        <v>75672.399999999994</v>
      </c>
      <c r="I91" s="1">
        <v>149107.20000000001</v>
      </c>
      <c r="L91" s="1">
        <v>7377.3</v>
      </c>
      <c r="M91" s="1">
        <v>55765.3</v>
      </c>
      <c r="N91" s="1">
        <v>49881.2</v>
      </c>
      <c r="O91" s="1">
        <v>5884.1</v>
      </c>
      <c r="P91" s="1">
        <v>48388</v>
      </c>
      <c r="Q91" s="1">
        <v>37525.599999999999</v>
      </c>
      <c r="R91" s="1">
        <v>10862.4</v>
      </c>
    </row>
    <row r="92" spans="1:18" x14ac:dyDescent="0.15">
      <c r="A92" t="s">
        <v>2</v>
      </c>
      <c r="B92" s="1">
        <v>277925.40000000002</v>
      </c>
      <c r="C92" s="1">
        <v>2880.4</v>
      </c>
      <c r="D92">
        <v>284.8</v>
      </c>
      <c r="E92" s="1">
        <v>275329.90000000002</v>
      </c>
      <c r="F92" s="1">
        <v>25816.6</v>
      </c>
      <c r="G92" s="1">
        <v>24232.400000000001</v>
      </c>
      <c r="H92" s="1">
        <v>75673.8</v>
      </c>
      <c r="I92" s="1">
        <v>149607.20000000001</v>
      </c>
      <c r="L92" s="1">
        <v>5454.6</v>
      </c>
      <c r="M92" s="1">
        <v>56643.6</v>
      </c>
      <c r="N92" s="1">
        <v>50637.1</v>
      </c>
      <c r="O92" s="1">
        <v>6006.5</v>
      </c>
      <c r="P92" s="1">
        <v>51189</v>
      </c>
      <c r="Q92" s="1">
        <v>40102</v>
      </c>
      <c r="R92" s="1">
        <v>11087</v>
      </c>
    </row>
    <row r="93" spans="1:18" x14ac:dyDescent="0.15">
      <c r="A93" t="s">
        <v>15</v>
      </c>
      <c r="B93" s="1">
        <v>280521.5</v>
      </c>
      <c r="C93" s="1">
        <v>2872.3</v>
      </c>
      <c r="D93">
        <v>284.3</v>
      </c>
      <c r="E93" s="1">
        <v>277933.5</v>
      </c>
      <c r="F93" s="1">
        <v>27078.7</v>
      </c>
      <c r="G93" s="1">
        <v>24658.7</v>
      </c>
      <c r="H93" s="1">
        <v>76621.600000000006</v>
      </c>
      <c r="I93" s="1">
        <v>149574.5</v>
      </c>
      <c r="L93" s="1">
        <v>3694.2</v>
      </c>
      <c r="M93" s="1">
        <v>55313.2</v>
      </c>
      <c r="N93" s="1">
        <v>49413.8</v>
      </c>
      <c r="O93" s="1">
        <v>5899.4</v>
      </c>
      <c r="P93" s="1">
        <v>51619</v>
      </c>
      <c r="Q93" s="1">
        <v>40059.199999999997</v>
      </c>
      <c r="R93" s="1">
        <v>11559.8</v>
      </c>
    </row>
    <row r="94" spans="1:18" x14ac:dyDescent="0.15">
      <c r="A94" t="s">
        <v>4</v>
      </c>
      <c r="B94" s="1">
        <v>279951.09999999998</v>
      </c>
      <c r="C94" s="1">
        <v>2783.5</v>
      </c>
      <c r="D94">
        <v>281.89999999999998</v>
      </c>
      <c r="E94" s="1">
        <v>277449.5</v>
      </c>
      <c r="F94" s="1">
        <v>25883</v>
      </c>
      <c r="G94" s="1">
        <v>23969.200000000001</v>
      </c>
      <c r="H94" s="1">
        <v>75594.8</v>
      </c>
      <c r="I94" s="1">
        <v>152002.5</v>
      </c>
      <c r="L94" s="1">
        <v>2325.9</v>
      </c>
      <c r="M94" s="1">
        <v>53021.8</v>
      </c>
      <c r="N94" s="1">
        <v>46958.6</v>
      </c>
      <c r="O94" s="1">
        <v>6063.2</v>
      </c>
      <c r="P94" s="1">
        <v>50695.9</v>
      </c>
      <c r="Q94" s="1">
        <v>39029.4</v>
      </c>
      <c r="R94" s="1">
        <v>11666.5</v>
      </c>
    </row>
    <row r="95" spans="1:18" x14ac:dyDescent="0.15">
      <c r="A95" t="s">
        <v>3</v>
      </c>
      <c r="B95" s="1">
        <v>277671.8</v>
      </c>
      <c r="C95" s="1">
        <v>2756.6</v>
      </c>
      <c r="D95">
        <v>251.8</v>
      </c>
      <c r="E95" s="1">
        <v>275166.90000000002</v>
      </c>
      <c r="F95" s="1">
        <v>24717.5</v>
      </c>
      <c r="G95" s="1">
        <v>23600.5</v>
      </c>
      <c r="H95" s="1">
        <v>76221</v>
      </c>
      <c r="I95" s="1">
        <v>150627.9</v>
      </c>
      <c r="L95" s="1">
        <v>2601.1</v>
      </c>
      <c r="M95" s="1">
        <v>51322.7</v>
      </c>
      <c r="N95" s="1">
        <v>45314.8</v>
      </c>
      <c r="O95" s="1">
        <v>6007.9</v>
      </c>
      <c r="P95" s="1">
        <v>48721.599999999999</v>
      </c>
      <c r="Q95" s="1">
        <v>37254.199999999997</v>
      </c>
      <c r="R95" s="1">
        <v>11467.4</v>
      </c>
    </row>
    <row r="96" spans="1:18" x14ac:dyDescent="0.15">
      <c r="A96" t="s">
        <v>2</v>
      </c>
      <c r="B96" s="1">
        <v>277232.8</v>
      </c>
      <c r="C96" s="1">
        <v>1926.2</v>
      </c>
      <c r="D96">
        <v>267.7</v>
      </c>
      <c r="E96" s="1">
        <v>275574.3</v>
      </c>
      <c r="F96" s="1">
        <v>24523.200000000001</v>
      </c>
      <c r="G96" s="1">
        <v>23759.9</v>
      </c>
      <c r="H96" s="1">
        <v>75420.899999999994</v>
      </c>
      <c r="I96" s="1">
        <v>151870.29999999999</v>
      </c>
      <c r="L96" s="1">
        <v>4221.7</v>
      </c>
      <c r="M96" s="1">
        <v>50749.2</v>
      </c>
      <c r="N96" s="1">
        <v>44762.400000000001</v>
      </c>
      <c r="O96" s="1">
        <v>5986.9</v>
      </c>
      <c r="P96" s="1">
        <v>46527.5</v>
      </c>
      <c r="Q96" s="1">
        <v>36378.300000000003</v>
      </c>
      <c r="R96" s="1">
        <v>10149.200000000001</v>
      </c>
    </row>
    <row r="97" spans="1:18" x14ac:dyDescent="0.15">
      <c r="A97" t="s">
        <v>14</v>
      </c>
      <c r="B97" s="1">
        <v>276600.59999999998</v>
      </c>
      <c r="C97" s="1">
        <v>2523.1999999999998</v>
      </c>
      <c r="D97">
        <v>292.10000000000002</v>
      </c>
      <c r="E97" s="1">
        <v>274369.5</v>
      </c>
      <c r="F97" s="1">
        <v>24266.9</v>
      </c>
      <c r="G97" s="1">
        <v>22590.799999999999</v>
      </c>
      <c r="H97" s="1">
        <v>75082.5</v>
      </c>
      <c r="I97" s="1">
        <v>152429.29999999999</v>
      </c>
      <c r="L97" s="1">
        <v>6301.6</v>
      </c>
      <c r="M97" s="1">
        <v>54000.7</v>
      </c>
      <c r="N97" s="1">
        <v>47720.800000000003</v>
      </c>
      <c r="O97" s="1">
        <v>6280</v>
      </c>
      <c r="P97" s="1">
        <v>47699.1</v>
      </c>
      <c r="Q97" s="1">
        <v>36692.5</v>
      </c>
      <c r="R97" s="1">
        <v>11006.6</v>
      </c>
    </row>
    <row r="98" spans="1:18" x14ac:dyDescent="0.15">
      <c r="A98" t="s">
        <v>4</v>
      </c>
      <c r="B98" s="1">
        <v>277917</v>
      </c>
      <c r="C98" s="1">
        <v>2845.6</v>
      </c>
      <c r="D98">
        <v>275.60000000000002</v>
      </c>
      <c r="E98" s="1">
        <v>275347</v>
      </c>
      <c r="F98" s="1">
        <v>24185.1</v>
      </c>
      <c r="G98" s="1">
        <v>22202.1</v>
      </c>
      <c r="H98" s="1">
        <v>76159.199999999997</v>
      </c>
      <c r="I98" s="1">
        <v>152800.5</v>
      </c>
      <c r="L98" s="1">
        <v>7099.4</v>
      </c>
      <c r="M98" s="1">
        <v>56133.1</v>
      </c>
      <c r="N98" s="1">
        <v>49524.6</v>
      </c>
      <c r="O98" s="1">
        <v>6608.5</v>
      </c>
      <c r="P98" s="1">
        <v>49033.599999999999</v>
      </c>
      <c r="Q98" s="1">
        <v>37374.6</v>
      </c>
      <c r="R98" s="1">
        <v>11659</v>
      </c>
    </row>
    <row r="99" spans="1:18" x14ac:dyDescent="0.15">
      <c r="A99" t="s">
        <v>3</v>
      </c>
      <c r="B99" s="1">
        <v>279044</v>
      </c>
      <c r="C99" s="1">
        <v>2899.9</v>
      </c>
      <c r="D99">
        <v>264.8</v>
      </c>
      <c r="E99" s="1">
        <v>276408.8</v>
      </c>
      <c r="F99" s="1">
        <v>24405.7</v>
      </c>
      <c r="G99" s="1">
        <v>21918.1</v>
      </c>
      <c r="H99" s="1">
        <v>76146.5</v>
      </c>
      <c r="I99" s="1">
        <v>153938.5</v>
      </c>
      <c r="L99" s="1">
        <v>5660.1</v>
      </c>
      <c r="M99" s="1">
        <v>54813.8</v>
      </c>
      <c r="N99" s="1">
        <v>48642.5</v>
      </c>
      <c r="O99" s="1">
        <v>6171.3</v>
      </c>
      <c r="P99" s="1">
        <v>49153.7</v>
      </c>
      <c r="Q99" s="1">
        <v>37847.699999999997</v>
      </c>
      <c r="R99" s="1">
        <v>11306</v>
      </c>
    </row>
    <row r="100" spans="1:18" x14ac:dyDescent="0.15">
      <c r="A100" t="s">
        <v>2</v>
      </c>
      <c r="B100" s="1">
        <v>277323.3</v>
      </c>
      <c r="C100" s="1">
        <v>2974.2</v>
      </c>
      <c r="D100">
        <v>279.60000000000002</v>
      </c>
      <c r="E100" s="1">
        <v>274628.8</v>
      </c>
      <c r="F100" s="1">
        <v>24145.599999999999</v>
      </c>
      <c r="G100" s="1">
        <v>21599</v>
      </c>
      <c r="H100" s="1">
        <v>75512.2</v>
      </c>
      <c r="I100" s="1">
        <v>153371.9</v>
      </c>
      <c r="L100" s="1">
        <v>6627.3</v>
      </c>
      <c r="M100" s="1">
        <v>58263.199999999997</v>
      </c>
      <c r="N100" s="1">
        <v>51924.800000000003</v>
      </c>
      <c r="O100" s="1">
        <v>6338.4</v>
      </c>
      <c r="P100" s="1">
        <v>51635.9</v>
      </c>
      <c r="Q100" s="1">
        <v>39696.699999999997</v>
      </c>
      <c r="R100" s="1">
        <v>11939.2</v>
      </c>
    </row>
    <row r="101" spans="1:18" x14ac:dyDescent="0.15">
      <c r="A101" t="s">
        <v>13</v>
      </c>
      <c r="B101" s="1">
        <v>276177.7</v>
      </c>
      <c r="C101" s="1">
        <v>3165.4</v>
      </c>
      <c r="D101">
        <v>652</v>
      </c>
      <c r="E101" s="1">
        <v>273664.2</v>
      </c>
      <c r="F101" s="1">
        <v>23793</v>
      </c>
      <c r="G101" s="1">
        <v>21132.2</v>
      </c>
      <c r="H101" s="1">
        <v>74836</v>
      </c>
      <c r="I101" s="1">
        <v>153903</v>
      </c>
      <c r="L101" s="1">
        <v>5371.4</v>
      </c>
      <c r="M101" s="1">
        <v>57431.4</v>
      </c>
      <c r="N101" s="1">
        <v>50284.6</v>
      </c>
      <c r="O101" s="1">
        <v>7146.9</v>
      </c>
      <c r="P101" s="1">
        <v>52060.1</v>
      </c>
      <c r="Q101" s="1">
        <v>40019.300000000003</v>
      </c>
      <c r="R101" s="1">
        <v>12040.7</v>
      </c>
    </row>
    <row r="102" spans="1:18" x14ac:dyDescent="0.15">
      <c r="A102" t="s">
        <v>204</v>
      </c>
      <c r="B102" s="1">
        <v>274835.59999999998</v>
      </c>
      <c r="C102" s="1">
        <v>1982.3</v>
      </c>
      <c r="D102">
        <v>487.1</v>
      </c>
      <c r="E102" s="1">
        <v>273340.3</v>
      </c>
      <c r="F102" s="1">
        <v>24458.799999999999</v>
      </c>
      <c r="G102" s="1">
        <v>20936.3</v>
      </c>
      <c r="H102" s="1">
        <v>75282.5</v>
      </c>
      <c r="I102" s="1">
        <v>152662.79999999999</v>
      </c>
      <c r="L102" s="1">
        <v>8015.7</v>
      </c>
      <c r="M102" s="1">
        <v>57814.6</v>
      </c>
      <c r="N102" s="1">
        <v>51143.6</v>
      </c>
      <c r="O102" s="1">
        <v>6671</v>
      </c>
      <c r="P102" s="1">
        <v>49798.9</v>
      </c>
      <c r="Q102" s="1">
        <v>40216.199999999997</v>
      </c>
      <c r="R102" s="1">
        <v>9582.7999999999993</v>
      </c>
    </row>
    <row r="103" spans="1:18" x14ac:dyDescent="0.15">
      <c r="A103" t="s">
        <v>203</v>
      </c>
      <c r="B103" s="1">
        <v>275383.8</v>
      </c>
      <c r="C103" s="1">
        <v>2777.5</v>
      </c>
      <c r="D103">
        <v>732</v>
      </c>
      <c r="E103" s="1">
        <v>273338.2</v>
      </c>
      <c r="F103" s="1">
        <v>24464.799999999999</v>
      </c>
      <c r="G103" s="1">
        <v>21012.799999999999</v>
      </c>
      <c r="H103" s="1">
        <v>73557.3</v>
      </c>
      <c r="I103" s="1">
        <v>154303.29999999999</v>
      </c>
      <c r="L103" s="1">
        <v>8553.4</v>
      </c>
      <c r="M103" s="1">
        <v>59377.2</v>
      </c>
      <c r="N103" s="1">
        <v>52306.7</v>
      </c>
      <c r="O103" s="1">
        <v>7070.5</v>
      </c>
      <c r="P103" s="1">
        <v>50823.8</v>
      </c>
      <c r="Q103" s="1">
        <v>40186.300000000003</v>
      </c>
      <c r="R103" s="1">
        <v>10637.5</v>
      </c>
    </row>
    <row r="104" spans="1:18" x14ac:dyDescent="0.15">
      <c r="A104" t="s">
        <v>202</v>
      </c>
      <c r="B104" s="1">
        <v>277557.7</v>
      </c>
      <c r="C104" s="1">
        <v>3176</v>
      </c>
      <c r="D104">
        <v>718.6</v>
      </c>
      <c r="E104" s="1">
        <v>275100.3</v>
      </c>
      <c r="F104" s="1">
        <v>24645</v>
      </c>
      <c r="G104" s="1">
        <v>20699.900000000001</v>
      </c>
      <c r="H104" s="1">
        <v>74606</v>
      </c>
      <c r="I104" s="1">
        <v>155149.5</v>
      </c>
      <c r="L104" s="1">
        <v>9809.7000000000007</v>
      </c>
      <c r="M104" s="1">
        <v>60675.5</v>
      </c>
      <c r="N104" s="1">
        <v>53806.7</v>
      </c>
      <c r="O104" s="1">
        <v>6868.8</v>
      </c>
      <c r="P104" s="1">
        <v>50865.7</v>
      </c>
      <c r="Q104" s="1">
        <v>39368</v>
      </c>
      <c r="R104" s="1">
        <v>11497.7</v>
      </c>
    </row>
    <row r="105" spans="1:18" x14ac:dyDescent="0.15">
      <c r="A105" t="s">
        <v>12</v>
      </c>
      <c r="B105" s="1">
        <v>278797.2</v>
      </c>
      <c r="C105" s="1">
        <v>3170.5</v>
      </c>
      <c r="D105">
        <v>761.1</v>
      </c>
      <c r="E105" s="1">
        <v>276387.8</v>
      </c>
      <c r="F105" s="1">
        <v>24902.6</v>
      </c>
      <c r="G105" s="1">
        <v>20381.599999999999</v>
      </c>
      <c r="H105" s="1">
        <v>75608.5</v>
      </c>
      <c r="I105" s="1">
        <v>155495.20000000001</v>
      </c>
      <c r="L105" s="1">
        <v>10372.9</v>
      </c>
      <c r="M105" s="1">
        <v>63606.1</v>
      </c>
      <c r="N105" s="1">
        <v>56176.9</v>
      </c>
      <c r="O105" s="1">
        <v>7429.1</v>
      </c>
      <c r="P105" s="1">
        <v>53233.2</v>
      </c>
      <c r="Q105" s="1">
        <v>41681.599999999999</v>
      </c>
      <c r="R105" s="1">
        <v>11551.5</v>
      </c>
    </row>
    <row r="106" spans="1:18" x14ac:dyDescent="0.15">
      <c r="A106" t="s">
        <v>4</v>
      </c>
      <c r="B106" s="1">
        <v>278182.8</v>
      </c>
      <c r="C106" s="1">
        <v>3380.2</v>
      </c>
      <c r="D106">
        <v>809.8</v>
      </c>
      <c r="E106" s="1">
        <v>275612.40000000002</v>
      </c>
      <c r="F106" s="1">
        <v>24722.3</v>
      </c>
      <c r="G106" s="1">
        <v>20053.5</v>
      </c>
      <c r="H106" s="1">
        <v>74376.600000000006</v>
      </c>
      <c r="I106" s="1">
        <v>156459.9</v>
      </c>
      <c r="L106" s="1">
        <v>10219</v>
      </c>
      <c r="M106" s="1">
        <v>66090.399999999994</v>
      </c>
      <c r="N106" s="1">
        <v>58236.800000000003</v>
      </c>
      <c r="O106" s="1">
        <v>7853.6</v>
      </c>
      <c r="P106" s="1">
        <v>55871.4</v>
      </c>
      <c r="Q106" s="1">
        <v>43579</v>
      </c>
      <c r="R106" s="1">
        <v>12292.3</v>
      </c>
    </row>
    <row r="107" spans="1:18" x14ac:dyDescent="0.15">
      <c r="A107" t="s">
        <v>203</v>
      </c>
      <c r="B107" s="1">
        <v>279206</v>
      </c>
      <c r="C107" s="1">
        <v>3508.4</v>
      </c>
      <c r="D107">
        <v>838.2</v>
      </c>
      <c r="E107" s="1">
        <v>276535.8</v>
      </c>
      <c r="F107" s="1">
        <v>25211.9</v>
      </c>
      <c r="G107" s="1">
        <v>19838.2</v>
      </c>
      <c r="H107" s="1">
        <v>75269.100000000006</v>
      </c>
      <c r="I107" s="1">
        <v>156216.6</v>
      </c>
      <c r="L107" s="1">
        <v>9033.2999999999993</v>
      </c>
      <c r="M107" s="1">
        <v>67179.7</v>
      </c>
      <c r="N107" s="1">
        <v>59025.1</v>
      </c>
      <c r="O107" s="1">
        <v>8154.5</v>
      </c>
      <c r="P107" s="1">
        <v>58146.400000000001</v>
      </c>
      <c r="Q107" s="1">
        <v>45590.400000000001</v>
      </c>
      <c r="R107" s="1">
        <v>12556</v>
      </c>
    </row>
    <row r="108" spans="1:18" x14ac:dyDescent="0.15">
      <c r="A108" t="s">
        <v>202</v>
      </c>
      <c r="B108" s="1">
        <v>277410.40000000002</v>
      </c>
      <c r="C108" s="1">
        <v>3564</v>
      </c>
      <c r="D108">
        <v>801.6</v>
      </c>
      <c r="E108" s="1">
        <v>274648</v>
      </c>
      <c r="F108" s="1">
        <v>24562.9</v>
      </c>
      <c r="G108" s="1">
        <v>19491.8</v>
      </c>
      <c r="H108" s="1">
        <v>74741.399999999994</v>
      </c>
      <c r="I108" s="1">
        <v>155852</v>
      </c>
      <c r="L108" s="1">
        <v>8837.2000000000007</v>
      </c>
      <c r="M108" s="1">
        <v>68041.600000000006</v>
      </c>
      <c r="N108" s="1">
        <v>59548.5</v>
      </c>
      <c r="O108" s="1">
        <v>8493.2000000000007</v>
      </c>
      <c r="P108" s="1">
        <v>59204.5</v>
      </c>
      <c r="Q108" s="1">
        <v>46583.7</v>
      </c>
      <c r="R108" s="1">
        <v>12620.8</v>
      </c>
    </row>
    <row r="109" spans="1:18" x14ac:dyDescent="0.15">
      <c r="A109" t="s">
        <v>11</v>
      </c>
      <c r="B109" s="1">
        <v>277367.7</v>
      </c>
      <c r="C109" s="1">
        <v>3416.1</v>
      </c>
      <c r="D109">
        <v>841.8</v>
      </c>
      <c r="E109" s="1">
        <v>274793.3</v>
      </c>
      <c r="F109" s="1">
        <v>23985.3</v>
      </c>
      <c r="G109" s="1">
        <v>20263.2</v>
      </c>
      <c r="H109" s="1">
        <v>73463</v>
      </c>
      <c r="I109" s="1">
        <v>157081.79999999999</v>
      </c>
      <c r="L109" s="1">
        <v>7533.1</v>
      </c>
      <c r="M109" s="1">
        <v>66713.399999999994</v>
      </c>
      <c r="N109" s="1">
        <v>58383.4</v>
      </c>
      <c r="O109" s="1">
        <v>8330</v>
      </c>
      <c r="P109" s="1">
        <v>59180.3</v>
      </c>
      <c r="Q109" s="1">
        <v>46908.800000000003</v>
      </c>
      <c r="R109" s="1">
        <v>12271.5</v>
      </c>
    </row>
    <row r="110" spans="1:18" x14ac:dyDescent="0.15">
      <c r="A110" t="s">
        <v>204</v>
      </c>
      <c r="B110" s="1">
        <v>279050.2</v>
      </c>
      <c r="C110" s="1">
        <v>3268.1</v>
      </c>
      <c r="D110">
        <v>896.6</v>
      </c>
      <c r="E110" s="1">
        <v>276678.7</v>
      </c>
      <c r="F110" s="1">
        <v>24262.9</v>
      </c>
      <c r="G110" s="1">
        <v>20512.2</v>
      </c>
      <c r="H110" s="1">
        <v>73838.5</v>
      </c>
      <c r="I110" s="1">
        <v>158065.1</v>
      </c>
      <c r="L110" s="1">
        <v>7129.2</v>
      </c>
      <c r="M110" s="1">
        <v>69912.3</v>
      </c>
      <c r="N110" s="1">
        <v>60974.5</v>
      </c>
      <c r="O110" s="1">
        <v>8937.7999999999993</v>
      </c>
      <c r="P110" s="1">
        <v>62783.1</v>
      </c>
      <c r="Q110" s="1">
        <v>50618.1</v>
      </c>
      <c r="R110" s="1">
        <v>12165</v>
      </c>
    </row>
    <row r="111" spans="1:18" x14ac:dyDescent="0.15">
      <c r="A111" t="s">
        <v>203</v>
      </c>
      <c r="B111" s="1">
        <v>280396</v>
      </c>
      <c r="C111" s="1">
        <v>3319.4</v>
      </c>
      <c r="D111">
        <v>951.4</v>
      </c>
      <c r="E111" s="1">
        <v>278028.09999999998</v>
      </c>
      <c r="F111" s="1">
        <v>24636.799999999999</v>
      </c>
      <c r="G111" s="1">
        <v>20651.2</v>
      </c>
      <c r="H111" s="1">
        <v>74206.399999999994</v>
      </c>
      <c r="I111" s="1">
        <v>158533.70000000001</v>
      </c>
      <c r="L111" s="1">
        <v>5393.9</v>
      </c>
      <c r="M111" s="1">
        <v>72831.3</v>
      </c>
      <c r="N111" s="1">
        <v>63419.5</v>
      </c>
      <c r="O111" s="1">
        <v>9411.7999999999993</v>
      </c>
      <c r="P111" s="1">
        <v>67437.5</v>
      </c>
      <c r="Q111" s="1">
        <v>54397</v>
      </c>
      <c r="R111" s="1">
        <v>13040.5</v>
      </c>
    </row>
    <row r="112" spans="1:18" x14ac:dyDescent="0.15">
      <c r="A112" t="s">
        <v>202</v>
      </c>
      <c r="B112" s="1">
        <v>281283.09999999998</v>
      </c>
      <c r="C112" s="1">
        <v>3281.3</v>
      </c>
      <c r="D112">
        <v>996.3</v>
      </c>
      <c r="E112" s="1">
        <v>278998.09999999998</v>
      </c>
      <c r="F112" s="1">
        <v>24054.6</v>
      </c>
      <c r="G112" s="1">
        <v>20744.400000000001</v>
      </c>
      <c r="H112" s="1">
        <v>74693.3</v>
      </c>
      <c r="I112" s="1">
        <v>159505.9</v>
      </c>
      <c r="L112" s="1">
        <v>7609.9</v>
      </c>
      <c r="M112" s="1">
        <v>77785.2</v>
      </c>
      <c r="N112" s="1">
        <v>67399.199999999997</v>
      </c>
      <c r="O112" s="1">
        <v>10386</v>
      </c>
      <c r="P112" s="1">
        <v>70175.3</v>
      </c>
      <c r="Q112" s="1">
        <v>57040</v>
      </c>
      <c r="R112" s="1">
        <v>13135.3</v>
      </c>
    </row>
    <row r="113" spans="1:18" x14ac:dyDescent="0.15">
      <c r="A113" t="s">
        <v>10</v>
      </c>
      <c r="B113" s="1">
        <v>282487.3</v>
      </c>
      <c r="C113" s="1">
        <v>2457.1</v>
      </c>
      <c r="D113">
        <v>650.79999999999995</v>
      </c>
      <c r="E113" s="1">
        <v>280681</v>
      </c>
      <c r="F113" s="1">
        <v>23941.7</v>
      </c>
      <c r="G113" s="1">
        <v>21208.1</v>
      </c>
      <c r="H113" s="1">
        <v>75868.800000000003</v>
      </c>
      <c r="I113" s="1">
        <v>159662.39999999999</v>
      </c>
      <c r="L113" s="1">
        <v>5679.1</v>
      </c>
      <c r="M113" s="1">
        <v>78915.100000000006</v>
      </c>
      <c r="N113" s="1">
        <v>68754.2</v>
      </c>
      <c r="O113" s="1">
        <v>10160.9</v>
      </c>
      <c r="P113" s="1">
        <v>73236</v>
      </c>
      <c r="Q113" s="1">
        <v>60371.3</v>
      </c>
      <c r="R113" s="1">
        <v>12864.6</v>
      </c>
    </row>
    <row r="114" spans="1:18" x14ac:dyDescent="0.15">
      <c r="A114" t="s">
        <v>204</v>
      </c>
      <c r="B114" s="1">
        <v>283594.5</v>
      </c>
      <c r="C114" s="1">
        <v>2551.6999999999998</v>
      </c>
      <c r="D114">
        <v>710.9</v>
      </c>
      <c r="E114" s="1">
        <v>281753.7</v>
      </c>
      <c r="F114" s="1">
        <v>23366.7</v>
      </c>
      <c r="G114" s="1">
        <v>21495.8</v>
      </c>
      <c r="H114" s="1">
        <v>75356.100000000006</v>
      </c>
      <c r="I114" s="1">
        <v>161535.1</v>
      </c>
      <c r="L114" s="1">
        <v>5571.7</v>
      </c>
      <c r="M114" s="1">
        <v>79932.2</v>
      </c>
      <c r="N114" s="1">
        <v>70129.7</v>
      </c>
      <c r="O114" s="1">
        <v>9802.6</v>
      </c>
      <c r="P114" s="1">
        <v>74360.5</v>
      </c>
      <c r="Q114" s="1">
        <v>61237.8</v>
      </c>
      <c r="R114" s="1">
        <v>13122.7</v>
      </c>
    </row>
    <row r="115" spans="1:18" x14ac:dyDescent="0.15">
      <c r="A115" t="s">
        <v>203</v>
      </c>
      <c r="B115" s="1">
        <v>281859.7</v>
      </c>
      <c r="C115" s="1">
        <v>2493.9</v>
      </c>
      <c r="D115">
        <v>700.7</v>
      </c>
      <c r="E115" s="1">
        <v>280066.40000000002</v>
      </c>
      <c r="F115" s="1">
        <v>22663.200000000001</v>
      </c>
      <c r="G115" s="1">
        <v>21657.200000000001</v>
      </c>
      <c r="H115" s="1">
        <v>74541.3</v>
      </c>
      <c r="I115" s="1">
        <v>161204.79999999999</v>
      </c>
      <c r="L115" s="1">
        <v>5819.8</v>
      </c>
      <c r="M115" s="1">
        <v>83114</v>
      </c>
      <c r="N115" s="1">
        <v>73032.3</v>
      </c>
      <c r="O115" s="1">
        <v>10081.700000000001</v>
      </c>
      <c r="P115" s="1">
        <v>77294.2</v>
      </c>
      <c r="Q115" s="1">
        <v>64057.8</v>
      </c>
      <c r="R115" s="1">
        <v>13236.4</v>
      </c>
    </row>
    <row r="116" spans="1:18" x14ac:dyDescent="0.15">
      <c r="A116" t="s">
        <v>202</v>
      </c>
      <c r="B116" s="1">
        <v>283656.5</v>
      </c>
      <c r="C116" s="1">
        <v>2501.6</v>
      </c>
      <c r="D116">
        <v>744.5</v>
      </c>
      <c r="E116" s="1">
        <v>281899.40000000002</v>
      </c>
      <c r="F116" s="1">
        <v>23142.3</v>
      </c>
      <c r="G116" s="1">
        <v>21996.400000000001</v>
      </c>
      <c r="H116" s="1">
        <v>75150.600000000006</v>
      </c>
      <c r="I116" s="1">
        <v>161610</v>
      </c>
      <c r="L116" s="1">
        <v>8100.7</v>
      </c>
      <c r="M116" s="1">
        <v>84816.9</v>
      </c>
      <c r="N116" s="1">
        <v>74404.5</v>
      </c>
      <c r="O116" s="1">
        <v>10412.4</v>
      </c>
      <c r="P116" s="1">
        <v>76716.2</v>
      </c>
      <c r="Q116" s="1">
        <v>62968.2</v>
      </c>
      <c r="R116" s="1">
        <v>13748</v>
      </c>
    </row>
    <row r="117" spans="1:18" x14ac:dyDescent="0.15">
      <c r="A117" t="s">
        <v>9</v>
      </c>
      <c r="B117" s="1">
        <v>285467.90000000002</v>
      </c>
      <c r="C117" s="1">
        <v>2546.9</v>
      </c>
      <c r="D117">
        <v>776</v>
      </c>
      <c r="E117" s="1">
        <v>283697.09999999998</v>
      </c>
      <c r="F117" s="1">
        <v>23934.799999999999</v>
      </c>
      <c r="G117" s="1">
        <v>21510.400000000001</v>
      </c>
      <c r="H117" s="1">
        <v>75740</v>
      </c>
      <c r="I117" s="1">
        <v>162511.9</v>
      </c>
      <c r="L117" s="1">
        <v>8892.2000000000007</v>
      </c>
      <c r="M117" s="1">
        <v>87635</v>
      </c>
      <c r="N117" s="1">
        <v>77022.5</v>
      </c>
      <c r="O117" s="1">
        <v>10612.4</v>
      </c>
      <c r="P117" s="1">
        <v>78742.8</v>
      </c>
      <c r="Q117" s="1">
        <v>64488.7</v>
      </c>
      <c r="R117" s="1">
        <v>14254</v>
      </c>
    </row>
    <row r="118" spans="1:18" x14ac:dyDescent="0.15">
      <c r="A118" t="s">
        <v>204</v>
      </c>
      <c r="B118" s="1">
        <v>287069.09999999998</v>
      </c>
      <c r="C118" s="1">
        <v>2577.5</v>
      </c>
      <c r="D118">
        <v>771.7</v>
      </c>
      <c r="E118" s="1">
        <v>285263.2</v>
      </c>
      <c r="F118" s="1">
        <v>24260.400000000001</v>
      </c>
      <c r="G118" s="1">
        <v>21837.599999999999</v>
      </c>
      <c r="H118" s="1">
        <v>76094.399999999994</v>
      </c>
      <c r="I118" s="1">
        <v>163070.9</v>
      </c>
      <c r="L118" s="1">
        <v>8403.7000000000007</v>
      </c>
      <c r="M118" s="1">
        <v>90647.3</v>
      </c>
      <c r="N118" s="1">
        <v>79271.100000000006</v>
      </c>
      <c r="O118" s="1">
        <v>11376.2</v>
      </c>
      <c r="P118" s="1">
        <v>82243.600000000006</v>
      </c>
      <c r="Q118" s="1">
        <v>67149.5</v>
      </c>
      <c r="R118" s="1">
        <v>15094.1</v>
      </c>
    </row>
    <row r="119" spans="1:18" x14ac:dyDescent="0.15">
      <c r="A119" t="s">
        <v>203</v>
      </c>
      <c r="B119" s="1">
        <v>285292.79999999999</v>
      </c>
      <c r="C119" s="1">
        <v>2516.4</v>
      </c>
      <c r="D119">
        <v>819.1</v>
      </c>
      <c r="E119" s="1">
        <v>283595.40000000002</v>
      </c>
      <c r="F119" s="1">
        <v>22966.400000000001</v>
      </c>
      <c r="G119" s="1">
        <v>21373</v>
      </c>
      <c r="H119" s="1">
        <v>76067</v>
      </c>
      <c r="I119" s="1">
        <v>163189.1</v>
      </c>
      <c r="L119" s="1">
        <v>9410.5</v>
      </c>
      <c r="M119" s="1">
        <v>91875.9</v>
      </c>
      <c r="N119" s="1">
        <v>80625.3</v>
      </c>
      <c r="O119" s="1">
        <v>11250.6</v>
      </c>
      <c r="P119" s="1">
        <v>82465.3</v>
      </c>
      <c r="Q119" s="1">
        <v>67510.3</v>
      </c>
      <c r="R119" s="1">
        <v>14955</v>
      </c>
    </row>
    <row r="120" spans="1:18" x14ac:dyDescent="0.15">
      <c r="A120" t="s">
        <v>202</v>
      </c>
      <c r="B120" s="1">
        <v>286974.5</v>
      </c>
      <c r="C120" s="1">
        <v>2512.3000000000002</v>
      </c>
      <c r="D120">
        <v>847.3</v>
      </c>
      <c r="E120" s="1">
        <v>285309.40000000002</v>
      </c>
      <c r="F120" s="1">
        <v>23334.3</v>
      </c>
      <c r="G120" s="1">
        <v>21539.3</v>
      </c>
      <c r="H120" s="1">
        <v>77765.3</v>
      </c>
      <c r="I120" s="1">
        <v>162670.6</v>
      </c>
      <c r="L120" s="1">
        <v>7826.1</v>
      </c>
      <c r="M120" s="1">
        <v>93082.1</v>
      </c>
      <c r="N120" s="1">
        <v>81885.3</v>
      </c>
      <c r="O120" s="1">
        <v>11196.8</v>
      </c>
      <c r="P120" s="1">
        <v>85256</v>
      </c>
      <c r="Q120" s="1">
        <v>70363.5</v>
      </c>
      <c r="R120" s="1">
        <v>14892.6</v>
      </c>
    </row>
    <row r="121" spans="1:18" x14ac:dyDescent="0.15">
      <c r="A121" t="s">
        <v>8</v>
      </c>
      <c r="B121" s="1">
        <v>290528.5</v>
      </c>
      <c r="C121" s="1">
        <v>2495.1999999999998</v>
      </c>
      <c r="D121">
        <v>857.7</v>
      </c>
      <c r="E121" s="1">
        <v>288891</v>
      </c>
      <c r="F121" s="1">
        <v>24982.5</v>
      </c>
      <c r="G121" s="1">
        <v>21714.1</v>
      </c>
      <c r="H121" s="1">
        <v>77857.600000000006</v>
      </c>
      <c r="I121" s="1">
        <v>164336.79999999999</v>
      </c>
      <c r="L121" s="1">
        <v>6354.9</v>
      </c>
      <c r="M121" s="1">
        <v>93244.1</v>
      </c>
      <c r="N121" s="1">
        <v>81940.3</v>
      </c>
      <c r="O121" s="1">
        <v>11303.9</v>
      </c>
      <c r="P121" s="1">
        <v>86889.2</v>
      </c>
      <c r="Q121" s="1">
        <v>71981.899999999994</v>
      </c>
      <c r="R121" s="1">
        <v>14907.3</v>
      </c>
    </row>
    <row r="122" spans="1:18" x14ac:dyDescent="0.15">
      <c r="A122" t="s">
        <v>204</v>
      </c>
      <c r="B122" s="1">
        <v>285608.7</v>
      </c>
      <c r="C122" s="1">
        <v>2378.1999999999998</v>
      </c>
      <c r="D122">
        <v>880.3</v>
      </c>
      <c r="E122" s="1">
        <v>284110.8</v>
      </c>
      <c r="F122" s="1">
        <v>25036.9</v>
      </c>
      <c r="G122" s="1">
        <v>20932.900000000001</v>
      </c>
      <c r="H122" s="1">
        <v>76819.399999999994</v>
      </c>
      <c r="I122" s="1">
        <v>161321.60000000001</v>
      </c>
      <c r="L122" s="1">
        <v>2778.2</v>
      </c>
      <c r="M122" s="1">
        <v>92487.7</v>
      </c>
      <c r="N122" s="1">
        <v>81149.100000000006</v>
      </c>
      <c r="O122" s="1">
        <v>11338.5</v>
      </c>
      <c r="P122" s="1">
        <v>89709.5</v>
      </c>
      <c r="Q122" s="1">
        <v>75212</v>
      </c>
      <c r="R122" s="1">
        <v>14497.4</v>
      </c>
    </row>
    <row r="123" spans="1:18" x14ac:dyDescent="0.15">
      <c r="A123" t="s">
        <v>3</v>
      </c>
      <c r="B123" s="1">
        <v>285370.3</v>
      </c>
      <c r="C123" s="1">
        <v>2207.1</v>
      </c>
      <c r="D123">
        <v>832.7</v>
      </c>
      <c r="E123" s="1">
        <v>283995.90000000002</v>
      </c>
      <c r="F123" s="1">
        <v>24364.6</v>
      </c>
      <c r="G123" s="1">
        <v>21051.200000000001</v>
      </c>
      <c r="H123" s="1">
        <v>77137.899999999994</v>
      </c>
      <c r="I123" s="1">
        <v>161442.1</v>
      </c>
      <c r="L123" s="1">
        <v>-1679.6</v>
      </c>
      <c r="M123" s="1">
        <v>95538</v>
      </c>
      <c r="N123" s="1">
        <v>83676.800000000003</v>
      </c>
      <c r="O123" s="1">
        <v>11861.2</v>
      </c>
      <c r="P123" s="1">
        <v>97217.600000000006</v>
      </c>
      <c r="Q123" s="1">
        <v>82344.100000000006</v>
      </c>
      <c r="R123" s="1">
        <v>14873.6</v>
      </c>
    </row>
    <row r="124" spans="1:18" x14ac:dyDescent="0.15">
      <c r="A124" t="s">
        <v>202</v>
      </c>
      <c r="B124" s="1">
        <v>279632.40000000002</v>
      </c>
      <c r="C124" s="1">
        <v>2205</v>
      </c>
      <c r="D124">
        <v>765.9</v>
      </c>
      <c r="E124" s="1">
        <v>278193.3</v>
      </c>
      <c r="F124" s="1">
        <v>22442.2</v>
      </c>
      <c r="G124" s="1">
        <v>20295.8</v>
      </c>
      <c r="H124" s="1">
        <v>75028.399999999994</v>
      </c>
      <c r="I124" s="1">
        <v>160426.9</v>
      </c>
      <c r="L124" s="1">
        <v>-4248.3</v>
      </c>
      <c r="M124" s="1">
        <v>73311.5</v>
      </c>
      <c r="N124" s="1">
        <v>63150.6</v>
      </c>
      <c r="O124" s="1">
        <v>10160.9</v>
      </c>
      <c r="P124" s="1">
        <v>77559.7</v>
      </c>
      <c r="Q124" s="1">
        <v>63955.9</v>
      </c>
      <c r="R124" s="1">
        <v>13603.8</v>
      </c>
    </row>
    <row r="125" spans="1:18" x14ac:dyDescent="0.15">
      <c r="A125" t="s">
        <v>242</v>
      </c>
      <c r="B125" s="1">
        <v>273015.90000000002</v>
      </c>
      <c r="C125" s="1">
        <v>1905.7</v>
      </c>
      <c r="D125">
        <v>746.6</v>
      </c>
      <c r="E125" s="1">
        <v>271856.8</v>
      </c>
      <c r="F125" s="1">
        <v>19843.3</v>
      </c>
      <c r="G125" s="1">
        <v>19695</v>
      </c>
      <c r="H125" s="1">
        <v>73254.899999999994</v>
      </c>
      <c r="I125" s="1">
        <v>159063.6</v>
      </c>
      <c r="L125" s="1">
        <v>-4504.1000000000004</v>
      </c>
      <c r="M125" s="1">
        <v>51778.2</v>
      </c>
      <c r="N125" s="1">
        <v>42732</v>
      </c>
      <c r="O125" s="1">
        <v>9046.2000000000007</v>
      </c>
      <c r="P125" s="1">
        <v>56282.3</v>
      </c>
      <c r="Q125" s="1">
        <v>44615.5</v>
      </c>
      <c r="R125" s="1">
        <v>11666.7</v>
      </c>
    </row>
    <row r="126" spans="1:18" x14ac:dyDescent="0.15">
      <c r="A126" t="s">
        <v>204</v>
      </c>
      <c r="B126" s="1">
        <v>275038.7</v>
      </c>
      <c r="C126" s="1">
        <v>1781.7</v>
      </c>
      <c r="D126">
        <v>755</v>
      </c>
      <c r="E126" s="1">
        <v>274012</v>
      </c>
      <c r="F126" s="1">
        <v>20740.2</v>
      </c>
      <c r="G126" s="1">
        <v>19268.599999999999</v>
      </c>
      <c r="H126" s="1">
        <v>73324.5</v>
      </c>
      <c r="I126" s="1">
        <v>160678.70000000001</v>
      </c>
      <c r="L126" s="1">
        <v>2123.3000000000002</v>
      </c>
      <c r="M126" s="1">
        <v>57325.7</v>
      </c>
      <c r="N126" s="1">
        <v>48715.9</v>
      </c>
      <c r="O126" s="1">
        <v>8609.9</v>
      </c>
      <c r="P126" s="1">
        <v>55202.5</v>
      </c>
      <c r="Q126" s="1">
        <v>43727.9</v>
      </c>
      <c r="R126" s="1">
        <v>11474.6</v>
      </c>
    </row>
    <row r="127" spans="1:18" x14ac:dyDescent="0.15">
      <c r="A127" t="s">
        <v>3</v>
      </c>
      <c r="B127" s="1">
        <v>272446.7</v>
      </c>
      <c r="C127" s="1">
        <v>1868.3</v>
      </c>
      <c r="D127">
        <v>786.7</v>
      </c>
      <c r="E127" s="1">
        <v>271365.09999999998</v>
      </c>
      <c r="F127" s="1">
        <v>21255.4</v>
      </c>
      <c r="G127" s="1">
        <v>19116.8</v>
      </c>
      <c r="H127" s="1">
        <v>72217.5</v>
      </c>
      <c r="I127" s="1">
        <v>158775.29999999999</v>
      </c>
      <c r="L127" s="1">
        <v>2589.5</v>
      </c>
      <c r="M127" s="1">
        <v>62452.4</v>
      </c>
      <c r="N127" s="1">
        <v>53935.6</v>
      </c>
      <c r="O127" s="1">
        <v>8516.7999999999993</v>
      </c>
      <c r="P127" s="1">
        <v>59862.9</v>
      </c>
      <c r="Q127" s="1">
        <v>48973.3</v>
      </c>
      <c r="R127" s="1">
        <v>10889.6</v>
      </c>
    </row>
    <row r="128" spans="1:18" x14ac:dyDescent="0.15">
      <c r="A128" t="s">
        <v>201</v>
      </c>
      <c r="B128" s="1">
        <v>273420.5</v>
      </c>
      <c r="C128" s="1">
        <v>1854.6</v>
      </c>
      <c r="D128">
        <v>865.4</v>
      </c>
      <c r="E128" s="1">
        <v>272431.3</v>
      </c>
      <c r="F128" s="1">
        <v>22204.7</v>
      </c>
      <c r="G128" s="1">
        <v>19061.8</v>
      </c>
      <c r="H128" s="1">
        <v>72525.2</v>
      </c>
      <c r="I128" s="1">
        <v>158639.6</v>
      </c>
      <c r="L128" s="1">
        <v>5327.1</v>
      </c>
      <c r="M128" s="1">
        <v>66223.899999999994</v>
      </c>
      <c r="N128" s="1">
        <v>57704.2</v>
      </c>
      <c r="O128" s="1">
        <v>8519.7000000000007</v>
      </c>
      <c r="P128" s="1">
        <v>60896.800000000003</v>
      </c>
      <c r="Q128" s="1">
        <v>49839.7</v>
      </c>
      <c r="R128" s="1">
        <v>11057.1</v>
      </c>
    </row>
    <row r="129" spans="1:18" x14ac:dyDescent="0.15">
      <c r="A129" t="s">
        <v>241</v>
      </c>
      <c r="B129" s="1">
        <v>276211.09999999998</v>
      </c>
      <c r="C129" s="1">
        <v>1943.4</v>
      </c>
      <c r="D129">
        <v>915.4</v>
      </c>
      <c r="E129" s="1">
        <v>275183.09999999998</v>
      </c>
      <c r="F129" s="1">
        <v>23627.7</v>
      </c>
      <c r="G129" s="1">
        <v>19114.3</v>
      </c>
      <c r="H129" s="1">
        <v>73070.3</v>
      </c>
      <c r="I129" s="1">
        <v>159370.70000000001</v>
      </c>
      <c r="L129" s="1">
        <v>6066.2</v>
      </c>
      <c r="M129" s="1">
        <v>70776.600000000006</v>
      </c>
      <c r="N129" s="1">
        <v>61839.7</v>
      </c>
      <c r="O129" s="1">
        <v>8936.9</v>
      </c>
      <c r="P129" s="1">
        <v>64710.400000000001</v>
      </c>
      <c r="Q129" s="1">
        <v>53282.9</v>
      </c>
      <c r="R129" s="1">
        <v>11427.5</v>
      </c>
    </row>
    <row r="130" spans="1:18" x14ac:dyDescent="0.15">
      <c r="A130" t="s">
        <v>204</v>
      </c>
      <c r="B130" s="1">
        <v>275058.2</v>
      </c>
      <c r="C130" s="1">
        <v>2102.8000000000002</v>
      </c>
      <c r="D130" s="1">
        <v>1055.2</v>
      </c>
      <c r="E130" s="1">
        <v>274010.7</v>
      </c>
      <c r="F130" s="1">
        <v>23017</v>
      </c>
      <c r="G130" s="1">
        <v>18847.3</v>
      </c>
      <c r="H130" s="1">
        <v>73478.8</v>
      </c>
      <c r="I130" s="1">
        <v>158667.5</v>
      </c>
      <c r="L130" s="1">
        <v>5971.8</v>
      </c>
      <c r="M130" s="1">
        <v>74978.2</v>
      </c>
      <c r="N130" s="1">
        <v>65868.5</v>
      </c>
      <c r="O130" s="1">
        <v>9109.6</v>
      </c>
      <c r="P130" s="1">
        <v>69006.399999999994</v>
      </c>
      <c r="Q130" s="1">
        <v>57229.9</v>
      </c>
      <c r="R130" s="1">
        <v>11776.5</v>
      </c>
    </row>
    <row r="131" spans="1:18" x14ac:dyDescent="0.15">
      <c r="A131" t="s">
        <v>3</v>
      </c>
      <c r="B131" s="1">
        <v>274348</v>
      </c>
      <c r="C131" s="1">
        <v>2011.7</v>
      </c>
      <c r="D131">
        <v>994.2</v>
      </c>
      <c r="E131" s="1">
        <v>273330.5</v>
      </c>
      <c r="F131" s="1">
        <v>23602.2</v>
      </c>
      <c r="G131" s="1">
        <v>18606.400000000001</v>
      </c>
      <c r="H131" s="1">
        <v>73512.399999999994</v>
      </c>
      <c r="I131" s="1">
        <v>157609.60000000001</v>
      </c>
      <c r="L131" s="1">
        <v>5197.3</v>
      </c>
      <c r="M131" s="1">
        <v>73248.2</v>
      </c>
      <c r="N131" s="1">
        <v>64014.5</v>
      </c>
      <c r="O131" s="1">
        <v>9233.6</v>
      </c>
      <c r="P131" s="1">
        <v>68050.899999999994</v>
      </c>
      <c r="Q131" s="1">
        <v>56688.800000000003</v>
      </c>
      <c r="R131" s="1">
        <v>11362.1</v>
      </c>
    </row>
    <row r="132" spans="1:18" x14ac:dyDescent="0.15">
      <c r="A132" t="s">
        <v>201</v>
      </c>
      <c r="B132" s="1">
        <v>271740.40000000002</v>
      </c>
      <c r="C132" s="1">
        <v>1955.2</v>
      </c>
      <c r="D132">
        <v>912.4</v>
      </c>
      <c r="E132" s="1">
        <v>270697.59999999998</v>
      </c>
      <c r="F132" s="1">
        <v>22538.7</v>
      </c>
      <c r="G132" s="1">
        <v>18640.099999999999</v>
      </c>
      <c r="H132" s="1">
        <v>71706.600000000006</v>
      </c>
      <c r="I132" s="1">
        <v>157812.20000000001</v>
      </c>
      <c r="L132" s="1">
        <v>4757.6000000000004</v>
      </c>
      <c r="M132" s="1">
        <v>72687.899999999994</v>
      </c>
      <c r="N132" s="1">
        <v>63979.5</v>
      </c>
      <c r="O132" s="1">
        <v>8708.4</v>
      </c>
      <c r="P132" s="1">
        <v>67930.399999999994</v>
      </c>
      <c r="Q132" s="1">
        <v>56565.9</v>
      </c>
      <c r="R132" s="1">
        <v>11364.5</v>
      </c>
    </row>
    <row r="133" spans="1:18" x14ac:dyDescent="0.15">
      <c r="A133" t="s">
        <v>240</v>
      </c>
      <c r="B133" s="1">
        <v>270825.2</v>
      </c>
      <c r="C133" s="1">
        <v>1933.7</v>
      </c>
      <c r="D133">
        <v>801.5</v>
      </c>
      <c r="E133" s="1">
        <v>269693</v>
      </c>
      <c r="F133" s="1">
        <v>20298</v>
      </c>
      <c r="G133" s="1">
        <v>18755.3</v>
      </c>
      <c r="H133" s="1">
        <v>74454.2</v>
      </c>
      <c r="I133" s="1">
        <v>156185.60000000001</v>
      </c>
      <c r="L133">
        <v>175.9</v>
      </c>
      <c r="M133" s="1">
        <v>73217.5</v>
      </c>
      <c r="N133" s="1">
        <v>63977.2</v>
      </c>
      <c r="O133" s="1">
        <v>9240.2999999999993</v>
      </c>
      <c r="P133" s="1">
        <v>73041.5</v>
      </c>
      <c r="Q133" s="1">
        <v>61381.9</v>
      </c>
      <c r="R133" s="1">
        <v>11659.7</v>
      </c>
    </row>
    <row r="134" spans="1:18" x14ac:dyDescent="0.15">
      <c r="A134" t="s">
        <v>4</v>
      </c>
      <c r="B134" s="1">
        <v>269826.90000000002</v>
      </c>
      <c r="C134" s="1">
        <v>1778.9</v>
      </c>
      <c r="D134">
        <v>501.5</v>
      </c>
      <c r="E134" s="1">
        <v>268549.59999999998</v>
      </c>
      <c r="F134" s="1">
        <v>20719.099999999999</v>
      </c>
      <c r="G134" s="1">
        <v>19111.900000000001</v>
      </c>
      <c r="H134" s="1">
        <v>72775.899999999994</v>
      </c>
      <c r="I134" s="1">
        <v>155942.70000000001</v>
      </c>
      <c r="L134" s="1">
        <v>-6783.1</v>
      </c>
      <c r="M134" s="1">
        <v>68917</v>
      </c>
      <c r="N134" s="1">
        <v>60754.8</v>
      </c>
      <c r="O134" s="1">
        <v>8162.2</v>
      </c>
      <c r="P134" s="1">
        <v>75700.100000000006</v>
      </c>
      <c r="Q134" s="1">
        <v>64624.800000000003</v>
      </c>
      <c r="R134" s="1">
        <v>11075.3</v>
      </c>
    </row>
    <row r="135" spans="1:18" x14ac:dyDescent="0.15">
      <c r="A135" t="s">
        <v>3</v>
      </c>
      <c r="B135" s="1">
        <v>271665.8</v>
      </c>
      <c r="C135" s="1">
        <v>1932.8</v>
      </c>
      <c r="D135">
        <v>706.8</v>
      </c>
      <c r="E135" s="1">
        <v>270439.8</v>
      </c>
      <c r="F135" s="1">
        <v>21847.200000000001</v>
      </c>
      <c r="G135" s="1">
        <v>19227.599999999999</v>
      </c>
      <c r="H135" s="1">
        <v>72622.7</v>
      </c>
      <c r="I135" s="1">
        <v>156742.29999999999</v>
      </c>
      <c r="L135" s="1">
        <v>-4801.6000000000004</v>
      </c>
      <c r="M135" s="1">
        <v>72755.7</v>
      </c>
      <c r="N135" s="1">
        <v>64933.2</v>
      </c>
      <c r="O135" s="1">
        <v>7822.5</v>
      </c>
      <c r="P135" s="1">
        <v>77557.3</v>
      </c>
      <c r="Q135" s="1">
        <v>66414.100000000006</v>
      </c>
      <c r="R135" s="1">
        <v>11143.2</v>
      </c>
    </row>
    <row r="136" spans="1:18" x14ac:dyDescent="0.15">
      <c r="A136" t="s">
        <v>84</v>
      </c>
    </row>
    <row r="139" spans="1:18" x14ac:dyDescent="0.15">
      <c r="A139" t="s">
        <v>1026</v>
      </c>
      <c r="B139" s="1">
        <f t="shared" ref="B139:I139" si="0">+AVERAGE(B9:B135)</f>
        <v>239166.08188976377</v>
      </c>
      <c r="C139" s="1">
        <f t="shared" si="0"/>
        <v>2136.3818897637798</v>
      </c>
      <c r="D139" s="1">
        <f t="shared" si="0"/>
        <v>399.30866141732275</v>
      </c>
      <c r="E139" s="1">
        <f t="shared" si="0"/>
        <v>237428.99999999997</v>
      </c>
      <c r="F139" s="1">
        <f t="shared" si="0"/>
        <v>20408.808661417326</v>
      </c>
      <c r="G139" s="1">
        <f t="shared" si="0"/>
        <v>23519.694488188969</v>
      </c>
      <c r="H139" s="1">
        <f t="shared" si="0"/>
        <v>68177.198425196839</v>
      </c>
      <c r="I139" s="1">
        <f t="shared" si="0"/>
        <v>125323.29448818897</v>
      </c>
      <c r="J139" s="1"/>
      <c r="K139" s="1"/>
      <c r="L139" s="1">
        <f>+AVERAGE(L9:L135)</f>
        <v>6315.248031496063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9"/>
  <sheetViews>
    <sheetView zoomScale="85" zoomScaleNormal="85" workbookViewId="0">
      <pane xSplit="1" ySplit="8" topLeftCell="B118" activePane="bottomRight" state="frozen"/>
      <selection activeCell="B152" sqref="B152"/>
      <selection pane="topRight" activeCell="B152" sqref="B152"/>
      <selection pane="bottomLeft" activeCell="B152" sqref="B152"/>
      <selection pane="bottomRight" activeCell="B152" sqref="B152"/>
    </sheetView>
  </sheetViews>
  <sheetFormatPr defaultRowHeight="13.5" x14ac:dyDescent="0.15"/>
  <sheetData>
    <row r="1" spans="1:18" x14ac:dyDescent="0.15">
      <c r="A1" t="s">
        <v>78</v>
      </c>
      <c r="R1" t="s">
        <v>228</v>
      </c>
    </row>
    <row r="2" spans="1:18" x14ac:dyDescent="0.15">
      <c r="A2" t="s">
        <v>113</v>
      </c>
      <c r="R2" t="s">
        <v>227</v>
      </c>
    </row>
    <row r="3" spans="1:18" x14ac:dyDescent="0.15">
      <c r="B3" t="s">
        <v>112</v>
      </c>
      <c r="M3" t="s">
        <v>57</v>
      </c>
    </row>
    <row r="4" spans="1:18" x14ac:dyDescent="0.15">
      <c r="C4" t="s">
        <v>111</v>
      </c>
      <c r="D4" t="s">
        <v>110</v>
      </c>
      <c r="E4" t="s">
        <v>109</v>
      </c>
      <c r="L4" t="s">
        <v>108</v>
      </c>
      <c r="M4" t="s">
        <v>107</v>
      </c>
      <c r="P4" t="s">
        <v>106</v>
      </c>
    </row>
    <row r="5" spans="1:18" x14ac:dyDescent="0.15">
      <c r="F5" t="s">
        <v>105</v>
      </c>
      <c r="G5" t="s">
        <v>104</v>
      </c>
      <c r="H5" t="s">
        <v>103</v>
      </c>
      <c r="I5" t="s">
        <v>102</v>
      </c>
      <c r="N5" t="s">
        <v>100</v>
      </c>
      <c r="O5" t="s">
        <v>101</v>
      </c>
      <c r="Q5" t="s">
        <v>100</v>
      </c>
      <c r="R5" t="s">
        <v>99</v>
      </c>
    </row>
    <row r="6" spans="1:18" x14ac:dyDescent="0.15">
      <c r="B6" t="s">
        <v>239</v>
      </c>
      <c r="C6" t="s">
        <v>238</v>
      </c>
      <c r="D6" t="s">
        <v>237</v>
      </c>
      <c r="E6" t="s">
        <v>236</v>
      </c>
      <c r="F6" t="s">
        <v>235</v>
      </c>
      <c r="G6" t="s">
        <v>234</v>
      </c>
      <c r="H6" t="s">
        <v>233</v>
      </c>
      <c r="I6" t="s">
        <v>91</v>
      </c>
      <c r="M6" t="s">
        <v>39</v>
      </c>
    </row>
    <row r="7" spans="1:18" x14ac:dyDescent="0.15">
      <c r="L7" t="s">
        <v>90</v>
      </c>
      <c r="M7" t="s">
        <v>89</v>
      </c>
      <c r="P7" t="s">
        <v>88</v>
      </c>
    </row>
    <row r="8" spans="1:18" x14ac:dyDescent="0.15">
      <c r="N8" t="s">
        <v>86</v>
      </c>
      <c r="O8" t="s">
        <v>232</v>
      </c>
      <c r="Q8" t="s">
        <v>86</v>
      </c>
      <c r="R8" t="s">
        <v>231</v>
      </c>
    </row>
    <row r="9" spans="1:18" x14ac:dyDescent="0.15">
      <c r="A9" t="s">
        <v>219</v>
      </c>
      <c r="B9" s="1">
        <v>164321.70000000001</v>
      </c>
      <c r="C9">
        <v>663.2</v>
      </c>
      <c r="D9">
        <v>130.9</v>
      </c>
      <c r="E9" s="1">
        <v>163400.1</v>
      </c>
      <c r="F9" s="1">
        <v>5146.7</v>
      </c>
      <c r="G9" s="1">
        <v>20835.2</v>
      </c>
      <c r="H9" s="1">
        <v>56436.4</v>
      </c>
      <c r="I9" s="1">
        <v>85122.8</v>
      </c>
      <c r="L9" s="1">
        <v>1300.0999999999999</v>
      </c>
      <c r="M9" s="1">
        <v>19818.099999999999</v>
      </c>
      <c r="N9" s="1">
        <v>16541.599999999999</v>
      </c>
      <c r="O9" s="1">
        <v>3718.4</v>
      </c>
      <c r="P9" s="1">
        <v>18518</v>
      </c>
      <c r="Q9" s="1">
        <v>13532.1</v>
      </c>
      <c r="R9" s="1">
        <v>4808.5</v>
      </c>
    </row>
    <row r="10" spans="1:18" x14ac:dyDescent="0.15">
      <c r="A10" t="s">
        <v>4</v>
      </c>
      <c r="B10" s="1">
        <v>164003.9</v>
      </c>
      <c r="C10">
        <v>698</v>
      </c>
      <c r="D10">
        <v>123.4</v>
      </c>
      <c r="E10" s="1">
        <v>163036.29999999999</v>
      </c>
      <c r="F10" s="1">
        <v>4937.8999999999996</v>
      </c>
      <c r="G10" s="1">
        <v>21100.400000000001</v>
      </c>
      <c r="H10" s="1">
        <v>55984.2</v>
      </c>
      <c r="I10" s="1">
        <v>85458</v>
      </c>
      <c r="L10">
        <v>693.7</v>
      </c>
      <c r="M10" s="1">
        <v>20099.099999999999</v>
      </c>
      <c r="N10" s="1">
        <v>16940.5</v>
      </c>
      <c r="O10" s="1">
        <v>3517</v>
      </c>
      <c r="P10" s="1">
        <v>19405.400000000001</v>
      </c>
      <c r="Q10" s="1">
        <v>14366.5</v>
      </c>
      <c r="R10" s="1">
        <v>4724.6000000000004</v>
      </c>
    </row>
    <row r="11" spans="1:18" x14ac:dyDescent="0.15">
      <c r="A11" t="s">
        <v>3</v>
      </c>
      <c r="B11" s="1">
        <v>165557.5</v>
      </c>
      <c r="C11">
        <v>733.5</v>
      </c>
      <c r="D11">
        <v>115.3</v>
      </c>
      <c r="E11" s="1">
        <v>164539.29999999999</v>
      </c>
      <c r="F11" s="1">
        <v>4900.1000000000004</v>
      </c>
      <c r="G11" s="1">
        <v>21089</v>
      </c>
      <c r="H11" s="1">
        <v>56052.2</v>
      </c>
      <c r="I11" s="1">
        <v>87265.600000000006</v>
      </c>
      <c r="L11" s="1">
        <v>1704.1</v>
      </c>
      <c r="M11" s="1">
        <v>19895.400000000001</v>
      </c>
      <c r="N11" s="1">
        <v>16827.5</v>
      </c>
      <c r="O11" s="1">
        <v>3390.5</v>
      </c>
      <c r="P11" s="1">
        <v>18191.3</v>
      </c>
      <c r="Q11" s="1">
        <v>13387.8</v>
      </c>
      <c r="R11" s="1">
        <v>4563.8999999999996</v>
      </c>
    </row>
    <row r="12" spans="1:18" x14ac:dyDescent="0.15">
      <c r="A12" t="s">
        <v>2</v>
      </c>
      <c r="B12" s="1">
        <v>166481.29999999999</v>
      </c>
      <c r="C12">
        <v>608</v>
      </c>
      <c r="D12">
        <v>119.9</v>
      </c>
      <c r="E12" s="1">
        <v>165606.79999999999</v>
      </c>
      <c r="F12" s="1">
        <v>4923.5</v>
      </c>
      <c r="G12" s="1">
        <v>21398.6</v>
      </c>
      <c r="H12" s="1">
        <v>56729.3</v>
      </c>
      <c r="I12" s="1">
        <v>87251.9</v>
      </c>
      <c r="L12" s="1">
        <v>3168.6</v>
      </c>
      <c r="M12" s="1">
        <v>21244.1</v>
      </c>
      <c r="N12" s="1">
        <v>18073.3</v>
      </c>
      <c r="O12" s="1">
        <v>3458</v>
      </c>
      <c r="P12" s="1">
        <v>18075.5</v>
      </c>
      <c r="Q12" s="1">
        <v>13322.8</v>
      </c>
      <c r="R12" s="1">
        <v>4500.7</v>
      </c>
    </row>
    <row r="13" spans="1:18" x14ac:dyDescent="0.15">
      <c r="A13" t="s">
        <v>218</v>
      </c>
      <c r="B13" s="1">
        <v>166230.20000000001</v>
      </c>
      <c r="C13">
        <v>629</v>
      </c>
      <c r="D13">
        <v>120.1</v>
      </c>
      <c r="E13" s="1">
        <v>165332.6</v>
      </c>
      <c r="F13" s="1">
        <v>4889.6000000000004</v>
      </c>
      <c r="G13" s="1">
        <v>20496.2</v>
      </c>
      <c r="H13" s="1">
        <v>56731.8</v>
      </c>
      <c r="I13" s="1">
        <v>88110.9</v>
      </c>
      <c r="L13" s="1">
        <v>3477.8</v>
      </c>
      <c r="M13" s="1">
        <v>21863.200000000001</v>
      </c>
      <c r="N13" s="1">
        <v>18669.5</v>
      </c>
      <c r="O13" s="1">
        <v>3451.2</v>
      </c>
      <c r="P13" s="1">
        <v>18385.400000000001</v>
      </c>
      <c r="Q13" s="1">
        <v>13403</v>
      </c>
      <c r="R13" s="1">
        <v>4828.5</v>
      </c>
    </row>
    <row r="14" spans="1:18" x14ac:dyDescent="0.15">
      <c r="A14" t="s">
        <v>4</v>
      </c>
      <c r="B14" s="1">
        <v>167358.79999999999</v>
      </c>
      <c r="C14">
        <v>575.29999999999995</v>
      </c>
      <c r="D14">
        <v>120.9</v>
      </c>
      <c r="E14" s="1">
        <v>166520.20000000001</v>
      </c>
      <c r="F14" s="1">
        <v>5169.7</v>
      </c>
      <c r="G14" s="1">
        <v>20213.5</v>
      </c>
      <c r="H14" s="1">
        <v>56840.9</v>
      </c>
      <c r="I14" s="1">
        <v>89021.1</v>
      </c>
      <c r="L14" s="1">
        <v>3941.5</v>
      </c>
      <c r="M14" s="1">
        <v>22919.7</v>
      </c>
      <c r="N14" s="1">
        <v>19469</v>
      </c>
      <c r="O14" s="1">
        <v>3776.8</v>
      </c>
      <c r="P14" s="1">
        <v>18978.3</v>
      </c>
      <c r="Q14" s="1">
        <v>13731.1</v>
      </c>
      <c r="R14" s="1">
        <v>5160.2</v>
      </c>
    </row>
    <row r="15" spans="1:18" x14ac:dyDescent="0.15">
      <c r="A15" t="s">
        <v>3</v>
      </c>
      <c r="B15" s="1">
        <v>168444.5</v>
      </c>
      <c r="C15">
        <v>547.4</v>
      </c>
      <c r="D15">
        <v>148.6</v>
      </c>
      <c r="E15" s="1">
        <v>167662.39999999999</v>
      </c>
      <c r="F15" s="1">
        <v>5335.1</v>
      </c>
      <c r="G15" s="1">
        <v>20339.400000000001</v>
      </c>
      <c r="H15" s="1">
        <v>57121.1</v>
      </c>
      <c r="I15" s="1">
        <v>89455.6</v>
      </c>
      <c r="L15" s="1">
        <v>4554</v>
      </c>
      <c r="M15" s="1">
        <v>23568.1</v>
      </c>
      <c r="N15" s="1">
        <v>20029.7</v>
      </c>
      <c r="O15" s="1">
        <v>3868.3</v>
      </c>
      <c r="P15" s="1">
        <v>19014.099999999999</v>
      </c>
      <c r="Q15" s="1">
        <v>13585.9</v>
      </c>
      <c r="R15" s="1">
        <v>5459.3</v>
      </c>
    </row>
    <row r="16" spans="1:18" x14ac:dyDescent="0.15">
      <c r="A16" t="s">
        <v>2</v>
      </c>
      <c r="B16" s="1">
        <v>169824.3</v>
      </c>
      <c r="C16">
        <v>534.6</v>
      </c>
      <c r="D16">
        <v>122.4</v>
      </c>
      <c r="E16" s="1">
        <v>169029.1</v>
      </c>
      <c r="F16" s="1">
        <v>5233.1000000000004</v>
      </c>
      <c r="G16" s="1">
        <v>20831.400000000001</v>
      </c>
      <c r="H16" s="1">
        <v>57826.5</v>
      </c>
      <c r="I16" s="1">
        <v>89855.3</v>
      </c>
      <c r="L16" s="1">
        <v>4123.6000000000004</v>
      </c>
      <c r="M16" s="1">
        <v>23478.1</v>
      </c>
      <c r="N16" s="1">
        <v>19973.599999999999</v>
      </c>
      <c r="O16" s="1">
        <v>3822</v>
      </c>
      <c r="P16" s="1">
        <v>19354.599999999999</v>
      </c>
      <c r="Q16" s="1">
        <v>13805.9</v>
      </c>
      <c r="R16" s="1">
        <v>5596.4</v>
      </c>
    </row>
    <row r="17" spans="1:18" x14ac:dyDescent="0.15">
      <c r="A17" t="s">
        <v>217</v>
      </c>
      <c r="B17" s="1">
        <v>172416.5</v>
      </c>
      <c r="C17">
        <v>475.9</v>
      </c>
      <c r="D17">
        <v>133</v>
      </c>
      <c r="E17" s="1">
        <v>171698.3</v>
      </c>
      <c r="F17" s="1">
        <v>5337.8</v>
      </c>
      <c r="G17" s="1">
        <v>21664</v>
      </c>
      <c r="H17" s="1">
        <v>57822.2</v>
      </c>
      <c r="I17" s="1">
        <v>91768.2</v>
      </c>
      <c r="L17" s="1">
        <v>3824.9</v>
      </c>
      <c r="M17" s="1">
        <v>23493.599999999999</v>
      </c>
      <c r="N17" s="1">
        <v>19920.2</v>
      </c>
      <c r="O17" s="1">
        <v>3924.6</v>
      </c>
      <c r="P17" s="1">
        <v>19668.7</v>
      </c>
      <c r="Q17" s="1">
        <v>13986.8</v>
      </c>
      <c r="R17" s="1">
        <v>5775.2</v>
      </c>
    </row>
    <row r="18" spans="1:18" x14ac:dyDescent="0.15">
      <c r="A18" t="s">
        <v>4</v>
      </c>
      <c r="B18" s="1">
        <v>175600</v>
      </c>
      <c r="C18">
        <v>445.4</v>
      </c>
      <c r="D18">
        <v>151.9</v>
      </c>
      <c r="E18" s="1">
        <v>174932.2</v>
      </c>
      <c r="F18" s="1">
        <v>5589</v>
      </c>
      <c r="G18" s="1">
        <v>21740.2</v>
      </c>
      <c r="H18" s="1">
        <v>59293.8</v>
      </c>
      <c r="I18" s="1">
        <v>93051.5</v>
      </c>
      <c r="L18" s="1">
        <v>4443.6000000000004</v>
      </c>
      <c r="M18" s="1">
        <v>23268.1</v>
      </c>
      <c r="N18" s="1">
        <v>19757.3</v>
      </c>
      <c r="O18" s="1">
        <v>3844.3</v>
      </c>
      <c r="P18" s="1">
        <v>18824.5</v>
      </c>
      <c r="Q18" s="1">
        <v>13368.1</v>
      </c>
      <c r="R18" s="1">
        <v>5560</v>
      </c>
    </row>
    <row r="19" spans="1:18" x14ac:dyDescent="0.15">
      <c r="A19" t="s">
        <v>3</v>
      </c>
      <c r="B19" s="1">
        <v>175110.7</v>
      </c>
      <c r="C19">
        <v>426.4</v>
      </c>
      <c r="D19">
        <v>145.80000000000001</v>
      </c>
      <c r="E19" s="1">
        <v>174461.8</v>
      </c>
      <c r="F19" s="1">
        <v>5486.3</v>
      </c>
      <c r="G19" s="1">
        <v>21866.7</v>
      </c>
      <c r="H19" s="1">
        <v>59241.5</v>
      </c>
      <c r="I19" s="1">
        <v>92657.2</v>
      </c>
      <c r="L19" s="1">
        <v>4681.8</v>
      </c>
      <c r="M19" s="1">
        <v>23302.5</v>
      </c>
      <c r="N19" s="1">
        <v>19796.8</v>
      </c>
      <c r="O19" s="1">
        <v>3834.6</v>
      </c>
      <c r="P19" s="1">
        <v>18620.7</v>
      </c>
      <c r="Q19" s="1">
        <v>13081.3</v>
      </c>
      <c r="R19" s="1">
        <v>5752.3</v>
      </c>
    </row>
    <row r="20" spans="1:18" x14ac:dyDescent="0.15">
      <c r="A20" t="s">
        <v>2</v>
      </c>
      <c r="B20" s="1">
        <v>179828.1</v>
      </c>
      <c r="C20">
        <v>430.9</v>
      </c>
      <c r="D20">
        <v>163.6</v>
      </c>
      <c r="E20" s="1">
        <v>179185.2</v>
      </c>
      <c r="F20" s="1">
        <v>6159.5</v>
      </c>
      <c r="G20" s="1">
        <v>21859.3</v>
      </c>
      <c r="H20" s="1">
        <v>59757</v>
      </c>
      <c r="I20" s="1">
        <v>95997.1</v>
      </c>
      <c r="L20" s="1">
        <v>5034.7</v>
      </c>
      <c r="M20" s="1">
        <v>23157.599999999999</v>
      </c>
      <c r="N20" s="1">
        <v>19659.400000000001</v>
      </c>
      <c r="O20" s="1">
        <v>3832.2</v>
      </c>
      <c r="P20" s="1">
        <v>18122.900000000001</v>
      </c>
      <c r="Q20" s="1">
        <v>12668</v>
      </c>
      <c r="R20" s="1">
        <v>5711.6</v>
      </c>
    </row>
    <row r="21" spans="1:18" x14ac:dyDescent="0.15">
      <c r="A21" t="s">
        <v>216</v>
      </c>
      <c r="B21" s="1">
        <v>179529.8</v>
      </c>
      <c r="C21">
        <v>461.9</v>
      </c>
      <c r="D21">
        <v>154.9</v>
      </c>
      <c r="E21" s="1">
        <v>178837.2</v>
      </c>
      <c r="F21" s="1">
        <v>5824.7</v>
      </c>
      <c r="G21" s="1">
        <v>22068.799999999999</v>
      </c>
      <c r="H21" s="1">
        <v>60263.8</v>
      </c>
      <c r="I21" s="1">
        <v>95493.3</v>
      </c>
      <c r="L21" s="1">
        <v>5644.4</v>
      </c>
      <c r="M21" s="1">
        <v>23415.8</v>
      </c>
      <c r="N21" s="1">
        <v>20141</v>
      </c>
      <c r="O21" s="1">
        <v>3483.3</v>
      </c>
      <c r="P21" s="1">
        <v>17771.400000000001</v>
      </c>
      <c r="Q21" s="1">
        <v>12537.6</v>
      </c>
      <c r="R21" s="1">
        <v>5397.1</v>
      </c>
    </row>
    <row r="22" spans="1:18" x14ac:dyDescent="0.15">
      <c r="A22" t="s">
        <v>4</v>
      </c>
      <c r="B22" s="1">
        <v>180328.6</v>
      </c>
      <c r="C22">
        <v>477.1</v>
      </c>
      <c r="D22">
        <v>158.69999999999999</v>
      </c>
      <c r="E22" s="1">
        <v>179618.7</v>
      </c>
      <c r="F22" s="1">
        <v>5743.3</v>
      </c>
      <c r="G22" s="1">
        <v>22650.400000000001</v>
      </c>
      <c r="H22" s="1">
        <v>60854.7</v>
      </c>
      <c r="I22" s="1">
        <v>95179.9</v>
      </c>
      <c r="L22" s="1">
        <v>6021.1</v>
      </c>
      <c r="M22" s="1">
        <v>23756.1</v>
      </c>
      <c r="N22" s="1">
        <v>20418.8</v>
      </c>
      <c r="O22" s="1">
        <v>3556.2</v>
      </c>
      <c r="P22" s="1">
        <v>17735</v>
      </c>
      <c r="Q22" s="1">
        <v>12525.1</v>
      </c>
      <c r="R22" s="1">
        <v>5360</v>
      </c>
    </row>
    <row r="23" spans="1:18" x14ac:dyDescent="0.15">
      <c r="A23" t="s">
        <v>3</v>
      </c>
      <c r="B23" s="1">
        <v>182635.8</v>
      </c>
      <c r="C23">
        <v>466.6</v>
      </c>
      <c r="D23">
        <v>172.9</v>
      </c>
      <c r="E23" s="1">
        <v>181952.4</v>
      </c>
      <c r="F23" s="1">
        <v>6411.1</v>
      </c>
      <c r="G23" s="1">
        <v>22276.1</v>
      </c>
      <c r="H23" s="1">
        <v>60880.3</v>
      </c>
      <c r="I23" s="1">
        <v>96788.6</v>
      </c>
      <c r="L23" s="1">
        <v>6907.2</v>
      </c>
      <c r="M23" s="1">
        <v>24755.9</v>
      </c>
      <c r="N23" s="1">
        <v>21283.7</v>
      </c>
      <c r="O23" s="1">
        <v>3697.6</v>
      </c>
      <c r="P23" s="1">
        <v>17848.7</v>
      </c>
      <c r="Q23" s="1">
        <v>12622.3</v>
      </c>
      <c r="R23" s="1">
        <v>5360.9</v>
      </c>
    </row>
    <row r="24" spans="1:18" x14ac:dyDescent="0.15">
      <c r="A24" t="s">
        <v>2</v>
      </c>
      <c r="B24" s="1">
        <v>183255.6</v>
      </c>
      <c r="C24">
        <v>465</v>
      </c>
      <c r="D24">
        <v>162.19999999999999</v>
      </c>
      <c r="E24" s="1">
        <v>182563.3</v>
      </c>
      <c r="F24" s="1">
        <v>6409.3</v>
      </c>
      <c r="G24" s="1">
        <v>22687.7</v>
      </c>
      <c r="H24" s="1">
        <v>60486.6</v>
      </c>
      <c r="I24" s="1">
        <v>97511.1</v>
      </c>
      <c r="L24" s="1">
        <v>6549.6</v>
      </c>
      <c r="M24" s="1">
        <v>25781.8</v>
      </c>
      <c r="N24" s="1">
        <v>22199.3</v>
      </c>
      <c r="O24" s="1">
        <v>3800.6</v>
      </c>
      <c r="P24" s="1">
        <v>19232.099999999999</v>
      </c>
      <c r="Q24" s="1">
        <v>13735.1</v>
      </c>
      <c r="R24" s="1">
        <v>5510.9</v>
      </c>
    </row>
    <row r="25" spans="1:18" x14ac:dyDescent="0.15">
      <c r="A25" t="s">
        <v>215</v>
      </c>
      <c r="B25" s="1">
        <v>184723.20000000001</v>
      </c>
      <c r="C25">
        <v>494.7</v>
      </c>
      <c r="D25">
        <v>173.6</v>
      </c>
      <c r="E25" s="1">
        <v>183999</v>
      </c>
      <c r="F25" s="1">
        <v>6391.3</v>
      </c>
      <c r="G25" s="1">
        <v>22869.8</v>
      </c>
      <c r="H25" s="1">
        <v>61325.599999999999</v>
      </c>
      <c r="I25" s="1">
        <v>97982.3</v>
      </c>
      <c r="L25" s="1">
        <v>7194.3</v>
      </c>
      <c r="M25" s="1">
        <v>26973.599999999999</v>
      </c>
      <c r="N25" s="1">
        <v>23369.1</v>
      </c>
      <c r="O25" s="1">
        <v>3773.1</v>
      </c>
      <c r="P25" s="1">
        <v>19779.400000000001</v>
      </c>
      <c r="Q25" s="1">
        <v>14191.7</v>
      </c>
      <c r="R25" s="1">
        <v>5560.2</v>
      </c>
    </row>
    <row r="26" spans="1:18" x14ac:dyDescent="0.15">
      <c r="A26" t="s">
        <v>4</v>
      </c>
      <c r="B26" s="1">
        <v>185838.2</v>
      </c>
      <c r="C26">
        <v>464.7</v>
      </c>
      <c r="D26">
        <v>171.2</v>
      </c>
      <c r="E26" s="1">
        <v>185150.9</v>
      </c>
      <c r="F26" s="1">
        <v>6461.9</v>
      </c>
      <c r="G26" s="1">
        <v>22722.3</v>
      </c>
      <c r="H26" s="1">
        <v>60724.800000000003</v>
      </c>
      <c r="I26" s="1">
        <v>100083.2</v>
      </c>
      <c r="L26" s="1">
        <v>7973.7</v>
      </c>
      <c r="M26" s="1">
        <v>27827.5</v>
      </c>
      <c r="N26" s="1">
        <v>24171.599999999999</v>
      </c>
      <c r="O26" s="1">
        <v>3803</v>
      </c>
      <c r="P26" s="1">
        <v>19853.8</v>
      </c>
      <c r="Q26" s="1">
        <v>14384.5</v>
      </c>
      <c r="R26" s="1">
        <v>5323.2</v>
      </c>
    </row>
    <row r="27" spans="1:18" x14ac:dyDescent="0.15">
      <c r="A27" t="s">
        <v>3</v>
      </c>
      <c r="B27" s="1">
        <v>188063.6</v>
      </c>
      <c r="C27">
        <v>454.3</v>
      </c>
      <c r="D27">
        <v>185</v>
      </c>
      <c r="E27" s="1">
        <v>187401.3</v>
      </c>
      <c r="F27" s="1">
        <v>6541.7</v>
      </c>
      <c r="G27" s="1">
        <v>23665.4</v>
      </c>
      <c r="H27" s="1">
        <v>61594.5</v>
      </c>
      <c r="I27" s="1">
        <v>100352.4</v>
      </c>
      <c r="L27" s="1">
        <v>8002.8</v>
      </c>
      <c r="M27" s="1">
        <v>28530.2</v>
      </c>
      <c r="N27" s="1">
        <v>24737.7</v>
      </c>
      <c r="O27" s="1">
        <v>3962.3</v>
      </c>
      <c r="P27" s="1">
        <v>20527.5</v>
      </c>
      <c r="Q27" s="1">
        <v>14886.5</v>
      </c>
      <c r="R27" s="1">
        <v>5478</v>
      </c>
    </row>
    <row r="28" spans="1:18" x14ac:dyDescent="0.15">
      <c r="A28" t="s">
        <v>2</v>
      </c>
      <c r="B28" s="1">
        <v>188162</v>
      </c>
      <c r="C28">
        <v>452.5</v>
      </c>
      <c r="D28">
        <v>210.5</v>
      </c>
      <c r="E28" s="1">
        <v>187527.7</v>
      </c>
      <c r="F28" s="1">
        <v>6868.2</v>
      </c>
      <c r="G28" s="1">
        <v>22924.1</v>
      </c>
      <c r="H28" s="1">
        <v>61113.2</v>
      </c>
      <c r="I28" s="1">
        <v>101240.2</v>
      </c>
      <c r="L28" s="1">
        <v>9200.2999999999993</v>
      </c>
      <c r="M28" s="1">
        <v>29327.4</v>
      </c>
      <c r="N28" s="1">
        <v>25410</v>
      </c>
      <c r="O28" s="1">
        <v>4099.8999999999996</v>
      </c>
      <c r="P28" s="1">
        <v>20127.099999999999</v>
      </c>
      <c r="Q28" s="1">
        <v>14473.8</v>
      </c>
      <c r="R28" s="1">
        <v>5597.6</v>
      </c>
    </row>
    <row r="29" spans="1:18" x14ac:dyDescent="0.15">
      <c r="A29" t="s">
        <v>214</v>
      </c>
      <c r="B29" s="1">
        <v>190681.60000000001</v>
      </c>
      <c r="C29">
        <v>438.5</v>
      </c>
      <c r="D29">
        <v>207.8</v>
      </c>
      <c r="E29" s="1">
        <v>190062.4</v>
      </c>
      <c r="F29" s="1">
        <v>6757.9</v>
      </c>
      <c r="G29" s="1">
        <v>22895.9</v>
      </c>
      <c r="H29" s="1">
        <v>62724.6</v>
      </c>
      <c r="I29" s="1">
        <v>102483</v>
      </c>
      <c r="L29" s="1">
        <v>9050.2000000000007</v>
      </c>
      <c r="M29" s="1">
        <v>29191.8</v>
      </c>
      <c r="N29" s="1">
        <v>25147</v>
      </c>
      <c r="O29" s="1">
        <v>4284.7</v>
      </c>
      <c r="P29" s="1">
        <v>20141.599999999999</v>
      </c>
      <c r="Q29" s="1">
        <v>14493.1</v>
      </c>
      <c r="R29" s="1">
        <v>5581.7</v>
      </c>
    </row>
    <row r="30" spans="1:18" x14ac:dyDescent="0.15">
      <c r="A30" t="s">
        <v>4</v>
      </c>
      <c r="B30" s="1">
        <v>193716</v>
      </c>
      <c r="C30">
        <v>473.6</v>
      </c>
      <c r="D30">
        <v>238.3</v>
      </c>
      <c r="E30" s="1">
        <v>193074.6</v>
      </c>
      <c r="F30" s="1">
        <v>6955.9</v>
      </c>
      <c r="G30" s="1">
        <v>23230.7</v>
      </c>
      <c r="H30" s="1">
        <v>62975.7</v>
      </c>
      <c r="I30" s="1">
        <v>104861.7</v>
      </c>
      <c r="L30" s="1">
        <v>10464</v>
      </c>
      <c r="M30" s="1">
        <v>30280.3</v>
      </c>
      <c r="N30" s="1">
        <v>26075.9</v>
      </c>
      <c r="O30" s="1">
        <v>4456.7</v>
      </c>
      <c r="P30" s="1">
        <v>19816.3</v>
      </c>
      <c r="Q30" s="1">
        <v>14147.9</v>
      </c>
      <c r="R30" s="1">
        <v>5687.5</v>
      </c>
    </row>
    <row r="31" spans="1:18" x14ac:dyDescent="0.15">
      <c r="A31" t="s">
        <v>3</v>
      </c>
      <c r="B31" s="1">
        <v>194323.3</v>
      </c>
      <c r="C31">
        <v>520.5</v>
      </c>
      <c r="D31">
        <v>232.9</v>
      </c>
      <c r="E31" s="1">
        <v>193609.7</v>
      </c>
      <c r="F31" s="1">
        <v>7273.6</v>
      </c>
      <c r="G31" s="1">
        <v>23076.400000000001</v>
      </c>
      <c r="H31" s="1">
        <v>63002.2</v>
      </c>
      <c r="I31" s="1">
        <v>104949.3</v>
      </c>
      <c r="L31" s="1">
        <v>10514.5</v>
      </c>
      <c r="M31" s="1">
        <v>29644.799999999999</v>
      </c>
      <c r="N31" s="1">
        <v>25801.7</v>
      </c>
      <c r="O31" s="1">
        <v>3980.1</v>
      </c>
      <c r="P31" s="1">
        <v>19130.3</v>
      </c>
      <c r="Q31" s="1">
        <v>13655.6</v>
      </c>
      <c r="R31" s="1">
        <v>5495.1</v>
      </c>
    </row>
    <row r="32" spans="1:18" x14ac:dyDescent="0.15">
      <c r="A32" t="s">
        <v>2</v>
      </c>
      <c r="B32" s="1">
        <v>198453</v>
      </c>
      <c r="C32">
        <v>593.1</v>
      </c>
      <c r="D32">
        <v>179.9</v>
      </c>
      <c r="E32" s="1">
        <v>197579.9</v>
      </c>
      <c r="F32" s="1">
        <v>7573.3</v>
      </c>
      <c r="G32" s="1">
        <v>23468.2</v>
      </c>
      <c r="H32" s="1">
        <v>63685.8</v>
      </c>
      <c r="I32" s="1">
        <v>107621.2</v>
      </c>
      <c r="L32" s="1">
        <v>10501.9</v>
      </c>
      <c r="M32" s="1">
        <v>29591.7</v>
      </c>
      <c r="N32" s="1">
        <v>26011.4</v>
      </c>
      <c r="O32" s="1">
        <v>3614</v>
      </c>
      <c r="P32" s="1">
        <v>19089.900000000001</v>
      </c>
      <c r="Q32" s="1">
        <v>13781.7</v>
      </c>
      <c r="R32" s="1">
        <v>5210.1000000000004</v>
      </c>
    </row>
    <row r="33" spans="1:18" x14ac:dyDescent="0.15">
      <c r="A33" t="s">
        <v>213</v>
      </c>
      <c r="B33" s="1">
        <v>198950</v>
      </c>
      <c r="C33">
        <v>654.70000000000005</v>
      </c>
      <c r="D33">
        <v>181.1</v>
      </c>
      <c r="E33" s="1">
        <v>197987.5</v>
      </c>
      <c r="F33" s="1">
        <v>7738.2</v>
      </c>
      <c r="G33" s="1">
        <v>23775.200000000001</v>
      </c>
      <c r="H33" s="1">
        <v>62500.800000000003</v>
      </c>
      <c r="I33" s="1">
        <v>108826.1</v>
      </c>
      <c r="L33" s="1">
        <v>9004.2000000000007</v>
      </c>
      <c r="M33" s="1">
        <v>28062.5</v>
      </c>
      <c r="N33" s="1">
        <v>24606.799999999999</v>
      </c>
      <c r="O33" s="1">
        <v>3505.4</v>
      </c>
      <c r="P33" s="1">
        <v>19058.2</v>
      </c>
      <c r="Q33" s="1">
        <v>13744.8</v>
      </c>
      <c r="R33" s="1">
        <v>5229.5</v>
      </c>
    </row>
    <row r="34" spans="1:18" x14ac:dyDescent="0.15">
      <c r="A34" t="s">
        <v>4</v>
      </c>
      <c r="B34" s="1">
        <v>200172.6</v>
      </c>
      <c r="C34">
        <v>754.4</v>
      </c>
      <c r="D34">
        <v>173.3</v>
      </c>
      <c r="E34" s="1">
        <v>199063.7</v>
      </c>
      <c r="F34" s="1">
        <v>8131.6</v>
      </c>
      <c r="G34" s="1">
        <v>23800.799999999999</v>
      </c>
      <c r="H34" s="1">
        <v>63062.5</v>
      </c>
      <c r="I34" s="1">
        <v>108539</v>
      </c>
      <c r="L34" s="1">
        <v>8398.4</v>
      </c>
      <c r="M34" s="1">
        <v>28663.200000000001</v>
      </c>
      <c r="N34" s="1">
        <v>25300.400000000001</v>
      </c>
      <c r="O34" s="1">
        <v>3342.2</v>
      </c>
      <c r="P34" s="1">
        <v>20264.8</v>
      </c>
      <c r="Q34" s="1">
        <v>14804.8</v>
      </c>
      <c r="R34" s="1">
        <v>5234.1000000000004</v>
      </c>
    </row>
    <row r="35" spans="1:18" x14ac:dyDescent="0.15">
      <c r="A35" t="s">
        <v>3</v>
      </c>
      <c r="B35" s="1">
        <v>203041.6</v>
      </c>
      <c r="C35">
        <v>869.2</v>
      </c>
      <c r="D35">
        <v>172.1</v>
      </c>
      <c r="E35" s="1">
        <v>201775.6</v>
      </c>
      <c r="F35" s="1">
        <v>8368.9</v>
      </c>
      <c r="G35" s="1">
        <v>24162.5</v>
      </c>
      <c r="H35" s="1">
        <v>63271.1</v>
      </c>
      <c r="I35" s="1">
        <v>110502.7</v>
      </c>
      <c r="L35" s="1">
        <v>7106.4</v>
      </c>
      <c r="M35" s="1">
        <v>28020.400000000001</v>
      </c>
      <c r="N35" s="1">
        <v>24780.2</v>
      </c>
      <c r="O35" s="1">
        <v>3199.9</v>
      </c>
      <c r="P35" s="1">
        <v>20914.099999999999</v>
      </c>
      <c r="Q35" s="1">
        <v>15305.5</v>
      </c>
      <c r="R35" s="1">
        <v>5356.3</v>
      </c>
    </row>
    <row r="36" spans="1:18" x14ac:dyDescent="0.15">
      <c r="A36" t="s">
        <v>2</v>
      </c>
      <c r="B36" s="1">
        <v>203533.3</v>
      </c>
      <c r="C36">
        <v>932.7</v>
      </c>
      <c r="D36">
        <v>250.5</v>
      </c>
      <c r="E36" s="1">
        <v>202268</v>
      </c>
      <c r="F36" s="1">
        <v>8614.2000000000007</v>
      </c>
      <c r="G36" s="1">
        <v>23899</v>
      </c>
      <c r="H36" s="1">
        <v>63609</v>
      </c>
      <c r="I36" s="1">
        <v>110462.9</v>
      </c>
      <c r="L36" s="1">
        <v>7126.3</v>
      </c>
      <c r="M36" s="1">
        <v>27986.400000000001</v>
      </c>
      <c r="N36" s="1">
        <v>24548.9</v>
      </c>
      <c r="O36" s="1">
        <v>3483.5</v>
      </c>
      <c r="P36" s="1">
        <v>20860.099999999999</v>
      </c>
      <c r="Q36" s="1">
        <v>15034.6</v>
      </c>
      <c r="R36" s="1">
        <v>5740.6</v>
      </c>
    </row>
    <row r="37" spans="1:18" x14ac:dyDescent="0.15">
      <c r="A37" t="s">
        <v>212</v>
      </c>
      <c r="B37" s="1">
        <v>206356.1</v>
      </c>
      <c r="C37" s="1">
        <v>1059.2</v>
      </c>
      <c r="D37">
        <v>230.5</v>
      </c>
      <c r="E37" s="1">
        <v>204956</v>
      </c>
      <c r="F37" s="1">
        <v>9127.2000000000007</v>
      </c>
      <c r="G37" s="1">
        <v>23989.9</v>
      </c>
      <c r="H37" s="1">
        <v>63280.5</v>
      </c>
      <c r="I37" s="1">
        <v>112795.4</v>
      </c>
      <c r="L37" s="1">
        <v>7323</v>
      </c>
      <c r="M37" s="1">
        <v>27826.9</v>
      </c>
      <c r="N37" s="1">
        <v>24292.9</v>
      </c>
      <c r="O37" s="1">
        <v>3616.3</v>
      </c>
      <c r="P37" s="1">
        <v>20503.900000000001</v>
      </c>
      <c r="Q37" s="1">
        <v>14425</v>
      </c>
      <c r="R37" s="1">
        <v>6074.7</v>
      </c>
    </row>
    <row r="38" spans="1:18" x14ac:dyDescent="0.15">
      <c r="A38" t="s">
        <v>4</v>
      </c>
      <c r="B38" s="1">
        <v>208239.9</v>
      </c>
      <c r="C38" s="1">
        <v>1192</v>
      </c>
      <c r="D38">
        <v>232.6</v>
      </c>
      <c r="E38" s="1">
        <v>206719.2</v>
      </c>
      <c r="F38" s="1">
        <v>9271.2000000000007</v>
      </c>
      <c r="G38" s="1">
        <v>24650.5</v>
      </c>
      <c r="H38" s="1">
        <v>63680.2</v>
      </c>
      <c r="I38" s="1">
        <v>113289.4</v>
      </c>
      <c r="L38" s="1">
        <v>6116.6</v>
      </c>
      <c r="M38" s="1">
        <v>27897.599999999999</v>
      </c>
      <c r="N38" s="1">
        <v>24380.400000000001</v>
      </c>
      <c r="O38" s="1">
        <v>3590.2</v>
      </c>
      <c r="P38" s="1">
        <v>21780.9</v>
      </c>
      <c r="Q38" s="1">
        <v>15324</v>
      </c>
      <c r="R38" s="1">
        <v>6452.2</v>
      </c>
    </row>
    <row r="39" spans="1:18" x14ac:dyDescent="0.15">
      <c r="A39" t="s">
        <v>3</v>
      </c>
      <c r="B39" s="1">
        <v>211174.39999999999</v>
      </c>
      <c r="C39" s="1">
        <v>1286.7</v>
      </c>
      <c r="D39">
        <v>246</v>
      </c>
      <c r="E39" s="1">
        <v>209575.1</v>
      </c>
      <c r="F39" s="1">
        <v>9669.4</v>
      </c>
      <c r="G39" s="1">
        <v>25026.9</v>
      </c>
      <c r="H39" s="1">
        <v>64215.7</v>
      </c>
      <c r="I39" s="1">
        <v>114691.1</v>
      </c>
      <c r="L39" s="1">
        <v>5656.6</v>
      </c>
      <c r="M39" s="1">
        <v>28300.7</v>
      </c>
      <c r="N39" s="1">
        <v>24676.799999999999</v>
      </c>
      <c r="O39" s="1">
        <v>3718.4</v>
      </c>
      <c r="P39" s="1">
        <v>22644.1</v>
      </c>
      <c r="Q39" s="1">
        <v>15895.4</v>
      </c>
      <c r="R39" s="1">
        <v>6756.2</v>
      </c>
    </row>
    <row r="40" spans="1:18" x14ac:dyDescent="0.15">
      <c r="A40" t="s">
        <v>2</v>
      </c>
      <c r="B40" s="1">
        <v>215074.1</v>
      </c>
      <c r="C40" s="1">
        <v>1443.6</v>
      </c>
      <c r="D40">
        <v>267.5</v>
      </c>
      <c r="E40" s="1">
        <v>213335.6</v>
      </c>
      <c r="F40" s="1">
        <v>10437.5</v>
      </c>
      <c r="G40" s="1">
        <v>25330.7</v>
      </c>
      <c r="H40" s="1">
        <v>64469.8</v>
      </c>
      <c r="I40" s="1">
        <v>116804.9</v>
      </c>
      <c r="L40" s="1">
        <v>5158.8</v>
      </c>
      <c r="M40" s="1">
        <v>28619.5</v>
      </c>
      <c r="N40" s="1">
        <v>25013.5</v>
      </c>
      <c r="O40" s="1">
        <v>3680.2</v>
      </c>
      <c r="P40" s="1">
        <v>23460.7</v>
      </c>
      <c r="Q40" s="1">
        <v>16652.099999999999</v>
      </c>
      <c r="R40" s="1">
        <v>6753.4</v>
      </c>
    </row>
    <row r="41" spans="1:18" x14ac:dyDescent="0.15">
      <c r="A41" t="s">
        <v>211</v>
      </c>
      <c r="B41" s="1">
        <v>217546.5</v>
      </c>
      <c r="C41" s="1">
        <v>1689</v>
      </c>
      <c r="D41">
        <v>298.3</v>
      </c>
      <c r="E41" s="1">
        <v>215615.1</v>
      </c>
      <c r="F41" s="1">
        <v>11750.2</v>
      </c>
      <c r="G41" s="1">
        <v>25025.5</v>
      </c>
      <c r="H41" s="1">
        <v>64888.9</v>
      </c>
      <c r="I41" s="1">
        <v>116768.3</v>
      </c>
      <c r="L41" s="1">
        <v>4044.4</v>
      </c>
      <c r="M41" s="1">
        <v>28776.3</v>
      </c>
      <c r="N41" s="1">
        <v>25192.400000000001</v>
      </c>
      <c r="O41" s="1">
        <v>3646</v>
      </c>
      <c r="P41" s="1">
        <v>24731.9</v>
      </c>
      <c r="Q41" s="1">
        <v>17685.400000000001</v>
      </c>
      <c r="R41" s="1">
        <v>6960.8</v>
      </c>
    </row>
    <row r="42" spans="1:18" x14ac:dyDescent="0.15">
      <c r="A42" t="s">
        <v>4</v>
      </c>
      <c r="B42" s="1">
        <v>221302.9</v>
      </c>
      <c r="C42" s="1">
        <v>2275.6</v>
      </c>
      <c r="D42">
        <v>295</v>
      </c>
      <c r="E42" s="1">
        <v>218842.4</v>
      </c>
      <c r="F42" s="1">
        <v>12196.1</v>
      </c>
      <c r="G42" s="1">
        <v>24945.200000000001</v>
      </c>
      <c r="H42" s="1">
        <v>65028.2</v>
      </c>
      <c r="I42" s="1">
        <v>119479.6</v>
      </c>
      <c r="L42" s="1">
        <v>3316.3</v>
      </c>
      <c r="M42" s="1">
        <v>29228.7</v>
      </c>
      <c r="N42" s="1">
        <v>25518.5</v>
      </c>
      <c r="O42" s="1">
        <v>3795.8</v>
      </c>
      <c r="P42" s="1">
        <v>25912.400000000001</v>
      </c>
      <c r="Q42" s="1">
        <v>18252.3</v>
      </c>
      <c r="R42" s="1">
        <v>7646.3</v>
      </c>
    </row>
    <row r="43" spans="1:18" x14ac:dyDescent="0.15">
      <c r="A43" t="s">
        <v>3</v>
      </c>
      <c r="B43" s="1">
        <v>221715.4</v>
      </c>
      <c r="C43" s="1">
        <v>2331.8000000000002</v>
      </c>
      <c r="D43">
        <v>329.5</v>
      </c>
      <c r="E43" s="1">
        <v>219241</v>
      </c>
      <c r="F43" s="1">
        <v>11200</v>
      </c>
      <c r="G43" s="1">
        <v>25658.2</v>
      </c>
      <c r="H43" s="1">
        <v>64831.3</v>
      </c>
      <c r="I43" s="1">
        <v>121211.6</v>
      </c>
      <c r="L43" s="1">
        <v>3721.1</v>
      </c>
      <c r="M43" s="1">
        <v>30944.2</v>
      </c>
      <c r="N43" s="1">
        <v>26719.8</v>
      </c>
      <c r="O43" s="1">
        <v>4410.3</v>
      </c>
      <c r="P43" s="1">
        <v>27223.1</v>
      </c>
      <c r="Q43" s="1">
        <v>18921.599999999999</v>
      </c>
      <c r="R43" s="1">
        <v>8356.7000000000007</v>
      </c>
    </row>
    <row r="44" spans="1:18" x14ac:dyDescent="0.15">
      <c r="A44" t="s">
        <v>2</v>
      </c>
      <c r="B44" s="1">
        <v>223989.8</v>
      </c>
      <c r="C44" s="1">
        <v>2497.3000000000002</v>
      </c>
      <c r="D44">
        <v>291.60000000000002</v>
      </c>
      <c r="E44" s="1">
        <v>221330.3</v>
      </c>
      <c r="F44" s="1">
        <v>12596.9</v>
      </c>
      <c r="G44" s="1">
        <v>26307.1</v>
      </c>
      <c r="H44" s="1">
        <v>64909.599999999999</v>
      </c>
      <c r="I44" s="1">
        <v>120101.1</v>
      </c>
      <c r="L44" s="1">
        <v>4179.1000000000004</v>
      </c>
      <c r="M44" s="1">
        <v>31184.7</v>
      </c>
      <c r="N44" s="1">
        <v>27063.7</v>
      </c>
      <c r="O44" s="1">
        <v>4264.7</v>
      </c>
      <c r="P44" s="1">
        <v>27005.7</v>
      </c>
      <c r="Q44" s="1">
        <v>18775.099999999999</v>
      </c>
      <c r="R44" s="1">
        <v>8284.1</v>
      </c>
    </row>
    <row r="45" spans="1:18" x14ac:dyDescent="0.15">
      <c r="A45" t="s">
        <v>210</v>
      </c>
      <c r="B45" s="1">
        <v>230810.1</v>
      </c>
      <c r="C45" s="1">
        <v>2579.9</v>
      </c>
      <c r="D45">
        <v>314</v>
      </c>
      <c r="E45" s="1">
        <v>228083.6</v>
      </c>
      <c r="F45" s="1">
        <v>13037.4</v>
      </c>
      <c r="G45" s="1">
        <v>27403.200000000001</v>
      </c>
      <c r="H45" s="1">
        <v>66085</v>
      </c>
      <c r="I45" s="1">
        <v>124237.4</v>
      </c>
      <c r="L45" s="1">
        <v>2061.1999999999998</v>
      </c>
      <c r="M45" s="1">
        <v>32077</v>
      </c>
      <c r="N45" s="1">
        <v>27686.2</v>
      </c>
      <c r="O45" s="1">
        <v>4580.2</v>
      </c>
      <c r="P45" s="1">
        <v>30015.7</v>
      </c>
      <c r="Q45" s="1">
        <v>20652.5</v>
      </c>
      <c r="R45" s="1">
        <v>9455.4</v>
      </c>
    </row>
    <row r="46" spans="1:18" x14ac:dyDescent="0.15">
      <c r="A46" t="s">
        <v>4</v>
      </c>
      <c r="B46" s="1">
        <v>226543.9</v>
      </c>
      <c r="C46" s="1">
        <v>2618.4</v>
      </c>
      <c r="D46">
        <v>346.4</v>
      </c>
      <c r="E46" s="1">
        <v>223838.9</v>
      </c>
      <c r="F46" s="1">
        <v>12962.1</v>
      </c>
      <c r="G46" s="1">
        <v>25255.7</v>
      </c>
      <c r="H46" s="1">
        <v>64450.3</v>
      </c>
      <c r="I46" s="1">
        <v>123940.5</v>
      </c>
      <c r="L46" s="1">
        <v>2550</v>
      </c>
      <c r="M46" s="1">
        <v>32871.4</v>
      </c>
      <c r="N46" s="1">
        <v>28264</v>
      </c>
      <c r="O46" s="1">
        <v>4832.8</v>
      </c>
      <c r="P46" s="1">
        <v>30321.4</v>
      </c>
      <c r="Q46" s="1">
        <v>20773</v>
      </c>
      <c r="R46" s="1">
        <v>9660.5</v>
      </c>
    </row>
    <row r="47" spans="1:18" x14ac:dyDescent="0.15">
      <c r="A47" t="s">
        <v>3</v>
      </c>
      <c r="B47" s="1">
        <v>231630.1</v>
      </c>
      <c r="C47" s="1">
        <v>2719.6</v>
      </c>
      <c r="D47">
        <v>370</v>
      </c>
      <c r="E47" s="1">
        <v>228848.1</v>
      </c>
      <c r="F47" s="1">
        <v>14739.3</v>
      </c>
      <c r="G47" s="1">
        <v>26169.599999999999</v>
      </c>
      <c r="H47" s="1">
        <v>65760.7</v>
      </c>
      <c r="I47" s="1">
        <v>123845.2</v>
      </c>
      <c r="L47" s="1">
        <v>2034.6</v>
      </c>
      <c r="M47" s="1">
        <v>33313.1</v>
      </c>
      <c r="N47" s="1">
        <v>28600.400000000001</v>
      </c>
      <c r="O47" s="1">
        <v>4953.6000000000004</v>
      </c>
      <c r="P47" s="1">
        <v>31278.400000000001</v>
      </c>
      <c r="Q47" s="1">
        <v>21433.5</v>
      </c>
      <c r="R47" s="1">
        <v>9959.5</v>
      </c>
    </row>
    <row r="48" spans="1:18" x14ac:dyDescent="0.15">
      <c r="A48" t="s">
        <v>2</v>
      </c>
      <c r="B48" s="1">
        <v>238072.1</v>
      </c>
      <c r="C48" s="1">
        <v>2732.3</v>
      </c>
      <c r="D48">
        <v>372.5</v>
      </c>
      <c r="E48" s="1">
        <v>235257.8</v>
      </c>
      <c r="F48" s="1">
        <v>15450.5</v>
      </c>
      <c r="G48" s="1">
        <v>27030</v>
      </c>
      <c r="H48" s="1">
        <v>66907.7</v>
      </c>
      <c r="I48" s="1">
        <v>127453.2</v>
      </c>
      <c r="L48" s="1">
        <v>1164.9000000000001</v>
      </c>
      <c r="M48" s="1">
        <v>33306.800000000003</v>
      </c>
      <c r="N48" s="1">
        <v>28463.7</v>
      </c>
      <c r="O48" s="1">
        <v>5121.8999999999996</v>
      </c>
      <c r="P48" s="1">
        <v>32141.9</v>
      </c>
      <c r="Q48" s="1">
        <v>22039.9</v>
      </c>
      <c r="R48" s="1">
        <v>10216.799999999999</v>
      </c>
    </row>
    <row r="49" spans="1:18" x14ac:dyDescent="0.15">
      <c r="A49" t="s">
        <v>209</v>
      </c>
      <c r="B49" s="1">
        <v>237198.8</v>
      </c>
      <c r="C49" s="1">
        <v>2833.5</v>
      </c>
      <c r="D49">
        <v>471.9</v>
      </c>
      <c r="E49" s="1">
        <v>234390.9</v>
      </c>
      <c r="F49" s="1">
        <v>15644.6</v>
      </c>
      <c r="G49" s="1">
        <v>28558.3</v>
      </c>
      <c r="H49" s="1">
        <v>66410.600000000006</v>
      </c>
      <c r="I49" s="1">
        <v>125063.1</v>
      </c>
      <c r="L49" s="1">
        <v>1510.9</v>
      </c>
      <c r="M49" s="1">
        <v>34435</v>
      </c>
      <c r="N49" s="1">
        <v>29414.799999999999</v>
      </c>
      <c r="O49" s="1">
        <v>5318</v>
      </c>
      <c r="P49" s="1">
        <v>32924.1</v>
      </c>
      <c r="Q49" s="1">
        <v>22602.1</v>
      </c>
      <c r="R49" s="1">
        <v>10433.200000000001</v>
      </c>
    </row>
    <row r="50" spans="1:18" x14ac:dyDescent="0.15">
      <c r="A50" t="s">
        <v>4</v>
      </c>
      <c r="B50" s="1">
        <v>245420</v>
      </c>
      <c r="C50" s="1">
        <v>2912.2</v>
      </c>
      <c r="D50">
        <v>437.2</v>
      </c>
      <c r="E50" s="1">
        <v>242481.5</v>
      </c>
      <c r="F50" s="1">
        <v>16598.400000000001</v>
      </c>
      <c r="G50" s="1">
        <v>28901.8</v>
      </c>
      <c r="H50" s="1">
        <v>67209.3</v>
      </c>
      <c r="I50" s="1">
        <v>131097.79999999999</v>
      </c>
      <c r="L50" s="1">
        <v>1965.6</v>
      </c>
      <c r="M50" s="1">
        <v>35243.9</v>
      </c>
      <c r="N50" s="1">
        <v>30242.400000000001</v>
      </c>
      <c r="O50" s="1">
        <v>5261.9</v>
      </c>
      <c r="P50" s="1">
        <v>33278.300000000003</v>
      </c>
      <c r="Q50" s="1">
        <v>22711.3</v>
      </c>
      <c r="R50" s="1">
        <v>10714.2</v>
      </c>
    </row>
    <row r="51" spans="1:18" x14ac:dyDescent="0.15">
      <c r="A51" t="s">
        <v>3</v>
      </c>
      <c r="B51" s="1">
        <v>247767.7</v>
      </c>
      <c r="C51" s="1">
        <v>2920.1</v>
      </c>
      <c r="D51">
        <v>382.8</v>
      </c>
      <c r="E51" s="1">
        <v>244760</v>
      </c>
      <c r="F51" s="1">
        <v>17361.3</v>
      </c>
      <c r="G51" s="1">
        <v>28327.9</v>
      </c>
      <c r="H51" s="1">
        <v>68447.8</v>
      </c>
      <c r="I51" s="1">
        <v>131623.79999999999</v>
      </c>
      <c r="L51" s="1">
        <v>2121.5</v>
      </c>
      <c r="M51" s="1">
        <v>35000.6</v>
      </c>
      <c r="N51" s="1">
        <v>30185.3</v>
      </c>
      <c r="O51" s="1">
        <v>5024.8999999999996</v>
      </c>
      <c r="P51" s="1">
        <v>32879.1</v>
      </c>
      <c r="Q51" s="1">
        <v>22380.1</v>
      </c>
      <c r="R51" s="1">
        <v>10659.8</v>
      </c>
    </row>
    <row r="52" spans="1:18" x14ac:dyDescent="0.15">
      <c r="A52" t="s">
        <v>2</v>
      </c>
      <c r="B52" s="1">
        <v>245348.2</v>
      </c>
      <c r="C52" s="1">
        <v>3010.9</v>
      </c>
      <c r="D52">
        <v>360.2</v>
      </c>
      <c r="E52" s="1">
        <v>242239.2</v>
      </c>
      <c r="F52" s="1">
        <v>16131</v>
      </c>
      <c r="G52" s="1">
        <v>29004.2</v>
      </c>
      <c r="H52" s="1">
        <v>67558.899999999994</v>
      </c>
      <c r="I52" s="1">
        <v>131109.6</v>
      </c>
      <c r="L52" s="1">
        <v>1614.3</v>
      </c>
      <c r="M52" s="1">
        <v>36296.800000000003</v>
      </c>
      <c r="N52" s="1">
        <v>31593.9</v>
      </c>
      <c r="O52" s="1">
        <v>4826.1000000000004</v>
      </c>
      <c r="P52" s="1">
        <v>34682.5</v>
      </c>
      <c r="Q52" s="1">
        <v>24072.799999999999</v>
      </c>
      <c r="R52" s="1">
        <v>10658.3</v>
      </c>
    </row>
    <row r="53" spans="1:18" x14ac:dyDescent="0.15">
      <c r="A53" t="s">
        <v>208</v>
      </c>
      <c r="B53" s="1">
        <v>246147.3</v>
      </c>
      <c r="C53" s="1">
        <v>2274.4</v>
      </c>
      <c r="D53">
        <v>339.1</v>
      </c>
      <c r="E53" s="1">
        <v>243748.6</v>
      </c>
      <c r="F53" s="1">
        <v>16810.099999999999</v>
      </c>
      <c r="G53" s="1">
        <v>29311.8</v>
      </c>
      <c r="H53" s="1">
        <v>68287.399999999994</v>
      </c>
      <c r="I53" s="1">
        <v>130508.9</v>
      </c>
      <c r="L53" s="1">
        <v>3676.4</v>
      </c>
      <c r="M53" s="1">
        <v>36315.599999999999</v>
      </c>
      <c r="N53" s="1">
        <v>31689.9</v>
      </c>
      <c r="O53" s="1">
        <v>4723.8</v>
      </c>
      <c r="P53" s="1">
        <v>32639.200000000001</v>
      </c>
      <c r="Q53" s="1">
        <v>23063.9</v>
      </c>
      <c r="R53" s="1">
        <v>9500.1</v>
      </c>
    </row>
    <row r="54" spans="1:18" x14ac:dyDescent="0.15">
      <c r="A54" t="s">
        <v>4</v>
      </c>
      <c r="B54" s="1">
        <v>249751.6</v>
      </c>
      <c r="C54" s="1">
        <v>2683.4</v>
      </c>
      <c r="D54">
        <v>368.1</v>
      </c>
      <c r="E54" s="1">
        <v>246964.5</v>
      </c>
      <c r="F54" s="1">
        <v>18026.900000000001</v>
      </c>
      <c r="G54" s="1">
        <v>29317.1</v>
      </c>
      <c r="H54" s="1">
        <v>68634.5</v>
      </c>
      <c r="I54" s="1">
        <v>131689.60000000001</v>
      </c>
      <c r="L54" s="1">
        <v>3798.8</v>
      </c>
      <c r="M54" s="1">
        <v>36462.9</v>
      </c>
      <c r="N54" s="1">
        <v>31645.7</v>
      </c>
      <c r="O54" s="1">
        <v>4971.3999999999996</v>
      </c>
      <c r="P54" s="1">
        <v>32664.1</v>
      </c>
      <c r="Q54" s="1">
        <v>22628.2</v>
      </c>
      <c r="R54" s="1">
        <v>10088.299999999999</v>
      </c>
    </row>
    <row r="55" spans="1:18" x14ac:dyDescent="0.15">
      <c r="A55" t="s">
        <v>3</v>
      </c>
      <c r="B55" s="1">
        <v>248910.9</v>
      </c>
      <c r="C55" s="1">
        <v>2976.8</v>
      </c>
      <c r="D55">
        <v>374.8</v>
      </c>
      <c r="E55" s="1">
        <v>245840.2</v>
      </c>
      <c r="F55" s="1">
        <v>17591.099999999999</v>
      </c>
      <c r="G55" s="1">
        <v>29211.8</v>
      </c>
      <c r="H55" s="1">
        <v>68843.3</v>
      </c>
      <c r="I55" s="1">
        <v>131035.1</v>
      </c>
      <c r="L55" s="1">
        <v>3874.2</v>
      </c>
      <c r="M55" s="1">
        <v>37332.9</v>
      </c>
      <c r="N55" s="1">
        <v>32362.400000000001</v>
      </c>
      <c r="O55" s="1">
        <v>5140.7</v>
      </c>
      <c r="P55" s="1">
        <v>33458.6</v>
      </c>
      <c r="Q55" s="1">
        <v>22852.2</v>
      </c>
      <c r="R55" s="1">
        <v>10752.1</v>
      </c>
    </row>
    <row r="56" spans="1:18" x14ac:dyDescent="0.15">
      <c r="A56" t="s">
        <v>2</v>
      </c>
      <c r="B56" s="1">
        <v>251865.9</v>
      </c>
      <c r="C56" s="1">
        <v>3204.8</v>
      </c>
      <c r="D56">
        <v>349.9</v>
      </c>
      <c r="E56" s="1">
        <v>248541.8</v>
      </c>
      <c r="F56" s="1">
        <v>18253.099999999999</v>
      </c>
      <c r="G56" s="1">
        <v>28910.5</v>
      </c>
      <c r="H56" s="1">
        <v>68603.899999999994</v>
      </c>
      <c r="I56" s="1">
        <v>133541.20000000001</v>
      </c>
      <c r="L56" s="1">
        <v>4720</v>
      </c>
      <c r="M56" s="1">
        <v>38217.300000000003</v>
      </c>
      <c r="N56" s="1">
        <v>33319.699999999997</v>
      </c>
      <c r="O56" s="1">
        <v>5010.3</v>
      </c>
      <c r="P56" s="1">
        <v>33497.300000000003</v>
      </c>
      <c r="Q56" s="1">
        <v>23113.9</v>
      </c>
      <c r="R56" s="1">
        <v>10463.200000000001</v>
      </c>
    </row>
    <row r="57" spans="1:18" x14ac:dyDescent="0.15">
      <c r="A57" t="s">
        <v>207</v>
      </c>
      <c r="B57" s="1">
        <v>255490.2</v>
      </c>
      <c r="C57" s="1">
        <v>3234.3</v>
      </c>
      <c r="D57">
        <v>361.5</v>
      </c>
      <c r="E57" s="1">
        <v>252148.1</v>
      </c>
      <c r="F57" s="1">
        <v>18176.7</v>
      </c>
      <c r="G57" s="1">
        <v>28959.4</v>
      </c>
      <c r="H57" s="1">
        <v>70791.899999999994</v>
      </c>
      <c r="I57" s="1">
        <v>135107.6</v>
      </c>
      <c r="L57" s="1">
        <v>5259.2</v>
      </c>
      <c r="M57" s="1">
        <v>38381.599999999999</v>
      </c>
      <c r="N57" s="1">
        <v>33580.400000000001</v>
      </c>
      <c r="O57" s="1">
        <v>4895.2</v>
      </c>
      <c r="P57" s="1">
        <v>33122.300000000003</v>
      </c>
      <c r="Q57" s="1">
        <v>22615.5</v>
      </c>
      <c r="R57" s="1">
        <v>10626.6</v>
      </c>
    </row>
    <row r="58" spans="1:18" x14ac:dyDescent="0.15">
      <c r="A58" t="s">
        <v>4</v>
      </c>
      <c r="B58" s="1">
        <v>254090.1</v>
      </c>
      <c r="C58" s="1">
        <v>3085.1</v>
      </c>
      <c r="D58">
        <v>354.9</v>
      </c>
      <c r="E58" s="1">
        <v>250892.6</v>
      </c>
      <c r="F58" s="1">
        <v>17896.2</v>
      </c>
      <c r="G58" s="1">
        <v>29086</v>
      </c>
      <c r="H58" s="1">
        <v>69862</v>
      </c>
      <c r="I58" s="1">
        <v>135068.9</v>
      </c>
      <c r="L58" s="1">
        <v>5422.3</v>
      </c>
      <c r="M58" s="1">
        <v>38542.300000000003</v>
      </c>
      <c r="N58" s="1">
        <v>33603.599999999999</v>
      </c>
      <c r="O58" s="1">
        <v>5059.8</v>
      </c>
      <c r="P58" s="1">
        <v>33120</v>
      </c>
      <c r="Q58" s="1">
        <v>22655.7</v>
      </c>
      <c r="R58" s="1">
        <v>10575.6</v>
      </c>
    </row>
    <row r="59" spans="1:18" x14ac:dyDescent="0.15">
      <c r="A59" t="s">
        <v>3</v>
      </c>
      <c r="B59" s="1">
        <v>254039.3</v>
      </c>
      <c r="C59" s="1">
        <v>3019.4</v>
      </c>
      <c r="D59">
        <v>340.4</v>
      </c>
      <c r="E59" s="1">
        <v>250892.5</v>
      </c>
      <c r="F59" s="1">
        <v>17533.2</v>
      </c>
      <c r="G59" s="1">
        <v>29127.1</v>
      </c>
      <c r="H59" s="1">
        <v>70630.100000000006</v>
      </c>
      <c r="I59" s="1">
        <v>134729.29999999999</v>
      </c>
      <c r="L59" s="1">
        <v>6186.8</v>
      </c>
      <c r="M59" s="1">
        <v>38699.4</v>
      </c>
      <c r="N59" s="1">
        <v>34008.699999999997</v>
      </c>
      <c r="O59" s="1">
        <v>4751.7</v>
      </c>
      <c r="P59" s="1">
        <v>32512.6</v>
      </c>
      <c r="Q59" s="1">
        <v>22300.3</v>
      </c>
      <c r="R59" s="1">
        <v>10308.9</v>
      </c>
    </row>
    <row r="60" spans="1:18" x14ac:dyDescent="0.15">
      <c r="A60" t="s">
        <v>2</v>
      </c>
      <c r="B60" s="1">
        <v>252930.1</v>
      </c>
      <c r="C60" s="1">
        <v>2821.1</v>
      </c>
      <c r="D60">
        <v>332.6</v>
      </c>
      <c r="E60" s="1">
        <v>249967.7</v>
      </c>
      <c r="F60" s="1">
        <v>17468.7</v>
      </c>
      <c r="G60" s="1">
        <v>29012.7</v>
      </c>
      <c r="H60" s="1">
        <v>71067.100000000006</v>
      </c>
      <c r="I60" s="1">
        <v>133474.5</v>
      </c>
      <c r="L60" s="1">
        <v>7057.2</v>
      </c>
      <c r="M60" s="1">
        <v>39210.5</v>
      </c>
      <c r="N60" s="1">
        <v>34249.9</v>
      </c>
      <c r="O60" s="1">
        <v>5069.7</v>
      </c>
      <c r="P60" s="1">
        <v>32153.3</v>
      </c>
      <c r="Q60" s="1">
        <v>22119.1</v>
      </c>
      <c r="R60" s="1">
        <v>10116</v>
      </c>
    </row>
    <row r="61" spans="1:18" x14ac:dyDescent="0.15">
      <c r="A61" t="s">
        <v>206</v>
      </c>
      <c r="B61" s="1">
        <v>256567.8</v>
      </c>
      <c r="C61" s="1">
        <v>2835</v>
      </c>
      <c r="D61">
        <v>296.39999999999998</v>
      </c>
      <c r="E61" s="1">
        <v>253543.3</v>
      </c>
      <c r="F61" s="1">
        <v>18515.3</v>
      </c>
      <c r="G61" s="1">
        <v>29031.4</v>
      </c>
      <c r="H61" s="1">
        <v>71077.399999999994</v>
      </c>
      <c r="I61" s="1">
        <v>135758.70000000001</v>
      </c>
      <c r="L61" s="1">
        <v>7303.8</v>
      </c>
      <c r="M61" s="1">
        <v>39637.1</v>
      </c>
      <c r="N61" s="1">
        <v>34726.400000000001</v>
      </c>
      <c r="O61" s="1">
        <v>5000.2</v>
      </c>
      <c r="P61" s="1">
        <v>32333.3</v>
      </c>
      <c r="Q61" s="1">
        <v>22266.6</v>
      </c>
      <c r="R61" s="1">
        <v>10148.9</v>
      </c>
    </row>
    <row r="62" spans="1:18" x14ac:dyDescent="0.15">
      <c r="A62" t="s">
        <v>4</v>
      </c>
      <c r="B62" s="1">
        <v>254656.6</v>
      </c>
      <c r="C62" s="1">
        <v>2880.8</v>
      </c>
      <c r="D62">
        <v>265</v>
      </c>
      <c r="E62" s="1">
        <v>251560.6</v>
      </c>
      <c r="F62" s="1">
        <v>17779.900000000001</v>
      </c>
      <c r="G62" s="1">
        <v>28752.2</v>
      </c>
      <c r="H62" s="1">
        <v>71653.100000000006</v>
      </c>
      <c r="I62" s="1">
        <v>134389.79999999999</v>
      </c>
      <c r="L62" s="1">
        <v>6928.9</v>
      </c>
      <c r="M62" s="1">
        <v>38851</v>
      </c>
      <c r="N62" s="1">
        <v>34218.800000000003</v>
      </c>
      <c r="O62" s="1">
        <v>4687.3</v>
      </c>
      <c r="P62" s="1">
        <v>31922.1</v>
      </c>
      <c r="Q62" s="1">
        <v>22210</v>
      </c>
      <c r="R62" s="1">
        <v>9758.7999999999993</v>
      </c>
    </row>
    <row r="63" spans="1:18" x14ac:dyDescent="0.15">
      <c r="A63" t="s">
        <v>3</v>
      </c>
      <c r="B63" s="1">
        <v>254505.8</v>
      </c>
      <c r="C63" s="1">
        <v>2928.6</v>
      </c>
      <c r="D63">
        <v>268.3</v>
      </c>
      <c r="E63" s="1">
        <v>251366.8</v>
      </c>
      <c r="F63" s="1">
        <v>18227.3</v>
      </c>
      <c r="G63" s="1">
        <v>29477</v>
      </c>
      <c r="H63" s="1">
        <v>70896.2</v>
      </c>
      <c r="I63" s="1">
        <v>133531.20000000001</v>
      </c>
      <c r="L63" s="1">
        <v>6624.1</v>
      </c>
      <c r="M63" s="1">
        <v>38866.9</v>
      </c>
      <c r="N63" s="1">
        <v>34201</v>
      </c>
      <c r="O63" s="1">
        <v>4726.3</v>
      </c>
      <c r="P63" s="1">
        <v>32242.799999999999</v>
      </c>
      <c r="Q63" s="1">
        <v>22596.2</v>
      </c>
      <c r="R63" s="1">
        <v>9670.1</v>
      </c>
    </row>
    <row r="64" spans="1:18" x14ac:dyDescent="0.15">
      <c r="A64" t="s">
        <v>2</v>
      </c>
      <c r="B64" s="1">
        <v>260078.3</v>
      </c>
      <c r="C64" s="1">
        <v>2871.6</v>
      </c>
      <c r="D64">
        <v>284.7</v>
      </c>
      <c r="E64" s="1">
        <v>256992.1</v>
      </c>
      <c r="F64" s="1">
        <v>18426.8</v>
      </c>
      <c r="G64" s="1">
        <v>29352.799999999999</v>
      </c>
      <c r="H64" s="1">
        <v>71554.399999999994</v>
      </c>
      <c r="I64" s="1">
        <v>138694.5</v>
      </c>
      <c r="L64" s="1">
        <v>5322.5</v>
      </c>
      <c r="M64" s="1">
        <v>38049.1</v>
      </c>
      <c r="N64" s="1">
        <v>33357.199999999997</v>
      </c>
      <c r="O64" s="1">
        <v>4772.7</v>
      </c>
      <c r="P64" s="1">
        <v>32726.6</v>
      </c>
      <c r="Q64" s="1">
        <v>22732.5</v>
      </c>
      <c r="R64" s="1">
        <v>10051.6</v>
      </c>
    </row>
    <row r="65" spans="1:18" x14ac:dyDescent="0.15">
      <c r="A65" t="s">
        <v>22</v>
      </c>
      <c r="B65" s="1">
        <v>259360.7</v>
      </c>
      <c r="C65" s="1">
        <v>3119.1</v>
      </c>
      <c r="D65">
        <v>273.7</v>
      </c>
      <c r="E65" s="1">
        <v>256057.8</v>
      </c>
      <c r="F65" s="1">
        <v>18231.400000000001</v>
      </c>
      <c r="G65" s="1">
        <v>29276.9</v>
      </c>
      <c r="H65" s="1">
        <v>72281.899999999994</v>
      </c>
      <c r="I65" s="1">
        <v>137271</v>
      </c>
      <c r="L65" s="1">
        <v>5812.1</v>
      </c>
      <c r="M65" s="1">
        <v>39536.5</v>
      </c>
      <c r="N65" s="1">
        <v>34586.300000000003</v>
      </c>
      <c r="O65" s="1">
        <v>5037.1000000000004</v>
      </c>
      <c r="P65" s="1">
        <v>33724.400000000001</v>
      </c>
      <c r="Q65" s="1">
        <v>23477.1</v>
      </c>
      <c r="R65" s="1">
        <v>10305.200000000001</v>
      </c>
    </row>
    <row r="66" spans="1:18" x14ac:dyDescent="0.15">
      <c r="A66" t="s">
        <v>4</v>
      </c>
      <c r="B66" s="1">
        <v>260790.3</v>
      </c>
      <c r="C66" s="1">
        <v>3205.9</v>
      </c>
      <c r="D66">
        <v>265</v>
      </c>
      <c r="E66" s="1">
        <v>257400.3</v>
      </c>
      <c r="F66" s="1">
        <v>18789.900000000001</v>
      </c>
      <c r="G66" s="1">
        <v>29564</v>
      </c>
      <c r="H66" s="1">
        <v>72209.2</v>
      </c>
      <c r="I66" s="1">
        <v>137673.4</v>
      </c>
      <c r="L66" s="1">
        <v>5481.4</v>
      </c>
      <c r="M66" s="1">
        <v>40133.300000000003</v>
      </c>
      <c r="N66" s="1">
        <v>35197.4</v>
      </c>
      <c r="O66" s="1">
        <v>5014.3999999999996</v>
      </c>
      <c r="P66" s="1">
        <v>34651.9</v>
      </c>
      <c r="Q66" s="1">
        <v>24232.9</v>
      </c>
      <c r="R66" s="1">
        <v>10468.6</v>
      </c>
    </row>
    <row r="67" spans="1:18" x14ac:dyDescent="0.15">
      <c r="A67" t="s">
        <v>3</v>
      </c>
      <c r="B67" s="1">
        <v>265860</v>
      </c>
      <c r="C67" s="1">
        <v>3145.2</v>
      </c>
      <c r="D67">
        <v>231.1</v>
      </c>
      <c r="E67" s="1">
        <v>262468.40000000002</v>
      </c>
      <c r="F67" s="1">
        <v>20297.2</v>
      </c>
      <c r="G67" s="1">
        <v>29441.599999999999</v>
      </c>
      <c r="H67" s="1">
        <v>73014.5</v>
      </c>
      <c r="I67" s="1">
        <v>140227.20000000001</v>
      </c>
      <c r="L67" s="1">
        <v>5086.1000000000004</v>
      </c>
      <c r="M67" s="1">
        <v>40516.300000000003</v>
      </c>
      <c r="N67" s="1">
        <v>35817.5</v>
      </c>
      <c r="O67" s="1">
        <v>4747.3</v>
      </c>
      <c r="P67" s="1">
        <v>35430.1</v>
      </c>
      <c r="Q67" s="1">
        <v>24999</v>
      </c>
      <c r="R67" s="1">
        <v>10457.5</v>
      </c>
    </row>
    <row r="68" spans="1:18" x14ac:dyDescent="0.15">
      <c r="A68" t="s">
        <v>2</v>
      </c>
      <c r="B68" s="1">
        <v>263557.3</v>
      </c>
      <c r="C68" s="1">
        <v>3146</v>
      </c>
      <c r="D68">
        <v>221.2</v>
      </c>
      <c r="E68" s="1">
        <v>260163.3</v>
      </c>
      <c r="F68" s="1">
        <v>20224.099999999999</v>
      </c>
      <c r="G68" s="1">
        <v>29329.599999999999</v>
      </c>
      <c r="H68" s="1">
        <v>72734.399999999994</v>
      </c>
      <c r="I68" s="1">
        <v>138318.6</v>
      </c>
      <c r="L68" s="1">
        <v>5115.8999999999996</v>
      </c>
      <c r="M68" s="1">
        <v>41115.599999999999</v>
      </c>
      <c r="N68" s="1">
        <v>36466.199999999997</v>
      </c>
      <c r="O68" s="1">
        <v>4688.3</v>
      </c>
      <c r="P68" s="1">
        <v>35999.599999999999</v>
      </c>
      <c r="Q68" s="1">
        <v>25710</v>
      </c>
      <c r="R68" s="1">
        <v>10279.799999999999</v>
      </c>
    </row>
    <row r="69" spans="1:18" x14ac:dyDescent="0.15">
      <c r="A69" t="s">
        <v>21</v>
      </c>
      <c r="B69" s="1">
        <v>263687.40000000002</v>
      </c>
      <c r="C69" s="1">
        <v>3229.7</v>
      </c>
      <c r="D69">
        <v>189.3</v>
      </c>
      <c r="E69" s="1">
        <v>260194.1</v>
      </c>
      <c r="F69" s="1">
        <v>20900.3</v>
      </c>
      <c r="G69" s="1">
        <v>29615.9</v>
      </c>
      <c r="H69" s="1">
        <v>73196.3</v>
      </c>
      <c r="I69" s="1">
        <v>136692.20000000001</v>
      </c>
      <c r="L69" s="1">
        <v>3880.3</v>
      </c>
      <c r="M69" s="1">
        <v>41189.300000000003</v>
      </c>
      <c r="N69" s="1">
        <v>36678.5</v>
      </c>
      <c r="O69" s="1">
        <v>4544.8999999999996</v>
      </c>
      <c r="P69" s="1">
        <v>37309</v>
      </c>
      <c r="Q69" s="1">
        <v>26470.400000000001</v>
      </c>
      <c r="R69" s="1">
        <v>10829.5</v>
      </c>
    </row>
    <row r="70" spans="1:18" x14ac:dyDescent="0.15">
      <c r="A70" t="s">
        <v>4</v>
      </c>
      <c r="B70" s="1">
        <v>266469</v>
      </c>
      <c r="C70" s="1">
        <v>3630.4</v>
      </c>
      <c r="D70">
        <v>174.7</v>
      </c>
      <c r="E70" s="1">
        <v>262628.90000000002</v>
      </c>
      <c r="F70" s="1">
        <v>22168.5</v>
      </c>
      <c r="G70" s="1">
        <v>29667.3</v>
      </c>
      <c r="H70" s="1">
        <v>73938.5</v>
      </c>
      <c r="I70" s="1">
        <v>136750.1</v>
      </c>
      <c r="L70" s="1">
        <v>3424.6</v>
      </c>
      <c r="M70" s="1">
        <v>42090.8</v>
      </c>
      <c r="N70" s="1">
        <v>37578.1</v>
      </c>
      <c r="O70" s="1">
        <v>4537.1000000000004</v>
      </c>
      <c r="P70" s="1">
        <v>38666.199999999997</v>
      </c>
      <c r="Q70" s="1">
        <v>27963.9</v>
      </c>
      <c r="R70" s="1">
        <v>10663.5</v>
      </c>
    </row>
    <row r="71" spans="1:18" x14ac:dyDescent="0.15">
      <c r="A71" t="s">
        <v>3</v>
      </c>
      <c r="B71" s="1">
        <v>268448.09999999998</v>
      </c>
      <c r="C71" s="1">
        <v>3669.3</v>
      </c>
      <c r="D71">
        <v>220.5</v>
      </c>
      <c r="E71" s="1">
        <v>264613.8</v>
      </c>
      <c r="F71" s="1">
        <v>21963.4</v>
      </c>
      <c r="G71" s="1">
        <v>30607.200000000001</v>
      </c>
      <c r="H71" s="1">
        <v>74532.100000000006</v>
      </c>
      <c r="I71" s="1">
        <v>137482.79999999999</v>
      </c>
      <c r="L71" s="1">
        <v>1594.1</v>
      </c>
      <c r="M71" s="1">
        <v>42404</v>
      </c>
      <c r="N71" s="1">
        <v>37228.400000000001</v>
      </c>
      <c r="O71" s="1">
        <v>5253.1</v>
      </c>
      <c r="P71" s="1">
        <v>40809.9</v>
      </c>
      <c r="Q71" s="1">
        <v>29294.1</v>
      </c>
      <c r="R71" s="1">
        <v>11516.6</v>
      </c>
    </row>
    <row r="72" spans="1:18" x14ac:dyDescent="0.15">
      <c r="A72" t="s">
        <v>2</v>
      </c>
      <c r="B72" s="1">
        <v>270161.7</v>
      </c>
      <c r="C72" s="1">
        <v>3709.1</v>
      </c>
      <c r="D72">
        <v>247.6</v>
      </c>
      <c r="E72" s="1">
        <v>266315.8</v>
      </c>
      <c r="F72" s="1">
        <v>21908.6</v>
      </c>
      <c r="G72" s="1">
        <v>30650.6</v>
      </c>
      <c r="H72" s="1">
        <v>75142.7</v>
      </c>
      <c r="I72" s="1">
        <v>138648.6</v>
      </c>
      <c r="L72">
        <v>-444</v>
      </c>
      <c r="M72" s="1">
        <v>42392.3</v>
      </c>
      <c r="N72" s="1">
        <v>36976.1</v>
      </c>
      <c r="O72" s="1">
        <v>5503.1</v>
      </c>
      <c r="P72" s="1">
        <v>42836.4</v>
      </c>
      <c r="Q72" s="1">
        <v>30814.5</v>
      </c>
      <c r="R72" s="1">
        <v>12074.3</v>
      </c>
    </row>
    <row r="73" spans="1:18" x14ac:dyDescent="0.15">
      <c r="A73" t="s">
        <v>20</v>
      </c>
      <c r="B73" s="1">
        <v>271742.40000000002</v>
      </c>
      <c r="C73" s="1">
        <v>3665.2</v>
      </c>
      <c r="D73">
        <v>288</v>
      </c>
      <c r="E73" s="1">
        <v>267963.7</v>
      </c>
      <c r="F73" s="1">
        <v>22319</v>
      </c>
      <c r="G73" s="1">
        <v>29740.5</v>
      </c>
      <c r="H73" s="1">
        <v>74539.899999999994</v>
      </c>
      <c r="I73" s="1">
        <v>141386.6</v>
      </c>
      <c r="L73">
        <v>-603.70000000000005</v>
      </c>
      <c r="M73" s="1">
        <v>43231.8</v>
      </c>
      <c r="N73" s="1">
        <v>37628.199999999997</v>
      </c>
      <c r="O73" s="1">
        <v>5711.4</v>
      </c>
      <c r="P73" s="1">
        <v>43835.5</v>
      </c>
      <c r="Q73" s="1">
        <v>31681.200000000001</v>
      </c>
      <c r="R73" s="1">
        <v>12154.5</v>
      </c>
    </row>
    <row r="74" spans="1:18" x14ac:dyDescent="0.15">
      <c r="A74" t="s">
        <v>4</v>
      </c>
      <c r="B74" s="1">
        <v>273608.59999999998</v>
      </c>
      <c r="C74" s="1">
        <v>3420.2</v>
      </c>
      <c r="D74">
        <v>304.39999999999998</v>
      </c>
      <c r="E74" s="1">
        <v>270027</v>
      </c>
      <c r="F74" s="1">
        <v>22818.400000000001</v>
      </c>
      <c r="G74" s="1">
        <v>29461.200000000001</v>
      </c>
      <c r="H74" s="1">
        <v>74872.600000000006</v>
      </c>
      <c r="I74" s="1">
        <v>142843.4</v>
      </c>
      <c r="L74" s="1">
        <v>-2300.4</v>
      </c>
      <c r="M74" s="1">
        <v>43262.400000000001</v>
      </c>
      <c r="N74" s="1">
        <v>37583.599999999999</v>
      </c>
      <c r="O74" s="1">
        <v>5804.9</v>
      </c>
      <c r="P74" s="1">
        <v>45562.8</v>
      </c>
      <c r="Q74" s="1">
        <v>33226.1</v>
      </c>
      <c r="R74" s="1">
        <v>12195.3</v>
      </c>
    </row>
    <row r="75" spans="1:18" x14ac:dyDescent="0.15">
      <c r="A75" t="s">
        <v>3</v>
      </c>
      <c r="B75" s="1">
        <v>273507.8</v>
      </c>
      <c r="C75" s="1">
        <v>3407.6</v>
      </c>
      <c r="D75">
        <v>324</v>
      </c>
      <c r="E75" s="1">
        <v>269957.09999999998</v>
      </c>
      <c r="F75" s="1">
        <v>23707.4</v>
      </c>
      <c r="G75" s="1">
        <v>29187.9</v>
      </c>
      <c r="H75" s="1">
        <v>73439.3</v>
      </c>
      <c r="I75" s="1">
        <v>143423.9</v>
      </c>
      <c r="L75">
        <v>-823.8</v>
      </c>
      <c r="M75" s="1">
        <v>44741.7</v>
      </c>
      <c r="N75" s="1">
        <v>38905.800000000003</v>
      </c>
      <c r="O75" s="1">
        <v>5937.9</v>
      </c>
      <c r="P75" s="1">
        <v>45565.599999999999</v>
      </c>
      <c r="Q75" s="1">
        <v>33080</v>
      </c>
      <c r="R75" s="1">
        <v>12501.9</v>
      </c>
    </row>
    <row r="76" spans="1:18" x14ac:dyDescent="0.15">
      <c r="A76" t="s">
        <v>2</v>
      </c>
      <c r="B76" s="1">
        <v>276811.3</v>
      </c>
      <c r="C76" s="1">
        <v>3421.2</v>
      </c>
      <c r="D76">
        <v>340.2</v>
      </c>
      <c r="E76" s="1">
        <v>273252.40000000002</v>
      </c>
      <c r="F76" s="1">
        <v>24786.5</v>
      </c>
      <c r="G76" s="1">
        <v>29198.7</v>
      </c>
      <c r="H76" s="1">
        <v>74936.399999999994</v>
      </c>
      <c r="I76" s="1">
        <v>143965.79999999999</v>
      </c>
      <c r="L76">
        <v>538.79999999999995</v>
      </c>
      <c r="M76" s="1">
        <v>46601.4</v>
      </c>
      <c r="N76" s="1">
        <v>40533.9</v>
      </c>
      <c r="O76" s="1">
        <v>6167.8</v>
      </c>
      <c r="P76" s="1">
        <v>46062.6</v>
      </c>
      <c r="Q76" s="1">
        <v>33407.9</v>
      </c>
      <c r="R76" s="1">
        <v>12693</v>
      </c>
    </row>
    <row r="77" spans="1:18" x14ac:dyDescent="0.15">
      <c r="A77" t="s">
        <v>19</v>
      </c>
      <c r="B77" s="1">
        <v>282412</v>
      </c>
      <c r="C77" s="1">
        <v>3261.3</v>
      </c>
      <c r="D77">
        <v>387.5</v>
      </c>
      <c r="E77" s="1">
        <v>279034.5</v>
      </c>
      <c r="F77" s="1">
        <v>25897.4</v>
      </c>
      <c r="G77" s="1">
        <v>30334.9</v>
      </c>
      <c r="H77" s="1">
        <v>75931.399999999994</v>
      </c>
      <c r="I77" s="1">
        <v>146430.29999999999</v>
      </c>
      <c r="L77" s="1">
        <v>1741.4</v>
      </c>
      <c r="M77" s="1">
        <v>48070.5</v>
      </c>
      <c r="N77" s="1">
        <v>41754.300000000003</v>
      </c>
      <c r="O77" s="1">
        <v>6433.8</v>
      </c>
      <c r="P77" s="1">
        <v>46329.1</v>
      </c>
      <c r="Q77" s="1">
        <v>33621.1</v>
      </c>
      <c r="R77" s="1">
        <v>12710.8</v>
      </c>
    </row>
    <row r="78" spans="1:18" x14ac:dyDescent="0.15">
      <c r="A78" t="s">
        <v>4</v>
      </c>
      <c r="B78" s="1">
        <v>272385.59999999998</v>
      </c>
      <c r="C78" s="1">
        <v>3138</v>
      </c>
      <c r="D78">
        <v>355.5</v>
      </c>
      <c r="E78" s="1">
        <v>269122</v>
      </c>
      <c r="F78" s="1">
        <v>22724.7</v>
      </c>
      <c r="G78" s="1">
        <v>28377.5</v>
      </c>
      <c r="H78" s="1">
        <v>73488.600000000006</v>
      </c>
      <c r="I78" s="1">
        <v>144511.9</v>
      </c>
      <c r="L78" s="1">
        <v>4326.2</v>
      </c>
      <c r="M78" s="1">
        <v>49939.8</v>
      </c>
      <c r="N78" s="1">
        <v>43700.9</v>
      </c>
      <c r="O78" s="1">
        <v>6331.4</v>
      </c>
      <c r="P78" s="1">
        <v>45613.599999999999</v>
      </c>
      <c r="Q78" s="1">
        <v>33363.199999999997</v>
      </c>
      <c r="R78" s="1">
        <v>12212.9</v>
      </c>
    </row>
    <row r="79" spans="1:18" x14ac:dyDescent="0.15">
      <c r="A79" t="s">
        <v>3</v>
      </c>
      <c r="B79" s="1">
        <v>274834.40000000002</v>
      </c>
      <c r="C79" s="1">
        <v>3000.1</v>
      </c>
      <c r="D79">
        <v>363.8</v>
      </c>
      <c r="E79" s="1">
        <v>271707.90000000002</v>
      </c>
      <c r="F79" s="1">
        <v>22839.599999999999</v>
      </c>
      <c r="G79" s="1">
        <v>28210</v>
      </c>
      <c r="H79" s="1">
        <v>74092.5</v>
      </c>
      <c r="I79" s="1">
        <v>146577.29999999999</v>
      </c>
      <c r="L79" s="1">
        <v>3893.5</v>
      </c>
      <c r="M79" s="1">
        <v>49439.4</v>
      </c>
      <c r="N79" s="1">
        <v>43467.6</v>
      </c>
      <c r="O79" s="1">
        <v>6044</v>
      </c>
      <c r="P79" s="1">
        <v>45545.9</v>
      </c>
      <c r="Q79" s="1">
        <v>33492.6</v>
      </c>
      <c r="R79" s="1">
        <v>11991.7</v>
      </c>
    </row>
    <row r="80" spans="1:18" x14ac:dyDescent="0.15">
      <c r="A80" t="s">
        <v>2</v>
      </c>
      <c r="B80" s="1">
        <v>274682.09999999998</v>
      </c>
      <c r="C80" s="1">
        <v>2726.8</v>
      </c>
      <c r="D80">
        <v>376.2</v>
      </c>
      <c r="E80" s="1">
        <v>271832</v>
      </c>
      <c r="F80" s="1">
        <v>22456.799999999999</v>
      </c>
      <c r="G80" s="1">
        <v>27745.7</v>
      </c>
      <c r="H80" s="1">
        <v>74132.7</v>
      </c>
      <c r="I80" s="1">
        <v>147570.6</v>
      </c>
      <c r="L80" s="1">
        <v>5805.3</v>
      </c>
      <c r="M80" s="1">
        <v>50301.1</v>
      </c>
      <c r="N80" s="1">
        <v>43932.6</v>
      </c>
      <c r="O80" s="1">
        <v>6474.5</v>
      </c>
      <c r="P80" s="1">
        <v>44495.8</v>
      </c>
      <c r="Q80" s="1">
        <v>32557.9</v>
      </c>
      <c r="R80" s="1">
        <v>11886.1</v>
      </c>
    </row>
    <row r="81" spans="1:18" x14ac:dyDescent="0.15">
      <c r="A81" t="s">
        <v>18</v>
      </c>
      <c r="B81" s="1">
        <v>272393.3</v>
      </c>
      <c r="C81" s="1">
        <v>2577.6999999999998</v>
      </c>
      <c r="D81">
        <v>348.8</v>
      </c>
      <c r="E81" s="1">
        <v>269689.8</v>
      </c>
      <c r="F81" s="1">
        <v>20573.599999999999</v>
      </c>
      <c r="G81" s="1">
        <v>27327</v>
      </c>
      <c r="H81" s="1">
        <v>75314.600000000006</v>
      </c>
      <c r="I81" s="1">
        <v>146714.20000000001</v>
      </c>
      <c r="L81" s="1">
        <v>4895.3999999999996</v>
      </c>
      <c r="M81" s="1">
        <v>48978.3</v>
      </c>
      <c r="N81" s="1">
        <v>42909.9</v>
      </c>
      <c r="O81" s="1">
        <v>6155.7</v>
      </c>
      <c r="P81" s="1">
        <v>44082.9</v>
      </c>
      <c r="Q81" s="1">
        <v>32207.8</v>
      </c>
      <c r="R81" s="1">
        <v>11834.6</v>
      </c>
    </row>
    <row r="82" spans="1:18" x14ac:dyDescent="0.15">
      <c r="A82" t="s">
        <v>4</v>
      </c>
      <c r="B82" s="1">
        <v>271165</v>
      </c>
      <c r="C82" s="1">
        <v>2506.4</v>
      </c>
      <c r="D82">
        <v>359.3</v>
      </c>
      <c r="E82" s="1">
        <v>268556.79999999999</v>
      </c>
      <c r="F82" s="1">
        <v>20579.900000000001</v>
      </c>
      <c r="G82" s="1">
        <v>26733.200000000001</v>
      </c>
      <c r="H82" s="1">
        <v>75216.899999999994</v>
      </c>
      <c r="I82" s="1">
        <v>146244.20000000001</v>
      </c>
      <c r="L82" s="1">
        <v>6101.9</v>
      </c>
      <c r="M82" s="1">
        <v>48137.1</v>
      </c>
      <c r="N82" s="1">
        <v>42254.400000000001</v>
      </c>
      <c r="O82" s="1">
        <v>5958.7</v>
      </c>
      <c r="P82" s="1">
        <v>42035.1</v>
      </c>
      <c r="Q82" s="1">
        <v>30305</v>
      </c>
      <c r="R82" s="1">
        <v>11723</v>
      </c>
    </row>
    <row r="83" spans="1:18" x14ac:dyDescent="0.15">
      <c r="A83" t="s">
        <v>3</v>
      </c>
      <c r="B83" s="1">
        <v>273898.09999999998</v>
      </c>
      <c r="C83" s="1">
        <v>2460.6999999999998</v>
      </c>
      <c r="D83">
        <v>392.6</v>
      </c>
      <c r="E83" s="1">
        <v>271370.3</v>
      </c>
      <c r="F83" s="1">
        <v>21223.8</v>
      </c>
      <c r="G83" s="1">
        <v>26641.4</v>
      </c>
      <c r="H83" s="1">
        <v>76079.5</v>
      </c>
      <c r="I83" s="1">
        <v>147594.20000000001</v>
      </c>
      <c r="L83" s="1">
        <v>6013.1</v>
      </c>
      <c r="M83" s="1">
        <v>48213.1</v>
      </c>
      <c r="N83" s="1">
        <v>42242.3</v>
      </c>
      <c r="O83" s="1">
        <v>6054.5</v>
      </c>
      <c r="P83" s="1">
        <v>42200</v>
      </c>
      <c r="Q83" s="1">
        <v>30879.9</v>
      </c>
      <c r="R83" s="1">
        <v>11286.4</v>
      </c>
    </row>
    <row r="84" spans="1:18" x14ac:dyDescent="0.15">
      <c r="A84" t="s">
        <v>2</v>
      </c>
      <c r="B84" s="1">
        <v>274705.59999999998</v>
      </c>
      <c r="C84" s="1">
        <v>2669.2</v>
      </c>
      <c r="D84">
        <v>307.60000000000002</v>
      </c>
      <c r="E84" s="1">
        <v>271871.2</v>
      </c>
      <c r="F84" s="1">
        <v>21648.1</v>
      </c>
      <c r="G84" s="1">
        <v>26615.8</v>
      </c>
      <c r="H84" s="1">
        <v>75733.7</v>
      </c>
      <c r="I84" s="1">
        <v>148005.70000000001</v>
      </c>
      <c r="L84" s="1">
        <v>6047.3</v>
      </c>
      <c r="M84" s="1">
        <v>47216.2</v>
      </c>
      <c r="N84" s="1">
        <v>41880.800000000003</v>
      </c>
      <c r="O84" s="1">
        <v>5363.7</v>
      </c>
      <c r="P84" s="1">
        <v>41169</v>
      </c>
      <c r="Q84" s="1">
        <v>29999</v>
      </c>
      <c r="R84" s="1">
        <v>11146.1</v>
      </c>
    </row>
    <row r="85" spans="1:18" x14ac:dyDescent="0.15">
      <c r="A85" t="s">
        <v>17</v>
      </c>
      <c r="B85" s="1">
        <v>274280.5</v>
      </c>
      <c r="C85" s="1">
        <v>2856.5</v>
      </c>
      <c r="D85">
        <v>291.10000000000002</v>
      </c>
      <c r="E85" s="1">
        <v>271203.3</v>
      </c>
      <c r="F85" s="1">
        <v>21669.7</v>
      </c>
      <c r="G85" s="1">
        <v>24946.5</v>
      </c>
      <c r="H85" s="1">
        <v>75282.8</v>
      </c>
      <c r="I85" s="1">
        <v>149471.70000000001</v>
      </c>
      <c r="L85" s="1">
        <v>5060.8</v>
      </c>
      <c r="M85" s="1">
        <v>47354.9</v>
      </c>
      <c r="N85" s="1">
        <v>42140.4</v>
      </c>
      <c r="O85" s="1">
        <v>5230</v>
      </c>
      <c r="P85" s="1">
        <v>42294.2</v>
      </c>
      <c r="Q85" s="1">
        <v>31225.9</v>
      </c>
      <c r="R85" s="1">
        <v>11047</v>
      </c>
    </row>
    <row r="86" spans="1:18" x14ac:dyDescent="0.15">
      <c r="A86" t="s">
        <v>4</v>
      </c>
      <c r="B86" s="1">
        <v>275370.59999999998</v>
      </c>
      <c r="C86" s="1">
        <v>2761.5</v>
      </c>
      <c r="D86">
        <v>312</v>
      </c>
      <c r="E86" s="1">
        <v>272419.20000000001</v>
      </c>
      <c r="F86" s="1">
        <v>21889.9</v>
      </c>
      <c r="G86" s="1">
        <v>25273.3</v>
      </c>
      <c r="H86" s="1">
        <v>76705.5</v>
      </c>
      <c r="I86" s="1">
        <v>148710.20000000001</v>
      </c>
      <c r="L86" s="1">
        <v>4747.8999999999996</v>
      </c>
      <c r="M86" s="1">
        <v>47929.3</v>
      </c>
      <c r="N86" s="1">
        <v>42443.6</v>
      </c>
      <c r="O86" s="1">
        <v>5522.9</v>
      </c>
      <c r="P86" s="1">
        <v>43181.4</v>
      </c>
      <c r="Q86" s="1">
        <v>32038.5</v>
      </c>
      <c r="R86" s="1">
        <v>11122.4</v>
      </c>
    </row>
    <row r="87" spans="1:18" x14ac:dyDescent="0.15">
      <c r="A87" t="s">
        <v>3</v>
      </c>
      <c r="B87" s="1">
        <v>275618.5</v>
      </c>
      <c r="C87" s="1">
        <v>3115.6</v>
      </c>
      <c r="D87">
        <v>272.3</v>
      </c>
      <c r="E87" s="1">
        <v>272214</v>
      </c>
      <c r="F87" s="1">
        <v>22467.7</v>
      </c>
      <c r="G87" s="1">
        <v>25382</v>
      </c>
      <c r="H87" s="1">
        <v>75625.8</v>
      </c>
      <c r="I87" s="1">
        <v>148851.70000000001</v>
      </c>
      <c r="L87" s="1">
        <v>5362.8</v>
      </c>
      <c r="M87" s="1">
        <v>49826.3</v>
      </c>
      <c r="N87" s="1">
        <v>44853.2</v>
      </c>
      <c r="O87" s="1">
        <v>4942.1000000000004</v>
      </c>
      <c r="P87" s="1">
        <v>44463.5</v>
      </c>
      <c r="Q87" s="1">
        <v>33003.300000000003</v>
      </c>
      <c r="R87" s="1">
        <v>11439.3</v>
      </c>
    </row>
    <row r="88" spans="1:18" x14ac:dyDescent="0.15">
      <c r="A88" t="s">
        <v>2</v>
      </c>
      <c r="B88" s="1">
        <v>276372.90000000002</v>
      </c>
      <c r="C88" s="1">
        <v>2947.3</v>
      </c>
      <c r="D88">
        <v>255.8</v>
      </c>
      <c r="E88" s="1">
        <v>273149</v>
      </c>
      <c r="F88" s="1">
        <v>22552.3</v>
      </c>
      <c r="G88" s="1">
        <v>24508.799999999999</v>
      </c>
      <c r="H88" s="1">
        <v>76718.899999999994</v>
      </c>
      <c r="I88" s="1">
        <v>149489.5</v>
      </c>
      <c r="L88" s="1">
        <v>5467.7</v>
      </c>
      <c r="M88" s="1">
        <v>50983</v>
      </c>
      <c r="N88" s="1">
        <v>45638.6</v>
      </c>
      <c r="O88" s="1">
        <v>5340.6</v>
      </c>
      <c r="P88" s="1">
        <v>45515.3</v>
      </c>
      <c r="Q88" s="1">
        <v>34047.9</v>
      </c>
      <c r="R88" s="1">
        <v>11450</v>
      </c>
    </row>
    <row r="89" spans="1:18" x14ac:dyDescent="0.15">
      <c r="A89" t="s">
        <v>16</v>
      </c>
      <c r="B89" s="1">
        <v>277818.90000000002</v>
      </c>
      <c r="C89" s="1">
        <v>2862.5</v>
      </c>
      <c r="D89">
        <v>252.2</v>
      </c>
      <c r="E89" s="1">
        <v>274682.40000000002</v>
      </c>
      <c r="F89" s="1">
        <v>23905.9</v>
      </c>
      <c r="G89" s="1">
        <v>24522.6</v>
      </c>
      <c r="H89" s="1">
        <v>76165.7</v>
      </c>
      <c r="I89" s="1">
        <v>150130.1</v>
      </c>
      <c r="L89" s="1">
        <v>7944.2</v>
      </c>
      <c r="M89" s="1">
        <v>53522.7</v>
      </c>
      <c r="N89" s="1">
        <v>47980.4</v>
      </c>
      <c r="O89" s="1">
        <v>5540.2</v>
      </c>
      <c r="P89" s="1">
        <v>45578.5</v>
      </c>
      <c r="Q89" s="1">
        <v>34760.300000000003</v>
      </c>
      <c r="R89" s="1">
        <v>10811.9</v>
      </c>
    </row>
    <row r="90" spans="1:18" x14ac:dyDescent="0.15">
      <c r="A90" t="s">
        <v>4</v>
      </c>
      <c r="B90" s="1">
        <v>277346.7</v>
      </c>
      <c r="C90" s="1">
        <v>2828.4</v>
      </c>
      <c r="D90">
        <v>249.7</v>
      </c>
      <c r="E90" s="1">
        <v>274245.09999999998</v>
      </c>
      <c r="F90" s="1">
        <v>23929.7</v>
      </c>
      <c r="G90" s="1">
        <v>24706</v>
      </c>
      <c r="H90" s="1">
        <v>75640.800000000003</v>
      </c>
      <c r="I90" s="1">
        <v>150008.20000000001</v>
      </c>
      <c r="L90" s="1">
        <v>7909.9</v>
      </c>
      <c r="M90" s="1">
        <v>55335.5</v>
      </c>
      <c r="N90" s="1">
        <v>49789.3</v>
      </c>
      <c r="O90" s="1">
        <v>5541.2</v>
      </c>
      <c r="P90" s="1">
        <v>47425.599999999999</v>
      </c>
      <c r="Q90" s="1">
        <v>36753.699999999997</v>
      </c>
      <c r="R90" s="1">
        <v>10673.8</v>
      </c>
    </row>
    <row r="91" spans="1:18" x14ac:dyDescent="0.15">
      <c r="A91" t="s">
        <v>3</v>
      </c>
      <c r="B91" s="1">
        <v>276930.59999999998</v>
      </c>
      <c r="C91" s="1">
        <v>2813</v>
      </c>
      <c r="D91">
        <v>265.7</v>
      </c>
      <c r="E91" s="1">
        <v>273859.09999999998</v>
      </c>
      <c r="F91" s="1">
        <v>25193.1</v>
      </c>
      <c r="G91" s="1">
        <v>24110.1</v>
      </c>
      <c r="H91" s="1">
        <v>75560.899999999994</v>
      </c>
      <c r="I91" s="1">
        <v>148978.20000000001</v>
      </c>
      <c r="L91" s="1">
        <v>7736.9</v>
      </c>
      <c r="M91" s="1">
        <v>56191.7</v>
      </c>
      <c r="N91" s="1">
        <v>50290.400000000001</v>
      </c>
      <c r="O91" s="1">
        <v>5904.2</v>
      </c>
      <c r="P91" s="1">
        <v>48454.7</v>
      </c>
      <c r="Q91" s="1">
        <v>37594.300000000003</v>
      </c>
      <c r="R91" s="1">
        <v>10861.3</v>
      </c>
    </row>
    <row r="92" spans="1:18" x14ac:dyDescent="0.15">
      <c r="A92" t="s">
        <v>2</v>
      </c>
      <c r="B92" s="1">
        <v>279655</v>
      </c>
      <c r="C92" s="1">
        <v>2785.7</v>
      </c>
      <c r="D92">
        <v>285.8</v>
      </c>
      <c r="E92" s="1">
        <v>276621.7</v>
      </c>
      <c r="F92" s="1">
        <v>26796.3</v>
      </c>
      <c r="G92" s="1">
        <v>24371</v>
      </c>
      <c r="H92" s="1">
        <v>75701.2</v>
      </c>
      <c r="I92" s="1">
        <v>149688.4</v>
      </c>
      <c r="L92" s="1">
        <v>5832.9</v>
      </c>
      <c r="M92" s="1">
        <v>55991.199999999997</v>
      </c>
      <c r="N92" s="1">
        <v>50029.599999999999</v>
      </c>
      <c r="O92" s="1">
        <v>5965.7</v>
      </c>
      <c r="P92" s="1">
        <v>50158.3</v>
      </c>
      <c r="Q92" s="1">
        <v>39359.199999999997</v>
      </c>
      <c r="R92" s="1">
        <v>10802.5</v>
      </c>
    </row>
    <row r="93" spans="1:18" x14ac:dyDescent="0.15">
      <c r="A93" t="s">
        <v>15</v>
      </c>
      <c r="B93" s="1">
        <v>282254.7</v>
      </c>
      <c r="C93" s="1">
        <v>2664.6</v>
      </c>
      <c r="D93">
        <v>285.2</v>
      </c>
      <c r="E93" s="1">
        <v>279326.90000000002</v>
      </c>
      <c r="F93" s="1">
        <v>28645.4</v>
      </c>
      <c r="G93" s="1">
        <v>24986.9</v>
      </c>
      <c r="H93" s="1">
        <v>76315.3</v>
      </c>
      <c r="I93" s="1">
        <v>149357.20000000001</v>
      </c>
      <c r="L93" s="1">
        <v>3731.7</v>
      </c>
      <c r="M93" s="1">
        <v>53849.599999999999</v>
      </c>
      <c r="N93" s="1">
        <v>48034.400000000001</v>
      </c>
      <c r="O93" s="1">
        <v>5816.7</v>
      </c>
      <c r="P93" s="1">
        <v>50117.9</v>
      </c>
      <c r="Q93" s="1">
        <v>39056.699999999997</v>
      </c>
      <c r="R93" s="1">
        <v>11059</v>
      </c>
    </row>
    <row r="94" spans="1:18" x14ac:dyDescent="0.15">
      <c r="A94" t="s">
        <v>4</v>
      </c>
      <c r="B94" s="1">
        <v>283198.5</v>
      </c>
      <c r="C94" s="1">
        <v>2522.6999999999998</v>
      </c>
      <c r="D94">
        <v>283.5</v>
      </c>
      <c r="E94" s="1">
        <v>280410.40000000002</v>
      </c>
      <c r="F94" s="1">
        <v>27837.3</v>
      </c>
      <c r="G94" s="1">
        <v>24265.5</v>
      </c>
      <c r="H94" s="1">
        <v>75959.5</v>
      </c>
      <c r="I94" s="1">
        <v>152352.4</v>
      </c>
      <c r="L94" s="1">
        <v>2997.6</v>
      </c>
      <c r="M94" s="1">
        <v>51837</v>
      </c>
      <c r="N94" s="1">
        <v>45914.400000000001</v>
      </c>
      <c r="O94" s="1">
        <v>5922.7</v>
      </c>
      <c r="P94" s="1">
        <v>48839.4</v>
      </c>
      <c r="Q94" s="1">
        <v>37863</v>
      </c>
      <c r="R94" s="1">
        <v>10973</v>
      </c>
    </row>
    <row r="95" spans="1:18" x14ac:dyDescent="0.15">
      <c r="A95" t="s">
        <v>3</v>
      </c>
      <c r="B95" s="1">
        <v>281653.40000000002</v>
      </c>
      <c r="C95" s="1">
        <v>2454.6999999999998</v>
      </c>
      <c r="D95">
        <v>254.9</v>
      </c>
      <c r="E95" s="1">
        <v>278920.5</v>
      </c>
      <c r="F95" s="1">
        <v>27012.3</v>
      </c>
      <c r="G95" s="1">
        <v>23997.3</v>
      </c>
      <c r="H95" s="1">
        <v>76678.2</v>
      </c>
      <c r="I95" s="1">
        <v>151246.1</v>
      </c>
      <c r="L95" s="1">
        <v>2901.2</v>
      </c>
      <c r="M95" s="1">
        <v>50598.1</v>
      </c>
      <c r="N95" s="1">
        <v>44725.1</v>
      </c>
      <c r="O95" s="1">
        <v>5872.4</v>
      </c>
      <c r="P95" s="1">
        <v>47697</v>
      </c>
      <c r="Q95" s="1">
        <v>36805.699999999997</v>
      </c>
      <c r="R95" s="1">
        <v>10890.8</v>
      </c>
    </row>
    <row r="96" spans="1:18" x14ac:dyDescent="0.15">
      <c r="A96" t="s">
        <v>2</v>
      </c>
      <c r="B96" s="1">
        <v>282911</v>
      </c>
      <c r="C96" s="1">
        <v>1648.1</v>
      </c>
      <c r="D96">
        <v>272.10000000000002</v>
      </c>
      <c r="E96" s="1">
        <v>281023.7</v>
      </c>
      <c r="F96" s="1">
        <v>27400.3</v>
      </c>
      <c r="G96" s="1">
        <v>24277.599999999999</v>
      </c>
      <c r="H96" s="1">
        <v>76742.600000000006</v>
      </c>
      <c r="I96" s="1">
        <v>152608.79999999999</v>
      </c>
      <c r="L96" s="1">
        <v>3274.9</v>
      </c>
      <c r="M96" s="1">
        <v>49589.2</v>
      </c>
      <c r="N96" s="1">
        <v>43727.6</v>
      </c>
      <c r="O96" s="1">
        <v>5861</v>
      </c>
      <c r="P96" s="1">
        <v>46314.3</v>
      </c>
      <c r="Q96" s="1">
        <v>36754.300000000003</v>
      </c>
      <c r="R96" s="1">
        <v>9565.9</v>
      </c>
    </row>
    <row r="97" spans="1:18" x14ac:dyDescent="0.15">
      <c r="A97" t="s">
        <v>14</v>
      </c>
      <c r="B97" s="1">
        <v>283176.2</v>
      </c>
      <c r="C97" s="1">
        <v>2095.9</v>
      </c>
      <c r="D97">
        <v>298.2</v>
      </c>
      <c r="E97" s="1">
        <v>280846.3</v>
      </c>
      <c r="F97" s="1">
        <v>27574</v>
      </c>
      <c r="G97" s="1">
        <v>23391.4</v>
      </c>
      <c r="H97" s="1">
        <v>76842.7</v>
      </c>
      <c r="I97" s="1">
        <v>153022.29999999999</v>
      </c>
      <c r="L97" s="1">
        <v>5305.6</v>
      </c>
      <c r="M97" s="1">
        <v>52066.400000000001</v>
      </c>
      <c r="N97" s="1">
        <v>45967.7</v>
      </c>
      <c r="O97" s="1">
        <v>6098.8</v>
      </c>
      <c r="P97" s="1">
        <v>46760.800000000003</v>
      </c>
      <c r="Q97" s="1">
        <v>36567.1</v>
      </c>
      <c r="R97" s="1">
        <v>10189.200000000001</v>
      </c>
    </row>
    <row r="98" spans="1:18" x14ac:dyDescent="0.15">
      <c r="A98" t="s">
        <v>4</v>
      </c>
      <c r="B98" s="1">
        <v>285080</v>
      </c>
      <c r="C98" s="1">
        <v>2418.6999999999998</v>
      </c>
      <c r="D98">
        <v>280.10000000000002</v>
      </c>
      <c r="E98" s="1">
        <v>282391</v>
      </c>
      <c r="F98" s="1">
        <v>27772.2</v>
      </c>
      <c r="G98" s="1">
        <v>23032.5</v>
      </c>
      <c r="H98" s="1">
        <v>77466.600000000006</v>
      </c>
      <c r="I98" s="1">
        <v>154085.1</v>
      </c>
      <c r="L98" s="1">
        <v>7240.5</v>
      </c>
      <c r="M98" s="1">
        <v>55357.7</v>
      </c>
      <c r="N98" s="1">
        <v>48861.599999999999</v>
      </c>
      <c r="O98" s="1">
        <v>6496.7</v>
      </c>
      <c r="P98" s="1">
        <v>48117.1</v>
      </c>
      <c r="Q98" s="1">
        <v>37199.4</v>
      </c>
      <c r="R98" s="1">
        <v>10904.3</v>
      </c>
    </row>
    <row r="99" spans="1:18" x14ac:dyDescent="0.15">
      <c r="A99" t="s">
        <v>3</v>
      </c>
      <c r="B99" s="1">
        <v>287053.8</v>
      </c>
      <c r="C99" s="1">
        <v>2477.4</v>
      </c>
      <c r="D99">
        <v>270.60000000000002</v>
      </c>
      <c r="E99" s="1">
        <v>284300.40000000002</v>
      </c>
      <c r="F99" s="1">
        <v>28487.7</v>
      </c>
      <c r="G99" s="1">
        <v>22818.400000000001</v>
      </c>
      <c r="H99" s="1">
        <v>77511.7</v>
      </c>
      <c r="I99" s="1">
        <v>155473.4</v>
      </c>
      <c r="L99" s="1">
        <v>6367.6</v>
      </c>
      <c r="M99" s="1">
        <v>55926</v>
      </c>
      <c r="N99" s="1">
        <v>49675.199999999997</v>
      </c>
      <c r="O99" s="1">
        <v>6251</v>
      </c>
      <c r="P99" s="1">
        <v>49558.400000000001</v>
      </c>
      <c r="Q99" s="1">
        <v>38772.9</v>
      </c>
      <c r="R99" s="1">
        <v>10794.1</v>
      </c>
    </row>
    <row r="100" spans="1:18" x14ac:dyDescent="0.15">
      <c r="A100" t="s">
        <v>2</v>
      </c>
      <c r="B100" s="1">
        <v>286067.3</v>
      </c>
      <c r="C100" s="1">
        <v>2442.9</v>
      </c>
      <c r="D100">
        <v>285.8</v>
      </c>
      <c r="E100" s="1">
        <v>283369.59999999998</v>
      </c>
      <c r="F100" s="1">
        <v>28638.6</v>
      </c>
      <c r="G100" s="1">
        <v>22619.1</v>
      </c>
      <c r="H100" s="1">
        <v>77168.7</v>
      </c>
      <c r="I100" s="1">
        <v>154951.5</v>
      </c>
      <c r="L100" s="1">
        <v>7443.9</v>
      </c>
      <c r="M100" s="1">
        <v>57647.8</v>
      </c>
      <c r="N100" s="1">
        <v>51300</v>
      </c>
      <c r="O100" s="1">
        <v>6347.3</v>
      </c>
      <c r="P100" s="1">
        <v>50203.9</v>
      </c>
      <c r="Q100" s="1">
        <v>39159.300000000003</v>
      </c>
      <c r="R100" s="1">
        <v>11050.5</v>
      </c>
    </row>
    <row r="101" spans="1:18" x14ac:dyDescent="0.15">
      <c r="A101" t="s">
        <v>13</v>
      </c>
      <c r="B101" s="1">
        <v>285639.7</v>
      </c>
      <c r="C101" s="1">
        <v>2640.5</v>
      </c>
      <c r="D101">
        <v>668.1</v>
      </c>
      <c r="E101" s="1">
        <v>283074.2</v>
      </c>
      <c r="F101" s="1">
        <v>28805.7</v>
      </c>
      <c r="G101" s="1">
        <v>22220.2</v>
      </c>
      <c r="H101" s="1">
        <v>76533.100000000006</v>
      </c>
      <c r="I101" s="1">
        <v>155540.6</v>
      </c>
      <c r="L101" s="1">
        <v>7651.8</v>
      </c>
      <c r="M101" s="1">
        <v>58436.5</v>
      </c>
      <c r="N101" s="1">
        <v>51137.3</v>
      </c>
      <c r="O101" s="1">
        <v>7299.6</v>
      </c>
      <c r="P101" s="1">
        <v>50784.6</v>
      </c>
      <c r="Q101" s="1">
        <v>39557.4</v>
      </c>
      <c r="R101" s="1">
        <v>11228</v>
      </c>
    </row>
    <row r="102" spans="1:18" x14ac:dyDescent="0.15">
      <c r="A102" t="s">
        <v>204</v>
      </c>
      <c r="B102" s="1">
        <v>284638</v>
      </c>
      <c r="C102" s="1">
        <v>1610.6</v>
      </c>
      <c r="D102">
        <v>496</v>
      </c>
      <c r="E102" s="1">
        <v>283151.7</v>
      </c>
      <c r="F102" s="1">
        <v>30151.5</v>
      </c>
      <c r="G102" s="1">
        <v>22101.200000000001</v>
      </c>
      <c r="H102" s="1">
        <v>76605.7</v>
      </c>
      <c r="I102" s="1">
        <v>154499.29999999999</v>
      </c>
      <c r="L102" s="1">
        <v>9129.2999999999993</v>
      </c>
      <c r="M102" s="1">
        <v>58525.8</v>
      </c>
      <c r="N102" s="1">
        <v>51814.5</v>
      </c>
      <c r="O102" s="1">
        <v>6710.4</v>
      </c>
      <c r="P102" s="1">
        <v>49396.5</v>
      </c>
      <c r="Q102" s="1">
        <v>40798.6</v>
      </c>
      <c r="R102" s="1">
        <v>8748.5</v>
      </c>
    </row>
    <row r="103" spans="1:18" x14ac:dyDescent="0.15">
      <c r="A103" t="s">
        <v>203</v>
      </c>
      <c r="B103" s="1">
        <v>285717.59999999998</v>
      </c>
      <c r="C103" s="1">
        <v>2275.4</v>
      </c>
      <c r="D103">
        <v>750.5</v>
      </c>
      <c r="E103" s="1">
        <v>283668</v>
      </c>
      <c r="F103" s="1">
        <v>30538.400000000001</v>
      </c>
      <c r="G103" s="1">
        <v>22239.8</v>
      </c>
      <c r="H103" s="1">
        <v>75106</v>
      </c>
      <c r="I103" s="1">
        <v>156026.29999999999</v>
      </c>
      <c r="L103" s="1">
        <v>10404.799999999999</v>
      </c>
      <c r="M103" s="1">
        <v>60846.3</v>
      </c>
      <c r="N103" s="1">
        <v>53745.8</v>
      </c>
      <c r="O103" s="1">
        <v>7100.9</v>
      </c>
      <c r="P103" s="1">
        <v>50441.5</v>
      </c>
      <c r="Q103" s="1">
        <v>40789.9</v>
      </c>
      <c r="R103" s="1">
        <v>9746.2000000000007</v>
      </c>
    </row>
    <row r="104" spans="1:18" x14ac:dyDescent="0.15">
      <c r="A104" t="s">
        <v>202</v>
      </c>
      <c r="B104" s="1">
        <v>288776.7</v>
      </c>
      <c r="C104" s="1">
        <v>2680</v>
      </c>
      <c r="D104">
        <v>737.3</v>
      </c>
      <c r="E104" s="1">
        <v>286215.3</v>
      </c>
      <c r="F104" s="1">
        <v>31070.799999999999</v>
      </c>
      <c r="G104" s="1">
        <v>22015.4</v>
      </c>
      <c r="H104" s="1">
        <v>76217.399999999994</v>
      </c>
      <c r="I104" s="1">
        <v>157191</v>
      </c>
      <c r="L104" s="1">
        <v>11883.7</v>
      </c>
      <c r="M104" s="1">
        <v>63550</v>
      </c>
      <c r="N104" s="1">
        <v>56573.3</v>
      </c>
      <c r="O104" s="1">
        <v>6978.6</v>
      </c>
      <c r="P104" s="1">
        <v>51666.3</v>
      </c>
      <c r="Q104" s="1">
        <v>41174.400000000001</v>
      </c>
      <c r="R104" s="1">
        <v>10546.6</v>
      </c>
    </row>
    <row r="105" spans="1:18" x14ac:dyDescent="0.15">
      <c r="A105" t="s">
        <v>12</v>
      </c>
      <c r="B105" s="1">
        <v>290387.7</v>
      </c>
      <c r="C105" s="1">
        <v>2718.7</v>
      </c>
      <c r="D105">
        <v>781.4</v>
      </c>
      <c r="E105" s="1">
        <v>287822.5</v>
      </c>
      <c r="F105" s="1">
        <v>32046</v>
      </c>
      <c r="G105" s="1">
        <v>21715</v>
      </c>
      <c r="H105" s="1">
        <v>76774.7</v>
      </c>
      <c r="I105" s="1">
        <v>157705.79999999999</v>
      </c>
      <c r="L105" s="1">
        <v>13634.5</v>
      </c>
      <c r="M105" s="1">
        <v>66771.3</v>
      </c>
      <c r="N105" s="1">
        <v>59140.1</v>
      </c>
      <c r="O105" s="1">
        <v>7632</v>
      </c>
      <c r="P105" s="1">
        <v>53136.800000000003</v>
      </c>
      <c r="Q105" s="1">
        <v>42745.1</v>
      </c>
      <c r="R105" s="1">
        <v>10482.200000000001</v>
      </c>
    </row>
    <row r="106" spans="1:18" x14ac:dyDescent="0.15">
      <c r="A106" t="s">
        <v>4</v>
      </c>
      <c r="B106" s="1">
        <v>290355.59999999998</v>
      </c>
      <c r="C106" s="1">
        <v>2826.6</v>
      </c>
      <c r="D106">
        <v>827.3</v>
      </c>
      <c r="E106" s="1">
        <v>287701.09999999998</v>
      </c>
      <c r="F106" s="1">
        <v>32505.1</v>
      </c>
      <c r="G106" s="1">
        <v>21438.400000000001</v>
      </c>
      <c r="H106" s="1">
        <v>75349</v>
      </c>
      <c r="I106" s="1">
        <v>158898.5</v>
      </c>
      <c r="L106" s="1">
        <v>14905.3</v>
      </c>
      <c r="M106" s="1">
        <v>68833.5</v>
      </c>
      <c r="N106" s="1">
        <v>60869.5</v>
      </c>
      <c r="O106" s="1">
        <v>7965.6</v>
      </c>
      <c r="P106" s="1">
        <v>53928.2</v>
      </c>
      <c r="Q106" s="1">
        <v>42958.8</v>
      </c>
      <c r="R106" s="1">
        <v>11019.6</v>
      </c>
    </row>
    <row r="107" spans="1:18" x14ac:dyDescent="0.15">
      <c r="A107" t="s">
        <v>203</v>
      </c>
      <c r="B107" s="1">
        <v>291941.5</v>
      </c>
      <c r="C107" s="1">
        <v>2851.4</v>
      </c>
      <c r="D107">
        <v>860.5</v>
      </c>
      <c r="E107" s="1">
        <v>289288.8</v>
      </c>
      <c r="F107" s="1">
        <v>33806.199999999997</v>
      </c>
      <c r="G107" s="1">
        <v>21248.799999999999</v>
      </c>
      <c r="H107" s="1">
        <v>76248.399999999994</v>
      </c>
      <c r="I107" s="1">
        <v>158682.29999999999</v>
      </c>
      <c r="L107" s="1">
        <v>14317.6</v>
      </c>
      <c r="M107" s="1">
        <v>69441.5</v>
      </c>
      <c r="N107" s="1">
        <v>61256.5</v>
      </c>
      <c r="O107" s="1">
        <v>8185</v>
      </c>
      <c r="P107" s="1">
        <v>55123.9</v>
      </c>
      <c r="Q107" s="1">
        <v>44084.6</v>
      </c>
      <c r="R107" s="1">
        <v>11106.3</v>
      </c>
    </row>
    <row r="108" spans="1:18" x14ac:dyDescent="0.15">
      <c r="A108" t="s">
        <v>202</v>
      </c>
      <c r="B108" s="1">
        <v>289870.59999999998</v>
      </c>
      <c r="C108" s="1">
        <v>2888.3</v>
      </c>
      <c r="D108">
        <v>817.4</v>
      </c>
      <c r="E108" s="1">
        <v>287126.2</v>
      </c>
      <c r="F108" s="1">
        <v>33292.5</v>
      </c>
      <c r="G108" s="1">
        <v>20818.8</v>
      </c>
      <c r="H108" s="1">
        <v>75099.399999999994</v>
      </c>
      <c r="I108" s="1">
        <v>158550.70000000001</v>
      </c>
      <c r="L108" s="1">
        <v>13559.2</v>
      </c>
      <c r="M108" s="1">
        <v>70086.399999999994</v>
      </c>
      <c r="N108" s="1">
        <v>61510.7</v>
      </c>
      <c r="O108" s="1">
        <v>8570.1</v>
      </c>
      <c r="P108" s="1">
        <v>56527.3</v>
      </c>
      <c r="Q108" s="1">
        <v>45591.4</v>
      </c>
      <c r="R108" s="1">
        <v>11041.5</v>
      </c>
    </row>
    <row r="109" spans="1:18" x14ac:dyDescent="0.15">
      <c r="A109" t="s">
        <v>11</v>
      </c>
      <c r="B109" s="1">
        <v>290839.40000000002</v>
      </c>
      <c r="C109" s="1">
        <v>2698.7</v>
      </c>
      <c r="D109">
        <v>865.5</v>
      </c>
      <c r="E109" s="1">
        <v>288381.09999999998</v>
      </c>
      <c r="F109" s="1">
        <v>32928.400000000001</v>
      </c>
      <c r="G109" s="1">
        <v>21674</v>
      </c>
      <c r="H109" s="1">
        <v>74238.899999999994</v>
      </c>
      <c r="I109" s="1">
        <v>160109.4</v>
      </c>
      <c r="L109" s="1">
        <v>13465.1</v>
      </c>
      <c r="M109" s="1">
        <v>69769.3</v>
      </c>
      <c r="N109" s="1">
        <v>61245.3</v>
      </c>
      <c r="O109" s="1">
        <v>8516.2999999999993</v>
      </c>
      <c r="P109" s="1">
        <v>56304.2</v>
      </c>
      <c r="Q109" s="1">
        <v>45760.9</v>
      </c>
      <c r="R109" s="1">
        <v>10685.4</v>
      </c>
    </row>
    <row r="110" spans="1:18" x14ac:dyDescent="0.15">
      <c r="A110" t="s">
        <v>204</v>
      </c>
      <c r="B110" s="1">
        <v>293366.90000000002</v>
      </c>
      <c r="C110" s="1">
        <v>2577.3000000000002</v>
      </c>
      <c r="D110">
        <v>918.3</v>
      </c>
      <c r="E110" s="1">
        <v>291116.59999999998</v>
      </c>
      <c r="F110" s="1">
        <v>33910.199999999997</v>
      </c>
      <c r="G110" s="1">
        <v>22002.5</v>
      </c>
      <c r="H110" s="1">
        <v>74625.2</v>
      </c>
      <c r="I110" s="1">
        <v>161323.5</v>
      </c>
      <c r="L110" s="1">
        <v>15172.3</v>
      </c>
      <c r="M110" s="1">
        <v>72393.8</v>
      </c>
      <c r="N110" s="1">
        <v>63429.7</v>
      </c>
      <c r="O110" s="1">
        <v>8951.1</v>
      </c>
      <c r="P110" s="1">
        <v>57221.5</v>
      </c>
      <c r="Q110" s="1">
        <v>46936.9</v>
      </c>
      <c r="R110" s="1">
        <v>10472.200000000001</v>
      </c>
    </row>
    <row r="111" spans="1:18" x14ac:dyDescent="0.15">
      <c r="A111" t="s">
        <v>203</v>
      </c>
      <c r="B111" s="1">
        <v>295825.8</v>
      </c>
      <c r="C111" s="1">
        <v>2531.1999999999998</v>
      </c>
      <c r="D111">
        <v>982.6</v>
      </c>
      <c r="E111" s="1">
        <v>293702.8</v>
      </c>
      <c r="F111" s="1">
        <v>35255.1</v>
      </c>
      <c r="G111" s="1">
        <v>22204.2</v>
      </c>
      <c r="H111" s="1">
        <v>75276.5</v>
      </c>
      <c r="I111" s="1">
        <v>161967.4</v>
      </c>
      <c r="L111" s="1">
        <v>15554.9</v>
      </c>
      <c r="M111" s="1">
        <v>74721.899999999994</v>
      </c>
      <c r="N111" s="1">
        <v>65334.7</v>
      </c>
      <c r="O111" s="1">
        <v>9368.9</v>
      </c>
      <c r="P111" s="1">
        <v>59167</v>
      </c>
      <c r="Q111" s="1">
        <v>48128.7</v>
      </c>
      <c r="R111" s="1">
        <v>11191.4</v>
      </c>
    </row>
    <row r="112" spans="1:18" x14ac:dyDescent="0.15">
      <c r="A112" t="s">
        <v>202</v>
      </c>
      <c r="B112" s="1">
        <v>296937.8</v>
      </c>
      <c r="C112" s="1">
        <v>2369.3000000000002</v>
      </c>
      <c r="D112" s="1">
        <v>1027.0999999999999</v>
      </c>
      <c r="E112" s="1">
        <v>295070.2</v>
      </c>
      <c r="F112" s="1">
        <v>34963.199999999997</v>
      </c>
      <c r="G112" s="1">
        <v>22298.7</v>
      </c>
      <c r="H112" s="1">
        <v>75532.100000000006</v>
      </c>
      <c r="I112" s="1">
        <v>163178.9</v>
      </c>
      <c r="L112" s="1">
        <v>18596.099999999999</v>
      </c>
      <c r="M112" s="1">
        <v>77376.5</v>
      </c>
      <c r="N112" s="1">
        <v>67234.2</v>
      </c>
      <c r="O112" s="1">
        <v>10111.299999999999</v>
      </c>
      <c r="P112" s="1">
        <v>58780.4</v>
      </c>
      <c r="Q112" s="1">
        <v>48200.2</v>
      </c>
      <c r="R112" s="1">
        <v>10768.1</v>
      </c>
    </row>
    <row r="113" spans="1:18" x14ac:dyDescent="0.15">
      <c r="A113" t="s">
        <v>10</v>
      </c>
      <c r="B113" s="1">
        <v>297464.5</v>
      </c>
      <c r="C113" s="1">
        <v>1755</v>
      </c>
      <c r="D113">
        <v>670.4</v>
      </c>
      <c r="E113" s="1">
        <v>296085.90000000002</v>
      </c>
      <c r="F113" s="1">
        <v>35097.599999999999</v>
      </c>
      <c r="G113" s="1">
        <v>22771.5</v>
      </c>
      <c r="H113" s="1">
        <v>75678.100000000006</v>
      </c>
      <c r="I113" s="1">
        <v>163471.5</v>
      </c>
      <c r="L113" s="1">
        <v>18786</v>
      </c>
      <c r="M113" s="1">
        <v>78508.5</v>
      </c>
      <c r="N113" s="1">
        <v>68797.5</v>
      </c>
      <c r="O113" s="1">
        <v>9697.7000000000007</v>
      </c>
      <c r="P113" s="1">
        <v>59722.5</v>
      </c>
      <c r="Q113" s="1">
        <v>49484.6</v>
      </c>
      <c r="R113" s="1">
        <v>10454.299999999999</v>
      </c>
    </row>
    <row r="114" spans="1:18" x14ac:dyDescent="0.15">
      <c r="A114" t="s">
        <v>204</v>
      </c>
      <c r="B114" s="1">
        <v>299344.3</v>
      </c>
      <c r="C114" s="1">
        <v>1841.3</v>
      </c>
      <c r="D114">
        <v>726.8</v>
      </c>
      <c r="E114" s="1">
        <v>297913.90000000002</v>
      </c>
      <c r="F114" s="1">
        <v>34824.800000000003</v>
      </c>
      <c r="G114" s="1">
        <v>23101.9</v>
      </c>
      <c r="H114" s="1">
        <v>75195.600000000006</v>
      </c>
      <c r="I114" s="1">
        <v>165615.9</v>
      </c>
      <c r="L114" s="1">
        <v>19358.599999999999</v>
      </c>
      <c r="M114" s="1">
        <v>80110.100000000006</v>
      </c>
      <c r="N114" s="1">
        <v>70594.3</v>
      </c>
      <c r="O114" s="1">
        <v>9514.2000000000007</v>
      </c>
      <c r="P114" s="1">
        <v>60751.5</v>
      </c>
      <c r="Q114" s="1">
        <v>50204.2</v>
      </c>
      <c r="R114" s="1">
        <v>10757.3</v>
      </c>
    </row>
    <row r="115" spans="1:18" x14ac:dyDescent="0.15">
      <c r="A115" t="s">
        <v>203</v>
      </c>
      <c r="B115" s="1">
        <v>297536.90000000002</v>
      </c>
      <c r="C115" s="1">
        <v>1720.7</v>
      </c>
      <c r="D115">
        <v>718.1</v>
      </c>
      <c r="E115" s="1">
        <v>296266.5</v>
      </c>
      <c r="F115" s="1">
        <v>34430.6</v>
      </c>
      <c r="G115" s="1">
        <v>23212.7</v>
      </c>
      <c r="H115" s="1">
        <v>73899.399999999994</v>
      </c>
      <c r="I115" s="1">
        <v>165511.6</v>
      </c>
      <c r="L115" s="1">
        <v>21185.7</v>
      </c>
      <c r="M115" s="1">
        <v>81678.600000000006</v>
      </c>
      <c r="N115" s="1">
        <v>71955.5</v>
      </c>
      <c r="O115" s="1">
        <v>9720.5</v>
      </c>
      <c r="P115" s="1">
        <v>60492.9</v>
      </c>
      <c r="Q115" s="1">
        <v>50083.1</v>
      </c>
      <c r="R115" s="1">
        <v>10623.6</v>
      </c>
    </row>
    <row r="116" spans="1:18" x14ac:dyDescent="0.15">
      <c r="A116" t="s">
        <v>202</v>
      </c>
      <c r="B116" s="1">
        <v>299976.90000000002</v>
      </c>
      <c r="C116" s="1">
        <v>1683.9</v>
      </c>
      <c r="D116">
        <v>763.4</v>
      </c>
      <c r="E116" s="1">
        <v>298810.3</v>
      </c>
      <c r="F116" s="1">
        <v>35457.699999999997</v>
      </c>
      <c r="G116" s="1">
        <v>23566.6</v>
      </c>
      <c r="H116" s="1">
        <v>74714.5</v>
      </c>
      <c r="I116" s="1">
        <v>166080.29999999999</v>
      </c>
      <c r="L116" s="1">
        <v>22132.3</v>
      </c>
      <c r="M116" s="1">
        <v>82438.600000000006</v>
      </c>
      <c r="N116" s="1">
        <v>72489.399999999994</v>
      </c>
      <c r="O116" s="1">
        <v>9941.7999999999993</v>
      </c>
      <c r="P116" s="1">
        <v>60306.3</v>
      </c>
      <c r="Q116" s="1">
        <v>49732.5</v>
      </c>
      <c r="R116" s="1">
        <v>10776.7</v>
      </c>
    </row>
    <row r="117" spans="1:18" x14ac:dyDescent="0.15">
      <c r="A117" t="s">
        <v>9</v>
      </c>
      <c r="B117" s="1">
        <v>302924</v>
      </c>
      <c r="C117" s="1">
        <v>1659.6</v>
      </c>
      <c r="D117">
        <v>800.1</v>
      </c>
      <c r="E117" s="1">
        <v>301839.7</v>
      </c>
      <c r="F117" s="1">
        <v>37237.199999999997</v>
      </c>
      <c r="G117" s="1">
        <v>23049.7</v>
      </c>
      <c r="H117" s="1">
        <v>75345.7</v>
      </c>
      <c r="I117" s="1">
        <v>167652.9</v>
      </c>
      <c r="L117" s="1">
        <v>23340.9</v>
      </c>
      <c r="M117" s="1">
        <v>84071.6</v>
      </c>
      <c r="N117" s="1">
        <v>74190.600000000006</v>
      </c>
      <c r="O117" s="1">
        <v>9880.5</v>
      </c>
      <c r="P117" s="1">
        <v>60730.7</v>
      </c>
      <c r="Q117" s="1">
        <v>50087</v>
      </c>
      <c r="R117" s="1">
        <v>10851.3</v>
      </c>
    </row>
    <row r="118" spans="1:18" x14ac:dyDescent="0.15">
      <c r="A118" t="s">
        <v>204</v>
      </c>
      <c r="B118" s="1">
        <v>304863.5</v>
      </c>
      <c r="C118" s="1">
        <v>1663</v>
      </c>
      <c r="D118">
        <v>790</v>
      </c>
      <c r="E118" s="1">
        <v>303768.8</v>
      </c>
      <c r="F118" s="1">
        <v>38537.599999999999</v>
      </c>
      <c r="G118" s="1">
        <v>23435.200000000001</v>
      </c>
      <c r="H118" s="1">
        <v>75452.800000000003</v>
      </c>
      <c r="I118" s="1">
        <v>168163.20000000001</v>
      </c>
      <c r="L118" s="1">
        <v>25047.200000000001</v>
      </c>
      <c r="M118" s="1">
        <v>86655.5</v>
      </c>
      <c r="N118" s="1">
        <v>76144.800000000003</v>
      </c>
      <c r="O118" s="1">
        <v>10500.4</v>
      </c>
      <c r="P118" s="1">
        <v>61608.3</v>
      </c>
      <c r="Q118" s="1">
        <v>50622.9</v>
      </c>
      <c r="R118" s="1">
        <v>11199.8</v>
      </c>
    </row>
    <row r="119" spans="1:18" x14ac:dyDescent="0.15">
      <c r="A119" t="s">
        <v>203</v>
      </c>
      <c r="B119" s="1">
        <v>303618.8</v>
      </c>
      <c r="C119" s="1">
        <v>1606</v>
      </c>
      <c r="D119">
        <v>840.5</v>
      </c>
      <c r="E119" s="1">
        <v>302660.5</v>
      </c>
      <c r="F119" s="1">
        <v>37273.800000000003</v>
      </c>
      <c r="G119" s="1">
        <v>22913.9</v>
      </c>
      <c r="H119" s="1">
        <v>75506.3</v>
      </c>
      <c r="I119" s="1">
        <v>168401.6</v>
      </c>
      <c r="L119" s="1">
        <v>27235.599999999999</v>
      </c>
      <c r="M119" s="1">
        <v>88359.6</v>
      </c>
      <c r="N119" s="1">
        <v>78044</v>
      </c>
      <c r="O119" s="1">
        <v>10319.1</v>
      </c>
      <c r="P119" s="1">
        <v>61124</v>
      </c>
      <c r="Q119" s="1">
        <v>50334.1</v>
      </c>
      <c r="R119" s="1">
        <v>11005.6</v>
      </c>
    </row>
    <row r="120" spans="1:18" x14ac:dyDescent="0.15">
      <c r="A120" t="s">
        <v>202</v>
      </c>
      <c r="B120" s="1">
        <v>304069</v>
      </c>
      <c r="C120" s="1">
        <v>1612</v>
      </c>
      <c r="D120">
        <v>862.8</v>
      </c>
      <c r="E120" s="1">
        <v>303125.3</v>
      </c>
      <c r="F120" s="1">
        <v>37937.300000000003</v>
      </c>
      <c r="G120" s="1">
        <v>23055.3</v>
      </c>
      <c r="H120" s="1">
        <v>75956.2</v>
      </c>
      <c r="I120" s="1">
        <v>167807.3</v>
      </c>
      <c r="L120" s="1">
        <v>29028.5</v>
      </c>
      <c r="M120" s="1">
        <v>90710.2</v>
      </c>
      <c r="N120" s="1">
        <v>80435.5</v>
      </c>
      <c r="O120" s="1">
        <v>10291.200000000001</v>
      </c>
      <c r="P120" s="1">
        <v>61681.7</v>
      </c>
      <c r="Q120" s="1">
        <v>51398.8</v>
      </c>
      <c r="R120" s="1">
        <v>10502.5</v>
      </c>
    </row>
    <row r="121" spans="1:18" x14ac:dyDescent="0.15">
      <c r="A121" t="s">
        <v>8</v>
      </c>
      <c r="B121" s="1">
        <v>307069.2</v>
      </c>
      <c r="C121" s="1">
        <v>1657.7</v>
      </c>
      <c r="D121">
        <v>876</v>
      </c>
      <c r="E121" s="1">
        <v>306070.8</v>
      </c>
      <c r="F121" s="1">
        <v>41328.199999999997</v>
      </c>
      <c r="G121" s="1">
        <v>23177</v>
      </c>
      <c r="H121" s="1">
        <v>75023</v>
      </c>
      <c r="I121" s="1">
        <v>169336.1</v>
      </c>
      <c r="L121" s="1">
        <v>30767.4</v>
      </c>
      <c r="M121" s="1">
        <v>93137.600000000006</v>
      </c>
      <c r="N121" s="1">
        <v>82685.899999999994</v>
      </c>
      <c r="O121" s="1">
        <v>10478.200000000001</v>
      </c>
      <c r="P121" s="1">
        <v>62370.2</v>
      </c>
      <c r="Q121" s="1">
        <v>51736.5</v>
      </c>
      <c r="R121" s="1">
        <v>10854.4</v>
      </c>
    </row>
    <row r="122" spans="1:18" x14ac:dyDescent="0.15">
      <c r="A122" t="s">
        <v>4</v>
      </c>
      <c r="B122" s="1">
        <v>301871</v>
      </c>
      <c r="C122" s="1">
        <v>1604.8</v>
      </c>
      <c r="D122">
        <v>887.5</v>
      </c>
      <c r="E122" s="1">
        <v>300959.40000000002</v>
      </c>
      <c r="F122" s="1">
        <v>42230.7</v>
      </c>
      <c r="G122" s="1">
        <v>22385.4</v>
      </c>
      <c r="H122" s="1">
        <v>73429.5</v>
      </c>
      <c r="I122" s="1">
        <v>166221.1</v>
      </c>
      <c r="L122" s="1">
        <v>31589.8</v>
      </c>
      <c r="M122" s="1">
        <v>92061.6</v>
      </c>
      <c r="N122" s="1">
        <v>81539.899999999994</v>
      </c>
      <c r="O122" s="1">
        <v>10539.8</v>
      </c>
      <c r="P122" s="1">
        <v>60471.8</v>
      </c>
      <c r="Q122" s="1">
        <v>50404.3</v>
      </c>
      <c r="R122" s="1">
        <v>10288.6</v>
      </c>
    </row>
    <row r="123" spans="1:18" x14ac:dyDescent="0.15">
      <c r="A123" t="s">
        <v>3</v>
      </c>
      <c r="B123" s="1">
        <v>300711.09999999998</v>
      </c>
      <c r="C123" s="1">
        <v>1437.6</v>
      </c>
      <c r="D123">
        <v>832.9</v>
      </c>
      <c r="E123" s="1">
        <v>300019.40000000002</v>
      </c>
      <c r="F123" s="1">
        <v>42335.3</v>
      </c>
      <c r="G123" s="1">
        <v>22481.1</v>
      </c>
      <c r="H123" s="1">
        <v>72601.7</v>
      </c>
      <c r="I123" s="1">
        <v>166000.5</v>
      </c>
      <c r="L123" s="1">
        <v>30971.4</v>
      </c>
      <c r="M123" s="1">
        <v>91818.8</v>
      </c>
      <c r="N123" s="1">
        <v>81138.7</v>
      </c>
      <c r="O123" s="1">
        <v>10686.5</v>
      </c>
      <c r="P123" s="1">
        <v>60847.4</v>
      </c>
      <c r="Q123" s="1">
        <v>50796.2</v>
      </c>
      <c r="R123" s="1">
        <v>10276.200000000001</v>
      </c>
    </row>
    <row r="124" spans="1:18" x14ac:dyDescent="0.15">
      <c r="A124" t="s">
        <v>201</v>
      </c>
      <c r="B124" s="1">
        <v>296874.8</v>
      </c>
      <c r="C124" s="1">
        <v>1747.5</v>
      </c>
      <c r="D124">
        <v>769</v>
      </c>
      <c r="E124" s="1">
        <v>295599.90000000002</v>
      </c>
      <c r="F124" s="1">
        <v>39569.4</v>
      </c>
      <c r="G124" s="1">
        <v>21675.7</v>
      </c>
      <c r="H124" s="1">
        <v>71624.5</v>
      </c>
      <c r="I124" s="1">
        <v>165275</v>
      </c>
      <c r="L124" s="1">
        <v>16410</v>
      </c>
      <c r="M124" s="1">
        <v>78811.100000000006</v>
      </c>
      <c r="N124" s="1">
        <v>69030.8</v>
      </c>
      <c r="O124" s="1">
        <v>9750.9</v>
      </c>
      <c r="P124" s="1">
        <v>62401.1</v>
      </c>
      <c r="Q124" s="1">
        <v>51701.5</v>
      </c>
      <c r="R124" s="1">
        <v>10922.2</v>
      </c>
    </row>
    <row r="125" spans="1:18" x14ac:dyDescent="0.15">
      <c r="A125" t="s">
        <v>7</v>
      </c>
      <c r="B125" s="1">
        <v>292303.59999999998</v>
      </c>
      <c r="C125" s="1">
        <v>1543.3</v>
      </c>
      <c r="D125">
        <v>751.4</v>
      </c>
      <c r="E125" s="1">
        <v>291320.5</v>
      </c>
      <c r="F125" s="1">
        <v>35722.800000000003</v>
      </c>
      <c r="G125" s="1">
        <v>21130</v>
      </c>
      <c r="H125" s="1">
        <v>71359.600000000006</v>
      </c>
      <c r="I125" s="1">
        <v>164212</v>
      </c>
      <c r="L125" s="1">
        <v>6464.4</v>
      </c>
      <c r="M125" s="1">
        <v>59012.800000000003</v>
      </c>
      <c r="N125" s="1">
        <v>49494.5</v>
      </c>
      <c r="O125" s="1">
        <v>9303.6</v>
      </c>
      <c r="P125" s="1">
        <v>52548.4</v>
      </c>
      <c r="Q125" s="1">
        <v>42786</v>
      </c>
      <c r="R125" s="1">
        <v>9985.5</v>
      </c>
    </row>
    <row r="126" spans="1:18" x14ac:dyDescent="0.15">
      <c r="A126" t="s">
        <v>4</v>
      </c>
      <c r="B126" s="1">
        <v>295710.3</v>
      </c>
      <c r="C126" s="1">
        <v>1407.9</v>
      </c>
      <c r="D126">
        <v>770.4</v>
      </c>
      <c r="E126" s="1">
        <v>294965.90000000002</v>
      </c>
      <c r="F126" s="1">
        <v>38688.5</v>
      </c>
      <c r="G126" s="1">
        <v>20694.400000000001</v>
      </c>
      <c r="H126" s="1">
        <v>71490</v>
      </c>
      <c r="I126" s="1">
        <v>166243.1</v>
      </c>
      <c r="L126" s="1">
        <v>15104.6</v>
      </c>
      <c r="M126" s="1">
        <v>65254.400000000001</v>
      </c>
      <c r="N126" s="1">
        <v>55953.599999999999</v>
      </c>
      <c r="O126" s="1">
        <v>9162</v>
      </c>
      <c r="P126" s="1">
        <v>50149.8</v>
      </c>
      <c r="Q126" s="1">
        <v>40616.800000000003</v>
      </c>
      <c r="R126" s="1">
        <v>9760.4</v>
      </c>
    </row>
    <row r="127" spans="1:18" x14ac:dyDescent="0.15">
      <c r="A127" t="s">
        <v>3</v>
      </c>
      <c r="B127" s="1">
        <v>295234.5</v>
      </c>
      <c r="C127" s="1">
        <v>1453.3</v>
      </c>
      <c r="D127">
        <v>808</v>
      </c>
      <c r="E127" s="1">
        <v>294462.09999999998</v>
      </c>
      <c r="F127" s="1">
        <v>41329.4</v>
      </c>
      <c r="G127" s="1">
        <v>20624.599999999999</v>
      </c>
      <c r="H127" s="1">
        <v>71033.600000000006</v>
      </c>
      <c r="I127" s="1">
        <v>164747.6</v>
      </c>
      <c r="L127" s="1">
        <v>18077.3</v>
      </c>
      <c r="M127" s="1">
        <v>70570.5</v>
      </c>
      <c r="N127" s="1">
        <v>61376.4</v>
      </c>
      <c r="O127" s="1">
        <v>9112.7000000000007</v>
      </c>
      <c r="P127" s="1">
        <v>52493.2</v>
      </c>
      <c r="Q127" s="1">
        <v>43439.6</v>
      </c>
      <c r="R127" s="1">
        <v>9255.7000000000007</v>
      </c>
    </row>
    <row r="128" spans="1:18" x14ac:dyDescent="0.15">
      <c r="A128" t="s">
        <v>201</v>
      </c>
      <c r="B128" s="1">
        <v>297693.40000000002</v>
      </c>
      <c r="C128" s="1">
        <v>1457.7</v>
      </c>
      <c r="D128">
        <v>885.8</v>
      </c>
      <c r="E128" s="1">
        <v>297001</v>
      </c>
      <c r="F128" s="1">
        <v>44130.7</v>
      </c>
      <c r="G128" s="1">
        <v>20671.2</v>
      </c>
      <c r="H128" s="1">
        <v>71665.8</v>
      </c>
      <c r="I128" s="1">
        <v>164855.70000000001</v>
      </c>
      <c r="L128" s="1">
        <v>21948.799999999999</v>
      </c>
      <c r="M128" s="1">
        <v>75006</v>
      </c>
      <c r="N128" s="1">
        <v>65837.8</v>
      </c>
      <c r="O128" s="1">
        <v>9129.5</v>
      </c>
      <c r="P128" s="1">
        <v>53057.2</v>
      </c>
      <c r="Q128" s="1">
        <v>43960.6</v>
      </c>
      <c r="R128" s="1">
        <v>9313.1</v>
      </c>
    </row>
    <row r="129" spans="1:18" x14ac:dyDescent="0.15">
      <c r="A129" t="s">
        <v>6</v>
      </c>
      <c r="B129" s="1">
        <v>301212.5</v>
      </c>
      <c r="C129" s="1">
        <v>1531.2</v>
      </c>
      <c r="D129">
        <v>951.9</v>
      </c>
      <c r="E129" s="1">
        <v>300491.2</v>
      </c>
      <c r="F129" s="1">
        <v>48705.4</v>
      </c>
      <c r="G129" s="1">
        <v>20818.599999999999</v>
      </c>
      <c r="H129" s="1">
        <v>71884.7</v>
      </c>
      <c r="I129" s="1">
        <v>165420.6</v>
      </c>
      <c r="L129" s="1">
        <v>25338.2</v>
      </c>
      <c r="M129" s="1">
        <v>79923</v>
      </c>
      <c r="N129" s="1">
        <v>70573.7</v>
      </c>
      <c r="O129" s="1">
        <v>9338</v>
      </c>
      <c r="P129" s="1">
        <v>54584.800000000003</v>
      </c>
      <c r="Q129" s="1">
        <v>45329.4</v>
      </c>
      <c r="R129" s="1">
        <v>9504.2999999999993</v>
      </c>
    </row>
    <row r="130" spans="1:18" x14ac:dyDescent="0.15">
      <c r="A130" t="s">
        <v>4</v>
      </c>
      <c r="B130" s="1">
        <v>300560.59999999998</v>
      </c>
      <c r="C130" s="1">
        <v>1717.5</v>
      </c>
      <c r="D130" s="1">
        <v>1089.3</v>
      </c>
      <c r="E130" s="1">
        <v>299727.40000000002</v>
      </c>
      <c r="F130" s="1">
        <v>48674.9</v>
      </c>
      <c r="G130" s="1">
        <v>20693.5</v>
      </c>
      <c r="H130" s="1">
        <v>72018.3</v>
      </c>
      <c r="I130" s="1">
        <v>164748.6</v>
      </c>
      <c r="L130" s="1">
        <v>27731.5</v>
      </c>
      <c r="M130" s="1">
        <v>85211.199999999997</v>
      </c>
      <c r="N130" s="1">
        <v>75686.7</v>
      </c>
      <c r="O130" s="1">
        <v>9544.6</v>
      </c>
      <c r="P130" s="1">
        <v>57479.7</v>
      </c>
      <c r="Q130" s="1">
        <v>47853.8</v>
      </c>
      <c r="R130" s="1">
        <v>9911.7000000000007</v>
      </c>
    </row>
    <row r="131" spans="1:18" x14ac:dyDescent="0.15">
      <c r="A131" t="s">
        <v>3</v>
      </c>
      <c r="B131" s="1">
        <v>302595.40000000002</v>
      </c>
      <c r="C131" s="1">
        <v>1685.6</v>
      </c>
      <c r="D131" s="1">
        <v>1030.5999999999999</v>
      </c>
      <c r="E131" s="1">
        <v>301744.7</v>
      </c>
      <c r="F131" s="1">
        <v>53175.4</v>
      </c>
      <c r="G131" s="1">
        <v>20521.8</v>
      </c>
      <c r="H131" s="1">
        <v>72658.100000000006</v>
      </c>
      <c r="I131" s="1">
        <v>163763.29999999999</v>
      </c>
      <c r="L131" s="1">
        <v>26966.1</v>
      </c>
      <c r="M131" s="1">
        <v>85331.3</v>
      </c>
      <c r="N131" s="1">
        <v>75342.7</v>
      </c>
      <c r="O131" s="1">
        <v>9973.2000000000007</v>
      </c>
      <c r="P131" s="1">
        <v>58365.2</v>
      </c>
      <c r="Q131" s="1">
        <v>48798.5</v>
      </c>
      <c r="R131" s="1">
        <v>9881.7000000000007</v>
      </c>
    </row>
    <row r="132" spans="1:18" x14ac:dyDescent="0.15">
      <c r="A132" t="s">
        <v>201</v>
      </c>
      <c r="B132" s="1">
        <v>299948.90000000002</v>
      </c>
      <c r="C132" s="1">
        <v>1644</v>
      </c>
      <c r="D132">
        <v>928.7</v>
      </c>
      <c r="E132" s="1">
        <v>299043.20000000001</v>
      </c>
      <c r="F132" s="1">
        <v>53499.199999999997</v>
      </c>
      <c r="G132" s="1">
        <v>20620.7</v>
      </c>
      <c r="H132" s="1">
        <v>69870.100000000006</v>
      </c>
      <c r="I132" s="1">
        <v>163870.20000000001</v>
      </c>
      <c r="L132" s="1">
        <v>26683.3</v>
      </c>
      <c r="M132" s="1">
        <v>84927.8</v>
      </c>
      <c r="N132" s="1">
        <v>75279.3</v>
      </c>
      <c r="O132" s="1">
        <v>9655</v>
      </c>
      <c r="P132" s="1">
        <v>58244.6</v>
      </c>
      <c r="Q132" s="1">
        <v>48804.4</v>
      </c>
      <c r="R132" s="1">
        <v>9767.1</v>
      </c>
    </row>
    <row r="133" spans="1:18" x14ac:dyDescent="0.15">
      <c r="A133" t="s">
        <v>5</v>
      </c>
      <c r="B133" s="1">
        <v>298575.2</v>
      </c>
      <c r="C133" s="1">
        <v>1601.4</v>
      </c>
      <c r="D133">
        <v>834.1</v>
      </c>
      <c r="E133" s="1">
        <v>297624.3</v>
      </c>
      <c r="F133" s="1">
        <v>49334.9</v>
      </c>
      <c r="G133" s="1">
        <v>20715.7</v>
      </c>
      <c r="H133" s="1">
        <v>71637.3</v>
      </c>
      <c r="I133" s="1">
        <v>162537</v>
      </c>
      <c r="L133" s="1">
        <v>25925.9</v>
      </c>
      <c r="M133" s="1">
        <v>85139</v>
      </c>
      <c r="N133" s="1">
        <v>75099.5</v>
      </c>
      <c r="O133" s="1">
        <v>10017.200000000001</v>
      </c>
      <c r="P133" s="1">
        <v>59213.1</v>
      </c>
      <c r="Q133" s="1">
        <v>49675.3</v>
      </c>
      <c r="R133" s="1">
        <v>9870.2999999999993</v>
      </c>
    </row>
    <row r="134" spans="1:18" x14ac:dyDescent="0.15">
      <c r="A134" t="s">
        <v>4</v>
      </c>
      <c r="B134" s="1">
        <v>299121.7</v>
      </c>
      <c r="C134" s="1">
        <v>1439.5</v>
      </c>
      <c r="D134">
        <v>521.4</v>
      </c>
      <c r="E134" s="1">
        <v>298055.2</v>
      </c>
      <c r="F134" s="1">
        <v>52929.4</v>
      </c>
      <c r="G134" s="1">
        <v>21246.9</v>
      </c>
      <c r="H134" s="1">
        <v>70142.3</v>
      </c>
      <c r="I134" s="1">
        <v>162326.29999999999</v>
      </c>
      <c r="L134" s="1">
        <v>21637.7</v>
      </c>
      <c r="M134" s="1">
        <v>80913.399999999994</v>
      </c>
      <c r="N134" s="1">
        <v>71923.5</v>
      </c>
      <c r="O134" s="1">
        <v>9012</v>
      </c>
      <c r="P134" s="1">
        <v>59275.8</v>
      </c>
      <c r="Q134" s="1">
        <v>50294.9</v>
      </c>
      <c r="R134" s="1">
        <v>9315.1</v>
      </c>
    </row>
    <row r="135" spans="1:18" x14ac:dyDescent="0.15">
      <c r="A135" t="s">
        <v>3</v>
      </c>
      <c r="B135" s="1">
        <v>302118.59999999998</v>
      </c>
      <c r="C135" s="1">
        <v>1623.2</v>
      </c>
      <c r="D135">
        <v>737.2</v>
      </c>
      <c r="E135" s="1">
        <v>301039.09999999998</v>
      </c>
      <c r="F135" s="1">
        <v>57368.3</v>
      </c>
      <c r="G135" s="1">
        <v>21414.799999999999</v>
      </c>
      <c r="H135" s="1">
        <v>69777.399999999994</v>
      </c>
      <c r="I135" s="1">
        <v>163276.70000000001</v>
      </c>
      <c r="L135" s="1">
        <v>24646.5</v>
      </c>
      <c r="M135" s="1">
        <v>85965.7</v>
      </c>
      <c r="N135" s="1">
        <v>77299.199999999997</v>
      </c>
      <c r="O135" s="1">
        <v>8759.2000000000007</v>
      </c>
      <c r="P135" s="1">
        <v>61319.199999999997</v>
      </c>
      <c r="Q135" s="1">
        <v>52089.1</v>
      </c>
      <c r="R135" s="1">
        <v>9576.1</v>
      </c>
    </row>
    <row r="136" spans="1:18" x14ac:dyDescent="0.15">
      <c r="A136" t="s">
        <v>84</v>
      </c>
    </row>
    <row r="139" spans="1:18" x14ac:dyDescent="0.15">
      <c r="A139" t="s">
        <v>1026</v>
      </c>
      <c r="B139" s="1">
        <f t="shared" ref="B139:I139" si="0">+AVERAGE(B9:B135)</f>
        <v>252273.81811023623</v>
      </c>
      <c r="C139" s="1">
        <f t="shared" si="0"/>
        <v>2041.1401574803156</v>
      </c>
      <c r="D139" s="1">
        <f t="shared" si="0"/>
        <v>415.48582677165359</v>
      </c>
      <c r="E139" s="1">
        <f t="shared" si="0"/>
        <v>250220.25905511811</v>
      </c>
      <c r="F139" s="1">
        <f t="shared" si="0"/>
        <v>22165.15748031496</v>
      </c>
      <c r="G139" s="1">
        <f t="shared" si="0"/>
        <v>24611.281889763781</v>
      </c>
      <c r="H139" s="1">
        <f t="shared" si="0"/>
        <v>69798.68818897639</v>
      </c>
      <c r="I139" s="1">
        <f t="shared" si="0"/>
        <v>135865.37007874009</v>
      </c>
      <c r="J139" s="1"/>
      <c r="K139" s="1"/>
      <c r="L139" s="1">
        <f>+AVERAGE(L9:L135)</f>
        <v>8983.3440944881859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1"/>
  <sheetViews>
    <sheetView zoomScale="85" zoomScaleNormal="85" workbookViewId="0">
      <pane xSplit="1" ySplit="7" topLeftCell="B34" activePane="bottomRight" state="frozen"/>
      <selection activeCell="B152" sqref="B152"/>
      <selection pane="topRight" activeCell="B152" sqref="B152"/>
      <selection pane="bottomLeft" activeCell="B152" sqref="B152"/>
      <selection pane="bottomRight" activeCell="B63" sqref="B63"/>
    </sheetView>
  </sheetViews>
  <sheetFormatPr defaultRowHeight="13.5" x14ac:dyDescent="0.15"/>
  <sheetData>
    <row r="1" spans="1:25" x14ac:dyDescent="0.15">
      <c r="A1" t="s">
        <v>83</v>
      </c>
      <c r="P1" t="s">
        <v>77</v>
      </c>
      <c r="Y1" t="s">
        <v>82</v>
      </c>
    </row>
    <row r="2" spans="1:25" x14ac:dyDescent="0.15">
      <c r="A2" t="s">
        <v>81</v>
      </c>
      <c r="P2" t="s">
        <v>75</v>
      </c>
      <c r="Y2" t="s">
        <v>230</v>
      </c>
    </row>
    <row r="3" spans="1:25" x14ac:dyDescent="0.15">
      <c r="B3" t="s">
        <v>74</v>
      </c>
      <c r="C3" t="s">
        <v>73</v>
      </c>
      <c r="F3" t="s">
        <v>72</v>
      </c>
      <c r="G3" t="s">
        <v>71</v>
      </c>
      <c r="H3" t="s">
        <v>70</v>
      </c>
      <c r="I3" t="s">
        <v>69</v>
      </c>
      <c r="J3" t="s">
        <v>68</v>
      </c>
      <c r="K3" t="s">
        <v>67</v>
      </c>
      <c r="L3" t="s">
        <v>57</v>
      </c>
      <c r="P3" t="s">
        <v>63</v>
      </c>
      <c r="S3" t="s">
        <v>62</v>
      </c>
      <c r="U3" t="s">
        <v>61</v>
      </c>
      <c r="V3" t="s">
        <v>60</v>
      </c>
      <c r="W3" t="s">
        <v>59</v>
      </c>
      <c r="Y3" t="s">
        <v>58</v>
      </c>
    </row>
    <row r="4" spans="1:25" x14ac:dyDescent="0.15">
      <c r="D4" t="s">
        <v>56</v>
      </c>
      <c r="L4" t="s">
        <v>55</v>
      </c>
      <c r="M4" t="s">
        <v>51</v>
      </c>
      <c r="N4" t="s">
        <v>50</v>
      </c>
      <c r="P4" t="s">
        <v>54</v>
      </c>
      <c r="Q4" t="s">
        <v>53</v>
      </c>
      <c r="R4" t="s">
        <v>52</v>
      </c>
    </row>
    <row r="5" spans="1:25" x14ac:dyDescent="0.15">
      <c r="E5" t="s">
        <v>49</v>
      </c>
    </row>
    <row r="6" spans="1:25" x14ac:dyDescent="0.15">
      <c r="B6" t="s">
        <v>226</v>
      </c>
      <c r="C6" t="s">
        <v>47</v>
      </c>
      <c r="D6" t="s">
        <v>29</v>
      </c>
      <c r="E6" t="s">
        <v>225</v>
      </c>
      <c r="F6" t="s">
        <v>45</v>
      </c>
      <c r="G6" t="s">
        <v>44</v>
      </c>
      <c r="H6" t="s">
        <v>224</v>
      </c>
      <c r="I6" t="s">
        <v>42</v>
      </c>
      <c r="J6" t="s">
        <v>41</v>
      </c>
      <c r="K6" t="s">
        <v>223</v>
      </c>
      <c r="L6" t="s">
        <v>39</v>
      </c>
      <c r="P6" t="s">
        <v>221</v>
      </c>
      <c r="S6" t="s">
        <v>34</v>
      </c>
      <c r="U6" t="s">
        <v>229</v>
      </c>
      <c r="V6" t="s">
        <v>32</v>
      </c>
      <c r="W6" t="s">
        <v>31</v>
      </c>
      <c r="Y6" t="s">
        <v>220</v>
      </c>
    </row>
    <row r="7" spans="1:25" x14ac:dyDescent="0.15">
      <c r="L7" t="s">
        <v>28</v>
      </c>
      <c r="M7" t="s">
        <v>27</v>
      </c>
      <c r="N7" t="s">
        <v>26</v>
      </c>
      <c r="P7" t="s">
        <v>25</v>
      </c>
      <c r="Q7" t="s">
        <v>24</v>
      </c>
      <c r="R7" t="s">
        <v>23</v>
      </c>
    </row>
    <row r="8" spans="1:25" x14ac:dyDescent="0.15">
      <c r="A8" t="s">
        <v>219</v>
      </c>
      <c r="B8" s="1">
        <v>233029.6</v>
      </c>
      <c r="C8" s="1">
        <v>128052.3</v>
      </c>
      <c r="D8" s="1">
        <v>126227.9</v>
      </c>
      <c r="E8" s="1">
        <v>112301.7</v>
      </c>
      <c r="F8" s="1">
        <v>15583.7</v>
      </c>
      <c r="G8" s="1">
        <v>37613.5</v>
      </c>
      <c r="H8">
        <v>195.3</v>
      </c>
      <c r="I8" s="1">
        <v>32919.4</v>
      </c>
      <c r="J8" s="1">
        <v>22358</v>
      </c>
      <c r="K8">
        <v>-314.39999999999998</v>
      </c>
      <c r="L8" s="1">
        <v>-3378.3</v>
      </c>
      <c r="M8" s="1">
        <v>32405.7</v>
      </c>
      <c r="N8" s="1">
        <v>35783.9</v>
      </c>
      <c r="P8">
        <v>-61</v>
      </c>
      <c r="Q8" s="1">
        <v>2738.4</v>
      </c>
      <c r="R8" s="1">
        <v>2799.5</v>
      </c>
      <c r="S8" s="1">
        <v>232968.6</v>
      </c>
      <c r="U8" s="1">
        <v>236407.9</v>
      </c>
      <c r="V8" s="1">
        <v>181444.8</v>
      </c>
      <c r="W8" s="1">
        <v>54963.1</v>
      </c>
      <c r="Y8" s="1">
        <v>75555.199999999997</v>
      </c>
    </row>
    <row r="9" spans="1:25" x14ac:dyDescent="0.15">
      <c r="A9" t="s">
        <v>4</v>
      </c>
      <c r="B9" s="1">
        <v>237769.2</v>
      </c>
      <c r="C9" s="1">
        <v>130597.2</v>
      </c>
      <c r="D9" s="1">
        <v>128731.1</v>
      </c>
      <c r="E9" s="1">
        <v>114369.3</v>
      </c>
      <c r="F9" s="1">
        <v>15962</v>
      </c>
      <c r="G9" s="1">
        <v>38771.5</v>
      </c>
      <c r="H9" s="1">
        <v>1210.8</v>
      </c>
      <c r="I9" s="1">
        <v>33600.199999999997</v>
      </c>
      <c r="J9" s="1">
        <v>22235</v>
      </c>
      <c r="K9">
        <v>-240.1</v>
      </c>
      <c r="L9" s="1">
        <v>-4367.3</v>
      </c>
      <c r="M9" s="1">
        <v>32842.5</v>
      </c>
      <c r="N9" s="1">
        <v>37209.800000000003</v>
      </c>
      <c r="P9">
        <v>-150.30000000000001</v>
      </c>
      <c r="Q9" s="1">
        <v>2611</v>
      </c>
      <c r="R9" s="1">
        <v>2761.3</v>
      </c>
      <c r="S9" s="1">
        <v>237618.9</v>
      </c>
      <c r="U9" s="1">
        <v>242136.5</v>
      </c>
      <c r="V9" s="1">
        <v>186541.4</v>
      </c>
      <c r="W9" s="1">
        <v>55595.1</v>
      </c>
      <c r="Y9" s="1">
        <v>76968.5</v>
      </c>
    </row>
    <row r="10" spans="1:25" x14ac:dyDescent="0.15">
      <c r="A10" t="s">
        <v>3</v>
      </c>
      <c r="B10" s="1">
        <v>245482.1</v>
      </c>
      <c r="C10" s="1">
        <v>133751.5</v>
      </c>
      <c r="D10" s="1">
        <v>131821.4</v>
      </c>
      <c r="E10" s="1">
        <v>117166.8</v>
      </c>
      <c r="F10" s="1">
        <v>15226.9</v>
      </c>
      <c r="G10" s="1">
        <v>39100.1</v>
      </c>
      <c r="H10" s="1">
        <v>2439.1</v>
      </c>
      <c r="I10" s="1">
        <v>34420.699999999997</v>
      </c>
      <c r="J10" s="1">
        <v>22425</v>
      </c>
      <c r="K10">
        <v>-79.3</v>
      </c>
      <c r="L10" s="1">
        <v>-1801.9</v>
      </c>
      <c r="M10" s="1">
        <v>31961.200000000001</v>
      </c>
      <c r="N10" s="1">
        <v>33763.1</v>
      </c>
      <c r="P10">
        <v>-13.7</v>
      </c>
      <c r="Q10" s="1">
        <v>2557.4</v>
      </c>
      <c r="R10" s="1">
        <v>2571.1999999999998</v>
      </c>
      <c r="S10" s="1">
        <v>245468.3</v>
      </c>
      <c r="U10" s="1">
        <v>247284</v>
      </c>
      <c r="V10" s="1">
        <v>190517.6</v>
      </c>
      <c r="W10" s="1">
        <v>56766.400000000001</v>
      </c>
      <c r="Y10" s="1">
        <v>76752</v>
      </c>
    </row>
    <row r="11" spans="1:25" x14ac:dyDescent="0.15">
      <c r="A11" t="s">
        <v>2</v>
      </c>
      <c r="B11" s="1">
        <v>253512.7</v>
      </c>
      <c r="C11" s="1">
        <v>135908.70000000001</v>
      </c>
      <c r="D11" s="1">
        <v>133934.70000000001</v>
      </c>
      <c r="E11" s="1">
        <v>118987.3</v>
      </c>
      <c r="F11" s="1">
        <v>14633.4</v>
      </c>
      <c r="G11" s="1">
        <v>39978.5</v>
      </c>
      <c r="H11" s="1">
        <v>2761</v>
      </c>
      <c r="I11" s="1">
        <v>36038.800000000003</v>
      </c>
      <c r="J11" s="1">
        <v>23886.400000000001</v>
      </c>
      <c r="K11">
        <v>-250.2</v>
      </c>
      <c r="L11">
        <v>556.20000000000005</v>
      </c>
      <c r="M11" s="1">
        <v>34029.9</v>
      </c>
      <c r="N11" s="1">
        <v>33473.699999999997</v>
      </c>
      <c r="P11">
        <v>43</v>
      </c>
      <c r="Q11" s="1">
        <v>2616.1</v>
      </c>
      <c r="R11" s="1">
        <v>2573.1</v>
      </c>
      <c r="S11" s="1">
        <v>253555.7</v>
      </c>
      <c r="U11" s="1">
        <v>252956.6</v>
      </c>
      <c r="V11" s="1">
        <v>193281.6</v>
      </c>
      <c r="W11" s="1">
        <v>59675</v>
      </c>
      <c r="Y11" s="1">
        <v>78498.3</v>
      </c>
    </row>
    <row r="12" spans="1:25" x14ac:dyDescent="0.15">
      <c r="A12" t="s">
        <v>218</v>
      </c>
      <c r="B12" s="1">
        <v>255922.4</v>
      </c>
      <c r="C12" s="1">
        <v>137581.4</v>
      </c>
      <c r="D12" s="1">
        <v>135583.29999999999</v>
      </c>
      <c r="E12" s="1">
        <v>120303.3</v>
      </c>
      <c r="F12" s="1">
        <v>14649.3</v>
      </c>
      <c r="G12" s="1">
        <v>40811.599999999999</v>
      </c>
      <c r="H12" s="1">
        <v>1676.9</v>
      </c>
      <c r="I12" s="1">
        <v>35605.1</v>
      </c>
      <c r="J12" s="1">
        <v>24660.5</v>
      </c>
      <c r="K12">
        <v>-257</v>
      </c>
      <c r="L12" s="1">
        <v>1194.5999999999999</v>
      </c>
      <c r="M12" s="1">
        <v>35309.599999999999</v>
      </c>
      <c r="N12" s="1">
        <v>34115</v>
      </c>
      <c r="P12">
        <v>-520</v>
      </c>
      <c r="Q12" s="1">
        <v>2972.5</v>
      </c>
      <c r="R12" s="1">
        <v>3492.5</v>
      </c>
      <c r="S12" s="1">
        <v>255402.4</v>
      </c>
      <c r="U12" s="1">
        <v>254727.8</v>
      </c>
      <c r="V12" s="1">
        <v>194719.2</v>
      </c>
      <c r="W12" s="1">
        <v>60008.6</v>
      </c>
      <c r="Y12" s="1">
        <v>80121.399999999994</v>
      </c>
    </row>
    <row r="13" spans="1:25" x14ac:dyDescent="0.15">
      <c r="A13" t="s">
        <v>4</v>
      </c>
      <c r="B13" s="1">
        <v>260361.1</v>
      </c>
      <c r="C13" s="1">
        <v>139382.70000000001</v>
      </c>
      <c r="D13" s="1">
        <v>137352.79999999999</v>
      </c>
      <c r="E13" s="1">
        <v>121750.6</v>
      </c>
      <c r="F13" s="1">
        <v>14996.9</v>
      </c>
      <c r="G13" s="1">
        <v>40684.699999999997</v>
      </c>
      <c r="H13" s="1">
        <v>4086.1</v>
      </c>
      <c r="I13" s="1">
        <v>36368.699999999997</v>
      </c>
      <c r="J13" s="1">
        <v>23853.5</v>
      </c>
      <c r="K13">
        <v>-292.7</v>
      </c>
      <c r="L13" s="1">
        <v>1281.3</v>
      </c>
      <c r="M13" s="1">
        <v>37673.800000000003</v>
      </c>
      <c r="N13" s="1">
        <v>36392.5</v>
      </c>
      <c r="P13">
        <v>-484</v>
      </c>
      <c r="Q13" s="1">
        <v>3432</v>
      </c>
      <c r="R13" s="1">
        <v>3916</v>
      </c>
      <c r="S13" s="1">
        <v>259877.1</v>
      </c>
      <c r="U13" s="1">
        <v>259079.8</v>
      </c>
      <c r="V13" s="1">
        <v>199150.4</v>
      </c>
      <c r="W13" s="1">
        <v>59929.5</v>
      </c>
      <c r="Y13" s="1">
        <v>79535.100000000006</v>
      </c>
    </row>
    <row r="14" spans="1:25" x14ac:dyDescent="0.15">
      <c r="A14" t="s">
        <v>3</v>
      </c>
      <c r="B14" s="1">
        <v>261195.9</v>
      </c>
      <c r="C14" s="1">
        <v>141508.4</v>
      </c>
      <c r="D14" s="1">
        <v>139438.9</v>
      </c>
      <c r="E14" s="1">
        <v>123528</v>
      </c>
      <c r="F14" s="1">
        <v>15093.6</v>
      </c>
      <c r="G14" s="1">
        <v>41092.9</v>
      </c>
      <c r="H14">
        <v>-428.1</v>
      </c>
      <c r="I14" s="1">
        <v>36998</v>
      </c>
      <c r="J14" s="1">
        <v>24359.200000000001</v>
      </c>
      <c r="K14">
        <v>-307.3</v>
      </c>
      <c r="L14" s="1">
        <v>2879.2</v>
      </c>
      <c r="M14" s="1">
        <v>39338.199999999997</v>
      </c>
      <c r="N14" s="1">
        <v>36458.9</v>
      </c>
      <c r="P14">
        <v>-561.1</v>
      </c>
      <c r="Q14" s="1">
        <v>3876.3</v>
      </c>
      <c r="R14" s="1">
        <v>4437.3999999999996</v>
      </c>
      <c r="S14" s="1">
        <v>260634.8</v>
      </c>
      <c r="U14" s="1">
        <v>258316.6</v>
      </c>
      <c r="V14" s="1">
        <v>197266.7</v>
      </c>
      <c r="W14" s="1">
        <v>61049.9</v>
      </c>
      <c r="Y14" s="1">
        <v>80545.600000000006</v>
      </c>
    </row>
    <row r="15" spans="1:25" x14ac:dyDescent="0.15">
      <c r="A15" t="s">
        <v>2</v>
      </c>
      <c r="B15" s="1">
        <v>265677.09999999998</v>
      </c>
      <c r="C15" s="1">
        <v>143903.79999999999</v>
      </c>
      <c r="D15" s="1">
        <v>141814</v>
      </c>
      <c r="E15" s="1">
        <v>125605.7</v>
      </c>
      <c r="F15" s="1">
        <v>14582.1</v>
      </c>
      <c r="G15" s="1">
        <v>41827.300000000003</v>
      </c>
      <c r="H15">
        <v>891.2</v>
      </c>
      <c r="I15" s="1">
        <v>38339.699999999997</v>
      </c>
      <c r="J15" s="1">
        <v>24092.2</v>
      </c>
      <c r="K15">
        <v>-65.8</v>
      </c>
      <c r="L15" s="1">
        <v>2106.6999999999998</v>
      </c>
      <c r="M15" s="1">
        <v>38834.400000000001</v>
      </c>
      <c r="N15" s="1">
        <v>36727.699999999997</v>
      </c>
      <c r="P15">
        <v>-199.9</v>
      </c>
      <c r="Q15" s="1">
        <v>4255.1000000000004</v>
      </c>
      <c r="R15" s="1">
        <v>4455</v>
      </c>
      <c r="S15" s="1">
        <v>265477.2</v>
      </c>
      <c r="U15" s="1">
        <v>263570.40000000002</v>
      </c>
      <c r="V15" s="1">
        <v>201204.3</v>
      </c>
      <c r="W15" s="1">
        <v>62366.1</v>
      </c>
      <c r="Y15" s="1">
        <v>80501.600000000006</v>
      </c>
    </row>
    <row r="16" spans="1:25" x14ac:dyDescent="0.15">
      <c r="A16" t="s">
        <v>217</v>
      </c>
      <c r="B16" s="1">
        <v>271140</v>
      </c>
      <c r="C16" s="1">
        <v>147113.1</v>
      </c>
      <c r="D16" s="1">
        <v>145022.39999999999</v>
      </c>
      <c r="E16" s="1">
        <v>128519.3</v>
      </c>
      <c r="F16" s="1">
        <v>14461.4</v>
      </c>
      <c r="G16" s="1">
        <v>41721</v>
      </c>
      <c r="H16" s="1">
        <v>3617.9</v>
      </c>
      <c r="I16" s="1">
        <v>38694.300000000003</v>
      </c>
      <c r="J16" s="1">
        <v>23907.4</v>
      </c>
      <c r="K16">
        <v>-238.8</v>
      </c>
      <c r="L16" s="1">
        <v>1863.7</v>
      </c>
      <c r="M16" s="1">
        <v>39909.599999999999</v>
      </c>
      <c r="N16" s="1">
        <v>38045.9</v>
      </c>
      <c r="P16">
        <v>-125.4</v>
      </c>
      <c r="Q16" s="1">
        <v>4467.1000000000004</v>
      </c>
      <c r="R16" s="1">
        <v>4592.5</v>
      </c>
      <c r="S16" s="1">
        <v>271014.59999999998</v>
      </c>
      <c r="U16" s="1">
        <v>269276.3</v>
      </c>
      <c r="V16" s="1">
        <v>206913.3</v>
      </c>
      <c r="W16" s="1">
        <v>62362.9</v>
      </c>
      <c r="Y16" s="1">
        <v>80089.899999999994</v>
      </c>
    </row>
    <row r="17" spans="1:25" x14ac:dyDescent="0.15">
      <c r="A17" t="s">
        <v>4</v>
      </c>
      <c r="B17" s="1">
        <v>272602.8</v>
      </c>
      <c r="C17" s="1">
        <v>150022.9</v>
      </c>
      <c r="D17" s="1">
        <v>147947.70000000001</v>
      </c>
      <c r="E17" s="1">
        <v>131146.4</v>
      </c>
      <c r="F17" s="1">
        <v>14679.6</v>
      </c>
      <c r="G17" s="1">
        <v>42343.7</v>
      </c>
      <c r="H17">
        <v>661.6</v>
      </c>
      <c r="I17" s="1">
        <v>39111.4</v>
      </c>
      <c r="J17" s="1">
        <v>23934.799999999999</v>
      </c>
      <c r="K17">
        <v>-165.6</v>
      </c>
      <c r="L17" s="1">
        <v>2014.4</v>
      </c>
      <c r="M17" s="1">
        <v>39106.5</v>
      </c>
      <c r="N17" s="1">
        <v>37092</v>
      </c>
      <c r="P17">
        <v>-180.1</v>
      </c>
      <c r="Q17" s="1">
        <v>4754.2</v>
      </c>
      <c r="R17" s="1">
        <v>4934.3999999999996</v>
      </c>
      <c r="S17" s="1">
        <v>272422.59999999998</v>
      </c>
      <c r="U17" s="1">
        <v>270588.3</v>
      </c>
      <c r="V17" s="1">
        <v>207707.8</v>
      </c>
      <c r="W17" s="1">
        <v>62880.6</v>
      </c>
      <c r="Y17" s="1">
        <v>80958.100000000006</v>
      </c>
    </row>
    <row r="18" spans="1:25" x14ac:dyDescent="0.15">
      <c r="A18" t="s">
        <v>3</v>
      </c>
      <c r="B18" s="1">
        <v>274408.09999999998</v>
      </c>
      <c r="C18" s="1">
        <v>150768.20000000001</v>
      </c>
      <c r="D18" s="1">
        <v>148700.20000000001</v>
      </c>
      <c r="E18" s="1">
        <v>131616.9</v>
      </c>
      <c r="F18" s="1">
        <v>15097.2</v>
      </c>
      <c r="G18" s="1">
        <v>42485.3</v>
      </c>
      <c r="H18" s="1">
        <v>1129.9000000000001</v>
      </c>
      <c r="I18" s="1">
        <v>39609.800000000003</v>
      </c>
      <c r="J18" s="1">
        <v>23901.3</v>
      </c>
      <c r="K18">
        <v>-504.3</v>
      </c>
      <c r="L18" s="1">
        <v>1920.6</v>
      </c>
      <c r="M18" s="1">
        <v>39212.300000000003</v>
      </c>
      <c r="N18" s="1">
        <v>37291.699999999997</v>
      </c>
      <c r="P18">
        <v>164.4</v>
      </c>
      <c r="Q18" s="1">
        <v>4825.8</v>
      </c>
      <c r="R18" s="1">
        <v>4661.3999999999996</v>
      </c>
      <c r="S18" s="1">
        <v>274572.5</v>
      </c>
      <c r="U18" s="1">
        <v>272487.40000000002</v>
      </c>
      <c r="V18" s="1">
        <v>209480.7</v>
      </c>
      <c r="W18" s="1">
        <v>63006.8</v>
      </c>
      <c r="Y18" s="1">
        <v>81483.8</v>
      </c>
    </row>
    <row r="19" spans="1:25" x14ac:dyDescent="0.15">
      <c r="A19" t="s">
        <v>2</v>
      </c>
      <c r="B19" s="1">
        <v>277819.09999999998</v>
      </c>
      <c r="C19" s="1">
        <v>155641.4</v>
      </c>
      <c r="D19" s="1">
        <v>153540.70000000001</v>
      </c>
      <c r="E19" s="1">
        <v>136190.9</v>
      </c>
      <c r="F19" s="1">
        <v>15543.9</v>
      </c>
      <c r="G19" s="1">
        <v>41850.9</v>
      </c>
      <c r="H19">
        <v>459</v>
      </c>
      <c r="I19" s="1">
        <v>39257.599999999999</v>
      </c>
      <c r="J19" s="1">
        <v>23848.7</v>
      </c>
      <c r="K19">
        <v>-422</v>
      </c>
      <c r="L19" s="1">
        <v>1639.6</v>
      </c>
      <c r="M19" s="1">
        <v>38591.4</v>
      </c>
      <c r="N19" s="1">
        <v>36951.800000000003</v>
      </c>
      <c r="P19">
        <v>605.20000000000005</v>
      </c>
      <c r="Q19" s="1">
        <v>4993</v>
      </c>
      <c r="R19" s="1">
        <v>4387.7</v>
      </c>
      <c r="S19" s="1">
        <v>278424.3</v>
      </c>
      <c r="U19" s="1">
        <v>276179.40000000002</v>
      </c>
      <c r="V19" s="1">
        <v>213495.2</v>
      </c>
      <c r="W19" s="1">
        <v>62684.3</v>
      </c>
      <c r="Y19" s="1">
        <v>81243.399999999994</v>
      </c>
    </row>
    <row r="20" spans="1:25" x14ac:dyDescent="0.15">
      <c r="A20" t="s">
        <v>216</v>
      </c>
      <c r="B20" s="1">
        <v>279871.90000000002</v>
      </c>
      <c r="C20" s="1">
        <v>156063.79999999999</v>
      </c>
      <c r="D20" s="1">
        <v>153890.29999999999</v>
      </c>
      <c r="E20" s="1">
        <v>136261.6</v>
      </c>
      <c r="F20" s="1">
        <v>15538.9</v>
      </c>
      <c r="G20" s="1">
        <v>41275.199999999997</v>
      </c>
      <c r="H20">
        <v>-642.5</v>
      </c>
      <c r="I20" s="1">
        <v>40654.800000000003</v>
      </c>
      <c r="J20" s="1">
        <v>23562.3</v>
      </c>
      <c r="K20">
        <v>-395.3</v>
      </c>
      <c r="L20" s="1">
        <v>3814.7</v>
      </c>
      <c r="M20" s="1">
        <v>38146.400000000001</v>
      </c>
      <c r="N20" s="1">
        <v>34331.699999999997</v>
      </c>
      <c r="P20">
        <v>149.9</v>
      </c>
      <c r="Q20" s="1">
        <v>3818.3</v>
      </c>
      <c r="R20" s="1">
        <v>3668.4</v>
      </c>
      <c r="S20" s="1">
        <v>280021.8</v>
      </c>
      <c r="U20" s="1">
        <v>276057.3</v>
      </c>
      <c r="V20" s="1">
        <v>212235.5</v>
      </c>
      <c r="W20" s="1">
        <v>63821.8</v>
      </c>
      <c r="Y20" s="1">
        <v>80376.5</v>
      </c>
    </row>
    <row r="21" spans="1:25" x14ac:dyDescent="0.15">
      <c r="A21" t="s">
        <v>4</v>
      </c>
      <c r="B21" s="1">
        <v>282901.59999999998</v>
      </c>
      <c r="C21" s="1">
        <v>157538.70000000001</v>
      </c>
      <c r="D21" s="1">
        <v>155288.70000000001</v>
      </c>
      <c r="E21" s="1">
        <v>137370</v>
      </c>
      <c r="F21" s="1">
        <v>13827.3</v>
      </c>
      <c r="G21" s="1">
        <v>42086.9</v>
      </c>
      <c r="H21">
        <v>412.9</v>
      </c>
      <c r="I21" s="1">
        <v>41384.699999999997</v>
      </c>
      <c r="J21" s="1">
        <v>23258.5</v>
      </c>
      <c r="K21">
        <v>-377.3</v>
      </c>
      <c r="L21" s="1">
        <v>4770</v>
      </c>
      <c r="M21" s="1">
        <v>38132.1</v>
      </c>
      <c r="N21" s="1">
        <v>33362.199999999997</v>
      </c>
      <c r="P21">
        <v>474.1</v>
      </c>
      <c r="Q21" s="1">
        <v>3855.1</v>
      </c>
      <c r="R21" s="1">
        <v>3381</v>
      </c>
      <c r="S21" s="1">
        <v>283375.7</v>
      </c>
      <c r="U21" s="1">
        <v>278131.7</v>
      </c>
      <c r="V21" s="1">
        <v>213865.8</v>
      </c>
      <c r="W21" s="1">
        <v>64265.9</v>
      </c>
      <c r="Y21" s="1">
        <v>79172.7</v>
      </c>
    </row>
    <row r="22" spans="1:25" x14ac:dyDescent="0.15">
      <c r="A22" t="s">
        <v>3</v>
      </c>
      <c r="B22" s="1">
        <v>286751.7</v>
      </c>
      <c r="C22" s="1">
        <v>160156.4</v>
      </c>
      <c r="D22" s="1">
        <v>157846.29999999999</v>
      </c>
      <c r="E22" s="1">
        <v>139643.4</v>
      </c>
      <c r="F22" s="1">
        <v>13832.4</v>
      </c>
      <c r="G22" s="1">
        <v>41738.699999999997</v>
      </c>
      <c r="H22">
        <v>24.7</v>
      </c>
      <c r="I22" s="1">
        <v>41953.2</v>
      </c>
      <c r="J22" s="1">
        <v>23801.4</v>
      </c>
      <c r="K22">
        <v>-438</v>
      </c>
      <c r="L22" s="1">
        <v>5683</v>
      </c>
      <c r="M22" s="1">
        <v>39402.9</v>
      </c>
      <c r="N22" s="1">
        <v>33720</v>
      </c>
      <c r="P22">
        <v>412.6</v>
      </c>
      <c r="Q22" s="1">
        <v>3823</v>
      </c>
      <c r="R22" s="1">
        <v>3410.5</v>
      </c>
      <c r="S22" s="1">
        <v>287164.3</v>
      </c>
      <c r="U22" s="1">
        <v>281068.7</v>
      </c>
      <c r="V22" s="1">
        <v>215752.1</v>
      </c>
      <c r="W22" s="1">
        <v>65316.6</v>
      </c>
      <c r="Y22" s="1">
        <v>79372.5</v>
      </c>
    </row>
    <row r="23" spans="1:25" x14ac:dyDescent="0.15">
      <c r="A23" t="s">
        <v>2</v>
      </c>
      <c r="B23" s="1">
        <v>290169.2</v>
      </c>
      <c r="C23" s="1">
        <v>161740.6</v>
      </c>
      <c r="D23" s="1">
        <v>159378.6</v>
      </c>
      <c r="E23" s="1">
        <v>140934.70000000001</v>
      </c>
      <c r="F23" s="1">
        <v>13960.4</v>
      </c>
      <c r="G23" s="1">
        <v>41871.4</v>
      </c>
      <c r="H23" s="1">
        <v>2365.1999999999998</v>
      </c>
      <c r="I23" s="1">
        <v>41988.2</v>
      </c>
      <c r="J23" s="1">
        <v>23528.7</v>
      </c>
      <c r="K23">
        <v>-383.8</v>
      </c>
      <c r="L23" s="1">
        <v>5098.5</v>
      </c>
      <c r="M23" s="1">
        <v>40675.9</v>
      </c>
      <c r="N23" s="1">
        <v>35577.4</v>
      </c>
      <c r="P23">
        <v>428.8</v>
      </c>
      <c r="Q23" s="1">
        <v>4064.4</v>
      </c>
      <c r="R23" s="1">
        <v>3635.6</v>
      </c>
      <c r="S23" s="1">
        <v>290598</v>
      </c>
      <c r="U23" s="1">
        <v>285070.7</v>
      </c>
      <c r="V23" s="1">
        <v>219937.5</v>
      </c>
      <c r="W23" s="1">
        <v>65133.2</v>
      </c>
      <c r="Y23" s="1">
        <v>79360.5</v>
      </c>
    </row>
    <row r="24" spans="1:25" x14ac:dyDescent="0.15">
      <c r="A24" t="s">
        <v>215</v>
      </c>
      <c r="B24" s="1">
        <v>295246.09999999998</v>
      </c>
      <c r="C24" s="1">
        <v>164052.20000000001</v>
      </c>
      <c r="D24" s="1">
        <v>161646.79999999999</v>
      </c>
      <c r="E24" s="1">
        <v>142990.70000000001</v>
      </c>
      <c r="F24" s="1">
        <v>14043</v>
      </c>
      <c r="G24" s="1">
        <v>43454.8</v>
      </c>
      <c r="H24" s="1">
        <v>1041</v>
      </c>
      <c r="I24" s="1">
        <v>42667.1</v>
      </c>
      <c r="J24" s="1">
        <v>23244.5</v>
      </c>
      <c r="K24">
        <v>75.900000000000006</v>
      </c>
      <c r="L24" s="1">
        <v>6667.6</v>
      </c>
      <c r="M24" s="1">
        <v>42758.8</v>
      </c>
      <c r="N24" s="1">
        <v>36091.199999999997</v>
      </c>
      <c r="P24">
        <v>449.5</v>
      </c>
      <c r="Q24" s="1">
        <v>4181.7</v>
      </c>
      <c r="R24" s="1">
        <v>3732.2</v>
      </c>
      <c r="S24" s="1">
        <v>295695.59999999998</v>
      </c>
      <c r="U24" s="1">
        <v>288578.5</v>
      </c>
      <c r="V24" s="1">
        <v>222591</v>
      </c>
      <c r="W24" s="1">
        <v>65987.5</v>
      </c>
      <c r="Y24" s="1">
        <v>80742.3</v>
      </c>
    </row>
    <row r="25" spans="1:25" x14ac:dyDescent="0.15">
      <c r="A25" t="s">
        <v>4</v>
      </c>
      <c r="B25" s="1">
        <v>301668.5</v>
      </c>
      <c r="C25" s="1">
        <v>165994.4</v>
      </c>
      <c r="D25" s="1">
        <v>163544.9</v>
      </c>
      <c r="E25" s="1">
        <v>144674.79999999999</v>
      </c>
      <c r="F25" s="1">
        <v>14071.4</v>
      </c>
      <c r="G25" s="1">
        <v>44093.7</v>
      </c>
      <c r="H25">
        <v>250.8</v>
      </c>
      <c r="I25" s="1">
        <v>43358.1</v>
      </c>
      <c r="J25" s="1">
        <v>26192</v>
      </c>
      <c r="K25">
        <v>-6</v>
      </c>
      <c r="L25" s="1">
        <v>7714.1</v>
      </c>
      <c r="M25" s="1">
        <v>43961.3</v>
      </c>
      <c r="N25" s="1">
        <v>36247.199999999997</v>
      </c>
      <c r="P25">
        <v>614</v>
      </c>
      <c r="Q25" s="1">
        <v>4458.8999999999996</v>
      </c>
      <c r="R25" s="1">
        <v>3844.9</v>
      </c>
      <c r="S25" s="1">
        <v>302282.40000000002</v>
      </c>
      <c r="U25" s="1">
        <v>293954.40000000002</v>
      </c>
      <c r="V25" s="1">
        <v>224410.3</v>
      </c>
      <c r="W25" s="1">
        <v>69544.100000000006</v>
      </c>
      <c r="Y25" s="1">
        <v>84357.1</v>
      </c>
    </row>
    <row r="26" spans="1:25" x14ac:dyDescent="0.15">
      <c r="A26" t="s">
        <v>3</v>
      </c>
      <c r="B26" s="1">
        <v>306391.3</v>
      </c>
      <c r="C26" s="1">
        <v>168777.5</v>
      </c>
      <c r="D26" s="1">
        <v>166280.6</v>
      </c>
      <c r="E26" s="1">
        <v>147142.5</v>
      </c>
      <c r="F26" s="1">
        <v>14199.9</v>
      </c>
      <c r="G26" s="1">
        <v>46222.3</v>
      </c>
      <c r="H26" s="1">
        <v>1968.1</v>
      </c>
      <c r="I26" s="1">
        <v>43637.1</v>
      </c>
      <c r="J26" s="1">
        <v>23386.5</v>
      </c>
      <c r="K26">
        <v>523.6</v>
      </c>
      <c r="L26" s="1">
        <v>7676.3</v>
      </c>
      <c r="M26" s="1">
        <v>45502.400000000001</v>
      </c>
      <c r="N26" s="1">
        <v>37826.1</v>
      </c>
      <c r="P26">
        <v>499</v>
      </c>
      <c r="Q26" s="1">
        <v>4765.5</v>
      </c>
      <c r="R26" s="1">
        <v>4266.5</v>
      </c>
      <c r="S26" s="1">
        <v>306890.3</v>
      </c>
      <c r="U26" s="1">
        <v>298715</v>
      </c>
      <c r="V26" s="1">
        <v>231167.7</v>
      </c>
      <c r="W26" s="1">
        <v>67547.3</v>
      </c>
      <c r="Y26" s="1">
        <v>83808.7</v>
      </c>
    </row>
    <row r="27" spans="1:25" x14ac:dyDescent="0.15">
      <c r="A27" t="s">
        <v>2</v>
      </c>
      <c r="B27" s="1">
        <v>309008.09999999998</v>
      </c>
      <c r="C27" s="1">
        <v>169576.5</v>
      </c>
      <c r="D27" s="1">
        <v>167033.79999999999</v>
      </c>
      <c r="E27" s="1">
        <v>147602.4</v>
      </c>
      <c r="F27" s="1">
        <v>14112.7</v>
      </c>
      <c r="G27" s="1">
        <v>48488.2</v>
      </c>
      <c r="H27">
        <v>-240.8</v>
      </c>
      <c r="I27" s="1">
        <v>44065.599999999999</v>
      </c>
      <c r="J27" s="1">
        <v>22839.8</v>
      </c>
      <c r="K27">
        <v>350.5</v>
      </c>
      <c r="L27" s="1">
        <v>9815.5</v>
      </c>
      <c r="M27" s="1">
        <v>47135.6</v>
      </c>
      <c r="N27" s="1">
        <v>37320.1</v>
      </c>
      <c r="P27">
        <v>880.8</v>
      </c>
      <c r="Q27" s="1">
        <v>5341.4</v>
      </c>
      <c r="R27" s="1">
        <v>4460.7</v>
      </c>
      <c r="S27" s="1">
        <v>309888.8</v>
      </c>
      <c r="U27" s="1">
        <v>299192.59999999998</v>
      </c>
      <c r="V27" s="1">
        <v>231936.6</v>
      </c>
      <c r="W27" s="1">
        <v>67255.899999999994</v>
      </c>
      <c r="Y27" s="1">
        <v>85440.8</v>
      </c>
    </row>
    <row r="28" spans="1:25" x14ac:dyDescent="0.15">
      <c r="A28" t="s">
        <v>214</v>
      </c>
      <c r="B28" s="1">
        <v>316688.09999999998</v>
      </c>
      <c r="C28" s="1">
        <v>172947</v>
      </c>
      <c r="D28" s="1">
        <v>170360.2</v>
      </c>
      <c r="E28" s="1">
        <v>150623.1</v>
      </c>
      <c r="F28" s="1">
        <v>14309.2</v>
      </c>
      <c r="G28" s="1">
        <v>51552.5</v>
      </c>
      <c r="H28" s="1">
        <v>2172.3000000000002</v>
      </c>
      <c r="I28" s="1">
        <v>44244.5</v>
      </c>
      <c r="J28" s="1">
        <v>21854.5</v>
      </c>
      <c r="K28">
        <v>93.7</v>
      </c>
      <c r="L28" s="1">
        <v>9514.4</v>
      </c>
      <c r="M28" s="1">
        <v>47505.9</v>
      </c>
      <c r="N28" s="1">
        <v>37991.5</v>
      </c>
      <c r="P28">
        <v>976.4</v>
      </c>
      <c r="Q28" s="1">
        <v>5587.6</v>
      </c>
      <c r="R28" s="1">
        <v>4611.1000000000004</v>
      </c>
      <c r="S28" s="1">
        <v>317664.5</v>
      </c>
      <c r="U28" s="1">
        <v>307173.7</v>
      </c>
      <c r="V28" s="1">
        <v>240981</v>
      </c>
      <c r="W28" s="1">
        <v>66192.7</v>
      </c>
      <c r="Y28" s="1">
        <v>87716.2</v>
      </c>
    </row>
    <row r="29" spans="1:25" x14ac:dyDescent="0.15">
      <c r="A29" t="s">
        <v>4</v>
      </c>
      <c r="B29" s="1">
        <v>323175.3</v>
      </c>
      <c r="C29" s="1">
        <v>175756.3</v>
      </c>
      <c r="D29" s="1">
        <v>173129.2</v>
      </c>
      <c r="E29" s="1">
        <v>153102.5</v>
      </c>
      <c r="F29" s="1">
        <v>14808.4</v>
      </c>
      <c r="G29" s="1">
        <v>51963.4</v>
      </c>
      <c r="H29" s="1">
        <v>2003.4</v>
      </c>
      <c r="I29" s="1">
        <v>45009.7</v>
      </c>
      <c r="J29" s="1">
        <v>22328.2</v>
      </c>
      <c r="K29">
        <v>-36.4</v>
      </c>
      <c r="L29" s="1">
        <v>11342.3</v>
      </c>
      <c r="M29" s="1">
        <v>48477.4</v>
      </c>
      <c r="N29" s="1">
        <v>37135.1</v>
      </c>
      <c r="P29" s="1">
        <v>1341.4</v>
      </c>
      <c r="Q29" s="1">
        <v>5871.4</v>
      </c>
      <c r="R29" s="1">
        <v>4530</v>
      </c>
      <c r="S29" s="1">
        <v>324516.7</v>
      </c>
      <c r="U29" s="1">
        <v>311833</v>
      </c>
      <c r="V29" s="1">
        <v>244531.5</v>
      </c>
      <c r="W29" s="1">
        <v>67301.5</v>
      </c>
      <c r="Y29" s="1">
        <v>89100.1</v>
      </c>
    </row>
    <row r="30" spans="1:25" x14ac:dyDescent="0.15">
      <c r="A30" t="s">
        <v>3</v>
      </c>
      <c r="B30" s="1">
        <v>327572</v>
      </c>
      <c r="C30" s="1">
        <v>176819.5</v>
      </c>
      <c r="D30" s="1">
        <v>174151.5</v>
      </c>
      <c r="E30" s="1">
        <v>153871.4</v>
      </c>
      <c r="F30" s="1">
        <v>14763.6</v>
      </c>
      <c r="G30" s="1">
        <v>55137.3</v>
      </c>
      <c r="H30" s="1">
        <v>1647.8</v>
      </c>
      <c r="I30" s="1">
        <v>45482.7</v>
      </c>
      <c r="J30" s="1">
        <v>22034.5</v>
      </c>
      <c r="K30">
        <v>334.4</v>
      </c>
      <c r="L30" s="1">
        <v>11352.3</v>
      </c>
      <c r="M30" s="1">
        <v>45625.9</v>
      </c>
      <c r="N30" s="1">
        <v>34273.599999999999</v>
      </c>
      <c r="P30" s="1">
        <v>1298.9000000000001</v>
      </c>
      <c r="Q30" s="1">
        <v>5562.1</v>
      </c>
      <c r="R30" s="1">
        <v>4263.2</v>
      </c>
      <c r="S30" s="1">
        <v>328871</v>
      </c>
      <c r="U30" s="1">
        <v>316219.7</v>
      </c>
      <c r="V30" s="1">
        <v>248368.2</v>
      </c>
      <c r="W30" s="1">
        <v>67851.5</v>
      </c>
      <c r="Y30" s="1">
        <v>91935.4</v>
      </c>
    </row>
    <row r="31" spans="1:25" x14ac:dyDescent="0.15">
      <c r="A31" t="s">
        <v>2</v>
      </c>
      <c r="B31" s="1">
        <v>333442.5</v>
      </c>
      <c r="C31" s="1">
        <v>180894.4</v>
      </c>
      <c r="D31" s="1">
        <v>178175.8</v>
      </c>
      <c r="E31" s="1">
        <v>157572.1</v>
      </c>
      <c r="F31" s="1">
        <v>14449.4</v>
      </c>
      <c r="G31" s="1">
        <v>55650.3</v>
      </c>
      <c r="H31" s="1">
        <v>1191.9000000000001</v>
      </c>
      <c r="I31" s="1">
        <v>46592.1</v>
      </c>
      <c r="J31" s="1">
        <v>21766.3</v>
      </c>
      <c r="K31">
        <v>868.8</v>
      </c>
      <c r="L31" s="1">
        <v>12029.2</v>
      </c>
      <c r="M31" s="1">
        <v>43302.9</v>
      </c>
      <c r="N31" s="1">
        <v>31273.7</v>
      </c>
      <c r="P31" s="1">
        <v>1198.9000000000001</v>
      </c>
      <c r="Q31" s="1">
        <v>4951.8999999999996</v>
      </c>
      <c r="R31" s="1">
        <v>3753</v>
      </c>
      <c r="S31" s="1">
        <v>334641.40000000002</v>
      </c>
      <c r="U31" s="1">
        <v>321413.3</v>
      </c>
      <c r="V31" s="1">
        <v>252186.1</v>
      </c>
      <c r="W31" s="1">
        <v>69227.3</v>
      </c>
      <c r="Y31" s="1">
        <v>91866.1</v>
      </c>
    </row>
    <row r="32" spans="1:25" x14ac:dyDescent="0.15">
      <c r="A32" t="s">
        <v>213</v>
      </c>
      <c r="B32" s="1">
        <v>336605.7</v>
      </c>
      <c r="C32" s="1">
        <v>182069.6</v>
      </c>
      <c r="D32" s="1">
        <v>179291</v>
      </c>
      <c r="E32" s="1">
        <v>158358.79999999999</v>
      </c>
      <c r="F32" s="1">
        <v>14793.6</v>
      </c>
      <c r="G32" s="1">
        <v>55096.2</v>
      </c>
      <c r="H32" s="1">
        <v>4606.3999999999996</v>
      </c>
      <c r="I32" s="1">
        <v>46705</v>
      </c>
      <c r="J32" s="1">
        <v>22041.3</v>
      </c>
      <c r="K32">
        <v>57.4</v>
      </c>
      <c r="L32" s="1">
        <v>11236.1</v>
      </c>
      <c r="M32" s="1">
        <v>39834.400000000001</v>
      </c>
      <c r="N32" s="1">
        <v>28598.3</v>
      </c>
      <c r="P32" s="1">
        <v>1079.0999999999999</v>
      </c>
      <c r="Q32" s="1">
        <v>4969.2</v>
      </c>
      <c r="R32" s="1">
        <v>3890.1</v>
      </c>
      <c r="S32" s="1">
        <v>337684.7</v>
      </c>
      <c r="U32" s="1">
        <v>325369.59999999998</v>
      </c>
      <c r="V32" s="1">
        <v>256565.8</v>
      </c>
      <c r="W32" s="1">
        <v>68803.7</v>
      </c>
      <c r="Y32" s="1">
        <v>91931.1</v>
      </c>
    </row>
    <row r="33" spans="1:25" x14ac:dyDescent="0.15">
      <c r="A33" t="s">
        <v>4</v>
      </c>
      <c r="B33" s="1">
        <v>339238.6</v>
      </c>
      <c r="C33" s="1">
        <v>183011</v>
      </c>
      <c r="D33" s="1">
        <v>180159.6</v>
      </c>
      <c r="E33" s="1">
        <v>158936.4</v>
      </c>
      <c r="F33" s="1">
        <v>15204.5</v>
      </c>
      <c r="G33" s="1">
        <v>56283.9</v>
      </c>
      <c r="H33">
        <v>573.4</v>
      </c>
      <c r="I33" s="1">
        <v>46336.800000000003</v>
      </c>
      <c r="J33" s="1">
        <v>22664.1</v>
      </c>
      <c r="K33" s="1">
        <v>1137.9000000000001</v>
      </c>
      <c r="L33" s="1">
        <v>14026.9</v>
      </c>
      <c r="M33" s="1">
        <v>39105.4</v>
      </c>
      <c r="N33" s="1">
        <v>25078.5</v>
      </c>
      <c r="P33" s="1">
        <v>1331.4</v>
      </c>
      <c r="Q33" s="1">
        <v>4969.5</v>
      </c>
      <c r="R33" s="1">
        <v>3638.1</v>
      </c>
      <c r="S33" s="1">
        <v>340569.9</v>
      </c>
      <c r="U33" s="1">
        <v>325211.59999999998</v>
      </c>
      <c r="V33" s="1">
        <v>255072.7</v>
      </c>
      <c r="W33" s="1">
        <v>70138.899999999994</v>
      </c>
      <c r="Y33" s="1">
        <v>94152.5</v>
      </c>
    </row>
    <row r="34" spans="1:25" x14ac:dyDescent="0.15">
      <c r="A34" t="s">
        <v>3</v>
      </c>
      <c r="B34" s="1">
        <v>341924.7</v>
      </c>
      <c r="C34" s="1">
        <v>185313.1</v>
      </c>
      <c r="D34" s="1">
        <v>182393.2</v>
      </c>
      <c r="E34" s="1">
        <v>160863.5</v>
      </c>
      <c r="F34" s="1">
        <v>15738.8</v>
      </c>
      <c r="G34" s="1">
        <v>56070.8</v>
      </c>
      <c r="H34">
        <v>-257.8</v>
      </c>
      <c r="I34" s="1">
        <v>47366.1</v>
      </c>
      <c r="J34" s="1">
        <v>22999.7</v>
      </c>
      <c r="K34">
        <v>450</v>
      </c>
      <c r="L34" s="1">
        <v>14244</v>
      </c>
      <c r="M34" s="1">
        <v>36236.5</v>
      </c>
      <c r="N34" s="1">
        <v>21992.5</v>
      </c>
      <c r="P34" s="1">
        <v>1090.5</v>
      </c>
      <c r="Q34" s="1">
        <v>4850.3999999999996</v>
      </c>
      <c r="R34" s="1">
        <v>3759.9</v>
      </c>
      <c r="S34" s="1">
        <v>343015.2</v>
      </c>
      <c r="U34" s="1">
        <v>327680.7</v>
      </c>
      <c r="V34" s="1">
        <v>256864.9</v>
      </c>
      <c r="W34" s="1">
        <v>70815.8</v>
      </c>
      <c r="Y34" s="1">
        <v>94809.2</v>
      </c>
    </row>
    <row r="35" spans="1:25" x14ac:dyDescent="0.15">
      <c r="A35" t="s">
        <v>2</v>
      </c>
      <c r="B35" s="1">
        <v>344210.9</v>
      </c>
      <c r="C35" s="1">
        <v>185593.7</v>
      </c>
      <c r="D35" s="1">
        <v>182636.1</v>
      </c>
      <c r="E35" s="1">
        <v>160763.9</v>
      </c>
      <c r="F35" s="1">
        <v>16305.4</v>
      </c>
      <c r="G35" s="1">
        <v>56742.5</v>
      </c>
      <c r="H35">
        <v>-499</v>
      </c>
      <c r="I35" s="1">
        <v>49241.4</v>
      </c>
      <c r="J35" s="1">
        <v>23075.3</v>
      </c>
      <c r="K35">
        <v>-60.9</v>
      </c>
      <c r="L35" s="1">
        <v>13812.5</v>
      </c>
      <c r="M35" s="1">
        <v>37314.1</v>
      </c>
      <c r="N35" s="1">
        <v>23501.599999999999</v>
      </c>
      <c r="P35" s="1">
        <v>1234.0999999999999</v>
      </c>
      <c r="Q35" s="1">
        <v>5502.9</v>
      </c>
      <c r="R35" s="1">
        <v>4268.8</v>
      </c>
      <c r="S35" s="1">
        <v>345444.9</v>
      </c>
      <c r="U35" s="1">
        <v>330398.3</v>
      </c>
      <c r="V35" s="1">
        <v>258142.5</v>
      </c>
      <c r="W35" s="1">
        <v>72255.8</v>
      </c>
      <c r="Y35" s="1">
        <v>96123.199999999997</v>
      </c>
    </row>
    <row r="36" spans="1:25" x14ac:dyDescent="0.15">
      <c r="A36" t="s">
        <v>212</v>
      </c>
      <c r="B36" s="1">
        <v>343167.1</v>
      </c>
      <c r="C36" s="1">
        <v>188066.9</v>
      </c>
      <c r="D36" s="1">
        <v>185102.5</v>
      </c>
      <c r="E36" s="1">
        <v>162902</v>
      </c>
      <c r="F36" s="1">
        <v>16734.3</v>
      </c>
      <c r="G36" s="1">
        <v>56124.1</v>
      </c>
      <c r="H36" s="1">
        <v>-2238.1999999999998</v>
      </c>
      <c r="I36" s="1">
        <v>48677</v>
      </c>
      <c r="J36" s="1">
        <v>22536</v>
      </c>
      <c r="K36">
        <v>180.4</v>
      </c>
      <c r="L36" s="1">
        <v>13086.6</v>
      </c>
      <c r="M36" s="1">
        <v>36656.400000000001</v>
      </c>
      <c r="N36" s="1">
        <v>23569.8</v>
      </c>
      <c r="P36" s="1">
        <v>1490.6</v>
      </c>
      <c r="Q36" s="1">
        <v>6203.4</v>
      </c>
      <c r="R36" s="1">
        <v>4712.8</v>
      </c>
      <c r="S36" s="1">
        <v>344657.7</v>
      </c>
      <c r="U36" s="1">
        <v>330080.5</v>
      </c>
      <c r="V36" s="1">
        <v>258687.1</v>
      </c>
      <c r="W36" s="1">
        <v>71393.5</v>
      </c>
      <c r="Y36" s="1">
        <v>95394.4</v>
      </c>
    </row>
    <row r="37" spans="1:25" x14ac:dyDescent="0.15">
      <c r="A37" t="s">
        <v>4</v>
      </c>
      <c r="B37" s="1">
        <v>349192</v>
      </c>
      <c r="C37" s="1">
        <v>190874.4</v>
      </c>
      <c r="D37" s="1">
        <v>187911.7</v>
      </c>
      <c r="E37" s="1">
        <v>165321.70000000001</v>
      </c>
      <c r="F37" s="1">
        <v>17929.900000000001</v>
      </c>
      <c r="G37" s="1">
        <v>56945.8</v>
      </c>
      <c r="H37">
        <v>990.3</v>
      </c>
      <c r="I37" s="1">
        <v>49488.2</v>
      </c>
      <c r="J37" s="1">
        <v>22781.9</v>
      </c>
      <c r="K37">
        <v>-324.5</v>
      </c>
      <c r="L37" s="1">
        <v>10505.9</v>
      </c>
      <c r="M37" s="1">
        <v>35583.699999999997</v>
      </c>
      <c r="N37" s="1">
        <v>25077.8</v>
      </c>
      <c r="P37" s="1">
        <v>1586</v>
      </c>
      <c r="Q37" s="1">
        <v>6564.7</v>
      </c>
      <c r="R37" s="1">
        <v>4978.7</v>
      </c>
      <c r="S37" s="1">
        <v>350778</v>
      </c>
      <c r="U37" s="1">
        <v>338686.1</v>
      </c>
      <c r="V37" s="1">
        <v>266740.40000000002</v>
      </c>
      <c r="W37" s="1">
        <v>71945.7</v>
      </c>
      <c r="Y37" s="1">
        <v>97657.600000000006</v>
      </c>
    </row>
    <row r="38" spans="1:25" x14ac:dyDescent="0.15">
      <c r="A38" t="s">
        <v>3</v>
      </c>
      <c r="B38" s="1">
        <v>357069.1</v>
      </c>
      <c r="C38" s="1">
        <v>193781.6</v>
      </c>
      <c r="D38" s="1">
        <v>190808</v>
      </c>
      <c r="E38" s="1">
        <v>167700.70000000001</v>
      </c>
      <c r="F38" s="1">
        <v>19692.400000000001</v>
      </c>
      <c r="G38" s="1">
        <v>59224.4</v>
      </c>
      <c r="H38" s="1">
        <v>1134.7</v>
      </c>
      <c r="I38" s="1">
        <v>50137.4</v>
      </c>
      <c r="J38" s="1">
        <v>23717.599999999999</v>
      </c>
      <c r="K38">
        <v>-181.3</v>
      </c>
      <c r="L38" s="1">
        <v>9562.2999999999993</v>
      </c>
      <c r="M38" s="1">
        <v>36463</v>
      </c>
      <c r="N38" s="1">
        <v>26900.799999999999</v>
      </c>
      <c r="P38" s="1">
        <v>2492.1999999999998</v>
      </c>
      <c r="Q38" s="1">
        <v>8061.4</v>
      </c>
      <c r="R38" s="1">
        <v>5569.2</v>
      </c>
      <c r="S38" s="1">
        <v>359561.3</v>
      </c>
      <c r="U38" s="1">
        <v>347506.8</v>
      </c>
      <c r="V38" s="1">
        <v>273833.09999999998</v>
      </c>
      <c r="W38" s="1">
        <v>73673.7</v>
      </c>
      <c r="Y38" s="1">
        <v>102634.4</v>
      </c>
    </row>
    <row r="39" spans="1:25" x14ac:dyDescent="0.15">
      <c r="A39" t="s">
        <v>2</v>
      </c>
      <c r="B39" s="1">
        <v>365827.7</v>
      </c>
      <c r="C39" s="1">
        <v>197254.6</v>
      </c>
      <c r="D39" s="1">
        <v>194249.60000000001</v>
      </c>
      <c r="E39" s="1">
        <v>170847.1</v>
      </c>
      <c r="F39" s="1">
        <v>21450.9</v>
      </c>
      <c r="G39" s="1">
        <v>60605.8</v>
      </c>
      <c r="H39" s="1">
        <v>1504.8</v>
      </c>
      <c r="I39" s="1">
        <v>49732</v>
      </c>
      <c r="J39" s="1">
        <v>25569.7</v>
      </c>
      <c r="K39">
        <v>373.8</v>
      </c>
      <c r="L39" s="1">
        <v>9336.1</v>
      </c>
      <c r="M39" s="1">
        <v>36197.9</v>
      </c>
      <c r="N39" s="1">
        <v>26861.8</v>
      </c>
      <c r="P39" s="1">
        <v>2478.8000000000002</v>
      </c>
      <c r="Q39" s="1">
        <v>8525.6</v>
      </c>
      <c r="R39" s="1">
        <v>6046.9</v>
      </c>
      <c r="S39" s="1">
        <v>368306.5</v>
      </c>
      <c r="U39" s="1">
        <v>356491.7</v>
      </c>
      <c r="V39" s="1">
        <v>280816.09999999998</v>
      </c>
      <c r="W39" s="1">
        <v>75675.5</v>
      </c>
      <c r="Y39" s="1">
        <v>107626.5</v>
      </c>
    </row>
    <row r="40" spans="1:25" x14ac:dyDescent="0.15">
      <c r="A40" t="s">
        <v>211</v>
      </c>
      <c r="B40" s="1">
        <v>375369.7</v>
      </c>
      <c r="C40" s="1">
        <v>199418.5</v>
      </c>
      <c r="D40" s="1">
        <v>196361.4</v>
      </c>
      <c r="E40" s="1">
        <v>172621.2</v>
      </c>
      <c r="F40" s="1">
        <v>22466.6</v>
      </c>
      <c r="G40" s="1">
        <v>63001.3</v>
      </c>
      <c r="H40" s="1">
        <v>5116.2</v>
      </c>
      <c r="I40" s="1">
        <v>50985.599999999999</v>
      </c>
      <c r="J40" s="1">
        <v>26066.3</v>
      </c>
      <c r="K40">
        <v>35.5</v>
      </c>
      <c r="L40" s="1">
        <v>8279.7000000000007</v>
      </c>
      <c r="M40" s="1">
        <v>35728.1</v>
      </c>
      <c r="N40" s="1">
        <v>27448.5</v>
      </c>
      <c r="P40" s="1">
        <v>2203.3000000000002</v>
      </c>
      <c r="Q40" s="1">
        <v>8823.9</v>
      </c>
      <c r="R40" s="1">
        <v>6620.5</v>
      </c>
      <c r="S40" s="1">
        <v>377573.1</v>
      </c>
      <c r="U40" s="1">
        <v>367090.1</v>
      </c>
      <c r="V40" s="1">
        <v>290002.59999999998</v>
      </c>
      <c r="W40" s="1">
        <v>77087.399999999994</v>
      </c>
      <c r="Y40" s="1">
        <v>111534.3</v>
      </c>
    </row>
    <row r="41" spans="1:25" x14ac:dyDescent="0.15">
      <c r="A41" t="s">
        <v>4</v>
      </c>
      <c r="B41" s="1">
        <v>374386.9</v>
      </c>
      <c r="C41" s="1">
        <v>202882.9</v>
      </c>
      <c r="D41" s="1">
        <v>199780.7</v>
      </c>
      <c r="E41" s="1">
        <v>175789.6</v>
      </c>
      <c r="F41" s="1">
        <v>21718.2</v>
      </c>
      <c r="G41" s="1">
        <v>65840.2</v>
      </c>
      <c r="H41">
        <v>509.3</v>
      </c>
      <c r="I41" s="1">
        <v>51360.9</v>
      </c>
      <c r="J41" s="1">
        <v>25324.5</v>
      </c>
      <c r="K41">
        <v>-427.9</v>
      </c>
      <c r="L41" s="1">
        <v>7178.8</v>
      </c>
      <c r="M41" s="1">
        <v>36046.1</v>
      </c>
      <c r="N41" s="1">
        <v>28867.4</v>
      </c>
      <c r="P41" s="1">
        <v>1809.3</v>
      </c>
      <c r="Q41" s="1">
        <v>8847.4</v>
      </c>
      <c r="R41" s="1">
        <v>7038.1</v>
      </c>
      <c r="S41" s="1">
        <v>376196.2</v>
      </c>
      <c r="U41" s="1">
        <v>367208.1</v>
      </c>
      <c r="V41" s="1">
        <v>290950.7</v>
      </c>
      <c r="W41" s="1">
        <v>76257.399999999994</v>
      </c>
      <c r="Y41" s="1">
        <v>112882.9</v>
      </c>
    </row>
    <row r="42" spans="1:25" x14ac:dyDescent="0.15">
      <c r="A42" t="s">
        <v>3</v>
      </c>
      <c r="B42" s="1">
        <v>383853.6</v>
      </c>
      <c r="C42" s="1">
        <v>203940.7</v>
      </c>
      <c r="D42" s="1">
        <v>200801.6</v>
      </c>
      <c r="E42" s="1">
        <v>176495.5</v>
      </c>
      <c r="F42" s="1">
        <v>21224.2</v>
      </c>
      <c r="G42" s="1">
        <v>69749.399999999994</v>
      </c>
      <c r="H42" s="1">
        <v>3698.6</v>
      </c>
      <c r="I42" s="1">
        <v>52304.2</v>
      </c>
      <c r="J42" s="1">
        <v>25456.9</v>
      </c>
      <c r="K42">
        <v>-459.1</v>
      </c>
      <c r="L42" s="1">
        <v>7938.7</v>
      </c>
      <c r="M42" s="1">
        <v>39044.5</v>
      </c>
      <c r="N42" s="1">
        <v>31105.8</v>
      </c>
      <c r="P42" s="1">
        <v>2692.5</v>
      </c>
      <c r="Q42" s="1">
        <v>10767.3</v>
      </c>
      <c r="R42" s="1">
        <v>8074.8</v>
      </c>
      <c r="S42" s="1">
        <v>386546.1</v>
      </c>
      <c r="U42" s="1">
        <v>375914.9</v>
      </c>
      <c r="V42" s="1">
        <v>298612.90000000002</v>
      </c>
      <c r="W42" s="1">
        <v>77302</v>
      </c>
      <c r="Y42" s="1">
        <v>116430.39999999999</v>
      </c>
    </row>
    <row r="43" spans="1:25" x14ac:dyDescent="0.15">
      <c r="A43" t="s">
        <v>2</v>
      </c>
      <c r="B43" s="1">
        <v>389351.3</v>
      </c>
      <c r="C43" s="1">
        <v>206927.6</v>
      </c>
      <c r="D43" s="1">
        <v>203733.8</v>
      </c>
      <c r="E43" s="1">
        <v>179007.7</v>
      </c>
      <c r="F43" s="1">
        <v>21946.5</v>
      </c>
      <c r="G43" s="1">
        <v>71787.3</v>
      </c>
      <c r="H43" s="1">
        <v>2426.5</v>
      </c>
      <c r="I43" s="1">
        <v>52162.2</v>
      </c>
      <c r="J43" s="1">
        <v>24994.400000000001</v>
      </c>
      <c r="K43">
        <v>-556.1</v>
      </c>
      <c r="L43" s="1">
        <v>9662.7999999999993</v>
      </c>
      <c r="M43" s="1">
        <v>38954.400000000001</v>
      </c>
      <c r="N43" s="1">
        <v>29291.599999999999</v>
      </c>
      <c r="P43" s="1">
        <v>2278.8000000000002</v>
      </c>
      <c r="Q43" s="1">
        <v>11132</v>
      </c>
      <c r="R43" s="1">
        <v>8853.2000000000007</v>
      </c>
      <c r="S43" s="1">
        <v>391630.1</v>
      </c>
      <c r="U43" s="1">
        <v>379688.5</v>
      </c>
      <c r="V43" s="1">
        <v>303088</v>
      </c>
      <c r="W43" s="1">
        <v>76600.5</v>
      </c>
      <c r="Y43" s="1">
        <v>118728.2</v>
      </c>
    </row>
    <row r="44" spans="1:25" x14ac:dyDescent="0.15">
      <c r="A44" t="s">
        <v>210</v>
      </c>
      <c r="B44" s="1">
        <v>402339.6</v>
      </c>
      <c r="C44" s="1">
        <v>213552.1</v>
      </c>
      <c r="D44" s="1">
        <v>210285.8</v>
      </c>
      <c r="E44" s="1">
        <v>185171.9</v>
      </c>
      <c r="F44" s="1">
        <v>22471.4</v>
      </c>
      <c r="G44" s="1">
        <v>78687.600000000006</v>
      </c>
      <c r="H44" s="1">
        <v>1057.5999999999999</v>
      </c>
      <c r="I44" s="1">
        <v>53552.2</v>
      </c>
      <c r="J44" s="1">
        <v>25525.5</v>
      </c>
      <c r="K44">
        <v>98.6</v>
      </c>
      <c r="L44" s="1">
        <v>7394.7</v>
      </c>
      <c r="M44" s="1">
        <v>40387.5</v>
      </c>
      <c r="N44" s="1">
        <v>32992.800000000003</v>
      </c>
      <c r="P44" s="1">
        <v>2090.6</v>
      </c>
      <c r="Q44" s="1">
        <v>11836.1</v>
      </c>
      <c r="R44" s="1">
        <v>9745.4</v>
      </c>
      <c r="S44" s="1">
        <v>404430.3</v>
      </c>
      <c r="U44" s="1">
        <v>394944.9</v>
      </c>
      <c r="V44" s="1">
        <v>315768.59999999998</v>
      </c>
      <c r="W44" s="1">
        <v>79176.3</v>
      </c>
      <c r="Y44" s="1">
        <v>126684.5</v>
      </c>
    </row>
    <row r="45" spans="1:25" x14ac:dyDescent="0.15">
      <c r="A45" t="s">
        <v>4</v>
      </c>
      <c r="B45" s="1">
        <v>400857.59999999998</v>
      </c>
      <c r="C45" s="1">
        <v>212583.3</v>
      </c>
      <c r="D45" s="1">
        <v>209244.79999999999</v>
      </c>
      <c r="E45" s="1">
        <v>183618.2</v>
      </c>
      <c r="F45" s="1">
        <v>22691</v>
      </c>
      <c r="G45" s="1">
        <v>75984.100000000006</v>
      </c>
      <c r="H45" s="1">
        <v>3212.9</v>
      </c>
      <c r="I45" s="1">
        <v>54259.5</v>
      </c>
      <c r="J45" s="1">
        <v>25507.3</v>
      </c>
      <c r="K45">
        <v>-43</v>
      </c>
      <c r="L45" s="1">
        <v>6662.5</v>
      </c>
      <c r="M45" s="1">
        <v>42194.1</v>
      </c>
      <c r="N45" s="1">
        <v>35531.599999999999</v>
      </c>
      <c r="P45" s="1">
        <v>1691.8</v>
      </c>
      <c r="Q45" s="1">
        <v>13233</v>
      </c>
      <c r="R45" s="1">
        <v>11541.2</v>
      </c>
      <c r="S45" s="1">
        <v>402549.4</v>
      </c>
      <c r="U45" s="1">
        <v>394195.1</v>
      </c>
      <c r="V45" s="1">
        <v>314471.3</v>
      </c>
      <c r="W45" s="1">
        <v>79723.8</v>
      </c>
      <c r="Y45" s="1">
        <v>124182.39999999999</v>
      </c>
    </row>
    <row r="46" spans="1:25" x14ac:dyDescent="0.15">
      <c r="A46" t="s">
        <v>3</v>
      </c>
      <c r="B46" s="1">
        <v>410352.7</v>
      </c>
      <c r="C46" s="1">
        <v>218037</v>
      </c>
      <c r="D46" s="1">
        <v>214633.4</v>
      </c>
      <c r="E46" s="1">
        <v>188544.5</v>
      </c>
      <c r="F46" s="1">
        <v>22839.9</v>
      </c>
      <c r="G46" s="1">
        <v>78846.899999999994</v>
      </c>
      <c r="H46" s="1">
        <v>2748.8</v>
      </c>
      <c r="I46" s="1">
        <v>55402.8</v>
      </c>
      <c r="J46" s="1">
        <v>26785.599999999999</v>
      </c>
      <c r="K46">
        <v>-271.2</v>
      </c>
      <c r="L46" s="1">
        <v>5963.1</v>
      </c>
      <c r="M46" s="1">
        <v>43136.6</v>
      </c>
      <c r="N46" s="1">
        <v>37173.5</v>
      </c>
      <c r="P46" s="1">
        <v>3466.7</v>
      </c>
      <c r="Q46" s="1">
        <v>15591.6</v>
      </c>
      <c r="R46" s="1">
        <v>12124.9</v>
      </c>
      <c r="S46" s="1">
        <v>413819.4</v>
      </c>
      <c r="U46" s="1">
        <v>404389.6</v>
      </c>
      <c r="V46" s="1">
        <v>322472.5</v>
      </c>
      <c r="W46" s="1">
        <v>81917.2</v>
      </c>
      <c r="Y46" s="1">
        <v>128472.3</v>
      </c>
    </row>
    <row r="47" spans="1:25" x14ac:dyDescent="0.15">
      <c r="A47" t="s">
        <v>2</v>
      </c>
      <c r="B47" s="1">
        <v>425452.7</v>
      </c>
      <c r="C47" s="1">
        <v>225354.8</v>
      </c>
      <c r="D47" s="1">
        <v>221885.1</v>
      </c>
      <c r="E47" s="1">
        <v>195428.3</v>
      </c>
      <c r="F47" s="1">
        <v>23252.5</v>
      </c>
      <c r="G47" s="1">
        <v>83140.399999999994</v>
      </c>
      <c r="H47" s="1">
        <v>4539.2</v>
      </c>
      <c r="I47" s="1">
        <v>56753.1</v>
      </c>
      <c r="J47" s="1">
        <v>27340</v>
      </c>
      <c r="K47">
        <v>-56.6</v>
      </c>
      <c r="L47" s="1">
        <v>5129.5</v>
      </c>
      <c r="M47" s="1">
        <v>43498.2</v>
      </c>
      <c r="N47" s="1">
        <v>38368.800000000003</v>
      </c>
      <c r="P47" s="1">
        <v>3941.3</v>
      </c>
      <c r="Q47" s="1">
        <v>17507.5</v>
      </c>
      <c r="R47" s="1">
        <v>13566.2</v>
      </c>
      <c r="S47" s="1">
        <v>429394</v>
      </c>
      <c r="U47" s="1">
        <v>420323.2</v>
      </c>
      <c r="V47" s="1">
        <v>336286.8</v>
      </c>
      <c r="W47" s="1">
        <v>84036.5</v>
      </c>
      <c r="Y47" s="1">
        <v>133732.9</v>
      </c>
    </row>
    <row r="48" spans="1:25" x14ac:dyDescent="0.15">
      <c r="A48" t="s">
        <v>209</v>
      </c>
      <c r="B48" s="1">
        <v>425345.6</v>
      </c>
      <c r="C48" s="1">
        <v>225917.8</v>
      </c>
      <c r="D48" s="1">
        <v>222380.9</v>
      </c>
      <c r="E48" s="1">
        <v>195430.6</v>
      </c>
      <c r="F48" s="1">
        <v>23540.2</v>
      </c>
      <c r="G48" s="1">
        <v>84013</v>
      </c>
      <c r="H48" s="1">
        <v>1364.1</v>
      </c>
      <c r="I48" s="1">
        <v>56929.2</v>
      </c>
      <c r="J48" s="1">
        <v>28417.5</v>
      </c>
      <c r="K48">
        <v>190.2</v>
      </c>
      <c r="L48" s="1">
        <v>4973.7</v>
      </c>
      <c r="M48" s="1">
        <v>45568.6</v>
      </c>
      <c r="N48" s="1">
        <v>40594.9</v>
      </c>
      <c r="P48" s="1">
        <v>4203.7</v>
      </c>
      <c r="Q48" s="1">
        <v>18459.7</v>
      </c>
      <c r="R48" s="1">
        <v>14256</v>
      </c>
      <c r="S48" s="1">
        <v>429549.3</v>
      </c>
      <c r="U48" s="1">
        <v>420371.9</v>
      </c>
      <c r="V48" s="1">
        <v>334835</v>
      </c>
      <c r="W48" s="1">
        <v>85536.9</v>
      </c>
      <c r="Y48" s="1">
        <v>135970.6</v>
      </c>
    </row>
    <row r="49" spans="1:25" x14ac:dyDescent="0.15">
      <c r="A49" t="s">
        <v>4</v>
      </c>
      <c r="B49" s="1">
        <v>441172.7</v>
      </c>
      <c r="C49" s="1">
        <v>235123.5</v>
      </c>
      <c r="D49" s="1">
        <v>231533.7</v>
      </c>
      <c r="E49" s="1">
        <v>204135.8</v>
      </c>
      <c r="F49" s="1">
        <v>24173.9</v>
      </c>
      <c r="G49" s="1">
        <v>87876.1</v>
      </c>
      <c r="H49" s="1">
        <v>2464.3000000000002</v>
      </c>
      <c r="I49" s="1">
        <v>58076.2</v>
      </c>
      <c r="J49" s="1">
        <v>28194.2</v>
      </c>
      <c r="K49">
        <v>113.5</v>
      </c>
      <c r="L49" s="1">
        <v>5150.8</v>
      </c>
      <c r="M49" s="1">
        <v>46994.7</v>
      </c>
      <c r="N49" s="1">
        <v>41843.9</v>
      </c>
      <c r="P49" s="1">
        <v>2334.6999999999998</v>
      </c>
      <c r="Q49" s="1">
        <v>18961.5</v>
      </c>
      <c r="R49" s="1">
        <v>16626.900000000001</v>
      </c>
      <c r="S49" s="1">
        <v>443507.4</v>
      </c>
      <c r="U49" s="1">
        <v>436021.9</v>
      </c>
      <c r="V49" s="1">
        <v>349637.9</v>
      </c>
      <c r="W49" s="1">
        <v>86384</v>
      </c>
      <c r="Y49" s="1">
        <v>140244.29999999999</v>
      </c>
    </row>
    <row r="50" spans="1:25" x14ac:dyDescent="0.15">
      <c r="A50" t="s">
        <v>3</v>
      </c>
      <c r="B50" s="1">
        <v>449621.6</v>
      </c>
      <c r="C50" s="1">
        <v>238389.2</v>
      </c>
      <c r="D50" s="1">
        <v>234746.7</v>
      </c>
      <c r="E50" s="1">
        <v>206886.6</v>
      </c>
      <c r="F50" s="1">
        <v>25158.400000000001</v>
      </c>
      <c r="G50" s="1">
        <v>90799.2</v>
      </c>
      <c r="H50" s="1">
        <v>3187.4</v>
      </c>
      <c r="I50" s="1">
        <v>58414.6</v>
      </c>
      <c r="J50" s="1">
        <v>28725.1</v>
      </c>
      <c r="K50">
        <v>405.1</v>
      </c>
      <c r="L50" s="1">
        <v>4542.5</v>
      </c>
      <c r="M50" s="1">
        <v>45373.9</v>
      </c>
      <c r="N50" s="1">
        <v>40831.300000000003</v>
      </c>
      <c r="P50" s="1">
        <v>2236.6999999999998</v>
      </c>
      <c r="Q50" s="1">
        <v>17541.5</v>
      </c>
      <c r="R50" s="1">
        <v>15304.8</v>
      </c>
      <c r="S50" s="1">
        <v>451858.4</v>
      </c>
      <c r="U50" s="1">
        <v>445079.1</v>
      </c>
      <c r="V50" s="1">
        <v>357534.2</v>
      </c>
      <c r="W50" s="1">
        <v>87544.9</v>
      </c>
      <c r="Y50" s="1">
        <v>144682.79999999999</v>
      </c>
    </row>
    <row r="51" spans="1:25" x14ac:dyDescent="0.15">
      <c r="A51" t="s">
        <v>2</v>
      </c>
      <c r="B51" s="1">
        <v>453857.2</v>
      </c>
      <c r="C51" s="1">
        <v>238883.5</v>
      </c>
      <c r="D51" s="1">
        <v>235152.9</v>
      </c>
      <c r="E51" s="1">
        <v>206742.1</v>
      </c>
      <c r="F51" s="1">
        <v>25457.9</v>
      </c>
      <c r="G51" s="1">
        <v>92837.4</v>
      </c>
      <c r="H51" s="1">
        <v>1968.7</v>
      </c>
      <c r="I51" s="1">
        <v>62119.6</v>
      </c>
      <c r="J51" s="1">
        <v>30170.7</v>
      </c>
      <c r="K51">
        <v>130</v>
      </c>
      <c r="L51" s="1">
        <v>2289.4</v>
      </c>
      <c r="M51" s="1">
        <v>45737.599999999999</v>
      </c>
      <c r="N51" s="1">
        <v>43448.2</v>
      </c>
      <c r="P51" s="1">
        <v>2231.9</v>
      </c>
      <c r="Q51" s="1">
        <v>17585</v>
      </c>
      <c r="R51" s="1">
        <v>15353.1</v>
      </c>
      <c r="S51" s="1">
        <v>456089.1</v>
      </c>
      <c r="U51" s="1">
        <v>451567.8</v>
      </c>
      <c r="V51" s="1">
        <v>359147.5</v>
      </c>
      <c r="W51" s="1">
        <v>92420.3</v>
      </c>
      <c r="Y51" s="1">
        <v>148466</v>
      </c>
    </row>
    <row r="52" spans="1:25" x14ac:dyDescent="0.15">
      <c r="A52" t="s">
        <v>208</v>
      </c>
      <c r="B52" s="1">
        <v>460976.5</v>
      </c>
      <c r="C52" s="1">
        <v>241721.9</v>
      </c>
      <c r="D52" s="1">
        <v>237867.9</v>
      </c>
      <c r="E52" s="1">
        <v>209004.7</v>
      </c>
      <c r="F52" s="1">
        <v>25506.5</v>
      </c>
      <c r="G52" s="1">
        <v>95958</v>
      </c>
      <c r="H52">
        <v>473.9</v>
      </c>
      <c r="I52" s="1">
        <v>61809</v>
      </c>
      <c r="J52" s="1">
        <v>29459.3</v>
      </c>
      <c r="K52">
        <v>-141.19999999999999</v>
      </c>
      <c r="L52" s="1">
        <v>6189.2</v>
      </c>
      <c r="M52" s="1">
        <v>46193.599999999999</v>
      </c>
      <c r="N52" s="1">
        <v>40004.400000000001</v>
      </c>
      <c r="P52" s="1">
        <v>3476.4</v>
      </c>
      <c r="Q52" s="1">
        <v>19153.2</v>
      </c>
      <c r="R52" s="1">
        <v>15676.8</v>
      </c>
      <c r="S52" s="1">
        <v>464453</v>
      </c>
      <c r="U52" s="1">
        <v>454787.3</v>
      </c>
      <c r="V52" s="1">
        <v>363660.2</v>
      </c>
      <c r="W52" s="1">
        <v>91127.1</v>
      </c>
      <c r="Y52" s="1">
        <v>150923.70000000001</v>
      </c>
    </row>
    <row r="53" spans="1:25" x14ac:dyDescent="0.15">
      <c r="A53" t="s">
        <v>4</v>
      </c>
      <c r="B53" s="1">
        <v>469108</v>
      </c>
      <c r="C53" s="1">
        <v>246370.1</v>
      </c>
      <c r="D53" s="1">
        <v>242387.7</v>
      </c>
      <c r="E53" s="1">
        <v>212897.8</v>
      </c>
      <c r="F53" s="1">
        <v>24615.200000000001</v>
      </c>
      <c r="G53" s="1">
        <v>94009</v>
      </c>
      <c r="H53" s="1">
        <v>5281.4</v>
      </c>
      <c r="I53" s="1">
        <v>62506.7</v>
      </c>
      <c r="J53" s="1">
        <v>28852.1</v>
      </c>
      <c r="K53">
        <v>140.6</v>
      </c>
      <c r="L53" s="1">
        <v>7333</v>
      </c>
      <c r="M53" s="1">
        <v>46048.2</v>
      </c>
      <c r="N53" s="1">
        <v>38715.199999999997</v>
      </c>
      <c r="P53" s="1">
        <v>2733.8</v>
      </c>
      <c r="Q53" s="1">
        <v>19386</v>
      </c>
      <c r="R53" s="1">
        <v>16652.2</v>
      </c>
      <c r="S53" s="1">
        <v>471841.8</v>
      </c>
      <c r="U53" s="1">
        <v>461775</v>
      </c>
      <c r="V53" s="1">
        <v>370275.6</v>
      </c>
      <c r="W53" s="1">
        <v>91499.4</v>
      </c>
      <c r="Y53" s="1">
        <v>147476.29999999999</v>
      </c>
    </row>
    <row r="54" spans="1:25" x14ac:dyDescent="0.15">
      <c r="A54" t="s">
        <v>3</v>
      </c>
      <c r="B54" s="1">
        <v>469877.2</v>
      </c>
      <c r="C54" s="1">
        <v>246547.3</v>
      </c>
      <c r="D54" s="1">
        <v>242451.1</v>
      </c>
      <c r="E54" s="1">
        <v>212652.4</v>
      </c>
      <c r="F54" s="1">
        <v>23518.1</v>
      </c>
      <c r="G54" s="1">
        <v>94172.5</v>
      </c>
      <c r="H54" s="1">
        <v>4355</v>
      </c>
      <c r="I54" s="1">
        <v>62852.800000000003</v>
      </c>
      <c r="J54" s="1">
        <v>30647.1</v>
      </c>
      <c r="K54">
        <v>-66.2</v>
      </c>
      <c r="L54" s="1">
        <v>7850.5</v>
      </c>
      <c r="M54" s="1">
        <v>47065.2</v>
      </c>
      <c r="N54" s="1">
        <v>39214.699999999997</v>
      </c>
      <c r="P54" s="1">
        <v>3199.7</v>
      </c>
      <c r="Q54" s="1">
        <v>19888.900000000001</v>
      </c>
      <c r="R54" s="1">
        <v>16689.2</v>
      </c>
      <c r="S54" s="1">
        <v>473076.9</v>
      </c>
      <c r="U54" s="1">
        <v>462026.6</v>
      </c>
      <c r="V54" s="1">
        <v>368593</v>
      </c>
      <c r="W54" s="1">
        <v>93433.7</v>
      </c>
      <c r="Y54" s="1">
        <v>148337.70000000001</v>
      </c>
    </row>
    <row r="55" spans="1:25" x14ac:dyDescent="0.15">
      <c r="A55" t="s">
        <v>2</v>
      </c>
      <c r="B55" s="1">
        <v>476968.7</v>
      </c>
      <c r="C55" s="1">
        <v>251436.5</v>
      </c>
      <c r="D55" s="1">
        <v>247237.6</v>
      </c>
      <c r="E55" s="1">
        <v>217009.9</v>
      </c>
      <c r="F55" s="1">
        <v>22693.7</v>
      </c>
      <c r="G55" s="1">
        <v>93813.4</v>
      </c>
      <c r="H55" s="1">
        <v>2704.8</v>
      </c>
      <c r="I55" s="1">
        <v>64902.5</v>
      </c>
      <c r="J55" s="1">
        <v>32801</v>
      </c>
      <c r="K55">
        <v>-271.5</v>
      </c>
      <c r="L55" s="1">
        <v>8888.2000000000007</v>
      </c>
      <c r="M55" s="1">
        <v>47454.5</v>
      </c>
      <c r="N55" s="1">
        <v>38566.199999999997</v>
      </c>
      <c r="P55" s="1">
        <v>2923.7</v>
      </c>
      <c r="Q55" s="1">
        <v>19220.2</v>
      </c>
      <c r="R55" s="1">
        <v>16296.5</v>
      </c>
      <c r="S55" s="1">
        <v>479892.3</v>
      </c>
      <c r="U55" s="1">
        <v>468080.4</v>
      </c>
      <c r="V55" s="1">
        <v>370648.4</v>
      </c>
      <c r="W55" s="1">
        <v>97432</v>
      </c>
      <c r="Y55" s="1">
        <v>149308.1</v>
      </c>
    </row>
    <row r="56" spans="1:25" x14ac:dyDescent="0.15">
      <c r="A56" t="s">
        <v>207</v>
      </c>
      <c r="B56" s="1">
        <v>478120.3</v>
      </c>
      <c r="C56" s="1">
        <v>255486.2</v>
      </c>
      <c r="D56" s="1">
        <v>251195.8</v>
      </c>
      <c r="E56" s="1">
        <v>220511.5</v>
      </c>
      <c r="F56" s="1">
        <v>22707.7</v>
      </c>
      <c r="G56" s="1">
        <v>89899.5</v>
      </c>
      <c r="H56" s="1">
        <v>1495.8</v>
      </c>
      <c r="I56" s="1">
        <v>64891.1</v>
      </c>
      <c r="J56" s="1">
        <v>33619.800000000003</v>
      </c>
      <c r="K56">
        <v>88.1</v>
      </c>
      <c r="L56" s="1">
        <v>9932.1</v>
      </c>
      <c r="M56" s="1">
        <v>47082.400000000001</v>
      </c>
      <c r="N56" s="1">
        <v>37150.300000000003</v>
      </c>
      <c r="P56" s="1">
        <v>3245.6</v>
      </c>
      <c r="Q56" s="1">
        <v>18566.5</v>
      </c>
      <c r="R56" s="1">
        <v>15321</v>
      </c>
      <c r="S56" s="1">
        <v>481365.8</v>
      </c>
      <c r="U56" s="1">
        <v>468188.2</v>
      </c>
      <c r="V56" s="1">
        <v>369589.1</v>
      </c>
      <c r="W56" s="1">
        <v>98599</v>
      </c>
      <c r="Y56" s="1">
        <v>146227</v>
      </c>
    </row>
    <row r="57" spans="1:25" x14ac:dyDescent="0.15">
      <c r="A57" t="s">
        <v>4</v>
      </c>
      <c r="B57" s="1">
        <v>482722.3</v>
      </c>
      <c r="C57" s="1">
        <v>255943.1</v>
      </c>
      <c r="D57" s="1">
        <v>251546.3</v>
      </c>
      <c r="E57" s="1">
        <v>220333.7</v>
      </c>
      <c r="F57" s="1">
        <v>23266</v>
      </c>
      <c r="G57" s="1">
        <v>90052.9</v>
      </c>
      <c r="H57">
        <v>153</v>
      </c>
      <c r="I57" s="1">
        <v>66371.100000000006</v>
      </c>
      <c r="J57" s="1">
        <v>37020.400000000001</v>
      </c>
      <c r="K57">
        <v>-0.2</v>
      </c>
      <c r="L57" s="1">
        <v>9916</v>
      </c>
      <c r="M57" s="1">
        <v>47549.1</v>
      </c>
      <c r="N57" s="1">
        <v>37633.1</v>
      </c>
      <c r="P57" s="1">
        <v>4008</v>
      </c>
      <c r="Q57" s="1">
        <v>18685.8</v>
      </c>
      <c r="R57" s="1">
        <v>14677.8</v>
      </c>
      <c r="S57" s="1">
        <v>486730.3</v>
      </c>
      <c r="U57" s="1">
        <v>472806.3</v>
      </c>
      <c r="V57" s="1">
        <v>369415.1</v>
      </c>
      <c r="W57" s="1">
        <v>103391.3</v>
      </c>
      <c r="Y57" s="1">
        <v>150339.4</v>
      </c>
    </row>
    <row r="58" spans="1:25" x14ac:dyDescent="0.15">
      <c r="A58" t="s">
        <v>3</v>
      </c>
      <c r="B58" s="1">
        <v>482744.9</v>
      </c>
      <c r="C58" s="1">
        <v>256510.5</v>
      </c>
      <c r="D58" s="1">
        <v>252003</v>
      </c>
      <c r="E58" s="1">
        <v>220326.6</v>
      </c>
      <c r="F58" s="1">
        <v>23036.3</v>
      </c>
      <c r="G58" s="1">
        <v>88038</v>
      </c>
      <c r="H58" s="1">
        <v>1251.4000000000001</v>
      </c>
      <c r="I58" s="1">
        <v>66817.3</v>
      </c>
      <c r="J58" s="1">
        <v>36923.800000000003</v>
      </c>
      <c r="K58">
        <v>-176.6</v>
      </c>
      <c r="L58" s="1">
        <v>10344.200000000001</v>
      </c>
      <c r="M58" s="1">
        <v>47395.6</v>
      </c>
      <c r="N58" s="1">
        <v>37051.4</v>
      </c>
      <c r="P58" s="1">
        <v>4029.2</v>
      </c>
      <c r="Q58" s="1">
        <v>18298</v>
      </c>
      <c r="R58" s="1">
        <v>14268.8</v>
      </c>
      <c r="S58" s="1">
        <v>486774.1</v>
      </c>
      <c r="U58" s="1">
        <v>472400.6</v>
      </c>
      <c r="V58" s="1">
        <v>368836.1</v>
      </c>
      <c r="W58" s="1">
        <v>103564.5</v>
      </c>
      <c r="Y58" s="1">
        <v>147998.1</v>
      </c>
    </row>
    <row r="59" spans="1:25" x14ac:dyDescent="0.15">
      <c r="A59" t="s">
        <v>2</v>
      </c>
      <c r="B59" s="1">
        <v>480443</v>
      </c>
      <c r="C59" s="1">
        <v>256136.7</v>
      </c>
      <c r="D59" s="1">
        <v>251555.8</v>
      </c>
      <c r="E59" s="1">
        <v>219412.5</v>
      </c>
      <c r="F59" s="1">
        <v>22803.5</v>
      </c>
      <c r="G59" s="1">
        <v>84331.3</v>
      </c>
      <c r="H59">
        <v>862.8</v>
      </c>
      <c r="I59" s="1">
        <v>68017.2</v>
      </c>
      <c r="J59" s="1">
        <v>36723.800000000003</v>
      </c>
      <c r="K59">
        <v>189.8</v>
      </c>
      <c r="L59" s="1">
        <v>11377.9</v>
      </c>
      <c r="M59" s="1">
        <v>47173.599999999999</v>
      </c>
      <c r="N59" s="1">
        <v>35795.699999999997</v>
      </c>
      <c r="P59" s="1">
        <v>4722.2</v>
      </c>
      <c r="Q59" s="1">
        <v>18427</v>
      </c>
      <c r="R59" s="1">
        <v>13704.7</v>
      </c>
      <c r="S59" s="1">
        <v>485165.2</v>
      </c>
      <c r="U59" s="1">
        <v>469065</v>
      </c>
      <c r="V59" s="1">
        <v>364134.3</v>
      </c>
      <c r="W59" s="1">
        <v>104930.8</v>
      </c>
      <c r="Y59" s="1">
        <v>143858.6</v>
      </c>
    </row>
    <row r="60" spans="1:25" x14ac:dyDescent="0.15">
      <c r="A60" t="s">
        <v>206</v>
      </c>
      <c r="B60" s="1">
        <v>487425.7</v>
      </c>
      <c r="C60" s="1">
        <v>260559</v>
      </c>
      <c r="D60" s="1">
        <v>255942.1</v>
      </c>
      <c r="E60" s="1">
        <v>223347</v>
      </c>
      <c r="F60" s="1">
        <v>22496</v>
      </c>
      <c r="G60" s="1">
        <v>86921</v>
      </c>
      <c r="H60" s="1">
        <v>-2068.3000000000002</v>
      </c>
      <c r="I60" s="1">
        <v>68802.5</v>
      </c>
      <c r="J60" s="1">
        <v>38781</v>
      </c>
      <c r="K60">
        <v>439.3</v>
      </c>
      <c r="L60" s="1">
        <v>11495.1</v>
      </c>
      <c r="M60" s="1">
        <v>46615.8</v>
      </c>
      <c r="N60" s="1">
        <v>35120.699999999997</v>
      </c>
      <c r="P60" s="1">
        <v>4791.7</v>
      </c>
      <c r="Q60" s="1">
        <v>18442.7</v>
      </c>
      <c r="R60" s="1">
        <v>13651</v>
      </c>
      <c r="S60" s="1">
        <v>492217.4</v>
      </c>
      <c r="U60" s="1">
        <v>475930.6</v>
      </c>
      <c r="V60" s="1">
        <v>367907.7</v>
      </c>
      <c r="W60" s="1">
        <v>108022.9</v>
      </c>
      <c r="Y60" s="1">
        <v>148198</v>
      </c>
    </row>
    <row r="61" spans="1:25" x14ac:dyDescent="0.15">
      <c r="A61" t="s">
        <v>4</v>
      </c>
      <c r="B61" s="1">
        <v>482227.9</v>
      </c>
      <c r="C61" s="1">
        <v>258977.1</v>
      </c>
      <c r="D61" s="1">
        <v>254303.4</v>
      </c>
      <c r="E61" s="1">
        <v>221237.8</v>
      </c>
      <c r="F61" s="1">
        <v>22812.5</v>
      </c>
      <c r="G61" s="1">
        <v>80235.100000000006</v>
      </c>
      <c r="H61">
        <v>777.3</v>
      </c>
      <c r="I61" s="1">
        <v>68959</v>
      </c>
      <c r="J61" s="1">
        <v>39933.1</v>
      </c>
      <c r="K61">
        <v>42.2</v>
      </c>
      <c r="L61" s="1">
        <v>10491.7</v>
      </c>
      <c r="M61" s="1">
        <v>43779.8</v>
      </c>
      <c r="N61" s="1">
        <v>33288.199999999997</v>
      </c>
      <c r="P61" s="1">
        <v>3933.1</v>
      </c>
      <c r="Q61" s="1">
        <v>16634.599999999999</v>
      </c>
      <c r="R61" s="1">
        <v>12701.6</v>
      </c>
      <c r="S61" s="1">
        <v>486161</v>
      </c>
      <c r="U61" s="1">
        <v>471736.2</v>
      </c>
      <c r="V61" s="1">
        <v>362802</v>
      </c>
      <c r="W61" s="1">
        <v>108934.2</v>
      </c>
      <c r="Y61" s="1">
        <v>142980.70000000001</v>
      </c>
    </row>
    <row r="62" spans="1:25" x14ac:dyDescent="0.15">
      <c r="A62" t="s">
        <v>3</v>
      </c>
      <c r="B62" s="1">
        <v>480975.7</v>
      </c>
      <c r="C62" s="1">
        <v>260229.6</v>
      </c>
      <c r="D62" s="1">
        <v>255484.5</v>
      </c>
      <c r="E62" s="1">
        <v>221860.3</v>
      </c>
      <c r="F62" s="1">
        <v>23782.799999999999</v>
      </c>
      <c r="G62" s="1">
        <v>75778.5</v>
      </c>
      <c r="H62">
        <v>615.5</v>
      </c>
      <c r="I62" s="1">
        <v>69594</v>
      </c>
      <c r="J62" s="1">
        <v>40165</v>
      </c>
      <c r="K62">
        <v>-16.3</v>
      </c>
      <c r="L62" s="1">
        <v>10826.8</v>
      </c>
      <c r="M62" s="1">
        <v>43224.1</v>
      </c>
      <c r="N62" s="1">
        <v>32397.200000000001</v>
      </c>
      <c r="P62" s="1">
        <v>3385.4</v>
      </c>
      <c r="Q62" s="1">
        <v>15504.5</v>
      </c>
      <c r="R62" s="1">
        <v>12119.1</v>
      </c>
      <c r="S62" s="1">
        <v>484361.1</v>
      </c>
      <c r="U62" s="1">
        <v>470148.9</v>
      </c>
      <c r="V62" s="1">
        <v>360406.2</v>
      </c>
      <c r="W62" s="1">
        <v>109742.7</v>
      </c>
      <c r="Y62" s="1">
        <v>139726.29999999999</v>
      </c>
    </row>
    <row r="63" spans="1:25" x14ac:dyDescent="0.15">
      <c r="A63" t="s">
        <v>2</v>
      </c>
      <c r="B63" s="1">
        <v>484361.6</v>
      </c>
      <c r="C63" s="1">
        <v>265548.5</v>
      </c>
      <c r="D63" s="1">
        <v>260783.8</v>
      </c>
      <c r="E63" s="1">
        <v>226774.8</v>
      </c>
      <c r="F63" s="1">
        <v>25239.3</v>
      </c>
      <c r="G63" s="1">
        <v>71430.8</v>
      </c>
      <c r="H63" s="1">
        <v>1937.9</v>
      </c>
      <c r="I63" s="1">
        <v>70175.100000000006</v>
      </c>
      <c r="J63" s="1">
        <v>40450.400000000001</v>
      </c>
      <c r="K63">
        <v>-635.9</v>
      </c>
      <c r="L63" s="1">
        <v>10215.5</v>
      </c>
      <c r="M63" s="1">
        <v>42825.8</v>
      </c>
      <c r="N63" s="1">
        <v>32610.3</v>
      </c>
      <c r="P63" s="1">
        <v>4405.5</v>
      </c>
      <c r="Q63" s="1">
        <v>16942.7</v>
      </c>
      <c r="R63" s="1">
        <v>12537.2</v>
      </c>
      <c r="S63" s="1">
        <v>488767.1</v>
      </c>
      <c r="U63" s="1">
        <v>474146.2</v>
      </c>
      <c r="V63" s="1">
        <v>364156.6</v>
      </c>
      <c r="W63" s="1">
        <v>109989.6</v>
      </c>
      <c r="Y63" s="1">
        <v>137120.5</v>
      </c>
    </row>
    <row r="64" spans="1:25" x14ac:dyDescent="0.15">
      <c r="A64" t="s">
        <v>22</v>
      </c>
      <c r="B64" s="1">
        <v>487169.5</v>
      </c>
      <c r="C64" s="1">
        <v>265247.40000000002</v>
      </c>
      <c r="D64" s="1">
        <v>260515</v>
      </c>
      <c r="E64" s="1">
        <v>226067</v>
      </c>
      <c r="F64" s="1">
        <v>24195.200000000001</v>
      </c>
      <c r="G64" s="1">
        <v>74298.899999999994</v>
      </c>
      <c r="H64">
        <v>707.5</v>
      </c>
      <c r="I64" s="1">
        <v>71172.100000000006</v>
      </c>
      <c r="J64" s="1">
        <v>40698.9</v>
      </c>
      <c r="K64">
        <v>-43.3</v>
      </c>
      <c r="L64" s="1">
        <v>10892.8</v>
      </c>
      <c r="M64" s="1">
        <v>43995.4</v>
      </c>
      <c r="N64" s="1">
        <v>33102.5</v>
      </c>
      <c r="P64" s="1">
        <v>3947.5</v>
      </c>
      <c r="Q64" s="1">
        <v>16075.5</v>
      </c>
      <c r="R64" s="1">
        <v>12128</v>
      </c>
      <c r="S64" s="1">
        <v>491116.9</v>
      </c>
      <c r="U64" s="1">
        <v>476276.6</v>
      </c>
      <c r="V64" s="1">
        <v>364449</v>
      </c>
      <c r="W64" s="1">
        <v>111827.7</v>
      </c>
      <c r="Y64" s="1">
        <v>139193</v>
      </c>
    </row>
    <row r="65" spans="1:25" x14ac:dyDescent="0.15">
      <c r="A65" t="s">
        <v>4</v>
      </c>
      <c r="B65" s="1">
        <v>488314.2</v>
      </c>
      <c r="C65" s="1">
        <v>267192.3</v>
      </c>
      <c r="D65" s="1">
        <v>262518</v>
      </c>
      <c r="E65" s="1">
        <v>227709.7</v>
      </c>
      <c r="F65" s="1">
        <v>25101.4</v>
      </c>
      <c r="G65" s="1">
        <v>73092.100000000006</v>
      </c>
      <c r="H65" s="1">
        <v>-2612.1</v>
      </c>
      <c r="I65" s="1">
        <v>71949.100000000006</v>
      </c>
      <c r="J65" s="1">
        <v>42921.1</v>
      </c>
      <c r="K65">
        <v>384.9</v>
      </c>
      <c r="L65" s="1">
        <v>10285.299999999999</v>
      </c>
      <c r="M65" s="1">
        <v>44410.3</v>
      </c>
      <c r="N65" s="1">
        <v>34124.9</v>
      </c>
      <c r="P65" s="1">
        <v>3966.5</v>
      </c>
      <c r="Q65" s="1">
        <v>16184.9</v>
      </c>
      <c r="R65" s="1">
        <v>12218.4</v>
      </c>
      <c r="S65" s="1">
        <v>492280.7</v>
      </c>
      <c r="U65" s="1">
        <v>478028.9</v>
      </c>
      <c r="V65" s="1">
        <v>362773.7</v>
      </c>
      <c r="W65" s="1">
        <v>115255.1</v>
      </c>
      <c r="Y65" s="1">
        <v>141114.70000000001</v>
      </c>
    </row>
    <row r="66" spans="1:25" x14ac:dyDescent="0.15">
      <c r="A66" t="s">
        <v>3</v>
      </c>
      <c r="B66" s="1">
        <v>491879.3</v>
      </c>
      <c r="C66" s="1">
        <v>271919.3</v>
      </c>
      <c r="D66" s="1">
        <v>267281.59999999998</v>
      </c>
      <c r="E66" s="1">
        <v>232062.1</v>
      </c>
      <c r="F66" s="1">
        <v>26819.5</v>
      </c>
      <c r="G66" s="1">
        <v>72509.2</v>
      </c>
      <c r="H66">
        <v>-895</v>
      </c>
      <c r="I66" s="1">
        <v>72728.600000000006</v>
      </c>
      <c r="J66" s="1">
        <v>39129.800000000003</v>
      </c>
      <c r="K66">
        <v>585.9</v>
      </c>
      <c r="L66" s="1">
        <v>9082</v>
      </c>
      <c r="M66" s="1">
        <v>44038.3</v>
      </c>
      <c r="N66" s="1">
        <v>34956.300000000003</v>
      </c>
      <c r="P66" s="1">
        <v>3479.6</v>
      </c>
      <c r="Q66" s="1">
        <v>16548.900000000001</v>
      </c>
      <c r="R66" s="1">
        <v>13069.3</v>
      </c>
      <c r="S66" s="1">
        <v>495358.9</v>
      </c>
      <c r="U66" s="1">
        <v>482797.4</v>
      </c>
      <c r="V66" s="1">
        <v>370353</v>
      </c>
      <c r="W66" s="1">
        <v>112444.4</v>
      </c>
      <c r="Y66" s="1">
        <v>138458.6</v>
      </c>
    </row>
    <row r="67" spans="1:25" x14ac:dyDescent="0.15">
      <c r="A67" t="s">
        <v>2</v>
      </c>
      <c r="B67" s="1">
        <v>487609.5</v>
      </c>
      <c r="C67" s="1">
        <v>270086.59999999998</v>
      </c>
      <c r="D67" s="1">
        <v>265422.7</v>
      </c>
      <c r="E67" s="1">
        <v>229687.6</v>
      </c>
      <c r="F67" s="1">
        <v>25829.200000000001</v>
      </c>
      <c r="G67" s="1">
        <v>72243.199999999997</v>
      </c>
      <c r="H67" s="1">
        <v>-1694.7</v>
      </c>
      <c r="I67" s="1">
        <v>72313</v>
      </c>
      <c r="J67" s="1">
        <v>38920.199999999997</v>
      </c>
      <c r="K67">
        <v>682.5</v>
      </c>
      <c r="L67" s="1">
        <v>9229.4</v>
      </c>
      <c r="M67" s="1">
        <v>44567.5</v>
      </c>
      <c r="N67" s="1">
        <v>35338.1</v>
      </c>
      <c r="P67" s="1">
        <v>3810.3</v>
      </c>
      <c r="Q67" s="1">
        <v>16833.8</v>
      </c>
      <c r="R67" s="1">
        <v>13023.4</v>
      </c>
      <c r="S67" s="1">
        <v>491419.8</v>
      </c>
      <c r="U67" s="1">
        <v>478380</v>
      </c>
      <c r="V67" s="1">
        <v>366464.4</v>
      </c>
      <c r="W67" s="1">
        <v>111915.7</v>
      </c>
      <c r="Y67" s="1">
        <v>136992.6</v>
      </c>
    </row>
    <row r="68" spans="1:25" x14ac:dyDescent="0.15">
      <c r="A68" t="s">
        <v>21</v>
      </c>
      <c r="B68" s="1">
        <v>490774.8</v>
      </c>
      <c r="C68" s="1">
        <v>269796</v>
      </c>
      <c r="D68" s="1">
        <v>265043.09999999998</v>
      </c>
      <c r="E68" s="1">
        <v>228955.8</v>
      </c>
      <c r="F68" s="1">
        <v>25211.200000000001</v>
      </c>
      <c r="G68" s="1">
        <v>72308.2</v>
      </c>
      <c r="H68" s="1">
        <v>3155.2</v>
      </c>
      <c r="I68" s="1">
        <v>74326.5</v>
      </c>
      <c r="J68" s="1">
        <v>37839.599999999999</v>
      </c>
      <c r="K68">
        <v>225.3</v>
      </c>
      <c r="L68" s="1">
        <v>7912.7</v>
      </c>
      <c r="M68" s="1">
        <v>44163.8</v>
      </c>
      <c r="N68" s="1">
        <v>36251.1</v>
      </c>
      <c r="P68" s="1">
        <v>3628</v>
      </c>
      <c r="Q68" s="1">
        <v>17208.2</v>
      </c>
      <c r="R68" s="1">
        <v>13580.3</v>
      </c>
      <c r="S68" s="1">
        <v>494402.8</v>
      </c>
      <c r="U68" s="1">
        <v>482862</v>
      </c>
      <c r="V68" s="1">
        <v>370470.6</v>
      </c>
      <c r="W68" s="1">
        <v>112391.4</v>
      </c>
      <c r="Y68" s="1">
        <v>135358.9</v>
      </c>
    </row>
    <row r="69" spans="1:25" x14ac:dyDescent="0.15">
      <c r="A69" t="s">
        <v>4</v>
      </c>
      <c r="B69" s="1">
        <v>493677.1</v>
      </c>
      <c r="C69" s="1">
        <v>271963.5</v>
      </c>
      <c r="D69" s="1">
        <v>267103.5</v>
      </c>
      <c r="E69" s="1">
        <v>230685.6</v>
      </c>
      <c r="F69" s="1">
        <v>24161.200000000001</v>
      </c>
      <c r="G69" s="1">
        <v>74940.399999999994</v>
      </c>
      <c r="H69">
        <v>770.6</v>
      </c>
      <c r="I69" s="1">
        <v>74739.899999999994</v>
      </c>
      <c r="J69" s="1">
        <v>38952.9</v>
      </c>
      <c r="K69">
        <v>237.2</v>
      </c>
      <c r="L69" s="1">
        <v>7911.5</v>
      </c>
      <c r="M69" s="1">
        <v>43347.1</v>
      </c>
      <c r="N69" s="1">
        <v>35435.599999999999</v>
      </c>
      <c r="P69" s="1">
        <v>3033.3</v>
      </c>
      <c r="Q69" s="1">
        <v>16209.1</v>
      </c>
      <c r="R69" s="1">
        <v>13175.8</v>
      </c>
      <c r="S69" s="1">
        <v>496710.5</v>
      </c>
      <c r="U69" s="1">
        <v>485765.6</v>
      </c>
      <c r="V69" s="1">
        <v>371835.7</v>
      </c>
      <c r="W69" s="1">
        <v>113930</v>
      </c>
      <c r="Y69" s="1">
        <v>138054.5</v>
      </c>
    </row>
    <row r="70" spans="1:25" x14ac:dyDescent="0.15">
      <c r="A70" t="s">
        <v>3</v>
      </c>
      <c r="B70" s="1">
        <v>498590.1</v>
      </c>
      <c r="C70" s="1">
        <v>273736.59999999998</v>
      </c>
      <c r="D70" s="1">
        <v>268795.40000000002</v>
      </c>
      <c r="E70" s="1">
        <v>231984.7</v>
      </c>
      <c r="F70" s="1">
        <v>23364.5</v>
      </c>
      <c r="G70" s="1">
        <v>74419.5</v>
      </c>
      <c r="H70" s="1">
        <v>2945.6</v>
      </c>
      <c r="I70" s="1">
        <v>75794.8</v>
      </c>
      <c r="J70" s="1">
        <v>41406.6</v>
      </c>
      <c r="K70">
        <v>284.5</v>
      </c>
      <c r="L70" s="1">
        <v>6638</v>
      </c>
      <c r="M70" s="1">
        <v>45872.7</v>
      </c>
      <c r="N70" s="1">
        <v>39234.699999999997</v>
      </c>
      <c r="P70" s="1">
        <v>4242.1000000000004</v>
      </c>
      <c r="Q70" s="1">
        <v>20567.599999999999</v>
      </c>
      <c r="R70" s="1">
        <v>16325.5</v>
      </c>
      <c r="S70" s="1">
        <v>502832.3</v>
      </c>
      <c r="U70" s="1">
        <v>491952.2</v>
      </c>
      <c r="V70" s="1">
        <v>374466.2</v>
      </c>
      <c r="W70" s="1">
        <v>117485.9</v>
      </c>
      <c r="Y70" s="1">
        <v>139190.6</v>
      </c>
    </row>
    <row r="71" spans="1:25" x14ac:dyDescent="0.15">
      <c r="A71" t="s">
        <v>2</v>
      </c>
      <c r="B71" s="1">
        <v>497818</v>
      </c>
      <c r="C71" s="1">
        <v>275429.09999999998</v>
      </c>
      <c r="D71" s="1">
        <v>270449.8</v>
      </c>
      <c r="E71" s="1">
        <v>233255</v>
      </c>
      <c r="F71" s="1">
        <v>23997.3</v>
      </c>
      <c r="G71" s="1">
        <v>74095.399999999994</v>
      </c>
      <c r="H71">
        <v>862.1</v>
      </c>
      <c r="I71" s="1">
        <v>75844.3</v>
      </c>
      <c r="J71" s="1">
        <v>41897</v>
      </c>
      <c r="K71">
        <v>392</v>
      </c>
      <c r="L71" s="1">
        <v>5300.8</v>
      </c>
      <c r="M71" s="1">
        <v>47347.1</v>
      </c>
      <c r="N71" s="1">
        <v>42046.400000000001</v>
      </c>
      <c r="P71" s="1">
        <v>4699.5</v>
      </c>
      <c r="Q71" s="1">
        <v>21095.9</v>
      </c>
      <c r="R71" s="1">
        <v>16396.400000000001</v>
      </c>
      <c r="S71" s="1">
        <v>502517.5</v>
      </c>
      <c r="U71" s="1">
        <v>492517.3</v>
      </c>
      <c r="V71" s="1">
        <v>374383.9</v>
      </c>
      <c r="W71" s="1">
        <v>118133.3</v>
      </c>
      <c r="Y71" s="1">
        <v>139989.70000000001</v>
      </c>
    </row>
    <row r="72" spans="1:25" x14ac:dyDescent="0.15">
      <c r="A72" t="s">
        <v>20</v>
      </c>
      <c r="B72" s="1">
        <v>500381.5</v>
      </c>
      <c r="C72" s="1">
        <v>276766.40000000002</v>
      </c>
      <c r="D72" s="1">
        <v>271792</v>
      </c>
      <c r="E72" s="1">
        <v>234238.2</v>
      </c>
      <c r="F72" s="1">
        <v>25292.3</v>
      </c>
      <c r="G72" s="1">
        <v>70226.899999999994</v>
      </c>
      <c r="H72" s="1">
        <v>1866.6</v>
      </c>
      <c r="I72" s="1">
        <v>76622.899999999994</v>
      </c>
      <c r="J72" s="1">
        <v>45020.6</v>
      </c>
      <c r="K72">
        <v>748.4</v>
      </c>
      <c r="L72" s="1">
        <v>3837.4</v>
      </c>
      <c r="M72" s="1">
        <v>48339.5</v>
      </c>
      <c r="N72" s="1">
        <v>44502.2</v>
      </c>
      <c r="P72" s="1">
        <v>4682.3999999999996</v>
      </c>
      <c r="Q72" s="1">
        <v>12616.4</v>
      </c>
      <c r="R72" s="1">
        <v>7934.1</v>
      </c>
      <c r="S72" s="1">
        <v>505063.9</v>
      </c>
      <c r="U72" s="1">
        <v>496544.2</v>
      </c>
      <c r="V72" s="1">
        <v>374152.2</v>
      </c>
      <c r="W72" s="1">
        <v>122392</v>
      </c>
      <c r="Y72" s="1">
        <v>140539.9</v>
      </c>
    </row>
    <row r="73" spans="1:25" x14ac:dyDescent="0.15">
      <c r="A73" t="s">
        <v>4</v>
      </c>
      <c r="B73" s="1">
        <v>505019</v>
      </c>
      <c r="C73" s="1">
        <v>279163.40000000002</v>
      </c>
      <c r="D73" s="1">
        <v>274187.2</v>
      </c>
      <c r="E73" s="1">
        <v>236191.2</v>
      </c>
      <c r="F73" s="1">
        <v>26658.6</v>
      </c>
      <c r="G73" s="1">
        <v>73045.899999999994</v>
      </c>
      <c r="H73" s="1">
        <v>3000.1</v>
      </c>
      <c r="I73" s="1">
        <v>77259.399999999994</v>
      </c>
      <c r="J73" s="1">
        <v>43842.6</v>
      </c>
      <c r="K73">
        <v>282.8</v>
      </c>
      <c r="L73" s="1">
        <v>1766.2</v>
      </c>
      <c r="M73" s="1">
        <v>48580.1</v>
      </c>
      <c r="N73" s="1">
        <v>46813.9</v>
      </c>
      <c r="P73" s="1">
        <v>5652</v>
      </c>
      <c r="Q73" s="1">
        <v>13067.6</v>
      </c>
      <c r="R73" s="1">
        <v>7415.6</v>
      </c>
      <c r="S73" s="1">
        <v>510671</v>
      </c>
      <c r="U73" s="1">
        <v>503252.8</v>
      </c>
      <c r="V73" s="1">
        <v>381868</v>
      </c>
      <c r="W73" s="1">
        <v>121384.8</v>
      </c>
      <c r="Y73" s="1">
        <v>143547.1</v>
      </c>
    </row>
    <row r="74" spans="1:25" x14ac:dyDescent="0.15">
      <c r="A74" t="s">
        <v>3</v>
      </c>
      <c r="B74" s="1">
        <v>504990.8</v>
      </c>
      <c r="C74" s="1">
        <v>278936.8</v>
      </c>
      <c r="D74" s="1">
        <v>273941.7</v>
      </c>
      <c r="E74" s="1">
        <v>235517</v>
      </c>
      <c r="F74" s="1">
        <v>27791.5</v>
      </c>
      <c r="G74" s="1">
        <v>75316.5</v>
      </c>
      <c r="H74" s="1">
        <v>2502.6</v>
      </c>
      <c r="I74" s="1">
        <v>77619.600000000006</v>
      </c>
      <c r="J74" s="1">
        <v>40829.599999999999</v>
      </c>
      <c r="K74">
        <v>334.8</v>
      </c>
      <c r="L74" s="1">
        <v>1659.4</v>
      </c>
      <c r="M74" s="1">
        <v>49129.9</v>
      </c>
      <c r="N74" s="1">
        <v>47470.5</v>
      </c>
      <c r="P74" s="1">
        <v>5693.7</v>
      </c>
      <c r="Q74" s="1">
        <v>12938.8</v>
      </c>
      <c r="R74" s="1">
        <v>7245</v>
      </c>
      <c r="S74" s="1">
        <v>510684.5</v>
      </c>
      <c r="U74" s="1">
        <v>503331.4</v>
      </c>
      <c r="V74" s="1">
        <v>384547.4</v>
      </c>
      <c r="W74" s="1">
        <v>118784</v>
      </c>
      <c r="Y74" s="1">
        <v>143937.60000000001</v>
      </c>
    </row>
    <row r="75" spans="1:25" x14ac:dyDescent="0.15">
      <c r="A75" t="s">
        <v>2</v>
      </c>
      <c r="B75" s="1">
        <v>511270.5</v>
      </c>
      <c r="C75" s="1">
        <v>282479.40000000002</v>
      </c>
      <c r="D75" s="1">
        <v>277482.7</v>
      </c>
      <c r="E75" s="1">
        <v>238607.3</v>
      </c>
      <c r="F75" s="1">
        <v>28753.599999999999</v>
      </c>
      <c r="G75" s="1">
        <v>76452</v>
      </c>
      <c r="H75" s="1">
        <v>2389.1</v>
      </c>
      <c r="I75" s="1">
        <v>78007.8</v>
      </c>
      <c r="J75" s="1">
        <v>39925.5</v>
      </c>
      <c r="K75">
        <v>485.7</v>
      </c>
      <c r="L75" s="1">
        <v>2777.3</v>
      </c>
      <c r="M75" s="1">
        <v>52044.6</v>
      </c>
      <c r="N75" s="1">
        <v>49267.3</v>
      </c>
      <c r="P75" s="1">
        <v>5995.8</v>
      </c>
      <c r="Q75" s="1">
        <v>13212.6</v>
      </c>
      <c r="R75" s="1">
        <v>7216.7</v>
      </c>
      <c r="S75" s="1">
        <v>517266.4</v>
      </c>
      <c r="U75" s="1">
        <v>508493.2</v>
      </c>
      <c r="V75" s="1">
        <v>390074.1</v>
      </c>
      <c r="W75" s="1">
        <v>118419.1</v>
      </c>
      <c r="Y75" s="1">
        <v>145131.20000000001</v>
      </c>
    </row>
    <row r="76" spans="1:25" x14ac:dyDescent="0.15">
      <c r="A76" t="s">
        <v>19</v>
      </c>
      <c r="B76" s="1">
        <v>515233.7</v>
      </c>
      <c r="C76" s="1">
        <v>288199.40000000002</v>
      </c>
      <c r="D76" s="1">
        <v>283218.5</v>
      </c>
      <c r="E76" s="1">
        <v>243924.7</v>
      </c>
      <c r="F76" s="1">
        <v>27752</v>
      </c>
      <c r="G76" s="1">
        <v>78965.2</v>
      </c>
      <c r="H76">
        <v>-468.4</v>
      </c>
      <c r="I76" s="1">
        <v>78420.5</v>
      </c>
      <c r="J76" s="1">
        <v>39478</v>
      </c>
      <c r="K76">
        <v>376</v>
      </c>
      <c r="L76" s="1">
        <v>2511</v>
      </c>
      <c r="M76" s="1">
        <v>54650</v>
      </c>
      <c r="N76" s="1">
        <v>52139</v>
      </c>
      <c r="P76" s="1">
        <v>6827.6</v>
      </c>
      <c r="Q76" s="1">
        <v>14351.4</v>
      </c>
      <c r="R76" s="1">
        <v>7523.8</v>
      </c>
      <c r="S76" s="1">
        <v>522061.3</v>
      </c>
      <c r="U76" s="1">
        <v>512722.7</v>
      </c>
      <c r="V76" s="1">
        <v>394448.3</v>
      </c>
      <c r="W76" s="1">
        <v>118274.4</v>
      </c>
      <c r="Y76" s="1">
        <v>146195.20000000001</v>
      </c>
    </row>
    <row r="77" spans="1:25" x14ac:dyDescent="0.15">
      <c r="A77" t="s">
        <v>4</v>
      </c>
      <c r="B77" s="1">
        <v>518092.3</v>
      </c>
      <c r="C77" s="1">
        <v>282009.2</v>
      </c>
      <c r="D77" s="1">
        <v>277106.7</v>
      </c>
      <c r="E77" s="1">
        <v>237378.2</v>
      </c>
      <c r="F77" s="1">
        <v>25167.1</v>
      </c>
      <c r="G77" s="1">
        <v>79305.8</v>
      </c>
      <c r="H77" s="1">
        <v>5411.9</v>
      </c>
      <c r="I77" s="1">
        <v>79447.399999999994</v>
      </c>
      <c r="J77" s="1">
        <v>40339.800000000003</v>
      </c>
      <c r="K77">
        <v>234.4</v>
      </c>
      <c r="L77" s="1">
        <v>6176.7</v>
      </c>
      <c r="M77" s="1">
        <v>56649.1</v>
      </c>
      <c r="N77" s="1">
        <v>50472.4</v>
      </c>
      <c r="P77" s="1">
        <v>7029.8</v>
      </c>
      <c r="Q77" s="1">
        <v>14506.6</v>
      </c>
      <c r="R77" s="1">
        <v>7476.8</v>
      </c>
      <c r="S77" s="1">
        <v>525122.19999999995</v>
      </c>
      <c r="U77" s="1">
        <v>511915.6</v>
      </c>
      <c r="V77" s="1">
        <v>391894.1</v>
      </c>
      <c r="W77" s="1">
        <v>120021.6</v>
      </c>
      <c r="Y77" s="1">
        <v>144812.70000000001</v>
      </c>
    </row>
    <row r="78" spans="1:25" x14ac:dyDescent="0.15">
      <c r="A78" t="s">
        <v>3</v>
      </c>
      <c r="B78" s="1">
        <v>513766.3</v>
      </c>
      <c r="C78" s="1">
        <v>284697.09999999998</v>
      </c>
      <c r="D78" s="1">
        <v>279864.40000000002</v>
      </c>
      <c r="E78" s="1">
        <v>239764.7</v>
      </c>
      <c r="F78" s="1">
        <v>22986.799999999999</v>
      </c>
      <c r="G78" s="1">
        <v>79148.7</v>
      </c>
      <c r="H78" s="1">
        <v>2258.5</v>
      </c>
      <c r="I78" s="1">
        <v>78525</v>
      </c>
      <c r="J78" s="1">
        <v>40550.5</v>
      </c>
      <c r="K78">
        <v>266.8</v>
      </c>
      <c r="L78" s="1">
        <v>5332.9</v>
      </c>
      <c r="M78" s="1">
        <v>54756.2</v>
      </c>
      <c r="N78" s="1">
        <v>49423.3</v>
      </c>
      <c r="P78" s="1">
        <v>5933.4</v>
      </c>
      <c r="Q78" s="1">
        <v>13537.6</v>
      </c>
      <c r="R78" s="1">
        <v>7604.2</v>
      </c>
      <c r="S78" s="1">
        <v>519699.7</v>
      </c>
      <c r="U78" s="1">
        <v>508433.4</v>
      </c>
      <c r="V78" s="1">
        <v>389091.1</v>
      </c>
      <c r="W78" s="1">
        <v>119342.39999999999</v>
      </c>
      <c r="Y78" s="1">
        <v>142686</v>
      </c>
    </row>
    <row r="79" spans="1:25" x14ac:dyDescent="0.15">
      <c r="A79" t="s">
        <v>2</v>
      </c>
      <c r="B79" s="1">
        <v>517044.2</v>
      </c>
      <c r="C79" s="1">
        <v>284183.2</v>
      </c>
      <c r="D79" s="1">
        <v>279266.7</v>
      </c>
      <c r="E79" s="1">
        <v>238801.5</v>
      </c>
      <c r="F79" s="1">
        <v>21665.9</v>
      </c>
      <c r="G79" s="1">
        <v>79771.399999999994</v>
      </c>
      <c r="H79" s="1">
        <v>4302.2</v>
      </c>
      <c r="I79" s="1">
        <v>79505.8</v>
      </c>
      <c r="J79" s="1">
        <v>38048.699999999997</v>
      </c>
      <c r="K79">
        <v>643.9</v>
      </c>
      <c r="L79" s="1">
        <v>8923.2000000000007</v>
      </c>
      <c r="M79" s="1">
        <v>58198.9</v>
      </c>
      <c r="N79" s="1">
        <v>49275.8</v>
      </c>
      <c r="P79" s="1">
        <v>7401.5</v>
      </c>
      <c r="Q79" s="1">
        <v>15407.3</v>
      </c>
      <c r="R79" s="1">
        <v>8005.8</v>
      </c>
      <c r="S79" s="1">
        <v>524445.69999999995</v>
      </c>
      <c r="U79" s="1">
        <v>508121</v>
      </c>
      <c r="V79" s="1">
        <v>389922.7</v>
      </c>
      <c r="W79" s="1">
        <v>118198.39999999999</v>
      </c>
      <c r="Y79" s="1">
        <v>139486</v>
      </c>
    </row>
    <row r="80" spans="1:25" x14ac:dyDescent="0.15">
      <c r="A80" t="s">
        <v>18</v>
      </c>
      <c r="B80" s="1">
        <v>506261.9</v>
      </c>
      <c r="C80" s="1">
        <v>281824.59999999998</v>
      </c>
      <c r="D80" s="1">
        <v>276670.59999999998</v>
      </c>
      <c r="E80" s="1">
        <v>235826.6</v>
      </c>
      <c r="F80" s="1">
        <v>21318</v>
      </c>
      <c r="G80" s="1">
        <v>76473.600000000006</v>
      </c>
      <c r="H80" s="1">
        <v>2007.7</v>
      </c>
      <c r="I80" s="1">
        <v>79882.5</v>
      </c>
      <c r="J80" s="1">
        <v>36029.9</v>
      </c>
      <c r="K80">
        <v>355.1</v>
      </c>
      <c r="L80" s="1">
        <v>8370.4</v>
      </c>
      <c r="M80" s="1">
        <v>56190.400000000001</v>
      </c>
      <c r="N80" s="1">
        <v>47819.9</v>
      </c>
      <c r="P80" s="1">
        <v>6672</v>
      </c>
      <c r="Q80" s="1">
        <v>14268.5</v>
      </c>
      <c r="R80" s="1">
        <v>7596.5</v>
      </c>
      <c r="S80" s="1">
        <v>512933.9</v>
      </c>
      <c r="U80" s="1">
        <v>497891.5</v>
      </c>
      <c r="V80" s="1">
        <v>381623.9</v>
      </c>
      <c r="W80" s="1">
        <v>116267.6</v>
      </c>
      <c r="Y80" s="1">
        <v>133821.5</v>
      </c>
    </row>
    <row r="81" spans="1:25" x14ac:dyDescent="0.15">
      <c r="A81" t="s">
        <v>4</v>
      </c>
      <c r="B81" s="1">
        <v>503267</v>
      </c>
      <c r="C81" s="1">
        <v>280563.20000000001</v>
      </c>
      <c r="D81" s="1">
        <v>275137.2</v>
      </c>
      <c r="E81" s="1">
        <v>234128</v>
      </c>
      <c r="F81" s="1">
        <v>20717.2</v>
      </c>
      <c r="G81" s="1">
        <v>75137.2</v>
      </c>
      <c r="H81" s="1">
        <v>1642.1</v>
      </c>
      <c r="I81" s="1">
        <v>79915.8</v>
      </c>
      <c r="J81" s="1">
        <v>34883</v>
      </c>
      <c r="K81">
        <v>326</v>
      </c>
      <c r="L81" s="1">
        <v>10082.6</v>
      </c>
      <c r="M81" s="1">
        <v>56149</v>
      </c>
      <c r="N81" s="1">
        <v>46066.400000000001</v>
      </c>
      <c r="P81" s="1">
        <v>6610.2</v>
      </c>
      <c r="Q81" s="1">
        <v>14555.2</v>
      </c>
      <c r="R81" s="1">
        <v>7945</v>
      </c>
      <c r="S81" s="1">
        <v>509877.3</v>
      </c>
      <c r="U81" s="1">
        <v>493184.4</v>
      </c>
      <c r="V81" s="1">
        <v>378059.7</v>
      </c>
      <c r="W81" s="1">
        <v>115124.7</v>
      </c>
      <c r="Y81" s="1">
        <v>130737.4</v>
      </c>
    </row>
    <row r="82" spans="1:25" x14ac:dyDescent="0.15">
      <c r="A82" t="s">
        <v>3</v>
      </c>
      <c r="B82" s="1">
        <v>503399.4</v>
      </c>
      <c r="C82" s="1">
        <v>283146.5</v>
      </c>
      <c r="D82" s="1">
        <v>277511.59999999998</v>
      </c>
      <c r="E82" s="1">
        <v>236191.7</v>
      </c>
      <c r="F82" s="1">
        <v>20143.900000000001</v>
      </c>
      <c r="G82" s="1">
        <v>72618.399999999994</v>
      </c>
      <c r="H82" s="1">
        <v>1560.8</v>
      </c>
      <c r="I82" s="1">
        <v>79672</v>
      </c>
      <c r="J82" s="1">
        <v>36551.300000000003</v>
      </c>
      <c r="K82">
        <v>81</v>
      </c>
      <c r="L82" s="1">
        <v>9625.4</v>
      </c>
      <c r="M82" s="1">
        <v>56444.6</v>
      </c>
      <c r="N82" s="1">
        <v>46819.199999999997</v>
      </c>
      <c r="P82" s="1">
        <v>7311.9</v>
      </c>
      <c r="Q82" s="1">
        <v>14572.6</v>
      </c>
      <c r="R82" s="1">
        <v>7260.7</v>
      </c>
      <c r="S82" s="1">
        <v>510711.3</v>
      </c>
      <c r="U82" s="1">
        <v>493774</v>
      </c>
      <c r="V82" s="1">
        <v>377469.7</v>
      </c>
      <c r="W82" s="1">
        <v>116304.3</v>
      </c>
      <c r="Y82" s="1">
        <v>129313.60000000001</v>
      </c>
    </row>
    <row r="83" spans="1:25" x14ac:dyDescent="0.15">
      <c r="A83" t="s">
        <v>2</v>
      </c>
      <c r="B83" s="1">
        <v>505802.1</v>
      </c>
      <c r="C83" s="1">
        <v>284854.7</v>
      </c>
      <c r="D83" s="1">
        <v>279092.5</v>
      </c>
      <c r="E83" s="1">
        <v>237682</v>
      </c>
      <c r="F83" s="1">
        <v>19391.2</v>
      </c>
      <c r="G83" s="1">
        <v>67680.600000000006</v>
      </c>
      <c r="H83" s="1">
        <v>2473.9</v>
      </c>
      <c r="I83" s="1">
        <v>81750.600000000006</v>
      </c>
      <c r="J83" s="1">
        <v>40086</v>
      </c>
      <c r="K83">
        <v>-258.39999999999998</v>
      </c>
      <c r="L83" s="1">
        <v>9823.4</v>
      </c>
      <c r="M83" s="1">
        <v>51604.4</v>
      </c>
      <c r="N83" s="1">
        <v>41781</v>
      </c>
      <c r="P83" s="1">
        <v>7173.6</v>
      </c>
      <c r="Q83" s="1">
        <v>12931.7</v>
      </c>
      <c r="R83" s="1">
        <v>5758.1</v>
      </c>
      <c r="S83" s="1">
        <v>512975.7</v>
      </c>
      <c r="U83" s="1">
        <v>495978.7</v>
      </c>
      <c r="V83" s="1">
        <v>374400.5</v>
      </c>
      <c r="W83" s="1">
        <v>121578.2</v>
      </c>
      <c r="Y83" s="1">
        <v>127157.8</v>
      </c>
    </row>
    <row r="84" spans="1:25" x14ac:dyDescent="0.15">
      <c r="A84" t="s">
        <v>17</v>
      </c>
      <c r="B84" s="1">
        <v>498793.5</v>
      </c>
      <c r="C84" s="1">
        <v>283246.40000000002</v>
      </c>
      <c r="D84" s="1">
        <v>277438.5</v>
      </c>
      <c r="E84" s="1">
        <v>235883</v>
      </c>
      <c r="F84" s="1">
        <v>19185.099999999999</v>
      </c>
      <c r="G84" s="1">
        <v>68634.7</v>
      </c>
      <c r="H84" s="1">
        <v>-3069.2</v>
      </c>
      <c r="I84" s="1">
        <v>81955.7</v>
      </c>
      <c r="J84" s="1">
        <v>39938.199999999997</v>
      </c>
      <c r="K84">
        <v>119.3</v>
      </c>
      <c r="L84" s="1">
        <v>8783.4</v>
      </c>
      <c r="M84" s="1">
        <v>49940.4</v>
      </c>
      <c r="N84" s="1">
        <v>41157</v>
      </c>
      <c r="P84" s="1">
        <v>6327</v>
      </c>
      <c r="Q84" s="1">
        <v>12277.1</v>
      </c>
      <c r="R84" s="1">
        <v>5950.1</v>
      </c>
      <c r="S84" s="1">
        <v>505120.5</v>
      </c>
      <c r="U84" s="1">
        <v>490010.2</v>
      </c>
      <c r="V84" s="1">
        <v>367997</v>
      </c>
      <c r="W84" s="1">
        <v>122013.2</v>
      </c>
      <c r="Y84" s="1">
        <v>127757.9</v>
      </c>
    </row>
    <row r="85" spans="1:25" x14ac:dyDescent="0.15">
      <c r="A85" t="s">
        <v>4</v>
      </c>
      <c r="B85" s="1">
        <v>499990.1</v>
      </c>
      <c r="C85" s="1">
        <v>284187.5</v>
      </c>
      <c r="D85" s="1">
        <v>278249.09999999998</v>
      </c>
      <c r="E85" s="1">
        <v>236498.1</v>
      </c>
      <c r="F85" s="1">
        <v>20515.599999999999</v>
      </c>
      <c r="G85" s="1">
        <v>67744.3</v>
      </c>
      <c r="H85" s="1">
        <v>-2627.3</v>
      </c>
      <c r="I85" s="1">
        <v>82538.899999999994</v>
      </c>
      <c r="J85" s="1">
        <v>39450.1</v>
      </c>
      <c r="K85">
        <v>215.6</v>
      </c>
      <c r="L85" s="1">
        <v>7965.4</v>
      </c>
      <c r="M85" s="1">
        <v>51073</v>
      </c>
      <c r="N85" s="1">
        <v>43107.6</v>
      </c>
      <c r="P85" s="1">
        <v>6594.8</v>
      </c>
      <c r="Q85" s="1">
        <v>11695.3</v>
      </c>
      <c r="R85" s="1">
        <v>5100.3999999999996</v>
      </c>
      <c r="S85" s="1">
        <v>506584.9</v>
      </c>
      <c r="U85" s="1">
        <v>492024.7</v>
      </c>
      <c r="V85" s="1">
        <v>369820.1</v>
      </c>
      <c r="W85" s="1">
        <v>122204.6</v>
      </c>
      <c r="Y85" s="1">
        <v>127710</v>
      </c>
    </row>
    <row r="86" spans="1:25" x14ac:dyDescent="0.15">
      <c r="A86" t="s">
        <v>3</v>
      </c>
      <c r="B86" s="1">
        <v>495943.7</v>
      </c>
      <c r="C86" s="1">
        <v>284485.8</v>
      </c>
      <c r="D86" s="1">
        <v>278385.59999999998</v>
      </c>
      <c r="E86" s="1">
        <v>236412.3</v>
      </c>
      <c r="F86" s="1">
        <v>20970.5</v>
      </c>
      <c r="G86" s="1">
        <v>67648.3</v>
      </c>
      <c r="H86" s="1">
        <v>-4775.3</v>
      </c>
      <c r="I86" s="1">
        <v>82033.8</v>
      </c>
      <c r="J86" s="1">
        <v>37907.199999999997</v>
      </c>
      <c r="K86">
        <v>222.7</v>
      </c>
      <c r="L86" s="1">
        <v>7450.9</v>
      </c>
      <c r="M86" s="1">
        <v>51690.1</v>
      </c>
      <c r="N86" s="1">
        <v>44239.1</v>
      </c>
      <c r="P86" s="1">
        <v>6482.9</v>
      </c>
      <c r="Q86" s="1">
        <v>11081.9</v>
      </c>
      <c r="R86" s="1">
        <v>4599</v>
      </c>
      <c r="S86" s="1">
        <v>502426.6</v>
      </c>
      <c r="U86" s="1">
        <v>488492.79999999999</v>
      </c>
      <c r="V86" s="1">
        <v>368329.2</v>
      </c>
      <c r="W86" s="1">
        <v>120163.6</v>
      </c>
      <c r="Y86" s="1">
        <v>126525.9</v>
      </c>
    </row>
    <row r="87" spans="1:25" x14ac:dyDescent="0.15">
      <c r="A87" t="s">
        <v>2</v>
      </c>
      <c r="B87" s="1">
        <v>497660</v>
      </c>
      <c r="C87" s="1">
        <v>284243.3</v>
      </c>
      <c r="D87" s="1">
        <v>278192.7</v>
      </c>
      <c r="E87" s="1">
        <v>236003.4</v>
      </c>
      <c r="F87" s="1">
        <v>19913</v>
      </c>
      <c r="G87" s="1">
        <v>68819.5</v>
      </c>
      <c r="H87" s="1">
        <v>-2394.6</v>
      </c>
      <c r="I87" s="1">
        <v>82369.8</v>
      </c>
      <c r="J87" s="1">
        <v>37173.9</v>
      </c>
      <c r="K87">
        <v>-6.8</v>
      </c>
      <c r="L87" s="1">
        <v>7542.1</v>
      </c>
      <c r="M87" s="1">
        <v>51969.5</v>
      </c>
      <c r="N87" s="1">
        <v>44427.4</v>
      </c>
      <c r="P87" s="1">
        <v>6081.2</v>
      </c>
      <c r="Q87" s="1">
        <v>10547.6</v>
      </c>
      <c r="R87" s="1">
        <v>4466.3999999999996</v>
      </c>
      <c r="S87" s="1">
        <v>503741.2</v>
      </c>
      <c r="U87" s="1">
        <v>490117.9</v>
      </c>
      <c r="V87" s="1">
        <v>370581.2</v>
      </c>
      <c r="W87" s="1">
        <v>119536.8</v>
      </c>
      <c r="Y87" s="1">
        <v>125906.4</v>
      </c>
    </row>
    <row r="88" spans="1:25" x14ac:dyDescent="0.15">
      <c r="A88" t="s">
        <v>16</v>
      </c>
      <c r="B88" s="1">
        <v>504354.6</v>
      </c>
      <c r="C88" s="1">
        <v>284491</v>
      </c>
      <c r="D88" s="1">
        <v>278701.09999999998</v>
      </c>
      <c r="E88" s="1">
        <v>236261.2</v>
      </c>
      <c r="F88" s="1">
        <v>20263.5</v>
      </c>
      <c r="G88" s="1">
        <v>71269</v>
      </c>
      <c r="H88">
        <v>-175.6</v>
      </c>
      <c r="I88" s="1">
        <v>83897.5</v>
      </c>
      <c r="J88" s="1">
        <v>35760.9</v>
      </c>
      <c r="K88">
        <v>400.5</v>
      </c>
      <c r="L88" s="1">
        <v>8447.9</v>
      </c>
      <c r="M88" s="1">
        <v>53961.3</v>
      </c>
      <c r="N88" s="1">
        <v>45513.4</v>
      </c>
      <c r="P88" s="1">
        <v>6097.9</v>
      </c>
      <c r="Q88" s="1">
        <v>11169.3</v>
      </c>
      <c r="R88" s="1">
        <v>5071.3</v>
      </c>
      <c r="S88" s="1">
        <v>510452.6</v>
      </c>
      <c r="U88" s="1">
        <v>495906.7</v>
      </c>
      <c r="V88" s="1">
        <v>375847.9</v>
      </c>
      <c r="W88" s="1">
        <v>120058.9</v>
      </c>
      <c r="Y88" s="1">
        <v>127293.3</v>
      </c>
    </row>
    <row r="89" spans="1:25" x14ac:dyDescent="0.15">
      <c r="A89" t="s">
        <v>4</v>
      </c>
      <c r="B89" s="1">
        <v>502651.6</v>
      </c>
      <c r="C89" s="1">
        <v>282324.3</v>
      </c>
      <c r="D89" s="1">
        <v>276882.3</v>
      </c>
      <c r="E89" s="1">
        <v>234208.7</v>
      </c>
      <c r="F89" s="1">
        <v>20455.8</v>
      </c>
      <c r="G89" s="1">
        <v>69582</v>
      </c>
      <c r="H89" s="1">
        <v>1650.7</v>
      </c>
      <c r="I89" s="1">
        <v>84721.2</v>
      </c>
      <c r="J89" s="1">
        <v>35394.6</v>
      </c>
      <c r="K89">
        <v>308.8</v>
      </c>
      <c r="L89" s="1">
        <v>8214.1</v>
      </c>
      <c r="M89" s="1">
        <v>54767.3</v>
      </c>
      <c r="N89" s="1">
        <v>46553.1</v>
      </c>
      <c r="P89" s="1">
        <v>6277.8</v>
      </c>
      <c r="Q89" s="1">
        <v>11036.9</v>
      </c>
      <c r="R89" s="1">
        <v>4759.1000000000004</v>
      </c>
      <c r="S89" s="1">
        <v>508929.4</v>
      </c>
      <c r="U89" s="1">
        <v>494437.5</v>
      </c>
      <c r="V89" s="1">
        <v>374012.8</v>
      </c>
      <c r="W89" s="1">
        <v>120424.7</v>
      </c>
      <c r="Y89" s="1">
        <v>125432.4</v>
      </c>
    </row>
    <row r="90" spans="1:25" x14ac:dyDescent="0.15">
      <c r="A90" t="s">
        <v>3</v>
      </c>
      <c r="B90" s="1">
        <v>501723</v>
      </c>
      <c r="C90" s="1">
        <v>281355.2</v>
      </c>
      <c r="D90" s="1">
        <v>276173.59999999998</v>
      </c>
      <c r="E90" s="1">
        <v>233302.9</v>
      </c>
      <c r="F90" s="1">
        <v>20107</v>
      </c>
      <c r="G90" s="1">
        <v>71594.899999999994</v>
      </c>
      <c r="H90">
        <v>895</v>
      </c>
      <c r="I90" s="1">
        <v>85694</v>
      </c>
      <c r="J90" s="1">
        <v>34461.5</v>
      </c>
      <c r="K90">
        <v>238.2</v>
      </c>
      <c r="L90" s="1">
        <v>7377.3</v>
      </c>
      <c r="M90" s="1">
        <v>55765.3</v>
      </c>
      <c r="N90" s="1">
        <v>48388</v>
      </c>
      <c r="P90" s="1">
        <v>6383.1</v>
      </c>
      <c r="Q90" s="1">
        <v>11532.9</v>
      </c>
      <c r="R90" s="1">
        <v>5149.8</v>
      </c>
      <c r="S90" s="1">
        <v>508106.1</v>
      </c>
      <c r="U90" s="1">
        <v>494345.7</v>
      </c>
      <c r="V90" s="1">
        <v>373952</v>
      </c>
      <c r="W90" s="1">
        <v>120393.7</v>
      </c>
      <c r="Y90" s="1">
        <v>126163.4</v>
      </c>
    </row>
    <row r="91" spans="1:25" x14ac:dyDescent="0.15">
      <c r="A91" t="s">
        <v>2</v>
      </c>
      <c r="B91" s="1">
        <v>504601.4</v>
      </c>
      <c r="C91" s="1">
        <v>283057</v>
      </c>
      <c r="D91" s="1">
        <v>277925.40000000002</v>
      </c>
      <c r="E91" s="1">
        <v>234815.7</v>
      </c>
      <c r="F91" s="1">
        <v>20427.7</v>
      </c>
      <c r="G91" s="1">
        <v>75086.100000000006</v>
      </c>
      <c r="H91" s="1">
        <v>2015.1</v>
      </c>
      <c r="I91" s="1">
        <v>85517.1</v>
      </c>
      <c r="J91" s="1">
        <v>32777.699999999997</v>
      </c>
      <c r="K91">
        <v>266.10000000000002</v>
      </c>
      <c r="L91" s="1">
        <v>5454.6</v>
      </c>
      <c r="M91" s="1">
        <v>56643.6</v>
      </c>
      <c r="N91" s="1">
        <v>51189</v>
      </c>
      <c r="P91" s="1">
        <v>7117</v>
      </c>
      <c r="Q91" s="1">
        <v>12698.9</v>
      </c>
      <c r="R91" s="1">
        <v>5581.9</v>
      </c>
      <c r="S91" s="1">
        <v>511718.40000000002</v>
      </c>
      <c r="U91" s="1">
        <v>499146.8</v>
      </c>
      <c r="V91" s="1">
        <v>380585.9</v>
      </c>
      <c r="W91" s="1">
        <v>118560.9</v>
      </c>
      <c r="Y91" s="1">
        <v>128291.5</v>
      </c>
    </row>
    <row r="92" spans="1:25" x14ac:dyDescent="0.15">
      <c r="A92" t="s">
        <v>15</v>
      </c>
      <c r="B92" s="1">
        <v>507456.6</v>
      </c>
      <c r="C92" s="1">
        <v>285813.40000000002</v>
      </c>
      <c r="D92" s="1">
        <v>280521.5</v>
      </c>
      <c r="E92" s="1">
        <v>237297</v>
      </c>
      <c r="F92" s="1">
        <v>20245.5</v>
      </c>
      <c r="G92" s="1">
        <v>73272.7</v>
      </c>
      <c r="H92" s="1">
        <v>2068</v>
      </c>
      <c r="I92" s="1">
        <v>87263.5</v>
      </c>
      <c r="J92" s="1">
        <v>34845.300000000003</v>
      </c>
      <c r="K92">
        <v>253.9</v>
      </c>
      <c r="L92" s="1">
        <v>3694.2</v>
      </c>
      <c r="M92" s="1">
        <v>55313.2</v>
      </c>
      <c r="N92" s="1">
        <v>51619</v>
      </c>
      <c r="P92" s="1">
        <v>7802.1</v>
      </c>
      <c r="Q92" s="1">
        <v>13420.9</v>
      </c>
      <c r="R92" s="1">
        <v>5618.8</v>
      </c>
      <c r="S92" s="1">
        <v>515258.6</v>
      </c>
      <c r="U92" s="1">
        <v>503762.3</v>
      </c>
      <c r="V92" s="1">
        <v>381399.7</v>
      </c>
      <c r="W92" s="1">
        <v>122362.7</v>
      </c>
      <c r="Y92" s="1">
        <v>128363.5</v>
      </c>
    </row>
    <row r="93" spans="1:25" x14ac:dyDescent="0.15">
      <c r="A93" t="s">
        <v>4</v>
      </c>
      <c r="B93" s="1">
        <v>501041</v>
      </c>
      <c r="C93" s="1">
        <v>285425.5</v>
      </c>
      <c r="D93" s="1">
        <v>279951.09999999998</v>
      </c>
      <c r="E93" s="1">
        <v>236404.4</v>
      </c>
      <c r="F93" s="1">
        <v>18874.3</v>
      </c>
      <c r="G93" s="1">
        <v>72600.3</v>
      </c>
      <c r="H93" s="1">
        <v>1841.2</v>
      </c>
      <c r="I93" s="1">
        <v>86978.1</v>
      </c>
      <c r="J93" s="1">
        <v>32933.699999999997</v>
      </c>
      <c r="K93">
        <v>62</v>
      </c>
      <c r="L93" s="1">
        <v>2325.9</v>
      </c>
      <c r="M93" s="1">
        <v>53021.8</v>
      </c>
      <c r="N93" s="1">
        <v>50695.9</v>
      </c>
      <c r="P93" s="1">
        <v>7886.7</v>
      </c>
      <c r="Q93" s="1">
        <v>13734.2</v>
      </c>
      <c r="R93" s="1">
        <v>5847.5</v>
      </c>
      <c r="S93" s="1">
        <v>508927.7</v>
      </c>
      <c r="U93" s="1">
        <v>498715.1</v>
      </c>
      <c r="V93" s="1">
        <v>378741.2</v>
      </c>
      <c r="W93" s="1">
        <v>119973.9</v>
      </c>
      <c r="Y93" s="1">
        <v>124408.2</v>
      </c>
    </row>
    <row r="94" spans="1:25" x14ac:dyDescent="0.15">
      <c r="A94" t="s">
        <v>3</v>
      </c>
      <c r="B94" s="1">
        <v>493443</v>
      </c>
      <c r="C94" s="1">
        <v>283243</v>
      </c>
      <c r="D94" s="1">
        <v>277671.8</v>
      </c>
      <c r="E94" s="1">
        <v>233923.8</v>
      </c>
      <c r="F94" s="1">
        <v>18601.5</v>
      </c>
      <c r="G94" s="1">
        <v>71321.399999999994</v>
      </c>
      <c r="H94" s="1">
        <v>-1780.3</v>
      </c>
      <c r="I94" s="1">
        <v>87011.4</v>
      </c>
      <c r="J94" s="1">
        <v>32409.599999999999</v>
      </c>
      <c r="K94">
        <v>35.4</v>
      </c>
      <c r="L94" s="1">
        <v>2601.1</v>
      </c>
      <c r="M94" s="1">
        <v>51322.7</v>
      </c>
      <c r="N94" s="1">
        <v>48721.599999999999</v>
      </c>
      <c r="P94" s="1">
        <v>8312.2999999999993</v>
      </c>
      <c r="Q94" s="1">
        <v>13707.1</v>
      </c>
      <c r="R94" s="1">
        <v>5394.9</v>
      </c>
      <c r="S94" s="1">
        <v>501755.3</v>
      </c>
      <c r="U94" s="1">
        <v>490842</v>
      </c>
      <c r="V94" s="1">
        <v>371385.59999999998</v>
      </c>
      <c r="W94" s="1">
        <v>119456.4</v>
      </c>
      <c r="Y94" s="1">
        <v>122332.4</v>
      </c>
    </row>
    <row r="95" spans="1:25" x14ac:dyDescent="0.15">
      <c r="A95" t="s">
        <v>2</v>
      </c>
      <c r="B95" s="1">
        <v>489639.8</v>
      </c>
      <c r="C95" s="1">
        <v>282850.7</v>
      </c>
      <c r="D95" s="1">
        <v>277232.8</v>
      </c>
      <c r="E95" s="1">
        <v>233287.4</v>
      </c>
      <c r="F95" s="1">
        <v>18455.3</v>
      </c>
      <c r="G95" s="1">
        <v>66015</v>
      </c>
      <c r="H95">
        <v>-787.3</v>
      </c>
      <c r="I95" s="1">
        <v>87179.1</v>
      </c>
      <c r="J95" s="1">
        <v>31464</v>
      </c>
      <c r="K95">
        <v>241.3</v>
      </c>
      <c r="L95" s="1">
        <v>4221.7</v>
      </c>
      <c r="M95" s="1">
        <v>50749.2</v>
      </c>
      <c r="N95" s="1">
        <v>46527.5</v>
      </c>
      <c r="P95" s="1">
        <v>9457.7000000000007</v>
      </c>
      <c r="Q95" s="1">
        <v>14336.1</v>
      </c>
      <c r="R95" s="1">
        <v>4878.3999999999996</v>
      </c>
      <c r="S95" s="1">
        <v>499097.5</v>
      </c>
      <c r="U95" s="1">
        <v>485418.1</v>
      </c>
      <c r="V95" s="1">
        <v>366533.7</v>
      </c>
      <c r="W95" s="1">
        <v>118884.4</v>
      </c>
      <c r="Y95" s="1">
        <v>115934.3</v>
      </c>
    </row>
    <row r="96" spans="1:25" x14ac:dyDescent="0.15">
      <c r="A96" t="s">
        <v>14</v>
      </c>
      <c r="B96" s="1">
        <v>491724.2</v>
      </c>
      <c r="C96" s="1">
        <v>282215</v>
      </c>
      <c r="D96" s="1">
        <v>276600.59999999998</v>
      </c>
      <c r="E96" s="1">
        <v>232512.4</v>
      </c>
      <c r="F96" s="1">
        <v>18084.2</v>
      </c>
      <c r="G96" s="1">
        <v>66006</v>
      </c>
      <c r="H96" s="1">
        <v>-2639.1</v>
      </c>
      <c r="I96" s="1">
        <v>89779.1</v>
      </c>
      <c r="J96" s="1">
        <v>31817.8</v>
      </c>
      <c r="K96">
        <v>159.6</v>
      </c>
      <c r="L96" s="1">
        <v>6301.6</v>
      </c>
      <c r="M96" s="1">
        <v>54000.7</v>
      </c>
      <c r="N96" s="1">
        <v>47699.1</v>
      </c>
      <c r="P96" s="1">
        <v>8614.6</v>
      </c>
      <c r="Q96" s="1">
        <v>13224.1</v>
      </c>
      <c r="R96" s="1">
        <v>4609.5</v>
      </c>
      <c r="S96" s="1">
        <v>500338.8</v>
      </c>
      <c r="U96" s="1">
        <v>485422.6</v>
      </c>
      <c r="V96" s="1">
        <v>363666.1</v>
      </c>
      <c r="W96" s="1">
        <v>121756.5</v>
      </c>
      <c r="Y96" s="1">
        <v>115908.1</v>
      </c>
    </row>
    <row r="97" spans="1:25" x14ac:dyDescent="0.15">
      <c r="A97" t="s">
        <v>204</v>
      </c>
      <c r="B97" s="1">
        <v>490635.9</v>
      </c>
      <c r="C97" s="1">
        <v>283505.2</v>
      </c>
      <c r="D97" s="1">
        <v>277917</v>
      </c>
      <c r="E97" s="1">
        <v>233806.3</v>
      </c>
      <c r="F97" s="1">
        <v>18221.5</v>
      </c>
      <c r="G97" s="1">
        <v>64817.599999999999</v>
      </c>
      <c r="H97" s="1">
        <v>-1827.2</v>
      </c>
      <c r="I97" s="1">
        <v>87591.7</v>
      </c>
      <c r="J97" s="1">
        <v>31082</v>
      </c>
      <c r="K97">
        <v>145.69999999999999</v>
      </c>
      <c r="L97" s="1">
        <v>7099.4</v>
      </c>
      <c r="M97" s="1">
        <v>56133.1</v>
      </c>
      <c r="N97" s="1">
        <v>49033.599999999999</v>
      </c>
      <c r="P97" s="1">
        <v>8516.1</v>
      </c>
      <c r="Q97" s="1">
        <v>13010</v>
      </c>
      <c r="R97" s="1">
        <v>4494</v>
      </c>
      <c r="S97" s="1">
        <v>499152</v>
      </c>
      <c r="U97" s="1">
        <v>483536.5</v>
      </c>
      <c r="V97" s="1">
        <v>364717.1</v>
      </c>
      <c r="W97" s="1">
        <v>118819.4</v>
      </c>
      <c r="Y97" s="1">
        <v>114121.1</v>
      </c>
    </row>
    <row r="98" spans="1:25" x14ac:dyDescent="0.15">
      <c r="A98" t="s">
        <v>3</v>
      </c>
      <c r="B98" s="1">
        <v>492352.8</v>
      </c>
      <c r="C98" s="1">
        <v>284626.8</v>
      </c>
      <c r="D98" s="1">
        <v>279044</v>
      </c>
      <c r="E98" s="1">
        <v>234798.8</v>
      </c>
      <c r="F98" s="1">
        <v>18047.2</v>
      </c>
      <c r="G98" s="1">
        <v>65363.5</v>
      </c>
      <c r="H98">
        <v>-44.5</v>
      </c>
      <c r="I98" s="1">
        <v>88004.9</v>
      </c>
      <c r="J98" s="1">
        <v>30538.1</v>
      </c>
      <c r="K98">
        <v>156.69999999999999</v>
      </c>
      <c r="L98" s="1">
        <v>5660.1</v>
      </c>
      <c r="M98" s="1">
        <v>54813.8</v>
      </c>
      <c r="N98" s="1">
        <v>49153.7</v>
      </c>
      <c r="P98" s="1">
        <v>8171.1</v>
      </c>
      <c r="Q98" s="1">
        <v>12849.2</v>
      </c>
      <c r="R98" s="1">
        <v>4678</v>
      </c>
      <c r="S98" s="1">
        <v>500524</v>
      </c>
      <c r="U98" s="1">
        <v>486692.8</v>
      </c>
      <c r="V98" s="1">
        <v>367993.1</v>
      </c>
      <c r="W98" s="1">
        <v>118699.7</v>
      </c>
      <c r="Y98" s="1">
        <v>113948.8</v>
      </c>
    </row>
    <row r="99" spans="1:25" x14ac:dyDescent="0.15">
      <c r="A99" t="s">
        <v>2</v>
      </c>
      <c r="B99" s="1">
        <v>491207.8</v>
      </c>
      <c r="C99" s="1">
        <v>282955.5</v>
      </c>
      <c r="D99" s="1">
        <v>277323.3</v>
      </c>
      <c r="E99" s="1">
        <v>232955</v>
      </c>
      <c r="F99" s="1">
        <v>17760.400000000001</v>
      </c>
      <c r="G99" s="1">
        <v>65782.600000000006</v>
      </c>
      <c r="H99">
        <v>386.4</v>
      </c>
      <c r="I99" s="1">
        <v>87818.3</v>
      </c>
      <c r="J99" s="1">
        <v>29831.1</v>
      </c>
      <c r="K99">
        <v>46</v>
      </c>
      <c r="L99" s="1">
        <v>6627.3</v>
      </c>
      <c r="M99" s="1">
        <v>58263.199999999997</v>
      </c>
      <c r="N99" s="1">
        <v>51635.9</v>
      </c>
      <c r="P99" s="1">
        <v>7330.3</v>
      </c>
      <c r="Q99" s="1">
        <v>11902.9</v>
      </c>
      <c r="R99" s="1">
        <v>4572.6000000000004</v>
      </c>
      <c r="S99" s="1">
        <v>498538</v>
      </c>
      <c r="U99" s="1">
        <v>484580.5</v>
      </c>
      <c r="V99" s="1">
        <v>366885</v>
      </c>
      <c r="W99" s="1">
        <v>117695.5</v>
      </c>
      <c r="Y99" s="1">
        <v>113374.2</v>
      </c>
    </row>
    <row r="100" spans="1:25" x14ac:dyDescent="0.15">
      <c r="A100" t="s">
        <v>13</v>
      </c>
      <c r="B100" s="1">
        <v>485958.5</v>
      </c>
      <c r="C100" s="1">
        <v>281914</v>
      </c>
      <c r="D100" s="1">
        <v>276177.7</v>
      </c>
      <c r="E100" s="1">
        <v>231658.2</v>
      </c>
      <c r="F100" s="1">
        <v>17646.900000000001</v>
      </c>
      <c r="G100" s="1">
        <v>64744.6</v>
      </c>
      <c r="H100">
        <v>-43</v>
      </c>
      <c r="I100" s="1">
        <v>87494.9</v>
      </c>
      <c r="J100" s="1">
        <v>28652</v>
      </c>
      <c r="K100">
        <v>177.7</v>
      </c>
      <c r="L100" s="1">
        <v>5371.4</v>
      </c>
      <c r="M100" s="1">
        <v>57431.4</v>
      </c>
      <c r="N100" s="1">
        <v>52060.1</v>
      </c>
      <c r="P100" s="1">
        <v>8073.8</v>
      </c>
      <c r="Q100" s="1">
        <v>12305.7</v>
      </c>
      <c r="R100" s="1">
        <v>4232</v>
      </c>
      <c r="S100" s="1">
        <v>494032.3</v>
      </c>
      <c r="U100" s="1">
        <v>480587.2</v>
      </c>
      <c r="V100" s="1">
        <v>364262.5</v>
      </c>
      <c r="W100" s="1">
        <v>116324.6</v>
      </c>
      <c r="Y100" s="1">
        <v>111043.6</v>
      </c>
    </row>
    <row r="101" spans="1:25" x14ac:dyDescent="0.15">
      <c r="A101" t="s">
        <v>204</v>
      </c>
      <c r="B101" s="1">
        <v>490052.1</v>
      </c>
      <c r="C101" s="1">
        <v>280687.59999999998</v>
      </c>
      <c r="D101" s="1">
        <v>274835.59999999998</v>
      </c>
      <c r="E101" s="1">
        <v>230132.3</v>
      </c>
      <c r="F101" s="1">
        <v>17706.400000000001</v>
      </c>
      <c r="G101" s="1">
        <v>66193</v>
      </c>
      <c r="H101">
        <v>-324</v>
      </c>
      <c r="I101" s="1">
        <v>89600.5</v>
      </c>
      <c r="J101" s="1">
        <v>27919.8</v>
      </c>
      <c r="K101">
        <v>253.2</v>
      </c>
      <c r="L101" s="1">
        <v>8015.7</v>
      </c>
      <c r="M101" s="1">
        <v>57814.6</v>
      </c>
      <c r="N101" s="1">
        <v>49798.9</v>
      </c>
      <c r="P101" s="1">
        <v>8315.6</v>
      </c>
      <c r="Q101" s="1">
        <v>12346.8</v>
      </c>
      <c r="R101" s="1">
        <v>4031.2</v>
      </c>
      <c r="S101" s="1">
        <v>498367.7</v>
      </c>
      <c r="U101" s="1">
        <v>482036.4</v>
      </c>
      <c r="V101" s="1">
        <v>364263</v>
      </c>
      <c r="W101" s="1">
        <v>117773.4</v>
      </c>
      <c r="Y101" s="1">
        <v>111819.2</v>
      </c>
    </row>
    <row r="102" spans="1:25" x14ac:dyDescent="0.15">
      <c r="A102" t="s">
        <v>203</v>
      </c>
      <c r="B102" s="1">
        <v>491680</v>
      </c>
      <c r="C102" s="1">
        <v>281329.09999999998</v>
      </c>
      <c r="D102" s="1">
        <v>275383.8</v>
      </c>
      <c r="E102" s="1">
        <v>230491</v>
      </c>
      <c r="F102" s="1">
        <v>18186.3</v>
      </c>
      <c r="G102" s="1">
        <v>66071.7</v>
      </c>
      <c r="H102" s="1">
        <v>1537.8</v>
      </c>
      <c r="I102" s="1">
        <v>88834.4</v>
      </c>
      <c r="J102" s="1">
        <v>27026.400000000001</v>
      </c>
      <c r="K102">
        <v>140.9</v>
      </c>
      <c r="L102" s="1">
        <v>8553.4</v>
      </c>
      <c r="M102" s="1">
        <v>59377.2</v>
      </c>
      <c r="N102" s="1">
        <v>50823.8</v>
      </c>
      <c r="P102" s="1">
        <v>9571.7000000000007</v>
      </c>
      <c r="Q102" s="1">
        <v>13592.4</v>
      </c>
      <c r="R102" s="1">
        <v>4020.7</v>
      </c>
      <c r="S102" s="1">
        <v>501251.7</v>
      </c>
      <c r="U102" s="1">
        <v>483126.6</v>
      </c>
      <c r="V102" s="1">
        <v>367124.9</v>
      </c>
      <c r="W102" s="1">
        <v>116001.7</v>
      </c>
      <c r="Y102" s="1">
        <v>111284.4</v>
      </c>
    </row>
    <row r="103" spans="1:25" x14ac:dyDescent="0.15">
      <c r="A103" t="s">
        <v>202</v>
      </c>
      <c r="B103" s="1">
        <v>494484.4</v>
      </c>
      <c r="C103" s="1">
        <v>283568.8</v>
      </c>
      <c r="D103" s="1">
        <v>277557.7</v>
      </c>
      <c r="E103" s="1">
        <v>232654.7</v>
      </c>
      <c r="F103" s="1">
        <v>17797</v>
      </c>
      <c r="G103" s="1">
        <v>69999.899999999994</v>
      </c>
      <c r="H103">
        <v>-373.3</v>
      </c>
      <c r="I103" s="1">
        <v>87825.2</v>
      </c>
      <c r="J103" s="1">
        <v>25934.7</v>
      </c>
      <c r="K103">
        <v>-77.7</v>
      </c>
      <c r="L103" s="1">
        <v>9809.7000000000007</v>
      </c>
      <c r="M103" s="1">
        <v>60675.5</v>
      </c>
      <c r="N103" s="1">
        <v>50865.7</v>
      </c>
      <c r="P103" s="1">
        <v>8085.1</v>
      </c>
      <c r="Q103" s="1">
        <v>11986.7</v>
      </c>
      <c r="R103" s="1">
        <v>3901.6</v>
      </c>
      <c r="S103" s="1">
        <v>502569.5</v>
      </c>
      <c r="U103" s="1">
        <v>484674.6</v>
      </c>
      <c r="V103" s="1">
        <v>370992.5</v>
      </c>
      <c r="W103" s="1">
        <v>113682.1</v>
      </c>
      <c r="Y103" s="1">
        <v>113731.6</v>
      </c>
    </row>
    <row r="104" spans="1:25" x14ac:dyDescent="0.15">
      <c r="A104" t="s">
        <v>12</v>
      </c>
      <c r="B104" s="1">
        <v>499065.1</v>
      </c>
      <c r="C104" s="1">
        <v>284846.40000000002</v>
      </c>
      <c r="D104" s="1">
        <v>278797.2</v>
      </c>
      <c r="E104" s="1">
        <v>233775.2</v>
      </c>
      <c r="F104" s="1">
        <v>18015</v>
      </c>
      <c r="G104" s="1">
        <v>67086.100000000006</v>
      </c>
      <c r="H104" s="1">
        <v>2321.6</v>
      </c>
      <c r="I104" s="1">
        <v>88376</v>
      </c>
      <c r="J104" s="1">
        <v>28116.799999999999</v>
      </c>
      <c r="K104">
        <v>-69.7</v>
      </c>
      <c r="L104" s="1">
        <v>10372.9</v>
      </c>
      <c r="M104" s="1">
        <v>63606.1</v>
      </c>
      <c r="N104" s="1">
        <v>53233.2</v>
      </c>
      <c r="P104" s="1">
        <v>9005.9</v>
      </c>
      <c r="Q104" s="1">
        <v>13139.3</v>
      </c>
      <c r="R104" s="1">
        <v>4133.3999999999996</v>
      </c>
      <c r="S104" s="1">
        <v>508070.9</v>
      </c>
      <c r="U104" s="1">
        <v>488692.2</v>
      </c>
      <c r="V104" s="1">
        <v>372269.1</v>
      </c>
      <c r="W104" s="1">
        <v>116423.1</v>
      </c>
      <c r="Y104" s="1">
        <v>113217.9</v>
      </c>
    </row>
    <row r="105" spans="1:25" x14ac:dyDescent="0.15">
      <c r="A105" t="s">
        <v>204</v>
      </c>
      <c r="B105" s="1">
        <v>497358.7</v>
      </c>
      <c r="C105" s="1">
        <v>284257.5</v>
      </c>
      <c r="D105" s="1">
        <v>278182.8</v>
      </c>
      <c r="E105" s="1">
        <v>233062.39999999999</v>
      </c>
      <c r="F105" s="1">
        <v>18413</v>
      </c>
      <c r="G105" s="1">
        <v>70003.3</v>
      </c>
      <c r="H105">
        <v>274.7</v>
      </c>
      <c r="I105" s="1">
        <v>89305.3</v>
      </c>
      <c r="J105" s="1">
        <v>24687.4</v>
      </c>
      <c r="K105">
        <v>198.4</v>
      </c>
      <c r="L105" s="1">
        <v>10219</v>
      </c>
      <c r="M105" s="1">
        <v>66090.399999999994</v>
      </c>
      <c r="N105" s="1">
        <v>55871.4</v>
      </c>
      <c r="P105" s="1">
        <v>9429.7000000000007</v>
      </c>
      <c r="Q105" s="1">
        <v>13711.7</v>
      </c>
      <c r="R105" s="1">
        <v>4282</v>
      </c>
      <c r="S105" s="1">
        <v>506788.3</v>
      </c>
      <c r="U105" s="1">
        <v>487139.6</v>
      </c>
      <c r="V105" s="1">
        <v>372948.5</v>
      </c>
      <c r="W105" s="1">
        <v>114191.2</v>
      </c>
      <c r="Y105" s="1">
        <v>113103.7</v>
      </c>
    </row>
    <row r="106" spans="1:25" x14ac:dyDescent="0.15">
      <c r="A106" t="s">
        <v>203</v>
      </c>
      <c r="B106" s="1">
        <v>499396.3</v>
      </c>
      <c r="C106" s="1">
        <v>285317.7</v>
      </c>
      <c r="D106" s="1">
        <v>279206</v>
      </c>
      <c r="E106" s="1">
        <v>233995</v>
      </c>
      <c r="F106" s="1">
        <v>18541</v>
      </c>
      <c r="G106" s="1">
        <v>70494.399999999994</v>
      </c>
      <c r="H106" s="1">
        <v>2026.9</v>
      </c>
      <c r="I106" s="1">
        <v>89518.399999999994</v>
      </c>
      <c r="J106" s="1">
        <v>24228.799999999999</v>
      </c>
      <c r="K106">
        <v>235.8</v>
      </c>
      <c r="L106" s="1">
        <v>9033.2999999999993</v>
      </c>
      <c r="M106" s="1">
        <v>67179.7</v>
      </c>
      <c r="N106" s="1">
        <v>58146.400000000001</v>
      </c>
      <c r="P106" s="1">
        <v>10046.9</v>
      </c>
      <c r="Q106" s="1">
        <v>14557.8</v>
      </c>
      <c r="R106" s="1">
        <v>4510.8999999999996</v>
      </c>
      <c r="S106" s="1">
        <v>509443.2</v>
      </c>
      <c r="U106" s="1">
        <v>490363.1</v>
      </c>
      <c r="V106" s="1">
        <v>376380.1</v>
      </c>
      <c r="W106" s="1">
        <v>113983</v>
      </c>
      <c r="Y106" s="1">
        <v>113264.2</v>
      </c>
    </row>
    <row r="107" spans="1:25" x14ac:dyDescent="0.15">
      <c r="A107" t="s">
        <v>202</v>
      </c>
      <c r="B107" s="1">
        <v>497994</v>
      </c>
      <c r="C107" s="1">
        <v>283589.5</v>
      </c>
      <c r="D107" s="1">
        <v>277410.40000000002</v>
      </c>
      <c r="E107" s="1">
        <v>232078.1</v>
      </c>
      <c r="F107" s="1">
        <v>18479.900000000001</v>
      </c>
      <c r="G107" s="1">
        <v>70917.8</v>
      </c>
      <c r="H107" s="1">
        <v>1521.2</v>
      </c>
      <c r="I107" s="1">
        <v>90394</v>
      </c>
      <c r="J107" s="1">
        <v>23917.5</v>
      </c>
      <c r="K107">
        <v>337</v>
      </c>
      <c r="L107" s="1">
        <v>8837.2000000000007</v>
      </c>
      <c r="M107" s="1">
        <v>68041.600000000006</v>
      </c>
      <c r="N107" s="1">
        <v>59204.5</v>
      </c>
      <c r="P107" s="1">
        <v>10216.5</v>
      </c>
      <c r="Q107" s="1">
        <v>15064.3</v>
      </c>
      <c r="R107" s="1">
        <v>4847.8</v>
      </c>
      <c r="S107" s="1">
        <v>508210.5</v>
      </c>
      <c r="U107" s="1">
        <v>489156.8</v>
      </c>
      <c r="V107" s="1">
        <v>374508.4</v>
      </c>
      <c r="W107" s="1">
        <v>114648.5</v>
      </c>
      <c r="Y107" s="1">
        <v>113315.2</v>
      </c>
    </row>
    <row r="108" spans="1:25" x14ac:dyDescent="0.15">
      <c r="A108" t="s">
        <v>11</v>
      </c>
      <c r="B108" s="1">
        <v>498543.3</v>
      </c>
      <c r="C108" s="1">
        <v>283644.40000000002</v>
      </c>
      <c r="D108" s="1">
        <v>277367.7</v>
      </c>
      <c r="E108" s="1">
        <v>231984.1</v>
      </c>
      <c r="F108" s="1">
        <v>18135.7</v>
      </c>
      <c r="G108" s="1">
        <v>74055.399999999994</v>
      </c>
      <c r="H108" s="1">
        <v>1565.1</v>
      </c>
      <c r="I108" s="1">
        <v>89993.1</v>
      </c>
      <c r="J108" s="1">
        <v>23296.9</v>
      </c>
      <c r="K108">
        <v>319.60000000000002</v>
      </c>
      <c r="L108" s="1">
        <v>7533.1</v>
      </c>
      <c r="M108" s="1">
        <v>66713.399999999994</v>
      </c>
      <c r="N108" s="1">
        <v>59180.3</v>
      </c>
      <c r="P108" s="1">
        <v>10188.6</v>
      </c>
      <c r="Q108" s="1">
        <v>15635</v>
      </c>
      <c r="R108" s="1">
        <v>5446.4</v>
      </c>
      <c r="S108" s="1">
        <v>508731.9</v>
      </c>
      <c r="U108" s="1">
        <v>491010.2</v>
      </c>
      <c r="V108" s="1">
        <v>377400.6</v>
      </c>
      <c r="W108" s="1">
        <v>113609.60000000001</v>
      </c>
      <c r="Y108" s="1">
        <v>115488</v>
      </c>
    </row>
    <row r="109" spans="1:25" x14ac:dyDescent="0.15">
      <c r="A109" t="s">
        <v>4</v>
      </c>
      <c r="B109" s="1">
        <v>502397</v>
      </c>
      <c r="C109" s="1">
        <v>285438</v>
      </c>
      <c r="D109" s="1">
        <v>279050.2</v>
      </c>
      <c r="E109" s="1">
        <v>233564.7</v>
      </c>
      <c r="F109" s="1">
        <v>18043.599999999999</v>
      </c>
      <c r="G109" s="1">
        <v>76399.899999999994</v>
      </c>
      <c r="H109" s="1">
        <v>2133</v>
      </c>
      <c r="I109" s="1">
        <v>90300.9</v>
      </c>
      <c r="J109" s="1">
        <v>22755.3</v>
      </c>
      <c r="K109">
        <v>197.1</v>
      </c>
      <c r="L109" s="1">
        <v>7129.2</v>
      </c>
      <c r="M109" s="1">
        <v>69912.3</v>
      </c>
      <c r="N109" s="1">
        <v>62783.1</v>
      </c>
      <c r="P109" s="1">
        <v>11428.6</v>
      </c>
      <c r="Q109" s="1">
        <v>17172.599999999999</v>
      </c>
      <c r="R109" s="1">
        <v>5744</v>
      </c>
      <c r="S109" s="1">
        <v>513825.7</v>
      </c>
      <c r="U109" s="1">
        <v>495267.8</v>
      </c>
      <c r="V109" s="1">
        <v>382014.5</v>
      </c>
      <c r="W109" s="1">
        <v>113253.3</v>
      </c>
      <c r="Y109" s="1">
        <v>117198.8</v>
      </c>
    </row>
    <row r="110" spans="1:25" x14ac:dyDescent="0.15">
      <c r="A110" t="s">
        <v>203</v>
      </c>
      <c r="B110" s="1">
        <v>502893.2</v>
      </c>
      <c r="C110" s="1">
        <v>286882.09999999998</v>
      </c>
      <c r="D110" s="1">
        <v>280396</v>
      </c>
      <c r="E110" s="1">
        <v>234784.2</v>
      </c>
      <c r="F110" s="1">
        <v>18306.900000000001</v>
      </c>
      <c r="G110" s="1">
        <v>76665.600000000006</v>
      </c>
      <c r="H110">
        <v>646.1</v>
      </c>
      <c r="I110" s="1">
        <v>91660.6</v>
      </c>
      <c r="J110" s="1">
        <v>23073.8</v>
      </c>
      <c r="K110">
        <v>264.2</v>
      </c>
      <c r="L110" s="1">
        <v>5393.9</v>
      </c>
      <c r="M110" s="1">
        <v>72831.3</v>
      </c>
      <c r="N110" s="1">
        <v>67437.5</v>
      </c>
      <c r="P110" s="1">
        <v>12731.6</v>
      </c>
      <c r="Q110" s="1">
        <v>18099.099999999999</v>
      </c>
      <c r="R110" s="1">
        <v>5367.5</v>
      </c>
      <c r="S110" s="1">
        <v>515624.8</v>
      </c>
      <c r="U110" s="1">
        <v>497499.3</v>
      </c>
      <c r="V110" s="1">
        <v>382500.8</v>
      </c>
      <c r="W110" s="1">
        <v>114998.6</v>
      </c>
      <c r="Y110" s="1">
        <v>118046.3</v>
      </c>
    </row>
    <row r="111" spans="1:25" x14ac:dyDescent="0.15">
      <c r="A111" t="s">
        <v>202</v>
      </c>
      <c r="B111" s="1">
        <v>503782.7</v>
      </c>
      <c r="C111" s="1">
        <v>287835.5</v>
      </c>
      <c r="D111" s="1">
        <v>281283.09999999998</v>
      </c>
      <c r="E111" s="1">
        <v>235478.8</v>
      </c>
      <c r="F111" s="1">
        <v>18504.900000000001</v>
      </c>
      <c r="G111" s="1">
        <v>76302.100000000006</v>
      </c>
      <c r="H111">
        <v>200.6</v>
      </c>
      <c r="I111" s="1">
        <v>90500.4</v>
      </c>
      <c r="J111" s="1">
        <v>22588.5</v>
      </c>
      <c r="K111">
        <v>240.7</v>
      </c>
      <c r="L111" s="1">
        <v>7609.9</v>
      </c>
      <c r="M111" s="1">
        <v>77785.2</v>
      </c>
      <c r="N111" s="1">
        <v>70175.3</v>
      </c>
      <c r="P111" s="1">
        <v>13612.4</v>
      </c>
      <c r="Q111" s="1">
        <v>19904.5</v>
      </c>
      <c r="R111" s="1">
        <v>6292.1</v>
      </c>
      <c r="S111" s="1">
        <v>517395.1</v>
      </c>
      <c r="U111" s="1">
        <v>496172.79999999999</v>
      </c>
      <c r="V111" s="1">
        <v>382843.1</v>
      </c>
      <c r="W111" s="1">
        <v>113329.7</v>
      </c>
      <c r="Y111" s="1">
        <v>117395.5</v>
      </c>
    </row>
    <row r="112" spans="1:25" x14ac:dyDescent="0.15">
      <c r="A112" t="s">
        <v>10</v>
      </c>
      <c r="B112" s="1">
        <v>503462.3</v>
      </c>
      <c r="C112" s="1">
        <v>289074</v>
      </c>
      <c r="D112" s="1">
        <v>282487.3</v>
      </c>
      <c r="E112" s="1">
        <v>236560.9</v>
      </c>
      <c r="F112" s="1">
        <v>18619.7</v>
      </c>
      <c r="G112" s="1">
        <v>74338.100000000006</v>
      </c>
      <c r="H112" s="1">
        <v>1987.4</v>
      </c>
      <c r="I112" s="1">
        <v>90009.3</v>
      </c>
      <c r="J112" s="1">
        <v>23464.799999999999</v>
      </c>
      <c r="K112">
        <v>290</v>
      </c>
      <c r="L112" s="1">
        <v>5679.1</v>
      </c>
      <c r="M112" s="1">
        <v>78915.100000000006</v>
      </c>
      <c r="N112" s="1">
        <v>73236</v>
      </c>
      <c r="P112" s="1">
        <v>14868.3</v>
      </c>
      <c r="Q112" s="1">
        <v>21433.8</v>
      </c>
      <c r="R112" s="1">
        <v>6565.5</v>
      </c>
      <c r="S112" s="1">
        <v>518330.6</v>
      </c>
      <c r="U112" s="1">
        <v>497783.2</v>
      </c>
      <c r="V112" s="1">
        <v>384019.20000000001</v>
      </c>
      <c r="W112" s="1">
        <v>113764</v>
      </c>
      <c r="Y112" s="1">
        <v>116422.6</v>
      </c>
    </row>
    <row r="113" spans="1:25" x14ac:dyDescent="0.15">
      <c r="A113" t="s">
        <v>4</v>
      </c>
      <c r="B113" s="1">
        <v>507369.8</v>
      </c>
      <c r="C113" s="1">
        <v>290272.7</v>
      </c>
      <c r="D113" s="1">
        <v>283594.5</v>
      </c>
      <c r="E113" s="1">
        <v>237576.1</v>
      </c>
      <c r="F113" s="1">
        <v>18566.2</v>
      </c>
      <c r="G113" s="1">
        <v>78373.5</v>
      </c>
      <c r="H113" s="1">
        <v>1599.6</v>
      </c>
      <c r="I113" s="1">
        <v>90594</v>
      </c>
      <c r="J113" s="1">
        <v>22209.5</v>
      </c>
      <c r="K113">
        <v>182.6</v>
      </c>
      <c r="L113" s="1">
        <v>5571.7</v>
      </c>
      <c r="M113" s="1">
        <v>79932.2</v>
      </c>
      <c r="N113" s="1">
        <v>74360.5</v>
      </c>
      <c r="P113" s="1">
        <v>13570.8</v>
      </c>
      <c r="Q113" s="1">
        <v>20870.099999999999</v>
      </c>
      <c r="R113" s="1">
        <v>7299.4</v>
      </c>
      <c r="S113" s="1">
        <v>520940.6</v>
      </c>
      <c r="U113" s="1">
        <v>501798.1</v>
      </c>
      <c r="V113" s="1">
        <v>388812</v>
      </c>
      <c r="W113" s="1">
        <v>112986</v>
      </c>
      <c r="Y113" s="1">
        <v>119149.3</v>
      </c>
    </row>
    <row r="114" spans="1:25" x14ac:dyDescent="0.15">
      <c r="A114" t="s">
        <v>203</v>
      </c>
      <c r="B114" s="1">
        <v>507316.9</v>
      </c>
      <c r="C114" s="1">
        <v>288641.2</v>
      </c>
      <c r="D114" s="1">
        <v>281859.7</v>
      </c>
      <c r="E114" s="1">
        <v>235822.9</v>
      </c>
      <c r="F114" s="1">
        <v>18722.900000000001</v>
      </c>
      <c r="G114" s="1">
        <v>78870.100000000006</v>
      </c>
      <c r="H114" s="1">
        <v>2740.1</v>
      </c>
      <c r="I114" s="1">
        <v>91467.5</v>
      </c>
      <c r="J114" s="1">
        <v>20786.7</v>
      </c>
      <c r="K114">
        <v>268.7</v>
      </c>
      <c r="L114" s="1">
        <v>5819.8</v>
      </c>
      <c r="M114" s="1">
        <v>83114</v>
      </c>
      <c r="N114" s="1">
        <v>77294.2</v>
      </c>
      <c r="P114" s="1">
        <v>14456.7</v>
      </c>
      <c r="Q114" s="1">
        <v>21634.7</v>
      </c>
      <c r="R114" s="1">
        <v>7178</v>
      </c>
      <c r="S114" s="1">
        <v>521773.6</v>
      </c>
      <c r="U114" s="1">
        <v>501497.1</v>
      </c>
      <c r="V114" s="1">
        <v>388974.2</v>
      </c>
      <c r="W114" s="1">
        <v>112522.9</v>
      </c>
      <c r="Y114" s="1">
        <v>118379.7</v>
      </c>
    </row>
    <row r="115" spans="1:25" x14ac:dyDescent="0.15">
      <c r="A115" t="s">
        <v>202</v>
      </c>
      <c r="B115" s="1">
        <v>511965.3</v>
      </c>
      <c r="C115" s="1">
        <v>290399</v>
      </c>
      <c r="D115" s="1">
        <v>283656.5</v>
      </c>
      <c r="E115" s="1">
        <v>237536</v>
      </c>
      <c r="F115" s="1">
        <v>18905.8</v>
      </c>
      <c r="G115" s="1">
        <v>80669.2</v>
      </c>
      <c r="H115" s="1">
        <v>1846.3</v>
      </c>
      <c r="I115" s="1">
        <v>90798.2</v>
      </c>
      <c r="J115" s="1">
        <v>21044.2</v>
      </c>
      <c r="K115">
        <v>201.9</v>
      </c>
      <c r="L115" s="1">
        <v>8100.7</v>
      </c>
      <c r="M115" s="1">
        <v>84816.9</v>
      </c>
      <c r="N115" s="1">
        <v>76716.2</v>
      </c>
      <c r="P115" s="1">
        <v>15198.9</v>
      </c>
      <c r="Q115" s="1">
        <v>23190.2</v>
      </c>
      <c r="R115" s="1">
        <v>7991.3</v>
      </c>
      <c r="S115" s="1">
        <v>527164.19999999995</v>
      </c>
      <c r="U115" s="1">
        <v>503864.6</v>
      </c>
      <c r="V115" s="1">
        <v>391820.3</v>
      </c>
      <c r="W115" s="1">
        <v>112044.3</v>
      </c>
      <c r="Y115" s="1">
        <v>120619.3</v>
      </c>
    </row>
    <row r="116" spans="1:25" x14ac:dyDescent="0.15">
      <c r="A116" t="s">
        <v>9</v>
      </c>
      <c r="B116" s="1">
        <v>516378</v>
      </c>
      <c r="C116" s="1">
        <v>292029.09999999998</v>
      </c>
      <c r="D116" s="1">
        <v>285467.90000000002</v>
      </c>
      <c r="E116" s="1">
        <v>239226.1</v>
      </c>
      <c r="F116" s="1">
        <v>18716.7</v>
      </c>
      <c r="G116" s="1">
        <v>80946.8</v>
      </c>
      <c r="H116" s="1">
        <v>3642</v>
      </c>
      <c r="I116" s="1">
        <v>90962</v>
      </c>
      <c r="J116" s="1">
        <v>21079.5</v>
      </c>
      <c r="K116">
        <v>109.8</v>
      </c>
      <c r="L116" s="1">
        <v>8892.2000000000007</v>
      </c>
      <c r="M116" s="1">
        <v>87635</v>
      </c>
      <c r="N116" s="1">
        <v>78742.8</v>
      </c>
      <c r="P116" s="1">
        <v>16558.900000000001</v>
      </c>
      <c r="Q116" s="1">
        <v>25077.4</v>
      </c>
      <c r="R116" s="1">
        <v>8518.5</v>
      </c>
      <c r="S116" s="1">
        <v>532936.9</v>
      </c>
      <c r="U116" s="1">
        <v>507485.8</v>
      </c>
      <c r="V116" s="1">
        <v>395334.5</v>
      </c>
      <c r="W116" s="1">
        <v>112151.3</v>
      </c>
      <c r="Y116" s="1">
        <v>120743</v>
      </c>
    </row>
    <row r="117" spans="1:25" x14ac:dyDescent="0.15">
      <c r="A117" t="s">
        <v>4</v>
      </c>
      <c r="B117" s="1">
        <v>517126.8</v>
      </c>
      <c r="C117" s="1">
        <v>293382.90000000002</v>
      </c>
      <c r="D117" s="1">
        <v>287069.09999999998</v>
      </c>
      <c r="E117" s="1">
        <v>240740.2</v>
      </c>
      <c r="F117" s="1">
        <v>18683.400000000001</v>
      </c>
      <c r="G117" s="1">
        <v>79589.600000000006</v>
      </c>
      <c r="H117" s="1">
        <v>3824.5</v>
      </c>
      <c r="I117" s="1">
        <v>92325.3</v>
      </c>
      <c r="J117" s="1">
        <v>20605.2</v>
      </c>
      <c r="K117">
        <v>312.3</v>
      </c>
      <c r="L117" s="1">
        <v>8403.7000000000007</v>
      </c>
      <c r="M117" s="1">
        <v>90647.3</v>
      </c>
      <c r="N117" s="1">
        <v>82243.600000000006</v>
      </c>
      <c r="P117" s="1">
        <v>17759.400000000001</v>
      </c>
      <c r="Q117" s="1">
        <v>26396.5</v>
      </c>
      <c r="R117" s="1">
        <v>8637.2000000000007</v>
      </c>
      <c r="S117" s="1">
        <v>534886.19999999995</v>
      </c>
      <c r="U117" s="1">
        <v>508723.1</v>
      </c>
      <c r="V117" s="1">
        <v>395480.4</v>
      </c>
      <c r="W117" s="1">
        <v>113242.7</v>
      </c>
      <c r="Y117" s="1">
        <v>118878.1</v>
      </c>
    </row>
    <row r="118" spans="1:25" x14ac:dyDescent="0.15">
      <c r="A118" t="s">
        <v>3</v>
      </c>
      <c r="B118" s="1">
        <v>512909.7</v>
      </c>
      <c r="C118" s="1">
        <v>291418.40000000002</v>
      </c>
      <c r="D118" s="1">
        <v>285292.79999999999</v>
      </c>
      <c r="E118" s="1">
        <v>238890.4</v>
      </c>
      <c r="F118" s="1">
        <v>17061.8</v>
      </c>
      <c r="G118" s="1">
        <v>79700.100000000006</v>
      </c>
      <c r="H118" s="1">
        <v>3239.2</v>
      </c>
      <c r="I118" s="1">
        <v>91618.6</v>
      </c>
      <c r="J118" s="1">
        <v>20227.400000000001</v>
      </c>
      <c r="K118">
        <v>233.6</v>
      </c>
      <c r="L118" s="1">
        <v>9410.5</v>
      </c>
      <c r="M118" s="1">
        <v>91875.9</v>
      </c>
      <c r="N118" s="1">
        <v>82465.3</v>
      </c>
      <c r="P118" s="1">
        <v>16577.8</v>
      </c>
      <c r="Q118" s="1">
        <v>26453.8</v>
      </c>
      <c r="R118" s="1">
        <v>9876.1</v>
      </c>
      <c r="S118" s="1">
        <v>529487.5</v>
      </c>
      <c r="U118" s="1">
        <v>503499.2</v>
      </c>
      <c r="V118" s="1">
        <v>391419.6</v>
      </c>
      <c r="W118" s="1">
        <v>112079.6</v>
      </c>
      <c r="Y118" s="1">
        <v>116989.3</v>
      </c>
    </row>
    <row r="119" spans="1:25" x14ac:dyDescent="0.15">
      <c r="A119" t="s">
        <v>202</v>
      </c>
      <c r="B119" s="1">
        <v>515174.40000000002</v>
      </c>
      <c r="C119" s="1">
        <v>293071.5</v>
      </c>
      <c r="D119" s="1">
        <v>286974.5</v>
      </c>
      <c r="E119" s="1">
        <v>240514.2</v>
      </c>
      <c r="F119" s="1">
        <v>15014.8</v>
      </c>
      <c r="G119" s="1">
        <v>80610.5</v>
      </c>
      <c r="H119" s="1">
        <v>4012.1</v>
      </c>
      <c r="I119" s="1">
        <v>93755.3</v>
      </c>
      <c r="J119" s="1">
        <v>20641.2</v>
      </c>
      <c r="K119">
        <v>242.9</v>
      </c>
      <c r="L119" s="1">
        <v>7826.1</v>
      </c>
      <c r="M119" s="1">
        <v>93082.1</v>
      </c>
      <c r="N119" s="1">
        <v>85256</v>
      </c>
      <c r="P119" s="1">
        <v>18293.900000000001</v>
      </c>
      <c r="Q119" s="1">
        <v>27738.400000000001</v>
      </c>
      <c r="R119" s="1">
        <v>9444.5</v>
      </c>
      <c r="S119" s="1">
        <v>533468.30000000005</v>
      </c>
      <c r="U119" s="1">
        <v>507348.3</v>
      </c>
      <c r="V119" s="1">
        <v>392708.9</v>
      </c>
      <c r="W119" s="1">
        <v>114639.4</v>
      </c>
      <c r="Y119" s="1">
        <v>116266.5</v>
      </c>
    </row>
    <row r="120" spans="1:25" x14ac:dyDescent="0.15">
      <c r="A120" t="s">
        <v>8</v>
      </c>
      <c r="B120" s="1">
        <v>517251.2</v>
      </c>
      <c r="C120" s="1">
        <v>296756.40000000002</v>
      </c>
      <c r="D120" s="1">
        <v>290528.5</v>
      </c>
      <c r="E120" s="1">
        <v>243959.7</v>
      </c>
      <c r="F120" s="1">
        <v>15665.8</v>
      </c>
      <c r="G120" s="1">
        <v>83198.3</v>
      </c>
      <c r="H120" s="1">
        <v>1202.8</v>
      </c>
      <c r="I120" s="1">
        <v>93679.1</v>
      </c>
      <c r="J120" s="1">
        <v>20065.5</v>
      </c>
      <c r="K120">
        <v>328.5</v>
      </c>
      <c r="L120" s="1">
        <v>6354.9</v>
      </c>
      <c r="M120" s="1">
        <v>93244.1</v>
      </c>
      <c r="N120" s="1">
        <v>86889.2</v>
      </c>
      <c r="P120" s="1">
        <v>18014.7</v>
      </c>
      <c r="Q120" s="1">
        <v>26219.4</v>
      </c>
      <c r="R120" s="1">
        <v>8204.7000000000007</v>
      </c>
      <c r="S120" s="1">
        <v>535266</v>
      </c>
      <c r="U120" s="1">
        <v>510896.3</v>
      </c>
      <c r="V120" s="1">
        <v>396823.2</v>
      </c>
      <c r="W120" s="1">
        <v>114073.1</v>
      </c>
      <c r="Y120" s="1">
        <v>118929.60000000001</v>
      </c>
    </row>
    <row r="121" spans="1:25" x14ac:dyDescent="0.15">
      <c r="A121" t="s">
        <v>4</v>
      </c>
      <c r="B121" s="1">
        <v>508928.7</v>
      </c>
      <c r="C121" s="1">
        <v>291997.90000000002</v>
      </c>
      <c r="D121" s="1">
        <v>285608.7</v>
      </c>
      <c r="E121" s="1">
        <v>238980.3</v>
      </c>
      <c r="F121" s="1">
        <v>16048.3</v>
      </c>
      <c r="G121" s="1">
        <v>82855.100000000006</v>
      </c>
      <c r="H121" s="1">
        <v>2736.4</v>
      </c>
      <c r="I121" s="1">
        <v>92941.3</v>
      </c>
      <c r="J121" s="1">
        <v>19286.5</v>
      </c>
      <c r="K121">
        <v>285</v>
      </c>
      <c r="L121" s="1">
        <v>2778.2</v>
      </c>
      <c r="M121" s="1">
        <v>92487.7</v>
      </c>
      <c r="N121" s="1">
        <v>89709.5</v>
      </c>
      <c r="P121" s="1">
        <v>16429.400000000001</v>
      </c>
      <c r="Q121" s="1">
        <v>25073.4</v>
      </c>
      <c r="R121" s="1">
        <v>8644</v>
      </c>
      <c r="S121" s="1">
        <v>525358.1</v>
      </c>
      <c r="U121" s="1">
        <v>506150.5</v>
      </c>
      <c r="V121" s="1">
        <v>393637.7</v>
      </c>
      <c r="W121" s="1">
        <v>112512.7</v>
      </c>
      <c r="Y121" s="1">
        <v>118189.9</v>
      </c>
    </row>
    <row r="122" spans="1:25" x14ac:dyDescent="0.15">
      <c r="A122" t="s">
        <v>3</v>
      </c>
      <c r="B122" s="1">
        <v>498257.5</v>
      </c>
      <c r="C122" s="1">
        <v>291855.5</v>
      </c>
      <c r="D122" s="1">
        <v>285370.3</v>
      </c>
      <c r="E122" s="1">
        <v>238652.5</v>
      </c>
      <c r="F122" s="1">
        <v>16851.7</v>
      </c>
      <c r="G122" s="1">
        <v>80200.7</v>
      </c>
      <c r="H122" s="1">
        <v>-1544.4</v>
      </c>
      <c r="I122" s="1">
        <v>92522.4</v>
      </c>
      <c r="J122" s="1">
        <v>19836.099999999999</v>
      </c>
      <c r="K122">
        <v>215.1</v>
      </c>
      <c r="L122" s="1">
        <v>-1679.6</v>
      </c>
      <c r="M122" s="1">
        <v>95538</v>
      </c>
      <c r="N122" s="1">
        <v>97217.600000000006</v>
      </c>
      <c r="P122" s="1">
        <v>17243.8</v>
      </c>
      <c r="Q122" s="1">
        <v>25055.4</v>
      </c>
      <c r="R122" s="1">
        <v>7811.6</v>
      </c>
      <c r="S122" s="1">
        <v>515501.4</v>
      </c>
      <c r="U122" s="1">
        <v>499937.2</v>
      </c>
      <c r="V122" s="1">
        <v>387363.6</v>
      </c>
      <c r="W122" s="1">
        <v>112573.6</v>
      </c>
      <c r="Y122" s="1">
        <v>116888.6</v>
      </c>
    </row>
    <row r="123" spans="1:25" x14ac:dyDescent="0.15">
      <c r="A123" t="s">
        <v>201</v>
      </c>
      <c r="B123" s="1">
        <v>492831</v>
      </c>
      <c r="C123" s="1">
        <v>286141.90000000002</v>
      </c>
      <c r="D123" s="1">
        <v>279632.40000000002</v>
      </c>
      <c r="E123" s="1">
        <v>232909.7</v>
      </c>
      <c r="F123" s="1">
        <v>16993.3</v>
      </c>
      <c r="G123" s="1">
        <v>74531.600000000006</v>
      </c>
      <c r="H123" s="1">
        <v>5745</v>
      </c>
      <c r="I123" s="1">
        <v>93856.6</v>
      </c>
      <c r="J123" s="1">
        <v>19494.599999999999</v>
      </c>
      <c r="K123">
        <v>316.3</v>
      </c>
      <c r="L123" s="1">
        <v>-4248.3</v>
      </c>
      <c r="M123" s="1">
        <v>73311.5</v>
      </c>
      <c r="N123" s="1">
        <v>77559.7</v>
      </c>
      <c r="P123" s="1">
        <v>15085</v>
      </c>
      <c r="Q123" s="1">
        <v>22496.799999999999</v>
      </c>
      <c r="R123" s="1">
        <v>7411.8</v>
      </c>
      <c r="S123" s="1">
        <v>507916</v>
      </c>
      <c r="U123" s="1">
        <v>497079.2</v>
      </c>
      <c r="V123" s="1">
        <v>383411.8</v>
      </c>
      <c r="W123" s="1">
        <v>113667.4</v>
      </c>
      <c r="Y123" s="1">
        <v>111019.5</v>
      </c>
    </row>
    <row r="124" spans="1:25" x14ac:dyDescent="0.15">
      <c r="A124" t="s">
        <v>7</v>
      </c>
      <c r="B124" s="1">
        <v>469784.7</v>
      </c>
      <c r="C124" s="1">
        <v>279478</v>
      </c>
      <c r="D124" s="1">
        <v>273015.90000000002</v>
      </c>
      <c r="E124" s="1">
        <v>226321.9</v>
      </c>
      <c r="F124" s="1">
        <v>15565</v>
      </c>
      <c r="G124" s="1">
        <v>69201.8</v>
      </c>
      <c r="H124" s="1">
        <v>-4015.7</v>
      </c>
      <c r="I124" s="1">
        <v>94110.5</v>
      </c>
      <c r="J124" s="1">
        <v>19808.099999999999</v>
      </c>
      <c r="K124">
        <v>141.1</v>
      </c>
      <c r="L124" s="1">
        <v>-4504.1000000000004</v>
      </c>
      <c r="M124" s="1">
        <v>51778.2</v>
      </c>
      <c r="N124" s="1">
        <v>56282.3</v>
      </c>
      <c r="P124" s="1">
        <v>12938.4</v>
      </c>
      <c r="Q124" s="1">
        <v>19939</v>
      </c>
      <c r="R124" s="1">
        <v>7000.6</v>
      </c>
      <c r="S124" s="1">
        <v>482723.1</v>
      </c>
      <c r="U124" s="1">
        <v>474288.8</v>
      </c>
      <c r="V124" s="1">
        <v>360229.2</v>
      </c>
      <c r="W124" s="1">
        <v>114059.6</v>
      </c>
      <c r="Y124" s="1">
        <v>104574.9</v>
      </c>
    </row>
    <row r="125" spans="1:25" x14ac:dyDescent="0.15">
      <c r="A125" t="s">
        <v>4</v>
      </c>
      <c r="B125" s="1">
        <v>473313.4</v>
      </c>
      <c r="C125" s="1">
        <v>281442.7</v>
      </c>
      <c r="D125" s="1">
        <v>275038.7</v>
      </c>
      <c r="E125" s="1">
        <v>228297.1</v>
      </c>
      <c r="F125" s="1">
        <v>14072.6</v>
      </c>
      <c r="G125" s="1">
        <v>64692</v>
      </c>
      <c r="H125" s="1">
        <v>-3739.1</v>
      </c>
      <c r="I125" s="1">
        <v>93362.7</v>
      </c>
      <c r="J125" s="1">
        <v>21231.3</v>
      </c>
      <c r="K125">
        <v>127.8</v>
      </c>
      <c r="L125" s="1">
        <v>2123.3000000000002</v>
      </c>
      <c r="M125" s="1">
        <v>57325.7</v>
      </c>
      <c r="N125" s="1">
        <v>55202.5</v>
      </c>
      <c r="P125" s="1">
        <v>14019.5</v>
      </c>
      <c r="Q125" s="1">
        <v>19874.8</v>
      </c>
      <c r="R125" s="1">
        <v>5855.3</v>
      </c>
      <c r="S125" s="1">
        <v>487332.8</v>
      </c>
      <c r="U125" s="1">
        <v>471190.1</v>
      </c>
      <c r="V125" s="1">
        <v>356468.3</v>
      </c>
      <c r="W125" s="1">
        <v>114721.8</v>
      </c>
      <c r="Y125" s="1">
        <v>99996</v>
      </c>
    </row>
    <row r="126" spans="1:25" x14ac:dyDescent="0.15">
      <c r="A126" t="s">
        <v>3</v>
      </c>
      <c r="B126" s="1">
        <v>468012</v>
      </c>
      <c r="C126" s="1">
        <v>278822</v>
      </c>
      <c r="D126" s="1">
        <v>272446.7</v>
      </c>
      <c r="E126" s="1">
        <v>225714.8</v>
      </c>
      <c r="F126" s="1">
        <v>12820</v>
      </c>
      <c r="G126" s="1">
        <v>62567.3</v>
      </c>
      <c r="H126" s="1">
        <v>-5168.8999999999996</v>
      </c>
      <c r="I126" s="1">
        <v>95246.1</v>
      </c>
      <c r="J126" s="1">
        <v>21008.1</v>
      </c>
      <c r="K126">
        <v>127.9</v>
      </c>
      <c r="L126" s="1">
        <v>2589.5</v>
      </c>
      <c r="M126" s="1">
        <v>62452.4</v>
      </c>
      <c r="N126" s="1">
        <v>59862.9</v>
      </c>
      <c r="P126" s="1">
        <v>12793.4</v>
      </c>
      <c r="Q126" s="1">
        <v>18193.099999999999</v>
      </c>
      <c r="R126" s="1">
        <v>5399.8</v>
      </c>
      <c r="S126" s="1">
        <v>480805.4</v>
      </c>
      <c r="U126" s="1">
        <v>465422.5</v>
      </c>
      <c r="V126" s="1">
        <v>349040.4</v>
      </c>
      <c r="W126" s="1">
        <v>116382.1</v>
      </c>
      <c r="Y126" s="1">
        <v>96395.4</v>
      </c>
    </row>
    <row r="127" spans="1:25" x14ac:dyDescent="0.15">
      <c r="A127" t="s">
        <v>201</v>
      </c>
      <c r="B127" s="1">
        <v>471823.4</v>
      </c>
      <c r="C127" s="1">
        <v>279791.7</v>
      </c>
      <c r="D127" s="1">
        <v>273420.5</v>
      </c>
      <c r="E127" s="1">
        <v>226695.8</v>
      </c>
      <c r="F127" s="1">
        <v>12298.1</v>
      </c>
      <c r="G127" s="1">
        <v>63152.4</v>
      </c>
      <c r="H127" s="1">
        <v>-5680.4</v>
      </c>
      <c r="I127" s="1">
        <v>95397.4</v>
      </c>
      <c r="J127" s="1">
        <v>21430</v>
      </c>
      <c r="K127">
        <v>106.9</v>
      </c>
      <c r="L127" s="1">
        <v>5327.1</v>
      </c>
      <c r="M127" s="1">
        <v>66223.899999999994</v>
      </c>
      <c r="N127" s="1">
        <v>60896.800000000003</v>
      </c>
      <c r="P127" s="1">
        <v>11336.6</v>
      </c>
      <c r="Q127" s="1">
        <v>16139.8</v>
      </c>
      <c r="R127" s="1">
        <v>4803.2</v>
      </c>
      <c r="S127" s="1">
        <v>483160</v>
      </c>
      <c r="U127" s="1">
        <v>466496.2</v>
      </c>
      <c r="V127" s="1">
        <v>349562</v>
      </c>
      <c r="W127" s="1">
        <v>116934.3</v>
      </c>
      <c r="Y127" s="1">
        <v>96880.6</v>
      </c>
    </row>
    <row r="128" spans="1:25" x14ac:dyDescent="0.15">
      <c r="A128" t="s">
        <v>6</v>
      </c>
      <c r="B128" s="1">
        <v>483114.7</v>
      </c>
      <c r="C128" s="1">
        <v>282603.2</v>
      </c>
      <c r="D128" s="1">
        <v>276211.09999999998</v>
      </c>
      <c r="E128" s="1">
        <v>229506.9</v>
      </c>
      <c r="F128" s="1">
        <v>12455.9</v>
      </c>
      <c r="G128" s="1">
        <v>64333.1</v>
      </c>
      <c r="H128">
        <v>148.5</v>
      </c>
      <c r="I128" s="1">
        <v>95942.9</v>
      </c>
      <c r="J128" s="1">
        <v>21394.3</v>
      </c>
      <c r="K128">
        <v>170.7</v>
      </c>
      <c r="L128" s="1">
        <v>6066.2</v>
      </c>
      <c r="M128" s="1">
        <v>70776.600000000006</v>
      </c>
      <c r="N128" s="1">
        <v>64710.400000000001</v>
      </c>
      <c r="P128" s="1">
        <v>13016</v>
      </c>
      <c r="Q128" s="1">
        <v>17824.599999999999</v>
      </c>
      <c r="R128" s="1">
        <v>4808.6000000000004</v>
      </c>
      <c r="S128" s="1">
        <v>496130.7</v>
      </c>
      <c r="U128" s="1">
        <v>477048.5</v>
      </c>
      <c r="V128" s="1">
        <v>359540.7</v>
      </c>
      <c r="W128" s="1">
        <v>117507.8</v>
      </c>
      <c r="Y128" s="1">
        <v>98183.2</v>
      </c>
    </row>
    <row r="129" spans="1:25" x14ac:dyDescent="0.15">
      <c r="A129" t="s">
        <v>4</v>
      </c>
      <c r="B129" s="1">
        <v>478979.1</v>
      </c>
      <c r="C129" s="1">
        <v>281483.7</v>
      </c>
      <c r="D129" s="1">
        <v>275058.2</v>
      </c>
      <c r="E129" s="1">
        <v>228335</v>
      </c>
      <c r="F129" s="1">
        <v>12622.4</v>
      </c>
      <c r="G129" s="1">
        <v>66113.899999999994</v>
      </c>
      <c r="H129" s="1">
        <v>-3718.3</v>
      </c>
      <c r="I129" s="1">
        <v>96123.3</v>
      </c>
      <c r="J129" s="1">
        <v>20189.5</v>
      </c>
      <c r="K129">
        <v>192.8</v>
      </c>
      <c r="L129" s="1">
        <v>5971.8</v>
      </c>
      <c r="M129" s="1">
        <v>74978.2</v>
      </c>
      <c r="N129" s="1">
        <v>69006.399999999994</v>
      </c>
      <c r="P129" s="1">
        <v>11264.6</v>
      </c>
      <c r="Q129" s="1">
        <v>16801</v>
      </c>
      <c r="R129" s="1">
        <v>5536.4</v>
      </c>
      <c r="S129" s="1">
        <v>490243.6</v>
      </c>
      <c r="U129" s="1">
        <v>473007.3</v>
      </c>
      <c r="V129" s="1">
        <v>356501.7</v>
      </c>
      <c r="W129" s="1">
        <v>116505.5</v>
      </c>
      <c r="Y129" s="1">
        <v>98925.8</v>
      </c>
    </row>
    <row r="130" spans="1:25" x14ac:dyDescent="0.15">
      <c r="A130" t="s">
        <v>3</v>
      </c>
      <c r="B130" s="1">
        <v>479558.7</v>
      </c>
      <c r="C130" s="1">
        <v>280796.5</v>
      </c>
      <c r="D130" s="1">
        <v>274348</v>
      </c>
      <c r="E130" s="1">
        <v>227609.8</v>
      </c>
      <c r="F130" s="1">
        <v>12770.5</v>
      </c>
      <c r="G130" s="1">
        <v>66080.100000000006</v>
      </c>
      <c r="H130" s="1">
        <v>-1594.9</v>
      </c>
      <c r="I130" s="1">
        <v>96272.3</v>
      </c>
      <c r="J130" s="1">
        <v>19987.7</v>
      </c>
      <c r="K130">
        <v>49.3</v>
      </c>
      <c r="L130" s="1">
        <v>5197.3</v>
      </c>
      <c r="M130" s="1">
        <v>73248.2</v>
      </c>
      <c r="N130" s="1">
        <v>68050.899999999994</v>
      </c>
      <c r="P130" s="1">
        <v>13120.7</v>
      </c>
      <c r="Q130" s="1">
        <v>17890.2</v>
      </c>
      <c r="R130" s="1">
        <v>4769.5</v>
      </c>
      <c r="S130" s="1">
        <v>492679.4</v>
      </c>
      <c r="U130" s="1">
        <v>474361.4</v>
      </c>
      <c r="V130" s="1">
        <v>358052.2</v>
      </c>
      <c r="W130" s="1">
        <v>116309.2</v>
      </c>
      <c r="Y130" s="1">
        <v>98838.3</v>
      </c>
    </row>
    <row r="131" spans="1:25" x14ac:dyDescent="0.15">
      <c r="A131" t="s">
        <v>201</v>
      </c>
      <c r="B131" s="1">
        <v>475363.2</v>
      </c>
      <c r="C131" s="1">
        <v>278181.59999999998</v>
      </c>
      <c r="D131" s="1">
        <v>271740.40000000002</v>
      </c>
      <c r="E131" s="1">
        <v>224995.5</v>
      </c>
      <c r="F131" s="1">
        <v>13067.2</v>
      </c>
      <c r="G131" s="1">
        <v>65965.7</v>
      </c>
      <c r="H131" s="1">
        <v>-1577.6</v>
      </c>
      <c r="I131" s="1">
        <v>95930.5</v>
      </c>
      <c r="J131" s="1">
        <v>18885.5</v>
      </c>
      <c r="K131">
        <v>152.6</v>
      </c>
      <c r="L131" s="1">
        <v>4757.6000000000004</v>
      </c>
      <c r="M131" s="1">
        <v>72687.899999999994</v>
      </c>
      <c r="N131" s="1">
        <v>67930.399999999994</v>
      </c>
      <c r="P131" s="1">
        <v>13183.7</v>
      </c>
      <c r="Q131" s="1">
        <v>18522.8</v>
      </c>
      <c r="R131" s="1">
        <v>5339.1</v>
      </c>
      <c r="S131" s="1">
        <v>488546.9</v>
      </c>
      <c r="U131" s="1">
        <v>470605.6</v>
      </c>
      <c r="V131" s="1">
        <v>355637</v>
      </c>
      <c r="W131" s="1">
        <v>114968.6</v>
      </c>
      <c r="Y131" s="1">
        <v>97918.5</v>
      </c>
    </row>
    <row r="132" spans="1:25" x14ac:dyDescent="0.15">
      <c r="A132" t="s">
        <v>5</v>
      </c>
      <c r="B132" s="1">
        <v>470165.6</v>
      </c>
      <c r="C132" s="1">
        <v>277228.90000000002</v>
      </c>
      <c r="D132" s="1">
        <v>270825.2</v>
      </c>
      <c r="E132" s="1">
        <v>224127.6</v>
      </c>
      <c r="F132" s="1">
        <v>13274.5</v>
      </c>
      <c r="G132" s="1">
        <v>65249.5</v>
      </c>
      <c r="H132" s="1">
        <v>-1815.1</v>
      </c>
      <c r="I132" s="1">
        <v>97080.2</v>
      </c>
      <c r="J132" s="1">
        <v>18788.8</v>
      </c>
      <c r="K132">
        <v>182.9</v>
      </c>
      <c r="L132">
        <v>175.9</v>
      </c>
      <c r="M132" s="1">
        <v>73217.5</v>
      </c>
      <c r="N132" s="1">
        <v>73041.5</v>
      </c>
      <c r="P132" s="1">
        <v>14440</v>
      </c>
      <c r="Q132" s="1">
        <v>19922.900000000001</v>
      </c>
      <c r="R132" s="1">
        <v>5483</v>
      </c>
      <c r="S132" s="1">
        <v>484605.6</v>
      </c>
      <c r="U132" s="1">
        <v>469989.7</v>
      </c>
      <c r="V132" s="1">
        <v>353937.8</v>
      </c>
      <c r="W132" s="1">
        <v>116051.9</v>
      </c>
      <c r="Y132" s="1">
        <v>97312.8</v>
      </c>
    </row>
    <row r="133" spans="1:25" x14ac:dyDescent="0.15">
      <c r="A133" t="s">
        <v>4</v>
      </c>
      <c r="B133" s="1">
        <v>463199</v>
      </c>
      <c r="C133" s="1">
        <v>276192.59999999998</v>
      </c>
      <c r="D133" s="1">
        <v>269826.90000000002</v>
      </c>
      <c r="E133" s="1">
        <v>223232.6</v>
      </c>
      <c r="F133" s="1">
        <v>13274.1</v>
      </c>
      <c r="G133" s="1">
        <v>65024.800000000003</v>
      </c>
      <c r="H133" s="1">
        <v>-1765.8</v>
      </c>
      <c r="I133" s="1">
        <v>97570.8</v>
      </c>
      <c r="J133" s="1">
        <v>19483.2</v>
      </c>
      <c r="K133">
        <v>202.5</v>
      </c>
      <c r="L133" s="1">
        <v>-6783.1</v>
      </c>
      <c r="M133" s="1">
        <v>68917</v>
      </c>
      <c r="N133" s="1">
        <v>75700.100000000006</v>
      </c>
      <c r="P133" s="1">
        <v>15315.6</v>
      </c>
      <c r="Q133" s="1">
        <v>20896.900000000001</v>
      </c>
      <c r="R133" s="1">
        <v>5581.3</v>
      </c>
      <c r="S133" s="1">
        <v>478514.6</v>
      </c>
      <c r="U133" s="1">
        <v>469982.1</v>
      </c>
      <c r="V133" s="1">
        <v>352725.7</v>
      </c>
      <c r="W133" s="1">
        <v>117256.4</v>
      </c>
      <c r="Y133" s="1">
        <v>97782</v>
      </c>
    </row>
    <row r="134" spans="1:25" x14ac:dyDescent="0.15">
      <c r="A134" t="s">
        <v>3</v>
      </c>
      <c r="B134" s="1">
        <v>469552.2</v>
      </c>
      <c r="C134" s="1">
        <v>278005.8</v>
      </c>
      <c r="D134" s="1">
        <v>271665.8</v>
      </c>
      <c r="E134" s="1">
        <v>225085.6</v>
      </c>
      <c r="F134" s="1">
        <v>13967.6</v>
      </c>
      <c r="G134" s="1">
        <v>65575.3</v>
      </c>
      <c r="H134">
        <v>-499</v>
      </c>
      <c r="I134" s="1">
        <v>98025</v>
      </c>
      <c r="J134" s="1">
        <v>19015.5</v>
      </c>
      <c r="K134">
        <v>263.60000000000002</v>
      </c>
      <c r="L134" s="1">
        <v>-4801.6000000000004</v>
      </c>
      <c r="M134" s="1">
        <v>72755.7</v>
      </c>
      <c r="N134" s="1">
        <v>77557.3</v>
      </c>
      <c r="P134" s="1">
        <v>15002.9</v>
      </c>
      <c r="Q134" s="1">
        <v>20851.7</v>
      </c>
      <c r="R134" s="1">
        <v>5848.9</v>
      </c>
      <c r="S134" s="1">
        <v>484555.1</v>
      </c>
      <c r="U134" s="1">
        <v>474353.8</v>
      </c>
      <c r="V134" s="1">
        <v>357049.7</v>
      </c>
      <c r="W134" s="1">
        <v>117304.2</v>
      </c>
      <c r="Y134" s="1">
        <v>98558.399999999994</v>
      </c>
    </row>
    <row r="135" spans="1:25" x14ac:dyDescent="0.15">
      <c r="A135" t="s">
        <v>84</v>
      </c>
    </row>
    <row r="136" spans="1:25" x14ac:dyDescent="0.15">
      <c r="A136" t="s">
        <v>79</v>
      </c>
    </row>
    <row r="139" spans="1:25" x14ac:dyDescent="0.15">
      <c r="A139" t="s">
        <v>1026</v>
      </c>
      <c r="B139" s="1">
        <f t="shared" ref="B139:I139" si="0">+AVERAGE(B9:B135)</f>
        <v>438515.46587301587</v>
      </c>
      <c r="C139" s="1">
        <f t="shared" si="0"/>
        <v>244662.99206349198</v>
      </c>
      <c r="D139" s="1">
        <f t="shared" si="0"/>
        <v>240062.41666666666</v>
      </c>
      <c r="E139" s="1">
        <f t="shared" si="0"/>
        <v>205665.77857142853</v>
      </c>
      <c r="F139" s="1">
        <f t="shared" si="0"/>
        <v>19082.314285714278</v>
      </c>
      <c r="G139" s="1">
        <f t="shared" si="0"/>
        <v>68070.46746031745</v>
      </c>
      <c r="H139" s="1">
        <f t="shared" si="0"/>
        <v>957.63968253968255</v>
      </c>
      <c r="I139" s="1">
        <f t="shared" si="0"/>
        <v>70746.278571428571</v>
      </c>
      <c r="J139" s="1">
        <f>+AVERAGE(J9:J135)</f>
        <v>28487.857142857149</v>
      </c>
      <c r="K139" s="1">
        <f>+AVERAGE(K9:K135)</f>
        <v>115.74126984126983</v>
      </c>
      <c r="L139" s="1">
        <f>+AVERAGE(L9:L135)</f>
        <v>6392.1809523809525</v>
      </c>
      <c r="W139" s="1">
        <f>+AVERAGE(W9:W135)</f>
        <v>99349.877777777772</v>
      </c>
    </row>
    <row r="140" spans="1:25" x14ac:dyDescent="0.15">
      <c r="B140" s="120"/>
      <c r="C140" s="120">
        <f>+C139/$C$139</f>
        <v>1</v>
      </c>
      <c r="D140" s="120"/>
      <c r="E140" s="120"/>
      <c r="F140" s="120">
        <f>+F139/$C$139</f>
        <v>7.7994281541207772E-2</v>
      </c>
      <c r="G140" s="120"/>
      <c r="H140" s="120"/>
      <c r="I140" s="120">
        <f>+I139/$C$139</f>
        <v>0.28915806994246745</v>
      </c>
      <c r="J140" s="120">
        <f>+J139/$C$139</f>
        <v>0.11643713216531057</v>
      </c>
      <c r="K140" s="120">
        <f>+K139/$C$139</f>
        <v>4.7306406606534941E-4</v>
      </c>
      <c r="L140" s="120"/>
      <c r="W140" s="120">
        <f>+W139/$C$139</f>
        <v>0.40606826941769636</v>
      </c>
    </row>
    <row r="141" spans="1:25" x14ac:dyDescent="0.15">
      <c r="G141" s="120">
        <f>+G139/$G$139</f>
        <v>1</v>
      </c>
      <c r="H141" s="120">
        <f>+H139/$G$139</f>
        <v>1.4068357663298711E-2</v>
      </c>
      <c r="K141" s="120"/>
      <c r="L141" s="120">
        <f>+L139/$G$139</f>
        <v>9.3905348249699566E-2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6"/>
  <sheetViews>
    <sheetView zoomScale="85" zoomScaleNormal="85" workbookViewId="0">
      <pane xSplit="1" ySplit="7" topLeftCell="B119" activePane="bottomRight" state="frozen"/>
      <selection activeCell="D145" sqref="D145"/>
      <selection pane="topRight" activeCell="D145" sqref="D145"/>
      <selection pane="bottomLeft" activeCell="D145" sqref="D145"/>
      <selection pane="bottomRight" activeCell="B152" sqref="B152"/>
    </sheetView>
  </sheetViews>
  <sheetFormatPr defaultRowHeight="13.5" x14ac:dyDescent="0.15"/>
  <sheetData>
    <row r="1" spans="1:28" x14ac:dyDescent="0.15">
      <c r="A1" t="s">
        <v>78</v>
      </c>
      <c r="Q1" t="s">
        <v>77</v>
      </c>
      <c r="AB1" t="s">
        <v>228</v>
      </c>
    </row>
    <row r="2" spans="1:28" x14ac:dyDescent="0.15">
      <c r="A2" t="s">
        <v>76</v>
      </c>
      <c r="Q2" t="s">
        <v>75</v>
      </c>
      <c r="AB2" t="s">
        <v>227</v>
      </c>
    </row>
    <row r="3" spans="1:28" x14ac:dyDescent="0.15">
      <c r="B3" t="s">
        <v>74</v>
      </c>
      <c r="C3" t="s">
        <v>73</v>
      </c>
      <c r="F3" t="s">
        <v>72</v>
      </c>
      <c r="G3" t="s">
        <v>71</v>
      </c>
      <c r="H3" t="s">
        <v>70</v>
      </c>
      <c r="I3" t="s">
        <v>69</v>
      </c>
      <c r="J3" t="s">
        <v>68</v>
      </c>
      <c r="K3" t="s">
        <v>67</v>
      </c>
      <c r="L3" t="s">
        <v>57</v>
      </c>
      <c r="O3" t="s">
        <v>66</v>
      </c>
      <c r="Q3" t="s">
        <v>65</v>
      </c>
      <c r="R3" t="s">
        <v>64</v>
      </c>
      <c r="S3" t="s">
        <v>63</v>
      </c>
      <c r="V3" t="s">
        <v>62</v>
      </c>
      <c r="X3" t="s">
        <v>61</v>
      </c>
      <c r="Y3" t="s">
        <v>60</v>
      </c>
      <c r="Z3" t="s">
        <v>59</v>
      </c>
      <c r="AB3" t="s">
        <v>58</v>
      </c>
    </row>
    <row r="4" spans="1:28" x14ac:dyDescent="0.15">
      <c r="D4" t="s">
        <v>56</v>
      </c>
      <c r="L4" t="s">
        <v>55</v>
      </c>
      <c r="M4" t="s">
        <v>51</v>
      </c>
      <c r="N4" t="s">
        <v>50</v>
      </c>
      <c r="S4" t="s">
        <v>54</v>
      </c>
      <c r="T4" t="s">
        <v>53</v>
      </c>
      <c r="U4" t="s">
        <v>52</v>
      </c>
    </row>
    <row r="5" spans="1:28" x14ac:dyDescent="0.15">
      <c r="E5" t="s">
        <v>49</v>
      </c>
    </row>
    <row r="6" spans="1:28" x14ac:dyDescent="0.15">
      <c r="B6" t="s">
        <v>226</v>
      </c>
      <c r="C6" t="s">
        <v>47</v>
      </c>
      <c r="D6" t="s">
        <v>29</v>
      </c>
      <c r="E6" t="s">
        <v>225</v>
      </c>
      <c r="F6" t="s">
        <v>45</v>
      </c>
      <c r="G6" t="s">
        <v>44</v>
      </c>
      <c r="H6" t="s">
        <v>224</v>
      </c>
      <c r="I6" t="s">
        <v>42</v>
      </c>
      <c r="J6" t="s">
        <v>41</v>
      </c>
      <c r="K6" t="s">
        <v>223</v>
      </c>
      <c r="L6" t="s">
        <v>39</v>
      </c>
      <c r="O6" t="s">
        <v>38</v>
      </c>
      <c r="Q6" t="s">
        <v>222</v>
      </c>
      <c r="R6" t="s">
        <v>36</v>
      </c>
      <c r="S6" t="s">
        <v>221</v>
      </c>
      <c r="V6" t="s">
        <v>34</v>
      </c>
      <c r="X6" t="s">
        <v>33</v>
      </c>
      <c r="Y6" t="s">
        <v>32</v>
      </c>
      <c r="Z6" t="s">
        <v>31</v>
      </c>
      <c r="AB6" t="s">
        <v>220</v>
      </c>
    </row>
    <row r="7" spans="1:28" x14ac:dyDescent="0.15">
      <c r="L7" t="s">
        <v>28</v>
      </c>
      <c r="M7" t="s">
        <v>27</v>
      </c>
      <c r="N7" t="s">
        <v>26</v>
      </c>
      <c r="S7" t="s">
        <v>25</v>
      </c>
      <c r="T7" t="s">
        <v>24</v>
      </c>
      <c r="U7" t="s">
        <v>23</v>
      </c>
    </row>
    <row r="8" spans="1:28" x14ac:dyDescent="0.15">
      <c r="A8" t="s">
        <v>219</v>
      </c>
      <c r="B8" s="1">
        <v>280828.2</v>
      </c>
      <c r="C8" s="1">
        <v>166750.6</v>
      </c>
      <c r="D8" s="1">
        <v>164321.70000000001</v>
      </c>
      <c r="E8" s="1">
        <v>139484.79999999999</v>
      </c>
      <c r="F8" s="1">
        <v>19358.5</v>
      </c>
      <c r="G8" s="1">
        <v>34479.1</v>
      </c>
      <c r="H8">
        <v>568.9</v>
      </c>
      <c r="I8" s="1">
        <v>42623.1</v>
      </c>
      <c r="J8" s="1">
        <v>25651.5</v>
      </c>
      <c r="K8" s="1">
        <v>-2196.8000000000002</v>
      </c>
      <c r="L8" s="1">
        <v>1300.0999999999999</v>
      </c>
      <c r="M8" s="1">
        <v>19818.099999999999</v>
      </c>
      <c r="N8" s="1">
        <v>18518</v>
      </c>
      <c r="O8" s="1">
        <v>-7706.8</v>
      </c>
      <c r="Q8" s="1">
        <v>-3199.4</v>
      </c>
      <c r="R8" s="1">
        <v>277628.79999999999</v>
      </c>
      <c r="S8">
        <v>-70.3</v>
      </c>
      <c r="T8" s="1">
        <v>3305.6</v>
      </c>
      <c r="U8" s="1">
        <v>3375.9</v>
      </c>
      <c r="V8" s="1">
        <v>277558.5</v>
      </c>
      <c r="X8" s="1">
        <v>285025.8</v>
      </c>
      <c r="Y8" s="1">
        <v>218515</v>
      </c>
      <c r="Z8" s="1">
        <v>66976</v>
      </c>
      <c r="AB8" s="1">
        <v>77308.7</v>
      </c>
    </row>
    <row r="9" spans="1:28" x14ac:dyDescent="0.15">
      <c r="A9" t="s">
        <v>4</v>
      </c>
      <c r="B9" s="1">
        <v>279347.8</v>
      </c>
      <c r="C9" s="1">
        <v>166430.20000000001</v>
      </c>
      <c r="D9" s="1">
        <v>164003.9</v>
      </c>
      <c r="E9" s="1">
        <v>138851.70000000001</v>
      </c>
      <c r="F9" s="1">
        <v>19104.400000000001</v>
      </c>
      <c r="G9" s="1">
        <v>34907.1</v>
      </c>
      <c r="H9">
        <v>842.6</v>
      </c>
      <c r="I9" s="1">
        <v>42929.9</v>
      </c>
      <c r="J9" s="1">
        <v>24673.4</v>
      </c>
      <c r="K9" s="1">
        <v>-1964.7</v>
      </c>
      <c r="L9">
        <v>693.7</v>
      </c>
      <c r="M9" s="1">
        <v>20099.099999999999</v>
      </c>
      <c r="N9" s="1">
        <v>19405.400000000001</v>
      </c>
      <c r="O9" s="1">
        <v>-8268.9</v>
      </c>
      <c r="Q9" s="1">
        <v>-3156.6</v>
      </c>
      <c r="R9" s="1">
        <v>276191.2</v>
      </c>
      <c r="S9">
        <v>-180.1</v>
      </c>
      <c r="T9" s="1">
        <v>3075.8</v>
      </c>
      <c r="U9" s="1">
        <v>3255.9</v>
      </c>
      <c r="V9" s="1">
        <v>276011.09999999998</v>
      </c>
      <c r="X9" s="1">
        <v>284979.40000000002</v>
      </c>
      <c r="Y9" s="1">
        <v>219074.4</v>
      </c>
      <c r="Z9" s="1">
        <v>66353.8</v>
      </c>
      <c r="AB9" s="1">
        <v>76696.100000000006</v>
      </c>
    </row>
    <row r="10" spans="1:28" x14ac:dyDescent="0.15">
      <c r="A10" t="s">
        <v>3</v>
      </c>
      <c r="B10" s="1">
        <v>285605</v>
      </c>
      <c r="C10" s="1">
        <v>168019.5</v>
      </c>
      <c r="D10" s="1">
        <v>165557.5</v>
      </c>
      <c r="E10" s="1">
        <v>140164.1</v>
      </c>
      <c r="F10" s="1">
        <v>18488.599999999999</v>
      </c>
      <c r="G10" s="1">
        <v>34904.699999999997</v>
      </c>
      <c r="H10" s="1">
        <v>2277</v>
      </c>
      <c r="I10" s="1">
        <v>43416.2</v>
      </c>
      <c r="J10" s="1">
        <v>24607.9</v>
      </c>
      <c r="K10" s="1">
        <v>-2228.9</v>
      </c>
      <c r="L10" s="1">
        <v>1704.1</v>
      </c>
      <c r="M10" s="1">
        <v>19895.400000000001</v>
      </c>
      <c r="N10" s="1">
        <v>18191.3</v>
      </c>
      <c r="O10" s="1">
        <v>-5584.2</v>
      </c>
      <c r="Q10" s="1">
        <v>-2748.3</v>
      </c>
      <c r="R10" s="1">
        <v>282856.59999999998</v>
      </c>
      <c r="S10">
        <v>-16.7</v>
      </c>
      <c r="T10" s="1">
        <v>2980.4</v>
      </c>
      <c r="U10" s="1">
        <v>2997.2</v>
      </c>
      <c r="V10" s="1">
        <v>282839.90000000002</v>
      </c>
      <c r="X10" s="1">
        <v>288941.40000000002</v>
      </c>
      <c r="Y10" s="1">
        <v>222794.8</v>
      </c>
      <c r="Z10" s="1">
        <v>66583.3</v>
      </c>
      <c r="AB10" s="1">
        <v>76129.399999999994</v>
      </c>
    </row>
    <row r="11" spans="1:28" x14ac:dyDescent="0.15">
      <c r="A11" t="s">
        <v>2</v>
      </c>
      <c r="B11" s="1">
        <v>291675.5</v>
      </c>
      <c r="C11" s="1">
        <v>168970.5</v>
      </c>
      <c r="D11" s="1">
        <v>166481.29999999999</v>
      </c>
      <c r="E11" s="1">
        <v>140885.9</v>
      </c>
      <c r="F11" s="1">
        <v>18007.2</v>
      </c>
      <c r="G11" s="1">
        <v>35675.300000000003</v>
      </c>
      <c r="H11" s="1">
        <v>2216.1</v>
      </c>
      <c r="I11" s="1">
        <v>44014.2</v>
      </c>
      <c r="J11" s="1">
        <v>26232.400000000001</v>
      </c>
      <c r="K11" s="1">
        <v>-2749.8</v>
      </c>
      <c r="L11" s="1">
        <v>3168.6</v>
      </c>
      <c r="M11" s="1">
        <v>21244.1</v>
      </c>
      <c r="N11" s="1">
        <v>18075.5</v>
      </c>
      <c r="O11" s="1">
        <v>-3858.9</v>
      </c>
      <c r="Q11" s="1">
        <v>-2844.7</v>
      </c>
      <c r="R11" s="1">
        <v>288830.90000000002</v>
      </c>
      <c r="S11">
        <v>47.3</v>
      </c>
      <c r="T11" s="1">
        <v>3022.5</v>
      </c>
      <c r="U11" s="1">
        <v>2975.2</v>
      </c>
      <c r="V11" s="1">
        <v>288878.2</v>
      </c>
      <c r="X11" s="1">
        <v>292201.59999999998</v>
      </c>
      <c r="Y11" s="1">
        <v>224088.3</v>
      </c>
      <c r="Z11" s="1">
        <v>68587.7</v>
      </c>
      <c r="AB11" s="1">
        <v>78053.100000000006</v>
      </c>
    </row>
    <row r="12" spans="1:28" x14ac:dyDescent="0.15">
      <c r="A12" t="s">
        <v>218</v>
      </c>
      <c r="B12" s="1">
        <v>293463.7</v>
      </c>
      <c r="C12" s="1">
        <v>168737.9</v>
      </c>
      <c r="D12" s="1">
        <v>166230.20000000001</v>
      </c>
      <c r="E12" s="1">
        <v>140489.29999999999</v>
      </c>
      <c r="F12" s="1">
        <v>18094.2</v>
      </c>
      <c r="G12" s="1">
        <v>36179.800000000003</v>
      </c>
      <c r="H12" s="1">
        <v>1737.1</v>
      </c>
      <c r="I12" s="1">
        <v>44521.7</v>
      </c>
      <c r="J12" s="1">
        <v>26990.6</v>
      </c>
      <c r="K12" s="1">
        <v>-1982</v>
      </c>
      <c r="L12" s="1">
        <v>3477.8</v>
      </c>
      <c r="M12" s="1">
        <v>21863.200000000001</v>
      </c>
      <c r="N12" s="1">
        <v>18385.400000000001</v>
      </c>
      <c r="O12" s="1">
        <v>-4293.3999999999996</v>
      </c>
      <c r="Q12" s="1">
        <v>-2785.2</v>
      </c>
      <c r="R12" s="1">
        <v>290678.5</v>
      </c>
      <c r="S12">
        <v>-596.70000000000005</v>
      </c>
      <c r="T12" s="1">
        <v>3419.6</v>
      </c>
      <c r="U12" s="1">
        <v>4016.3</v>
      </c>
      <c r="V12" s="1">
        <v>290081.8</v>
      </c>
      <c r="X12" s="1">
        <v>293504</v>
      </c>
      <c r="Y12" s="1">
        <v>223656.4</v>
      </c>
      <c r="Z12" s="1">
        <v>70362.7</v>
      </c>
      <c r="AB12" s="1">
        <v>79367.7</v>
      </c>
    </row>
    <row r="13" spans="1:28" x14ac:dyDescent="0.15">
      <c r="A13" t="s">
        <v>4</v>
      </c>
      <c r="B13" s="1">
        <v>297055</v>
      </c>
      <c r="C13" s="1">
        <v>169896.1</v>
      </c>
      <c r="D13" s="1">
        <v>167358.79999999999</v>
      </c>
      <c r="E13" s="1">
        <v>141412.79999999999</v>
      </c>
      <c r="F13" s="1">
        <v>18419.599999999999</v>
      </c>
      <c r="G13" s="1">
        <v>36176.5</v>
      </c>
      <c r="H13" s="1">
        <v>2574.6</v>
      </c>
      <c r="I13" s="1">
        <v>45458.2</v>
      </c>
      <c r="J13" s="1">
        <v>26030</v>
      </c>
      <c r="K13" s="1">
        <v>-1992.9</v>
      </c>
      <c r="L13" s="1">
        <v>3941.5</v>
      </c>
      <c r="M13" s="1">
        <v>22919.7</v>
      </c>
      <c r="N13" s="1">
        <v>18978.3</v>
      </c>
      <c r="O13" s="1">
        <v>-3448.6</v>
      </c>
      <c r="Q13" s="1">
        <v>-3216.7</v>
      </c>
      <c r="R13" s="1">
        <v>293838.40000000002</v>
      </c>
      <c r="S13">
        <v>-556.29999999999995</v>
      </c>
      <c r="T13" s="1">
        <v>3932.8</v>
      </c>
      <c r="U13" s="1">
        <v>4489.2</v>
      </c>
      <c r="V13" s="1">
        <v>293282.09999999998</v>
      </c>
      <c r="X13" s="1">
        <v>296411.2</v>
      </c>
      <c r="Y13" s="1">
        <v>226699.1</v>
      </c>
      <c r="Z13" s="1">
        <v>70210</v>
      </c>
      <c r="AB13" s="1">
        <v>78766.7</v>
      </c>
    </row>
    <row r="14" spans="1:28" x14ac:dyDescent="0.15">
      <c r="A14" t="s">
        <v>3</v>
      </c>
      <c r="B14" s="1">
        <v>296394.3</v>
      </c>
      <c r="C14" s="1">
        <v>171014.6</v>
      </c>
      <c r="D14" s="1">
        <v>168444.5</v>
      </c>
      <c r="E14" s="1">
        <v>142302.79999999999</v>
      </c>
      <c r="F14" s="1">
        <v>18538.7</v>
      </c>
      <c r="G14" s="1">
        <v>36687.1</v>
      </c>
      <c r="H14">
        <v>276.10000000000002</v>
      </c>
      <c r="I14" s="1">
        <v>45951.7</v>
      </c>
      <c r="J14" s="1">
        <v>26397.4</v>
      </c>
      <c r="K14" s="1">
        <v>-1839.5</v>
      </c>
      <c r="L14" s="1">
        <v>4554</v>
      </c>
      <c r="M14" s="1">
        <v>23568.1</v>
      </c>
      <c r="N14" s="1">
        <v>19014.099999999999</v>
      </c>
      <c r="O14" s="1">
        <v>-5185.8</v>
      </c>
      <c r="Q14" s="1">
        <v>-2936.5</v>
      </c>
      <c r="R14" s="1">
        <v>293457.8</v>
      </c>
      <c r="S14">
        <v>-641.4</v>
      </c>
      <c r="T14" s="1">
        <v>4413.8999999999996</v>
      </c>
      <c r="U14" s="1">
        <v>5055.3</v>
      </c>
      <c r="V14" s="1">
        <v>292816.5</v>
      </c>
      <c r="X14" s="1">
        <v>294594</v>
      </c>
      <c r="Y14" s="1">
        <v>223953.4</v>
      </c>
      <c r="Z14" s="1">
        <v>71172.7</v>
      </c>
      <c r="AB14" s="1">
        <v>79763</v>
      </c>
    </row>
    <row r="15" spans="1:28" x14ac:dyDescent="0.15">
      <c r="A15" t="s">
        <v>2</v>
      </c>
      <c r="B15" s="1">
        <v>298557.8</v>
      </c>
      <c r="C15" s="1">
        <v>172400.5</v>
      </c>
      <c r="D15" s="1">
        <v>169824.3</v>
      </c>
      <c r="E15" s="1">
        <v>143470</v>
      </c>
      <c r="F15" s="1">
        <v>17726.3</v>
      </c>
      <c r="G15" s="1">
        <v>37260.6</v>
      </c>
      <c r="H15" s="1">
        <v>1027.5</v>
      </c>
      <c r="I15" s="1">
        <v>46590.1</v>
      </c>
      <c r="J15" s="1">
        <v>26008.6</v>
      </c>
      <c r="K15" s="1">
        <v>-1596.2</v>
      </c>
      <c r="L15" s="1">
        <v>4123.6000000000004</v>
      </c>
      <c r="M15" s="1">
        <v>23478.1</v>
      </c>
      <c r="N15" s="1">
        <v>19354.599999999999</v>
      </c>
      <c r="O15" s="1">
        <v>-4983.1000000000004</v>
      </c>
      <c r="Q15" s="1">
        <v>-2929.4</v>
      </c>
      <c r="R15" s="1">
        <v>295628.40000000002</v>
      </c>
      <c r="S15">
        <v>-228.5</v>
      </c>
      <c r="T15" s="1">
        <v>4806.8</v>
      </c>
      <c r="U15" s="1">
        <v>5035.3</v>
      </c>
      <c r="V15" s="1">
        <v>295399.90000000002</v>
      </c>
      <c r="X15" s="1">
        <v>297693.3</v>
      </c>
      <c r="Y15" s="1">
        <v>226708.8</v>
      </c>
      <c r="Z15" s="1">
        <v>71512.2</v>
      </c>
      <c r="AB15" s="1">
        <v>79385</v>
      </c>
    </row>
    <row r="16" spans="1:28" x14ac:dyDescent="0.15">
      <c r="A16" t="s">
        <v>217</v>
      </c>
      <c r="B16" s="1">
        <v>303133.2</v>
      </c>
      <c r="C16" s="1">
        <v>174972.9</v>
      </c>
      <c r="D16" s="1">
        <v>172416.5</v>
      </c>
      <c r="E16" s="1">
        <v>145790</v>
      </c>
      <c r="F16" s="1">
        <v>17460.599999999999</v>
      </c>
      <c r="G16" s="1">
        <v>36887.5</v>
      </c>
      <c r="H16" s="1">
        <v>2909.9</v>
      </c>
      <c r="I16" s="1">
        <v>47083.6</v>
      </c>
      <c r="J16" s="1">
        <v>25703.7</v>
      </c>
      <c r="K16" s="1">
        <v>-1729.4</v>
      </c>
      <c r="L16" s="1">
        <v>3824.9</v>
      </c>
      <c r="M16" s="1">
        <v>23493.599999999999</v>
      </c>
      <c r="N16" s="1">
        <v>19668.7</v>
      </c>
      <c r="O16" s="1">
        <v>-3980.5</v>
      </c>
      <c r="Q16" s="1">
        <v>-2793</v>
      </c>
      <c r="R16" s="1">
        <v>300340.09999999998</v>
      </c>
      <c r="S16">
        <v>-141</v>
      </c>
      <c r="T16" s="1">
        <v>5024.3999999999996</v>
      </c>
      <c r="U16" s="1">
        <v>5165.3999999999996</v>
      </c>
      <c r="V16" s="1">
        <v>300199.2</v>
      </c>
      <c r="X16" s="1">
        <v>302942.2</v>
      </c>
      <c r="Y16" s="1">
        <v>231864.8</v>
      </c>
      <c r="Z16" s="1">
        <v>71568.5</v>
      </c>
      <c r="AB16" s="1">
        <v>78479</v>
      </c>
    </row>
    <row r="17" spans="1:28" x14ac:dyDescent="0.15">
      <c r="A17" t="s">
        <v>4</v>
      </c>
      <c r="B17" s="1">
        <v>305214.40000000002</v>
      </c>
      <c r="C17" s="1">
        <v>178113.1</v>
      </c>
      <c r="D17" s="1">
        <v>175600</v>
      </c>
      <c r="E17" s="1">
        <v>148681.70000000001</v>
      </c>
      <c r="F17" s="1">
        <v>17728.400000000001</v>
      </c>
      <c r="G17" s="1">
        <v>37765.300000000003</v>
      </c>
      <c r="H17">
        <v>672.2</v>
      </c>
      <c r="I17" s="1">
        <v>47373.9</v>
      </c>
      <c r="J17" s="1">
        <v>25769.3</v>
      </c>
      <c r="K17" s="1">
        <v>-1532.8</v>
      </c>
      <c r="L17" s="1">
        <v>4443.6000000000004</v>
      </c>
      <c r="M17" s="1">
        <v>23268.1</v>
      </c>
      <c r="N17" s="1">
        <v>18824.5</v>
      </c>
      <c r="O17" s="1">
        <v>-5118.7</v>
      </c>
      <c r="Q17" s="1">
        <v>-3330.8</v>
      </c>
      <c r="R17" s="1">
        <v>301883.5</v>
      </c>
      <c r="S17">
        <v>-202.9</v>
      </c>
      <c r="T17" s="1">
        <v>5338.3</v>
      </c>
      <c r="U17" s="1">
        <v>5541.1</v>
      </c>
      <c r="V17" s="1">
        <v>301680.59999999998</v>
      </c>
      <c r="X17" s="1">
        <v>303624.40000000002</v>
      </c>
      <c r="Y17" s="1">
        <v>232086.7</v>
      </c>
      <c r="Z17" s="1">
        <v>72042.8</v>
      </c>
      <c r="AB17" s="1">
        <v>79731.5</v>
      </c>
    </row>
    <row r="18" spans="1:28" x14ac:dyDescent="0.15">
      <c r="A18" t="s">
        <v>3</v>
      </c>
      <c r="B18" s="1">
        <v>306548.2</v>
      </c>
      <c r="C18" s="1">
        <v>177590.39999999999</v>
      </c>
      <c r="D18" s="1">
        <v>175110.7</v>
      </c>
      <c r="E18" s="1">
        <v>148063.1</v>
      </c>
      <c r="F18" s="1">
        <v>18133.2</v>
      </c>
      <c r="G18" s="1">
        <v>37735.599999999999</v>
      </c>
      <c r="H18" s="1">
        <v>1180.2</v>
      </c>
      <c r="I18" s="1">
        <v>47864.3</v>
      </c>
      <c r="J18" s="1">
        <v>25581.599999999999</v>
      </c>
      <c r="K18" s="1">
        <v>-1915.7</v>
      </c>
      <c r="L18" s="1">
        <v>4681.8</v>
      </c>
      <c r="M18" s="1">
        <v>23302.5</v>
      </c>
      <c r="N18" s="1">
        <v>18620.7</v>
      </c>
      <c r="O18" s="1">
        <v>-4303.1000000000004</v>
      </c>
      <c r="Q18" s="1">
        <v>-3629.3</v>
      </c>
      <c r="R18" s="1">
        <v>302918.90000000002</v>
      </c>
      <c r="S18">
        <v>180</v>
      </c>
      <c r="T18" s="1">
        <v>5379.1</v>
      </c>
      <c r="U18" s="1">
        <v>5199.1000000000004</v>
      </c>
      <c r="V18" s="1">
        <v>303099</v>
      </c>
      <c r="X18" s="1">
        <v>304449.2</v>
      </c>
      <c r="Y18" s="1">
        <v>232889</v>
      </c>
      <c r="Z18" s="1">
        <v>72059.7</v>
      </c>
      <c r="AB18" s="1">
        <v>79855.399999999994</v>
      </c>
    </row>
    <row r="19" spans="1:28" x14ac:dyDescent="0.15">
      <c r="A19" t="s">
        <v>2</v>
      </c>
      <c r="B19" s="1">
        <v>310808</v>
      </c>
      <c r="C19" s="1">
        <v>182334</v>
      </c>
      <c r="D19" s="1">
        <v>179828.1</v>
      </c>
      <c r="E19" s="1">
        <v>152401.1</v>
      </c>
      <c r="F19" s="1">
        <v>18597.5</v>
      </c>
      <c r="G19" s="1">
        <v>37055.1</v>
      </c>
      <c r="H19">
        <v>802.1</v>
      </c>
      <c r="I19" s="1">
        <v>48340.5</v>
      </c>
      <c r="J19" s="1">
        <v>25442.400000000001</v>
      </c>
      <c r="K19" s="1">
        <v>-2211</v>
      </c>
      <c r="L19" s="1">
        <v>5034.7</v>
      </c>
      <c r="M19" s="1">
        <v>23157.599999999999</v>
      </c>
      <c r="N19" s="1">
        <v>18122.900000000001</v>
      </c>
      <c r="O19" s="1">
        <v>-4587.3999999999996</v>
      </c>
      <c r="Q19" s="1">
        <v>-4138.7</v>
      </c>
      <c r="R19" s="1">
        <v>306669.3</v>
      </c>
      <c r="S19">
        <v>674.7</v>
      </c>
      <c r="T19" s="1">
        <v>5572.6</v>
      </c>
      <c r="U19" s="1">
        <v>4897.8999999999996</v>
      </c>
      <c r="V19" s="1">
        <v>307344.09999999998</v>
      </c>
      <c r="X19" s="1">
        <v>307907.09999999998</v>
      </c>
      <c r="Y19" s="1">
        <v>236214.2</v>
      </c>
      <c r="Z19" s="1">
        <v>72170</v>
      </c>
      <c r="AB19" s="1">
        <v>79348.5</v>
      </c>
    </row>
    <row r="20" spans="1:28" x14ac:dyDescent="0.15">
      <c r="A20" t="s">
        <v>216</v>
      </c>
      <c r="B20" s="1">
        <v>311004</v>
      </c>
      <c r="C20" s="1">
        <v>182118</v>
      </c>
      <c r="D20" s="1">
        <v>179529.8</v>
      </c>
      <c r="E20" s="1">
        <v>151968.4</v>
      </c>
      <c r="F20" s="1">
        <v>18616.8</v>
      </c>
      <c r="G20" s="1">
        <v>36527.800000000003</v>
      </c>
      <c r="H20">
        <v>130.5</v>
      </c>
      <c r="I20" s="1">
        <v>49322.1</v>
      </c>
      <c r="J20" s="1">
        <v>25241.7</v>
      </c>
      <c r="K20" s="1">
        <v>-1817.9</v>
      </c>
      <c r="L20" s="1">
        <v>5644.4</v>
      </c>
      <c r="M20" s="1">
        <v>23415.8</v>
      </c>
      <c r="N20" s="1">
        <v>17771.400000000001</v>
      </c>
      <c r="O20" s="1">
        <v>-4779.3</v>
      </c>
      <c r="Q20" s="1">
        <v>-3476.6</v>
      </c>
      <c r="R20" s="1">
        <v>307527.40000000002</v>
      </c>
      <c r="S20">
        <v>165.4</v>
      </c>
      <c r="T20" s="1">
        <v>4240.1000000000004</v>
      </c>
      <c r="U20" s="1">
        <v>4074.7</v>
      </c>
      <c r="V20" s="1">
        <v>307692.79999999999</v>
      </c>
      <c r="X20" s="1">
        <v>306815.59999999998</v>
      </c>
      <c r="Y20" s="1">
        <v>234197.3</v>
      </c>
      <c r="Z20" s="1">
        <v>73146.3</v>
      </c>
      <c r="AB20" s="1">
        <v>78600.2</v>
      </c>
    </row>
    <row r="21" spans="1:28" x14ac:dyDescent="0.15">
      <c r="A21" t="s">
        <v>4</v>
      </c>
      <c r="B21" s="1">
        <v>313342.59999999998</v>
      </c>
      <c r="C21" s="1">
        <v>183005.9</v>
      </c>
      <c r="D21" s="1">
        <v>180328.6</v>
      </c>
      <c r="E21" s="1">
        <v>152611.20000000001</v>
      </c>
      <c r="F21" s="1">
        <v>16669.3</v>
      </c>
      <c r="G21" s="1">
        <v>37566.5</v>
      </c>
      <c r="H21">
        <v>528.1</v>
      </c>
      <c r="I21" s="1">
        <v>50210.1</v>
      </c>
      <c r="J21" s="1">
        <v>25010</v>
      </c>
      <c r="K21" s="1">
        <v>-1866.8</v>
      </c>
      <c r="L21" s="1">
        <v>6021.1</v>
      </c>
      <c r="M21" s="1">
        <v>23756.1</v>
      </c>
      <c r="N21" s="1">
        <v>17735</v>
      </c>
      <c r="O21" s="1">
        <v>-3801.5</v>
      </c>
      <c r="Q21" s="1">
        <v>-3252.9</v>
      </c>
      <c r="R21" s="1">
        <v>310089.7</v>
      </c>
      <c r="S21">
        <v>524.20000000000005</v>
      </c>
      <c r="T21" s="1">
        <v>4273.7</v>
      </c>
      <c r="U21" s="1">
        <v>3749.5</v>
      </c>
      <c r="V21" s="1">
        <v>310613.90000000002</v>
      </c>
      <c r="X21" s="1">
        <v>308420.7</v>
      </c>
      <c r="Y21" s="1">
        <v>235250.9</v>
      </c>
      <c r="Z21" s="1">
        <v>73707.399999999994</v>
      </c>
      <c r="AB21" s="1">
        <v>77950.600000000006</v>
      </c>
    </row>
    <row r="22" spans="1:28" x14ac:dyDescent="0.15">
      <c r="A22" t="s">
        <v>3</v>
      </c>
      <c r="B22" s="1">
        <v>318031</v>
      </c>
      <c r="C22" s="1">
        <v>185379.1</v>
      </c>
      <c r="D22" s="1">
        <v>182635.8</v>
      </c>
      <c r="E22" s="1">
        <v>154659.29999999999</v>
      </c>
      <c r="F22" s="1">
        <v>16655.400000000001</v>
      </c>
      <c r="G22" s="1">
        <v>37413.9</v>
      </c>
      <c r="H22">
        <v>412.2</v>
      </c>
      <c r="I22" s="1">
        <v>50806.400000000001</v>
      </c>
      <c r="J22" s="1">
        <v>25568.5</v>
      </c>
      <c r="K22" s="1">
        <v>-1724.9</v>
      </c>
      <c r="L22" s="1">
        <v>6907.2</v>
      </c>
      <c r="M22" s="1">
        <v>24755.9</v>
      </c>
      <c r="N22" s="1">
        <v>17848.7</v>
      </c>
      <c r="O22" s="1">
        <v>-3386.8</v>
      </c>
      <c r="Q22" s="1">
        <v>-3596.1</v>
      </c>
      <c r="R22" s="1">
        <v>314434.90000000002</v>
      </c>
      <c r="S22">
        <v>454.6</v>
      </c>
      <c r="T22" s="1">
        <v>4235.8999999999996</v>
      </c>
      <c r="U22" s="1">
        <v>3781.4</v>
      </c>
      <c r="V22" s="1">
        <v>314889.5</v>
      </c>
      <c r="X22" s="1">
        <v>311475.90000000002</v>
      </c>
      <c r="Y22" s="1">
        <v>237065.9</v>
      </c>
      <c r="Z22" s="1">
        <v>74975.7</v>
      </c>
      <c r="AB22" s="1">
        <v>78282.7</v>
      </c>
    </row>
    <row r="23" spans="1:28" x14ac:dyDescent="0.15">
      <c r="A23" t="s">
        <v>2</v>
      </c>
      <c r="B23" s="1">
        <v>320680.59999999998</v>
      </c>
      <c r="C23" s="1">
        <v>186049.6</v>
      </c>
      <c r="D23" s="1">
        <v>183255.6</v>
      </c>
      <c r="E23" s="1">
        <v>155143.4</v>
      </c>
      <c r="F23" s="1">
        <v>16769.8</v>
      </c>
      <c r="G23" s="1">
        <v>37612.699999999997</v>
      </c>
      <c r="H23" s="1">
        <v>1910.6</v>
      </c>
      <c r="I23" s="1">
        <v>51141.8</v>
      </c>
      <c r="J23" s="1">
        <v>25226.9</v>
      </c>
      <c r="K23" s="1">
        <v>-1452.8</v>
      </c>
      <c r="L23" s="1">
        <v>6549.6</v>
      </c>
      <c r="M23" s="1">
        <v>25781.8</v>
      </c>
      <c r="N23" s="1">
        <v>19232.099999999999</v>
      </c>
      <c r="O23" s="1">
        <v>-3127.5</v>
      </c>
      <c r="Q23" s="1">
        <v>-3539.9</v>
      </c>
      <c r="R23" s="1">
        <v>317140.7</v>
      </c>
      <c r="S23">
        <v>474</v>
      </c>
      <c r="T23" s="1">
        <v>4496.1000000000004</v>
      </c>
      <c r="U23" s="1">
        <v>4022.1</v>
      </c>
      <c r="V23" s="1">
        <v>317614.7</v>
      </c>
      <c r="X23" s="1">
        <v>315269.5</v>
      </c>
      <c r="Y23" s="1">
        <v>240697.5</v>
      </c>
      <c r="Z23" s="1">
        <v>75110.399999999994</v>
      </c>
      <c r="AB23" s="1">
        <v>78284.3</v>
      </c>
    </row>
    <row r="24" spans="1:28" x14ac:dyDescent="0.15">
      <c r="A24" t="s">
        <v>215</v>
      </c>
      <c r="B24" s="1">
        <v>324373.8</v>
      </c>
      <c r="C24" s="1">
        <v>187553.4</v>
      </c>
      <c r="D24" s="1">
        <v>184723.20000000001</v>
      </c>
      <c r="E24" s="1">
        <v>156422.29999999999</v>
      </c>
      <c r="F24" s="1">
        <v>16786.900000000001</v>
      </c>
      <c r="G24" s="1">
        <v>39102.5</v>
      </c>
      <c r="H24" s="1">
        <v>1305.2</v>
      </c>
      <c r="I24" s="1">
        <v>51573.599999999999</v>
      </c>
      <c r="J24" s="1">
        <v>24954.5</v>
      </c>
      <c r="K24">
        <v>-873.1</v>
      </c>
      <c r="L24" s="1">
        <v>7194.3</v>
      </c>
      <c r="M24" s="1">
        <v>26973.599999999999</v>
      </c>
      <c r="N24" s="1">
        <v>19779.400000000001</v>
      </c>
      <c r="O24" s="1">
        <v>-3223.5</v>
      </c>
      <c r="Q24" s="1">
        <v>-3240.8</v>
      </c>
      <c r="R24" s="1">
        <v>321133</v>
      </c>
      <c r="S24">
        <v>498.1</v>
      </c>
      <c r="T24" s="1">
        <v>4608</v>
      </c>
      <c r="U24" s="1">
        <v>4110</v>
      </c>
      <c r="V24" s="1">
        <v>321631</v>
      </c>
      <c r="X24" s="1">
        <v>317997.8</v>
      </c>
      <c r="Y24" s="1">
        <v>242895.7</v>
      </c>
      <c r="Z24" s="1">
        <v>75638.2</v>
      </c>
      <c r="AB24" s="1">
        <v>79690.399999999994</v>
      </c>
    </row>
    <row r="25" spans="1:28" x14ac:dyDescent="0.15">
      <c r="A25" t="s">
        <v>4</v>
      </c>
      <c r="B25" s="1">
        <v>329286.2</v>
      </c>
      <c r="C25" s="1">
        <v>188707</v>
      </c>
      <c r="D25" s="1">
        <v>185838.2</v>
      </c>
      <c r="E25" s="1">
        <v>157367</v>
      </c>
      <c r="F25" s="1">
        <v>16643.5</v>
      </c>
      <c r="G25" s="1">
        <v>39609.5</v>
      </c>
      <c r="H25">
        <v>479.2</v>
      </c>
      <c r="I25" s="1">
        <v>52265.1</v>
      </c>
      <c r="J25" s="1">
        <v>27869.5</v>
      </c>
      <c r="K25" s="1">
        <v>-1227</v>
      </c>
      <c r="L25" s="1">
        <v>7973.7</v>
      </c>
      <c r="M25" s="1">
        <v>27827.5</v>
      </c>
      <c r="N25" s="1">
        <v>19853.8</v>
      </c>
      <c r="O25" s="1">
        <v>-3034.2</v>
      </c>
      <c r="Q25" s="1">
        <v>-3387.9</v>
      </c>
      <c r="R25" s="1">
        <v>325898.2</v>
      </c>
      <c r="S25">
        <v>661.5</v>
      </c>
      <c r="T25" s="1">
        <v>4868.8</v>
      </c>
      <c r="U25" s="1">
        <v>4207.3</v>
      </c>
      <c r="V25" s="1">
        <v>326559.8</v>
      </c>
      <c r="X25" s="1">
        <v>321557.3</v>
      </c>
      <c r="Y25" s="1">
        <v>243042.9</v>
      </c>
      <c r="Z25" s="1">
        <v>79205.7</v>
      </c>
      <c r="AB25" s="1">
        <v>82801.899999999994</v>
      </c>
    </row>
    <row r="26" spans="1:28" x14ac:dyDescent="0.15">
      <c r="A26" t="s">
        <v>3</v>
      </c>
      <c r="B26" s="1">
        <v>333310.3</v>
      </c>
      <c r="C26" s="1">
        <v>190977.3</v>
      </c>
      <c r="D26" s="1">
        <v>188063.6</v>
      </c>
      <c r="E26" s="1">
        <v>159372.4</v>
      </c>
      <c r="F26" s="1">
        <v>16737.400000000001</v>
      </c>
      <c r="G26" s="1">
        <v>41312.400000000001</v>
      </c>
      <c r="H26" s="1">
        <v>2063</v>
      </c>
      <c r="I26" s="1">
        <v>52354.400000000001</v>
      </c>
      <c r="J26" s="1">
        <v>24721.9</v>
      </c>
      <c r="K26">
        <v>-821.7</v>
      </c>
      <c r="L26" s="1">
        <v>8002.8</v>
      </c>
      <c r="M26" s="1">
        <v>28530.2</v>
      </c>
      <c r="N26" s="1">
        <v>20527.5</v>
      </c>
      <c r="O26" s="1">
        <v>-2037.2</v>
      </c>
      <c r="Q26" s="1">
        <v>-3483.5</v>
      </c>
      <c r="R26" s="1">
        <v>329826.8</v>
      </c>
      <c r="S26">
        <v>543.79999999999995</v>
      </c>
      <c r="T26" s="1">
        <v>5194.6000000000004</v>
      </c>
      <c r="U26" s="1">
        <v>4650.8</v>
      </c>
      <c r="V26" s="1">
        <v>330370.5</v>
      </c>
      <c r="X26" s="1">
        <v>325751.3</v>
      </c>
      <c r="Y26" s="1">
        <v>250054</v>
      </c>
      <c r="Z26" s="1">
        <v>76171.5</v>
      </c>
      <c r="AB26" s="1">
        <v>81864.899999999994</v>
      </c>
    </row>
    <row r="27" spans="1:28" x14ac:dyDescent="0.15">
      <c r="A27" t="s">
        <v>2</v>
      </c>
      <c r="B27" s="1">
        <v>333885.59999999998</v>
      </c>
      <c r="C27" s="1">
        <v>191113.2</v>
      </c>
      <c r="D27" s="1">
        <v>188162</v>
      </c>
      <c r="E27" s="1">
        <v>159341.70000000001</v>
      </c>
      <c r="F27" s="1">
        <v>16601.400000000001</v>
      </c>
      <c r="G27" s="1">
        <v>43205.9</v>
      </c>
      <c r="H27">
        <v>198.8</v>
      </c>
      <c r="I27" s="1">
        <v>52066.7</v>
      </c>
      <c r="J27" s="1">
        <v>24110.400000000001</v>
      </c>
      <c r="K27">
        <v>-677.9</v>
      </c>
      <c r="L27" s="1">
        <v>9200.2999999999993</v>
      </c>
      <c r="M27" s="1">
        <v>29327.4</v>
      </c>
      <c r="N27" s="1">
        <v>20127.099999999999</v>
      </c>
      <c r="O27" s="1">
        <v>-1933.2</v>
      </c>
      <c r="Q27" s="1">
        <v>-3452.6</v>
      </c>
      <c r="R27" s="1">
        <v>330432.90000000002</v>
      </c>
      <c r="S27">
        <v>954.6</v>
      </c>
      <c r="T27" s="1">
        <v>5792.7</v>
      </c>
      <c r="U27" s="1">
        <v>4838.1000000000004</v>
      </c>
      <c r="V27" s="1">
        <v>331387.59999999998</v>
      </c>
      <c r="X27" s="1">
        <v>324082</v>
      </c>
      <c r="Y27" s="1">
        <v>249193.8</v>
      </c>
      <c r="Z27" s="1">
        <v>75332.899999999994</v>
      </c>
      <c r="AB27" s="1">
        <v>83271.8</v>
      </c>
    </row>
    <row r="28" spans="1:28" x14ac:dyDescent="0.15">
      <c r="A28" t="s">
        <v>214</v>
      </c>
      <c r="B28" s="1">
        <v>342067.7</v>
      </c>
      <c r="C28" s="1">
        <v>193664.4</v>
      </c>
      <c r="D28" s="1">
        <v>190681.60000000001</v>
      </c>
      <c r="E28" s="1">
        <v>161627.9</v>
      </c>
      <c r="F28" s="1">
        <v>16813.2</v>
      </c>
      <c r="G28" s="1">
        <v>46005.8</v>
      </c>
      <c r="H28" s="1">
        <v>2192.9</v>
      </c>
      <c r="I28" s="1">
        <v>52188.5</v>
      </c>
      <c r="J28" s="1">
        <v>23202.6</v>
      </c>
      <c r="K28">
        <v>-847.2</v>
      </c>
      <c r="L28" s="1">
        <v>9050.2000000000007</v>
      </c>
      <c r="M28" s="1">
        <v>29191.8</v>
      </c>
      <c r="N28" s="1">
        <v>20141.599999999999</v>
      </c>
      <c r="O28">
        <v>-202.7</v>
      </c>
      <c r="Q28" s="1">
        <v>-3560.2</v>
      </c>
      <c r="R28" s="1">
        <v>338507.4</v>
      </c>
      <c r="S28" s="1">
        <v>1064.9000000000001</v>
      </c>
      <c r="T28" s="1">
        <v>6049.4</v>
      </c>
      <c r="U28" s="1">
        <v>4984.5</v>
      </c>
      <c r="V28" s="1">
        <v>339572.3</v>
      </c>
      <c r="X28" s="1">
        <v>332556.90000000002</v>
      </c>
      <c r="Y28" s="1">
        <v>258493.4</v>
      </c>
      <c r="Z28" s="1">
        <v>74341.5</v>
      </c>
      <c r="AB28" s="1">
        <v>85664</v>
      </c>
    </row>
    <row r="29" spans="1:28" x14ac:dyDescent="0.15">
      <c r="A29" t="s">
        <v>4</v>
      </c>
      <c r="B29" s="1">
        <v>348994.4</v>
      </c>
      <c r="C29" s="1">
        <v>196723</v>
      </c>
      <c r="D29" s="1">
        <v>193716</v>
      </c>
      <c r="E29" s="1">
        <v>164408.1</v>
      </c>
      <c r="F29" s="1">
        <v>17439.400000000001</v>
      </c>
      <c r="G29" s="1">
        <v>46646.2</v>
      </c>
      <c r="H29" s="1">
        <v>5030.2</v>
      </c>
      <c r="I29" s="1">
        <v>52527.6</v>
      </c>
      <c r="J29" s="1">
        <v>23827.599999999999</v>
      </c>
      <c r="K29" s="1">
        <v>-8990.4</v>
      </c>
      <c r="L29" s="1">
        <v>10464</v>
      </c>
      <c r="M29" s="1">
        <v>30280.3</v>
      </c>
      <c r="N29" s="1">
        <v>19816.3</v>
      </c>
      <c r="O29" s="1">
        <v>5326.8</v>
      </c>
      <c r="Q29" s="1">
        <v>-3827</v>
      </c>
      <c r="R29" s="1">
        <v>345167.4</v>
      </c>
      <c r="S29" s="1">
        <v>1427.4</v>
      </c>
      <c r="T29" s="1">
        <v>6325.8</v>
      </c>
      <c r="U29" s="1">
        <v>4898.3999999999996</v>
      </c>
      <c r="V29" s="1">
        <v>346594.8</v>
      </c>
      <c r="X29" s="1">
        <v>336969.4</v>
      </c>
      <c r="Y29" s="1">
        <v>267449.7</v>
      </c>
      <c r="Z29" s="1">
        <v>69451.199999999997</v>
      </c>
      <c r="AB29" s="1">
        <v>87452.2</v>
      </c>
    </row>
    <row r="30" spans="1:28" x14ac:dyDescent="0.15">
      <c r="A30" t="s">
        <v>3</v>
      </c>
      <c r="B30" s="1">
        <v>353561.2</v>
      </c>
      <c r="C30" s="1">
        <v>197356.1</v>
      </c>
      <c r="D30" s="1">
        <v>194323.3</v>
      </c>
      <c r="E30" s="1">
        <v>164871.29999999999</v>
      </c>
      <c r="F30" s="1">
        <v>17339.7</v>
      </c>
      <c r="G30" s="1">
        <v>49476.6</v>
      </c>
      <c r="H30" s="1">
        <v>1924.7</v>
      </c>
      <c r="I30" s="1">
        <v>53050.2</v>
      </c>
      <c r="J30" s="1">
        <v>23418.7</v>
      </c>
      <c r="K30" s="1">
        <v>-1021.3</v>
      </c>
      <c r="L30" s="1">
        <v>10514.5</v>
      </c>
      <c r="M30" s="1">
        <v>29644.799999999999</v>
      </c>
      <c r="N30" s="1">
        <v>19130.3</v>
      </c>
      <c r="O30" s="1">
        <v>1501.9</v>
      </c>
      <c r="Q30" s="1">
        <v>-3584.4</v>
      </c>
      <c r="R30" s="1">
        <v>349976.8</v>
      </c>
      <c r="S30" s="1">
        <v>1402.5</v>
      </c>
      <c r="T30" s="1">
        <v>6002.6</v>
      </c>
      <c r="U30" s="1">
        <v>4600.1000000000004</v>
      </c>
      <c r="V30" s="1">
        <v>351379.3</v>
      </c>
      <c r="X30" s="1">
        <v>341297.1</v>
      </c>
      <c r="Y30" s="1">
        <v>266229.8</v>
      </c>
      <c r="Z30" s="1">
        <v>75289.8</v>
      </c>
      <c r="AB30" s="1">
        <v>90084.800000000003</v>
      </c>
    </row>
    <row r="31" spans="1:28" x14ac:dyDescent="0.15">
      <c r="A31" t="s">
        <v>2</v>
      </c>
      <c r="B31" s="1">
        <v>358258</v>
      </c>
      <c r="C31" s="1">
        <v>201532.3</v>
      </c>
      <c r="D31" s="1">
        <v>198453</v>
      </c>
      <c r="E31" s="1">
        <v>168705.5</v>
      </c>
      <c r="F31" s="1">
        <v>16985.8</v>
      </c>
      <c r="G31" s="1">
        <v>50180.1</v>
      </c>
      <c r="H31" s="1">
        <v>1926.8</v>
      </c>
      <c r="I31" s="1">
        <v>53519.8</v>
      </c>
      <c r="J31" s="1">
        <v>23166.5</v>
      </c>
      <c r="K31" s="1">
        <v>-1029</v>
      </c>
      <c r="L31" s="1">
        <v>10501.9</v>
      </c>
      <c r="M31" s="1">
        <v>29591.7</v>
      </c>
      <c r="N31" s="1">
        <v>19089.900000000001</v>
      </c>
      <c r="O31" s="1">
        <v>1473.7</v>
      </c>
      <c r="Q31" s="1">
        <v>-2649.5</v>
      </c>
      <c r="R31" s="1">
        <v>355608.4</v>
      </c>
      <c r="S31" s="1">
        <v>1294.5</v>
      </c>
      <c r="T31" s="1">
        <v>5343.3</v>
      </c>
      <c r="U31" s="1">
        <v>4048.8</v>
      </c>
      <c r="V31" s="1">
        <v>356902.9</v>
      </c>
      <c r="X31" s="1">
        <v>346044.3</v>
      </c>
      <c r="Y31" s="1">
        <v>270733.90000000002</v>
      </c>
      <c r="Z31" s="1">
        <v>75484.399999999994</v>
      </c>
      <c r="AB31" s="1">
        <v>90327.1</v>
      </c>
    </row>
    <row r="32" spans="1:28" x14ac:dyDescent="0.15">
      <c r="A32" t="s">
        <v>213</v>
      </c>
      <c r="B32" s="1">
        <v>359682.6</v>
      </c>
      <c r="C32" s="1">
        <v>202093.6</v>
      </c>
      <c r="D32" s="1">
        <v>198950</v>
      </c>
      <c r="E32" s="1">
        <v>169055.8</v>
      </c>
      <c r="F32" s="1">
        <v>17322.599999999999</v>
      </c>
      <c r="G32" s="1">
        <v>49694.9</v>
      </c>
      <c r="H32" s="1">
        <v>3976.4</v>
      </c>
      <c r="I32" s="1">
        <v>53537.599999999999</v>
      </c>
      <c r="J32" s="1">
        <v>23431.4</v>
      </c>
      <c r="K32">
        <v>-922.2</v>
      </c>
      <c r="L32" s="1">
        <v>9004.2000000000007</v>
      </c>
      <c r="M32" s="1">
        <v>28062.5</v>
      </c>
      <c r="N32" s="1">
        <v>19058.2</v>
      </c>
      <c r="O32" s="1">
        <v>1544</v>
      </c>
      <c r="Q32" s="1">
        <v>-1267.4000000000001</v>
      </c>
      <c r="R32" s="1">
        <v>358415.2</v>
      </c>
      <c r="S32" s="1">
        <v>1172.7</v>
      </c>
      <c r="T32" s="1">
        <v>5354.1</v>
      </c>
      <c r="U32" s="1">
        <v>4181.5</v>
      </c>
      <c r="V32" s="1">
        <v>359587.8</v>
      </c>
      <c r="X32" s="1">
        <v>350014.6</v>
      </c>
      <c r="Y32" s="1">
        <v>274270.59999999998</v>
      </c>
      <c r="Z32" s="1">
        <v>75895.899999999994</v>
      </c>
      <c r="AB32" s="1">
        <v>90323.4</v>
      </c>
    </row>
    <row r="33" spans="1:28" x14ac:dyDescent="0.15">
      <c r="A33" t="s">
        <v>4</v>
      </c>
      <c r="B33" s="1">
        <v>358798.9</v>
      </c>
      <c r="C33" s="1">
        <v>203394.1</v>
      </c>
      <c r="D33" s="1">
        <v>200172.6</v>
      </c>
      <c r="E33" s="1">
        <v>170105.1</v>
      </c>
      <c r="F33" s="1">
        <v>17875.5</v>
      </c>
      <c r="G33" s="1">
        <v>51000.1</v>
      </c>
      <c r="H33" s="1">
        <v>1087.2</v>
      </c>
      <c r="I33" s="1">
        <v>53209.9</v>
      </c>
      <c r="J33" s="1">
        <v>24177.3</v>
      </c>
      <c r="K33">
        <v>842</v>
      </c>
      <c r="L33" s="1">
        <v>8398.4</v>
      </c>
      <c r="M33" s="1">
        <v>28663.200000000001</v>
      </c>
      <c r="N33" s="1">
        <v>20264.8</v>
      </c>
      <c r="O33" s="1">
        <v>-1185.5999999999999</v>
      </c>
      <c r="Q33" s="1">
        <v>2294.5</v>
      </c>
      <c r="R33" s="1">
        <v>361093.3</v>
      </c>
      <c r="S33" s="1">
        <v>1409.4</v>
      </c>
      <c r="T33" s="1">
        <v>5332.5</v>
      </c>
      <c r="U33" s="1">
        <v>3923.1</v>
      </c>
      <c r="V33" s="1">
        <v>362502.7</v>
      </c>
      <c r="X33" s="1">
        <v>350455.5</v>
      </c>
      <c r="Y33" s="1">
        <v>272977</v>
      </c>
      <c r="Z33" s="1">
        <v>77721.899999999994</v>
      </c>
      <c r="AB33" s="1">
        <v>92898</v>
      </c>
    </row>
    <row r="34" spans="1:28" x14ac:dyDescent="0.15">
      <c r="A34" t="s">
        <v>3</v>
      </c>
      <c r="B34" s="1">
        <v>360900.7</v>
      </c>
      <c r="C34" s="1">
        <v>206333.7</v>
      </c>
      <c r="D34" s="1">
        <v>203041.6</v>
      </c>
      <c r="E34" s="1">
        <v>172728</v>
      </c>
      <c r="F34" s="1">
        <v>18692.400000000001</v>
      </c>
      <c r="G34" s="1">
        <v>51186.9</v>
      </c>
      <c r="H34">
        <v>759.6</v>
      </c>
      <c r="I34" s="1">
        <v>54697.5</v>
      </c>
      <c r="J34" s="1">
        <v>24666.5</v>
      </c>
      <c r="K34">
        <v>-255.1</v>
      </c>
      <c r="L34" s="1">
        <v>7106.4</v>
      </c>
      <c r="M34" s="1">
        <v>28020.400000000001</v>
      </c>
      <c r="N34" s="1">
        <v>20914.099999999999</v>
      </c>
      <c r="O34" s="1">
        <v>-2287.1999999999998</v>
      </c>
      <c r="Q34" s="1">
        <v>4864</v>
      </c>
      <c r="R34" s="1">
        <v>365764.7</v>
      </c>
      <c r="S34" s="1">
        <v>1182.3</v>
      </c>
      <c r="T34" s="1">
        <v>5255</v>
      </c>
      <c r="U34" s="1">
        <v>4072.7</v>
      </c>
      <c r="V34" s="1">
        <v>366947</v>
      </c>
      <c r="X34" s="1">
        <v>354852.7</v>
      </c>
      <c r="Y34" s="1">
        <v>276250.5</v>
      </c>
      <c r="Z34" s="1">
        <v>78856.800000000003</v>
      </c>
      <c r="AB34" s="1">
        <v>94233.600000000006</v>
      </c>
    </row>
    <row r="35" spans="1:28" x14ac:dyDescent="0.15">
      <c r="A35" t="s">
        <v>2</v>
      </c>
      <c r="B35" s="1">
        <v>363747.2</v>
      </c>
      <c r="C35" s="1">
        <v>206862.5</v>
      </c>
      <c r="D35" s="1">
        <v>203533.3</v>
      </c>
      <c r="E35" s="1">
        <v>173068.7</v>
      </c>
      <c r="F35" s="1">
        <v>19326.3</v>
      </c>
      <c r="G35" s="1">
        <v>52053.3</v>
      </c>
      <c r="H35">
        <v>768.1</v>
      </c>
      <c r="I35" s="1">
        <v>57118.1</v>
      </c>
      <c r="J35" s="1">
        <v>24830.3</v>
      </c>
      <c r="K35" s="1">
        <v>-2844.1</v>
      </c>
      <c r="L35" s="1">
        <v>7126.3</v>
      </c>
      <c r="M35" s="1">
        <v>27986.400000000001</v>
      </c>
      <c r="N35" s="1">
        <v>20860.099999999999</v>
      </c>
      <c r="O35" s="1">
        <v>-1493.6</v>
      </c>
      <c r="Q35" s="1">
        <v>3967.8</v>
      </c>
      <c r="R35" s="1">
        <v>367714.9</v>
      </c>
      <c r="S35" s="1">
        <v>1341.1</v>
      </c>
      <c r="T35" s="1">
        <v>5962.8</v>
      </c>
      <c r="U35" s="1">
        <v>4621.6000000000004</v>
      </c>
      <c r="V35" s="1">
        <v>369056</v>
      </c>
      <c r="X35" s="1">
        <v>357562.5</v>
      </c>
      <c r="Y35" s="1">
        <v>278407.7</v>
      </c>
      <c r="Z35" s="1">
        <v>79407.899999999994</v>
      </c>
      <c r="AB35" s="1">
        <v>95858.3</v>
      </c>
    </row>
    <row r="36" spans="1:28" x14ac:dyDescent="0.15">
      <c r="A36" t="s">
        <v>212</v>
      </c>
      <c r="B36" s="1">
        <v>363486.3</v>
      </c>
      <c r="C36" s="1">
        <v>209690.2</v>
      </c>
      <c r="D36" s="1">
        <v>206356.1</v>
      </c>
      <c r="E36" s="1">
        <v>175649.8</v>
      </c>
      <c r="F36" s="1">
        <v>19706.599999999999</v>
      </c>
      <c r="G36" s="1">
        <v>51632.2</v>
      </c>
      <c r="H36">
        <v>-840.8</v>
      </c>
      <c r="I36" s="1">
        <v>55835.9</v>
      </c>
      <c r="J36" s="1">
        <v>24241.8</v>
      </c>
      <c r="K36" s="1">
        <v>-1607.1</v>
      </c>
      <c r="L36" s="1">
        <v>7323</v>
      </c>
      <c r="M36" s="1">
        <v>27826.9</v>
      </c>
      <c r="N36" s="1">
        <v>20503.900000000001</v>
      </c>
      <c r="O36" s="1">
        <v>-2495.5</v>
      </c>
      <c r="Q36" s="1">
        <v>3178.9</v>
      </c>
      <c r="R36" s="1">
        <v>366665.2</v>
      </c>
      <c r="S36" s="1">
        <v>1630.7</v>
      </c>
      <c r="T36" s="1">
        <v>6731.7</v>
      </c>
      <c r="U36" s="1">
        <v>5101</v>
      </c>
      <c r="V36" s="1">
        <v>368295.9</v>
      </c>
      <c r="X36" s="1">
        <v>356921.2</v>
      </c>
      <c r="Y36" s="1">
        <v>278654.59999999998</v>
      </c>
      <c r="Z36" s="1">
        <v>78480.7</v>
      </c>
      <c r="AB36" s="1">
        <v>95172</v>
      </c>
    </row>
    <row r="37" spans="1:28" x14ac:dyDescent="0.15">
      <c r="A37" t="s">
        <v>4</v>
      </c>
      <c r="B37" s="1">
        <v>371103.5</v>
      </c>
      <c r="C37" s="1">
        <v>211569.8</v>
      </c>
      <c r="D37" s="1">
        <v>208239.9</v>
      </c>
      <c r="E37" s="1">
        <v>177318.3</v>
      </c>
      <c r="F37" s="1">
        <v>21115.599999999999</v>
      </c>
      <c r="G37" s="1">
        <v>52798.1</v>
      </c>
      <c r="H37" s="1">
        <v>1373.9</v>
      </c>
      <c r="I37" s="1">
        <v>56825.7</v>
      </c>
      <c r="J37" s="1">
        <v>24562</v>
      </c>
      <c r="K37" s="1">
        <v>-1335.8</v>
      </c>
      <c r="L37" s="1">
        <v>6116.6</v>
      </c>
      <c r="M37" s="1">
        <v>27897.599999999999</v>
      </c>
      <c r="N37" s="1">
        <v>21780.9</v>
      </c>
      <c r="O37" s="1">
        <v>-1922.3</v>
      </c>
      <c r="Q37" s="1">
        <v>2487.1999999999998</v>
      </c>
      <c r="R37" s="1">
        <v>373590.7</v>
      </c>
      <c r="S37" s="1">
        <v>1680.6</v>
      </c>
      <c r="T37" s="1">
        <v>7060.9</v>
      </c>
      <c r="U37" s="1">
        <v>5380.3</v>
      </c>
      <c r="V37" s="1">
        <v>375271.3</v>
      </c>
      <c r="X37" s="1">
        <v>366160.9</v>
      </c>
      <c r="Y37" s="1">
        <v>286379.90000000002</v>
      </c>
      <c r="Z37" s="1">
        <v>79974.899999999994</v>
      </c>
      <c r="AB37" s="1">
        <v>97921.1</v>
      </c>
    </row>
    <row r="38" spans="1:28" x14ac:dyDescent="0.15">
      <c r="A38" t="s">
        <v>3</v>
      </c>
      <c r="B38" s="1">
        <v>378526.6</v>
      </c>
      <c r="C38" s="1">
        <v>214513.8</v>
      </c>
      <c r="D38" s="1">
        <v>211174.39999999999</v>
      </c>
      <c r="E38" s="1">
        <v>179989.7</v>
      </c>
      <c r="F38" s="1">
        <v>22769.200000000001</v>
      </c>
      <c r="G38" s="1">
        <v>54870.8</v>
      </c>
      <c r="H38" s="1">
        <v>1283.4000000000001</v>
      </c>
      <c r="I38" s="1">
        <v>57212.2</v>
      </c>
      <c r="J38" s="1">
        <v>25390.9</v>
      </c>
      <c r="K38" s="1">
        <v>-1137.5999999999999</v>
      </c>
      <c r="L38" s="1">
        <v>5656.6</v>
      </c>
      <c r="M38" s="1">
        <v>28300.7</v>
      </c>
      <c r="N38" s="1">
        <v>22644.1</v>
      </c>
      <c r="O38" s="1">
        <v>-2032.7</v>
      </c>
      <c r="Q38" s="1">
        <v>2031.5</v>
      </c>
      <c r="R38" s="1">
        <v>380558.1</v>
      </c>
      <c r="S38" s="1">
        <v>2680.8</v>
      </c>
      <c r="T38" s="1">
        <v>8685</v>
      </c>
      <c r="U38" s="1">
        <v>6004.2</v>
      </c>
      <c r="V38" s="1">
        <v>383238.9</v>
      </c>
      <c r="X38" s="1">
        <v>374204</v>
      </c>
      <c r="Y38" s="1">
        <v>293018.59999999998</v>
      </c>
      <c r="Z38" s="1">
        <v>81366.5</v>
      </c>
      <c r="AB38" s="1">
        <v>102338.1</v>
      </c>
    </row>
    <row r="39" spans="1:28" x14ac:dyDescent="0.15">
      <c r="A39" t="s">
        <v>2</v>
      </c>
      <c r="B39" s="1">
        <v>388272.9</v>
      </c>
      <c r="C39" s="1">
        <v>218444.3</v>
      </c>
      <c r="D39" s="1">
        <v>215074.1</v>
      </c>
      <c r="E39" s="1">
        <v>183582.4</v>
      </c>
      <c r="F39" s="1">
        <v>24515.1</v>
      </c>
      <c r="G39" s="1">
        <v>56146.5</v>
      </c>
      <c r="H39" s="1">
        <v>2450.1999999999998</v>
      </c>
      <c r="I39" s="1">
        <v>57191.199999999997</v>
      </c>
      <c r="J39" s="1">
        <v>27173.9</v>
      </c>
      <c r="K39" s="1">
        <v>-1028.4000000000001</v>
      </c>
      <c r="L39" s="1">
        <v>5158.8</v>
      </c>
      <c r="M39" s="1">
        <v>28619.5</v>
      </c>
      <c r="N39" s="1">
        <v>23460.7</v>
      </c>
      <c r="O39" s="1">
        <v>-1778.6</v>
      </c>
      <c r="Q39" s="1">
        <v>2551.8000000000002</v>
      </c>
      <c r="R39" s="1">
        <v>390824.7</v>
      </c>
      <c r="S39" s="1">
        <v>2688.7</v>
      </c>
      <c r="T39" s="1">
        <v>9212.7999999999993</v>
      </c>
      <c r="U39" s="1">
        <v>6524.1</v>
      </c>
      <c r="V39" s="1">
        <v>393513.4</v>
      </c>
      <c r="X39" s="1">
        <v>384710.8</v>
      </c>
      <c r="Y39" s="1">
        <v>301580.09999999998</v>
      </c>
      <c r="Z39" s="1">
        <v>83300.899999999994</v>
      </c>
      <c r="AB39" s="1">
        <v>106853.2</v>
      </c>
    </row>
    <row r="40" spans="1:28" x14ac:dyDescent="0.15">
      <c r="A40" t="s">
        <v>211</v>
      </c>
      <c r="B40" s="1">
        <v>397541.8</v>
      </c>
      <c r="C40" s="1">
        <v>220968.1</v>
      </c>
      <c r="D40" s="1">
        <v>217546.5</v>
      </c>
      <c r="E40" s="1">
        <v>185810.4</v>
      </c>
      <c r="F40" s="1">
        <v>25588.7</v>
      </c>
      <c r="G40" s="1">
        <v>58497.9</v>
      </c>
      <c r="H40" s="1">
        <v>4392.1000000000004</v>
      </c>
      <c r="I40" s="1">
        <v>58297.5</v>
      </c>
      <c r="J40" s="1">
        <v>27682.400000000001</v>
      </c>
      <c r="K40">
        <v>-718.6</v>
      </c>
      <c r="L40" s="1">
        <v>4044.4</v>
      </c>
      <c r="M40" s="1">
        <v>28776.3</v>
      </c>
      <c r="N40" s="1">
        <v>24731.9</v>
      </c>
      <c r="O40" s="1">
        <v>-1210.7</v>
      </c>
      <c r="Q40" s="1">
        <v>2968.2</v>
      </c>
      <c r="R40" s="1">
        <v>400510</v>
      </c>
      <c r="S40" s="1">
        <v>2398.9</v>
      </c>
      <c r="T40" s="1">
        <v>9527.2000000000007</v>
      </c>
      <c r="U40" s="1">
        <v>7128.3</v>
      </c>
      <c r="V40" s="1">
        <v>402908.8</v>
      </c>
      <c r="X40" s="1">
        <v>395519.3</v>
      </c>
      <c r="Y40" s="1">
        <v>310491</v>
      </c>
      <c r="Z40" s="1">
        <v>85183.8</v>
      </c>
      <c r="AB40" s="1">
        <v>110799.4</v>
      </c>
    </row>
    <row r="41" spans="1:28" x14ac:dyDescent="0.15">
      <c r="A41" t="s">
        <v>4</v>
      </c>
      <c r="B41" s="1">
        <v>396961.4</v>
      </c>
      <c r="C41" s="1">
        <v>224775.4</v>
      </c>
      <c r="D41" s="1">
        <v>221302.9</v>
      </c>
      <c r="E41" s="1">
        <v>189304</v>
      </c>
      <c r="F41" s="1">
        <v>24900.799999999999</v>
      </c>
      <c r="G41" s="1">
        <v>61167.5</v>
      </c>
      <c r="H41">
        <v>845.5</v>
      </c>
      <c r="I41" s="1">
        <v>58822.400000000001</v>
      </c>
      <c r="J41" s="1">
        <v>26865.200000000001</v>
      </c>
      <c r="K41" s="1">
        <v>-1245.5999999999999</v>
      </c>
      <c r="L41" s="1">
        <v>3316.3</v>
      </c>
      <c r="M41" s="1">
        <v>29228.7</v>
      </c>
      <c r="N41" s="1">
        <v>25912.400000000001</v>
      </c>
      <c r="O41" s="1">
        <v>-2485.9</v>
      </c>
      <c r="Q41" s="1">
        <v>2781.7</v>
      </c>
      <c r="R41" s="1">
        <v>399743.1</v>
      </c>
      <c r="S41" s="1">
        <v>1908.7</v>
      </c>
      <c r="T41" s="1">
        <v>9500.2000000000007</v>
      </c>
      <c r="U41" s="1">
        <v>7591.6</v>
      </c>
      <c r="V41" s="1">
        <v>401651.7</v>
      </c>
      <c r="X41" s="1">
        <v>395780.7</v>
      </c>
      <c r="Y41" s="1">
        <v>311495.3</v>
      </c>
      <c r="Z41" s="1">
        <v>84404.4</v>
      </c>
      <c r="AB41" s="1">
        <v>112335.8</v>
      </c>
    </row>
    <row r="42" spans="1:28" x14ac:dyDescent="0.15">
      <c r="A42" t="s">
        <v>3</v>
      </c>
      <c r="B42" s="1">
        <v>405817.4</v>
      </c>
      <c r="C42" s="1">
        <v>225229.5</v>
      </c>
      <c r="D42" s="1">
        <v>221715.4</v>
      </c>
      <c r="E42" s="1">
        <v>189513</v>
      </c>
      <c r="F42" s="1">
        <v>24330.6</v>
      </c>
      <c r="G42" s="1">
        <v>64934.3</v>
      </c>
      <c r="H42" s="1">
        <v>3161</v>
      </c>
      <c r="I42" s="1">
        <v>59306.3</v>
      </c>
      <c r="J42" s="1">
        <v>26943.200000000001</v>
      </c>
      <c r="K42" s="1">
        <v>-1154</v>
      </c>
      <c r="L42" s="1">
        <v>3721.1</v>
      </c>
      <c r="M42" s="1">
        <v>30944.2</v>
      </c>
      <c r="N42" s="1">
        <v>27223.1</v>
      </c>
      <c r="O42">
        <v>-654.70000000000005</v>
      </c>
      <c r="Q42" s="1">
        <v>2861.6</v>
      </c>
      <c r="R42" s="1">
        <v>408678.9</v>
      </c>
      <c r="S42" s="1">
        <v>2887.8</v>
      </c>
      <c r="T42" s="1">
        <v>11572.5</v>
      </c>
      <c r="U42" s="1">
        <v>8684.7000000000007</v>
      </c>
      <c r="V42" s="1">
        <v>411566.7</v>
      </c>
      <c r="X42" s="1">
        <v>404054.1</v>
      </c>
      <c r="Y42" s="1">
        <v>319086.7</v>
      </c>
      <c r="Z42" s="1">
        <v>85039.1</v>
      </c>
      <c r="AB42" s="1">
        <v>115982.5</v>
      </c>
    </row>
    <row r="43" spans="1:28" x14ac:dyDescent="0.15">
      <c r="A43" t="s">
        <v>2</v>
      </c>
      <c r="B43" s="1">
        <v>410094</v>
      </c>
      <c r="C43" s="1">
        <v>227548.6</v>
      </c>
      <c r="D43" s="1">
        <v>223989.8</v>
      </c>
      <c r="E43" s="1">
        <v>191562.2</v>
      </c>
      <c r="F43" s="1">
        <v>25054.5</v>
      </c>
      <c r="G43" s="1">
        <v>66842.600000000006</v>
      </c>
      <c r="H43" s="1">
        <v>2311.9</v>
      </c>
      <c r="I43" s="1">
        <v>59601</v>
      </c>
      <c r="J43" s="1">
        <v>26363</v>
      </c>
      <c r="K43">
        <v>-987.2</v>
      </c>
      <c r="L43" s="1">
        <v>4179.1000000000004</v>
      </c>
      <c r="M43" s="1">
        <v>31184.7</v>
      </c>
      <c r="N43" s="1">
        <v>27005.7</v>
      </c>
      <c r="O43">
        <v>-819.4</v>
      </c>
      <c r="Q43" s="1">
        <v>4060</v>
      </c>
      <c r="R43" s="1">
        <v>414154</v>
      </c>
      <c r="S43" s="1">
        <v>2465.5</v>
      </c>
      <c r="T43" s="1">
        <v>11975.5</v>
      </c>
      <c r="U43" s="1">
        <v>9510</v>
      </c>
      <c r="V43" s="1">
        <v>416619.5</v>
      </c>
      <c r="X43" s="1">
        <v>407803.7</v>
      </c>
      <c r="Y43" s="1">
        <v>322972.09999999998</v>
      </c>
      <c r="Z43" s="1">
        <v>84861.3</v>
      </c>
      <c r="AB43" s="1">
        <v>118114.4</v>
      </c>
    </row>
    <row r="44" spans="1:28" x14ac:dyDescent="0.15">
      <c r="A44" t="s">
        <v>210</v>
      </c>
      <c r="B44" s="1">
        <v>421158.5</v>
      </c>
      <c r="C44" s="1">
        <v>234416.9</v>
      </c>
      <c r="D44" s="1">
        <v>230810.1</v>
      </c>
      <c r="E44" s="1">
        <v>198004.4</v>
      </c>
      <c r="F44" s="1">
        <v>25255.4</v>
      </c>
      <c r="G44" s="1">
        <v>73116.899999999994</v>
      </c>
      <c r="H44" s="1">
        <v>1151.7</v>
      </c>
      <c r="I44" s="1">
        <v>60123.6</v>
      </c>
      <c r="J44" s="1">
        <v>26695</v>
      </c>
      <c r="K44">
        <v>-584.79999999999995</v>
      </c>
      <c r="L44" s="1">
        <v>2061.1999999999998</v>
      </c>
      <c r="M44" s="1">
        <v>32077</v>
      </c>
      <c r="N44" s="1">
        <v>30015.7</v>
      </c>
      <c r="O44" s="1">
        <v>-1077.4000000000001</v>
      </c>
      <c r="Q44" s="1">
        <v>4196</v>
      </c>
      <c r="R44" s="1">
        <v>425354.5</v>
      </c>
      <c r="S44" s="1">
        <v>2259.1</v>
      </c>
      <c r="T44" s="1">
        <v>12650</v>
      </c>
      <c r="U44" s="1">
        <v>10390.9</v>
      </c>
      <c r="V44" s="1">
        <v>427613.6</v>
      </c>
      <c r="X44" s="1">
        <v>421472.5</v>
      </c>
      <c r="Y44" s="1">
        <v>335371.8</v>
      </c>
      <c r="Z44" s="1">
        <v>86065.9</v>
      </c>
      <c r="AB44" s="1">
        <v>125299.2</v>
      </c>
    </row>
    <row r="45" spans="1:28" x14ac:dyDescent="0.15">
      <c r="A45" t="s">
        <v>4</v>
      </c>
      <c r="B45" s="1">
        <v>415659.3</v>
      </c>
      <c r="C45" s="1">
        <v>230202.8</v>
      </c>
      <c r="D45" s="1">
        <v>226543.9</v>
      </c>
      <c r="E45" s="1">
        <v>193660.6</v>
      </c>
      <c r="F45" s="1">
        <v>24525.1</v>
      </c>
      <c r="G45" s="1">
        <v>70137</v>
      </c>
      <c r="H45" s="1">
        <v>2996.7</v>
      </c>
      <c r="I45" s="1">
        <v>60535.7</v>
      </c>
      <c r="J45" s="1">
        <v>25825.7</v>
      </c>
      <c r="K45">
        <v>-772.5</v>
      </c>
      <c r="L45" s="1">
        <v>2550</v>
      </c>
      <c r="M45" s="1">
        <v>32871.4</v>
      </c>
      <c r="N45" s="1">
        <v>30321.4</v>
      </c>
      <c r="O45">
        <v>-341.3</v>
      </c>
      <c r="Q45" s="1">
        <v>2866.8</v>
      </c>
      <c r="R45" s="1">
        <v>418526.1</v>
      </c>
      <c r="S45" s="1">
        <v>1741.9</v>
      </c>
      <c r="T45" s="1">
        <v>13909.6</v>
      </c>
      <c r="U45" s="1">
        <v>12167.7</v>
      </c>
      <c r="V45" s="1">
        <v>420268</v>
      </c>
      <c r="X45" s="1">
        <v>415179.8</v>
      </c>
      <c r="Y45" s="1">
        <v>329783.8</v>
      </c>
      <c r="Z45" s="1">
        <v>85388.4</v>
      </c>
      <c r="AB45" s="1">
        <v>120643.9</v>
      </c>
    </row>
    <row r="46" spans="1:28" x14ac:dyDescent="0.15">
      <c r="A46" t="s">
        <v>3</v>
      </c>
      <c r="B46" s="1">
        <v>422932</v>
      </c>
      <c r="C46" s="1">
        <v>235341.8</v>
      </c>
      <c r="D46" s="1">
        <v>231630.1</v>
      </c>
      <c r="E46" s="1">
        <v>198414</v>
      </c>
      <c r="F46" s="1">
        <v>24337.200000000001</v>
      </c>
      <c r="G46" s="1">
        <v>72450.8</v>
      </c>
      <c r="H46" s="1">
        <v>2326.5</v>
      </c>
      <c r="I46" s="1">
        <v>60849.7</v>
      </c>
      <c r="J46" s="1">
        <v>26917.8</v>
      </c>
      <c r="K46">
        <v>-755.2</v>
      </c>
      <c r="L46" s="1">
        <v>2034.6</v>
      </c>
      <c r="M46" s="1">
        <v>33313.1</v>
      </c>
      <c r="N46" s="1">
        <v>31278.400000000001</v>
      </c>
      <c r="O46">
        <v>-571.29999999999995</v>
      </c>
      <c r="Q46" s="1">
        <v>2761.3</v>
      </c>
      <c r="R46" s="1">
        <v>425693.3</v>
      </c>
      <c r="S46" s="1">
        <v>3613.3</v>
      </c>
      <c r="T46" s="1">
        <v>16299.5</v>
      </c>
      <c r="U46" s="1">
        <v>12686.2</v>
      </c>
      <c r="V46" s="1">
        <v>429306.6</v>
      </c>
      <c r="X46" s="1">
        <v>423135.8</v>
      </c>
      <c r="Y46" s="1">
        <v>336271</v>
      </c>
      <c r="Z46" s="1">
        <v>86854.5</v>
      </c>
      <c r="AB46" s="1">
        <v>123968.2</v>
      </c>
    </row>
    <row r="47" spans="1:28" x14ac:dyDescent="0.15">
      <c r="A47" t="s">
        <v>2</v>
      </c>
      <c r="B47" s="1">
        <v>436035.5</v>
      </c>
      <c r="C47" s="1">
        <v>241821.4</v>
      </c>
      <c r="D47" s="1">
        <v>238072.1</v>
      </c>
      <c r="E47" s="1">
        <v>204486.7</v>
      </c>
      <c r="F47" s="1">
        <v>24565</v>
      </c>
      <c r="G47" s="1">
        <v>76048.2</v>
      </c>
      <c r="H47" s="1">
        <v>4198</v>
      </c>
      <c r="I47" s="1">
        <v>61373.5</v>
      </c>
      <c r="J47" s="1">
        <v>27296.3</v>
      </c>
      <c r="K47">
        <v>-509</v>
      </c>
      <c r="L47" s="1">
        <v>1164.9000000000001</v>
      </c>
      <c r="M47" s="1">
        <v>33306.800000000003</v>
      </c>
      <c r="N47" s="1">
        <v>32141.9</v>
      </c>
      <c r="O47">
        <v>77.3</v>
      </c>
      <c r="Q47" s="1">
        <v>2935.9</v>
      </c>
      <c r="R47" s="1">
        <v>438971.4</v>
      </c>
      <c r="S47" s="1">
        <v>4123.6000000000004</v>
      </c>
      <c r="T47" s="1">
        <v>18258.2</v>
      </c>
      <c r="U47" s="1">
        <v>14134.6</v>
      </c>
      <c r="V47" s="1">
        <v>443095</v>
      </c>
      <c r="X47" s="1">
        <v>437513.4</v>
      </c>
      <c r="Y47" s="1">
        <v>349458.2</v>
      </c>
      <c r="Z47" s="1">
        <v>87977</v>
      </c>
      <c r="AB47" s="1">
        <v>128357.7</v>
      </c>
    </row>
    <row r="48" spans="1:28" x14ac:dyDescent="0.15">
      <c r="A48" t="s">
        <v>209</v>
      </c>
      <c r="B48" s="1">
        <v>433961</v>
      </c>
      <c r="C48" s="1">
        <v>240969.1</v>
      </c>
      <c r="D48" s="1">
        <v>237198.8</v>
      </c>
      <c r="E48" s="1">
        <v>203443.5</v>
      </c>
      <c r="F48" s="1">
        <v>24822.7</v>
      </c>
      <c r="G48" s="1">
        <v>76338</v>
      </c>
      <c r="H48" s="1">
        <v>1426</v>
      </c>
      <c r="I48" s="1">
        <v>61724.4</v>
      </c>
      <c r="J48" s="1">
        <v>28309.599999999999</v>
      </c>
      <c r="K48">
        <v>-486.2</v>
      </c>
      <c r="L48" s="1">
        <v>1510.9</v>
      </c>
      <c r="M48" s="1">
        <v>34435</v>
      </c>
      <c r="N48" s="1">
        <v>32924.1</v>
      </c>
      <c r="O48">
        <v>-653.4</v>
      </c>
      <c r="Q48" s="1">
        <v>2377.3000000000002</v>
      </c>
      <c r="R48" s="1">
        <v>436338.3</v>
      </c>
      <c r="S48" s="1">
        <v>4378.8</v>
      </c>
      <c r="T48" s="1">
        <v>19107.400000000001</v>
      </c>
      <c r="U48" s="1">
        <v>14728.6</v>
      </c>
      <c r="V48" s="1">
        <v>440717</v>
      </c>
      <c r="X48" s="1">
        <v>434837.3</v>
      </c>
      <c r="Y48" s="1">
        <v>345405.3</v>
      </c>
      <c r="Z48" s="1">
        <v>89409.8</v>
      </c>
      <c r="AB48" s="1">
        <v>129853</v>
      </c>
    </row>
    <row r="49" spans="1:28" x14ac:dyDescent="0.15">
      <c r="A49" t="s">
        <v>4</v>
      </c>
      <c r="B49" s="1">
        <v>447648</v>
      </c>
      <c r="C49" s="1">
        <v>249196.1</v>
      </c>
      <c r="D49" s="1">
        <v>245420</v>
      </c>
      <c r="E49" s="1">
        <v>211255.2</v>
      </c>
      <c r="F49" s="1">
        <v>25350.799999999999</v>
      </c>
      <c r="G49" s="1">
        <v>79207.8</v>
      </c>
      <c r="H49" s="1">
        <v>2335.9</v>
      </c>
      <c r="I49" s="1">
        <v>62662.3</v>
      </c>
      <c r="J49" s="1">
        <v>27743.8</v>
      </c>
      <c r="K49">
        <v>-527.9</v>
      </c>
      <c r="L49" s="1">
        <v>1965.6</v>
      </c>
      <c r="M49" s="1">
        <v>35243.9</v>
      </c>
      <c r="N49" s="1">
        <v>33278.300000000003</v>
      </c>
      <c r="O49">
        <v>-286.39999999999998</v>
      </c>
      <c r="Q49" s="1">
        <v>2007.3</v>
      </c>
      <c r="R49" s="1">
        <v>449655.2</v>
      </c>
      <c r="S49" s="1">
        <v>2368.4</v>
      </c>
      <c r="T49" s="1">
        <v>19476.099999999999</v>
      </c>
      <c r="U49" s="1">
        <v>17107.7</v>
      </c>
      <c r="V49" s="1">
        <v>452023.6</v>
      </c>
      <c r="X49" s="1">
        <v>448093.9</v>
      </c>
      <c r="Y49" s="1">
        <v>358329.7</v>
      </c>
      <c r="Z49" s="1">
        <v>89687.8</v>
      </c>
      <c r="AB49" s="1">
        <v>132802.4</v>
      </c>
    </row>
    <row r="50" spans="1:28" x14ac:dyDescent="0.15">
      <c r="A50" t="s">
        <v>3</v>
      </c>
      <c r="B50" s="1">
        <v>455153.9</v>
      </c>
      <c r="C50" s="1">
        <v>251555.3</v>
      </c>
      <c r="D50" s="1">
        <v>247767.7</v>
      </c>
      <c r="E50" s="1">
        <v>213343.7</v>
      </c>
      <c r="F50" s="1">
        <v>26220.3</v>
      </c>
      <c r="G50" s="1">
        <v>81590.899999999994</v>
      </c>
      <c r="H50" s="1">
        <v>2820.7</v>
      </c>
      <c r="I50" s="1">
        <v>62834</v>
      </c>
      <c r="J50" s="1">
        <v>28119.5</v>
      </c>
      <c r="K50">
        <v>-29</v>
      </c>
      <c r="L50" s="1">
        <v>2121.5</v>
      </c>
      <c r="M50" s="1">
        <v>35000.6</v>
      </c>
      <c r="N50" s="1">
        <v>32879.1</v>
      </c>
      <c r="O50">
        <v>-79.3</v>
      </c>
      <c r="Q50" s="1">
        <v>1455.3</v>
      </c>
      <c r="R50" s="1">
        <v>456609.3</v>
      </c>
      <c r="S50" s="1">
        <v>2280.6</v>
      </c>
      <c r="T50" s="1">
        <v>17922</v>
      </c>
      <c r="U50" s="1">
        <v>15641.3</v>
      </c>
      <c r="V50" s="1">
        <v>458889.9</v>
      </c>
      <c r="X50" s="1">
        <v>455572.5</v>
      </c>
      <c r="Y50" s="1">
        <v>364797.5</v>
      </c>
      <c r="Z50" s="1">
        <v>90687.8</v>
      </c>
      <c r="AB50" s="1">
        <v>136448.70000000001</v>
      </c>
    </row>
    <row r="51" spans="1:28" x14ac:dyDescent="0.15">
      <c r="A51" t="s">
        <v>2</v>
      </c>
      <c r="B51" s="1">
        <v>454289.2</v>
      </c>
      <c r="C51" s="1">
        <v>249187.1</v>
      </c>
      <c r="D51" s="1">
        <v>245348.2</v>
      </c>
      <c r="E51" s="1">
        <v>210786</v>
      </c>
      <c r="F51" s="1">
        <v>26160.400000000001</v>
      </c>
      <c r="G51" s="1">
        <v>82908.800000000003</v>
      </c>
      <c r="H51" s="1">
        <v>1912.9</v>
      </c>
      <c r="I51" s="1">
        <v>63723.6</v>
      </c>
      <c r="J51" s="1">
        <v>29169</v>
      </c>
      <c r="K51">
        <v>-320.3</v>
      </c>
      <c r="L51" s="1">
        <v>1614.3</v>
      </c>
      <c r="M51" s="1">
        <v>36296.800000000003</v>
      </c>
      <c r="N51" s="1">
        <v>34682.5</v>
      </c>
      <c r="O51">
        <v>-66.5</v>
      </c>
      <c r="Q51">
        <v>207.7</v>
      </c>
      <c r="R51" s="1">
        <v>454496.9</v>
      </c>
      <c r="S51" s="1">
        <v>2254.1</v>
      </c>
      <c r="T51" s="1">
        <v>17753.900000000001</v>
      </c>
      <c r="U51" s="1">
        <v>15499.8</v>
      </c>
      <c r="V51" s="1">
        <v>456751.1</v>
      </c>
      <c r="X51" s="1">
        <v>455160.5</v>
      </c>
      <c r="Y51" s="1">
        <v>362711</v>
      </c>
      <c r="Z51" s="1">
        <v>92405.8</v>
      </c>
      <c r="AB51" s="1">
        <v>138785.20000000001</v>
      </c>
    </row>
    <row r="52" spans="1:28" x14ac:dyDescent="0.15">
      <c r="A52" t="s">
        <v>208</v>
      </c>
      <c r="B52" s="1">
        <v>458247.5</v>
      </c>
      <c r="C52" s="1">
        <v>250079.7</v>
      </c>
      <c r="D52" s="1">
        <v>246147.3</v>
      </c>
      <c r="E52" s="1">
        <v>211371.9</v>
      </c>
      <c r="F52" s="1">
        <v>25962</v>
      </c>
      <c r="G52" s="1">
        <v>85319.1</v>
      </c>
      <c r="H52">
        <v>722.8</v>
      </c>
      <c r="I52" s="1">
        <v>64584.5</v>
      </c>
      <c r="J52" s="1">
        <v>28309.200000000001</v>
      </c>
      <c r="K52">
        <v>-758.5</v>
      </c>
      <c r="L52" s="1">
        <v>3676.4</v>
      </c>
      <c r="M52" s="1">
        <v>36315.599999999999</v>
      </c>
      <c r="N52" s="1">
        <v>32639.200000000001</v>
      </c>
      <c r="O52">
        <v>352.3</v>
      </c>
      <c r="Q52" s="1">
        <v>1274.7</v>
      </c>
      <c r="R52" s="1">
        <v>459522.2</v>
      </c>
      <c r="S52" s="1">
        <v>3504.2</v>
      </c>
      <c r="T52" s="1">
        <v>19223.599999999999</v>
      </c>
      <c r="U52" s="1">
        <v>15719.4</v>
      </c>
      <c r="V52" s="1">
        <v>463026.4</v>
      </c>
      <c r="X52" s="1">
        <v>456548.5</v>
      </c>
      <c r="Y52" s="1">
        <v>364542.3</v>
      </c>
      <c r="Z52" s="1">
        <v>91948.1</v>
      </c>
      <c r="AB52" s="1">
        <v>140307.5</v>
      </c>
    </row>
    <row r="53" spans="1:28" x14ac:dyDescent="0.15">
      <c r="A53" t="s">
        <v>4</v>
      </c>
      <c r="B53" s="1">
        <v>463684.2</v>
      </c>
      <c r="C53" s="1">
        <v>253767.5</v>
      </c>
      <c r="D53" s="1">
        <v>249751.6</v>
      </c>
      <c r="E53" s="1">
        <v>214714.5</v>
      </c>
      <c r="F53" s="1">
        <v>25010.3</v>
      </c>
      <c r="G53" s="1">
        <v>83461.3</v>
      </c>
      <c r="H53" s="1">
        <v>4411.5</v>
      </c>
      <c r="I53" s="1">
        <v>64794.2</v>
      </c>
      <c r="J53" s="1">
        <v>27582.7</v>
      </c>
      <c r="K53">
        <v>-230.4</v>
      </c>
      <c r="L53" s="1">
        <v>3798.8</v>
      </c>
      <c r="M53" s="1">
        <v>36462.9</v>
      </c>
      <c r="N53" s="1">
        <v>32664.1</v>
      </c>
      <c r="O53" s="1">
        <v>1088.2</v>
      </c>
      <c r="Q53" s="1">
        <v>2181.5</v>
      </c>
      <c r="R53" s="1">
        <v>465865.7</v>
      </c>
      <c r="S53" s="1">
        <v>2735.3</v>
      </c>
      <c r="T53" s="1">
        <v>19403.3</v>
      </c>
      <c r="U53" s="1">
        <v>16668</v>
      </c>
      <c r="V53" s="1">
        <v>468601</v>
      </c>
      <c r="X53" s="1">
        <v>461894.9</v>
      </c>
      <c r="Y53" s="1">
        <v>369965.1</v>
      </c>
      <c r="Z53" s="1">
        <v>91850.9</v>
      </c>
      <c r="AB53" s="1">
        <v>136797.70000000001</v>
      </c>
    </row>
    <row r="54" spans="1:28" x14ac:dyDescent="0.15">
      <c r="A54" t="s">
        <v>3</v>
      </c>
      <c r="B54" s="1">
        <v>462657.7</v>
      </c>
      <c r="C54" s="1">
        <v>252994.6</v>
      </c>
      <c r="D54" s="1">
        <v>248910.9</v>
      </c>
      <c r="E54" s="1">
        <v>213719.2</v>
      </c>
      <c r="F54" s="1">
        <v>23663.3</v>
      </c>
      <c r="G54" s="1">
        <v>83205.2</v>
      </c>
      <c r="H54" s="1">
        <v>3778.9</v>
      </c>
      <c r="I54" s="1">
        <v>65542.600000000006</v>
      </c>
      <c r="J54" s="1">
        <v>29021.4</v>
      </c>
      <c r="K54">
        <v>-462.8</v>
      </c>
      <c r="L54" s="1">
        <v>3874.2</v>
      </c>
      <c r="M54" s="1">
        <v>37332.9</v>
      </c>
      <c r="N54" s="1">
        <v>33458.6</v>
      </c>
      <c r="O54" s="1">
        <v>1040.2</v>
      </c>
      <c r="Q54" s="1">
        <v>2567</v>
      </c>
      <c r="R54" s="1">
        <v>465224.7</v>
      </c>
      <c r="S54" s="1">
        <v>3178.5</v>
      </c>
      <c r="T54" s="1">
        <v>19804.3</v>
      </c>
      <c r="U54" s="1">
        <v>16625.8</v>
      </c>
      <c r="V54" s="1">
        <v>468403.20000000001</v>
      </c>
      <c r="X54" s="1">
        <v>460721.7</v>
      </c>
      <c r="Y54" s="1">
        <v>366783.3</v>
      </c>
      <c r="Z54" s="1">
        <v>93890.6</v>
      </c>
      <c r="AB54" s="1">
        <v>136695.9</v>
      </c>
    </row>
    <row r="55" spans="1:28" x14ac:dyDescent="0.15">
      <c r="A55" t="s">
        <v>2</v>
      </c>
      <c r="B55" s="1">
        <v>465907.1</v>
      </c>
      <c r="C55" s="1">
        <v>256042.3</v>
      </c>
      <c r="D55" s="1">
        <v>251865.9</v>
      </c>
      <c r="E55" s="1">
        <v>216431.9</v>
      </c>
      <c r="F55" s="1">
        <v>22781.4</v>
      </c>
      <c r="G55" s="1">
        <v>82752.600000000006</v>
      </c>
      <c r="H55" s="1">
        <v>2081.6</v>
      </c>
      <c r="I55" s="1">
        <v>66201.5</v>
      </c>
      <c r="J55" s="1">
        <v>30990.3</v>
      </c>
      <c r="K55">
        <v>-292.60000000000002</v>
      </c>
      <c r="L55" s="1">
        <v>4720</v>
      </c>
      <c r="M55" s="1">
        <v>38217.300000000003</v>
      </c>
      <c r="N55" s="1">
        <v>33497.300000000003</v>
      </c>
      <c r="O55">
        <v>630</v>
      </c>
      <c r="Q55" s="1">
        <v>2690</v>
      </c>
      <c r="R55" s="1">
        <v>468597.1</v>
      </c>
      <c r="S55" s="1">
        <v>2887.1</v>
      </c>
      <c r="T55" s="1">
        <v>19029.7</v>
      </c>
      <c r="U55" s="1">
        <v>16142.6</v>
      </c>
      <c r="V55" s="1">
        <v>471484.2</v>
      </c>
      <c r="X55" s="1">
        <v>462886.2</v>
      </c>
      <c r="Y55" s="1">
        <v>366113.8</v>
      </c>
      <c r="Z55" s="1">
        <v>96758</v>
      </c>
      <c r="AB55" s="1">
        <v>137320.5</v>
      </c>
    </row>
    <row r="56" spans="1:28" x14ac:dyDescent="0.15">
      <c r="A56" t="s">
        <v>207</v>
      </c>
      <c r="B56" s="1">
        <v>466052</v>
      </c>
      <c r="C56" s="1">
        <v>259785.5</v>
      </c>
      <c r="D56" s="1">
        <v>255490.2</v>
      </c>
      <c r="E56" s="1">
        <v>219798.5</v>
      </c>
      <c r="F56" s="1">
        <v>22717.5</v>
      </c>
      <c r="G56" s="1">
        <v>79103.899999999994</v>
      </c>
      <c r="H56" s="1">
        <v>1499.8</v>
      </c>
      <c r="I56" s="1">
        <v>66344.399999999994</v>
      </c>
      <c r="J56" s="1">
        <v>31721.599999999999</v>
      </c>
      <c r="K56">
        <v>-443.6</v>
      </c>
      <c r="L56" s="1">
        <v>5259.2</v>
      </c>
      <c r="M56" s="1">
        <v>38381.599999999999</v>
      </c>
      <c r="N56" s="1">
        <v>33122.300000000003</v>
      </c>
      <c r="O56">
        <v>63.7</v>
      </c>
      <c r="Q56" s="1">
        <v>3172</v>
      </c>
      <c r="R56" s="1">
        <v>469224</v>
      </c>
      <c r="S56" s="1">
        <v>3216.3</v>
      </c>
      <c r="T56" s="1">
        <v>18336.400000000001</v>
      </c>
      <c r="U56" s="1">
        <v>15120.1</v>
      </c>
      <c r="V56" s="1">
        <v>472440.3</v>
      </c>
      <c r="X56" s="1">
        <v>462389.9</v>
      </c>
      <c r="Y56" s="1">
        <v>364844.2</v>
      </c>
      <c r="Z56" s="1">
        <v>97539.1</v>
      </c>
      <c r="AB56" s="1">
        <v>134167</v>
      </c>
    </row>
    <row r="57" spans="1:28" x14ac:dyDescent="0.15">
      <c r="A57" t="s">
        <v>4</v>
      </c>
      <c r="B57" s="1">
        <v>467683.9</v>
      </c>
      <c r="C57" s="1">
        <v>258528.9</v>
      </c>
      <c r="D57" s="1">
        <v>254090.1</v>
      </c>
      <c r="E57" s="1">
        <v>218251.9</v>
      </c>
      <c r="F57" s="1">
        <v>23217.3</v>
      </c>
      <c r="G57" s="1">
        <v>79226.600000000006</v>
      </c>
      <c r="H57">
        <v>503.8</v>
      </c>
      <c r="I57" s="1">
        <v>66447.100000000006</v>
      </c>
      <c r="J57" s="1">
        <v>34740.300000000003</v>
      </c>
      <c r="K57">
        <v>-381.6</v>
      </c>
      <c r="L57" s="1">
        <v>5422.3</v>
      </c>
      <c r="M57" s="1">
        <v>38542.300000000003</v>
      </c>
      <c r="N57" s="1">
        <v>33120</v>
      </c>
      <c r="O57">
        <v>-20.7</v>
      </c>
      <c r="Q57" s="1">
        <v>2919.9</v>
      </c>
      <c r="R57" s="1">
        <v>470603.7</v>
      </c>
      <c r="S57" s="1">
        <v>3935.5</v>
      </c>
      <c r="T57" s="1">
        <v>18333</v>
      </c>
      <c r="U57" s="1">
        <v>14397.5</v>
      </c>
      <c r="V57" s="1">
        <v>474539.2</v>
      </c>
      <c r="X57" s="1">
        <v>463849.4</v>
      </c>
      <c r="Y57" s="1">
        <v>362989.8</v>
      </c>
      <c r="Z57" s="1">
        <v>100881.5</v>
      </c>
      <c r="AB57" s="1">
        <v>137686.39999999999</v>
      </c>
    </row>
    <row r="58" spans="1:28" x14ac:dyDescent="0.15">
      <c r="A58" t="s">
        <v>3</v>
      </c>
      <c r="B58" s="1">
        <v>468234.2</v>
      </c>
      <c r="C58" s="1">
        <v>258609.6</v>
      </c>
      <c r="D58" s="1">
        <v>254039.3</v>
      </c>
      <c r="E58" s="1">
        <v>218023.7</v>
      </c>
      <c r="F58" s="1">
        <v>23038.5</v>
      </c>
      <c r="G58" s="1">
        <v>77635.7</v>
      </c>
      <c r="H58" s="1">
        <v>1094.2</v>
      </c>
      <c r="I58" s="1">
        <v>67245.8</v>
      </c>
      <c r="J58" s="1">
        <v>34797.599999999999</v>
      </c>
      <c r="K58">
        <v>-432.9</v>
      </c>
      <c r="L58" s="1">
        <v>6186.8</v>
      </c>
      <c r="M58" s="1">
        <v>38699.4</v>
      </c>
      <c r="N58" s="1">
        <v>32512.6</v>
      </c>
      <c r="O58">
        <v>58.9</v>
      </c>
      <c r="Q58" s="1">
        <v>2536.3000000000002</v>
      </c>
      <c r="R58" s="1">
        <v>470770.5</v>
      </c>
      <c r="S58" s="1">
        <v>3947.5</v>
      </c>
      <c r="T58" s="1">
        <v>17941</v>
      </c>
      <c r="U58" s="1">
        <v>13993.6</v>
      </c>
      <c r="V58" s="1">
        <v>474717.9</v>
      </c>
      <c r="X58" s="1">
        <v>463512.8</v>
      </c>
      <c r="Y58" s="1">
        <v>361865.9</v>
      </c>
      <c r="Z58" s="1">
        <v>101673</v>
      </c>
      <c r="AB58" s="1">
        <v>135918.20000000001</v>
      </c>
    </row>
    <row r="59" spans="1:28" x14ac:dyDescent="0.15">
      <c r="A59" t="s">
        <v>2</v>
      </c>
      <c r="B59" s="1">
        <v>465249.2</v>
      </c>
      <c r="C59" s="1">
        <v>257574.5</v>
      </c>
      <c r="D59" s="1">
        <v>252930.1</v>
      </c>
      <c r="E59" s="1">
        <v>216755.7</v>
      </c>
      <c r="F59" s="1">
        <v>22742.1</v>
      </c>
      <c r="G59" s="1">
        <v>74469.899999999994</v>
      </c>
      <c r="H59">
        <v>996.2</v>
      </c>
      <c r="I59" s="1">
        <v>68098.399999999994</v>
      </c>
      <c r="J59" s="1">
        <v>34657.300000000003</v>
      </c>
      <c r="K59">
        <v>-143.6</v>
      </c>
      <c r="L59" s="1">
        <v>7057.2</v>
      </c>
      <c r="M59" s="1">
        <v>39210.5</v>
      </c>
      <c r="N59" s="1">
        <v>32153.3</v>
      </c>
      <c r="O59">
        <v>-202.7</v>
      </c>
      <c r="Q59" s="1">
        <v>2729.2</v>
      </c>
      <c r="R59" s="1">
        <v>467978.5</v>
      </c>
      <c r="S59" s="1">
        <v>4613.2</v>
      </c>
      <c r="T59" s="1">
        <v>18046.5</v>
      </c>
      <c r="U59" s="1">
        <v>13433.3</v>
      </c>
      <c r="V59" s="1">
        <v>472591.7</v>
      </c>
      <c r="X59" s="1">
        <v>459454.8</v>
      </c>
      <c r="Y59" s="1">
        <v>356890.9</v>
      </c>
      <c r="Z59" s="1">
        <v>102602.4</v>
      </c>
      <c r="AB59" s="1">
        <v>132205</v>
      </c>
    </row>
    <row r="60" spans="1:28" x14ac:dyDescent="0.15">
      <c r="A60" t="s">
        <v>206</v>
      </c>
      <c r="B60" s="1">
        <v>470491.9</v>
      </c>
      <c r="C60" s="1">
        <v>261227.6</v>
      </c>
      <c r="D60" s="1">
        <v>256567.8</v>
      </c>
      <c r="E60" s="1">
        <v>220133.5</v>
      </c>
      <c r="F60" s="1">
        <v>22249.1</v>
      </c>
      <c r="G60" s="1">
        <v>76787.600000000006</v>
      </c>
      <c r="H60" s="1">
        <v>-1628.3</v>
      </c>
      <c r="I60" s="1">
        <v>68424.800000000003</v>
      </c>
      <c r="J60" s="1">
        <v>36712</v>
      </c>
      <c r="K60">
        <v>34.700000000000003</v>
      </c>
      <c r="L60" s="1">
        <v>7303.8</v>
      </c>
      <c r="M60" s="1">
        <v>39637.1</v>
      </c>
      <c r="N60" s="1">
        <v>32333.3</v>
      </c>
      <c r="O60">
        <v>-619.6</v>
      </c>
      <c r="Q60" s="1">
        <v>2817.9</v>
      </c>
      <c r="R60" s="1">
        <v>473309.7</v>
      </c>
      <c r="S60" s="1">
        <v>4692.2</v>
      </c>
      <c r="T60" s="1">
        <v>18036.3</v>
      </c>
      <c r="U60" s="1">
        <v>13344.1</v>
      </c>
      <c r="V60" s="1">
        <v>478001.9</v>
      </c>
      <c r="X60" s="1">
        <v>464484.3</v>
      </c>
      <c r="Y60" s="1">
        <v>359298.9</v>
      </c>
      <c r="Z60" s="1">
        <v>105220</v>
      </c>
      <c r="AB60" s="1">
        <v>136165.20000000001</v>
      </c>
    </row>
    <row r="61" spans="1:28" x14ac:dyDescent="0.15">
      <c r="A61" t="s">
        <v>4</v>
      </c>
      <c r="B61" s="1">
        <v>467513</v>
      </c>
      <c r="C61" s="1">
        <v>259349.9</v>
      </c>
      <c r="D61" s="1">
        <v>254656.6</v>
      </c>
      <c r="E61" s="1">
        <v>218070.39999999999</v>
      </c>
      <c r="F61" s="1">
        <v>22483.1</v>
      </c>
      <c r="G61" s="1">
        <v>71448.100000000006</v>
      </c>
      <c r="H61" s="1">
        <v>1301.9000000000001</v>
      </c>
      <c r="I61" s="1">
        <v>68879.899999999994</v>
      </c>
      <c r="J61" s="1">
        <v>37924.300000000003</v>
      </c>
      <c r="K61">
        <v>-322</v>
      </c>
      <c r="L61" s="1">
        <v>6928.9</v>
      </c>
      <c r="M61" s="1">
        <v>38851</v>
      </c>
      <c r="N61" s="1">
        <v>31922.1</v>
      </c>
      <c r="O61">
        <v>-481.1</v>
      </c>
      <c r="Q61" s="1">
        <v>2705.8</v>
      </c>
      <c r="R61" s="1">
        <v>470218.8</v>
      </c>
      <c r="S61" s="1">
        <v>3854.9</v>
      </c>
      <c r="T61" s="1">
        <v>16275.6</v>
      </c>
      <c r="U61" s="1">
        <v>12420.8</v>
      </c>
      <c r="V61" s="1">
        <v>474073.7</v>
      </c>
      <c r="X61" s="1">
        <v>461970.7</v>
      </c>
      <c r="Y61" s="1">
        <v>355380.5</v>
      </c>
      <c r="Z61" s="1">
        <v>106624.5</v>
      </c>
      <c r="AB61" s="1">
        <v>132004.1</v>
      </c>
    </row>
    <row r="62" spans="1:28" x14ac:dyDescent="0.15">
      <c r="A62" t="s">
        <v>3</v>
      </c>
      <c r="B62" s="1">
        <v>464156.9</v>
      </c>
      <c r="C62" s="1">
        <v>259255.4</v>
      </c>
      <c r="D62" s="1">
        <v>254505.8</v>
      </c>
      <c r="E62" s="1">
        <v>217653.2</v>
      </c>
      <c r="F62" s="1">
        <v>23414.3</v>
      </c>
      <c r="G62" s="1">
        <v>67611.399999999994</v>
      </c>
      <c r="H62">
        <v>702.7</v>
      </c>
      <c r="I62" s="1">
        <v>69588.2</v>
      </c>
      <c r="J62" s="1">
        <v>38216.9</v>
      </c>
      <c r="K62">
        <v>-191.5</v>
      </c>
      <c r="L62" s="1">
        <v>6624.1</v>
      </c>
      <c r="M62" s="1">
        <v>38866.9</v>
      </c>
      <c r="N62" s="1">
        <v>32242.799999999999</v>
      </c>
      <c r="O62" s="1">
        <v>-1064.5999999999999</v>
      </c>
      <c r="Q62" s="1">
        <v>3556.8</v>
      </c>
      <c r="R62" s="1">
        <v>467713.7</v>
      </c>
      <c r="S62" s="1">
        <v>3300.2</v>
      </c>
      <c r="T62" s="1">
        <v>15131.2</v>
      </c>
      <c r="U62" s="1">
        <v>11831</v>
      </c>
      <c r="V62" s="1">
        <v>471013.9</v>
      </c>
      <c r="X62" s="1">
        <v>458901.5</v>
      </c>
      <c r="Y62" s="1">
        <v>351205.7</v>
      </c>
      <c r="Z62" s="1">
        <v>107731.8</v>
      </c>
      <c r="AB62" s="1">
        <v>129158.2</v>
      </c>
    </row>
    <row r="63" spans="1:28" x14ac:dyDescent="0.15">
      <c r="A63" t="s">
        <v>2</v>
      </c>
      <c r="B63" s="1">
        <v>467081.1</v>
      </c>
      <c r="C63" s="1">
        <v>264840.2</v>
      </c>
      <c r="D63" s="1">
        <v>260078.3</v>
      </c>
      <c r="E63" s="1">
        <v>222980.6</v>
      </c>
      <c r="F63" s="1">
        <v>24885.8</v>
      </c>
      <c r="G63" s="1">
        <v>63975.6</v>
      </c>
      <c r="H63" s="1">
        <v>1328.8</v>
      </c>
      <c r="I63" s="1">
        <v>69812</v>
      </c>
      <c r="J63" s="1">
        <v>38650.699999999997</v>
      </c>
      <c r="K63">
        <v>-7.6</v>
      </c>
      <c r="L63" s="1">
        <v>5322.5</v>
      </c>
      <c r="M63" s="1">
        <v>38049.1</v>
      </c>
      <c r="N63" s="1">
        <v>32726.6</v>
      </c>
      <c r="O63" s="1">
        <v>-1726.7</v>
      </c>
      <c r="Q63" s="1">
        <v>4261.8</v>
      </c>
      <c r="R63" s="1">
        <v>471342.9</v>
      </c>
      <c r="S63" s="1">
        <v>4289.1000000000004</v>
      </c>
      <c r="T63" s="1">
        <v>16542.599999999999</v>
      </c>
      <c r="U63" s="1">
        <v>12253.6</v>
      </c>
      <c r="V63" s="1">
        <v>475632</v>
      </c>
      <c r="X63" s="1">
        <v>463349.2</v>
      </c>
      <c r="Y63" s="1">
        <v>354827.1</v>
      </c>
      <c r="Z63" s="1">
        <v>108558.2</v>
      </c>
      <c r="AB63" s="1">
        <v>127160.5</v>
      </c>
    </row>
    <row r="64" spans="1:28" x14ac:dyDescent="0.15">
      <c r="A64" t="s">
        <v>22</v>
      </c>
      <c r="B64" s="1">
        <v>470220</v>
      </c>
      <c r="C64" s="1">
        <v>264090.8</v>
      </c>
      <c r="D64" s="1">
        <v>259360.7</v>
      </c>
      <c r="E64" s="1">
        <v>222150.8</v>
      </c>
      <c r="F64" s="1">
        <v>23749.4</v>
      </c>
      <c r="G64" s="1">
        <v>66603.399999999994</v>
      </c>
      <c r="H64" s="1">
        <v>1816.4</v>
      </c>
      <c r="I64" s="1">
        <v>70877</v>
      </c>
      <c r="J64" s="1">
        <v>38866.5</v>
      </c>
      <c r="K64">
        <v>-499.8</v>
      </c>
      <c r="L64" s="1">
        <v>5812.1</v>
      </c>
      <c r="M64" s="1">
        <v>39536.5</v>
      </c>
      <c r="N64" s="1">
        <v>33724.400000000001</v>
      </c>
      <c r="O64" s="1">
        <v>-1095.9000000000001</v>
      </c>
      <c r="Q64" s="1">
        <v>4538.7</v>
      </c>
      <c r="R64" s="1">
        <v>474758.7</v>
      </c>
      <c r="S64" s="1">
        <v>3861.5</v>
      </c>
      <c r="T64" s="1">
        <v>15698.4</v>
      </c>
      <c r="U64" s="1">
        <v>11836.9</v>
      </c>
      <c r="V64" s="1">
        <v>478620.2</v>
      </c>
      <c r="X64" s="1">
        <v>465829.5</v>
      </c>
      <c r="Y64" s="1">
        <v>356465.8</v>
      </c>
      <c r="Z64" s="1">
        <v>109404.7</v>
      </c>
      <c r="AB64" s="1">
        <v>129051.8</v>
      </c>
    </row>
    <row r="65" spans="1:28" x14ac:dyDescent="0.15">
      <c r="A65" t="s">
        <v>4</v>
      </c>
      <c r="B65" s="1">
        <v>470235.4</v>
      </c>
      <c r="C65" s="1">
        <v>265462.09999999998</v>
      </c>
      <c r="D65" s="1">
        <v>260790.3</v>
      </c>
      <c r="E65" s="1">
        <v>223348.2</v>
      </c>
      <c r="F65" s="1">
        <v>24679</v>
      </c>
      <c r="G65" s="1">
        <v>65823.7</v>
      </c>
      <c r="H65" s="1">
        <v>-2148.1999999999998</v>
      </c>
      <c r="I65" s="1">
        <v>71509.100000000006</v>
      </c>
      <c r="J65" s="1">
        <v>41073</v>
      </c>
      <c r="K65">
        <v>275.60000000000002</v>
      </c>
      <c r="L65" s="1">
        <v>5481.4</v>
      </c>
      <c r="M65" s="1">
        <v>40133.300000000003</v>
      </c>
      <c r="N65" s="1">
        <v>34651.9</v>
      </c>
      <c r="O65" s="1">
        <v>-1920.2</v>
      </c>
      <c r="Q65" s="1">
        <v>4312.8</v>
      </c>
      <c r="R65" s="1">
        <v>474548.2</v>
      </c>
      <c r="S65" s="1">
        <v>3874.6</v>
      </c>
      <c r="T65" s="1">
        <v>15800.4</v>
      </c>
      <c r="U65" s="1">
        <v>11925.8</v>
      </c>
      <c r="V65" s="1">
        <v>478422.8</v>
      </c>
      <c r="X65" s="1">
        <v>466081.6</v>
      </c>
      <c r="Y65" s="1">
        <v>353178.9</v>
      </c>
      <c r="Z65" s="1">
        <v>112964.8</v>
      </c>
      <c r="AB65" s="1">
        <v>131269.9</v>
      </c>
    </row>
    <row r="66" spans="1:28" x14ac:dyDescent="0.15">
      <c r="A66" t="s">
        <v>3</v>
      </c>
      <c r="B66" s="1">
        <v>474627.6</v>
      </c>
      <c r="C66" s="1">
        <v>270492</v>
      </c>
      <c r="D66" s="1">
        <v>265860</v>
      </c>
      <c r="E66" s="1">
        <v>228108.2</v>
      </c>
      <c r="F66" s="1">
        <v>26365.9</v>
      </c>
      <c r="G66" s="1">
        <v>65641.3</v>
      </c>
      <c r="H66">
        <v>-718.7</v>
      </c>
      <c r="I66" s="1">
        <v>71967.899999999994</v>
      </c>
      <c r="J66" s="1">
        <v>37491.5</v>
      </c>
      <c r="K66">
        <v>161.80000000000001</v>
      </c>
      <c r="L66" s="1">
        <v>5086.1000000000004</v>
      </c>
      <c r="M66" s="1">
        <v>40516.300000000003</v>
      </c>
      <c r="N66" s="1">
        <v>35430.1</v>
      </c>
      <c r="O66" s="1">
        <v>-1860.2</v>
      </c>
      <c r="Q66" s="1">
        <v>3645.4</v>
      </c>
      <c r="R66" s="1">
        <v>478272.9</v>
      </c>
      <c r="S66" s="1">
        <v>3394.8</v>
      </c>
      <c r="T66" s="1">
        <v>16153.9</v>
      </c>
      <c r="U66" s="1">
        <v>12759.1</v>
      </c>
      <c r="V66" s="1">
        <v>481667.8</v>
      </c>
      <c r="X66" s="1">
        <v>470862.5</v>
      </c>
      <c r="Y66" s="1">
        <v>361277.2</v>
      </c>
      <c r="Z66" s="1">
        <v>109625.5</v>
      </c>
      <c r="AB66" s="1">
        <v>129189.8</v>
      </c>
    </row>
    <row r="67" spans="1:28" x14ac:dyDescent="0.15">
      <c r="A67" t="s">
        <v>2</v>
      </c>
      <c r="B67" s="1">
        <v>471056.6</v>
      </c>
      <c r="C67" s="1">
        <v>268213.90000000002</v>
      </c>
      <c r="D67" s="1">
        <v>263557.3</v>
      </c>
      <c r="E67" s="1">
        <v>225640.2</v>
      </c>
      <c r="F67" s="1">
        <v>25407</v>
      </c>
      <c r="G67" s="1">
        <v>65771.600000000006</v>
      </c>
      <c r="H67" s="1">
        <v>-1245.5</v>
      </c>
      <c r="I67" s="1">
        <v>72131.3</v>
      </c>
      <c r="J67" s="1">
        <v>37331.699999999997</v>
      </c>
      <c r="K67">
        <v>95.4</v>
      </c>
      <c r="L67" s="1">
        <v>5115.8999999999996</v>
      </c>
      <c r="M67" s="1">
        <v>41115.599999999999</v>
      </c>
      <c r="N67" s="1">
        <v>35999.599999999999</v>
      </c>
      <c r="O67" s="1">
        <v>-1764.8</v>
      </c>
      <c r="Q67" s="1">
        <v>3791.2</v>
      </c>
      <c r="R67" s="1">
        <v>474847.8</v>
      </c>
      <c r="S67" s="1">
        <v>3710.5</v>
      </c>
      <c r="T67" s="1">
        <v>16437.400000000001</v>
      </c>
      <c r="U67" s="1">
        <v>12726.9</v>
      </c>
      <c r="V67" s="1">
        <v>478558.3</v>
      </c>
      <c r="X67" s="1">
        <v>467153.6</v>
      </c>
      <c r="Y67" s="1">
        <v>357630.2</v>
      </c>
      <c r="Z67" s="1">
        <v>109568.5</v>
      </c>
      <c r="AB67" s="1">
        <v>128273.5</v>
      </c>
    </row>
    <row r="68" spans="1:28" x14ac:dyDescent="0.15">
      <c r="A68" t="s">
        <v>21</v>
      </c>
      <c r="B68" s="1">
        <v>475399.4</v>
      </c>
      <c r="C68" s="1">
        <v>268433.7</v>
      </c>
      <c r="D68" s="1">
        <v>263687.40000000002</v>
      </c>
      <c r="E68" s="1">
        <v>225590.8</v>
      </c>
      <c r="F68" s="1">
        <v>24842.799999999999</v>
      </c>
      <c r="G68" s="1">
        <v>65998.8</v>
      </c>
      <c r="H68" s="1">
        <v>3551.8</v>
      </c>
      <c r="I68" s="1">
        <v>73437.8</v>
      </c>
      <c r="J68" s="1">
        <v>36355</v>
      </c>
      <c r="K68">
        <v>-63.1</v>
      </c>
      <c r="L68" s="1">
        <v>3880.3</v>
      </c>
      <c r="M68" s="1">
        <v>41189.300000000003</v>
      </c>
      <c r="N68" s="1">
        <v>37309</v>
      </c>
      <c r="O68" s="1">
        <v>-1037.7</v>
      </c>
      <c r="Q68" s="1">
        <v>3843.9</v>
      </c>
      <c r="R68" s="1">
        <v>479243.2</v>
      </c>
      <c r="S68" s="1">
        <v>3554</v>
      </c>
      <c r="T68" s="1">
        <v>16834.599999999999</v>
      </c>
      <c r="U68" s="1">
        <v>13280.6</v>
      </c>
      <c r="V68" s="1">
        <v>482797.2</v>
      </c>
      <c r="X68" s="1">
        <v>472734.4</v>
      </c>
      <c r="Y68" s="1">
        <v>363045.7</v>
      </c>
      <c r="Z68" s="1">
        <v>109726.2</v>
      </c>
      <c r="AB68" s="1">
        <v>127017.9</v>
      </c>
    </row>
    <row r="69" spans="1:28" x14ac:dyDescent="0.15">
      <c r="A69" t="s">
        <v>4</v>
      </c>
      <c r="B69" s="1">
        <v>479074</v>
      </c>
      <c r="C69" s="1">
        <v>271326</v>
      </c>
      <c r="D69" s="1">
        <v>266469</v>
      </c>
      <c r="E69" s="1">
        <v>228180.6</v>
      </c>
      <c r="F69" s="1">
        <v>23950.2</v>
      </c>
      <c r="G69" s="1">
        <v>68965.7</v>
      </c>
      <c r="H69">
        <v>921.9</v>
      </c>
      <c r="I69" s="1">
        <v>74064.399999999994</v>
      </c>
      <c r="J69" s="1">
        <v>37578.6</v>
      </c>
      <c r="K69">
        <v>-2.4</v>
      </c>
      <c r="L69" s="1">
        <v>3424.6</v>
      </c>
      <c r="M69" s="1">
        <v>42090.8</v>
      </c>
      <c r="N69" s="1">
        <v>38666.199999999997</v>
      </c>
      <c r="O69" s="1">
        <v>-1155.0999999999999</v>
      </c>
      <c r="Q69" s="1">
        <v>4685.1000000000004</v>
      </c>
      <c r="R69" s="1">
        <v>483759.2</v>
      </c>
      <c r="S69" s="1">
        <v>2976.3</v>
      </c>
      <c r="T69" s="1">
        <v>15923.9</v>
      </c>
      <c r="U69" s="1">
        <v>12947.6</v>
      </c>
      <c r="V69" s="1">
        <v>486735.4</v>
      </c>
      <c r="X69" s="1">
        <v>476791.8</v>
      </c>
      <c r="Y69" s="1">
        <v>365180.3</v>
      </c>
      <c r="Z69" s="1">
        <v>111655</v>
      </c>
      <c r="AB69" s="1">
        <v>130420.8</v>
      </c>
    </row>
    <row r="70" spans="1:28" x14ac:dyDescent="0.15">
      <c r="A70" t="s">
        <v>3</v>
      </c>
      <c r="B70" s="1">
        <v>483686.7</v>
      </c>
      <c r="C70" s="1">
        <v>273389</v>
      </c>
      <c r="D70" s="1">
        <v>268448.09999999998</v>
      </c>
      <c r="E70" s="1">
        <v>229972.7</v>
      </c>
      <c r="F70" s="1">
        <v>23126</v>
      </c>
      <c r="G70" s="1">
        <v>68602.7</v>
      </c>
      <c r="H70" s="1">
        <v>2774.3</v>
      </c>
      <c r="I70" s="1">
        <v>75065.8</v>
      </c>
      <c r="J70" s="1">
        <v>40000.400000000001</v>
      </c>
      <c r="K70">
        <v>-32.700000000000003</v>
      </c>
      <c r="L70" s="1">
        <v>1594.1</v>
      </c>
      <c r="M70" s="1">
        <v>42404</v>
      </c>
      <c r="N70" s="1">
        <v>40809.9</v>
      </c>
      <c r="O70">
        <v>-832.8</v>
      </c>
      <c r="Q70" s="1">
        <v>4896.2</v>
      </c>
      <c r="R70" s="1">
        <v>488582.9</v>
      </c>
      <c r="S70" s="1">
        <v>4175.5</v>
      </c>
      <c r="T70" s="1">
        <v>20220.2</v>
      </c>
      <c r="U70" s="1">
        <v>16044.7</v>
      </c>
      <c r="V70" s="1">
        <v>492758.4</v>
      </c>
      <c r="X70" s="1">
        <v>483176.8</v>
      </c>
      <c r="Y70" s="1">
        <v>368131.3</v>
      </c>
      <c r="Z70" s="1">
        <v>115100.8</v>
      </c>
      <c r="AB70" s="1">
        <v>131621.79999999999</v>
      </c>
    </row>
    <row r="71" spans="1:28" x14ac:dyDescent="0.15">
      <c r="A71" t="s">
        <v>2</v>
      </c>
      <c r="B71" s="1">
        <v>482757.4</v>
      </c>
      <c r="C71" s="1">
        <v>275136.8</v>
      </c>
      <c r="D71" s="1">
        <v>270161.7</v>
      </c>
      <c r="E71" s="1">
        <v>231474.7</v>
      </c>
      <c r="F71" s="1">
        <v>23783.3</v>
      </c>
      <c r="G71" s="1">
        <v>68590.600000000006</v>
      </c>
      <c r="H71">
        <v>889.9</v>
      </c>
      <c r="I71" s="1">
        <v>75404.5</v>
      </c>
      <c r="J71" s="1">
        <v>40425.599999999999</v>
      </c>
      <c r="K71">
        <v>12.7</v>
      </c>
      <c r="L71">
        <v>-444</v>
      </c>
      <c r="M71" s="1">
        <v>42392.3</v>
      </c>
      <c r="N71" s="1">
        <v>42836.4</v>
      </c>
      <c r="O71" s="1">
        <v>-1041.9000000000001</v>
      </c>
      <c r="Q71" s="1">
        <v>5497.8</v>
      </c>
      <c r="R71" s="1">
        <v>488255.3</v>
      </c>
      <c r="S71" s="1">
        <v>4619</v>
      </c>
      <c r="T71" s="1">
        <v>20732.5</v>
      </c>
      <c r="U71" s="1">
        <v>16113.5</v>
      </c>
      <c r="V71" s="1">
        <v>492874.3</v>
      </c>
      <c r="X71" s="1">
        <v>484182.8</v>
      </c>
      <c r="Y71" s="1">
        <v>368330.8</v>
      </c>
      <c r="Z71" s="1">
        <v>115907.1</v>
      </c>
      <c r="AB71" s="1">
        <v>132648.4</v>
      </c>
    </row>
    <row r="72" spans="1:28" x14ac:dyDescent="0.15">
      <c r="A72" t="s">
        <v>20</v>
      </c>
      <c r="B72" s="1">
        <v>487474.5</v>
      </c>
      <c r="C72" s="1">
        <v>276701.8</v>
      </c>
      <c r="D72" s="1">
        <v>271742.40000000002</v>
      </c>
      <c r="E72" s="1">
        <v>232835.9</v>
      </c>
      <c r="F72" s="1">
        <v>25032.7</v>
      </c>
      <c r="G72" s="1">
        <v>65356.4</v>
      </c>
      <c r="H72" s="1">
        <v>2123.1</v>
      </c>
      <c r="I72" s="1">
        <v>75837.399999999994</v>
      </c>
      <c r="J72" s="1">
        <v>43581.7</v>
      </c>
      <c r="K72">
        <v>521.1</v>
      </c>
      <c r="L72">
        <v>-603.70000000000005</v>
      </c>
      <c r="M72" s="1">
        <v>43231.8</v>
      </c>
      <c r="N72" s="1">
        <v>43835.5</v>
      </c>
      <c r="O72" s="1">
        <v>-1075.9000000000001</v>
      </c>
      <c r="Q72" s="1">
        <v>4202.3999999999996</v>
      </c>
      <c r="R72" s="1">
        <v>491676.9</v>
      </c>
      <c r="S72" s="1">
        <v>4611.3</v>
      </c>
      <c r="T72" s="1">
        <v>12423.5</v>
      </c>
      <c r="U72" s="1">
        <v>7812.2</v>
      </c>
      <c r="V72" s="1">
        <v>496288.2</v>
      </c>
      <c r="X72" s="1">
        <v>488991.9</v>
      </c>
      <c r="Y72" s="1">
        <v>369049.8</v>
      </c>
      <c r="Z72" s="1">
        <v>119993.5</v>
      </c>
      <c r="AB72" s="1">
        <v>133617.29999999999</v>
      </c>
    </row>
    <row r="73" spans="1:28" x14ac:dyDescent="0.15">
      <c r="A73" t="s">
        <v>4</v>
      </c>
      <c r="B73" s="1">
        <v>492039.4</v>
      </c>
      <c r="C73" s="1">
        <v>278562.40000000002</v>
      </c>
      <c r="D73" s="1">
        <v>273608.59999999998</v>
      </c>
      <c r="E73" s="1">
        <v>234474.2</v>
      </c>
      <c r="F73" s="1">
        <v>26415.200000000001</v>
      </c>
      <c r="G73" s="1">
        <v>68501</v>
      </c>
      <c r="H73" s="1">
        <v>3038.6</v>
      </c>
      <c r="I73" s="1">
        <v>75841.3</v>
      </c>
      <c r="J73" s="1">
        <v>42649.7</v>
      </c>
      <c r="K73">
        <v>18.5</v>
      </c>
      <c r="L73" s="1">
        <v>-2300.4</v>
      </c>
      <c r="M73" s="1">
        <v>43262.400000000001</v>
      </c>
      <c r="N73" s="1">
        <v>45562.8</v>
      </c>
      <c r="O73">
        <v>-686.8</v>
      </c>
      <c r="Q73" s="1">
        <v>3945</v>
      </c>
      <c r="R73" s="1">
        <v>495984.4</v>
      </c>
      <c r="S73" s="1">
        <v>5555.8</v>
      </c>
      <c r="T73" s="1">
        <v>12861.6</v>
      </c>
      <c r="U73" s="1">
        <v>7305.9</v>
      </c>
      <c r="V73" s="1">
        <v>501540.2</v>
      </c>
      <c r="X73" s="1">
        <v>495187.9</v>
      </c>
      <c r="Y73" s="1">
        <v>376635.1</v>
      </c>
      <c r="Z73" s="1">
        <v>118600.6</v>
      </c>
      <c r="AB73" s="1">
        <v>137252.79999999999</v>
      </c>
    </row>
    <row r="74" spans="1:28" x14ac:dyDescent="0.15">
      <c r="A74" t="s">
        <v>3</v>
      </c>
      <c r="B74" s="1">
        <v>493185.3</v>
      </c>
      <c r="C74" s="1">
        <v>278475.90000000002</v>
      </c>
      <c r="D74" s="1">
        <v>273507.8</v>
      </c>
      <c r="E74" s="1">
        <v>234148.1</v>
      </c>
      <c r="F74" s="1">
        <v>27315.3</v>
      </c>
      <c r="G74" s="1">
        <v>70911.3</v>
      </c>
      <c r="H74" s="1">
        <v>2366.1999999999998</v>
      </c>
      <c r="I74" s="1">
        <v>75832</v>
      </c>
      <c r="J74" s="1">
        <v>39611.5</v>
      </c>
      <c r="K74">
        <v>79</v>
      </c>
      <c r="L74">
        <v>-823.8</v>
      </c>
      <c r="M74" s="1">
        <v>44741.7</v>
      </c>
      <c r="N74" s="1">
        <v>45565.599999999999</v>
      </c>
      <c r="O74">
        <v>-582.20000000000005</v>
      </c>
      <c r="Q74" s="1">
        <v>2375.1</v>
      </c>
      <c r="R74" s="1">
        <v>495560.4</v>
      </c>
      <c r="S74" s="1">
        <v>5608.7</v>
      </c>
      <c r="T74" s="1">
        <v>12729.3</v>
      </c>
      <c r="U74" s="1">
        <v>7120.7</v>
      </c>
      <c r="V74" s="1">
        <v>501169.1</v>
      </c>
      <c r="X74" s="1">
        <v>494775.9</v>
      </c>
      <c r="Y74" s="1">
        <v>379271.5</v>
      </c>
      <c r="Z74" s="1">
        <v>115552</v>
      </c>
      <c r="AB74" s="1">
        <v>137610.1</v>
      </c>
    </row>
    <row r="75" spans="1:28" x14ac:dyDescent="0.15">
      <c r="A75" t="s">
        <v>2</v>
      </c>
      <c r="B75" s="1">
        <v>500321.6</v>
      </c>
      <c r="C75" s="1">
        <v>281767.5</v>
      </c>
      <c r="D75" s="1">
        <v>276811.3</v>
      </c>
      <c r="E75" s="1">
        <v>237201.5</v>
      </c>
      <c r="F75" s="1">
        <v>27957</v>
      </c>
      <c r="G75" s="1">
        <v>72151.7</v>
      </c>
      <c r="H75" s="1">
        <v>2565.9</v>
      </c>
      <c r="I75" s="1">
        <v>77237.899999999994</v>
      </c>
      <c r="J75" s="1">
        <v>38543.599999999999</v>
      </c>
      <c r="K75">
        <v>69.400000000000006</v>
      </c>
      <c r="L75">
        <v>538.79999999999995</v>
      </c>
      <c r="M75" s="1">
        <v>46601.4</v>
      </c>
      <c r="N75" s="1">
        <v>46062.6</v>
      </c>
      <c r="O75">
        <v>-510.1</v>
      </c>
      <c r="Q75" s="1">
        <v>2001.5</v>
      </c>
      <c r="R75" s="1">
        <v>502323.1</v>
      </c>
      <c r="S75" s="1">
        <v>5916.7</v>
      </c>
      <c r="T75" s="1">
        <v>13006.6</v>
      </c>
      <c r="U75" s="1">
        <v>7090</v>
      </c>
      <c r="V75" s="1">
        <v>508239.7</v>
      </c>
      <c r="X75" s="1">
        <v>500493</v>
      </c>
      <c r="Y75" s="1">
        <v>384691.8</v>
      </c>
      <c r="Z75" s="1">
        <v>115853.8</v>
      </c>
      <c r="AB75" s="1">
        <v>138447.70000000001</v>
      </c>
    </row>
    <row r="76" spans="1:28" x14ac:dyDescent="0.15">
      <c r="A76" t="s">
        <v>19</v>
      </c>
      <c r="B76" s="1">
        <v>504837.7</v>
      </c>
      <c r="C76" s="1">
        <v>287329.5</v>
      </c>
      <c r="D76" s="1">
        <v>282412</v>
      </c>
      <c r="E76" s="1">
        <v>242567</v>
      </c>
      <c r="F76" s="1">
        <v>26882.799999999999</v>
      </c>
      <c r="G76" s="1">
        <v>74395.199999999997</v>
      </c>
      <c r="H76">
        <v>422.4</v>
      </c>
      <c r="I76" s="1">
        <v>76556.3</v>
      </c>
      <c r="J76" s="1">
        <v>37994.5</v>
      </c>
      <c r="K76">
        <v>156.19999999999999</v>
      </c>
      <c r="L76" s="1">
        <v>1741.4</v>
      </c>
      <c r="M76" s="1">
        <v>48070.5</v>
      </c>
      <c r="N76" s="1">
        <v>46329.1</v>
      </c>
      <c r="O76">
        <v>-640.5</v>
      </c>
      <c r="Q76">
        <v>478.3</v>
      </c>
      <c r="R76" s="1">
        <v>505316</v>
      </c>
      <c r="S76" s="1">
        <v>6681.2</v>
      </c>
      <c r="T76" s="1">
        <v>14070</v>
      </c>
      <c r="U76" s="1">
        <v>7388.8</v>
      </c>
      <c r="V76" s="1">
        <v>511997.2</v>
      </c>
      <c r="X76" s="1">
        <v>503701.7</v>
      </c>
      <c r="Y76" s="1">
        <v>389066.1</v>
      </c>
      <c r="Z76" s="1">
        <v>114708.7</v>
      </c>
      <c r="AB76" s="1">
        <v>139142.1</v>
      </c>
    </row>
    <row r="77" spans="1:28" x14ac:dyDescent="0.15">
      <c r="A77" t="s">
        <v>4</v>
      </c>
      <c r="B77" s="1">
        <v>500532.4</v>
      </c>
      <c r="C77" s="1">
        <v>277193.8</v>
      </c>
      <c r="D77" s="1">
        <v>272385.59999999998</v>
      </c>
      <c r="E77" s="1">
        <v>232392</v>
      </c>
      <c r="F77" s="1">
        <v>24045</v>
      </c>
      <c r="G77" s="1">
        <v>74725.399999999994</v>
      </c>
      <c r="H77" s="1">
        <v>4757.5</v>
      </c>
      <c r="I77" s="1">
        <v>76983</v>
      </c>
      <c r="J77" s="1">
        <v>38313.1</v>
      </c>
      <c r="K77">
        <v>-78.099999999999994</v>
      </c>
      <c r="L77" s="1">
        <v>4326.2</v>
      </c>
      <c r="M77" s="1">
        <v>49939.8</v>
      </c>
      <c r="N77" s="1">
        <v>45613.599999999999</v>
      </c>
      <c r="O77">
        <v>266.5</v>
      </c>
      <c r="Q77" s="1">
        <v>1183.5</v>
      </c>
      <c r="R77" s="1">
        <v>501715.9</v>
      </c>
      <c r="S77" s="1">
        <v>6825.5</v>
      </c>
      <c r="T77" s="1">
        <v>14095.6</v>
      </c>
      <c r="U77" s="1">
        <v>7270.1</v>
      </c>
      <c r="V77" s="1">
        <v>508541.3</v>
      </c>
      <c r="X77" s="1">
        <v>496568.9</v>
      </c>
      <c r="Y77" s="1">
        <v>381386.3</v>
      </c>
      <c r="Z77" s="1">
        <v>115247.8</v>
      </c>
      <c r="AB77" s="1">
        <v>137030</v>
      </c>
    </row>
    <row r="78" spans="1:28" x14ac:dyDescent="0.15">
      <c r="A78" t="s">
        <v>3</v>
      </c>
      <c r="B78" s="1">
        <v>498375.1</v>
      </c>
      <c r="C78" s="1">
        <v>279544.8</v>
      </c>
      <c r="D78" s="1">
        <v>274834.40000000002</v>
      </c>
      <c r="E78" s="1">
        <v>234654</v>
      </c>
      <c r="F78" s="1">
        <v>22149.9</v>
      </c>
      <c r="G78" s="1">
        <v>74924.2</v>
      </c>
      <c r="H78" s="1">
        <v>2460.8000000000002</v>
      </c>
      <c r="I78" s="1">
        <v>76617.899999999994</v>
      </c>
      <c r="J78" s="1">
        <v>38798.5</v>
      </c>
      <c r="K78">
        <v>38.6</v>
      </c>
      <c r="L78" s="1">
        <v>3893.5</v>
      </c>
      <c r="M78" s="1">
        <v>49439.4</v>
      </c>
      <c r="N78" s="1">
        <v>45545.9</v>
      </c>
      <c r="O78">
        <v>-53</v>
      </c>
      <c r="Q78">
        <v>968.8</v>
      </c>
      <c r="R78" s="1">
        <v>499343.9</v>
      </c>
      <c r="S78" s="1">
        <v>5790.7</v>
      </c>
      <c r="T78" s="1">
        <v>13178.1</v>
      </c>
      <c r="U78" s="1">
        <v>7387.4</v>
      </c>
      <c r="V78" s="1">
        <v>505134.6</v>
      </c>
      <c r="X78" s="1">
        <v>494856.6</v>
      </c>
      <c r="Y78" s="1">
        <v>379433.9</v>
      </c>
      <c r="Z78" s="1">
        <v>115487</v>
      </c>
      <c r="AB78" s="1">
        <v>135859.1</v>
      </c>
    </row>
    <row r="79" spans="1:28" x14ac:dyDescent="0.15">
      <c r="A79" t="s">
        <v>2</v>
      </c>
      <c r="B79" s="1">
        <v>499813.1</v>
      </c>
      <c r="C79" s="1">
        <v>279471</v>
      </c>
      <c r="D79" s="1">
        <v>274682.09999999998</v>
      </c>
      <c r="E79" s="1">
        <v>234325.3</v>
      </c>
      <c r="F79" s="1">
        <v>21085.1</v>
      </c>
      <c r="G79" s="1">
        <v>75608</v>
      </c>
      <c r="H79" s="1">
        <v>3924.1</v>
      </c>
      <c r="I79" s="1">
        <v>77027.899999999994</v>
      </c>
      <c r="J79" s="1">
        <v>36542.6</v>
      </c>
      <c r="K79">
        <v>160.6</v>
      </c>
      <c r="L79" s="1">
        <v>5805.3</v>
      </c>
      <c r="M79" s="1">
        <v>50301.1</v>
      </c>
      <c r="N79" s="1">
        <v>44495.8</v>
      </c>
      <c r="O79">
        <v>188.5</v>
      </c>
      <c r="Q79" s="1">
        <v>2065.3000000000002</v>
      </c>
      <c r="R79" s="1">
        <v>501878.4</v>
      </c>
      <c r="S79" s="1">
        <v>7245.2</v>
      </c>
      <c r="T79" s="1">
        <v>15016.1</v>
      </c>
      <c r="U79" s="1">
        <v>7770.9</v>
      </c>
      <c r="V79" s="1">
        <v>509123.6</v>
      </c>
      <c r="X79" s="1">
        <v>494268.3</v>
      </c>
      <c r="Y79" s="1">
        <v>380612</v>
      </c>
      <c r="Z79" s="1">
        <v>113729.3</v>
      </c>
      <c r="AB79" s="1">
        <v>133284.29999999999</v>
      </c>
    </row>
    <row r="80" spans="1:28" x14ac:dyDescent="0.15">
      <c r="A80" t="s">
        <v>18</v>
      </c>
      <c r="B80" s="1">
        <v>490550.8</v>
      </c>
      <c r="C80" s="1">
        <v>277438.2</v>
      </c>
      <c r="D80" s="1">
        <v>272393.3</v>
      </c>
      <c r="E80" s="1">
        <v>231861.4</v>
      </c>
      <c r="F80" s="1">
        <v>20896.3</v>
      </c>
      <c r="G80" s="1">
        <v>72745.2</v>
      </c>
      <c r="H80" s="1">
        <v>2527.8000000000002</v>
      </c>
      <c r="I80" s="1">
        <v>77218.399999999994</v>
      </c>
      <c r="J80" s="1">
        <v>34766.6</v>
      </c>
      <c r="K80">
        <v>143.9</v>
      </c>
      <c r="L80" s="1">
        <v>4895.3999999999996</v>
      </c>
      <c r="M80" s="1">
        <v>48978.3</v>
      </c>
      <c r="N80" s="1">
        <v>44082.9</v>
      </c>
      <c r="O80">
        <v>-81.099999999999994</v>
      </c>
      <c r="Q80" s="1">
        <v>2593.8000000000002</v>
      </c>
      <c r="R80" s="1">
        <v>493144.6</v>
      </c>
      <c r="S80" s="1">
        <v>6473</v>
      </c>
      <c r="T80" s="1">
        <v>13911.3</v>
      </c>
      <c r="U80" s="1">
        <v>7438.3</v>
      </c>
      <c r="V80" s="1">
        <v>499617.6</v>
      </c>
      <c r="X80" s="1">
        <v>485959.7</v>
      </c>
      <c r="Y80" s="1">
        <v>373915.6</v>
      </c>
      <c r="Z80" s="1">
        <v>112109.9</v>
      </c>
      <c r="AB80" s="1">
        <v>128429.3</v>
      </c>
    </row>
    <row r="81" spans="1:28" x14ac:dyDescent="0.15">
      <c r="A81" t="s">
        <v>4</v>
      </c>
      <c r="B81" s="1">
        <v>488263.6</v>
      </c>
      <c r="C81" s="1">
        <v>276498.8</v>
      </c>
      <c r="D81" s="1">
        <v>271165</v>
      </c>
      <c r="E81" s="1">
        <v>230464</v>
      </c>
      <c r="F81" s="1">
        <v>20428.900000000001</v>
      </c>
      <c r="G81" s="1">
        <v>71695.600000000006</v>
      </c>
      <c r="H81" s="1">
        <v>1616.3</v>
      </c>
      <c r="I81" s="1">
        <v>78027.5</v>
      </c>
      <c r="J81" s="1">
        <v>33890.6</v>
      </c>
      <c r="K81">
        <v>111.1</v>
      </c>
      <c r="L81" s="1">
        <v>6101.9</v>
      </c>
      <c r="M81" s="1">
        <v>48137.1</v>
      </c>
      <c r="N81" s="1">
        <v>42035.1</v>
      </c>
      <c r="O81">
        <v>-107.3</v>
      </c>
      <c r="Q81" s="1">
        <v>2792.7</v>
      </c>
      <c r="R81" s="1">
        <v>491056.3</v>
      </c>
      <c r="S81" s="1">
        <v>6469.5</v>
      </c>
      <c r="T81" s="1">
        <v>14235</v>
      </c>
      <c r="U81" s="1">
        <v>7765.5</v>
      </c>
      <c r="V81" s="1">
        <v>497525.8</v>
      </c>
      <c r="X81" s="1">
        <v>482372.1</v>
      </c>
      <c r="Y81" s="1">
        <v>370433</v>
      </c>
      <c r="Z81" s="1">
        <v>111997</v>
      </c>
      <c r="AB81" s="1">
        <v>126026.4</v>
      </c>
    </row>
    <row r="82" spans="1:28" x14ac:dyDescent="0.15">
      <c r="A82" t="s">
        <v>3</v>
      </c>
      <c r="B82" s="1">
        <v>490212.2</v>
      </c>
      <c r="C82" s="1">
        <v>279447.90000000002</v>
      </c>
      <c r="D82" s="1">
        <v>273898.09999999998</v>
      </c>
      <c r="E82" s="1">
        <v>233001.2</v>
      </c>
      <c r="F82" s="1">
        <v>19889.3</v>
      </c>
      <c r="G82" s="1">
        <v>69512.800000000003</v>
      </c>
      <c r="H82" s="1">
        <v>1614.9</v>
      </c>
      <c r="I82" s="1">
        <v>78311.899999999994</v>
      </c>
      <c r="J82" s="1">
        <v>35693.4</v>
      </c>
      <c r="K82">
        <v>-79.8</v>
      </c>
      <c r="L82" s="1">
        <v>6013.1</v>
      </c>
      <c r="M82" s="1">
        <v>48213.1</v>
      </c>
      <c r="N82" s="1">
        <v>42200</v>
      </c>
      <c r="O82">
        <v>-191.2</v>
      </c>
      <c r="Q82" s="1">
        <v>2414.5</v>
      </c>
      <c r="R82" s="1">
        <v>492626.7</v>
      </c>
      <c r="S82" s="1">
        <v>7199.3</v>
      </c>
      <c r="T82" s="1">
        <v>14312.7</v>
      </c>
      <c r="U82" s="1">
        <v>7113.4</v>
      </c>
      <c r="V82" s="1">
        <v>499825.9</v>
      </c>
      <c r="X82" s="1">
        <v>484421</v>
      </c>
      <c r="Y82" s="1">
        <v>370547.1</v>
      </c>
      <c r="Z82" s="1">
        <v>113920.4</v>
      </c>
      <c r="AB82" s="1">
        <v>125078.3</v>
      </c>
    </row>
    <row r="83" spans="1:28" x14ac:dyDescent="0.15">
      <c r="A83" t="s">
        <v>2</v>
      </c>
      <c r="B83" s="1">
        <v>491323.9</v>
      </c>
      <c r="C83" s="1">
        <v>280393</v>
      </c>
      <c r="D83" s="1">
        <v>274705.59999999998</v>
      </c>
      <c r="E83" s="1">
        <v>233622.2</v>
      </c>
      <c r="F83" s="1">
        <v>19284</v>
      </c>
      <c r="G83" s="1">
        <v>65459.7</v>
      </c>
      <c r="H83" s="1">
        <v>2068</v>
      </c>
      <c r="I83" s="1">
        <v>79130.899999999994</v>
      </c>
      <c r="J83" s="1">
        <v>39358.699999999997</v>
      </c>
      <c r="K83">
        <v>-146.19999999999999</v>
      </c>
      <c r="L83" s="1">
        <v>6047.3</v>
      </c>
      <c r="M83" s="1">
        <v>47216.2</v>
      </c>
      <c r="N83" s="1">
        <v>41169</v>
      </c>
      <c r="O83">
        <v>-271.39999999999998</v>
      </c>
      <c r="Q83" s="1">
        <v>3250.2</v>
      </c>
      <c r="R83" s="1">
        <v>494574.1</v>
      </c>
      <c r="S83" s="1">
        <v>7065</v>
      </c>
      <c r="T83" s="1">
        <v>12676.6</v>
      </c>
      <c r="U83" s="1">
        <v>5611.6</v>
      </c>
      <c r="V83" s="1">
        <v>501639</v>
      </c>
      <c r="X83" s="1">
        <v>485537.8</v>
      </c>
      <c r="Y83" s="1">
        <v>367179.1</v>
      </c>
      <c r="Z83" s="1">
        <v>118368.5</v>
      </c>
      <c r="AB83" s="1">
        <v>124037.8</v>
      </c>
    </row>
    <row r="84" spans="1:28" x14ac:dyDescent="0.15">
      <c r="A84" t="s">
        <v>17</v>
      </c>
      <c r="B84" s="1">
        <v>487576.6</v>
      </c>
      <c r="C84" s="1">
        <v>280026.8</v>
      </c>
      <c r="D84" s="1">
        <v>274280.5</v>
      </c>
      <c r="E84" s="1">
        <v>232957.2</v>
      </c>
      <c r="F84" s="1">
        <v>19193.099999999999</v>
      </c>
      <c r="G84" s="1">
        <v>66884.7</v>
      </c>
      <c r="H84" s="1">
        <v>-2959.1</v>
      </c>
      <c r="I84" s="1">
        <v>80307.399999999994</v>
      </c>
      <c r="J84" s="1">
        <v>39547.699999999997</v>
      </c>
      <c r="K84">
        <v>-113.1</v>
      </c>
      <c r="L84" s="1">
        <v>5060.8</v>
      </c>
      <c r="M84" s="1">
        <v>47354.9</v>
      </c>
      <c r="N84" s="1">
        <v>42294.2</v>
      </c>
      <c r="O84">
        <v>-371.8</v>
      </c>
      <c r="Q84" s="1">
        <v>3583</v>
      </c>
      <c r="R84" s="1">
        <v>491159.5</v>
      </c>
      <c r="S84" s="1">
        <v>6193.8</v>
      </c>
      <c r="T84" s="1">
        <v>12098</v>
      </c>
      <c r="U84" s="1">
        <v>5904.2</v>
      </c>
      <c r="V84" s="1">
        <v>497353.4</v>
      </c>
      <c r="X84" s="1">
        <v>482814</v>
      </c>
      <c r="Y84" s="1">
        <v>363065.59999999998</v>
      </c>
      <c r="Z84" s="1">
        <v>119750.5</v>
      </c>
      <c r="AB84" s="1">
        <v>125574.8</v>
      </c>
    </row>
    <row r="85" spans="1:28" x14ac:dyDescent="0.15">
      <c r="A85" t="s">
        <v>4</v>
      </c>
      <c r="B85" s="1">
        <v>490520.6</v>
      </c>
      <c r="C85" s="1">
        <v>281264.5</v>
      </c>
      <c r="D85" s="1">
        <v>275370.59999999998</v>
      </c>
      <c r="E85" s="1">
        <v>233780.8</v>
      </c>
      <c r="F85" s="1">
        <v>20460.8</v>
      </c>
      <c r="G85" s="1">
        <v>66324.399999999994</v>
      </c>
      <c r="H85" s="1">
        <v>-2266.1</v>
      </c>
      <c r="I85" s="1">
        <v>81080.899999999994</v>
      </c>
      <c r="J85" s="1">
        <v>39305.5</v>
      </c>
      <c r="K85">
        <v>2.7</v>
      </c>
      <c r="L85" s="1">
        <v>4747.8999999999996</v>
      </c>
      <c r="M85" s="1">
        <v>47929.3</v>
      </c>
      <c r="N85" s="1">
        <v>43181.4</v>
      </c>
      <c r="O85">
        <v>-400</v>
      </c>
      <c r="Q85" s="1">
        <v>2957.9</v>
      </c>
      <c r="R85" s="1">
        <v>493478.40000000002</v>
      </c>
      <c r="S85" s="1">
        <v>6522.1</v>
      </c>
      <c r="T85" s="1">
        <v>11545.6</v>
      </c>
      <c r="U85" s="1">
        <v>5023.5</v>
      </c>
      <c r="V85" s="1">
        <v>500000.5</v>
      </c>
      <c r="X85" s="1">
        <v>486089.4</v>
      </c>
      <c r="Y85" s="1">
        <v>365715.6</v>
      </c>
      <c r="Z85" s="1">
        <v>120380</v>
      </c>
      <c r="AB85" s="1">
        <v>126010.6</v>
      </c>
    </row>
    <row r="86" spans="1:28" x14ac:dyDescent="0.15">
      <c r="A86" t="s">
        <v>3</v>
      </c>
      <c r="B86" s="1">
        <v>489311.7</v>
      </c>
      <c r="C86" s="1">
        <v>281689.7</v>
      </c>
      <c r="D86" s="1">
        <v>275618.5</v>
      </c>
      <c r="E86" s="1">
        <v>233764.1</v>
      </c>
      <c r="F86" s="1">
        <v>20890.3</v>
      </c>
      <c r="G86" s="1">
        <v>66456.3</v>
      </c>
      <c r="H86" s="1">
        <v>-4521.6000000000004</v>
      </c>
      <c r="I86" s="1">
        <v>81932.600000000006</v>
      </c>
      <c r="J86" s="1">
        <v>37753.699999999997</v>
      </c>
      <c r="K86">
        <v>48.1</v>
      </c>
      <c r="L86" s="1">
        <v>5362.8</v>
      </c>
      <c r="M86" s="1">
        <v>49826.3</v>
      </c>
      <c r="N86" s="1">
        <v>44463.5</v>
      </c>
      <c r="O86">
        <v>-300.3</v>
      </c>
      <c r="Q86" s="1">
        <v>1960.7</v>
      </c>
      <c r="R86" s="1">
        <v>491272.5</v>
      </c>
      <c r="S86" s="1">
        <v>6444.6</v>
      </c>
      <c r="T86" s="1">
        <v>10995.1</v>
      </c>
      <c r="U86" s="1">
        <v>4550.5</v>
      </c>
      <c r="V86" s="1">
        <v>497717.1</v>
      </c>
      <c r="X86" s="1">
        <v>484110.3</v>
      </c>
      <c r="Y86" s="1">
        <v>364399</v>
      </c>
      <c r="Z86" s="1">
        <v>119718.6</v>
      </c>
      <c r="AB86" s="1">
        <v>125025.2</v>
      </c>
    </row>
    <row r="87" spans="1:28" x14ac:dyDescent="0.15">
      <c r="A87" t="s">
        <v>2</v>
      </c>
      <c r="B87" s="1">
        <v>492631.7</v>
      </c>
      <c r="C87" s="1">
        <v>282401.7</v>
      </c>
      <c r="D87" s="1">
        <v>276372.90000000002</v>
      </c>
      <c r="E87" s="1">
        <v>234259.20000000001</v>
      </c>
      <c r="F87" s="1">
        <v>19944.7</v>
      </c>
      <c r="G87" s="1">
        <v>67927.899999999994</v>
      </c>
      <c r="H87" s="1">
        <v>-2310.8000000000002</v>
      </c>
      <c r="I87" s="1">
        <v>82357.7</v>
      </c>
      <c r="J87" s="1">
        <v>37052.6</v>
      </c>
      <c r="K87">
        <v>-54.5</v>
      </c>
      <c r="L87" s="1">
        <v>5467.7</v>
      </c>
      <c r="M87" s="1">
        <v>50983</v>
      </c>
      <c r="N87" s="1">
        <v>45515.3</v>
      </c>
      <c r="O87">
        <v>-155.4</v>
      </c>
      <c r="Q87" s="1">
        <v>2082.3000000000002</v>
      </c>
      <c r="R87" s="1">
        <v>494714</v>
      </c>
      <c r="S87" s="1">
        <v>6078.2</v>
      </c>
      <c r="T87" s="1">
        <v>10498.5</v>
      </c>
      <c r="U87" s="1">
        <v>4420.2</v>
      </c>
      <c r="V87" s="1">
        <v>500792.2</v>
      </c>
      <c r="X87" s="1">
        <v>487276.79999999999</v>
      </c>
      <c r="Y87" s="1">
        <v>367940.7</v>
      </c>
      <c r="Z87" s="1">
        <v>119348.5</v>
      </c>
      <c r="AB87" s="1">
        <v>124890.6</v>
      </c>
    </row>
    <row r="88" spans="1:28" x14ac:dyDescent="0.15">
      <c r="A88" t="s">
        <v>16</v>
      </c>
      <c r="B88" s="1">
        <v>501748</v>
      </c>
      <c r="C88" s="1">
        <v>283586.59999999998</v>
      </c>
      <c r="D88" s="1">
        <v>277818.90000000002</v>
      </c>
      <c r="E88" s="1">
        <v>235443.6</v>
      </c>
      <c r="F88" s="1">
        <v>20202.3</v>
      </c>
      <c r="G88" s="1">
        <v>70680</v>
      </c>
      <c r="H88">
        <v>16.7</v>
      </c>
      <c r="I88" s="1">
        <v>83429.3</v>
      </c>
      <c r="J88" s="1">
        <v>35614.400000000001</v>
      </c>
      <c r="K88">
        <v>369.5</v>
      </c>
      <c r="L88" s="1">
        <v>7944.2</v>
      </c>
      <c r="M88" s="1">
        <v>53522.7</v>
      </c>
      <c r="N88" s="1">
        <v>45578.5</v>
      </c>
      <c r="O88">
        <v>-95.1</v>
      </c>
      <c r="Q88">
        <v>471.9</v>
      </c>
      <c r="R88" s="1">
        <v>502220</v>
      </c>
      <c r="S88" s="1">
        <v>6033.2</v>
      </c>
      <c r="T88" s="1">
        <v>11114</v>
      </c>
      <c r="U88" s="1">
        <v>5080.8</v>
      </c>
      <c r="V88" s="1">
        <v>508253.2</v>
      </c>
      <c r="X88" s="1">
        <v>493888.9</v>
      </c>
      <c r="Y88" s="1">
        <v>374488.1</v>
      </c>
      <c r="Z88" s="1">
        <v>119403.4</v>
      </c>
      <c r="AB88" s="1">
        <v>126490.5</v>
      </c>
    </row>
    <row r="89" spans="1:28" x14ac:dyDescent="0.15">
      <c r="A89" t="s">
        <v>4</v>
      </c>
      <c r="B89" s="1">
        <v>502614.8</v>
      </c>
      <c r="C89" s="1">
        <v>282760.7</v>
      </c>
      <c r="D89" s="1">
        <v>277346.7</v>
      </c>
      <c r="E89" s="1">
        <v>234711.6</v>
      </c>
      <c r="F89" s="1">
        <v>20472.900000000001</v>
      </c>
      <c r="G89" s="1">
        <v>69316.800000000003</v>
      </c>
      <c r="H89" s="1">
        <v>1683.2</v>
      </c>
      <c r="I89" s="1">
        <v>84841.9</v>
      </c>
      <c r="J89" s="1">
        <v>35379</v>
      </c>
      <c r="K89">
        <v>256.2</v>
      </c>
      <c r="L89" s="1">
        <v>7909.9</v>
      </c>
      <c r="M89" s="1">
        <v>55335.5</v>
      </c>
      <c r="N89" s="1">
        <v>47425.599999999999</v>
      </c>
      <c r="O89">
        <v>-5.7</v>
      </c>
      <c r="Q89">
        <v>421.1</v>
      </c>
      <c r="R89" s="1">
        <v>503035.9</v>
      </c>
      <c r="S89" s="1">
        <v>6293.2</v>
      </c>
      <c r="T89" s="1">
        <v>11039</v>
      </c>
      <c r="U89" s="1">
        <v>4745.8</v>
      </c>
      <c r="V89" s="1">
        <v>509329</v>
      </c>
      <c r="X89" s="1">
        <v>494698.2</v>
      </c>
      <c r="Y89" s="1">
        <v>374222.7</v>
      </c>
      <c r="Z89" s="1">
        <v>120477</v>
      </c>
      <c r="AB89" s="1">
        <v>125149.1</v>
      </c>
    </row>
    <row r="90" spans="1:28" x14ac:dyDescent="0.15">
      <c r="A90" t="s">
        <v>3</v>
      </c>
      <c r="B90" s="1">
        <v>503048.8</v>
      </c>
      <c r="C90" s="1">
        <v>282081.2</v>
      </c>
      <c r="D90" s="1">
        <v>276930.59999999998</v>
      </c>
      <c r="E90" s="1">
        <v>234029.7</v>
      </c>
      <c r="F90" s="1">
        <v>20066.7</v>
      </c>
      <c r="G90" s="1">
        <v>71820.800000000003</v>
      </c>
      <c r="H90" s="1">
        <v>1061.9000000000001</v>
      </c>
      <c r="I90" s="1">
        <v>85532.7</v>
      </c>
      <c r="J90" s="1">
        <v>34469</v>
      </c>
      <c r="K90">
        <v>233.8</v>
      </c>
      <c r="L90" s="1">
        <v>7736.9</v>
      </c>
      <c r="M90" s="1">
        <v>56191.7</v>
      </c>
      <c r="N90" s="1">
        <v>48454.7</v>
      </c>
      <c r="O90">
        <v>45.8</v>
      </c>
      <c r="Q90">
        <v>-324.7</v>
      </c>
      <c r="R90" s="1">
        <v>502724.1</v>
      </c>
      <c r="S90" s="1">
        <v>6413.6</v>
      </c>
      <c r="T90" s="1">
        <v>11564.9</v>
      </c>
      <c r="U90" s="1">
        <v>5151.3</v>
      </c>
      <c r="V90" s="1">
        <v>509137.7</v>
      </c>
      <c r="X90" s="1">
        <v>495266.7</v>
      </c>
      <c r="Y90" s="1">
        <v>375026.3</v>
      </c>
      <c r="Z90" s="1">
        <v>120240.5</v>
      </c>
      <c r="AB90" s="1">
        <v>126358.3</v>
      </c>
    </row>
    <row r="91" spans="1:28" x14ac:dyDescent="0.15">
      <c r="A91" t="s">
        <v>2</v>
      </c>
      <c r="B91" s="1">
        <v>508129.6</v>
      </c>
      <c r="C91" s="1">
        <v>284764.79999999999</v>
      </c>
      <c r="D91" s="1">
        <v>279655</v>
      </c>
      <c r="E91" s="1">
        <v>236477.1</v>
      </c>
      <c r="F91" s="1">
        <v>20503.5</v>
      </c>
      <c r="G91" s="1">
        <v>75810</v>
      </c>
      <c r="H91" s="1">
        <v>1906.6</v>
      </c>
      <c r="I91" s="1">
        <v>86022.2</v>
      </c>
      <c r="J91" s="1">
        <v>32895.300000000003</v>
      </c>
      <c r="K91">
        <v>339.4</v>
      </c>
      <c r="L91" s="1">
        <v>5832.9</v>
      </c>
      <c r="M91" s="1">
        <v>55991.199999999997</v>
      </c>
      <c r="N91" s="1">
        <v>50158.3</v>
      </c>
      <c r="O91">
        <v>55.1</v>
      </c>
      <c r="Q91">
        <v>-463.4</v>
      </c>
      <c r="R91" s="1">
        <v>507666.1</v>
      </c>
      <c r="S91" s="1">
        <v>7199.8</v>
      </c>
      <c r="T91" s="1">
        <v>12800.5</v>
      </c>
      <c r="U91" s="1">
        <v>5600.8</v>
      </c>
      <c r="V91" s="1">
        <v>514865.9</v>
      </c>
      <c r="X91" s="1">
        <v>502263.5</v>
      </c>
      <c r="Y91" s="1">
        <v>382997.5</v>
      </c>
      <c r="Z91" s="1">
        <v>119261.7</v>
      </c>
      <c r="AB91" s="1">
        <v>129232.6</v>
      </c>
    </row>
    <row r="92" spans="1:28" x14ac:dyDescent="0.15">
      <c r="A92" t="s">
        <v>15</v>
      </c>
      <c r="B92" s="1">
        <v>510402.5</v>
      </c>
      <c r="C92" s="1">
        <v>287547.40000000002</v>
      </c>
      <c r="D92" s="1">
        <v>282254.7</v>
      </c>
      <c r="E92" s="1">
        <v>238816.8</v>
      </c>
      <c r="F92" s="1">
        <v>20347.7</v>
      </c>
      <c r="G92" s="1">
        <v>74489.899999999994</v>
      </c>
      <c r="H92" s="1">
        <v>2432.8000000000002</v>
      </c>
      <c r="I92" s="1">
        <v>86407.5</v>
      </c>
      <c r="J92" s="1">
        <v>35189.1</v>
      </c>
      <c r="K92">
        <v>251.3</v>
      </c>
      <c r="L92" s="1">
        <v>3731.7</v>
      </c>
      <c r="M92" s="1">
        <v>53849.599999999999</v>
      </c>
      <c r="N92" s="1">
        <v>50117.9</v>
      </c>
      <c r="O92">
        <v>5.0999999999999996</v>
      </c>
      <c r="Q92">
        <v>-139.9</v>
      </c>
      <c r="R92" s="1">
        <v>510262.6</v>
      </c>
      <c r="S92" s="1">
        <v>7817.5</v>
      </c>
      <c r="T92" s="1">
        <v>13489</v>
      </c>
      <c r="U92" s="1">
        <v>5671.6</v>
      </c>
      <c r="V92" s="1">
        <v>518080.1</v>
      </c>
      <c r="X92" s="1">
        <v>506661.7</v>
      </c>
      <c r="Y92" s="1">
        <v>384812.5</v>
      </c>
      <c r="Z92" s="1">
        <v>121848.3</v>
      </c>
      <c r="AB92" s="1">
        <v>130035.4</v>
      </c>
    </row>
    <row r="93" spans="1:28" x14ac:dyDescent="0.15">
      <c r="A93" t="s">
        <v>4</v>
      </c>
      <c r="B93" s="1">
        <v>507418</v>
      </c>
      <c r="C93" s="1">
        <v>288689.7</v>
      </c>
      <c r="D93" s="1">
        <v>283198.5</v>
      </c>
      <c r="E93" s="1">
        <v>239513.9</v>
      </c>
      <c r="F93" s="1">
        <v>18981.5</v>
      </c>
      <c r="G93" s="1">
        <v>74306.7</v>
      </c>
      <c r="H93" s="1">
        <v>1698.9</v>
      </c>
      <c r="I93" s="1">
        <v>87425.3</v>
      </c>
      <c r="J93" s="1">
        <v>33329.699999999997</v>
      </c>
      <c r="K93">
        <v>11.6</v>
      </c>
      <c r="L93" s="1">
        <v>2997.6</v>
      </c>
      <c r="M93" s="1">
        <v>51837</v>
      </c>
      <c r="N93" s="1">
        <v>48839.4</v>
      </c>
      <c r="O93">
        <v>-23</v>
      </c>
      <c r="Q93">
        <v>-739.9</v>
      </c>
      <c r="R93" s="1">
        <v>506678.1</v>
      </c>
      <c r="S93" s="1">
        <v>7991.4</v>
      </c>
      <c r="T93" s="1">
        <v>13892.4</v>
      </c>
      <c r="U93" s="1">
        <v>5901</v>
      </c>
      <c r="V93" s="1">
        <v>514669.5</v>
      </c>
      <c r="X93" s="1">
        <v>504426.5</v>
      </c>
      <c r="Y93" s="1">
        <v>383664.8</v>
      </c>
      <c r="Z93" s="1">
        <v>120764.5</v>
      </c>
      <c r="AB93" s="1">
        <v>126615.5</v>
      </c>
    </row>
    <row r="94" spans="1:28" x14ac:dyDescent="0.15">
      <c r="A94" t="s">
        <v>3</v>
      </c>
      <c r="B94" s="1">
        <v>501572.7</v>
      </c>
      <c r="C94" s="1">
        <v>287252.40000000002</v>
      </c>
      <c r="D94" s="1">
        <v>281653.40000000002</v>
      </c>
      <c r="E94" s="1">
        <v>237717.5</v>
      </c>
      <c r="F94" s="1">
        <v>18874.7</v>
      </c>
      <c r="G94" s="1">
        <v>73509.100000000006</v>
      </c>
      <c r="H94" s="1">
        <v>-1583.2</v>
      </c>
      <c r="I94" s="1">
        <v>87502.3</v>
      </c>
      <c r="J94" s="1">
        <v>33111.5</v>
      </c>
      <c r="K94">
        <v>27.6</v>
      </c>
      <c r="L94" s="1">
        <v>2901.2</v>
      </c>
      <c r="M94" s="1">
        <v>50598.1</v>
      </c>
      <c r="N94" s="1">
        <v>47697</v>
      </c>
      <c r="O94">
        <v>-22.9</v>
      </c>
      <c r="Q94">
        <v>-345.6</v>
      </c>
      <c r="R94" s="1">
        <v>501227.1</v>
      </c>
      <c r="S94" s="1">
        <v>8458.2000000000007</v>
      </c>
      <c r="T94" s="1">
        <v>13927.4</v>
      </c>
      <c r="U94" s="1">
        <v>5469.1</v>
      </c>
      <c r="V94" s="1">
        <v>509685.4</v>
      </c>
      <c r="X94" s="1">
        <v>498684.9</v>
      </c>
      <c r="Y94" s="1">
        <v>378046.1</v>
      </c>
      <c r="Z94" s="1">
        <v>120639.8</v>
      </c>
      <c r="AB94" s="1">
        <v>125489.1</v>
      </c>
    </row>
    <row r="95" spans="1:28" x14ac:dyDescent="0.15">
      <c r="A95" t="s">
        <v>2</v>
      </c>
      <c r="B95" s="1">
        <v>499384.8</v>
      </c>
      <c r="C95" s="1">
        <v>288585.59999999998</v>
      </c>
      <c r="D95" s="1">
        <v>282911</v>
      </c>
      <c r="E95" s="1">
        <v>238729.8</v>
      </c>
      <c r="F95" s="1">
        <v>18814.2</v>
      </c>
      <c r="G95" s="1">
        <v>68612.5</v>
      </c>
      <c r="H95" s="1">
        <v>-1127.0999999999999</v>
      </c>
      <c r="I95" s="1">
        <v>88678.8</v>
      </c>
      <c r="J95" s="1">
        <v>32230</v>
      </c>
      <c r="K95">
        <v>314.2</v>
      </c>
      <c r="L95" s="1">
        <v>3274.9</v>
      </c>
      <c r="M95" s="1">
        <v>49589.2</v>
      </c>
      <c r="N95" s="1">
        <v>46314.3</v>
      </c>
      <c r="O95">
        <v>1.8</v>
      </c>
      <c r="Q95">
        <v>887.3</v>
      </c>
      <c r="R95" s="1">
        <v>500272.1</v>
      </c>
      <c r="S95" s="1">
        <v>9696.2999999999993</v>
      </c>
      <c r="T95" s="1">
        <v>14671.8</v>
      </c>
      <c r="U95" s="1">
        <v>4975.3999999999996</v>
      </c>
      <c r="V95" s="1">
        <v>509968.4</v>
      </c>
      <c r="X95" s="1">
        <v>496123.3</v>
      </c>
      <c r="Y95" s="1">
        <v>374895.2</v>
      </c>
      <c r="Z95" s="1">
        <v>121224.8</v>
      </c>
      <c r="AB95" s="1">
        <v>119653.4</v>
      </c>
    </row>
    <row r="96" spans="1:28" x14ac:dyDescent="0.15">
      <c r="A96" t="s">
        <v>14</v>
      </c>
      <c r="B96" s="1">
        <v>500863.9</v>
      </c>
      <c r="C96" s="1">
        <v>288894.8</v>
      </c>
      <c r="D96" s="1">
        <v>283176.2</v>
      </c>
      <c r="E96" s="1">
        <v>238744.5</v>
      </c>
      <c r="F96" s="1">
        <v>18477.2</v>
      </c>
      <c r="G96" s="1">
        <v>68897.7</v>
      </c>
      <c r="H96" s="1">
        <v>-2710.8</v>
      </c>
      <c r="I96" s="1">
        <v>88952.4</v>
      </c>
      <c r="J96" s="1">
        <v>32739.5</v>
      </c>
      <c r="K96">
        <v>158.19999999999999</v>
      </c>
      <c r="L96" s="1">
        <v>5305.6</v>
      </c>
      <c r="M96" s="1">
        <v>52066.400000000001</v>
      </c>
      <c r="N96" s="1">
        <v>46760.800000000003</v>
      </c>
      <c r="O96">
        <v>149.4</v>
      </c>
      <c r="Q96">
        <v>818.1</v>
      </c>
      <c r="R96" s="1">
        <v>501682</v>
      </c>
      <c r="S96" s="1">
        <v>8793.2999999999993</v>
      </c>
      <c r="T96" s="1">
        <v>13506.4</v>
      </c>
      <c r="U96" s="1">
        <v>4713.1000000000004</v>
      </c>
      <c r="V96" s="1">
        <v>510475.3</v>
      </c>
      <c r="X96" s="1">
        <v>495493.1</v>
      </c>
      <c r="Y96" s="1">
        <v>373624.5</v>
      </c>
      <c r="Z96" s="1">
        <v>121853.9</v>
      </c>
      <c r="AB96" s="1">
        <v>120115.7</v>
      </c>
    </row>
    <row r="97" spans="1:28" x14ac:dyDescent="0.15">
      <c r="A97" t="s">
        <v>205</v>
      </c>
      <c r="B97" s="1">
        <v>504943.7</v>
      </c>
      <c r="C97" s="1">
        <v>290823.40000000002</v>
      </c>
      <c r="D97" s="1">
        <v>285080</v>
      </c>
      <c r="E97" s="1">
        <v>240409.8</v>
      </c>
      <c r="F97" s="1">
        <v>18683.7</v>
      </c>
      <c r="G97" s="1">
        <v>68150.5</v>
      </c>
      <c r="H97" s="1">
        <v>-1820.7</v>
      </c>
      <c r="I97" s="1">
        <v>89291.199999999997</v>
      </c>
      <c r="J97" s="1">
        <v>32140.7</v>
      </c>
      <c r="K97">
        <v>180.8</v>
      </c>
      <c r="L97" s="1">
        <v>7240.5</v>
      </c>
      <c r="M97" s="1">
        <v>55357.7</v>
      </c>
      <c r="N97" s="1">
        <v>48117.1</v>
      </c>
      <c r="O97">
        <v>253.5</v>
      </c>
      <c r="Q97">
        <v>-255.3</v>
      </c>
      <c r="R97" s="1">
        <v>504688.4</v>
      </c>
      <c r="S97" s="1">
        <v>8767.5</v>
      </c>
      <c r="T97" s="1">
        <v>13383.3</v>
      </c>
      <c r="U97" s="1">
        <v>4615.8</v>
      </c>
      <c r="V97" s="1">
        <v>513455.9</v>
      </c>
      <c r="X97" s="1">
        <v>497565.6</v>
      </c>
      <c r="Y97" s="1">
        <v>375925.3</v>
      </c>
      <c r="Z97" s="1">
        <v>121628.3</v>
      </c>
      <c r="AB97" s="1">
        <v>118984.5</v>
      </c>
    </row>
    <row r="98" spans="1:28" x14ac:dyDescent="0.15">
      <c r="A98" t="s">
        <v>3</v>
      </c>
      <c r="B98" s="1">
        <v>508855.5</v>
      </c>
      <c r="C98" s="1">
        <v>292835.5</v>
      </c>
      <c r="D98" s="1">
        <v>287053.8</v>
      </c>
      <c r="E98" s="1">
        <v>242160.7</v>
      </c>
      <c r="F98" s="1">
        <v>18495.7</v>
      </c>
      <c r="G98" s="1">
        <v>69060.7</v>
      </c>
      <c r="H98">
        <v>54.3</v>
      </c>
      <c r="I98" s="1">
        <v>89982.1</v>
      </c>
      <c r="J98" s="1">
        <v>31654</v>
      </c>
      <c r="K98">
        <v>203</v>
      </c>
      <c r="L98" s="1">
        <v>6367.6</v>
      </c>
      <c r="M98" s="1">
        <v>55926</v>
      </c>
      <c r="N98" s="1">
        <v>49558.400000000001</v>
      </c>
      <c r="O98">
        <v>202.6</v>
      </c>
      <c r="Q98">
        <v>-625</v>
      </c>
      <c r="R98" s="1">
        <v>508230.6</v>
      </c>
      <c r="S98" s="1">
        <v>8445.6</v>
      </c>
      <c r="T98" s="1">
        <v>13264.8</v>
      </c>
      <c r="U98" s="1">
        <v>4819.2</v>
      </c>
      <c r="V98" s="1">
        <v>516676.2</v>
      </c>
      <c r="X98" s="1">
        <v>502380.7</v>
      </c>
      <c r="Y98" s="1">
        <v>380509.4</v>
      </c>
      <c r="Z98" s="1">
        <v>121865.7</v>
      </c>
      <c r="AB98" s="1">
        <v>119213.9</v>
      </c>
    </row>
    <row r="99" spans="1:28" x14ac:dyDescent="0.15">
      <c r="A99" t="s">
        <v>2</v>
      </c>
      <c r="B99" s="1">
        <v>509320.2</v>
      </c>
      <c r="C99" s="1">
        <v>291932.5</v>
      </c>
      <c r="D99" s="1">
        <v>286067.3</v>
      </c>
      <c r="E99" s="1">
        <v>240939.4</v>
      </c>
      <c r="F99" s="1">
        <v>18229.3</v>
      </c>
      <c r="G99" s="1">
        <v>69912.7</v>
      </c>
      <c r="H99">
        <v>402.7</v>
      </c>
      <c r="I99" s="1">
        <v>90157.1</v>
      </c>
      <c r="J99" s="1">
        <v>30912.400000000001</v>
      </c>
      <c r="K99">
        <v>102.7</v>
      </c>
      <c r="L99" s="1">
        <v>7443.9</v>
      </c>
      <c r="M99" s="1">
        <v>57647.8</v>
      </c>
      <c r="N99" s="1">
        <v>50203.9</v>
      </c>
      <c r="O99">
        <v>226.8</v>
      </c>
      <c r="Q99">
        <v>-940.1</v>
      </c>
      <c r="R99" s="1">
        <v>508380.1</v>
      </c>
      <c r="S99" s="1">
        <v>7610.8</v>
      </c>
      <c r="T99" s="1">
        <v>12336.3</v>
      </c>
      <c r="U99" s="1">
        <v>4725.5</v>
      </c>
      <c r="V99" s="1">
        <v>515990.8</v>
      </c>
      <c r="X99" s="1">
        <v>501728.9</v>
      </c>
      <c r="Y99" s="1">
        <v>380519.9</v>
      </c>
      <c r="Z99" s="1">
        <v>121208.9</v>
      </c>
      <c r="AB99" s="1">
        <v>119047.9</v>
      </c>
    </row>
    <row r="100" spans="1:28" x14ac:dyDescent="0.15">
      <c r="A100" t="s">
        <v>13</v>
      </c>
      <c r="B100" s="1">
        <v>507315.8</v>
      </c>
      <c r="C100" s="1">
        <v>291631.7</v>
      </c>
      <c r="D100" s="1">
        <v>285639.7</v>
      </c>
      <c r="E100" s="1">
        <v>240268.7</v>
      </c>
      <c r="F100" s="1">
        <v>18114.3</v>
      </c>
      <c r="G100" s="1">
        <v>69450.3</v>
      </c>
      <c r="H100">
        <v>-312.3</v>
      </c>
      <c r="I100" s="1">
        <v>90602.6</v>
      </c>
      <c r="J100" s="1">
        <v>29752.3</v>
      </c>
      <c r="K100">
        <v>161.4</v>
      </c>
      <c r="L100" s="1">
        <v>7651.8</v>
      </c>
      <c r="M100" s="1">
        <v>58436.5</v>
      </c>
      <c r="N100" s="1">
        <v>50784.6</v>
      </c>
      <c r="O100">
        <v>263.60000000000002</v>
      </c>
      <c r="Q100" s="1">
        <v>-2293.6999999999998</v>
      </c>
      <c r="R100" s="1">
        <v>505022.1</v>
      </c>
      <c r="S100" s="1">
        <v>8402.9</v>
      </c>
      <c r="T100" s="1">
        <v>12798.9</v>
      </c>
      <c r="U100" s="1">
        <v>4396</v>
      </c>
      <c r="V100" s="1">
        <v>513425</v>
      </c>
      <c r="X100" s="1">
        <v>499510.6</v>
      </c>
      <c r="Y100" s="1">
        <v>378941.4</v>
      </c>
      <c r="Z100" s="1">
        <v>120574.39999999999</v>
      </c>
      <c r="AB100" s="1">
        <v>117300.4</v>
      </c>
    </row>
    <row r="101" spans="1:28" x14ac:dyDescent="0.15">
      <c r="A101" t="s">
        <v>204</v>
      </c>
      <c r="B101" s="1">
        <v>510571.5</v>
      </c>
      <c r="C101" s="1">
        <v>290772.5</v>
      </c>
      <c r="D101" s="1">
        <v>284638</v>
      </c>
      <c r="E101" s="1">
        <v>239023.5</v>
      </c>
      <c r="F101" s="1">
        <v>18202.2</v>
      </c>
      <c r="G101" s="1">
        <v>71528.100000000006</v>
      </c>
      <c r="H101">
        <v>-243.9</v>
      </c>
      <c r="I101" s="1">
        <v>91584.1</v>
      </c>
      <c r="J101" s="1">
        <v>29016.3</v>
      </c>
      <c r="K101">
        <v>302.89999999999998</v>
      </c>
      <c r="L101" s="1">
        <v>9129.2999999999993</v>
      </c>
      <c r="M101" s="1">
        <v>58525.8</v>
      </c>
      <c r="N101" s="1">
        <v>49396.5</v>
      </c>
      <c r="O101">
        <v>279.89999999999998</v>
      </c>
      <c r="Q101" s="1">
        <v>-1090.5999999999999</v>
      </c>
      <c r="R101" s="1">
        <v>509480.8</v>
      </c>
      <c r="S101" s="1">
        <v>8645.1</v>
      </c>
      <c r="T101" s="1">
        <v>12828.1</v>
      </c>
      <c r="U101" s="1">
        <v>4183</v>
      </c>
      <c r="V101" s="1">
        <v>518125.9</v>
      </c>
      <c r="X101" s="1">
        <v>501225.5</v>
      </c>
      <c r="Y101" s="1">
        <v>380254</v>
      </c>
      <c r="Z101" s="1">
        <v>120978.6</v>
      </c>
      <c r="AB101" s="1">
        <v>118700</v>
      </c>
    </row>
    <row r="102" spans="1:28" x14ac:dyDescent="0.15">
      <c r="A102" t="s">
        <v>203</v>
      </c>
      <c r="B102" s="1">
        <v>514332.3</v>
      </c>
      <c r="C102" s="1">
        <v>291976.40000000002</v>
      </c>
      <c r="D102" s="1">
        <v>285717.59999999998</v>
      </c>
      <c r="E102" s="1">
        <v>239825.9</v>
      </c>
      <c r="F102" s="1">
        <v>18574.599999999999</v>
      </c>
      <c r="G102" s="1">
        <v>71637.899999999994</v>
      </c>
      <c r="H102" s="1">
        <v>1399.3</v>
      </c>
      <c r="I102" s="1">
        <v>91887.7</v>
      </c>
      <c r="J102" s="1">
        <v>28014.5</v>
      </c>
      <c r="K102">
        <v>183.4</v>
      </c>
      <c r="L102" s="1">
        <v>10404.799999999999</v>
      </c>
      <c r="M102" s="1">
        <v>60846.3</v>
      </c>
      <c r="N102" s="1">
        <v>50441.5</v>
      </c>
      <c r="O102">
        <v>253.8</v>
      </c>
      <c r="Q102" s="1">
        <v>-1767.1</v>
      </c>
      <c r="R102" s="1">
        <v>512565.2</v>
      </c>
      <c r="S102" s="1">
        <v>9992.5</v>
      </c>
      <c r="T102" s="1">
        <v>14176.6</v>
      </c>
      <c r="U102" s="1">
        <v>4184.2</v>
      </c>
      <c r="V102" s="1">
        <v>522557.7</v>
      </c>
      <c r="X102" s="1">
        <v>503671.1</v>
      </c>
      <c r="Y102" s="1">
        <v>383524.1</v>
      </c>
      <c r="Z102" s="1">
        <v>120170.3</v>
      </c>
      <c r="AB102" s="1">
        <v>118166.9</v>
      </c>
    </row>
    <row r="103" spans="1:28" x14ac:dyDescent="0.15">
      <c r="A103" t="s">
        <v>202</v>
      </c>
      <c r="B103" s="1">
        <v>521424.3</v>
      </c>
      <c r="C103" s="1">
        <v>295122.2</v>
      </c>
      <c r="D103" s="1">
        <v>288776.7</v>
      </c>
      <c r="E103" s="1">
        <v>242705.2</v>
      </c>
      <c r="F103" s="1">
        <v>18251.599999999999</v>
      </c>
      <c r="G103" s="1">
        <v>76350.2</v>
      </c>
      <c r="H103">
        <v>-12.9</v>
      </c>
      <c r="I103" s="1">
        <v>92739.1</v>
      </c>
      <c r="J103" s="1">
        <v>26930.7</v>
      </c>
      <c r="K103">
        <v>-67.599999999999994</v>
      </c>
      <c r="L103" s="1">
        <v>11883.7</v>
      </c>
      <c r="M103" s="1">
        <v>63550</v>
      </c>
      <c r="N103" s="1">
        <v>51666.3</v>
      </c>
      <c r="O103">
        <v>227.4</v>
      </c>
      <c r="Q103" s="1">
        <v>-1750.7</v>
      </c>
      <c r="R103" s="1">
        <v>519673.5</v>
      </c>
      <c r="S103" s="1">
        <v>8510.6</v>
      </c>
      <c r="T103" s="1">
        <v>12598.9</v>
      </c>
      <c r="U103" s="1">
        <v>4088.3</v>
      </c>
      <c r="V103" s="1">
        <v>528184.19999999995</v>
      </c>
      <c r="X103" s="1">
        <v>509240.6</v>
      </c>
      <c r="Y103" s="1">
        <v>389588</v>
      </c>
      <c r="Z103" s="1">
        <v>119694.9</v>
      </c>
      <c r="AB103" s="1">
        <v>121397</v>
      </c>
    </row>
    <row r="104" spans="1:28" x14ac:dyDescent="0.15">
      <c r="A104" t="s">
        <v>12</v>
      </c>
      <c r="B104" s="1">
        <v>527369.4</v>
      </c>
      <c r="C104" s="1">
        <v>296782</v>
      </c>
      <c r="D104" s="1">
        <v>290387.7</v>
      </c>
      <c r="E104" s="1">
        <v>244078.2</v>
      </c>
      <c r="F104" s="1">
        <v>18347</v>
      </c>
      <c r="G104" s="1">
        <v>73403.3</v>
      </c>
      <c r="H104" s="1">
        <v>2942.3</v>
      </c>
      <c r="I104" s="1">
        <v>93067.199999999997</v>
      </c>
      <c r="J104" s="1">
        <v>28924.1</v>
      </c>
      <c r="K104">
        <v>-21.5</v>
      </c>
      <c r="L104" s="1">
        <v>13634.5</v>
      </c>
      <c r="M104" s="1">
        <v>66771.3</v>
      </c>
      <c r="N104" s="1">
        <v>53136.800000000003</v>
      </c>
      <c r="O104">
        <v>290.60000000000002</v>
      </c>
      <c r="Q104" s="1">
        <v>-2989.2</v>
      </c>
      <c r="R104" s="1">
        <v>524380.19999999995</v>
      </c>
      <c r="S104" s="1">
        <v>9466.7000000000007</v>
      </c>
      <c r="T104" s="1">
        <v>13798.1</v>
      </c>
      <c r="U104" s="1">
        <v>4331.3999999999996</v>
      </c>
      <c r="V104" s="1">
        <v>533846.9</v>
      </c>
      <c r="X104" s="1">
        <v>513446.6</v>
      </c>
      <c r="Y104" s="1">
        <v>391419.7</v>
      </c>
      <c r="Z104" s="1">
        <v>122055.2</v>
      </c>
      <c r="AB104" s="1">
        <v>120623.8</v>
      </c>
    </row>
    <row r="105" spans="1:28" x14ac:dyDescent="0.15">
      <c r="A105" t="s">
        <v>4</v>
      </c>
      <c r="B105" s="1">
        <v>526019.9</v>
      </c>
      <c r="C105" s="1">
        <v>296794.59999999998</v>
      </c>
      <c r="D105" s="1">
        <v>290355.59999999998</v>
      </c>
      <c r="E105" s="1">
        <v>243816.6</v>
      </c>
      <c r="F105" s="1">
        <v>18706.400000000001</v>
      </c>
      <c r="G105" s="1">
        <v>76458.3</v>
      </c>
      <c r="H105">
        <v>366.6</v>
      </c>
      <c r="I105" s="1">
        <v>93092.3</v>
      </c>
      <c r="J105" s="1">
        <v>25311.200000000001</v>
      </c>
      <c r="K105">
        <v>218.8</v>
      </c>
      <c r="L105" s="1">
        <v>14905.3</v>
      </c>
      <c r="M105" s="1">
        <v>68833.5</v>
      </c>
      <c r="N105" s="1">
        <v>53928.2</v>
      </c>
      <c r="O105">
        <v>166.4</v>
      </c>
      <c r="Q105" s="1">
        <v>-4619.3</v>
      </c>
      <c r="R105" s="1">
        <v>521400.6</v>
      </c>
      <c r="S105" s="1">
        <v>9901.2999999999993</v>
      </c>
      <c r="T105" s="1">
        <v>14384</v>
      </c>
      <c r="U105" s="1">
        <v>4482.7</v>
      </c>
      <c r="V105" s="1">
        <v>531301.9</v>
      </c>
      <c r="X105" s="1">
        <v>510852.2</v>
      </c>
      <c r="Y105" s="1">
        <v>392185.9</v>
      </c>
      <c r="Z105" s="1">
        <v>118709</v>
      </c>
      <c r="AB105" s="1">
        <v>120281.60000000001</v>
      </c>
    </row>
    <row r="106" spans="1:28" x14ac:dyDescent="0.15">
      <c r="A106" t="s">
        <v>203</v>
      </c>
      <c r="B106" s="1">
        <v>529247.9</v>
      </c>
      <c r="C106" s="1">
        <v>298440.90000000002</v>
      </c>
      <c r="D106" s="1">
        <v>291941.5</v>
      </c>
      <c r="E106" s="1">
        <v>245171.6</v>
      </c>
      <c r="F106" s="1">
        <v>18781.599999999999</v>
      </c>
      <c r="G106" s="1">
        <v>77025.8</v>
      </c>
      <c r="H106" s="1">
        <v>2075.1</v>
      </c>
      <c r="I106" s="1">
        <v>93507.5</v>
      </c>
      <c r="J106" s="1">
        <v>24776.9</v>
      </c>
      <c r="K106">
        <v>256.89999999999998</v>
      </c>
      <c r="L106" s="1">
        <v>14317.6</v>
      </c>
      <c r="M106" s="1">
        <v>69441.5</v>
      </c>
      <c r="N106" s="1">
        <v>55123.9</v>
      </c>
      <c r="O106">
        <v>65.599999999999994</v>
      </c>
      <c r="Q106" s="1">
        <v>-5339.2</v>
      </c>
      <c r="R106" s="1">
        <v>523908.7</v>
      </c>
      <c r="S106" s="1">
        <v>10562.9</v>
      </c>
      <c r="T106" s="1">
        <v>15287.8</v>
      </c>
      <c r="U106" s="1">
        <v>4724.8999999999996</v>
      </c>
      <c r="V106" s="1">
        <v>534471.6</v>
      </c>
      <c r="X106" s="1">
        <v>514726</v>
      </c>
      <c r="Y106" s="1">
        <v>396152.3</v>
      </c>
      <c r="Z106" s="1">
        <v>118621.6</v>
      </c>
      <c r="AB106" s="1">
        <v>120355.5</v>
      </c>
    </row>
    <row r="107" spans="1:28" x14ac:dyDescent="0.15">
      <c r="A107" t="s">
        <v>202</v>
      </c>
      <c r="B107" s="1">
        <v>526892.1</v>
      </c>
      <c r="C107" s="1">
        <v>296437.7</v>
      </c>
      <c r="D107" s="1">
        <v>289870.59999999998</v>
      </c>
      <c r="E107" s="1">
        <v>242867.4</v>
      </c>
      <c r="F107" s="1">
        <v>18700.599999999999</v>
      </c>
      <c r="G107" s="1">
        <v>77815.5</v>
      </c>
      <c r="H107" s="1">
        <v>1817</v>
      </c>
      <c r="I107" s="1">
        <v>93916.800000000003</v>
      </c>
      <c r="J107" s="1">
        <v>24364.7</v>
      </c>
      <c r="K107">
        <v>348.7</v>
      </c>
      <c r="L107" s="1">
        <v>13559.2</v>
      </c>
      <c r="M107" s="1">
        <v>70086.399999999994</v>
      </c>
      <c r="N107" s="1">
        <v>56527.3</v>
      </c>
      <c r="O107">
        <v>-68</v>
      </c>
      <c r="Q107" s="1">
        <v>-4765.8999999999996</v>
      </c>
      <c r="R107" s="1">
        <v>522126.2</v>
      </c>
      <c r="S107" s="1">
        <v>10738</v>
      </c>
      <c r="T107" s="1">
        <v>15810</v>
      </c>
      <c r="U107" s="1">
        <v>5072</v>
      </c>
      <c r="V107" s="1">
        <v>532864.19999999995</v>
      </c>
      <c r="X107" s="1">
        <v>513218.4</v>
      </c>
      <c r="Y107" s="1">
        <v>394556.7</v>
      </c>
      <c r="Z107" s="1">
        <v>118706.3</v>
      </c>
      <c r="AB107" s="1">
        <v>120613</v>
      </c>
    </row>
    <row r="108" spans="1:28" x14ac:dyDescent="0.15">
      <c r="A108" t="s">
        <v>11</v>
      </c>
      <c r="B108" s="1">
        <v>530705.6</v>
      </c>
      <c r="C108" s="1">
        <v>297483.3</v>
      </c>
      <c r="D108" s="1">
        <v>290839.40000000002</v>
      </c>
      <c r="E108" s="1">
        <v>243627</v>
      </c>
      <c r="F108" s="1">
        <v>18359.5</v>
      </c>
      <c r="G108" s="1">
        <v>81332.3</v>
      </c>
      <c r="H108" s="1">
        <v>1133.5999999999999</v>
      </c>
      <c r="I108" s="1">
        <v>94969.600000000006</v>
      </c>
      <c r="J108" s="1">
        <v>23771.3</v>
      </c>
      <c r="K108">
        <v>390.2</v>
      </c>
      <c r="L108" s="1">
        <v>13465.1</v>
      </c>
      <c r="M108" s="1">
        <v>69769.3</v>
      </c>
      <c r="N108" s="1">
        <v>56304.2</v>
      </c>
      <c r="O108">
        <v>-199.3</v>
      </c>
      <c r="Q108" s="1">
        <v>-5921.2</v>
      </c>
      <c r="R108" s="1">
        <v>524784.4</v>
      </c>
      <c r="S108" s="1">
        <v>10754.3</v>
      </c>
      <c r="T108" s="1">
        <v>16477.099999999999</v>
      </c>
      <c r="U108" s="1">
        <v>5722.7</v>
      </c>
      <c r="V108" s="1">
        <v>535538.69999999995</v>
      </c>
      <c r="X108" s="1">
        <v>517105.3</v>
      </c>
      <c r="Y108" s="1">
        <v>397968.5</v>
      </c>
      <c r="Z108" s="1">
        <v>119187.8</v>
      </c>
      <c r="AB108" s="1">
        <v>123049.8</v>
      </c>
    </row>
    <row r="109" spans="1:28" x14ac:dyDescent="0.15">
      <c r="A109" t="s">
        <v>4</v>
      </c>
      <c r="B109" s="1">
        <v>536848.6</v>
      </c>
      <c r="C109" s="1">
        <v>300100.59999999998</v>
      </c>
      <c r="D109" s="1">
        <v>293366.90000000002</v>
      </c>
      <c r="E109" s="1">
        <v>245940.5</v>
      </c>
      <c r="F109" s="1">
        <v>18175.099999999999</v>
      </c>
      <c r="G109" s="1">
        <v>83836.2</v>
      </c>
      <c r="H109" s="1">
        <v>2259.6999999999998</v>
      </c>
      <c r="I109" s="1">
        <v>94321</v>
      </c>
      <c r="J109" s="1">
        <v>23102.9</v>
      </c>
      <c r="K109">
        <v>253.5</v>
      </c>
      <c r="L109" s="1">
        <v>15172.3</v>
      </c>
      <c r="M109" s="1">
        <v>72393.8</v>
      </c>
      <c r="N109" s="1">
        <v>57221.5</v>
      </c>
      <c r="O109">
        <v>-372.8</v>
      </c>
      <c r="Q109" s="1">
        <v>-8208.6</v>
      </c>
      <c r="R109" s="1">
        <v>528640</v>
      </c>
      <c r="S109" s="1">
        <v>12056.9</v>
      </c>
      <c r="T109" s="1">
        <v>18091.599999999999</v>
      </c>
      <c r="U109" s="1">
        <v>6034.7</v>
      </c>
      <c r="V109" s="1">
        <v>540696.9</v>
      </c>
      <c r="X109" s="1">
        <v>521563</v>
      </c>
      <c r="Y109" s="1">
        <v>403929.2</v>
      </c>
      <c r="Z109" s="1">
        <v>117714.1</v>
      </c>
      <c r="AB109" s="1">
        <v>124590</v>
      </c>
    </row>
    <row r="110" spans="1:28" x14ac:dyDescent="0.15">
      <c r="A110" t="s">
        <v>203</v>
      </c>
      <c r="B110" s="1">
        <v>540566.9</v>
      </c>
      <c r="C110" s="1">
        <v>302645.8</v>
      </c>
      <c r="D110" s="1">
        <v>295825.8</v>
      </c>
      <c r="E110" s="1">
        <v>248166.5</v>
      </c>
      <c r="F110" s="1">
        <v>18393.3</v>
      </c>
      <c r="G110" s="1">
        <v>84200.7</v>
      </c>
      <c r="H110">
        <v>751.4</v>
      </c>
      <c r="I110" s="1">
        <v>95858.7</v>
      </c>
      <c r="J110" s="1">
        <v>23293.7</v>
      </c>
      <c r="K110">
        <v>325.2</v>
      </c>
      <c r="L110" s="1">
        <v>15554.9</v>
      </c>
      <c r="M110" s="1">
        <v>74721.899999999994</v>
      </c>
      <c r="N110" s="1">
        <v>59167</v>
      </c>
      <c r="O110">
        <v>-456.9</v>
      </c>
      <c r="Q110" s="1">
        <v>-10406.4</v>
      </c>
      <c r="R110" s="1">
        <v>530160.5</v>
      </c>
      <c r="S110" s="1">
        <v>13456.6</v>
      </c>
      <c r="T110" s="1">
        <v>19105.400000000001</v>
      </c>
      <c r="U110" s="1">
        <v>5648.8</v>
      </c>
      <c r="V110" s="1">
        <v>543617.1</v>
      </c>
      <c r="X110" s="1">
        <v>525025</v>
      </c>
      <c r="Y110" s="1">
        <v>405586.2</v>
      </c>
      <c r="Z110" s="1">
        <v>119511.4</v>
      </c>
      <c r="AB110" s="1">
        <v>125366.9</v>
      </c>
    </row>
    <row r="111" spans="1:28" x14ac:dyDescent="0.15">
      <c r="A111" t="s">
        <v>202</v>
      </c>
      <c r="B111" s="1">
        <v>542108</v>
      </c>
      <c r="C111" s="1">
        <v>303813.3</v>
      </c>
      <c r="D111" s="1">
        <v>296937.8</v>
      </c>
      <c r="E111" s="1">
        <v>249044.7</v>
      </c>
      <c r="F111" s="1">
        <v>18509.8</v>
      </c>
      <c r="G111" s="1">
        <v>83570.3</v>
      </c>
      <c r="H111">
        <v>763.7</v>
      </c>
      <c r="I111" s="1">
        <v>94259.4</v>
      </c>
      <c r="J111" s="1">
        <v>22712.3</v>
      </c>
      <c r="K111">
        <v>267.2</v>
      </c>
      <c r="L111" s="1">
        <v>18596.099999999999</v>
      </c>
      <c r="M111" s="1">
        <v>77376.5</v>
      </c>
      <c r="N111" s="1">
        <v>58780.4</v>
      </c>
      <c r="O111">
        <v>-384.3</v>
      </c>
      <c r="Q111" s="1">
        <v>-11593.3</v>
      </c>
      <c r="R111" s="1">
        <v>530514.69999999995</v>
      </c>
      <c r="S111" s="1">
        <v>14380</v>
      </c>
      <c r="T111" s="1">
        <v>20993.200000000001</v>
      </c>
      <c r="U111" s="1">
        <v>6613.2</v>
      </c>
      <c r="V111" s="1">
        <v>544894.69999999995</v>
      </c>
      <c r="X111" s="1">
        <v>523456.4</v>
      </c>
      <c r="Y111" s="1">
        <v>406286.7</v>
      </c>
      <c r="Z111" s="1">
        <v>117265.5</v>
      </c>
      <c r="AB111" s="1">
        <v>124270</v>
      </c>
    </row>
    <row r="112" spans="1:28" x14ac:dyDescent="0.15">
      <c r="A112" t="s">
        <v>10</v>
      </c>
      <c r="B112" s="1">
        <v>542089</v>
      </c>
      <c r="C112" s="1">
        <v>304365.7</v>
      </c>
      <c r="D112" s="1">
        <v>297464.5</v>
      </c>
      <c r="E112" s="1">
        <v>249339.1</v>
      </c>
      <c r="F112" s="1">
        <v>18548.900000000001</v>
      </c>
      <c r="G112" s="1">
        <v>81315.199999999997</v>
      </c>
      <c r="H112" s="1">
        <v>1824.8</v>
      </c>
      <c r="I112" s="1">
        <v>93972.3</v>
      </c>
      <c r="J112" s="1">
        <v>23481.5</v>
      </c>
      <c r="K112">
        <v>222.2</v>
      </c>
      <c r="L112" s="1">
        <v>18786</v>
      </c>
      <c r="M112" s="1">
        <v>78508.5</v>
      </c>
      <c r="N112" s="1">
        <v>59722.5</v>
      </c>
      <c r="O112">
        <v>-427.6</v>
      </c>
      <c r="Q112" s="1">
        <v>-13626.5</v>
      </c>
      <c r="R112" s="1">
        <v>528462.5</v>
      </c>
      <c r="S112" s="1">
        <v>15671.7</v>
      </c>
      <c r="T112" s="1">
        <v>22559.9</v>
      </c>
      <c r="U112" s="1">
        <v>6888.3</v>
      </c>
      <c r="V112" s="1">
        <v>544134.19999999995</v>
      </c>
      <c r="X112" s="1">
        <v>523383.5</v>
      </c>
      <c r="Y112" s="1">
        <v>405751.8</v>
      </c>
      <c r="Z112" s="1">
        <v>117722.5</v>
      </c>
      <c r="AB112" s="1">
        <v>122935.4</v>
      </c>
    </row>
    <row r="113" spans="1:28" x14ac:dyDescent="0.15">
      <c r="A113" t="s">
        <v>4</v>
      </c>
      <c r="B113" s="1">
        <v>548305.6</v>
      </c>
      <c r="C113" s="1">
        <v>306328.59999999998</v>
      </c>
      <c r="D113" s="1">
        <v>299344.3</v>
      </c>
      <c r="E113" s="1">
        <v>250986.9</v>
      </c>
      <c r="F113" s="1">
        <v>18390.5</v>
      </c>
      <c r="G113" s="1">
        <v>85744.3</v>
      </c>
      <c r="H113" s="1">
        <v>1629.6</v>
      </c>
      <c r="I113" s="1">
        <v>95050</v>
      </c>
      <c r="J113" s="1">
        <v>22253.5</v>
      </c>
      <c r="K113">
        <v>230.7</v>
      </c>
      <c r="L113" s="1">
        <v>19358.599999999999</v>
      </c>
      <c r="M113" s="1">
        <v>80110.100000000006</v>
      </c>
      <c r="N113" s="1">
        <v>60751.5</v>
      </c>
      <c r="O113">
        <v>-680.1</v>
      </c>
      <c r="Q113" s="1">
        <v>-14271.9</v>
      </c>
      <c r="R113" s="1">
        <v>534033.80000000005</v>
      </c>
      <c r="S113" s="1">
        <v>14339.6</v>
      </c>
      <c r="T113" s="1">
        <v>22010.7</v>
      </c>
      <c r="U113" s="1">
        <v>7671.1</v>
      </c>
      <c r="V113" s="1">
        <v>548373.30000000005</v>
      </c>
      <c r="X113" s="1">
        <v>529057.6</v>
      </c>
      <c r="Y113" s="1">
        <v>411637</v>
      </c>
      <c r="Z113" s="1">
        <v>117540.8</v>
      </c>
      <c r="AB113" s="1">
        <v>125767.8</v>
      </c>
    </row>
    <row r="114" spans="1:28" x14ac:dyDescent="0.15">
      <c r="A114" t="s">
        <v>203</v>
      </c>
      <c r="B114" s="1">
        <v>550144.9</v>
      </c>
      <c r="C114" s="1">
        <v>304615.3</v>
      </c>
      <c r="D114" s="1">
        <v>297536.90000000002</v>
      </c>
      <c r="E114" s="1">
        <v>248944.5</v>
      </c>
      <c r="F114" s="1">
        <v>18435.8</v>
      </c>
      <c r="G114" s="1">
        <v>86096.9</v>
      </c>
      <c r="H114" s="1">
        <v>2944.1</v>
      </c>
      <c r="I114" s="1">
        <v>96546.9</v>
      </c>
      <c r="J114" s="1">
        <v>20660.5</v>
      </c>
      <c r="K114">
        <v>281.89999999999998</v>
      </c>
      <c r="L114" s="1">
        <v>21185.7</v>
      </c>
      <c r="M114" s="1">
        <v>81678.600000000006</v>
      </c>
      <c r="N114" s="1">
        <v>60492.9</v>
      </c>
      <c r="O114">
        <v>-622.1</v>
      </c>
      <c r="Q114" s="1">
        <v>-16027.6</v>
      </c>
      <c r="R114" s="1">
        <v>534117.4</v>
      </c>
      <c r="S114" s="1">
        <v>15263.5</v>
      </c>
      <c r="T114" s="1">
        <v>22805.599999999999</v>
      </c>
      <c r="U114" s="1">
        <v>7542.1</v>
      </c>
      <c r="V114" s="1">
        <v>549380.9</v>
      </c>
      <c r="X114" s="1">
        <v>528925.1</v>
      </c>
      <c r="Y114" s="1">
        <v>411602.6</v>
      </c>
      <c r="Z114" s="1">
        <v>117445.4</v>
      </c>
      <c r="AB114" s="1">
        <v>124485.7</v>
      </c>
    </row>
    <row r="115" spans="1:28" x14ac:dyDescent="0.15">
      <c r="A115" t="s">
        <v>202</v>
      </c>
      <c r="B115" s="1">
        <v>553430.30000000005</v>
      </c>
      <c r="C115" s="1">
        <v>307007</v>
      </c>
      <c r="D115" s="1">
        <v>299976.90000000002</v>
      </c>
      <c r="E115" s="1">
        <v>251145.7</v>
      </c>
      <c r="F115" s="1">
        <v>18468.3</v>
      </c>
      <c r="G115" s="1">
        <v>87889.5</v>
      </c>
      <c r="H115" s="1">
        <v>1976.8</v>
      </c>
      <c r="I115" s="1">
        <v>95277.8</v>
      </c>
      <c r="J115" s="1">
        <v>20941.3</v>
      </c>
      <c r="K115">
        <v>265.3</v>
      </c>
      <c r="L115" s="1">
        <v>22132.3</v>
      </c>
      <c r="M115" s="1">
        <v>82438.600000000006</v>
      </c>
      <c r="N115" s="1">
        <v>60306.3</v>
      </c>
      <c r="O115">
        <v>-527.9</v>
      </c>
      <c r="Q115" s="1">
        <v>-14973.8</v>
      </c>
      <c r="R115" s="1">
        <v>538456.5</v>
      </c>
      <c r="S115" s="1">
        <v>16047.6</v>
      </c>
      <c r="T115" s="1">
        <v>24442.9</v>
      </c>
      <c r="U115" s="1">
        <v>8395.2999999999993</v>
      </c>
      <c r="V115" s="1">
        <v>554504.19999999995</v>
      </c>
      <c r="X115" s="1">
        <v>531122.1</v>
      </c>
      <c r="Y115" s="1">
        <v>414820.9</v>
      </c>
      <c r="Z115" s="1">
        <v>116451.6</v>
      </c>
      <c r="AB115" s="1">
        <v>126549.1</v>
      </c>
    </row>
    <row r="116" spans="1:28" x14ac:dyDescent="0.15">
      <c r="A116" t="s">
        <v>9</v>
      </c>
      <c r="B116" s="1">
        <v>559917.6</v>
      </c>
      <c r="C116" s="1">
        <v>309760.5</v>
      </c>
      <c r="D116" s="1">
        <v>302924</v>
      </c>
      <c r="E116" s="1">
        <v>253859.9</v>
      </c>
      <c r="F116" s="1">
        <v>18147.2</v>
      </c>
      <c r="G116" s="1">
        <v>88199.7</v>
      </c>
      <c r="H116" s="1">
        <v>4101.3</v>
      </c>
      <c r="I116" s="1">
        <v>95798.399999999994</v>
      </c>
      <c r="J116" s="1">
        <v>20817.599999999999</v>
      </c>
      <c r="K116">
        <v>107.8</v>
      </c>
      <c r="L116" s="1">
        <v>23340.9</v>
      </c>
      <c r="M116" s="1">
        <v>84071.6</v>
      </c>
      <c r="N116" s="1">
        <v>60730.7</v>
      </c>
      <c r="O116">
        <v>-355.6</v>
      </c>
      <c r="Q116" s="1">
        <v>-15601.8</v>
      </c>
      <c r="R116" s="1">
        <v>544315.80000000005</v>
      </c>
      <c r="S116" s="1">
        <v>17529.2</v>
      </c>
      <c r="T116" s="1">
        <v>26492</v>
      </c>
      <c r="U116" s="1">
        <v>8962.7999999999993</v>
      </c>
      <c r="V116" s="1">
        <v>561845</v>
      </c>
      <c r="X116" s="1">
        <v>536220.1</v>
      </c>
      <c r="Y116" s="1">
        <v>419729.1</v>
      </c>
      <c r="Z116" s="1">
        <v>116659.3</v>
      </c>
      <c r="AB116" s="1">
        <v>126373.8</v>
      </c>
    </row>
    <row r="117" spans="1:28" x14ac:dyDescent="0.15">
      <c r="A117" t="s">
        <v>4</v>
      </c>
      <c r="B117" s="1">
        <v>561496.30000000005</v>
      </c>
      <c r="C117" s="1">
        <v>311433.90000000002</v>
      </c>
      <c r="D117" s="1">
        <v>304863.5</v>
      </c>
      <c r="E117" s="1">
        <v>255572.8</v>
      </c>
      <c r="F117" s="1">
        <v>17974.099999999999</v>
      </c>
      <c r="G117" s="1">
        <v>86588.4</v>
      </c>
      <c r="H117" s="1">
        <v>3543.1</v>
      </c>
      <c r="I117" s="1">
        <v>96668.3</v>
      </c>
      <c r="J117" s="1">
        <v>20277.3</v>
      </c>
      <c r="K117">
        <v>329.4</v>
      </c>
      <c r="L117" s="1">
        <v>25047.200000000001</v>
      </c>
      <c r="M117" s="1">
        <v>86655.5</v>
      </c>
      <c r="N117" s="1">
        <v>61608.3</v>
      </c>
      <c r="O117">
        <v>-365.5</v>
      </c>
      <c r="Q117" s="1">
        <v>-17840.599999999999</v>
      </c>
      <c r="R117" s="1">
        <v>543655.69999999995</v>
      </c>
      <c r="S117" s="1">
        <v>18775.599999999999</v>
      </c>
      <c r="T117" s="1">
        <v>27856.400000000001</v>
      </c>
      <c r="U117" s="1">
        <v>9080.7999999999993</v>
      </c>
      <c r="V117" s="1">
        <v>562431.30000000005</v>
      </c>
      <c r="X117" s="1">
        <v>536128.69999999995</v>
      </c>
      <c r="Y117" s="1">
        <v>419086.4</v>
      </c>
      <c r="Z117" s="1">
        <v>117199.9</v>
      </c>
      <c r="AB117" s="1">
        <v>124059.4</v>
      </c>
    </row>
    <row r="118" spans="1:28" x14ac:dyDescent="0.15">
      <c r="A118" t="s">
        <v>3</v>
      </c>
      <c r="B118" s="1">
        <v>559953.69999999995</v>
      </c>
      <c r="C118" s="1">
        <v>309983.8</v>
      </c>
      <c r="D118" s="1">
        <v>303618.8</v>
      </c>
      <c r="E118" s="1">
        <v>254166.6</v>
      </c>
      <c r="F118" s="1">
        <v>16429.7</v>
      </c>
      <c r="G118" s="1">
        <v>86618</v>
      </c>
      <c r="H118" s="1">
        <v>3568.5</v>
      </c>
      <c r="I118" s="1">
        <v>96356.4</v>
      </c>
      <c r="J118" s="1">
        <v>19764.5</v>
      </c>
      <c r="K118">
        <v>270.7</v>
      </c>
      <c r="L118" s="1">
        <v>27235.599999999999</v>
      </c>
      <c r="M118" s="1">
        <v>88359.6</v>
      </c>
      <c r="N118" s="1">
        <v>61124</v>
      </c>
      <c r="O118">
        <v>-273.60000000000002</v>
      </c>
      <c r="Q118" s="1">
        <v>-19166.8</v>
      </c>
      <c r="R118" s="1">
        <v>540786.80000000005</v>
      </c>
      <c r="S118" s="1">
        <v>17526.8</v>
      </c>
      <c r="T118" s="1">
        <v>27919.599999999999</v>
      </c>
      <c r="U118" s="1">
        <v>10392.9</v>
      </c>
      <c r="V118" s="1">
        <v>558313.6</v>
      </c>
      <c r="X118" s="1">
        <v>532154</v>
      </c>
      <c r="Y118" s="1">
        <v>416020.5</v>
      </c>
      <c r="Z118" s="1">
        <v>116289.60000000001</v>
      </c>
      <c r="AB118" s="1">
        <v>121888.5</v>
      </c>
    </row>
    <row r="119" spans="1:28" x14ac:dyDescent="0.15">
      <c r="A119" t="s">
        <v>202</v>
      </c>
      <c r="B119" s="1">
        <v>563098.1</v>
      </c>
      <c r="C119" s="1">
        <v>310403.20000000001</v>
      </c>
      <c r="D119" s="1">
        <v>304069</v>
      </c>
      <c r="E119" s="1">
        <v>254454.6</v>
      </c>
      <c r="F119" s="1">
        <v>14362.8</v>
      </c>
      <c r="G119" s="1">
        <v>87489.2</v>
      </c>
      <c r="H119" s="1">
        <v>4072.2</v>
      </c>
      <c r="I119" s="1">
        <v>97790.1</v>
      </c>
      <c r="J119" s="1">
        <v>20036.3</v>
      </c>
      <c r="K119">
        <v>287.89999999999998</v>
      </c>
      <c r="L119" s="1">
        <v>29028.5</v>
      </c>
      <c r="M119" s="1">
        <v>90710.2</v>
      </c>
      <c r="N119" s="1">
        <v>61681.7</v>
      </c>
      <c r="O119">
        <v>-372.1</v>
      </c>
      <c r="Q119" s="1">
        <v>-22341.1</v>
      </c>
      <c r="R119" s="1">
        <v>540757.1</v>
      </c>
      <c r="S119" s="1">
        <v>19271</v>
      </c>
      <c r="T119" s="1">
        <v>29170.1</v>
      </c>
      <c r="U119" s="1">
        <v>9899.1</v>
      </c>
      <c r="V119" s="1">
        <v>560028.1</v>
      </c>
      <c r="X119" s="1">
        <v>533446.5</v>
      </c>
      <c r="Y119" s="1">
        <v>415565.6</v>
      </c>
      <c r="Z119" s="1">
        <v>118009.7</v>
      </c>
      <c r="AB119" s="1">
        <v>120795.1</v>
      </c>
    </row>
    <row r="120" spans="1:28" x14ac:dyDescent="0.15">
      <c r="A120" t="s">
        <v>8</v>
      </c>
      <c r="B120" s="1">
        <v>567356.1</v>
      </c>
      <c r="C120" s="1">
        <v>313548</v>
      </c>
      <c r="D120" s="1">
        <v>307069.2</v>
      </c>
      <c r="E120" s="1">
        <v>257247.6</v>
      </c>
      <c r="F120" s="1">
        <v>14875.9</v>
      </c>
      <c r="G120" s="1">
        <v>89916.800000000003</v>
      </c>
      <c r="H120" s="1">
        <v>1501.3</v>
      </c>
      <c r="I120" s="1">
        <v>97723.4</v>
      </c>
      <c r="J120" s="1">
        <v>19208</v>
      </c>
      <c r="K120">
        <v>376.5</v>
      </c>
      <c r="L120" s="1">
        <v>30767.4</v>
      </c>
      <c r="M120" s="1">
        <v>93137.600000000006</v>
      </c>
      <c r="N120" s="1">
        <v>62370.2</v>
      </c>
      <c r="O120">
        <v>-561.20000000000005</v>
      </c>
      <c r="Q120" s="1">
        <v>-25281.3</v>
      </c>
      <c r="R120" s="1">
        <v>542074.80000000005</v>
      </c>
      <c r="S120" s="1">
        <v>18925.2</v>
      </c>
      <c r="T120" s="1">
        <v>27488.2</v>
      </c>
      <c r="U120" s="1">
        <v>8563</v>
      </c>
      <c r="V120" s="1">
        <v>560999.9</v>
      </c>
      <c r="X120" s="1">
        <v>535902.4</v>
      </c>
      <c r="Y120" s="1">
        <v>418895.7</v>
      </c>
      <c r="Z120" s="1">
        <v>117167.6</v>
      </c>
      <c r="AB120" s="1">
        <v>122777.8</v>
      </c>
    </row>
    <row r="121" spans="1:28" x14ac:dyDescent="0.15">
      <c r="A121" t="s">
        <v>4</v>
      </c>
      <c r="B121" s="1">
        <v>560789.1</v>
      </c>
      <c r="C121" s="1">
        <v>308510.3</v>
      </c>
      <c r="D121" s="1">
        <v>301871</v>
      </c>
      <c r="E121" s="1">
        <v>251846.5</v>
      </c>
      <c r="F121" s="1">
        <v>14983.2</v>
      </c>
      <c r="G121" s="1">
        <v>88550.1</v>
      </c>
      <c r="H121" s="1">
        <v>2104.9</v>
      </c>
      <c r="I121" s="1">
        <v>96627.8</v>
      </c>
      <c r="J121" s="1">
        <v>18129.5</v>
      </c>
      <c r="K121">
        <v>346.3</v>
      </c>
      <c r="L121" s="1">
        <v>31589.8</v>
      </c>
      <c r="M121" s="1">
        <v>92061.6</v>
      </c>
      <c r="N121" s="1">
        <v>60471.8</v>
      </c>
      <c r="O121">
        <v>-53</v>
      </c>
      <c r="Q121" s="1">
        <v>-29264</v>
      </c>
      <c r="R121" s="1">
        <v>531525.1</v>
      </c>
      <c r="S121" s="1">
        <v>17212.400000000001</v>
      </c>
      <c r="T121" s="1">
        <v>26208.400000000001</v>
      </c>
      <c r="U121" s="1">
        <v>8996.1</v>
      </c>
      <c r="V121" s="1">
        <v>548737.5</v>
      </c>
      <c r="X121" s="1">
        <v>528013.1</v>
      </c>
      <c r="Y121" s="1">
        <v>413270.2</v>
      </c>
      <c r="Z121" s="1">
        <v>114912.2</v>
      </c>
      <c r="AB121" s="1">
        <v>120426.8</v>
      </c>
    </row>
    <row r="122" spans="1:28" x14ac:dyDescent="0.15">
      <c r="A122" t="s">
        <v>3</v>
      </c>
      <c r="B122" s="1">
        <v>553345.5</v>
      </c>
      <c r="C122" s="1">
        <v>307437.3</v>
      </c>
      <c r="D122" s="1">
        <v>300711.09999999998</v>
      </c>
      <c r="E122" s="1">
        <v>250490.7</v>
      </c>
      <c r="F122" s="1">
        <v>15560.6</v>
      </c>
      <c r="G122" s="1">
        <v>85228.9</v>
      </c>
      <c r="H122">
        <v>-468.7</v>
      </c>
      <c r="I122" s="1">
        <v>96422.6</v>
      </c>
      <c r="J122" s="1">
        <v>18290.900000000001</v>
      </c>
      <c r="K122">
        <v>272.8</v>
      </c>
      <c r="L122" s="1">
        <v>30971.4</v>
      </c>
      <c r="M122" s="1">
        <v>91818.8</v>
      </c>
      <c r="N122" s="1">
        <v>60847.4</v>
      </c>
      <c r="O122">
        <v>-370.2</v>
      </c>
      <c r="Q122" s="1">
        <v>-32301.7</v>
      </c>
      <c r="R122" s="1">
        <v>521043.8</v>
      </c>
      <c r="S122" s="1">
        <v>17970.3</v>
      </c>
      <c r="T122" s="1">
        <v>26086.7</v>
      </c>
      <c r="U122" s="1">
        <v>8116.4</v>
      </c>
      <c r="V122" s="1">
        <v>539014</v>
      </c>
      <c r="X122" s="1">
        <v>521542.9</v>
      </c>
      <c r="Y122" s="1">
        <v>406880.1</v>
      </c>
      <c r="Z122" s="1">
        <v>114796.3</v>
      </c>
      <c r="AB122" s="1">
        <v>118040.3</v>
      </c>
    </row>
    <row r="123" spans="1:28" x14ac:dyDescent="0.15">
      <c r="A123" t="s">
        <v>201</v>
      </c>
      <c r="B123" s="1">
        <v>536682.6</v>
      </c>
      <c r="C123" s="1">
        <v>303663</v>
      </c>
      <c r="D123" s="1">
        <v>296874.8</v>
      </c>
      <c r="E123" s="1">
        <v>246492.7</v>
      </c>
      <c r="F123" s="1">
        <v>15883.4</v>
      </c>
      <c r="G123" s="1">
        <v>79692.7</v>
      </c>
      <c r="H123" s="1">
        <v>6927.4</v>
      </c>
      <c r="I123" s="1">
        <v>97535.4</v>
      </c>
      <c r="J123" s="1">
        <v>18269.2</v>
      </c>
      <c r="K123">
        <v>362</v>
      </c>
      <c r="L123" s="1">
        <v>16410</v>
      </c>
      <c r="M123" s="1">
        <v>78811.100000000006</v>
      </c>
      <c r="N123" s="1">
        <v>62401.1</v>
      </c>
      <c r="O123" s="1">
        <v>-2060.5</v>
      </c>
      <c r="Q123" s="1">
        <v>-20386.3</v>
      </c>
      <c r="R123" s="1">
        <v>516296.4</v>
      </c>
      <c r="S123" s="1">
        <v>15865.3</v>
      </c>
      <c r="T123" s="1">
        <v>23623.1</v>
      </c>
      <c r="U123" s="1">
        <v>7757.8</v>
      </c>
      <c r="V123" s="1">
        <v>532161.69999999995</v>
      </c>
      <c r="X123" s="1">
        <v>521752.4</v>
      </c>
      <c r="Y123" s="1">
        <v>405886.2</v>
      </c>
      <c r="Z123" s="1">
        <v>115969.8</v>
      </c>
      <c r="AB123" s="1">
        <v>113068.9</v>
      </c>
    </row>
    <row r="124" spans="1:28" x14ac:dyDescent="0.15">
      <c r="A124" t="s">
        <v>7</v>
      </c>
      <c r="B124" s="1">
        <v>511158.5</v>
      </c>
      <c r="C124" s="1">
        <v>299127.5</v>
      </c>
      <c r="D124" s="1">
        <v>292303.59999999998</v>
      </c>
      <c r="E124" s="1">
        <v>241784.1</v>
      </c>
      <c r="F124" s="1">
        <v>14810.5</v>
      </c>
      <c r="G124" s="1">
        <v>75032.5</v>
      </c>
      <c r="H124" s="1">
        <v>-2341.1</v>
      </c>
      <c r="I124" s="1">
        <v>98541.9</v>
      </c>
      <c r="J124" s="1">
        <v>18995.2</v>
      </c>
      <c r="K124">
        <v>216.9</v>
      </c>
      <c r="L124" s="1">
        <v>6464.4</v>
      </c>
      <c r="M124" s="1">
        <v>59012.800000000003</v>
      </c>
      <c r="N124" s="1">
        <v>52548.4</v>
      </c>
      <c r="O124">
        <v>310.8</v>
      </c>
      <c r="Q124" s="1">
        <v>-11114.4</v>
      </c>
      <c r="R124" s="1">
        <v>500044.1</v>
      </c>
      <c r="S124" s="1">
        <v>13784</v>
      </c>
      <c r="T124" s="1">
        <v>21183.9</v>
      </c>
      <c r="U124" s="1">
        <v>7399.9</v>
      </c>
      <c r="V124" s="1">
        <v>513828.1</v>
      </c>
      <c r="X124" s="1">
        <v>503268.1</v>
      </c>
      <c r="Y124" s="1">
        <v>385613.1</v>
      </c>
      <c r="Z124" s="1">
        <v>117580.6</v>
      </c>
      <c r="AB124" s="1">
        <v>108267.2</v>
      </c>
    </row>
    <row r="125" spans="1:28" x14ac:dyDescent="0.15">
      <c r="A125" t="s">
        <v>4</v>
      </c>
      <c r="B125" s="1">
        <v>521610.2</v>
      </c>
      <c r="C125" s="1">
        <v>302576.90000000002</v>
      </c>
      <c r="D125" s="1">
        <v>295710.3</v>
      </c>
      <c r="E125" s="1">
        <v>245042.1</v>
      </c>
      <c r="F125" s="1">
        <v>13601.6</v>
      </c>
      <c r="G125" s="1">
        <v>71244.2</v>
      </c>
      <c r="H125" s="1">
        <v>-3765.5</v>
      </c>
      <c r="I125" s="1">
        <v>99387.1</v>
      </c>
      <c r="J125" s="1">
        <v>20921.3</v>
      </c>
      <c r="K125">
        <v>202.5</v>
      </c>
      <c r="L125" s="1">
        <v>15104.6</v>
      </c>
      <c r="M125" s="1">
        <v>65254.400000000001</v>
      </c>
      <c r="N125" s="1">
        <v>50149.8</v>
      </c>
      <c r="O125" s="1">
        <v>2337.5</v>
      </c>
      <c r="Q125" s="1">
        <v>-12927.1</v>
      </c>
      <c r="R125" s="1">
        <v>508683.2</v>
      </c>
      <c r="S125" s="1">
        <v>15020.4</v>
      </c>
      <c r="T125" s="1">
        <v>21251.599999999999</v>
      </c>
      <c r="U125" s="1">
        <v>6231.2</v>
      </c>
      <c r="V125" s="1">
        <v>523703.5</v>
      </c>
      <c r="X125" s="1">
        <v>503107.4</v>
      </c>
      <c r="Y125" s="1">
        <v>382456.7</v>
      </c>
      <c r="Z125" s="1">
        <v>120485.5</v>
      </c>
      <c r="AB125" s="1">
        <v>105442.5</v>
      </c>
    </row>
    <row r="126" spans="1:28" x14ac:dyDescent="0.15">
      <c r="A126" t="s">
        <v>3</v>
      </c>
      <c r="B126" s="1">
        <v>518618</v>
      </c>
      <c r="C126" s="1">
        <v>302155.7</v>
      </c>
      <c r="D126" s="1">
        <v>295234.5</v>
      </c>
      <c r="E126" s="1">
        <v>244447.2</v>
      </c>
      <c r="F126" s="1">
        <v>12503.6</v>
      </c>
      <c r="G126" s="1">
        <v>69441.2</v>
      </c>
      <c r="H126" s="1">
        <v>-6102.4</v>
      </c>
      <c r="I126" s="1">
        <v>100588.4</v>
      </c>
      <c r="J126" s="1">
        <v>20816.7</v>
      </c>
      <c r="K126">
        <v>168.9</v>
      </c>
      <c r="L126" s="1">
        <v>18077.3</v>
      </c>
      <c r="M126" s="1">
        <v>70570.5</v>
      </c>
      <c r="N126" s="1">
        <v>52493.2</v>
      </c>
      <c r="O126">
        <v>968.7</v>
      </c>
      <c r="Q126" s="1">
        <v>-15471.9</v>
      </c>
      <c r="R126" s="1">
        <v>503146</v>
      </c>
      <c r="S126" s="1">
        <v>13684.6</v>
      </c>
      <c r="T126" s="1">
        <v>19448.8</v>
      </c>
      <c r="U126" s="1">
        <v>5764.2</v>
      </c>
      <c r="V126" s="1">
        <v>516830.6</v>
      </c>
      <c r="X126" s="1">
        <v>498280.2</v>
      </c>
      <c r="Y126" s="1">
        <v>376539.9</v>
      </c>
      <c r="Z126" s="1">
        <v>121509.4</v>
      </c>
      <c r="AB126" s="1">
        <v>102417.4</v>
      </c>
    </row>
    <row r="127" spans="1:28" x14ac:dyDescent="0.15">
      <c r="A127" t="s">
        <v>201</v>
      </c>
      <c r="B127" s="1">
        <v>526749</v>
      </c>
      <c r="C127" s="1">
        <v>304643.40000000002</v>
      </c>
      <c r="D127" s="1">
        <v>297693.40000000002</v>
      </c>
      <c r="E127" s="1">
        <v>246780.1</v>
      </c>
      <c r="F127" s="1">
        <v>11976.4</v>
      </c>
      <c r="G127" s="1">
        <v>70238.8</v>
      </c>
      <c r="H127" s="1">
        <v>-6136.6</v>
      </c>
      <c r="I127" s="1">
        <v>101536.3</v>
      </c>
      <c r="J127" s="1">
        <v>21245.5</v>
      </c>
      <c r="K127">
        <v>197.4</v>
      </c>
      <c r="L127" s="1">
        <v>21948.799999999999</v>
      </c>
      <c r="M127" s="1">
        <v>75006</v>
      </c>
      <c r="N127" s="1">
        <v>53057.2</v>
      </c>
      <c r="O127" s="1">
        <v>1099.0999999999999</v>
      </c>
      <c r="Q127" s="1">
        <v>-16582.2</v>
      </c>
      <c r="R127" s="1">
        <v>510166.8</v>
      </c>
      <c r="S127" s="1">
        <v>12204.6</v>
      </c>
      <c r="T127" s="1">
        <v>17351.5</v>
      </c>
      <c r="U127" s="1">
        <v>5146.8999999999996</v>
      </c>
      <c r="V127" s="1">
        <v>522371.4</v>
      </c>
      <c r="X127" s="1">
        <v>502385.6</v>
      </c>
      <c r="Y127" s="1">
        <v>379204.4</v>
      </c>
      <c r="Z127" s="1">
        <v>122934.8</v>
      </c>
      <c r="AB127" s="1">
        <v>103065.4</v>
      </c>
    </row>
    <row r="128" spans="1:28" x14ac:dyDescent="0.15">
      <c r="A128" t="s">
        <v>6</v>
      </c>
      <c r="B128" s="1">
        <v>539739</v>
      </c>
      <c r="C128" s="1">
        <v>308167.2</v>
      </c>
      <c r="D128" s="1">
        <v>301212.5</v>
      </c>
      <c r="E128" s="1">
        <v>250142</v>
      </c>
      <c r="F128" s="1">
        <v>12172.1</v>
      </c>
      <c r="G128" s="1">
        <v>71547</v>
      </c>
      <c r="H128">
        <v>-836.7</v>
      </c>
      <c r="I128" s="1">
        <v>101201.7</v>
      </c>
      <c r="J128" s="1">
        <v>21158.3</v>
      </c>
      <c r="K128">
        <v>261.89999999999998</v>
      </c>
      <c r="L128" s="1">
        <v>25338.2</v>
      </c>
      <c r="M128" s="1">
        <v>79923</v>
      </c>
      <c r="N128" s="1">
        <v>54584.800000000003</v>
      </c>
      <c r="O128">
        <v>729.3</v>
      </c>
      <c r="Q128" s="1">
        <v>-19315.900000000001</v>
      </c>
      <c r="R128" s="1">
        <v>520423</v>
      </c>
      <c r="S128" s="1">
        <v>14070</v>
      </c>
      <c r="T128" s="1">
        <v>19229.7</v>
      </c>
      <c r="U128" s="1">
        <v>5159.6000000000004</v>
      </c>
      <c r="V128" s="1">
        <v>534493.1</v>
      </c>
      <c r="X128" s="1">
        <v>512392.7</v>
      </c>
      <c r="Y128" s="1">
        <v>389650.3</v>
      </c>
      <c r="Z128" s="1">
        <v>122577.7</v>
      </c>
      <c r="AB128" s="1">
        <v>104427.5</v>
      </c>
    </row>
    <row r="129" spans="1:28" x14ac:dyDescent="0.15">
      <c r="A129" t="s">
        <v>4</v>
      </c>
      <c r="B129" s="1">
        <v>539912.69999999995</v>
      </c>
      <c r="C129" s="1">
        <v>307534.59999999998</v>
      </c>
      <c r="D129" s="1">
        <v>300560.59999999998</v>
      </c>
      <c r="E129" s="1">
        <v>249326.1</v>
      </c>
      <c r="F129" s="1">
        <v>12249.4</v>
      </c>
      <c r="G129" s="1">
        <v>73543.600000000006</v>
      </c>
      <c r="H129" s="1">
        <v>-3109.5</v>
      </c>
      <c r="I129" s="1">
        <v>102235.9</v>
      </c>
      <c r="J129" s="1">
        <v>19914.599999999999</v>
      </c>
      <c r="K129">
        <v>272.3</v>
      </c>
      <c r="L129" s="1">
        <v>27731.5</v>
      </c>
      <c r="M129" s="1">
        <v>85211.199999999997</v>
      </c>
      <c r="N129" s="1">
        <v>57479.7</v>
      </c>
      <c r="O129">
        <v>-459.7</v>
      </c>
      <c r="Q129" s="1">
        <v>-21813.3</v>
      </c>
      <c r="R129" s="1">
        <v>518099.4</v>
      </c>
      <c r="S129" s="1">
        <v>12209.3</v>
      </c>
      <c r="T129" s="1">
        <v>18164.099999999999</v>
      </c>
      <c r="U129" s="1">
        <v>5954.7</v>
      </c>
      <c r="V129" s="1">
        <v>530308.69999999995</v>
      </c>
      <c r="X129" s="1">
        <v>511215.2</v>
      </c>
      <c r="Y129" s="1">
        <v>388766.9</v>
      </c>
      <c r="Z129" s="1">
        <v>122284.7</v>
      </c>
      <c r="AB129" s="1">
        <v>105080.3</v>
      </c>
    </row>
    <row r="130" spans="1:28" x14ac:dyDescent="0.15">
      <c r="A130" t="s">
        <v>3</v>
      </c>
      <c r="B130" s="1">
        <v>543782.80000000005</v>
      </c>
      <c r="C130" s="1">
        <v>309598.09999999998</v>
      </c>
      <c r="D130" s="1">
        <v>302595.40000000002</v>
      </c>
      <c r="E130" s="1">
        <v>251223.1</v>
      </c>
      <c r="F130" s="1">
        <v>12388.5</v>
      </c>
      <c r="G130" s="1">
        <v>73963.100000000006</v>
      </c>
      <c r="H130">
        <v>-933</v>
      </c>
      <c r="I130" s="1">
        <v>102646.6</v>
      </c>
      <c r="J130" s="1">
        <v>19669.8</v>
      </c>
      <c r="K130">
        <v>128.4</v>
      </c>
      <c r="L130" s="1">
        <v>26966.1</v>
      </c>
      <c r="M130" s="1">
        <v>85331.3</v>
      </c>
      <c r="N130" s="1">
        <v>58365.2</v>
      </c>
      <c r="O130">
        <v>-644.70000000000005</v>
      </c>
      <c r="Q130" s="1">
        <v>-21680.6</v>
      </c>
      <c r="R130" s="1">
        <v>522102.2</v>
      </c>
      <c r="S130" s="1">
        <v>14249.1</v>
      </c>
      <c r="T130" s="1">
        <v>19418.400000000001</v>
      </c>
      <c r="U130" s="1">
        <v>5169.3</v>
      </c>
      <c r="V130" s="1">
        <v>536351.30000000005</v>
      </c>
      <c r="X130" s="1">
        <v>516028.7</v>
      </c>
      <c r="Y130" s="1">
        <v>393625.59999999998</v>
      </c>
      <c r="Z130" s="1">
        <v>122274.2</v>
      </c>
      <c r="AB130" s="1">
        <v>105365.8</v>
      </c>
    </row>
    <row r="131" spans="1:28" x14ac:dyDescent="0.15">
      <c r="A131" t="s">
        <v>201</v>
      </c>
      <c r="B131" s="1">
        <v>540142.19999999995</v>
      </c>
      <c r="C131" s="1">
        <v>306944.8</v>
      </c>
      <c r="D131" s="1">
        <v>299948.90000000002</v>
      </c>
      <c r="E131" s="1">
        <v>248438.7</v>
      </c>
      <c r="F131" s="1">
        <v>12643.7</v>
      </c>
      <c r="G131" s="1">
        <v>73893</v>
      </c>
      <c r="H131" s="1">
        <v>-1049.5</v>
      </c>
      <c r="I131" s="1">
        <v>103071.8</v>
      </c>
      <c r="J131" s="1">
        <v>18510.599999999999</v>
      </c>
      <c r="K131">
        <v>240.5</v>
      </c>
      <c r="L131" s="1">
        <v>26683.3</v>
      </c>
      <c r="M131" s="1">
        <v>84927.8</v>
      </c>
      <c r="N131" s="1">
        <v>58244.6</v>
      </c>
      <c r="O131">
        <v>-796</v>
      </c>
      <c r="Q131" s="1">
        <v>-21839.3</v>
      </c>
      <c r="R131" s="1">
        <v>518302.9</v>
      </c>
      <c r="S131" s="1">
        <v>14343.6</v>
      </c>
      <c r="T131" s="1">
        <v>20127.3</v>
      </c>
      <c r="U131" s="1">
        <v>5783.7</v>
      </c>
      <c r="V131" s="1">
        <v>532646.5</v>
      </c>
      <c r="X131" s="1">
        <v>512798.7</v>
      </c>
      <c r="Y131" s="1">
        <v>391087.7</v>
      </c>
      <c r="Z131" s="1">
        <v>121580.8</v>
      </c>
      <c r="AB131" s="1">
        <v>104331</v>
      </c>
    </row>
    <row r="132" spans="1:28" x14ac:dyDescent="0.15">
      <c r="A132" t="s">
        <v>5</v>
      </c>
      <c r="B132" s="1">
        <v>536471</v>
      </c>
      <c r="C132" s="1">
        <v>305528.3</v>
      </c>
      <c r="D132" s="1">
        <v>298575.2</v>
      </c>
      <c r="E132" s="1">
        <v>246975.6</v>
      </c>
      <c r="F132" s="1">
        <v>12816.3</v>
      </c>
      <c r="G132" s="1">
        <v>73045.600000000006</v>
      </c>
      <c r="H132" s="1">
        <v>-2171.4</v>
      </c>
      <c r="I132" s="1">
        <v>103981.2</v>
      </c>
      <c r="J132" s="1">
        <v>18300.5</v>
      </c>
      <c r="K132">
        <v>258.10000000000002</v>
      </c>
      <c r="L132" s="1">
        <v>25925.9</v>
      </c>
      <c r="M132" s="1">
        <v>85139</v>
      </c>
      <c r="N132" s="1">
        <v>59213.1</v>
      </c>
      <c r="O132" s="1">
        <v>-1213.4000000000001</v>
      </c>
      <c r="Q132" s="1">
        <v>-25752.3</v>
      </c>
      <c r="R132" s="1">
        <v>510718.8</v>
      </c>
      <c r="S132" s="1">
        <v>15771.4</v>
      </c>
      <c r="T132" s="1">
        <v>21710</v>
      </c>
      <c r="U132" s="1">
        <v>5938.6</v>
      </c>
      <c r="V132" s="1">
        <v>526490.1</v>
      </c>
      <c r="X132" s="1">
        <v>510312.9</v>
      </c>
      <c r="Y132" s="1">
        <v>387858.5</v>
      </c>
      <c r="Z132" s="1">
        <v>122272.4</v>
      </c>
      <c r="AB132" s="1">
        <v>103484.9</v>
      </c>
    </row>
    <row r="133" spans="1:28" x14ac:dyDescent="0.15">
      <c r="A133" t="s">
        <v>4</v>
      </c>
      <c r="B133" s="1">
        <v>534720.19999999995</v>
      </c>
      <c r="C133" s="1">
        <v>306030.90000000002</v>
      </c>
      <c r="D133" s="1">
        <v>299121.7</v>
      </c>
      <c r="E133" s="1">
        <v>247510.9</v>
      </c>
      <c r="F133" s="1">
        <v>12678.2</v>
      </c>
      <c r="G133" s="1">
        <v>72696</v>
      </c>
      <c r="H133" s="1">
        <v>-1297.8</v>
      </c>
      <c r="I133" s="1">
        <v>104671.3</v>
      </c>
      <c r="J133" s="1">
        <v>18978.099999999999</v>
      </c>
      <c r="K133">
        <v>271.89999999999998</v>
      </c>
      <c r="L133" s="1">
        <v>21637.7</v>
      </c>
      <c r="M133" s="1">
        <v>80913.399999999994</v>
      </c>
      <c r="N133" s="1">
        <v>59275.8</v>
      </c>
      <c r="O133">
        <v>-946</v>
      </c>
      <c r="Q133" s="1">
        <v>-28213.1</v>
      </c>
      <c r="R133" s="1">
        <v>506507.1</v>
      </c>
      <c r="S133" s="1">
        <v>16738.900000000001</v>
      </c>
      <c r="T133" s="1">
        <v>22795</v>
      </c>
      <c r="U133" s="1">
        <v>6056.1</v>
      </c>
      <c r="V133" s="1">
        <v>523246.1</v>
      </c>
      <c r="X133" s="1">
        <v>512690</v>
      </c>
      <c r="Y133" s="1">
        <v>388782.7</v>
      </c>
      <c r="Z133" s="1">
        <v>123689.7</v>
      </c>
      <c r="AB133" s="1">
        <v>103732.4</v>
      </c>
    </row>
    <row r="134" spans="1:28" x14ac:dyDescent="0.15">
      <c r="A134" t="s">
        <v>3</v>
      </c>
      <c r="B134" s="1">
        <v>542503.9</v>
      </c>
      <c r="C134" s="1">
        <v>308997.90000000002</v>
      </c>
      <c r="D134" s="1">
        <v>302118.59999999998</v>
      </c>
      <c r="E134" s="1">
        <v>250367.9</v>
      </c>
      <c r="F134" s="1">
        <v>13315.3</v>
      </c>
      <c r="G134" s="1">
        <v>73474.3</v>
      </c>
      <c r="H134">
        <v>-287.7</v>
      </c>
      <c r="I134" s="1">
        <v>105080.7</v>
      </c>
      <c r="J134" s="1">
        <v>18443.099999999999</v>
      </c>
      <c r="K134">
        <v>314.7</v>
      </c>
      <c r="L134" s="1">
        <v>24646.5</v>
      </c>
      <c r="M134" s="1">
        <v>85965.7</v>
      </c>
      <c r="N134" s="1">
        <v>61319.199999999997</v>
      </c>
      <c r="O134" s="1">
        <v>-1481</v>
      </c>
      <c r="Q134" s="1">
        <v>-29351.4</v>
      </c>
      <c r="R134" s="1">
        <v>513152.5</v>
      </c>
      <c r="S134" s="1">
        <v>16348.9</v>
      </c>
      <c r="T134" s="1">
        <v>22705.1</v>
      </c>
      <c r="U134" s="1">
        <v>6356.2</v>
      </c>
      <c r="V134" s="1">
        <v>529501.4</v>
      </c>
      <c r="X134" s="1">
        <v>518013</v>
      </c>
      <c r="Y134" s="1">
        <v>394281.1</v>
      </c>
      <c r="Z134" s="1">
        <v>123569.60000000001</v>
      </c>
      <c r="AB134" s="1">
        <v>104594.9</v>
      </c>
    </row>
    <row r="135" spans="1:28" x14ac:dyDescent="0.15">
      <c r="A135" t="s">
        <v>84</v>
      </c>
    </row>
    <row r="136" spans="1:28" x14ac:dyDescent="0.15">
      <c r="A136" t="s">
        <v>1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106"/>
  <sheetViews>
    <sheetView zoomScaleNormal="100" workbookViewId="0">
      <pane xSplit="2" ySplit="8" topLeftCell="C81" activePane="bottomRight" state="frozen"/>
      <selection activeCell="B102" sqref="B102:B103"/>
      <selection pane="topRight" activeCell="B102" sqref="B102:B103"/>
      <selection pane="bottomLeft" activeCell="B102" sqref="B102:B103"/>
      <selection pane="bottomRight" activeCell="G107" sqref="G107"/>
    </sheetView>
  </sheetViews>
  <sheetFormatPr defaultRowHeight="13.5" x14ac:dyDescent="0.15"/>
  <sheetData>
    <row r="1" spans="1:19" x14ac:dyDescent="0.15">
      <c r="A1" t="s">
        <v>1109</v>
      </c>
    </row>
    <row r="2" spans="1:19" x14ac:dyDescent="0.15">
      <c r="A2" t="s">
        <v>200</v>
      </c>
      <c r="S2" t="s">
        <v>199</v>
      </c>
    </row>
    <row r="3" spans="1:19" x14ac:dyDescent="0.15">
      <c r="A3" t="s">
        <v>198</v>
      </c>
      <c r="K3" t="s">
        <v>1110</v>
      </c>
    </row>
    <row r="4" spans="1:19" x14ac:dyDescent="0.15">
      <c r="A4" t="s">
        <v>1111</v>
      </c>
      <c r="K4" t="s">
        <v>1112</v>
      </c>
    </row>
    <row r="5" spans="1:19" x14ac:dyDescent="0.15">
      <c r="C5" t="s">
        <v>194</v>
      </c>
      <c r="E5" t="s">
        <v>193</v>
      </c>
      <c r="G5" t="s">
        <v>192</v>
      </c>
      <c r="M5" t="s">
        <v>194</v>
      </c>
      <c r="O5" t="s">
        <v>193</v>
      </c>
      <c r="Q5" t="s">
        <v>192</v>
      </c>
    </row>
    <row r="6" spans="1:19" x14ac:dyDescent="0.15">
      <c r="C6" t="s">
        <v>1113</v>
      </c>
      <c r="E6" t="s">
        <v>1114</v>
      </c>
      <c r="G6" t="s">
        <v>1115</v>
      </c>
      <c r="M6" t="s">
        <v>1113</v>
      </c>
      <c r="O6" t="s">
        <v>1114</v>
      </c>
      <c r="Q6" t="s">
        <v>1115</v>
      </c>
    </row>
    <row r="7" spans="1:19" x14ac:dyDescent="0.15">
      <c r="C7" t="s">
        <v>188</v>
      </c>
      <c r="D7" t="s">
        <v>185</v>
      </c>
      <c r="E7" t="s">
        <v>188</v>
      </c>
      <c r="F7" t="s">
        <v>187</v>
      </c>
      <c r="H7" t="s">
        <v>188</v>
      </c>
      <c r="I7" t="s">
        <v>185</v>
      </c>
      <c r="M7" t="s">
        <v>188</v>
      </c>
      <c r="N7" t="s">
        <v>185</v>
      </c>
      <c r="O7" t="s">
        <v>188</v>
      </c>
      <c r="P7" t="s">
        <v>187</v>
      </c>
      <c r="R7" t="s">
        <v>188</v>
      </c>
      <c r="S7" t="s">
        <v>185</v>
      </c>
    </row>
    <row r="8" spans="1:19" x14ac:dyDescent="0.15">
      <c r="C8" t="s">
        <v>1116</v>
      </c>
      <c r="D8" t="s">
        <v>185</v>
      </c>
      <c r="E8" t="s">
        <v>1116</v>
      </c>
      <c r="F8" t="s">
        <v>187</v>
      </c>
      <c r="H8" t="s">
        <v>1116</v>
      </c>
      <c r="I8" t="s">
        <v>185</v>
      </c>
      <c r="M8" t="s">
        <v>1116</v>
      </c>
      <c r="N8" t="s">
        <v>185</v>
      </c>
      <c r="O8" t="s">
        <v>1116</v>
      </c>
      <c r="P8" t="s">
        <v>187</v>
      </c>
      <c r="R8" t="s">
        <v>1116</v>
      </c>
      <c r="S8" t="s">
        <v>185</v>
      </c>
    </row>
    <row r="9" spans="1:19" x14ac:dyDescent="0.15">
      <c r="A9" t="s">
        <v>169</v>
      </c>
      <c r="B9" t="s">
        <v>121</v>
      </c>
      <c r="C9">
        <v>53407.199999999997</v>
      </c>
      <c r="E9">
        <v>257247.3</v>
      </c>
      <c r="K9" t="s">
        <v>169</v>
      </c>
      <c r="L9" t="s">
        <v>121</v>
      </c>
      <c r="M9">
        <v>47687.9</v>
      </c>
      <c r="O9">
        <v>228441.1</v>
      </c>
    </row>
    <row r="10" spans="1:19" x14ac:dyDescent="0.15">
      <c r="B10" t="s">
        <v>120</v>
      </c>
      <c r="C10">
        <v>66121.2</v>
      </c>
      <c r="E10">
        <v>263611.90000000002</v>
      </c>
      <c r="F10">
        <v>2.5</v>
      </c>
      <c r="L10" t="s">
        <v>120</v>
      </c>
      <c r="M10">
        <v>58404.7</v>
      </c>
      <c r="O10">
        <v>233595.2</v>
      </c>
      <c r="P10">
        <v>2.2999999999999998</v>
      </c>
    </row>
    <row r="11" spans="1:19" x14ac:dyDescent="0.15">
      <c r="B11" t="s">
        <v>119</v>
      </c>
      <c r="C11">
        <v>63292.800000000003</v>
      </c>
      <c r="E11">
        <v>259229.4</v>
      </c>
      <c r="F11">
        <v>-1.7</v>
      </c>
      <c r="L11" t="s">
        <v>119</v>
      </c>
      <c r="M11">
        <v>56364.7</v>
      </c>
      <c r="O11">
        <v>230373.1</v>
      </c>
      <c r="P11">
        <v>-1.4</v>
      </c>
    </row>
    <row r="12" spans="1:19" x14ac:dyDescent="0.15">
      <c r="B12" t="s">
        <v>2</v>
      </c>
      <c r="C12">
        <v>78268.5</v>
      </c>
      <c r="E12">
        <v>263214.7</v>
      </c>
      <c r="F12">
        <v>1.5</v>
      </c>
      <c r="L12" t="s">
        <v>2</v>
      </c>
      <c r="M12">
        <v>69264</v>
      </c>
      <c r="O12">
        <v>233918.5</v>
      </c>
      <c r="P12">
        <v>1.5</v>
      </c>
    </row>
    <row r="13" spans="1:19" x14ac:dyDescent="0.15">
      <c r="A13" t="s">
        <v>164</v>
      </c>
      <c r="B13" t="s">
        <v>121</v>
      </c>
      <c r="C13">
        <v>54613.599999999999</v>
      </c>
      <c r="D13">
        <v>2.2999999999999998</v>
      </c>
      <c r="E13">
        <v>262822.7</v>
      </c>
      <c r="F13">
        <v>-0.1</v>
      </c>
      <c r="K13" t="s">
        <v>164</v>
      </c>
      <c r="L13" t="s">
        <v>121</v>
      </c>
      <c r="M13">
        <v>48929.7</v>
      </c>
      <c r="N13">
        <v>2.6</v>
      </c>
      <c r="O13">
        <v>234197.7</v>
      </c>
      <c r="P13">
        <v>0.1</v>
      </c>
    </row>
    <row r="14" spans="1:19" x14ac:dyDescent="0.15">
      <c r="B14" t="s">
        <v>120</v>
      </c>
      <c r="C14">
        <v>66251.3</v>
      </c>
      <c r="D14">
        <v>0.2</v>
      </c>
      <c r="E14">
        <v>264163.8</v>
      </c>
      <c r="F14">
        <v>0.5</v>
      </c>
      <c r="L14" t="s">
        <v>120</v>
      </c>
      <c r="M14">
        <v>59095.6</v>
      </c>
      <c r="N14">
        <v>1.2</v>
      </c>
      <c r="O14">
        <v>236474.2</v>
      </c>
      <c r="P14">
        <v>1</v>
      </c>
    </row>
    <row r="15" spans="1:19" x14ac:dyDescent="0.15">
      <c r="B15" t="s">
        <v>119</v>
      </c>
      <c r="C15">
        <v>64975.6</v>
      </c>
      <c r="D15">
        <v>2.7</v>
      </c>
      <c r="E15">
        <v>265998</v>
      </c>
      <c r="F15">
        <v>0.7</v>
      </c>
      <c r="L15" t="s">
        <v>119</v>
      </c>
      <c r="M15">
        <v>58397.599999999999</v>
      </c>
      <c r="N15">
        <v>3.6</v>
      </c>
      <c r="O15">
        <v>238589</v>
      </c>
      <c r="P15">
        <v>0.9</v>
      </c>
    </row>
    <row r="16" spans="1:19" x14ac:dyDescent="0.15">
      <c r="B16" t="s">
        <v>2</v>
      </c>
      <c r="C16">
        <v>79668.100000000006</v>
      </c>
      <c r="D16">
        <v>1.8</v>
      </c>
      <c r="E16">
        <v>268509.3</v>
      </c>
      <c r="F16">
        <v>0.9</v>
      </c>
      <c r="L16" t="s">
        <v>2</v>
      </c>
      <c r="M16">
        <v>71295</v>
      </c>
      <c r="N16">
        <v>2.9</v>
      </c>
      <c r="O16">
        <v>241245.8</v>
      </c>
      <c r="P16">
        <v>1.1000000000000001</v>
      </c>
    </row>
    <row r="17" spans="1:16" x14ac:dyDescent="0.15">
      <c r="A17" t="s">
        <v>159</v>
      </c>
      <c r="B17" t="s">
        <v>121</v>
      </c>
      <c r="C17">
        <v>55704.7</v>
      </c>
      <c r="D17">
        <v>2</v>
      </c>
      <c r="E17">
        <v>267305.40000000002</v>
      </c>
      <c r="F17">
        <v>-0.4</v>
      </c>
      <c r="K17" t="s">
        <v>159</v>
      </c>
      <c r="L17" t="s">
        <v>121</v>
      </c>
      <c r="M17">
        <v>50398.9</v>
      </c>
      <c r="N17">
        <v>3</v>
      </c>
      <c r="O17">
        <v>240523</v>
      </c>
      <c r="P17">
        <v>-0.3</v>
      </c>
    </row>
    <row r="18" spans="1:16" x14ac:dyDescent="0.15">
      <c r="B18" t="s">
        <v>120</v>
      </c>
      <c r="C18">
        <v>67411.899999999994</v>
      </c>
      <c r="D18">
        <v>1.8</v>
      </c>
      <c r="E18">
        <v>268747.40000000002</v>
      </c>
      <c r="F18">
        <v>0.5</v>
      </c>
      <c r="L18" t="s">
        <v>120</v>
      </c>
      <c r="M18">
        <v>60350.9</v>
      </c>
      <c r="N18">
        <v>2.1</v>
      </c>
      <c r="O18">
        <v>241383.4</v>
      </c>
      <c r="P18">
        <v>0.4</v>
      </c>
    </row>
    <row r="19" spans="1:16" x14ac:dyDescent="0.15">
      <c r="B19" t="s">
        <v>119</v>
      </c>
      <c r="C19">
        <v>66353.5</v>
      </c>
      <c r="D19">
        <v>2.1</v>
      </c>
      <c r="E19">
        <v>271624.3</v>
      </c>
      <c r="F19">
        <v>1.1000000000000001</v>
      </c>
      <c r="L19" t="s">
        <v>119</v>
      </c>
      <c r="M19">
        <v>59818.7</v>
      </c>
      <c r="N19">
        <v>2.4</v>
      </c>
      <c r="O19">
        <v>244429.8</v>
      </c>
      <c r="P19">
        <v>1.3</v>
      </c>
    </row>
    <row r="20" spans="1:16" x14ac:dyDescent="0.15">
      <c r="B20" t="s">
        <v>2</v>
      </c>
      <c r="C20">
        <v>80720.899999999994</v>
      </c>
      <c r="D20">
        <v>1.3</v>
      </c>
      <c r="E20">
        <v>272798.8</v>
      </c>
      <c r="F20">
        <v>0.4</v>
      </c>
      <c r="L20" t="s">
        <v>2</v>
      </c>
      <c r="M20">
        <v>72333.8</v>
      </c>
      <c r="N20">
        <v>1.5</v>
      </c>
      <c r="O20">
        <v>245517.7</v>
      </c>
      <c r="P20">
        <v>0.4</v>
      </c>
    </row>
    <row r="21" spans="1:16" x14ac:dyDescent="0.15">
      <c r="A21" t="s">
        <v>154</v>
      </c>
      <c r="B21" t="s">
        <v>121</v>
      </c>
      <c r="C21">
        <v>57974.1</v>
      </c>
      <c r="D21">
        <v>4.0999999999999996</v>
      </c>
      <c r="E21">
        <v>277130.09999999998</v>
      </c>
      <c r="F21">
        <v>1.6</v>
      </c>
      <c r="K21" t="s">
        <v>154</v>
      </c>
      <c r="L21" t="s">
        <v>121</v>
      </c>
      <c r="M21">
        <v>52494.400000000001</v>
      </c>
      <c r="N21">
        <v>4.2</v>
      </c>
      <c r="O21">
        <v>249487</v>
      </c>
      <c r="P21">
        <v>1.6</v>
      </c>
    </row>
    <row r="22" spans="1:16" x14ac:dyDescent="0.15">
      <c r="B22" t="s">
        <v>120</v>
      </c>
      <c r="C22">
        <v>69814.100000000006</v>
      </c>
      <c r="D22">
        <v>3.6</v>
      </c>
      <c r="E22">
        <v>278190.09999999998</v>
      </c>
      <c r="F22">
        <v>0.4</v>
      </c>
      <c r="L22" t="s">
        <v>120</v>
      </c>
      <c r="M22">
        <v>61620.9</v>
      </c>
      <c r="N22">
        <v>2.1</v>
      </c>
      <c r="O22">
        <v>246372.8</v>
      </c>
      <c r="P22">
        <v>-1.2</v>
      </c>
    </row>
    <row r="23" spans="1:16" x14ac:dyDescent="0.15">
      <c r="B23" t="s">
        <v>119</v>
      </c>
      <c r="C23">
        <v>68188.3</v>
      </c>
      <c r="D23">
        <v>2.8</v>
      </c>
      <c r="E23">
        <v>279329.90000000002</v>
      </c>
      <c r="F23">
        <v>0.4</v>
      </c>
      <c r="L23" t="s">
        <v>119</v>
      </c>
      <c r="M23">
        <v>60560.9</v>
      </c>
      <c r="N23">
        <v>1.2</v>
      </c>
      <c r="O23">
        <v>247512.1</v>
      </c>
      <c r="P23">
        <v>0.5</v>
      </c>
    </row>
    <row r="24" spans="1:16" x14ac:dyDescent="0.15">
      <c r="B24" t="s">
        <v>2</v>
      </c>
      <c r="C24">
        <v>82266.2</v>
      </c>
      <c r="D24">
        <v>1.9</v>
      </c>
      <c r="E24">
        <v>278817.40000000002</v>
      </c>
      <c r="F24">
        <v>-0.2</v>
      </c>
      <c r="L24" t="s">
        <v>2</v>
      </c>
      <c r="M24">
        <v>72742.8</v>
      </c>
      <c r="N24">
        <v>0.6</v>
      </c>
      <c r="O24">
        <v>247765.1</v>
      </c>
      <c r="P24">
        <v>0.1</v>
      </c>
    </row>
    <row r="25" spans="1:16" x14ac:dyDescent="0.15">
      <c r="A25" t="s">
        <v>149</v>
      </c>
      <c r="B25" t="s">
        <v>121</v>
      </c>
      <c r="C25">
        <v>58280</v>
      </c>
      <c r="D25">
        <v>0.5</v>
      </c>
      <c r="E25">
        <v>277440.5</v>
      </c>
      <c r="F25">
        <v>-0.5</v>
      </c>
      <c r="K25" t="s">
        <v>149</v>
      </c>
      <c r="L25" t="s">
        <v>121</v>
      </c>
      <c r="M25">
        <v>52199.3</v>
      </c>
      <c r="N25">
        <v>-0.6</v>
      </c>
      <c r="O25">
        <v>247048.3</v>
      </c>
      <c r="P25">
        <v>-0.3</v>
      </c>
    </row>
    <row r="26" spans="1:16" x14ac:dyDescent="0.15">
      <c r="B26" t="s">
        <v>120</v>
      </c>
      <c r="C26">
        <v>69257.100000000006</v>
      </c>
      <c r="D26">
        <v>-0.8</v>
      </c>
      <c r="E26">
        <v>275589.90000000002</v>
      </c>
      <c r="F26">
        <v>-0.7</v>
      </c>
      <c r="L26" t="s">
        <v>120</v>
      </c>
      <c r="M26">
        <v>61498.2</v>
      </c>
      <c r="N26">
        <v>-0.2</v>
      </c>
      <c r="O26">
        <v>245553.1</v>
      </c>
      <c r="P26">
        <v>-0.6</v>
      </c>
    </row>
    <row r="27" spans="1:16" x14ac:dyDescent="0.15">
      <c r="B27" t="s">
        <v>119</v>
      </c>
      <c r="C27">
        <v>66477</v>
      </c>
      <c r="D27">
        <v>-2.5</v>
      </c>
      <c r="E27">
        <v>272725.09999999998</v>
      </c>
      <c r="F27">
        <v>-1</v>
      </c>
      <c r="L27" t="s">
        <v>119</v>
      </c>
      <c r="M27">
        <v>59576.6</v>
      </c>
      <c r="N27">
        <v>-1.6</v>
      </c>
      <c r="O27">
        <v>243739.8</v>
      </c>
      <c r="P27">
        <v>-0.7</v>
      </c>
    </row>
    <row r="28" spans="1:16" x14ac:dyDescent="0.15">
      <c r="B28" t="s">
        <v>2</v>
      </c>
      <c r="C28">
        <v>80064.600000000006</v>
      </c>
      <c r="D28">
        <v>-2.7</v>
      </c>
      <c r="E28">
        <v>272228.3</v>
      </c>
      <c r="F28">
        <v>-0.2</v>
      </c>
      <c r="L28" t="s">
        <v>2</v>
      </c>
      <c r="M28">
        <v>70943.100000000006</v>
      </c>
      <c r="N28">
        <v>-2.5</v>
      </c>
      <c r="O28">
        <v>242559.1</v>
      </c>
      <c r="P28">
        <v>-0.5</v>
      </c>
    </row>
    <row r="29" spans="1:16" x14ac:dyDescent="0.15">
      <c r="A29" t="s">
        <v>144</v>
      </c>
      <c r="B29" t="s">
        <v>121</v>
      </c>
      <c r="C29">
        <v>57090.2</v>
      </c>
      <c r="D29">
        <v>-2</v>
      </c>
      <c r="E29">
        <v>270516.2</v>
      </c>
      <c r="F29">
        <v>-0.6</v>
      </c>
      <c r="K29" t="s">
        <v>144</v>
      </c>
      <c r="L29" t="s">
        <v>121</v>
      </c>
      <c r="M29">
        <v>51425.599999999999</v>
      </c>
      <c r="N29">
        <v>-1.5</v>
      </c>
      <c r="O29">
        <v>242253.3</v>
      </c>
      <c r="P29">
        <v>-0.1</v>
      </c>
    </row>
    <row r="30" spans="1:16" x14ac:dyDescent="0.15">
      <c r="B30" t="s">
        <v>120</v>
      </c>
      <c r="C30">
        <v>67592.5</v>
      </c>
      <c r="D30">
        <v>-2.4</v>
      </c>
      <c r="E30">
        <v>268651</v>
      </c>
      <c r="F30">
        <v>-0.7</v>
      </c>
      <c r="L30" t="s">
        <v>120</v>
      </c>
      <c r="M30">
        <v>60346.9</v>
      </c>
      <c r="N30">
        <v>-1.9</v>
      </c>
      <c r="O30">
        <v>240690.3</v>
      </c>
      <c r="P30">
        <v>-0.6</v>
      </c>
    </row>
    <row r="31" spans="1:16" x14ac:dyDescent="0.15">
      <c r="B31" t="s">
        <v>119</v>
      </c>
      <c r="C31">
        <v>65404.6</v>
      </c>
      <c r="D31">
        <v>-1.6</v>
      </c>
      <c r="E31">
        <v>268720.7</v>
      </c>
      <c r="F31">
        <v>0</v>
      </c>
      <c r="L31" t="s">
        <v>119</v>
      </c>
      <c r="M31">
        <v>58830.5</v>
      </c>
      <c r="N31">
        <v>-1.3</v>
      </c>
      <c r="O31">
        <v>240983.2</v>
      </c>
      <c r="P31">
        <v>0.1</v>
      </c>
    </row>
    <row r="32" spans="1:16" x14ac:dyDescent="0.15">
      <c r="B32" t="s">
        <v>2</v>
      </c>
      <c r="C32">
        <v>78719</v>
      </c>
      <c r="D32">
        <v>-1.7</v>
      </c>
      <c r="E32">
        <v>268309.09999999998</v>
      </c>
      <c r="F32">
        <v>-0.2</v>
      </c>
      <c r="L32" t="s">
        <v>2</v>
      </c>
      <c r="M32">
        <v>70564.800000000003</v>
      </c>
      <c r="N32">
        <v>-0.5</v>
      </c>
      <c r="O32">
        <v>241792.9</v>
      </c>
      <c r="P32">
        <v>0.3</v>
      </c>
    </row>
    <row r="33" spans="1:19" x14ac:dyDescent="0.15">
      <c r="A33" t="s">
        <v>139</v>
      </c>
      <c r="B33" t="s">
        <v>121</v>
      </c>
      <c r="C33">
        <v>57022.8</v>
      </c>
      <c r="D33">
        <v>-0.1</v>
      </c>
      <c r="E33">
        <v>269444</v>
      </c>
      <c r="F33">
        <v>0.4</v>
      </c>
      <c r="K33" t="s">
        <v>139</v>
      </c>
      <c r="L33" t="s">
        <v>121</v>
      </c>
      <c r="M33">
        <v>51798.6</v>
      </c>
      <c r="N33">
        <v>0.7</v>
      </c>
      <c r="O33">
        <v>243322.9</v>
      </c>
      <c r="P33">
        <v>0.6</v>
      </c>
    </row>
    <row r="34" spans="1:19" x14ac:dyDescent="0.15">
      <c r="B34" t="s">
        <v>120</v>
      </c>
      <c r="C34">
        <v>67761.100000000006</v>
      </c>
      <c r="D34">
        <v>0.2</v>
      </c>
      <c r="E34">
        <v>268733.7</v>
      </c>
      <c r="F34">
        <v>-0.3</v>
      </c>
      <c r="L34" t="s">
        <v>120</v>
      </c>
      <c r="M34">
        <v>61156.9</v>
      </c>
      <c r="N34">
        <v>1.3</v>
      </c>
      <c r="O34">
        <v>243389.5</v>
      </c>
      <c r="P34">
        <v>0</v>
      </c>
    </row>
    <row r="35" spans="1:19" x14ac:dyDescent="0.15">
      <c r="B35" t="s">
        <v>119</v>
      </c>
      <c r="C35">
        <v>65487.5</v>
      </c>
      <c r="D35">
        <v>0.1</v>
      </c>
      <c r="E35">
        <v>269580.7</v>
      </c>
      <c r="F35">
        <v>0.3</v>
      </c>
      <c r="L35" t="s">
        <v>119</v>
      </c>
      <c r="M35">
        <v>59633.1</v>
      </c>
      <c r="N35">
        <v>1.4</v>
      </c>
      <c r="O35">
        <v>244889.3</v>
      </c>
      <c r="P35">
        <v>0.6</v>
      </c>
    </row>
    <row r="36" spans="1:19" x14ac:dyDescent="0.15">
      <c r="B36" t="s">
        <v>2</v>
      </c>
      <c r="C36">
        <v>79207.600000000006</v>
      </c>
      <c r="D36">
        <v>0.6</v>
      </c>
      <c r="E36">
        <v>270499.40000000002</v>
      </c>
      <c r="F36">
        <v>0.3</v>
      </c>
      <c r="L36" t="s">
        <v>2</v>
      </c>
      <c r="M36">
        <v>71924.2</v>
      </c>
      <c r="N36">
        <v>1.9</v>
      </c>
      <c r="O36">
        <v>246823.8</v>
      </c>
      <c r="P36">
        <v>0.8</v>
      </c>
    </row>
    <row r="37" spans="1:19" x14ac:dyDescent="0.15">
      <c r="A37" t="s">
        <v>134</v>
      </c>
      <c r="B37" t="s">
        <v>121</v>
      </c>
      <c r="C37">
        <v>57880.1</v>
      </c>
      <c r="D37">
        <v>1.5</v>
      </c>
      <c r="E37">
        <v>272914.59999999998</v>
      </c>
      <c r="F37">
        <v>0.9</v>
      </c>
      <c r="K37" t="s">
        <v>134</v>
      </c>
      <c r="L37" t="s">
        <v>121</v>
      </c>
      <c r="M37">
        <v>53071.3</v>
      </c>
      <c r="N37">
        <v>2.5</v>
      </c>
      <c r="O37">
        <v>248692.1</v>
      </c>
      <c r="P37">
        <v>0.8</v>
      </c>
    </row>
    <row r="38" spans="1:19" x14ac:dyDescent="0.15">
      <c r="B38" t="s">
        <v>120</v>
      </c>
      <c r="C38">
        <v>67971.5</v>
      </c>
      <c r="D38">
        <v>0.3</v>
      </c>
      <c r="E38">
        <v>268430.5</v>
      </c>
      <c r="F38">
        <v>-1.6</v>
      </c>
      <c r="L38" t="s">
        <v>120</v>
      </c>
      <c r="M38">
        <v>62208.1</v>
      </c>
      <c r="N38">
        <v>1.7</v>
      </c>
      <c r="O38">
        <v>246527.6</v>
      </c>
      <c r="P38">
        <v>-0.9</v>
      </c>
    </row>
    <row r="39" spans="1:19" x14ac:dyDescent="0.15">
      <c r="B39" t="s">
        <v>119</v>
      </c>
      <c r="C39">
        <v>64342.6</v>
      </c>
      <c r="D39">
        <v>-1.7</v>
      </c>
      <c r="E39">
        <v>265650.7</v>
      </c>
      <c r="F39">
        <v>-1</v>
      </c>
      <c r="L39" t="s">
        <v>119</v>
      </c>
      <c r="M39">
        <v>59468.3</v>
      </c>
      <c r="N39">
        <v>-0.3</v>
      </c>
      <c r="O39">
        <v>245143.9</v>
      </c>
      <c r="P39">
        <v>-0.6</v>
      </c>
    </row>
    <row r="40" spans="1:19" x14ac:dyDescent="0.15">
      <c r="B40" t="s">
        <v>2</v>
      </c>
      <c r="C40">
        <v>76048.399999999994</v>
      </c>
      <c r="D40">
        <v>-4</v>
      </c>
      <c r="E40">
        <v>260297.7</v>
      </c>
      <c r="F40">
        <v>-2</v>
      </c>
      <c r="L40" t="s">
        <v>2</v>
      </c>
      <c r="M40">
        <v>70329.399999999994</v>
      </c>
      <c r="N40">
        <v>-2.2000000000000002</v>
      </c>
      <c r="O40">
        <v>241786</v>
      </c>
      <c r="P40">
        <v>-1.4</v>
      </c>
    </row>
    <row r="41" spans="1:19" x14ac:dyDescent="0.15">
      <c r="A41" t="s">
        <v>131</v>
      </c>
      <c r="B41" t="s">
        <v>121</v>
      </c>
      <c r="C41">
        <v>55900.1</v>
      </c>
      <c r="D41">
        <v>-3.4</v>
      </c>
      <c r="E41">
        <v>263506</v>
      </c>
      <c r="F41">
        <v>1.2</v>
      </c>
      <c r="K41" t="s">
        <v>131</v>
      </c>
      <c r="L41" t="s">
        <v>121</v>
      </c>
      <c r="M41">
        <v>52382.3</v>
      </c>
      <c r="N41">
        <v>-1.3</v>
      </c>
      <c r="O41">
        <v>245502.4</v>
      </c>
      <c r="P41">
        <v>1.5</v>
      </c>
    </row>
    <row r="42" spans="1:19" x14ac:dyDescent="0.15">
      <c r="B42" t="s">
        <v>120</v>
      </c>
      <c r="C42">
        <v>64977.599999999999</v>
      </c>
      <c r="D42">
        <v>-4.4000000000000004</v>
      </c>
      <c r="E42">
        <v>255091.3</v>
      </c>
      <c r="F42">
        <v>-3.2</v>
      </c>
      <c r="L42" t="s">
        <v>120</v>
      </c>
      <c r="M42">
        <v>60522</v>
      </c>
      <c r="N42">
        <v>-2.7</v>
      </c>
      <c r="O42">
        <v>238347.6</v>
      </c>
      <c r="P42">
        <v>-2.9</v>
      </c>
    </row>
    <row r="43" spans="1:19" x14ac:dyDescent="0.15">
      <c r="B43" t="s">
        <v>119</v>
      </c>
      <c r="C43">
        <v>62019</v>
      </c>
      <c r="D43">
        <v>-3.6</v>
      </c>
      <c r="E43">
        <v>257191</v>
      </c>
      <c r="F43">
        <v>0.8</v>
      </c>
      <c r="L43" t="s">
        <v>119</v>
      </c>
      <c r="M43">
        <v>58249.8</v>
      </c>
      <c r="N43">
        <v>-2</v>
      </c>
      <c r="O43">
        <v>241247.4</v>
      </c>
      <c r="P43">
        <v>1.2</v>
      </c>
    </row>
    <row r="44" spans="1:19" x14ac:dyDescent="0.15">
      <c r="B44" t="s">
        <v>2</v>
      </c>
      <c r="C44">
        <v>74220.2</v>
      </c>
      <c r="D44">
        <v>-2.4</v>
      </c>
      <c r="E44">
        <v>254209.5</v>
      </c>
      <c r="F44">
        <v>-1.2</v>
      </c>
      <c r="L44" t="s">
        <v>2</v>
      </c>
      <c r="M44">
        <v>69527.3</v>
      </c>
      <c r="N44">
        <v>-1.1000000000000001</v>
      </c>
      <c r="O44">
        <v>239082.3</v>
      </c>
      <c r="P44">
        <v>-0.9</v>
      </c>
    </row>
    <row r="45" spans="1:19" x14ac:dyDescent="0.15">
      <c r="A45" t="s">
        <v>130</v>
      </c>
      <c r="B45" t="s">
        <v>121</v>
      </c>
      <c r="C45">
        <v>55191</v>
      </c>
      <c r="D45">
        <v>-1.3</v>
      </c>
      <c r="E45">
        <v>260563.8</v>
      </c>
      <c r="F45">
        <v>2.5</v>
      </c>
      <c r="G45" t="s">
        <v>152</v>
      </c>
      <c r="H45">
        <v>262296.2</v>
      </c>
      <c r="K45" t="s">
        <v>130</v>
      </c>
      <c r="L45" t="s">
        <v>121</v>
      </c>
      <c r="M45">
        <v>52346.3</v>
      </c>
      <c r="N45">
        <v>-0.1</v>
      </c>
      <c r="O45">
        <v>245780.9</v>
      </c>
      <c r="P45">
        <v>2.8</v>
      </c>
      <c r="Q45" t="s">
        <v>152</v>
      </c>
      <c r="R45">
        <v>232963.20000000001</v>
      </c>
    </row>
    <row r="46" spans="1:19" x14ac:dyDescent="0.15">
      <c r="B46" t="s">
        <v>120</v>
      </c>
      <c r="C46">
        <v>65349.9</v>
      </c>
      <c r="D46">
        <v>0.6</v>
      </c>
      <c r="E46">
        <v>254980.5</v>
      </c>
      <c r="F46">
        <v>-2.1</v>
      </c>
      <c r="G46" t="s">
        <v>151</v>
      </c>
      <c r="H46">
        <v>266599.7</v>
      </c>
      <c r="I46">
        <v>1.6</v>
      </c>
      <c r="L46" t="s">
        <v>120</v>
      </c>
      <c r="M46">
        <v>61687.199999999997</v>
      </c>
      <c r="N46">
        <v>1.9</v>
      </c>
      <c r="O46">
        <v>241370.7</v>
      </c>
      <c r="P46">
        <v>-1.8</v>
      </c>
      <c r="Q46" t="s">
        <v>151</v>
      </c>
      <c r="R46">
        <v>239187.20000000001</v>
      </c>
      <c r="S46">
        <v>2.7</v>
      </c>
    </row>
    <row r="47" spans="1:19" x14ac:dyDescent="0.15">
      <c r="B47" t="s">
        <v>119</v>
      </c>
      <c r="C47">
        <v>60423.3</v>
      </c>
      <c r="D47">
        <v>-2.6</v>
      </c>
      <c r="E47">
        <v>251865.1</v>
      </c>
      <c r="F47">
        <v>-1.2</v>
      </c>
      <c r="G47" t="s">
        <v>150</v>
      </c>
      <c r="H47">
        <v>272460.40000000002</v>
      </c>
      <c r="I47">
        <v>2.2000000000000002</v>
      </c>
      <c r="L47" t="s">
        <v>119</v>
      </c>
      <c r="M47">
        <v>57389.5</v>
      </c>
      <c r="N47">
        <v>-1.5</v>
      </c>
      <c r="O47">
        <v>238960.3</v>
      </c>
      <c r="P47">
        <v>-1</v>
      </c>
      <c r="Q47" t="s">
        <v>150</v>
      </c>
      <c r="R47">
        <v>244997.8</v>
      </c>
      <c r="S47">
        <v>2.4</v>
      </c>
    </row>
    <row r="48" spans="1:19" x14ac:dyDescent="0.15">
      <c r="B48" t="s">
        <v>2</v>
      </c>
      <c r="C48">
        <v>73923.8</v>
      </c>
      <c r="D48">
        <v>-0.4</v>
      </c>
      <c r="E48">
        <v>253052.79999999999</v>
      </c>
      <c r="F48">
        <v>0.5</v>
      </c>
      <c r="G48" t="s">
        <v>148</v>
      </c>
      <c r="H48">
        <v>278548.59999999998</v>
      </c>
      <c r="I48">
        <v>2.2000000000000002</v>
      </c>
      <c r="L48" t="s">
        <v>2</v>
      </c>
      <c r="M48">
        <v>70055.399999999994</v>
      </c>
      <c r="N48">
        <v>0.8</v>
      </c>
      <c r="O48">
        <v>240780.1</v>
      </c>
      <c r="P48">
        <v>0.8</v>
      </c>
      <c r="Q48" t="s">
        <v>148</v>
      </c>
      <c r="R48">
        <v>247123.8</v>
      </c>
      <c r="S48">
        <v>0.9</v>
      </c>
    </row>
    <row r="49" spans="1:19" x14ac:dyDescent="0.15">
      <c r="A49" t="s">
        <v>129</v>
      </c>
      <c r="B49" t="s">
        <v>121</v>
      </c>
      <c r="C49">
        <v>53430.1</v>
      </c>
      <c r="D49">
        <v>-3.2</v>
      </c>
      <c r="E49">
        <v>253089.8</v>
      </c>
      <c r="F49">
        <v>0</v>
      </c>
      <c r="G49" t="s">
        <v>147</v>
      </c>
      <c r="H49">
        <v>272888.90000000002</v>
      </c>
      <c r="I49">
        <v>-2</v>
      </c>
      <c r="K49" t="s">
        <v>129</v>
      </c>
      <c r="L49" t="s">
        <v>121</v>
      </c>
      <c r="M49">
        <v>51142.6</v>
      </c>
      <c r="N49">
        <v>-2.2999999999999998</v>
      </c>
      <c r="O49">
        <v>240980.1</v>
      </c>
      <c r="P49">
        <v>0.1</v>
      </c>
      <c r="Q49" t="s">
        <v>147</v>
      </c>
      <c r="R49">
        <v>243443.6</v>
      </c>
      <c r="S49">
        <v>-1.5</v>
      </c>
    </row>
    <row r="50" spans="1:19" x14ac:dyDescent="0.15">
      <c r="B50" t="s">
        <v>120</v>
      </c>
      <c r="C50">
        <v>65411.5</v>
      </c>
      <c r="D50">
        <v>0.1</v>
      </c>
      <c r="E50">
        <v>253941</v>
      </c>
      <c r="F50">
        <v>0.3</v>
      </c>
      <c r="G50" t="s">
        <v>146</v>
      </c>
      <c r="H50">
        <v>268738.8</v>
      </c>
      <c r="I50">
        <v>-1.5</v>
      </c>
      <c r="L50" t="s">
        <v>120</v>
      </c>
      <c r="M50">
        <v>62218.7</v>
      </c>
      <c r="N50">
        <v>0.9</v>
      </c>
      <c r="O50">
        <v>242133.9</v>
      </c>
      <c r="P50">
        <v>0.5</v>
      </c>
      <c r="Q50" t="s">
        <v>146</v>
      </c>
      <c r="R50">
        <v>241540.8</v>
      </c>
      <c r="S50">
        <v>-0.8</v>
      </c>
    </row>
    <row r="51" spans="1:19" x14ac:dyDescent="0.15">
      <c r="B51" t="s">
        <v>119</v>
      </c>
      <c r="C51">
        <v>60667.8</v>
      </c>
      <c r="D51">
        <v>0.4</v>
      </c>
      <c r="E51">
        <v>253967.7</v>
      </c>
      <c r="F51">
        <v>0</v>
      </c>
      <c r="G51" t="s">
        <v>145</v>
      </c>
      <c r="H51">
        <v>270336.40000000002</v>
      </c>
      <c r="I51">
        <v>0.6</v>
      </c>
      <c r="L51" t="s">
        <v>119</v>
      </c>
      <c r="M51">
        <v>58031</v>
      </c>
      <c r="N51">
        <v>1.1000000000000001</v>
      </c>
      <c r="O51">
        <v>242787.1</v>
      </c>
      <c r="P51">
        <v>0.3</v>
      </c>
      <c r="Q51" t="s">
        <v>145</v>
      </c>
      <c r="R51">
        <v>245785.4</v>
      </c>
      <c r="S51">
        <v>1.8</v>
      </c>
    </row>
    <row r="52" spans="1:19" x14ac:dyDescent="0.15">
      <c r="B52" t="s">
        <v>2</v>
      </c>
      <c r="C52">
        <v>74222.399999999994</v>
      </c>
      <c r="D52">
        <v>0.4</v>
      </c>
      <c r="E52">
        <v>253800.5</v>
      </c>
      <c r="F52">
        <v>-0.1</v>
      </c>
      <c r="G52" t="s">
        <v>143</v>
      </c>
      <c r="H52">
        <v>264262.59999999998</v>
      </c>
      <c r="I52">
        <v>-2.2000000000000002</v>
      </c>
      <c r="L52" t="s">
        <v>2</v>
      </c>
      <c r="M52">
        <v>70522.7</v>
      </c>
      <c r="N52">
        <v>0.7</v>
      </c>
      <c r="O52">
        <v>242147.1</v>
      </c>
      <c r="P52">
        <v>-0.3</v>
      </c>
      <c r="Q52" t="s">
        <v>143</v>
      </c>
      <c r="R52">
        <v>244388</v>
      </c>
      <c r="S52">
        <v>-0.6</v>
      </c>
    </row>
    <row r="53" spans="1:19" x14ac:dyDescent="0.15">
      <c r="A53" t="s">
        <v>128</v>
      </c>
      <c r="B53" t="s">
        <v>121</v>
      </c>
      <c r="C53">
        <v>53650</v>
      </c>
      <c r="D53">
        <v>0.4</v>
      </c>
      <c r="E53">
        <v>254637.1</v>
      </c>
      <c r="F53">
        <v>0.3</v>
      </c>
      <c r="G53" t="s">
        <v>142</v>
      </c>
      <c r="H53">
        <v>256407.8</v>
      </c>
      <c r="I53">
        <v>-3</v>
      </c>
      <c r="K53" t="s">
        <v>128</v>
      </c>
      <c r="L53" t="s">
        <v>121</v>
      </c>
      <c r="M53">
        <v>51645.8</v>
      </c>
      <c r="N53">
        <v>1</v>
      </c>
      <c r="O53">
        <v>243768.7</v>
      </c>
      <c r="P53">
        <v>0.7</v>
      </c>
      <c r="Q53" t="s">
        <v>142</v>
      </c>
      <c r="R53">
        <v>240645.5</v>
      </c>
      <c r="S53">
        <v>-1.5</v>
      </c>
    </row>
    <row r="54" spans="1:19" x14ac:dyDescent="0.15">
      <c r="B54" t="s">
        <v>120</v>
      </c>
      <c r="C54">
        <v>66235.899999999994</v>
      </c>
      <c r="D54">
        <v>1.3</v>
      </c>
      <c r="E54">
        <v>256151.9</v>
      </c>
      <c r="F54">
        <v>0.6</v>
      </c>
      <c r="G54" t="s">
        <v>141</v>
      </c>
      <c r="H54">
        <v>253127.2</v>
      </c>
      <c r="I54">
        <v>-1.3</v>
      </c>
      <c r="L54" t="s">
        <v>120</v>
      </c>
      <c r="M54">
        <v>63399.6</v>
      </c>
      <c r="N54">
        <v>1.9</v>
      </c>
      <c r="O54">
        <v>245724.7</v>
      </c>
      <c r="P54">
        <v>0.8</v>
      </c>
      <c r="Q54" t="s">
        <v>141</v>
      </c>
      <c r="R54">
        <v>240274.7</v>
      </c>
      <c r="S54">
        <v>-0.2</v>
      </c>
    </row>
    <row r="55" spans="1:19" x14ac:dyDescent="0.15">
      <c r="B55" t="s">
        <v>119</v>
      </c>
      <c r="C55">
        <v>61251</v>
      </c>
      <c r="D55">
        <v>1</v>
      </c>
      <c r="E55">
        <v>257419.6</v>
      </c>
      <c r="F55">
        <v>0.5</v>
      </c>
      <c r="G55" t="s">
        <v>140</v>
      </c>
      <c r="H55">
        <v>253951.6</v>
      </c>
      <c r="I55">
        <v>0.3</v>
      </c>
      <c r="L55" t="s">
        <v>119</v>
      </c>
      <c r="M55">
        <v>58966</v>
      </c>
      <c r="N55">
        <v>1.6</v>
      </c>
      <c r="O55">
        <v>247773.6</v>
      </c>
      <c r="P55">
        <v>0.8</v>
      </c>
      <c r="Q55" t="s">
        <v>140</v>
      </c>
      <c r="R55">
        <v>242418.2</v>
      </c>
      <c r="S55">
        <v>0.9</v>
      </c>
    </row>
    <row r="56" spans="1:19" x14ac:dyDescent="0.15">
      <c r="B56" t="s">
        <v>2</v>
      </c>
      <c r="C56">
        <v>76000.600000000006</v>
      </c>
      <c r="D56">
        <v>2.4</v>
      </c>
      <c r="E56">
        <v>259537.4</v>
      </c>
      <c r="F56">
        <v>0.8</v>
      </c>
      <c r="G56" t="s">
        <v>138</v>
      </c>
      <c r="H56">
        <v>257956.2</v>
      </c>
      <c r="I56">
        <v>1.6</v>
      </c>
      <c r="L56" t="s">
        <v>2</v>
      </c>
      <c r="M56">
        <v>72845.2</v>
      </c>
      <c r="N56">
        <v>3.3</v>
      </c>
      <c r="O56">
        <v>249782</v>
      </c>
      <c r="P56">
        <v>0.8</v>
      </c>
      <c r="Q56" t="s">
        <v>138</v>
      </c>
      <c r="R56">
        <v>247831.1</v>
      </c>
      <c r="S56">
        <v>2.2000000000000002</v>
      </c>
    </row>
    <row r="57" spans="1:19" x14ac:dyDescent="0.15">
      <c r="A57" t="s">
        <v>127</v>
      </c>
      <c r="B57" t="s">
        <v>121</v>
      </c>
      <c r="C57">
        <v>54468.7</v>
      </c>
      <c r="D57">
        <v>1.5</v>
      </c>
      <c r="E57">
        <v>258873.7</v>
      </c>
      <c r="F57">
        <v>-0.3</v>
      </c>
      <c r="G57" t="s">
        <v>137</v>
      </c>
      <c r="H57">
        <v>260787.4</v>
      </c>
      <c r="I57">
        <v>1.1000000000000001</v>
      </c>
      <c r="K57" t="s">
        <v>127</v>
      </c>
      <c r="L57" t="s">
        <v>121</v>
      </c>
      <c r="M57">
        <v>52620.3</v>
      </c>
      <c r="N57">
        <v>1.9</v>
      </c>
      <c r="O57">
        <v>248575.3</v>
      </c>
      <c r="P57">
        <v>-0.5</v>
      </c>
      <c r="Q57" t="s">
        <v>137</v>
      </c>
      <c r="R57">
        <v>251164</v>
      </c>
      <c r="S57">
        <v>1.3</v>
      </c>
    </row>
    <row r="58" spans="1:19" x14ac:dyDescent="0.15">
      <c r="B58" t="s">
        <v>120</v>
      </c>
      <c r="C58">
        <v>67447.100000000006</v>
      </c>
      <c r="D58">
        <v>1.8</v>
      </c>
      <c r="E58">
        <v>260121.9</v>
      </c>
      <c r="F58">
        <v>0.5</v>
      </c>
      <c r="G58" t="s">
        <v>136</v>
      </c>
      <c r="H58">
        <v>262934.7</v>
      </c>
      <c r="I58">
        <v>0.8</v>
      </c>
      <c r="L58" t="s">
        <v>120</v>
      </c>
      <c r="M58">
        <v>64733</v>
      </c>
      <c r="N58">
        <v>2.1</v>
      </c>
      <c r="O58">
        <v>250212.8</v>
      </c>
      <c r="P58">
        <v>0.7</v>
      </c>
      <c r="Q58" t="s">
        <v>136</v>
      </c>
      <c r="R58">
        <v>253563.6</v>
      </c>
      <c r="S58">
        <v>1</v>
      </c>
    </row>
    <row r="59" spans="1:19" x14ac:dyDescent="0.15">
      <c r="B59" t="s">
        <v>119</v>
      </c>
      <c r="C59">
        <v>61847.6</v>
      </c>
      <c r="D59">
        <v>1</v>
      </c>
      <c r="E59">
        <v>260646.5</v>
      </c>
      <c r="F59">
        <v>0.2</v>
      </c>
      <c r="G59" t="s">
        <v>135</v>
      </c>
      <c r="H59">
        <v>262626.2</v>
      </c>
      <c r="I59">
        <v>-0.1</v>
      </c>
      <c r="L59" t="s">
        <v>119</v>
      </c>
      <c r="M59">
        <v>59430.7</v>
      </c>
      <c r="N59">
        <v>0.8</v>
      </c>
      <c r="O59">
        <v>250541.1</v>
      </c>
      <c r="P59">
        <v>0.1</v>
      </c>
      <c r="Q59" t="s">
        <v>135</v>
      </c>
      <c r="R59">
        <v>252171.8</v>
      </c>
      <c r="S59">
        <v>-0.5</v>
      </c>
    </row>
    <row r="60" spans="1:19" x14ac:dyDescent="0.15">
      <c r="B60" t="s">
        <v>2</v>
      </c>
      <c r="C60">
        <v>76644.399999999994</v>
      </c>
      <c r="D60">
        <v>0.8</v>
      </c>
      <c r="E60">
        <v>261787.8</v>
      </c>
      <c r="F60">
        <v>0.4</v>
      </c>
      <c r="G60" t="s">
        <v>133</v>
      </c>
      <c r="H60">
        <v>251072.9</v>
      </c>
      <c r="I60">
        <v>-4.4000000000000004</v>
      </c>
      <c r="L60" t="s">
        <v>2</v>
      </c>
      <c r="M60">
        <v>73576.2</v>
      </c>
      <c r="N60">
        <v>1</v>
      </c>
      <c r="O60">
        <v>252333.4</v>
      </c>
      <c r="P60">
        <v>0.7</v>
      </c>
      <c r="Q60" t="s">
        <v>133</v>
      </c>
      <c r="R60">
        <v>247348.8</v>
      </c>
      <c r="S60">
        <v>-1.9</v>
      </c>
    </row>
    <row r="61" spans="1:19" x14ac:dyDescent="0.15">
      <c r="A61" t="s">
        <v>126</v>
      </c>
      <c r="B61" t="s">
        <v>121</v>
      </c>
      <c r="C61">
        <v>54848.3</v>
      </c>
      <c r="D61">
        <v>0.7</v>
      </c>
      <c r="E61">
        <v>260372.7</v>
      </c>
      <c r="F61">
        <v>-0.5</v>
      </c>
      <c r="G61" t="s">
        <v>132</v>
      </c>
      <c r="H61">
        <v>252199.9</v>
      </c>
      <c r="I61">
        <v>0.4</v>
      </c>
      <c r="K61" t="s">
        <v>126</v>
      </c>
      <c r="L61" t="s">
        <v>121</v>
      </c>
      <c r="M61">
        <v>53424.1</v>
      </c>
      <c r="N61">
        <v>1.5</v>
      </c>
      <c r="O61">
        <v>251948.9</v>
      </c>
      <c r="P61">
        <v>-0.2</v>
      </c>
      <c r="Q61" t="s">
        <v>132</v>
      </c>
      <c r="R61">
        <v>251533.5</v>
      </c>
      <c r="S61">
        <v>1.7</v>
      </c>
    </row>
    <row r="62" spans="1:19" x14ac:dyDescent="0.15">
      <c r="B62" t="s">
        <v>120</v>
      </c>
      <c r="C62">
        <v>68037.100000000006</v>
      </c>
      <c r="D62">
        <v>0.9</v>
      </c>
      <c r="E62">
        <v>262097.2</v>
      </c>
      <c r="F62">
        <v>0.7</v>
      </c>
      <c r="G62" t="s">
        <v>1028</v>
      </c>
      <c r="H62">
        <v>253919.3</v>
      </c>
      <c r="I62">
        <v>0.7</v>
      </c>
      <c r="L62" t="s">
        <v>120</v>
      </c>
      <c r="M62">
        <v>65632.5</v>
      </c>
      <c r="N62">
        <v>1.4</v>
      </c>
      <c r="O62">
        <v>253507</v>
      </c>
      <c r="P62">
        <v>0.6</v>
      </c>
      <c r="Q62" t="s">
        <v>1028</v>
      </c>
      <c r="R62">
        <v>253805.8</v>
      </c>
      <c r="S62">
        <v>0.9</v>
      </c>
    </row>
    <row r="63" spans="1:19" x14ac:dyDescent="0.15">
      <c r="B63" t="s">
        <v>119</v>
      </c>
      <c r="C63">
        <v>62103.7</v>
      </c>
      <c r="D63">
        <v>0.4</v>
      </c>
      <c r="E63">
        <v>262017.4</v>
      </c>
      <c r="F63">
        <v>0</v>
      </c>
      <c r="G63" t="s">
        <v>1029</v>
      </c>
      <c r="H63">
        <v>253102.5</v>
      </c>
      <c r="I63">
        <v>-0.3</v>
      </c>
      <c r="L63" t="s">
        <v>119</v>
      </c>
      <c r="M63">
        <v>60079.7</v>
      </c>
      <c r="N63">
        <v>1.1000000000000001</v>
      </c>
      <c r="O63">
        <v>253625.9</v>
      </c>
      <c r="P63">
        <v>0</v>
      </c>
      <c r="Q63" t="s">
        <v>1029</v>
      </c>
      <c r="R63">
        <v>254515.1</v>
      </c>
      <c r="S63">
        <v>0.3</v>
      </c>
    </row>
    <row r="64" spans="1:19" x14ac:dyDescent="0.15">
      <c r="B64" t="s">
        <v>2</v>
      </c>
      <c r="C64">
        <v>76967.7</v>
      </c>
      <c r="D64">
        <v>0.4</v>
      </c>
      <c r="E64">
        <v>263416.09999999998</v>
      </c>
      <c r="F64">
        <v>0.5</v>
      </c>
      <c r="G64" t="s">
        <v>1030</v>
      </c>
      <c r="H64">
        <v>254872.7</v>
      </c>
      <c r="I64">
        <v>0.7</v>
      </c>
      <c r="L64" t="s">
        <v>2</v>
      </c>
      <c r="M64">
        <v>73889.399999999994</v>
      </c>
      <c r="N64">
        <v>0.4</v>
      </c>
      <c r="O64">
        <v>253811</v>
      </c>
      <c r="P64">
        <v>0.1</v>
      </c>
      <c r="Q64" t="s">
        <v>1030</v>
      </c>
      <c r="R64">
        <v>254438.2</v>
      </c>
      <c r="S64">
        <v>0</v>
      </c>
    </row>
    <row r="65" spans="1:19" x14ac:dyDescent="0.15">
      <c r="A65" t="s">
        <v>125</v>
      </c>
      <c r="B65" t="s">
        <v>121</v>
      </c>
      <c r="C65">
        <v>55826.1</v>
      </c>
      <c r="D65">
        <v>1.8</v>
      </c>
      <c r="E65">
        <v>264041.8</v>
      </c>
      <c r="F65">
        <v>0.2</v>
      </c>
      <c r="G65" t="s">
        <v>1031</v>
      </c>
      <c r="H65">
        <v>259505.2</v>
      </c>
      <c r="I65">
        <v>1.8</v>
      </c>
      <c r="K65" t="s">
        <v>125</v>
      </c>
      <c r="L65" t="s">
        <v>121</v>
      </c>
      <c r="M65">
        <v>53962.1</v>
      </c>
      <c r="N65">
        <v>1</v>
      </c>
      <c r="O65">
        <v>253436.1</v>
      </c>
      <c r="P65">
        <v>-0.1</v>
      </c>
      <c r="Q65" t="s">
        <v>1031</v>
      </c>
      <c r="R65">
        <v>251265.4</v>
      </c>
      <c r="S65">
        <v>-1.2</v>
      </c>
    </row>
    <row r="66" spans="1:19" x14ac:dyDescent="0.15">
      <c r="B66" t="s">
        <v>120</v>
      </c>
      <c r="C66">
        <v>68988.5</v>
      </c>
      <c r="D66">
        <v>1.4</v>
      </c>
      <c r="E66">
        <v>265849.3</v>
      </c>
      <c r="F66">
        <v>0.7</v>
      </c>
      <c r="G66" t="s">
        <v>1032</v>
      </c>
      <c r="H66">
        <v>263420.40000000002</v>
      </c>
      <c r="I66">
        <v>1.5</v>
      </c>
      <c r="L66" t="s">
        <v>120</v>
      </c>
      <c r="M66">
        <v>65846.600000000006</v>
      </c>
      <c r="N66">
        <v>0.3</v>
      </c>
      <c r="O66">
        <v>254559.1</v>
      </c>
      <c r="P66">
        <v>0.4</v>
      </c>
      <c r="Q66" t="s">
        <v>1032</v>
      </c>
      <c r="R66">
        <v>254610</v>
      </c>
      <c r="S66">
        <v>1.3</v>
      </c>
    </row>
    <row r="67" spans="1:19" x14ac:dyDescent="0.15">
      <c r="B67" t="s">
        <v>119</v>
      </c>
      <c r="C67">
        <v>62489.5</v>
      </c>
      <c r="D67">
        <v>0.6</v>
      </c>
      <c r="E67">
        <v>263436.09999999998</v>
      </c>
      <c r="F67">
        <v>-0.9</v>
      </c>
      <c r="G67" t="s">
        <v>1229</v>
      </c>
      <c r="H67">
        <v>268571.90000000002</v>
      </c>
      <c r="I67">
        <v>2</v>
      </c>
      <c r="L67" t="s">
        <v>119</v>
      </c>
      <c r="M67">
        <v>59457.9</v>
      </c>
      <c r="N67">
        <v>-1</v>
      </c>
      <c r="O67">
        <v>250949</v>
      </c>
      <c r="P67">
        <v>-1.4</v>
      </c>
      <c r="Q67" t="s">
        <v>1229</v>
      </c>
      <c r="R67">
        <v>260139</v>
      </c>
      <c r="S67">
        <v>2.2000000000000002</v>
      </c>
    </row>
    <row r="68" spans="1:19" x14ac:dyDescent="0.15">
      <c r="B68" t="s">
        <v>2</v>
      </c>
      <c r="C68">
        <v>76445.2</v>
      </c>
      <c r="D68">
        <v>-0.7</v>
      </c>
      <c r="E68">
        <v>262663.40000000002</v>
      </c>
      <c r="F68">
        <v>-0.3</v>
      </c>
      <c r="L68" t="s">
        <v>2</v>
      </c>
      <c r="M68">
        <v>73314.100000000006</v>
      </c>
      <c r="N68">
        <v>-0.8</v>
      </c>
      <c r="O68">
        <v>252549.2</v>
      </c>
      <c r="P68">
        <v>0.6</v>
      </c>
    </row>
    <row r="69" spans="1:19" x14ac:dyDescent="0.15">
      <c r="A69" t="s">
        <v>124</v>
      </c>
      <c r="B69" t="s">
        <v>121</v>
      </c>
      <c r="C69">
        <v>54703.1</v>
      </c>
      <c r="D69">
        <v>-2</v>
      </c>
      <c r="E69">
        <v>257256.4</v>
      </c>
      <c r="F69">
        <v>-2.1</v>
      </c>
      <c r="K69" t="s">
        <v>124</v>
      </c>
      <c r="L69" t="s">
        <v>121</v>
      </c>
      <c r="M69">
        <v>53553.2</v>
      </c>
      <c r="N69">
        <v>-0.8</v>
      </c>
      <c r="O69">
        <v>250191.2</v>
      </c>
      <c r="P69">
        <v>-0.9</v>
      </c>
    </row>
    <row r="70" spans="1:19" x14ac:dyDescent="0.15">
      <c r="B70" t="s">
        <v>120</v>
      </c>
      <c r="C70">
        <v>64885.5</v>
      </c>
      <c r="D70">
        <v>-5.9</v>
      </c>
      <c r="E70">
        <v>250393.2</v>
      </c>
      <c r="F70">
        <v>-2.7</v>
      </c>
      <c r="L70" t="s">
        <v>120</v>
      </c>
      <c r="M70">
        <v>63174.3</v>
      </c>
      <c r="N70">
        <v>-4.0999999999999996</v>
      </c>
      <c r="O70">
        <v>244713.60000000001</v>
      </c>
      <c r="P70">
        <v>-2.2000000000000002</v>
      </c>
    </row>
    <row r="71" spans="1:19" x14ac:dyDescent="0.15">
      <c r="B71" t="s">
        <v>119</v>
      </c>
      <c r="C71">
        <v>59554.5</v>
      </c>
      <c r="D71">
        <v>-4.7</v>
      </c>
      <c r="E71">
        <v>250605</v>
      </c>
      <c r="F71">
        <v>0.1</v>
      </c>
      <c r="L71" t="s">
        <v>119</v>
      </c>
      <c r="M71">
        <v>58580.4</v>
      </c>
      <c r="N71">
        <v>-1.5</v>
      </c>
      <c r="O71">
        <v>246772</v>
      </c>
      <c r="P71">
        <v>0.8</v>
      </c>
    </row>
    <row r="72" spans="1:19" x14ac:dyDescent="0.15">
      <c r="B72" t="s">
        <v>2</v>
      </c>
      <c r="C72">
        <v>72417.899999999994</v>
      </c>
      <c r="D72">
        <v>-5.3</v>
      </c>
      <c r="E72">
        <v>249941</v>
      </c>
      <c r="F72">
        <v>-0.3</v>
      </c>
      <c r="L72" t="s">
        <v>2</v>
      </c>
      <c r="M72">
        <v>71567</v>
      </c>
      <c r="N72">
        <v>-2.4</v>
      </c>
      <c r="O72">
        <v>247188.7</v>
      </c>
      <c r="P72">
        <v>0.2</v>
      </c>
    </row>
    <row r="73" spans="1:19" x14ac:dyDescent="0.15">
      <c r="A73" t="s">
        <v>123</v>
      </c>
      <c r="B73" t="s">
        <v>121</v>
      </c>
      <c r="C73">
        <v>54215</v>
      </c>
      <c r="D73">
        <v>-0.9</v>
      </c>
      <c r="E73">
        <v>253648.1</v>
      </c>
      <c r="F73">
        <v>1.5</v>
      </c>
      <c r="G73" t="s">
        <v>391</v>
      </c>
      <c r="H73">
        <v>261089.8</v>
      </c>
      <c r="K73" t="s">
        <v>123</v>
      </c>
      <c r="L73" t="s">
        <v>121</v>
      </c>
      <c r="M73">
        <v>54027.1</v>
      </c>
      <c r="N73">
        <v>0.9</v>
      </c>
      <c r="O73">
        <v>251270.39999999999</v>
      </c>
      <c r="P73">
        <v>1.7</v>
      </c>
      <c r="Q73" t="s">
        <v>391</v>
      </c>
      <c r="R73">
        <v>231721.4</v>
      </c>
    </row>
    <row r="74" spans="1:19" x14ac:dyDescent="0.15">
      <c r="B74" t="s">
        <v>120</v>
      </c>
      <c r="C74">
        <v>65328.7</v>
      </c>
      <c r="D74">
        <v>0.7</v>
      </c>
      <c r="E74">
        <v>252224.2</v>
      </c>
      <c r="F74">
        <v>-0.6</v>
      </c>
      <c r="G74" t="s">
        <v>393</v>
      </c>
      <c r="H74">
        <v>265508.59999999998</v>
      </c>
      <c r="I74">
        <v>1.7</v>
      </c>
      <c r="L74" t="s">
        <v>120</v>
      </c>
      <c r="M74">
        <v>64496.9</v>
      </c>
      <c r="N74">
        <v>2.1</v>
      </c>
      <c r="O74">
        <v>250112.6</v>
      </c>
      <c r="P74">
        <v>-0.5</v>
      </c>
      <c r="Q74" t="s">
        <v>393</v>
      </c>
      <c r="R74">
        <v>237718</v>
      </c>
      <c r="S74">
        <v>2.6</v>
      </c>
    </row>
    <row r="75" spans="1:19" x14ac:dyDescent="0.15">
      <c r="B75" t="s">
        <v>119</v>
      </c>
      <c r="C75">
        <v>60008.7</v>
      </c>
      <c r="D75">
        <v>0.8</v>
      </c>
      <c r="E75">
        <v>252283</v>
      </c>
      <c r="F75">
        <v>0</v>
      </c>
      <c r="G75" t="s">
        <v>394</v>
      </c>
      <c r="H75">
        <v>270191</v>
      </c>
      <c r="I75">
        <v>1.8</v>
      </c>
      <c r="L75" t="s">
        <v>119</v>
      </c>
      <c r="M75">
        <v>60040.5</v>
      </c>
      <c r="N75">
        <v>2.5</v>
      </c>
      <c r="O75">
        <v>252712.1</v>
      </c>
      <c r="P75">
        <v>1</v>
      </c>
      <c r="Q75" t="s">
        <v>394</v>
      </c>
      <c r="R75">
        <v>242902.3</v>
      </c>
      <c r="S75">
        <v>2.2000000000000002</v>
      </c>
    </row>
    <row r="76" spans="1:19" x14ac:dyDescent="0.15">
      <c r="B76" t="s">
        <v>2</v>
      </c>
      <c r="C76">
        <v>72574</v>
      </c>
      <c r="D76">
        <v>0.2</v>
      </c>
      <c r="E76">
        <v>251353.8</v>
      </c>
      <c r="F76">
        <v>-0.4</v>
      </c>
      <c r="G76" t="s">
        <v>395</v>
      </c>
      <c r="H76">
        <v>278242.59999999998</v>
      </c>
      <c r="I76">
        <v>3</v>
      </c>
      <c r="L76" t="s">
        <v>2</v>
      </c>
      <c r="M76">
        <v>72538.2</v>
      </c>
      <c r="N76">
        <v>1.4</v>
      </c>
      <c r="O76">
        <v>251111.8</v>
      </c>
      <c r="P76">
        <v>-0.6</v>
      </c>
      <c r="Q76" t="s">
        <v>395</v>
      </c>
      <c r="R76">
        <v>247418.9</v>
      </c>
      <c r="S76">
        <v>1.9</v>
      </c>
    </row>
    <row r="77" spans="1:19" x14ac:dyDescent="0.15">
      <c r="A77" t="s">
        <v>122</v>
      </c>
      <c r="B77" t="s">
        <v>121</v>
      </c>
      <c r="C77">
        <v>54288.4</v>
      </c>
      <c r="D77">
        <v>0.1</v>
      </c>
      <c r="E77">
        <v>253107.7</v>
      </c>
      <c r="F77">
        <v>0.7</v>
      </c>
      <c r="G77" t="s">
        <v>396</v>
      </c>
      <c r="H77">
        <v>274078.8</v>
      </c>
      <c r="I77">
        <v>-1.5</v>
      </c>
      <c r="K77" t="s">
        <v>122</v>
      </c>
      <c r="L77" t="s">
        <v>121</v>
      </c>
      <c r="M77">
        <v>54457.9</v>
      </c>
      <c r="N77">
        <v>0.8</v>
      </c>
      <c r="O77">
        <v>252669.4</v>
      </c>
      <c r="P77">
        <v>0.6</v>
      </c>
      <c r="Q77" t="s">
        <v>396</v>
      </c>
      <c r="R77">
        <v>244217.2</v>
      </c>
      <c r="S77">
        <v>-1.3</v>
      </c>
    </row>
    <row r="78" spans="1:19" x14ac:dyDescent="0.15">
      <c r="B78" t="s">
        <v>120</v>
      </c>
      <c r="C78">
        <v>65581.5</v>
      </c>
      <c r="D78">
        <v>0.4</v>
      </c>
      <c r="E78">
        <v>253090.8</v>
      </c>
      <c r="F78">
        <v>0</v>
      </c>
      <c r="G78" t="s">
        <v>397</v>
      </c>
      <c r="H78">
        <v>268806.2</v>
      </c>
      <c r="I78">
        <v>-1.9</v>
      </c>
      <c r="L78" t="s">
        <v>120</v>
      </c>
      <c r="M78">
        <v>65326.9</v>
      </c>
      <c r="N78">
        <v>1.3</v>
      </c>
      <c r="O78">
        <v>253268.5</v>
      </c>
      <c r="P78">
        <v>0.2</v>
      </c>
      <c r="Q78" t="s">
        <v>397</v>
      </c>
      <c r="R78">
        <v>241167.8</v>
      </c>
      <c r="S78">
        <v>-1.2</v>
      </c>
    </row>
    <row r="79" spans="1:19" x14ac:dyDescent="0.15">
      <c r="B79" t="s">
        <v>119</v>
      </c>
      <c r="C79">
        <v>60087.1</v>
      </c>
      <c r="D79">
        <v>0.1</v>
      </c>
      <c r="E79">
        <v>252693.1</v>
      </c>
      <c r="F79">
        <v>-0.2</v>
      </c>
      <c r="G79" t="s">
        <v>398</v>
      </c>
      <c r="H79">
        <v>269479</v>
      </c>
      <c r="I79">
        <v>0.3</v>
      </c>
      <c r="L79" t="s">
        <v>119</v>
      </c>
      <c r="M79">
        <v>60184.4</v>
      </c>
      <c r="N79">
        <v>0.2</v>
      </c>
      <c r="O79">
        <v>253189.8</v>
      </c>
      <c r="P79">
        <v>0</v>
      </c>
      <c r="Q79" t="s">
        <v>398</v>
      </c>
      <c r="R79">
        <v>244512.7</v>
      </c>
      <c r="S79">
        <v>1.4</v>
      </c>
    </row>
    <row r="80" spans="1:19" x14ac:dyDescent="0.15">
      <c r="B80" t="s">
        <v>2</v>
      </c>
      <c r="C80">
        <v>73492.399999999994</v>
      </c>
      <c r="D80">
        <v>1.3</v>
      </c>
      <c r="E80">
        <v>254907.8</v>
      </c>
      <c r="F80">
        <v>0.9</v>
      </c>
      <c r="G80" t="s">
        <v>399</v>
      </c>
      <c r="H80">
        <v>266242.7</v>
      </c>
      <c r="I80">
        <v>-1.2</v>
      </c>
      <c r="L80" t="s">
        <v>2</v>
      </c>
      <c r="M80">
        <v>73429.5</v>
      </c>
      <c r="N80">
        <v>1.2</v>
      </c>
      <c r="O80">
        <v>254644</v>
      </c>
      <c r="P80">
        <v>0.6</v>
      </c>
      <c r="Q80" t="s">
        <v>399</v>
      </c>
      <c r="R80">
        <v>245077</v>
      </c>
      <c r="S80">
        <v>0.2</v>
      </c>
    </row>
    <row r="81" spans="1:19" x14ac:dyDescent="0.15">
      <c r="A81" t="s">
        <v>1037</v>
      </c>
      <c r="B81" t="s">
        <v>121</v>
      </c>
      <c r="C81">
        <v>54758.3</v>
      </c>
      <c r="D81">
        <v>0.9</v>
      </c>
      <c r="E81">
        <v>255069.4</v>
      </c>
      <c r="F81">
        <v>0.1</v>
      </c>
      <c r="G81" t="s">
        <v>400</v>
      </c>
      <c r="H81">
        <v>257116.9</v>
      </c>
      <c r="I81">
        <v>-3.4</v>
      </c>
      <c r="K81" t="s">
        <v>1037</v>
      </c>
      <c r="L81" t="s">
        <v>121</v>
      </c>
      <c r="M81">
        <v>54865</v>
      </c>
      <c r="N81">
        <v>0.7</v>
      </c>
      <c r="O81">
        <v>254576</v>
      </c>
      <c r="P81">
        <v>0</v>
      </c>
      <c r="Q81" t="s">
        <v>400</v>
      </c>
      <c r="R81">
        <v>240681.4</v>
      </c>
      <c r="S81">
        <v>-1.8</v>
      </c>
    </row>
    <row r="82" spans="1:19" x14ac:dyDescent="0.15">
      <c r="B82" t="s">
        <v>120</v>
      </c>
      <c r="C82">
        <v>65694.3</v>
      </c>
      <c r="D82">
        <v>0.2</v>
      </c>
      <c r="E82">
        <v>253207.2</v>
      </c>
      <c r="F82">
        <v>-0.7</v>
      </c>
      <c r="G82" t="s">
        <v>401</v>
      </c>
      <c r="H82">
        <v>254888.1</v>
      </c>
      <c r="I82">
        <v>-0.9</v>
      </c>
      <c r="L82" t="s">
        <v>120</v>
      </c>
      <c r="M82">
        <v>65574.399999999994</v>
      </c>
      <c r="N82">
        <v>0.4</v>
      </c>
      <c r="O82">
        <v>253743.4</v>
      </c>
      <c r="P82">
        <v>-0.3</v>
      </c>
      <c r="Q82" t="s">
        <v>401</v>
      </c>
      <c r="R82">
        <v>241478.39999999999</v>
      </c>
      <c r="S82">
        <v>0.3</v>
      </c>
    </row>
    <row r="83" spans="1:19" x14ac:dyDescent="0.15">
      <c r="B83" t="s">
        <v>119</v>
      </c>
      <c r="C83">
        <v>60197.2</v>
      </c>
      <c r="D83">
        <v>0.2</v>
      </c>
      <c r="E83">
        <v>253347.20000000001</v>
      </c>
      <c r="F83">
        <v>0.1</v>
      </c>
      <c r="G83" t="s">
        <v>402</v>
      </c>
      <c r="H83">
        <v>253731.7</v>
      </c>
      <c r="I83">
        <v>-0.5</v>
      </c>
      <c r="L83" t="s">
        <v>119</v>
      </c>
      <c r="M83">
        <v>60796.6</v>
      </c>
      <c r="N83">
        <v>1</v>
      </c>
      <c r="O83">
        <v>255898.7</v>
      </c>
      <c r="P83">
        <v>0.8</v>
      </c>
      <c r="Q83" t="s">
        <v>402</v>
      </c>
      <c r="R83">
        <v>241915</v>
      </c>
      <c r="S83">
        <v>0.2</v>
      </c>
    </row>
    <row r="84" spans="1:19" x14ac:dyDescent="0.15">
      <c r="B84" t="s">
        <v>2</v>
      </c>
      <c r="C84">
        <v>72754.100000000006</v>
      </c>
      <c r="D84">
        <v>-1</v>
      </c>
      <c r="E84">
        <v>252407.1</v>
      </c>
      <c r="F84">
        <v>-0.4</v>
      </c>
      <c r="G84" t="s">
        <v>403</v>
      </c>
      <c r="H84">
        <v>257137.5</v>
      </c>
      <c r="I84">
        <v>1.3</v>
      </c>
      <c r="L84" t="s">
        <v>2</v>
      </c>
      <c r="M84">
        <v>73133.399999999994</v>
      </c>
      <c r="N84">
        <v>-0.4</v>
      </c>
      <c r="O84">
        <v>253796.6</v>
      </c>
      <c r="P84">
        <v>-0.8</v>
      </c>
      <c r="Q84" t="s">
        <v>403</v>
      </c>
      <c r="R84">
        <v>246856.7</v>
      </c>
      <c r="S84">
        <v>2</v>
      </c>
    </row>
    <row r="85" spans="1:19" x14ac:dyDescent="0.15">
      <c r="A85" t="s">
        <v>1038</v>
      </c>
      <c r="B85" t="s">
        <v>121</v>
      </c>
      <c r="C85">
        <v>54456.9</v>
      </c>
      <c r="D85">
        <v>-0.6</v>
      </c>
      <c r="E85">
        <v>253782.3</v>
      </c>
      <c r="F85">
        <v>0.5</v>
      </c>
      <c r="G85" t="s">
        <v>404</v>
      </c>
      <c r="H85">
        <v>260407.8</v>
      </c>
      <c r="I85">
        <v>1.3</v>
      </c>
      <c r="K85" t="s">
        <v>1038</v>
      </c>
      <c r="L85" t="s">
        <v>121</v>
      </c>
      <c r="M85">
        <v>55010.7</v>
      </c>
      <c r="N85">
        <v>0.3</v>
      </c>
      <c r="O85">
        <v>255259.8</v>
      </c>
      <c r="P85">
        <v>0.6</v>
      </c>
      <c r="Q85" t="s">
        <v>404</v>
      </c>
      <c r="R85">
        <v>250360.2</v>
      </c>
      <c r="S85">
        <v>1.4</v>
      </c>
    </row>
    <row r="86" spans="1:19" x14ac:dyDescent="0.15">
      <c r="B86" t="s">
        <v>120</v>
      </c>
      <c r="C86">
        <v>66301.3</v>
      </c>
      <c r="D86">
        <v>0.9</v>
      </c>
      <c r="E86">
        <v>255350.39999999999</v>
      </c>
      <c r="F86">
        <v>0.6</v>
      </c>
      <c r="G86" t="s">
        <v>405</v>
      </c>
      <c r="H86">
        <v>261956.9</v>
      </c>
      <c r="I86">
        <v>0.6</v>
      </c>
      <c r="L86" t="s">
        <v>120</v>
      </c>
      <c r="M86">
        <v>66457.399999999994</v>
      </c>
      <c r="N86">
        <v>1.3</v>
      </c>
      <c r="O86">
        <v>256966.5</v>
      </c>
      <c r="P86">
        <v>0.7</v>
      </c>
      <c r="Q86" t="s">
        <v>405</v>
      </c>
      <c r="R86">
        <v>253025.7</v>
      </c>
      <c r="S86">
        <v>1.1000000000000001</v>
      </c>
    </row>
    <row r="87" spans="1:19" x14ac:dyDescent="0.15">
      <c r="B87" t="s">
        <v>119</v>
      </c>
      <c r="C87">
        <v>60236.9</v>
      </c>
      <c r="D87">
        <v>0.1</v>
      </c>
      <c r="E87">
        <v>253625.3</v>
      </c>
      <c r="F87">
        <v>-0.7</v>
      </c>
      <c r="G87" t="s">
        <v>406</v>
      </c>
      <c r="H87">
        <v>263749.3</v>
      </c>
      <c r="I87">
        <v>0.7</v>
      </c>
      <c r="L87" t="s">
        <v>119</v>
      </c>
      <c r="M87">
        <v>60337.5</v>
      </c>
      <c r="N87">
        <v>-0.8</v>
      </c>
      <c r="O87">
        <v>254045.6</v>
      </c>
      <c r="P87">
        <v>-1.1000000000000001</v>
      </c>
      <c r="Q87" t="s">
        <v>406</v>
      </c>
      <c r="R87">
        <v>252580.7</v>
      </c>
      <c r="S87">
        <v>-0.2</v>
      </c>
    </row>
    <row r="88" spans="1:19" x14ac:dyDescent="0.15">
      <c r="B88" t="s">
        <v>2</v>
      </c>
      <c r="C88">
        <v>73540.2</v>
      </c>
      <c r="D88">
        <v>1.1000000000000001</v>
      </c>
      <c r="E88">
        <v>255001.4</v>
      </c>
      <c r="F88">
        <v>0.5</v>
      </c>
      <c r="G88" t="s">
        <v>407</v>
      </c>
      <c r="H88">
        <v>251560.9</v>
      </c>
      <c r="I88">
        <v>-4.5999999999999996</v>
      </c>
      <c r="L88" t="s">
        <v>2</v>
      </c>
      <c r="M88">
        <v>73071.899999999994</v>
      </c>
      <c r="N88">
        <v>-0.1</v>
      </c>
      <c r="O88">
        <v>253669.5</v>
      </c>
      <c r="P88">
        <v>-0.1</v>
      </c>
      <c r="Q88" t="s">
        <v>407</v>
      </c>
      <c r="R88">
        <v>246874.9</v>
      </c>
      <c r="S88">
        <v>-2.2999999999999998</v>
      </c>
    </row>
    <row r="89" spans="1:19" x14ac:dyDescent="0.15">
      <c r="A89" t="s">
        <v>1039</v>
      </c>
      <c r="B89" t="s">
        <v>121</v>
      </c>
      <c r="C89">
        <v>54794.3</v>
      </c>
      <c r="D89">
        <v>0.6</v>
      </c>
      <c r="E89">
        <v>255544.8</v>
      </c>
      <c r="F89">
        <v>0.2</v>
      </c>
      <c r="G89" t="s">
        <v>408</v>
      </c>
      <c r="H89">
        <v>252126.4</v>
      </c>
      <c r="I89">
        <v>0.2</v>
      </c>
      <c r="K89" t="s">
        <v>1039</v>
      </c>
      <c r="L89" t="s">
        <v>121</v>
      </c>
      <c r="M89">
        <v>54571.4</v>
      </c>
      <c r="N89">
        <v>-0.8</v>
      </c>
      <c r="O89">
        <v>253249.9</v>
      </c>
      <c r="P89">
        <v>-0.2</v>
      </c>
      <c r="Q89" t="s">
        <v>408</v>
      </c>
      <c r="R89">
        <v>251102.7</v>
      </c>
      <c r="S89">
        <v>1.7</v>
      </c>
    </row>
    <row r="90" spans="1:19" x14ac:dyDescent="0.15">
      <c r="B90" t="s">
        <v>120</v>
      </c>
      <c r="C90">
        <v>67199.399999999994</v>
      </c>
      <c r="D90">
        <v>1.4</v>
      </c>
      <c r="E90">
        <v>258892.4</v>
      </c>
      <c r="F90">
        <v>1.3</v>
      </c>
      <c r="G90" t="s">
        <v>409</v>
      </c>
      <c r="H90">
        <v>253449.5</v>
      </c>
      <c r="I90">
        <v>0.5</v>
      </c>
      <c r="L90" t="s">
        <v>120</v>
      </c>
      <c r="M90">
        <v>64860.4</v>
      </c>
      <c r="N90">
        <v>-2.4</v>
      </c>
      <c r="O90">
        <v>250925</v>
      </c>
      <c r="P90">
        <v>-0.9</v>
      </c>
      <c r="Q90" t="s">
        <v>409</v>
      </c>
      <c r="R90">
        <v>253398.7</v>
      </c>
      <c r="S90">
        <v>0.9</v>
      </c>
    </row>
    <row r="91" spans="1:19" x14ac:dyDescent="0.15">
      <c r="B91" t="s">
        <v>119</v>
      </c>
      <c r="C91">
        <v>61632.7</v>
      </c>
      <c r="D91">
        <v>2.2999999999999998</v>
      </c>
      <c r="E91">
        <v>259347.3</v>
      </c>
      <c r="F91">
        <v>0.2</v>
      </c>
      <c r="G91" t="s">
        <v>1033</v>
      </c>
      <c r="H91">
        <v>253403.9</v>
      </c>
      <c r="I91">
        <v>0</v>
      </c>
      <c r="L91" t="s">
        <v>119</v>
      </c>
      <c r="M91">
        <v>59672.5</v>
      </c>
      <c r="N91">
        <v>-1.1000000000000001</v>
      </c>
      <c r="O91">
        <v>250998.3</v>
      </c>
      <c r="P91">
        <v>0</v>
      </c>
      <c r="Q91" t="s">
        <v>1033</v>
      </c>
      <c r="R91">
        <v>254369.5</v>
      </c>
      <c r="S91">
        <v>0.4</v>
      </c>
    </row>
    <row r="92" spans="1:19" x14ac:dyDescent="0.15">
      <c r="B92" t="s">
        <v>2</v>
      </c>
      <c r="C92">
        <v>74920.5</v>
      </c>
      <c r="D92">
        <v>1.9</v>
      </c>
      <c r="E92">
        <v>259701.4</v>
      </c>
      <c r="F92">
        <v>0.1</v>
      </c>
      <c r="G92" t="s">
        <v>1034</v>
      </c>
      <c r="H92">
        <v>254535.3</v>
      </c>
      <c r="I92">
        <v>0.4</v>
      </c>
      <c r="L92" t="s">
        <v>2</v>
      </c>
      <c r="M92">
        <v>72360.3</v>
      </c>
      <c r="N92">
        <v>-1</v>
      </c>
      <c r="O92">
        <v>251305</v>
      </c>
      <c r="P92">
        <v>0.1</v>
      </c>
      <c r="Q92" t="s">
        <v>1034</v>
      </c>
      <c r="R92">
        <v>254877.5</v>
      </c>
      <c r="S92">
        <v>0.2</v>
      </c>
    </row>
    <row r="93" spans="1:19" x14ac:dyDescent="0.15">
      <c r="A93" t="s">
        <v>1040</v>
      </c>
      <c r="B93" t="s">
        <v>121</v>
      </c>
      <c r="C93">
        <v>55752.6</v>
      </c>
      <c r="D93">
        <v>1.7</v>
      </c>
      <c r="E93">
        <v>260063.5</v>
      </c>
      <c r="F93">
        <v>0.1</v>
      </c>
      <c r="G93" t="s">
        <v>1035</v>
      </c>
      <c r="H93">
        <v>258546.9</v>
      </c>
      <c r="I93">
        <v>1.6</v>
      </c>
      <c r="K93" t="s">
        <v>1040</v>
      </c>
      <c r="L93" t="s">
        <v>121</v>
      </c>
      <c r="M93">
        <v>54372.1</v>
      </c>
      <c r="N93">
        <v>-0.4</v>
      </c>
      <c r="O93">
        <v>252099</v>
      </c>
      <c r="P93">
        <v>0.3</v>
      </c>
      <c r="Q93" t="s">
        <v>1035</v>
      </c>
      <c r="R93">
        <v>251464.6</v>
      </c>
      <c r="S93">
        <v>-1.3</v>
      </c>
    </row>
    <row r="94" spans="1:19" x14ac:dyDescent="0.15">
      <c r="B94" t="s">
        <v>120</v>
      </c>
      <c r="C94">
        <v>67530.899999999994</v>
      </c>
      <c r="D94">
        <v>0.5</v>
      </c>
      <c r="E94">
        <v>260441.4</v>
      </c>
      <c r="F94">
        <v>0.1</v>
      </c>
      <c r="G94" t="s">
        <v>1036</v>
      </c>
      <c r="H94">
        <v>261947.6</v>
      </c>
      <c r="I94">
        <v>1.3</v>
      </c>
      <c r="L94" t="s">
        <v>120</v>
      </c>
      <c r="M94">
        <v>64959.5</v>
      </c>
      <c r="N94">
        <v>0.2</v>
      </c>
      <c r="O94">
        <v>251727.8</v>
      </c>
      <c r="P94">
        <v>-0.1</v>
      </c>
      <c r="Q94" t="s">
        <v>1036</v>
      </c>
      <c r="R94">
        <v>253121.8</v>
      </c>
      <c r="S94">
        <v>0.7</v>
      </c>
    </row>
    <row r="95" spans="1:19" x14ac:dyDescent="0.15">
      <c r="B95" t="s">
        <v>119</v>
      </c>
      <c r="C95">
        <v>62481.7</v>
      </c>
      <c r="D95">
        <v>1.4</v>
      </c>
      <c r="E95">
        <v>262766.3</v>
      </c>
      <c r="F95">
        <v>0.9</v>
      </c>
      <c r="G95" t="s">
        <v>1155</v>
      </c>
      <c r="H95">
        <v>268018.09999999998</v>
      </c>
      <c r="I95">
        <v>2.2999999999999998</v>
      </c>
      <c r="L95" t="s">
        <v>119</v>
      </c>
      <c r="M95">
        <v>60391.4</v>
      </c>
      <c r="N95">
        <v>1.2</v>
      </c>
      <c r="O95">
        <v>253763.1</v>
      </c>
      <c r="P95">
        <v>0.8</v>
      </c>
      <c r="Q95" t="s">
        <v>1155</v>
      </c>
      <c r="R95">
        <v>259776.6</v>
      </c>
      <c r="S95">
        <v>2.6</v>
      </c>
    </row>
    <row r="96" spans="1:19" x14ac:dyDescent="0.15">
      <c r="B96" t="s">
        <v>2</v>
      </c>
      <c r="C96">
        <v>76182.3</v>
      </c>
      <c r="D96">
        <v>1.7</v>
      </c>
      <c r="E96">
        <v>263873.3</v>
      </c>
      <c r="F96">
        <v>0.4</v>
      </c>
      <c r="L96" t="s">
        <v>2</v>
      </c>
      <c r="M96">
        <v>73398.8</v>
      </c>
      <c r="N96">
        <v>1.4</v>
      </c>
      <c r="O96">
        <v>254804.2</v>
      </c>
      <c r="P96">
        <v>0.4</v>
      </c>
    </row>
    <row r="97" spans="1:16" x14ac:dyDescent="0.15">
      <c r="A97" t="s">
        <v>1041</v>
      </c>
      <c r="B97" t="s">
        <v>121</v>
      </c>
      <c r="C97">
        <v>57225.5</v>
      </c>
      <c r="D97">
        <v>2.6</v>
      </c>
      <c r="E97">
        <v>267040.59999999998</v>
      </c>
      <c r="F97">
        <v>1.2</v>
      </c>
      <c r="K97" t="s">
        <v>1041</v>
      </c>
      <c r="L97" t="s">
        <v>121</v>
      </c>
      <c r="M97">
        <v>55860.3</v>
      </c>
      <c r="N97">
        <v>2.7</v>
      </c>
      <c r="O97">
        <v>259146.3</v>
      </c>
      <c r="P97">
        <v>1.7</v>
      </c>
    </row>
    <row r="98" spans="1:16" x14ac:dyDescent="0.15">
      <c r="B98" t="s">
        <v>120</v>
      </c>
      <c r="C98">
        <v>69049.100000000006</v>
      </c>
      <c r="D98">
        <v>2.2000000000000002</v>
      </c>
      <c r="E98">
        <v>266558.59999999998</v>
      </c>
      <c r="F98">
        <v>-0.2</v>
      </c>
      <c r="L98" t="s">
        <v>120</v>
      </c>
      <c r="M98">
        <v>66722</v>
      </c>
      <c r="N98">
        <v>2.7</v>
      </c>
      <c r="O98">
        <v>258837.2</v>
      </c>
      <c r="P98">
        <v>-0.1</v>
      </c>
    </row>
    <row r="99" spans="1:16" x14ac:dyDescent="0.15">
      <c r="B99" t="s">
        <v>119</v>
      </c>
      <c r="C99">
        <v>63888.5</v>
      </c>
      <c r="D99">
        <v>2.2999999999999998</v>
      </c>
      <c r="E99">
        <v>268621.2</v>
      </c>
      <c r="F99">
        <v>0.8</v>
      </c>
      <c r="L99" t="s">
        <v>119</v>
      </c>
      <c r="M99">
        <v>62146.7</v>
      </c>
      <c r="N99">
        <v>2.9</v>
      </c>
      <c r="O99">
        <v>260944</v>
      </c>
      <c r="P99">
        <v>0.8</v>
      </c>
    </row>
    <row r="100" spans="1:16" x14ac:dyDescent="0.15">
      <c r="B100" t="s">
        <v>2</v>
      </c>
      <c r="C100">
        <v>77855</v>
      </c>
      <c r="D100">
        <v>2.2000000000000002</v>
      </c>
      <c r="E100">
        <v>269358.90000000002</v>
      </c>
      <c r="F100">
        <v>0.3</v>
      </c>
      <c r="L100" t="s">
        <v>2</v>
      </c>
      <c r="M100">
        <v>75047.7</v>
      </c>
      <c r="N100">
        <v>2.2000000000000002</v>
      </c>
      <c r="O100">
        <v>260196.9</v>
      </c>
      <c r="P100">
        <v>-0.3</v>
      </c>
    </row>
    <row r="101" spans="1:16" x14ac:dyDescent="0.15">
      <c r="A101" t="s">
        <v>1230</v>
      </c>
      <c r="B101" t="s">
        <v>121</v>
      </c>
      <c r="C101">
        <v>57779.3</v>
      </c>
      <c r="D101">
        <v>1</v>
      </c>
      <c r="E101">
        <v>269901.90000000002</v>
      </c>
      <c r="F101">
        <v>0.2</v>
      </c>
      <c r="K101" t="s">
        <v>1230</v>
      </c>
      <c r="L101" t="s">
        <v>121</v>
      </c>
      <c r="M101">
        <v>56222.7</v>
      </c>
      <c r="N101">
        <v>0.6</v>
      </c>
      <c r="O101">
        <v>261228.79999999999</v>
      </c>
      <c r="P101">
        <v>0.4</v>
      </c>
    </row>
    <row r="102" spans="1:16" x14ac:dyDescent="0.15">
      <c r="B102" t="s">
        <v>120</v>
      </c>
      <c r="C102">
        <v>70466.8</v>
      </c>
      <c r="D102">
        <v>2.1</v>
      </c>
      <c r="E102">
        <v>272071.59999999998</v>
      </c>
      <c r="F102">
        <v>0.8</v>
      </c>
      <c r="L102" t="s">
        <v>120</v>
      </c>
      <c r="M102">
        <v>67907.100000000006</v>
      </c>
      <c r="N102">
        <v>1.8</v>
      </c>
      <c r="O102">
        <v>263383.40000000002</v>
      </c>
      <c r="P102">
        <v>0.8</v>
      </c>
    </row>
    <row r="103" spans="1:16" x14ac:dyDescent="0.15">
      <c r="A103" t="s">
        <v>1117</v>
      </c>
    </row>
    <row r="104" spans="1:16" x14ac:dyDescent="0.15">
      <c r="A104" t="s">
        <v>117</v>
      </c>
    </row>
    <row r="105" spans="1:16" x14ac:dyDescent="0.15">
      <c r="A105" t="s">
        <v>1118</v>
      </c>
    </row>
    <row r="106" spans="1:16" x14ac:dyDescent="0.15">
      <c r="A106" t="s">
        <v>115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103"/>
  <sheetViews>
    <sheetView zoomScale="85" zoomScaleNormal="85" workbookViewId="0">
      <pane xSplit="1" ySplit="8" topLeftCell="B81" activePane="bottomRight" state="frozen"/>
      <selection activeCell="B103" sqref="B102:B103"/>
      <selection pane="topRight" activeCell="B103" sqref="B102:B103"/>
      <selection pane="bottomLeft" activeCell="B103" sqref="B102:B103"/>
      <selection pane="bottomRight" sqref="A1:XFD1048576"/>
    </sheetView>
  </sheetViews>
  <sheetFormatPr defaultRowHeight="13.5" x14ac:dyDescent="0.15"/>
  <sheetData>
    <row r="1" spans="1:25" x14ac:dyDescent="0.15">
      <c r="A1" t="s">
        <v>83</v>
      </c>
      <c r="Y1" t="s">
        <v>82</v>
      </c>
    </row>
    <row r="2" spans="1:25" x14ac:dyDescent="0.15">
      <c r="A2" t="s">
        <v>1119</v>
      </c>
      <c r="Y2" t="s">
        <v>80</v>
      </c>
    </row>
    <row r="3" spans="1:25" x14ac:dyDescent="0.15">
      <c r="B3" t="s">
        <v>112</v>
      </c>
      <c r="K3" t="s">
        <v>1169</v>
      </c>
      <c r="P3" t="s">
        <v>1170</v>
      </c>
      <c r="S3" t="s">
        <v>57</v>
      </c>
    </row>
    <row r="4" spans="1:25" x14ac:dyDescent="0.15">
      <c r="C4" t="s">
        <v>111</v>
      </c>
      <c r="D4" t="s">
        <v>110</v>
      </c>
      <c r="E4" t="s">
        <v>109</v>
      </c>
      <c r="K4" t="s">
        <v>1171</v>
      </c>
      <c r="L4" t="s">
        <v>1172</v>
      </c>
      <c r="M4" t="s">
        <v>1173</v>
      </c>
      <c r="N4" t="s">
        <v>1174</v>
      </c>
      <c r="O4" t="s">
        <v>1175</v>
      </c>
      <c r="Q4" t="s">
        <v>1176</v>
      </c>
      <c r="S4" t="s">
        <v>108</v>
      </c>
      <c r="T4" t="s">
        <v>107</v>
      </c>
      <c r="W4" t="s">
        <v>106</v>
      </c>
    </row>
    <row r="5" spans="1:25" x14ac:dyDescent="0.15">
      <c r="F5" t="s">
        <v>105</v>
      </c>
      <c r="G5" t="s">
        <v>104</v>
      </c>
      <c r="H5" t="s">
        <v>103</v>
      </c>
      <c r="I5" t="s">
        <v>102</v>
      </c>
      <c r="U5" t="s">
        <v>100</v>
      </c>
      <c r="V5" t="s">
        <v>101</v>
      </c>
      <c r="X5" t="s">
        <v>100</v>
      </c>
      <c r="Y5" t="s">
        <v>99</v>
      </c>
    </row>
    <row r="6" spans="1:25" x14ac:dyDescent="0.15">
      <c r="B6" t="s">
        <v>98</v>
      </c>
      <c r="C6" t="s">
        <v>97</v>
      </c>
      <c r="D6" t="s">
        <v>96</v>
      </c>
      <c r="E6" t="s">
        <v>95</v>
      </c>
      <c r="F6" t="s">
        <v>94</v>
      </c>
      <c r="G6" t="s">
        <v>93</v>
      </c>
      <c r="H6" t="s">
        <v>92</v>
      </c>
      <c r="I6" t="s">
        <v>91</v>
      </c>
      <c r="K6" t="s">
        <v>1177</v>
      </c>
      <c r="P6" t="s">
        <v>1178</v>
      </c>
      <c r="Q6" t="s">
        <v>1179</v>
      </c>
      <c r="S6" t="s">
        <v>39</v>
      </c>
    </row>
    <row r="7" spans="1:25" x14ac:dyDescent="0.15">
      <c r="K7" t="s">
        <v>1180</v>
      </c>
      <c r="L7" t="s">
        <v>1181</v>
      </c>
      <c r="M7" t="s">
        <v>1182</v>
      </c>
      <c r="N7" t="s">
        <v>1183</v>
      </c>
      <c r="O7" t="s">
        <v>1184</v>
      </c>
      <c r="S7" t="s">
        <v>90</v>
      </c>
      <c r="T7" t="s">
        <v>89</v>
      </c>
      <c r="W7" t="s">
        <v>88</v>
      </c>
    </row>
    <row r="8" spans="1:25" x14ac:dyDescent="0.15">
      <c r="U8" t="s">
        <v>86</v>
      </c>
      <c r="V8" t="s">
        <v>87</v>
      </c>
      <c r="X8" t="s">
        <v>86</v>
      </c>
      <c r="Y8" t="s">
        <v>85</v>
      </c>
    </row>
    <row r="9" spans="1:25" x14ac:dyDescent="0.15">
      <c r="A9" t="s">
        <v>22</v>
      </c>
      <c r="B9" s="1">
        <v>261777.1</v>
      </c>
      <c r="C9" s="1">
        <v>2600.1</v>
      </c>
      <c r="D9">
        <v>269.7</v>
      </c>
      <c r="E9" s="1">
        <v>259446.7</v>
      </c>
      <c r="F9" s="1">
        <v>21744.5</v>
      </c>
      <c r="G9" s="1">
        <v>22820.1</v>
      </c>
      <c r="H9" s="1">
        <v>74540.100000000006</v>
      </c>
      <c r="I9" s="1">
        <v>140341.9</v>
      </c>
      <c r="K9" s="1">
        <v>26371.599999999999</v>
      </c>
      <c r="L9" s="1">
        <v>58706.7</v>
      </c>
      <c r="M9" s="1">
        <v>7102.3</v>
      </c>
      <c r="N9" s="1">
        <v>37529.699999999997</v>
      </c>
      <c r="O9" s="1">
        <v>18016.400000000001</v>
      </c>
      <c r="P9" s="1">
        <v>150031</v>
      </c>
      <c r="Q9" s="1">
        <v>2735</v>
      </c>
      <c r="S9" s="1">
        <v>11000.2</v>
      </c>
      <c r="T9" s="1">
        <v>44990.7</v>
      </c>
      <c r="U9" s="1">
        <v>38972.800000000003</v>
      </c>
      <c r="V9" s="1">
        <v>6017.9</v>
      </c>
      <c r="W9" s="1">
        <v>33990.400000000001</v>
      </c>
      <c r="X9" s="1">
        <v>22993.1</v>
      </c>
      <c r="Y9" s="1">
        <v>10997.4</v>
      </c>
    </row>
    <row r="10" spans="1:25" x14ac:dyDescent="0.15">
      <c r="A10" t="s">
        <v>4</v>
      </c>
      <c r="B10" s="1">
        <v>262262.7</v>
      </c>
      <c r="C10" s="1">
        <v>2650</v>
      </c>
      <c r="D10">
        <v>269.2</v>
      </c>
      <c r="E10" s="1">
        <v>259881.8</v>
      </c>
      <c r="F10" s="1">
        <v>22109.8</v>
      </c>
      <c r="G10" s="1">
        <v>23198.7</v>
      </c>
      <c r="H10" s="1">
        <v>74247.100000000006</v>
      </c>
      <c r="I10" s="1">
        <v>140326.29999999999</v>
      </c>
      <c r="K10" s="1">
        <v>27409</v>
      </c>
      <c r="L10" s="1">
        <v>58374.5</v>
      </c>
      <c r="M10" s="1">
        <v>6996.6</v>
      </c>
      <c r="N10" s="1">
        <v>38205.5</v>
      </c>
      <c r="O10" s="1">
        <v>17929.7</v>
      </c>
      <c r="P10" s="1">
        <v>146505.60000000001</v>
      </c>
      <c r="Q10" s="1">
        <v>-2238.3000000000002</v>
      </c>
      <c r="S10" s="1">
        <v>9964.7999999999993</v>
      </c>
      <c r="T10" s="1">
        <v>45487.7</v>
      </c>
      <c r="U10" s="1">
        <v>39475.800000000003</v>
      </c>
      <c r="V10" s="1">
        <v>6011.8</v>
      </c>
      <c r="W10" s="1">
        <v>35522.9</v>
      </c>
      <c r="X10" s="1">
        <v>24178.5</v>
      </c>
      <c r="Y10" s="1">
        <v>11344.4</v>
      </c>
    </row>
    <row r="11" spans="1:25" x14ac:dyDescent="0.15">
      <c r="A11" t="s">
        <v>3</v>
      </c>
      <c r="B11" s="1">
        <v>265821.2</v>
      </c>
      <c r="C11" s="1">
        <v>2531.6999999999998</v>
      </c>
      <c r="D11">
        <v>225.2</v>
      </c>
      <c r="E11" s="1">
        <v>263514.59999999998</v>
      </c>
      <c r="F11" s="1">
        <v>23555.5</v>
      </c>
      <c r="G11" s="1">
        <v>22717.1</v>
      </c>
      <c r="H11" s="1">
        <v>74634.600000000006</v>
      </c>
      <c r="I11" s="1">
        <v>142607.4</v>
      </c>
      <c r="K11" s="1">
        <v>29808.7</v>
      </c>
      <c r="L11" s="1">
        <v>55322.9</v>
      </c>
      <c r="M11" s="1">
        <v>7205.7</v>
      </c>
      <c r="N11" s="1">
        <v>38282.1</v>
      </c>
      <c r="O11" s="1">
        <v>18105.7</v>
      </c>
      <c r="P11" s="1">
        <v>149428.9</v>
      </c>
      <c r="Q11">
        <v>717.7</v>
      </c>
      <c r="S11" s="1">
        <v>8579.2000000000007</v>
      </c>
      <c r="T11" s="1">
        <v>45045.2</v>
      </c>
      <c r="U11" s="1">
        <v>39351.199999999997</v>
      </c>
      <c r="V11" s="1">
        <v>5694.1</v>
      </c>
      <c r="W11" s="1">
        <v>36466.1</v>
      </c>
      <c r="X11" s="1">
        <v>25278</v>
      </c>
      <c r="Y11" s="1">
        <v>11188</v>
      </c>
    </row>
    <row r="12" spans="1:25" x14ac:dyDescent="0.15">
      <c r="A12" t="s">
        <v>2</v>
      </c>
      <c r="B12" s="1">
        <v>265264.90000000002</v>
      </c>
      <c r="C12" s="1">
        <v>2442.1999999999998</v>
      </c>
      <c r="D12">
        <v>220.6</v>
      </c>
      <c r="E12" s="1">
        <v>263043.20000000001</v>
      </c>
      <c r="F12" s="1">
        <v>23357.599999999999</v>
      </c>
      <c r="G12" s="1">
        <v>22560.2</v>
      </c>
      <c r="H12" s="1">
        <v>74318.100000000006</v>
      </c>
      <c r="I12" s="1">
        <v>142807.4</v>
      </c>
      <c r="K12" s="1">
        <v>28502.799999999999</v>
      </c>
      <c r="L12" s="1">
        <v>54175.199999999997</v>
      </c>
      <c r="M12" s="1">
        <v>7149</v>
      </c>
      <c r="N12" s="1">
        <v>39303.699999999997</v>
      </c>
      <c r="O12" s="1">
        <v>18254.099999999999</v>
      </c>
      <c r="P12" s="1">
        <v>146910.1</v>
      </c>
      <c r="Q12">
        <v>-704.2</v>
      </c>
      <c r="S12" s="1">
        <v>8606.2000000000007</v>
      </c>
      <c r="T12" s="1">
        <v>45098.2</v>
      </c>
      <c r="U12" s="1">
        <v>39515.4</v>
      </c>
      <c r="V12" s="1">
        <v>5582.8</v>
      </c>
      <c r="W12" s="1">
        <v>36492</v>
      </c>
      <c r="X12" s="1">
        <v>25722</v>
      </c>
      <c r="Y12" s="1">
        <v>10769.9</v>
      </c>
    </row>
    <row r="13" spans="1:25" x14ac:dyDescent="0.15">
      <c r="A13" t="s">
        <v>21</v>
      </c>
      <c r="B13" s="1">
        <v>266488.5</v>
      </c>
      <c r="C13" s="1">
        <v>2496.9</v>
      </c>
      <c r="D13">
        <v>187.5</v>
      </c>
      <c r="E13" s="1">
        <v>264179.20000000001</v>
      </c>
      <c r="F13" s="1">
        <v>24193</v>
      </c>
      <c r="G13" s="1">
        <v>22939.4</v>
      </c>
      <c r="H13" s="1">
        <v>74824.899999999994</v>
      </c>
      <c r="I13" s="1">
        <v>142221.9</v>
      </c>
      <c r="K13" s="1">
        <v>27512.1</v>
      </c>
      <c r="L13" s="1">
        <v>54645.8</v>
      </c>
      <c r="M13" s="1">
        <v>7337.2</v>
      </c>
      <c r="N13" s="1">
        <v>39379.5</v>
      </c>
      <c r="O13" s="1">
        <v>17822.900000000001</v>
      </c>
      <c r="P13" s="1">
        <v>148228.5</v>
      </c>
      <c r="Q13" s="1">
        <v>1725.6</v>
      </c>
      <c r="S13" s="1">
        <v>7756.7</v>
      </c>
      <c r="T13" s="1">
        <v>45059</v>
      </c>
      <c r="U13" s="1">
        <v>39581.800000000003</v>
      </c>
      <c r="V13" s="1">
        <v>5477.2</v>
      </c>
      <c r="W13" s="1">
        <v>37302.300000000003</v>
      </c>
      <c r="X13" s="1">
        <v>26005.1</v>
      </c>
      <c r="Y13" s="1">
        <v>11297.2</v>
      </c>
    </row>
    <row r="14" spans="1:25" x14ac:dyDescent="0.15">
      <c r="A14" t="s">
        <v>4</v>
      </c>
      <c r="B14" s="1">
        <v>268686.8</v>
      </c>
      <c r="C14" s="1">
        <v>2546.6999999999998</v>
      </c>
      <c r="D14">
        <v>175.6</v>
      </c>
      <c r="E14" s="1">
        <v>266315.7</v>
      </c>
      <c r="F14" s="1">
        <v>25369.599999999999</v>
      </c>
      <c r="G14" s="1">
        <v>23029.5</v>
      </c>
      <c r="H14" s="1">
        <v>75239.899999999994</v>
      </c>
      <c r="I14" s="1">
        <v>142676.6</v>
      </c>
      <c r="K14" s="1">
        <v>26755</v>
      </c>
      <c r="L14" s="1">
        <v>54788.9</v>
      </c>
      <c r="M14" s="1">
        <v>7707.7</v>
      </c>
      <c r="N14" s="1">
        <v>42279.7</v>
      </c>
      <c r="O14" s="1">
        <v>18529.599999999999</v>
      </c>
      <c r="P14" s="1">
        <v>151189.79999999999</v>
      </c>
      <c r="Q14" s="1">
        <v>1374.6</v>
      </c>
      <c r="S14" s="1">
        <v>7394.1</v>
      </c>
      <c r="T14" s="1">
        <v>44066.3</v>
      </c>
      <c r="U14" s="1">
        <v>39035.1</v>
      </c>
      <c r="V14" s="1">
        <v>5031.2</v>
      </c>
      <c r="W14" s="1">
        <v>36672.199999999997</v>
      </c>
      <c r="X14" s="1">
        <v>26116.1</v>
      </c>
      <c r="Y14" s="1">
        <v>10556.1</v>
      </c>
    </row>
    <row r="15" spans="1:25" x14ac:dyDescent="0.15">
      <c r="A15" t="s">
        <v>3</v>
      </c>
      <c r="B15" s="1">
        <v>270195.90000000002</v>
      </c>
      <c r="C15" s="1">
        <v>2896.2</v>
      </c>
      <c r="D15">
        <v>215.8</v>
      </c>
      <c r="E15" s="1">
        <v>267515.5</v>
      </c>
      <c r="F15" s="1">
        <v>24886.799999999999</v>
      </c>
      <c r="G15" s="1">
        <v>23577.200000000001</v>
      </c>
      <c r="H15" s="1">
        <v>75369.5</v>
      </c>
      <c r="I15" s="1">
        <v>143682</v>
      </c>
      <c r="K15" s="1">
        <v>26111.7</v>
      </c>
      <c r="L15" s="1">
        <v>58851.199999999997</v>
      </c>
      <c r="M15" s="1">
        <v>7230</v>
      </c>
      <c r="N15" s="1">
        <v>42961</v>
      </c>
      <c r="O15" s="1">
        <v>18678.900000000001</v>
      </c>
      <c r="P15" s="1">
        <v>156049.9</v>
      </c>
      <c r="Q15" s="1">
        <v>2266</v>
      </c>
      <c r="S15" s="1">
        <v>6271.9</v>
      </c>
      <c r="T15" s="1">
        <v>46797.9</v>
      </c>
      <c r="U15" s="1">
        <v>40726.5</v>
      </c>
      <c r="V15" s="1">
        <v>6071.4</v>
      </c>
      <c r="W15" s="1">
        <v>40526</v>
      </c>
      <c r="X15" s="1">
        <v>28598.5</v>
      </c>
      <c r="Y15" s="1">
        <v>11927.6</v>
      </c>
    </row>
    <row r="16" spans="1:25" x14ac:dyDescent="0.15">
      <c r="A16" t="s">
        <v>2</v>
      </c>
      <c r="B16" s="1">
        <v>271775.3</v>
      </c>
      <c r="C16" s="1">
        <v>3096.7</v>
      </c>
      <c r="D16">
        <v>244.3</v>
      </c>
      <c r="E16" s="1">
        <v>268922.8</v>
      </c>
      <c r="F16" s="1">
        <v>24521</v>
      </c>
      <c r="G16" s="1">
        <v>23602.2</v>
      </c>
      <c r="H16" s="1">
        <v>75459.5</v>
      </c>
      <c r="I16" s="1">
        <v>145340.1</v>
      </c>
      <c r="K16" s="1">
        <v>26617.599999999999</v>
      </c>
      <c r="L16" s="1">
        <v>58360.7</v>
      </c>
      <c r="M16" s="1">
        <v>7044.5</v>
      </c>
      <c r="N16" s="1">
        <v>43891</v>
      </c>
      <c r="O16" s="1">
        <v>19135.3</v>
      </c>
      <c r="P16" s="1">
        <v>156852.20000000001</v>
      </c>
      <c r="Q16" s="1">
        <v>1396</v>
      </c>
      <c r="S16" s="1">
        <v>4476.6000000000004</v>
      </c>
      <c r="T16" s="1">
        <v>47873.8</v>
      </c>
      <c r="U16" s="1">
        <v>41511.699999999997</v>
      </c>
      <c r="V16" s="1">
        <v>6362.1</v>
      </c>
      <c r="W16" s="1">
        <v>43397.2</v>
      </c>
      <c r="X16" s="1">
        <v>30571.9</v>
      </c>
      <c r="Y16" s="1">
        <v>12825.3</v>
      </c>
    </row>
    <row r="17" spans="1:25" x14ac:dyDescent="0.15">
      <c r="A17" t="s">
        <v>20</v>
      </c>
      <c r="B17" s="1">
        <v>272896.5</v>
      </c>
      <c r="C17" s="1">
        <v>3225.2</v>
      </c>
      <c r="D17">
        <v>284.3</v>
      </c>
      <c r="E17" s="1">
        <v>269955.5</v>
      </c>
      <c r="F17" s="1">
        <v>24714.7</v>
      </c>
      <c r="G17" s="1">
        <v>22719.200000000001</v>
      </c>
      <c r="H17" s="1">
        <v>74441.5</v>
      </c>
      <c r="I17" s="1">
        <v>148080.20000000001</v>
      </c>
      <c r="K17" s="1">
        <v>27727</v>
      </c>
      <c r="L17" s="1">
        <v>59657.1</v>
      </c>
      <c r="M17" s="1">
        <v>6987.4</v>
      </c>
      <c r="N17" s="1">
        <v>44370.3</v>
      </c>
      <c r="O17" s="1">
        <v>19456.599999999999</v>
      </c>
      <c r="P17" s="1">
        <v>159809.79999999999</v>
      </c>
      <c r="Q17" s="1">
        <v>1920</v>
      </c>
      <c r="S17" s="1">
        <v>3814.5</v>
      </c>
      <c r="T17" s="1">
        <v>48791.1</v>
      </c>
      <c r="U17" s="1">
        <v>42164.9</v>
      </c>
      <c r="V17" s="1">
        <v>6626.2</v>
      </c>
      <c r="W17" s="1">
        <v>44976.6</v>
      </c>
      <c r="X17" s="1">
        <v>31726.6</v>
      </c>
      <c r="Y17" s="1">
        <v>13250</v>
      </c>
    </row>
    <row r="18" spans="1:25" x14ac:dyDescent="0.15">
      <c r="A18" t="s">
        <v>4</v>
      </c>
      <c r="B18" s="1">
        <v>274902.2</v>
      </c>
      <c r="C18" s="1">
        <v>3150</v>
      </c>
      <c r="D18">
        <v>304.5</v>
      </c>
      <c r="E18" s="1">
        <v>272056.8</v>
      </c>
      <c r="F18" s="1">
        <v>24944.6</v>
      </c>
      <c r="G18" s="1">
        <v>22379.9</v>
      </c>
      <c r="H18" s="1">
        <v>75267.5</v>
      </c>
      <c r="I18" s="1">
        <v>149464.79999999999</v>
      </c>
      <c r="K18" s="1">
        <v>29045.599999999999</v>
      </c>
      <c r="L18" s="1">
        <v>58093.2</v>
      </c>
      <c r="M18" s="1">
        <v>7147.7</v>
      </c>
      <c r="N18" s="1">
        <v>46209</v>
      </c>
      <c r="O18" s="1">
        <v>19889.8</v>
      </c>
      <c r="P18" s="1">
        <v>164057.9</v>
      </c>
      <c r="Q18" s="1">
        <v>3522.1</v>
      </c>
      <c r="S18" s="1">
        <v>1330.9</v>
      </c>
      <c r="T18" s="1">
        <v>48905</v>
      </c>
      <c r="U18" s="1">
        <v>42186.2</v>
      </c>
      <c r="V18" s="1">
        <v>6718.8</v>
      </c>
      <c r="W18" s="1">
        <v>47574.1</v>
      </c>
      <c r="X18" s="1">
        <v>34225.199999999997</v>
      </c>
      <c r="Y18" s="1">
        <v>13348.9</v>
      </c>
    </row>
    <row r="19" spans="1:25" x14ac:dyDescent="0.15">
      <c r="A19" t="s">
        <v>3</v>
      </c>
      <c r="B19" s="1">
        <v>274573</v>
      </c>
      <c r="C19" s="1">
        <v>3205</v>
      </c>
      <c r="D19">
        <v>318.7</v>
      </c>
      <c r="E19" s="1">
        <v>271686.7</v>
      </c>
      <c r="F19" s="1">
        <v>25404.9</v>
      </c>
      <c r="G19" s="1">
        <v>22091.5</v>
      </c>
      <c r="H19" s="1">
        <v>73689.8</v>
      </c>
      <c r="I19" s="1">
        <v>150500.6</v>
      </c>
      <c r="K19" s="1">
        <v>30455.1</v>
      </c>
      <c r="L19" s="1">
        <v>55378.6</v>
      </c>
      <c r="M19" s="1">
        <v>7387</v>
      </c>
      <c r="N19" s="1">
        <v>47270.6</v>
      </c>
      <c r="O19" s="1">
        <v>20172.2</v>
      </c>
      <c r="P19" s="1">
        <v>162306.29999999999</v>
      </c>
      <c r="Q19" s="1">
        <v>1572.2</v>
      </c>
      <c r="S19" s="1">
        <v>1629.7</v>
      </c>
      <c r="T19" s="1">
        <v>49604.3</v>
      </c>
      <c r="U19" s="1">
        <v>42701.599999999999</v>
      </c>
      <c r="V19" s="1">
        <v>6902.7</v>
      </c>
      <c r="W19" s="1">
        <v>47974.6</v>
      </c>
      <c r="X19" s="1">
        <v>34374</v>
      </c>
      <c r="Y19" s="1">
        <v>13600.7</v>
      </c>
    </row>
    <row r="20" spans="1:25" x14ac:dyDescent="0.15">
      <c r="A20" t="s">
        <v>2</v>
      </c>
      <c r="B20" s="1">
        <v>277684.8</v>
      </c>
      <c r="C20" s="1">
        <v>3338.9</v>
      </c>
      <c r="D20">
        <v>336</v>
      </c>
      <c r="E20" s="1">
        <v>274682</v>
      </c>
      <c r="F20" s="1">
        <v>25921.8</v>
      </c>
      <c r="G20" s="1">
        <v>21911.5</v>
      </c>
      <c r="H20" s="1">
        <v>75307.199999999997</v>
      </c>
      <c r="I20" s="1">
        <v>151541.5</v>
      </c>
      <c r="K20" s="1">
        <v>31456.3</v>
      </c>
      <c r="L20" s="1">
        <v>54149.8</v>
      </c>
      <c r="M20" s="1">
        <v>7478.1</v>
      </c>
      <c r="N20" s="1">
        <v>47378.3</v>
      </c>
      <c r="O20" s="1">
        <v>20695</v>
      </c>
      <c r="P20" s="1">
        <v>163447.79999999999</v>
      </c>
      <c r="Q20" s="1">
        <v>2625.8</v>
      </c>
      <c r="S20" s="1">
        <v>2264.6999999999998</v>
      </c>
      <c r="T20" s="1">
        <v>51956.4</v>
      </c>
      <c r="U20" s="1">
        <v>44878.5</v>
      </c>
      <c r="V20" s="1">
        <v>7077.9</v>
      </c>
      <c r="W20" s="1">
        <v>49691.6</v>
      </c>
      <c r="X20" s="1">
        <v>35585.599999999999</v>
      </c>
      <c r="Y20" s="1">
        <v>14106</v>
      </c>
    </row>
    <row r="21" spans="1:25" x14ac:dyDescent="0.15">
      <c r="A21" t="s">
        <v>19</v>
      </c>
      <c r="B21" s="1">
        <v>283377.8</v>
      </c>
      <c r="C21" s="1">
        <v>3402.8</v>
      </c>
      <c r="D21">
        <v>384.3</v>
      </c>
      <c r="E21" s="1">
        <v>280359.40000000002</v>
      </c>
      <c r="F21" s="1">
        <v>27379.1</v>
      </c>
      <c r="G21" s="1">
        <v>23098.2</v>
      </c>
      <c r="H21" s="1">
        <v>75813.8</v>
      </c>
      <c r="I21" s="1">
        <v>154068.29999999999</v>
      </c>
      <c r="K21" s="1">
        <v>30383.599999999999</v>
      </c>
      <c r="L21" s="1">
        <v>52893</v>
      </c>
      <c r="M21" s="1">
        <v>7428.7</v>
      </c>
      <c r="N21" s="1">
        <v>47828.7</v>
      </c>
      <c r="O21" s="1">
        <v>21046.799999999999</v>
      </c>
      <c r="P21" s="1">
        <v>159317.9</v>
      </c>
      <c r="Q21">
        <v>-566</v>
      </c>
      <c r="S21" s="1">
        <v>2512.5</v>
      </c>
      <c r="T21" s="1">
        <v>55053.2</v>
      </c>
      <c r="U21" s="1">
        <v>47515</v>
      </c>
      <c r="V21" s="1">
        <v>7538.1</v>
      </c>
      <c r="W21" s="1">
        <v>52540.7</v>
      </c>
      <c r="X21" s="1">
        <v>37806</v>
      </c>
      <c r="Y21" s="1">
        <v>14734.7</v>
      </c>
    </row>
    <row r="22" spans="1:25" x14ac:dyDescent="0.15">
      <c r="A22" t="s">
        <v>4</v>
      </c>
      <c r="B22" s="1">
        <v>277830.7</v>
      </c>
      <c r="C22" s="1">
        <v>3295</v>
      </c>
      <c r="D22">
        <v>361.9</v>
      </c>
      <c r="E22" s="1">
        <v>274897.59999999998</v>
      </c>
      <c r="F22" s="1">
        <v>24589.599999999999</v>
      </c>
      <c r="G22" s="1">
        <v>21914.799999999999</v>
      </c>
      <c r="H22" s="1">
        <v>74211.199999999997</v>
      </c>
      <c r="I22" s="1">
        <v>154182.1</v>
      </c>
      <c r="K22" s="1">
        <v>27683.4</v>
      </c>
      <c r="L22" s="1">
        <v>54491.9</v>
      </c>
      <c r="M22" s="1">
        <v>7232.4</v>
      </c>
      <c r="N22" s="1">
        <v>47544.800000000003</v>
      </c>
      <c r="O22" s="1">
        <v>21215.200000000001</v>
      </c>
      <c r="P22" s="1">
        <v>160805</v>
      </c>
      <c r="Q22" s="1">
        <v>2659</v>
      </c>
      <c r="S22" s="1">
        <v>5914.3</v>
      </c>
      <c r="T22" s="1">
        <v>56796.5</v>
      </c>
      <c r="U22" s="1">
        <v>49380.5</v>
      </c>
      <c r="V22" s="1">
        <v>7416</v>
      </c>
      <c r="W22" s="1">
        <v>50882.2</v>
      </c>
      <c r="X22" s="1">
        <v>36862</v>
      </c>
      <c r="Y22" s="1">
        <v>14020.2</v>
      </c>
    </row>
    <row r="23" spans="1:25" x14ac:dyDescent="0.15">
      <c r="A23" t="s">
        <v>3</v>
      </c>
      <c r="B23" s="1">
        <v>280034</v>
      </c>
      <c r="C23" s="1">
        <v>3141</v>
      </c>
      <c r="D23">
        <v>366.8</v>
      </c>
      <c r="E23" s="1">
        <v>277259.7</v>
      </c>
      <c r="F23" s="1">
        <v>23904.9</v>
      </c>
      <c r="G23" s="1">
        <v>21753.4</v>
      </c>
      <c r="H23" s="1">
        <v>74897.399999999994</v>
      </c>
      <c r="I23" s="1">
        <v>156704.1</v>
      </c>
      <c r="K23" s="1">
        <v>25614.3</v>
      </c>
      <c r="L23" s="1">
        <v>55296.2</v>
      </c>
      <c r="M23" s="1">
        <v>6674.7</v>
      </c>
      <c r="N23" s="1">
        <v>47139.4</v>
      </c>
      <c r="O23" s="1">
        <v>21736.1</v>
      </c>
      <c r="P23" s="1">
        <v>161435.29999999999</v>
      </c>
      <c r="Q23" s="1">
        <v>4965.3999999999996</v>
      </c>
      <c r="S23" s="1">
        <v>5457.3</v>
      </c>
      <c r="T23" s="1">
        <v>55192</v>
      </c>
      <c r="U23" s="1">
        <v>48079.9</v>
      </c>
      <c r="V23" s="1">
        <v>7112.1</v>
      </c>
      <c r="W23" s="1">
        <v>49734.7</v>
      </c>
      <c r="X23" s="1">
        <v>35898</v>
      </c>
      <c r="Y23" s="1">
        <v>13836.7</v>
      </c>
    </row>
    <row r="24" spans="1:25" x14ac:dyDescent="0.15">
      <c r="A24" t="s">
        <v>2</v>
      </c>
      <c r="B24" s="1">
        <v>279661.40000000002</v>
      </c>
      <c r="C24" s="1">
        <v>3057.8</v>
      </c>
      <c r="D24">
        <v>379.5</v>
      </c>
      <c r="E24" s="1">
        <v>276983.09999999998</v>
      </c>
      <c r="F24" s="1">
        <v>23725.1</v>
      </c>
      <c r="G24" s="1">
        <v>21015.8</v>
      </c>
      <c r="H24" s="1">
        <v>74229</v>
      </c>
      <c r="I24" s="1">
        <v>158013.20000000001</v>
      </c>
      <c r="K24" s="1">
        <v>24247.9</v>
      </c>
      <c r="L24" s="1">
        <v>54852.7</v>
      </c>
      <c r="M24" s="1">
        <v>6649.5</v>
      </c>
      <c r="N24" s="1">
        <v>46862.2</v>
      </c>
      <c r="O24" s="1">
        <v>21897.599999999999</v>
      </c>
      <c r="P24" s="1">
        <v>159397</v>
      </c>
      <c r="Q24" s="1">
        <v>4461.5</v>
      </c>
      <c r="S24" s="1">
        <v>8645.9</v>
      </c>
      <c r="T24" s="1">
        <v>58321.1</v>
      </c>
      <c r="U24" s="1">
        <v>50501.8</v>
      </c>
      <c r="V24" s="1">
        <v>7819.3</v>
      </c>
      <c r="W24" s="1">
        <v>49675.199999999997</v>
      </c>
      <c r="X24" s="1">
        <v>35480.400000000001</v>
      </c>
      <c r="Y24" s="1">
        <v>14194.8</v>
      </c>
    </row>
    <row r="25" spans="1:25" x14ac:dyDescent="0.15">
      <c r="A25" t="s">
        <v>18</v>
      </c>
      <c r="B25" s="1">
        <v>277532.59999999998</v>
      </c>
      <c r="C25" s="1">
        <v>2909.1</v>
      </c>
      <c r="D25">
        <v>353.3</v>
      </c>
      <c r="E25" s="1">
        <v>274976.8</v>
      </c>
      <c r="F25" s="1">
        <v>22212.9</v>
      </c>
      <c r="G25" s="1">
        <v>21701.9</v>
      </c>
      <c r="H25" s="1">
        <v>74873</v>
      </c>
      <c r="I25" s="1">
        <v>156189</v>
      </c>
      <c r="K25" s="1">
        <v>23891.5</v>
      </c>
      <c r="L25" s="1">
        <v>53202.2</v>
      </c>
      <c r="M25" s="1">
        <v>5891.2</v>
      </c>
      <c r="N25" s="1">
        <v>45022.400000000001</v>
      </c>
      <c r="O25" s="1">
        <v>22284.2</v>
      </c>
      <c r="P25" s="1">
        <v>153690.6</v>
      </c>
      <c r="Q25" s="1">
        <v>3414.2</v>
      </c>
      <c r="S25" s="1">
        <v>8556.6</v>
      </c>
      <c r="T25" s="1">
        <v>56778.8</v>
      </c>
      <c r="U25" s="1">
        <v>49297.8</v>
      </c>
      <c r="V25" s="1">
        <v>7481</v>
      </c>
      <c r="W25" s="1">
        <v>48222.1</v>
      </c>
      <c r="X25" s="1">
        <v>34068.699999999997</v>
      </c>
      <c r="Y25" s="1">
        <v>14153.5</v>
      </c>
    </row>
    <row r="26" spans="1:25" x14ac:dyDescent="0.15">
      <c r="A26" t="s">
        <v>4</v>
      </c>
      <c r="B26" s="1">
        <v>276641.5</v>
      </c>
      <c r="C26" s="1">
        <v>3053.7</v>
      </c>
      <c r="D26">
        <v>365.9</v>
      </c>
      <c r="E26" s="1">
        <v>273953.7</v>
      </c>
      <c r="F26" s="1">
        <v>21847.200000000001</v>
      </c>
      <c r="G26" s="1">
        <v>21308.2</v>
      </c>
      <c r="H26" s="1">
        <v>74869.600000000006</v>
      </c>
      <c r="I26" s="1">
        <v>155928.6</v>
      </c>
      <c r="K26" s="1">
        <v>23198.2</v>
      </c>
      <c r="L26" s="1">
        <v>52528.9</v>
      </c>
      <c r="M26" s="1">
        <v>5431.2</v>
      </c>
      <c r="N26" s="1">
        <v>43891.1</v>
      </c>
      <c r="O26" s="1">
        <v>23347.200000000001</v>
      </c>
      <c r="P26" s="1">
        <v>149862.20000000001</v>
      </c>
      <c r="Q26" s="1">
        <v>1832</v>
      </c>
      <c r="S26" s="1">
        <v>10124.4</v>
      </c>
      <c r="T26" s="1">
        <v>56590</v>
      </c>
      <c r="U26" s="1">
        <v>49138.8</v>
      </c>
      <c r="V26" s="1">
        <v>7451.2</v>
      </c>
      <c r="W26" s="1">
        <v>46465.599999999999</v>
      </c>
      <c r="X26" s="1">
        <v>32267.8</v>
      </c>
      <c r="Y26" s="1">
        <v>14197.8</v>
      </c>
    </row>
    <row r="27" spans="1:25" x14ac:dyDescent="0.15">
      <c r="A27" t="s">
        <v>3</v>
      </c>
      <c r="B27" s="1">
        <v>277849.09999999998</v>
      </c>
      <c r="C27" s="1">
        <v>3088.5</v>
      </c>
      <c r="D27">
        <v>394.7</v>
      </c>
      <c r="E27" s="1">
        <v>275155.40000000002</v>
      </c>
      <c r="F27" s="1">
        <v>22275.8</v>
      </c>
      <c r="G27" s="1">
        <v>21106.5</v>
      </c>
      <c r="H27" s="1">
        <v>75364.2</v>
      </c>
      <c r="I27" s="1">
        <v>156408.9</v>
      </c>
      <c r="K27" s="1">
        <v>22592.400000000001</v>
      </c>
      <c r="L27" s="1">
        <v>53432</v>
      </c>
      <c r="M27" s="1">
        <v>5771.6</v>
      </c>
      <c r="N27" s="1">
        <v>43744.4</v>
      </c>
      <c r="O27" s="1">
        <v>22872.400000000001</v>
      </c>
      <c r="P27" s="1">
        <v>147808.9</v>
      </c>
      <c r="Q27">
        <v>-412.8</v>
      </c>
      <c r="S27" s="1">
        <v>9862.2999999999993</v>
      </c>
      <c r="T27" s="1">
        <v>57027.199999999997</v>
      </c>
      <c r="U27" s="1">
        <v>49359.4</v>
      </c>
      <c r="V27" s="1">
        <v>7667.8</v>
      </c>
      <c r="W27" s="1">
        <v>47164.9</v>
      </c>
      <c r="X27" s="1">
        <v>33211.1</v>
      </c>
      <c r="Y27" s="1">
        <v>13953.9</v>
      </c>
    </row>
    <row r="28" spans="1:25" x14ac:dyDescent="0.15">
      <c r="A28" t="s">
        <v>2</v>
      </c>
      <c r="B28" s="1">
        <v>279689.5</v>
      </c>
      <c r="C28" s="1">
        <v>2997.1</v>
      </c>
      <c r="D28">
        <v>312.60000000000002</v>
      </c>
      <c r="E28" s="1">
        <v>277004.90000000002</v>
      </c>
      <c r="F28" s="1">
        <v>22912.7</v>
      </c>
      <c r="G28" s="1">
        <v>20935.8</v>
      </c>
      <c r="H28" s="1">
        <v>76049.8</v>
      </c>
      <c r="I28" s="1">
        <v>157106.6</v>
      </c>
      <c r="K28" s="1">
        <v>21843.4</v>
      </c>
      <c r="L28" s="1">
        <v>55942.5</v>
      </c>
      <c r="M28" s="1">
        <v>5404.1</v>
      </c>
      <c r="N28" s="1">
        <v>41851.4</v>
      </c>
      <c r="O28" s="1">
        <v>22954.5</v>
      </c>
      <c r="P28" s="1">
        <v>150197</v>
      </c>
      <c r="Q28" s="1">
        <v>2020.5</v>
      </c>
      <c r="S28" s="1">
        <v>10030.799999999999</v>
      </c>
      <c r="T28" s="1">
        <v>52076.6</v>
      </c>
      <c r="U28" s="1">
        <v>45579</v>
      </c>
      <c r="V28" s="1">
        <v>6497.6</v>
      </c>
      <c r="W28" s="1">
        <v>42045.8</v>
      </c>
      <c r="X28" s="1">
        <v>29341.8</v>
      </c>
      <c r="Y28" s="1">
        <v>12704</v>
      </c>
    </row>
    <row r="29" spans="1:25" x14ac:dyDescent="0.15">
      <c r="A29" t="s">
        <v>17</v>
      </c>
      <c r="B29" s="1">
        <v>278209.8</v>
      </c>
      <c r="C29" s="1">
        <v>3051.7</v>
      </c>
      <c r="D29">
        <v>294.60000000000002</v>
      </c>
      <c r="E29" s="1">
        <v>275452.7</v>
      </c>
      <c r="F29" s="1">
        <v>22685.4</v>
      </c>
      <c r="G29" s="1">
        <v>19550.2</v>
      </c>
      <c r="H29" s="1">
        <v>75673.3</v>
      </c>
      <c r="I29" s="1">
        <v>157543.79999999999</v>
      </c>
      <c r="K29" s="1">
        <v>21549.599999999999</v>
      </c>
      <c r="L29" s="1">
        <v>52200.7</v>
      </c>
      <c r="M29" s="1">
        <v>6202.2</v>
      </c>
      <c r="N29" s="1">
        <v>42275.3</v>
      </c>
      <c r="O29" s="1">
        <v>22938.7</v>
      </c>
      <c r="P29" s="1">
        <v>141690.6</v>
      </c>
      <c r="Q29" s="1">
        <v>-3719.3</v>
      </c>
      <c r="S29" s="1">
        <v>9101.7999999999993</v>
      </c>
      <c r="T29" s="1">
        <v>50620</v>
      </c>
      <c r="U29" s="1">
        <v>44321</v>
      </c>
      <c r="V29" s="1">
        <v>6299</v>
      </c>
      <c r="W29" s="1">
        <v>41518.199999999997</v>
      </c>
      <c r="X29" s="1">
        <v>29236.400000000001</v>
      </c>
      <c r="Y29" s="1">
        <v>12281.8</v>
      </c>
    </row>
    <row r="30" spans="1:25" x14ac:dyDescent="0.15">
      <c r="A30" t="s">
        <v>4</v>
      </c>
      <c r="B30" s="1">
        <v>278881.2</v>
      </c>
      <c r="C30" s="1">
        <v>3042.9</v>
      </c>
      <c r="D30">
        <v>315.89999999999998</v>
      </c>
      <c r="E30" s="1">
        <v>276154.2</v>
      </c>
      <c r="F30" s="1">
        <v>22966.7</v>
      </c>
      <c r="G30" s="1">
        <v>19591.7</v>
      </c>
      <c r="H30" s="1">
        <v>76067.5</v>
      </c>
      <c r="I30" s="1">
        <v>157528.4</v>
      </c>
      <c r="K30" s="1">
        <v>23053.200000000001</v>
      </c>
      <c r="L30" s="1">
        <v>52203.7</v>
      </c>
      <c r="M30" s="1">
        <v>5602.6</v>
      </c>
      <c r="N30" s="1">
        <v>41704.5</v>
      </c>
      <c r="O30" s="1">
        <v>23116.7</v>
      </c>
      <c r="P30" s="1">
        <v>141967.9</v>
      </c>
      <c r="Q30" s="1">
        <v>-3878.2</v>
      </c>
      <c r="S30" s="1">
        <v>8120.1</v>
      </c>
      <c r="T30" s="1">
        <v>51624.7</v>
      </c>
      <c r="U30" s="1">
        <v>44849</v>
      </c>
      <c r="V30" s="1">
        <v>6775.7</v>
      </c>
      <c r="W30" s="1">
        <v>43504.6</v>
      </c>
      <c r="X30" s="1">
        <v>30867.5</v>
      </c>
      <c r="Y30" s="1">
        <v>12637.2</v>
      </c>
    </row>
    <row r="31" spans="1:25" x14ac:dyDescent="0.15">
      <c r="A31" t="s">
        <v>3</v>
      </c>
      <c r="B31" s="1">
        <v>279544.90000000002</v>
      </c>
      <c r="C31" s="1">
        <v>3254.4</v>
      </c>
      <c r="D31">
        <v>274.10000000000002</v>
      </c>
      <c r="E31" s="1">
        <v>276564.59999999998</v>
      </c>
      <c r="F31" s="1">
        <v>23097.9</v>
      </c>
      <c r="G31" s="1">
        <v>19368.5</v>
      </c>
      <c r="H31" s="1">
        <v>75658.5</v>
      </c>
      <c r="I31" s="1">
        <v>158439.70000000001</v>
      </c>
      <c r="K31" s="1">
        <v>23319.7</v>
      </c>
      <c r="L31" s="1">
        <v>50616.2</v>
      </c>
      <c r="M31" s="1">
        <v>5582.6</v>
      </c>
      <c r="N31" s="1">
        <v>41626.1</v>
      </c>
      <c r="O31" s="1">
        <v>22990.799999999999</v>
      </c>
      <c r="P31" s="1">
        <v>140914.29999999999</v>
      </c>
      <c r="Q31" s="1">
        <v>-3302.9</v>
      </c>
      <c r="S31" s="1">
        <v>7561.7</v>
      </c>
      <c r="T31" s="1">
        <v>52111.7</v>
      </c>
      <c r="U31" s="1">
        <v>45830.2</v>
      </c>
      <c r="V31" s="1">
        <v>6281.5</v>
      </c>
      <c r="W31" s="1">
        <v>44550</v>
      </c>
      <c r="X31" s="1">
        <v>31871.3</v>
      </c>
      <c r="Y31" s="1">
        <v>12678.7</v>
      </c>
    </row>
    <row r="32" spans="1:25" x14ac:dyDescent="0.15">
      <c r="A32" t="s">
        <v>2</v>
      </c>
      <c r="B32" s="1">
        <v>278904.5</v>
      </c>
      <c r="C32" s="1">
        <v>2939.4</v>
      </c>
      <c r="D32">
        <v>257.2</v>
      </c>
      <c r="E32" s="1">
        <v>276222.3</v>
      </c>
      <c r="F32" s="1">
        <v>23162.5</v>
      </c>
      <c r="G32" s="1">
        <v>18620.8</v>
      </c>
      <c r="H32" s="1">
        <v>76055.399999999994</v>
      </c>
      <c r="I32" s="1">
        <v>158383.6</v>
      </c>
      <c r="K32" s="1">
        <v>22171.3</v>
      </c>
      <c r="L32" s="1">
        <v>50390.9</v>
      </c>
      <c r="M32" s="1">
        <v>5825.9</v>
      </c>
      <c r="N32" s="1">
        <v>42420.2</v>
      </c>
      <c r="O32" s="1">
        <v>23527</v>
      </c>
      <c r="P32" s="1">
        <v>140097.60000000001</v>
      </c>
      <c r="Q32" s="1">
        <v>-3762.7</v>
      </c>
      <c r="S32" s="1">
        <v>7818.9</v>
      </c>
      <c r="T32" s="1">
        <v>52716</v>
      </c>
      <c r="U32" s="1">
        <v>46185</v>
      </c>
      <c r="V32" s="1">
        <v>6531</v>
      </c>
      <c r="W32" s="1">
        <v>44897.1</v>
      </c>
      <c r="X32" s="1">
        <v>32439.7</v>
      </c>
      <c r="Y32" s="1">
        <v>12457.4</v>
      </c>
    </row>
    <row r="33" spans="1:25" x14ac:dyDescent="0.15">
      <c r="A33" t="s">
        <v>16</v>
      </c>
      <c r="B33" s="1">
        <v>281573.8</v>
      </c>
      <c r="C33" s="1">
        <v>2820.8</v>
      </c>
      <c r="D33">
        <v>252.8</v>
      </c>
      <c r="E33" s="1">
        <v>279005.8</v>
      </c>
      <c r="F33" s="1">
        <v>24151.4</v>
      </c>
      <c r="G33" s="1">
        <v>19355.5</v>
      </c>
      <c r="H33" s="1">
        <v>75579.7</v>
      </c>
      <c r="I33" s="1">
        <v>159919.20000000001</v>
      </c>
      <c r="K33" s="1">
        <v>22289</v>
      </c>
      <c r="L33" s="1">
        <v>49261</v>
      </c>
      <c r="M33" s="1">
        <v>6162.6</v>
      </c>
      <c r="N33" s="1">
        <v>43230</v>
      </c>
      <c r="O33" s="1">
        <v>23603.9</v>
      </c>
      <c r="P33" s="1">
        <v>143572</v>
      </c>
      <c r="Q33" s="1">
        <v>-1352.3</v>
      </c>
      <c r="S33" s="1">
        <v>8599.2999999999993</v>
      </c>
      <c r="T33" s="1">
        <v>54584.5</v>
      </c>
      <c r="U33" s="1">
        <v>47843</v>
      </c>
      <c r="V33" s="1">
        <v>6741.5</v>
      </c>
      <c r="W33" s="1">
        <v>45985.2</v>
      </c>
      <c r="X33" s="1">
        <v>33985.599999999999</v>
      </c>
      <c r="Y33" s="1">
        <v>11999.7</v>
      </c>
    </row>
    <row r="34" spans="1:25" x14ac:dyDescent="0.15">
      <c r="A34" t="s">
        <v>4</v>
      </c>
      <c r="B34" s="1">
        <v>279987.20000000001</v>
      </c>
      <c r="C34" s="1">
        <v>2782.7</v>
      </c>
      <c r="D34">
        <v>250.8</v>
      </c>
      <c r="E34" s="1">
        <v>277455.3</v>
      </c>
      <c r="F34" s="1">
        <v>23706.799999999999</v>
      </c>
      <c r="G34" s="1">
        <v>18940.599999999999</v>
      </c>
      <c r="H34" s="1">
        <v>74969</v>
      </c>
      <c r="I34" s="1">
        <v>159839</v>
      </c>
      <c r="K34" s="1">
        <v>22603.4</v>
      </c>
      <c r="L34" s="1">
        <v>50177.8</v>
      </c>
      <c r="M34" s="1">
        <v>6037.9</v>
      </c>
      <c r="N34" s="1">
        <v>40819.699999999997</v>
      </c>
      <c r="O34" s="1">
        <v>23497.5</v>
      </c>
      <c r="P34" s="1">
        <v>144106.1</v>
      </c>
      <c r="Q34" s="1">
        <v>1062.9000000000001</v>
      </c>
      <c r="S34" s="1">
        <v>8442</v>
      </c>
      <c r="T34" s="1">
        <v>55424.7</v>
      </c>
      <c r="U34" s="1">
        <v>48661.5</v>
      </c>
      <c r="V34" s="1">
        <v>6763.2</v>
      </c>
      <c r="W34" s="1">
        <v>46982.7</v>
      </c>
      <c r="X34" s="1">
        <v>35114</v>
      </c>
      <c r="Y34" s="1">
        <v>11868.7</v>
      </c>
    </row>
    <row r="35" spans="1:25" x14ac:dyDescent="0.15">
      <c r="A35" t="s">
        <v>3</v>
      </c>
      <c r="B35" s="1">
        <v>280194.40000000002</v>
      </c>
      <c r="C35" s="1">
        <v>2810.8</v>
      </c>
      <c r="D35">
        <v>265.10000000000002</v>
      </c>
      <c r="E35" s="1">
        <v>277648.59999999998</v>
      </c>
      <c r="F35" s="1">
        <v>24429.7</v>
      </c>
      <c r="G35" s="1">
        <v>18425.599999999999</v>
      </c>
      <c r="H35" s="1">
        <v>75089.399999999994</v>
      </c>
      <c r="I35" s="1">
        <v>159703.9</v>
      </c>
      <c r="K35" s="1">
        <v>22108.400000000001</v>
      </c>
      <c r="L35" s="1">
        <v>49971.8</v>
      </c>
      <c r="M35" s="1">
        <v>6090.2</v>
      </c>
      <c r="N35" s="1">
        <v>41850.9</v>
      </c>
      <c r="O35" s="1">
        <v>24365.1</v>
      </c>
      <c r="P35" s="1">
        <v>142966.79999999999</v>
      </c>
      <c r="Q35" s="1">
        <v>-1185.7</v>
      </c>
      <c r="S35" s="1">
        <v>7527.1</v>
      </c>
      <c r="T35" s="1">
        <v>56491.8</v>
      </c>
      <c r="U35" s="1">
        <v>49306.5</v>
      </c>
      <c r="V35" s="1">
        <v>7185.3</v>
      </c>
      <c r="W35" s="1">
        <v>48964.6</v>
      </c>
      <c r="X35" s="1">
        <v>36733.1</v>
      </c>
      <c r="Y35" s="1">
        <v>12231.6</v>
      </c>
    </row>
    <row r="36" spans="1:25" x14ac:dyDescent="0.15">
      <c r="A36" t="s">
        <v>2</v>
      </c>
      <c r="B36" s="1">
        <v>282652.2</v>
      </c>
      <c r="C36" s="1">
        <v>2866.7</v>
      </c>
      <c r="D36">
        <v>284.5</v>
      </c>
      <c r="E36" s="1">
        <v>280070</v>
      </c>
      <c r="F36" s="1">
        <v>25289.7</v>
      </c>
      <c r="G36" s="1">
        <v>18536.7</v>
      </c>
      <c r="H36" s="1">
        <v>75187.7</v>
      </c>
      <c r="I36" s="1">
        <v>161055.79999999999</v>
      </c>
      <c r="K36" s="1">
        <v>22504.799999999999</v>
      </c>
      <c r="L36" s="1">
        <v>49531.4</v>
      </c>
      <c r="M36" s="1">
        <v>6303.4</v>
      </c>
      <c r="N36" s="1">
        <v>42733</v>
      </c>
      <c r="O36" s="1">
        <v>24324.400000000001</v>
      </c>
      <c r="P36" s="1">
        <v>145562.79999999999</v>
      </c>
      <c r="Q36">
        <v>46.8</v>
      </c>
      <c r="S36" s="1">
        <v>5844.2</v>
      </c>
      <c r="T36" s="1">
        <v>57517.1</v>
      </c>
      <c r="U36" s="1">
        <v>50169.7</v>
      </c>
      <c r="V36" s="1">
        <v>7347.4</v>
      </c>
      <c r="W36" s="1">
        <v>51672.9</v>
      </c>
      <c r="X36" s="1">
        <v>39109.199999999997</v>
      </c>
      <c r="Y36" s="1">
        <v>12563.8</v>
      </c>
    </row>
    <row r="37" spans="1:25" x14ac:dyDescent="0.15">
      <c r="A37" t="s">
        <v>15</v>
      </c>
      <c r="B37" s="1">
        <v>284536.2</v>
      </c>
      <c r="C37" s="1">
        <v>2855.9</v>
      </c>
      <c r="D37">
        <v>284.2</v>
      </c>
      <c r="E37" s="1">
        <v>281964.59999999998</v>
      </c>
      <c r="F37" s="1">
        <v>26310.9</v>
      </c>
      <c r="G37" s="1">
        <v>18792.099999999999</v>
      </c>
      <c r="H37" s="1">
        <v>76755.199999999997</v>
      </c>
      <c r="I37" s="1">
        <v>160106.29999999999</v>
      </c>
      <c r="K37" s="1">
        <v>22340.7</v>
      </c>
      <c r="L37" s="1">
        <v>49931.4</v>
      </c>
      <c r="M37" s="1">
        <v>6246.4</v>
      </c>
      <c r="N37" s="1">
        <v>42637.599999999999</v>
      </c>
      <c r="O37" s="1">
        <v>24905.9</v>
      </c>
      <c r="P37" s="1">
        <v>148243.6</v>
      </c>
      <c r="Q37" s="1">
        <v>1801.5</v>
      </c>
      <c r="S37" s="1">
        <v>3928.5</v>
      </c>
      <c r="T37" s="1">
        <v>56071.6</v>
      </c>
      <c r="U37" s="1">
        <v>48717.2</v>
      </c>
      <c r="V37" s="1">
        <v>7354.4</v>
      </c>
      <c r="W37" s="1">
        <v>52143.199999999997</v>
      </c>
      <c r="X37" s="1">
        <v>39058.400000000001</v>
      </c>
      <c r="Y37" s="1">
        <v>13084.7</v>
      </c>
    </row>
    <row r="38" spans="1:25" x14ac:dyDescent="0.15">
      <c r="A38" t="s">
        <v>4</v>
      </c>
      <c r="B38" s="1">
        <v>284719.09999999998</v>
      </c>
      <c r="C38" s="1">
        <v>2797.3</v>
      </c>
      <c r="D38">
        <v>282.3</v>
      </c>
      <c r="E38" s="1">
        <v>282204.09999999998</v>
      </c>
      <c r="F38" s="1">
        <v>25892.799999999999</v>
      </c>
      <c r="G38" s="1">
        <v>18512</v>
      </c>
      <c r="H38" s="1">
        <v>75609.3</v>
      </c>
      <c r="I38" s="1">
        <v>162190</v>
      </c>
      <c r="K38" s="1">
        <v>20967</v>
      </c>
      <c r="L38" s="1">
        <v>45785.7</v>
      </c>
      <c r="M38" s="1">
        <v>6764.7</v>
      </c>
      <c r="N38" s="1">
        <v>41162.9</v>
      </c>
      <c r="O38" s="1">
        <v>24949</v>
      </c>
      <c r="P38" s="1">
        <v>141637.5</v>
      </c>
      <c r="Q38" s="1">
        <v>1962</v>
      </c>
      <c r="S38" s="1">
        <v>2444.9</v>
      </c>
      <c r="T38" s="1">
        <v>53888.2</v>
      </c>
      <c r="U38" s="1">
        <v>46357.4</v>
      </c>
      <c r="V38" s="1">
        <v>7530.8</v>
      </c>
      <c r="W38" s="1">
        <v>51443.3</v>
      </c>
      <c r="X38" s="1">
        <v>37986.9</v>
      </c>
      <c r="Y38" s="1">
        <v>13456.3</v>
      </c>
    </row>
    <row r="39" spans="1:25" x14ac:dyDescent="0.15">
      <c r="A39" t="s">
        <v>3</v>
      </c>
      <c r="B39" s="1">
        <v>282624</v>
      </c>
      <c r="C39" s="1">
        <v>2772.1</v>
      </c>
      <c r="D39">
        <v>251.7</v>
      </c>
      <c r="E39" s="1">
        <v>280103.5</v>
      </c>
      <c r="F39" s="1">
        <v>24502.799999999999</v>
      </c>
      <c r="G39" s="1">
        <v>18389.3</v>
      </c>
      <c r="H39" s="1">
        <v>76212.7</v>
      </c>
      <c r="I39" s="1">
        <v>160998.70000000001</v>
      </c>
      <c r="K39" s="1">
        <v>20665.7</v>
      </c>
      <c r="L39" s="1">
        <v>45916.6</v>
      </c>
      <c r="M39" s="1">
        <v>6328.1</v>
      </c>
      <c r="N39" s="1">
        <v>39149.599999999999</v>
      </c>
      <c r="O39" s="1">
        <v>25476</v>
      </c>
      <c r="P39" s="1">
        <v>135042.79999999999</v>
      </c>
      <c r="Q39" s="1">
        <v>-2277</v>
      </c>
      <c r="S39" s="1">
        <v>2846.2</v>
      </c>
      <c r="T39" s="1">
        <v>52297.8</v>
      </c>
      <c r="U39" s="1">
        <v>44819</v>
      </c>
      <c r="V39" s="1">
        <v>7478.7</v>
      </c>
      <c r="W39" s="1">
        <v>49451.5</v>
      </c>
      <c r="X39" s="1">
        <v>36386.6</v>
      </c>
      <c r="Y39" s="1">
        <v>13065</v>
      </c>
    </row>
    <row r="40" spans="1:25" x14ac:dyDescent="0.15">
      <c r="A40" t="s">
        <v>2</v>
      </c>
      <c r="B40" s="1">
        <v>281713</v>
      </c>
      <c r="C40" s="1">
        <v>1915.5</v>
      </c>
      <c r="D40">
        <v>267.60000000000002</v>
      </c>
      <c r="E40" s="1">
        <v>280065.09999999998</v>
      </c>
      <c r="F40" s="1">
        <v>24480.5</v>
      </c>
      <c r="G40" s="1">
        <v>18197.3</v>
      </c>
      <c r="H40" s="1">
        <v>75519.8</v>
      </c>
      <c r="I40" s="1">
        <v>161867.5</v>
      </c>
      <c r="K40" s="1">
        <v>20635.3</v>
      </c>
      <c r="L40" s="1">
        <v>44022.3</v>
      </c>
      <c r="M40" s="1">
        <v>5859.8</v>
      </c>
      <c r="N40" s="1">
        <v>36761</v>
      </c>
      <c r="O40" s="1">
        <v>24873.5</v>
      </c>
      <c r="P40" s="1">
        <v>131020</v>
      </c>
      <c r="Q40">
        <v>-937.2</v>
      </c>
      <c r="S40" s="1">
        <v>4777.1000000000004</v>
      </c>
      <c r="T40" s="1">
        <v>51900.800000000003</v>
      </c>
      <c r="U40" s="1">
        <v>44382.7</v>
      </c>
      <c r="V40" s="1">
        <v>7518</v>
      </c>
      <c r="W40" s="1">
        <v>47123.7</v>
      </c>
      <c r="X40" s="1">
        <v>35305.9</v>
      </c>
      <c r="Y40" s="1">
        <v>11817.8</v>
      </c>
    </row>
    <row r="41" spans="1:25" x14ac:dyDescent="0.15">
      <c r="A41" t="s">
        <v>14</v>
      </c>
      <c r="B41" s="1">
        <v>281681.59999999998</v>
      </c>
      <c r="C41" s="1">
        <v>2502.4</v>
      </c>
      <c r="D41">
        <v>292.39999999999998</v>
      </c>
      <c r="E41" s="1">
        <v>279471.59999999998</v>
      </c>
      <c r="F41" s="1">
        <v>24425.8</v>
      </c>
      <c r="G41" s="1">
        <v>17449.599999999999</v>
      </c>
      <c r="H41" s="1">
        <v>75321.2</v>
      </c>
      <c r="I41" s="1">
        <v>162275</v>
      </c>
      <c r="K41" s="1">
        <v>20345.599999999999</v>
      </c>
      <c r="L41" s="1">
        <v>43902</v>
      </c>
      <c r="M41" s="1">
        <v>6127.7</v>
      </c>
      <c r="N41" s="1">
        <v>35305.800000000003</v>
      </c>
      <c r="O41" s="1">
        <v>25397.1</v>
      </c>
      <c r="P41" s="1">
        <v>128148.7</v>
      </c>
      <c r="Q41" s="1">
        <v>-3117.3</v>
      </c>
      <c r="S41" s="1">
        <v>6322.7</v>
      </c>
      <c r="T41" s="1">
        <v>54699.7</v>
      </c>
      <c r="U41" s="1">
        <v>47043</v>
      </c>
      <c r="V41" s="1">
        <v>7656.7</v>
      </c>
      <c r="W41" s="1">
        <v>48377</v>
      </c>
      <c r="X41" s="1">
        <v>35549</v>
      </c>
      <c r="Y41" s="1">
        <v>12828.1</v>
      </c>
    </row>
    <row r="42" spans="1:25" x14ac:dyDescent="0.15">
      <c r="A42" t="s">
        <v>4</v>
      </c>
      <c r="B42" s="1">
        <v>283407.90000000002</v>
      </c>
      <c r="C42" s="1">
        <v>2878.1</v>
      </c>
      <c r="D42">
        <v>275.5</v>
      </c>
      <c r="E42" s="1">
        <v>280805.40000000002</v>
      </c>
      <c r="F42" s="1">
        <v>24540.7</v>
      </c>
      <c r="G42" s="1">
        <v>17016</v>
      </c>
      <c r="H42" s="1">
        <v>76296.7</v>
      </c>
      <c r="I42" s="1">
        <v>162951.9</v>
      </c>
      <c r="K42" s="1">
        <v>20344.400000000001</v>
      </c>
      <c r="L42" s="1">
        <v>42022.6</v>
      </c>
      <c r="M42" s="1">
        <v>6003.5</v>
      </c>
      <c r="N42" s="1">
        <v>34568.400000000001</v>
      </c>
      <c r="O42" s="1">
        <v>25497.1</v>
      </c>
      <c r="P42" s="1">
        <v>126022.7</v>
      </c>
      <c r="Q42" s="1">
        <v>-2567.4</v>
      </c>
      <c r="S42" s="1">
        <v>7823.6</v>
      </c>
      <c r="T42" s="1">
        <v>57199.9</v>
      </c>
      <c r="U42" s="1">
        <v>48899.4</v>
      </c>
      <c r="V42" s="1">
        <v>8300.5</v>
      </c>
      <c r="W42" s="1">
        <v>49376.3</v>
      </c>
      <c r="X42" s="1">
        <v>36144.800000000003</v>
      </c>
      <c r="Y42" s="1">
        <v>13231.5</v>
      </c>
    </row>
    <row r="43" spans="1:25" x14ac:dyDescent="0.15">
      <c r="A43" t="s">
        <v>3</v>
      </c>
      <c r="B43" s="1">
        <v>283656.8</v>
      </c>
      <c r="C43" s="1">
        <v>2904.9</v>
      </c>
      <c r="D43">
        <v>264.60000000000002</v>
      </c>
      <c r="E43" s="1">
        <v>281016.5</v>
      </c>
      <c r="F43" s="1">
        <v>24885.3</v>
      </c>
      <c r="G43" s="1">
        <v>16723.7</v>
      </c>
      <c r="H43" s="1">
        <v>76366.399999999994</v>
      </c>
      <c r="I43" s="1">
        <v>163041.1</v>
      </c>
      <c r="K43" s="1">
        <v>20226.7</v>
      </c>
      <c r="L43" s="1">
        <v>41544.400000000001</v>
      </c>
      <c r="M43" s="1">
        <v>6394.2</v>
      </c>
      <c r="N43" s="1">
        <v>34946.6</v>
      </c>
      <c r="O43" s="1">
        <v>25768.2</v>
      </c>
      <c r="P43" s="1">
        <v>127168.9</v>
      </c>
      <c r="Q43" s="1">
        <v>-1713.1</v>
      </c>
      <c r="S43" s="1">
        <v>6244.2</v>
      </c>
      <c r="T43" s="1">
        <v>55876.9</v>
      </c>
      <c r="U43" s="1">
        <v>48094.9</v>
      </c>
      <c r="V43" s="1">
        <v>7782</v>
      </c>
      <c r="W43" s="1">
        <v>49632.6</v>
      </c>
      <c r="X43" s="1">
        <v>36851.9</v>
      </c>
      <c r="Y43" s="1">
        <v>12780.7</v>
      </c>
    </row>
    <row r="44" spans="1:25" x14ac:dyDescent="0.15">
      <c r="A44" t="s">
        <v>2</v>
      </c>
      <c r="B44" s="1">
        <v>282585.5</v>
      </c>
      <c r="C44" s="1">
        <v>2949.3</v>
      </c>
      <c r="D44">
        <v>279.2</v>
      </c>
      <c r="E44" s="1">
        <v>279915.5</v>
      </c>
      <c r="F44" s="1">
        <v>24704.799999999999</v>
      </c>
      <c r="G44" s="1">
        <v>16519.7</v>
      </c>
      <c r="H44" s="1">
        <v>76039.7</v>
      </c>
      <c r="I44" s="1">
        <v>162651.29999999999</v>
      </c>
      <c r="K44" s="1">
        <v>19831.8</v>
      </c>
      <c r="L44" s="1">
        <v>41590.6</v>
      </c>
      <c r="M44" s="1">
        <v>6746.4</v>
      </c>
      <c r="N44" s="1">
        <v>34466.800000000003</v>
      </c>
      <c r="O44" s="1">
        <v>25552</v>
      </c>
      <c r="P44" s="1">
        <v>127900.2</v>
      </c>
      <c r="Q44">
        <v>-33.4</v>
      </c>
      <c r="S44" s="1">
        <v>7501.6</v>
      </c>
      <c r="T44" s="1">
        <v>59497.7</v>
      </c>
      <c r="U44" s="1">
        <v>51409.7</v>
      </c>
      <c r="V44" s="1">
        <v>8088</v>
      </c>
      <c r="W44" s="1">
        <v>51996.1</v>
      </c>
      <c r="X44" s="1">
        <v>38474.9</v>
      </c>
      <c r="Y44" s="1">
        <v>13521.2</v>
      </c>
    </row>
    <row r="45" spans="1:25" x14ac:dyDescent="0.15">
      <c r="A45" t="s">
        <v>13</v>
      </c>
      <c r="B45" s="1">
        <v>281384.40000000002</v>
      </c>
      <c r="C45" s="1">
        <v>3165.3</v>
      </c>
      <c r="D45">
        <v>651.70000000000005</v>
      </c>
      <c r="E45" s="1">
        <v>278870.7</v>
      </c>
      <c r="F45" s="1">
        <v>24136.6</v>
      </c>
      <c r="G45" s="1">
        <v>15993.8</v>
      </c>
      <c r="H45" s="1">
        <v>75537.600000000006</v>
      </c>
      <c r="I45" s="1">
        <v>163202.79999999999</v>
      </c>
      <c r="K45" s="1">
        <v>19602.099999999999</v>
      </c>
      <c r="L45" s="1">
        <v>40792.6</v>
      </c>
      <c r="M45" s="1">
        <v>6235.6</v>
      </c>
      <c r="N45" s="1">
        <v>33689.300000000003</v>
      </c>
      <c r="O45" s="1">
        <v>25555</v>
      </c>
      <c r="P45" s="1">
        <v>125448.5</v>
      </c>
      <c r="Q45">
        <v>-523.5</v>
      </c>
      <c r="S45" s="1">
        <v>6084.9</v>
      </c>
      <c r="T45" s="1">
        <v>58579.9</v>
      </c>
      <c r="U45" s="1">
        <v>49694.8</v>
      </c>
      <c r="V45" s="1">
        <v>8885.1</v>
      </c>
      <c r="W45" s="1">
        <v>52495</v>
      </c>
      <c r="X45" s="1">
        <v>38943.699999999997</v>
      </c>
      <c r="Y45" s="1">
        <v>13551.3</v>
      </c>
    </row>
    <row r="46" spans="1:25" x14ac:dyDescent="0.15">
      <c r="A46" t="s">
        <v>4</v>
      </c>
      <c r="B46" s="1">
        <v>280914.09999999998</v>
      </c>
      <c r="C46" s="1">
        <v>1995.4</v>
      </c>
      <c r="D46">
        <v>486.9</v>
      </c>
      <c r="E46" s="1">
        <v>279405.7</v>
      </c>
      <c r="F46" s="1">
        <v>26135.5</v>
      </c>
      <c r="G46" s="1">
        <v>15773.5</v>
      </c>
      <c r="H46" s="1">
        <v>75533.899999999994</v>
      </c>
      <c r="I46" s="1">
        <v>161962.79999999999</v>
      </c>
      <c r="K46" s="1">
        <v>19668.599999999999</v>
      </c>
      <c r="L46" s="1">
        <v>40472.199999999997</v>
      </c>
      <c r="M46" s="1">
        <v>7140.8</v>
      </c>
      <c r="N46" s="1">
        <v>34151.4</v>
      </c>
      <c r="O46" s="1">
        <v>25532.1</v>
      </c>
      <c r="P46" s="1">
        <v>126113.7</v>
      </c>
      <c r="Q46">
        <v>-896</v>
      </c>
      <c r="S46" s="1">
        <v>8784.2000000000007</v>
      </c>
      <c r="T46" s="1">
        <v>58839.4</v>
      </c>
      <c r="U46" s="1">
        <v>50447</v>
      </c>
      <c r="V46" s="1">
        <v>8392.4</v>
      </c>
      <c r="W46" s="1">
        <v>50055.199999999997</v>
      </c>
      <c r="X46" s="1">
        <v>39126.300000000003</v>
      </c>
      <c r="Y46" s="1">
        <v>10928.9</v>
      </c>
    </row>
    <row r="47" spans="1:25" x14ac:dyDescent="0.15">
      <c r="A47" t="s">
        <v>3</v>
      </c>
      <c r="B47" s="1">
        <v>280451.40000000002</v>
      </c>
      <c r="C47" s="1">
        <v>2777.7</v>
      </c>
      <c r="D47">
        <v>731.9</v>
      </c>
      <c r="E47" s="1">
        <v>278405.59999999998</v>
      </c>
      <c r="F47" s="1">
        <v>25064.7</v>
      </c>
      <c r="G47" s="1">
        <v>15818.6</v>
      </c>
      <c r="H47" s="1">
        <v>74520.899999999994</v>
      </c>
      <c r="I47" s="1">
        <v>163001.29999999999</v>
      </c>
      <c r="K47" s="1">
        <v>20173.2</v>
      </c>
      <c r="L47" s="1">
        <v>39006.400000000001</v>
      </c>
      <c r="M47" s="1">
        <v>6804.5</v>
      </c>
      <c r="N47" s="1">
        <v>33652.5</v>
      </c>
      <c r="O47" s="1">
        <v>25519</v>
      </c>
      <c r="P47" s="1">
        <v>126829.2</v>
      </c>
      <c r="Q47" s="1">
        <v>1667.5</v>
      </c>
      <c r="S47" s="1">
        <v>9278</v>
      </c>
      <c r="T47" s="1">
        <v>60474.5</v>
      </c>
      <c r="U47" s="1">
        <v>51704.3</v>
      </c>
      <c r="V47" s="1">
        <v>8770.2000000000007</v>
      </c>
      <c r="W47" s="1">
        <v>51196.4</v>
      </c>
      <c r="X47" s="1">
        <v>39024.199999999997</v>
      </c>
      <c r="Y47" s="1">
        <v>12172.3</v>
      </c>
    </row>
    <row r="48" spans="1:25" x14ac:dyDescent="0.15">
      <c r="A48" t="s">
        <v>2</v>
      </c>
      <c r="B48" s="1">
        <v>283331.09999999998</v>
      </c>
      <c r="C48" s="1">
        <v>3161.5</v>
      </c>
      <c r="D48">
        <v>718.6</v>
      </c>
      <c r="E48" s="1">
        <v>280888.2</v>
      </c>
      <c r="F48" s="1">
        <v>25736.6</v>
      </c>
      <c r="G48" s="1">
        <v>15601.6</v>
      </c>
      <c r="H48" s="1">
        <v>75700.899999999994</v>
      </c>
      <c r="I48" s="1">
        <v>163849.1</v>
      </c>
      <c r="K48" s="1">
        <v>19685.3</v>
      </c>
      <c r="L48" s="1">
        <v>38799.9</v>
      </c>
      <c r="M48" s="1">
        <v>6778.7</v>
      </c>
      <c r="N48" s="1">
        <v>35619.300000000003</v>
      </c>
      <c r="O48" s="1">
        <v>26073.1</v>
      </c>
      <c r="P48" s="1">
        <v>125561.60000000001</v>
      </c>
      <c r="Q48" s="1">
        <v>-1274.5</v>
      </c>
      <c r="S48" s="1">
        <v>10656.9</v>
      </c>
      <c r="T48" s="1">
        <v>61815.6</v>
      </c>
      <c r="U48" s="1">
        <v>53250.2</v>
      </c>
      <c r="V48" s="1">
        <v>8565.4</v>
      </c>
      <c r="W48" s="1">
        <v>51158.7</v>
      </c>
      <c r="X48" s="1">
        <v>38313.9</v>
      </c>
      <c r="Y48" s="1">
        <v>12844.8</v>
      </c>
    </row>
    <row r="49" spans="1:25" x14ac:dyDescent="0.15">
      <c r="A49" t="s">
        <v>12</v>
      </c>
      <c r="B49" s="1">
        <v>283767.5</v>
      </c>
      <c r="C49" s="1">
        <v>3165.6</v>
      </c>
      <c r="D49">
        <v>762</v>
      </c>
      <c r="E49" s="1">
        <v>281363.90000000002</v>
      </c>
      <c r="F49" s="1">
        <v>25691</v>
      </c>
      <c r="G49" s="1">
        <v>15499.9</v>
      </c>
      <c r="H49" s="1">
        <v>76791.899999999994</v>
      </c>
      <c r="I49" s="1">
        <v>163381.20000000001</v>
      </c>
      <c r="K49" s="1">
        <v>19852.900000000001</v>
      </c>
      <c r="L49" s="1">
        <v>37963.1</v>
      </c>
      <c r="M49" s="1">
        <v>6719</v>
      </c>
      <c r="N49" s="1">
        <v>34703.800000000003</v>
      </c>
      <c r="O49" s="1">
        <v>25820.1</v>
      </c>
      <c r="P49" s="1">
        <v>127575.6</v>
      </c>
      <c r="Q49" s="1">
        <v>2422.3000000000002</v>
      </c>
      <c r="S49" s="1">
        <v>11034</v>
      </c>
      <c r="T49" s="1">
        <v>64763.9</v>
      </c>
      <c r="U49" s="1">
        <v>55605.8</v>
      </c>
      <c r="V49" s="1">
        <v>9158.2000000000007</v>
      </c>
      <c r="W49" s="1">
        <v>53730</v>
      </c>
      <c r="X49" s="1">
        <v>40644.300000000003</v>
      </c>
      <c r="Y49" s="1">
        <v>13085.6</v>
      </c>
    </row>
    <row r="50" spans="1:25" x14ac:dyDescent="0.15">
      <c r="A50" t="s">
        <v>4</v>
      </c>
      <c r="B50" s="1">
        <v>283552.40000000002</v>
      </c>
      <c r="C50" s="1">
        <v>3398.5</v>
      </c>
      <c r="D50">
        <v>807.8</v>
      </c>
      <c r="E50" s="1">
        <v>280961.7</v>
      </c>
      <c r="F50" s="1">
        <v>25227.1</v>
      </c>
      <c r="G50" s="1">
        <v>15210.8</v>
      </c>
      <c r="H50" s="1">
        <v>75688.2</v>
      </c>
      <c r="I50" s="1">
        <v>164835.70000000001</v>
      </c>
      <c r="K50" s="1">
        <v>20250.2</v>
      </c>
      <c r="L50" s="1">
        <v>36989.599999999999</v>
      </c>
      <c r="M50" s="1">
        <v>6821.9</v>
      </c>
      <c r="N50" s="1">
        <v>34869</v>
      </c>
      <c r="O50" s="1">
        <v>25972.5</v>
      </c>
      <c r="P50" s="1">
        <v>125677.7</v>
      </c>
      <c r="Q50">
        <v>678.1</v>
      </c>
      <c r="S50" s="1">
        <v>11069.3</v>
      </c>
      <c r="T50" s="1">
        <v>67222.7</v>
      </c>
      <c r="U50" s="1">
        <v>57549.1</v>
      </c>
      <c r="V50" s="1">
        <v>9673.6</v>
      </c>
      <c r="W50" s="1">
        <v>56153.4</v>
      </c>
      <c r="X50" s="1">
        <v>42417.7</v>
      </c>
      <c r="Y50" s="1">
        <v>13735.7</v>
      </c>
    </row>
    <row r="51" spans="1:25" x14ac:dyDescent="0.15">
      <c r="A51" t="s">
        <v>3</v>
      </c>
      <c r="B51" s="1">
        <v>284347.90000000002</v>
      </c>
      <c r="C51" s="1">
        <v>3510.9</v>
      </c>
      <c r="D51">
        <v>838.7</v>
      </c>
      <c r="E51" s="1">
        <v>281675.7</v>
      </c>
      <c r="F51" s="1">
        <v>25204.400000000001</v>
      </c>
      <c r="G51" s="1">
        <v>14808.5</v>
      </c>
      <c r="H51" s="1">
        <v>77014</v>
      </c>
      <c r="I51" s="1">
        <v>164648.79999999999</v>
      </c>
      <c r="K51" s="1">
        <v>20284</v>
      </c>
      <c r="L51" s="1">
        <v>37535.300000000003</v>
      </c>
      <c r="M51" s="1">
        <v>6998.6</v>
      </c>
      <c r="N51" s="1">
        <v>34767.699999999997</v>
      </c>
      <c r="O51" s="1">
        <v>25805.8</v>
      </c>
      <c r="P51" s="1">
        <v>127143.1</v>
      </c>
      <c r="Q51" s="1">
        <v>1831.9</v>
      </c>
      <c r="S51" s="1">
        <v>10341.4</v>
      </c>
      <c r="T51" s="1">
        <v>68617.899999999994</v>
      </c>
      <c r="U51" s="1">
        <v>58460.5</v>
      </c>
      <c r="V51" s="1">
        <v>10157.299999999999</v>
      </c>
      <c r="W51" s="1">
        <v>58276.5</v>
      </c>
      <c r="X51" s="1">
        <v>44282.7</v>
      </c>
      <c r="Y51" s="1">
        <v>13993.7</v>
      </c>
    </row>
    <row r="52" spans="1:25" x14ac:dyDescent="0.15">
      <c r="A52" t="s">
        <v>2</v>
      </c>
      <c r="B52" s="1">
        <v>282644.3</v>
      </c>
      <c r="C52" s="1">
        <v>3547.6</v>
      </c>
      <c r="D52">
        <v>802.6</v>
      </c>
      <c r="E52" s="1">
        <v>279899.40000000002</v>
      </c>
      <c r="F52" s="1">
        <v>24301</v>
      </c>
      <c r="G52" s="1">
        <v>14484.5</v>
      </c>
      <c r="H52" s="1">
        <v>76313.399999999994</v>
      </c>
      <c r="I52" s="1">
        <v>164800.6</v>
      </c>
      <c r="K52" s="1">
        <v>20199</v>
      </c>
      <c r="L52" s="1">
        <v>37501.9</v>
      </c>
      <c r="M52" s="1">
        <v>6631.6</v>
      </c>
      <c r="N52" s="1">
        <v>35390.699999999997</v>
      </c>
      <c r="O52" s="1">
        <v>26310.2</v>
      </c>
      <c r="P52" s="1">
        <v>127680.1</v>
      </c>
      <c r="Q52" s="1">
        <v>1576.1</v>
      </c>
      <c r="S52" s="1">
        <v>9607.5</v>
      </c>
      <c r="T52" s="1">
        <v>69443.7</v>
      </c>
      <c r="U52" s="1">
        <v>58911.199999999997</v>
      </c>
      <c r="V52" s="1">
        <v>10532.5</v>
      </c>
      <c r="W52" s="1">
        <v>59836.2</v>
      </c>
      <c r="X52" s="1">
        <v>45623.9</v>
      </c>
      <c r="Y52" s="1">
        <v>14212.3</v>
      </c>
    </row>
    <row r="53" spans="1:25" x14ac:dyDescent="0.15">
      <c r="A53" t="s">
        <v>11</v>
      </c>
      <c r="B53" s="1">
        <v>283026.7</v>
      </c>
      <c r="C53" s="1">
        <v>3419.1</v>
      </c>
      <c r="D53">
        <v>843.6</v>
      </c>
      <c r="E53" s="1">
        <v>280451.20000000001</v>
      </c>
      <c r="F53" s="1">
        <v>24081.5</v>
      </c>
      <c r="G53" s="1">
        <v>15174.9</v>
      </c>
      <c r="H53" s="1">
        <v>75438.8</v>
      </c>
      <c r="I53" s="1">
        <v>165756</v>
      </c>
      <c r="K53" s="1">
        <v>19996.099999999999</v>
      </c>
      <c r="L53" s="1">
        <v>36772.800000000003</v>
      </c>
      <c r="M53" s="1">
        <v>7084</v>
      </c>
      <c r="N53" s="1">
        <v>37121.800000000003</v>
      </c>
      <c r="O53" s="1">
        <v>26571.599999999999</v>
      </c>
      <c r="P53" s="1">
        <v>129168.3</v>
      </c>
      <c r="Q53" s="1">
        <v>1436.5</v>
      </c>
      <c r="S53" s="1">
        <v>8304.7000000000007</v>
      </c>
      <c r="T53" s="1">
        <v>68180.3</v>
      </c>
      <c r="U53" s="1">
        <v>58775.3</v>
      </c>
      <c r="V53" s="1">
        <v>9405</v>
      </c>
      <c r="W53" s="1">
        <v>59875.5</v>
      </c>
      <c r="X53" s="1">
        <v>46053.7</v>
      </c>
      <c r="Y53" s="1">
        <v>13821.8</v>
      </c>
    </row>
    <row r="54" spans="1:25" x14ac:dyDescent="0.15">
      <c r="A54" t="s">
        <v>4</v>
      </c>
      <c r="B54" s="1">
        <v>285143.7</v>
      </c>
      <c r="C54" s="1">
        <v>3273.7</v>
      </c>
      <c r="D54">
        <v>891.9</v>
      </c>
      <c r="E54" s="1">
        <v>282761.90000000002</v>
      </c>
      <c r="F54" s="1">
        <v>25232</v>
      </c>
      <c r="G54" s="1">
        <v>15011.2</v>
      </c>
      <c r="H54" s="1">
        <v>75643.199999999997</v>
      </c>
      <c r="I54" s="1">
        <v>166875.6</v>
      </c>
      <c r="K54" s="1">
        <v>19735.3</v>
      </c>
      <c r="L54" s="1">
        <v>36953.599999999999</v>
      </c>
      <c r="M54" s="1">
        <v>7399.7</v>
      </c>
      <c r="N54" s="1">
        <v>37755.199999999997</v>
      </c>
      <c r="O54" s="1">
        <v>26774.3</v>
      </c>
      <c r="P54" s="1">
        <v>129512.5</v>
      </c>
      <c r="Q54" s="1">
        <v>1053</v>
      </c>
      <c r="S54" s="1">
        <v>8040.7</v>
      </c>
      <c r="T54" s="1">
        <v>71441.8</v>
      </c>
      <c r="U54" s="1">
        <v>61264.6</v>
      </c>
      <c r="V54" s="1">
        <v>10177.200000000001</v>
      </c>
      <c r="W54" s="1">
        <v>63401.1</v>
      </c>
      <c r="X54" s="1">
        <v>49620.4</v>
      </c>
      <c r="Y54" s="1">
        <v>13780.8</v>
      </c>
    </row>
    <row r="55" spans="1:25" x14ac:dyDescent="0.15">
      <c r="A55" t="s">
        <v>3</v>
      </c>
      <c r="B55" s="1">
        <v>287181.3</v>
      </c>
      <c r="C55" s="1">
        <v>3328.4</v>
      </c>
      <c r="D55">
        <v>952.8</v>
      </c>
      <c r="E55" s="1">
        <v>284805.7</v>
      </c>
      <c r="F55" s="1">
        <v>25668.7</v>
      </c>
      <c r="G55" s="1">
        <v>15092.2</v>
      </c>
      <c r="H55" s="1">
        <v>76041.5</v>
      </c>
      <c r="I55" s="1">
        <v>168003.4</v>
      </c>
      <c r="K55" s="1">
        <v>20069.3</v>
      </c>
      <c r="L55" s="1">
        <v>37835.199999999997</v>
      </c>
      <c r="M55" s="1">
        <v>7506.5</v>
      </c>
      <c r="N55" s="1">
        <v>38348.400000000001</v>
      </c>
      <c r="O55" s="1">
        <v>27287.1</v>
      </c>
      <c r="P55" s="1">
        <v>131569.20000000001</v>
      </c>
      <c r="Q55">
        <v>756.2</v>
      </c>
      <c r="S55" s="1">
        <v>6834.7</v>
      </c>
      <c r="T55" s="1">
        <v>74387.399999999994</v>
      </c>
      <c r="U55" s="1">
        <v>63827.7</v>
      </c>
      <c r="V55" s="1">
        <v>10559.7</v>
      </c>
      <c r="W55" s="1">
        <v>67552.7</v>
      </c>
      <c r="X55" s="1">
        <v>52921.9</v>
      </c>
      <c r="Y55" s="1">
        <v>14630.7</v>
      </c>
    </row>
    <row r="56" spans="1:25" x14ac:dyDescent="0.15">
      <c r="A56" t="s">
        <v>2</v>
      </c>
      <c r="B56" s="1">
        <v>287499.59999999998</v>
      </c>
      <c r="C56" s="1">
        <v>3263.8</v>
      </c>
      <c r="D56">
        <v>998.8</v>
      </c>
      <c r="E56" s="1">
        <v>285234.59999999998</v>
      </c>
      <c r="F56" s="1">
        <v>24953.9</v>
      </c>
      <c r="G56" s="1">
        <v>15308.2</v>
      </c>
      <c r="H56" s="1">
        <v>76346.600000000006</v>
      </c>
      <c r="I56" s="1">
        <v>168625.9</v>
      </c>
      <c r="K56" s="1">
        <v>20348.8</v>
      </c>
      <c r="L56" s="1">
        <v>36896.9</v>
      </c>
      <c r="M56" s="1">
        <v>7199.3</v>
      </c>
      <c r="N56" s="1">
        <v>37571.5</v>
      </c>
      <c r="O56" s="1">
        <v>27085.3</v>
      </c>
      <c r="P56" s="1">
        <v>129377.60000000001</v>
      </c>
      <c r="Q56">
        <v>128.80000000000001</v>
      </c>
      <c r="S56" s="1">
        <v>8420.9</v>
      </c>
      <c r="T56" s="1">
        <v>79413.5</v>
      </c>
      <c r="U56" s="1">
        <v>67805.899999999994</v>
      </c>
      <c r="V56" s="1">
        <v>11607.6</v>
      </c>
      <c r="W56" s="1">
        <v>70992.600000000006</v>
      </c>
      <c r="X56" s="1">
        <v>56068.4</v>
      </c>
      <c r="Y56" s="1">
        <v>14924.2</v>
      </c>
    </row>
    <row r="57" spans="1:25" x14ac:dyDescent="0.15">
      <c r="A57" t="s">
        <v>10</v>
      </c>
      <c r="B57" s="1">
        <v>288600.2</v>
      </c>
      <c r="C57" s="1">
        <v>2455.1999999999998</v>
      </c>
      <c r="D57">
        <v>653.20000000000005</v>
      </c>
      <c r="E57" s="1">
        <v>286798.2</v>
      </c>
      <c r="F57" s="1">
        <v>25089.8</v>
      </c>
      <c r="G57" s="1">
        <v>15491.3</v>
      </c>
      <c r="H57" s="1">
        <v>76638.7</v>
      </c>
      <c r="I57" s="1">
        <v>169578.4</v>
      </c>
      <c r="K57" s="1">
        <v>20304.900000000001</v>
      </c>
      <c r="L57" s="1">
        <v>36918.1</v>
      </c>
      <c r="M57" s="1">
        <v>7376.5</v>
      </c>
      <c r="N57" s="1">
        <v>37835.9</v>
      </c>
      <c r="O57" s="1">
        <v>27340.2</v>
      </c>
      <c r="P57" s="1">
        <v>129570.1</v>
      </c>
      <c r="Q57">
        <v>-266.7</v>
      </c>
      <c r="S57" s="1">
        <v>6643.4</v>
      </c>
      <c r="T57" s="1">
        <v>80886.8</v>
      </c>
      <c r="U57" s="1">
        <v>69233.7</v>
      </c>
      <c r="V57" s="1">
        <v>11653.1</v>
      </c>
      <c r="W57" s="1">
        <v>74243.5</v>
      </c>
      <c r="X57" s="1">
        <v>59531</v>
      </c>
      <c r="Y57" s="1">
        <v>14712.5</v>
      </c>
    </row>
    <row r="58" spans="1:25" x14ac:dyDescent="0.15">
      <c r="A58" t="s">
        <v>4</v>
      </c>
      <c r="B58" s="1">
        <v>288825</v>
      </c>
      <c r="C58" s="1">
        <v>2568.3000000000002</v>
      </c>
      <c r="D58">
        <v>704.5</v>
      </c>
      <c r="E58" s="1">
        <v>286961.2</v>
      </c>
      <c r="F58" s="1">
        <v>24493.5</v>
      </c>
      <c r="G58" s="1">
        <v>15589.6</v>
      </c>
      <c r="H58" s="1">
        <v>75988.399999999994</v>
      </c>
      <c r="I58" s="1">
        <v>170889.7</v>
      </c>
      <c r="K58" s="1">
        <v>20248.599999999999</v>
      </c>
      <c r="L58" s="1">
        <v>36730.6</v>
      </c>
      <c r="M58" s="1">
        <v>7237.2</v>
      </c>
      <c r="N58" s="1">
        <v>38782.6</v>
      </c>
      <c r="O58" s="1">
        <v>27589.5</v>
      </c>
      <c r="P58" s="1">
        <v>130286.9</v>
      </c>
      <c r="Q58">
        <v>-175.7</v>
      </c>
      <c r="S58" s="1">
        <v>6712.2</v>
      </c>
      <c r="T58" s="1">
        <v>81917.7</v>
      </c>
      <c r="U58" s="1">
        <v>70744.600000000006</v>
      </c>
      <c r="V58" s="1">
        <v>11173.1</v>
      </c>
      <c r="W58" s="1">
        <v>75205.5</v>
      </c>
      <c r="X58" s="1">
        <v>60153.9</v>
      </c>
      <c r="Y58" s="1">
        <v>15051.6</v>
      </c>
    </row>
    <row r="59" spans="1:25" x14ac:dyDescent="0.15">
      <c r="A59" t="s">
        <v>3</v>
      </c>
      <c r="B59" s="1">
        <v>286970.5</v>
      </c>
      <c r="C59" s="1">
        <v>2489.6999999999998</v>
      </c>
      <c r="D59">
        <v>702.1</v>
      </c>
      <c r="E59" s="1">
        <v>285182.90000000002</v>
      </c>
      <c r="F59" s="1">
        <v>22897.7</v>
      </c>
      <c r="G59" s="1">
        <v>15857.4</v>
      </c>
      <c r="H59" s="1">
        <v>75388.3</v>
      </c>
      <c r="I59" s="1">
        <v>171039.5</v>
      </c>
      <c r="K59" s="1">
        <v>20453</v>
      </c>
      <c r="L59" s="1">
        <v>35551.699999999997</v>
      </c>
      <c r="M59" s="1">
        <v>7185.4</v>
      </c>
      <c r="N59" s="1">
        <v>38683.4</v>
      </c>
      <c r="O59" s="1">
        <v>27637.200000000001</v>
      </c>
      <c r="P59" s="1">
        <v>129865.8</v>
      </c>
      <c r="Q59">
        <v>646</v>
      </c>
      <c r="S59" s="1">
        <v>7274.8</v>
      </c>
      <c r="T59" s="1">
        <v>84889.5</v>
      </c>
      <c r="U59" s="1">
        <v>73352.7</v>
      </c>
      <c r="V59" s="1">
        <v>11536.8</v>
      </c>
      <c r="W59" s="1">
        <v>77614.7</v>
      </c>
      <c r="X59" s="1">
        <v>62277.2</v>
      </c>
      <c r="Y59" s="1">
        <v>15337.5</v>
      </c>
    </row>
    <row r="60" spans="1:25" x14ac:dyDescent="0.15">
      <c r="A60" t="s">
        <v>2</v>
      </c>
      <c r="B60" s="1">
        <v>289230.3</v>
      </c>
      <c r="C60" s="1">
        <v>2490.9</v>
      </c>
      <c r="D60">
        <v>748.4</v>
      </c>
      <c r="E60" s="1">
        <v>287487.7</v>
      </c>
      <c r="F60" s="1">
        <v>24498</v>
      </c>
      <c r="G60" s="1">
        <v>16098.7</v>
      </c>
      <c r="H60" s="1">
        <v>75338.3</v>
      </c>
      <c r="I60" s="1">
        <v>171552.8</v>
      </c>
      <c r="K60" s="1">
        <v>20662</v>
      </c>
      <c r="L60" s="1">
        <v>35290.1</v>
      </c>
      <c r="M60" s="1">
        <v>7294.3</v>
      </c>
      <c r="N60" s="1">
        <v>40442.199999999997</v>
      </c>
      <c r="O60" s="1">
        <v>27983.200000000001</v>
      </c>
      <c r="P60" s="1">
        <v>132243</v>
      </c>
      <c r="Q60">
        <v>572.9</v>
      </c>
      <c r="S60" s="1">
        <v>8956.2000000000007</v>
      </c>
      <c r="T60" s="1">
        <v>86572.5</v>
      </c>
      <c r="U60" s="1">
        <v>74554.100000000006</v>
      </c>
      <c r="V60" s="1">
        <v>12018.4</v>
      </c>
      <c r="W60" s="1">
        <v>77616.3</v>
      </c>
      <c r="X60" s="1">
        <v>61798.8</v>
      </c>
      <c r="Y60" s="1">
        <v>15817.6</v>
      </c>
    </row>
    <row r="61" spans="1:25" x14ac:dyDescent="0.15">
      <c r="A61" t="s">
        <v>9</v>
      </c>
      <c r="B61" s="1">
        <v>289702.8</v>
      </c>
      <c r="C61" s="1">
        <v>2555.6</v>
      </c>
      <c r="D61">
        <v>779.7</v>
      </c>
      <c r="E61" s="1">
        <v>287926.90000000002</v>
      </c>
      <c r="F61" s="1">
        <v>24327.599999999999</v>
      </c>
      <c r="G61" s="1">
        <v>15714.6</v>
      </c>
      <c r="H61" s="1">
        <v>74677.3</v>
      </c>
      <c r="I61" s="1">
        <v>173207.3</v>
      </c>
      <c r="K61" s="1">
        <v>20547.3</v>
      </c>
      <c r="L61" s="1">
        <v>34503.699999999997</v>
      </c>
      <c r="M61" s="1">
        <v>7241.7</v>
      </c>
      <c r="N61" s="1">
        <v>40803.599999999999</v>
      </c>
      <c r="O61" s="1">
        <v>28156.6</v>
      </c>
      <c r="P61" s="1">
        <v>133888.9</v>
      </c>
      <c r="Q61" s="1">
        <v>2289.6999999999998</v>
      </c>
      <c r="S61" s="1">
        <v>9879</v>
      </c>
      <c r="T61" s="1">
        <v>89589.6</v>
      </c>
      <c r="U61" s="1">
        <v>77136.600000000006</v>
      </c>
      <c r="V61" s="1">
        <v>12452.9</v>
      </c>
      <c r="W61" s="1">
        <v>79710.600000000006</v>
      </c>
      <c r="X61" s="1">
        <v>63335.4</v>
      </c>
      <c r="Y61" s="1">
        <v>16375.2</v>
      </c>
    </row>
    <row r="62" spans="1:25" x14ac:dyDescent="0.15">
      <c r="A62" t="s">
        <v>4</v>
      </c>
      <c r="B62" s="1">
        <v>290981.8</v>
      </c>
      <c r="C62" s="1">
        <v>2579.9</v>
      </c>
      <c r="D62">
        <v>761.1</v>
      </c>
      <c r="E62" s="1">
        <v>289163.09999999998</v>
      </c>
      <c r="F62" s="1">
        <v>24018.799999999999</v>
      </c>
      <c r="G62" s="1">
        <v>15971.2</v>
      </c>
      <c r="H62" s="1">
        <v>75240.399999999994</v>
      </c>
      <c r="I62" s="1">
        <v>173932.79999999999</v>
      </c>
      <c r="K62" s="1">
        <v>20331.400000000001</v>
      </c>
      <c r="L62" s="1">
        <v>34210</v>
      </c>
      <c r="M62" s="1">
        <v>7035.8</v>
      </c>
      <c r="N62" s="1">
        <v>40022.199999999997</v>
      </c>
      <c r="O62" s="1">
        <v>28330.7</v>
      </c>
      <c r="P62" s="1">
        <v>130933.9</v>
      </c>
      <c r="Q62" s="1">
        <v>1203</v>
      </c>
      <c r="S62" s="1">
        <v>10136.4</v>
      </c>
      <c r="T62" s="1">
        <v>93166.9</v>
      </c>
      <c r="U62" s="1">
        <v>79954.600000000006</v>
      </c>
      <c r="V62" s="1">
        <v>13212.3</v>
      </c>
      <c r="W62" s="1">
        <v>83030.5</v>
      </c>
      <c r="X62" s="1">
        <v>65539.100000000006</v>
      </c>
      <c r="Y62" s="1">
        <v>17491.400000000001</v>
      </c>
    </row>
    <row r="63" spans="1:25" x14ac:dyDescent="0.15">
      <c r="A63" t="s">
        <v>3</v>
      </c>
      <c r="B63" s="1">
        <v>289108.90000000002</v>
      </c>
      <c r="C63" s="1">
        <v>2512.1999999999998</v>
      </c>
      <c r="D63">
        <v>820</v>
      </c>
      <c r="E63" s="1">
        <v>287416.7</v>
      </c>
      <c r="F63" s="1">
        <v>22686.6</v>
      </c>
      <c r="G63" s="1">
        <v>15598.4</v>
      </c>
      <c r="H63" s="1">
        <v>75380.5</v>
      </c>
      <c r="I63" s="1">
        <v>173751.1</v>
      </c>
      <c r="K63" s="1">
        <v>18550</v>
      </c>
      <c r="L63" s="1">
        <v>33646.800000000003</v>
      </c>
      <c r="M63" s="1">
        <v>6672.7</v>
      </c>
      <c r="N63" s="1">
        <v>39462.400000000001</v>
      </c>
      <c r="O63" s="1">
        <v>28313.5</v>
      </c>
      <c r="P63" s="1">
        <v>127917.1</v>
      </c>
      <c r="Q63" s="1">
        <v>1476.7</v>
      </c>
      <c r="S63" s="1">
        <v>11455.7</v>
      </c>
      <c r="T63" s="1">
        <v>94123.1</v>
      </c>
      <c r="U63" s="1">
        <v>81051.7</v>
      </c>
      <c r="V63" s="1">
        <v>13071.3</v>
      </c>
      <c r="W63" s="1">
        <v>82667.399999999994</v>
      </c>
      <c r="X63" s="1">
        <v>65349.2</v>
      </c>
      <c r="Y63" s="1">
        <v>17318.2</v>
      </c>
    </row>
    <row r="64" spans="1:25" x14ac:dyDescent="0.15">
      <c r="A64" t="s">
        <v>2</v>
      </c>
      <c r="B64" s="1">
        <v>290545</v>
      </c>
      <c r="C64" s="1">
        <v>2513.1999999999998</v>
      </c>
      <c r="D64">
        <v>855.6</v>
      </c>
      <c r="E64" s="1">
        <v>288887.5</v>
      </c>
      <c r="F64" s="1">
        <v>23690</v>
      </c>
      <c r="G64" s="1">
        <v>15492.1</v>
      </c>
      <c r="H64" s="1">
        <v>76423.3</v>
      </c>
      <c r="I64" s="1">
        <v>173282.1</v>
      </c>
      <c r="K64" s="1">
        <v>16167</v>
      </c>
      <c r="L64" s="1">
        <v>33775.599999999999</v>
      </c>
      <c r="M64" s="1">
        <v>7141.7</v>
      </c>
      <c r="N64" s="1">
        <v>39833.599999999999</v>
      </c>
      <c r="O64" s="1">
        <v>28390.6</v>
      </c>
      <c r="P64" s="1">
        <v>128124.6</v>
      </c>
      <c r="Q64" s="1">
        <v>2920.6</v>
      </c>
      <c r="S64" s="1">
        <v>8774.5</v>
      </c>
      <c r="T64" s="1">
        <v>95173.5</v>
      </c>
      <c r="U64" s="1">
        <v>81897.399999999994</v>
      </c>
      <c r="V64" s="1">
        <v>13276.1</v>
      </c>
      <c r="W64" s="1">
        <v>86399</v>
      </c>
      <c r="X64" s="1">
        <v>69114.2</v>
      </c>
      <c r="Y64" s="1">
        <v>17284.8</v>
      </c>
    </row>
    <row r="65" spans="1:25" x14ac:dyDescent="0.15">
      <c r="A65" t="s">
        <v>8</v>
      </c>
      <c r="B65" s="1">
        <v>293303.59999999998</v>
      </c>
      <c r="C65" s="1">
        <v>2498.4</v>
      </c>
      <c r="D65">
        <v>867.5</v>
      </c>
      <c r="E65" s="1">
        <v>291672.8</v>
      </c>
      <c r="F65" s="1">
        <v>24395.1</v>
      </c>
      <c r="G65" s="1">
        <v>15817.3</v>
      </c>
      <c r="H65" s="1">
        <v>78139.399999999994</v>
      </c>
      <c r="I65" s="1">
        <v>173320.9</v>
      </c>
      <c r="K65" s="1">
        <v>16798.400000000001</v>
      </c>
      <c r="L65" s="1">
        <v>33332.9</v>
      </c>
      <c r="M65" s="1">
        <v>7147.6</v>
      </c>
      <c r="N65" s="1">
        <v>39936.5</v>
      </c>
      <c r="O65" s="1">
        <v>28737.8</v>
      </c>
      <c r="P65" s="1">
        <v>127889.60000000001</v>
      </c>
      <c r="Q65" s="1">
        <v>1505.9</v>
      </c>
      <c r="S65" s="1">
        <v>7015.5</v>
      </c>
      <c r="T65" s="1">
        <v>94904.3</v>
      </c>
      <c r="U65" s="1">
        <v>82026.899999999994</v>
      </c>
      <c r="V65" s="1">
        <v>12877.4</v>
      </c>
      <c r="W65" s="1">
        <v>87888.8</v>
      </c>
      <c r="X65" s="1">
        <v>70361</v>
      </c>
      <c r="Y65" s="1">
        <v>17527.8</v>
      </c>
    </row>
    <row r="66" spans="1:25" x14ac:dyDescent="0.15">
      <c r="A66" t="s">
        <v>4</v>
      </c>
      <c r="B66" s="1">
        <v>289353.5</v>
      </c>
      <c r="C66" s="1">
        <v>2370.1</v>
      </c>
      <c r="D66">
        <v>855.9</v>
      </c>
      <c r="E66" s="1">
        <v>287839.3</v>
      </c>
      <c r="F66" s="1">
        <v>24343.9</v>
      </c>
      <c r="G66" s="1">
        <v>15206.7</v>
      </c>
      <c r="H66" s="1">
        <v>77544.100000000006</v>
      </c>
      <c r="I66" s="1">
        <v>170744.6</v>
      </c>
      <c r="K66" s="1">
        <v>17901.400000000001</v>
      </c>
      <c r="L66" s="1">
        <v>32575.5</v>
      </c>
      <c r="M66" s="1">
        <v>6949.8</v>
      </c>
      <c r="N66" s="1">
        <v>39488.5</v>
      </c>
      <c r="O66" s="1">
        <v>28932.7</v>
      </c>
      <c r="P66" s="1">
        <v>130133.8</v>
      </c>
      <c r="Q66" s="1">
        <v>4611.3999999999996</v>
      </c>
      <c r="S66" s="1">
        <v>5146.2</v>
      </c>
      <c r="T66" s="1">
        <v>95200.6</v>
      </c>
      <c r="U66" s="1">
        <v>81681.7</v>
      </c>
      <c r="V66" s="1">
        <v>13518.9</v>
      </c>
      <c r="W66" s="1">
        <v>90054.5</v>
      </c>
      <c r="X66" s="1">
        <v>73607.600000000006</v>
      </c>
      <c r="Y66" s="1">
        <v>16446.900000000001</v>
      </c>
    </row>
    <row r="67" spans="1:25" x14ac:dyDescent="0.15">
      <c r="A67" t="s">
        <v>3</v>
      </c>
      <c r="B67" s="1">
        <v>289544.09999999998</v>
      </c>
      <c r="C67" s="1">
        <v>2208.6999999999998</v>
      </c>
      <c r="D67">
        <v>835.1</v>
      </c>
      <c r="E67" s="1">
        <v>288170.5</v>
      </c>
      <c r="F67" s="1">
        <v>23853.5</v>
      </c>
      <c r="G67" s="1">
        <v>15540.4</v>
      </c>
      <c r="H67" s="1">
        <v>78194.399999999994</v>
      </c>
      <c r="I67" s="1">
        <v>170582.2</v>
      </c>
      <c r="K67" s="1">
        <v>18698.3</v>
      </c>
      <c r="L67" s="1">
        <v>32787.300000000003</v>
      </c>
      <c r="M67" s="1">
        <v>6859.8</v>
      </c>
      <c r="N67" s="1">
        <v>38702.400000000001</v>
      </c>
      <c r="O67" s="1">
        <v>28731.8</v>
      </c>
      <c r="P67" s="1">
        <v>124666.3</v>
      </c>
      <c r="Q67">
        <v>-978.1</v>
      </c>
      <c r="S67">
        <v>798.5</v>
      </c>
      <c r="T67" s="1">
        <v>98158.1</v>
      </c>
      <c r="U67" s="1">
        <v>84346.9</v>
      </c>
      <c r="V67" s="1">
        <v>13811.2</v>
      </c>
      <c r="W67" s="1">
        <v>97359.5</v>
      </c>
      <c r="X67" s="1">
        <v>80539.3</v>
      </c>
      <c r="Y67" s="1">
        <v>16820.2</v>
      </c>
    </row>
    <row r="68" spans="1:25" x14ac:dyDescent="0.15">
      <c r="A68" t="s">
        <v>2</v>
      </c>
      <c r="B68" s="1">
        <v>284273.40000000002</v>
      </c>
      <c r="C68" s="1">
        <v>2216.6999999999998</v>
      </c>
      <c r="D68">
        <v>779.6</v>
      </c>
      <c r="E68" s="1">
        <v>282836.3</v>
      </c>
      <c r="F68" s="1">
        <v>22182.6</v>
      </c>
      <c r="G68" s="1">
        <v>14983.8</v>
      </c>
      <c r="H68" s="1">
        <v>75139.5</v>
      </c>
      <c r="I68" s="1">
        <v>170530.4</v>
      </c>
      <c r="K68" s="1">
        <v>18539.2</v>
      </c>
      <c r="L68" s="1">
        <v>32513.1</v>
      </c>
      <c r="M68" s="1">
        <v>5951.4</v>
      </c>
      <c r="N68" s="1">
        <v>36137.4</v>
      </c>
      <c r="O68" s="1">
        <v>28014.7</v>
      </c>
      <c r="P68" s="1">
        <v>128302.2</v>
      </c>
      <c r="Q68" s="1">
        <v>7198.9</v>
      </c>
      <c r="S68" s="1">
        <v>-3246.2</v>
      </c>
      <c r="T68" s="1">
        <v>75479.399999999994</v>
      </c>
      <c r="U68" s="1">
        <v>63122.7</v>
      </c>
      <c r="V68" s="1">
        <v>12356.7</v>
      </c>
      <c r="W68" s="1">
        <v>78725.7</v>
      </c>
      <c r="X68" s="1">
        <v>63085.8</v>
      </c>
      <c r="Y68" s="1">
        <v>15639.8</v>
      </c>
    </row>
    <row r="69" spans="1:25" x14ac:dyDescent="0.15">
      <c r="A69" t="s">
        <v>7</v>
      </c>
      <c r="B69" s="1">
        <v>279310</v>
      </c>
      <c r="C69" s="1">
        <v>1903.9</v>
      </c>
      <c r="D69">
        <v>762.1</v>
      </c>
      <c r="E69" s="1">
        <v>278168.2</v>
      </c>
      <c r="F69" s="1">
        <v>20733.8</v>
      </c>
      <c r="G69" s="1">
        <v>15061.6</v>
      </c>
      <c r="H69" s="1">
        <v>73738.8</v>
      </c>
      <c r="I69" s="1">
        <v>168634</v>
      </c>
      <c r="K69" s="1">
        <v>16936.3</v>
      </c>
      <c r="L69" s="1">
        <v>31408.1</v>
      </c>
      <c r="M69" s="1">
        <v>5332.3</v>
      </c>
      <c r="N69" s="1">
        <v>33171</v>
      </c>
      <c r="O69" s="1">
        <v>27320.400000000001</v>
      </c>
      <c r="P69" s="1">
        <v>110039.7</v>
      </c>
      <c r="Q69" s="1">
        <v>-4433.6000000000004</v>
      </c>
      <c r="S69" s="1">
        <v>-3729.7</v>
      </c>
      <c r="T69" s="1">
        <v>53209.7</v>
      </c>
      <c r="U69" s="1">
        <v>42819.4</v>
      </c>
      <c r="V69" s="1">
        <v>10390.299999999999</v>
      </c>
      <c r="W69" s="1">
        <v>56939.5</v>
      </c>
      <c r="X69" s="1">
        <v>43697.599999999999</v>
      </c>
      <c r="Y69" s="1">
        <v>13241.9</v>
      </c>
    </row>
    <row r="70" spans="1:25" x14ac:dyDescent="0.15">
      <c r="A70" t="s">
        <v>4</v>
      </c>
      <c r="B70" s="1">
        <v>280713.8</v>
      </c>
      <c r="C70" s="1">
        <v>1756</v>
      </c>
      <c r="D70">
        <v>717.2</v>
      </c>
      <c r="E70" s="1">
        <v>279675</v>
      </c>
      <c r="F70" s="1">
        <v>21689.9</v>
      </c>
      <c r="G70" s="1">
        <v>14872.5</v>
      </c>
      <c r="H70" s="1">
        <v>74348.2</v>
      </c>
      <c r="I70" s="1">
        <v>168764.4</v>
      </c>
      <c r="K70" s="1">
        <v>15093.7</v>
      </c>
      <c r="L70" s="1">
        <v>34438.199999999997</v>
      </c>
      <c r="M70" s="1">
        <v>5194.3</v>
      </c>
      <c r="N70" s="1">
        <v>30058.7</v>
      </c>
      <c r="O70" s="1">
        <v>26301.8</v>
      </c>
      <c r="P70" s="1">
        <v>106243</v>
      </c>
      <c r="Q70" s="1">
        <v>-4590.1000000000004</v>
      </c>
      <c r="S70" s="1">
        <v>3610.9</v>
      </c>
      <c r="T70" s="1">
        <v>58877.3</v>
      </c>
      <c r="U70" s="1">
        <v>48759.8</v>
      </c>
      <c r="V70" s="1">
        <v>10117.5</v>
      </c>
      <c r="W70" s="1">
        <v>55266.400000000001</v>
      </c>
      <c r="X70" s="1">
        <v>42186.8</v>
      </c>
      <c r="Y70" s="1">
        <v>13079.6</v>
      </c>
    </row>
    <row r="71" spans="1:25" x14ac:dyDescent="0.15">
      <c r="A71" t="s">
        <v>3</v>
      </c>
      <c r="B71" s="1">
        <v>280386.40000000002</v>
      </c>
      <c r="C71" s="1">
        <v>1887.4</v>
      </c>
      <c r="D71">
        <v>793.1</v>
      </c>
      <c r="E71" s="1">
        <v>279292.09999999998</v>
      </c>
      <c r="F71" s="1">
        <v>22625.1</v>
      </c>
      <c r="G71" s="1">
        <v>14560.3</v>
      </c>
      <c r="H71" s="1">
        <v>73828</v>
      </c>
      <c r="I71" s="1">
        <v>168278.7</v>
      </c>
      <c r="K71" s="1">
        <v>13988.9</v>
      </c>
      <c r="L71" s="1">
        <v>31246.3</v>
      </c>
      <c r="M71" s="1">
        <v>5494.1</v>
      </c>
      <c r="N71" s="1">
        <v>30265</v>
      </c>
      <c r="O71" s="1">
        <v>25510.799999999999</v>
      </c>
      <c r="P71" s="1">
        <v>100488.1</v>
      </c>
      <c r="Q71" s="1">
        <v>-6165.7</v>
      </c>
      <c r="S71" s="1">
        <v>4411</v>
      </c>
      <c r="T71" s="1">
        <v>64571.199999999997</v>
      </c>
      <c r="U71" s="1">
        <v>54491.3</v>
      </c>
      <c r="V71" s="1">
        <v>10079.9</v>
      </c>
      <c r="W71" s="1">
        <v>60160.2</v>
      </c>
      <c r="X71" s="1">
        <v>47630.7</v>
      </c>
      <c r="Y71" s="1">
        <v>12529.5</v>
      </c>
    </row>
    <row r="72" spans="1:25" x14ac:dyDescent="0.15">
      <c r="A72" t="s">
        <v>2</v>
      </c>
      <c r="B72" s="1">
        <v>281406.59999999998</v>
      </c>
      <c r="C72" s="1">
        <v>1866.9</v>
      </c>
      <c r="D72">
        <v>888.8</v>
      </c>
      <c r="E72" s="1">
        <v>280428.5</v>
      </c>
      <c r="F72" s="1">
        <v>23564.400000000001</v>
      </c>
      <c r="G72" s="1">
        <v>14449.5</v>
      </c>
      <c r="H72" s="1">
        <v>74389.399999999994</v>
      </c>
      <c r="I72" s="1">
        <v>168025.3</v>
      </c>
      <c r="K72" s="1">
        <v>13459.6</v>
      </c>
      <c r="L72" s="1">
        <v>30664.6</v>
      </c>
      <c r="M72" s="1">
        <v>6100.3</v>
      </c>
      <c r="N72" s="1">
        <v>30091.3</v>
      </c>
      <c r="O72" s="1">
        <v>26034.5</v>
      </c>
      <c r="P72" s="1">
        <v>100940.3</v>
      </c>
      <c r="Q72" s="1">
        <v>-4879.2</v>
      </c>
      <c r="S72" s="1">
        <v>6248.9</v>
      </c>
      <c r="T72" s="1">
        <v>68432.7</v>
      </c>
      <c r="U72" s="1">
        <v>58265.8</v>
      </c>
      <c r="V72" s="1">
        <v>10167</v>
      </c>
      <c r="W72" s="1">
        <v>62183.8</v>
      </c>
      <c r="X72" s="1">
        <v>49570.2</v>
      </c>
      <c r="Y72" s="1">
        <v>12613.7</v>
      </c>
    </row>
    <row r="73" spans="1:25" x14ac:dyDescent="0.15">
      <c r="A73" t="s">
        <v>6</v>
      </c>
      <c r="B73" s="1">
        <v>282532.09999999998</v>
      </c>
      <c r="C73" s="1">
        <v>1932.9</v>
      </c>
      <c r="D73">
        <v>948.8</v>
      </c>
      <c r="E73" s="1">
        <v>281547.90000000002</v>
      </c>
      <c r="F73" s="1">
        <v>24210.5</v>
      </c>
      <c r="G73" s="1">
        <v>14111.6</v>
      </c>
      <c r="H73" s="1">
        <v>75000.899999999994</v>
      </c>
      <c r="I73" s="1">
        <v>168224.9</v>
      </c>
      <c r="K73" s="1">
        <v>13861.8</v>
      </c>
      <c r="L73" s="1">
        <v>30077</v>
      </c>
      <c r="M73" s="1">
        <v>6343.4</v>
      </c>
      <c r="N73" s="1">
        <v>30568.2</v>
      </c>
      <c r="O73" s="1">
        <v>25764</v>
      </c>
      <c r="P73" s="1">
        <v>103753.3</v>
      </c>
      <c r="Q73" s="1">
        <v>-3088.3</v>
      </c>
      <c r="S73" s="1">
        <v>7856.4</v>
      </c>
      <c r="T73" s="1">
        <v>72942.399999999994</v>
      </c>
      <c r="U73" s="1">
        <v>62303.199999999997</v>
      </c>
      <c r="V73" s="1">
        <v>10639.2</v>
      </c>
      <c r="W73" s="1">
        <v>65086</v>
      </c>
      <c r="X73" s="1">
        <v>52149.4</v>
      </c>
      <c r="Y73" s="1">
        <v>12936.6</v>
      </c>
    </row>
    <row r="74" spans="1:25" x14ac:dyDescent="0.15">
      <c r="A74" t="s">
        <v>4</v>
      </c>
      <c r="B74" s="1">
        <v>282941.8</v>
      </c>
      <c r="C74" s="1">
        <v>2066</v>
      </c>
      <c r="D74">
        <v>965.4</v>
      </c>
      <c r="E74" s="1">
        <v>281841.2</v>
      </c>
      <c r="F74" s="1">
        <v>23712.3</v>
      </c>
      <c r="G74" s="1">
        <v>13925.8</v>
      </c>
      <c r="H74" s="1">
        <v>76402.399999999994</v>
      </c>
      <c r="I74" s="1">
        <v>167800.7</v>
      </c>
      <c r="K74" s="1">
        <v>13979.1</v>
      </c>
      <c r="L74" s="1">
        <v>29725.200000000001</v>
      </c>
      <c r="M74" s="1">
        <v>6485.2</v>
      </c>
      <c r="N74" s="1">
        <v>30673.1</v>
      </c>
      <c r="O74" s="1">
        <v>25770.400000000001</v>
      </c>
      <c r="P74" s="1">
        <v>105263.4</v>
      </c>
      <c r="Q74" s="1">
        <v>-1356.3</v>
      </c>
      <c r="S74" s="1">
        <v>7555.8</v>
      </c>
      <c r="T74" s="1">
        <v>76353.399999999994</v>
      </c>
      <c r="U74" s="1">
        <v>65489</v>
      </c>
      <c r="V74" s="1">
        <v>10864.4</v>
      </c>
      <c r="W74" s="1">
        <v>68797.600000000006</v>
      </c>
      <c r="X74" s="1">
        <v>55426.5</v>
      </c>
      <c r="Y74" s="1">
        <v>13371.1</v>
      </c>
    </row>
    <row r="75" spans="1:25" x14ac:dyDescent="0.15">
      <c r="A75" t="s">
        <v>3</v>
      </c>
      <c r="B75" s="1">
        <v>284526.5</v>
      </c>
      <c r="C75" s="1">
        <v>2037.6</v>
      </c>
      <c r="D75" s="1">
        <v>1017.2</v>
      </c>
      <c r="E75" s="1">
        <v>283506.09999999998</v>
      </c>
      <c r="F75" s="1">
        <v>24283.7</v>
      </c>
      <c r="G75" s="1">
        <v>13908</v>
      </c>
      <c r="H75" s="1">
        <v>77463.399999999994</v>
      </c>
      <c r="I75" s="1">
        <v>167851</v>
      </c>
      <c r="K75" s="1">
        <v>14144.3</v>
      </c>
      <c r="L75" s="1">
        <v>30623.200000000001</v>
      </c>
      <c r="M75" s="1">
        <v>5954</v>
      </c>
      <c r="N75" s="1">
        <v>30734.5</v>
      </c>
      <c r="O75" s="1">
        <v>25694.400000000001</v>
      </c>
      <c r="P75" s="1">
        <v>109081.9</v>
      </c>
      <c r="Q75" s="1">
        <v>1883.1</v>
      </c>
      <c r="S75" s="1">
        <v>7639.2</v>
      </c>
      <c r="T75" s="1">
        <v>76138.600000000006</v>
      </c>
      <c r="U75" s="1">
        <v>65035.4</v>
      </c>
      <c r="V75" s="1">
        <v>11103.2</v>
      </c>
      <c r="W75" s="1">
        <v>68499.3</v>
      </c>
      <c r="X75" s="1">
        <v>55537.5</v>
      </c>
      <c r="Y75" s="1">
        <v>12961.9</v>
      </c>
    </row>
    <row r="76" spans="1:25" x14ac:dyDescent="0.15">
      <c r="A76" t="s">
        <v>2</v>
      </c>
      <c r="B76" s="1">
        <v>281559.40000000002</v>
      </c>
      <c r="C76" s="1">
        <v>1974.3</v>
      </c>
      <c r="D76">
        <v>944.2</v>
      </c>
      <c r="E76" s="1">
        <v>280529.40000000002</v>
      </c>
      <c r="F76" s="1">
        <v>23406.2</v>
      </c>
      <c r="G76" s="1">
        <v>13889.1</v>
      </c>
      <c r="H76" s="1">
        <v>75396.600000000006</v>
      </c>
      <c r="I76" s="1">
        <v>167837.6</v>
      </c>
      <c r="K76" s="1">
        <v>14556.9</v>
      </c>
      <c r="L76" s="1">
        <v>30475.5</v>
      </c>
      <c r="M76" s="1">
        <v>5540.6</v>
      </c>
      <c r="N76" s="1">
        <v>30114.2</v>
      </c>
      <c r="O76" s="1">
        <v>25750.1</v>
      </c>
      <c r="P76" s="1">
        <v>108389</v>
      </c>
      <c r="Q76" s="1">
        <v>2168.6</v>
      </c>
      <c r="S76" s="1">
        <v>6278.1</v>
      </c>
      <c r="T76" s="1">
        <v>75855.600000000006</v>
      </c>
      <c r="U76" s="1">
        <v>64969.3</v>
      </c>
      <c r="V76" s="1">
        <v>10886.3</v>
      </c>
      <c r="W76" s="1">
        <v>69577.5</v>
      </c>
      <c r="X76" s="1">
        <v>56606.5</v>
      </c>
      <c r="Y76" s="1">
        <v>12971</v>
      </c>
    </row>
    <row r="77" spans="1:25" x14ac:dyDescent="0.15">
      <c r="A77" t="s">
        <v>5</v>
      </c>
      <c r="B77" s="1">
        <v>276157.5</v>
      </c>
      <c r="C77" s="1">
        <v>1922.5</v>
      </c>
      <c r="D77">
        <v>841.5</v>
      </c>
      <c r="E77" s="1">
        <v>275076.5</v>
      </c>
      <c r="F77" s="1">
        <v>20955.599999999999</v>
      </c>
      <c r="G77" s="1">
        <v>13462.7</v>
      </c>
      <c r="H77" s="1">
        <v>75542.2</v>
      </c>
      <c r="I77" s="1">
        <v>165116.1</v>
      </c>
      <c r="K77" s="1">
        <v>14719.8</v>
      </c>
      <c r="L77" s="1">
        <v>31354.3</v>
      </c>
      <c r="M77" s="1">
        <v>4992.8999999999996</v>
      </c>
      <c r="N77" s="1">
        <v>30088.6</v>
      </c>
      <c r="O77" s="1">
        <v>25413</v>
      </c>
      <c r="P77" s="1">
        <v>107978.2</v>
      </c>
      <c r="Q77" s="1">
        <v>1012.2</v>
      </c>
      <c r="S77" s="1">
        <v>2521.6</v>
      </c>
      <c r="T77" s="1">
        <v>75520.7</v>
      </c>
      <c r="U77" s="1">
        <v>64444.3</v>
      </c>
      <c r="V77" s="1">
        <v>11076.4</v>
      </c>
      <c r="W77" s="1">
        <v>72999.100000000006</v>
      </c>
      <c r="X77" s="1">
        <v>59885.8</v>
      </c>
      <c r="Y77" s="1">
        <v>13113.3</v>
      </c>
    </row>
    <row r="78" spans="1:25" x14ac:dyDescent="0.15">
      <c r="A78" t="s">
        <v>4</v>
      </c>
      <c r="B78" s="1">
        <v>278258</v>
      </c>
      <c r="C78" s="1">
        <v>1733.4</v>
      </c>
      <c r="D78">
        <v>441.4</v>
      </c>
      <c r="E78" s="1">
        <v>276966.09999999998</v>
      </c>
      <c r="F78" s="1">
        <v>21156.2</v>
      </c>
      <c r="G78" s="1">
        <v>13957.7</v>
      </c>
      <c r="H78" s="1">
        <v>75013.3</v>
      </c>
      <c r="I78" s="1">
        <v>166838.9</v>
      </c>
      <c r="K78" s="1">
        <v>14497.5</v>
      </c>
      <c r="L78" s="1">
        <v>29907.3</v>
      </c>
      <c r="M78" s="1">
        <v>5135.3</v>
      </c>
      <c r="N78" s="1">
        <v>30960.1</v>
      </c>
      <c r="O78" s="1">
        <v>25510.799999999999</v>
      </c>
      <c r="P78" s="1">
        <v>106690.7</v>
      </c>
      <c r="Q78">
        <v>656.5</v>
      </c>
      <c r="S78" s="1">
        <v>-5337.7</v>
      </c>
      <c r="T78" s="1">
        <v>69840.899999999994</v>
      </c>
      <c r="U78" s="1">
        <v>59693.3</v>
      </c>
      <c r="V78" s="1">
        <v>10147.6</v>
      </c>
      <c r="W78" s="1">
        <v>75178.600000000006</v>
      </c>
      <c r="X78" s="1">
        <v>62882.3</v>
      </c>
      <c r="Y78" s="1">
        <v>12296.3</v>
      </c>
    </row>
    <row r="79" spans="1:25" x14ac:dyDescent="0.15">
      <c r="A79" t="s">
        <v>3</v>
      </c>
      <c r="B79" s="1">
        <v>281296.7</v>
      </c>
      <c r="C79" s="1">
        <v>1867.3</v>
      </c>
      <c r="D79">
        <v>653.70000000000005</v>
      </c>
      <c r="E79" s="1">
        <v>280083</v>
      </c>
      <c r="F79" s="1">
        <v>21704.1</v>
      </c>
      <c r="G79" s="1">
        <v>14304.8</v>
      </c>
      <c r="H79" s="1">
        <v>76008.3</v>
      </c>
      <c r="I79" s="1">
        <v>168065.9</v>
      </c>
      <c r="K79" s="1">
        <v>15180.9</v>
      </c>
      <c r="L79" s="1">
        <v>29465</v>
      </c>
      <c r="M79" s="1">
        <v>5887.2</v>
      </c>
      <c r="N79" s="1">
        <v>31649.5</v>
      </c>
      <c r="O79" s="1">
        <v>25722.5</v>
      </c>
      <c r="P79" s="1">
        <v>109542.1</v>
      </c>
      <c r="Q79" s="1">
        <v>1579</v>
      </c>
      <c r="S79" s="1">
        <v>-1997.7</v>
      </c>
      <c r="T79" s="1">
        <v>75925.8</v>
      </c>
      <c r="U79" s="1">
        <v>65743.5</v>
      </c>
      <c r="V79" s="1">
        <v>10182.299999999999</v>
      </c>
      <c r="W79" s="1">
        <v>77923.5</v>
      </c>
      <c r="X79" s="1">
        <v>65138.3</v>
      </c>
      <c r="Y79" s="1">
        <v>12785.2</v>
      </c>
    </row>
    <row r="80" spans="1:25" x14ac:dyDescent="0.15">
      <c r="A80" t="s">
        <v>2</v>
      </c>
      <c r="B80" s="1">
        <v>282953.09999999998</v>
      </c>
      <c r="C80" s="1">
        <v>1880.2</v>
      </c>
      <c r="D80">
        <v>801.2</v>
      </c>
      <c r="E80" s="1">
        <v>281874.2</v>
      </c>
      <c r="F80" s="1">
        <v>22336.7</v>
      </c>
      <c r="G80" s="1">
        <v>14165</v>
      </c>
      <c r="H80" s="1">
        <v>76547.100000000006</v>
      </c>
      <c r="I80" s="1">
        <v>168825.4</v>
      </c>
      <c r="K80" s="1">
        <v>14803.7</v>
      </c>
      <c r="L80" s="1">
        <v>30119</v>
      </c>
      <c r="M80" s="1">
        <v>6535.9</v>
      </c>
      <c r="N80" s="1">
        <v>32455.3</v>
      </c>
      <c r="O80" s="1">
        <v>26065.9</v>
      </c>
      <c r="P80" s="1">
        <v>110829.4</v>
      </c>
      <c r="Q80">
        <v>943.9</v>
      </c>
      <c r="S80" s="1">
        <v>-5767.2</v>
      </c>
      <c r="T80" s="1">
        <v>72368.899999999994</v>
      </c>
      <c r="U80" s="1">
        <v>62254</v>
      </c>
      <c r="V80" s="1">
        <v>10114.9</v>
      </c>
      <c r="W80" s="1">
        <v>78136.100000000006</v>
      </c>
      <c r="X80" s="1">
        <v>65451.8</v>
      </c>
      <c r="Y80" s="1">
        <v>12684.3</v>
      </c>
    </row>
    <row r="81" spans="1:25" x14ac:dyDescent="0.15">
      <c r="A81" t="s">
        <v>1058</v>
      </c>
      <c r="B81" s="1">
        <v>283973.8</v>
      </c>
      <c r="C81" s="1">
        <v>1944.8</v>
      </c>
      <c r="D81">
        <v>899</v>
      </c>
      <c r="E81" s="1">
        <v>282928</v>
      </c>
      <c r="F81" s="1">
        <v>22649.9</v>
      </c>
      <c r="G81" s="1">
        <v>13827.1</v>
      </c>
      <c r="H81" s="1">
        <v>77780.5</v>
      </c>
      <c r="I81" s="1">
        <v>168670.5</v>
      </c>
      <c r="K81" s="1">
        <v>14385.7</v>
      </c>
      <c r="L81" s="1">
        <v>31193.3</v>
      </c>
      <c r="M81" s="1">
        <v>6946.8</v>
      </c>
      <c r="N81" s="1">
        <v>32358</v>
      </c>
      <c r="O81" s="1">
        <v>26136.2</v>
      </c>
      <c r="P81" s="1">
        <v>113669.3</v>
      </c>
      <c r="Q81" s="1">
        <v>2350.8000000000002</v>
      </c>
      <c r="S81" s="1">
        <v>-5029.8999999999996</v>
      </c>
      <c r="T81" s="1">
        <v>74370.2</v>
      </c>
      <c r="U81" s="1">
        <v>63798.8</v>
      </c>
      <c r="V81" s="1">
        <v>10571.4</v>
      </c>
      <c r="W81" s="1">
        <v>79400.100000000006</v>
      </c>
      <c r="X81" s="1">
        <v>66511.600000000006</v>
      </c>
      <c r="Y81" s="1">
        <v>12888.5</v>
      </c>
    </row>
    <row r="82" spans="1:25" x14ac:dyDescent="0.15">
      <c r="A82" t="s">
        <v>4</v>
      </c>
      <c r="B82" s="1">
        <v>284440.59999999998</v>
      </c>
      <c r="C82" s="1">
        <v>2048</v>
      </c>
      <c r="D82">
        <v>941.8</v>
      </c>
      <c r="E82" s="1">
        <v>283334.40000000002</v>
      </c>
      <c r="F82" s="1">
        <v>22916.9</v>
      </c>
      <c r="G82" s="1">
        <v>13880.1</v>
      </c>
      <c r="H82" s="1">
        <v>77825.5</v>
      </c>
      <c r="I82" s="1">
        <v>168712</v>
      </c>
      <c r="K82" s="1">
        <v>14919.8</v>
      </c>
      <c r="L82" s="1">
        <v>31012</v>
      </c>
      <c r="M82" s="1">
        <v>7266.3</v>
      </c>
      <c r="N82" s="1">
        <v>32276.799999999999</v>
      </c>
      <c r="O82" s="1">
        <v>26185.1</v>
      </c>
      <c r="P82" s="1">
        <v>111651.3</v>
      </c>
      <c r="Q82">
        <v>70.5</v>
      </c>
      <c r="S82" s="1">
        <v>-7562</v>
      </c>
      <c r="T82" s="1">
        <v>73405</v>
      </c>
      <c r="U82" s="1">
        <v>63642.7</v>
      </c>
      <c r="V82" s="1">
        <v>9762.2999999999993</v>
      </c>
      <c r="W82" s="1">
        <v>80967</v>
      </c>
      <c r="X82" s="1">
        <v>67442.8</v>
      </c>
      <c r="Y82" s="1">
        <v>13524.1</v>
      </c>
    </row>
    <row r="83" spans="1:25" x14ac:dyDescent="0.15">
      <c r="A83" t="s">
        <v>3</v>
      </c>
      <c r="B83" s="1">
        <v>281642.90000000002</v>
      </c>
      <c r="C83" s="1">
        <v>1951.7</v>
      </c>
      <c r="D83">
        <v>945</v>
      </c>
      <c r="E83" s="1">
        <v>280636.2</v>
      </c>
      <c r="F83" s="1">
        <v>22525.599999999999</v>
      </c>
      <c r="G83" s="1">
        <v>13752.2</v>
      </c>
      <c r="H83" s="1">
        <v>76221.7</v>
      </c>
      <c r="I83" s="1">
        <v>168136.6</v>
      </c>
      <c r="K83" s="1">
        <v>15176.2</v>
      </c>
      <c r="L83" s="1">
        <v>30535.1</v>
      </c>
      <c r="M83" s="1">
        <v>6594.3</v>
      </c>
      <c r="N83" s="1">
        <v>31825.200000000001</v>
      </c>
      <c r="O83" s="1">
        <v>26234.9</v>
      </c>
      <c r="P83" s="1">
        <v>111688.5</v>
      </c>
      <c r="Q83" s="1">
        <v>1340.2</v>
      </c>
      <c r="S83" s="1">
        <v>-8271</v>
      </c>
      <c r="T83" s="1">
        <v>70822.899999999994</v>
      </c>
      <c r="U83" s="1">
        <v>61228.4</v>
      </c>
      <c r="V83" s="1">
        <v>9594.5</v>
      </c>
      <c r="W83" s="1">
        <v>79093.899999999994</v>
      </c>
      <c r="X83" s="1">
        <v>65563.100000000006</v>
      </c>
      <c r="Y83" s="1">
        <v>13530.8</v>
      </c>
    </row>
    <row r="84" spans="1:25" x14ac:dyDescent="0.15">
      <c r="A84" t="s">
        <v>2</v>
      </c>
      <c r="B84" s="1">
        <v>282902.3</v>
      </c>
      <c r="C84" s="1">
        <v>1877.7</v>
      </c>
      <c r="D84">
        <v>892.8</v>
      </c>
      <c r="E84" s="1">
        <v>281917.40000000002</v>
      </c>
      <c r="F84" s="1">
        <v>20841.2</v>
      </c>
      <c r="G84" s="1">
        <v>14090.5</v>
      </c>
      <c r="H84" s="1">
        <v>78722.100000000006</v>
      </c>
      <c r="I84" s="1">
        <v>168263.6</v>
      </c>
      <c r="K84" s="1">
        <v>15541.5</v>
      </c>
      <c r="L84" s="1">
        <v>31259.7</v>
      </c>
      <c r="M84" s="1">
        <v>6399.4</v>
      </c>
      <c r="N84" s="1">
        <v>31453.9</v>
      </c>
      <c r="O84" s="1">
        <v>25982.3</v>
      </c>
      <c r="P84" s="1">
        <v>111718.8</v>
      </c>
      <c r="Q84" s="1">
        <v>1169.9000000000001</v>
      </c>
      <c r="S84" s="1">
        <v>-9689.2000000000007</v>
      </c>
      <c r="T84" s="1">
        <v>69391.600000000006</v>
      </c>
      <c r="U84" s="1">
        <v>59259.8</v>
      </c>
      <c r="V84" s="1">
        <v>10131.700000000001</v>
      </c>
      <c r="W84" s="1">
        <v>79080.7</v>
      </c>
      <c r="X84" s="1">
        <v>65356.4</v>
      </c>
      <c r="Y84" s="1">
        <v>13724.4</v>
      </c>
    </row>
    <row r="85" spans="1:25" x14ac:dyDescent="0.15">
      <c r="A85" t="s">
        <v>1059</v>
      </c>
      <c r="B85" s="1">
        <v>286913.09999999998</v>
      </c>
      <c r="C85" s="1">
        <v>1909.3</v>
      </c>
      <c r="D85" s="1">
        <v>1033.3</v>
      </c>
      <c r="E85" s="1">
        <v>286037.09999999998</v>
      </c>
      <c r="F85" s="1">
        <v>22512.9</v>
      </c>
      <c r="G85" s="1">
        <v>14772.6</v>
      </c>
      <c r="H85" s="1">
        <v>79241.100000000006</v>
      </c>
      <c r="I85" s="1">
        <v>169510.5</v>
      </c>
      <c r="K85" s="1">
        <v>15794.1</v>
      </c>
      <c r="L85" s="1">
        <v>32510.6</v>
      </c>
      <c r="M85" s="1">
        <v>6354.2</v>
      </c>
      <c r="N85" s="1">
        <v>30868.3</v>
      </c>
      <c r="O85" s="1">
        <v>26334.400000000001</v>
      </c>
      <c r="P85" s="1">
        <v>112589.6</v>
      </c>
      <c r="Q85">
        <v>547.9</v>
      </c>
      <c r="S85" s="1">
        <v>-9477.7999999999993</v>
      </c>
      <c r="T85" s="1">
        <v>76177.3</v>
      </c>
      <c r="U85" s="1">
        <v>64497.3</v>
      </c>
      <c r="V85" s="1">
        <v>11680</v>
      </c>
      <c r="W85" s="1">
        <v>85655.1</v>
      </c>
      <c r="X85" s="1">
        <v>71107.7</v>
      </c>
      <c r="Y85" s="1">
        <v>14547.4</v>
      </c>
    </row>
    <row r="86" spans="1:25" x14ac:dyDescent="0.15">
      <c r="A86" t="s">
        <v>4</v>
      </c>
      <c r="B86" s="1">
        <v>289241.3</v>
      </c>
      <c r="C86" s="1">
        <v>1804.9</v>
      </c>
      <c r="D86" s="1">
        <v>1160.3</v>
      </c>
      <c r="E86" s="1">
        <v>288596.7</v>
      </c>
      <c r="F86" s="1">
        <v>23510.3</v>
      </c>
      <c r="G86" s="1">
        <v>15507.7</v>
      </c>
      <c r="H86" s="1">
        <v>79398.3</v>
      </c>
      <c r="I86" s="1">
        <v>170180.4</v>
      </c>
      <c r="K86" s="1">
        <v>16223.2</v>
      </c>
      <c r="L86" s="1">
        <v>34760.800000000003</v>
      </c>
      <c r="M86" s="1">
        <v>6602.9</v>
      </c>
      <c r="N86" s="1">
        <v>31505.1</v>
      </c>
      <c r="O86" s="1">
        <v>26987.4</v>
      </c>
      <c r="P86" s="1">
        <v>113819.2</v>
      </c>
      <c r="Q86" s="1">
        <v>-2105.3000000000002</v>
      </c>
      <c r="S86" s="1">
        <v>-9333.5</v>
      </c>
      <c r="T86" s="1">
        <v>80619.899999999994</v>
      </c>
      <c r="U86" s="1">
        <v>68195.199999999997</v>
      </c>
      <c r="V86" s="1">
        <v>12424.8</v>
      </c>
      <c r="W86" s="1">
        <v>89953.4</v>
      </c>
      <c r="X86" s="1">
        <v>75167.899999999994</v>
      </c>
      <c r="Y86" s="1">
        <v>14785.5</v>
      </c>
    </row>
    <row r="87" spans="1:25" x14ac:dyDescent="0.15">
      <c r="A87" t="s">
        <v>3</v>
      </c>
      <c r="B87" s="1">
        <v>290517.7</v>
      </c>
      <c r="C87" s="1">
        <v>1806</v>
      </c>
      <c r="D87" s="1">
        <v>1257.5</v>
      </c>
      <c r="E87" s="1">
        <v>289969.2</v>
      </c>
      <c r="F87" s="1">
        <v>23907.200000000001</v>
      </c>
      <c r="G87" s="1">
        <v>15629.5</v>
      </c>
      <c r="H87" s="1">
        <v>79911.899999999994</v>
      </c>
      <c r="I87" s="1">
        <v>170520.6</v>
      </c>
      <c r="K87" s="1">
        <v>16981.7</v>
      </c>
      <c r="L87" s="1">
        <v>36376.199999999997</v>
      </c>
      <c r="M87" s="1">
        <v>7060.3</v>
      </c>
      <c r="N87" s="1">
        <v>32156.1</v>
      </c>
      <c r="O87" s="1">
        <v>27206.5</v>
      </c>
      <c r="P87" s="1">
        <v>118610.6</v>
      </c>
      <c r="Q87" s="1">
        <v>-1018</v>
      </c>
      <c r="S87" s="1">
        <v>-11547.2</v>
      </c>
      <c r="T87" s="1">
        <v>81853.7</v>
      </c>
      <c r="U87" s="1">
        <v>69374.399999999994</v>
      </c>
      <c r="V87" s="1">
        <v>12479.3</v>
      </c>
      <c r="W87" s="1">
        <v>93400.9</v>
      </c>
      <c r="X87" s="1">
        <v>78165.100000000006</v>
      </c>
      <c r="Y87" s="1">
        <v>15235.8</v>
      </c>
    </row>
    <row r="88" spans="1:25" x14ac:dyDescent="0.15">
      <c r="A88" t="s">
        <v>2</v>
      </c>
      <c r="B88" s="1">
        <v>291245.90000000002</v>
      </c>
      <c r="C88" s="1">
        <v>1831</v>
      </c>
      <c r="D88" s="1">
        <v>1388.9</v>
      </c>
      <c r="E88" s="1">
        <v>290803.8</v>
      </c>
      <c r="F88" s="1">
        <v>24907.7</v>
      </c>
      <c r="G88" s="1">
        <v>15782.7</v>
      </c>
      <c r="H88" s="1">
        <v>79894.899999999994</v>
      </c>
      <c r="I88" s="1">
        <v>170218.4</v>
      </c>
      <c r="K88" s="1">
        <v>17754.400000000001</v>
      </c>
      <c r="L88" s="1">
        <v>37011</v>
      </c>
      <c r="M88" s="1">
        <v>7338.8</v>
      </c>
      <c r="N88" s="1">
        <v>32806</v>
      </c>
      <c r="O88" s="1">
        <v>27347.7</v>
      </c>
      <c r="P88" s="1">
        <v>122264.9</v>
      </c>
      <c r="Q88">
        <v>51.2</v>
      </c>
      <c r="S88" s="1">
        <v>-16237.7</v>
      </c>
      <c r="T88" s="1">
        <v>81550.100000000006</v>
      </c>
      <c r="U88" s="1">
        <v>69145</v>
      </c>
      <c r="V88" s="1">
        <v>12405.1</v>
      </c>
      <c r="W88" s="1">
        <v>97787.8</v>
      </c>
      <c r="X88" s="1">
        <v>81826.100000000006</v>
      </c>
      <c r="Y88" s="1">
        <v>15961.7</v>
      </c>
    </row>
    <row r="89" spans="1:25" x14ac:dyDescent="0.15">
      <c r="A89" t="s">
        <v>1060</v>
      </c>
      <c r="B89" s="1">
        <v>299487.2</v>
      </c>
      <c r="C89" s="1">
        <v>1783</v>
      </c>
      <c r="D89" s="1">
        <v>1418</v>
      </c>
      <c r="E89" s="1">
        <v>299122.09999999998</v>
      </c>
      <c r="F89" s="1">
        <v>28814.799999999999</v>
      </c>
      <c r="G89" s="1">
        <v>16694.599999999999</v>
      </c>
      <c r="H89" s="1">
        <v>82292.399999999994</v>
      </c>
      <c r="I89" s="1">
        <v>171320.4</v>
      </c>
      <c r="K89" s="1">
        <v>18084.599999999999</v>
      </c>
      <c r="L89" s="1">
        <v>36639.800000000003</v>
      </c>
      <c r="M89" s="1">
        <v>7614</v>
      </c>
      <c r="N89" s="1">
        <v>34598.400000000001</v>
      </c>
      <c r="O89" s="1">
        <v>27584.799999999999</v>
      </c>
      <c r="P89" s="1">
        <v>121776.2</v>
      </c>
      <c r="Q89" s="1">
        <v>-2951.5</v>
      </c>
      <c r="S89" s="1">
        <v>-18184.5</v>
      </c>
      <c r="T89" s="1">
        <v>86585.4</v>
      </c>
      <c r="U89" s="1">
        <v>71810.5</v>
      </c>
      <c r="V89" s="1">
        <v>14774.9</v>
      </c>
      <c r="W89" s="1">
        <v>104769.9</v>
      </c>
      <c r="X89" s="1">
        <v>87370.8</v>
      </c>
      <c r="Y89" s="1">
        <v>17399.099999999999</v>
      </c>
    </row>
    <row r="90" spans="1:25" x14ac:dyDescent="0.15">
      <c r="A90" t="s">
        <v>4</v>
      </c>
      <c r="B90" s="1">
        <v>289410.40000000002</v>
      </c>
      <c r="C90" s="1">
        <v>1720.1</v>
      </c>
      <c r="D90" s="1">
        <v>1639.8</v>
      </c>
      <c r="E90" s="1">
        <v>289330.09999999998</v>
      </c>
      <c r="F90" s="1">
        <v>23860.2</v>
      </c>
      <c r="G90" s="1">
        <v>15330.2</v>
      </c>
      <c r="H90" s="1">
        <v>78905.7</v>
      </c>
      <c r="I90" s="1">
        <v>171234.1</v>
      </c>
      <c r="K90" s="1">
        <v>16994.8</v>
      </c>
      <c r="L90" s="1">
        <v>36477.5</v>
      </c>
      <c r="M90" s="1">
        <v>7373.3</v>
      </c>
      <c r="N90" s="1">
        <v>32975.5</v>
      </c>
      <c r="O90" s="1">
        <v>27845.4</v>
      </c>
      <c r="P90" s="1">
        <v>124162.6</v>
      </c>
      <c r="Q90" s="1">
        <v>2545</v>
      </c>
      <c r="S90" s="1">
        <v>-11452.5</v>
      </c>
      <c r="T90" s="1">
        <v>87377.9</v>
      </c>
      <c r="U90" s="1">
        <v>71578</v>
      </c>
      <c r="V90" s="1">
        <v>15799.8</v>
      </c>
      <c r="W90" s="1">
        <v>98830.399999999994</v>
      </c>
      <c r="X90" s="1">
        <v>80919.600000000006</v>
      </c>
      <c r="Y90" s="1">
        <v>17910.8</v>
      </c>
    </row>
    <row r="91" spans="1:25" x14ac:dyDescent="0.15">
      <c r="A91" t="s">
        <v>3</v>
      </c>
      <c r="B91" s="1">
        <v>290833.7</v>
      </c>
      <c r="C91" s="1">
        <v>1708.9</v>
      </c>
      <c r="D91" s="1">
        <v>1712.6</v>
      </c>
      <c r="E91" s="1">
        <v>290837.3</v>
      </c>
      <c r="F91" s="1">
        <v>23333.7</v>
      </c>
      <c r="G91" s="1">
        <v>15814.9</v>
      </c>
      <c r="H91" s="1">
        <v>80414.3</v>
      </c>
      <c r="I91" s="1">
        <v>171274.4</v>
      </c>
      <c r="K91" s="1">
        <v>15912.5</v>
      </c>
      <c r="L91" s="1">
        <v>37567.5</v>
      </c>
      <c r="M91" s="1">
        <v>7002.2</v>
      </c>
      <c r="N91" s="1">
        <v>33239.699999999997</v>
      </c>
      <c r="O91" s="1">
        <v>28454</v>
      </c>
      <c r="P91" s="1">
        <v>122191.2</v>
      </c>
      <c r="Q91">
        <v>154.30000000000001</v>
      </c>
      <c r="S91" s="1">
        <v>-11935.1</v>
      </c>
      <c r="T91" s="1">
        <v>90619.9</v>
      </c>
      <c r="U91" s="1">
        <v>74519.7</v>
      </c>
      <c r="V91" s="1">
        <v>16100.2</v>
      </c>
      <c r="W91" s="1">
        <v>102555</v>
      </c>
      <c r="X91" s="1">
        <v>83900.9</v>
      </c>
      <c r="Y91" s="1">
        <v>18654.099999999999</v>
      </c>
    </row>
    <row r="92" spans="1:25" x14ac:dyDescent="0.15">
      <c r="A92" t="s">
        <v>2</v>
      </c>
      <c r="B92" s="1">
        <v>292484.8</v>
      </c>
      <c r="C92" s="1">
        <v>1680.1</v>
      </c>
      <c r="D92" s="1">
        <v>2132</v>
      </c>
      <c r="E92" s="1">
        <v>292936.7</v>
      </c>
      <c r="F92" s="1">
        <v>23908</v>
      </c>
      <c r="G92" s="1">
        <v>16206.5</v>
      </c>
      <c r="H92" s="1">
        <v>80625.600000000006</v>
      </c>
      <c r="I92" s="1">
        <v>172196.6</v>
      </c>
      <c r="K92" s="1">
        <v>15942.5</v>
      </c>
      <c r="L92" s="1">
        <v>38368.800000000003</v>
      </c>
      <c r="M92" s="1">
        <v>6963.4</v>
      </c>
      <c r="N92" s="1">
        <v>32973.1</v>
      </c>
      <c r="O92" s="1">
        <v>28770.6</v>
      </c>
      <c r="P92" s="1">
        <v>122490.3</v>
      </c>
      <c r="Q92">
        <v>-574.20000000000005</v>
      </c>
      <c r="S92" s="1">
        <v>-8975</v>
      </c>
      <c r="T92" s="1">
        <v>95723.199999999997</v>
      </c>
      <c r="U92" s="1">
        <v>78166.399999999994</v>
      </c>
      <c r="V92" s="1">
        <v>17556.8</v>
      </c>
      <c r="W92" s="1">
        <v>104698.2</v>
      </c>
      <c r="X92" s="1">
        <v>85639.9</v>
      </c>
      <c r="Y92" s="1">
        <v>19058.3</v>
      </c>
    </row>
    <row r="93" spans="1:25" x14ac:dyDescent="0.15">
      <c r="A93" t="s">
        <v>1061</v>
      </c>
      <c r="B93" s="1">
        <v>293281</v>
      </c>
      <c r="C93" s="1">
        <v>1624.3</v>
      </c>
      <c r="D93" s="1">
        <v>2420</v>
      </c>
      <c r="E93" s="1">
        <v>294076.7</v>
      </c>
      <c r="F93" s="1">
        <v>24169</v>
      </c>
      <c r="G93" s="1">
        <v>16440.400000000001</v>
      </c>
      <c r="H93" s="1">
        <v>80333.8</v>
      </c>
      <c r="I93" s="1">
        <v>173133.5</v>
      </c>
      <c r="K93" s="1">
        <v>16399.5</v>
      </c>
      <c r="L93" s="1">
        <v>36930.400000000001</v>
      </c>
      <c r="M93" s="1">
        <v>7216.9</v>
      </c>
      <c r="N93" s="1">
        <v>34610.300000000003</v>
      </c>
      <c r="O93" s="1">
        <v>29297.1</v>
      </c>
      <c r="P93" s="1">
        <v>125777.2</v>
      </c>
      <c r="Q93" s="1">
        <v>1292.2</v>
      </c>
      <c r="S93" s="1">
        <v>-2671</v>
      </c>
      <c r="T93" s="1">
        <v>95113.9</v>
      </c>
      <c r="U93" s="1">
        <v>77767</v>
      </c>
      <c r="V93" s="1">
        <v>17346.900000000001</v>
      </c>
      <c r="W93" s="1">
        <v>97784.9</v>
      </c>
      <c r="X93" s="1">
        <v>78329.8</v>
      </c>
      <c r="Y93" s="1">
        <v>19455.099999999999</v>
      </c>
    </row>
    <row r="94" spans="1:25" x14ac:dyDescent="0.15">
      <c r="A94" t="s">
        <v>4</v>
      </c>
      <c r="B94" s="1">
        <v>292402.2</v>
      </c>
      <c r="C94" s="1">
        <v>1629.2</v>
      </c>
      <c r="D94" s="1">
        <v>2651.3</v>
      </c>
      <c r="E94" s="1">
        <v>293424.3</v>
      </c>
      <c r="F94" s="1">
        <v>23275.8</v>
      </c>
      <c r="G94" s="1">
        <v>15985.7</v>
      </c>
      <c r="H94" s="1">
        <v>80109.100000000006</v>
      </c>
      <c r="I94" s="1">
        <v>174053.6</v>
      </c>
      <c r="K94" s="1">
        <v>16555.8</v>
      </c>
      <c r="L94" s="1">
        <v>37668.1</v>
      </c>
      <c r="M94" s="1">
        <v>7190.2</v>
      </c>
      <c r="N94" s="1">
        <v>33046.699999999997</v>
      </c>
      <c r="O94" s="1">
        <v>29367.9</v>
      </c>
      <c r="P94" s="1">
        <v>127949.7</v>
      </c>
      <c r="Q94" s="1">
        <v>3893.8</v>
      </c>
      <c r="S94" s="1">
        <v>-2793.7</v>
      </c>
      <c r="T94" s="1">
        <v>92927.9</v>
      </c>
      <c r="U94" s="1">
        <v>74793.399999999994</v>
      </c>
      <c r="V94" s="1">
        <v>18134.5</v>
      </c>
      <c r="W94" s="1">
        <v>95721.600000000006</v>
      </c>
      <c r="X94" s="1">
        <v>76032.600000000006</v>
      </c>
      <c r="Y94" s="1">
        <v>19689</v>
      </c>
    </row>
    <row r="95" spans="1:25" x14ac:dyDescent="0.15">
      <c r="A95" t="s">
        <v>3</v>
      </c>
      <c r="B95" s="1">
        <v>294037.5</v>
      </c>
      <c r="C95" s="1">
        <v>1630.4</v>
      </c>
      <c r="D95" s="1">
        <v>2830.6</v>
      </c>
      <c r="E95" s="1">
        <v>295237.59999999998</v>
      </c>
      <c r="F95" s="1">
        <v>24293</v>
      </c>
      <c r="G95" s="1">
        <v>16730.7</v>
      </c>
      <c r="H95" s="1">
        <v>79958.899999999994</v>
      </c>
      <c r="I95" s="1">
        <v>174255.1</v>
      </c>
      <c r="K95" s="1">
        <v>16871.599999999999</v>
      </c>
      <c r="L95" s="1">
        <v>38488.1</v>
      </c>
      <c r="M95" s="1">
        <v>7238.2</v>
      </c>
      <c r="N95" s="1">
        <v>32749.1</v>
      </c>
      <c r="O95" s="1">
        <v>29423.4</v>
      </c>
      <c r="P95" s="1">
        <v>126829.1</v>
      </c>
      <c r="Q95" s="1">
        <v>2337</v>
      </c>
      <c r="S95" s="1">
        <v>-1883.6</v>
      </c>
      <c r="T95" s="1">
        <v>95203.6</v>
      </c>
      <c r="U95" s="1">
        <v>76339.8</v>
      </c>
      <c r="V95" s="1">
        <v>18863.8</v>
      </c>
      <c r="W95" s="1">
        <v>97087.2</v>
      </c>
      <c r="X95" s="1">
        <v>77621.100000000006</v>
      </c>
      <c r="Y95" s="1">
        <v>19466.099999999999</v>
      </c>
    </row>
    <row r="96" spans="1:25" x14ac:dyDescent="0.15">
      <c r="A96" t="s">
        <v>2</v>
      </c>
      <c r="B96" s="1">
        <v>292068.7</v>
      </c>
      <c r="C96" s="1">
        <v>1648</v>
      </c>
      <c r="D96" s="1">
        <v>2981.7</v>
      </c>
      <c r="E96" s="1">
        <v>293402.40000000002</v>
      </c>
      <c r="F96" s="1">
        <v>23226</v>
      </c>
      <c r="G96" s="1">
        <v>15974.1</v>
      </c>
      <c r="H96" s="1">
        <v>79552.100000000006</v>
      </c>
      <c r="I96" s="1">
        <v>174650.2</v>
      </c>
      <c r="K96" s="1">
        <v>16765.599999999999</v>
      </c>
      <c r="L96" s="1">
        <v>37381.5</v>
      </c>
      <c r="M96" s="1">
        <v>7322.2</v>
      </c>
      <c r="N96" s="1">
        <v>32558.799999999999</v>
      </c>
      <c r="O96" s="1">
        <v>29744.9</v>
      </c>
      <c r="P96" s="1">
        <v>126431</v>
      </c>
      <c r="Q96" s="1">
        <v>2668.8</v>
      </c>
      <c r="S96" s="1">
        <v>-1481.7</v>
      </c>
      <c r="T96" s="1">
        <v>91040.4</v>
      </c>
      <c r="U96" s="1">
        <v>72258.3</v>
      </c>
      <c r="V96" s="1">
        <v>18782.099999999999</v>
      </c>
      <c r="W96" s="1">
        <v>92522.1</v>
      </c>
      <c r="X96" s="1">
        <v>72626.600000000006</v>
      </c>
      <c r="Y96" s="1">
        <v>19895.599999999999</v>
      </c>
    </row>
    <row r="97" spans="1:25" x14ac:dyDescent="0.15">
      <c r="A97" t="s">
        <v>1062</v>
      </c>
      <c r="B97" s="1">
        <v>291726.5</v>
      </c>
      <c r="C97" s="1">
        <v>1638.4</v>
      </c>
      <c r="D97" s="1">
        <v>3146.3</v>
      </c>
      <c r="E97" s="1">
        <v>293234.40000000002</v>
      </c>
      <c r="F97" s="1">
        <v>23960.7</v>
      </c>
      <c r="G97" s="1">
        <v>15739.7</v>
      </c>
      <c r="H97" s="1">
        <v>78977.100000000006</v>
      </c>
      <c r="I97" s="1">
        <v>174556.79999999999</v>
      </c>
      <c r="K97" s="1">
        <v>16764</v>
      </c>
      <c r="L97" s="1">
        <v>38070.400000000001</v>
      </c>
      <c r="M97" s="1">
        <v>7069</v>
      </c>
      <c r="N97" s="1">
        <v>31653.9</v>
      </c>
      <c r="O97" s="1">
        <v>29699.7</v>
      </c>
      <c r="P97" s="1">
        <v>124398.3</v>
      </c>
      <c r="Q97" s="1">
        <v>1153.9000000000001</v>
      </c>
      <c r="S97" s="1">
        <v>4409.2</v>
      </c>
      <c r="T97" s="1">
        <v>87442</v>
      </c>
      <c r="U97" s="1">
        <v>69091.899999999994</v>
      </c>
      <c r="V97" s="1">
        <v>18350.099999999999</v>
      </c>
      <c r="W97" s="1">
        <v>83032.7</v>
      </c>
      <c r="X97" s="1">
        <v>65119.9</v>
      </c>
      <c r="Y97" s="1">
        <v>17912.8</v>
      </c>
    </row>
    <row r="98" spans="1:25" x14ac:dyDescent="0.15">
      <c r="A98" t="s">
        <v>4</v>
      </c>
      <c r="B98" s="1">
        <v>291834.59999999998</v>
      </c>
      <c r="C98" s="1">
        <v>1691.7</v>
      </c>
      <c r="D98" s="1">
        <v>2837.7</v>
      </c>
      <c r="E98" s="1">
        <v>292980.7</v>
      </c>
      <c r="F98" s="1">
        <v>24315.4</v>
      </c>
      <c r="G98" s="1">
        <v>15530</v>
      </c>
      <c r="H98" s="1">
        <v>78557.8</v>
      </c>
      <c r="I98" s="1">
        <v>174577.6</v>
      </c>
      <c r="K98" s="1">
        <v>17169.400000000001</v>
      </c>
      <c r="L98" s="1">
        <v>37973.699999999997</v>
      </c>
      <c r="M98" s="1">
        <v>7585.9</v>
      </c>
      <c r="N98" s="1">
        <v>31481.8</v>
      </c>
      <c r="O98" s="1">
        <v>29756.1</v>
      </c>
      <c r="P98" s="1">
        <v>126932</v>
      </c>
      <c r="Q98" s="1">
        <v>2656.4</v>
      </c>
      <c r="S98" s="1">
        <v>4791.8</v>
      </c>
      <c r="T98" s="1">
        <v>84757</v>
      </c>
      <c r="U98" s="1">
        <v>67256.5</v>
      </c>
      <c r="V98" s="1">
        <v>17500.5</v>
      </c>
      <c r="W98" s="1">
        <v>79965.2</v>
      </c>
      <c r="X98" s="1">
        <v>61801.5</v>
      </c>
      <c r="Y98" s="1">
        <v>18163.599999999999</v>
      </c>
    </row>
    <row r="99" spans="1:25" x14ac:dyDescent="0.15">
      <c r="A99" t="s">
        <v>3</v>
      </c>
      <c r="B99" s="1">
        <v>292631.2</v>
      </c>
      <c r="C99" s="1">
        <v>1713.2</v>
      </c>
      <c r="D99" s="1">
        <v>3156.2</v>
      </c>
      <c r="E99" s="1">
        <v>294074.2</v>
      </c>
      <c r="F99" s="1">
        <v>24855.5</v>
      </c>
      <c r="G99" s="1">
        <v>15397</v>
      </c>
      <c r="H99" s="1">
        <v>78452.800000000003</v>
      </c>
      <c r="I99" s="1">
        <v>175368.8</v>
      </c>
      <c r="K99" s="1">
        <v>17604.7</v>
      </c>
      <c r="L99" s="1">
        <v>38123.199999999997</v>
      </c>
      <c r="M99" s="1">
        <v>7791.6</v>
      </c>
      <c r="N99" s="1">
        <v>31126.7</v>
      </c>
      <c r="O99" s="1">
        <v>29875.7</v>
      </c>
      <c r="P99" s="1">
        <v>124842.4</v>
      </c>
      <c r="Q99">
        <v>684.5</v>
      </c>
      <c r="S99" s="1">
        <v>5639.9</v>
      </c>
      <c r="T99" s="1">
        <v>85011.7</v>
      </c>
      <c r="U99" s="1">
        <v>68020.7</v>
      </c>
      <c r="V99" s="1">
        <v>16991</v>
      </c>
      <c r="W99" s="1">
        <v>79371.8</v>
      </c>
      <c r="X99" s="1">
        <v>61620</v>
      </c>
      <c r="Y99" s="1">
        <v>17751.7</v>
      </c>
    </row>
    <row r="100" spans="1:25" x14ac:dyDescent="0.15">
      <c r="A100" t="s">
        <v>2</v>
      </c>
      <c r="B100" s="1">
        <v>294217.90000000002</v>
      </c>
      <c r="C100" s="1">
        <v>1738.1</v>
      </c>
      <c r="D100" s="1">
        <v>3080.1</v>
      </c>
      <c r="E100" s="1">
        <v>295559.90000000002</v>
      </c>
      <c r="F100" s="1">
        <v>25214</v>
      </c>
      <c r="G100" s="1">
        <v>15286.9</v>
      </c>
      <c r="H100" s="1">
        <v>79188.899999999994</v>
      </c>
      <c r="I100" s="1">
        <v>175870.1</v>
      </c>
      <c r="K100" s="1">
        <v>17695.400000000001</v>
      </c>
      <c r="L100" s="1">
        <v>38456.300000000003</v>
      </c>
      <c r="M100" s="1">
        <v>7930</v>
      </c>
      <c r="N100" s="1">
        <v>31459.200000000001</v>
      </c>
      <c r="O100" s="1">
        <v>29949.7</v>
      </c>
      <c r="P100" s="1">
        <v>125358.7</v>
      </c>
      <c r="Q100">
        <v>-257.3</v>
      </c>
      <c r="S100" s="1">
        <v>5962.4</v>
      </c>
      <c r="T100" s="1">
        <v>89639.5</v>
      </c>
      <c r="U100" s="1">
        <v>71469.5</v>
      </c>
      <c r="V100" s="1">
        <v>18170.099999999999</v>
      </c>
      <c r="W100" s="1">
        <v>83677.100000000006</v>
      </c>
      <c r="X100" s="1">
        <v>65126.9</v>
      </c>
      <c r="Y100" s="1">
        <v>18550.2</v>
      </c>
    </row>
    <row r="101" spans="1:25" x14ac:dyDescent="0.15">
      <c r="A101" t="s">
        <v>1231</v>
      </c>
      <c r="B101" s="1">
        <v>294722.40000000002</v>
      </c>
      <c r="C101" s="1">
        <v>1790.9</v>
      </c>
      <c r="D101" s="1">
        <v>3310.2</v>
      </c>
      <c r="E101" s="1">
        <v>296241.7</v>
      </c>
      <c r="F101" s="1">
        <v>25354.7</v>
      </c>
      <c r="G101" s="1">
        <v>15744.4</v>
      </c>
      <c r="H101" s="1">
        <v>78667.8</v>
      </c>
      <c r="I101" s="1">
        <v>176474.7</v>
      </c>
      <c r="K101" s="1">
        <v>17945.3</v>
      </c>
      <c r="L101" s="1">
        <v>39117.300000000003</v>
      </c>
      <c r="M101" s="1">
        <v>8042</v>
      </c>
      <c r="N101" s="1">
        <v>31809.4</v>
      </c>
      <c r="O101" s="1">
        <v>29995.1</v>
      </c>
      <c r="P101" s="1">
        <v>125553.1</v>
      </c>
      <c r="Q101" s="1">
        <v>-1367.2</v>
      </c>
      <c r="S101" s="1">
        <v>4610.7</v>
      </c>
      <c r="T101" s="1">
        <v>94603.199999999997</v>
      </c>
      <c r="U101" s="1">
        <v>75798.3</v>
      </c>
      <c r="V101" s="1">
        <v>18804.900000000001</v>
      </c>
      <c r="W101" s="1">
        <v>89992.5</v>
      </c>
      <c r="X101" s="1">
        <v>70910.100000000006</v>
      </c>
      <c r="Y101" s="1">
        <v>19082.400000000001</v>
      </c>
    </row>
    <row r="102" spans="1:25" x14ac:dyDescent="0.15">
      <c r="A102" t="s">
        <v>4</v>
      </c>
      <c r="B102" s="1">
        <v>296926.3</v>
      </c>
      <c r="C102" s="1">
        <v>1843.6</v>
      </c>
      <c r="D102" s="1">
        <v>3345.7</v>
      </c>
      <c r="E102" s="1">
        <v>298428.40000000002</v>
      </c>
      <c r="F102" s="1">
        <v>25879.4</v>
      </c>
      <c r="G102" s="1">
        <v>15350</v>
      </c>
      <c r="H102" s="1">
        <v>80016.899999999994</v>
      </c>
      <c r="I102" s="1">
        <v>177182</v>
      </c>
      <c r="K102" s="1">
        <v>18186.8</v>
      </c>
      <c r="L102" s="1">
        <v>40388.1</v>
      </c>
      <c r="M102" s="1">
        <v>7939.7</v>
      </c>
      <c r="N102" s="1">
        <v>32047.8</v>
      </c>
      <c r="O102" s="1">
        <v>30419.5</v>
      </c>
      <c r="P102" s="1">
        <v>128037.5</v>
      </c>
      <c r="Q102" s="1">
        <v>-1402.7</v>
      </c>
      <c r="S102" s="1">
        <v>3401.3</v>
      </c>
      <c r="T102" s="1">
        <v>93549.7</v>
      </c>
      <c r="U102" s="1">
        <v>74302.100000000006</v>
      </c>
      <c r="V102" s="1">
        <v>19247.599999999999</v>
      </c>
      <c r="W102" s="1">
        <v>90148.3</v>
      </c>
      <c r="X102" s="1">
        <v>70921.7</v>
      </c>
      <c r="Y102" s="1">
        <v>19226.599999999999</v>
      </c>
    </row>
    <row r="103" spans="1:25" x14ac:dyDescent="0.15">
      <c r="A103" t="s">
        <v>84</v>
      </c>
    </row>
  </sheetData>
  <phoneticPr fontId="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103"/>
  <sheetViews>
    <sheetView zoomScale="85" zoomScaleNormal="85" workbookViewId="0">
      <pane xSplit="1" ySplit="8" topLeftCell="B73" activePane="bottomRight" state="frozen"/>
      <selection activeCell="B103" sqref="B102:B103"/>
      <selection pane="topRight" activeCell="B103" sqref="B102:B103"/>
      <selection pane="bottomLeft" activeCell="B103" sqref="B102:B103"/>
      <selection pane="bottomRight" sqref="A1:XFD1048576"/>
    </sheetView>
  </sheetViews>
  <sheetFormatPr defaultRowHeight="13.5" x14ac:dyDescent="0.15"/>
  <sheetData>
    <row r="1" spans="1:25" x14ac:dyDescent="0.15">
      <c r="A1" t="s">
        <v>78</v>
      </c>
      <c r="Y1" t="s">
        <v>1120</v>
      </c>
    </row>
    <row r="2" spans="1:25" x14ac:dyDescent="0.15">
      <c r="A2" t="s">
        <v>1121</v>
      </c>
      <c r="Y2" t="s">
        <v>1122</v>
      </c>
    </row>
    <row r="3" spans="1:25" x14ac:dyDescent="0.15">
      <c r="B3" t="s">
        <v>112</v>
      </c>
      <c r="K3" t="s">
        <v>1169</v>
      </c>
      <c r="P3" t="s">
        <v>1170</v>
      </c>
      <c r="S3" t="s">
        <v>57</v>
      </c>
    </row>
    <row r="4" spans="1:25" x14ac:dyDescent="0.15">
      <c r="C4" t="s">
        <v>111</v>
      </c>
      <c r="D4" t="s">
        <v>110</v>
      </c>
      <c r="E4" t="s">
        <v>109</v>
      </c>
      <c r="K4" t="s">
        <v>1171</v>
      </c>
      <c r="L4" t="s">
        <v>1172</v>
      </c>
      <c r="M4" t="s">
        <v>1173</v>
      </c>
      <c r="N4" t="s">
        <v>1174</v>
      </c>
      <c r="O4" t="s">
        <v>1175</v>
      </c>
      <c r="Q4" t="s">
        <v>1176</v>
      </c>
      <c r="S4" t="s">
        <v>108</v>
      </c>
      <c r="T4" t="s">
        <v>107</v>
      </c>
      <c r="W4" t="s">
        <v>106</v>
      </c>
    </row>
    <row r="5" spans="1:25" x14ac:dyDescent="0.15">
      <c r="F5" t="s">
        <v>105</v>
      </c>
      <c r="G5" t="s">
        <v>104</v>
      </c>
      <c r="H5" t="s">
        <v>103</v>
      </c>
      <c r="I5" t="s">
        <v>102</v>
      </c>
      <c r="U5" t="s">
        <v>100</v>
      </c>
      <c r="V5" t="s">
        <v>101</v>
      </c>
      <c r="X5" t="s">
        <v>100</v>
      </c>
      <c r="Y5" t="s">
        <v>99</v>
      </c>
    </row>
    <row r="6" spans="1:25" x14ac:dyDescent="0.15">
      <c r="B6" t="s">
        <v>98</v>
      </c>
      <c r="C6" t="s">
        <v>97</v>
      </c>
      <c r="D6" t="s">
        <v>96</v>
      </c>
      <c r="E6" t="s">
        <v>95</v>
      </c>
      <c r="F6" t="s">
        <v>94</v>
      </c>
      <c r="G6" t="s">
        <v>93</v>
      </c>
      <c r="H6" t="s">
        <v>92</v>
      </c>
      <c r="I6" t="s">
        <v>91</v>
      </c>
      <c r="K6" t="s">
        <v>1177</v>
      </c>
      <c r="P6" t="s">
        <v>1178</v>
      </c>
      <c r="Q6" t="s">
        <v>1179</v>
      </c>
      <c r="S6" t="s">
        <v>39</v>
      </c>
    </row>
    <row r="7" spans="1:25" x14ac:dyDescent="0.15">
      <c r="K7" t="s">
        <v>1180</v>
      </c>
      <c r="L7" t="s">
        <v>1181</v>
      </c>
      <c r="M7" t="s">
        <v>1182</v>
      </c>
      <c r="N7" t="s">
        <v>1183</v>
      </c>
      <c r="O7" t="s">
        <v>1184</v>
      </c>
      <c r="S7" t="s">
        <v>90</v>
      </c>
      <c r="T7" t="s">
        <v>89</v>
      </c>
      <c r="W7" t="s">
        <v>88</v>
      </c>
    </row>
    <row r="8" spans="1:25" x14ac:dyDescent="0.15">
      <c r="U8" t="s">
        <v>86</v>
      </c>
      <c r="V8" t="s">
        <v>87</v>
      </c>
      <c r="X8" t="s">
        <v>86</v>
      </c>
      <c r="Y8" t="s">
        <v>85</v>
      </c>
    </row>
    <row r="9" spans="1:25" x14ac:dyDescent="0.15">
      <c r="A9" t="s">
        <v>22</v>
      </c>
      <c r="B9" s="1">
        <v>239049.9</v>
      </c>
      <c r="C9" s="1">
        <v>3853</v>
      </c>
      <c r="D9">
        <v>262.3</v>
      </c>
      <c r="E9" s="1">
        <v>235760.5</v>
      </c>
      <c r="F9" s="1">
        <v>6929.5</v>
      </c>
      <c r="G9" s="1">
        <v>19971.3</v>
      </c>
      <c r="H9" s="1">
        <v>76350.5</v>
      </c>
      <c r="I9" s="1">
        <v>142657.79999999999</v>
      </c>
      <c r="K9" s="1">
        <v>26362.9</v>
      </c>
      <c r="L9" s="1">
        <v>60026.400000000001</v>
      </c>
      <c r="M9" s="1">
        <v>6435.2</v>
      </c>
      <c r="N9" s="1">
        <v>22809.599999999999</v>
      </c>
      <c r="O9" s="1">
        <v>17577.400000000001</v>
      </c>
      <c r="P9" s="1">
        <v>130161.1</v>
      </c>
      <c r="Q9" s="1">
        <v>3428.5</v>
      </c>
      <c r="S9" s="1">
        <v>-9150.2000000000007</v>
      </c>
      <c r="T9" s="1">
        <v>33923.4</v>
      </c>
      <c r="U9" s="1">
        <v>28753.599999999999</v>
      </c>
      <c r="V9" s="1">
        <v>5251.1</v>
      </c>
      <c r="W9" s="1">
        <v>43073.599999999999</v>
      </c>
      <c r="X9" s="1">
        <v>29535.599999999999</v>
      </c>
      <c r="Y9" s="1">
        <v>12516.7</v>
      </c>
    </row>
    <row r="10" spans="1:25" x14ac:dyDescent="0.15">
      <c r="A10" t="s">
        <v>4</v>
      </c>
      <c r="B10" s="1">
        <v>238591.4</v>
      </c>
      <c r="C10" s="1">
        <v>3853.8</v>
      </c>
      <c r="D10">
        <v>262.7</v>
      </c>
      <c r="E10" s="1">
        <v>235304.2</v>
      </c>
      <c r="F10" s="1">
        <v>7161.8</v>
      </c>
      <c r="G10" s="1">
        <v>20331.599999999999</v>
      </c>
      <c r="H10" s="1">
        <v>76353.100000000006</v>
      </c>
      <c r="I10" s="1">
        <v>141019.29999999999</v>
      </c>
      <c r="K10" s="1">
        <v>27367.9</v>
      </c>
      <c r="L10" s="1">
        <v>59537.3</v>
      </c>
      <c r="M10" s="1">
        <v>6395.4</v>
      </c>
      <c r="N10" s="1">
        <v>23434.1</v>
      </c>
      <c r="O10" s="1">
        <v>17619.2</v>
      </c>
      <c r="P10" s="1">
        <v>126100.9</v>
      </c>
      <c r="Q10" s="1">
        <v>-2269</v>
      </c>
      <c r="S10" s="1">
        <v>-9661</v>
      </c>
      <c r="T10" s="1">
        <v>34107.300000000003</v>
      </c>
      <c r="U10" s="1">
        <v>28859.200000000001</v>
      </c>
      <c r="V10" s="1">
        <v>5339.3</v>
      </c>
      <c r="W10" s="1">
        <v>43768.3</v>
      </c>
      <c r="X10" s="1">
        <v>30222.9</v>
      </c>
      <c r="Y10" s="1">
        <v>12530</v>
      </c>
    </row>
    <row r="11" spans="1:25" x14ac:dyDescent="0.15">
      <c r="A11" t="s">
        <v>3</v>
      </c>
      <c r="B11" s="1">
        <v>242143.6</v>
      </c>
      <c r="C11" s="1">
        <v>3806.5</v>
      </c>
      <c r="D11">
        <v>219.9</v>
      </c>
      <c r="E11" s="1">
        <v>238827.4</v>
      </c>
      <c r="F11" s="1">
        <v>7708.3</v>
      </c>
      <c r="G11" s="1">
        <v>20005.7</v>
      </c>
      <c r="H11" s="1">
        <v>77081.399999999994</v>
      </c>
      <c r="I11" s="1">
        <v>142900.29999999999</v>
      </c>
      <c r="K11" s="1">
        <v>29786.3</v>
      </c>
      <c r="L11" s="1">
        <v>56200.800000000003</v>
      </c>
      <c r="M11" s="1">
        <v>6609.2</v>
      </c>
      <c r="N11" s="1">
        <v>23597.7</v>
      </c>
      <c r="O11" s="1">
        <v>17889.3</v>
      </c>
      <c r="P11" s="1">
        <v>129241.3</v>
      </c>
      <c r="Q11">
        <v>587.6</v>
      </c>
      <c r="S11" s="1">
        <v>-10343.700000000001</v>
      </c>
      <c r="T11" s="1">
        <v>34735.599999999999</v>
      </c>
      <c r="U11" s="1">
        <v>29671.3</v>
      </c>
      <c r="V11" s="1">
        <v>5102.8999999999996</v>
      </c>
      <c r="W11" s="1">
        <v>45079.3</v>
      </c>
      <c r="X11" s="1">
        <v>31434</v>
      </c>
      <c r="Y11" s="1">
        <v>12631.8</v>
      </c>
    </row>
    <row r="12" spans="1:25" x14ac:dyDescent="0.15">
      <c r="A12" t="s">
        <v>2</v>
      </c>
      <c r="B12" s="1">
        <v>241315.1</v>
      </c>
      <c r="C12" s="1">
        <v>3751.5</v>
      </c>
      <c r="D12">
        <v>214.1</v>
      </c>
      <c r="E12" s="1">
        <v>238031</v>
      </c>
      <c r="F12" s="1">
        <v>7721.8</v>
      </c>
      <c r="G12" s="1">
        <v>19895.8</v>
      </c>
      <c r="H12" s="1">
        <v>76756.7</v>
      </c>
      <c r="I12" s="1">
        <v>142419</v>
      </c>
      <c r="K12" s="1">
        <v>28547.9</v>
      </c>
      <c r="L12" s="1">
        <v>55338.2</v>
      </c>
      <c r="M12" s="1">
        <v>6564.2</v>
      </c>
      <c r="N12" s="1">
        <v>24401.7</v>
      </c>
      <c r="O12" s="1">
        <v>18035.2</v>
      </c>
      <c r="P12" s="1">
        <v>127504.5</v>
      </c>
      <c r="Q12">
        <v>-766</v>
      </c>
      <c r="S12" s="1">
        <v>-10601</v>
      </c>
      <c r="T12" s="1">
        <v>34897.699999999997</v>
      </c>
      <c r="U12" s="1">
        <v>29911.5</v>
      </c>
      <c r="V12" s="1">
        <v>5004.7</v>
      </c>
      <c r="W12" s="1">
        <v>45498.7</v>
      </c>
      <c r="X12" s="1">
        <v>32369</v>
      </c>
      <c r="Y12" s="1">
        <v>12174.7</v>
      </c>
    </row>
    <row r="13" spans="1:25" x14ac:dyDescent="0.15">
      <c r="A13" t="s">
        <v>21</v>
      </c>
      <c r="B13" s="1">
        <v>242841.8</v>
      </c>
      <c r="C13" s="1">
        <v>3964.5</v>
      </c>
      <c r="D13">
        <v>182.3</v>
      </c>
      <c r="E13" s="1">
        <v>239391.1</v>
      </c>
      <c r="F13" s="1">
        <v>8125.1</v>
      </c>
      <c r="G13" s="1">
        <v>20319.099999999999</v>
      </c>
      <c r="H13" s="1">
        <v>77663.8</v>
      </c>
      <c r="I13" s="1">
        <v>141312.29999999999</v>
      </c>
      <c r="K13" s="1">
        <v>27563.5</v>
      </c>
      <c r="L13" s="1">
        <v>55808.4</v>
      </c>
      <c r="M13" s="1">
        <v>6745.6</v>
      </c>
      <c r="N13" s="1">
        <v>24538.400000000001</v>
      </c>
      <c r="O13" s="1">
        <v>17621.2</v>
      </c>
      <c r="P13" s="1">
        <v>129635.8</v>
      </c>
      <c r="Q13" s="1">
        <v>2272.4</v>
      </c>
      <c r="S13" s="1">
        <v>-11786.9</v>
      </c>
      <c r="T13" s="1">
        <v>35325.1</v>
      </c>
      <c r="U13" s="1">
        <v>30367.1</v>
      </c>
      <c r="V13" s="1">
        <v>4958.7</v>
      </c>
      <c r="W13" s="1">
        <v>47112</v>
      </c>
      <c r="X13" s="1">
        <v>33087.9</v>
      </c>
      <c r="Y13" s="1">
        <v>12989.9</v>
      </c>
    </row>
    <row r="14" spans="1:25" x14ac:dyDescent="0.15">
      <c r="A14" t="s">
        <v>4</v>
      </c>
      <c r="B14" s="1">
        <v>245698.5</v>
      </c>
      <c r="C14" s="1">
        <v>4359</v>
      </c>
      <c r="D14">
        <v>171.6</v>
      </c>
      <c r="E14" s="1">
        <v>241984</v>
      </c>
      <c r="F14" s="1">
        <v>8661</v>
      </c>
      <c r="G14" s="1">
        <v>20391.5</v>
      </c>
      <c r="H14" s="1">
        <v>78316</v>
      </c>
      <c r="I14" s="1">
        <v>141811.79999999999</v>
      </c>
      <c r="K14" s="1">
        <v>26951.1</v>
      </c>
      <c r="L14" s="1">
        <v>56026</v>
      </c>
      <c r="M14" s="1">
        <v>7117.7</v>
      </c>
      <c r="N14" s="1">
        <v>26756.1</v>
      </c>
      <c r="O14" s="1">
        <v>18374.3</v>
      </c>
      <c r="P14" s="1">
        <v>132292</v>
      </c>
      <c r="Q14" s="1">
        <v>1273.8</v>
      </c>
      <c r="S14" s="1">
        <v>-12579.8</v>
      </c>
      <c r="T14" s="1">
        <v>35877</v>
      </c>
      <c r="U14" s="1">
        <v>30970.3</v>
      </c>
      <c r="V14" s="1">
        <v>4882.8999999999996</v>
      </c>
      <c r="W14" s="1">
        <v>48456.7</v>
      </c>
      <c r="X14" s="1">
        <v>34771.699999999997</v>
      </c>
      <c r="Y14" s="1">
        <v>12699.5</v>
      </c>
    </row>
    <row r="15" spans="1:25" x14ac:dyDescent="0.15">
      <c r="A15" t="s">
        <v>3</v>
      </c>
      <c r="B15" s="1">
        <v>247319.2</v>
      </c>
      <c r="C15" s="1">
        <v>4440.7</v>
      </c>
      <c r="D15">
        <v>211</v>
      </c>
      <c r="E15" s="1">
        <v>243584</v>
      </c>
      <c r="F15" s="1">
        <v>8591.9</v>
      </c>
      <c r="G15" s="1">
        <v>20887.400000000001</v>
      </c>
      <c r="H15" s="1">
        <v>78867</v>
      </c>
      <c r="I15" s="1">
        <v>142692.1</v>
      </c>
      <c r="K15" s="1">
        <v>26277</v>
      </c>
      <c r="L15" s="1">
        <v>60088</v>
      </c>
      <c r="M15" s="1">
        <v>6667.9</v>
      </c>
      <c r="N15" s="1">
        <v>27211.4</v>
      </c>
      <c r="O15" s="1">
        <v>18489.2</v>
      </c>
      <c r="P15" s="1">
        <v>136746.9</v>
      </c>
      <c r="Q15" s="1">
        <v>2187.3000000000002</v>
      </c>
      <c r="S15" s="1">
        <v>-14937.4</v>
      </c>
      <c r="T15" s="1">
        <v>36199.300000000003</v>
      </c>
      <c r="U15" s="1">
        <v>30669.3</v>
      </c>
      <c r="V15" s="1">
        <v>5618.8</v>
      </c>
      <c r="W15" s="1">
        <v>51136.7</v>
      </c>
      <c r="X15" s="1">
        <v>36570.1</v>
      </c>
      <c r="Y15" s="1">
        <v>13513.5</v>
      </c>
    </row>
    <row r="16" spans="1:25" x14ac:dyDescent="0.15">
      <c r="A16" t="s">
        <v>2</v>
      </c>
      <c r="B16" s="1">
        <v>248939.2</v>
      </c>
      <c r="C16" s="1">
        <v>4454.2</v>
      </c>
      <c r="D16">
        <v>238.8</v>
      </c>
      <c r="E16" s="1">
        <v>245213.9</v>
      </c>
      <c r="F16" s="1">
        <v>8580.1</v>
      </c>
      <c r="G16" s="1">
        <v>20868.099999999999</v>
      </c>
      <c r="H16" s="1">
        <v>79422.2</v>
      </c>
      <c r="I16" s="1">
        <v>144012.1</v>
      </c>
      <c r="K16" s="1">
        <v>26868.400000000001</v>
      </c>
      <c r="L16" s="1">
        <v>59713.8</v>
      </c>
      <c r="M16" s="1">
        <v>6475.7</v>
      </c>
      <c r="N16" s="1">
        <v>28060</v>
      </c>
      <c r="O16" s="1">
        <v>18909.2</v>
      </c>
      <c r="P16" s="1">
        <v>137699.79999999999</v>
      </c>
      <c r="Q16" s="1">
        <v>1316.3</v>
      </c>
      <c r="S16" s="1">
        <v>-17456.099999999999</v>
      </c>
      <c r="T16" s="1">
        <v>36105</v>
      </c>
      <c r="U16" s="1">
        <v>30415.1</v>
      </c>
      <c r="V16" s="1">
        <v>5815</v>
      </c>
      <c r="W16" s="1">
        <v>53561.1</v>
      </c>
      <c r="X16" s="1">
        <v>38368.1</v>
      </c>
      <c r="Y16" s="1">
        <v>14096.9</v>
      </c>
    </row>
    <row r="17" spans="1:25" x14ac:dyDescent="0.15">
      <c r="A17" t="s">
        <v>20</v>
      </c>
      <c r="B17" s="1">
        <v>250030.3</v>
      </c>
      <c r="C17" s="1">
        <v>4481.5</v>
      </c>
      <c r="D17">
        <v>277.89999999999998</v>
      </c>
      <c r="E17" s="1">
        <v>246320.2</v>
      </c>
      <c r="F17" s="1">
        <v>8770.1</v>
      </c>
      <c r="G17" s="1">
        <v>20073.7</v>
      </c>
      <c r="H17" s="1">
        <v>78494.100000000006</v>
      </c>
      <c r="I17" s="1">
        <v>146437.4</v>
      </c>
      <c r="K17" s="1">
        <v>27917.200000000001</v>
      </c>
      <c r="L17" s="1">
        <v>61001.1</v>
      </c>
      <c r="M17" s="1">
        <v>6414.1</v>
      </c>
      <c r="N17" s="1">
        <v>28665.5</v>
      </c>
      <c r="O17" s="1">
        <v>19241.3</v>
      </c>
      <c r="P17" s="1">
        <v>141195.5</v>
      </c>
      <c r="Q17" s="1">
        <v>2377</v>
      </c>
      <c r="S17" s="1">
        <v>-17623</v>
      </c>
      <c r="T17" s="1">
        <v>36675.800000000003</v>
      </c>
      <c r="U17" s="1">
        <v>30778.1</v>
      </c>
      <c r="V17" s="1">
        <v>6054.9</v>
      </c>
      <c r="W17" s="1">
        <v>54298.8</v>
      </c>
      <c r="X17" s="1">
        <v>38903</v>
      </c>
      <c r="Y17" s="1">
        <v>14285.5</v>
      </c>
    </row>
    <row r="18" spans="1:25" x14ac:dyDescent="0.15">
      <c r="A18" t="s">
        <v>4</v>
      </c>
      <c r="B18" s="1">
        <v>251053.7</v>
      </c>
      <c r="C18" s="1">
        <v>4092</v>
      </c>
      <c r="D18">
        <v>297.8</v>
      </c>
      <c r="E18" s="1">
        <v>247584.4</v>
      </c>
      <c r="F18" s="1">
        <v>8997.2000000000007</v>
      </c>
      <c r="G18" s="1">
        <v>19844</v>
      </c>
      <c r="H18" s="1">
        <v>78918.100000000006</v>
      </c>
      <c r="I18" s="1">
        <v>147016.9</v>
      </c>
      <c r="K18" s="1">
        <v>29236.1</v>
      </c>
      <c r="L18" s="1">
        <v>59426.6</v>
      </c>
      <c r="M18" s="1">
        <v>6564.9</v>
      </c>
      <c r="N18" s="1">
        <v>30282.799999999999</v>
      </c>
      <c r="O18" s="1">
        <v>19675.7</v>
      </c>
      <c r="P18" s="1">
        <v>145024.4</v>
      </c>
      <c r="Q18" s="1">
        <v>3272.5</v>
      </c>
      <c r="S18" s="1">
        <v>-19275.3</v>
      </c>
      <c r="T18" s="1">
        <v>36655.300000000003</v>
      </c>
      <c r="U18" s="1">
        <v>30636.7</v>
      </c>
      <c r="V18" s="1">
        <v>6205.7</v>
      </c>
      <c r="W18" s="1">
        <v>55930.7</v>
      </c>
      <c r="X18" s="1">
        <v>40721.9</v>
      </c>
      <c r="Y18" s="1">
        <v>14135.9</v>
      </c>
    </row>
    <row r="19" spans="1:25" x14ac:dyDescent="0.15">
      <c r="A19" t="s">
        <v>3</v>
      </c>
      <c r="B19" s="1">
        <v>250902.8</v>
      </c>
      <c r="C19" s="1">
        <v>4124.6000000000004</v>
      </c>
      <c r="D19">
        <v>311.5</v>
      </c>
      <c r="E19" s="1">
        <v>247429.2</v>
      </c>
      <c r="F19" s="1">
        <v>9279.7000000000007</v>
      </c>
      <c r="G19" s="1">
        <v>19641.7</v>
      </c>
      <c r="H19" s="1">
        <v>77358.7</v>
      </c>
      <c r="I19" s="1">
        <v>147748.4</v>
      </c>
      <c r="K19" s="1">
        <v>30436.9</v>
      </c>
      <c r="L19" s="1">
        <v>56200.3</v>
      </c>
      <c r="M19" s="1">
        <v>6768.3</v>
      </c>
      <c r="N19" s="1">
        <v>31299</v>
      </c>
      <c r="O19" s="1">
        <v>19883.7</v>
      </c>
      <c r="P19" s="1">
        <v>143502.20000000001</v>
      </c>
      <c r="Q19" s="1">
        <v>1454.7</v>
      </c>
      <c r="S19" s="1">
        <v>-18130.7</v>
      </c>
      <c r="T19" s="1">
        <v>37695.599999999999</v>
      </c>
      <c r="U19" s="1">
        <v>31557.5</v>
      </c>
      <c r="V19" s="1">
        <v>6320.8</v>
      </c>
      <c r="W19" s="1">
        <v>55826.400000000001</v>
      </c>
      <c r="X19" s="1">
        <v>40426.9</v>
      </c>
      <c r="Y19" s="1">
        <v>14304.8</v>
      </c>
    </row>
    <row r="20" spans="1:25" x14ac:dyDescent="0.15">
      <c r="A20" t="s">
        <v>2</v>
      </c>
      <c r="B20" s="1">
        <v>253565.5</v>
      </c>
      <c r="C20" s="1">
        <v>4132.7</v>
      </c>
      <c r="D20">
        <v>327.39999999999998</v>
      </c>
      <c r="E20" s="1">
        <v>250088.8</v>
      </c>
      <c r="F20" s="1">
        <v>9554.4</v>
      </c>
      <c r="G20" s="1">
        <v>19521.3</v>
      </c>
      <c r="H20" s="1">
        <v>78959.7</v>
      </c>
      <c r="I20" s="1">
        <v>148487.79999999999</v>
      </c>
      <c r="K20" s="1">
        <v>31124</v>
      </c>
      <c r="L20" s="1">
        <v>54780.6</v>
      </c>
      <c r="M20" s="1">
        <v>6895.7</v>
      </c>
      <c r="N20" s="1">
        <v>31602.2</v>
      </c>
      <c r="O20" s="1">
        <v>20336.2</v>
      </c>
      <c r="P20" s="1">
        <v>144142.1</v>
      </c>
      <c r="Q20" s="1">
        <v>2528.1</v>
      </c>
      <c r="S20" s="1">
        <v>-17098.8</v>
      </c>
      <c r="T20" s="1">
        <v>39316.9</v>
      </c>
      <c r="U20" s="1">
        <v>33020.1</v>
      </c>
      <c r="V20" s="1">
        <v>6464</v>
      </c>
      <c r="W20" s="1">
        <v>56415.7</v>
      </c>
      <c r="X20" s="1">
        <v>40778.1</v>
      </c>
      <c r="Y20" s="1">
        <v>14523.3</v>
      </c>
    </row>
    <row r="21" spans="1:25" x14ac:dyDescent="0.15">
      <c r="A21" t="s">
        <v>19</v>
      </c>
      <c r="B21" s="1">
        <v>258708.8</v>
      </c>
      <c r="C21" s="1">
        <v>3967</v>
      </c>
      <c r="D21">
        <v>374.6</v>
      </c>
      <c r="E21" s="1">
        <v>255375.3</v>
      </c>
      <c r="F21" s="1">
        <v>10227.9</v>
      </c>
      <c r="G21" s="1">
        <v>20558.2</v>
      </c>
      <c r="H21" s="1">
        <v>79375.8</v>
      </c>
      <c r="I21" s="1">
        <v>150854</v>
      </c>
      <c r="K21" s="1">
        <v>29992.2</v>
      </c>
      <c r="L21" s="1">
        <v>53393.8</v>
      </c>
      <c r="M21" s="1">
        <v>6816.8</v>
      </c>
      <c r="N21" s="1">
        <v>31889.1</v>
      </c>
      <c r="O21" s="1">
        <v>20608.5</v>
      </c>
      <c r="P21" s="1">
        <v>140616.5</v>
      </c>
      <c r="Q21">
        <v>-189.7</v>
      </c>
      <c r="S21" s="1">
        <v>-16497.599999999999</v>
      </c>
      <c r="T21" s="1">
        <v>40541.199999999997</v>
      </c>
      <c r="U21" s="1">
        <v>33987.4</v>
      </c>
      <c r="V21" s="1">
        <v>6739.6</v>
      </c>
      <c r="W21" s="1">
        <v>57038.8</v>
      </c>
      <c r="X21" s="1">
        <v>41239.5</v>
      </c>
      <c r="Y21" s="1">
        <v>14673.8</v>
      </c>
    </row>
    <row r="22" spans="1:25" x14ac:dyDescent="0.15">
      <c r="A22" t="s">
        <v>4</v>
      </c>
      <c r="B22" s="1">
        <v>250023.9</v>
      </c>
      <c r="C22" s="1">
        <v>3757.7</v>
      </c>
      <c r="D22">
        <v>346.8</v>
      </c>
      <c r="E22" s="1">
        <v>246845.8</v>
      </c>
      <c r="F22" s="1">
        <v>9067.7999999999993</v>
      </c>
      <c r="G22" s="1">
        <v>19172.5</v>
      </c>
      <c r="H22" s="1">
        <v>76148.100000000006</v>
      </c>
      <c r="I22" s="1">
        <v>149363.6</v>
      </c>
      <c r="K22" s="1">
        <v>26942.6</v>
      </c>
      <c r="L22" s="1">
        <v>54608.7</v>
      </c>
      <c r="M22" s="1">
        <v>6574.6</v>
      </c>
      <c r="N22" s="1">
        <v>31771</v>
      </c>
      <c r="O22" s="1">
        <v>20555.400000000001</v>
      </c>
      <c r="P22" s="1">
        <v>140782.5</v>
      </c>
      <c r="Q22" s="1">
        <v>2426.1999999999998</v>
      </c>
      <c r="S22" s="1">
        <v>-13673.7</v>
      </c>
      <c r="T22" s="1">
        <v>42268.7</v>
      </c>
      <c r="U22" s="1">
        <v>35658.5</v>
      </c>
      <c r="V22" s="1">
        <v>6746.4</v>
      </c>
      <c r="W22" s="1">
        <v>55942.400000000001</v>
      </c>
      <c r="X22" s="1">
        <v>40773</v>
      </c>
      <c r="Y22" s="1">
        <v>14101.1</v>
      </c>
    </row>
    <row r="23" spans="1:25" x14ac:dyDescent="0.15">
      <c r="A23" t="s">
        <v>3</v>
      </c>
      <c r="B23" s="1">
        <v>252041</v>
      </c>
      <c r="C23" s="1">
        <v>3634.8</v>
      </c>
      <c r="D23">
        <v>350.9</v>
      </c>
      <c r="E23" s="1">
        <v>248953.3</v>
      </c>
      <c r="F23" s="1">
        <v>8889.5</v>
      </c>
      <c r="G23" s="1">
        <v>18960.5</v>
      </c>
      <c r="H23" s="1">
        <v>76875.100000000006</v>
      </c>
      <c r="I23" s="1">
        <v>151677.5</v>
      </c>
      <c r="K23" s="1">
        <v>25133.599999999999</v>
      </c>
      <c r="L23" s="1">
        <v>55748.6</v>
      </c>
      <c r="M23" s="1">
        <v>6099.7</v>
      </c>
      <c r="N23" s="1">
        <v>31570.7</v>
      </c>
      <c r="O23" s="1">
        <v>21045.9</v>
      </c>
      <c r="P23" s="1">
        <v>142188</v>
      </c>
      <c r="Q23" s="1">
        <v>4723.8</v>
      </c>
      <c r="S23" s="1">
        <v>-14110.3</v>
      </c>
      <c r="T23" s="1">
        <v>41622.5</v>
      </c>
      <c r="U23" s="1">
        <v>35244.1</v>
      </c>
      <c r="V23" s="1">
        <v>6478.8</v>
      </c>
      <c r="W23" s="1">
        <v>55732.800000000003</v>
      </c>
      <c r="X23" s="1">
        <v>40689.800000000003</v>
      </c>
      <c r="Y23" s="1">
        <v>13986.3</v>
      </c>
    </row>
    <row r="24" spans="1:25" x14ac:dyDescent="0.15">
      <c r="A24" t="s">
        <v>2</v>
      </c>
      <c r="B24" s="1">
        <v>252188.3</v>
      </c>
      <c r="C24" s="1">
        <v>3294.5</v>
      </c>
      <c r="D24">
        <v>362.1</v>
      </c>
      <c r="E24" s="1">
        <v>249359.1</v>
      </c>
      <c r="F24" s="1">
        <v>8843.2000000000007</v>
      </c>
      <c r="G24" s="1">
        <v>18262.099999999999</v>
      </c>
      <c r="H24" s="1">
        <v>76992.899999999994</v>
      </c>
      <c r="I24" s="1">
        <v>152893.4</v>
      </c>
      <c r="K24" s="1">
        <v>23992.3</v>
      </c>
      <c r="L24" s="1">
        <v>55602.7</v>
      </c>
      <c r="M24" s="1">
        <v>6072.4</v>
      </c>
      <c r="N24" s="1">
        <v>31333</v>
      </c>
      <c r="O24" s="1">
        <v>21190.5</v>
      </c>
      <c r="P24" s="1">
        <v>140682.4</v>
      </c>
      <c r="Q24" s="1">
        <v>4200.1000000000004</v>
      </c>
      <c r="S24" s="1">
        <v>-11985.6</v>
      </c>
      <c r="T24" s="1">
        <v>42584.6</v>
      </c>
      <c r="U24" s="1">
        <v>35841.1</v>
      </c>
      <c r="V24" s="1">
        <v>6900.4</v>
      </c>
      <c r="W24" s="1">
        <v>54570.2</v>
      </c>
      <c r="X24" s="1">
        <v>39645.800000000003</v>
      </c>
      <c r="Y24" s="1">
        <v>13868.3</v>
      </c>
    </row>
    <row r="25" spans="1:25" x14ac:dyDescent="0.15">
      <c r="A25" t="s">
        <v>18</v>
      </c>
      <c r="B25" s="1">
        <v>250539.6</v>
      </c>
      <c r="C25" s="1">
        <v>3127.3</v>
      </c>
      <c r="D25">
        <v>337.5</v>
      </c>
      <c r="E25" s="1">
        <v>247837.3</v>
      </c>
      <c r="F25" s="1">
        <v>8374.5</v>
      </c>
      <c r="G25" s="1">
        <v>18900.400000000001</v>
      </c>
      <c r="H25" s="1">
        <v>77602.5</v>
      </c>
      <c r="I25" s="1">
        <v>151176.29999999999</v>
      </c>
      <c r="K25" s="1">
        <v>23788.5</v>
      </c>
      <c r="L25" s="1">
        <v>54379.8</v>
      </c>
      <c r="M25" s="1">
        <v>5383.6</v>
      </c>
      <c r="N25" s="1">
        <v>30326</v>
      </c>
      <c r="O25" s="1">
        <v>21565.5</v>
      </c>
      <c r="P25" s="1">
        <v>136528.1</v>
      </c>
      <c r="Q25" s="1">
        <v>3631.1</v>
      </c>
      <c r="S25" s="1">
        <v>-12677.1</v>
      </c>
      <c r="T25" s="1">
        <v>41493.699999999997</v>
      </c>
      <c r="U25" s="1">
        <v>34956</v>
      </c>
      <c r="V25" s="1">
        <v>6682.5</v>
      </c>
      <c r="W25" s="1">
        <v>54170.8</v>
      </c>
      <c r="X25" s="1">
        <v>39210.6</v>
      </c>
      <c r="Y25" s="1">
        <v>13896.8</v>
      </c>
    </row>
    <row r="26" spans="1:25" x14ac:dyDescent="0.15">
      <c r="A26" t="s">
        <v>4</v>
      </c>
      <c r="B26" s="1">
        <v>249940.1</v>
      </c>
      <c r="C26" s="1">
        <v>3016.1</v>
      </c>
      <c r="D26">
        <v>349.5</v>
      </c>
      <c r="E26" s="1">
        <v>247346.6</v>
      </c>
      <c r="F26" s="1">
        <v>8314.2999999999993</v>
      </c>
      <c r="G26" s="1">
        <v>18536.900000000001</v>
      </c>
      <c r="H26" s="1">
        <v>77465.399999999994</v>
      </c>
      <c r="I26" s="1">
        <v>151322.79999999999</v>
      </c>
      <c r="K26" s="1">
        <v>23244.1</v>
      </c>
      <c r="L26" s="1">
        <v>53835.5</v>
      </c>
      <c r="M26" s="1">
        <v>4961.5</v>
      </c>
      <c r="N26" s="1">
        <v>29620</v>
      </c>
      <c r="O26" s="1">
        <v>22546.2</v>
      </c>
      <c r="P26" s="1">
        <v>133266</v>
      </c>
      <c r="Q26" s="1">
        <v>1690.6</v>
      </c>
      <c r="S26" s="1">
        <v>-11055.9</v>
      </c>
      <c r="T26" s="1">
        <v>40698.1</v>
      </c>
      <c r="U26" s="1">
        <v>34447</v>
      </c>
      <c r="V26" s="1">
        <v>6353.4</v>
      </c>
      <c r="W26" s="1">
        <v>51754</v>
      </c>
      <c r="X26" s="1">
        <v>36937.1</v>
      </c>
      <c r="Y26" s="1">
        <v>13747.2</v>
      </c>
    </row>
    <row r="27" spans="1:25" x14ac:dyDescent="0.15">
      <c r="A27" t="s">
        <v>3</v>
      </c>
      <c r="B27" s="1">
        <v>251569.5</v>
      </c>
      <c r="C27" s="1">
        <v>2969.9</v>
      </c>
      <c r="D27">
        <v>379</v>
      </c>
      <c r="E27" s="1">
        <v>249039.6</v>
      </c>
      <c r="F27" s="1">
        <v>8563</v>
      </c>
      <c r="G27" s="1">
        <v>18379.400000000001</v>
      </c>
      <c r="H27" s="1">
        <v>78290.600000000006</v>
      </c>
      <c r="I27" s="1">
        <v>151891.79999999999</v>
      </c>
      <c r="K27" s="1">
        <v>22668.3</v>
      </c>
      <c r="L27" s="1">
        <v>55093.8</v>
      </c>
      <c r="M27" s="1">
        <v>5284.9</v>
      </c>
      <c r="N27" s="1">
        <v>29611.3</v>
      </c>
      <c r="O27" s="1">
        <v>22111.5</v>
      </c>
      <c r="P27" s="1">
        <v>131939.4</v>
      </c>
      <c r="Q27">
        <v>-358.5</v>
      </c>
      <c r="S27" s="1">
        <v>-11037.1</v>
      </c>
      <c r="T27" s="1">
        <v>40771.800000000003</v>
      </c>
      <c r="U27" s="1">
        <v>34390.9</v>
      </c>
      <c r="V27" s="1">
        <v>6513.5</v>
      </c>
      <c r="W27" s="1">
        <v>51808.9</v>
      </c>
      <c r="X27" s="1">
        <v>37445.9</v>
      </c>
      <c r="Y27" s="1">
        <v>13340.8</v>
      </c>
    </row>
    <row r="28" spans="1:25" x14ac:dyDescent="0.15">
      <c r="A28" t="s">
        <v>2</v>
      </c>
      <c r="B28" s="1">
        <v>252581.1</v>
      </c>
      <c r="C28" s="1">
        <v>3231.7</v>
      </c>
      <c r="D28">
        <v>296.8</v>
      </c>
      <c r="E28" s="1">
        <v>249761.3</v>
      </c>
      <c r="F28" s="1">
        <v>8841.2999999999993</v>
      </c>
      <c r="G28" s="1">
        <v>18252.599999999999</v>
      </c>
      <c r="H28" s="1">
        <v>78020.600000000006</v>
      </c>
      <c r="I28" s="1">
        <v>152341.4</v>
      </c>
      <c r="K28" s="1">
        <v>22057.200000000001</v>
      </c>
      <c r="L28" s="1">
        <v>57914.9</v>
      </c>
      <c r="M28" s="1">
        <v>5028.2</v>
      </c>
      <c r="N28" s="1">
        <v>28638.799999999999</v>
      </c>
      <c r="O28" s="1">
        <v>22197.599999999999</v>
      </c>
      <c r="P28" s="1">
        <v>135210.6</v>
      </c>
      <c r="Q28" s="1">
        <v>2054.5</v>
      </c>
      <c r="S28" s="1">
        <v>-10458.9</v>
      </c>
      <c r="T28" s="1">
        <v>40053.1</v>
      </c>
      <c r="U28" s="1">
        <v>34140.300000000003</v>
      </c>
      <c r="V28" s="1">
        <v>5955.7</v>
      </c>
      <c r="W28" s="1">
        <v>50512</v>
      </c>
      <c r="X28" s="1">
        <v>36446</v>
      </c>
      <c r="Y28" s="1">
        <v>13063.4</v>
      </c>
    </row>
    <row r="29" spans="1:25" x14ac:dyDescent="0.15">
      <c r="A29" t="s">
        <v>17</v>
      </c>
      <c r="B29" s="1">
        <v>252469.2</v>
      </c>
      <c r="C29" s="1">
        <v>3459.4</v>
      </c>
      <c r="D29">
        <v>281.7</v>
      </c>
      <c r="E29" s="1">
        <v>249426.2</v>
      </c>
      <c r="F29" s="1">
        <v>8788</v>
      </c>
      <c r="G29" s="1">
        <v>17114.400000000001</v>
      </c>
      <c r="H29" s="1">
        <v>78128.3</v>
      </c>
      <c r="I29" s="1">
        <v>153298.70000000001</v>
      </c>
      <c r="K29" s="1">
        <v>21881.5</v>
      </c>
      <c r="L29" s="1">
        <v>54794.2</v>
      </c>
      <c r="M29" s="1">
        <v>5787</v>
      </c>
      <c r="N29" s="1">
        <v>29338</v>
      </c>
      <c r="O29" s="1">
        <v>22159.1</v>
      </c>
      <c r="P29" s="1">
        <v>128276.2</v>
      </c>
      <c r="Q29" s="1">
        <v>-3586.7</v>
      </c>
      <c r="S29" s="1">
        <v>-11889.3</v>
      </c>
      <c r="T29" s="1">
        <v>40148.1</v>
      </c>
      <c r="U29" s="1">
        <v>34300.9</v>
      </c>
      <c r="V29" s="1">
        <v>5873.5</v>
      </c>
      <c r="W29" s="1">
        <v>52037.5</v>
      </c>
      <c r="X29" s="1">
        <v>37933.9</v>
      </c>
      <c r="Y29" s="1">
        <v>13131.9</v>
      </c>
    </row>
    <row r="30" spans="1:25" x14ac:dyDescent="0.15">
      <c r="A30" t="s">
        <v>4</v>
      </c>
      <c r="B30" s="1">
        <v>253348</v>
      </c>
      <c r="C30" s="1">
        <v>3326.4</v>
      </c>
      <c r="D30">
        <v>302.5</v>
      </c>
      <c r="E30" s="1">
        <v>250436</v>
      </c>
      <c r="F30" s="1">
        <v>8945.2999999999993</v>
      </c>
      <c r="G30" s="1">
        <v>17206</v>
      </c>
      <c r="H30" s="1">
        <v>78906.600000000006</v>
      </c>
      <c r="I30" s="1">
        <v>153161.4</v>
      </c>
      <c r="K30" s="1">
        <v>23405</v>
      </c>
      <c r="L30" s="1">
        <v>54760.5</v>
      </c>
      <c r="M30" s="1">
        <v>5225.8</v>
      </c>
      <c r="N30" s="1">
        <v>29091.7</v>
      </c>
      <c r="O30" s="1">
        <v>22365.9</v>
      </c>
      <c r="P30" s="1">
        <v>129131.3</v>
      </c>
      <c r="Q30" s="1">
        <v>-3796.3</v>
      </c>
      <c r="S30" s="1">
        <v>-12513.4</v>
      </c>
      <c r="T30" s="1">
        <v>40525.4</v>
      </c>
      <c r="U30" s="1">
        <v>34558.400000000001</v>
      </c>
      <c r="V30" s="1">
        <v>6009.7</v>
      </c>
      <c r="W30" s="1">
        <v>53038.7</v>
      </c>
      <c r="X30" s="1">
        <v>38964.699999999997</v>
      </c>
      <c r="Y30" s="1">
        <v>13131.5</v>
      </c>
    </row>
    <row r="31" spans="1:25" x14ac:dyDescent="0.15">
      <c r="A31" t="s">
        <v>3</v>
      </c>
      <c r="B31" s="1">
        <v>254244.3</v>
      </c>
      <c r="C31" s="1">
        <v>3766.2</v>
      </c>
      <c r="D31">
        <v>263.2</v>
      </c>
      <c r="E31" s="1">
        <v>250904.9</v>
      </c>
      <c r="F31" s="1">
        <v>9088.7000000000007</v>
      </c>
      <c r="G31" s="1">
        <v>17044.3</v>
      </c>
      <c r="H31" s="1">
        <v>78052</v>
      </c>
      <c r="I31" s="1">
        <v>154285.9</v>
      </c>
      <c r="K31" s="1">
        <v>23620.1</v>
      </c>
      <c r="L31" s="1">
        <v>53124.3</v>
      </c>
      <c r="M31" s="1">
        <v>5237.7</v>
      </c>
      <c r="N31" s="1">
        <v>29267.3</v>
      </c>
      <c r="O31" s="1">
        <v>22296.1</v>
      </c>
      <c r="P31" s="1">
        <v>128153.5</v>
      </c>
      <c r="Q31" s="1">
        <v>-3390.9</v>
      </c>
      <c r="S31" s="1">
        <v>-12221.7</v>
      </c>
      <c r="T31" s="1">
        <v>42205.3</v>
      </c>
      <c r="U31" s="1">
        <v>36505.9</v>
      </c>
      <c r="V31" s="1">
        <v>5627.7</v>
      </c>
      <c r="W31" s="1">
        <v>54427</v>
      </c>
      <c r="X31" s="1">
        <v>39945.5</v>
      </c>
      <c r="Y31" s="1">
        <v>13509.2</v>
      </c>
    </row>
    <row r="32" spans="1:25" x14ac:dyDescent="0.15">
      <c r="A32" t="s">
        <v>2</v>
      </c>
      <c r="B32" s="1">
        <v>254705.8</v>
      </c>
      <c r="C32" s="1">
        <v>3572.5</v>
      </c>
      <c r="D32">
        <v>247</v>
      </c>
      <c r="E32" s="1">
        <v>251522.8</v>
      </c>
      <c r="F32" s="1">
        <v>9193.7999999999993</v>
      </c>
      <c r="G32" s="1">
        <v>16419.5</v>
      </c>
      <c r="H32" s="1">
        <v>79154.600000000006</v>
      </c>
      <c r="I32" s="1">
        <v>154341.29999999999</v>
      </c>
      <c r="K32" s="1">
        <v>22534.3</v>
      </c>
      <c r="L32" s="1">
        <v>52870.400000000001</v>
      </c>
      <c r="M32" s="1">
        <v>5508.8</v>
      </c>
      <c r="N32" s="1">
        <v>30022.7</v>
      </c>
      <c r="O32" s="1">
        <v>22758.400000000001</v>
      </c>
      <c r="P32" s="1">
        <v>127885.2</v>
      </c>
      <c r="Q32" s="1">
        <v>-3775.3</v>
      </c>
      <c r="S32" s="1">
        <v>-12865.8</v>
      </c>
      <c r="T32" s="1">
        <v>43200.7</v>
      </c>
      <c r="U32" s="1">
        <v>37127.199999999997</v>
      </c>
      <c r="V32" s="1">
        <v>6056.6</v>
      </c>
      <c r="W32" s="1">
        <v>56066.5</v>
      </c>
      <c r="X32" s="1">
        <v>41412.400000000001</v>
      </c>
      <c r="Y32" s="1">
        <v>13694.9</v>
      </c>
    </row>
    <row r="33" spans="1:25" x14ac:dyDescent="0.15">
      <c r="A33" t="s">
        <v>16</v>
      </c>
      <c r="B33" s="1">
        <v>257628.79999999999</v>
      </c>
      <c r="C33" s="1">
        <v>3415.4</v>
      </c>
      <c r="D33">
        <v>243.8</v>
      </c>
      <c r="E33" s="1">
        <v>254564.9</v>
      </c>
      <c r="F33" s="1">
        <v>9662.9</v>
      </c>
      <c r="G33" s="1">
        <v>17130.599999999999</v>
      </c>
      <c r="H33" s="1">
        <v>78671.899999999994</v>
      </c>
      <c r="I33" s="1">
        <v>156095.4</v>
      </c>
      <c r="K33" s="1">
        <v>22543.5</v>
      </c>
      <c r="L33" s="1">
        <v>51664.3</v>
      </c>
      <c r="M33" s="1">
        <v>5885.2</v>
      </c>
      <c r="N33" s="1">
        <v>30668.5</v>
      </c>
      <c r="O33" s="1">
        <v>22814.5</v>
      </c>
      <c r="P33" s="1">
        <v>130679.6</v>
      </c>
      <c r="Q33" s="1">
        <v>-1269.9000000000001</v>
      </c>
      <c r="S33" s="1">
        <v>-10518.1</v>
      </c>
      <c r="T33" s="1">
        <v>45433.8</v>
      </c>
      <c r="U33" s="1">
        <v>39172.9</v>
      </c>
      <c r="V33" s="1">
        <v>6225.1</v>
      </c>
      <c r="W33" s="1">
        <v>55951.9</v>
      </c>
      <c r="X33" s="1">
        <v>42214.7</v>
      </c>
      <c r="Y33" s="1">
        <v>12923.5</v>
      </c>
    </row>
    <row r="34" spans="1:25" x14ac:dyDescent="0.15">
      <c r="A34" t="s">
        <v>4</v>
      </c>
      <c r="B34" s="1">
        <v>256724.6</v>
      </c>
      <c r="C34" s="1">
        <v>3385.9</v>
      </c>
      <c r="D34">
        <v>242.1</v>
      </c>
      <c r="E34" s="1">
        <v>253685.9</v>
      </c>
      <c r="F34" s="1">
        <v>9696.1</v>
      </c>
      <c r="G34" s="1">
        <v>16815</v>
      </c>
      <c r="H34" s="1">
        <v>78260.5</v>
      </c>
      <c r="I34" s="1">
        <v>155807.4</v>
      </c>
      <c r="K34" s="1">
        <v>22999.7</v>
      </c>
      <c r="L34" s="1">
        <v>52536.2</v>
      </c>
      <c r="M34" s="1">
        <v>5782.3</v>
      </c>
      <c r="N34" s="1">
        <v>29229.1</v>
      </c>
      <c r="O34" s="1">
        <v>22639.7</v>
      </c>
      <c r="P34" s="1">
        <v>131980.70000000001</v>
      </c>
      <c r="Q34" s="1">
        <v>1123.5</v>
      </c>
      <c r="S34" s="1">
        <v>-11269.3</v>
      </c>
      <c r="T34" s="1">
        <v>46874</v>
      </c>
      <c r="U34" s="1">
        <v>40555.699999999997</v>
      </c>
      <c r="V34" s="1">
        <v>6260</v>
      </c>
      <c r="W34" s="1">
        <v>58143.3</v>
      </c>
      <c r="X34" s="1">
        <v>44652.5</v>
      </c>
      <c r="Y34" s="1">
        <v>12770.7</v>
      </c>
    </row>
    <row r="35" spans="1:25" x14ac:dyDescent="0.15">
      <c r="A35" t="s">
        <v>3</v>
      </c>
      <c r="B35" s="1">
        <v>257546.9</v>
      </c>
      <c r="C35" s="1">
        <v>3374.4</v>
      </c>
      <c r="D35">
        <v>256.5</v>
      </c>
      <c r="E35" s="1">
        <v>254526.8</v>
      </c>
      <c r="F35" s="1">
        <v>10222.4</v>
      </c>
      <c r="G35" s="1">
        <v>16420.8</v>
      </c>
      <c r="H35" s="1">
        <v>78330.2</v>
      </c>
      <c r="I35" s="1">
        <v>155785</v>
      </c>
      <c r="K35" s="1">
        <v>22373</v>
      </c>
      <c r="L35" s="1">
        <v>52270.400000000001</v>
      </c>
      <c r="M35" s="1">
        <v>5850.7</v>
      </c>
      <c r="N35" s="1">
        <v>30385</v>
      </c>
      <c r="O35" s="1">
        <v>23564.5</v>
      </c>
      <c r="P35" s="1">
        <v>131207</v>
      </c>
      <c r="Q35" s="1">
        <v>-1066.5</v>
      </c>
      <c r="S35" s="1">
        <v>-11986.4</v>
      </c>
      <c r="T35" s="1">
        <v>47633.3</v>
      </c>
      <c r="U35" s="1">
        <v>40999.9</v>
      </c>
      <c r="V35" s="1">
        <v>6607.5</v>
      </c>
      <c r="W35" s="1">
        <v>59619.6</v>
      </c>
      <c r="X35" s="1">
        <v>45910.6</v>
      </c>
      <c r="Y35" s="1">
        <v>12988.7</v>
      </c>
    </row>
    <row r="36" spans="1:25" x14ac:dyDescent="0.15">
      <c r="A36" t="s">
        <v>2</v>
      </c>
      <c r="B36" s="1">
        <v>260660.3</v>
      </c>
      <c r="C36" s="1">
        <v>3320</v>
      </c>
      <c r="D36">
        <v>276</v>
      </c>
      <c r="E36" s="1">
        <v>257688.6</v>
      </c>
      <c r="F36" s="1">
        <v>10860.1</v>
      </c>
      <c r="G36" s="1">
        <v>16537.900000000001</v>
      </c>
      <c r="H36" s="1">
        <v>78578.600000000006</v>
      </c>
      <c r="I36" s="1">
        <v>157251.5</v>
      </c>
      <c r="K36" s="1">
        <v>22893.4</v>
      </c>
      <c r="L36" s="1">
        <v>51947.3</v>
      </c>
      <c r="M36" s="1">
        <v>6073.7</v>
      </c>
      <c r="N36" s="1">
        <v>31366.400000000001</v>
      </c>
      <c r="O36" s="1">
        <v>23482.1</v>
      </c>
      <c r="P36" s="1">
        <v>134339.70000000001</v>
      </c>
      <c r="Q36">
        <v>164.1</v>
      </c>
      <c r="S36" s="1">
        <v>-14418.7</v>
      </c>
      <c r="T36" s="1">
        <v>47410</v>
      </c>
      <c r="U36" s="1">
        <v>40702.800000000003</v>
      </c>
      <c r="V36" s="1">
        <v>6696.6</v>
      </c>
      <c r="W36" s="1">
        <v>61828.7</v>
      </c>
      <c r="X36" s="1">
        <v>48107.199999999997</v>
      </c>
      <c r="Y36" s="1">
        <v>13050</v>
      </c>
    </row>
    <row r="37" spans="1:25" x14ac:dyDescent="0.15">
      <c r="A37" t="s">
        <v>15</v>
      </c>
      <c r="B37" s="1">
        <v>262116.6</v>
      </c>
      <c r="C37" s="1">
        <v>3167.3</v>
      </c>
      <c r="D37">
        <v>275.60000000000002</v>
      </c>
      <c r="E37" s="1">
        <v>259247.9</v>
      </c>
      <c r="F37" s="1">
        <v>11584.7</v>
      </c>
      <c r="G37" s="1">
        <v>16884.7</v>
      </c>
      <c r="H37" s="1">
        <v>79568.5</v>
      </c>
      <c r="I37" s="1">
        <v>155933.9</v>
      </c>
      <c r="K37" s="1">
        <v>22781.3</v>
      </c>
      <c r="L37" s="1">
        <v>52738.5</v>
      </c>
      <c r="M37" s="1">
        <v>6008.8</v>
      </c>
      <c r="N37" s="1">
        <v>31689.4</v>
      </c>
      <c r="O37" s="1">
        <v>24126</v>
      </c>
      <c r="P37" s="1">
        <v>137644</v>
      </c>
      <c r="Q37" s="1">
        <v>2013.1</v>
      </c>
      <c r="S37" s="1">
        <v>-16241.4</v>
      </c>
      <c r="T37" s="1">
        <v>45699.1</v>
      </c>
      <c r="U37" s="1">
        <v>39090.800000000003</v>
      </c>
      <c r="V37" s="1">
        <v>6612.3</v>
      </c>
      <c r="W37" s="1">
        <v>61940.4</v>
      </c>
      <c r="X37" s="1">
        <v>47887.5</v>
      </c>
      <c r="Y37" s="1">
        <v>13329</v>
      </c>
    </row>
    <row r="38" spans="1:25" x14ac:dyDescent="0.15">
      <c r="A38" t="s">
        <v>4</v>
      </c>
      <c r="B38" s="1">
        <v>263834.90000000002</v>
      </c>
      <c r="C38" s="1">
        <v>3006.3</v>
      </c>
      <c r="D38">
        <v>275.10000000000002</v>
      </c>
      <c r="E38" s="1">
        <v>261085.6</v>
      </c>
      <c r="F38" s="1">
        <v>11651.7</v>
      </c>
      <c r="G38" s="1">
        <v>16706.2</v>
      </c>
      <c r="H38" s="1">
        <v>79268.2</v>
      </c>
      <c r="I38" s="1">
        <v>158232.5</v>
      </c>
      <c r="K38" s="1">
        <v>21406.799999999999</v>
      </c>
      <c r="L38" s="1">
        <v>48169.1</v>
      </c>
      <c r="M38" s="1">
        <v>6533.1</v>
      </c>
      <c r="N38" s="1">
        <v>30917</v>
      </c>
      <c r="O38" s="1">
        <v>24221.8</v>
      </c>
      <c r="P38" s="1">
        <v>132027.4</v>
      </c>
      <c r="Q38" s="1">
        <v>1972.1</v>
      </c>
      <c r="S38" s="1">
        <v>-16501.599999999999</v>
      </c>
      <c r="T38" s="1">
        <v>43992.4</v>
      </c>
      <c r="U38" s="1">
        <v>37379.9</v>
      </c>
      <c r="V38" s="1">
        <v>6643.9</v>
      </c>
      <c r="W38" s="1">
        <v>60494.1</v>
      </c>
      <c r="X38" s="1">
        <v>46319</v>
      </c>
      <c r="Y38" s="1">
        <v>13400</v>
      </c>
    </row>
    <row r="39" spans="1:25" x14ac:dyDescent="0.15">
      <c r="A39" t="s">
        <v>3</v>
      </c>
      <c r="B39" s="1">
        <v>262902.3</v>
      </c>
      <c r="C39" s="1">
        <v>2948</v>
      </c>
      <c r="D39">
        <v>246</v>
      </c>
      <c r="E39" s="1">
        <v>260184.8</v>
      </c>
      <c r="F39" s="1">
        <v>11226</v>
      </c>
      <c r="G39" s="1">
        <v>16715.599999999999</v>
      </c>
      <c r="H39" s="1">
        <v>80172.7</v>
      </c>
      <c r="I39" s="1">
        <v>157428.4</v>
      </c>
      <c r="K39" s="1">
        <v>21264.799999999999</v>
      </c>
      <c r="L39" s="1">
        <v>48852.9</v>
      </c>
      <c r="M39" s="1">
        <v>6131.8</v>
      </c>
      <c r="N39" s="1">
        <v>29697</v>
      </c>
      <c r="O39" s="1">
        <v>24890.400000000001</v>
      </c>
      <c r="P39" s="1">
        <v>126752.1</v>
      </c>
      <c r="Q39" s="1">
        <v>-2370.8000000000002</v>
      </c>
      <c r="S39" s="1">
        <v>-15744.8</v>
      </c>
      <c r="T39" s="1">
        <v>42997.3</v>
      </c>
      <c r="U39" s="1">
        <v>36432.800000000003</v>
      </c>
      <c r="V39" s="1">
        <v>6605.4</v>
      </c>
      <c r="W39" s="1">
        <v>58742.1</v>
      </c>
      <c r="X39" s="1">
        <v>44781.3</v>
      </c>
      <c r="Y39" s="1">
        <v>13181.8</v>
      </c>
    </row>
    <row r="40" spans="1:25" x14ac:dyDescent="0.15">
      <c r="A40" t="s">
        <v>2</v>
      </c>
      <c r="B40" s="1">
        <v>263398</v>
      </c>
      <c r="C40" s="1">
        <v>1956.5</v>
      </c>
      <c r="D40">
        <v>263</v>
      </c>
      <c r="E40" s="1">
        <v>261477.3</v>
      </c>
      <c r="F40" s="1">
        <v>11486.8</v>
      </c>
      <c r="G40" s="1">
        <v>16654.3</v>
      </c>
      <c r="H40" s="1">
        <v>80078.2</v>
      </c>
      <c r="I40" s="1">
        <v>158344.6</v>
      </c>
      <c r="K40" s="1">
        <v>21315.4</v>
      </c>
      <c r="L40" s="1">
        <v>46964.800000000003</v>
      </c>
      <c r="M40" s="1">
        <v>5681.8</v>
      </c>
      <c r="N40" s="1">
        <v>28287.599999999999</v>
      </c>
      <c r="O40" s="1">
        <v>24316.3</v>
      </c>
      <c r="P40" s="1">
        <v>123642.5</v>
      </c>
      <c r="Q40" s="1">
        <v>-1029.0999999999999</v>
      </c>
      <c r="S40" s="1">
        <v>-14787.1</v>
      </c>
      <c r="T40" s="1">
        <v>42190.9</v>
      </c>
      <c r="U40" s="1">
        <v>35634.300000000003</v>
      </c>
      <c r="V40" s="1">
        <v>6608.9</v>
      </c>
      <c r="W40" s="1">
        <v>56978</v>
      </c>
      <c r="X40" s="1">
        <v>44562.7</v>
      </c>
      <c r="Y40" s="1">
        <v>11833.1</v>
      </c>
    </row>
    <row r="41" spans="1:25" x14ac:dyDescent="0.15">
      <c r="A41" t="s">
        <v>14</v>
      </c>
      <c r="B41" s="1">
        <v>264020.2</v>
      </c>
      <c r="C41" s="1">
        <v>2483.3000000000002</v>
      </c>
      <c r="D41">
        <v>288.5</v>
      </c>
      <c r="E41" s="1">
        <v>261700.9</v>
      </c>
      <c r="F41" s="1">
        <v>11691.6</v>
      </c>
      <c r="G41" s="1">
        <v>16145</v>
      </c>
      <c r="H41" s="1">
        <v>80216.399999999994</v>
      </c>
      <c r="I41" s="1">
        <v>158545.5</v>
      </c>
      <c r="K41" s="1">
        <v>21066.3</v>
      </c>
      <c r="L41" s="1">
        <v>47080.1</v>
      </c>
      <c r="M41" s="1">
        <v>5940</v>
      </c>
      <c r="N41" s="1">
        <v>27375.9</v>
      </c>
      <c r="O41" s="1">
        <v>24856.400000000001</v>
      </c>
      <c r="P41" s="1">
        <v>121434.1</v>
      </c>
      <c r="Q41" s="1">
        <v>-3236.6</v>
      </c>
      <c r="S41" s="1">
        <v>-13429.1</v>
      </c>
      <c r="T41" s="1">
        <v>44083.4</v>
      </c>
      <c r="U41" s="1">
        <v>37486.199999999997</v>
      </c>
      <c r="V41" s="1">
        <v>6625.8</v>
      </c>
      <c r="W41" s="1">
        <v>57512.5</v>
      </c>
      <c r="X41" s="1">
        <v>44198.2</v>
      </c>
      <c r="Y41" s="1">
        <v>12592</v>
      </c>
    </row>
    <row r="42" spans="1:25" x14ac:dyDescent="0.15">
      <c r="A42" t="s">
        <v>4</v>
      </c>
      <c r="B42" s="1">
        <v>266362.5</v>
      </c>
      <c r="C42" s="1">
        <v>2906.3</v>
      </c>
      <c r="D42">
        <v>271.60000000000002</v>
      </c>
      <c r="E42" s="1">
        <v>263680.59999999998</v>
      </c>
      <c r="F42" s="1">
        <v>11862</v>
      </c>
      <c r="G42" s="1">
        <v>15848.2</v>
      </c>
      <c r="H42" s="1">
        <v>81013.399999999994</v>
      </c>
      <c r="I42" s="1">
        <v>159834.9</v>
      </c>
      <c r="K42" s="1">
        <v>21167.1</v>
      </c>
      <c r="L42" s="1">
        <v>45105.2</v>
      </c>
      <c r="M42" s="1">
        <v>5831.5</v>
      </c>
      <c r="N42" s="1">
        <v>27106.5</v>
      </c>
      <c r="O42" s="1">
        <v>25019</v>
      </c>
      <c r="P42" s="1">
        <v>120257</v>
      </c>
      <c r="Q42" s="1">
        <v>-2543.1999999999998</v>
      </c>
      <c r="S42" s="1">
        <v>-11896.6</v>
      </c>
      <c r="T42" s="1">
        <v>47298.2</v>
      </c>
      <c r="U42" s="1">
        <v>40045.300000000003</v>
      </c>
      <c r="V42" s="1">
        <v>7300.1</v>
      </c>
      <c r="W42" s="1">
        <v>59194.7</v>
      </c>
      <c r="X42" s="1">
        <v>44935.1</v>
      </c>
      <c r="Y42" s="1">
        <v>13421</v>
      </c>
    </row>
    <row r="43" spans="1:25" x14ac:dyDescent="0.15">
      <c r="A43" t="s">
        <v>3</v>
      </c>
      <c r="B43" s="1">
        <v>267413.09999999998</v>
      </c>
      <c r="C43" s="1">
        <v>2975.2</v>
      </c>
      <c r="D43">
        <v>261.10000000000002</v>
      </c>
      <c r="E43" s="1">
        <v>264672.2</v>
      </c>
      <c r="F43" s="1">
        <v>12212.2</v>
      </c>
      <c r="G43" s="1">
        <v>15646.6</v>
      </c>
      <c r="H43" s="1">
        <v>81252.899999999994</v>
      </c>
      <c r="I43" s="1">
        <v>160118.9</v>
      </c>
      <c r="K43" s="1">
        <v>21008.799999999999</v>
      </c>
      <c r="L43" s="1">
        <v>44681.5</v>
      </c>
      <c r="M43" s="1">
        <v>6251.2</v>
      </c>
      <c r="N43" s="1">
        <v>27727.9</v>
      </c>
      <c r="O43" s="1">
        <v>25399.8</v>
      </c>
      <c r="P43" s="1">
        <v>121728.3</v>
      </c>
      <c r="Q43" s="1">
        <v>-1728.3</v>
      </c>
      <c r="S43" s="1">
        <v>-13381.3</v>
      </c>
      <c r="T43" s="1">
        <v>47615</v>
      </c>
      <c r="U43" s="1">
        <v>40596.1</v>
      </c>
      <c r="V43" s="1">
        <v>7038.5</v>
      </c>
      <c r="W43" s="1">
        <v>60996.2</v>
      </c>
      <c r="X43" s="1">
        <v>46942.400000000001</v>
      </c>
      <c r="Y43" s="1">
        <v>13312.3</v>
      </c>
    </row>
    <row r="44" spans="1:25" x14ac:dyDescent="0.15">
      <c r="A44" t="s">
        <v>2</v>
      </c>
      <c r="B44" s="1">
        <v>267026.09999999998</v>
      </c>
      <c r="C44" s="1">
        <v>2912.5</v>
      </c>
      <c r="D44">
        <v>276.10000000000002</v>
      </c>
      <c r="E44" s="1">
        <v>264355.09999999998</v>
      </c>
      <c r="F44" s="1">
        <v>12360.7</v>
      </c>
      <c r="G44" s="1">
        <v>15582.7</v>
      </c>
      <c r="H44" s="1">
        <v>80974.2</v>
      </c>
      <c r="I44" s="1">
        <v>159798.70000000001</v>
      </c>
      <c r="K44" s="1">
        <v>20642.400000000001</v>
      </c>
      <c r="L44" s="1">
        <v>44717.7</v>
      </c>
      <c r="M44" s="1">
        <v>6590.6</v>
      </c>
      <c r="N44" s="1">
        <v>27623.4</v>
      </c>
      <c r="O44" s="1">
        <v>25232.3</v>
      </c>
      <c r="P44" s="1">
        <v>122935.7</v>
      </c>
      <c r="Q44">
        <v>120.6</v>
      </c>
      <c r="S44" s="1">
        <v>-12709.4</v>
      </c>
      <c r="T44" s="1">
        <v>49260.7</v>
      </c>
      <c r="U44" s="1">
        <v>42110.9</v>
      </c>
      <c r="V44" s="1">
        <v>7159.5</v>
      </c>
      <c r="W44" s="1">
        <v>61970.1</v>
      </c>
      <c r="X44" s="1">
        <v>47541.1</v>
      </c>
      <c r="Y44" s="1">
        <v>13649.1</v>
      </c>
    </row>
    <row r="45" spans="1:25" x14ac:dyDescent="0.15">
      <c r="A45" t="s">
        <v>13</v>
      </c>
      <c r="B45" s="1">
        <v>266615.59999999998</v>
      </c>
      <c r="C45" s="1">
        <v>3183.6</v>
      </c>
      <c r="D45">
        <v>644.9</v>
      </c>
      <c r="E45" s="1">
        <v>264032.3</v>
      </c>
      <c r="F45" s="1">
        <v>12407.6</v>
      </c>
      <c r="G45" s="1">
        <v>15089.6</v>
      </c>
      <c r="H45" s="1">
        <v>80377</v>
      </c>
      <c r="I45" s="1">
        <v>160447</v>
      </c>
      <c r="K45" s="1">
        <v>20390.7</v>
      </c>
      <c r="L45" s="1">
        <v>43825.7</v>
      </c>
      <c r="M45" s="1">
        <v>6134.4</v>
      </c>
      <c r="N45" s="1">
        <v>27472.7</v>
      </c>
      <c r="O45" s="1">
        <v>25225.7</v>
      </c>
      <c r="P45" s="1">
        <v>120958.7</v>
      </c>
      <c r="Q45">
        <v>-626.70000000000005</v>
      </c>
      <c r="S45" s="1">
        <v>-12654.7</v>
      </c>
      <c r="T45" s="1">
        <v>49896.9</v>
      </c>
      <c r="U45" s="1">
        <v>41889.1</v>
      </c>
      <c r="V45" s="1">
        <v>8078.3</v>
      </c>
      <c r="W45" s="1">
        <v>62551.7</v>
      </c>
      <c r="X45" s="1">
        <v>47976</v>
      </c>
      <c r="Y45" s="1">
        <v>13784.4</v>
      </c>
    </row>
    <row r="46" spans="1:25" x14ac:dyDescent="0.15">
      <c r="A46" t="s">
        <v>4</v>
      </c>
      <c r="B46" s="1">
        <v>266922</v>
      </c>
      <c r="C46" s="1">
        <v>1943.5</v>
      </c>
      <c r="D46">
        <v>481.4</v>
      </c>
      <c r="E46" s="1">
        <v>265336.90000000002</v>
      </c>
      <c r="F46" s="1">
        <v>13676.8</v>
      </c>
      <c r="G46" s="1">
        <v>14991.1</v>
      </c>
      <c r="H46" s="1">
        <v>80383.899999999994</v>
      </c>
      <c r="I46" s="1">
        <v>159368.70000000001</v>
      </c>
      <c r="K46" s="1">
        <v>20500</v>
      </c>
      <c r="L46" s="1">
        <v>43441.4</v>
      </c>
      <c r="M46" s="1">
        <v>7036.1</v>
      </c>
      <c r="N46" s="1">
        <v>28177.5</v>
      </c>
      <c r="O46" s="1">
        <v>25424</v>
      </c>
      <c r="P46" s="1">
        <v>122516.9</v>
      </c>
      <c r="Q46">
        <v>-781.2</v>
      </c>
      <c r="S46" s="1">
        <v>-10415.6</v>
      </c>
      <c r="T46" s="1">
        <v>50005.9</v>
      </c>
      <c r="U46" s="1">
        <v>42520.2</v>
      </c>
      <c r="V46" s="1">
        <v>7515.7</v>
      </c>
      <c r="W46" s="1">
        <v>60421.5</v>
      </c>
      <c r="X46" s="1">
        <v>49490.5</v>
      </c>
      <c r="Y46" s="1">
        <v>10762.7</v>
      </c>
    </row>
    <row r="47" spans="1:25" x14ac:dyDescent="0.15">
      <c r="A47" t="s">
        <v>3</v>
      </c>
      <c r="B47" s="1">
        <v>267053.40000000002</v>
      </c>
      <c r="C47" s="1">
        <v>2735.2</v>
      </c>
      <c r="D47">
        <v>724.4</v>
      </c>
      <c r="E47" s="1">
        <v>264953.40000000002</v>
      </c>
      <c r="F47" s="1">
        <v>13305.6</v>
      </c>
      <c r="G47" s="1">
        <v>15074.4</v>
      </c>
      <c r="H47" s="1">
        <v>79510.2</v>
      </c>
      <c r="I47" s="1">
        <v>160447.6</v>
      </c>
      <c r="K47" s="1">
        <v>20904.3</v>
      </c>
      <c r="L47" s="1">
        <v>41784.800000000003</v>
      </c>
      <c r="M47" s="1">
        <v>6730.7</v>
      </c>
      <c r="N47" s="1">
        <v>27932.1</v>
      </c>
      <c r="O47" s="1">
        <v>25521.4</v>
      </c>
      <c r="P47" s="1">
        <v>123081.2</v>
      </c>
      <c r="Q47" s="1">
        <v>1790.8</v>
      </c>
      <c r="S47" s="1">
        <v>-10038.200000000001</v>
      </c>
      <c r="T47" s="1">
        <v>51801.1</v>
      </c>
      <c r="U47" s="1">
        <v>43993</v>
      </c>
      <c r="V47" s="1">
        <v>7845.3</v>
      </c>
      <c r="W47" s="1">
        <v>61839.199999999997</v>
      </c>
      <c r="X47" s="1">
        <v>49386.7</v>
      </c>
      <c r="Y47" s="1">
        <v>12038.2</v>
      </c>
    </row>
    <row r="48" spans="1:25" x14ac:dyDescent="0.15">
      <c r="A48" t="s">
        <v>2</v>
      </c>
      <c r="B48" s="1">
        <v>270491.40000000002</v>
      </c>
      <c r="C48" s="1">
        <v>3242.6</v>
      </c>
      <c r="D48">
        <v>713.1</v>
      </c>
      <c r="E48" s="1">
        <v>267900.2</v>
      </c>
      <c r="F48" s="1">
        <v>13851</v>
      </c>
      <c r="G48" s="1">
        <v>14970.5</v>
      </c>
      <c r="H48" s="1">
        <v>80698.600000000006</v>
      </c>
      <c r="I48" s="1">
        <v>161456.79999999999</v>
      </c>
      <c r="K48" s="1">
        <v>20488.7</v>
      </c>
      <c r="L48" s="1">
        <v>41586.800000000003</v>
      </c>
      <c r="M48" s="1">
        <v>6761</v>
      </c>
      <c r="N48" s="1">
        <v>29904.7</v>
      </c>
      <c r="O48" s="1">
        <v>25997.9</v>
      </c>
      <c r="P48" s="1">
        <v>122553.4</v>
      </c>
      <c r="Q48" s="1">
        <v>-1164</v>
      </c>
      <c r="S48" s="1">
        <v>-8745.2000000000007</v>
      </c>
      <c r="T48" s="1">
        <v>54379.8</v>
      </c>
      <c r="U48" s="1">
        <v>46565.5</v>
      </c>
      <c r="V48" s="1">
        <v>7826.2</v>
      </c>
      <c r="W48" s="1">
        <v>63125</v>
      </c>
      <c r="X48" s="1">
        <v>49892.6</v>
      </c>
      <c r="Y48" s="1">
        <v>12708.8</v>
      </c>
    </row>
    <row r="49" spans="1:25" x14ac:dyDescent="0.15">
      <c r="A49" t="s">
        <v>12</v>
      </c>
      <c r="B49" s="1">
        <v>271052.59999999998</v>
      </c>
      <c r="C49" s="1">
        <v>3275.2</v>
      </c>
      <c r="D49">
        <v>755</v>
      </c>
      <c r="E49" s="1">
        <v>268471.2</v>
      </c>
      <c r="F49" s="1">
        <v>14151.3</v>
      </c>
      <c r="G49" s="1">
        <v>14818.9</v>
      </c>
      <c r="H49" s="1">
        <v>81455</v>
      </c>
      <c r="I49" s="1">
        <v>160964.79999999999</v>
      </c>
      <c r="K49" s="1">
        <v>20567.3</v>
      </c>
      <c r="L49" s="1">
        <v>40455.199999999997</v>
      </c>
      <c r="M49" s="1">
        <v>6688.8</v>
      </c>
      <c r="N49" s="1">
        <v>29345.4</v>
      </c>
      <c r="O49" s="1">
        <v>25760</v>
      </c>
      <c r="P49" s="1">
        <v>124459.5</v>
      </c>
      <c r="Q49" s="1">
        <v>2560.8000000000002</v>
      </c>
      <c r="S49" s="1">
        <v>-7949.5</v>
      </c>
      <c r="T49" s="1">
        <v>57059.5</v>
      </c>
      <c r="U49" s="1">
        <v>48667.1</v>
      </c>
      <c r="V49" s="1">
        <v>8419.2999999999993</v>
      </c>
      <c r="W49" s="1">
        <v>65009</v>
      </c>
      <c r="X49" s="1">
        <v>51765.9</v>
      </c>
      <c r="Y49" s="1">
        <v>12784.2</v>
      </c>
    </row>
    <row r="50" spans="1:25" x14ac:dyDescent="0.15">
      <c r="A50" t="s">
        <v>4</v>
      </c>
      <c r="B50" s="1">
        <v>271151.2</v>
      </c>
      <c r="C50" s="1">
        <v>3416.3</v>
      </c>
      <c r="D50">
        <v>801.4</v>
      </c>
      <c r="E50" s="1">
        <v>268480.40000000002</v>
      </c>
      <c r="F50" s="1">
        <v>14170.4</v>
      </c>
      <c r="G50" s="1">
        <v>14639.4</v>
      </c>
      <c r="H50" s="1">
        <v>80067.100000000006</v>
      </c>
      <c r="I50" s="1">
        <v>162419.4</v>
      </c>
      <c r="K50" s="1">
        <v>20988.3</v>
      </c>
      <c r="L50" s="1">
        <v>39433.199999999997</v>
      </c>
      <c r="M50" s="1">
        <v>6786.6</v>
      </c>
      <c r="N50" s="1">
        <v>29699.1</v>
      </c>
      <c r="O50" s="1">
        <v>25831.8</v>
      </c>
      <c r="P50" s="1">
        <v>123088.2</v>
      </c>
      <c r="Q50" s="1">
        <v>1040.5</v>
      </c>
      <c r="S50" s="1">
        <v>-7153.8</v>
      </c>
      <c r="T50" s="1">
        <v>58901.5</v>
      </c>
      <c r="U50" s="1">
        <v>50181</v>
      </c>
      <c r="V50" s="1">
        <v>8753.5</v>
      </c>
      <c r="W50" s="1">
        <v>66055.3</v>
      </c>
      <c r="X50" s="1">
        <v>52072.3</v>
      </c>
      <c r="Y50" s="1">
        <v>13403.5</v>
      </c>
    </row>
    <row r="51" spans="1:25" x14ac:dyDescent="0.15">
      <c r="A51" t="s">
        <v>3</v>
      </c>
      <c r="B51" s="1">
        <v>272487.3</v>
      </c>
      <c r="C51" s="1">
        <v>3441.2</v>
      </c>
      <c r="D51">
        <v>831.2</v>
      </c>
      <c r="E51" s="1">
        <v>269820</v>
      </c>
      <c r="F51" s="1">
        <v>14463.3</v>
      </c>
      <c r="G51" s="1">
        <v>14294.3</v>
      </c>
      <c r="H51" s="1">
        <v>81574.5</v>
      </c>
      <c r="I51" s="1">
        <v>162229.5</v>
      </c>
      <c r="K51" s="1">
        <v>21000.7</v>
      </c>
      <c r="L51" s="1">
        <v>40038.9</v>
      </c>
      <c r="M51" s="1">
        <v>6959.7</v>
      </c>
      <c r="N51" s="1">
        <v>29809.8</v>
      </c>
      <c r="O51" s="1">
        <v>25583</v>
      </c>
      <c r="P51" s="1">
        <v>124281.8</v>
      </c>
      <c r="Q51" s="1">
        <v>2033.7</v>
      </c>
      <c r="S51" s="1">
        <v>-8066</v>
      </c>
      <c r="T51" s="1">
        <v>59458.8</v>
      </c>
      <c r="U51" s="1">
        <v>50373.4</v>
      </c>
      <c r="V51" s="1">
        <v>9135.7999999999993</v>
      </c>
      <c r="W51" s="1">
        <v>67524.800000000003</v>
      </c>
      <c r="X51" s="1">
        <v>53541.599999999999</v>
      </c>
      <c r="Y51" s="1">
        <v>13457.2</v>
      </c>
    </row>
    <row r="52" spans="1:25" x14ac:dyDescent="0.15">
      <c r="A52" t="s">
        <v>2</v>
      </c>
      <c r="B52" s="1">
        <v>270353</v>
      </c>
      <c r="C52" s="1">
        <v>3510.5</v>
      </c>
      <c r="D52">
        <v>791.8</v>
      </c>
      <c r="E52" s="1">
        <v>267582.3</v>
      </c>
      <c r="F52" s="1">
        <v>14134.7</v>
      </c>
      <c r="G52" s="1">
        <v>13932.7</v>
      </c>
      <c r="H52" s="1">
        <v>79991</v>
      </c>
      <c r="I52" s="1">
        <v>162362.1</v>
      </c>
      <c r="K52" s="1">
        <v>20879</v>
      </c>
      <c r="L52" s="1">
        <v>39691</v>
      </c>
      <c r="M52" s="1">
        <v>6631.6</v>
      </c>
      <c r="N52" s="1">
        <v>30719.200000000001</v>
      </c>
      <c r="O52" s="1">
        <v>26203.7</v>
      </c>
      <c r="P52" s="1">
        <v>125168.2</v>
      </c>
      <c r="Q52" s="1">
        <v>1903.6</v>
      </c>
      <c r="S52" s="1">
        <v>-9215.5</v>
      </c>
      <c r="T52" s="1">
        <v>60255</v>
      </c>
      <c r="U52" s="1">
        <v>50783</v>
      </c>
      <c r="V52" s="1">
        <v>9537.7000000000007</v>
      </c>
      <c r="W52" s="1">
        <v>69470.5</v>
      </c>
      <c r="X52" s="1">
        <v>55355.4</v>
      </c>
      <c r="Y52" s="1">
        <v>13632.8</v>
      </c>
    </row>
    <row r="53" spans="1:25" x14ac:dyDescent="0.15">
      <c r="A53" t="s">
        <v>11</v>
      </c>
      <c r="B53" s="1">
        <v>271459.7</v>
      </c>
      <c r="C53" s="1">
        <v>3348.4</v>
      </c>
      <c r="D53">
        <v>835.7</v>
      </c>
      <c r="E53" s="1">
        <v>268883.5</v>
      </c>
      <c r="F53" s="1">
        <v>14213.7</v>
      </c>
      <c r="G53" s="1">
        <v>14554.3</v>
      </c>
      <c r="H53" s="1">
        <v>79553.600000000006</v>
      </c>
      <c r="I53" s="1">
        <v>163328.5</v>
      </c>
      <c r="K53" s="1">
        <v>20687.7</v>
      </c>
      <c r="L53" s="1">
        <v>38861.699999999997</v>
      </c>
      <c r="M53" s="1">
        <v>7085.5</v>
      </c>
      <c r="N53" s="1">
        <v>32471.5</v>
      </c>
      <c r="O53" s="1">
        <v>26540.9</v>
      </c>
      <c r="P53" s="1">
        <v>126303.3</v>
      </c>
      <c r="Q53" s="1">
        <v>1293.4000000000001</v>
      </c>
      <c r="S53" s="1">
        <v>-9547.2999999999993</v>
      </c>
      <c r="T53" s="1">
        <v>59641.8</v>
      </c>
      <c r="U53" s="1">
        <v>51063.9</v>
      </c>
      <c r="V53" s="1">
        <v>8604.2999999999993</v>
      </c>
      <c r="W53" s="1">
        <v>69189.100000000006</v>
      </c>
      <c r="X53" s="1">
        <v>55256.800000000003</v>
      </c>
      <c r="Y53" s="1">
        <v>13480.7</v>
      </c>
    </row>
    <row r="54" spans="1:25" x14ac:dyDescent="0.15">
      <c r="A54" t="s">
        <v>4</v>
      </c>
      <c r="B54" s="1">
        <v>273801.09999999998</v>
      </c>
      <c r="C54" s="1">
        <v>3167.4</v>
      </c>
      <c r="D54">
        <v>885.8</v>
      </c>
      <c r="E54" s="1">
        <v>271444.5</v>
      </c>
      <c r="F54" s="1">
        <v>15084</v>
      </c>
      <c r="G54" s="1">
        <v>14493.5</v>
      </c>
      <c r="H54" s="1">
        <v>79776.5</v>
      </c>
      <c r="I54" s="1">
        <v>164305.4</v>
      </c>
      <c r="K54" s="1">
        <v>20350.599999999999</v>
      </c>
      <c r="L54" s="1">
        <v>38886.9</v>
      </c>
      <c r="M54" s="1">
        <v>7391.2</v>
      </c>
      <c r="N54" s="1">
        <v>33113.1</v>
      </c>
      <c r="O54" s="1">
        <v>26691.200000000001</v>
      </c>
      <c r="P54" s="1">
        <v>126928.5</v>
      </c>
      <c r="Q54" s="1">
        <v>1227.5999999999999</v>
      </c>
      <c r="S54" s="1">
        <v>-8177.4</v>
      </c>
      <c r="T54" s="1">
        <v>62203.8</v>
      </c>
      <c r="U54" s="1">
        <v>53121.7</v>
      </c>
      <c r="V54" s="1">
        <v>9113.9</v>
      </c>
      <c r="W54" s="1">
        <v>70381.3</v>
      </c>
      <c r="X54" s="1">
        <v>57027.9</v>
      </c>
      <c r="Y54" s="1">
        <v>13067.9</v>
      </c>
    </row>
    <row r="55" spans="1:25" x14ac:dyDescent="0.15">
      <c r="A55" t="s">
        <v>3</v>
      </c>
      <c r="B55" s="1">
        <v>276445.5</v>
      </c>
      <c r="C55" s="1">
        <v>3071.4</v>
      </c>
      <c r="D55">
        <v>948.8</v>
      </c>
      <c r="E55" s="1">
        <v>274242.2</v>
      </c>
      <c r="F55" s="1">
        <v>15659.8</v>
      </c>
      <c r="G55" s="1">
        <v>14623.1</v>
      </c>
      <c r="H55" s="1">
        <v>80490.7</v>
      </c>
      <c r="I55" s="1">
        <v>165389</v>
      </c>
      <c r="K55" s="1">
        <v>20687.3</v>
      </c>
      <c r="L55" s="1">
        <v>39764.300000000003</v>
      </c>
      <c r="M55" s="1">
        <v>7487.9</v>
      </c>
      <c r="N55" s="1">
        <v>33858.800000000003</v>
      </c>
      <c r="O55" s="1">
        <v>27168.9</v>
      </c>
      <c r="P55" s="1">
        <v>128832.8</v>
      </c>
      <c r="Q55">
        <v>818.9</v>
      </c>
      <c r="S55" s="1">
        <v>-8256</v>
      </c>
      <c r="T55" s="1">
        <v>64170.2</v>
      </c>
      <c r="U55" s="1">
        <v>54867.199999999997</v>
      </c>
      <c r="V55" s="1">
        <v>9331.4</v>
      </c>
      <c r="W55" s="1">
        <v>72426.2</v>
      </c>
      <c r="X55" s="1">
        <v>58542</v>
      </c>
      <c r="Y55" s="1">
        <v>13557.5</v>
      </c>
    </row>
    <row r="56" spans="1:25" x14ac:dyDescent="0.15">
      <c r="A56" t="s">
        <v>2</v>
      </c>
      <c r="B56" s="1">
        <v>276582.59999999998</v>
      </c>
      <c r="C56" s="1">
        <v>2861.4</v>
      </c>
      <c r="D56">
        <v>994.7</v>
      </c>
      <c r="E56" s="1">
        <v>274628.59999999998</v>
      </c>
      <c r="F56" s="1">
        <v>15503</v>
      </c>
      <c r="G56" s="1">
        <v>14783</v>
      </c>
      <c r="H56" s="1">
        <v>80372.800000000003</v>
      </c>
      <c r="I56" s="1">
        <v>166009.9</v>
      </c>
      <c r="K56" s="1">
        <v>20905.2</v>
      </c>
      <c r="L56" s="1">
        <v>38512.6</v>
      </c>
      <c r="M56" s="1">
        <v>7149.6</v>
      </c>
      <c r="N56" s="1">
        <v>33152.5</v>
      </c>
      <c r="O56" s="1">
        <v>26840.6</v>
      </c>
      <c r="P56" s="1">
        <v>126613.5</v>
      </c>
      <c r="Q56">
        <v>419.7</v>
      </c>
      <c r="S56" s="1">
        <v>-6029.9</v>
      </c>
      <c r="T56" s="1">
        <v>66428.800000000003</v>
      </c>
      <c r="U56" s="1">
        <v>56563.3</v>
      </c>
      <c r="V56" s="1">
        <v>9905</v>
      </c>
      <c r="W56" s="1">
        <v>72458.7</v>
      </c>
      <c r="X56" s="1">
        <v>58874.6</v>
      </c>
      <c r="Y56" s="1">
        <v>13317.4</v>
      </c>
    </row>
    <row r="57" spans="1:25" x14ac:dyDescent="0.15">
      <c r="A57" t="s">
        <v>10</v>
      </c>
      <c r="B57" s="1">
        <v>277096.2</v>
      </c>
      <c r="C57" s="1">
        <v>2110</v>
      </c>
      <c r="D57">
        <v>647.9</v>
      </c>
      <c r="E57" s="1">
        <v>275584.7</v>
      </c>
      <c r="F57" s="1">
        <v>15828.1</v>
      </c>
      <c r="G57" s="1">
        <v>14910.3</v>
      </c>
      <c r="H57" s="1">
        <v>79698.2</v>
      </c>
      <c r="I57" s="1">
        <v>166967.70000000001</v>
      </c>
      <c r="K57" s="1">
        <v>20777.2</v>
      </c>
      <c r="L57" s="1">
        <v>38370.300000000003</v>
      </c>
      <c r="M57" s="1">
        <v>7351.2</v>
      </c>
      <c r="N57" s="1">
        <v>33476</v>
      </c>
      <c r="O57" s="1">
        <v>26883.3</v>
      </c>
      <c r="P57" s="1">
        <v>126147.6</v>
      </c>
      <c r="Q57">
        <v>-286.7</v>
      </c>
      <c r="S57" s="1">
        <v>-5857.4</v>
      </c>
      <c r="T57" s="1">
        <v>67921.2</v>
      </c>
      <c r="U57" s="1">
        <v>58021.8</v>
      </c>
      <c r="V57" s="1">
        <v>9933.6</v>
      </c>
      <c r="W57" s="1">
        <v>73778.600000000006</v>
      </c>
      <c r="X57" s="1">
        <v>60577.5</v>
      </c>
      <c r="Y57" s="1">
        <v>13026.9</v>
      </c>
    </row>
    <row r="58" spans="1:25" x14ac:dyDescent="0.15">
      <c r="A58" t="s">
        <v>4</v>
      </c>
      <c r="B58" s="1">
        <v>277646.2</v>
      </c>
      <c r="C58" s="1">
        <v>2240.6999999999998</v>
      </c>
      <c r="D58">
        <v>698.2</v>
      </c>
      <c r="E58" s="1">
        <v>276055.3</v>
      </c>
      <c r="F58" s="1">
        <v>15709.1</v>
      </c>
      <c r="G58" s="1">
        <v>15054</v>
      </c>
      <c r="H58" s="1">
        <v>78995.3</v>
      </c>
      <c r="I58" s="1">
        <v>168163.8</v>
      </c>
      <c r="K58" s="1">
        <v>20598.8</v>
      </c>
      <c r="L58" s="1">
        <v>37978.300000000003</v>
      </c>
      <c r="M58" s="1">
        <v>7224.8</v>
      </c>
      <c r="N58" s="1">
        <v>34461.599999999999</v>
      </c>
      <c r="O58" s="1">
        <v>27113.599999999999</v>
      </c>
      <c r="P58" s="1">
        <v>126979.2</v>
      </c>
      <c r="Q58">
        <v>-17.399999999999999</v>
      </c>
      <c r="S58" s="1">
        <v>-5675.8</v>
      </c>
      <c r="T58" s="1">
        <v>69072.800000000003</v>
      </c>
      <c r="U58" s="1">
        <v>59369.1</v>
      </c>
      <c r="V58" s="1">
        <v>9726.2000000000007</v>
      </c>
      <c r="W58" s="1">
        <v>74748.7</v>
      </c>
      <c r="X58" s="1">
        <v>61165.2</v>
      </c>
      <c r="Y58" s="1">
        <v>13367.4</v>
      </c>
    </row>
    <row r="59" spans="1:25" x14ac:dyDescent="0.15">
      <c r="A59" t="s">
        <v>3</v>
      </c>
      <c r="B59" s="1">
        <v>275743.40000000002</v>
      </c>
      <c r="C59" s="1">
        <v>2088</v>
      </c>
      <c r="D59">
        <v>694.3</v>
      </c>
      <c r="E59" s="1">
        <v>274309.8</v>
      </c>
      <c r="F59" s="1">
        <v>14897.6</v>
      </c>
      <c r="G59" s="1">
        <v>15279.5</v>
      </c>
      <c r="H59" s="1">
        <v>77968</v>
      </c>
      <c r="I59" s="1">
        <v>168439</v>
      </c>
      <c r="K59" s="1">
        <v>20725</v>
      </c>
      <c r="L59" s="1">
        <v>36693.1</v>
      </c>
      <c r="M59" s="1">
        <v>7169.6</v>
      </c>
      <c r="N59" s="1">
        <v>34511.4</v>
      </c>
      <c r="O59" s="1">
        <v>27161.1</v>
      </c>
      <c r="P59" s="1">
        <v>126363.7</v>
      </c>
      <c r="Q59">
        <v>816.2</v>
      </c>
      <c r="S59" s="1">
        <v>-4283.8</v>
      </c>
      <c r="T59" s="1">
        <v>70387.100000000006</v>
      </c>
      <c r="U59" s="1">
        <v>60496.1</v>
      </c>
      <c r="V59" s="1">
        <v>9913.5</v>
      </c>
      <c r="W59" s="1">
        <v>74671</v>
      </c>
      <c r="X59" s="1">
        <v>61046.7</v>
      </c>
      <c r="Y59" s="1">
        <v>13397.9</v>
      </c>
    </row>
    <row r="60" spans="1:25" x14ac:dyDescent="0.15">
      <c r="A60" t="s">
        <v>2</v>
      </c>
      <c r="B60" s="1">
        <v>278566.90000000002</v>
      </c>
      <c r="C60" s="1">
        <v>2035.1</v>
      </c>
      <c r="D60">
        <v>741.6</v>
      </c>
      <c r="E60" s="1">
        <v>277237.2</v>
      </c>
      <c r="F60" s="1">
        <v>16238.4</v>
      </c>
      <c r="G60" s="1">
        <v>15532.9</v>
      </c>
      <c r="H60" s="1">
        <v>78092.5</v>
      </c>
      <c r="I60" s="1">
        <v>168898.1</v>
      </c>
      <c r="K60" s="1">
        <v>20824.8</v>
      </c>
      <c r="L60" s="1">
        <v>36296.800000000003</v>
      </c>
      <c r="M60" s="1">
        <v>7269.1</v>
      </c>
      <c r="N60" s="1">
        <v>36007.300000000003</v>
      </c>
      <c r="O60" s="1">
        <v>27536.3</v>
      </c>
      <c r="P60" s="1">
        <v>128350.5</v>
      </c>
      <c r="Q60">
        <v>554.6</v>
      </c>
      <c r="S60" s="1">
        <v>-3502.6</v>
      </c>
      <c r="T60" s="1">
        <v>71160.7</v>
      </c>
      <c r="U60" s="1">
        <v>61008.9</v>
      </c>
      <c r="V60" s="1">
        <v>10178.700000000001</v>
      </c>
      <c r="W60" s="1">
        <v>74663.3</v>
      </c>
      <c r="X60" s="1">
        <v>60852</v>
      </c>
      <c r="Y60" s="1">
        <v>13555.4</v>
      </c>
    </row>
    <row r="61" spans="1:25" x14ac:dyDescent="0.15">
      <c r="A61" t="s">
        <v>9</v>
      </c>
      <c r="B61" s="1">
        <v>279889.7</v>
      </c>
      <c r="C61" s="1">
        <v>2011</v>
      </c>
      <c r="D61">
        <v>773.6</v>
      </c>
      <c r="E61" s="1">
        <v>278622.2</v>
      </c>
      <c r="F61" s="1">
        <v>16378.7</v>
      </c>
      <c r="G61" s="1">
        <v>15125.3</v>
      </c>
      <c r="H61" s="1">
        <v>77488.5</v>
      </c>
      <c r="I61" s="1">
        <v>171110.7</v>
      </c>
      <c r="K61" s="1">
        <v>20530.099999999999</v>
      </c>
      <c r="L61" s="1">
        <v>35253.1</v>
      </c>
      <c r="M61" s="1">
        <v>7197.7</v>
      </c>
      <c r="N61" s="1">
        <v>36386.699999999997</v>
      </c>
      <c r="O61" s="1">
        <v>27740.2</v>
      </c>
      <c r="P61" s="1">
        <v>129901.3</v>
      </c>
      <c r="Q61" s="1">
        <v>2233.1</v>
      </c>
      <c r="S61" s="1">
        <v>-2494.1999999999998</v>
      </c>
      <c r="T61" s="1">
        <v>72882.7</v>
      </c>
      <c r="U61" s="1">
        <v>62531.9</v>
      </c>
      <c r="V61" s="1">
        <v>10375.700000000001</v>
      </c>
      <c r="W61" s="1">
        <v>75377</v>
      </c>
      <c r="X61" s="1">
        <v>61387.3</v>
      </c>
      <c r="Y61" s="1">
        <v>13731.4</v>
      </c>
    </row>
    <row r="62" spans="1:25" x14ac:dyDescent="0.15">
      <c r="A62" t="s">
        <v>4</v>
      </c>
      <c r="B62" s="1">
        <v>281002.59999999998</v>
      </c>
      <c r="C62" s="1">
        <v>2001.3</v>
      </c>
      <c r="D62">
        <v>754.9</v>
      </c>
      <c r="E62" s="1">
        <v>279730.7</v>
      </c>
      <c r="F62" s="1">
        <v>16493.900000000001</v>
      </c>
      <c r="G62" s="1">
        <v>15435.7</v>
      </c>
      <c r="H62" s="1">
        <v>77696.800000000003</v>
      </c>
      <c r="I62" s="1">
        <v>171572.2</v>
      </c>
      <c r="K62" s="1">
        <v>20206.400000000001</v>
      </c>
      <c r="L62" s="1">
        <v>34813.1</v>
      </c>
      <c r="M62" s="1">
        <v>6980.4</v>
      </c>
      <c r="N62" s="1">
        <v>35860</v>
      </c>
      <c r="O62" s="1">
        <v>27737.3</v>
      </c>
      <c r="P62" s="1">
        <v>126810</v>
      </c>
      <c r="Q62" s="1">
        <v>1182.7</v>
      </c>
      <c r="S62" s="1">
        <v>-1880</v>
      </c>
      <c r="T62" s="1">
        <v>74579.3</v>
      </c>
      <c r="U62" s="1">
        <v>63735.4</v>
      </c>
      <c r="V62" s="1">
        <v>10878.1</v>
      </c>
      <c r="W62" s="1">
        <v>76459.3</v>
      </c>
      <c r="X62" s="1">
        <v>61804.7</v>
      </c>
      <c r="Y62" s="1">
        <v>14339.2</v>
      </c>
    </row>
    <row r="63" spans="1:25" x14ac:dyDescent="0.15">
      <c r="A63" t="s">
        <v>3</v>
      </c>
      <c r="B63" s="1">
        <v>279325.09999999998</v>
      </c>
      <c r="C63" s="1">
        <v>1942</v>
      </c>
      <c r="D63">
        <v>812.5</v>
      </c>
      <c r="E63" s="1">
        <v>278175.59999999998</v>
      </c>
      <c r="F63" s="1">
        <v>15843.9</v>
      </c>
      <c r="G63" s="1">
        <v>15044.1</v>
      </c>
      <c r="H63" s="1">
        <v>77763.199999999997</v>
      </c>
      <c r="I63" s="1">
        <v>171323.6</v>
      </c>
      <c r="K63" s="1">
        <v>18434.7</v>
      </c>
      <c r="L63" s="1">
        <v>34202.1</v>
      </c>
      <c r="M63" s="1">
        <v>6629.9</v>
      </c>
      <c r="N63" s="1">
        <v>35527</v>
      </c>
      <c r="O63" s="1">
        <v>27669.9</v>
      </c>
      <c r="P63" s="1">
        <v>124180.2</v>
      </c>
      <c r="Q63" s="1">
        <v>1742.1</v>
      </c>
      <c r="S63">
        <v>724.1</v>
      </c>
      <c r="T63" s="1">
        <v>76503.7</v>
      </c>
      <c r="U63" s="1">
        <v>65685</v>
      </c>
      <c r="V63" s="1">
        <v>10845.6</v>
      </c>
      <c r="W63" s="1">
        <v>75779.600000000006</v>
      </c>
      <c r="X63" s="1">
        <v>61300.7</v>
      </c>
      <c r="Y63" s="1">
        <v>14174.1</v>
      </c>
    </row>
    <row r="64" spans="1:25" x14ac:dyDescent="0.15">
      <c r="A64" t="s">
        <v>2</v>
      </c>
      <c r="B64" s="1">
        <v>279669</v>
      </c>
      <c r="C64" s="1">
        <v>1947.9</v>
      </c>
      <c r="D64">
        <v>842.8</v>
      </c>
      <c r="E64" s="1">
        <v>278542.40000000002</v>
      </c>
      <c r="F64" s="1">
        <v>16633.7</v>
      </c>
      <c r="G64" s="1">
        <v>14958.7</v>
      </c>
      <c r="H64" s="1">
        <v>77671.600000000006</v>
      </c>
      <c r="I64" s="1">
        <v>170682.3</v>
      </c>
      <c r="K64" s="1">
        <v>16036.5</v>
      </c>
      <c r="L64" s="1">
        <v>33989</v>
      </c>
      <c r="M64" s="1">
        <v>7124.9</v>
      </c>
      <c r="N64" s="1">
        <v>36049</v>
      </c>
      <c r="O64" s="1">
        <v>27462.2</v>
      </c>
      <c r="P64" s="1">
        <v>123877.1</v>
      </c>
      <c r="Q64" s="1">
        <v>2973.7</v>
      </c>
      <c r="S64" s="1">
        <v>2036.1</v>
      </c>
      <c r="T64" s="1">
        <v>78693.600000000006</v>
      </c>
      <c r="U64" s="1">
        <v>67783.199999999997</v>
      </c>
      <c r="V64" s="1">
        <v>10934.7</v>
      </c>
      <c r="W64" s="1">
        <v>76657.5</v>
      </c>
      <c r="X64" s="1">
        <v>62625.4</v>
      </c>
      <c r="Y64" s="1">
        <v>13800.4</v>
      </c>
    </row>
    <row r="65" spans="1:25" x14ac:dyDescent="0.15">
      <c r="A65" t="s">
        <v>8</v>
      </c>
      <c r="B65" s="1">
        <v>281444.90000000002</v>
      </c>
      <c r="C65" s="1">
        <v>2015.7</v>
      </c>
      <c r="D65">
        <v>851.4</v>
      </c>
      <c r="E65" s="1">
        <v>280244.40000000002</v>
      </c>
      <c r="F65" s="1">
        <v>17484.5</v>
      </c>
      <c r="G65" s="1">
        <v>15232.7</v>
      </c>
      <c r="H65" s="1">
        <v>78246.899999999994</v>
      </c>
      <c r="I65" s="1">
        <v>170381.3</v>
      </c>
      <c r="K65" s="1">
        <v>16540.400000000001</v>
      </c>
      <c r="L65" s="1">
        <v>33193.1</v>
      </c>
      <c r="M65" s="1">
        <v>7119.2</v>
      </c>
      <c r="N65" s="1">
        <v>36363.4</v>
      </c>
      <c r="O65" s="1">
        <v>27641.200000000001</v>
      </c>
      <c r="P65" s="1">
        <v>123128.6</v>
      </c>
      <c r="Q65" s="1">
        <v>1421.8</v>
      </c>
      <c r="S65" s="1">
        <v>2725.1</v>
      </c>
      <c r="T65" s="1">
        <v>80617</v>
      </c>
      <c r="U65" s="1">
        <v>69854.899999999994</v>
      </c>
      <c r="V65" s="1">
        <v>10784.4</v>
      </c>
      <c r="W65" s="1">
        <v>77891.899999999994</v>
      </c>
      <c r="X65" s="1">
        <v>63234.6</v>
      </c>
      <c r="Y65" s="1">
        <v>14369.5</v>
      </c>
    </row>
    <row r="66" spans="1:25" x14ac:dyDescent="0.15">
      <c r="A66" t="s">
        <v>4</v>
      </c>
      <c r="B66" s="1">
        <v>277239.90000000002</v>
      </c>
      <c r="C66" s="1">
        <v>1921.1</v>
      </c>
      <c r="D66">
        <v>836</v>
      </c>
      <c r="E66" s="1">
        <v>276135.90000000002</v>
      </c>
      <c r="F66" s="1">
        <v>17698.5</v>
      </c>
      <c r="G66" s="1">
        <v>14673.2</v>
      </c>
      <c r="H66" s="1">
        <v>76934.600000000006</v>
      </c>
      <c r="I66" s="1">
        <v>167715.70000000001</v>
      </c>
      <c r="K66" s="1">
        <v>17374.099999999999</v>
      </c>
      <c r="L66" s="1">
        <v>31765.3</v>
      </c>
      <c r="M66" s="1">
        <v>6936.8</v>
      </c>
      <c r="N66" s="1">
        <v>36009.5</v>
      </c>
      <c r="O66" s="1">
        <v>27827.1</v>
      </c>
      <c r="P66" s="1">
        <v>124306.9</v>
      </c>
      <c r="Q66" s="1">
        <v>4329.3</v>
      </c>
      <c r="S66" s="1">
        <v>3420.2</v>
      </c>
      <c r="T66" s="1">
        <v>79006.600000000006</v>
      </c>
      <c r="U66" s="1">
        <v>67928.100000000006</v>
      </c>
      <c r="V66" s="1">
        <v>11110.3</v>
      </c>
      <c r="W66" s="1">
        <v>75586.3</v>
      </c>
      <c r="X66" s="1">
        <v>62222.9</v>
      </c>
      <c r="Y66" s="1">
        <v>13193.6</v>
      </c>
    </row>
    <row r="67" spans="1:25" x14ac:dyDescent="0.15">
      <c r="A67" t="s">
        <v>3</v>
      </c>
      <c r="B67" s="1">
        <v>276253.90000000002</v>
      </c>
      <c r="C67" s="1">
        <v>1731.9</v>
      </c>
      <c r="D67">
        <v>806.8</v>
      </c>
      <c r="E67" s="1">
        <v>275357.59999999998</v>
      </c>
      <c r="F67" s="1">
        <v>17677.5</v>
      </c>
      <c r="G67" s="1">
        <v>14934</v>
      </c>
      <c r="H67" s="1">
        <v>76476</v>
      </c>
      <c r="I67" s="1">
        <v>167119.79999999999</v>
      </c>
      <c r="K67" s="1">
        <v>17984.400000000001</v>
      </c>
      <c r="L67" s="1">
        <v>31552.5</v>
      </c>
      <c r="M67" s="1">
        <v>6758.4</v>
      </c>
      <c r="N67" s="1">
        <v>35368.6</v>
      </c>
      <c r="O67" s="1">
        <v>27572.799999999999</v>
      </c>
      <c r="P67" s="1">
        <v>119090.6</v>
      </c>
      <c r="Q67">
        <v>-368.6</v>
      </c>
      <c r="S67" s="1">
        <v>3315.9</v>
      </c>
      <c r="T67" s="1">
        <v>79165.899999999994</v>
      </c>
      <c r="U67" s="1">
        <v>68227.399999999994</v>
      </c>
      <c r="V67" s="1">
        <v>10961.1</v>
      </c>
      <c r="W67" s="1">
        <v>75850</v>
      </c>
      <c r="X67" s="1">
        <v>62503.199999999997</v>
      </c>
      <c r="Y67" s="1">
        <v>13184.9</v>
      </c>
    </row>
    <row r="68" spans="1:25" x14ac:dyDescent="0.15">
      <c r="A68" t="s">
        <v>2</v>
      </c>
      <c r="B68" s="1">
        <v>273563.7</v>
      </c>
      <c r="C68" s="1">
        <v>2090.1</v>
      </c>
      <c r="D68">
        <v>758.1</v>
      </c>
      <c r="E68" s="1">
        <v>272174.7</v>
      </c>
      <c r="F68" s="1">
        <v>16782.900000000001</v>
      </c>
      <c r="G68" s="1">
        <v>14344</v>
      </c>
      <c r="H68" s="1">
        <v>74700.3</v>
      </c>
      <c r="I68" s="1">
        <v>167444.29999999999</v>
      </c>
      <c r="K68" s="1">
        <v>17986.599999999999</v>
      </c>
      <c r="L68" s="1">
        <v>31683</v>
      </c>
      <c r="M68" s="1">
        <v>5871.3</v>
      </c>
      <c r="N68" s="1">
        <v>33290.699999999997</v>
      </c>
      <c r="O68" s="1">
        <v>27366</v>
      </c>
      <c r="P68" s="1">
        <v>123716.5</v>
      </c>
      <c r="Q68" s="1">
        <v>7620.5</v>
      </c>
      <c r="S68" s="1">
        <v>-8042.6</v>
      </c>
      <c r="T68" s="1">
        <v>69092.399999999994</v>
      </c>
      <c r="U68" s="1">
        <v>58284.5</v>
      </c>
      <c r="V68" s="1">
        <v>10841.8</v>
      </c>
      <c r="W68" s="1">
        <v>77135.100000000006</v>
      </c>
      <c r="X68" s="1">
        <v>62779.199999999997</v>
      </c>
      <c r="Y68" s="1">
        <v>14092.6</v>
      </c>
    </row>
    <row r="69" spans="1:25" x14ac:dyDescent="0.15">
      <c r="A69" t="s">
        <v>7</v>
      </c>
      <c r="B69" s="1">
        <v>271570.40000000002</v>
      </c>
      <c r="C69" s="1">
        <v>1864.5</v>
      </c>
      <c r="D69">
        <v>748.7</v>
      </c>
      <c r="E69" s="1">
        <v>270435.90000000002</v>
      </c>
      <c r="F69" s="1">
        <v>15933.5</v>
      </c>
      <c r="G69" s="1">
        <v>14555.7</v>
      </c>
      <c r="H69" s="1">
        <v>75041.8</v>
      </c>
      <c r="I69" s="1">
        <v>166227</v>
      </c>
      <c r="K69" s="1">
        <v>16584</v>
      </c>
      <c r="L69" s="1">
        <v>30988.5</v>
      </c>
      <c r="M69" s="1">
        <v>5283.8</v>
      </c>
      <c r="N69" s="1">
        <v>30923.599999999999</v>
      </c>
      <c r="O69" s="1">
        <v>27122.1</v>
      </c>
      <c r="P69" s="1">
        <v>108004.2</v>
      </c>
      <c r="Q69" s="1">
        <v>-3263.5</v>
      </c>
      <c r="S69" s="1">
        <v>-13309.7</v>
      </c>
      <c r="T69" s="1">
        <v>51450.5</v>
      </c>
      <c r="U69" s="1">
        <v>41732.300000000003</v>
      </c>
      <c r="V69" s="1">
        <v>9697.4</v>
      </c>
      <c r="W69" s="1">
        <v>64760.2</v>
      </c>
      <c r="X69" s="1">
        <v>51722.400000000001</v>
      </c>
      <c r="Y69" s="1">
        <v>12766.3</v>
      </c>
    </row>
    <row r="70" spans="1:25" x14ac:dyDescent="0.15">
      <c r="A70" t="s">
        <v>4</v>
      </c>
      <c r="B70" s="1">
        <v>274191.7</v>
      </c>
      <c r="C70" s="1">
        <v>1651.4</v>
      </c>
      <c r="D70">
        <v>708.5</v>
      </c>
      <c r="E70" s="1">
        <v>273269.5</v>
      </c>
      <c r="F70" s="1">
        <v>17133.400000000001</v>
      </c>
      <c r="G70" s="1">
        <v>14366.1</v>
      </c>
      <c r="H70" s="1">
        <v>75741.899999999994</v>
      </c>
      <c r="I70" s="1">
        <v>167023.29999999999</v>
      </c>
      <c r="K70" s="1">
        <v>15003.8</v>
      </c>
      <c r="L70" s="1">
        <v>34703.800000000003</v>
      </c>
      <c r="M70" s="1">
        <v>5124.3999999999996</v>
      </c>
      <c r="N70" s="1">
        <v>28203.8</v>
      </c>
      <c r="O70" s="1">
        <v>26476.9</v>
      </c>
      <c r="P70" s="1">
        <v>104644.8</v>
      </c>
      <c r="Q70" s="1">
        <v>-4444.6000000000004</v>
      </c>
      <c r="S70" s="1">
        <v>-5729.9</v>
      </c>
      <c r="T70" s="1">
        <v>56098.2</v>
      </c>
      <c r="U70" s="1">
        <v>46357.3</v>
      </c>
      <c r="V70" s="1">
        <v>9726.6</v>
      </c>
      <c r="W70" s="1">
        <v>61828.1</v>
      </c>
      <c r="X70" s="1">
        <v>49146.8</v>
      </c>
      <c r="Y70" s="1">
        <v>12417.2</v>
      </c>
    </row>
    <row r="71" spans="1:25" x14ac:dyDescent="0.15">
      <c r="A71" t="s">
        <v>3</v>
      </c>
      <c r="B71" s="1">
        <v>275734.7</v>
      </c>
      <c r="C71" s="1">
        <v>1758.1</v>
      </c>
      <c r="D71">
        <v>786.4</v>
      </c>
      <c r="E71" s="1">
        <v>274770.40000000002</v>
      </c>
      <c r="F71" s="1">
        <v>18406.3</v>
      </c>
      <c r="G71" s="1">
        <v>14124.7</v>
      </c>
      <c r="H71" s="1">
        <v>75806.899999999994</v>
      </c>
      <c r="I71" s="1">
        <v>167059.70000000001</v>
      </c>
      <c r="K71" s="1">
        <v>14012.7</v>
      </c>
      <c r="L71" s="1">
        <v>31614.9</v>
      </c>
      <c r="M71" s="1">
        <v>5422.4</v>
      </c>
      <c r="N71" s="1">
        <v>28700.3</v>
      </c>
      <c r="O71" s="1">
        <v>25705.5</v>
      </c>
      <c r="P71" s="1">
        <v>99100.9</v>
      </c>
      <c r="Q71" s="1">
        <v>-6580.7</v>
      </c>
      <c r="S71" s="1">
        <v>-3557.3</v>
      </c>
      <c r="T71" s="1">
        <v>61638</v>
      </c>
      <c r="U71" s="1">
        <v>51884.9</v>
      </c>
      <c r="V71" s="1">
        <v>9748.9</v>
      </c>
      <c r="W71" s="1">
        <v>65195.3</v>
      </c>
      <c r="X71" s="1">
        <v>52895.5</v>
      </c>
      <c r="Y71" s="1">
        <v>12091.9</v>
      </c>
    </row>
    <row r="72" spans="1:25" x14ac:dyDescent="0.15">
      <c r="A72" t="s">
        <v>2</v>
      </c>
      <c r="B72" s="1">
        <v>277907.90000000002</v>
      </c>
      <c r="C72" s="1">
        <v>1765.6</v>
      </c>
      <c r="D72">
        <v>883.5</v>
      </c>
      <c r="E72" s="1">
        <v>277033.09999999998</v>
      </c>
      <c r="F72" s="1">
        <v>19682.8</v>
      </c>
      <c r="G72" s="1">
        <v>14094.7</v>
      </c>
      <c r="H72" s="1">
        <v>76520.5</v>
      </c>
      <c r="I72" s="1">
        <v>167032.20000000001</v>
      </c>
      <c r="K72" s="1">
        <v>13536.6</v>
      </c>
      <c r="L72" s="1">
        <v>30958.2</v>
      </c>
      <c r="M72" s="1">
        <v>6024.4</v>
      </c>
      <c r="N72" s="1">
        <v>28722.2</v>
      </c>
      <c r="O72" s="1">
        <v>26157</v>
      </c>
      <c r="P72" s="1">
        <v>100040.4</v>
      </c>
      <c r="Q72" s="1">
        <v>-5049.8999999999996</v>
      </c>
      <c r="S72">
        <v>-577.29999999999995</v>
      </c>
      <c r="T72" s="1">
        <v>65986.8</v>
      </c>
      <c r="U72" s="1">
        <v>56254.1</v>
      </c>
      <c r="V72" s="1">
        <v>9736.6</v>
      </c>
      <c r="W72" s="1">
        <v>66564.100000000006</v>
      </c>
      <c r="X72" s="1">
        <v>54211.1</v>
      </c>
      <c r="Y72" s="1">
        <v>12171.6</v>
      </c>
    </row>
    <row r="73" spans="1:25" x14ac:dyDescent="0.15">
      <c r="A73" t="s">
        <v>6</v>
      </c>
      <c r="B73" s="1">
        <v>279561.8</v>
      </c>
      <c r="C73" s="1">
        <v>1823.1</v>
      </c>
      <c r="D73">
        <v>941.5</v>
      </c>
      <c r="E73" s="1">
        <v>278683.7</v>
      </c>
      <c r="F73" s="1">
        <v>20846.099999999999</v>
      </c>
      <c r="G73" s="1">
        <v>13797.7</v>
      </c>
      <c r="H73" s="1">
        <v>76973.7</v>
      </c>
      <c r="I73" s="1">
        <v>167186.9</v>
      </c>
      <c r="K73" s="1">
        <v>13897.9</v>
      </c>
      <c r="L73" s="1">
        <v>30241.9</v>
      </c>
      <c r="M73" s="1">
        <v>6249.5</v>
      </c>
      <c r="N73" s="1">
        <v>29243.3</v>
      </c>
      <c r="O73" s="1">
        <v>25734.1</v>
      </c>
      <c r="P73" s="1">
        <v>102291</v>
      </c>
      <c r="Q73" s="1">
        <v>-3345</v>
      </c>
      <c r="S73" s="1">
        <v>1523.7</v>
      </c>
      <c r="T73" s="1">
        <v>69957.2</v>
      </c>
      <c r="U73" s="1">
        <v>59894.3</v>
      </c>
      <c r="V73" s="1">
        <v>10064.200000000001</v>
      </c>
      <c r="W73" s="1">
        <v>68433.5</v>
      </c>
      <c r="X73" s="1">
        <v>55841.599999999999</v>
      </c>
      <c r="Y73" s="1">
        <v>12446.7</v>
      </c>
    </row>
    <row r="74" spans="1:25" x14ac:dyDescent="0.15">
      <c r="A74" t="s">
        <v>4</v>
      </c>
      <c r="B74" s="1">
        <v>280331.59999999998</v>
      </c>
      <c r="C74" s="1">
        <v>1998.4</v>
      </c>
      <c r="D74">
        <v>961.8</v>
      </c>
      <c r="E74" s="1">
        <v>279291.3</v>
      </c>
      <c r="F74" s="1">
        <v>20849.400000000001</v>
      </c>
      <c r="G74" s="1">
        <v>13749.7</v>
      </c>
      <c r="H74" s="1">
        <v>77969.399999999994</v>
      </c>
      <c r="I74" s="1">
        <v>166934.70000000001</v>
      </c>
      <c r="K74" s="1">
        <v>14048</v>
      </c>
      <c r="L74" s="1">
        <v>30033.200000000001</v>
      </c>
      <c r="M74" s="1">
        <v>6396.7</v>
      </c>
      <c r="N74" s="1">
        <v>29567.3</v>
      </c>
      <c r="O74" s="1">
        <v>25622.2</v>
      </c>
      <c r="P74" s="1">
        <v>104580.3</v>
      </c>
      <c r="Q74" s="1">
        <v>-1010.5</v>
      </c>
      <c r="S74" s="1">
        <v>1409.1</v>
      </c>
      <c r="T74" s="1">
        <v>73275</v>
      </c>
      <c r="U74" s="1">
        <v>63005.4</v>
      </c>
      <c r="V74" s="1">
        <v>10269.6</v>
      </c>
      <c r="W74" s="1">
        <v>71865.899999999994</v>
      </c>
      <c r="X74" s="1">
        <v>58996.4</v>
      </c>
      <c r="Y74" s="1">
        <v>12788.8</v>
      </c>
    </row>
    <row r="75" spans="1:25" x14ac:dyDescent="0.15">
      <c r="A75" t="s">
        <v>3</v>
      </c>
      <c r="B75" s="1">
        <v>284377.09999999998</v>
      </c>
      <c r="C75" s="1">
        <v>2038.8</v>
      </c>
      <c r="D75" s="1">
        <v>1019.8</v>
      </c>
      <c r="E75" s="1">
        <v>283352.8</v>
      </c>
      <c r="F75" s="1">
        <v>22302.2</v>
      </c>
      <c r="G75" s="1">
        <v>13793.3</v>
      </c>
      <c r="H75" s="1">
        <v>80022.8</v>
      </c>
      <c r="I75" s="1">
        <v>167262.20000000001</v>
      </c>
      <c r="K75" s="1">
        <v>14163.1</v>
      </c>
      <c r="L75" s="1">
        <v>30914</v>
      </c>
      <c r="M75" s="1">
        <v>5901.3</v>
      </c>
      <c r="N75" s="1">
        <v>29941.599999999999</v>
      </c>
      <c r="O75" s="1">
        <v>25699.3</v>
      </c>
      <c r="P75" s="1">
        <v>108671.2</v>
      </c>
      <c r="Q75" s="1">
        <v>2215.5</v>
      </c>
      <c r="S75" s="1">
        <v>2027.9</v>
      </c>
      <c r="T75" s="1">
        <v>75354.600000000006</v>
      </c>
      <c r="U75" s="1">
        <v>64480.4</v>
      </c>
      <c r="V75" s="1">
        <v>10870.8</v>
      </c>
      <c r="W75" s="1">
        <v>73326.8</v>
      </c>
      <c r="X75" s="1">
        <v>60391.8</v>
      </c>
      <c r="Y75" s="1">
        <v>12891</v>
      </c>
    </row>
    <row r="76" spans="1:25" x14ac:dyDescent="0.15">
      <c r="A76" t="s">
        <v>2</v>
      </c>
      <c r="B76" s="1">
        <v>280957.8</v>
      </c>
      <c r="C76" s="1">
        <v>1974.6</v>
      </c>
      <c r="D76">
        <v>940.2</v>
      </c>
      <c r="E76" s="1">
        <v>279919.8</v>
      </c>
      <c r="F76" s="1">
        <v>22777.1</v>
      </c>
      <c r="G76" s="1">
        <v>13770.6</v>
      </c>
      <c r="H76" s="1">
        <v>75993</v>
      </c>
      <c r="I76" s="1">
        <v>167175.29999999999</v>
      </c>
      <c r="K76" s="1">
        <v>14591.4</v>
      </c>
      <c r="L76" s="1">
        <v>30700.799999999999</v>
      </c>
      <c r="M76" s="1">
        <v>5504.1</v>
      </c>
      <c r="N76" s="1">
        <v>29654</v>
      </c>
      <c r="O76" s="1">
        <v>25783.9</v>
      </c>
      <c r="P76" s="1">
        <v>108311.9</v>
      </c>
      <c r="Q76" s="1">
        <v>2349.1999999999998</v>
      </c>
      <c r="S76" s="1">
        <v>1868.4</v>
      </c>
      <c r="T76" s="1">
        <v>75588.899999999994</v>
      </c>
      <c r="U76" s="1">
        <v>64828.2</v>
      </c>
      <c r="V76" s="1">
        <v>10757.9</v>
      </c>
      <c r="W76" s="1">
        <v>73720.399999999994</v>
      </c>
      <c r="X76" s="1">
        <v>60856</v>
      </c>
      <c r="Y76" s="1">
        <v>12840.3</v>
      </c>
    </row>
    <row r="77" spans="1:25" x14ac:dyDescent="0.15">
      <c r="A77" t="s">
        <v>5</v>
      </c>
      <c r="B77" s="1">
        <v>275535.3</v>
      </c>
      <c r="C77" s="1">
        <v>1919.8</v>
      </c>
      <c r="D77">
        <v>840.3</v>
      </c>
      <c r="E77" s="1">
        <v>274453.09999999998</v>
      </c>
      <c r="F77" s="1">
        <v>20405.900000000001</v>
      </c>
      <c r="G77" s="1">
        <v>13417.2</v>
      </c>
      <c r="H77" s="1">
        <v>75836.3</v>
      </c>
      <c r="I77" s="1">
        <v>164852.4</v>
      </c>
      <c r="K77" s="1">
        <v>14718.2</v>
      </c>
      <c r="L77" s="1">
        <v>31421.9</v>
      </c>
      <c r="M77" s="1">
        <v>4972.3999999999996</v>
      </c>
      <c r="N77" s="1">
        <v>29836.3</v>
      </c>
      <c r="O77" s="1">
        <v>25475.5</v>
      </c>
      <c r="P77" s="1">
        <v>107481.9</v>
      </c>
      <c r="Q77">
        <v>836.9</v>
      </c>
      <c r="S77">
        <v>88.6</v>
      </c>
      <c r="T77" s="1">
        <v>74881</v>
      </c>
      <c r="U77" s="1">
        <v>63887.8</v>
      </c>
      <c r="V77" s="1">
        <v>10987.2</v>
      </c>
      <c r="W77" s="1">
        <v>74792.399999999994</v>
      </c>
      <c r="X77" s="1">
        <v>61576.9</v>
      </c>
      <c r="Y77" s="1">
        <v>13163.9</v>
      </c>
    </row>
    <row r="78" spans="1:25" x14ac:dyDescent="0.15">
      <c r="A78" t="s">
        <v>4</v>
      </c>
      <c r="B78" s="1">
        <v>278280.2</v>
      </c>
      <c r="C78" s="1">
        <v>1703.1</v>
      </c>
      <c r="D78">
        <v>442.1</v>
      </c>
      <c r="E78" s="1">
        <v>277021.8</v>
      </c>
      <c r="F78" s="1">
        <v>21216</v>
      </c>
      <c r="G78" s="1">
        <v>13940.3</v>
      </c>
      <c r="H78" s="1">
        <v>75075.100000000006</v>
      </c>
      <c r="I78" s="1">
        <v>166784.4</v>
      </c>
      <c r="K78" s="1">
        <v>14498.1</v>
      </c>
      <c r="L78" s="1">
        <v>29936</v>
      </c>
      <c r="M78" s="1">
        <v>5134.3</v>
      </c>
      <c r="N78" s="1">
        <v>31038.799999999999</v>
      </c>
      <c r="O78" s="1">
        <v>25550.5</v>
      </c>
      <c r="P78" s="1">
        <v>106805.5</v>
      </c>
      <c r="Q78">
        <v>608.79999999999995</v>
      </c>
      <c r="S78" s="1">
        <v>-5100.3</v>
      </c>
      <c r="T78" s="1">
        <v>69232.100000000006</v>
      </c>
      <c r="U78" s="1">
        <v>59119</v>
      </c>
      <c r="V78" s="1">
        <v>10108.9</v>
      </c>
      <c r="W78" s="1">
        <v>74332.399999999994</v>
      </c>
      <c r="X78" s="1">
        <v>62322.7</v>
      </c>
      <c r="Y78" s="1">
        <v>12052</v>
      </c>
    </row>
    <row r="79" spans="1:25" x14ac:dyDescent="0.15">
      <c r="A79" t="s">
        <v>3</v>
      </c>
      <c r="B79" s="1">
        <v>281809</v>
      </c>
      <c r="C79" s="1">
        <v>1855.1</v>
      </c>
      <c r="D79">
        <v>653.6</v>
      </c>
      <c r="E79" s="1">
        <v>280607.90000000002</v>
      </c>
      <c r="F79" s="1">
        <v>21896.2</v>
      </c>
      <c r="G79" s="1">
        <v>14323</v>
      </c>
      <c r="H79" s="1">
        <v>76241.2</v>
      </c>
      <c r="I79" s="1">
        <v>168141.6</v>
      </c>
      <c r="K79" s="1">
        <v>15151.9</v>
      </c>
      <c r="L79" s="1">
        <v>29383</v>
      </c>
      <c r="M79" s="1">
        <v>5892.1</v>
      </c>
      <c r="N79" s="1">
        <v>31689.200000000001</v>
      </c>
      <c r="O79" s="1">
        <v>25684.5</v>
      </c>
      <c r="P79" s="1">
        <v>109831.3</v>
      </c>
      <c r="Q79" s="1">
        <v>1980.6</v>
      </c>
      <c r="S79" s="1">
        <v>-1097.2</v>
      </c>
      <c r="T79" s="1">
        <v>75705.2</v>
      </c>
      <c r="U79" s="1">
        <v>65494.3</v>
      </c>
      <c r="V79" s="1">
        <v>10218.1</v>
      </c>
      <c r="W79" s="1">
        <v>76802.399999999994</v>
      </c>
      <c r="X79" s="1">
        <v>64049</v>
      </c>
      <c r="Y79" s="1">
        <v>12757</v>
      </c>
    </row>
    <row r="80" spans="1:25" x14ac:dyDescent="0.15">
      <c r="A80" t="s">
        <v>2</v>
      </c>
      <c r="B80" s="1">
        <v>283024.3</v>
      </c>
      <c r="C80" s="1">
        <v>1917</v>
      </c>
      <c r="D80">
        <v>800.1</v>
      </c>
      <c r="E80" s="1">
        <v>281907.09999999998</v>
      </c>
      <c r="F80" s="1">
        <v>22626.7</v>
      </c>
      <c r="G80" s="1">
        <v>14209.3</v>
      </c>
      <c r="H80" s="1">
        <v>75944.3</v>
      </c>
      <c r="I80" s="1">
        <v>169080.1</v>
      </c>
      <c r="K80" s="1">
        <v>14824.2</v>
      </c>
      <c r="L80" s="1">
        <v>30076.5</v>
      </c>
      <c r="M80" s="1">
        <v>6552.6</v>
      </c>
      <c r="N80" s="1">
        <v>32625.1</v>
      </c>
      <c r="O80" s="1">
        <v>25989.1</v>
      </c>
      <c r="P80" s="1">
        <v>111116.7</v>
      </c>
      <c r="Q80">
        <v>926.8</v>
      </c>
      <c r="S80" s="1">
        <v>-4535.3</v>
      </c>
      <c r="T80" s="1">
        <v>73621.600000000006</v>
      </c>
      <c r="U80" s="1">
        <v>63431.8</v>
      </c>
      <c r="V80" s="1">
        <v>10192.700000000001</v>
      </c>
      <c r="W80" s="1">
        <v>78156.899999999994</v>
      </c>
      <c r="X80" s="1">
        <v>65270</v>
      </c>
      <c r="Y80" s="1">
        <v>12892.5</v>
      </c>
    </row>
    <row r="81" spans="1:25" x14ac:dyDescent="0.15">
      <c r="A81" t="s">
        <v>1058</v>
      </c>
      <c r="B81" s="1">
        <v>284016.09999999998</v>
      </c>
      <c r="C81" s="1">
        <v>1967.6</v>
      </c>
      <c r="D81">
        <v>894.1</v>
      </c>
      <c r="E81" s="1">
        <v>282942.90000000002</v>
      </c>
      <c r="F81" s="1">
        <v>22937.1</v>
      </c>
      <c r="G81" s="1">
        <v>13862.1</v>
      </c>
      <c r="H81" s="1">
        <v>76965.600000000006</v>
      </c>
      <c r="I81" s="1">
        <v>169165.6</v>
      </c>
      <c r="K81" s="1">
        <v>14439.6</v>
      </c>
      <c r="L81" s="1">
        <v>31154.2</v>
      </c>
      <c r="M81" s="1">
        <v>6948.9</v>
      </c>
      <c r="N81" s="1">
        <v>32562.7</v>
      </c>
      <c r="O81" s="1">
        <v>26024.3</v>
      </c>
      <c r="P81" s="1">
        <v>113452.5</v>
      </c>
      <c r="Q81" s="1">
        <v>2222.3000000000002</v>
      </c>
      <c r="S81" s="1">
        <v>-3688.5</v>
      </c>
      <c r="T81" s="1">
        <v>75840.100000000006</v>
      </c>
      <c r="U81" s="1">
        <v>65106.9</v>
      </c>
      <c r="V81" s="1">
        <v>10735.2</v>
      </c>
      <c r="W81" s="1">
        <v>79528.600000000006</v>
      </c>
      <c r="X81" s="1">
        <v>66246.8</v>
      </c>
      <c r="Y81" s="1">
        <v>13282.8</v>
      </c>
    </row>
    <row r="82" spans="1:25" x14ac:dyDescent="0.15">
      <c r="A82" t="s">
        <v>4</v>
      </c>
      <c r="B82" s="1">
        <v>285687.90000000002</v>
      </c>
      <c r="C82" s="1">
        <v>2061.8000000000002</v>
      </c>
      <c r="D82">
        <v>941.2</v>
      </c>
      <c r="E82" s="1">
        <v>284567.7</v>
      </c>
      <c r="F82" s="1">
        <v>23846.799999999999</v>
      </c>
      <c r="G82" s="1">
        <v>13947.3</v>
      </c>
      <c r="H82" s="1">
        <v>77057.8</v>
      </c>
      <c r="I82" s="1">
        <v>169722.2</v>
      </c>
      <c r="K82" s="1">
        <v>15071.4</v>
      </c>
      <c r="L82" s="1">
        <v>31128.1</v>
      </c>
      <c r="M82" s="1">
        <v>7276</v>
      </c>
      <c r="N82" s="1">
        <v>32482.9</v>
      </c>
      <c r="O82" s="1">
        <v>26172.2</v>
      </c>
      <c r="P82" s="1">
        <v>112193.4</v>
      </c>
      <c r="Q82">
        <v>201</v>
      </c>
      <c r="S82" s="1">
        <v>-6157.5</v>
      </c>
      <c r="T82" s="1">
        <v>75068.2</v>
      </c>
      <c r="U82" s="1">
        <v>65145</v>
      </c>
      <c r="V82" s="1">
        <v>9923.6</v>
      </c>
      <c r="W82" s="1">
        <v>81225.8</v>
      </c>
      <c r="X82" s="1">
        <v>67321.7</v>
      </c>
      <c r="Y82" s="1">
        <v>13902.8</v>
      </c>
    </row>
    <row r="83" spans="1:25" x14ac:dyDescent="0.15">
      <c r="A83" t="s">
        <v>3</v>
      </c>
      <c r="B83" s="1">
        <v>284975.90000000002</v>
      </c>
      <c r="C83" s="1">
        <v>1949.3</v>
      </c>
      <c r="D83">
        <v>948.2</v>
      </c>
      <c r="E83" s="1">
        <v>283975</v>
      </c>
      <c r="F83" s="1">
        <v>23917.9</v>
      </c>
      <c r="G83" s="1">
        <v>13844.5</v>
      </c>
      <c r="H83" s="1">
        <v>76695.8</v>
      </c>
      <c r="I83" s="1">
        <v>169526</v>
      </c>
      <c r="K83" s="1">
        <v>15351.9</v>
      </c>
      <c r="L83" s="1">
        <v>30723</v>
      </c>
      <c r="M83" s="1">
        <v>6587.1</v>
      </c>
      <c r="N83" s="1">
        <v>32230.6</v>
      </c>
      <c r="O83" s="1">
        <v>26385.1</v>
      </c>
      <c r="P83" s="1">
        <v>112758.2</v>
      </c>
      <c r="Q83" s="1">
        <v>1546.1</v>
      </c>
      <c r="S83" s="1">
        <v>-8574.2999999999993</v>
      </c>
      <c r="T83" s="1">
        <v>72396.100000000006</v>
      </c>
      <c r="U83" s="1">
        <v>62662</v>
      </c>
      <c r="V83" s="1">
        <v>9733.1</v>
      </c>
      <c r="W83" s="1">
        <v>80970.3</v>
      </c>
      <c r="X83" s="1">
        <v>66909.7</v>
      </c>
      <c r="Y83" s="1">
        <v>14059.6</v>
      </c>
    </row>
    <row r="84" spans="1:25" x14ac:dyDescent="0.15">
      <c r="A84" t="s">
        <v>2</v>
      </c>
      <c r="B84" s="1">
        <v>285389.8</v>
      </c>
      <c r="C84" s="1">
        <v>1779.9</v>
      </c>
      <c r="D84">
        <v>893.5</v>
      </c>
      <c r="E84" s="1">
        <v>284502.90000000002</v>
      </c>
      <c r="F84" s="1">
        <v>22344.799999999999</v>
      </c>
      <c r="G84" s="1">
        <v>14191.6</v>
      </c>
      <c r="H84" s="1">
        <v>78137.5</v>
      </c>
      <c r="I84" s="1">
        <v>169825.5</v>
      </c>
      <c r="K84" s="1">
        <v>15666.1</v>
      </c>
      <c r="L84" s="1">
        <v>31363.599999999999</v>
      </c>
      <c r="M84" s="1">
        <v>6366.7</v>
      </c>
      <c r="N84" s="1">
        <v>31803.1</v>
      </c>
      <c r="O84" s="1">
        <v>26141.200000000001</v>
      </c>
      <c r="P84" s="1">
        <v>112679.5</v>
      </c>
      <c r="Q84" s="1">
        <v>1327.1</v>
      </c>
      <c r="S84" s="1">
        <v>-9012.9</v>
      </c>
      <c r="T84" s="1">
        <v>69941.3</v>
      </c>
      <c r="U84" s="1">
        <v>59870.2</v>
      </c>
      <c r="V84" s="1">
        <v>10069.299999999999</v>
      </c>
      <c r="W84" s="1">
        <v>78954.2</v>
      </c>
      <c r="X84" s="1">
        <v>64985.5</v>
      </c>
      <c r="Y84" s="1">
        <v>13970.6</v>
      </c>
    </row>
    <row r="85" spans="1:25" x14ac:dyDescent="0.15">
      <c r="A85" t="s">
        <v>1059</v>
      </c>
      <c r="B85" s="1">
        <v>289681.90000000002</v>
      </c>
      <c r="C85" s="1">
        <v>1605.9</v>
      </c>
      <c r="D85" s="1">
        <v>1034.7</v>
      </c>
      <c r="E85" s="1">
        <v>289112.7</v>
      </c>
      <c r="F85" s="1">
        <v>24348.799999999999</v>
      </c>
      <c r="G85" s="1">
        <v>14904.2</v>
      </c>
      <c r="H85" s="1">
        <v>78479.199999999997</v>
      </c>
      <c r="I85" s="1">
        <v>171420</v>
      </c>
      <c r="K85" s="1">
        <v>15808.6</v>
      </c>
      <c r="L85" s="1">
        <v>32472.5</v>
      </c>
      <c r="M85" s="1">
        <v>6256.7</v>
      </c>
      <c r="N85" s="1">
        <v>31120.7</v>
      </c>
      <c r="O85" s="1">
        <v>26498.1</v>
      </c>
      <c r="P85" s="1">
        <v>112630.39999999999</v>
      </c>
      <c r="Q85">
        <v>543</v>
      </c>
      <c r="S85" s="1">
        <v>-7263.8</v>
      </c>
      <c r="T85" s="1">
        <v>72077</v>
      </c>
      <c r="U85" s="1">
        <v>61146.8</v>
      </c>
      <c r="V85" s="1">
        <v>10921.7</v>
      </c>
      <c r="W85" s="1">
        <v>79340.800000000003</v>
      </c>
      <c r="X85" s="1">
        <v>65300.5</v>
      </c>
      <c r="Y85" s="1">
        <v>14047.5</v>
      </c>
    </row>
    <row r="86" spans="1:25" x14ac:dyDescent="0.15">
      <c r="A86" t="s">
        <v>4</v>
      </c>
      <c r="B86" s="1">
        <v>292368.5</v>
      </c>
      <c r="C86" s="1">
        <v>1421.7</v>
      </c>
      <c r="D86" s="1">
        <v>1161.7</v>
      </c>
      <c r="E86" s="1">
        <v>292115.3</v>
      </c>
      <c r="F86" s="1">
        <v>25340.6</v>
      </c>
      <c r="G86" s="1">
        <v>15589.8</v>
      </c>
      <c r="H86" s="1">
        <v>78833.399999999994</v>
      </c>
      <c r="I86" s="1">
        <v>172406.8</v>
      </c>
      <c r="K86" s="1">
        <v>16081.5</v>
      </c>
      <c r="L86" s="1">
        <v>34643.9</v>
      </c>
      <c r="M86" s="1">
        <v>6444.7</v>
      </c>
      <c r="N86" s="1">
        <v>31726.3</v>
      </c>
      <c r="O86" s="1">
        <v>27137.3</v>
      </c>
      <c r="P86" s="1">
        <v>113769</v>
      </c>
      <c r="Q86" s="1">
        <v>-2055.9</v>
      </c>
      <c r="S86" s="1">
        <v>-7406.6</v>
      </c>
      <c r="T86" s="1">
        <v>74527.399999999994</v>
      </c>
      <c r="U86" s="1">
        <v>63188</v>
      </c>
      <c r="V86" s="1">
        <v>11329.4</v>
      </c>
      <c r="W86" s="1">
        <v>81934.100000000006</v>
      </c>
      <c r="X86" s="1">
        <v>68014.100000000006</v>
      </c>
      <c r="Y86" s="1">
        <v>13915.4</v>
      </c>
    </row>
    <row r="87" spans="1:25" x14ac:dyDescent="0.15">
      <c r="A87" t="s">
        <v>3</v>
      </c>
      <c r="B87" s="1">
        <v>292799.3</v>
      </c>
      <c r="C87" s="1">
        <v>1365.8</v>
      </c>
      <c r="D87" s="1">
        <v>1247.7</v>
      </c>
      <c r="E87" s="1">
        <v>292693.09999999998</v>
      </c>
      <c r="F87" s="1">
        <v>25768.9</v>
      </c>
      <c r="G87" s="1">
        <v>15632.1</v>
      </c>
      <c r="H87" s="1">
        <v>78548.899999999994</v>
      </c>
      <c r="I87" s="1">
        <v>172813.2</v>
      </c>
      <c r="K87" s="1">
        <v>16674.400000000001</v>
      </c>
      <c r="L87" s="1">
        <v>36037</v>
      </c>
      <c r="M87" s="1">
        <v>6860.7</v>
      </c>
      <c r="N87" s="1">
        <v>32379.5</v>
      </c>
      <c r="O87" s="1">
        <v>27322.2</v>
      </c>
      <c r="P87" s="1">
        <v>118259.3</v>
      </c>
      <c r="Q87">
        <v>-883.2</v>
      </c>
      <c r="S87" s="1">
        <v>-9116.9</v>
      </c>
      <c r="T87" s="1">
        <v>74489.8</v>
      </c>
      <c r="U87" s="1">
        <v>63181.2</v>
      </c>
      <c r="V87" s="1">
        <v>11298.4</v>
      </c>
      <c r="W87" s="1">
        <v>83606.7</v>
      </c>
      <c r="X87" s="1">
        <v>69417.5</v>
      </c>
      <c r="Y87" s="1">
        <v>14185.5</v>
      </c>
    </row>
    <row r="88" spans="1:25" x14ac:dyDescent="0.15">
      <c r="A88" t="s">
        <v>2</v>
      </c>
      <c r="B88" s="1">
        <v>292130.59999999998</v>
      </c>
      <c r="C88" s="1">
        <v>1354.7</v>
      </c>
      <c r="D88" s="1">
        <v>1366.6</v>
      </c>
      <c r="E88" s="1">
        <v>292161.09999999998</v>
      </c>
      <c r="F88" s="1">
        <v>26601.8</v>
      </c>
      <c r="G88" s="1">
        <v>15785</v>
      </c>
      <c r="H88" s="1">
        <v>77430.5</v>
      </c>
      <c r="I88" s="1">
        <v>172466.1</v>
      </c>
      <c r="K88" s="1">
        <v>17281.099999999999</v>
      </c>
      <c r="L88" s="1">
        <v>36373.599999999999</v>
      </c>
      <c r="M88" s="1">
        <v>7144.2</v>
      </c>
      <c r="N88" s="1">
        <v>32986</v>
      </c>
      <c r="O88" s="1">
        <v>27386.400000000001</v>
      </c>
      <c r="P88" s="1">
        <v>121158.6</v>
      </c>
      <c r="Q88">
        <v>-0.2</v>
      </c>
      <c r="S88" s="1">
        <v>-11876.9</v>
      </c>
      <c r="T88" s="1">
        <v>74295.3</v>
      </c>
      <c r="U88" s="1">
        <v>63094.1</v>
      </c>
      <c r="V88" s="1">
        <v>11191.8</v>
      </c>
      <c r="W88" s="1">
        <v>86172.2</v>
      </c>
      <c r="X88" s="1">
        <v>71498.3</v>
      </c>
      <c r="Y88" s="1">
        <v>14670.5</v>
      </c>
    </row>
    <row r="89" spans="1:25" x14ac:dyDescent="0.15">
      <c r="A89" t="s">
        <v>1060</v>
      </c>
      <c r="B89" s="1">
        <v>299542.3</v>
      </c>
      <c r="C89" s="1">
        <v>1306.3</v>
      </c>
      <c r="D89" s="1">
        <v>1394.4</v>
      </c>
      <c r="E89" s="1">
        <v>299682.09999999998</v>
      </c>
      <c r="F89" s="1">
        <v>30332.5</v>
      </c>
      <c r="G89" s="1">
        <v>16677.2</v>
      </c>
      <c r="H89" s="1">
        <v>79531.5</v>
      </c>
      <c r="I89" s="1">
        <v>173458.7</v>
      </c>
      <c r="K89" s="1">
        <v>17587.599999999999</v>
      </c>
      <c r="L89" s="1">
        <v>35849</v>
      </c>
      <c r="M89" s="1">
        <v>7398.2</v>
      </c>
      <c r="N89" s="1">
        <v>34780.1</v>
      </c>
      <c r="O89" s="1">
        <v>27498.799999999999</v>
      </c>
      <c r="P89" s="1">
        <v>120302.2</v>
      </c>
      <c r="Q89" s="1">
        <v>-2790</v>
      </c>
      <c r="S89" s="1">
        <v>-12678.8</v>
      </c>
      <c r="T89" s="1">
        <v>78740.600000000006</v>
      </c>
      <c r="U89" s="1">
        <v>65385.599999999999</v>
      </c>
      <c r="V89" s="1">
        <v>13328.5</v>
      </c>
      <c r="W89" s="1">
        <v>91419.5</v>
      </c>
      <c r="X89" s="1">
        <v>75324.600000000006</v>
      </c>
      <c r="Y89" s="1">
        <v>16113.1</v>
      </c>
    </row>
    <row r="90" spans="1:25" x14ac:dyDescent="0.15">
      <c r="A90" t="s">
        <v>4</v>
      </c>
      <c r="B90" s="1">
        <v>284558.2</v>
      </c>
      <c r="C90" s="1">
        <v>1247.8</v>
      </c>
      <c r="D90" s="1">
        <v>1571.9</v>
      </c>
      <c r="E90" s="1">
        <v>284940.3</v>
      </c>
      <c r="F90" s="1">
        <v>24521.4</v>
      </c>
      <c r="G90" s="1">
        <v>14958.6</v>
      </c>
      <c r="H90" s="1">
        <v>74216.3</v>
      </c>
      <c r="I90" s="1">
        <v>171356.4</v>
      </c>
      <c r="K90" s="1">
        <v>16079.3</v>
      </c>
      <c r="L90" s="1">
        <v>35303.699999999997</v>
      </c>
      <c r="M90" s="1">
        <v>7096.8</v>
      </c>
      <c r="N90" s="1">
        <v>32899.9</v>
      </c>
      <c r="O90" s="1">
        <v>27572.799999999999</v>
      </c>
      <c r="P90" s="1">
        <v>121321.5</v>
      </c>
      <c r="Q90" s="1">
        <v>2359</v>
      </c>
      <c r="S90" s="1">
        <v>-8076.3</v>
      </c>
      <c r="T90" s="1">
        <v>79645.3</v>
      </c>
      <c r="U90" s="1">
        <v>65516.9</v>
      </c>
      <c r="V90" s="1">
        <v>14094.5</v>
      </c>
      <c r="W90" s="1">
        <v>87721.600000000006</v>
      </c>
      <c r="X90" s="1">
        <v>71282.600000000006</v>
      </c>
      <c r="Y90" s="1">
        <v>16503.400000000001</v>
      </c>
    </row>
    <row r="91" spans="1:25" x14ac:dyDescent="0.15">
      <c r="A91" t="s">
        <v>3</v>
      </c>
      <c r="B91" s="1">
        <v>285835</v>
      </c>
      <c r="C91" s="1">
        <v>1195.2</v>
      </c>
      <c r="D91" s="1">
        <v>1634</v>
      </c>
      <c r="E91" s="1">
        <v>286356</v>
      </c>
      <c r="F91" s="1">
        <v>24293.200000000001</v>
      </c>
      <c r="G91" s="1">
        <v>15376.2</v>
      </c>
      <c r="H91" s="1">
        <v>75366.899999999994</v>
      </c>
      <c r="I91" s="1">
        <v>171397.3</v>
      </c>
      <c r="K91" s="1">
        <v>15036.4</v>
      </c>
      <c r="L91" s="1">
        <v>36222.400000000001</v>
      </c>
      <c r="M91" s="1">
        <v>6724.8</v>
      </c>
      <c r="N91" s="1">
        <v>32946.800000000003</v>
      </c>
      <c r="O91" s="1">
        <v>28097.8</v>
      </c>
      <c r="P91" s="1">
        <v>119329.4</v>
      </c>
      <c r="Q91">
        <v>324.39999999999998</v>
      </c>
      <c r="S91" s="1">
        <v>-8238.7999999999993</v>
      </c>
      <c r="T91" s="1">
        <v>80855.899999999994</v>
      </c>
      <c r="U91" s="1">
        <v>66637.100000000006</v>
      </c>
      <c r="V91" s="1">
        <v>14185.7</v>
      </c>
      <c r="W91" s="1">
        <v>89094.8</v>
      </c>
      <c r="X91" s="1">
        <v>72244.100000000006</v>
      </c>
      <c r="Y91" s="1">
        <v>16924.2</v>
      </c>
    </row>
    <row r="92" spans="1:25" x14ac:dyDescent="0.15">
      <c r="A92" t="s">
        <v>2</v>
      </c>
      <c r="B92" s="1">
        <v>287599.59999999998</v>
      </c>
      <c r="C92" s="1">
        <v>1118.8</v>
      </c>
      <c r="D92" s="1">
        <v>2037</v>
      </c>
      <c r="E92" s="1">
        <v>288635.90000000002</v>
      </c>
      <c r="F92" s="1">
        <v>24945.3</v>
      </c>
      <c r="G92" s="1">
        <v>15598.7</v>
      </c>
      <c r="H92" s="1">
        <v>75840.800000000003</v>
      </c>
      <c r="I92" s="1">
        <v>172366.4</v>
      </c>
      <c r="K92" s="1">
        <v>15072.1</v>
      </c>
      <c r="L92" s="1">
        <v>37207.800000000003</v>
      </c>
      <c r="M92" s="1">
        <v>6628.7</v>
      </c>
      <c r="N92" s="1">
        <v>32387.5</v>
      </c>
      <c r="O92" s="1">
        <v>28409.1</v>
      </c>
      <c r="P92" s="1">
        <v>119271.7</v>
      </c>
      <c r="Q92">
        <v>-640.4</v>
      </c>
      <c r="S92" s="1">
        <v>-6535.1</v>
      </c>
      <c r="T92" s="1">
        <v>83574.5</v>
      </c>
      <c r="U92" s="1">
        <v>68593.7</v>
      </c>
      <c r="V92" s="1">
        <v>14942.5</v>
      </c>
      <c r="W92" s="1">
        <v>90109.6</v>
      </c>
      <c r="X92" s="1">
        <v>73251.199999999997</v>
      </c>
      <c r="Y92" s="1">
        <v>16926.599999999999</v>
      </c>
    </row>
    <row r="93" spans="1:25" x14ac:dyDescent="0.15">
      <c r="A93" t="s">
        <v>1061</v>
      </c>
      <c r="B93" s="1">
        <v>288897.7</v>
      </c>
      <c r="C93" s="1">
        <v>1093.8</v>
      </c>
      <c r="D93" s="1">
        <v>2316.5</v>
      </c>
      <c r="E93" s="1">
        <v>290262.7</v>
      </c>
      <c r="F93" s="1">
        <v>25143.7</v>
      </c>
      <c r="G93" s="1">
        <v>15837</v>
      </c>
      <c r="H93" s="1">
        <v>76066.8</v>
      </c>
      <c r="I93" s="1">
        <v>173345</v>
      </c>
      <c r="K93" s="1">
        <v>15498.3</v>
      </c>
      <c r="L93" s="1">
        <v>35665.699999999997</v>
      </c>
      <c r="M93" s="1">
        <v>6871.5</v>
      </c>
      <c r="N93" s="1">
        <v>33991.599999999999</v>
      </c>
      <c r="O93" s="1">
        <v>28962.5</v>
      </c>
      <c r="P93" s="1">
        <v>122443</v>
      </c>
      <c r="Q93" s="1">
        <v>1616.5</v>
      </c>
      <c r="S93" s="1">
        <v>-6525</v>
      </c>
      <c r="T93" s="1">
        <v>84495.5</v>
      </c>
      <c r="U93" s="1">
        <v>69498.100000000006</v>
      </c>
      <c r="V93" s="1">
        <v>14960.6</v>
      </c>
      <c r="W93" s="1">
        <v>91020.5</v>
      </c>
      <c r="X93" s="1">
        <v>73531.399999999994</v>
      </c>
      <c r="Y93" s="1">
        <v>17587.2</v>
      </c>
    </row>
    <row r="94" spans="1:25" x14ac:dyDescent="0.15">
      <c r="A94" t="s">
        <v>4</v>
      </c>
      <c r="B94" s="1">
        <v>287455.40000000002</v>
      </c>
      <c r="C94" s="1">
        <v>1062.8</v>
      </c>
      <c r="D94" s="1">
        <v>2523.3000000000002</v>
      </c>
      <c r="E94" s="1">
        <v>289076.7</v>
      </c>
      <c r="F94" s="1">
        <v>24131.9</v>
      </c>
      <c r="G94" s="1">
        <v>15362.5</v>
      </c>
      <c r="H94" s="1">
        <v>75407.600000000006</v>
      </c>
      <c r="I94" s="1">
        <v>174305.9</v>
      </c>
      <c r="K94" s="1">
        <v>15649.7</v>
      </c>
      <c r="L94" s="1">
        <v>36232.800000000003</v>
      </c>
      <c r="M94" s="1">
        <v>6833.8</v>
      </c>
      <c r="N94" s="1">
        <v>32340.799999999999</v>
      </c>
      <c r="O94" s="1">
        <v>29039.9</v>
      </c>
      <c r="P94" s="1">
        <v>124065.2</v>
      </c>
      <c r="Q94" s="1">
        <v>3993</v>
      </c>
      <c r="S94" s="1">
        <v>-7189</v>
      </c>
      <c r="T94" s="1">
        <v>81437.5</v>
      </c>
      <c r="U94" s="1">
        <v>65684.2</v>
      </c>
      <c r="V94" s="1">
        <v>15690.3</v>
      </c>
      <c r="W94" s="1">
        <v>88626.5</v>
      </c>
      <c r="X94" s="1">
        <v>71168</v>
      </c>
      <c r="Y94" s="1">
        <v>17576.2</v>
      </c>
    </row>
    <row r="95" spans="1:25" x14ac:dyDescent="0.15">
      <c r="A95" t="s">
        <v>3</v>
      </c>
      <c r="B95" s="1">
        <v>289001.3</v>
      </c>
      <c r="C95" s="1">
        <v>1044.4000000000001</v>
      </c>
      <c r="D95" s="1">
        <v>2697.8</v>
      </c>
      <c r="E95" s="1">
        <v>290831.8</v>
      </c>
      <c r="F95" s="1">
        <v>25050.5</v>
      </c>
      <c r="G95" s="1">
        <v>16029.4</v>
      </c>
      <c r="H95" s="1">
        <v>75451.199999999997</v>
      </c>
      <c r="I95" s="1">
        <v>174473.8</v>
      </c>
      <c r="K95" s="1">
        <v>15912</v>
      </c>
      <c r="L95" s="1">
        <v>36889</v>
      </c>
      <c r="M95" s="1">
        <v>6846.6</v>
      </c>
      <c r="N95" s="1">
        <v>31970.2</v>
      </c>
      <c r="O95" s="1">
        <v>29110.9</v>
      </c>
      <c r="P95" s="1">
        <v>123121.8</v>
      </c>
      <c r="Q95" s="1">
        <v>2666.7</v>
      </c>
      <c r="S95" s="1">
        <v>-7444.5</v>
      </c>
      <c r="T95" s="1">
        <v>83360.399999999994</v>
      </c>
      <c r="U95" s="1">
        <v>66894.899999999994</v>
      </c>
      <c r="V95" s="1">
        <v>16393.5</v>
      </c>
      <c r="W95" s="1">
        <v>90804.9</v>
      </c>
      <c r="X95" s="1">
        <v>73644.100000000006</v>
      </c>
      <c r="Y95" s="1">
        <v>17237.099999999999</v>
      </c>
    </row>
    <row r="96" spans="1:25" x14ac:dyDescent="0.15">
      <c r="A96" t="s">
        <v>2</v>
      </c>
      <c r="B96" s="1">
        <v>287142</v>
      </c>
      <c r="C96" s="1">
        <v>1093.0999999999999</v>
      </c>
      <c r="D96" s="1">
        <v>2846.5</v>
      </c>
      <c r="E96" s="1">
        <v>289054</v>
      </c>
      <c r="F96" s="1">
        <v>23778.3</v>
      </c>
      <c r="G96" s="1">
        <v>15238.3</v>
      </c>
      <c r="H96" s="1">
        <v>75289.8</v>
      </c>
      <c r="I96" s="1">
        <v>174882</v>
      </c>
      <c r="K96" s="1">
        <v>15828.9</v>
      </c>
      <c r="L96" s="1">
        <v>35974.1</v>
      </c>
      <c r="M96" s="1">
        <v>6931.5</v>
      </c>
      <c r="N96" s="1">
        <v>31901.3</v>
      </c>
      <c r="O96" s="1">
        <v>29468.2</v>
      </c>
      <c r="P96" s="1">
        <v>122988.7</v>
      </c>
      <c r="Q96" s="1">
        <v>2861</v>
      </c>
      <c r="S96" s="1">
        <v>-7489.8</v>
      </c>
      <c r="T96" s="1">
        <v>83065.899999999994</v>
      </c>
      <c r="U96" s="1">
        <v>66228.2</v>
      </c>
      <c r="V96" s="1">
        <v>16757</v>
      </c>
      <c r="W96" s="1">
        <v>90555.7</v>
      </c>
      <c r="X96" s="1">
        <v>72637.100000000006</v>
      </c>
      <c r="Y96" s="1">
        <v>18025.900000000001</v>
      </c>
    </row>
    <row r="97" spans="1:25" x14ac:dyDescent="0.15">
      <c r="A97" t="s">
        <v>1062</v>
      </c>
      <c r="B97" s="1">
        <v>287994.3</v>
      </c>
      <c r="C97" s="1">
        <v>1162.3</v>
      </c>
      <c r="D97" s="1">
        <v>3008.5</v>
      </c>
      <c r="E97" s="1">
        <v>289970.3</v>
      </c>
      <c r="F97" s="1">
        <v>24712.1</v>
      </c>
      <c r="G97" s="1">
        <v>14958.9</v>
      </c>
      <c r="H97" s="1">
        <v>75589.2</v>
      </c>
      <c r="I97" s="1">
        <v>174884.9</v>
      </c>
      <c r="K97" s="1">
        <v>15963.3</v>
      </c>
      <c r="L97" s="1">
        <v>36881.199999999997</v>
      </c>
      <c r="M97" s="1">
        <v>6758.7</v>
      </c>
      <c r="N97" s="1">
        <v>31362.400000000001</v>
      </c>
      <c r="O97" s="1">
        <v>29433</v>
      </c>
      <c r="P97" s="1">
        <v>121564.8</v>
      </c>
      <c r="Q97" s="1">
        <v>1332.7</v>
      </c>
      <c r="S97" s="1">
        <v>-5721.7</v>
      </c>
      <c r="T97" s="1">
        <v>83029.7</v>
      </c>
      <c r="U97" s="1">
        <v>66130.7</v>
      </c>
      <c r="V97" s="1">
        <v>16817.099999999999</v>
      </c>
      <c r="W97" s="1">
        <v>88751.4</v>
      </c>
      <c r="X97" s="1">
        <v>72045.2</v>
      </c>
      <c r="Y97" s="1">
        <v>16848.5</v>
      </c>
    </row>
    <row r="98" spans="1:25" x14ac:dyDescent="0.15">
      <c r="A98" t="s">
        <v>4</v>
      </c>
      <c r="B98" s="1">
        <v>288412.2</v>
      </c>
      <c r="C98" s="1">
        <v>1247.5999999999999</v>
      </c>
      <c r="D98" s="1">
        <v>2709.4</v>
      </c>
      <c r="E98" s="1">
        <v>289951.2</v>
      </c>
      <c r="F98" s="1">
        <v>25274.6</v>
      </c>
      <c r="G98" s="1">
        <v>14712.7</v>
      </c>
      <c r="H98" s="1">
        <v>75029.7</v>
      </c>
      <c r="I98" s="1">
        <v>175172.7</v>
      </c>
      <c r="K98" s="1">
        <v>16413.2</v>
      </c>
      <c r="L98" s="1">
        <v>36935.300000000003</v>
      </c>
      <c r="M98" s="1">
        <v>7326.3</v>
      </c>
      <c r="N98" s="1">
        <v>31341.5</v>
      </c>
      <c r="O98" s="1">
        <v>29550.1</v>
      </c>
      <c r="P98" s="1">
        <v>124799</v>
      </c>
      <c r="Q98" s="1">
        <v>3208.2</v>
      </c>
      <c r="S98" s="1">
        <v>-5394.6</v>
      </c>
      <c r="T98" s="1">
        <v>82320.399999999994</v>
      </c>
      <c r="U98" s="1">
        <v>65785.3</v>
      </c>
      <c r="V98" s="1">
        <v>16458.599999999999</v>
      </c>
      <c r="W98" s="1">
        <v>87715</v>
      </c>
      <c r="X98" s="1">
        <v>70377.100000000006</v>
      </c>
      <c r="Y98" s="1">
        <v>17417.099999999999</v>
      </c>
    </row>
    <row r="99" spans="1:25" x14ac:dyDescent="0.15">
      <c r="A99" t="s">
        <v>3</v>
      </c>
      <c r="B99" s="1">
        <v>289522.59999999998</v>
      </c>
      <c r="C99" s="1">
        <v>1303.7</v>
      </c>
      <c r="D99" s="1">
        <v>3021.7</v>
      </c>
      <c r="E99" s="1">
        <v>291301.8</v>
      </c>
      <c r="F99" s="1">
        <v>26097.599999999999</v>
      </c>
      <c r="G99" s="1">
        <v>14593.6</v>
      </c>
      <c r="H99" s="1">
        <v>74768</v>
      </c>
      <c r="I99" s="1">
        <v>176150.2</v>
      </c>
      <c r="K99" s="1">
        <v>16787.5</v>
      </c>
      <c r="L99" s="1">
        <v>36895.300000000003</v>
      </c>
      <c r="M99" s="1">
        <v>7562</v>
      </c>
      <c r="N99" s="1">
        <v>31193.9</v>
      </c>
      <c r="O99" s="1">
        <v>29565</v>
      </c>
      <c r="P99" s="1">
        <v>122445</v>
      </c>
      <c r="Q99">
        <v>724.4</v>
      </c>
      <c r="S99" s="1">
        <v>-3458.6</v>
      </c>
      <c r="T99" s="1">
        <v>84064.8</v>
      </c>
      <c r="U99" s="1">
        <v>67523</v>
      </c>
      <c r="V99" s="1">
        <v>16470.900000000001</v>
      </c>
      <c r="W99" s="1">
        <v>87523.4</v>
      </c>
      <c r="X99" s="1">
        <v>70352.899999999994</v>
      </c>
      <c r="Y99" s="1">
        <v>17250.099999999999</v>
      </c>
    </row>
    <row r="100" spans="1:25" x14ac:dyDescent="0.15">
      <c r="A100" t="s">
        <v>2</v>
      </c>
      <c r="B100" s="1">
        <v>289858.09999999998</v>
      </c>
      <c r="C100" s="1">
        <v>1286.0999999999999</v>
      </c>
      <c r="D100" s="1">
        <v>2930.2</v>
      </c>
      <c r="E100" s="1">
        <v>291569.5</v>
      </c>
      <c r="F100" s="1">
        <v>26441.5</v>
      </c>
      <c r="G100" s="1">
        <v>14440.7</v>
      </c>
      <c r="H100" s="1">
        <v>74412.800000000003</v>
      </c>
      <c r="I100" s="1">
        <v>176625.6</v>
      </c>
      <c r="K100" s="1">
        <v>16752.2</v>
      </c>
      <c r="L100" s="1">
        <v>37003.699999999997</v>
      </c>
      <c r="M100" s="1">
        <v>7688.6</v>
      </c>
      <c r="N100" s="1">
        <v>31519.200000000001</v>
      </c>
      <c r="O100" s="1">
        <v>29541.7</v>
      </c>
      <c r="P100" s="1">
        <v>122480.2</v>
      </c>
      <c r="Q100">
        <v>-286.60000000000002</v>
      </c>
      <c r="S100" s="1">
        <v>-2008.5</v>
      </c>
      <c r="T100" s="1">
        <v>86701.7</v>
      </c>
      <c r="U100" s="1">
        <v>69371.8</v>
      </c>
      <c r="V100" s="1">
        <v>17251.3</v>
      </c>
      <c r="W100" s="1">
        <v>88710.2</v>
      </c>
      <c r="X100" s="1">
        <v>71025.399999999994</v>
      </c>
      <c r="Y100" s="1">
        <v>17744.599999999999</v>
      </c>
    </row>
    <row r="101" spans="1:25" x14ac:dyDescent="0.15">
      <c r="A101" t="s">
        <v>1231</v>
      </c>
      <c r="B101" s="1">
        <v>290933</v>
      </c>
      <c r="C101" s="1">
        <v>1282.9000000000001</v>
      </c>
      <c r="D101" s="1">
        <v>3153.7</v>
      </c>
      <c r="E101" s="1">
        <v>292881.8</v>
      </c>
      <c r="F101" s="1">
        <v>26898.400000000001</v>
      </c>
      <c r="G101" s="1">
        <v>14891.6</v>
      </c>
      <c r="H101" s="1">
        <v>74045.899999999994</v>
      </c>
      <c r="I101" s="1">
        <v>177427.1</v>
      </c>
      <c r="K101" s="1">
        <v>16897.7</v>
      </c>
      <c r="L101" s="1">
        <v>37438.800000000003</v>
      </c>
      <c r="M101" s="1">
        <v>7786.4</v>
      </c>
      <c r="N101" s="1">
        <v>31841.1</v>
      </c>
      <c r="O101" s="1">
        <v>29505.1</v>
      </c>
      <c r="P101" s="1">
        <v>122372.7</v>
      </c>
      <c r="Q101" s="1">
        <v>-1144.5</v>
      </c>
      <c r="S101" s="1">
        <v>-1508.7</v>
      </c>
      <c r="T101" s="1">
        <v>88377.1</v>
      </c>
      <c r="U101" s="1">
        <v>71047.600000000006</v>
      </c>
      <c r="V101" s="1">
        <v>17260.099999999999</v>
      </c>
      <c r="W101" s="1">
        <v>89885.8</v>
      </c>
      <c r="X101" s="1">
        <v>72067.199999999997</v>
      </c>
      <c r="Y101" s="1">
        <v>17893.599999999999</v>
      </c>
    </row>
    <row r="102" spans="1:25" x14ac:dyDescent="0.15">
      <c r="A102" t="s">
        <v>4</v>
      </c>
      <c r="B102" s="1">
        <v>293369.8</v>
      </c>
      <c r="C102" s="1">
        <v>1318.6</v>
      </c>
      <c r="D102" s="1">
        <v>3174.4</v>
      </c>
      <c r="E102" s="1">
        <v>295295.5</v>
      </c>
      <c r="F102" s="1">
        <v>27446.9</v>
      </c>
      <c r="G102" s="1">
        <v>14552.5</v>
      </c>
      <c r="H102" s="1">
        <v>75269.8</v>
      </c>
      <c r="I102" s="1">
        <v>178416.3</v>
      </c>
      <c r="K102" s="1">
        <v>17098.599999999999</v>
      </c>
      <c r="L102" s="1">
        <v>38553.1</v>
      </c>
      <c r="M102" s="1">
        <v>7686.4</v>
      </c>
      <c r="N102" s="1">
        <v>32152.3</v>
      </c>
      <c r="O102" s="1">
        <v>29799.1</v>
      </c>
      <c r="P102" s="1">
        <v>124405.1</v>
      </c>
      <c r="Q102" s="1">
        <v>-1247.5999999999999</v>
      </c>
      <c r="S102" s="1">
        <v>-3185.1</v>
      </c>
      <c r="T102" s="1">
        <v>87955</v>
      </c>
      <c r="U102" s="1">
        <v>70317.7</v>
      </c>
      <c r="V102" s="1">
        <v>17555.7</v>
      </c>
      <c r="W102" s="1">
        <v>91140.1</v>
      </c>
      <c r="X102" s="1">
        <v>73356</v>
      </c>
      <c r="Y102" s="1">
        <v>17901.2</v>
      </c>
    </row>
    <row r="103" spans="1:25" x14ac:dyDescent="0.15">
      <c r="A103" t="s">
        <v>84</v>
      </c>
    </row>
  </sheetData>
  <phoneticPr fontId="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01"/>
  <sheetViews>
    <sheetView zoomScale="85" zoomScaleNormal="85" workbookViewId="0">
      <pane xSplit="1" ySplit="7" topLeftCell="D77" activePane="bottomRight" state="frozen"/>
      <selection activeCell="B103" sqref="B102:B103"/>
      <selection pane="topRight" activeCell="B103" sqref="B102:B103"/>
      <selection pane="bottomLeft" activeCell="B103" sqref="B102:B103"/>
      <selection pane="bottomRight" sqref="A1:XFD1048576"/>
    </sheetView>
  </sheetViews>
  <sheetFormatPr defaultRowHeight="13.5" x14ac:dyDescent="0.15"/>
  <sheetData>
    <row r="1" spans="1:27" x14ac:dyDescent="0.15">
      <c r="A1" t="s">
        <v>83</v>
      </c>
      <c r="P1" t="s">
        <v>77</v>
      </c>
      <c r="AA1" t="s">
        <v>82</v>
      </c>
    </row>
    <row r="2" spans="1:27" x14ac:dyDescent="0.15">
      <c r="A2" t="s">
        <v>1119</v>
      </c>
      <c r="P2" t="s">
        <v>75</v>
      </c>
      <c r="AA2" t="s">
        <v>80</v>
      </c>
    </row>
    <row r="3" spans="1:27" x14ac:dyDescent="0.15">
      <c r="B3" t="s">
        <v>74</v>
      </c>
      <c r="C3" t="s">
        <v>73</v>
      </c>
      <c r="F3" t="s">
        <v>72</v>
      </c>
      <c r="G3" t="s">
        <v>71</v>
      </c>
      <c r="H3" t="s">
        <v>1123</v>
      </c>
      <c r="I3" t="s">
        <v>69</v>
      </c>
      <c r="J3" t="s">
        <v>68</v>
      </c>
      <c r="K3" t="s">
        <v>1124</v>
      </c>
      <c r="L3" t="s">
        <v>57</v>
      </c>
      <c r="P3" t="s">
        <v>63</v>
      </c>
      <c r="S3" t="s">
        <v>62</v>
      </c>
      <c r="U3" t="s">
        <v>61</v>
      </c>
      <c r="V3" t="s">
        <v>60</v>
      </c>
      <c r="W3" t="s">
        <v>59</v>
      </c>
      <c r="Y3" t="s">
        <v>58</v>
      </c>
      <c r="AA3" t="s">
        <v>1125</v>
      </c>
    </row>
    <row r="4" spans="1:27" x14ac:dyDescent="0.15">
      <c r="D4" t="s">
        <v>56</v>
      </c>
      <c r="L4" t="s">
        <v>55</v>
      </c>
      <c r="M4" t="s">
        <v>51</v>
      </c>
      <c r="N4" t="s">
        <v>50</v>
      </c>
      <c r="P4" t="s">
        <v>54</v>
      </c>
      <c r="Q4" t="s">
        <v>53</v>
      </c>
      <c r="R4" t="s">
        <v>52</v>
      </c>
    </row>
    <row r="5" spans="1:27" x14ac:dyDescent="0.15">
      <c r="E5" t="s">
        <v>49</v>
      </c>
    </row>
    <row r="6" spans="1:27" x14ac:dyDescent="0.15">
      <c r="B6" t="s">
        <v>48</v>
      </c>
      <c r="C6" t="s">
        <v>47</v>
      </c>
      <c r="D6" t="s">
        <v>29</v>
      </c>
      <c r="E6" t="s">
        <v>46</v>
      </c>
      <c r="F6" t="s">
        <v>45</v>
      </c>
      <c r="G6" t="s">
        <v>44</v>
      </c>
      <c r="H6" t="s">
        <v>43</v>
      </c>
      <c r="I6" t="s">
        <v>42</v>
      </c>
      <c r="J6" t="s">
        <v>41</v>
      </c>
      <c r="K6" t="s">
        <v>40</v>
      </c>
      <c r="L6" t="s">
        <v>39</v>
      </c>
      <c r="P6" t="s">
        <v>35</v>
      </c>
      <c r="S6" t="s">
        <v>34</v>
      </c>
      <c r="U6" t="s">
        <v>33</v>
      </c>
      <c r="V6" t="s">
        <v>32</v>
      </c>
      <c r="W6" t="s">
        <v>31</v>
      </c>
      <c r="Y6" t="s">
        <v>30</v>
      </c>
      <c r="AA6" t="s">
        <v>1126</v>
      </c>
    </row>
    <row r="7" spans="1:27" x14ac:dyDescent="0.15">
      <c r="L7" t="s">
        <v>28</v>
      </c>
      <c r="M7" t="s">
        <v>27</v>
      </c>
      <c r="N7" t="s">
        <v>26</v>
      </c>
      <c r="P7" t="s">
        <v>25</v>
      </c>
      <c r="Q7" t="s">
        <v>24</v>
      </c>
      <c r="R7" t="s">
        <v>23</v>
      </c>
    </row>
    <row r="8" spans="1:27" x14ac:dyDescent="0.15">
      <c r="A8" t="s">
        <v>22</v>
      </c>
      <c r="B8" s="1">
        <v>500939.5</v>
      </c>
      <c r="C8" s="1">
        <v>266326.90000000002</v>
      </c>
      <c r="D8" s="1">
        <v>261777.1</v>
      </c>
      <c r="E8" s="1">
        <v>227333.8</v>
      </c>
      <c r="F8" s="1">
        <v>24875.9</v>
      </c>
      <c r="G8" s="1">
        <v>76097.8</v>
      </c>
      <c r="H8" s="1">
        <v>3177.8</v>
      </c>
      <c r="I8" s="1">
        <v>73581.399999999994</v>
      </c>
      <c r="J8" s="1">
        <v>46322.3</v>
      </c>
      <c r="K8">
        <v>-442.8</v>
      </c>
      <c r="L8" s="1">
        <v>11000.2</v>
      </c>
      <c r="M8" s="1">
        <v>44990.7</v>
      </c>
      <c r="N8" s="1">
        <v>33990.400000000001</v>
      </c>
      <c r="P8" s="1">
        <v>4435.1000000000004</v>
      </c>
      <c r="Q8" s="1">
        <v>15711.7</v>
      </c>
      <c r="R8" s="1">
        <v>11276.6</v>
      </c>
      <c r="S8" s="1">
        <v>505374.6</v>
      </c>
      <c r="U8" s="1">
        <v>489939.3</v>
      </c>
      <c r="V8" s="1">
        <v>370478.5</v>
      </c>
      <c r="W8" s="1">
        <v>119460.8</v>
      </c>
      <c r="Y8" s="1">
        <v>147296.1</v>
      </c>
      <c r="AA8" s="1">
        <v>498204.6</v>
      </c>
    </row>
    <row r="9" spans="1:27" x14ac:dyDescent="0.15">
      <c r="A9" t="s">
        <v>4</v>
      </c>
      <c r="B9" s="1">
        <v>498477.8</v>
      </c>
      <c r="C9" s="1">
        <v>266882.3</v>
      </c>
      <c r="D9" s="1">
        <v>262262.7</v>
      </c>
      <c r="E9" s="1">
        <v>227447.4</v>
      </c>
      <c r="F9" s="1">
        <v>26083.5</v>
      </c>
      <c r="G9" s="1">
        <v>75329.899999999994</v>
      </c>
      <c r="H9" s="1">
        <v>-2760.5</v>
      </c>
      <c r="I9" s="1">
        <v>75125.100000000006</v>
      </c>
      <c r="J9" s="1">
        <v>47330.5</v>
      </c>
      <c r="K9">
        <v>522.29999999999995</v>
      </c>
      <c r="L9" s="1">
        <v>9964.7999999999993</v>
      </c>
      <c r="M9" s="1">
        <v>45487.7</v>
      </c>
      <c r="N9" s="1">
        <v>35522.9</v>
      </c>
      <c r="P9" s="1">
        <v>4185.7</v>
      </c>
      <c r="Q9" s="1">
        <v>15667.5</v>
      </c>
      <c r="R9" s="1">
        <v>11481.8</v>
      </c>
      <c r="S9" s="1">
        <v>502663.4</v>
      </c>
      <c r="U9" s="1">
        <v>488513</v>
      </c>
      <c r="V9" s="1">
        <v>365535.1</v>
      </c>
      <c r="W9" s="1">
        <v>122977.9</v>
      </c>
      <c r="Y9" s="1">
        <v>148743.9</v>
      </c>
      <c r="AA9" s="1">
        <v>500716.1</v>
      </c>
    </row>
    <row r="10" spans="1:27" x14ac:dyDescent="0.15">
      <c r="A10" t="s">
        <v>3</v>
      </c>
      <c r="B10" s="1">
        <v>504391.1</v>
      </c>
      <c r="C10" s="1">
        <v>270475.7</v>
      </c>
      <c r="D10" s="1">
        <v>265821.2</v>
      </c>
      <c r="E10" s="1">
        <v>230598.6</v>
      </c>
      <c r="F10" s="1">
        <v>28413.200000000001</v>
      </c>
      <c r="G10" s="1">
        <v>74808.800000000003</v>
      </c>
      <c r="H10">
        <v>64.3</v>
      </c>
      <c r="I10" s="1">
        <v>75907.3</v>
      </c>
      <c r="J10" s="1">
        <v>45489.2</v>
      </c>
      <c r="K10">
        <v>653.4</v>
      </c>
      <c r="L10" s="1">
        <v>8579.2000000000007</v>
      </c>
      <c r="M10" s="1">
        <v>45045.2</v>
      </c>
      <c r="N10" s="1">
        <v>36466.1</v>
      </c>
      <c r="P10" s="1">
        <v>4184.1000000000004</v>
      </c>
      <c r="Q10" s="1">
        <v>16025.4</v>
      </c>
      <c r="R10" s="1">
        <v>11841.3</v>
      </c>
      <c r="S10" s="1">
        <v>508575.2</v>
      </c>
      <c r="U10" s="1">
        <v>495812</v>
      </c>
      <c r="V10" s="1">
        <v>373762</v>
      </c>
      <c r="W10" s="1">
        <v>122049.9</v>
      </c>
      <c r="Y10" s="1">
        <v>148711.29999999999</v>
      </c>
      <c r="AA10" s="1">
        <v>503673.5</v>
      </c>
    </row>
    <row r="11" spans="1:27" x14ac:dyDescent="0.15">
      <c r="A11" t="s">
        <v>2</v>
      </c>
      <c r="B11" s="1">
        <v>502220.4</v>
      </c>
      <c r="C11" s="1">
        <v>269973.90000000002</v>
      </c>
      <c r="D11" s="1">
        <v>265264.90000000002</v>
      </c>
      <c r="E11" s="1">
        <v>229560.9</v>
      </c>
      <c r="F11" s="1">
        <v>27067.4</v>
      </c>
      <c r="G11" s="1">
        <v>75883</v>
      </c>
      <c r="H11" s="1">
        <v>-1406.9</v>
      </c>
      <c r="I11" s="1">
        <v>76730.3</v>
      </c>
      <c r="J11" s="1">
        <v>44663.9</v>
      </c>
      <c r="K11">
        <v>702.7</v>
      </c>
      <c r="L11" s="1">
        <v>8606.2000000000007</v>
      </c>
      <c r="M11" s="1">
        <v>45098.2</v>
      </c>
      <c r="N11" s="1">
        <v>36492</v>
      </c>
      <c r="P11" s="1">
        <v>4229.8</v>
      </c>
      <c r="Q11" s="1">
        <v>16565.2</v>
      </c>
      <c r="R11" s="1">
        <v>12335.4</v>
      </c>
      <c r="S11" s="1">
        <v>506450.3</v>
      </c>
      <c r="U11" s="1">
        <v>493614.2</v>
      </c>
      <c r="V11" s="1">
        <v>371517.4</v>
      </c>
      <c r="W11" s="1">
        <v>122096.9</v>
      </c>
      <c r="Y11" s="1">
        <v>147614.29999999999</v>
      </c>
      <c r="AA11" s="1">
        <v>502924.7</v>
      </c>
    </row>
    <row r="12" spans="1:27" x14ac:dyDescent="0.15">
      <c r="A12" t="s">
        <v>21</v>
      </c>
      <c r="B12" s="1">
        <v>504971.9</v>
      </c>
      <c r="C12" s="1">
        <v>271265.7</v>
      </c>
      <c r="D12" s="1">
        <v>266488.5</v>
      </c>
      <c r="E12" s="1">
        <v>230416.7</v>
      </c>
      <c r="F12" s="1">
        <v>26075.5</v>
      </c>
      <c r="G12" s="1">
        <v>77722.100000000006</v>
      </c>
      <c r="H12" s="1">
        <v>1899.6</v>
      </c>
      <c r="I12" s="1">
        <v>77721.100000000006</v>
      </c>
      <c r="J12" s="1">
        <v>42705.2</v>
      </c>
      <c r="K12">
        <v>-174</v>
      </c>
      <c r="L12" s="1">
        <v>7756.7</v>
      </c>
      <c r="M12" s="1">
        <v>45059</v>
      </c>
      <c r="N12" s="1">
        <v>37302.300000000003</v>
      </c>
      <c r="P12" s="1">
        <v>4237.3999999999996</v>
      </c>
      <c r="Q12" s="1">
        <v>16860.5</v>
      </c>
      <c r="R12" s="1">
        <v>12623.1</v>
      </c>
      <c r="S12" s="1">
        <v>509209.3</v>
      </c>
      <c r="U12" s="1">
        <v>497215.3</v>
      </c>
      <c r="V12" s="1">
        <v>376962.9</v>
      </c>
      <c r="W12" s="1">
        <v>120252.4</v>
      </c>
      <c r="Y12" s="1">
        <v>146502.79999999999</v>
      </c>
      <c r="AA12" s="1">
        <v>503246.3</v>
      </c>
    </row>
    <row r="13" spans="1:27" x14ac:dyDescent="0.15">
      <c r="A13" t="s">
        <v>4</v>
      </c>
      <c r="B13" s="1">
        <v>510326.4</v>
      </c>
      <c r="C13" s="1">
        <v>273538.59999999998</v>
      </c>
      <c r="D13" s="1">
        <v>268686.8</v>
      </c>
      <c r="E13" s="1">
        <v>232275.1</v>
      </c>
      <c r="F13" s="1">
        <v>25136.2</v>
      </c>
      <c r="G13" s="1">
        <v>80315.5</v>
      </c>
      <c r="H13" s="1">
        <v>1130.0999999999999</v>
      </c>
      <c r="I13" s="1">
        <v>78203.899999999994</v>
      </c>
      <c r="J13" s="1">
        <v>44363.6</v>
      </c>
      <c r="K13">
        <v>244.5</v>
      </c>
      <c r="L13" s="1">
        <v>7394.1</v>
      </c>
      <c r="M13" s="1">
        <v>44066.3</v>
      </c>
      <c r="N13" s="1">
        <v>36672.199999999997</v>
      </c>
      <c r="P13" s="1">
        <v>3483.2</v>
      </c>
      <c r="Q13" s="1">
        <v>15910</v>
      </c>
      <c r="R13" s="1">
        <v>12426.8</v>
      </c>
      <c r="S13" s="1">
        <v>513809.6</v>
      </c>
      <c r="U13" s="1">
        <v>502932.3</v>
      </c>
      <c r="V13" s="1">
        <v>380120.4</v>
      </c>
      <c r="W13" s="1">
        <v>122812</v>
      </c>
      <c r="Y13" s="1">
        <v>149815.20000000001</v>
      </c>
      <c r="AA13" s="1">
        <v>508951.9</v>
      </c>
    </row>
    <row r="14" spans="1:27" x14ac:dyDescent="0.15">
      <c r="A14" t="s">
        <v>3</v>
      </c>
      <c r="B14" s="1">
        <v>516624.7</v>
      </c>
      <c r="C14" s="1">
        <v>275117.59999999998</v>
      </c>
      <c r="D14" s="1">
        <v>270195.90000000002</v>
      </c>
      <c r="E14" s="1">
        <v>233384</v>
      </c>
      <c r="F14" s="1">
        <v>24544.2</v>
      </c>
      <c r="G14" s="1">
        <v>81502.899999999994</v>
      </c>
      <c r="H14" s="1">
        <v>2090.5</v>
      </c>
      <c r="I14" s="1">
        <v>79185.399999999994</v>
      </c>
      <c r="J14" s="1">
        <v>47736.800000000003</v>
      </c>
      <c r="K14">
        <v>175.4</v>
      </c>
      <c r="L14" s="1">
        <v>6271.9</v>
      </c>
      <c r="M14" s="1">
        <v>46797.9</v>
      </c>
      <c r="N14" s="1">
        <v>40526</v>
      </c>
      <c r="P14" s="1">
        <v>5005.8999999999996</v>
      </c>
      <c r="Q14" s="1">
        <v>20060.900000000001</v>
      </c>
      <c r="R14" s="1">
        <v>15055</v>
      </c>
      <c r="S14" s="1">
        <v>521630.7</v>
      </c>
      <c r="U14" s="1">
        <v>510352.9</v>
      </c>
      <c r="V14" s="1">
        <v>383255.2</v>
      </c>
      <c r="W14" s="1">
        <v>127097.60000000001</v>
      </c>
      <c r="Y14" s="1">
        <v>153783.9</v>
      </c>
      <c r="AA14" s="1">
        <v>514358.7</v>
      </c>
    </row>
    <row r="15" spans="1:27" x14ac:dyDescent="0.15">
      <c r="A15" t="s">
        <v>2</v>
      </c>
      <c r="B15" s="1">
        <v>517836.1</v>
      </c>
      <c r="C15" s="1">
        <v>276740.90000000002</v>
      </c>
      <c r="D15" s="1">
        <v>271775.3</v>
      </c>
      <c r="E15" s="1">
        <v>234596</v>
      </c>
      <c r="F15" s="1">
        <v>25106.5</v>
      </c>
      <c r="G15" s="1">
        <v>82476.5</v>
      </c>
      <c r="H15" s="1">
        <v>1180.5</v>
      </c>
      <c r="I15" s="1">
        <v>79766.3</v>
      </c>
      <c r="J15" s="1">
        <v>47873.2</v>
      </c>
      <c r="K15">
        <v>215.5</v>
      </c>
      <c r="L15" s="1">
        <v>4476.6000000000004</v>
      </c>
      <c r="M15" s="1">
        <v>47873.8</v>
      </c>
      <c r="N15" s="1">
        <v>43397.2</v>
      </c>
      <c r="P15" s="1">
        <v>5303.1</v>
      </c>
      <c r="Q15" s="1">
        <v>20683.2</v>
      </c>
      <c r="R15" s="1">
        <v>15380.1</v>
      </c>
      <c r="S15" s="1">
        <v>523139.2</v>
      </c>
      <c r="U15" s="1">
        <v>513359.5</v>
      </c>
      <c r="V15" s="1">
        <v>385504.4</v>
      </c>
      <c r="W15" s="1">
        <v>127855.1</v>
      </c>
      <c r="Y15" s="1">
        <v>155456.20000000001</v>
      </c>
      <c r="AA15" s="1">
        <v>516440.1</v>
      </c>
    </row>
    <row r="16" spans="1:27" x14ac:dyDescent="0.15">
      <c r="A16" t="s">
        <v>20</v>
      </c>
      <c r="B16" s="1">
        <v>521415.5</v>
      </c>
      <c r="C16" s="1">
        <v>277884.7</v>
      </c>
      <c r="D16" s="1">
        <v>272896.5</v>
      </c>
      <c r="E16" s="1">
        <v>235340.79999999999</v>
      </c>
      <c r="F16" s="1">
        <v>26205.8</v>
      </c>
      <c r="G16" s="1">
        <v>81422.100000000006</v>
      </c>
      <c r="H16" s="1">
        <v>1445.6</v>
      </c>
      <c r="I16" s="1">
        <v>79906.399999999994</v>
      </c>
      <c r="J16" s="1">
        <v>50261.9</v>
      </c>
      <c r="K16">
        <v>474.4</v>
      </c>
      <c r="L16" s="1">
        <v>3814.5</v>
      </c>
      <c r="M16" s="1">
        <v>48791.1</v>
      </c>
      <c r="N16" s="1">
        <v>44976.6</v>
      </c>
      <c r="P16" s="1">
        <v>5782.4</v>
      </c>
      <c r="Q16" s="1">
        <v>12756.3</v>
      </c>
      <c r="R16" s="1">
        <v>6974</v>
      </c>
      <c r="S16" s="1">
        <v>527197.80000000005</v>
      </c>
      <c r="U16" s="1">
        <v>517601</v>
      </c>
      <c r="V16" s="1">
        <v>386958.2</v>
      </c>
      <c r="W16" s="1">
        <v>130642.8</v>
      </c>
      <c r="Y16" s="1">
        <v>157889.79999999999</v>
      </c>
      <c r="AA16" s="1">
        <v>519495.4</v>
      </c>
    </row>
    <row r="17" spans="1:27" x14ac:dyDescent="0.15">
      <c r="A17" t="s">
        <v>4</v>
      </c>
      <c r="B17" s="1">
        <v>526228.5</v>
      </c>
      <c r="C17" s="1">
        <v>279927.8</v>
      </c>
      <c r="D17" s="1">
        <v>274902.2</v>
      </c>
      <c r="E17" s="1">
        <v>236900.2</v>
      </c>
      <c r="F17" s="1">
        <v>27557.3</v>
      </c>
      <c r="G17" s="1">
        <v>83545.7</v>
      </c>
      <c r="H17" s="1">
        <v>3353.7</v>
      </c>
      <c r="I17" s="1">
        <v>80911.899999999994</v>
      </c>
      <c r="J17" s="1">
        <v>49432.9</v>
      </c>
      <c r="K17">
        <v>168.4</v>
      </c>
      <c r="L17" s="1">
        <v>1330.9</v>
      </c>
      <c r="M17" s="1">
        <v>48905</v>
      </c>
      <c r="N17" s="1">
        <v>47574.1</v>
      </c>
      <c r="P17" s="1">
        <v>6535.3</v>
      </c>
      <c r="Q17" s="1">
        <v>12954.3</v>
      </c>
      <c r="R17" s="1">
        <v>6419</v>
      </c>
      <c r="S17" s="1">
        <v>532763.80000000005</v>
      </c>
      <c r="U17" s="1">
        <v>524897.6</v>
      </c>
      <c r="V17" s="1">
        <v>394384.5</v>
      </c>
      <c r="W17" s="1">
        <v>130513.1</v>
      </c>
      <c r="Y17" s="1">
        <v>160535.9</v>
      </c>
      <c r="AA17" s="1">
        <v>522706.4</v>
      </c>
    </row>
    <row r="18" spans="1:27" x14ac:dyDescent="0.15">
      <c r="A18" t="s">
        <v>3</v>
      </c>
      <c r="B18" s="1">
        <v>525385.4</v>
      </c>
      <c r="C18" s="1">
        <v>279640.8</v>
      </c>
      <c r="D18" s="1">
        <v>274573</v>
      </c>
      <c r="E18" s="1">
        <v>236141.1</v>
      </c>
      <c r="F18" s="1">
        <v>28889.1</v>
      </c>
      <c r="G18" s="1">
        <v>84545.1</v>
      </c>
      <c r="H18" s="1">
        <v>1389.8</v>
      </c>
      <c r="I18" s="1">
        <v>81808.600000000006</v>
      </c>
      <c r="J18" s="1">
        <v>47299.8</v>
      </c>
      <c r="K18">
        <v>182.4</v>
      </c>
      <c r="L18" s="1">
        <v>1629.7</v>
      </c>
      <c r="M18" s="1">
        <v>49604.3</v>
      </c>
      <c r="N18" s="1">
        <v>47974.6</v>
      </c>
      <c r="P18" s="1">
        <v>6247.4</v>
      </c>
      <c r="Q18" s="1">
        <v>12465.5</v>
      </c>
      <c r="R18" s="1">
        <v>6218.1</v>
      </c>
      <c r="S18" s="1">
        <v>531632.80000000005</v>
      </c>
      <c r="U18" s="1">
        <v>523755.7</v>
      </c>
      <c r="V18" s="1">
        <v>394464.9</v>
      </c>
      <c r="W18" s="1">
        <v>129290.8</v>
      </c>
      <c r="Y18" s="1">
        <v>160734.1</v>
      </c>
      <c r="AA18" s="1">
        <v>523813.2</v>
      </c>
    </row>
    <row r="19" spans="1:27" x14ac:dyDescent="0.15">
      <c r="A19" t="s">
        <v>2</v>
      </c>
      <c r="B19" s="1">
        <v>530701.9</v>
      </c>
      <c r="C19" s="1">
        <v>282766.59999999998</v>
      </c>
      <c r="D19" s="1">
        <v>277684.8</v>
      </c>
      <c r="E19" s="1">
        <v>238806.1</v>
      </c>
      <c r="F19" s="1">
        <v>29856.5</v>
      </c>
      <c r="G19" s="1">
        <v>84612.6</v>
      </c>
      <c r="H19" s="1">
        <v>2397</v>
      </c>
      <c r="I19" s="1">
        <v>82222.8</v>
      </c>
      <c r="J19" s="1">
        <v>46352.9</v>
      </c>
      <c r="K19">
        <v>228.8</v>
      </c>
      <c r="L19" s="1">
        <v>2264.6999999999998</v>
      </c>
      <c r="M19" s="1">
        <v>51956.4</v>
      </c>
      <c r="N19" s="1">
        <v>49691.6</v>
      </c>
      <c r="P19" s="1">
        <v>6308.4</v>
      </c>
      <c r="Q19" s="1">
        <v>12605.2</v>
      </c>
      <c r="R19" s="1">
        <v>6296.9</v>
      </c>
      <c r="S19" s="1">
        <v>537010.30000000005</v>
      </c>
      <c r="U19" s="1">
        <v>528437.19999999995</v>
      </c>
      <c r="V19" s="1">
        <v>399632.7</v>
      </c>
      <c r="W19" s="1">
        <v>128804.5</v>
      </c>
      <c r="Y19" s="1">
        <v>160822</v>
      </c>
      <c r="AA19" s="1">
        <v>528076.1</v>
      </c>
    </row>
    <row r="20" spans="1:27" x14ac:dyDescent="0.15">
      <c r="A20" t="s">
        <v>19</v>
      </c>
      <c r="B20" s="1">
        <v>533109.19999999995</v>
      </c>
      <c r="C20" s="1">
        <v>288445.90000000002</v>
      </c>
      <c r="D20" s="1">
        <v>283377.8</v>
      </c>
      <c r="E20" s="1">
        <v>244076.1</v>
      </c>
      <c r="F20" s="1">
        <v>28734.7</v>
      </c>
      <c r="G20" s="1">
        <v>85500.3</v>
      </c>
      <c r="H20">
        <v>-697.7</v>
      </c>
      <c r="I20" s="1">
        <v>82832.899999999994</v>
      </c>
      <c r="J20" s="1">
        <v>45649</v>
      </c>
      <c r="K20">
        <v>131.6</v>
      </c>
      <c r="L20" s="1">
        <v>2512.5</v>
      </c>
      <c r="M20" s="1">
        <v>55053.2</v>
      </c>
      <c r="N20" s="1">
        <v>52540.7</v>
      </c>
      <c r="P20" s="1">
        <v>6933.7</v>
      </c>
      <c r="Q20" s="1">
        <v>13448.9</v>
      </c>
      <c r="R20" s="1">
        <v>6515.3</v>
      </c>
      <c r="S20" s="1">
        <v>540042.9</v>
      </c>
      <c r="U20" s="1">
        <v>530596.69999999995</v>
      </c>
      <c r="V20" s="1">
        <v>401983.2</v>
      </c>
      <c r="W20" s="1">
        <v>128613.5</v>
      </c>
      <c r="Y20" s="1">
        <v>159884</v>
      </c>
      <c r="AA20" s="1">
        <v>533675.30000000005</v>
      </c>
    </row>
    <row r="21" spans="1:27" x14ac:dyDescent="0.15">
      <c r="A21" t="s">
        <v>4</v>
      </c>
      <c r="B21" s="1">
        <v>532962</v>
      </c>
      <c r="C21" s="1">
        <v>282821.5</v>
      </c>
      <c r="D21" s="1">
        <v>277830.7</v>
      </c>
      <c r="E21" s="1">
        <v>238093.9</v>
      </c>
      <c r="F21" s="1">
        <v>26034.6</v>
      </c>
      <c r="G21" s="1">
        <v>85894</v>
      </c>
      <c r="H21" s="1">
        <v>2587.4</v>
      </c>
      <c r="I21" s="1">
        <v>83421.3</v>
      </c>
      <c r="J21" s="1">
        <v>46217.3</v>
      </c>
      <c r="K21">
        <v>71.599999999999994</v>
      </c>
      <c r="L21" s="1">
        <v>5914.3</v>
      </c>
      <c r="M21" s="1">
        <v>56796.5</v>
      </c>
      <c r="N21" s="1">
        <v>50882.2</v>
      </c>
      <c r="P21" s="1">
        <v>7067.1</v>
      </c>
      <c r="Q21" s="1">
        <v>13533.6</v>
      </c>
      <c r="R21" s="1">
        <v>6466.4</v>
      </c>
      <c r="S21" s="1">
        <v>540029.1</v>
      </c>
      <c r="U21" s="1">
        <v>527047.69999999995</v>
      </c>
      <c r="V21" s="1">
        <v>397337.5</v>
      </c>
      <c r="W21" s="1">
        <v>129710.2</v>
      </c>
      <c r="Y21" s="1">
        <v>158145.9</v>
      </c>
      <c r="AA21" s="1">
        <v>530302.9</v>
      </c>
    </row>
    <row r="22" spans="1:27" x14ac:dyDescent="0.15">
      <c r="A22" t="s">
        <v>3</v>
      </c>
      <c r="B22" s="1">
        <v>534955.1</v>
      </c>
      <c r="C22" s="1">
        <v>284967.2</v>
      </c>
      <c r="D22" s="1">
        <v>280034</v>
      </c>
      <c r="E22" s="1">
        <v>239918.9</v>
      </c>
      <c r="F22" s="1">
        <v>24021.1</v>
      </c>
      <c r="G22" s="1">
        <v>86115</v>
      </c>
      <c r="H22" s="1">
        <v>4831.5</v>
      </c>
      <c r="I22" s="1">
        <v>83095.199999999997</v>
      </c>
      <c r="J22" s="1">
        <v>46333.8</v>
      </c>
      <c r="K22">
        <v>133.9</v>
      </c>
      <c r="L22" s="1">
        <v>5457.3</v>
      </c>
      <c r="M22" s="1">
        <v>55192</v>
      </c>
      <c r="N22" s="1">
        <v>49734.7</v>
      </c>
      <c r="P22" s="1">
        <v>6097.2</v>
      </c>
      <c r="Q22" s="1">
        <v>12756.2</v>
      </c>
      <c r="R22" s="1">
        <v>6659</v>
      </c>
      <c r="S22" s="1">
        <v>541052.30000000005</v>
      </c>
      <c r="U22" s="1">
        <v>529497.69999999995</v>
      </c>
      <c r="V22" s="1">
        <v>399934.8</v>
      </c>
      <c r="W22" s="1">
        <v>129562.9</v>
      </c>
      <c r="Y22" s="1">
        <v>156469.9</v>
      </c>
      <c r="AA22" s="1">
        <v>529989.69999999995</v>
      </c>
    </row>
    <row r="23" spans="1:27" x14ac:dyDescent="0.15">
      <c r="A23" t="s">
        <v>2</v>
      </c>
      <c r="B23" s="1">
        <v>536602.80000000005</v>
      </c>
      <c r="C23" s="1">
        <v>284690.09999999998</v>
      </c>
      <c r="D23" s="1">
        <v>279661.40000000002</v>
      </c>
      <c r="E23" s="1">
        <v>239208.2</v>
      </c>
      <c r="F23" s="1">
        <v>22741</v>
      </c>
      <c r="G23" s="1">
        <v>88325.6</v>
      </c>
      <c r="H23" s="1">
        <v>4060.5</v>
      </c>
      <c r="I23" s="1">
        <v>83869.8</v>
      </c>
      <c r="J23" s="1">
        <v>43868.9</v>
      </c>
      <c r="K23">
        <v>401</v>
      </c>
      <c r="L23" s="1">
        <v>8645.9</v>
      </c>
      <c r="M23" s="1">
        <v>58321.1</v>
      </c>
      <c r="N23" s="1">
        <v>49675.199999999997</v>
      </c>
      <c r="P23" s="1">
        <v>7357</v>
      </c>
      <c r="Q23" s="1">
        <v>14462.1</v>
      </c>
      <c r="R23" s="1">
        <v>7105.1</v>
      </c>
      <c r="S23" s="1">
        <v>543959.80000000005</v>
      </c>
      <c r="U23" s="1">
        <v>527956.9</v>
      </c>
      <c r="V23" s="1">
        <v>399817.2</v>
      </c>
      <c r="W23" s="1">
        <v>128139.7</v>
      </c>
      <c r="Y23" s="1">
        <v>154935.6</v>
      </c>
      <c r="AA23" s="1">
        <v>532141.4</v>
      </c>
    </row>
    <row r="24" spans="1:27" x14ac:dyDescent="0.15">
      <c r="A24" t="s">
        <v>18</v>
      </c>
      <c r="B24" s="1">
        <v>528876.30000000005</v>
      </c>
      <c r="C24" s="1">
        <v>282804.2</v>
      </c>
      <c r="D24" s="1">
        <v>277532.59999999998</v>
      </c>
      <c r="E24" s="1">
        <v>236685.8</v>
      </c>
      <c r="F24" s="1">
        <v>22503.3</v>
      </c>
      <c r="G24" s="1">
        <v>86548.6</v>
      </c>
      <c r="H24" s="1">
        <v>3188</v>
      </c>
      <c r="I24" s="1">
        <v>83824.899999999994</v>
      </c>
      <c r="J24" s="1">
        <v>41224.6</v>
      </c>
      <c r="K24">
        <v>226.2</v>
      </c>
      <c r="L24" s="1">
        <v>8556.6</v>
      </c>
      <c r="M24" s="1">
        <v>56778.8</v>
      </c>
      <c r="N24" s="1">
        <v>48222.1</v>
      </c>
      <c r="P24" s="1">
        <v>6950.6</v>
      </c>
      <c r="Q24" s="1">
        <v>13639.1</v>
      </c>
      <c r="R24" s="1">
        <v>6688.5</v>
      </c>
      <c r="S24" s="1">
        <v>535827</v>
      </c>
      <c r="U24" s="1">
        <v>520319.7</v>
      </c>
      <c r="V24" s="1">
        <v>395044</v>
      </c>
      <c r="W24" s="1">
        <v>125275.7</v>
      </c>
      <c r="Y24" s="1">
        <v>150276.4</v>
      </c>
      <c r="AA24" s="1">
        <v>525462.19999999995</v>
      </c>
    </row>
    <row r="25" spans="1:27" x14ac:dyDescent="0.15">
      <c r="A25" t="s">
        <v>4</v>
      </c>
      <c r="B25" s="1">
        <v>525897.80000000005</v>
      </c>
      <c r="C25" s="1">
        <v>282189.40000000002</v>
      </c>
      <c r="D25" s="1">
        <v>276641.5</v>
      </c>
      <c r="E25" s="1">
        <v>235630.5</v>
      </c>
      <c r="F25" s="1">
        <v>21877.7</v>
      </c>
      <c r="G25" s="1">
        <v>85568.3</v>
      </c>
      <c r="H25" s="1">
        <v>1683</v>
      </c>
      <c r="I25" s="1">
        <v>83721.7</v>
      </c>
      <c r="J25" s="1">
        <v>40584.199999999997</v>
      </c>
      <c r="K25">
        <v>149.1</v>
      </c>
      <c r="L25" s="1">
        <v>10124.4</v>
      </c>
      <c r="M25" s="1">
        <v>56590</v>
      </c>
      <c r="N25" s="1">
        <v>46465.599999999999</v>
      </c>
      <c r="P25" s="1">
        <v>5846.4</v>
      </c>
      <c r="Q25" s="1">
        <v>12763.5</v>
      </c>
      <c r="R25" s="1">
        <v>6917</v>
      </c>
      <c r="S25" s="1">
        <v>531744.19999999995</v>
      </c>
      <c r="U25" s="1">
        <v>515773.4</v>
      </c>
      <c r="V25" s="1">
        <v>391318.3</v>
      </c>
      <c r="W25" s="1">
        <v>124455</v>
      </c>
      <c r="Y25" s="1">
        <v>148030.20000000001</v>
      </c>
      <c r="AA25" s="1">
        <v>524065.8</v>
      </c>
    </row>
    <row r="26" spans="1:27" x14ac:dyDescent="0.15">
      <c r="A26" t="s">
        <v>3</v>
      </c>
      <c r="B26" s="1">
        <v>525138.30000000005</v>
      </c>
      <c r="C26" s="1">
        <v>283615.90000000002</v>
      </c>
      <c r="D26" s="1">
        <v>277849.09999999998</v>
      </c>
      <c r="E26" s="1">
        <v>236537.5</v>
      </c>
      <c r="F26" s="1">
        <v>21242.6</v>
      </c>
      <c r="G26" s="1">
        <v>84657.2</v>
      </c>
      <c r="H26">
        <v>-341</v>
      </c>
      <c r="I26" s="1">
        <v>83851.199999999997</v>
      </c>
      <c r="J26" s="1">
        <v>42321.9</v>
      </c>
      <c r="K26">
        <v>-71.900000000000006</v>
      </c>
      <c r="L26" s="1">
        <v>9862.2999999999993</v>
      </c>
      <c r="M26" s="1">
        <v>57027.199999999997</v>
      </c>
      <c r="N26" s="1">
        <v>47164.9</v>
      </c>
      <c r="P26" s="1">
        <v>6651.7</v>
      </c>
      <c r="Q26" s="1">
        <v>12897</v>
      </c>
      <c r="R26" s="1">
        <v>6245.3</v>
      </c>
      <c r="S26" s="1">
        <v>531790</v>
      </c>
      <c r="U26" s="1">
        <v>515276</v>
      </c>
      <c r="V26" s="1">
        <v>389174.8</v>
      </c>
      <c r="W26" s="1">
        <v>126101.3</v>
      </c>
      <c r="Y26" s="1">
        <v>148221.70000000001</v>
      </c>
      <c r="AA26" s="1">
        <v>525551.1</v>
      </c>
    </row>
    <row r="27" spans="1:27" x14ac:dyDescent="0.15">
      <c r="A27" t="s">
        <v>2</v>
      </c>
      <c r="B27" s="1">
        <v>531480.69999999995</v>
      </c>
      <c r="C27" s="1">
        <v>285593.2</v>
      </c>
      <c r="D27" s="1">
        <v>279689.5</v>
      </c>
      <c r="E27" s="1">
        <v>238281.9</v>
      </c>
      <c r="F27" s="1">
        <v>20439.900000000001</v>
      </c>
      <c r="G27" s="1">
        <v>81329.5</v>
      </c>
      <c r="H27" s="1">
        <v>2569.1999999999998</v>
      </c>
      <c r="I27" s="1">
        <v>85659.7</v>
      </c>
      <c r="J27" s="1">
        <v>46407.1</v>
      </c>
      <c r="K27">
        <v>-548.70000000000005</v>
      </c>
      <c r="L27" s="1">
        <v>10030.799999999999</v>
      </c>
      <c r="M27" s="1">
        <v>52076.6</v>
      </c>
      <c r="N27" s="1">
        <v>42045.8</v>
      </c>
      <c r="P27" s="1">
        <v>5991.7</v>
      </c>
      <c r="Q27" s="1">
        <v>10962.9</v>
      </c>
      <c r="R27" s="1">
        <v>4971.1000000000004</v>
      </c>
      <c r="S27" s="1">
        <v>537472.5</v>
      </c>
      <c r="U27" s="1">
        <v>521449.9</v>
      </c>
      <c r="V27" s="1">
        <v>389931.9</v>
      </c>
      <c r="W27" s="1">
        <v>131518</v>
      </c>
      <c r="Y27" s="1">
        <v>148176.5</v>
      </c>
      <c r="AA27" s="1">
        <v>529460.19999999995</v>
      </c>
    </row>
    <row r="28" spans="1:27" x14ac:dyDescent="0.15">
      <c r="A28" t="s">
        <v>17</v>
      </c>
      <c r="B28" s="1">
        <v>520494.2</v>
      </c>
      <c r="C28" s="1">
        <v>284162.3</v>
      </c>
      <c r="D28" s="1">
        <v>278209.8</v>
      </c>
      <c r="E28" s="1">
        <v>236648.1</v>
      </c>
      <c r="F28" s="1">
        <v>20219.7</v>
      </c>
      <c r="G28" s="1">
        <v>78859.199999999997</v>
      </c>
      <c r="H28" s="1">
        <v>-3639.9</v>
      </c>
      <c r="I28" s="1">
        <v>85539.5</v>
      </c>
      <c r="J28" s="1">
        <v>46331</v>
      </c>
      <c r="K28">
        <v>-79.3</v>
      </c>
      <c r="L28" s="1">
        <v>9101.7999999999993</v>
      </c>
      <c r="M28" s="1">
        <v>50620</v>
      </c>
      <c r="N28" s="1">
        <v>41518.199999999997</v>
      </c>
      <c r="P28" s="1">
        <v>5230.5</v>
      </c>
      <c r="Q28" s="1">
        <v>10649.6</v>
      </c>
      <c r="R28" s="1">
        <v>5419.2</v>
      </c>
      <c r="S28" s="1">
        <v>525724.69999999995</v>
      </c>
      <c r="U28" s="1">
        <v>511392.4</v>
      </c>
      <c r="V28" s="1">
        <v>379601.2</v>
      </c>
      <c r="W28" s="1">
        <v>131791.20000000001</v>
      </c>
      <c r="Y28" s="1">
        <v>145409.79999999999</v>
      </c>
      <c r="AA28" s="1">
        <v>524213.5</v>
      </c>
    </row>
    <row r="29" spans="1:27" x14ac:dyDescent="0.15">
      <c r="A29" t="s">
        <v>4</v>
      </c>
      <c r="B29" s="1">
        <v>521132.6</v>
      </c>
      <c r="C29" s="1">
        <v>284980.90000000002</v>
      </c>
      <c r="D29" s="1">
        <v>278881.2</v>
      </c>
      <c r="E29" s="1">
        <v>237125.9</v>
      </c>
      <c r="F29" s="1">
        <v>21695.7</v>
      </c>
      <c r="G29" s="1">
        <v>78867.3</v>
      </c>
      <c r="H29" s="1">
        <v>-3883.4</v>
      </c>
      <c r="I29" s="1">
        <v>86063.6</v>
      </c>
      <c r="J29" s="1">
        <v>45283.1</v>
      </c>
      <c r="K29">
        <v>5.2</v>
      </c>
      <c r="L29" s="1">
        <v>8120.1</v>
      </c>
      <c r="M29" s="1">
        <v>51624.7</v>
      </c>
      <c r="N29" s="1">
        <v>43504.6</v>
      </c>
      <c r="P29" s="1">
        <v>6438</v>
      </c>
      <c r="Q29" s="1">
        <v>10956.6</v>
      </c>
      <c r="R29" s="1">
        <v>4518.6000000000004</v>
      </c>
      <c r="S29" s="1">
        <v>527570.6</v>
      </c>
      <c r="U29" s="1">
        <v>513012.5</v>
      </c>
      <c r="V29" s="1">
        <v>381660.5</v>
      </c>
      <c r="W29" s="1">
        <v>131352</v>
      </c>
      <c r="Y29" s="1">
        <v>145846.1</v>
      </c>
      <c r="AA29" s="1">
        <v>525010.69999999995</v>
      </c>
    </row>
    <row r="30" spans="1:27" x14ac:dyDescent="0.15">
      <c r="A30" t="s">
        <v>3</v>
      </c>
      <c r="B30" s="1">
        <v>520065.3</v>
      </c>
      <c r="C30" s="1">
        <v>285823.7</v>
      </c>
      <c r="D30" s="1">
        <v>279544.90000000002</v>
      </c>
      <c r="E30" s="1">
        <v>237544.3</v>
      </c>
      <c r="F30" s="1">
        <v>22056.5</v>
      </c>
      <c r="G30" s="1">
        <v>78315.100000000006</v>
      </c>
      <c r="H30" s="1">
        <v>-3302.4</v>
      </c>
      <c r="I30" s="1">
        <v>85765.6</v>
      </c>
      <c r="J30" s="1">
        <v>43845.599999999999</v>
      </c>
      <c r="K30">
        <v>-0.4</v>
      </c>
      <c r="L30" s="1">
        <v>7561.7</v>
      </c>
      <c r="M30" s="1">
        <v>52111.7</v>
      </c>
      <c r="N30" s="1">
        <v>44550</v>
      </c>
      <c r="P30" s="1">
        <v>6584.8</v>
      </c>
      <c r="Q30" s="1">
        <v>10718</v>
      </c>
      <c r="R30" s="1">
        <v>4133.2</v>
      </c>
      <c r="S30" s="1">
        <v>526650.1</v>
      </c>
      <c r="U30" s="1">
        <v>512503.6</v>
      </c>
      <c r="V30" s="1">
        <v>382892.79999999999</v>
      </c>
      <c r="W30" s="1">
        <v>129610.8</v>
      </c>
      <c r="Y30" s="1">
        <v>144217.20000000001</v>
      </c>
      <c r="AA30" s="1">
        <v>523368.2</v>
      </c>
    </row>
    <row r="31" spans="1:27" x14ac:dyDescent="0.15">
      <c r="A31" t="s">
        <v>2</v>
      </c>
      <c r="B31" s="1">
        <v>519204.6</v>
      </c>
      <c r="C31" s="1">
        <v>285144.8</v>
      </c>
      <c r="D31" s="1">
        <v>278904.5</v>
      </c>
      <c r="E31" s="1">
        <v>236683.8</v>
      </c>
      <c r="F31" s="1">
        <v>20983.9</v>
      </c>
      <c r="G31" s="1">
        <v>79283.100000000006</v>
      </c>
      <c r="H31" s="1">
        <v>-3422.1</v>
      </c>
      <c r="I31" s="1">
        <v>86143.2</v>
      </c>
      <c r="J31" s="1">
        <v>43593.3</v>
      </c>
      <c r="K31">
        <v>-340.5</v>
      </c>
      <c r="L31" s="1">
        <v>7818.9</v>
      </c>
      <c r="M31" s="1">
        <v>52716</v>
      </c>
      <c r="N31" s="1">
        <v>44897.1</v>
      </c>
      <c r="P31" s="1">
        <v>6878.6</v>
      </c>
      <c r="Q31" s="1">
        <v>10867.5</v>
      </c>
      <c r="R31" s="1">
        <v>3988.9</v>
      </c>
      <c r="S31" s="1">
        <v>526083.19999999995</v>
      </c>
      <c r="U31" s="1">
        <v>511385.7</v>
      </c>
      <c r="V31" s="1">
        <v>381989.7</v>
      </c>
      <c r="W31" s="1">
        <v>129396</v>
      </c>
      <c r="Y31" s="1">
        <v>143860.29999999999</v>
      </c>
      <c r="AA31" s="1">
        <v>522967.3</v>
      </c>
    </row>
    <row r="32" spans="1:27" x14ac:dyDescent="0.15">
      <c r="A32" t="s">
        <v>16</v>
      </c>
      <c r="B32" s="1">
        <v>527304.9</v>
      </c>
      <c r="C32" s="1">
        <v>287550.09999999998</v>
      </c>
      <c r="D32" s="1">
        <v>281573.8</v>
      </c>
      <c r="E32" s="1">
        <v>239127.4</v>
      </c>
      <c r="F32" s="1">
        <v>21117.599999999999</v>
      </c>
      <c r="G32" s="1">
        <v>82424</v>
      </c>
      <c r="H32" s="1">
        <v>-1504.2</v>
      </c>
      <c r="I32" s="1">
        <v>87583.5</v>
      </c>
      <c r="J32" s="1">
        <v>41382.800000000003</v>
      </c>
      <c r="K32">
        <v>151.9</v>
      </c>
      <c r="L32" s="1">
        <v>8599.2999999999993</v>
      </c>
      <c r="M32" s="1">
        <v>54584.5</v>
      </c>
      <c r="N32" s="1">
        <v>45985.2</v>
      </c>
      <c r="P32" s="1">
        <v>6558.7</v>
      </c>
      <c r="Q32" s="1">
        <v>11276.7</v>
      </c>
      <c r="R32" s="1">
        <v>4718</v>
      </c>
      <c r="S32" s="1">
        <v>533863.6</v>
      </c>
      <c r="U32" s="1">
        <v>518705.6</v>
      </c>
      <c r="V32" s="1">
        <v>389587.4</v>
      </c>
      <c r="W32" s="1">
        <v>129118.2</v>
      </c>
      <c r="Y32" s="1">
        <v>144924.29999999999</v>
      </c>
      <c r="AA32" s="1">
        <v>528657.19999999995</v>
      </c>
    </row>
    <row r="33" spans="1:27" x14ac:dyDescent="0.15">
      <c r="A33" t="s">
        <v>4</v>
      </c>
      <c r="B33" s="1">
        <v>526648.69999999995</v>
      </c>
      <c r="C33" s="1">
        <v>285619.20000000001</v>
      </c>
      <c r="D33" s="1">
        <v>279987.20000000001</v>
      </c>
      <c r="E33" s="1">
        <v>237306.9</v>
      </c>
      <c r="F33" s="1">
        <v>21448.6</v>
      </c>
      <c r="G33" s="1">
        <v>80560.600000000006</v>
      </c>
      <c r="H33" s="1">
        <v>1017.3</v>
      </c>
      <c r="I33" s="1">
        <v>88481.5</v>
      </c>
      <c r="J33" s="1">
        <v>41034</v>
      </c>
      <c r="K33">
        <v>45.6</v>
      </c>
      <c r="L33" s="1">
        <v>8442</v>
      </c>
      <c r="M33" s="1">
        <v>55424.7</v>
      </c>
      <c r="N33" s="1">
        <v>46982.7</v>
      </c>
      <c r="P33" s="1">
        <v>7971.4</v>
      </c>
      <c r="Q33" s="1">
        <v>12092.8</v>
      </c>
      <c r="R33" s="1">
        <v>4121.3999999999996</v>
      </c>
      <c r="S33" s="1">
        <v>534620</v>
      </c>
      <c r="U33" s="1">
        <v>518206.7</v>
      </c>
      <c r="V33" s="1">
        <v>388645.7</v>
      </c>
      <c r="W33" s="1">
        <v>129561</v>
      </c>
      <c r="Y33" s="1">
        <v>143043.20000000001</v>
      </c>
      <c r="AA33" s="1">
        <v>525585.80000000005</v>
      </c>
    </row>
    <row r="34" spans="1:27" x14ac:dyDescent="0.15">
      <c r="A34" t="s">
        <v>3</v>
      </c>
      <c r="B34" s="1">
        <v>525563.30000000005</v>
      </c>
      <c r="C34" s="1">
        <v>285570.90000000002</v>
      </c>
      <c r="D34" s="1">
        <v>280194.40000000002</v>
      </c>
      <c r="E34" s="1">
        <v>237323</v>
      </c>
      <c r="F34" s="1">
        <v>21042.799999999999</v>
      </c>
      <c r="G34" s="1">
        <v>82850.600000000006</v>
      </c>
      <c r="H34" s="1">
        <v>-1147</v>
      </c>
      <c r="I34" s="1">
        <v>89498.5</v>
      </c>
      <c r="J34" s="1">
        <v>40259</v>
      </c>
      <c r="K34">
        <v>-38.700000000000003</v>
      </c>
      <c r="L34" s="1">
        <v>7527.1</v>
      </c>
      <c r="M34" s="1">
        <v>56491.8</v>
      </c>
      <c r="N34" s="1">
        <v>48964.6</v>
      </c>
      <c r="P34" s="1">
        <v>7869.8</v>
      </c>
      <c r="Q34" s="1">
        <v>12160.3</v>
      </c>
      <c r="R34" s="1">
        <v>4290.5</v>
      </c>
      <c r="S34" s="1">
        <v>533433.1</v>
      </c>
      <c r="U34" s="1">
        <v>518036.2</v>
      </c>
      <c r="V34" s="1">
        <v>388317.4</v>
      </c>
      <c r="W34" s="1">
        <v>129718.8</v>
      </c>
      <c r="Y34" s="1">
        <v>144152.4</v>
      </c>
      <c r="AA34" s="1">
        <v>526749</v>
      </c>
    </row>
    <row r="35" spans="1:27" x14ac:dyDescent="0.15">
      <c r="A35" t="s">
        <v>2</v>
      </c>
      <c r="B35" s="1">
        <v>528896.5</v>
      </c>
      <c r="C35" s="1">
        <v>287978</v>
      </c>
      <c r="D35" s="1">
        <v>282652.2</v>
      </c>
      <c r="E35" s="1">
        <v>239540.5</v>
      </c>
      <c r="F35" s="1">
        <v>21472.3</v>
      </c>
      <c r="G35" s="1">
        <v>85273.7</v>
      </c>
      <c r="H35">
        <v>119.8</v>
      </c>
      <c r="I35" s="1">
        <v>89511.4</v>
      </c>
      <c r="J35" s="1">
        <v>38770</v>
      </c>
      <c r="K35">
        <v>-73</v>
      </c>
      <c r="L35" s="1">
        <v>5844.2</v>
      </c>
      <c r="M35" s="1">
        <v>57517.1</v>
      </c>
      <c r="N35" s="1">
        <v>51672.9</v>
      </c>
      <c r="P35" s="1">
        <v>7868.4</v>
      </c>
      <c r="Q35" s="1">
        <v>12552.5</v>
      </c>
      <c r="R35" s="1">
        <v>4684.2</v>
      </c>
      <c r="S35" s="1">
        <v>536764.80000000005</v>
      </c>
      <c r="U35" s="1">
        <v>523052.3</v>
      </c>
      <c r="V35" s="1">
        <v>394843.9</v>
      </c>
      <c r="W35" s="1">
        <v>128208.4</v>
      </c>
      <c r="Y35" s="1">
        <v>145516</v>
      </c>
      <c r="AA35" s="1">
        <v>528849.6</v>
      </c>
    </row>
    <row r="36" spans="1:27" x14ac:dyDescent="0.15">
      <c r="A36" t="s">
        <v>15</v>
      </c>
      <c r="B36" s="1">
        <v>533030.9</v>
      </c>
      <c r="C36" s="1">
        <v>290020.3</v>
      </c>
      <c r="D36" s="1">
        <v>284536.2</v>
      </c>
      <c r="E36" s="1">
        <v>241305.1</v>
      </c>
      <c r="F36" s="1">
        <v>21296.3</v>
      </c>
      <c r="G36" s="1">
        <v>84750.2</v>
      </c>
      <c r="H36" s="1">
        <v>1779.5</v>
      </c>
      <c r="I36" s="1">
        <v>90838.6</v>
      </c>
      <c r="J36" s="1">
        <v>40395.599999999999</v>
      </c>
      <c r="K36">
        <v>22.1</v>
      </c>
      <c r="L36" s="1">
        <v>3928.5</v>
      </c>
      <c r="M36" s="1">
        <v>56071.6</v>
      </c>
      <c r="N36" s="1">
        <v>52143.199999999997</v>
      </c>
      <c r="P36" s="1">
        <v>8135.4</v>
      </c>
      <c r="Q36" s="1">
        <v>12922</v>
      </c>
      <c r="R36" s="1">
        <v>4786.5</v>
      </c>
      <c r="S36" s="1">
        <v>541166.4</v>
      </c>
      <c r="U36" s="1">
        <v>529102.5</v>
      </c>
      <c r="V36" s="1">
        <v>397846.3</v>
      </c>
      <c r="W36" s="1">
        <v>131256.20000000001</v>
      </c>
      <c r="Y36" s="1">
        <v>146442.1</v>
      </c>
      <c r="AA36" s="1">
        <v>531229.4</v>
      </c>
    </row>
    <row r="37" spans="1:27" x14ac:dyDescent="0.15">
      <c r="A37" t="s">
        <v>4</v>
      </c>
      <c r="B37" s="1">
        <v>525900.1</v>
      </c>
      <c r="C37" s="1">
        <v>290417.2</v>
      </c>
      <c r="D37" s="1">
        <v>284719.09999999998</v>
      </c>
      <c r="E37" s="1">
        <v>241162</v>
      </c>
      <c r="F37" s="1">
        <v>19930.099999999999</v>
      </c>
      <c r="G37" s="1">
        <v>81728.7</v>
      </c>
      <c r="H37" s="1">
        <v>2131.1999999999998</v>
      </c>
      <c r="I37" s="1">
        <v>91400.4</v>
      </c>
      <c r="J37" s="1">
        <v>38016.800000000003</v>
      </c>
      <c r="K37">
        <v>-169.2</v>
      </c>
      <c r="L37" s="1">
        <v>2444.9</v>
      </c>
      <c r="M37" s="1">
        <v>53888.2</v>
      </c>
      <c r="N37" s="1">
        <v>51443.3</v>
      </c>
      <c r="P37" s="1">
        <v>7798.9</v>
      </c>
      <c r="Q37" s="1">
        <v>12437.9</v>
      </c>
      <c r="R37" s="1">
        <v>4639</v>
      </c>
      <c r="S37" s="1">
        <v>533699</v>
      </c>
      <c r="U37" s="1">
        <v>523455.1</v>
      </c>
      <c r="V37" s="1">
        <v>394207.1</v>
      </c>
      <c r="W37" s="1">
        <v>129248</v>
      </c>
      <c r="Y37" s="1">
        <v>139675.5</v>
      </c>
      <c r="AA37" s="1">
        <v>523938.1</v>
      </c>
    </row>
    <row r="38" spans="1:27" x14ac:dyDescent="0.15">
      <c r="A38" t="s">
        <v>3</v>
      </c>
      <c r="B38" s="1">
        <v>518262</v>
      </c>
      <c r="C38" s="1">
        <v>288441</v>
      </c>
      <c r="D38" s="1">
        <v>282624</v>
      </c>
      <c r="E38" s="1">
        <v>238866.4</v>
      </c>
      <c r="F38" s="1">
        <v>19625.900000000001</v>
      </c>
      <c r="G38" s="1">
        <v>79989.3</v>
      </c>
      <c r="H38" s="1">
        <v>-2061.3000000000002</v>
      </c>
      <c r="I38" s="1">
        <v>91932</v>
      </c>
      <c r="J38" s="1">
        <v>37704.6</v>
      </c>
      <c r="K38">
        <v>-215.7</v>
      </c>
      <c r="L38" s="1">
        <v>2846.2</v>
      </c>
      <c r="M38" s="1">
        <v>52297.8</v>
      </c>
      <c r="N38" s="1">
        <v>49451.5</v>
      </c>
      <c r="P38" s="1">
        <v>7752.2</v>
      </c>
      <c r="Q38" s="1">
        <v>12117.9</v>
      </c>
      <c r="R38" s="1">
        <v>4365.7</v>
      </c>
      <c r="S38" s="1">
        <v>526014.19999999995</v>
      </c>
      <c r="U38" s="1">
        <v>515415.8</v>
      </c>
      <c r="V38" s="1">
        <v>385994.9</v>
      </c>
      <c r="W38" s="1">
        <v>129420.8</v>
      </c>
      <c r="Y38" s="1">
        <v>137319.79999999999</v>
      </c>
      <c r="AA38" s="1">
        <v>520539</v>
      </c>
    </row>
    <row r="39" spans="1:27" x14ac:dyDescent="0.15">
      <c r="A39" t="s">
        <v>2</v>
      </c>
      <c r="B39" s="1">
        <v>515904.2</v>
      </c>
      <c r="C39" s="1">
        <v>287527.90000000002</v>
      </c>
      <c r="D39" s="1">
        <v>281713</v>
      </c>
      <c r="E39" s="1">
        <v>237759.2</v>
      </c>
      <c r="F39" s="1">
        <v>19638.099999999999</v>
      </c>
      <c r="G39" s="1">
        <v>75685.3</v>
      </c>
      <c r="H39">
        <v>-902</v>
      </c>
      <c r="I39" s="1">
        <v>92579.3</v>
      </c>
      <c r="J39" s="1">
        <v>36633.800000000003</v>
      </c>
      <c r="K39">
        <v>-35.200000000000003</v>
      </c>
      <c r="L39" s="1">
        <v>4777.1000000000004</v>
      </c>
      <c r="M39" s="1">
        <v>51900.800000000003</v>
      </c>
      <c r="N39" s="1">
        <v>47123.7</v>
      </c>
      <c r="P39" s="1">
        <v>8189.2</v>
      </c>
      <c r="Q39" s="1">
        <v>12051.3</v>
      </c>
      <c r="R39" s="1">
        <v>3862.1</v>
      </c>
      <c r="S39" s="1">
        <v>524093.4</v>
      </c>
      <c r="U39" s="1">
        <v>511127.2</v>
      </c>
      <c r="V39" s="1">
        <v>381949.3</v>
      </c>
      <c r="W39" s="1">
        <v>129177.8</v>
      </c>
      <c r="Y39" s="1">
        <v>131957.20000000001</v>
      </c>
      <c r="AA39" s="1">
        <v>516841.4</v>
      </c>
    </row>
    <row r="40" spans="1:27" x14ac:dyDescent="0.15">
      <c r="A40" t="s">
        <v>14</v>
      </c>
      <c r="B40" s="1">
        <v>516631.3</v>
      </c>
      <c r="C40" s="1">
        <v>287369.40000000002</v>
      </c>
      <c r="D40" s="1">
        <v>281681.59999999998</v>
      </c>
      <c r="E40" s="1">
        <v>237595.1</v>
      </c>
      <c r="F40" s="1">
        <v>19383.7</v>
      </c>
      <c r="G40" s="1">
        <v>74959.5</v>
      </c>
      <c r="H40" s="1">
        <v>-3028.5</v>
      </c>
      <c r="I40" s="1">
        <v>94790.399999999994</v>
      </c>
      <c r="J40" s="1">
        <v>36922.699999999997</v>
      </c>
      <c r="K40">
        <v>-88.8</v>
      </c>
      <c r="L40" s="1">
        <v>6322.7</v>
      </c>
      <c r="M40" s="1">
        <v>54699.7</v>
      </c>
      <c r="N40" s="1">
        <v>48377</v>
      </c>
      <c r="P40" s="1">
        <v>7975.8</v>
      </c>
      <c r="Q40" s="1">
        <v>11551.4</v>
      </c>
      <c r="R40" s="1">
        <v>3575.6</v>
      </c>
      <c r="S40" s="1">
        <v>524607</v>
      </c>
      <c r="U40" s="1">
        <v>510308.6</v>
      </c>
      <c r="V40" s="1">
        <v>378684.2</v>
      </c>
      <c r="W40" s="1">
        <v>131624.4</v>
      </c>
      <c r="Y40" s="1">
        <v>131266</v>
      </c>
      <c r="AA40" s="1">
        <v>519748.5</v>
      </c>
    </row>
    <row r="41" spans="1:27" x14ac:dyDescent="0.15">
      <c r="A41" t="s">
        <v>4</v>
      </c>
      <c r="B41" s="1">
        <v>515542.3</v>
      </c>
      <c r="C41" s="1">
        <v>288898.8</v>
      </c>
      <c r="D41" s="1">
        <v>283407.90000000002</v>
      </c>
      <c r="E41" s="1">
        <v>239296.9</v>
      </c>
      <c r="F41" s="1">
        <v>19395.400000000001</v>
      </c>
      <c r="G41" s="1">
        <v>73367.899999999994</v>
      </c>
      <c r="H41" s="1">
        <v>-2543.4</v>
      </c>
      <c r="I41" s="1">
        <v>92797.1</v>
      </c>
      <c r="J41" s="1">
        <v>35826.800000000003</v>
      </c>
      <c r="K41">
        <v>-23.9</v>
      </c>
      <c r="L41" s="1">
        <v>7823.6</v>
      </c>
      <c r="M41" s="1">
        <v>57199.9</v>
      </c>
      <c r="N41" s="1">
        <v>49376.3</v>
      </c>
      <c r="P41" s="1">
        <v>7141.1</v>
      </c>
      <c r="Q41" s="1">
        <v>10852.8</v>
      </c>
      <c r="R41" s="1">
        <v>3711.7</v>
      </c>
      <c r="S41" s="1">
        <v>522683.3</v>
      </c>
      <c r="U41" s="1">
        <v>507718.6</v>
      </c>
      <c r="V41" s="1">
        <v>379118.7</v>
      </c>
      <c r="W41" s="1">
        <v>128599.9</v>
      </c>
      <c r="Y41" s="1">
        <v>128590.1</v>
      </c>
      <c r="AA41" s="1">
        <v>518109.6</v>
      </c>
    </row>
    <row r="42" spans="1:27" x14ac:dyDescent="0.15">
      <c r="A42" t="s">
        <v>3</v>
      </c>
      <c r="B42" s="1">
        <v>515789.4</v>
      </c>
      <c r="C42" s="1">
        <v>289004.40000000002</v>
      </c>
      <c r="D42" s="1">
        <v>283656.8</v>
      </c>
      <c r="E42" s="1">
        <v>239408.8</v>
      </c>
      <c r="F42" s="1">
        <v>19282.400000000001</v>
      </c>
      <c r="G42" s="1">
        <v>74000.899999999994</v>
      </c>
      <c r="H42" s="1">
        <v>-1658.9</v>
      </c>
      <c r="I42" s="1">
        <v>93371.9</v>
      </c>
      <c r="J42" s="1">
        <v>35598.6</v>
      </c>
      <c r="K42">
        <v>-54.2</v>
      </c>
      <c r="L42" s="1">
        <v>6244.2</v>
      </c>
      <c r="M42" s="1">
        <v>55876.9</v>
      </c>
      <c r="N42" s="1">
        <v>49632.6</v>
      </c>
      <c r="P42" s="1">
        <v>7197</v>
      </c>
      <c r="Q42" s="1">
        <v>11134.1</v>
      </c>
      <c r="R42" s="1">
        <v>3937.1</v>
      </c>
      <c r="S42" s="1">
        <v>522986.4</v>
      </c>
      <c r="U42" s="1">
        <v>509545.2</v>
      </c>
      <c r="V42" s="1">
        <v>380628.9</v>
      </c>
      <c r="W42" s="1">
        <v>128916.3</v>
      </c>
      <c r="Y42" s="1">
        <v>128882</v>
      </c>
      <c r="AA42" s="1">
        <v>517502.5</v>
      </c>
    </row>
    <row r="43" spans="1:27" x14ac:dyDescent="0.15">
      <c r="A43" t="s">
        <v>2</v>
      </c>
      <c r="B43" s="1">
        <v>516432</v>
      </c>
      <c r="C43" s="1">
        <v>287937.09999999998</v>
      </c>
      <c r="D43" s="1">
        <v>282585.5</v>
      </c>
      <c r="E43" s="1">
        <v>238217.5</v>
      </c>
      <c r="F43" s="1">
        <v>18921.900000000001</v>
      </c>
      <c r="G43" s="1">
        <v>73990.399999999994</v>
      </c>
      <c r="H43">
        <v>129.69999999999999</v>
      </c>
      <c r="I43" s="1">
        <v>93093.2</v>
      </c>
      <c r="J43" s="1">
        <v>35021.199999999997</v>
      </c>
      <c r="K43">
        <v>-163.1</v>
      </c>
      <c r="L43" s="1">
        <v>7501.6</v>
      </c>
      <c r="M43" s="1">
        <v>59497.7</v>
      </c>
      <c r="N43" s="1">
        <v>51996.1</v>
      </c>
      <c r="P43" s="1">
        <v>6861.2</v>
      </c>
      <c r="Q43" s="1">
        <v>10680.7</v>
      </c>
      <c r="R43" s="1">
        <v>3819.4</v>
      </c>
      <c r="S43" s="1">
        <v>523293.3</v>
      </c>
      <c r="U43" s="1">
        <v>508930.4</v>
      </c>
      <c r="V43" s="1">
        <v>380979.1</v>
      </c>
      <c r="W43" s="1">
        <v>127951.3</v>
      </c>
      <c r="Y43" s="1">
        <v>127933.6</v>
      </c>
      <c r="AA43" s="1">
        <v>516465.4</v>
      </c>
    </row>
    <row r="44" spans="1:27" x14ac:dyDescent="0.15">
      <c r="A44" t="s">
        <v>13</v>
      </c>
      <c r="B44" s="1">
        <v>511388.3</v>
      </c>
      <c r="C44" s="1">
        <v>286889.09999999998</v>
      </c>
      <c r="D44" s="1">
        <v>281384.40000000002</v>
      </c>
      <c r="E44" s="1">
        <v>236870.9</v>
      </c>
      <c r="F44" s="1">
        <v>18737</v>
      </c>
      <c r="G44" s="1">
        <v>73347.399999999994</v>
      </c>
      <c r="H44">
        <v>-461.9</v>
      </c>
      <c r="I44" s="1">
        <v>92965.8</v>
      </c>
      <c r="J44" s="1">
        <v>33887.699999999997</v>
      </c>
      <c r="K44">
        <v>-61.7</v>
      </c>
      <c r="L44" s="1">
        <v>6084.9</v>
      </c>
      <c r="M44" s="1">
        <v>58579.9</v>
      </c>
      <c r="N44" s="1">
        <v>52495</v>
      </c>
      <c r="P44" s="1">
        <v>7513.7</v>
      </c>
      <c r="Q44" s="1">
        <v>11074.5</v>
      </c>
      <c r="R44" s="1">
        <v>3560.8</v>
      </c>
      <c r="S44" s="1">
        <v>518902.1</v>
      </c>
      <c r="U44" s="1">
        <v>505303.4</v>
      </c>
      <c r="V44" s="1">
        <v>378511.6</v>
      </c>
      <c r="W44" s="1">
        <v>126791.8</v>
      </c>
      <c r="Y44" s="1">
        <v>125972.1</v>
      </c>
      <c r="AA44" s="1">
        <v>511911.9</v>
      </c>
    </row>
    <row r="45" spans="1:27" x14ac:dyDescent="0.15">
      <c r="A45" t="s">
        <v>4</v>
      </c>
      <c r="B45" s="1">
        <v>516168.5</v>
      </c>
      <c r="C45" s="1">
        <v>286605.5</v>
      </c>
      <c r="D45" s="1">
        <v>280914.09999999998</v>
      </c>
      <c r="E45" s="1">
        <v>236211.7</v>
      </c>
      <c r="F45" s="1">
        <v>18831.599999999999</v>
      </c>
      <c r="G45" s="1">
        <v>74270.899999999994</v>
      </c>
      <c r="H45">
        <v>-935.7</v>
      </c>
      <c r="I45" s="1">
        <v>94665.2</v>
      </c>
      <c r="J45" s="1">
        <v>33907.199999999997</v>
      </c>
      <c r="K45">
        <v>39.6</v>
      </c>
      <c r="L45" s="1">
        <v>8784.2000000000007</v>
      </c>
      <c r="M45" s="1">
        <v>58839.4</v>
      </c>
      <c r="N45" s="1">
        <v>50055.199999999997</v>
      </c>
      <c r="P45" s="1">
        <v>7710.1</v>
      </c>
      <c r="Q45" s="1">
        <v>11071.5</v>
      </c>
      <c r="R45" s="1">
        <v>3361.4</v>
      </c>
      <c r="S45" s="1">
        <v>523878.6</v>
      </c>
      <c r="U45" s="1">
        <v>507384.4</v>
      </c>
      <c r="V45" s="1">
        <v>378772.3</v>
      </c>
      <c r="W45" s="1">
        <v>128612</v>
      </c>
      <c r="Y45" s="1">
        <v>127009.7</v>
      </c>
      <c r="AA45" s="1">
        <v>517064.6</v>
      </c>
    </row>
    <row r="46" spans="1:27" x14ac:dyDescent="0.15">
      <c r="A46" t="s">
        <v>3</v>
      </c>
      <c r="B46" s="1">
        <v>516560.3</v>
      </c>
      <c r="C46" s="1">
        <v>286261.5</v>
      </c>
      <c r="D46" s="1">
        <v>280451.40000000002</v>
      </c>
      <c r="E46" s="1">
        <v>235552.8</v>
      </c>
      <c r="F46" s="1">
        <v>19374.099999999999</v>
      </c>
      <c r="G46" s="1">
        <v>72803</v>
      </c>
      <c r="H46" s="1">
        <v>1780</v>
      </c>
      <c r="I46" s="1">
        <v>94191.6</v>
      </c>
      <c r="J46" s="1">
        <v>32984.5</v>
      </c>
      <c r="K46">
        <v>-112.4</v>
      </c>
      <c r="L46" s="1">
        <v>9278</v>
      </c>
      <c r="M46" s="1">
        <v>60474.5</v>
      </c>
      <c r="N46" s="1">
        <v>51196.4</v>
      </c>
      <c r="P46" s="1">
        <v>9197.4</v>
      </c>
      <c r="Q46" s="1">
        <v>12471.1</v>
      </c>
      <c r="R46" s="1">
        <v>3273.6</v>
      </c>
      <c r="S46" s="1">
        <v>525757.80000000005</v>
      </c>
      <c r="U46" s="1">
        <v>507282.3</v>
      </c>
      <c r="V46" s="1">
        <v>380218.6</v>
      </c>
      <c r="W46" s="1">
        <v>127063.7</v>
      </c>
      <c r="Y46" s="1">
        <v>125161.7</v>
      </c>
      <c r="AA46" s="1">
        <v>514892.79999999999</v>
      </c>
    </row>
    <row r="47" spans="1:27" x14ac:dyDescent="0.15">
      <c r="A47" t="s">
        <v>2</v>
      </c>
      <c r="B47" s="1">
        <v>518398.4</v>
      </c>
      <c r="C47" s="1">
        <v>289179.59999999998</v>
      </c>
      <c r="D47" s="1">
        <v>283331.09999999998</v>
      </c>
      <c r="E47" s="1">
        <v>238320.2</v>
      </c>
      <c r="F47" s="1">
        <v>18900.400000000001</v>
      </c>
      <c r="G47" s="1">
        <v>75711.7</v>
      </c>
      <c r="H47">
        <v>-926.4</v>
      </c>
      <c r="I47" s="1">
        <v>93000.4</v>
      </c>
      <c r="J47" s="1">
        <v>32223.9</v>
      </c>
      <c r="K47">
        <v>-348.1</v>
      </c>
      <c r="L47" s="1">
        <v>10656.9</v>
      </c>
      <c r="M47" s="1">
        <v>61815.6</v>
      </c>
      <c r="N47" s="1">
        <v>51158.7</v>
      </c>
      <c r="P47" s="1">
        <v>8125.4</v>
      </c>
      <c r="Q47" s="1">
        <v>11319.6</v>
      </c>
      <c r="R47" s="1">
        <v>3194.2</v>
      </c>
      <c r="S47" s="1">
        <v>526523.80000000005</v>
      </c>
      <c r="U47" s="1">
        <v>507741.5</v>
      </c>
      <c r="V47" s="1">
        <v>382865.4</v>
      </c>
      <c r="W47" s="1">
        <v>124876.1</v>
      </c>
      <c r="Y47" s="1">
        <v>126836.1</v>
      </c>
      <c r="AA47" s="1">
        <v>519672.9</v>
      </c>
    </row>
    <row r="48" spans="1:27" x14ac:dyDescent="0.15">
      <c r="A48" t="s">
        <v>12</v>
      </c>
      <c r="B48" s="1">
        <v>521847.2</v>
      </c>
      <c r="C48" s="1">
        <v>289568.40000000002</v>
      </c>
      <c r="D48" s="1">
        <v>283767.5</v>
      </c>
      <c r="E48" s="1">
        <v>238455.1</v>
      </c>
      <c r="F48" s="1">
        <v>19082.099999999999</v>
      </c>
      <c r="G48" s="1">
        <v>75243.199999999997</v>
      </c>
      <c r="H48" s="1">
        <v>2760.2</v>
      </c>
      <c r="I48" s="1">
        <v>93669.2</v>
      </c>
      <c r="J48" s="1">
        <v>30828</v>
      </c>
      <c r="K48">
        <v>-338</v>
      </c>
      <c r="L48" s="1">
        <v>11034</v>
      </c>
      <c r="M48" s="1">
        <v>64763.9</v>
      </c>
      <c r="N48" s="1">
        <v>53730</v>
      </c>
      <c r="P48" s="1">
        <v>9036.5</v>
      </c>
      <c r="Q48" s="1">
        <v>12296.7</v>
      </c>
      <c r="R48" s="1">
        <v>3260.2</v>
      </c>
      <c r="S48" s="1">
        <v>530883.69999999995</v>
      </c>
      <c r="U48" s="1">
        <v>510813.2</v>
      </c>
      <c r="V48" s="1">
        <v>386654</v>
      </c>
      <c r="W48" s="1">
        <v>124159.2</v>
      </c>
      <c r="Y48" s="1">
        <v>125153.3</v>
      </c>
      <c r="AA48" s="1">
        <v>519424.9</v>
      </c>
    </row>
    <row r="49" spans="1:27" x14ac:dyDescent="0.15">
      <c r="A49" t="s">
        <v>4</v>
      </c>
      <c r="B49" s="1">
        <v>520000.5</v>
      </c>
      <c r="C49" s="1">
        <v>289282.2</v>
      </c>
      <c r="D49" s="1">
        <v>283552.40000000002</v>
      </c>
      <c r="E49" s="1">
        <v>238035.5</v>
      </c>
      <c r="F49" s="1">
        <v>19460.2</v>
      </c>
      <c r="G49" s="1">
        <v>74908</v>
      </c>
      <c r="H49">
        <v>681.1</v>
      </c>
      <c r="I49" s="1">
        <v>93971.4</v>
      </c>
      <c r="J49" s="1">
        <v>30631.4</v>
      </c>
      <c r="K49">
        <v>-3</v>
      </c>
      <c r="L49" s="1">
        <v>11069.3</v>
      </c>
      <c r="M49" s="1">
        <v>67222.7</v>
      </c>
      <c r="N49" s="1">
        <v>56153.4</v>
      </c>
      <c r="P49" s="1">
        <v>9821.9</v>
      </c>
      <c r="Q49" s="1">
        <v>13236.7</v>
      </c>
      <c r="R49" s="1">
        <v>3414.9</v>
      </c>
      <c r="S49" s="1">
        <v>529822.4</v>
      </c>
      <c r="U49" s="1">
        <v>508931.2</v>
      </c>
      <c r="V49" s="1">
        <v>384331.5</v>
      </c>
      <c r="W49" s="1">
        <v>124599.7</v>
      </c>
      <c r="Y49" s="1">
        <v>124999.6</v>
      </c>
      <c r="AA49" s="1">
        <v>519322.4</v>
      </c>
    </row>
    <row r="50" spans="1:27" x14ac:dyDescent="0.15">
      <c r="A50" t="s">
        <v>3</v>
      </c>
      <c r="B50" s="1">
        <v>521912.3</v>
      </c>
      <c r="C50" s="1">
        <v>290041.7</v>
      </c>
      <c r="D50" s="1">
        <v>284347.90000000002</v>
      </c>
      <c r="E50" s="1">
        <v>238640.2</v>
      </c>
      <c r="F50" s="1">
        <v>19517.400000000001</v>
      </c>
      <c r="G50" s="1">
        <v>75712.3</v>
      </c>
      <c r="H50" s="1">
        <v>1840.3</v>
      </c>
      <c r="I50" s="1">
        <v>94386.1</v>
      </c>
      <c r="J50" s="1">
        <v>30081.4</v>
      </c>
      <c r="K50">
        <v>-8.3000000000000007</v>
      </c>
      <c r="L50" s="1">
        <v>10341.4</v>
      </c>
      <c r="M50" s="1">
        <v>68617.899999999994</v>
      </c>
      <c r="N50" s="1">
        <v>58276.5</v>
      </c>
      <c r="P50" s="1">
        <v>10044.9</v>
      </c>
      <c r="Q50" s="1">
        <v>13727.4</v>
      </c>
      <c r="R50" s="1">
        <v>3682.6</v>
      </c>
      <c r="S50" s="1">
        <v>531957.19999999995</v>
      </c>
      <c r="U50" s="1">
        <v>511570.9</v>
      </c>
      <c r="V50" s="1">
        <v>387111.7</v>
      </c>
      <c r="W50" s="1">
        <v>124459.2</v>
      </c>
      <c r="Y50" s="1">
        <v>125311.1</v>
      </c>
      <c r="AA50" s="1">
        <v>520080.3</v>
      </c>
    </row>
    <row r="51" spans="1:27" x14ac:dyDescent="0.15">
      <c r="A51" t="s">
        <v>2</v>
      </c>
      <c r="B51" s="1">
        <v>520540.1</v>
      </c>
      <c r="C51" s="1">
        <v>288352.8</v>
      </c>
      <c r="D51" s="1">
        <v>282644.3</v>
      </c>
      <c r="E51" s="1">
        <v>236719.1</v>
      </c>
      <c r="F51" s="1">
        <v>19430.5</v>
      </c>
      <c r="G51" s="1">
        <v>76849.2</v>
      </c>
      <c r="H51" s="1">
        <v>1487.8</v>
      </c>
      <c r="I51" s="1">
        <v>94899.8</v>
      </c>
      <c r="J51" s="1">
        <v>29824.3</v>
      </c>
      <c r="K51">
        <v>88.3</v>
      </c>
      <c r="L51" s="1">
        <v>9607.5</v>
      </c>
      <c r="M51" s="1">
        <v>69443.7</v>
      </c>
      <c r="N51" s="1">
        <v>59836.2</v>
      </c>
      <c r="P51" s="1">
        <v>10464.4</v>
      </c>
      <c r="Q51" s="1">
        <v>14347</v>
      </c>
      <c r="R51" s="1">
        <v>3882.7</v>
      </c>
      <c r="S51" s="1">
        <v>531004.5</v>
      </c>
      <c r="U51" s="1">
        <v>510932.7</v>
      </c>
      <c r="V51" s="1">
        <v>386120.4</v>
      </c>
      <c r="W51" s="1">
        <v>124812.3</v>
      </c>
      <c r="Y51" s="1">
        <v>126104</v>
      </c>
      <c r="AA51" s="1">
        <v>518964.1</v>
      </c>
    </row>
    <row r="52" spans="1:27" x14ac:dyDescent="0.15">
      <c r="A52" t="s">
        <v>11</v>
      </c>
      <c r="B52" s="1">
        <v>520908.5</v>
      </c>
      <c r="C52" s="1">
        <v>288793.40000000002</v>
      </c>
      <c r="D52" s="1">
        <v>283026.7</v>
      </c>
      <c r="E52" s="1">
        <v>236891.9</v>
      </c>
      <c r="F52" s="1">
        <v>19263</v>
      </c>
      <c r="G52" s="1">
        <v>79294.3</v>
      </c>
      <c r="H52" s="1">
        <v>1360.3</v>
      </c>
      <c r="I52" s="1">
        <v>94642.2</v>
      </c>
      <c r="J52" s="1">
        <v>29174.5</v>
      </c>
      <c r="K52">
        <v>76.2</v>
      </c>
      <c r="L52" s="1">
        <v>8304.7000000000007</v>
      </c>
      <c r="M52" s="1">
        <v>68180.3</v>
      </c>
      <c r="N52" s="1">
        <v>59875.5</v>
      </c>
      <c r="P52" s="1">
        <v>10005.9</v>
      </c>
      <c r="Q52" s="1">
        <v>14485.2</v>
      </c>
      <c r="R52" s="1">
        <v>4479.3999999999996</v>
      </c>
      <c r="S52" s="1">
        <v>530914.4</v>
      </c>
      <c r="U52" s="1">
        <v>512603.8</v>
      </c>
      <c r="V52" s="1">
        <v>388711</v>
      </c>
      <c r="W52" s="1">
        <v>123892.8</v>
      </c>
      <c r="Y52" s="1">
        <v>127731.8</v>
      </c>
      <c r="AA52" s="1">
        <v>519472.1</v>
      </c>
    </row>
    <row r="53" spans="1:27" x14ac:dyDescent="0.15">
      <c r="A53" t="s">
        <v>4</v>
      </c>
      <c r="B53" s="1">
        <v>523396.4</v>
      </c>
      <c r="C53" s="1">
        <v>290992.90000000002</v>
      </c>
      <c r="D53" s="1">
        <v>285143.7</v>
      </c>
      <c r="E53" s="1">
        <v>238798.2</v>
      </c>
      <c r="F53" s="1">
        <v>19019.8</v>
      </c>
      <c r="G53" s="1">
        <v>81968.399999999994</v>
      </c>
      <c r="H53" s="1">
        <v>1063.5999999999999</v>
      </c>
      <c r="I53" s="1">
        <v>94850.3</v>
      </c>
      <c r="J53" s="1">
        <v>27471.3</v>
      </c>
      <c r="K53">
        <v>-10.6</v>
      </c>
      <c r="L53" s="1">
        <v>8040.7</v>
      </c>
      <c r="M53" s="1">
        <v>71441.8</v>
      </c>
      <c r="N53" s="1">
        <v>63401.1</v>
      </c>
      <c r="P53" s="1">
        <v>11171.3</v>
      </c>
      <c r="Q53" s="1">
        <v>15927.7</v>
      </c>
      <c r="R53" s="1">
        <v>4756.3999999999996</v>
      </c>
      <c r="S53" s="1">
        <v>534567.69999999995</v>
      </c>
      <c r="U53" s="1">
        <v>515355.7</v>
      </c>
      <c r="V53" s="1">
        <v>393044.7</v>
      </c>
      <c r="W53" s="1">
        <v>122311</v>
      </c>
      <c r="Y53" s="1">
        <v>128459.5</v>
      </c>
      <c r="AA53" s="1">
        <v>522343.4</v>
      </c>
    </row>
    <row r="54" spans="1:27" x14ac:dyDescent="0.15">
      <c r="A54" t="s">
        <v>3</v>
      </c>
      <c r="B54" s="1">
        <v>526422.6</v>
      </c>
      <c r="C54" s="1">
        <v>293094.3</v>
      </c>
      <c r="D54" s="1">
        <v>287181.3</v>
      </c>
      <c r="E54" s="1">
        <v>240604.6</v>
      </c>
      <c r="F54" s="1">
        <v>19416.5</v>
      </c>
      <c r="G54" s="1">
        <v>83420.800000000003</v>
      </c>
      <c r="H54">
        <v>730.9</v>
      </c>
      <c r="I54" s="1">
        <v>94924.4</v>
      </c>
      <c r="J54" s="1">
        <v>27975.7</v>
      </c>
      <c r="K54">
        <v>25.3</v>
      </c>
      <c r="L54" s="1">
        <v>6834.7</v>
      </c>
      <c r="M54" s="1">
        <v>74387.399999999994</v>
      </c>
      <c r="N54" s="1">
        <v>67552.7</v>
      </c>
      <c r="P54" s="1">
        <v>11985.9</v>
      </c>
      <c r="Q54" s="1">
        <v>16686.7</v>
      </c>
      <c r="R54" s="1">
        <v>4700.8</v>
      </c>
      <c r="S54" s="1">
        <v>538408.6</v>
      </c>
      <c r="U54" s="1">
        <v>519588</v>
      </c>
      <c r="V54" s="1">
        <v>396662.5</v>
      </c>
      <c r="W54" s="1">
        <v>122925.4</v>
      </c>
      <c r="Y54" s="1">
        <v>130813</v>
      </c>
      <c r="AA54" s="1">
        <v>525666.4</v>
      </c>
    </row>
    <row r="55" spans="1:27" x14ac:dyDescent="0.15">
      <c r="A55" t="s">
        <v>2</v>
      </c>
      <c r="B55" s="1">
        <v>526472</v>
      </c>
      <c r="C55" s="1">
        <v>293453</v>
      </c>
      <c r="D55" s="1">
        <v>287499.59999999998</v>
      </c>
      <c r="E55" s="1">
        <v>240630.8</v>
      </c>
      <c r="F55" s="1">
        <v>19724.599999999999</v>
      </c>
      <c r="G55" s="1">
        <v>82060</v>
      </c>
      <c r="H55">
        <v>83.7</v>
      </c>
      <c r="I55" s="1">
        <v>95220.5</v>
      </c>
      <c r="J55" s="1">
        <v>27464.3</v>
      </c>
      <c r="K55">
        <v>45.1</v>
      </c>
      <c r="L55" s="1">
        <v>8420.9</v>
      </c>
      <c r="M55" s="1">
        <v>79413.5</v>
      </c>
      <c r="N55" s="1">
        <v>70992.600000000006</v>
      </c>
      <c r="P55" s="1">
        <v>12777.6</v>
      </c>
      <c r="Q55" s="1">
        <v>18123.900000000001</v>
      </c>
      <c r="R55" s="1">
        <v>5346.3</v>
      </c>
      <c r="S55" s="1">
        <v>539249.6</v>
      </c>
      <c r="U55" s="1">
        <v>518051.1</v>
      </c>
      <c r="V55" s="1">
        <v>395321.2</v>
      </c>
      <c r="W55" s="1">
        <v>122729.8</v>
      </c>
      <c r="Y55" s="1">
        <v>129248.9</v>
      </c>
      <c r="AA55" s="1">
        <v>526343.19999999995</v>
      </c>
    </row>
    <row r="56" spans="1:27" x14ac:dyDescent="0.15">
      <c r="A56" t="s">
        <v>10</v>
      </c>
      <c r="B56" s="1">
        <v>525532.9</v>
      </c>
      <c r="C56" s="1">
        <v>294564.7</v>
      </c>
      <c r="D56" s="1">
        <v>288600.2</v>
      </c>
      <c r="E56" s="1">
        <v>241552.3</v>
      </c>
      <c r="F56" s="1">
        <v>19665.099999999999</v>
      </c>
      <c r="G56" s="1">
        <v>81801.899999999994</v>
      </c>
      <c r="H56">
        <v>-297.60000000000002</v>
      </c>
      <c r="I56" s="1">
        <v>94754.7</v>
      </c>
      <c r="J56" s="1">
        <v>28369.7</v>
      </c>
      <c r="K56">
        <v>31</v>
      </c>
      <c r="L56" s="1">
        <v>6643.4</v>
      </c>
      <c r="M56" s="1">
        <v>80886.8</v>
      </c>
      <c r="N56" s="1">
        <v>74243.5</v>
      </c>
      <c r="P56" s="1">
        <v>13528.2</v>
      </c>
      <c r="Q56" s="1">
        <v>19331</v>
      </c>
      <c r="R56" s="1">
        <v>5802.9</v>
      </c>
      <c r="S56" s="1">
        <v>539061</v>
      </c>
      <c r="U56" s="1">
        <v>518889.5</v>
      </c>
      <c r="V56" s="1">
        <v>395734.1</v>
      </c>
      <c r="W56" s="1">
        <v>123155.4</v>
      </c>
      <c r="Y56" s="1">
        <v>129836.7</v>
      </c>
      <c r="AA56" s="1">
        <v>525799.5</v>
      </c>
    </row>
    <row r="57" spans="1:27" x14ac:dyDescent="0.15">
      <c r="A57" t="s">
        <v>4</v>
      </c>
      <c r="B57" s="1">
        <v>526541</v>
      </c>
      <c r="C57" s="1">
        <v>294826.5</v>
      </c>
      <c r="D57" s="1">
        <v>288825</v>
      </c>
      <c r="E57" s="1">
        <v>241582.9</v>
      </c>
      <c r="F57" s="1">
        <v>19623.400000000001</v>
      </c>
      <c r="G57" s="1">
        <v>83484.3</v>
      </c>
      <c r="H57">
        <v>-105.3</v>
      </c>
      <c r="I57" s="1">
        <v>94715.4</v>
      </c>
      <c r="J57" s="1">
        <v>27354.9</v>
      </c>
      <c r="K57">
        <v>-70.400000000000006</v>
      </c>
      <c r="L57" s="1">
        <v>6712.2</v>
      </c>
      <c r="M57" s="1">
        <v>81917.7</v>
      </c>
      <c r="N57" s="1">
        <v>75205.5</v>
      </c>
      <c r="P57" s="1">
        <v>13303.7</v>
      </c>
      <c r="Q57" s="1">
        <v>19543.3</v>
      </c>
      <c r="R57" s="1">
        <v>6239.5</v>
      </c>
      <c r="S57" s="1">
        <v>539844.69999999995</v>
      </c>
      <c r="U57" s="1">
        <v>519828.8</v>
      </c>
      <c r="V57" s="1">
        <v>397828.9</v>
      </c>
      <c r="W57" s="1">
        <v>121999.9</v>
      </c>
      <c r="Y57" s="1">
        <v>130462.6</v>
      </c>
      <c r="AA57" s="1">
        <v>526716.69999999995</v>
      </c>
    </row>
    <row r="58" spans="1:27" x14ac:dyDescent="0.15">
      <c r="A58" t="s">
        <v>3</v>
      </c>
      <c r="B58" s="1">
        <v>524651.1</v>
      </c>
      <c r="C58" s="1">
        <v>293015.5</v>
      </c>
      <c r="D58" s="1">
        <v>286970.5</v>
      </c>
      <c r="E58" s="1">
        <v>239600</v>
      </c>
      <c r="F58" s="1">
        <v>19847.3</v>
      </c>
      <c r="G58" s="1">
        <v>83454.600000000006</v>
      </c>
      <c r="H58">
        <v>631</v>
      </c>
      <c r="I58" s="1">
        <v>94495.2</v>
      </c>
      <c r="J58" s="1">
        <v>25917.9</v>
      </c>
      <c r="K58">
        <v>15</v>
      </c>
      <c r="L58" s="1">
        <v>7274.8</v>
      </c>
      <c r="M58" s="1">
        <v>84889.5</v>
      </c>
      <c r="N58" s="1">
        <v>77614.7</v>
      </c>
      <c r="P58" s="1">
        <v>14044</v>
      </c>
      <c r="Q58" s="1">
        <v>20328.599999999999</v>
      </c>
      <c r="R58" s="1">
        <v>6284.6</v>
      </c>
      <c r="S58" s="1">
        <v>538695.1</v>
      </c>
      <c r="U58" s="1">
        <v>517376.4</v>
      </c>
      <c r="V58" s="1">
        <v>396948.3</v>
      </c>
      <c r="W58" s="1">
        <v>120428.1</v>
      </c>
      <c r="Y58" s="1">
        <v>129219.8</v>
      </c>
      <c r="AA58" s="1">
        <v>524005.2</v>
      </c>
    </row>
    <row r="59" spans="1:27" x14ac:dyDescent="0.15">
      <c r="A59" t="s">
        <v>2</v>
      </c>
      <c r="B59" s="1">
        <v>530799.19999999995</v>
      </c>
      <c r="C59" s="1">
        <v>295277.3</v>
      </c>
      <c r="D59" s="1">
        <v>289230.3</v>
      </c>
      <c r="E59" s="1">
        <v>241678.1</v>
      </c>
      <c r="F59" s="1">
        <v>20081.3</v>
      </c>
      <c r="G59" s="1">
        <v>85256.1</v>
      </c>
      <c r="H59">
        <v>608.4</v>
      </c>
      <c r="I59" s="1">
        <v>94322.7</v>
      </c>
      <c r="J59" s="1">
        <v>26332.799999999999</v>
      </c>
      <c r="K59">
        <v>-35.6</v>
      </c>
      <c r="L59" s="1">
        <v>8956.2000000000007</v>
      </c>
      <c r="M59" s="1">
        <v>86572.5</v>
      </c>
      <c r="N59" s="1">
        <v>77616.3</v>
      </c>
      <c r="P59" s="1">
        <v>14856.4</v>
      </c>
      <c r="Q59" s="1">
        <v>21854</v>
      </c>
      <c r="R59" s="1">
        <v>6997.6</v>
      </c>
      <c r="S59" s="1">
        <v>545655.6</v>
      </c>
      <c r="U59" s="1">
        <v>521843.1</v>
      </c>
      <c r="V59" s="1">
        <v>401223.1</v>
      </c>
      <c r="W59" s="1">
        <v>120619.9</v>
      </c>
      <c r="Y59" s="1">
        <v>131670.20000000001</v>
      </c>
      <c r="AA59" s="1">
        <v>530226.4</v>
      </c>
    </row>
    <row r="60" spans="1:27" x14ac:dyDescent="0.15">
      <c r="A60" t="s">
        <v>9</v>
      </c>
      <c r="B60" s="1">
        <v>533922.6</v>
      </c>
      <c r="C60" s="1">
        <v>295706.59999999998</v>
      </c>
      <c r="D60" s="1">
        <v>289702.8</v>
      </c>
      <c r="E60" s="1">
        <v>241913.7</v>
      </c>
      <c r="F60" s="1">
        <v>19982.7</v>
      </c>
      <c r="G60" s="1">
        <v>85421.5</v>
      </c>
      <c r="H60" s="1">
        <v>2338.1</v>
      </c>
      <c r="I60" s="1">
        <v>94448.2</v>
      </c>
      <c r="J60" s="1">
        <v>26195.1</v>
      </c>
      <c r="K60">
        <v>-48.4</v>
      </c>
      <c r="L60" s="1">
        <v>9879</v>
      </c>
      <c r="M60" s="1">
        <v>89589.6</v>
      </c>
      <c r="N60" s="1">
        <v>79710.600000000006</v>
      </c>
      <c r="P60" s="1">
        <v>15886.6</v>
      </c>
      <c r="Q60" s="1">
        <v>23262.2</v>
      </c>
      <c r="R60" s="1">
        <v>7375.6</v>
      </c>
      <c r="S60" s="1">
        <v>549809.19999999995</v>
      </c>
      <c r="U60" s="1">
        <v>524043.7</v>
      </c>
      <c r="V60" s="1">
        <v>403448.8</v>
      </c>
      <c r="W60" s="1">
        <v>120594.9</v>
      </c>
      <c r="Y60" s="1">
        <v>131599.20000000001</v>
      </c>
      <c r="AA60" s="1">
        <v>531632.9</v>
      </c>
    </row>
    <row r="61" spans="1:27" x14ac:dyDescent="0.15">
      <c r="A61" t="s">
        <v>4</v>
      </c>
      <c r="B61" s="1">
        <v>533681</v>
      </c>
      <c r="C61" s="1">
        <v>296938.3</v>
      </c>
      <c r="D61" s="1">
        <v>290981.8</v>
      </c>
      <c r="E61" s="1">
        <v>243005.5</v>
      </c>
      <c r="F61" s="1">
        <v>19722.099999999999</v>
      </c>
      <c r="G61" s="1">
        <v>84324.1</v>
      </c>
      <c r="H61" s="1">
        <v>1096.4000000000001</v>
      </c>
      <c r="I61" s="1">
        <v>95672.5</v>
      </c>
      <c r="J61" s="1">
        <v>25684.7</v>
      </c>
      <c r="K61">
        <v>106.7</v>
      </c>
      <c r="L61" s="1">
        <v>10136.4</v>
      </c>
      <c r="M61" s="1">
        <v>93166.9</v>
      </c>
      <c r="N61" s="1">
        <v>83030.5</v>
      </c>
      <c r="P61" s="1">
        <v>16480.8</v>
      </c>
      <c r="Q61" s="1">
        <v>23632.799999999999</v>
      </c>
      <c r="R61" s="1">
        <v>7152</v>
      </c>
      <c r="S61" s="1">
        <v>550161.80000000005</v>
      </c>
      <c r="U61" s="1">
        <v>523544.6</v>
      </c>
      <c r="V61" s="1">
        <v>402080.7</v>
      </c>
      <c r="W61" s="1">
        <v>121463.9</v>
      </c>
      <c r="Y61" s="1">
        <v>129730.8</v>
      </c>
      <c r="AA61" s="1">
        <v>532478</v>
      </c>
    </row>
    <row r="62" spans="1:27" x14ac:dyDescent="0.15">
      <c r="A62" t="s">
        <v>3</v>
      </c>
      <c r="B62" s="1">
        <v>529494</v>
      </c>
      <c r="C62" s="1">
        <v>295032.2</v>
      </c>
      <c r="D62" s="1">
        <v>289108.90000000002</v>
      </c>
      <c r="E62" s="1">
        <v>240922.7</v>
      </c>
      <c r="F62" s="1">
        <v>17984</v>
      </c>
      <c r="G62" s="1">
        <v>83084</v>
      </c>
      <c r="H62" s="1">
        <v>1462.6</v>
      </c>
      <c r="I62" s="1">
        <v>95089</v>
      </c>
      <c r="J62" s="1">
        <v>25372.400000000001</v>
      </c>
      <c r="K62">
        <v>14.1</v>
      </c>
      <c r="L62" s="1">
        <v>11455.7</v>
      </c>
      <c r="M62" s="1">
        <v>94123.1</v>
      </c>
      <c r="N62" s="1">
        <v>82667.399999999994</v>
      </c>
      <c r="P62" s="1">
        <v>15031.6</v>
      </c>
      <c r="Q62" s="1">
        <v>23634.400000000001</v>
      </c>
      <c r="R62" s="1">
        <v>8602.7000000000007</v>
      </c>
      <c r="S62" s="1">
        <v>544525.69999999995</v>
      </c>
      <c r="U62" s="1">
        <v>518038.3</v>
      </c>
      <c r="V62" s="1">
        <v>397562.8</v>
      </c>
      <c r="W62" s="1">
        <v>120475.5</v>
      </c>
      <c r="Y62" s="1">
        <v>126440.4</v>
      </c>
      <c r="AA62" s="1">
        <v>528017.30000000005</v>
      </c>
    </row>
    <row r="63" spans="1:27" x14ac:dyDescent="0.15">
      <c r="A63" t="s">
        <v>2</v>
      </c>
      <c r="B63" s="1">
        <v>529612.30000000005</v>
      </c>
      <c r="C63" s="1">
        <v>296443.8</v>
      </c>
      <c r="D63" s="1">
        <v>290545</v>
      </c>
      <c r="E63" s="1">
        <v>242174.5</v>
      </c>
      <c r="F63" s="1">
        <v>15669.9</v>
      </c>
      <c r="G63" s="1">
        <v>83420.3</v>
      </c>
      <c r="H63" s="1">
        <v>2879.8</v>
      </c>
      <c r="I63" s="1">
        <v>96269.5</v>
      </c>
      <c r="J63" s="1">
        <v>26113.8</v>
      </c>
      <c r="K63">
        <v>40.799999999999997</v>
      </c>
      <c r="L63" s="1">
        <v>8774.5</v>
      </c>
      <c r="M63" s="1">
        <v>95173.5</v>
      </c>
      <c r="N63" s="1">
        <v>86399</v>
      </c>
      <c r="P63" s="1">
        <v>16503.5</v>
      </c>
      <c r="Q63" s="1">
        <v>24499.7</v>
      </c>
      <c r="R63" s="1">
        <v>7996.2</v>
      </c>
      <c r="S63" s="1">
        <v>546115.9</v>
      </c>
      <c r="U63" s="1">
        <v>520837.9</v>
      </c>
      <c r="V63" s="1">
        <v>398413.8</v>
      </c>
      <c r="W63" s="1">
        <v>122424</v>
      </c>
      <c r="Y63" s="1">
        <v>125204</v>
      </c>
      <c r="AA63" s="1">
        <v>526691.69999999995</v>
      </c>
    </row>
    <row r="64" spans="1:27" x14ac:dyDescent="0.15">
      <c r="A64" t="s">
        <v>8</v>
      </c>
      <c r="B64" s="1">
        <v>530468.6</v>
      </c>
      <c r="C64" s="1">
        <v>299188.59999999998</v>
      </c>
      <c r="D64" s="1">
        <v>293303.59999999998</v>
      </c>
      <c r="E64" s="1">
        <v>244693</v>
      </c>
      <c r="F64" s="1">
        <v>16295.8</v>
      </c>
      <c r="G64" s="1">
        <v>84484.1</v>
      </c>
      <c r="H64" s="1">
        <v>1297.8</v>
      </c>
      <c r="I64" s="1">
        <v>96374.9</v>
      </c>
      <c r="J64" s="1">
        <v>25603.8</v>
      </c>
      <c r="K64">
        <v>208.2</v>
      </c>
      <c r="L64" s="1">
        <v>7015.5</v>
      </c>
      <c r="M64" s="1">
        <v>94904.3</v>
      </c>
      <c r="N64" s="1">
        <v>87888.8</v>
      </c>
      <c r="P64" s="1">
        <v>16184.1</v>
      </c>
      <c r="Q64" s="1">
        <v>23044.400000000001</v>
      </c>
      <c r="R64" s="1">
        <v>6860.3</v>
      </c>
      <c r="S64" s="1">
        <v>546652.69999999995</v>
      </c>
      <c r="U64" s="1">
        <v>523453.1</v>
      </c>
      <c r="V64" s="1">
        <v>401266.2</v>
      </c>
      <c r="W64" s="1">
        <v>122186.9</v>
      </c>
      <c r="Y64" s="1">
        <v>126383.6</v>
      </c>
      <c r="AA64" s="1">
        <v>528962.69999999995</v>
      </c>
    </row>
    <row r="65" spans="1:27" x14ac:dyDescent="0.15">
      <c r="A65" t="s">
        <v>4</v>
      </c>
      <c r="B65" s="1">
        <v>526020.69999999995</v>
      </c>
      <c r="C65" s="1">
        <v>295204.5</v>
      </c>
      <c r="D65" s="1">
        <v>289353.5</v>
      </c>
      <c r="E65" s="1">
        <v>240581.2</v>
      </c>
      <c r="F65" s="1">
        <v>17355.400000000001</v>
      </c>
      <c r="G65" s="1">
        <v>83185.5</v>
      </c>
      <c r="H65" s="1">
        <v>4651.1000000000004</v>
      </c>
      <c r="I65" s="1">
        <v>95536.2</v>
      </c>
      <c r="J65" s="1">
        <v>24981.599999999999</v>
      </c>
      <c r="K65">
        <v>-39.700000000000003</v>
      </c>
      <c r="L65" s="1">
        <v>5146.2</v>
      </c>
      <c r="M65" s="1">
        <v>95200.6</v>
      </c>
      <c r="N65" s="1">
        <v>90054.5</v>
      </c>
      <c r="P65" s="1">
        <v>12553.1</v>
      </c>
      <c r="Q65" s="1">
        <v>19435.2</v>
      </c>
      <c r="R65" s="1">
        <v>6882.1</v>
      </c>
      <c r="S65" s="1">
        <v>538573.69999999995</v>
      </c>
      <c r="U65" s="1">
        <v>520874.5</v>
      </c>
      <c r="V65" s="1">
        <v>400396.3</v>
      </c>
      <c r="W65" s="1">
        <v>120478.1</v>
      </c>
      <c r="Y65" s="1">
        <v>125522.4</v>
      </c>
      <c r="AA65" s="1">
        <v>521409.3</v>
      </c>
    </row>
    <row r="66" spans="1:27" x14ac:dyDescent="0.15">
      <c r="A66" t="s">
        <v>3</v>
      </c>
      <c r="B66" s="1">
        <v>515692.1</v>
      </c>
      <c r="C66" s="1">
        <v>295360.09999999998</v>
      </c>
      <c r="D66" s="1">
        <v>289544.09999999998</v>
      </c>
      <c r="E66" s="1">
        <v>240526.1</v>
      </c>
      <c r="F66" s="1">
        <v>18185.599999999999</v>
      </c>
      <c r="G66" s="1">
        <v>82206.5</v>
      </c>
      <c r="H66">
        <v>-893.4</v>
      </c>
      <c r="I66" s="1">
        <v>94867.199999999997</v>
      </c>
      <c r="J66" s="1">
        <v>25252.3</v>
      </c>
      <c r="K66">
        <v>-84.7</v>
      </c>
      <c r="L66">
        <v>798.5</v>
      </c>
      <c r="M66" s="1">
        <v>98158.1</v>
      </c>
      <c r="N66" s="1">
        <v>97359.5</v>
      </c>
      <c r="P66" s="1">
        <v>13521.6</v>
      </c>
      <c r="Q66" s="1">
        <v>19832</v>
      </c>
      <c r="R66" s="1">
        <v>6310.4</v>
      </c>
      <c r="S66" s="1">
        <v>529213.69999999995</v>
      </c>
      <c r="U66" s="1">
        <v>514893.6</v>
      </c>
      <c r="V66" s="1">
        <v>394858.8</v>
      </c>
      <c r="W66" s="1">
        <v>120034.8</v>
      </c>
      <c r="Y66" s="1">
        <v>125644.5</v>
      </c>
      <c r="AA66" s="1">
        <v>516670.2</v>
      </c>
    </row>
    <row r="67" spans="1:27" x14ac:dyDescent="0.15">
      <c r="A67" t="s">
        <v>2</v>
      </c>
      <c r="B67" s="1">
        <v>510846.2</v>
      </c>
      <c r="C67" s="1">
        <v>290085.8</v>
      </c>
      <c r="D67" s="1">
        <v>284273.40000000002</v>
      </c>
      <c r="E67" s="1">
        <v>235237.1</v>
      </c>
      <c r="F67" s="1">
        <v>18055.400000000001</v>
      </c>
      <c r="G67" s="1">
        <v>78089.600000000006</v>
      </c>
      <c r="H67" s="1">
        <v>7096.7</v>
      </c>
      <c r="I67" s="1">
        <v>95704.5</v>
      </c>
      <c r="J67" s="1">
        <v>24958.3</v>
      </c>
      <c r="K67">
        <v>102.2</v>
      </c>
      <c r="L67" s="1">
        <v>-3246.2</v>
      </c>
      <c r="M67" s="1">
        <v>75479.399999999994</v>
      </c>
      <c r="N67" s="1">
        <v>78725.7</v>
      </c>
      <c r="P67" s="1">
        <v>11908.2</v>
      </c>
      <c r="Q67" s="1">
        <v>17952.599999999999</v>
      </c>
      <c r="R67" s="1">
        <v>6044.5</v>
      </c>
      <c r="S67" s="1">
        <v>522754.4</v>
      </c>
      <c r="U67" s="1">
        <v>514092.4</v>
      </c>
      <c r="V67" s="1">
        <v>393327.4</v>
      </c>
      <c r="W67" s="1">
        <v>120765</v>
      </c>
      <c r="Y67" s="1">
        <v>121103.3</v>
      </c>
      <c r="AA67" s="1">
        <v>503647.3</v>
      </c>
    </row>
    <row r="68" spans="1:27" x14ac:dyDescent="0.15">
      <c r="A68" t="s">
        <v>7</v>
      </c>
      <c r="B68" s="1">
        <v>486502.1</v>
      </c>
      <c r="C68" s="1">
        <v>285150</v>
      </c>
      <c r="D68" s="1">
        <v>279310</v>
      </c>
      <c r="E68" s="1">
        <v>230247.3</v>
      </c>
      <c r="F68" s="1">
        <v>16391.900000000001</v>
      </c>
      <c r="G68" s="1">
        <v>72719.199999999997</v>
      </c>
      <c r="H68" s="1">
        <v>-4352.3</v>
      </c>
      <c r="I68" s="1">
        <v>95042.1</v>
      </c>
      <c r="J68" s="1">
        <v>25362.2</v>
      </c>
      <c r="K68">
        <v>-81.3</v>
      </c>
      <c r="L68" s="1">
        <v>-3729.7</v>
      </c>
      <c r="M68" s="1">
        <v>53209.7</v>
      </c>
      <c r="N68" s="1">
        <v>56939.5</v>
      </c>
      <c r="P68" s="1">
        <v>11076.2</v>
      </c>
      <c r="Q68" s="1">
        <v>16276</v>
      </c>
      <c r="R68" s="1">
        <v>5199.8999999999996</v>
      </c>
      <c r="S68" s="1">
        <v>497578.2</v>
      </c>
      <c r="U68" s="1">
        <v>490231.8</v>
      </c>
      <c r="V68" s="1">
        <v>369908.8</v>
      </c>
      <c r="W68" s="1">
        <v>120323</v>
      </c>
      <c r="Y68" s="1">
        <v>114473.3</v>
      </c>
      <c r="AA68" s="1">
        <v>490935.7</v>
      </c>
    </row>
    <row r="69" spans="1:27" x14ac:dyDescent="0.15">
      <c r="A69" t="s">
        <v>4</v>
      </c>
      <c r="B69" s="1">
        <v>492091.3</v>
      </c>
      <c r="C69" s="1">
        <v>286562.5</v>
      </c>
      <c r="D69" s="1">
        <v>280713.8</v>
      </c>
      <c r="E69" s="1">
        <v>231583.5</v>
      </c>
      <c r="F69" s="1">
        <v>14513</v>
      </c>
      <c r="G69" s="1">
        <v>69537.100000000006</v>
      </c>
      <c r="H69" s="1">
        <v>-4598.8</v>
      </c>
      <c r="I69" s="1">
        <v>95675</v>
      </c>
      <c r="J69" s="1">
        <v>26782.9</v>
      </c>
      <c r="K69">
        <v>8.8000000000000007</v>
      </c>
      <c r="L69" s="1">
        <v>3610.9</v>
      </c>
      <c r="M69" s="1">
        <v>58877.3</v>
      </c>
      <c r="N69" s="1">
        <v>55266.400000000001</v>
      </c>
      <c r="P69" s="1">
        <v>12616.5</v>
      </c>
      <c r="Q69" s="1">
        <v>17231.5</v>
      </c>
      <c r="R69" s="1">
        <v>4615</v>
      </c>
      <c r="S69" s="1">
        <v>504707.8</v>
      </c>
      <c r="U69" s="1">
        <v>488480.4</v>
      </c>
      <c r="V69" s="1">
        <v>366013.8</v>
      </c>
      <c r="W69" s="1">
        <v>122466.7</v>
      </c>
      <c r="Y69" s="1">
        <v>110833</v>
      </c>
      <c r="AA69" s="1">
        <v>496681.4</v>
      </c>
    </row>
    <row r="70" spans="1:27" x14ac:dyDescent="0.15">
      <c r="A70" t="s">
        <v>3</v>
      </c>
      <c r="B70" s="1">
        <v>487859</v>
      </c>
      <c r="C70" s="1">
        <v>286230.2</v>
      </c>
      <c r="D70" s="1">
        <v>280386.40000000002</v>
      </c>
      <c r="E70" s="1">
        <v>231217.2</v>
      </c>
      <c r="F70" s="1">
        <v>13420.1</v>
      </c>
      <c r="G70" s="1">
        <v>66939.899999999994</v>
      </c>
      <c r="H70" s="1">
        <v>-6209.8</v>
      </c>
      <c r="I70" s="1">
        <v>96729.7</v>
      </c>
      <c r="J70" s="1">
        <v>26293.8</v>
      </c>
      <c r="K70">
        <v>44.1</v>
      </c>
      <c r="L70" s="1">
        <v>4411</v>
      </c>
      <c r="M70" s="1">
        <v>64571.199999999997</v>
      </c>
      <c r="N70" s="1">
        <v>60160.2</v>
      </c>
      <c r="P70" s="1">
        <v>12026.6</v>
      </c>
      <c r="Q70" s="1">
        <v>16464.7</v>
      </c>
      <c r="R70" s="1">
        <v>4438.1000000000004</v>
      </c>
      <c r="S70" s="1">
        <v>499885.6</v>
      </c>
      <c r="U70" s="1">
        <v>483448</v>
      </c>
      <c r="V70" s="1">
        <v>360380.4</v>
      </c>
      <c r="W70" s="1">
        <v>123067.6</v>
      </c>
      <c r="Y70" s="1">
        <v>106653.8</v>
      </c>
      <c r="AA70" s="1">
        <v>494024.8</v>
      </c>
    </row>
    <row r="71" spans="1:27" x14ac:dyDescent="0.15">
      <c r="A71" t="s">
        <v>2</v>
      </c>
      <c r="B71" s="1">
        <v>491616.2</v>
      </c>
      <c r="C71" s="1">
        <v>287293.59999999998</v>
      </c>
      <c r="D71" s="1">
        <v>281406.59999999998</v>
      </c>
      <c r="E71" s="1">
        <v>232206.4</v>
      </c>
      <c r="F71" s="1">
        <v>12934.4</v>
      </c>
      <c r="G71" s="1">
        <v>66270.100000000006</v>
      </c>
      <c r="H71" s="1">
        <v>-4911.8999999999996</v>
      </c>
      <c r="I71" s="1">
        <v>97133.4</v>
      </c>
      <c r="J71" s="1">
        <v>26615</v>
      </c>
      <c r="K71">
        <v>32.700000000000003</v>
      </c>
      <c r="L71" s="1">
        <v>6248.9</v>
      </c>
      <c r="M71" s="1">
        <v>68432.7</v>
      </c>
      <c r="N71" s="1">
        <v>62183.8</v>
      </c>
      <c r="P71" s="1">
        <v>11909</v>
      </c>
      <c r="Q71" s="1">
        <v>16144.4</v>
      </c>
      <c r="R71" s="1">
        <v>4235.3999999999996</v>
      </c>
      <c r="S71" s="1">
        <v>503525.2</v>
      </c>
      <c r="U71" s="1">
        <v>485367.3</v>
      </c>
      <c r="V71" s="1">
        <v>361586.2</v>
      </c>
      <c r="W71" s="1">
        <v>123781.1</v>
      </c>
      <c r="Y71" s="1">
        <v>105819.6</v>
      </c>
      <c r="AA71" s="1">
        <v>496495.5</v>
      </c>
    </row>
    <row r="72" spans="1:27" x14ac:dyDescent="0.15">
      <c r="A72" t="s">
        <v>6</v>
      </c>
      <c r="B72" s="1">
        <v>496756.6</v>
      </c>
      <c r="C72" s="1">
        <v>288512.5</v>
      </c>
      <c r="D72" s="1">
        <v>282532.09999999998</v>
      </c>
      <c r="E72" s="1">
        <v>233306</v>
      </c>
      <c r="F72" s="1">
        <v>13342.3</v>
      </c>
      <c r="G72" s="1">
        <v>66826.3</v>
      </c>
      <c r="H72" s="1">
        <v>-3161.4</v>
      </c>
      <c r="I72" s="1">
        <v>96634.4</v>
      </c>
      <c r="J72" s="1">
        <v>26673</v>
      </c>
      <c r="K72">
        <v>73.099999999999994</v>
      </c>
      <c r="L72" s="1">
        <v>7856.4</v>
      </c>
      <c r="M72" s="1">
        <v>72942.399999999994</v>
      </c>
      <c r="N72" s="1">
        <v>65086</v>
      </c>
      <c r="P72" s="1">
        <v>12747.4</v>
      </c>
      <c r="Q72" s="1">
        <v>17484.8</v>
      </c>
      <c r="R72" s="1">
        <v>4737.3999999999996</v>
      </c>
      <c r="S72" s="1">
        <v>509504</v>
      </c>
      <c r="U72" s="1">
        <v>488900.2</v>
      </c>
      <c r="V72" s="1">
        <v>365519.7</v>
      </c>
      <c r="W72" s="1">
        <v>123380.5</v>
      </c>
      <c r="Y72" s="1">
        <v>106841.60000000001</v>
      </c>
      <c r="AA72" s="1">
        <v>499844.8</v>
      </c>
    </row>
    <row r="73" spans="1:27" x14ac:dyDescent="0.15">
      <c r="A73" t="s">
        <v>4</v>
      </c>
      <c r="B73" s="1">
        <v>499566.4</v>
      </c>
      <c r="C73" s="1">
        <v>288989</v>
      </c>
      <c r="D73" s="1">
        <v>282941.8</v>
      </c>
      <c r="E73" s="1">
        <v>233684.6</v>
      </c>
      <c r="F73" s="1">
        <v>13514.8</v>
      </c>
      <c r="G73" s="1">
        <v>67799</v>
      </c>
      <c r="H73" s="1">
        <v>-1310.7</v>
      </c>
      <c r="I73" s="1">
        <v>97758.2</v>
      </c>
      <c r="J73" s="1">
        <v>25305.8</v>
      </c>
      <c r="K73">
        <v>-45.6</v>
      </c>
      <c r="L73" s="1">
        <v>7555.8</v>
      </c>
      <c r="M73" s="1">
        <v>76353.399999999994</v>
      </c>
      <c r="N73" s="1">
        <v>68797.600000000006</v>
      </c>
      <c r="P73" s="1">
        <v>12478.1</v>
      </c>
      <c r="Q73" s="1">
        <v>17478.8</v>
      </c>
      <c r="R73" s="1">
        <v>5000.7</v>
      </c>
      <c r="S73" s="1">
        <v>512044.5</v>
      </c>
      <c r="U73" s="1">
        <v>492010.6</v>
      </c>
      <c r="V73" s="1">
        <v>368992.2</v>
      </c>
      <c r="W73" s="1">
        <v>123018.4</v>
      </c>
      <c r="Y73" s="1">
        <v>106619.7</v>
      </c>
      <c r="AA73" s="1">
        <v>500922.7</v>
      </c>
    </row>
    <row r="74" spans="1:27" x14ac:dyDescent="0.15">
      <c r="A74" t="s">
        <v>3</v>
      </c>
      <c r="B74" s="1">
        <v>505432.5</v>
      </c>
      <c r="C74" s="1">
        <v>290617.3</v>
      </c>
      <c r="D74" s="1">
        <v>284526.5</v>
      </c>
      <c r="E74" s="1">
        <v>235203.5</v>
      </c>
      <c r="F74" s="1">
        <v>13640.4</v>
      </c>
      <c r="G74" s="1">
        <v>68292.100000000006</v>
      </c>
      <c r="H74" s="1">
        <v>2033</v>
      </c>
      <c r="I74" s="1">
        <v>98094.1</v>
      </c>
      <c r="J74" s="1">
        <v>25266.3</v>
      </c>
      <c r="K74">
        <v>-149.9</v>
      </c>
      <c r="L74" s="1">
        <v>7639.2</v>
      </c>
      <c r="M74" s="1">
        <v>76138.600000000006</v>
      </c>
      <c r="N74" s="1">
        <v>68499.3</v>
      </c>
      <c r="P74" s="1">
        <v>13234.1</v>
      </c>
      <c r="Q74" s="1">
        <v>17974</v>
      </c>
      <c r="R74" s="1">
        <v>4739.8999999999996</v>
      </c>
      <c r="S74" s="1">
        <v>518666.6</v>
      </c>
      <c r="U74" s="1">
        <v>497793.3</v>
      </c>
      <c r="V74" s="1">
        <v>374582.8</v>
      </c>
      <c r="W74" s="1">
        <v>123210.5</v>
      </c>
      <c r="Y74" s="1">
        <v>107198.7</v>
      </c>
      <c r="AA74" s="1">
        <v>503549.4</v>
      </c>
    </row>
    <row r="75" spans="1:27" x14ac:dyDescent="0.15">
      <c r="A75" t="s">
        <v>2</v>
      </c>
      <c r="B75" s="1">
        <v>500262.1</v>
      </c>
      <c r="C75" s="1">
        <v>287756.2</v>
      </c>
      <c r="D75" s="1">
        <v>281559.40000000002</v>
      </c>
      <c r="E75" s="1">
        <v>232181.3</v>
      </c>
      <c r="F75" s="1">
        <v>14036.4</v>
      </c>
      <c r="G75" s="1">
        <v>67605.399999999994</v>
      </c>
      <c r="H75" s="1">
        <v>2228.6</v>
      </c>
      <c r="I75" s="1">
        <v>97838.8</v>
      </c>
      <c r="J75" s="1">
        <v>24578.5</v>
      </c>
      <c r="K75">
        <v>-60</v>
      </c>
      <c r="L75" s="1">
        <v>6278.1</v>
      </c>
      <c r="M75" s="1">
        <v>75855.600000000006</v>
      </c>
      <c r="N75" s="1">
        <v>69577.5</v>
      </c>
      <c r="P75" s="1">
        <v>13436.1</v>
      </c>
      <c r="Q75" s="1">
        <v>18413.599999999999</v>
      </c>
      <c r="R75" s="1">
        <v>4977.3999999999996</v>
      </c>
      <c r="S75" s="1">
        <v>513698.2</v>
      </c>
      <c r="U75" s="1">
        <v>493984</v>
      </c>
      <c r="V75" s="1">
        <v>371626.7</v>
      </c>
      <c r="W75" s="1">
        <v>122357.3</v>
      </c>
      <c r="Y75" s="1">
        <v>106220.3</v>
      </c>
      <c r="AA75" s="1">
        <v>498093.4</v>
      </c>
    </row>
    <row r="76" spans="1:27" x14ac:dyDescent="0.15">
      <c r="A76" t="s">
        <v>5</v>
      </c>
      <c r="B76" s="1">
        <v>491929.9</v>
      </c>
      <c r="C76" s="1">
        <v>282522.59999999998</v>
      </c>
      <c r="D76" s="1">
        <v>276157.5</v>
      </c>
      <c r="E76" s="1">
        <v>226797.5</v>
      </c>
      <c r="F76" s="1">
        <v>14215.2</v>
      </c>
      <c r="G76" s="1">
        <v>68775.7</v>
      </c>
      <c r="H76">
        <v>996.7</v>
      </c>
      <c r="I76" s="1">
        <v>98907.4</v>
      </c>
      <c r="J76" s="1">
        <v>23975</v>
      </c>
      <c r="K76">
        <v>15.6</v>
      </c>
      <c r="L76" s="1">
        <v>2521.6</v>
      </c>
      <c r="M76" s="1">
        <v>75520.7</v>
      </c>
      <c r="N76" s="1">
        <v>72999.100000000006</v>
      </c>
      <c r="P76" s="1">
        <v>14131.5</v>
      </c>
      <c r="Q76" s="1">
        <v>19050</v>
      </c>
      <c r="R76" s="1">
        <v>4918.5</v>
      </c>
      <c r="S76" s="1">
        <v>506061.4</v>
      </c>
      <c r="U76" s="1">
        <v>489408.2</v>
      </c>
      <c r="V76" s="1">
        <v>366510.2</v>
      </c>
      <c r="W76" s="1">
        <v>122898</v>
      </c>
      <c r="Y76" s="1">
        <v>106966</v>
      </c>
      <c r="AA76" s="1">
        <v>490917.6</v>
      </c>
    </row>
    <row r="77" spans="1:27" x14ac:dyDescent="0.15">
      <c r="A77" t="s">
        <v>4</v>
      </c>
      <c r="B77" s="1">
        <v>485350.5</v>
      </c>
      <c r="C77" s="1">
        <v>284804.2</v>
      </c>
      <c r="D77" s="1">
        <v>278258</v>
      </c>
      <c r="E77" s="1">
        <v>229037.6</v>
      </c>
      <c r="F77" s="1">
        <v>14006.1</v>
      </c>
      <c r="G77" s="1">
        <v>67279.600000000006</v>
      </c>
      <c r="H77">
        <v>639.20000000000005</v>
      </c>
      <c r="I77" s="1">
        <v>99193.4</v>
      </c>
      <c r="J77" s="1">
        <v>24748.400000000001</v>
      </c>
      <c r="K77">
        <v>17.3</v>
      </c>
      <c r="L77" s="1">
        <v>-5337.7</v>
      </c>
      <c r="M77" s="1">
        <v>69840.899999999994</v>
      </c>
      <c r="N77" s="1">
        <v>75178.600000000006</v>
      </c>
      <c r="P77" s="1">
        <v>14076.5</v>
      </c>
      <c r="Q77" s="1">
        <v>18834.900000000001</v>
      </c>
      <c r="R77" s="1">
        <v>4758.3999999999996</v>
      </c>
      <c r="S77" s="1">
        <v>499427.1</v>
      </c>
      <c r="U77" s="1">
        <v>490688.2</v>
      </c>
      <c r="V77" s="1">
        <v>366729.1</v>
      </c>
      <c r="W77" s="1">
        <v>123959.1</v>
      </c>
      <c r="Y77" s="1">
        <v>106034.2</v>
      </c>
      <c r="AA77" s="1">
        <v>484694</v>
      </c>
    </row>
    <row r="78" spans="1:27" x14ac:dyDescent="0.15">
      <c r="A78" t="s">
        <v>3</v>
      </c>
      <c r="B78" s="1">
        <v>494954.7</v>
      </c>
      <c r="C78" s="1">
        <v>287996.7</v>
      </c>
      <c r="D78" s="1">
        <v>281296.7</v>
      </c>
      <c r="E78" s="1">
        <v>232032.2</v>
      </c>
      <c r="F78" s="1">
        <v>14745.2</v>
      </c>
      <c r="G78" s="1">
        <v>69066</v>
      </c>
      <c r="H78" s="1">
        <v>1495.3</v>
      </c>
      <c r="I78" s="1">
        <v>99413.7</v>
      </c>
      <c r="J78" s="1">
        <v>24151.9</v>
      </c>
      <c r="K78">
        <v>83.8</v>
      </c>
      <c r="L78" s="1">
        <v>-1997.7</v>
      </c>
      <c r="M78" s="1">
        <v>75925.8</v>
      </c>
      <c r="N78" s="1">
        <v>77923.5</v>
      </c>
      <c r="P78" s="1">
        <v>14018</v>
      </c>
      <c r="Q78" s="1">
        <v>18812.099999999999</v>
      </c>
      <c r="R78" s="1">
        <v>4794.1000000000004</v>
      </c>
      <c r="S78" s="1">
        <v>508972.7</v>
      </c>
      <c r="U78" s="1">
        <v>496952.4</v>
      </c>
      <c r="V78" s="1">
        <v>373303.1</v>
      </c>
      <c r="W78" s="1">
        <v>123649.3</v>
      </c>
      <c r="Y78" s="1">
        <v>107963.1</v>
      </c>
      <c r="AA78" s="1">
        <v>493375.7</v>
      </c>
    </row>
    <row r="79" spans="1:27" x14ac:dyDescent="0.15">
      <c r="A79" t="s">
        <v>2</v>
      </c>
      <c r="B79" s="1">
        <v>494363.7</v>
      </c>
      <c r="C79" s="1">
        <v>289781.5</v>
      </c>
      <c r="D79" s="1">
        <v>282953.09999999998</v>
      </c>
      <c r="E79" s="1">
        <v>233660</v>
      </c>
      <c r="F79" s="1">
        <v>14378.8</v>
      </c>
      <c r="G79" s="1">
        <v>72475.100000000006</v>
      </c>
      <c r="H79">
        <v>930.5</v>
      </c>
      <c r="I79" s="1">
        <v>99520.1</v>
      </c>
      <c r="J79" s="1">
        <v>23031.7</v>
      </c>
      <c r="K79">
        <v>13.4</v>
      </c>
      <c r="L79" s="1">
        <v>-5767.2</v>
      </c>
      <c r="M79" s="1">
        <v>72368.899999999994</v>
      </c>
      <c r="N79" s="1">
        <v>78136.100000000006</v>
      </c>
      <c r="P79" s="1">
        <v>13207.2</v>
      </c>
      <c r="Q79" s="1">
        <v>17975.8</v>
      </c>
      <c r="R79" s="1">
        <v>4768.6000000000004</v>
      </c>
      <c r="S79" s="1">
        <v>507570.9</v>
      </c>
      <c r="U79" s="1">
        <v>500130.9</v>
      </c>
      <c r="V79" s="1">
        <v>377565.8</v>
      </c>
      <c r="W79" s="1">
        <v>122565.2</v>
      </c>
      <c r="Y79" s="1">
        <v>109885.5</v>
      </c>
      <c r="AA79" s="1">
        <v>493419.8</v>
      </c>
    </row>
    <row r="80" spans="1:27" x14ac:dyDescent="0.15">
      <c r="A80" t="s">
        <v>1058</v>
      </c>
      <c r="B80" s="1">
        <v>500349.3</v>
      </c>
      <c r="C80" s="1">
        <v>290899.3</v>
      </c>
      <c r="D80" s="1">
        <v>283973.8</v>
      </c>
      <c r="E80" s="1">
        <v>234615.2</v>
      </c>
      <c r="F80" s="1">
        <v>13958.4</v>
      </c>
      <c r="G80" s="1">
        <v>72275.899999999994</v>
      </c>
      <c r="H80" s="1">
        <v>2358.1</v>
      </c>
      <c r="I80" s="1">
        <v>100810.6</v>
      </c>
      <c r="J80" s="1">
        <v>25084.1</v>
      </c>
      <c r="K80">
        <v>-7.2</v>
      </c>
      <c r="L80" s="1">
        <v>-5029.8999999999996</v>
      </c>
      <c r="M80" s="1">
        <v>74370.2</v>
      </c>
      <c r="N80" s="1">
        <v>79400.100000000006</v>
      </c>
      <c r="P80" s="1">
        <v>13150.7</v>
      </c>
      <c r="Q80" s="1">
        <v>18000.400000000001</v>
      </c>
      <c r="R80" s="1">
        <v>4849.6000000000004</v>
      </c>
      <c r="S80" s="1">
        <v>513500.1</v>
      </c>
      <c r="U80" s="1">
        <v>505379.2</v>
      </c>
      <c r="V80" s="1">
        <v>379491.7</v>
      </c>
      <c r="W80" s="1">
        <v>125887.5</v>
      </c>
      <c r="Y80" s="1">
        <v>111318.39999999999</v>
      </c>
      <c r="AA80" s="1">
        <v>497998.5</v>
      </c>
    </row>
    <row r="81" spans="1:27" x14ac:dyDescent="0.15">
      <c r="A81" t="s">
        <v>4</v>
      </c>
      <c r="B81" s="1">
        <v>495170.2</v>
      </c>
      <c r="C81" s="1">
        <v>291486.8</v>
      </c>
      <c r="D81" s="1">
        <v>284440.59999999998</v>
      </c>
      <c r="E81" s="1">
        <v>235036.1</v>
      </c>
      <c r="F81" s="1">
        <v>14482.1</v>
      </c>
      <c r="G81" s="1">
        <v>72434.7</v>
      </c>
      <c r="H81">
        <v>-8.9</v>
      </c>
      <c r="I81" s="1">
        <v>99594</v>
      </c>
      <c r="J81" s="1">
        <v>24664</v>
      </c>
      <c r="K81">
        <v>79.400000000000006</v>
      </c>
      <c r="L81" s="1">
        <v>-7562</v>
      </c>
      <c r="M81" s="1">
        <v>73405</v>
      </c>
      <c r="N81" s="1">
        <v>80967</v>
      </c>
      <c r="P81" s="1">
        <v>13074.5</v>
      </c>
      <c r="Q81" s="1">
        <v>18353.3</v>
      </c>
      <c r="R81" s="1">
        <v>5278.9</v>
      </c>
      <c r="S81" s="1">
        <v>508244.7</v>
      </c>
      <c r="U81" s="1">
        <v>502732.2</v>
      </c>
      <c r="V81" s="1">
        <v>378394.7</v>
      </c>
      <c r="W81" s="1">
        <v>124337.5</v>
      </c>
      <c r="Y81" s="1">
        <v>111580.8</v>
      </c>
      <c r="AA81" s="1">
        <v>495099.7</v>
      </c>
    </row>
    <row r="82" spans="1:27" x14ac:dyDescent="0.15">
      <c r="A82" t="s">
        <v>3</v>
      </c>
      <c r="B82" s="1">
        <v>492413.4</v>
      </c>
      <c r="C82" s="1">
        <v>288827.59999999998</v>
      </c>
      <c r="D82" s="1">
        <v>281642.90000000002</v>
      </c>
      <c r="E82" s="1">
        <v>232219.3</v>
      </c>
      <c r="F82" s="1">
        <v>14753.5</v>
      </c>
      <c r="G82" s="1">
        <v>71741.8</v>
      </c>
      <c r="H82" s="1">
        <v>1241.5</v>
      </c>
      <c r="I82" s="1">
        <v>100168.3</v>
      </c>
      <c r="J82" s="1">
        <v>23853.1</v>
      </c>
      <c r="K82">
        <v>98.7</v>
      </c>
      <c r="L82" s="1">
        <v>-8271</v>
      </c>
      <c r="M82" s="1">
        <v>70822.899999999994</v>
      </c>
      <c r="N82" s="1">
        <v>79093.899999999994</v>
      </c>
      <c r="P82" s="1">
        <v>13396.3</v>
      </c>
      <c r="Q82" s="1">
        <v>18174.599999999999</v>
      </c>
      <c r="R82" s="1">
        <v>4778.3</v>
      </c>
      <c r="S82" s="1">
        <v>505809.7</v>
      </c>
      <c r="U82" s="1">
        <v>500684.4</v>
      </c>
      <c r="V82" s="1">
        <v>376564.3</v>
      </c>
      <c r="W82" s="1">
        <v>124120.1</v>
      </c>
      <c r="Y82" s="1">
        <v>110348.4</v>
      </c>
      <c r="AA82" s="1">
        <v>491073.3</v>
      </c>
    </row>
    <row r="83" spans="1:27" x14ac:dyDescent="0.15">
      <c r="A83" t="s">
        <v>2</v>
      </c>
      <c r="B83" s="1">
        <v>492827.7</v>
      </c>
      <c r="C83" s="1">
        <v>290154.5</v>
      </c>
      <c r="D83" s="1">
        <v>282902.3</v>
      </c>
      <c r="E83" s="1">
        <v>233424.5</v>
      </c>
      <c r="F83" s="1">
        <v>15085.2</v>
      </c>
      <c r="G83" s="1">
        <v>71545.3</v>
      </c>
      <c r="H83" s="1">
        <v>1135.8</v>
      </c>
      <c r="I83" s="1">
        <v>100643.6</v>
      </c>
      <c r="J83" s="1">
        <v>23918.400000000001</v>
      </c>
      <c r="K83">
        <v>34.1</v>
      </c>
      <c r="L83" s="1">
        <v>-9689.2000000000007</v>
      </c>
      <c r="M83" s="1">
        <v>69391.600000000006</v>
      </c>
      <c r="N83" s="1">
        <v>79080.7</v>
      </c>
      <c r="P83" s="1">
        <v>13628.4</v>
      </c>
      <c r="Q83" s="1">
        <v>18974.8</v>
      </c>
      <c r="R83" s="1">
        <v>5346.4</v>
      </c>
      <c r="S83" s="1">
        <v>506456.1</v>
      </c>
      <c r="U83" s="1">
        <v>502516.9</v>
      </c>
      <c r="V83" s="1">
        <v>377920.8</v>
      </c>
      <c r="W83" s="1">
        <v>124596.1</v>
      </c>
      <c r="Y83" s="1">
        <v>110548.9</v>
      </c>
      <c r="AA83" s="1">
        <v>491657.9</v>
      </c>
    </row>
    <row r="84" spans="1:27" x14ac:dyDescent="0.15">
      <c r="A84" t="s">
        <v>1059</v>
      </c>
      <c r="B84" s="1">
        <v>498270.7</v>
      </c>
      <c r="C84" s="1">
        <v>294157.7</v>
      </c>
      <c r="D84" s="1">
        <v>286913.09999999998</v>
      </c>
      <c r="E84" s="1">
        <v>237381.8</v>
      </c>
      <c r="F84" s="1">
        <v>15301.3</v>
      </c>
      <c r="G84" s="1">
        <v>71563.3</v>
      </c>
      <c r="H84">
        <v>688.9</v>
      </c>
      <c r="I84" s="1">
        <v>101001.2</v>
      </c>
      <c r="J84" s="1">
        <v>25177</v>
      </c>
      <c r="K84">
        <v>-140.9</v>
      </c>
      <c r="L84" s="1">
        <v>-9477.7999999999993</v>
      </c>
      <c r="M84" s="1">
        <v>76177.3</v>
      </c>
      <c r="N84" s="1">
        <v>85655.1</v>
      </c>
      <c r="P84" s="1">
        <v>14827.5</v>
      </c>
      <c r="Q84" s="1">
        <v>20692</v>
      </c>
      <c r="R84" s="1">
        <v>5864.5</v>
      </c>
      <c r="S84" s="1">
        <v>513098.2</v>
      </c>
      <c r="U84" s="1">
        <v>507748.5</v>
      </c>
      <c r="V84" s="1">
        <v>381711.2</v>
      </c>
      <c r="W84" s="1">
        <v>126037.3</v>
      </c>
      <c r="Y84" s="1">
        <v>112041.7</v>
      </c>
      <c r="AA84" s="1">
        <v>497722.8</v>
      </c>
    </row>
    <row r="85" spans="1:27" x14ac:dyDescent="0.15">
      <c r="A85" t="s">
        <v>4</v>
      </c>
      <c r="B85" s="1">
        <v>502576.4</v>
      </c>
      <c r="C85" s="1">
        <v>296511.09999999998</v>
      </c>
      <c r="D85" s="1">
        <v>289241.3</v>
      </c>
      <c r="E85" s="1">
        <v>239661.6</v>
      </c>
      <c r="F85" s="1">
        <v>15644.2</v>
      </c>
      <c r="G85" s="1">
        <v>74741.5</v>
      </c>
      <c r="H85" s="1">
        <v>-2142.8000000000002</v>
      </c>
      <c r="I85" s="1">
        <v>101579.5</v>
      </c>
      <c r="J85" s="1">
        <v>25538.7</v>
      </c>
      <c r="K85">
        <v>37.6</v>
      </c>
      <c r="L85" s="1">
        <v>-9333.5</v>
      </c>
      <c r="M85" s="1">
        <v>80619.899999999994</v>
      </c>
      <c r="N85" s="1">
        <v>89953.4</v>
      </c>
      <c r="P85" s="1">
        <v>18682</v>
      </c>
      <c r="Q85" s="1">
        <v>25323.5</v>
      </c>
      <c r="R85" s="1">
        <v>6641.5</v>
      </c>
      <c r="S85" s="1">
        <v>521258.4</v>
      </c>
      <c r="U85" s="1">
        <v>511909.9</v>
      </c>
      <c r="V85" s="1">
        <v>384754</v>
      </c>
      <c r="W85" s="1">
        <v>127155.9</v>
      </c>
      <c r="Y85" s="1">
        <v>115924.5</v>
      </c>
      <c r="AA85" s="1">
        <v>504681.6</v>
      </c>
    </row>
    <row r="86" spans="1:27" x14ac:dyDescent="0.15">
      <c r="A86" t="s">
        <v>3</v>
      </c>
      <c r="B86" s="1">
        <v>506777</v>
      </c>
      <c r="C86" s="1">
        <v>297848.2</v>
      </c>
      <c r="D86" s="1">
        <v>290517.7</v>
      </c>
      <c r="E86" s="1">
        <v>240876.7</v>
      </c>
      <c r="F86" s="1">
        <v>16336</v>
      </c>
      <c r="G86" s="1">
        <v>76427.3</v>
      </c>
      <c r="H86">
        <v>-945.1</v>
      </c>
      <c r="I86" s="1">
        <v>101865.5</v>
      </c>
      <c r="J86" s="1">
        <v>26865.200000000001</v>
      </c>
      <c r="K86">
        <v>-72.900000000000006</v>
      </c>
      <c r="L86" s="1">
        <v>-11547.2</v>
      </c>
      <c r="M86" s="1">
        <v>81853.7</v>
      </c>
      <c r="N86" s="1">
        <v>93400.9</v>
      </c>
      <c r="P86" s="1">
        <v>17022.599999999999</v>
      </c>
      <c r="Q86" s="1">
        <v>24334.799999999999</v>
      </c>
      <c r="R86" s="1">
        <v>7312.2</v>
      </c>
      <c r="S86" s="1">
        <v>523799.6</v>
      </c>
      <c r="U86" s="1">
        <v>518324.3</v>
      </c>
      <c r="V86" s="1">
        <v>389666.5</v>
      </c>
      <c r="W86" s="1">
        <v>128657.8</v>
      </c>
      <c r="Y86" s="1">
        <v>119628.6</v>
      </c>
      <c r="AA86" s="1">
        <v>507795</v>
      </c>
    </row>
    <row r="87" spans="1:27" x14ac:dyDescent="0.15">
      <c r="A87" t="s">
        <v>2</v>
      </c>
      <c r="B87" s="1">
        <v>506159.4</v>
      </c>
      <c r="C87" s="1">
        <v>298547.59999999998</v>
      </c>
      <c r="D87" s="1">
        <v>291245.90000000002</v>
      </c>
      <c r="E87" s="1">
        <v>241581.3</v>
      </c>
      <c r="F87" s="1">
        <v>17070.7</v>
      </c>
      <c r="G87" s="1">
        <v>77737.3</v>
      </c>
      <c r="H87">
        <v>-29.3</v>
      </c>
      <c r="I87" s="1">
        <v>101584.5</v>
      </c>
      <c r="J87" s="1">
        <v>27405.8</v>
      </c>
      <c r="K87">
        <v>80.5</v>
      </c>
      <c r="L87" s="1">
        <v>-16237.7</v>
      </c>
      <c r="M87" s="1">
        <v>81550.100000000006</v>
      </c>
      <c r="N87" s="1">
        <v>97787.8</v>
      </c>
      <c r="P87" s="1">
        <v>17025.8</v>
      </c>
      <c r="Q87" s="1">
        <v>24167</v>
      </c>
      <c r="R87" s="1">
        <v>7141.1</v>
      </c>
      <c r="S87" s="1">
        <v>523185.2</v>
      </c>
      <c r="U87" s="1">
        <v>522397.1</v>
      </c>
      <c r="V87" s="1">
        <v>393326.2</v>
      </c>
      <c r="W87" s="1">
        <v>129070.8</v>
      </c>
      <c r="Y87" s="1">
        <v>122213.7</v>
      </c>
      <c r="AA87" s="1">
        <v>506108.2</v>
      </c>
    </row>
    <row r="88" spans="1:27" x14ac:dyDescent="0.15">
      <c r="A88" t="s">
        <v>1060</v>
      </c>
      <c r="B88" s="1">
        <v>512579.5</v>
      </c>
      <c r="C88" s="1">
        <v>306664.90000000002</v>
      </c>
      <c r="D88" s="1">
        <v>299487.2</v>
      </c>
      <c r="E88" s="1">
        <v>249734.9</v>
      </c>
      <c r="F88" s="1">
        <v>17396</v>
      </c>
      <c r="G88" s="1">
        <v>79935.7</v>
      </c>
      <c r="H88" s="1">
        <v>-3049.4</v>
      </c>
      <c r="I88" s="1">
        <v>102322.8</v>
      </c>
      <c r="J88" s="1">
        <v>27396</v>
      </c>
      <c r="K88">
        <v>98</v>
      </c>
      <c r="L88" s="1">
        <v>-18184.5</v>
      </c>
      <c r="M88" s="1">
        <v>86585.4</v>
      </c>
      <c r="N88" s="1">
        <v>104769.9</v>
      </c>
      <c r="P88" s="1">
        <v>16551.8</v>
      </c>
      <c r="Q88" s="1">
        <v>24969.9</v>
      </c>
      <c r="R88" s="1">
        <v>8418.1</v>
      </c>
      <c r="S88" s="1">
        <v>529131.19999999995</v>
      </c>
      <c r="U88" s="1">
        <v>530763.9</v>
      </c>
      <c r="V88" s="1">
        <v>400947.1</v>
      </c>
      <c r="W88" s="1">
        <v>129816.8</v>
      </c>
      <c r="Y88" s="1">
        <v>124727.7</v>
      </c>
      <c r="AA88" s="1">
        <v>515530.9</v>
      </c>
    </row>
    <row r="89" spans="1:27" x14ac:dyDescent="0.15">
      <c r="A89" t="s">
        <v>4</v>
      </c>
      <c r="B89" s="1">
        <v>512564.1</v>
      </c>
      <c r="C89" s="1">
        <v>296364.40000000002</v>
      </c>
      <c r="D89" s="1">
        <v>289410.40000000002</v>
      </c>
      <c r="E89" s="1">
        <v>239657.2</v>
      </c>
      <c r="F89" s="1">
        <v>16258.2</v>
      </c>
      <c r="G89" s="1">
        <v>78815.5</v>
      </c>
      <c r="H89" s="1">
        <v>2504.8000000000002</v>
      </c>
      <c r="I89" s="1">
        <v>103489.5</v>
      </c>
      <c r="J89" s="1">
        <v>26544</v>
      </c>
      <c r="K89">
        <v>40.200000000000003</v>
      </c>
      <c r="L89" s="1">
        <v>-11452.5</v>
      </c>
      <c r="M89" s="1">
        <v>87377.9</v>
      </c>
      <c r="N89" s="1">
        <v>98830.399999999994</v>
      </c>
      <c r="P89" s="1">
        <v>17156.2</v>
      </c>
      <c r="Q89" s="1">
        <v>25770.5</v>
      </c>
      <c r="R89" s="1">
        <v>8614.2999999999993</v>
      </c>
      <c r="S89" s="1">
        <v>529720.30000000005</v>
      </c>
      <c r="U89" s="1">
        <v>524016.5</v>
      </c>
      <c r="V89" s="1">
        <v>393942.8</v>
      </c>
      <c r="W89" s="1">
        <v>130073.7</v>
      </c>
      <c r="Y89" s="1">
        <v>121617.7</v>
      </c>
      <c r="AA89" s="1">
        <v>510019.1</v>
      </c>
    </row>
    <row r="90" spans="1:27" x14ac:dyDescent="0.15">
      <c r="A90" t="s">
        <v>3</v>
      </c>
      <c r="B90" s="1">
        <v>512043.3</v>
      </c>
      <c r="C90" s="1">
        <v>297617.3</v>
      </c>
      <c r="D90" s="1">
        <v>290833.7</v>
      </c>
      <c r="E90" s="1">
        <v>241044.9</v>
      </c>
      <c r="F90" s="1">
        <v>15133.3</v>
      </c>
      <c r="G90" s="1">
        <v>79819.600000000006</v>
      </c>
      <c r="H90">
        <v>-38</v>
      </c>
      <c r="I90" s="1">
        <v>104169.9</v>
      </c>
      <c r="J90" s="1">
        <v>27084</v>
      </c>
      <c r="K90">
        <v>192.3</v>
      </c>
      <c r="L90" s="1">
        <v>-11935.1</v>
      </c>
      <c r="M90" s="1">
        <v>90619.9</v>
      </c>
      <c r="N90" s="1">
        <v>102555</v>
      </c>
      <c r="P90" s="1">
        <v>19143.3</v>
      </c>
      <c r="Q90" s="1">
        <v>27960.9</v>
      </c>
      <c r="R90" s="1">
        <v>8817.6</v>
      </c>
      <c r="S90" s="1">
        <v>531186.6</v>
      </c>
      <c r="U90" s="1">
        <v>523978.4</v>
      </c>
      <c r="V90" s="1">
        <v>392532.2</v>
      </c>
      <c r="W90" s="1">
        <v>131446.20000000001</v>
      </c>
      <c r="Y90" s="1">
        <v>122036.9</v>
      </c>
      <c r="AA90" s="1">
        <v>511889</v>
      </c>
    </row>
    <row r="91" spans="1:27" x14ac:dyDescent="0.15">
      <c r="A91" t="s">
        <v>2</v>
      </c>
      <c r="B91" s="1">
        <v>517148.5</v>
      </c>
      <c r="C91" s="1">
        <v>299297.40000000002</v>
      </c>
      <c r="D91" s="1">
        <v>292484.8</v>
      </c>
      <c r="E91" s="1">
        <v>242676.5</v>
      </c>
      <c r="F91" s="1">
        <v>15152.3</v>
      </c>
      <c r="G91" s="1">
        <v>80386.899999999994</v>
      </c>
      <c r="H91">
        <v>-594.29999999999995</v>
      </c>
      <c r="I91" s="1">
        <v>104335.7</v>
      </c>
      <c r="J91" s="1">
        <v>27525.3</v>
      </c>
      <c r="K91">
        <v>20.100000000000001</v>
      </c>
      <c r="L91" s="1">
        <v>-8975</v>
      </c>
      <c r="M91" s="1">
        <v>95723.199999999997</v>
      </c>
      <c r="N91" s="1">
        <v>104698.2</v>
      </c>
      <c r="P91" s="1">
        <v>21617.599999999999</v>
      </c>
      <c r="Q91" s="1">
        <v>30959.7</v>
      </c>
      <c r="R91" s="1">
        <v>9342.1</v>
      </c>
      <c r="S91" s="1">
        <v>538766.1</v>
      </c>
      <c r="U91" s="1">
        <v>526123.4</v>
      </c>
      <c r="V91" s="1">
        <v>394242.3</v>
      </c>
      <c r="W91" s="1">
        <v>131881.1</v>
      </c>
      <c r="Y91" s="1">
        <v>123064.6</v>
      </c>
      <c r="AA91" s="1">
        <v>517722.7</v>
      </c>
    </row>
    <row r="92" spans="1:27" x14ac:dyDescent="0.15">
      <c r="A92" t="s">
        <v>1061</v>
      </c>
      <c r="B92" s="1">
        <v>528395.1</v>
      </c>
      <c r="C92" s="1">
        <v>300322</v>
      </c>
      <c r="D92" s="1">
        <v>293281</v>
      </c>
      <c r="E92" s="1">
        <v>243459.1</v>
      </c>
      <c r="F92" s="1">
        <v>15597</v>
      </c>
      <c r="G92" s="1">
        <v>81623.8</v>
      </c>
      <c r="H92" s="1">
        <v>1243.8</v>
      </c>
      <c r="I92" s="1">
        <v>104966.9</v>
      </c>
      <c r="J92" s="1">
        <v>27264.2</v>
      </c>
      <c r="K92">
        <v>48.5</v>
      </c>
      <c r="L92" s="1">
        <v>-2671</v>
      </c>
      <c r="M92" s="1">
        <v>95113.9</v>
      </c>
      <c r="N92" s="1">
        <v>97784.9</v>
      </c>
      <c r="P92" s="1">
        <v>19129.599999999999</v>
      </c>
      <c r="Q92" s="1">
        <v>28493</v>
      </c>
      <c r="R92" s="1">
        <v>9363.4</v>
      </c>
      <c r="S92" s="1">
        <v>547524.80000000005</v>
      </c>
      <c r="U92" s="1">
        <v>531066.1</v>
      </c>
      <c r="V92" s="1">
        <v>398786.6</v>
      </c>
      <c r="W92" s="1">
        <v>132279.6</v>
      </c>
      <c r="Y92" s="1">
        <v>124485</v>
      </c>
      <c r="AA92" s="1">
        <v>527102.9</v>
      </c>
    </row>
    <row r="93" spans="1:27" x14ac:dyDescent="0.15">
      <c r="A93" t="s">
        <v>4</v>
      </c>
      <c r="B93" s="1">
        <v>529702</v>
      </c>
      <c r="C93" s="1">
        <v>299706.2</v>
      </c>
      <c r="D93" s="1">
        <v>292402.2</v>
      </c>
      <c r="E93" s="1">
        <v>242566.6</v>
      </c>
      <c r="F93" s="1">
        <v>15758.4</v>
      </c>
      <c r="G93" s="1">
        <v>80972.3</v>
      </c>
      <c r="H93" s="1">
        <v>3900.3</v>
      </c>
      <c r="I93" s="1">
        <v>104839.7</v>
      </c>
      <c r="J93" s="1">
        <v>27325.4</v>
      </c>
      <c r="K93">
        <v>-6.5</v>
      </c>
      <c r="L93" s="1">
        <v>-2793.7</v>
      </c>
      <c r="M93" s="1">
        <v>92927.9</v>
      </c>
      <c r="N93" s="1">
        <v>95721.600000000006</v>
      </c>
      <c r="P93" s="1">
        <v>20676.5</v>
      </c>
      <c r="Q93" s="1">
        <v>30218.7</v>
      </c>
      <c r="R93" s="1">
        <v>9542.2000000000007</v>
      </c>
      <c r="S93" s="1">
        <v>550378.4</v>
      </c>
      <c r="U93" s="1">
        <v>532495.69999999995</v>
      </c>
      <c r="V93" s="1">
        <v>400337.1</v>
      </c>
      <c r="W93" s="1">
        <v>132158.6</v>
      </c>
      <c r="Y93" s="1">
        <v>124056</v>
      </c>
      <c r="AA93" s="1">
        <v>525808.19999999995</v>
      </c>
    </row>
    <row r="94" spans="1:27" x14ac:dyDescent="0.15">
      <c r="A94" t="s">
        <v>3</v>
      </c>
      <c r="B94" s="1">
        <v>531811.9</v>
      </c>
      <c r="C94" s="1">
        <v>301526.40000000002</v>
      </c>
      <c r="D94" s="1">
        <v>294037.5</v>
      </c>
      <c r="E94" s="1">
        <v>244185</v>
      </c>
      <c r="F94" s="1">
        <v>16074.7</v>
      </c>
      <c r="G94" s="1">
        <v>81451.899999999994</v>
      </c>
      <c r="H94" s="1">
        <v>2338</v>
      </c>
      <c r="I94" s="1">
        <v>105340.1</v>
      </c>
      <c r="J94" s="1">
        <v>26965.4</v>
      </c>
      <c r="K94">
        <v>-1</v>
      </c>
      <c r="L94" s="1">
        <v>-1883.6</v>
      </c>
      <c r="M94" s="1">
        <v>95203.6</v>
      </c>
      <c r="N94" s="1">
        <v>97087.2</v>
      </c>
      <c r="P94" s="1">
        <v>20589.5</v>
      </c>
      <c r="Q94" s="1">
        <v>30676.5</v>
      </c>
      <c r="R94" s="1">
        <v>10087</v>
      </c>
      <c r="S94" s="1">
        <v>552401.4</v>
      </c>
      <c r="U94" s="1">
        <v>533695.6</v>
      </c>
      <c r="V94" s="1">
        <v>401391</v>
      </c>
      <c r="W94" s="1">
        <v>132304.5</v>
      </c>
      <c r="Y94" s="1">
        <v>124492.1</v>
      </c>
      <c r="AA94" s="1">
        <v>529474.9</v>
      </c>
    </row>
    <row r="95" spans="1:27" x14ac:dyDescent="0.15">
      <c r="A95" t="s">
        <v>2</v>
      </c>
      <c r="B95" s="1">
        <v>530806</v>
      </c>
      <c r="C95" s="1">
        <v>299654</v>
      </c>
      <c r="D95" s="1">
        <v>292068.7</v>
      </c>
      <c r="E95" s="1">
        <v>242171.8</v>
      </c>
      <c r="F95" s="1">
        <v>15936.4</v>
      </c>
      <c r="G95" s="1">
        <v>81244.5</v>
      </c>
      <c r="H95" s="1">
        <v>2648.6</v>
      </c>
      <c r="I95" s="1">
        <v>106202.6</v>
      </c>
      <c r="J95" s="1">
        <v>26581.3</v>
      </c>
      <c r="K95">
        <v>20.2</v>
      </c>
      <c r="L95" s="1">
        <v>-1481.7</v>
      </c>
      <c r="M95" s="1">
        <v>91040.4</v>
      </c>
      <c r="N95" s="1">
        <v>92522.1</v>
      </c>
      <c r="P95" s="1">
        <v>20985.5</v>
      </c>
      <c r="Q95" s="1">
        <v>31636.9</v>
      </c>
      <c r="R95" s="1">
        <v>10651.4</v>
      </c>
      <c r="S95" s="1">
        <v>551791.4</v>
      </c>
      <c r="U95" s="1">
        <v>532287.69999999995</v>
      </c>
      <c r="V95" s="1">
        <v>399483.5</v>
      </c>
      <c r="W95" s="1">
        <v>132804.1</v>
      </c>
      <c r="Y95" s="1">
        <v>123762.2</v>
      </c>
      <c r="AA95" s="1">
        <v>528137.19999999995</v>
      </c>
    </row>
    <row r="96" spans="1:27" x14ac:dyDescent="0.15">
      <c r="A96" t="s">
        <v>1062</v>
      </c>
      <c r="B96" s="1">
        <v>535748.80000000005</v>
      </c>
      <c r="C96" s="1">
        <v>299321.59999999998</v>
      </c>
      <c r="D96" s="1">
        <v>291726.5</v>
      </c>
      <c r="E96" s="1">
        <v>241829.2</v>
      </c>
      <c r="F96" s="1">
        <v>15956.9</v>
      </c>
      <c r="G96" s="1">
        <v>80872.2</v>
      </c>
      <c r="H96" s="1">
        <v>1095.5</v>
      </c>
      <c r="I96" s="1">
        <v>107619.7</v>
      </c>
      <c r="J96" s="1">
        <v>26415.3</v>
      </c>
      <c r="K96">
        <v>58.4</v>
      </c>
      <c r="L96" s="1">
        <v>4409.2</v>
      </c>
      <c r="M96" s="1">
        <v>87442</v>
      </c>
      <c r="N96" s="1">
        <v>83032.7</v>
      </c>
      <c r="P96" s="1">
        <v>18868.2</v>
      </c>
      <c r="Q96" s="1">
        <v>28903.599999999999</v>
      </c>
      <c r="R96" s="1">
        <v>10035.299999999999</v>
      </c>
      <c r="S96" s="1">
        <v>554617.1</v>
      </c>
      <c r="U96" s="1">
        <v>531339.6</v>
      </c>
      <c r="V96" s="1">
        <v>397246.2</v>
      </c>
      <c r="W96" s="1">
        <v>134093.4</v>
      </c>
      <c r="Y96" s="1">
        <v>123244.4</v>
      </c>
      <c r="AA96" s="1">
        <v>534594.9</v>
      </c>
    </row>
    <row r="97" spans="1:27" x14ac:dyDescent="0.15">
      <c r="A97" t="s">
        <v>4</v>
      </c>
      <c r="B97" s="1">
        <v>536671.6</v>
      </c>
      <c r="C97" s="1">
        <v>299428.3</v>
      </c>
      <c r="D97" s="1">
        <v>291834.59999999998</v>
      </c>
      <c r="E97" s="1">
        <v>241923.8</v>
      </c>
      <c r="F97" s="1">
        <v>16396.5</v>
      </c>
      <c r="G97" s="1">
        <v>81734.8</v>
      </c>
      <c r="H97" s="1">
        <v>2618.8000000000002</v>
      </c>
      <c r="I97" s="1">
        <v>105519.5</v>
      </c>
      <c r="J97" s="1">
        <v>26144.3</v>
      </c>
      <c r="K97">
        <v>37.6</v>
      </c>
      <c r="L97" s="1">
        <v>4791.8</v>
      </c>
      <c r="M97" s="1">
        <v>84757</v>
      </c>
      <c r="N97" s="1">
        <v>79965.2</v>
      </c>
      <c r="P97" s="1">
        <v>17203.599999999999</v>
      </c>
      <c r="Q97" s="1">
        <v>27857.3</v>
      </c>
      <c r="R97" s="1">
        <v>10653.7</v>
      </c>
      <c r="S97" s="1">
        <v>553875.19999999995</v>
      </c>
      <c r="U97" s="1">
        <v>531879.80000000005</v>
      </c>
      <c r="V97" s="1">
        <v>400178.3</v>
      </c>
      <c r="W97" s="1">
        <v>131701.4</v>
      </c>
      <c r="Y97" s="1">
        <v>124275.6</v>
      </c>
      <c r="AA97" s="1">
        <v>534015.19999999995</v>
      </c>
    </row>
    <row r="98" spans="1:27" x14ac:dyDescent="0.15">
      <c r="A98" t="s">
        <v>3</v>
      </c>
      <c r="B98" s="1">
        <v>536581.19999999995</v>
      </c>
      <c r="C98" s="1">
        <v>300260.90000000002</v>
      </c>
      <c r="D98" s="1">
        <v>292631.2</v>
      </c>
      <c r="E98" s="1">
        <v>242731.5</v>
      </c>
      <c r="F98" s="1">
        <v>16907.8</v>
      </c>
      <c r="G98" s="1">
        <v>81291.899999999994</v>
      </c>
      <c r="H98">
        <v>671.2</v>
      </c>
      <c r="I98" s="1">
        <v>105837.9</v>
      </c>
      <c r="J98" s="1">
        <v>25958.3</v>
      </c>
      <c r="K98">
        <v>13.3</v>
      </c>
      <c r="L98" s="1">
        <v>5639.9</v>
      </c>
      <c r="M98" s="1">
        <v>85011.7</v>
      </c>
      <c r="N98" s="1">
        <v>79371.8</v>
      </c>
      <c r="P98" s="1">
        <v>16669.099999999999</v>
      </c>
      <c r="Q98" s="1">
        <v>27478.400000000001</v>
      </c>
      <c r="R98" s="1">
        <v>10809.3</v>
      </c>
      <c r="S98" s="1">
        <v>553250.30000000005</v>
      </c>
      <c r="U98" s="1">
        <v>530941.30000000005</v>
      </c>
      <c r="V98" s="1">
        <v>399131.7</v>
      </c>
      <c r="W98" s="1">
        <v>131809.60000000001</v>
      </c>
      <c r="Y98" s="1">
        <v>124157.9</v>
      </c>
      <c r="AA98" s="1">
        <v>535896.69999999995</v>
      </c>
    </row>
    <row r="99" spans="1:27" x14ac:dyDescent="0.15">
      <c r="A99" t="s">
        <v>2</v>
      </c>
      <c r="B99" s="1">
        <v>539361.19999999995</v>
      </c>
      <c r="C99" s="1">
        <v>301896.8</v>
      </c>
      <c r="D99" s="1">
        <v>294217.90000000002</v>
      </c>
      <c r="E99" s="1">
        <v>244327.7</v>
      </c>
      <c r="F99" s="1">
        <v>17069</v>
      </c>
      <c r="G99" s="1">
        <v>83024.7</v>
      </c>
      <c r="H99">
        <v>-273</v>
      </c>
      <c r="I99" s="1">
        <v>106143.3</v>
      </c>
      <c r="J99" s="1">
        <v>25522.3</v>
      </c>
      <c r="K99">
        <v>15.7</v>
      </c>
      <c r="L99" s="1">
        <v>5962.4</v>
      </c>
      <c r="M99" s="1">
        <v>89639.5</v>
      </c>
      <c r="N99" s="1">
        <v>83677.100000000006</v>
      </c>
      <c r="P99" s="1">
        <v>16311</v>
      </c>
      <c r="Q99" s="1">
        <v>27610.799999999999</v>
      </c>
      <c r="R99" s="1">
        <v>11299.8</v>
      </c>
      <c r="S99" s="1">
        <v>555672.19999999995</v>
      </c>
      <c r="U99" s="1">
        <v>533398.80000000005</v>
      </c>
      <c r="V99" s="1">
        <v>401717.5</v>
      </c>
      <c r="W99" s="1">
        <v>131681.20000000001</v>
      </c>
      <c r="Y99" s="1">
        <v>125616</v>
      </c>
      <c r="AA99" s="1">
        <v>539618.5</v>
      </c>
    </row>
    <row r="100" spans="1:27" x14ac:dyDescent="0.15">
      <c r="A100" t="s">
        <v>1231</v>
      </c>
      <c r="B100" s="1">
        <v>538816.9</v>
      </c>
      <c r="C100" s="1">
        <v>302451</v>
      </c>
      <c r="D100" s="1">
        <v>294722.40000000002</v>
      </c>
      <c r="E100" s="1">
        <v>244806.1</v>
      </c>
      <c r="F100" s="1">
        <v>17329.099999999999</v>
      </c>
      <c r="G100" s="1">
        <v>83790.8</v>
      </c>
      <c r="H100" s="1">
        <v>-1382.4</v>
      </c>
      <c r="I100" s="1">
        <v>106202</v>
      </c>
      <c r="J100" s="1">
        <v>25800.5</v>
      </c>
      <c r="K100">
        <v>15.3</v>
      </c>
      <c r="L100" s="1">
        <v>4610.7</v>
      </c>
      <c r="M100" s="1">
        <v>94603.199999999997</v>
      </c>
      <c r="N100" s="1">
        <v>89992.5</v>
      </c>
      <c r="P100" s="1">
        <v>17651.7</v>
      </c>
      <c r="Q100" s="1">
        <v>29656.1</v>
      </c>
      <c r="R100" s="1">
        <v>12004.5</v>
      </c>
      <c r="S100" s="1">
        <v>556468.5</v>
      </c>
      <c r="U100" s="1">
        <v>534206.1</v>
      </c>
      <c r="V100" s="1">
        <v>402188.4</v>
      </c>
      <c r="W100" s="1">
        <v>132017.70000000001</v>
      </c>
      <c r="Y100" s="1">
        <v>126920.3</v>
      </c>
      <c r="AA100" s="1">
        <v>540184</v>
      </c>
    </row>
    <row r="101" spans="1:27" x14ac:dyDescent="0.15">
      <c r="A101" t="s">
        <v>4</v>
      </c>
      <c r="B101" s="1">
        <v>542774.4</v>
      </c>
      <c r="C101" s="1">
        <v>304695</v>
      </c>
      <c r="D101" s="1">
        <v>296926.3</v>
      </c>
      <c r="E101" s="1">
        <v>246990.4</v>
      </c>
      <c r="F101" s="1">
        <v>17561.599999999999</v>
      </c>
      <c r="G101" s="1">
        <v>84579.199999999997</v>
      </c>
      <c r="H101" s="1">
        <v>-1427.8</v>
      </c>
      <c r="I101" s="1">
        <v>106640.6</v>
      </c>
      <c r="J101" s="1">
        <v>27299.4</v>
      </c>
      <c r="K101">
        <v>25.2</v>
      </c>
      <c r="L101" s="1">
        <v>3401.3</v>
      </c>
      <c r="M101" s="1">
        <v>93549.7</v>
      </c>
      <c r="N101" s="1">
        <v>90148.3</v>
      </c>
      <c r="P101" s="1">
        <v>17982.5</v>
      </c>
      <c r="Q101" s="1">
        <v>29776.6</v>
      </c>
      <c r="R101" s="1">
        <v>11794.1</v>
      </c>
      <c r="S101" s="1">
        <v>560756.9</v>
      </c>
      <c r="U101" s="1">
        <v>539373.1</v>
      </c>
      <c r="V101" s="1">
        <v>405408</v>
      </c>
      <c r="W101" s="1">
        <v>133965.1</v>
      </c>
      <c r="Y101" s="1">
        <v>129440.2</v>
      </c>
      <c r="AA101" s="1">
        <v>544177.1</v>
      </c>
    </row>
  </sheetData>
  <phoneticPr fontId="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103"/>
  <sheetViews>
    <sheetView zoomScaleNormal="100" workbookViewId="0">
      <pane xSplit="1" ySplit="7" topLeftCell="B80" activePane="bottomRight" state="frozen"/>
      <selection activeCell="D167" sqref="D167"/>
      <selection pane="topRight" activeCell="D167" sqref="D167"/>
      <selection pane="bottomLeft" activeCell="D167" sqref="D167"/>
      <selection pane="bottomRight" sqref="A1:XFD1048576"/>
    </sheetView>
  </sheetViews>
  <sheetFormatPr defaultRowHeight="13.5" x14ac:dyDescent="0.15"/>
  <sheetData>
    <row r="1" spans="1:30" x14ac:dyDescent="0.15">
      <c r="A1" t="s">
        <v>78</v>
      </c>
      <c r="Q1" t="s">
        <v>77</v>
      </c>
      <c r="AD1" t="s">
        <v>1120</v>
      </c>
    </row>
    <row r="2" spans="1:30" x14ac:dyDescent="0.15">
      <c r="A2" t="s">
        <v>1121</v>
      </c>
      <c r="Q2" t="s">
        <v>75</v>
      </c>
      <c r="AD2" t="s">
        <v>1122</v>
      </c>
    </row>
    <row r="3" spans="1:30" x14ac:dyDescent="0.15">
      <c r="B3" t="s">
        <v>74</v>
      </c>
      <c r="C3" t="s">
        <v>73</v>
      </c>
      <c r="F3" t="s">
        <v>72</v>
      </c>
      <c r="G3" t="s">
        <v>71</v>
      </c>
      <c r="H3" t="s">
        <v>1123</v>
      </c>
      <c r="I3" t="s">
        <v>69</v>
      </c>
      <c r="J3" t="s">
        <v>68</v>
      </c>
      <c r="K3" t="s">
        <v>1124</v>
      </c>
      <c r="L3" t="s">
        <v>57</v>
      </c>
      <c r="O3" t="s">
        <v>66</v>
      </c>
      <c r="Q3" t="s">
        <v>65</v>
      </c>
      <c r="R3" t="s">
        <v>64</v>
      </c>
      <c r="S3" t="s">
        <v>63</v>
      </c>
      <c r="V3" t="s">
        <v>62</v>
      </c>
      <c r="X3" t="s">
        <v>61</v>
      </c>
      <c r="Y3" t="s">
        <v>60</v>
      </c>
      <c r="Z3" t="s">
        <v>59</v>
      </c>
      <c r="AB3" t="s">
        <v>58</v>
      </c>
      <c r="AD3" t="s">
        <v>1125</v>
      </c>
    </row>
    <row r="4" spans="1:30" x14ac:dyDescent="0.15">
      <c r="D4" t="s">
        <v>56</v>
      </c>
      <c r="L4" t="s">
        <v>55</v>
      </c>
      <c r="M4" t="s">
        <v>51</v>
      </c>
      <c r="N4" t="s">
        <v>50</v>
      </c>
      <c r="S4" t="s">
        <v>54</v>
      </c>
      <c r="T4" t="s">
        <v>53</v>
      </c>
      <c r="U4" t="s">
        <v>52</v>
      </c>
    </row>
    <row r="5" spans="1:30" x14ac:dyDescent="0.15">
      <c r="E5" t="s">
        <v>49</v>
      </c>
    </row>
    <row r="6" spans="1:30" x14ac:dyDescent="0.15">
      <c r="B6" t="s">
        <v>48</v>
      </c>
      <c r="C6" t="s">
        <v>47</v>
      </c>
      <c r="D6" t="s">
        <v>29</v>
      </c>
      <c r="E6" t="s">
        <v>46</v>
      </c>
      <c r="F6" t="s">
        <v>45</v>
      </c>
      <c r="G6" t="s">
        <v>44</v>
      </c>
      <c r="H6" t="s">
        <v>43</v>
      </c>
      <c r="I6" t="s">
        <v>42</v>
      </c>
      <c r="J6" t="s">
        <v>41</v>
      </c>
      <c r="K6" t="s">
        <v>40</v>
      </c>
      <c r="L6" t="s">
        <v>39</v>
      </c>
      <c r="O6" t="s">
        <v>38</v>
      </c>
      <c r="Q6" t="s">
        <v>37</v>
      </c>
      <c r="R6" t="s">
        <v>36</v>
      </c>
      <c r="S6" t="s">
        <v>35</v>
      </c>
      <c r="V6" t="s">
        <v>34</v>
      </c>
      <c r="X6" t="s">
        <v>33</v>
      </c>
      <c r="Y6" t="s">
        <v>32</v>
      </c>
      <c r="Z6" t="s">
        <v>31</v>
      </c>
      <c r="AB6" t="s">
        <v>30</v>
      </c>
      <c r="AD6" t="s">
        <v>1126</v>
      </c>
    </row>
    <row r="7" spans="1:30" x14ac:dyDescent="0.15">
      <c r="L7" t="s">
        <v>28</v>
      </c>
      <c r="M7" t="s">
        <v>27</v>
      </c>
      <c r="N7" t="s">
        <v>26</v>
      </c>
      <c r="S7" t="s">
        <v>25</v>
      </c>
      <c r="T7" t="s">
        <v>24</v>
      </c>
      <c r="U7" t="s">
        <v>23</v>
      </c>
    </row>
    <row r="8" spans="1:30" x14ac:dyDescent="0.15">
      <c r="A8" t="s">
        <v>22</v>
      </c>
      <c r="B8" s="1">
        <v>425598.9</v>
      </c>
      <c r="C8" s="1">
        <v>243131.5</v>
      </c>
      <c r="D8" s="1">
        <v>239049.9</v>
      </c>
      <c r="E8" s="1">
        <v>202446.4</v>
      </c>
      <c r="F8" s="1">
        <v>24842.400000000001</v>
      </c>
      <c r="G8" s="1">
        <v>60160.5</v>
      </c>
      <c r="H8" s="1">
        <v>3808.3</v>
      </c>
      <c r="I8" s="1">
        <v>70584.5</v>
      </c>
      <c r="J8" s="1">
        <v>44413.4</v>
      </c>
      <c r="K8">
        <v>-716.7</v>
      </c>
      <c r="L8" s="1">
        <v>-9150.2000000000007</v>
      </c>
      <c r="M8" s="1">
        <v>33923.4</v>
      </c>
      <c r="N8" s="1">
        <v>43073.599999999999</v>
      </c>
      <c r="O8" s="1">
        <v>-11474.8</v>
      </c>
      <c r="Q8" s="1">
        <v>19874.099999999999</v>
      </c>
      <c r="R8" s="1">
        <v>445473</v>
      </c>
      <c r="S8" s="1">
        <v>4015.1</v>
      </c>
      <c r="T8" s="1">
        <v>14219.8</v>
      </c>
      <c r="U8" s="1">
        <v>10204.700000000001</v>
      </c>
      <c r="V8" s="1">
        <v>449488.1</v>
      </c>
      <c r="X8" s="1">
        <v>444360.7</v>
      </c>
      <c r="Y8" s="1">
        <v>330912.90000000002</v>
      </c>
      <c r="Z8" s="1">
        <v>113557.1</v>
      </c>
      <c r="AB8" s="1">
        <v>126536.2</v>
      </c>
      <c r="AD8" s="1">
        <v>421953.9</v>
      </c>
    </row>
    <row r="9" spans="1:30" x14ac:dyDescent="0.15">
      <c r="A9" t="s">
        <v>4</v>
      </c>
      <c r="B9" s="1">
        <v>421812</v>
      </c>
      <c r="C9" s="1">
        <v>242713.60000000001</v>
      </c>
      <c r="D9" s="1">
        <v>238591.4</v>
      </c>
      <c r="E9" s="1">
        <v>201817.8</v>
      </c>
      <c r="F9" s="1">
        <v>26021</v>
      </c>
      <c r="G9" s="1">
        <v>59749.4</v>
      </c>
      <c r="H9" s="1">
        <v>-2723.4</v>
      </c>
      <c r="I9" s="1">
        <v>71541.399999999994</v>
      </c>
      <c r="J9" s="1">
        <v>45332.2</v>
      </c>
      <c r="K9">
        <v>785.3</v>
      </c>
      <c r="L9" s="1">
        <v>-9661</v>
      </c>
      <c r="M9" s="1">
        <v>34107.300000000003</v>
      </c>
      <c r="N9" s="1">
        <v>43768.3</v>
      </c>
      <c r="O9" s="1">
        <v>-11946.4</v>
      </c>
      <c r="Q9" s="1">
        <v>19240.2</v>
      </c>
      <c r="R9" s="1">
        <v>441052.2</v>
      </c>
      <c r="S9" s="1">
        <v>3772.1</v>
      </c>
      <c r="T9" s="1">
        <v>14181.9</v>
      </c>
      <c r="U9" s="1">
        <v>10409.700000000001</v>
      </c>
      <c r="V9" s="1">
        <v>444824.4</v>
      </c>
      <c r="X9" s="1">
        <v>440613.8</v>
      </c>
      <c r="Y9" s="1">
        <v>324566.3</v>
      </c>
      <c r="Z9" s="1">
        <v>116378.4</v>
      </c>
      <c r="AB9" s="1">
        <v>127933.7</v>
      </c>
      <c r="AD9" s="1">
        <v>423523.2</v>
      </c>
    </row>
    <row r="10" spans="1:30" x14ac:dyDescent="0.15">
      <c r="A10" t="s">
        <v>3</v>
      </c>
      <c r="B10" s="1">
        <v>428451.1</v>
      </c>
      <c r="C10" s="1">
        <v>246283.7</v>
      </c>
      <c r="D10" s="1">
        <v>242143.6</v>
      </c>
      <c r="E10" s="1">
        <v>205098.4</v>
      </c>
      <c r="F10" s="1">
        <v>28366.1</v>
      </c>
      <c r="G10" s="1">
        <v>59661</v>
      </c>
      <c r="H10">
        <v>-64.099999999999994</v>
      </c>
      <c r="I10" s="1">
        <v>72019.3</v>
      </c>
      <c r="J10" s="1">
        <v>43681.3</v>
      </c>
      <c r="K10">
        <v>975.1</v>
      </c>
      <c r="L10" s="1">
        <v>-10343.700000000001</v>
      </c>
      <c r="M10" s="1">
        <v>34735.599999999999</v>
      </c>
      <c r="N10" s="1">
        <v>45079.3</v>
      </c>
      <c r="O10" s="1">
        <v>-12127.6</v>
      </c>
      <c r="Q10" s="1">
        <v>18744.3</v>
      </c>
      <c r="R10" s="1">
        <v>447195.5</v>
      </c>
      <c r="S10" s="1">
        <v>3777.1</v>
      </c>
      <c r="T10" s="1">
        <v>14485.7</v>
      </c>
      <c r="U10" s="1">
        <v>10708.5</v>
      </c>
      <c r="V10" s="1">
        <v>450972.6</v>
      </c>
      <c r="X10" s="1">
        <v>447892.9</v>
      </c>
      <c r="Y10" s="1">
        <v>332705.90000000002</v>
      </c>
      <c r="Z10" s="1">
        <v>115350.2</v>
      </c>
      <c r="AB10" s="1">
        <v>128379.6</v>
      </c>
      <c r="AD10" s="1">
        <v>427516.2</v>
      </c>
    </row>
    <row r="11" spans="1:30" x14ac:dyDescent="0.15">
      <c r="A11" t="s">
        <v>2</v>
      </c>
      <c r="B11" s="1">
        <v>426034.4</v>
      </c>
      <c r="C11" s="1">
        <v>245497.60000000001</v>
      </c>
      <c r="D11" s="1">
        <v>241315.1</v>
      </c>
      <c r="E11" s="1">
        <v>204118.9</v>
      </c>
      <c r="F11" s="1">
        <v>27078.9</v>
      </c>
      <c r="G11" s="1">
        <v>60824.5</v>
      </c>
      <c r="H11" s="1">
        <v>-1409.1</v>
      </c>
      <c r="I11" s="1">
        <v>72159.5</v>
      </c>
      <c r="J11" s="1">
        <v>43010.2</v>
      </c>
      <c r="K11" s="1">
        <v>1015.2</v>
      </c>
      <c r="L11" s="1">
        <v>-10601</v>
      </c>
      <c r="M11" s="1">
        <v>34897.699999999997</v>
      </c>
      <c r="N11" s="1">
        <v>45498.7</v>
      </c>
      <c r="O11" s="1">
        <v>-11541.4</v>
      </c>
      <c r="Q11" s="1">
        <v>19081.3</v>
      </c>
      <c r="R11" s="1">
        <v>445115.7</v>
      </c>
      <c r="S11" s="1">
        <v>3832</v>
      </c>
      <c r="T11" s="1">
        <v>14981.6</v>
      </c>
      <c r="U11" s="1">
        <v>11149.6</v>
      </c>
      <c r="V11" s="1">
        <v>448947.7</v>
      </c>
      <c r="X11" s="1">
        <v>445432.6</v>
      </c>
      <c r="Y11" s="1">
        <v>330748.3</v>
      </c>
      <c r="Z11" s="1">
        <v>114855.6</v>
      </c>
      <c r="AB11" s="1">
        <v>127926.39999999999</v>
      </c>
      <c r="AD11" s="1">
        <v>426358.9</v>
      </c>
    </row>
    <row r="12" spans="1:30" x14ac:dyDescent="0.15">
      <c r="A12" t="s">
        <v>21</v>
      </c>
      <c r="B12" s="1">
        <v>430299.9</v>
      </c>
      <c r="C12" s="1">
        <v>247086.9</v>
      </c>
      <c r="D12" s="1">
        <v>242841.8</v>
      </c>
      <c r="E12" s="1">
        <v>205439.5</v>
      </c>
      <c r="F12" s="1">
        <v>26096.3</v>
      </c>
      <c r="G12" s="1">
        <v>62462.5</v>
      </c>
      <c r="H12" s="1">
        <v>2273</v>
      </c>
      <c r="I12" s="1">
        <v>73635.7</v>
      </c>
      <c r="J12" s="1">
        <v>41094.9</v>
      </c>
      <c r="K12">
        <v>-90.3</v>
      </c>
      <c r="L12" s="1">
        <v>-11786.9</v>
      </c>
      <c r="M12" s="1">
        <v>35325.1</v>
      </c>
      <c r="N12" s="1">
        <v>47112</v>
      </c>
      <c r="O12" s="1">
        <v>-10472.200000000001</v>
      </c>
      <c r="Q12" s="1">
        <v>19550.7</v>
      </c>
      <c r="R12" s="1">
        <v>449850.6</v>
      </c>
      <c r="S12" s="1">
        <v>3839.3</v>
      </c>
      <c r="T12" s="1">
        <v>15260.4</v>
      </c>
      <c r="U12" s="1">
        <v>11421.2</v>
      </c>
      <c r="V12" s="1">
        <v>453689.8</v>
      </c>
      <c r="X12" s="1">
        <v>450642.2</v>
      </c>
      <c r="Y12" s="1">
        <v>336940.3</v>
      </c>
      <c r="Z12" s="1">
        <v>113731</v>
      </c>
      <c r="AB12" s="1">
        <v>127132.7</v>
      </c>
      <c r="AD12" s="1">
        <v>427751.7</v>
      </c>
    </row>
    <row r="13" spans="1:30" x14ac:dyDescent="0.15">
      <c r="A13" t="s">
        <v>4</v>
      </c>
      <c r="B13" s="1">
        <v>435620.9</v>
      </c>
      <c r="C13" s="1">
        <v>250013</v>
      </c>
      <c r="D13" s="1">
        <v>245698.5</v>
      </c>
      <c r="E13" s="1">
        <v>208067.5</v>
      </c>
      <c r="F13" s="1">
        <v>25299.7</v>
      </c>
      <c r="G13" s="1">
        <v>64990.400000000001</v>
      </c>
      <c r="H13" s="1">
        <v>1072.5</v>
      </c>
      <c r="I13" s="1">
        <v>73962</v>
      </c>
      <c r="J13" s="1">
        <v>42827.1</v>
      </c>
      <c r="K13">
        <v>258.10000000000002</v>
      </c>
      <c r="L13" s="1">
        <v>-12579.8</v>
      </c>
      <c r="M13" s="1">
        <v>35877</v>
      </c>
      <c r="N13" s="1">
        <v>48456.7</v>
      </c>
      <c r="O13" s="1">
        <v>-10222.1</v>
      </c>
      <c r="Q13" s="1">
        <v>20303.099999999999</v>
      </c>
      <c r="R13" s="1">
        <v>455924</v>
      </c>
      <c r="S13" s="1">
        <v>3152.9</v>
      </c>
      <c r="T13" s="1">
        <v>14486.2</v>
      </c>
      <c r="U13" s="1">
        <v>11333.2</v>
      </c>
      <c r="V13" s="1">
        <v>459076.9</v>
      </c>
      <c r="X13" s="1">
        <v>456630.6</v>
      </c>
      <c r="Y13" s="1">
        <v>340718.2</v>
      </c>
      <c r="Z13" s="1">
        <v>115985.2</v>
      </c>
      <c r="AB13" s="1">
        <v>130740.4</v>
      </c>
      <c r="AD13" s="1">
        <v>434009.4</v>
      </c>
    </row>
    <row r="14" spans="1:30" x14ac:dyDescent="0.15">
      <c r="A14" t="s">
        <v>3</v>
      </c>
      <c r="B14" s="1">
        <v>440854.1</v>
      </c>
      <c r="C14" s="1">
        <v>251697.5</v>
      </c>
      <c r="D14" s="1">
        <v>247319.2</v>
      </c>
      <c r="E14" s="1">
        <v>209492.2</v>
      </c>
      <c r="F14" s="1">
        <v>24680.7</v>
      </c>
      <c r="G14" s="1">
        <v>66029.7</v>
      </c>
      <c r="H14" s="1">
        <v>2011.1</v>
      </c>
      <c r="I14" s="1">
        <v>74812.5</v>
      </c>
      <c r="J14" s="1">
        <v>46151</v>
      </c>
      <c r="K14">
        <v>183.8</v>
      </c>
      <c r="L14" s="1">
        <v>-14937.4</v>
      </c>
      <c r="M14" s="1">
        <v>36199.300000000003</v>
      </c>
      <c r="N14" s="1">
        <v>51136.7</v>
      </c>
      <c r="O14" s="1">
        <v>-9774.9</v>
      </c>
      <c r="Q14" s="1">
        <v>21210.1</v>
      </c>
      <c r="R14" s="1">
        <v>462064.2</v>
      </c>
      <c r="S14" s="1">
        <v>4542.3999999999996</v>
      </c>
      <c r="T14" s="1">
        <v>18239.900000000001</v>
      </c>
      <c r="U14" s="1">
        <v>13697.5</v>
      </c>
      <c r="V14" s="1">
        <v>466606.6</v>
      </c>
      <c r="X14" s="1">
        <v>463762.8</v>
      </c>
      <c r="Y14" s="1">
        <v>343912</v>
      </c>
      <c r="Z14" s="1">
        <v>120056</v>
      </c>
      <c r="AB14" s="1">
        <v>134317.79999999999</v>
      </c>
      <c r="AD14" s="1">
        <v>438386.4</v>
      </c>
    </row>
    <row r="15" spans="1:30" x14ac:dyDescent="0.15">
      <c r="A15" t="s">
        <v>2</v>
      </c>
      <c r="B15" s="1">
        <v>441692.5</v>
      </c>
      <c r="C15" s="1">
        <v>253348.4</v>
      </c>
      <c r="D15" s="1">
        <v>248939.2</v>
      </c>
      <c r="E15" s="1">
        <v>210902.8</v>
      </c>
      <c r="F15" s="1">
        <v>25322.1</v>
      </c>
      <c r="G15" s="1">
        <v>67046.5</v>
      </c>
      <c r="H15" s="1">
        <v>1109.4000000000001</v>
      </c>
      <c r="I15" s="1">
        <v>74947.100000000006</v>
      </c>
      <c r="J15" s="1">
        <v>46285.3</v>
      </c>
      <c r="K15">
        <v>265.2</v>
      </c>
      <c r="L15" s="1">
        <v>-17456.099999999999</v>
      </c>
      <c r="M15" s="1">
        <v>36105</v>
      </c>
      <c r="N15" s="1">
        <v>53561.1</v>
      </c>
      <c r="O15" s="1">
        <v>-9175.4</v>
      </c>
      <c r="Q15" s="1">
        <v>21854</v>
      </c>
      <c r="R15" s="1">
        <v>463546.5</v>
      </c>
      <c r="S15" s="1">
        <v>4849</v>
      </c>
      <c r="T15" s="1">
        <v>18842.3</v>
      </c>
      <c r="U15" s="1">
        <v>13993.4</v>
      </c>
      <c r="V15" s="1">
        <v>468395.4</v>
      </c>
      <c r="X15" s="1">
        <v>466518.9</v>
      </c>
      <c r="Y15" s="1">
        <v>346329.9</v>
      </c>
      <c r="Z15" s="1">
        <v>120368.7</v>
      </c>
      <c r="AB15" s="1">
        <v>136093.70000000001</v>
      </c>
      <c r="AD15" s="1">
        <v>440034.6</v>
      </c>
    </row>
    <row r="16" spans="1:30" x14ac:dyDescent="0.15">
      <c r="A16" t="s">
        <v>20</v>
      </c>
      <c r="B16" s="1">
        <v>446782.3</v>
      </c>
      <c r="C16" s="1">
        <v>254442.5</v>
      </c>
      <c r="D16" s="1">
        <v>250030.3</v>
      </c>
      <c r="E16" s="1">
        <v>211792.2</v>
      </c>
      <c r="F16" s="1">
        <v>26364</v>
      </c>
      <c r="G16" s="1">
        <v>66541.2</v>
      </c>
      <c r="H16" s="1">
        <v>1852.5</v>
      </c>
      <c r="I16" s="1">
        <v>75536</v>
      </c>
      <c r="J16" s="1">
        <v>48665.5</v>
      </c>
      <c r="K16">
        <v>719.1</v>
      </c>
      <c r="L16" s="1">
        <v>-17623</v>
      </c>
      <c r="M16" s="1">
        <v>36675.800000000003</v>
      </c>
      <c r="N16" s="1">
        <v>54298.8</v>
      </c>
      <c r="O16" s="1">
        <v>-9715.5</v>
      </c>
      <c r="Q16" s="1">
        <v>21323.9</v>
      </c>
      <c r="R16" s="1">
        <v>468106.3</v>
      </c>
      <c r="S16" s="1">
        <v>5268.4</v>
      </c>
      <c r="T16" s="1">
        <v>11617.8</v>
      </c>
      <c r="U16" s="1">
        <v>6349.4</v>
      </c>
      <c r="V16" s="1">
        <v>473374.6</v>
      </c>
      <c r="X16" s="1">
        <v>471790.1</v>
      </c>
      <c r="Y16" s="1">
        <v>348503.5</v>
      </c>
      <c r="Z16" s="1">
        <v>123556.9</v>
      </c>
      <c r="AB16" s="1">
        <v>138603.29999999999</v>
      </c>
      <c r="AD16" s="1">
        <v>444164.6</v>
      </c>
    </row>
    <row r="17" spans="1:30" x14ac:dyDescent="0.15">
      <c r="A17" t="s">
        <v>4</v>
      </c>
      <c r="B17" s="1">
        <v>450410.1</v>
      </c>
      <c r="C17" s="1">
        <v>255478.6</v>
      </c>
      <c r="D17" s="1">
        <v>251053.7</v>
      </c>
      <c r="E17" s="1">
        <v>212602.3</v>
      </c>
      <c r="F17" s="1">
        <v>27716.5</v>
      </c>
      <c r="G17" s="1">
        <v>68710.2</v>
      </c>
      <c r="H17" s="1">
        <v>3032.4</v>
      </c>
      <c r="I17" s="1">
        <v>75584.3</v>
      </c>
      <c r="J17" s="1">
        <v>48045.8</v>
      </c>
      <c r="K17">
        <v>238.5</v>
      </c>
      <c r="L17" s="1">
        <v>-19275.3</v>
      </c>
      <c r="M17" s="1">
        <v>36655.300000000003</v>
      </c>
      <c r="N17" s="1">
        <v>55930.7</v>
      </c>
      <c r="O17" s="1">
        <v>-9120.9</v>
      </c>
      <c r="Q17" s="1">
        <v>20552.5</v>
      </c>
      <c r="R17" s="1">
        <v>470962.6</v>
      </c>
      <c r="S17" s="1">
        <v>5945.4</v>
      </c>
      <c r="T17" s="1">
        <v>11799.7</v>
      </c>
      <c r="U17" s="1">
        <v>5854.3</v>
      </c>
      <c r="V17" s="1">
        <v>476908</v>
      </c>
      <c r="X17" s="1">
        <v>476832.9</v>
      </c>
      <c r="Y17" s="1">
        <v>354294.6</v>
      </c>
      <c r="Z17" s="1">
        <v>122698.5</v>
      </c>
      <c r="AB17" s="1">
        <v>141556.4</v>
      </c>
      <c r="AD17" s="1">
        <v>446943.1</v>
      </c>
    </row>
    <row r="18" spans="1:30" x14ac:dyDescent="0.15">
      <c r="A18" t="s">
        <v>3</v>
      </c>
      <c r="B18" s="1">
        <v>450363.8</v>
      </c>
      <c r="C18" s="1">
        <v>255355.3</v>
      </c>
      <c r="D18" s="1">
        <v>250902.8</v>
      </c>
      <c r="E18" s="1">
        <v>212249</v>
      </c>
      <c r="F18" s="1">
        <v>28849.1</v>
      </c>
      <c r="G18" s="1">
        <v>69800.7</v>
      </c>
      <c r="H18" s="1">
        <v>1242.5999999999999</v>
      </c>
      <c r="I18" s="1">
        <v>75960.2</v>
      </c>
      <c r="J18" s="1">
        <v>45867</v>
      </c>
      <c r="K18">
        <v>270.3</v>
      </c>
      <c r="L18" s="1">
        <v>-18130.7</v>
      </c>
      <c r="M18" s="1">
        <v>37695.599999999999</v>
      </c>
      <c r="N18" s="1">
        <v>55826.400000000001</v>
      </c>
      <c r="O18" s="1">
        <v>-8850.6</v>
      </c>
      <c r="Q18" s="1">
        <v>19692.7</v>
      </c>
      <c r="R18" s="1">
        <v>470056.5</v>
      </c>
      <c r="S18" s="1">
        <v>5666.3</v>
      </c>
      <c r="T18" s="1">
        <v>11318.6</v>
      </c>
      <c r="U18" s="1">
        <v>5652.2</v>
      </c>
      <c r="V18" s="1">
        <v>475722.8</v>
      </c>
      <c r="X18" s="1">
        <v>475490.7</v>
      </c>
      <c r="Y18" s="1">
        <v>354616.9</v>
      </c>
      <c r="Z18" s="1">
        <v>120963.6</v>
      </c>
      <c r="AB18" s="1">
        <v>141748.29999999999</v>
      </c>
      <c r="AD18" s="1">
        <v>448565.9</v>
      </c>
    </row>
    <row r="19" spans="1:30" x14ac:dyDescent="0.15">
      <c r="A19" t="s">
        <v>2</v>
      </c>
      <c r="B19" s="1">
        <v>455846.1</v>
      </c>
      <c r="C19" s="1">
        <v>258015.5</v>
      </c>
      <c r="D19" s="1">
        <v>253565.5</v>
      </c>
      <c r="E19" s="1">
        <v>214657.3</v>
      </c>
      <c r="F19" s="1">
        <v>29508.1</v>
      </c>
      <c r="G19" s="1">
        <v>69858.5</v>
      </c>
      <c r="H19" s="1">
        <v>2258.5</v>
      </c>
      <c r="I19" s="1">
        <v>77059.8</v>
      </c>
      <c r="J19" s="1">
        <v>44753.4</v>
      </c>
      <c r="K19">
        <v>315.5</v>
      </c>
      <c r="L19" s="1">
        <v>-17098.8</v>
      </c>
      <c r="M19" s="1">
        <v>39316.9</v>
      </c>
      <c r="N19" s="1">
        <v>56415.7</v>
      </c>
      <c r="O19" s="1">
        <v>-8824.2999999999993</v>
      </c>
      <c r="Q19" s="1">
        <v>19231.7</v>
      </c>
      <c r="R19" s="1">
        <v>475077.8</v>
      </c>
      <c r="S19" s="1">
        <v>5757.6</v>
      </c>
      <c r="T19" s="1">
        <v>11476.4</v>
      </c>
      <c r="U19" s="1">
        <v>5718.8</v>
      </c>
      <c r="V19" s="1">
        <v>480835.4</v>
      </c>
      <c r="X19" s="1">
        <v>479855</v>
      </c>
      <c r="Y19" s="1">
        <v>358888.3</v>
      </c>
      <c r="Z19" s="1">
        <v>121006.6</v>
      </c>
      <c r="AB19" s="1">
        <v>141379.5</v>
      </c>
      <c r="AD19" s="1">
        <v>453059.2</v>
      </c>
    </row>
    <row r="20" spans="1:30" x14ac:dyDescent="0.15">
      <c r="A20" t="s">
        <v>19</v>
      </c>
      <c r="B20" s="1">
        <v>458099.3</v>
      </c>
      <c r="C20" s="1">
        <v>263127.7</v>
      </c>
      <c r="D20" s="1">
        <v>258708.8</v>
      </c>
      <c r="E20" s="1">
        <v>219525.3</v>
      </c>
      <c r="F20" s="1">
        <v>28339.7</v>
      </c>
      <c r="G20" s="1">
        <v>70584.800000000003</v>
      </c>
      <c r="H20">
        <v>-281.10000000000002</v>
      </c>
      <c r="I20" s="1">
        <v>76988.5</v>
      </c>
      <c r="J20" s="1">
        <v>43952.6</v>
      </c>
      <c r="K20">
        <v>144</v>
      </c>
      <c r="L20" s="1">
        <v>-16497.599999999999</v>
      </c>
      <c r="M20" s="1">
        <v>40541.199999999997</v>
      </c>
      <c r="N20" s="1">
        <v>57038.8</v>
      </c>
      <c r="O20" s="1">
        <v>-8259.4</v>
      </c>
      <c r="Q20" s="1">
        <v>18776.2</v>
      </c>
      <c r="R20" s="1">
        <v>476875.5</v>
      </c>
      <c r="S20" s="1">
        <v>6286.4</v>
      </c>
      <c r="T20" s="1">
        <v>12190.5</v>
      </c>
      <c r="U20" s="1">
        <v>5904.1</v>
      </c>
      <c r="V20" s="1">
        <v>483161.9</v>
      </c>
      <c r="X20" s="1">
        <v>481246.8</v>
      </c>
      <c r="Y20" s="1">
        <v>361177.3</v>
      </c>
      <c r="Z20" s="1">
        <v>120058.7</v>
      </c>
      <c r="AB20" s="1">
        <v>140404.6</v>
      </c>
      <c r="AD20" s="1">
        <v>457781.3</v>
      </c>
    </row>
    <row r="21" spans="1:30" x14ac:dyDescent="0.15">
      <c r="A21" t="s">
        <v>4</v>
      </c>
      <c r="B21" s="1">
        <v>452932.3</v>
      </c>
      <c r="C21" s="1">
        <v>254351.7</v>
      </c>
      <c r="D21" s="1">
        <v>250023.9</v>
      </c>
      <c r="E21" s="1">
        <v>210806.7</v>
      </c>
      <c r="F21" s="1">
        <v>25315.4</v>
      </c>
      <c r="G21" s="1">
        <v>70885.100000000006</v>
      </c>
      <c r="H21" s="1">
        <v>2337.8000000000002</v>
      </c>
      <c r="I21" s="1">
        <v>77124.899999999994</v>
      </c>
      <c r="J21" s="1">
        <v>44013.3</v>
      </c>
      <c r="K21">
        <v>43.5</v>
      </c>
      <c r="L21" s="1">
        <v>-13673.7</v>
      </c>
      <c r="M21" s="1">
        <v>42268.7</v>
      </c>
      <c r="N21" s="1">
        <v>55942.400000000001</v>
      </c>
      <c r="O21" s="1">
        <v>-7465.7</v>
      </c>
      <c r="Q21" s="1">
        <v>19067.900000000001</v>
      </c>
      <c r="R21" s="1">
        <v>472000.3</v>
      </c>
      <c r="S21" s="1">
        <v>6347.8</v>
      </c>
      <c r="T21" s="1">
        <v>12168.8</v>
      </c>
      <c r="U21" s="1">
        <v>5820.9</v>
      </c>
      <c r="V21" s="1">
        <v>478348.1</v>
      </c>
      <c r="X21" s="1">
        <v>472823.2</v>
      </c>
      <c r="Y21" s="1">
        <v>352718.7</v>
      </c>
      <c r="Z21" s="1">
        <v>120197.1</v>
      </c>
      <c r="AB21" s="1">
        <v>138115.1</v>
      </c>
      <c r="AD21" s="1">
        <v>450232.7</v>
      </c>
    </row>
    <row r="22" spans="1:30" x14ac:dyDescent="0.15">
      <c r="A22" t="s">
        <v>3</v>
      </c>
      <c r="B22" s="1">
        <v>455447.5</v>
      </c>
      <c r="C22" s="1">
        <v>256292.8</v>
      </c>
      <c r="D22" s="1">
        <v>252041</v>
      </c>
      <c r="E22" s="1">
        <v>212630.2</v>
      </c>
      <c r="F22" s="1">
        <v>23554.3</v>
      </c>
      <c r="G22" s="1">
        <v>71310.399999999994</v>
      </c>
      <c r="H22" s="1">
        <v>4490.8999999999996</v>
      </c>
      <c r="I22" s="1">
        <v>77006.2</v>
      </c>
      <c r="J22" s="1">
        <v>44411.8</v>
      </c>
      <c r="K22">
        <v>175.8</v>
      </c>
      <c r="L22" s="1">
        <v>-14110.3</v>
      </c>
      <c r="M22" s="1">
        <v>41622.5</v>
      </c>
      <c r="N22" s="1">
        <v>55732.800000000003</v>
      </c>
      <c r="O22" s="1">
        <v>-7684.5</v>
      </c>
      <c r="Q22" s="1">
        <v>19173.900000000001</v>
      </c>
      <c r="R22" s="1">
        <v>474621.4</v>
      </c>
      <c r="S22" s="1">
        <v>5478.6</v>
      </c>
      <c r="T22" s="1">
        <v>11472.7</v>
      </c>
      <c r="U22" s="1">
        <v>5994.1</v>
      </c>
      <c r="V22" s="1">
        <v>480100</v>
      </c>
      <c r="X22" s="1">
        <v>476088</v>
      </c>
      <c r="Y22" s="1">
        <v>355610.4</v>
      </c>
      <c r="Z22" s="1">
        <v>120552.3</v>
      </c>
      <c r="AB22" s="1">
        <v>137372.5</v>
      </c>
      <c r="AD22" s="1">
        <v>450660.1</v>
      </c>
    </row>
    <row r="23" spans="1:30" x14ac:dyDescent="0.15">
      <c r="A23" t="s">
        <v>2</v>
      </c>
      <c r="B23" s="1">
        <v>456567.5</v>
      </c>
      <c r="C23" s="1">
        <v>256527.8</v>
      </c>
      <c r="D23" s="1">
        <v>252188.3</v>
      </c>
      <c r="E23" s="1">
        <v>212616.1</v>
      </c>
      <c r="F23" s="1">
        <v>22486</v>
      </c>
      <c r="G23" s="1">
        <v>73147.3</v>
      </c>
      <c r="H23" s="1">
        <v>3726.1</v>
      </c>
      <c r="I23" s="1">
        <v>77437.2</v>
      </c>
      <c r="J23" s="1">
        <v>42213.1</v>
      </c>
      <c r="K23">
        <v>556.5</v>
      </c>
      <c r="L23" s="1">
        <v>-11985.6</v>
      </c>
      <c r="M23" s="1">
        <v>42584.6</v>
      </c>
      <c r="N23" s="1">
        <v>54570.2</v>
      </c>
      <c r="O23" s="1">
        <v>-7540.9</v>
      </c>
      <c r="Q23" s="1">
        <v>19763.5</v>
      </c>
      <c r="R23" s="1">
        <v>476331</v>
      </c>
      <c r="S23" s="1">
        <v>6659.9</v>
      </c>
      <c r="T23" s="1">
        <v>13051.1</v>
      </c>
      <c r="U23" s="1">
        <v>6391.1</v>
      </c>
      <c r="V23" s="1">
        <v>482991</v>
      </c>
      <c r="X23" s="1">
        <v>475190.7</v>
      </c>
      <c r="Y23" s="1">
        <v>356117.5</v>
      </c>
      <c r="Z23" s="1">
        <v>119093.5</v>
      </c>
      <c r="AB23" s="1">
        <v>136384.20000000001</v>
      </c>
      <c r="AD23" s="1">
        <v>452278.2</v>
      </c>
    </row>
    <row r="24" spans="1:30" x14ac:dyDescent="0.15">
      <c r="A24" t="s">
        <v>18</v>
      </c>
      <c r="B24" s="1">
        <v>450161.6</v>
      </c>
      <c r="C24" s="1">
        <v>255129.4</v>
      </c>
      <c r="D24" s="1">
        <v>250539.6</v>
      </c>
      <c r="E24" s="1">
        <v>210828</v>
      </c>
      <c r="F24" s="1">
        <v>22398.1</v>
      </c>
      <c r="G24" s="1">
        <v>71908.800000000003</v>
      </c>
      <c r="H24" s="1">
        <v>3350.6</v>
      </c>
      <c r="I24" s="1">
        <v>77285</v>
      </c>
      <c r="J24" s="1">
        <v>39803.199999999997</v>
      </c>
      <c r="K24">
        <v>287.60000000000002</v>
      </c>
      <c r="L24" s="1">
        <v>-12677.1</v>
      </c>
      <c r="M24" s="1">
        <v>41493.699999999997</v>
      </c>
      <c r="N24" s="1">
        <v>54170.8</v>
      </c>
      <c r="O24" s="1">
        <v>-7324.1</v>
      </c>
      <c r="Q24" s="1">
        <v>20472.900000000001</v>
      </c>
      <c r="R24" s="1">
        <v>470634.5</v>
      </c>
      <c r="S24" s="1">
        <v>6268.3</v>
      </c>
      <c r="T24" s="1">
        <v>12300.2</v>
      </c>
      <c r="U24" s="1">
        <v>6031.9</v>
      </c>
      <c r="V24" s="1">
        <v>476902.8</v>
      </c>
      <c r="X24" s="1">
        <v>469395.5</v>
      </c>
      <c r="Y24" s="1">
        <v>352930.8</v>
      </c>
      <c r="Z24" s="1">
        <v>116432.3</v>
      </c>
      <c r="AB24" s="1">
        <v>132764.4</v>
      </c>
      <c r="AD24" s="1">
        <v>446386.8</v>
      </c>
    </row>
    <row r="25" spans="1:30" x14ac:dyDescent="0.15">
      <c r="A25" t="s">
        <v>4</v>
      </c>
      <c r="B25" s="1">
        <v>448272.2</v>
      </c>
      <c r="C25" s="1">
        <v>254812.2</v>
      </c>
      <c r="D25" s="1">
        <v>249940.1</v>
      </c>
      <c r="E25" s="1">
        <v>210080.6</v>
      </c>
      <c r="F25" s="1">
        <v>21902.6</v>
      </c>
      <c r="G25" s="1">
        <v>71306.100000000006</v>
      </c>
      <c r="H25" s="1">
        <v>1500.7</v>
      </c>
      <c r="I25" s="1">
        <v>77939.199999999997</v>
      </c>
      <c r="J25" s="1">
        <v>39415.800000000003</v>
      </c>
      <c r="K25">
        <v>222</v>
      </c>
      <c r="L25" s="1">
        <v>-11055.9</v>
      </c>
      <c r="M25" s="1">
        <v>40698.1</v>
      </c>
      <c r="N25" s="1">
        <v>51754</v>
      </c>
      <c r="O25" s="1">
        <v>-7770.6</v>
      </c>
      <c r="Q25" s="1">
        <v>20138.599999999999</v>
      </c>
      <c r="R25" s="1">
        <v>468410.8</v>
      </c>
      <c r="S25" s="1">
        <v>5293.4</v>
      </c>
      <c r="T25" s="1">
        <v>11561.9</v>
      </c>
      <c r="U25" s="1">
        <v>6268.5</v>
      </c>
      <c r="V25" s="1">
        <v>473704.2</v>
      </c>
      <c r="X25" s="1">
        <v>466375.4</v>
      </c>
      <c r="Y25" s="1">
        <v>349713.7</v>
      </c>
      <c r="Z25" s="1">
        <v>116670.39999999999</v>
      </c>
      <c r="AB25" s="1">
        <v>131312.5</v>
      </c>
      <c r="AD25" s="1">
        <v>446248.2</v>
      </c>
    </row>
    <row r="26" spans="1:30" x14ac:dyDescent="0.15">
      <c r="A26" t="s">
        <v>3</v>
      </c>
      <c r="B26" s="1">
        <v>449106.4</v>
      </c>
      <c r="C26" s="1">
        <v>256654</v>
      </c>
      <c r="D26" s="1">
        <v>251569.5</v>
      </c>
      <c r="E26" s="1">
        <v>211514.7</v>
      </c>
      <c r="F26" s="1">
        <v>21301.4</v>
      </c>
      <c r="G26" s="1">
        <v>70767.5</v>
      </c>
      <c r="H26">
        <v>-275.7</v>
      </c>
      <c r="I26" s="1">
        <v>78307.7</v>
      </c>
      <c r="J26" s="1">
        <v>41252.300000000003</v>
      </c>
      <c r="K26">
        <v>-110.2</v>
      </c>
      <c r="L26" s="1">
        <v>-11037.1</v>
      </c>
      <c r="M26" s="1">
        <v>40771.800000000003</v>
      </c>
      <c r="N26" s="1">
        <v>51808.9</v>
      </c>
      <c r="O26" s="1">
        <v>-7753.6</v>
      </c>
      <c r="Q26" s="1">
        <v>19800.3</v>
      </c>
      <c r="R26" s="1">
        <v>468906.7</v>
      </c>
      <c r="S26" s="1">
        <v>6031.2</v>
      </c>
      <c r="T26" s="1">
        <v>11703.5</v>
      </c>
      <c r="U26" s="1">
        <v>5672.3</v>
      </c>
      <c r="V26" s="1">
        <v>474937.9</v>
      </c>
      <c r="X26" s="1">
        <v>467211.7</v>
      </c>
      <c r="Y26" s="1">
        <v>348682.7</v>
      </c>
      <c r="Z26" s="1">
        <v>118611.2</v>
      </c>
      <c r="AB26" s="1">
        <v>131874.70000000001</v>
      </c>
      <c r="AD26" s="1">
        <v>448912.5</v>
      </c>
    </row>
    <row r="27" spans="1:30" x14ac:dyDescent="0.15">
      <c r="A27" t="s">
        <v>2</v>
      </c>
      <c r="B27" s="1">
        <v>453971.3</v>
      </c>
      <c r="C27" s="1">
        <v>257799.5</v>
      </c>
      <c r="D27" s="1">
        <v>252581.1</v>
      </c>
      <c r="E27" s="1">
        <v>212346.3</v>
      </c>
      <c r="F27" s="1">
        <v>20625.7</v>
      </c>
      <c r="G27" s="1">
        <v>68555.3</v>
      </c>
      <c r="H27" s="1">
        <v>2503.3000000000002</v>
      </c>
      <c r="I27" s="1">
        <v>78795.5</v>
      </c>
      <c r="J27" s="1">
        <v>45562</v>
      </c>
      <c r="K27">
        <v>-738.9</v>
      </c>
      <c r="L27" s="1">
        <v>-10458.9</v>
      </c>
      <c r="M27" s="1">
        <v>40053.1</v>
      </c>
      <c r="N27" s="1">
        <v>50512</v>
      </c>
      <c r="O27" s="1">
        <v>-8672.2000000000007</v>
      </c>
      <c r="Q27" s="1">
        <v>20110.599999999999</v>
      </c>
      <c r="R27" s="1">
        <v>474082</v>
      </c>
      <c r="S27" s="1">
        <v>5452.9</v>
      </c>
      <c r="T27" s="1">
        <v>9946.7000000000007</v>
      </c>
      <c r="U27" s="1">
        <v>4493.8</v>
      </c>
      <c r="V27" s="1">
        <v>479534.9</v>
      </c>
      <c r="X27" s="1">
        <v>472176.2</v>
      </c>
      <c r="Y27" s="1">
        <v>349502.7</v>
      </c>
      <c r="Z27" s="1">
        <v>122884.7</v>
      </c>
      <c r="AB27" s="1">
        <v>132862.9</v>
      </c>
      <c r="AD27" s="1">
        <v>451566</v>
      </c>
    </row>
    <row r="28" spans="1:30" x14ac:dyDescent="0.15">
      <c r="A28" t="s">
        <v>17</v>
      </c>
      <c r="B28" s="1">
        <v>447097.2</v>
      </c>
      <c r="C28" s="1">
        <v>257751.4</v>
      </c>
      <c r="D28" s="1">
        <v>252469.2</v>
      </c>
      <c r="E28" s="1">
        <v>212018</v>
      </c>
      <c r="F28" s="1">
        <v>20523.2</v>
      </c>
      <c r="G28" s="1">
        <v>66837.2</v>
      </c>
      <c r="H28" s="1">
        <v>-3422.6</v>
      </c>
      <c r="I28" s="1">
        <v>79739</v>
      </c>
      <c r="J28" s="1">
        <v>45785</v>
      </c>
      <c r="K28">
        <v>-112.1</v>
      </c>
      <c r="L28" s="1">
        <v>-11889.3</v>
      </c>
      <c r="M28" s="1">
        <v>40148.1</v>
      </c>
      <c r="N28" s="1">
        <v>52037.5</v>
      </c>
      <c r="O28" s="1">
        <v>-8114.7</v>
      </c>
      <c r="Q28" s="1">
        <v>20995.8</v>
      </c>
      <c r="R28" s="1">
        <v>468093</v>
      </c>
      <c r="S28" s="1">
        <v>4770.7</v>
      </c>
      <c r="T28" s="1">
        <v>9712.7999999999993</v>
      </c>
      <c r="U28" s="1">
        <v>4942.1000000000004</v>
      </c>
      <c r="V28" s="1">
        <v>472863.7</v>
      </c>
      <c r="X28" s="1">
        <v>466016.8</v>
      </c>
      <c r="Y28" s="1">
        <v>341947.4</v>
      </c>
      <c r="Z28" s="1">
        <v>124418</v>
      </c>
      <c r="AB28" s="1">
        <v>131149.4</v>
      </c>
      <c r="AD28" s="1">
        <v>449683.9</v>
      </c>
    </row>
    <row r="29" spans="1:30" x14ac:dyDescent="0.15">
      <c r="A29" t="s">
        <v>4</v>
      </c>
      <c r="B29" s="1">
        <v>449208.2</v>
      </c>
      <c r="C29" s="1">
        <v>258790.8</v>
      </c>
      <c r="D29" s="1">
        <v>253348</v>
      </c>
      <c r="E29" s="1">
        <v>212643.5</v>
      </c>
      <c r="F29" s="1">
        <v>21999.7</v>
      </c>
      <c r="G29" s="1">
        <v>67240</v>
      </c>
      <c r="H29" s="1">
        <v>-3700.7</v>
      </c>
      <c r="I29" s="1">
        <v>80439.5</v>
      </c>
      <c r="J29" s="1">
        <v>45025.5</v>
      </c>
      <c r="K29">
        <v>0.2</v>
      </c>
      <c r="L29" s="1">
        <v>-12513.4</v>
      </c>
      <c r="M29" s="1">
        <v>40525.4</v>
      </c>
      <c r="N29" s="1">
        <v>53038.7</v>
      </c>
      <c r="O29" s="1">
        <v>-8073.6</v>
      </c>
      <c r="Q29" s="1">
        <v>20499.8</v>
      </c>
      <c r="R29" s="1">
        <v>469708</v>
      </c>
      <c r="S29" s="1">
        <v>5884.5</v>
      </c>
      <c r="T29" s="1">
        <v>10016.799999999999</v>
      </c>
      <c r="U29" s="1">
        <v>4132.2</v>
      </c>
      <c r="V29" s="1">
        <v>475592.5</v>
      </c>
      <c r="X29" s="1">
        <v>468609.3</v>
      </c>
      <c r="Y29" s="1">
        <v>344473.7</v>
      </c>
      <c r="Z29" s="1">
        <v>124459.2</v>
      </c>
      <c r="AB29" s="1">
        <v>132196.5</v>
      </c>
      <c r="AD29" s="1">
        <v>451979.2</v>
      </c>
    </row>
    <row r="30" spans="1:30" x14ac:dyDescent="0.15">
      <c r="A30" t="s">
        <v>3</v>
      </c>
      <c r="B30" s="1">
        <v>451013.8</v>
      </c>
      <c r="C30" s="1">
        <v>259872.7</v>
      </c>
      <c r="D30" s="1">
        <v>254244.3</v>
      </c>
      <c r="E30" s="1">
        <v>213287.9</v>
      </c>
      <c r="F30" s="1">
        <v>22327.200000000001</v>
      </c>
      <c r="G30" s="1">
        <v>66943.199999999997</v>
      </c>
      <c r="H30" s="1">
        <v>-3292.6</v>
      </c>
      <c r="I30" s="1">
        <v>81329.899999999994</v>
      </c>
      <c r="J30" s="1">
        <v>43576.6</v>
      </c>
      <c r="K30">
        <v>-19.5</v>
      </c>
      <c r="L30" s="1">
        <v>-12221.7</v>
      </c>
      <c r="M30" s="1">
        <v>42205.3</v>
      </c>
      <c r="N30" s="1">
        <v>54427</v>
      </c>
      <c r="O30" s="1">
        <v>-7502.1</v>
      </c>
      <c r="Q30" s="1">
        <v>19781.099999999999</v>
      </c>
      <c r="R30" s="1">
        <v>470794.8</v>
      </c>
      <c r="S30" s="1">
        <v>6039.6</v>
      </c>
      <c r="T30" s="1">
        <v>9831.7999999999993</v>
      </c>
      <c r="U30" s="1">
        <v>3792.1</v>
      </c>
      <c r="V30" s="1">
        <v>476834.5</v>
      </c>
      <c r="X30" s="1">
        <v>469572.2</v>
      </c>
      <c r="Y30" s="1">
        <v>345910.1</v>
      </c>
      <c r="Z30" s="1">
        <v>123952.9</v>
      </c>
      <c r="AB30" s="1">
        <v>130849.3</v>
      </c>
      <c r="AD30" s="1">
        <v>453425.9</v>
      </c>
    </row>
    <row r="31" spans="1:30" x14ac:dyDescent="0.15">
      <c r="A31" t="s">
        <v>2</v>
      </c>
      <c r="B31" s="1">
        <v>451410</v>
      </c>
      <c r="C31" s="1">
        <v>260304.5</v>
      </c>
      <c r="D31" s="1">
        <v>254705.8</v>
      </c>
      <c r="E31" s="1">
        <v>213510.9</v>
      </c>
      <c r="F31" s="1">
        <v>21310.5</v>
      </c>
      <c r="G31" s="1">
        <v>67992.3</v>
      </c>
      <c r="H31" s="1">
        <v>-3368.1</v>
      </c>
      <c r="I31" s="1">
        <v>81682.5</v>
      </c>
      <c r="J31" s="1">
        <v>43407.3</v>
      </c>
      <c r="K31">
        <v>-474.6</v>
      </c>
      <c r="L31" s="1">
        <v>-12865.8</v>
      </c>
      <c r="M31" s="1">
        <v>43200.7</v>
      </c>
      <c r="N31" s="1">
        <v>56066.5</v>
      </c>
      <c r="O31" s="1">
        <v>-6578.6</v>
      </c>
      <c r="Q31" s="1">
        <v>20817.2</v>
      </c>
      <c r="R31" s="1">
        <v>472227.2</v>
      </c>
      <c r="S31" s="1">
        <v>6346</v>
      </c>
      <c r="T31" s="1">
        <v>10006.6</v>
      </c>
      <c r="U31" s="1">
        <v>3660.6</v>
      </c>
      <c r="V31" s="1">
        <v>478573.2</v>
      </c>
      <c r="X31" s="1">
        <v>470079.6</v>
      </c>
      <c r="Y31" s="1">
        <v>346482.6</v>
      </c>
      <c r="Z31" s="1">
        <v>123877</v>
      </c>
      <c r="AB31" s="1">
        <v>130909.7</v>
      </c>
      <c r="AD31" s="1">
        <v>454135.6</v>
      </c>
    </row>
    <row r="32" spans="1:30" x14ac:dyDescent="0.15">
      <c r="A32" t="s">
        <v>16</v>
      </c>
      <c r="B32" s="1">
        <v>460112.4</v>
      </c>
      <c r="C32" s="1">
        <v>262981.2</v>
      </c>
      <c r="D32" s="1">
        <v>257628.79999999999</v>
      </c>
      <c r="E32" s="1">
        <v>216160.1</v>
      </c>
      <c r="F32" s="1">
        <v>21351.1</v>
      </c>
      <c r="G32" s="1">
        <v>70538.100000000006</v>
      </c>
      <c r="H32" s="1">
        <v>-1395.3</v>
      </c>
      <c r="I32" s="1">
        <v>82781.899999999994</v>
      </c>
      <c r="J32" s="1">
        <v>41007.1</v>
      </c>
      <c r="K32">
        <v>223.5</v>
      </c>
      <c r="L32" s="1">
        <v>-10518.1</v>
      </c>
      <c r="M32" s="1">
        <v>45433.8</v>
      </c>
      <c r="N32" s="1">
        <v>55951.9</v>
      </c>
      <c r="O32" s="1">
        <v>-6857</v>
      </c>
      <c r="Q32" s="1">
        <v>19187.099999999999</v>
      </c>
      <c r="R32" s="1">
        <v>479299.5</v>
      </c>
      <c r="S32" s="1">
        <v>6036</v>
      </c>
      <c r="T32" s="1">
        <v>10372.799999999999</v>
      </c>
      <c r="U32" s="1">
        <v>4336.8</v>
      </c>
      <c r="V32" s="1">
        <v>485335.5</v>
      </c>
      <c r="X32" s="1">
        <v>476658.5</v>
      </c>
      <c r="Y32" s="1">
        <v>353692.8</v>
      </c>
      <c r="Z32" s="1">
        <v>123120.5</v>
      </c>
      <c r="AB32" s="1">
        <v>131460.70000000001</v>
      </c>
      <c r="AD32" s="1">
        <v>460698.8</v>
      </c>
    </row>
    <row r="33" spans="1:30" x14ac:dyDescent="0.15">
      <c r="A33" t="s">
        <v>4</v>
      </c>
      <c r="B33" s="1">
        <v>461079</v>
      </c>
      <c r="C33" s="1">
        <v>261747.1</v>
      </c>
      <c r="D33" s="1">
        <v>256724.6</v>
      </c>
      <c r="E33" s="1">
        <v>215030.39999999999</v>
      </c>
      <c r="F33" s="1">
        <v>21802.1</v>
      </c>
      <c r="G33" s="1">
        <v>69496</v>
      </c>
      <c r="H33" s="1">
        <v>1059.2</v>
      </c>
      <c r="I33" s="1">
        <v>83747.100000000006</v>
      </c>
      <c r="J33" s="1">
        <v>40820.300000000003</v>
      </c>
      <c r="K33">
        <v>56.6</v>
      </c>
      <c r="L33" s="1">
        <v>-11269.3</v>
      </c>
      <c r="M33" s="1">
        <v>46874</v>
      </c>
      <c r="N33" s="1">
        <v>58143.3</v>
      </c>
      <c r="O33" s="1">
        <v>-6380.1</v>
      </c>
      <c r="Q33" s="1">
        <v>19926.400000000001</v>
      </c>
      <c r="R33" s="1">
        <v>481005.4</v>
      </c>
      <c r="S33" s="1">
        <v>7350.3</v>
      </c>
      <c r="T33" s="1">
        <v>11152.5</v>
      </c>
      <c r="U33" s="1">
        <v>3802.2</v>
      </c>
      <c r="V33" s="1">
        <v>488355.6</v>
      </c>
      <c r="X33" s="1">
        <v>477666.1</v>
      </c>
      <c r="Y33" s="1">
        <v>354028.1</v>
      </c>
      <c r="Z33" s="1">
        <v>123813.4</v>
      </c>
      <c r="AB33" s="1">
        <v>130584.5</v>
      </c>
      <c r="AD33" s="1">
        <v>459593.7</v>
      </c>
    </row>
    <row r="34" spans="1:30" x14ac:dyDescent="0.15">
      <c r="A34" t="s">
        <v>3</v>
      </c>
      <c r="B34" s="1">
        <v>461242.2</v>
      </c>
      <c r="C34" s="1">
        <v>262325.2</v>
      </c>
      <c r="D34" s="1">
        <v>257546.9</v>
      </c>
      <c r="E34" s="1">
        <v>215600.4</v>
      </c>
      <c r="F34" s="1">
        <v>21284.2</v>
      </c>
      <c r="G34" s="1">
        <v>71761.899999999994</v>
      </c>
      <c r="H34" s="1">
        <v>-1000.2</v>
      </c>
      <c r="I34" s="1">
        <v>84373</v>
      </c>
      <c r="J34" s="1">
        <v>40020.5</v>
      </c>
      <c r="K34">
        <v>-61.2</v>
      </c>
      <c r="L34" s="1">
        <v>-11986.4</v>
      </c>
      <c r="M34" s="1">
        <v>47633.3</v>
      </c>
      <c r="N34" s="1">
        <v>59619.6</v>
      </c>
      <c r="O34" s="1">
        <v>-5474.8</v>
      </c>
      <c r="Q34" s="1">
        <v>19641.7</v>
      </c>
      <c r="R34" s="1">
        <v>480883.9</v>
      </c>
      <c r="S34" s="1">
        <v>7272.5</v>
      </c>
      <c r="T34" s="1">
        <v>11234.7</v>
      </c>
      <c r="U34" s="1">
        <v>3962.2</v>
      </c>
      <c r="V34" s="1">
        <v>488156.4</v>
      </c>
      <c r="X34" s="1">
        <v>478075.9</v>
      </c>
      <c r="Y34" s="1">
        <v>354632</v>
      </c>
      <c r="Z34" s="1">
        <v>123604.7</v>
      </c>
      <c r="AB34" s="1">
        <v>131794.9</v>
      </c>
      <c r="AD34" s="1">
        <v>461644.5</v>
      </c>
    </row>
    <row r="35" spans="1:30" x14ac:dyDescent="0.15">
      <c r="A35" t="s">
        <v>2</v>
      </c>
      <c r="B35" s="1">
        <v>465766.9</v>
      </c>
      <c r="C35" s="1">
        <v>265396.59999999998</v>
      </c>
      <c r="D35" s="1">
        <v>260660.3</v>
      </c>
      <c r="E35" s="1">
        <v>218426.3</v>
      </c>
      <c r="F35" s="1">
        <v>21828.3</v>
      </c>
      <c r="G35" s="1">
        <v>74290.100000000006</v>
      </c>
      <c r="H35">
        <v>225.9</v>
      </c>
      <c r="I35" s="1">
        <v>84842.4</v>
      </c>
      <c r="J35" s="1">
        <v>38754.5</v>
      </c>
      <c r="K35">
        <v>-95</v>
      </c>
      <c r="L35" s="1">
        <v>-14418.7</v>
      </c>
      <c r="M35" s="1">
        <v>47410</v>
      </c>
      <c r="N35" s="1">
        <v>61828.7</v>
      </c>
      <c r="O35" s="1">
        <v>-5057.1000000000004</v>
      </c>
      <c r="Q35" s="1">
        <v>20265.5</v>
      </c>
      <c r="R35" s="1">
        <v>486032.4</v>
      </c>
      <c r="S35" s="1">
        <v>7323.7</v>
      </c>
      <c r="T35" s="1">
        <v>11661</v>
      </c>
      <c r="U35" s="1">
        <v>4337.3</v>
      </c>
      <c r="V35" s="1">
        <v>493356.2</v>
      </c>
      <c r="X35" s="1">
        <v>484771.6</v>
      </c>
      <c r="Y35" s="1">
        <v>361971.1</v>
      </c>
      <c r="Z35" s="1">
        <v>122841.60000000001</v>
      </c>
      <c r="AB35" s="1">
        <v>133805</v>
      </c>
      <c r="AD35" s="1">
        <v>465103.7</v>
      </c>
    </row>
    <row r="36" spans="1:30" x14ac:dyDescent="0.15">
      <c r="A36" t="s">
        <v>15</v>
      </c>
      <c r="B36" s="1">
        <v>468814.2</v>
      </c>
      <c r="C36" s="1">
        <v>267021.90000000002</v>
      </c>
      <c r="D36" s="1">
        <v>262116.6</v>
      </c>
      <c r="E36" s="1">
        <v>219629.7</v>
      </c>
      <c r="F36" s="1">
        <v>21708.7</v>
      </c>
      <c r="G36" s="1">
        <v>74378.8</v>
      </c>
      <c r="H36" s="1">
        <v>1963.9</v>
      </c>
      <c r="I36" s="1">
        <v>85094.8</v>
      </c>
      <c r="J36" s="1">
        <v>40551.1</v>
      </c>
      <c r="K36">
        <v>16</v>
      </c>
      <c r="L36" s="1">
        <v>-16241.4</v>
      </c>
      <c r="M36" s="1">
        <v>45699.1</v>
      </c>
      <c r="N36" s="1">
        <v>61940.4</v>
      </c>
      <c r="O36" s="1">
        <v>-5679.6</v>
      </c>
      <c r="Q36" s="1">
        <v>20149</v>
      </c>
      <c r="R36" s="1">
        <v>488963.2</v>
      </c>
      <c r="S36" s="1">
        <v>7551.6</v>
      </c>
      <c r="T36" s="1">
        <v>11984.7</v>
      </c>
      <c r="U36" s="1">
        <v>4433.1000000000004</v>
      </c>
      <c r="V36" s="1">
        <v>496514.8</v>
      </c>
      <c r="X36" s="1">
        <v>489971</v>
      </c>
      <c r="Y36" s="1">
        <v>365161.8</v>
      </c>
      <c r="Z36" s="1">
        <v>124890</v>
      </c>
      <c r="AB36" s="1">
        <v>135431.79999999999</v>
      </c>
      <c r="AD36" s="1">
        <v>466549.2</v>
      </c>
    </row>
    <row r="37" spans="1:30" x14ac:dyDescent="0.15">
      <c r="A37" t="s">
        <v>4</v>
      </c>
      <c r="B37" s="1">
        <v>466002.2</v>
      </c>
      <c r="C37" s="1">
        <v>268956</v>
      </c>
      <c r="D37" s="1">
        <v>263834.90000000002</v>
      </c>
      <c r="E37" s="1">
        <v>221104.8</v>
      </c>
      <c r="F37" s="1">
        <v>20327.599999999999</v>
      </c>
      <c r="G37" s="1">
        <v>72304.399999999994</v>
      </c>
      <c r="H37" s="1">
        <v>2127.1999999999998</v>
      </c>
      <c r="I37" s="1">
        <v>86682.8</v>
      </c>
      <c r="J37" s="1">
        <v>38231.199999999997</v>
      </c>
      <c r="K37">
        <v>-259.8</v>
      </c>
      <c r="L37" s="1">
        <v>-16501.599999999999</v>
      </c>
      <c r="M37" s="1">
        <v>43992.4</v>
      </c>
      <c r="N37" s="1">
        <v>60494.1</v>
      </c>
      <c r="O37" s="1">
        <v>-5865.4</v>
      </c>
      <c r="Q37" s="1">
        <v>18927</v>
      </c>
      <c r="R37" s="1">
        <v>484929.2</v>
      </c>
      <c r="S37" s="1">
        <v>7263</v>
      </c>
      <c r="T37" s="1">
        <v>11586.3</v>
      </c>
      <c r="U37" s="1">
        <v>4323.3999999999996</v>
      </c>
      <c r="V37" s="1">
        <v>492192.2</v>
      </c>
      <c r="X37" s="1">
        <v>487810.5</v>
      </c>
      <c r="Y37" s="1">
        <v>363802</v>
      </c>
      <c r="Z37" s="1">
        <v>124080.1</v>
      </c>
      <c r="AB37" s="1">
        <v>129859.1</v>
      </c>
      <c r="AD37" s="1">
        <v>463766</v>
      </c>
    </row>
    <row r="38" spans="1:30" x14ac:dyDescent="0.15">
      <c r="A38" t="s">
        <v>3</v>
      </c>
      <c r="B38" s="1">
        <v>460803.3</v>
      </c>
      <c r="C38" s="1">
        <v>268146.90000000002</v>
      </c>
      <c r="D38" s="1">
        <v>262902.3</v>
      </c>
      <c r="E38" s="1">
        <v>219955.6</v>
      </c>
      <c r="F38" s="1">
        <v>20184</v>
      </c>
      <c r="G38" s="1">
        <v>71151.5</v>
      </c>
      <c r="H38" s="1">
        <v>-2099.6</v>
      </c>
      <c r="I38" s="1">
        <v>87110.6</v>
      </c>
      <c r="J38" s="1">
        <v>38244.199999999997</v>
      </c>
      <c r="K38">
        <v>-308</v>
      </c>
      <c r="L38" s="1">
        <v>-15744.8</v>
      </c>
      <c r="M38" s="1">
        <v>42997.3</v>
      </c>
      <c r="N38" s="1">
        <v>58742.1</v>
      </c>
      <c r="O38" s="1">
        <v>-5881.5</v>
      </c>
      <c r="Q38" s="1">
        <v>18590.8</v>
      </c>
      <c r="R38" s="1">
        <v>479394</v>
      </c>
      <c r="S38" s="1">
        <v>7264.2</v>
      </c>
      <c r="T38" s="1">
        <v>11347</v>
      </c>
      <c r="U38" s="1">
        <v>4082.8</v>
      </c>
      <c r="V38" s="1">
        <v>486658.2</v>
      </c>
      <c r="X38" s="1">
        <v>482114.2</v>
      </c>
      <c r="Y38" s="1">
        <v>357775</v>
      </c>
      <c r="Z38" s="1">
        <v>124493.5</v>
      </c>
      <c r="AB38" s="1">
        <v>128521.60000000001</v>
      </c>
      <c r="AD38" s="1">
        <v>462330.2</v>
      </c>
    </row>
    <row r="39" spans="1:30" x14ac:dyDescent="0.15">
      <c r="A39" t="s">
        <v>2</v>
      </c>
      <c r="B39" s="1">
        <v>459882.2</v>
      </c>
      <c r="C39" s="1">
        <v>268661.7</v>
      </c>
      <c r="D39" s="1">
        <v>263398</v>
      </c>
      <c r="E39" s="1">
        <v>220224.4</v>
      </c>
      <c r="F39" s="1">
        <v>20270.599999999999</v>
      </c>
      <c r="G39" s="1">
        <v>67831.7</v>
      </c>
      <c r="H39">
        <v>-973.6</v>
      </c>
      <c r="I39" s="1">
        <v>88314.8</v>
      </c>
      <c r="J39" s="1">
        <v>37292.800000000003</v>
      </c>
      <c r="K39">
        <v>-49.4</v>
      </c>
      <c r="L39" s="1">
        <v>-14787.1</v>
      </c>
      <c r="M39" s="1">
        <v>42190.9</v>
      </c>
      <c r="N39" s="1">
        <v>56978</v>
      </c>
      <c r="O39" s="1">
        <v>-6679.4</v>
      </c>
      <c r="Q39" s="1">
        <v>19571.099999999999</v>
      </c>
      <c r="R39" s="1">
        <v>479453.3</v>
      </c>
      <c r="S39" s="1">
        <v>7730</v>
      </c>
      <c r="T39" s="1">
        <v>11358.3</v>
      </c>
      <c r="U39" s="1">
        <v>3628.3</v>
      </c>
      <c r="V39" s="1">
        <v>487183.3</v>
      </c>
      <c r="X39" s="1">
        <v>480696.2</v>
      </c>
      <c r="Y39" s="1">
        <v>355911</v>
      </c>
      <c r="Z39" s="1">
        <v>124973.5</v>
      </c>
      <c r="AB39" s="1">
        <v>124218.7</v>
      </c>
      <c r="AD39" s="1">
        <v>460254.7</v>
      </c>
    </row>
    <row r="40" spans="1:30" x14ac:dyDescent="0.15">
      <c r="A40" t="s">
        <v>14</v>
      </c>
      <c r="B40" s="1">
        <v>460196.8</v>
      </c>
      <c r="C40" s="1">
        <v>269198.2</v>
      </c>
      <c r="D40" s="1">
        <v>264020.2</v>
      </c>
      <c r="E40" s="1">
        <v>220610.9</v>
      </c>
      <c r="F40" s="1">
        <v>20058.7</v>
      </c>
      <c r="G40" s="1">
        <v>67434.600000000006</v>
      </c>
      <c r="H40" s="1">
        <v>-3087.6</v>
      </c>
      <c r="I40" s="1">
        <v>88530.8</v>
      </c>
      <c r="J40" s="1">
        <v>37718.300000000003</v>
      </c>
      <c r="K40">
        <v>-121.2</v>
      </c>
      <c r="L40" s="1">
        <v>-13429.1</v>
      </c>
      <c r="M40" s="1">
        <v>44083.4</v>
      </c>
      <c r="N40" s="1">
        <v>57512.5</v>
      </c>
      <c r="O40" s="1">
        <v>-6105.8</v>
      </c>
      <c r="Q40" s="1">
        <v>19660.900000000001</v>
      </c>
      <c r="R40" s="1">
        <v>479857.7</v>
      </c>
      <c r="S40" s="1">
        <v>7516.2</v>
      </c>
      <c r="T40" s="1">
        <v>10874.9</v>
      </c>
      <c r="U40" s="1">
        <v>3358.7</v>
      </c>
      <c r="V40" s="1">
        <v>487374</v>
      </c>
      <c r="X40" s="1">
        <v>479276.4</v>
      </c>
      <c r="Y40" s="1">
        <v>353935.6</v>
      </c>
      <c r="Z40" s="1">
        <v>125557</v>
      </c>
      <c r="AB40" s="1">
        <v>124006.5</v>
      </c>
      <c r="AD40" s="1">
        <v>462453.4</v>
      </c>
    </row>
    <row r="41" spans="1:30" x14ac:dyDescent="0.15">
      <c r="A41" t="s">
        <v>4</v>
      </c>
      <c r="B41" s="1">
        <v>463796.6</v>
      </c>
      <c r="C41" s="1">
        <v>271394</v>
      </c>
      <c r="D41" s="1">
        <v>266362.5</v>
      </c>
      <c r="E41" s="1">
        <v>222710.8</v>
      </c>
      <c r="F41" s="1">
        <v>20168.099999999999</v>
      </c>
      <c r="G41" s="1">
        <v>66485.5</v>
      </c>
      <c r="H41" s="1">
        <v>-2474.9</v>
      </c>
      <c r="I41" s="1">
        <v>88910.3</v>
      </c>
      <c r="J41" s="1">
        <v>36741.1</v>
      </c>
      <c r="K41">
        <v>-29.6</v>
      </c>
      <c r="L41" s="1">
        <v>-11896.6</v>
      </c>
      <c r="M41" s="1">
        <v>47298.2</v>
      </c>
      <c r="N41" s="1">
        <v>59194.7</v>
      </c>
      <c r="O41" s="1">
        <v>-5501.4</v>
      </c>
      <c r="Q41" s="1">
        <v>19714.099999999999</v>
      </c>
      <c r="R41" s="1">
        <v>483510.7</v>
      </c>
      <c r="S41" s="1">
        <v>6753.8</v>
      </c>
      <c r="T41" s="1">
        <v>10266.1</v>
      </c>
      <c r="U41" s="1">
        <v>3512.3</v>
      </c>
      <c r="V41" s="1">
        <v>490264.6</v>
      </c>
      <c r="X41" s="1">
        <v>480706.3</v>
      </c>
      <c r="Y41" s="1">
        <v>355807.8</v>
      </c>
      <c r="Z41" s="1">
        <v>125079.9</v>
      </c>
      <c r="AB41" s="1">
        <v>122209.5</v>
      </c>
      <c r="AD41" s="1">
        <v>465455.2</v>
      </c>
    </row>
    <row r="42" spans="1:30" x14ac:dyDescent="0.15">
      <c r="A42" t="s">
        <v>3</v>
      </c>
      <c r="B42" s="1">
        <v>465744.5</v>
      </c>
      <c r="C42" s="1">
        <v>272343.59999999998</v>
      </c>
      <c r="D42" s="1">
        <v>267413.09999999998</v>
      </c>
      <c r="E42" s="1">
        <v>223544.8</v>
      </c>
      <c r="F42" s="1">
        <v>20014.5</v>
      </c>
      <c r="G42" s="1">
        <v>67420.7</v>
      </c>
      <c r="H42" s="1">
        <v>-1643.8</v>
      </c>
      <c r="I42" s="1">
        <v>89583.7</v>
      </c>
      <c r="J42" s="1">
        <v>36614.400000000001</v>
      </c>
      <c r="K42">
        <v>-71.5</v>
      </c>
      <c r="L42" s="1">
        <v>-13381.3</v>
      </c>
      <c r="M42" s="1">
        <v>47615</v>
      </c>
      <c r="N42" s="1">
        <v>60996.2</v>
      </c>
      <c r="O42" s="1">
        <v>-5135.8999999999996</v>
      </c>
      <c r="Q42" s="1">
        <v>19809.099999999999</v>
      </c>
      <c r="R42" s="1">
        <v>485553.6</v>
      </c>
      <c r="S42" s="1">
        <v>6848.5</v>
      </c>
      <c r="T42" s="1">
        <v>10583.8</v>
      </c>
      <c r="U42" s="1">
        <v>3735.4</v>
      </c>
      <c r="V42" s="1">
        <v>492402</v>
      </c>
      <c r="X42" s="1">
        <v>483804.4</v>
      </c>
      <c r="Y42" s="1">
        <v>358356.7</v>
      </c>
      <c r="Z42" s="1">
        <v>125619.1</v>
      </c>
      <c r="AB42" s="1">
        <v>122938.5</v>
      </c>
      <c r="AD42" s="1">
        <v>466700.1</v>
      </c>
    </row>
    <row r="43" spans="1:30" x14ac:dyDescent="0.15">
      <c r="A43" t="s">
        <v>2</v>
      </c>
      <c r="B43" s="1">
        <v>467424.8</v>
      </c>
      <c r="C43" s="1">
        <v>271984.90000000002</v>
      </c>
      <c r="D43" s="1">
        <v>267026.09999999998</v>
      </c>
      <c r="E43" s="1">
        <v>222952.8</v>
      </c>
      <c r="F43" s="1">
        <v>19681.8</v>
      </c>
      <c r="G43" s="1">
        <v>67746.100000000006</v>
      </c>
      <c r="H43">
        <v>286.5</v>
      </c>
      <c r="I43" s="1">
        <v>89386.9</v>
      </c>
      <c r="J43" s="1">
        <v>36059.800000000003</v>
      </c>
      <c r="K43">
        <v>-226.4</v>
      </c>
      <c r="L43" s="1">
        <v>-12709.4</v>
      </c>
      <c r="M43" s="1">
        <v>49260.7</v>
      </c>
      <c r="N43" s="1">
        <v>61970.1</v>
      </c>
      <c r="O43" s="1">
        <v>-4785.2</v>
      </c>
      <c r="Q43" s="1">
        <v>20193.400000000001</v>
      </c>
      <c r="R43" s="1">
        <v>487618.1</v>
      </c>
      <c r="S43" s="1">
        <v>6559.5</v>
      </c>
      <c r="T43" s="1">
        <v>10192.1</v>
      </c>
      <c r="U43" s="1">
        <v>3632.6</v>
      </c>
      <c r="V43" s="1">
        <v>494177.6</v>
      </c>
      <c r="X43" s="1">
        <v>484454.5</v>
      </c>
      <c r="Y43" s="1">
        <v>359798.5</v>
      </c>
      <c r="Z43" s="1">
        <v>124792.5</v>
      </c>
      <c r="AB43" s="1">
        <v>122466.3</v>
      </c>
      <c r="AD43" s="1">
        <v>466789.5</v>
      </c>
    </row>
    <row r="44" spans="1:30" x14ac:dyDescent="0.15">
      <c r="A44" t="s">
        <v>13</v>
      </c>
      <c r="B44" s="1">
        <v>466045.7</v>
      </c>
      <c r="C44" s="1">
        <v>271730.5</v>
      </c>
      <c r="D44" s="1">
        <v>266615.59999999998</v>
      </c>
      <c r="E44" s="1">
        <v>222324.4</v>
      </c>
      <c r="F44" s="1">
        <v>19477.400000000001</v>
      </c>
      <c r="G44" s="1">
        <v>67745.399999999994</v>
      </c>
      <c r="H44">
        <v>-539</v>
      </c>
      <c r="I44" s="1">
        <v>89896.8</v>
      </c>
      <c r="J44" s="1">
        <v>34868.1</v>
      </c>
      <c r="K44">
        <v>-101.5</v>
      </c>
      <c r="L44" s="1">
        <v>-12654.7</v>
      </c>
      <c r="M44" s="1">
        <v>49896.9</v>
      </c>
      <c r="N44" s="1">
        <v>62551.7</v>
      </c>
      <c r="O44" s="1">
        <v>-4377.1000000000004</v>
      </c>
      <c r="Q44" s="1">
        <v>18814.900000000001</v>
      </c>
      <c r="R44" s="1">
        <v>484860.6</v>
      </c>
      <c r="S44" s="1">
        <v>7206.1</v>
      </c>
      <c r="T44" s="1">
        <v>10605.9</v>
      </c>
      <c r="U44" s="1">
        <v>3399.8</v>
      </c>
      <c r="V44" s="1">
        <v>492066.7</v>
      </c>
      <c r="X44" s="1">
        <v>482733.9</v>
      </c>
      <c r="Y44" s="1">
        <v>358600.8</v>
      </c>
      <c r="Z44" s="1">
        <v>124271.2</v>
      </c>
      <c r="AB44" s="1">
        <v>121171.8</v>
      </c>
      <c r="AD44" s="1">
        <v>466055.7</v>
      </c>
    </row>
    <row r="45" spans="1:30" x14ac:dyDescent="0.15">
      <c r="A45" t="s">
        <v>4</v>
      </c>
      <c r="B45" s="1">
        <v>470419.1</v>
      </c>
      <c r="C45" s="1">
        <v>272224.7</v>
      </c>
      <c r="D45" s="1">
        <v>266922</v>
      </c>
      <c r="E45" s="1">
        <v>222412.5</v>
      </c>
      <c r="F45" s="1">
        <v>19627.099999999999</v>
      </c>
      <c r="G45" s="1">
        <v>69131.899999999994</v>
      </c>
      <c r="H45">
        <v>-806.2</v>
      </c>
      <c r="I45" s="1">
        <v>90670.2</v>
      </c>
      <c r="J45" s="1">
        <v>34991</v>
      </c>
      <c r="K45">
        <v>50</v>
      </c>
      <c r="L45" s="1">
        <v>-10415.6</v>
      </c>
      <c r="M45" s="1">
        <v>50005.9</v>
      </c>
      <c r="N45" s="1">
        <v>60421.5</v>
      </c>
      <c r="O45" s="1">
        <v>-5054</v>
      </c>
      <c r="Q45" s="1">
        <v>19323.400000000001</v>
      </c>
      <c r="R45" s="1">
        <v>489742.5</v>
      </c>
      <c r="S45" s="1">
        <v>7367.6</v>
      </c>
      <c r="T45" s="1">
        <v>10578.7</v>
      </c>
      <c r="U45" s="1">
        <v>3211.1</v>
      </c>
      <c r="V45" s="1">
        <v>497110.2</v>
      </c>
      <c r="X45" s="1">
        <v>485538.7</v>
      </c>
      <c r="Y45" s="1">
        <v>360414.2</v>
      </c>
      <c r="Z45" s="1">
        <v>125275</v>
      </c>
      <c r="AB45" s="1">
        <v>122872.4</v>
      </c>
      <c r="AD45" s="1">
        <v>470566.2</v>
      </c>
    </row>
    <row r="46" spans="1:30" x14ac:dyDescent="0.15">
      <c r="A46" t="s">
        <v>3</v>
      </c>
      <c r="B46" s="1">
        <v>472405.7</v>
      </c>
      <c r="C46" s="1">
        <v>272488.7</v>
      </c>
      <c r="D46" s="1">
        <v>267053.40000000002</v>
      </c>
      <c r="E46" s="1">
        <v>222286.9</v>
      </c>
      <c r="F46" s="1">
        <v>20061.5</v>
      </c>
      <c r="G46" s="1">
        <v>67951</v>
      </c>
      <c r="H46" s="1">
        <v>1879</v>
      </c>
      <c r="I46" s="1">
        <v>91013.9</v>
      </c>
      <c r="J46" s="1">
        <v>33994.6</v>
      </c>
      <c r="K46">
        <v>-155</v>
      </c>
      <c r="L46" s="1">
        <v>-10038.200000000001</v>
      </c>
      <c r="M46" s="1">
        <v>51801.1</v>
      </c>
      <c r="N46" s="1">
        <v>61839.199999999997</v>
      </c>
      <c r="O46" s="1">
        <v>-4789.8999999999996</v>
      </c>
      <c r="Q46" s="1">
        <v>19479.8</v>
      </c>
      <c r="R46" s="1">
        <v>491885.5</v>
      </c>
      <c r="S46" s="1">
        <v>8843.7000000000007</v>
      </c>
      <c r="T46" s="1">
        <v>11981.4</v>
      </c>
      <c r="U46" s="1">
        <v>3137.8</v>
      </c>
      <c r="V46" s="1">
        <v>500729.1</v>
      </c>
      <c r="X46" s="1">
        <v>486702.6</v>
      </c>
      <c r="Y46" s="1">
        <v>362280.4</v>
      </c>
      <c r="Z46" s="1">
        <v>124543.3</v>
      </c>
      <c r="AB46" s="1">
        <v>121103.4</v>
      </c>
      <c r="AD46" s="1">
        <v>470350.8</v>
      </c>
    </row>
    <row r="47" spans="1:30" x14ac:dyDescent="0.15">
      <c r="A47" t="s">
        <v>2</v>
      </c>
      <c r="B47" s="1">
        <v>477456.1</v>
      </c>
      <c r="C47" s="1">
        <v>275976.59999999998</v>
      </c>
      <c r="D47" s="1">
        <v>270491.40000000002</v>
      </c>
      <c r="E47" s="1">
        <v>225578.3</v>
      </c>
      <c r="F47" s="1">
        <v>19658.400000000001</v>
      </c>
      <c r="G47" s="1">
        <v>71025.8</v>
      </c>
      <c r="H47">
        <v>-733.8</v>
      </c>
      <c r="I47" s="1">
        <v>91423.8</v>
      </c>
      <c r="J47" s="1">
        <v>33228.199999999997</v>
      </c>
      <c r="K47">
        <v>-539.4</v>
      </c>
      <c r="L47" s="1">
        <v>-8745.2000000000007</v>
      </c>
      <c r="M47" s="1">
        <v>54379.8</v>
      </c>
      <c r="N47" s="1">
        <v>63125</v>
      </c>
      <c r="O47" s="1">
        <v>-3838.2</v>
      </c>
      <c r="Q47" s="1">
        <v>19829.5</v>
      </c>
      <c r="R47" s="1">
        <v>497285.6</v>
      </c>
      <c r="S47" s="1">
        <v>7873.7</v>
      </c>
      <c r="T47" s="1">
        <v>10952.4</v>
      </c>
      <c r="U47" s="1">
        <v>3078.6</v>
      </c>
      <c r="V47" s="1">
        <v>505159.3</v>
      </c>
      <c r="X47" s="1">
        <v>490096.2</v>
      </c>
      <c r="Y47" s="1">
        <v>366201.4</v>
      </c>
      <c r="Z47" s="1">
        <v>123973.3</v>
      </c>
      <c r="AB47" s="1">
        <v>123237</v>
      </c>
      <c r="AD47" s="1">
        <v>477907.7</v>
      </c>
    </row>
    <row r="48" spans="1:30" x14ac:dyDescent="0.15">
      <c r="A48" t="s">
        <v>12</v>
      </c>
      <c r="B48" s="1">
        <v>481554.8</v>
      </c>
      <c r="C48" s="1">
        <v>276500.5</v>
      </c>
      <c r="D48" s="1">
        <v>271052.59999999998</v>
      </c>
      <c r="E48" s="1">
        <v>225882.1</v>
      </c>
      <c r="F48" s="1">
        <v>19752.8</v>
      </c>
      <c r="G48" s="1">
        <v>70903.199999999997</v>
      </c>
      <c r="H48" s="1">
        <v>2865.7</v>
      </c>
      <c r="I48" s="1">
        <v>91829.6</v>
      </c>
      <c r="J48" s="1">
        <v>31692.6</v>
      </c>
      <c r="K48">
        <v>-447</v>
      </c>
      <c r="L48" s="1">
        <v>-7949.5</v>
      </c>
      <c r="M48" s="1">
        <v>57059.5</v>
      </c>
      <c r="N48" s="1">
        <v>65009</v>
      </c>
      <c r="O48" s="1">
        <v>-3593.1</v>
      </c>
      <c r="Q48" s="1">
        <v>19316.400000000001</v>
      </c>
      <c r="R48" s="1">
        <v>500871.1</v>
      </c>
      <c r="S48" s="1">
        <v>8747.5</v>
      </c>
      <c r="T48" s="1">
        <v>11889</v>
      </c>
      <c r="U48" s="1">
        <v>3141.5</v>
      </c>
      <c r="V48" s="1">
        <v>509618.6</v>
      </c>
      <c r="X48" s="1">
        <v>492915.20000000001</v>
      </c>
      <c r="Y48" s="1">
        <v>369962</v>
      </c>
      <c r="Z48" s="1">
        <v>122979</v>
      </c>
      <c r="AB48" s="1">
        <v>121746</v>
      </c>
      <c r="AD48" s="1">
        <v>478797.7</v>
      </c>
    </row>
    <row r="49" spans="1:30" x14ac:dyDescent="0.15">
      <c r="A49" t="s">
        <v>4</v>
      </c>
      <c r="B49" s="1">
        <v>481206.8</v>
      </c>
      <c r="C49" s="1">
        <v>276543.3</v>
      </c>
      <c r="D49" s="1">
        <v>271151.2</v>
      </c>
      <c r="E49" s="1">
        <v>225837.9</v>
      </c>
      <c r="F49" s="1">
        <v>20181.099999999999</v>
      </c>
      <c r="G49" s="1">
        <v>70748.7</v>
      </c>
      <c r="H49" s="1">
        <v>1072.5</v>
      </c>
      <c r="I49" s="1">
        <v>91565.7</v>
      </c>
      <c r="J49" s="1">
        <v>31486.5</v>
      </c>
      <c r="K49">
        <v>-62.8</v>
      </c>
      <c r="L49" s="1">
        <v>-7153.8</v>
      </c>
      <c r="M49" s="1">
        <v>58901.5</v>
      </c>
      <c r="N49" s="1">
        <v>66055.3</v>
      </c>
      <c r="O49" s="1">
        <v>-3174.4</v>
      </c>
      <c r="Q49" s="1">
        <v>18364.900000000001</v>
      </c>
      <c r="R49" s="1">
        <v>499571.7</v>
      </c>
      <c r="S49" s="1">
        <v>9477.9</v>
      </c>
      <c r="T49" s="1">
        <v>12767.5</v>
      </c>
      <c r="U49" s="1">
        <v>3289.6</v>
      </c>
      <c r="V49" s="1">
        <v>509049.59999999998</v>
      </c>
      <c r="X49" s="1">
        <v>491344</v>
      </c>
      <c r="Y49" s="1">
        <v>368600.3</v>
      </c>
      <c r="Z49" s="1">
        <v>122774.39999999999</v>
      </c>
      <c r="AB49" s="1">
        <v>121782.1</v>
      </c>
      <c r="AD49" s="1">
        <v>479774.8</v>
      </c>
    </row>
    <row r="50" spans="1:30" x14ac:dyDescent="0.15">
      <c r="A50" t="s">
        <v>3</v>
      </c>
      <c r="B50" s="1">
        <v>483436.1</v>
      </c>
      <c r="C50" s="1">
        <v>277858.8</v>
      </c>
      <c r="D50" s="1">
        <v>272487.3</v>
      </c>
      <c r="E50" s="1">
        <v>227011.3</v>
      </c>
      <c r="F50" s="1">
        <v>20192.3</v>
      </c>
      <c r="G50" s="1">
        <v>71559.3</v>
      </c>
      <c r="H50" s="1">
        <v>2054.1999999999998</v>
      </c>
      <c r="I50" s="1">
        <v>91963.8</v>
      </c>
      <c r="J50" s="1">
        <v>30890.3</v>
      </c>
      <c r="K50">
        <v>-68.099999999999994</v>
      </c>
      <c r="L50" s="1">
        <v>-8066</v>
      </c>
      <c r="M50" s="1">
        <v>59458.8</v>
      </c>
      <c r="N50" s="1">
        <v>67524.800000000003</v>
      </c>
      <c r="O50" s="1">
        <v>-2948.6</v>
      </c>
      <c r="Q50" s="1">
        <v>18414.7</v>
      </c>
      <c r="R50" s="1">
        <v>501850.8</v>
      </c>
      <c r="S50" s="1">
        <v>9725.7999999999993</v>
      </c>
      <c r="T50" s="1">
        <v>13277.5</v>
      </c>
      <c r="U50" s="1">
        <v>3551.7</v>
      </c>
      <c r="V50" s="1">
        <v>511576.6</v>
      </c>
      <c r="X50" s="1">
        <v>494247.1</v>
      </c>
      <c r="Y50" s="1">
        <v>371646.1</v>
      </c>
      <c r="Z50" s="1">
        <v>122604.2</v>
      </c>
      <c r="AB50" s="1">
        <v>122067.6</v>
      </c>
      <c r="AD50" s="1">
        <v>481146.5</v>
      </c>
    </row>
    <row r="51" spans="1:30" x14ac:dyDescent="0.15">
      <c r="A51" t="s">
        <v>2</v>
      </c>
      <c r="B51" s="1">
        <v>481529.7</v>
      </c>
      <c r="C51" s="1">
        <v>275745.40000000002</v>
      </c>
      <c r="D51" s="1">
        <v>270353</v>
      </c>
      <c r="E51" s="1">
        <v>224754.2</v>
      </c>
      <c r="F51" s="1">
        <v>20071.099999999999</v>
      </c>
      <c r="G51" s="1">
        <v>73011.199999999997</v>
      </c>
      <c r="H51" s="1">
        <v>1840.8</v>
      </c>
      <c r="I51" s="1">
        <v>91896.9</v>
      </c>
      <c r="J51" s="1">
        <v>30481.9</v>
      </c>
      <c r="K51">
        <v>42.3</v>
      </c>
      <c r="L51" s="1">
        <v>-9215.5</v>
      </c>
      <c r="M51" s="1">
        <v>60255</v>
      </c>
      <c r="N51" s="1">
        <v>69470.5</v>
      </c>
      <c r="O51" s="1">
        <v>-2344.3000000000002</v>
      </c>
      <c r="Q51" s="1">
        <v>18856.099999999999</v>
      </c>
      <c r="R51" s="1">
        <v>500385.8</v>
      </c>
      <c r="S51" s="1">
        <v>10133.700000000001</v>
      </c>
      <c r="T51" s="1">
        <v>13872.4</v>
      </c>
      <c r="U51" s="1">
        <v>3738.8</v>
      </c>
      <c r="V51" s="1">
        <v>510519.4</v>
      </c>
      <c r="X51" s="1">
        <v>492925.8</v>
      </c>
      <c r="Y51" s="1">
        <v>370704.5</v>
      </c>
      <c r="Z51" s="1">
        <v>122222.7</v>
      </c>
      <c r="AB51" s="1">
        <v>123073.2</v>
      </c>
      <c r="AD51" s="1">
        <v>479356.7</v>
      </c>
    </row>
    <row r="52" spans="1:30" x14ac:dyDescent="0.15">
      <c r="A52" t="s">
        <v>11</v>
      </c>
      <c r="B52" s="1">
        <v>484118.9</v>
      </c>
      <c r="C52" s="1">
        <v>276900.8</v>
      </c>
      <c r="D52" s="1">
        <v>271459.7</v>
      </c>
      <c r="E52" s="1">
        <v>225740.3</v>
      </c>
      <c r="F52" s="1">
        <v>19917.099999999999</v>
      </c>
      <c r="G52" s="1">
        <v>75397.3</v>
      </c>
      <c r="H52" s="1">
        <v>1180.9000000000001</v>
      </c>
      <c r="I52" s="1">
        <v>92795</v>
      </c>
      <c r="J52" s="1">
        <v>29837.1</v>
      </c>
      <c r="K52">
        <v>118.8</v>
      </c>
      <c r="L52" s="1">
        <v>-9547.2999999999993</v>
      </c>
      <c r="M52" s="1">
        <v>59641.8</v>
      </c>
      <c r="N52" s="1">
        <v>69189.100000000006</v>
      </c>
      <c r="O52" s="1">
        <v>-2480.8000000000002</v>
      </c>
      <c r="Q52" s="1">
        <v>17902.3</v>
      </c>
      <c r="R52" s="1">
        <v>502021.2</v>
      </c>
      <c r="S52" s="1">
        <v>9715.2999999999993</v>
      </c>
      <c r="T52" s="1">
        <v>14043</v>
      </c>
      <c r="U52" s="1">
        <v>4327.6000000000004</v>
      </c>
      <c r="V52" s="1">
        <v>511736.5</v>
      </c>
      <c r="X52" s="1">
        <v>496101.7</v>
      </c>
      <c r="Y52" s="1">
        <v>373523.5</v>
      </c>
      <c r="Z52" s="1">
        <v>122568</v>
      </c>
      <c r="AB52" s="1">
        <v>124770.9</v>
      </c>
      <c r="AD52" s="1">
        <v>482478.9</v>
      </c>
    </row>
    <row r="53" spans="1:30" x14ac:dyDescent="0.15">
      <c r="A53" t="s">
        <v>4</v>
      </c>
      <c r="B53" s="1">
        <v>488450.9</v>
      </c>
      <c r="C53" s="1">
        <v>279315.5</v>
      </c>
      <c r="D53" s="1">
        <v>273801.09999999998</v>
      </c>
      <c r="E53" s="1">
        <v>227926.8</v>
      </c>
      <c r="F53" s="1">
        <v>19630.8</v>
      </c>
      <c r="G53" s="1">
        <v>78033.100000000006</v>
      </c>
      <c r="H53" s="1">
        <v>1229.0999999999999</v>
      </c>
      <c r="I53" s="1">
        <v>92425.600000000006</v>
      </c>
      <c r="J53" s="1">
        <v>27977.8</v>
      </c>
      <c r="K53">
        <v>-25.1</v>
      </c>
      <c r="L53" s="1">
        <v>-8177.4</v>
      </c>
      <c r="M53" s="1">
        <v>62203.8</v>
      </c>
      <c r="N53" s="1">
        <v>70381.3</v>
      </c>
      <c r="O53" s="1">
        <v>-1958.6</v>
      </c>
      <c r="Q53" s="1">
        <v>16083.5</v>
      </c>
      <c r="R53" s="1">
        <v>504534.4</v>
      </c>
      <c r="S53" s="1">
        <v>10821.6</v>
      </c>
      <c r="T53" s="1">
        <v>15410.3</v>
      </c>
      <c r="U53" s="1">
        <v>4588.7</v>
      </c>
      <c r="V53" s="1">
        <v>515356</v>
      </c>
      <c r="X53" s="1">
        <v>498788.9</v>
      </c>
      <c r="Y53" s="1">
        <v>378392.1</v>
      </c>
      <c r="Z53" s="1">
        <v>120307.7</v>
      </c>
      <c r="AB53" s="1">
        <v>125448.9</v>
      </c>
      <c r="AD53" s="1">
        <v>486858.4</v>
      </c>
    </row>
    <row r="54" spans="1:30" x14ac:dyDescent="0.15">
      <c r="A54" t="s">
        <v>3</v>
      </c>
      <c r="B54" s="1">
        <v>493165.9</v>
      </c>
      <c r="C54" s="1">
        <v>282020.90000000002</v>
      </c>
      <c r="D54" s="1">
        <v>276445.5</v>
      </c>
      <c r="E54" s="1">
        <v>230397.2</v>
      </c>
      <c r="F54" s="1">
        <v>20007.400000000001</v>
      </c>
      <c r="G54" s="1">
        <v>79506.7</v>
      </c>
      <c r="H54">
        <v>783.2</v>
      </c>
      <c r="I54" s="1">
        <v>92253.5</v>
      </c>
      <c r="J54" s="1">
        <v>28411.5</v>
      </c>
      <c r="K54">
        <v>30</v>
      </c>
      <c r="L54" s="1">
        <v>-8256</v>
      </c>
      <c r="M54" s="1">
        <v>64170.2</v>
      </c>
      <c r="N54" s="1">
        <v>72426.2</v>
      </c>
      <c r="O54" s="1">
        <v>-1591.1</v>
      </c>
      <c r="Q54" s="1">
        <v>14833.4</v>
      </c>
      <c r="R54" s="1">
        <v>507999.3</v>
      </c>
      <c r="S54" s="1">
        <v>11634.7</v>
      </c>
      <c r="T54" s="1">
        <v>16178.4</v>
      </c>
      <c r="U54" s="1">
        <v>4543.7</v>
      </c>
      <c r="V54" s="1">
        <v>519634.1</v>
      </c>
      <c r="X54" s="1">
        <v>503228.1</v>
      </c>
      <c r="Y54" s="1">
        <v>382529.1</v>
      </c>
      <c r="Z54" s="1">
        <v>120588.9</v>
      </c>
      <c r="AB54" s="1">
        <v>127730.7</v>
      </c>
      <c r="AD54" s="1">
        <v>491932.1</v>
      </c>
    </row>
    <row r="55" spans="1:30" x14ac:dyDescent="0.15">
      <c r="A55" t="s">
        <v>2</v>
      </c>
      <c r="B55" s="1">
        <v>493986.8</v>
      </c>
      <c r="C55" s="1">
        <v>282194.7</v>
      </c>
      <c r="D55" s="1">
        <v>276582.59999999998</v>
      </c>
      <c r="E55" s="1">
        <v>230384.6</v>
      </c>
      <c r="F55" s="1">
        <v>20243.7</v>
      </c>
      <c r="G55" s="1">
        <v>78062.600000000006</v>
      </c>
      <c r="H55">
        <v>407.7</v>
      </c>
      <c r="I55" s="1">
        <v>92669.4</v>
      </c>
      <c r="J55" s="1">
        <v>27807.8</v>
      </c>
      <c r="K55">
        <v>7.4</v>
      </c>
      <c r="L55" s="1">
        <v>-6029.9</v>
      </c>
      <c r="M55" s="1">
        <v>66428.800000000003</v>
      </c>
      <c r="N55" s="1">
        <v>72458.7</v>
      </c>
      <c r="O55" s="1">
        <v>-1376.6</v>
      </c>
      <c r="Q55" s="1">
        <v>13805.8</v>
      </c>
      <c r="R55" s="1">
        <v>507792.7</v>
      </c>
      <c r="S55" s="1">
        <v>12414.8</v>
      </c>
      <c r="T55" s="1">
        <v>17577.900000000001</v>
      </c>
      <c r="U55" s="1">
        <v>5163.2</v>
      </c>
      <c r="V55" s="1">
        <v>520207.4</v>
      </c>
      <c r="X55" s="1">
        <v>501621.4</v>
      </c>
      <c r="Y55" s="1">
        <v>381106.5</v>
      </c>
      <c r="Z55" s="1">
        <v>120412.5</v>
      </c>
      <c r="AB55" s="1">
        <v>125889.8</v>
      </c>
      <c r="AD55" s="1">
        <v>493107.1</v>
      </c>
    </row>
    <row r="56" spans="1:30" x14ac:dyDescent="0.15">
      <c r="A56" t="s">
        <v>10</v>
      </c>
      <c r="B56" s="1">
        <v>494245.5</v>
      </c>
      <c r="C56" s="1">
        <v>282715.3</v>
      </c>
      <c r="D56" s="1">
        <v>277096.2</v>
      </c>
      <c r="E56" s="1">
        <v>230780.2</v>
      </c>
      <c r="F56" s="1">
        <v>20114.400000000001</v>
      </c>
      <c r="G56" s="1">
        <v>77666.3</v>
      </c>
      <c r="H56">
        <v>-335.5</v>
      </c>
      <c r="I56" s="1">
        <v>92370.9</v>
      </c>
      <c r="J56" s="1">
        <v>28578.3</v>
      </c>
      <c r="K56">
        <v>58.7</v>
      </c>
      <c r="L56" s="1">
        <v>-5857.4</v>
      </c>
      <c r="M56" s="1">
        <v>67921.2</v>
      </c>
      <c r="N56" s="1">
        <v>73778.600000000006</v>
      </c>
      <c r="O56" s="1">
        <v>-1065.5</v>
      </c>
      <c r="Q56" s="1">
        <v>11925.6</v>
      </c>
      <c r="R56" s="1">
        <v>506171.1</v>
      </c>
      <c r="S56" s="1">
        <v>13114.7</v>
      </c>
      <c r="T56" s="1">
        <v>18712.3</v>
      </c>
      <c r="U56" s="1">
        <v>5597.6</v>
      </c>
      <c r="V56" s="1">
        <v>519285.8</v>
      </c>
      <c r="X56" s="1">
        <v>501386.7</v>
      </c>
      <c r="Y56" s="1">
        <v>380401.7</v>
      </c>
      <c r="Z56" s="1">
        <v>120896.4</v>
      </c>
      <c r="AB56" s="1">
        <v>126098.5</v>
      </c>
      <c r="AD56" s="1">
        <v>494011.9</v>
      </c>
    </row>
    <row r="57" spans="1:30" x14ac:dyDescent="0.15">
      <c r="A57" t="s">
        <v>4</v>
      </c>
      <c r="B57" s="1">
        <v>496344.5</v>
      </c>
      <c r="C57" s="1">
        <v>283294.7</v>
      </c>
      <c r="D57" s="1">
        <v>277646.2</v>
      </c>
      <c r="E57" s="1">
        <v>231179.6</v>
      </c>
      <c r="F57" s="1">
        <v>19983.8</v>
      </c>
      <c r="G57" s="1">
        <v>79401.399999999994</v>
      </c>
      <c r="H57">
        <v>34.200000000000003</v>
      </c>
      <c r="I57" s="1">
        <v>92703.3</v>
      </c>
      <c r="J57" s="1">
        <v>27453.4</v>
      </c>
      <c r="K57">
        <v>-58.9</v>
      </c>
      <c r="L57" s="1">
        <v>-5675.8</v>
      </c>
      <c r="M57" s="1">
        <v>69072.800000000003</v>
      </c>
      <c r="N57" s="1">
        <v>74748.7</v>
      </c>
      <c r="O57">
        <v>-791.4</v>
      </c>
      <c r="Q57" s="1">
        <v>11819.8</v>
      </c>
      <c r="R57" s="1">
        <v>508164.4</v>
      </c>
      <c r="S57" s="1">
        <v>12908.8</v>
      </c>
      <c r="T57" s="1">
        <v>18924.3</v>
      </c>
      <c r="U57" s="1">
        <v>6015.5</v>
      </c>
      <c r="V57" s="1">
        <v>521073.2</v>
      </c>
      <c r="X57" s="1">
        <v>503122.6</v>
      </c>
      <c r="Y57" s="1">
        <v>382963.8</v>
      </c>
      <c r="Z57" s="1">
        <v>120044.1</v>
      </c>
      <c r="AB57" s="1">
        <v>126673.60000000001</v>
      </c>
      <c r="AD57" s="1">
        <v>495866.7</v>
      </c>
    </row>
    <row r="58" spans="1:30" x14ac:dyDescent="0.15">
      <c r="A58" t="s">
        <v>3</v>
      </c>
      <c r="B58" s="1">
        <v>495457.7</v>
      </c>
      <c r="C58" s="1">
        <v>281430.3</v>
      </c>
      <c r="D58" s="1">
        <v>275743.40000000002</v>
      </c>
      <c r="E58" s="1">
        <v>229136.5</v>
      </c>
      <c r="F58" s="1">
        <v>20107.599999999999</v>
      </c>
      <c r="G58" s="1">
        <v>79333.399999999994</v>
      </c>
      <c r="H58">
        <v>768.1</v>
      </c>
      <c r="I58" s="1">
        <v>92707.8</v>
      </c>
      <c r="J58" s="1">
        <v>25943.8</v>
      </c>
      <c r="K58">
        <v>47.1</v>
      </c>
      <c r="L58" s="1">
        <v>-4283.8</v>
      </c>
      <c r="M58" s="1">
        <v>70387.100000000006</v>
      </c>
      <c r="N58" s="1">
        <v>74671</v>
      </c>
      <c r="O58">
        <v>-596.6</v>
      </c>
      <c r="Q58" s="1">
        <v>10777.6</v>
      </c>
      <c r="R58" s="1">
        <v>506235.3</v>
      </c>
      <c r="S58" s="1">
        <v>13621.8</v>
      </c>
      <c r="T58" s="1">
        <v>19689.099999999999</v>
      </c>
      <c r="U58" s="1">
        <v>6067.3</v>
      </c>
      <c r="V58" s="1">
        <v>519857.1</v>
      </c>
      <c r="X58" s="1">
        <v>500640.6</v>
      </c>
      <c r="Y58" s="1">
        <v>381837.5</v>
      </c>
      <c r="Z58" s="1">
        <v>118673.1</v>
      </c>
      <c r="AB58" s="1">
        <v>125272.3</v>
      </c>
      <c r="AD58" s="1">
        <v>494227.20000000001</v>
      </c>
    </row>
    <row r="59" spans="1:30" x14ac:dyDescent="0.15">
      <c r="A59" t="s">
        <v>2</v>
      </c>
      <c r="B59" s="1">
        <v>500850.9</v>
      </c>
      <c r="C59" s="1">
        <v>284253.3</v>
      </c>
      <c r="D59" s="1">
        <v>278566.90000000002</v>
      </c>
      <c r="E59" s="1">
        <v>231786</v>
      </c>
      <c r="F59" s="1">
        <v>20211.2</v>
      </c>
      <c r="G59" s="1">
        <v>81015.8</v>
      </c>
      <c r="H59">
        <v>570.79999999999995</v>
      </c>
      <c r="I59" s="1">
        <v>92580.800000000003</v>
      </c>
      <c r="J59" s="1">
        <v>26366.799999999999</v>
      </c>
      <c r="K59">
        <v>-23.9</v>
      </c>
      <c r="L59" s="1">
        <v>-3502.6</v>
      </c>
      <c r="M59" s="1">
        <v>71160.7</v>
      </c>
      <c r="N59" s="1">
        <v>74663.3</v>
      </c>
      <c r="O59">
        <v>-621.29999999999995</v>
      </c>
      <c r="Q59" s="1">
        <v>11457</v>
      </c>
      <c r="R59" s="1">
        <v>512307.8</v>
      </c>
      <c r="S59" s="1">
        <v>14423.9</v>
      </c>
      <c r="T59" s="1">
        <v>21180.6</v>
      </c>
      <c r="U59" s="1">
        <v>6756.6</v>
      </c>
      <c r="V59" s="1">
        <v>526731.80000000005</v>
      </c>
      <c r="X59" s="1">
        <v>505327.4</v>
      </c>
      <c r="Y59" s="1">
        <v>386285.6</v>
      </c>
      <c r="Z59" s="1">
        <v>118891.5</v>
      </c>
      <c r="AB59" s="1">
        <v>127500.8</v>
      </c>
      <c r="AD59" s="1">
        <v>499848.9</v>
      </c>
    </row>
    <row r="60" spans="1:30" x14ac:dyDescent="0.15">
      <c r="A60" t="s">
        <v>9</v>
      </c>
      <c r="B60" s="1">
        <v>505380.2</v>
      </c>
      <c r="C60" s="1">
        <v>285534.59999999998</v>
      </c>
      <c r="D60" s="1">
        <v>279889.7</v>
      </c>
      <c r="E60" s="1">
        <v>232938.2</v>
      </c>
      <c r="F60" s="1">
        <v>19961.8</v>
      </c>
      <c r="G60" s="1">
        <v>81401.7</v>
      </c>
      <c r="H60" s="1">
        <v>2320.9</v>
      </c>
      <c r="I60" s="1">
        <v>93074.1</v>
      </c>
      <c r="J60" s="1">
        <v>26116</v>
      </c>
      <c r="K60">
        <v>-104.7</v>
      </c>
      <c r="L60" s="1">
        <v>-2494.1999999999998</v>
      </c>
      <c r="M60" s="1">
        <v>72882.7</v>
      </c>
      <c r="N60" s="1">
        <v>75377</v>
      </c>
      <c r="O60">
        <v>-429.9</v>
      </c>
      <c r="Q60" s="1">
        <v>11145.5</v>
      </c>
      <c r="R60" s="1">
        <v>516525.7</v>
      </c>
      <c r="S60" s="1">
        <v>15481.3</v>
      </c>
      <c r="T60" s="1">
        <v>22623.5</v>
      </c>
      <c r="U60" s="1">
        <v>7142.1</v>
      </c>
      <c r="V60" s="1">
        <v>532007</v>
      </c>
      <c r="X60" s="1">
        <v>508651.8</v>
      </c>
      <c r="Y60" s="1">
        <v>389423.5</v>
      </c>
      <c r="Z60" s="1">
        <v>119062.7</v>
      </c>
      <c r="AB60" s="1">
        <v>127414</v>
      </c>
      <c r="AD60" s="1">
        <v>502784.2</v>
      </c>
    </row>
    <row r="61" spans="1:30" x14ac:dyDescent="0.15">
      <c r="A61" t="s">
        <v>4</v>
      </c>
      <c r="B61" s="1">
        <v>504980.1</v>
      </c>
      <c r="C61" s="1">
        <v>286600</v>
      </c>
      <c r="D61" s="1">
        <v>281002.59999999998</v>
      </c>
      <c r="E61" s="1">
        <v>233899.8</v>
      </c>
      <c r="F61" s="1">
        <v>19616</v>
      </c>
      <c r="G61" s="1">
        <v>80300</v>
      </c>
      <c r="H61" s="1">
        <v>1059</v>
      </c>
      <c r="I61" s="1">
        <v>93754.5</v>
      </c>
      <c r="J61" s="1">
        <v>25488.799999999999</v>
      </c>
      <c r="K61">
        <v>127.3</v>
      </c>
      <c r="L61" s="1">
        <v>-1880</v>
      </c>
      <c r="M61" s="1">
        <v>74579.3</v>
      </c>
      <c r="N61" s="1">
        <v>76459.3</v>
      </c>
      <c r="O61">
        <v>-85.4</v>
      </c>
      <c r="Q61" s="1">
        <v>10569</v>
      </c>
      <c r="R61" s="1">
        <v>515549.1</v>
      </c>
      <c r="S61" s="1">
        <v>16022.8</v>
      </c>
      <c r="T61" s="1">
        <v>22923.7</v>
      </c>
      <c r="U61" s="1">
        <v>6901</v>
      </c>
      <c r="V61" s="1">
        <v>531571.9</v>
      </c>
      <c r="X61" s="1">
        <v>507323</v>
      </c>
      <c r="Y61" s="1">
        <v>387828.6</v>
      </c>
      <c r="Z61" s="1">
        <v>119341.6</v>
      </c>
      <c r="AB61" s="1">
        <v>125348.1</v>
      </c>
      <c r="AD61" s="1">
        <v>503371.6</v>
      </c>
    </row>
    <row r="62" spans="1:30" x14ac:dyDescent="0.15">
      <c r="A62" t="s">
        <v>3</v>
      </c>
      <c r="B62" s="1">
        <v>503422.4</v>
      </c>
      <c r="C62" s="1">
        <v>284890.8</v>
      </c>
      <c r="D62" s="1">
        <v>279325.09999999998</v>
      </c>
      <c r="E62" s="1">
        <v>232123</v>
      </c>
      <c r="F62" s="1">
        <v>17872.5</v>
      </c>
      <c r="G62" s="1">
        <v>79156.7</v>
      </c>
      <c r="H62" s="1">
        <v>1719.8</v>
      </c>
      <c r="I62" s="1">
        <v>93577.4</v>
      </c>
      <c r="J62" s="1">
        <v>25151.9</v>
      </c>
      <c r="K62">
        <v>15.8</v>
      </c>
      <c r="L62">
        <v>724.1</v>
      </c>
      <c r="M62" s="1">
        <v>76503.7</v>
      </c>
      <c r="N62" s="1">
        <v>75779.600000000006</v>
      </c>
      <c r="O62">
        <v>313.39999999999998</v>
      </c>
      <c r="Q62" s="1">
        <v>9143.6</v>
      </c>
      <c r="R62" s="1">
        <v>512566</v>
      </c>
      <c r="S62" s="1">
        <v>14624.3</v>
      </c>
      <c r="T62" s="1">
        <v>22954.5</v>
      </c>
      <c r="U62" s="1">
        <v>8330.2000000000007</v>
      </c>
      <c r="V62" s="1">
        <v>527190.30000000005</v>
      </c>
      <c r="X62" s="1">
        <v>502810.2</v>
      </c>
      <c r="Y62" s="1">
        <v>383938.3</v>
      </c>
      <c r="Z62" s="1">
        <v>118729.5</v>
      </c>
      <c r="AB62" s="1">
        <v>122180.5</v>
      </c>
      <c r="AD62" s="1">
        <v>501288.4</v>
      </c>
    </row>
    <row r="63" spans="1:30" x14ac:dyDescent="0.15">
      <c r="A63" t="s">
        <v>2</v>
      </c>
      <c r="B63" s="1">
        <v>505695.6</v>
      </c>
      <c r="C63" s="1">
        <v>285214.59999999998</v>
      </c>
      <c r="D63" s="1">
        <v>279669</v>
      </c>
      <c r="E63" s="1">
        <v>232353.2</v>
      </c>
      <c r="F63" s="1">
        <v>15518.6</v>
      </c>
      <c r="G63" s="1">
        <v>79373.3</v>
      </c>
      <c r="H63" s="1">
        <v>2908.6</v>
      </c>
      <c r="I63" s="1">
        <v>94228.3</v>
      </c>
      <c r="J63" s="1">
        <v>25713.7</v>
      </c>
      <c r="K63">
        <v>55.9</v>
      </c>
      <c r="L63" s="1">
        <v>2036.1</v>
      </c>
      <c r="M63" s="1">
        <v>78693.600000000006</v>
      </c>
      <c r="N63" s="1">
        <v>76657.5</v>
      </c>
      <c r="O63">
        <v>646.4</v>
      </c>
      <c r="Q63" s="1">
        <v>5471.2</v>
      </c>
      <c r="R63" s="1">
        <v>511166.8</v>
      </c>
      <c r="S63" s="1">
        <v>15982.5</v>
      </c>
      <c r="T63" s="1">
        <v>23686.799999999999</v>
      </c>
      <c r="U63" s="1">
        <v>7704.3</v>
      </c>
      <c r="V63" s="1">
        <v>527149.30000000005</v>
      </c>
      <c r="X63" s="1">
        <v>503473.9</v>
      </c>
      <c r="Y63" s="1">
        <v>383383</v>
      </c>
      <c r="Z63" s="1">
        <v>119971.5</v>
      </c>
      <c r="AB63" s="1">
        <v>120682.4</v>
      </c>
      <c r="AD63" s="1">
        <v>502402.6</v>
      </c>
    </row>
    <row r="64" spans="1:30" x14ac:dyDescent="0.15">
      <c r="A64" t="s">
        <v>8</v>
      </c>
      <c r="B64" s="1">
        <v>507767.5</v>
      </c>
      <c r="C64" s="1">
        <v>286984.59999999998</v>
      </c>
      <c r="D64" s="1">
        <v>281444.90000000002</v>
      </c>
      <c r="E64" s="1">
        <v>233980.4</v>
      </c>
      <c r="F64" s="1">
        <v>16047</v>
      </c>
      <c r="G64" s="1">
        <v>80293.100000000006</v>
      </c>
      <c r="H64" s="1">
        <v>1262.4000000000001</v>
      </c>
      <c r="I64" s="1">
        <v>94352.2</v>
      </c>
      <c r="J64" s="1">
        <v>25048.9</v>
      </c>
      <c r="K64">
        <v>162.19999999999999</v>
      </c>
      <c r="L64" s="1">
        <v>2725.1</v>
      </c>
      <c r="M64" s="1">
        <v>80617</v>
      </c>
      <c r="N64" s="1">
        <v>77891.899999999994</v>
      </c>
      <c r="O64">
        <v>892.1</v>
      </c>
      <c r="Q64" s="1">
        <v>3358.3</v>
      </c>
      <c r="R64" s="1">
        <v>511125.8</v>
      </c>
      <c r="S64" s="1">
        <v>15672.4</v>
      </c>
      <c r="T64" s="1">
        <v>22265.200000000001</v>
      </c>
      <c r="U64" s="1">
        <v>6592.8</v>
      </c>
      <c r="V64" s="1">
        <v>526798.30000000005</v>
      </c>
      <c r="X64" s="1">
        <v>504618.5</v>
      </c>
      <c r="Y64" s="1">
        <v>384942.6</v>
      </c>
      <c r="Z64" s="1">
        <v>119541.2</v>
      </c>
      <c r="AB64" s="1">
        <v>121463.6</v>
      </c>
      <c r="AD64" s="1">
        <v>505979.6</v>
      </c>
    </row>
    <row r="65" spans="1:30" x14ac:dyDescent="0.15">
      <c r="A65" t="s">
        <v>4</v>
      </c>
      <c r="B65" s="1">
        <v>504182</v>
      </c>
      <c r="C65" s="1">
        <v>282741.8</v>
      </c>
      <c r="D65" s="1">
        <v>277239.90000000002</v>
      </c>
      <c r="E65" s="1">
        <v>229651.9</v>
      </c>
      <c r="F65" s="1">
        <v>16856.599999999999</v>
      </c>
      <c r="G65" s="1">
        <v>78726.100000000006</v>
      </c>
      <c r="H65" s="1">
        <v>4355.3999999999996</v>
      </c>
      <c r="I65" s="1">
        <v>93225</v>
      </c>
      <c r="J65" s="1">
        <v>24133.7</v>
      </c>
      <c r="K65">
        <v>-36</v>
      </c>
      <c r="L65" s="1">
        <v>3420.2</v>
      </c>
      <c r="M65" s="1">
        <v>79006.600000000006</v>
      </c>
      <c r="N65" s="1">
        <v>75586.3</v>
      </c>
      <c r="O65">
        <v>759.3</v>
      </c>
      <c r="Q65">
        <v>874.2</v>
      </c>
      <c r="R65" s="1">
        <v>505056.2</v>
      </c>
      <c r="S65" s="1">
        <v>12116.2</v>
      </c>
      <c r="T65" s="1">
        <v>18704.7</v>
      </c>
      <c r="U65" s="1">
        <v>6588.5</v>
      </c>
      <c r="V65" s="1">
        <v>517172.4</v>
      </c>
      <c r="X65" s="1">
        <v>500419.3</v>
      </c>
      <c r="Y65" s="1">
        <v>382949.6</v>
      </c>
      <c r="Z65" s="1">
        <v>117310.8</v>
      </c>
      <c r="AB65" s="1">
        <v>119759.3</v>
      </c>
      <c r="AD65" s="1">
        <v>499564.2</v>
      </c>
    </row>
    <row r="66" spans="1:30" x14ac:dyDescent="0.15">
      <c r="A66" t="s">
        <v>3</v>
      </c>
      <c r="B66" s="1">
        <v>498009.4</v>
      </c>
      <c r="C66" s="1">
        <v>281711.59999999998</v>
      </c>
      <c r="D66" s="1">
        <v>276253.90000000002</v>
      </c>
      <c r="E66" s="1">
        <v>228510.7</v>
      </c>
      <c r="F66" s="1">
        <v>17497.099999999999</v>
      </c>
      <c r="G66" s="1">
        <v>77571.899999999994</v>
      </c>
      <c r="H66">
        <v>-324.89999999999998</v>
      </c>
      <c r="I66" s="1">
        <v>93212.4</v>
      </c>
      <c r="J66" s="1">
        <v>24111.5</v>
      </c>
      <c r="K66">
        <v>-44.4</v>
      </c>
      <c r="L66" s="1">
        <v>3315.9</v>
      </c>
      <c r="M66" s="1">
        <v>79165.899999999994</v>
      </c>
      <c r="N66" s="1">
        <v>75850</v>
      </c>
      <c r="O66">
        <v>958.3</v>
      </c>
      <c r="Q66" s="1">
        <v>-2682.8</v>
      </c>
      <c r="R66" s="1">
        <v>495326.6</v>
      </c>
      <c r="S66" s="1">
        <v>12991.4</v>
      </c>
      <c r="T66" s="1">
        <v>19027.400000000001</v>
      </c>
      <c r="U66" s="1">
        <v>6036</v>
      </c>
      <c r="V66" s="1">
        <v>508318</v>
      </c>
      <c r="X66" s="1">
        <v>494149.6</v>
      </c>
      <c r="Y66" s="1">
        <v>376752.7</v>
      </c>
      <c r="Z66" s="1">
        <v>117268.6</v>
      </c>
      <c r="AB66" s="1">
        <v>119188.1</v>
      </c>
      <c r="AD66" s="1">
        <v>497929.1</v>
      </c>
    </row>
    <row r="67" spans="1:30" x14ac:dyDescent="0.15">
      <c r="A67" t="s">
        <v>2</v>
      </c>
      <c r="B67" s="1">
        <v>487269.4</v>
      </c>
      <c r="C67" s="1">
        <v>279053</v>
      </c>
      <c r="D67" s="1">
        <v>273563.7</v>
      </c>
      <c r="E67" s="1">
        <v>225674.5</v>
      </c>
      <c r="F67" s="1">
        <v>17493.2</v>
      </c>
      <c r="G67" s="1">
        <v>74369.7</v>
      </c>
      <c r="H67" s="1">
        <v>7533.2</v>
      </c>
      <c r="I67" s="1">
        <v>93562.9</v>
      </c>
      <c r="J67" s="1">
        <v>24054.6</v>
      </c>
      <c r="K67">
        <v>74.599999999999994</v>
      </c>
      <c r="L67" s="1">
        <v>-8042.6</v>
      </c>
      <c r="M67" s="1">
        <v>69092.399999999994</v>
      </c>
      <c r="N67" s="1">
        <v>77135.100000000006</v>
      </c>
      <c r="O67">
        <v>-829.2</v>
      </c>
      <c r="Q67" s="1">
        <v>4964.3999999999996</v>
      </c>
      <c r="R67" s="1">
        <v>492233.8</v>
      </c>
      <c r="S67" s="1">
        <v>11525.6</v>
      </c>
      <c r="T67" s="1">
        <v>17345.900000000001</v>
      </c>
      <c r="U67" s="1">
        <v>5820.3</v>
      </c>
      <c r="V67" s="1">
        <v>503759.3</v>
      </c>
      <c r="X67" s="1">
        <v>496454.1</v>
      </c>
      <c r="Y67" s="1">
        <v>378642.8</v>
      </c>
      <c r="Z67" s="1">
        <v>117680</v>
      </c>
      <c r="AB67" s="1">
        <v>115887.4</v>
      </c>
      <c r="AD67" s="1">
        <v>479398.40000000002</v>
      </c>
    </row>
    <row r="68" spans="1:30" x14ac:dyDescent="0.15">
      <c r="A68" t="s">
        <v>7</v>
      </c>
      <c r="B68" s="1">
        <v>463740.8</v>
      </c>
      <c r="C68" s="1">
        <v>277161.90000000002</v>
      </c>
      <c r="D68" s="1">
        <v>271570.40000000002</v>
      </c>
      <c r="E68" s="1">
        <v>223524.1</v>
      </c>
      <c r="F68" s="1">
        <v>16055.4</v>
      </c>
      <c r="G68" s="1">
        <v>70232.600000000006</v>
      </c>
      <c r="H68" s="1">
        <v>-3159.3</v>
      </c>
      <c r="I68" s="1">
        <v>93816.4</v>
      </c>
      <c r="J68" s="1">
        <v>24837.9</v>
      </c>
      <c r="K68">
        <v>-107.1</v>
      </c>
      <c r="L68" s="1">
        <v>-13309.7</v>
      </c>
      <c r="M68" s="1">
        <v>51450.5</v>
      </c>
      <c r="N68" s="1">
        <v>64760.2</v>
      </c>
      <c r="O68" s="1">
        <v>-1787.2</v>
      </c>
      <c r="Q68" s="1">
        <v>9374.7000000000007</v>
      </c>
      <c r="R68" s="1">
        <v>473115.6</v>
      </c>
      <c r="S68" s="1">
        <v>10892</v>
      </c>
      <c r="T68" s="1">
        <v>15958.5</v>
      </c>
      <c r="U68" s="1">
        <v>5066.5</v>
      </c>
      <c r="V68" s="1">
        <v>484007.5</v>
      </c>
      <c r="X68" s="1">
        <v>479010.5</v>
      </c>
      <c r="Y68" s="1">
        <v>360447.5</v>
      </c>
      <c r="Z68" s="1">
        <v>118532.8</v>
      </c>
      <c r="AB68" s="1">
        <v>111095.5</v>
      </c>
      <c r="AD68" s="1">
        <v>466767.2</v>
      </c>
    </row>
    <row r="69" spans="1:30" x14ac:dyDescent="0.15">
      <c r="A69" t="s">
        <v>4</v>
      </c>
      <c r="B69" s="1">
        <v>472937.6</v>
      </c>
      <c r="C69" s="1">
        <v>279875.09999999998</v>
      </c>
      <c r="D69" s="1">
        <v>274191.7</v>
      </c>
      <c r="E69" s="1">
        <v>225994.6</v>
      </c>
      <c r="F69" s="1">
        <v>14431.3</v>
      </c>
      <c r="G69" s="1">
        <v>67896.399999999994</v>
      </c>
      <c r="H69" s="1">
        <v>-4450.5</v>
      </c>
      <c r="I69" s="1">
        <v>95139.7</v>
      </c>
      <c r="J69" s="1">
        <v>26619.599999999999</v>
      </c>
      <c r="K69">
        <v>-0.7</v>
      </c>
      <c r="L69" s="1">
        <v>-5729.9</v>
      </c>
      <c r="M69" s="1">
        <v>56098.2</v>
      </c>
      <c r="N69" s="1">
        <v>61828.1</v>
      </c>
      <c r="O69">
        <v>-843.3</v>
      </c>
      <c r="Q69" s="1">
        <v>9460.5</v>
      </c>
      <c r="R69" s="1">
        <v>482398.1</v>
      </c>
      <c r="S69" s="1">
        <v>12419.6</v>
      </c>
      <c r="T69" s="1">
        <v>16934.400000000001</v>
      </c>
      <c r="U69" s="1">
        <v>4514.8</v>
      </c>
      <c r="V69" s="1">
        <v>494817.7</v>
      </c>
      <c r="X69" s="1">
        <v>479664</v>
      </c>
      <c r="Y69" s="1">
        <v>357928.2</v>
      </c>
      <c r="Z69" s="1">
        <v>121763.4</v>
      </c>
      <c r="AB69" s="1">
        <v>108916.1</v>
      </c>
      <c r="AD69" s="1">
        <v>477109.9</v>
      </c>
    </row>
    <row r="70" spans="1:30" x14ac:dyDescent="0.15">
      <c r="A70" t="s">
        <v>3</v>
      </c>
      <c r="B70" s="1">
        <v>472624.5</v>
      </c>
      <c r="C70" s="1">
        <v>281480.90000000002</v>
      </c>
      <c r="D70" s="1">
        <v>275734.7</v>
      </c>
      <c r="E70" s="1">
        <v>227401.1</v>
      </c>
      <c r="F70" s="1">
        <v>13445.1</v>
      </c>
      <c r="G70" s="1">
        <v>65750.3</v>
      </c>
      <c r="H70" s="1">
        <v>-6589.3</v>
      </c>
      <c r="I70" s="1">
        <v>96287.1</v>
      </c>
      <c r="J70" s="1">
        <v>26352</v>
      </c>
      <c r="K70">
        <v>-1.1000000000000001</v>
      </c>
      <c r="L70" s="1">
        <v>-3557.3</v>
      </c>
      <c r="M70" s="1">
        <v>61638</v>
      </c>
      <c r="N70" s="1">
        <v>65195.3</v>
      </c>
      <c r="O70">
        <v>-543.1</v>
      </c>
      <c r="Q70" s="1">
        <v>8042.7</v>
      </c>
      <c r="R70" s="1">
        <v>480667.2</v>
      </c>
      <c r="S70" s="1">
        <v>11878.2</v>
      </c>
      <c r="T70" s="1">
        <v>16241.3</v>
      </c>
      <c r="U70" s="1">
        <v>4363</v>
      </c>
      <c r="V70" s="1">
        <v>492545.5</v>
      </c>
      <c r="X70" s="1">
        <v>476838.3</v>
      </c>
      <c r="Y70" s="1">
        <v>354259.9</v>
      </c>
      <c r="Z70" s="1">
        <v>122634.3</v>
      </c>
      <c r="AB70" s="1">
        <v>105523.6</v>
      </c>
      <c r="AD70" s="1">
        <v>478929.7</v>
      </c>
    </row>
    <row r="71" spans="1:30" x14ac:dyDescent="0.15">
      <c r="A71" t="s">
        <v>2</v>
      </c>
      <c r="B71" s="1">
        <v>479623.6</v>
      </c>
      <c r="C71" s="1">
        <v>283734.09999999998</v>
      </c>
      <c r="D71" s="1">
        <v>277907.90000000002</v>
      </c>
      <c r="E71" s="1">
        <v>229426.3</v>
      </c>
      <c r="F71" s="1">
        <v>12990</v>
      </c>
      <c r="G71" s="1">
        <v>65265.8</v>
      </c>
      <c r="H71" s="1">
        <v>-5081.8</v>
      </c>
      <c r="I71" s="1">
        <v>96814.1</v>
      </c>
      <c r="J71" s="1">
        <v>26690.7</v>
      </c>
      <c r="K71">
        <v>23.9</v>
      </c>
      <c r="L71">
        <v>-577.29999999999995</v>
      </c>
      <c r="M71" s="1">
        <v>65986.8</v>
      </c>
      <c r="N71" s="1">
        <v>66564.100000000006</v>
      </c>
      <c r="O71">
        <v>-235.9</v>
      </c>
      <c r="Q71" s="1">
        <v>6918.8</v>
      </c>
      <c r="R71" s="1">
        <v>486542.4</v>
      </c>
      <c r="S71" s="1">
        <v>11805.9</v>
      </c>
      <c r="T71" s="1">
        <v>15983.2</v>
      </c>
      <c r="U71" s="1">
        <v>4177.3999999999996</v>
      </c>
      <c r="V71" s="1">
        <v>498348.3</v>
      </c>
      <c r="X71" s="1">
        <v>480569.1</v>
      </c>
      <c r="Y71" s="1">
        <v>357096.8</v>
      </c>
      <c r="Z71" s="1">
        <v>123524.8</v>
      </c>
      <c r="AB71" s="1">
        <v>104922.1</v>
      </c>
      <c r="AD71" s="1">
        <v>484380.3</v>
      </c>
    </row>
    <row r="72" spans="1:30" x14ac:dyDescent="0.15">
      <c r="A72" t="s">
        <v>6</v>
      </c>
      <c r="B72" s="1">
        <v>484809.6</v>
      </c>
      <c r="C72" s="1">
        <v>285484.7</v>
      </c>
      <c r="D72" s="1">
        <v>279561.8</v>
      </c>
      <c r="E72" s="1">
        <v>230932.1</v>
      </c>
      <c r="F72" s="1">
        <v>13378.7</v>
      </c>
      <c r="G72" s="1">
        <v>65526.5</v>
      </c>
      <c r="H72" s="1">
        <v>-3386.7</v>
      </c>
      <c r="I72" s="1">
        <v>95893.2</v>
      </c>
      <c r="J72" s="1">
        <v>26615.200000000001</v>
      </c>
      <c r="K72">
        <v>81</v>
      </c>
      <c r="L72" s="1">
        <v>1523.7</v>
      </c>
      <c r="M72" s="1">
        <v>69957.2</v>
      </c>
      <c r="N72" s="1">
        <v>68433.5</v>
      </c>
      <c r="O72">
        <v>-306.60000000000002</v>
      </c>
      <c r="Q72" s="1">
        <v>6353.3</v>
      </c>
      <c r="R72" s="1">
        <v>491162.9</v>
      </c>
      <c r="S72" s="1">
        <v>12686.8</v>
      </c>
      <c r="T72" s="1">
        <v>17364.2</v>
      </c>
      <c r="U72" s="1">
        <v>4677.3</v>
      </c>
      <c r="V72" s="1">
        <v>503849.8</v>
      </c>
      <c r="X72" s="1">
        <v>483670.2</v>
      </c>
      <c r="Y72" s="1">
        <v>361124.6</v>
      </c>
      <c r="Z72" s="1">
        <v>122570.8</v>
      </c>
      <c r="AB72" s="1">
        <v>105489</v>
      </c>
      <c r="AD72" s="1">
        <v>487928.3</v>
      </c>
    </row>
    <row r="73" spans="1:30" x14ac:dyDescent="0.15">
      <c r="A73" t="s">
        <v>4</v>
      </c>
      <c r="B73" s="1">
        <v>489576.2</v>
      </c>
      <c r="C73" s="1">
        <v>286325</v>
      </c>
      <c r="D73" s="1">
        <v>280331.59999999998</v>
      </c>
      <c r="E73" s="1">
        <v>231551.9</v>
      </c>
      <c r="F73" s="1">
        <v>13584.5</v>
      </c>
      <c r="G73" s="1">
        <v>66703.7</v>
      </c>
      <c r="H73">
        <v>-951.9</v>
      </c>
      <c r="I73" s="1">
        <v>97451.6</v>
      </c>
      <c r="J73" s="1">
        <v>25260.799999999999</v>
      </c>
      <c r="K73">
        <v>-56.9</v>
      </c>
      <c r="L73" s="1">
        <v>1409.1</v>
      </c>
      <c r="M73" s="1">
        <v>73275</v>
      </c>
      <c r="N73" s="1">
        <v>71865.899999999994</v>
      </c>
      <c r="O73">
        <v>-149.69999999999999</v>
      </c>
      <c r="Q73" s="1">
        <v>6146.2</v>
      </c>
      <c r="R73" s="1">
        <v>495722.4</v>
      </c>
      <c r="S73" s="1">
        <v>12410.1</v>
      </c>
      <c r="T73" s="1">
        <v>17355.599999999999</v>
      </c>
      <c r="U73" s="1">
        <v>4945.5</v>
      </c>
      <c r="V73" s="1">
        <v>508132.5</v>
      </c>
      <c r="X73" s="1">
        <v>488350.4</v>
      </c>
      <c r="Y73" s="1">
        <v>365699.8</v>
      </c>
      <c r="Z73" s="1">
        <v>122658.8</v>
      </c>
      <c r="AB73" s="1">
        <v>105534.8</v>
      </c>
      <c r="AD73" s="1">
        <v>490502.8</v>
      </c>
    </row>
    <row r="74" spans="1:30" x14ac:dyDescent="0.15">
      <c r="A74" t="s">
        <v>3</v>
      </c>
      <c r="B74" s="1">
        <v>498749.4</v>
      </c>
      <c r="C74" s="1">
        <v>290432</v>
      </c>
      <c r="D74" s="1">
        <v>284377.09999999998</v>
      </c>
      <c r="E74" s="1">
        <v>235444.3</v>
      </c>
      <c r="F74" s="1">
        <v>13660.7</v>
      </c>
      <c r="G74" s="1">
        <v>67588.100000000006</v>
      </c>
      <c r="H74" s="1">
        <v>2362.1999999999998</v>
      </c>
      <c r="I74" s="1">
        <v>97862.7</v>
      </c>
      <c r="J74" s="1">
        <v>25285.200000000001</v>
      </c>
      <c r="K74">
        <v>-189.6</v>
      </c>
      <c r="L74" s="1">
        <v>2027.9</v>
      </c>
      <c r="M74" s="1">
        <v>75354.600000000006</v>
      </c>
      <c r="N74" s="1">
        <v>73326.8</v>
      </c>
      <c r="O74">
        <v>-279.8</v>
      </c>
      <c r="Q74" s="1">
        <v>5825</v>
      </c>
      <c r="R74" s="1">
        <v>504574.4</v>
      </c>
      <c r="S74" s="1">
        <v>13223.1</v>
      </c>
      <c r="T74" s="1">
        <v>17933.5</v>
      </c>
      <c r="U74" s="1">
        <v>4710.5</v>
      </c>
      <c r="V74" s="1">
        <v>517797.4</v>
      </c>
      <c r="X74" s="1">
        <v>496974.4</v>
      </c>
      <c r="Y74" s="1">
        <v>373974.3</v>
      </c>
      <c r="Z74" s="1">
        <v>122982.5</v>
      </c>
      <c r="AB74" s="1">
        <v>106522.5</v>
      </c>
      <c r="AD74" s="1">
        <v>496635.4</v>
      </c>
    </row>
    <row r="75" spans="1:30" x14ac:dyDescent="0.15">
      <c r="A75" t="s">
        <v>2</v>
      </c>
      <c r="B75" s="1">
        <v>495416.5</v>
      </c>
      <c r="C75" s="1">
        <v>287131.5</v>
      </c>
      <c r="D75" s="1">
        <v>280957.8</v>
      </c>
      <c r="E75" s="1">
        <v>231847.2</v>
      </c>
      <c r="F75" s="1">
        <v>14058.8</v>
      </c>
      <c r="G75" s="1">
        <v>67336.2</v>
      </c>
      <c r="H75" s="1">
        <v>2404.9</v>
      </c>
      <c r="I75" s="1">
        <v>98276.4</v>
      </c>
      <c r="J75" s="1">
        <v>24644.9</v>
      </c>
      <c r="K75">
        <v>-87</v>
      </c>
      <c r="L75" s="1">
        <v>1868.4</v>
      </c>
      <c r="M75" s="1">
        <v>75588.899999999994</v>
      </c>
      <c r="N75" s="1">
        <v>73720.399999999994</v>
      </c>
      <c r="O75">
        <v>-217.6</v>
      </c>
      <c r="Q75" s="1">
        <v>4577</v>
      </c>
      <c r="R75" s="1">
        <v>499993.5</v>
      </c>
      <c r="S75" s="1">
        <v>13459.3</v>
      </c>
      <c r="T75" s="1">
        <v>18415.7</v>
      </c>
      <c r="U75" s="1">
        <v>4956.3999999999996</v>
      </c>
      <c r="V75" s="1">
        <v>513452.79999999999</v>
      </c>
      <c r="X75" s="1">
        <v>493716.8</v>
      </c>
      <c r="Y75" s="1">
        <v>370868</v>
      </c>
      <c r="Z75" s="1">
        <v>122841.3</v>
      </c>
      <c r="AB75" s="1">
        <v>106029.9</v>
      </c>
      <c r="AD75" s="1">
        <v>493166.7</v>
      </c>
    </row>
    <row r="76" spans="1:30" x14ac:dyDescent="0.15">
      <c r="A76" t="s">
        <v>5</v>
      </c>
      <c r="B76" s="1">
        <v>488196.3</v>
      </c>
      <c r="C76" s="1">
        <v>281887.3</v>
      </c>
      <c r="D76" s="1">
        <v>275535.3</v>
      </c>
      <c r="E76" s="1">
        <v>226344.2</v>
      </c>
      <c r="F76" s="1">
        <v>14214</v>
      </c>
      <c r="G76" s="1">
        <v>68475.600000000006</v>
      </c>
      <c r="H76">
        <v>858.1</v>
      </c>
      <c r="I76" s="1">
        <v>98743.2</v>
      </c>
      <c r="J76" s="1">
        <v>23962.5</v>
      </c>
      <c r="K76">
        <v>-28.2</v>
      </c>
      <c r="L76">
        <v>88.6</v>
      </c>
      <c r="M76" s="1">
        <v>74881</v>
      </c>
      <c r="N76" s="1">
        <v>74792.399999999994</v>
      </c>
      <c r="O76">
        <v>-4.8</v>
      </c>
      <c r="Q76" s="1">
        <v>2452.6</v>
      </c>
      <c r="R76" s="1">
        <v>490648.9</v>
      </c>
      <c r="S76" s="1">
        <v>14153.5</v>
      </c>
      <c r="T76" s="1">
        <v>19050</v>
      </c>
      <c r="U76" s="1">
        <v>4896.3999999999996</v>
      </c>
      <c r="V76" s="1">
        <v>504802.4</v>
      </c>
      <c r="X76" s="1">
        <v>488108.2</v>
      </c>
      <c r="Y76" s="1">
        <v>365428.7</v>
      </c>
      <c r="Z76" s="1">
        <v>122680.3</v>
      </c>
      <c r="AB76" s="1">
        <v>106652.8</v>
      </c>
      <c r="AD76" s="1">
        <v>487373.4</v>
      </c>
    </row>
    <row r="77" spans="1:30" x14ac:dyDescent="0.15">
      <c r="A77" t="s">
        <v>4</v>
      </c>
      <c r="B77" s="1">
        <v>485539.2</v>
      </c>
      <c r="C77" s="1">
        <v>284818.3</v>
      </c>
      <c r="D77" s="1">
        <v>278280.2</v>
      </c>
      <c r="E77" s="1">
        <v>229139.5</v>
      </c>
      <c r="F77" s="1">
        <v>14010.3</v>
      </c>
      <c r="G77" s="1">
        <v>67422.7</v>
      </c>
      <c r="H77">
        <v>605.79999999999995</v>
      </c>
      <c r="I77" s="1">
        <v>99109.1</v>
      </c>
      <c r="J77" s="1">
        <v>24767.4</v>
      </c>
      <c r="K77">
        <v>-0.6</v>
      </c>
      <c r="L77" s="1">
        <v>-5100.3</v>
      </c>
      <c r="M77" s="1">
        <v>69232.100000000006</v>
      </c>
      <c r="N77" s="1">
        <v>74332.399999999994</v>
      </c>
      <c r="O77">
        <v>-93.6</v>
      </c>
      <c r="Q77">
        <v>-183.8</v>
      </c>
      <c r="R77" s="1">
        <v>485355.4</v>
      </c>
      <c r="S77" s="1">
        <v>14104.5</v>
      </c>
      <c r="T77" s="1">
        <v>18846.7</v>
      </c>
      <c r="U77" s="1">
        <v>4742.2</v>
      </c>
      <c r="V77" s="1">
        <v>499459.9</v>
      </c>
      <c r="X77" s="1">
        <v>490728.9</v>
      </c>
      <c r="Y77" s="1">
        <v>366859.6</v>
      </c>
      <c r="Z77" s="1">
        <v>123875</v>
      </c>
      <c r="AB77" s="1">
        <v>106191.3</v>
      </c>
      <c r="AD77" s="1">
        <v>484920.9</v>
      </c>
    </row>
    <row r="78" spans="1:30" x14ac:dyDescent="0.15">
      <c r="A78" t="s">
        <v>3</v>
      </c>
      <c r="B78" s="1">
        <v>496765.6</v>
      </c>
      <c r="C78" s="1">
        <v>288509.7</v>
      </c>
      <c r="D78" s="1">
        <v>281809</v>
      </c>
      <c r="E78" s="1">
        <v>232493.6</v>
      </c>
      <c r="F78" s="1">
        <v>14719.7</v>
      </c>
      <c r="G78" s="1">
        <v>69030.8</v>
      </c>
      <c r="H78" s="1">
        <v>1924.7</v>
      </c>
      <c r="I78" s="1">
        <v>99482.9</v>
      </c>
      <c r="J78" s="1">
        <v>24132.3</v>
      </c>
      <c r="K78">
        <v>48.5</v>
      </c>
      <c r="L78" s="1">
        <v>-1097.2</v>
      </c>
      <c r="M78" s="1">
        <v>75705.2</v>
      </c>
      <c r="N78" s="1">
        <v>76802.399999999994</v>
      </c>
      <c r="O78">
        <v>14.3</v>
      </c>
      <c r="Q78">
        <v>-883.1</v>
      </c>
      <c r="R78" s="1">
        <v>495882.5</v>
      </c>
      <c r="S78" s="1">
        <v>14062.1</v>
      </c>
      <c r="T78" s="1">
        <v>18842.7</v>
      </c>
      <c r="U78" s="1">
        <v>4780.6000000000004</v>
      </c>
      <c r="V78" s="1">
        <v>509944.6</v>
      </c>
      <c r="X78" s="1">
        <v>497827</v>
      </c>
      <c r="Y78" s="1">
        <v>374167.6</v>
      </c>
      <c r="Z78" s="1">
        <v>123658.5</v>
      </c>
      <c r="AB78" s="1">
        <v>107875.3</v>
      </c>
      <c r="AD78" s="1">
        <v>494813.6</v>
      </c>
    </row>
    <row r="79" spans="1:30" x14ac:dyDescent="0.15">
      <c r="A79" t="s">
        <v>2</v>
      </c>
      <c r="B79" s="1">
        <v>496213.1</v>
      </c>
      <c r="C79" s="1">
        <v>289873.2</v>
      </c>
      <c r="D79" s="1">
        <v>283024.3</v>
      </c>
      <c r="E79" s="1">
        <v>233533</v>
      </c>
      <c r="F79" s="1">
        <v>14395.8</v>
      </c>
      <c r="G79" s="1">
        <v>72730.7</v>
      </c>
      <c r="H79">
        <v>936.1</v>
      </c>
      <c r="I79" s="1">
        <v>99699.4</v>
      </c>
      <c r="J79" s="1">
        <v>23045</v>
      </c>
      <c r="K79">
        <v>-15.8</v>
      </c>
      <c r="L79" s="1">
        <v>-4535.3</v>
      </c>
      <c r="M79" s="1">
        <v>73621.600000000006</v>
      </c>
      <c r="N79" s="1">
        <v>78156.899999999994</v>
      </c>
      <c r="O79">
        <v>84.1</v>
      </c>
      <c r="Q79" s="1">
        <v>-1280.7</v>
      </c>
      <c r="R79" s="1">
        <v>494932.4</v>
      </c>
      <c r="S79" s="1">
        <v>13256.6</v>
      </c>
      <c r="T79" s="1">
        <v>18014.599999999999</v>
      </c>
      <c r="U79" s="1">
        <v>4758</v>
      </c>
      <c r="V79" s="1">
        <v>508189</v>
      </c>
      <c r="X79" s="1">
        <v>500694.4</v>
      </c>
      <c r="Y79" s="1">
        <v>377956.9</v>
      </c>
      <c r="Z79" s="1">
        <v>122731.8</v>
      </c>
      <c r="AB79" s="1">
        <v>110187.2</v>
      </c>
      <c r="AD79" s="1">
        <v>495277.7</v>
      </c>
    </row>
    <row r="80" spans="1:30" x14ac:dyDescent="0.15">
      <c r="A80" t="s">
        <v>1058</v>
      </c>
      <c r="B80" s="1">
        <v>501630.8</v>
      </c>
      <c r="C80" s="1">
        <v>290990.40000000002</v>
      </c>
      <c r="D80" s="1">
        <v>284016.09999999998</v>
      </c>
      <c r="E80" s="1">
        <v>234346.1</v>
      </c>
      <c r="F80" s="1">
        <v>14009.6</v>
      </c>
      <c r="G80" s="1">
        <v>72133.899999999994</v>
      </c>
      <c r="H80" s="1">
        <v>2245.1</v>
      </c>
      <c r="I80" s="1">
        <v>100867.2</v>
      </c>
      <c r="J80" s="1">
        <v>25074.799999999999</v>
      </c>
      <c r="K80">
        <v>-22.9</v>
      </c>
      <c r="L80" s="1">
        <v>-3688.5</v>
      </c>
      <c r="M80" s="1">
        <v>75840.100000000006</v>
      </c>
      <c r="N80" s="1">
        <v>79528.600000000006</v>
      </c>
      <c r="O80">
        <v>21.3</v>
      </c>
      <c r="Q80" s="1">
        <v>-1393.6</v>
      </c>
      <c r="R80" s="1">
        <v>500237.2</v>
      </c>
      <c r="S80" s="1">
        <v>13174.3</v>
      </c>
      <c r="T80" s="1">
        <v>18009.2</v>
      </c>
      <c r="U80" s="1">
        <v>4834.8999999999996</v>
      </c>
      <c r="V80" s="1">
        <v>513411.5</v>
      </c>
      <c r="X80" s="1">
        <v>505313.1</v>
      </c>
      <c r="Y80" s="1">
        <v>379389.3</v>
      </c>
      <c r="Z80" s="1">
        <v>125921.3</v>
      </c>
      <c r="AB80" s="1">
        <v>111225.4</v>
      </c>
      <c r="AD80" s="1">
        <v>499401.3</v>
      </c>
    </row>
    <row r="81" spans="1:30" x14ac:dyDescent="0.15">
      <c r="A81" t="s">
        <v>4</v>
      </c>
      <c r="B81" s="1">
        <v>499350.9</v>
      </c>
      <c r="C81" s="1">
        <v>292822.2</v>
      </c>
      <c r="D81" s="1">
        <v>285687.90000000002</v>
      </c>
      <c r="E81" s="1">
        <v>235836</v>
      </c>
      <c r="F81" s="1">
        <v>14633</v>
      </c>
      <c r="G81" s="1">
        <v>72595.8</v>
      </c>
      <c r="H81">
        <v>120.6</v>
      </c>
      <c r="I81" s="1">
        <v>100509</v>
      </c>
      <c r="J81" s="1">
        <v>24762.2</v>
      </c>
      <c r="K81">
        <v>80.3</v>
      </c>
      <c r="L81" s="1">
        <v>-6157.5</v>
      </c>
      <c r="M81" s="1">
        <v>75068.2</v>
      </c>
      <c r="N81" s="1">
        <v>81225.8</v>
      </c>
      <c r="O81">
        <v>-14.6</v>
      </c>
      <c r="Q81" s="1">
        <v>-1498.6</v>
      </c>
      <c r="R81" s="1">
        <v>497852.3</v>
      </c>
      <c r="S81" s="1">
        <v>13191.7</v>
      </c>
      <c r="T81" s="1">
        <v>18486.5</v>
      </c>
      <c r="U81" s="1">
        <v>5294.8</v>
      </c>
      <c r="V81" s="1">
        <v>511044</v>
      </c>
      <c r="X81" s="1">
        <v>505525.8</v>
      </c>
      <c r="Y81" s="1">
        <v>380173.4</v>
      </c>
      <c r="Z81" s="1">
        <v>125352.3</v>
      </c>
      <c r="AB81" s="1">
        <v>111991.8</v>
      </c>
      <c r="AD81" s="1">
        <v>499148.79999999999</v>
      </c>
    </row>
    <row r="82" spans="1:30" x14ac:dyDescent="0.15">
      <c r="A82" t="s">
        <v>3</v>
      </c>
      <c r="B82" s="1">
        <v>497316.4</v>
      </c>
      <c r="C82" s="1">
        <v>292282.8</v>
      </c>
      <c r="D82" s="1">
        <v>284975.90000000002</v>
      </c>
      <c r="E82" s="1">
        <v>234958.8</v>
      </c>
      <c r="F82" s="1">
        <v>14925.5</v>
      </c>
      <c r="G82" s="1">
        <v>72233.5</v>
      </c>
      <c r="H82" s="1">
        <v>1448.6</v>
      </c>
      <c r="I82" s="1">
        <v>100865.4</v>
      </c>
      <c r="J82" s="1">
        <v>24058.400000000001</v>
      </c>
      <c r="K82">
        <v>97.5</v>
      </c>
      <c r="L82" s="1">
        <v>-8574.2999999999993</v>
      </c>
      <c r="M82" s="1">
        <v>72396.100000000006</v>
      </c>
      <c r="N82" s="1">
        <v>80970.3</v>
      </c>
      <c r="O82">
        <v>-20.9</v>
      </c>
      <c r="Q82">
        <v>113</v>
      </c>
      <c r="R82" s="1">
        <v>497429.4</v>
      </c>
      <c r="S82" s="1">
        <v>13555.3</v>
      </c>
      <c r="T82" s="1">
        <v>18359.8</v>
      </c>
      <c r="U82" s="1">
        <v>4804.5</v>
      </c>
      <c r="V82" s="1">
        <v>510984.7</v>
      </c>
      <c r="X82" s="1">
        <v>505905.2</v>
      </c>
      <c r="Y82" s="1">
        <v>380885.7</v>
      </c>
      <c r="Z82" s="1">
        <v>125020.7</v>
      </c>
      <c r="AB82" s="1">
        <v>111214</v>
      </c>
      <c r="AD82" s="1">
        <v>495773.4</v>
      </c>
    </row>
    <row r="83" spans="1:30" x14ac:dyDescent="0.15">
      <c r="A83" t="s">
        <v>2</v>
      </c>
      <c r="B83" s="1">
        <v>497941.3</v>
      </c>
      <c r="C83" s="1">
        <v>292777.2</v>
      </c>
      <c r="D83" s="1">
        <v>285389.8</v>
      </c>
      <c r="E83" s="1">
        <v>235191.4</v>
      </c>
      <c r="F83" s="1">
        <v>15206.7</v>
      </c>
      <c r="G83" s="1">
        <v>72103.7</v>
      </c>
      <c r="H83" s="1">
        <v>1299.5</v>
      </c>
      <c r="I83" s="1">
        <v>101485.6</v>
      </c>
      <c r="J83" s="1">
        <v>24050.7</v>
      </c>
      <c r="K83">
        <v>27.6</v>
      </c>
      <c r="L83" s="1">
        <v>-9012.9</v>
      </c>
      <c r="M83" s="1">
        <v>69941.3</v>
      </c>
      <c r="N83" s="1">
        <v>78954.2</v>
      </c>
      <c r="O83">
        <v>3.3</v>
      </c>
      <c r="Q83">
        <v>-703.9</v>
      </c>
      <c r="R83" s="1">
        <v>497237.5</v>
      </c>
      <c r="S83" s="1">
        <v>13784.9</v>
      </c>
      <c r="T83" s="1">
        <v>19161.599999999999</v>
      </c>
      <c r="U83" s="1">
        <v>5376.6</v>
      </c>
      <c r="V83" s="1">
        <v>511022.4</v>
      </c>
      <c r="X83" s="1">
        <v>506938.5</v>
      </c>
      <c r="Y83" s="1">
        <v>381378.4</v>
      </c>
      <c r="Z83" s="1">
        <v>125561.5</v>
      </c>
      <c r="AB83" s="1">
        <v>111356.1</v>
      </c>
      <c r="AD83" s="1">
        <v>496619.7</v>
      </c>
    </row>
    <row r="84" spans="1:30" x14ac:dyDescent="0.15">
      <c r="A84" t="s">
        <v>1059</v>
      </c>
      <c r="B84" s="1">
        <v>503966.4</v>
      </c>
      <c r="C84" s="1">
        <v>297056.3</v>
      </c>
      <c r="D84" s="1">
        <v>289681.90000000002</v>
      </c>
      <c r="E84" s="1">
        <v>239293.1</v>
      </c>
      <c r="F84" s="1">
        <v>15309.3</v>
      </c>
      <c r="G84" s="1">
        <v>71611.600000000006</v>
      </c>
      <c r="H84">
        <v>693.5</v>
      </c>
      <c r="I84" s="1">
        <v>101494.1</v>
      </c>
      <c r="J84" s="1">
        <v>25166.400000000001</v>
      </c>
      <c r="K84">
        <v>-142.69999999999999</v>
      </c>
      <c r="L84" s="1">
        <v>-7263.8</v>
      </c>
      <c r="M84" s="1">
        <v>72077</v>
      </c>
      <c r="N84" s="1">
        <v>79340.800000000003</v>
      </c>
      <c r="O84">
        <v>41.7</v>
      </c>
      <c r="Q84" s="1">
        <v>-1604.1</v>
      </c>
      <c r="R84" s="1">
        <v>502362.3</v>
      </c>
      <c r="S84" s="1">
        <v>14950.4</v>
      </c>
      <c r="T84" s="1">
        <v>20835.400000000001</v>
      </c>
      <c r="U84" s="1">
        <v>5885</v>
      </c>
      <c r="V84" s="1">
        <v>517312.7</v>
      </c>
      <c r="X84" s="1">
        <v>511171.8</v>
      </c>
      <c r="Y84" s="1">
        <v>384664.3</v>
      </c>
      <c r="Z84" s="1">
        <v>126508.2</v>
      </c>
      <c r="AB84" s="1">
        <v>112082.2</v>
      </c>
      <c r="AD84" s="1">
        <v>503422.2</v>
      </c>
    </row>
    <row r="85" spans="1:30" x14ac:dyDescent="0.15">
      <c r="A85" t="s">
        <v>4</v>
      </c>
      <c r="B85" s="1">
        <v>508842.6</v>
      </c>
      <c r="C85" s="1">
        <v>299773.5</v>
      </c>
      <c r="D85" s="1">
        <v>292368.5</v>
      </c>
      <c r="E85" s="1">
        <v>241786.4</v>
      </c>
      <c r="F85" s="1">
        <v>15509</v>
      </c>
      <c r="G85" s="1">
        <v>74832.800000000003</v>
      </c>
      <c r="H85" s="1">
        <v>-2106.6</v>
      </c>
      <c r="I85" s="1">
        <v>102667</v>
      </c>
      <c r="J85" s="1">
        <v>25449</v>
      </c>
      <c r="K85">
        <v>42.8</v>
      </c>
      <c r="L85" s="1">
        <v>-7406.6</v>
      </c>
      <c r="M85" s="1">
        <v>74527.399999999994</v>
      </c>
      <c r="N85" s="1">
        <v>81934.100000000006</v>
      </c>
      <c r="O85">
        <v>81.8</v>
      </c>
      <c r="Q85" s="1">
        <v>-1154.7</v>
      </c>
      <c r="R85" s="1">
        <v>507687.9</v>
      </c>
      <c r="S85" s="1">
        <v>18895.7</v>
      </c>
      <c r="T85" s="1">
        <v>25575.1</v>
      </c>
      <c r="U85" s="1">
        <v>6679.4</v>
      </c>
      <c r="V85" s="1">
        <v>526583.69999999995</v>
      </c>
      <c r="X85" s="1">
        <v>516201.8</v>
      </c>
      <c r="Y85" s="1">
        <v>388045</v>
      </c>
      <c r="Z85" s="1">
        <v>128156.9</v>
      </c>
      <c r="AB85" s="1">
        <v>115788.4</v>
      </c>
      <c r="AD85" s="1">
        <v>510873.8</v>
      </c>
    </row>
    <row r="86" spans="1:30" x14ac:dyDescent="0.15">
      <c r="A86" t="s">
        <v>3</v>
      </c>
      <c r="B86" s="1">
        <v>512181.6</v>
      </c>
      <c r="C86" s="1">
        <v>300276.09999999998</v>
      </c>
      <c r="D86" s="1">
        <v>292799.3</v>
      </c>
      <c r="E86" s="1">
        <v>242009.3</v>
      </c>
      <c r="F86" s="1">
        <v>16039</v>
      </c>
      <c r="G86" s="1">
        <v>76352.399999999994</v>
      </c>
      <c r="H86">
        <v>-818.4</v>
      </c>
      <c r="I86" s="1">
        <v>102747.2</v>
      </c>
      <c r="J86" s="1">
        <v>26726.6</v>
      </c>
      <c r="K86">
        <v>-64.599999999999994</v>
      </c>
      <c r="L86" s="1">
        <v>-9116.9</v>
      </c>
      <c r="M86" s="1">
        <v>74489.8</v>
      </c>
      <c r="N86" s="1">
        <v>83606.7</v>
      </c>
      <c r="O86">
        <v>40.200000000000003</v>
      </c>
      <c r="Q86" s="1">
        <v>-1299.9000000000001</v>
      </c>
      <c r="R86" s="1">
        <v>510881.8</v>
      </c>
      <c r="S86" s="1">
        <v>17150.400000000001</v>
      </c>
      <c r="T86" s="1">
        <v>24466.7</v>
      </c>
      <c r="U86" s="1">
        <v>7316.2</v>
      </c>
      <c r="V86" s="1">
        <v>528032.19999999995</v>
      </c>
      <c r="X86" s="1">
        <v>521286.5</v>
      </c>
      <c r="Y86" s="1">
        <v>391878.7</v>
      </c>
      <c r="Z86" s="1">
        <v>129407.5</v>
      </c>
      <c r="AB86" s="1">
        <v>119116.5</v>
      </c>
      <c r="AD86" s="1">
        <v>513045.7</v>
      </c>
    </row>
    <row r="87" spans="1:30" x14ac:dyDescent="0.15">
      <c r="A87" t="s">
        <v>2</v>
      </c>
      <c r="B87" s="1">
        <v>511656.6</v>
      </c>
      <c r="C87" s="1">
        <v>299566</v>
      </c>
      <c r="D87" s="1">
        <v>292130.59999999998</v>
      </c>
      <c r="E87" s="1">
        <v>241144.2</v>
      </c>
      <c r="F87" s="1">
        <v>16613.3</v>
      </c>
      <c r="G87" s="1">
        <v>77463.8</v>
      </c>
      <c r="H87">
        <v>-82.7</v>
      </c>
      <c r="I87" s="1">
        <v>102870.1</v>
      </c>
      <c r="J87" s="1">
        <v>27059.5</v>
      </c>
      <c r="K87">
        <v>79</v>
      </c>
      <c r="L87" s="1">
        <v>-11876.9</v>
      </c>
      <c r="M87" s="1">
        <v>74295.3</v>
      </c>
      <c r="N87" s="1">
        <v>86172.2</v>
      </c>
      <c r="O87">
        <v>-35.6</v>
      </c>
      <c r="Q87" s="1">
        <v>-2652.2</v>
      </c>
      <c r="R87" s="1">
        <v>509004.4</v>
      </c>
      <c r="S87" s="1">
        <v>17109.8</v>
      </c>
      <c r="T87" s="1">
        <v>24251</v>
      </c>
      <c r="U87" s="1">
        <v>7141.2</v>
      </c>
      <c r="V87" s="1">
        <v>526114.19999999995</v>
      </c>
      <c r="X87" s="1">
        <v>523613</v>
      </c>
      <c r="Y87" s="1">
        <v>393594.2</v>
      </c>
      <c r="Z87" s="1">
        <v>130018.3</v>
      </c>
      <c r="AB87" s="1">
        <v>121135.8</v>
      </c>
      <c r="AD87" s="1">
        <v>511636.2</v>
      </c>
    </row>
    <row r="88" spans="1:30" x14ac:dyDescent="0.15">
      <c r="A88" t="s">
        <v>1060</v>
      </c>
      <c r="B88" s="1">
        <v>517178.8</v>
      </c>
      <c r="C88" s="1">
        <v>306818.40000000002</v>
      </c>
      <c r="D88" s="1">
        <v>299542.3</v>
      </c>
      <c r="E88" s="1">
        <v>248341.6</v>
      </c>
      <c r="F88" s="1">
        <v>16910.2</v>
      </c>
      <c r="G88" s="1">
        <v>79290.5</v>
      </c>
      <c r="H88" s="1">
        <v>-2894.1</v>
      </c>
      <c r="I88" s="1">
        <v>103123</v>
      </c>
      <c r="J88" s="1">
        <v>26894.6</v>
      </c>
      <c r="K88">
        <v>75.8</v>
      </c>
      <c r="L88" s="1">
        <v>-12678.8</v>
      </c>
      <c r="M88" s="1">
        <v>78740.600000000006</v>
      </c>
      <c r="N88" s="1">
        <v>91419.5</v>
      </c>
      <c r="O88">
        <v>-360.8</v>
      </c>
      <c r="Q88" s="1">
        <v>-3491.5</v>
      </c>
      <c r="R88" s="1">
        <v>513687.3</v>
      </c>
      <c r="S88" s="1">
        <v>16554.8</v>
      </c>
      <c r="T88" s="1">
        <v>24922.400000000001</v>
      </c>
      <c r="U88" s="1">
        <v>8367.5</v>
      </c>
      <c r="V88" s="1">
        <v>530242.1</v>
      </c>
      <c r="X88" s="1">
        <v>530250.1</v>
      </c>
      <c r="Y88" s="1">
        <v>400141.5</v>
      </c>
      <c r="Z88" s="1">
        <v>130107.4</v>
      </c>
      <c r="AB88" s="1">
        <v>123094.6</v>
      </c>
      <c r="AD88" s="1">
        <v>520013</v>
      </c>
    </row>
    <row r="89" spans="1:30" x14ac:dyDescent="0.15">
      <c r="A89" t="s">
        <v>4</v>
      </c>
      <c r="B89" s="1">
        <v>507350.6</v>
      </c>
      <c r="C89" s="1">
        <v>291563.3</v>
      </c>
      <c r="D89" s="1">
        <v>284558.2</v>
      </c>
      <c r="E89" s="1">
        <v>233238.7</v>
      </c>
      <c r="F89" s="1">
        <v>15377.6</v>
      </c>
      <c r="G89" s="1">
        <v>77945.100000000006</v>
      </c>
      <c r="H89" s="1">
        <v>2321.4</v>
      </c>
      <c r="I89" s="1">
        <v>102520.8</v>
      </c>
      <c r="J89" s="1">
        <v>25602.7</v>
      </c>
      <c r="K89">
        <v>49.5</v>
      </c>
      <c r="L89" s="1">
        <v>-8076.3</v>
      </c>
      <c r="M89" s="1">
        <v>79645.3</v>
      </c>
      <c r="N89" s="1">
        <v>87721.600000000006</v>
      </c>
      <c r="O89">
        <v>46.6</v>
      </c>
      <c r="Q89" s="1">
        <v>-2217.4</v>
      </c>
      <c r="R89" s="1">
        <v>505133.3</v>
      </c>
      <c r="S89" s="1">
        <v>16939.2</v>
      </c>
      <c r="T89" s="1">
        <v>25393.7</v>
      </c>
      <c r="U89" s="1">
        <v>8454.5</v>
      </c>
      <c r="V89" s="1">
        <v>522072.4</v>
      </c>
      <c r="X89" s="1">
        <v>515468.9</v>
      </c>
      <c r="Y89" s="1">
        <v>387293.5</v>
      </c>
      <c r="Z89" s="1">
        <v>128175.3</v>
      </c>
      <c r="AB89" s="1">
        <v>118910.5</v>
      </c>
      <c r="AD89" s="1">
        <v>504902.8</v>
      </c>
    </row>
    <row r="90" spans="1:30" x14ac:dyDescent="0.15">
      <c r="A90" t="s">
        <v>3</v>
      </c>
      <c r="B90" s="1">
        <v>506690.4</v>
      </c>
      <c r="C90" s="1">
        <v>292637.90000000002</v>
      </c>
      <c r="D90" s="1">
        <v>285835</v>
      </c>
      <c r="E90" s="1">
        <v>234366</v>
      </c>
      <c r="F90" s="1">
        <v>14297.2</v>
      </c>
      <c r="G90" s="1">
        <v>78680.100000000006</v>
      </c>
      <c r="H90">
        <v>152.1</v>
      </c>
      <c r="I90" s="1">
        <v>103061.1</v>
      </c>
      <c r="J90" s="1">
        <v>26018.400000000001</v>
      </c>
      <c r="K90">
        <v>157.80000000000001</v>
      </c>
      <c r="L90" s="1">
        <v>-8238.7999999999993</v>
      </c>
      <c r="M90" s="1">
        <v>80855.899999999994</v>
      </c>
      <c r="N90" s="1">
        <v>89094.8</v>
      </c>
      <c r="O90">
        <v>-75.5</v>
      </c>
      <c r="Q90" s="1">
        <v>-2261.4</v>
      </c>
      <c r="R90" s="1">
        <v>504428.9</v>
      </c>
      <c r="S90" s="1">
        <v>18862.2</v>
      </c>
      <c r="T90" s="1">
        <v>27489.4</v>
      </c>
      <c r="U90" s="1">
        <v>8627.1</v>
      </c>
      <c r="V90" s="1">
        <v>523291.2</v>
      </c>
      <c r="X90" s="1">
        <v>515073.9</v>
      </c>
      <c r="Y90" s="1">
        <v>385812.2</v>
      </c>
      <c r="Z90" s="1">
        <v>129262.8</v>
      </c>
      <c r="AB90" s="1">
        <v>118966.7</v>
      </c>
      <c r="AD90" s="1">
        <v>506319.9</v>
      </c>
    </row>
    <row r="91" spans="1:30" x14ac:dyDescent="0.15">
      <c r="A91" t="s">
        <v>2</v>
      </c>
      <c r="B91" s="1">
        <v>510423.9</v>
      </c>
      <c r="C91" s="1">
        <v>294419.59999999998</v>
      </c>
      <c r="D91" s="1">
        <v>287599.59999999998</v>
      </c>
      <c r="E91" s="1">
        <v>235968.7</v>
      </c>
      <c r="F91" s="1">
        <v>14322.3</v>
      </c>
      <c r="G91" s="1">
        <v>79094.8</v>
      </c>
      <c r="H91">
        <v>-674.3</v>
      </c>
      <c r="I91" s="1">
        <v>103228</v>
      </c>
      <c r="J91" s="1">
        <v>26500.5</v>
      </c>
      <c r="K91">
        <v>26.4</v>
      </c>
      <c r="L91" s="1">
        <v>-6535.1</v>
      </c>
      <c r="M91" s="1">
        <v>83574.5</v>
      </c>
      <c r="N91" s="1">
        <v>90109.6</v>
      </c>
      <c r="O91">
        <v>41.7</v>
      </c>
      <c r="Q91" s="1">
        <v>-1242.5</v>
      </c>
      <c r="R91" s="1">
        <v>509181.3</v>
      </c>
      <c r="S91" s="1">
        <v>21296.6</v>
      </c>
      <c r="T91" s="1">
        <v>30456.2</v>
      </c>
      <c r="U91" s="1">
        <v>9159.7000000000007</v>
      </c>
      <c r="V91" s="1">
        <v>530477.9</v>
      </c>
      <c r="X91" s="1">
        <v>516959.8</v>
      </c>
      <c r="Y91" s="1">
        <v>387192.8</v>
      </c>
      <c r="Z91" s="1">
        <v>129768.5</v>
      </c>
      <c r="AB91" s="1">
        <v>119884.5</v>
      </c>
      <c r="AD91" s="1">
        <v>511042.9</v>
      </c>
    </row>
    <row r="92" spans="1:30" x14ac:dyDescent="0.15">
      <c r="A92" t="s">
        <v>1061</v>
      </c>
      <c r="B92" s="1">
        <v>516190.5</v>
      </c>
      <c r="C92" s="1">
        <v>295949.8</v>
      </c>
      <c r="D92" s="1">
        <v>288897.7</v>
      </c>
      <c r="E92" s="1">
        <v>237110.1</v>
      </c>
      <c r="F92" s="1">
        <v>14733.4</v>
      </c>
      <c r="G92" s="1">
        <v>80024.899999999994</v>
      </c>
      <c r="H92" s="1">
        <v>1567.7</v>
      </c>
      <c r="I92" s="1">
        <v>104215.4</v>
      </c>
      <c r="J92" s="1">
        <v>26077.200000000001</v>
      </c>
      <c r="K92">
        <v>51.8</v>
      </c>
      <c r="L92" s="1">
        <v>-6525</v>
      </c>
      <c r="M92" s="1">
        <v>84495.5</v>
      </c>
      <c r="N92" s="1">
        <v>91020.5</v>
      </c>
      <c r="O92">
        <v>95.3</v>
      </c>
      <c r="Q92" s="1">
        <v>4094.7</v>
      </c>
      <c r="R92" s="1">
        <v>520285.1</v>
      </c>
      <c r="S92" s="1">
        <v>18841.8</v>
      </c>
      <c r="T92" s="1">
        <v>28011.1</v>
      </c>
      <c r="U92" s="1">
        <v>9169.2999999999993</v>
      </c>
      <c r="V92" s="1">
        <v>539126.9</v>
      </c>
      <c r="X92" s="1">
        <v>522662.9</v>
      </c>
      <c r="Y92" s="1">
        <v>392317.2</v>
      </c>
      <c r="Z92" s="1">
        <v>130346</v>
      </c>
      <c r="AB92" s="1">
        <v>120793.9</v>
      </c>
      <c r="AD92" s="1">
        <v>514513.8</v>
      </c>
    </row>
    <row r="93" spans="1:30" x14ac:dyDescent="0.15">
      <c r="A93" t="s">
        <v>4</v>
      </c>
      <c r="B93" s="1">
        <v>516089.8</v>
      </c>
      <c r="C93" s="1">
        <v>294769.5</v>
      </c>
      <c r="D93" s="1">
        <v>287455.40000000002</v>
      </c>
      <c r="E93" s="1">
        <v>235532.2</v>
      </c>
      <c r="F93" s="1">
        <v>14900.1</v>
      </c>
      <c r="G93" s="1">
        <v>79180.3</v>
      </c>
      <c r="H93" s="1">
        <v>4027.6</v>
      </c>
      <c r="I93" s="1">
        <v>104290.3</v>
      </c>
      <c r="J93" s="1">
        <v>25995</v>
      </c>
      <c r="K93">
        <v>-17.8</v>
      </c>
      <c r="L93" s="1">
        <v>-7189</v>
      </c>
      <c r="M93" s="1">
        <v>81437.5</v>
      </c>
      <c r="N93" s="1">
        <v>88626.5</v>
      </c>
      <c r="O93">
        <v>133.80000000000001</v>
      </c>
      <c r="Q93" s="1">
        <v>4670.5</v>
      </c>
      <c r="R93" s="1">
        <v>520760.3</v>
      </c>
      <c r="S93" s="1">
        <v>20389.8</v>
      </c>
      <c r="T93" s="1">
        <v>29738.6</v>
      </c>
      <c r="U93" s="1">
        <v>9348.7999999999993</v>
      </c>
      <c r="V93" s="1">
        <v>541150.1</v>
      </c>
      <c r="X93" s="1">
        <v>523190.7</v>
      </c>
      <c r="Y93" s="1">
        <v>392930.7</v>
      </c>
      <c r="Z93" s="1">
        <v>130260.2</v>
      </c>
      <c r="AB93" s="1">
        <v>120040.7</v>
      </c>
      <c r="AD93" s="1">
        <v>512001.4</v>
      </c>
    </row>
    <row r="94" spans="1:30" x14ac:dyDescent="0.15">
      <c r="A94" t="s">
        <v>3</v>
      </c>
      <c r="B94" s="1">
        <v>516974.1</v>
      </c>
      <c r="C94" s="1">
        <v>296493.7</v>
      </c>
      <c r="D94" s="1">
        <v>289001.3</v>
      </c>
      <c r="E94" s="1">
        <v>236916.2</v>
      </c>
      <c r="F94" s="1">
        <v>15159.5</v>
      </c>
      <c r="G94" s="1">
        <v>79582.3</v>
      </c>
      <c r="H94" s="1">
        <v>2709.3</v>
      </c>
      <c r="I94" s="1">
        <v>104727.3</v>
      </c>
      <c r="J94" s="1">
        <v>25720</v>
      </c>
      <c r="K94">
        <v>-30.6</v>
      </c>
      <c r="L94" s="1">
        <v>-7444.5</v>
      </c>
      <c r="M94" s="1">
        <v>83360.399999999994</v>
      </c>
      <c r="N94" s="1">
        <v>90804.9</v>
      </c>
      <c r="O94">
        <v>57.1</v>
      </c>
      <c r="Q94" s="1">
        <v>5738.4</v>
      </c>
      <c r="R94" s="1">
        <v>522712.5</v>
      </c>
      <c r="S94" s="1">
        <v>20284.900000000001</v>
      </c>
      <c r="T94" s="1">
        <v>30155.1</v>
      </c>
      <c r="U94" s="1">
        <v>9870.2999999999993</v>
      </c>
      <c r="V94" s="1">
        <v>542997.4</v>
      </c>
      <c r="X94" s="1">
        <v>524393.6</v>
      </c>
      <c r="Y94" s="1">
        <v>393994.8</v>
      </c>
      <c r="Z94" s="1">
        <v>130399</v>
      </c>
      <c r="AB94" s="1">
        <v>120424.5</v>
      </c>
      <c r="AD94" s="1">
        <v>514233.7</v>
      </c>
    </row>
    <row r="95" spans="1:30" x14ac:dyDescent="0.15">
      <c r="A95" t="s">
        <v>2</v>
      </c>
      <c r="B95" s="1">
        <v>515789.2</v>
      </c>
      <c r="C95" s="1">
        <v>294732</v>
      </c>
      <c r="D95" s="1">
        <v>287142</v>
      </c>
      <c r="E95" s="1">
        <v>234928.8</v>
      </c>
      <c r="F95" s="1">
        <v>15042.5</v>
      </c>
      <c r="G95" s="1">
        <v>79677.3</v>
      </c>
      <c r="H95" s="1">
        <v>2876.3</v>
      </c>
      <c r="I95" s="1">
        <v>105481.4</v>
      </c>
      <c r="J95" s="1">
        <v>25422.5</v>
      </c>
      <c r="K95">
        <v>-3.9</v>
      </c>
      <c r="L95" s="1">
        <v>-7489.8</v>
      </c>
      <c r="M95" s="1">
        <v>83065.899999999994</v>
      </c>
      <c r="N95" s="1">
        <v>90555.7</v>
      </c>
      <c r="O95">
        <v>50.9</v>
      </c>
      <c r="Q95" s="1">
        <v>6088.3</v>
      </c>
      <c r="R95" s="1">
        <v>521877.6</v>
      </c>
      <c r="S95" s="1">
        <v>20683.400000000001</v>
      </c>
      <c r="T95" s="1">
        <v>31133.200000000001</v>
      </c>
      <c r="U95" s="1">
        <v>10449.799999999999</v>
      </c>
      <c r="V95" s="1">
        <v>542561</v>
      </c>
      <c r="X95" s="1">
        <v>523246.5</v>
      </c>
      <c r="Y95" s="1">
        <v>392376.1</v>
      </c>
      <c r="Z95" s="1">
        <v>130872.5</v>
      </c>
      <c r="AB95" s="1">
        <v>120096.7</v>
      </c>
      <c r="AD95" s="1">
        <v>512851.3</v>
      </c>
    </row>
    <row r="96" spans="1:30" x14ac:dyDescent="0.15">
      <c r="A96" t="s">
        <v>1062</v>
      </c>
      <c r="B96" s="1">
        <v>518524.3</v>
      </c>
      <c r="C96" s="1">
        <v>295602.2</v>
      </c>
      <c r="D96" s="1">
        <v>287994.3</v>
      </c>
      <c r="E96" s="1">
        <v>235622.2</v>
      </c>
      <c r="F96" s="1">
        <v>15188.4</v>
      </c>
      <c r="G96" s="1">
        <v>79602.3</v>
      </c>
      <c r="H96" s="1">
        <v>1201.7</v>
      </c>
      <c r="I96" s="1">
        <v>106988.8</v>
      </c>
      <c r="J96" s="1">
        <v>25425.9</v>
      </c>
      <c r="K96">
        <v>137.80000000000001</v>
      </c>
      <c r="L96" s="1">
        <v>-5721.7</v>
      </c>
      <c r="M96" s="1">
        <v>83029.7</v>
      </c>
      <c r="N96" s="1">
        <v>88751.4</v>
      </c>
      <c r="O96">
        <v>99</v>
      </c>
      <c r="Q96" s="1">
        <v>10164.700000000001</v>
      </c>
      <c r="R96" s="1">
        <v>528689</v>
      </c>
      <c r="S96" s="1">
        <v>18640</v>
      </c>
      <c r="T96" s="1">
        <v>28499.200000000001</v>
      </c>
      <c r="U96" s="1">
        <v>9859.1</v>
      </c>
      <c r="V96" s="1">
        <v>547329.1</v>
      </c>
      <c r="X96" s="1">
        <v>524163.2</v>
      </c>
      <c r="Y96" s="1">
        <v>391684.5</v>
      </c>
      <c r="Z96" s="1">
        <v>132486.6</v>
      </c>
      <c r="AB96" s="1">
        <v>120176.4</v>
      </c>
      <c r="AD96" s="1">
        <v>517094.40000000002</v>
      </c>
    </row>
    <row r="97" spans="1:30" x14ac:dyDescent="0.15">
      <c r="A97" t="s">
        <v>4</v>
      </c>
      <c r="B97" s="1">
        <v>521139.6</v>
      </c>
      <c r="C97" s="1">
        <v>296036.3</v>
      </c>
      <c r="D97" s="1">
        <v>288412.2</v>
      </c>
      <c r="E97" s="1">
        <v>235892.5</v>
      </c>
      <c r="F97" s="1">
        <v>15678.1</v>
      </c>
      <c r="G97" s="1">
        <v>80712.600000000006</v>
      </c>
      <c r="H97" s="1">
        <v>3151.6</v>
      </c>
      <c r="I97" s="1">
        <v>105605.4</v>
      </c>
      <c r="J97" s="1">
        <v>25262.799999999999</v>
      </c>
      <c r="K97">
        <v>30.1</v>
      </c>
      <c r="L97" s="1">
        <v>-5394.6</v>
      </c>
      <c r="M97" s="1">
        <v>82320.399999999994</v>
      </c>
      <c r="N97" s="1">
        <v>87715</v>
      </c>
      <c r="O97">
        <v>57.3</v>
      </c>
      <c r="Q97" s="1">
        <v>10341</v>
      </c>
      <c r="R97" s="1">
        <v>531480.6</v>
      </c>
      <c r="S97" s="1">
        <v>17095.599999999999</v>
      </c>
      <c r="T97" s="1">
        <v>27597.9</v>
      </c>
      <c r="U97" s="1">
        <v>10502.4</v>
      </c>
      <c r="V97" s="1">
        <v>548576.19999999995</v>
      </c>
      <c r="X97" s="1">
        <v>526505.19999999995</v>
      </c>
      <c r="Y97" s="1">
        <v>395648.8</v>
      </c>
      <c r="Z97" s="1">
        <v>130855.4</v>
      </c>
      <c r="AB97" s="1">
        <v>121613</v>
      </c>
      <c r="AD97" s="1">
        <v>517907</v>
      </c>
    </row>
    <row r="98" spans="1:30" x14ac:dyDescent="0.15">
      <c r="A98" t="s">
        <v>3</v>
      </c>
      <c r="B98" s="1">
        <v>522259.3</v>
      </c>
      <c r="C98" s="1">
        <v>297197.5</v>
      </c>
      <c r="D98" s="1">
        <v>289522.59999999998</v>
      </c>
      <c r="E98" s="1">
        <v>236845.5</v>
      </c>
      <c r="F98" s="1">
        <v>16119.8</v>
      </c>
      <c r="G98" s="1">
        <v>80502.3</v>
      </c>
      <c r="H98">
        <v>708.2</v>
      </c>
      <c r="I98" s="1">
        <v>105832</v>
      </c>
      <c r="J98" s="1">
        <v>25044</v>
      </c>
      <c r="K98">
        <v>10.9</v>
      </c>
      <c r="L98" s="1">
        <v>-3458.6</v>
      </c>
      <c r="M98" s="1">
        <v>84064.8</v>
      </c>
      <c r="N98" s="1">
        <v>87523.4</v>
      </c>
      <c r="O98">
        <v>303.10000000000002</v>
      </c>
      <c r="Q98" s="1">
        <v>9345.7000000000007</v>
      </c>
      <c r="R98" s="1">
        <v>531605</v>
      </c>
      <c r="S98" s="1">
        <v>16556.400000000001</v>
      </c>
      <c r="T98" s="1">
        <v>27219.9</v>
      </c>
      <c r="U98" s="1">
        <v>10663.4</v>
      </c>
      <c r="V98" s="1">
        <v>548161.4</v>
      </c>
      <c r="X98" s="1">
        <v>525503.9</v>
      </c>
      <c r="Y98" s="1">
        <v>394666.5</v>
      </c>
      <c r="Z98" s="1">
        <v>130837.4</v>
      </c>
      <c r="AB98" s="1">
        <v>121636.3</v>
      </c>
      <c r="AD98" s="1">
        <v>521411.6</v>
      </c>
    </row>
    <row r="99" spans="1:30" x14ac:dyDescent="0.15">
      <c r="A99" t="s">
        <v>2</v>
      </c>
      <c r="B99" s="1">
        <v>524367.4</v>
      </c>
      <c r="C99" s="1">
        <v>297584.59999999998</v>
      </c>
      <c r="D99" s="1">
        <v>289858.09999999998</v>
      </c>
      <c r="E99" s="1">
        <v>237029</v>
      </c>
      <c r="F99" s="1">
        <v>16155</v>
      </c>
      <c r="G99" s="1">
        <v>82090.3</v>
      </c>
      <c r="H99">
        <v>-301.89999999999998</v>
      </c>
      <c r="I99" s="1">
        <v>105857.4</v>
      </c>
      <c r="J99" s="1">
        <v>24447.3</v>
      </c>
      <c r="K99">
        <v>21</v>
      </c>
      <c r="L99" s="1">
        <v>-2008.5</v>
      </c>
      <c r="M99" s="1">
        <v>86701.7</v>
      </c>
      <c r="N99" s="1">
        <v>88710.2</v>
      </c>
      <c r="O99">
        <v>522.20000000000005</v>
      </c>
      <c r="Q99" s="1">
        <v>8043</v>
      </c>
      <c r="R99" s="1">
        <v>532410.5</v>
      </c>
      <c r="S99" s="1">
        <v>16137.3</v>
      </c>
      <c r="T99" s="1">
        <v>27256.3</v>
      </c>
      <c r="U99" s="1">
        <v>11119</v>
      </c>
      <c r="V99" s="1">
        <v>548547.69999999995</v>
      </c>
      <c r="X99" s="1">
        <v>525951</v>
      </c>
      <c r="Y99" s="1">
        <v>395694.1</v>
      </c>
      <c r="Z99" s="1">
        <v>130254.3</v>
      </c>
      <c r="AB99" s="1">
        <v>122638.5</v>
      </c>
      <c r="AD99" s="1">
        <v>524490.4</v>
      </c>
    </row>
    <row r="100" spans="1:30" x14ac:dyDescent="0.15">
      <c r="A100" t="s">
        <v>1231</v>
      </c>
      <c r="B100" s="1">
        <v>525932.69999999995</v>
      </c>
      <c r="C100" s="1">
        <v>298707.20000000001</v>
      </c>
      <c r="D100" s="1">
        <v>290933</v>
      </c>
      <c r="E100" s="1">
        <v>237933.2</v>
      </c>
      <c r="F100" s="1">
        <v>16313.6</v>
      </c>
      <c r="G100" s="1">
        <v>82518.7</v>
      </c>
      <c r="H100" s="1">
        <v>-1148.3</v>
      </c>
      <c r="I100" s="1">
        <v>105800.7</v>
      </c>
      <c r="J100" s="1">
        <v>24540.6</v>
      </c>
      <c r="K100">
        <v>23.6</v>
      </c>
      <c r="L100" s="1">
        <v>-1508.7</v>
      </c>
      <c r="M100" s="1">
        <v>88377.1</v>
      </c>
      <c r="N100" s="1">
        <v>89885.8</v>
      </c>
      <c r="O100">
        <v>685.3</v>
      </c>
      <c r="Q100" s="1">
        <v>5961.2</v>
      </c>
      <c r="R100" s="1">
        <v>531893.9</v>
      </c>
      <c r="S100" s="1">
        <v>17440.3</v>
      </c>
      <c r="T100" s="1">
        <v>29240.400000000001</v>
      </c>
      <c r="U100" s="1">
        <v>11800.1</v>
      </c>
      <c r="V100" s="1">
        <v>549334.30000000005</v>
      </c>
      <c r="X100" s="1">
        <v>526908.80000000005</v>
      </c>
      <c r="Y100" s="1">
        <v>396609.3</v>
      </c>
      <c r="Z100" s="1">
        <v>130296</v>
      </c>
      <c r="AB100" s="1">
        <v>123320</v>
      </c>
      <c r="AD100" s="1">
        <v>526838.80000000005</v>
      </c>
    </row>
    <row r="101" spans="1:30" x14ac:dyDescent="0.15">
      <c r="A101" t="s">
        <v>4</v>
      </c>
      <c r="B101" s="1">
        <v>529241.59999999998</v>
      </c>
      <c r="C101" s="1">
        <v>301186.40000000002</v>
      </c>
      <c r="D101" s="1">
        <v>293369.8</v>
      </c>
      <c r="E101" s="1">
        <v>240181.5</v>
      </c>
      <c r="F101" s="1">
        <v>16517.5</v>
      </c>
      <c r="G101" s="1">
        <v>82952.600000000006</v>
      </c>
      <c r="H101" s="1">
        <v>-1254.8</v>
      </c>
      <c r="I101" s="1">
        <v>106215.2</v>
      </c>
      <c r="J101" s="1">
        <v>26005.599999999999</v>
      </c>
      <c r="K101">
        <v>29.4</v>
      </c>
      <c r="L101" s="1">
        <v>-3185.1</v>
      </c>
      <c r="M101" s="1">
        <v>87955</v>
      </c>
      <c r="N101" s="1">
        <v>91140.1</v>
      </c>
      <c r="O101">
        <v>774.8</v>
      </c>
      <c r="Q101" s="1">
        <v>6501.2</v>
      </c>
      <c r="R101" s="1">
        <v>535742.80000000005</v>
      </c>
      <c r="S101" s="1">
        <v>17812.2</v>
      </c>
      <c r="T101" s="1">
        <v>29390.400000000001</v>
      </c>
      <c r="U101" s="1">
        <v>11578.1</v>
      </c>
      <c r="V101" s="1">
        <v>553555</v>
      </c>
      <c r="X101" s="1">
        <v>531849.69999999995</v>
      </c>
      <c r="Y101" s="1">
        <v>399630</v>
      </c>
      <c r="Z101" s="1">
        <v>132219</v>
      </c>
      <c r="AB101" s="1">
        <v>125445.9</v>
      </c>
      <c r="AD101" s="1">
        <v>530241.4</v>
      </c>
    </row>
    <row r="102" spans="1:30" x14ac:dyDescent="0.15">
      <c r="A102" t="s">
        <v>1</v>
      </c>
    </row>
    <row r="103" spans="1:30" x14ac:dyDescent="0.15">
      <c r="A103" t="s">
        <v>0</v>
      </c>
    </row>
  </sheetData>
  <phoneticPr fontId="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zoomScale="85" zoomScaleNormal="85" workbookViewId="0">
      <pane xSplit="1" ySplit="8" topLeftCell="B11" activePane="bottomRight" state="frozen"/>
      <selection activeCell="F10" sqref="F10"/>
      <selection pane="topRight" activeCell="F10" sqref="F10"/>
      <selection pane="bottomLeft" activeCell="F10" sqref="F10"/>
      <selection pane="bottomRight" activeCell="D40" sqref="D40"/>
    </sheetView>
  </sheetViews>
  <sheetFormatPr defaultRowHeight="13.5" x14ac:dyDescent="0.15"/>
  <sheetData>
    <row r="1" spans="1:18" x14ac:dyDescent="0.15">
      <c r="A1" t="s">
        <v>389</v>
      </c>
      <c r="Q1" t="s">
        <v>411</v>
      </c>
    </row>
    <row r="2" spans="1:18" x14ac:dyDescent="0.15">
      <c r="A2" t="s">
        <v>412</v>
      </c>
      <c r="R2" t="s">
        <v>413</v>
      </c>
    </row>
    <row r="3" spans="1:18" x14ac:dyDescent="0.15">
      <c r="B3" t="s">
        <v>112</v>
      </c>
      <c r="M3" t="s">
        <v>57</v>
      </c>
    </row>
    <row r="4" spans="1:18" x14ac:dyDescent="0.15">
      <c r="C4" t="s">
        <v>111</v>
      </c>
      <c r="D4" t="s">
        <v>110</v>
      </c>
      <c r="E4" t="s">
        <v>109</v>
      </c>
      <c r="L4" t="s">
        <v>108</v>
      </c>
      <c r="M4" t="s">
        <v>107</v>
      </c>
      <c r="P4" t="s">
        <v>106</v>
      </c>
    </row>
    <row r="5" spans="1:18" x14ac:dyDescent="0.15">
      <c r="A5" t="s">
        <v>414</v>
      </c>
      <c r="F5" t="s">
        <v>105</v>
      </c>
      <c r="G5" t="s">
        <v>104</v>
      </c>
      <c r="H5" t="s">
        <v>103</v>
      </c>
      <c r="I5" t="s">
        <v>102</v>
      </c>
      <c r="N5" t="s">
        <v>100</v>
      </c>
      <c r="O5" t="s">
        <v>101</v>
      </c>
      <c r="Q5" t="s">
        <v>100</v>
      </c>
      <c r="R5" t="s">
        <v>99</v>
      </c>
    </row>
    <row r="6" spans="1:18" x14ac:dyDescent="0.15">
      <c r="B6" t="s">
        <v>239</v>
      </c>
      <c r="C6" t="s">
        <v>238</v>
      </c>
      <c r="D6" t="s">
        <v>237</v>
      </c>
      <c r="E6" t="s">
        <v>236</v>
      </c>
      <c r="F6" t="s">
        <v>235</v>
      </c>
      <c r="G6" t="s">
        <v>234</v>
      </c>
      <c r="H6" t="s">
        <v>233</v>
      </c>
      <c r="I6" t="s">
        <v>91</v>
      </c>
      <c r="M6" t="s">
        <v>39</v>
      </c>
    </row>
    <row r="7" spans="1:18" x14ac:dyDescent="0.15">
      <c r="L7" t="s">
        <v>90</v>
      </c>
      <c r="M7" t="s">
        <v>89</v>
      </c>
      <c r="P7" t="s">
        <v>88</v>
      </c>
    </row>
    <row r="8" spans="1:18" x14ac:dyDescent="0.15">
      <c r="A8" t="s">
        <v>390</v>
      </c>
      <c r="N8" t="s">
        <v>86</v>
      </c>
      <c r="O8" t="s">
        <v>232</v>
      </c>
      <c r="Q8" t="s">
        <v>86</v>
      </c>
      <c r="R8" t="s">
        <v>231</v>
      </c>
    </row>
    <row r="9" spans="1:18" x14ac:dyDescent="0.15">
      <c r="A9" t="s">
        <v>415</v>
      </c>
      <c r="B9">
        <v>79.099999999999994</v>
      </c>
      <c r="C9">
        <v>88.7</v>
      </c>
      <c r="D9">
        <v>76.7</v>
      </c>
      <c r="E9">
        <v>79.099999999999994</v>
      </c>
      <c r="F9">
        <v>168.3</v>
      </c>
      <c r="G9">
        <v>81.5</v>
      </c>
      <c r="H9">
        <v>83</v>
      </c>
      <c r="I9">
        <v>66.599999999999994</v>
      </c>
      <c r="L9" t="s">
        <v>392</v>
      </c>
      <c r="M9">
        <v>161.9</v>
      </c>
      <c r="N9">
        <v>169.3</v>
      </c>
      <c r="O9">
        <v>109.5</v>
      </c>
      <c r="P9">
        <v>188.9</v>
      </c>
      <c r="Q9">
        <v>213.6</v>
      </c>
      <c r="R9">
        <v>126.4</v>
      </c>
    </row>
    <row r="10" spans="1:18" x14ac:dyDescent="0.15">
      <c r="A10" t="s">
        <v>416</v>
      </c>
      <c r="B10">
        <v>82.7</v>
      </c>
      <c r="C10">
        <v>98.8</v>
      </c>
      <c r="D10">
        <v>80.5</v>
      </c>
      <c r="E10">
        <v>82.6</v>
      </c>
      <c r="F10">
        <v>168.6</v>
      </c>
      <c r="G10">
        <v>84.3</v>
      </c>
      <c r="H10">
        <v>87.8</v>
      </c>
      <c r="I10">
        <v>69.599999999999994</v>
      </c>
      <c r="L10" t="s">
        <v>392</v>
      </c>
      <c r="M10">
        <v>164.7</v>
      </c>
      <c r="N10">
        <v>171.8</v>
      </c>
      <c r="O10">
        <v>114</v>
      </c>
      <c r="P10">
        <v>189.7</v>
      </c>
      <c r="Q10">
        <v>216.4</v>
      </c>
      <c r="R10">
        <v>121.7</v>
      </c>
    </row>
    <row r="11" spans="1:18" x14ac:dyDescent="0.15">
      <c r="A11" t="s">
        <v>417</v>
      </c>
      <c r="B11">
        <v>84.8</v>
      </c>
      <c r="C11">
        <v>118.3</v>
      </c>
      <c r="D11">
        <v>82.6</v>
      </c>
      <c r="E11">
        <v>84.8</v>
      </c>
      <c r="F11">
        <v>167.4</v>
      </c>
      <c r="G11">
        <v>86</v>
      </c>
      <c r="H11">
        <v>89.5</v>
      </c>
      <c r="I11">
        <v>72.2</v>
      </c>
      <c r="L11" t="s">
        <v>392</v>
      </c>
      <c r="M11">
        <v>168.2</v>
      </c>
      <c r="N11">
        <v>175.2</v>
      </c>
      <c r="O11">
        <v>117.4</v>
      </c>
      <c r="P11">
        <v>198.5</v>
      </c>
      <c r="Q11">
        <v>230.9</v>
      </c>
      <c r="R11">
        <v>117</v>
      </c>
    </row>
    <row r="12" spans="1:18" x14ac:dyDescent="0.15">
      <c r="A12" t="s">
        <v>418</v>
      </c>
      <c r="B12">
        <v>86.5</v>
      </c>
      <c r="C12">
        <v>117.3</v>
      </c>
      <c r="D12">
        <v>84.1</v>
      </c>
      <c r="E12">
        <v>86.4</v>
      </c>
      <c r="F12">
        <v>165.7</v>
      </c>
      <c r="G12">
        <v>87.4</v>
      </c>
      <c r="H12">
        <v>91</v>
      </c>
      <c r="I12">
        <v>74.099999999999994</v>
      </c>
      <c r="L12" t="s">
        <v>392</v>
      </c>
      <c r="M12">
        <v>159.9</v>
      </c>
      <c r="N12">
        <v>165.8</v>
      </c>
      <c r="O12">
        <v>116.3</v>
      </c>
      <c r="P12">
        <v>188.6</v>
      </c>
      <c r="Q12">
        <v>216.9</v>
      </c>
      <c r="R12">
        <v>117.3</v>
      </c>
    </row>
    <row r="13" spans="1:18" x14ac:dyDescent="0.15">
      <c r="A13" t="s">
        <v>419</v>
      </c>
      <c r="B13">
        <v>88.4</v>
      </c>
      <c r="C13">
        <v>121.6</v>
      </c>
      <c r="D13">
        <v>86</v>
      </c>
      <c r="E13">
        <v>88.3</v>
      </c>
      <c r="F13">
        <v>163.80000000000001</v>
      </c>
      <c r="G13">
        <v>88.9</v>
      </c>
      <c r="H13">
        <v>93.4</v>
      </c>
      <c r="I13">
        <v>75.900000000000006</v>
      </c>
      <c r="L13" t="s">
        <v>392</v>
      </c>
      <c r="M13">
        <v>159.19999999999999</v>
      </c>
      <c r="N13">
        <v>164.8</v>
      </c>
      <c r="O13">
        <v>117.5</v>
      </c>
      <c r="P13">
        <v>183.6</v>
      </c>
      <c r="Q13">
        <v>209.4</v>
      </c>
      <c r="R13">
        <v>118.8</v>
      </c>
    </row>
    <row r="14" spans="1:18" x14ac:dyDescent="0.15">
      <c r="A14" t="s">
        <v>420</v>
      </c>
      <c r="B14">
        <v>89.7</v>
      </c>
      <c r="C14">
        <v>124</v>
      </c>
      <c r="D14">
        <v>87.7</v>
      </c>
      <c r="E14">
        <v>89.6</v>
      </c>
      <c r="F14">
        <v>161.80000000000001</v>
      </c>
      <c r="G14">
        <v>90.6</v>
      </c>
      <c r="H14">
        <v>94.2</v>
      </c>
      <c r="I14">
        <v>77.7</v>
      </c>
      <c r="L14" t="s">
        <v>392</v>
      </c>
      <c r="M14">
        <v>155.5</v>
      </c>
      <c r="N14">
        <v>161.30000000000001</v>
      </c>
      <c r="O14">
        <v>113</v>
      </c>
      <c r="P14">
        <v>179.8</v>
      </c>
      <c r="Q14">
        <v>204.2</v>
      </c>
      <c r="R14">
        <v>118.7</v>
      </c>
    </row>
    <row r="15" spans="1:18" x14ac:dyDescent="0.15">
      <c r="A15" t="s">
        <v>421</v>
      </c>
      <c r="B15">
        <v>90.1</v>
      </c>
      <c r="C15">
        <v>89.1</v>
      </c>
      <c r="D15">
        <v>88</v>
      </c>
      <c r="E15">
        <v>90.1</v>
      </c>
      <c r="F15">
        <v>156.9</v>
      </c>
      <c r="G15">
        <v>91.6</v>
      </c>
      <c r="H15">
        <v>93.4</v>
      </c>
      <c r="I15">
        <v>79.2</v>
      </c>
      <c r="L15" t="s">
        <v>392</v>
      </c>
      <c r="M15">
        <v>135.1</v>
      </c>
      <c r="N15">
        <v>139.5</v>
      </c>
      <c r="O15">
        <v>102.3</v>
      </c>
      <c r="P15">
        <v>122.2</v>
      </c>
      <c r="Q15">
        <v>132.30000000000001</v>
      </c>
      <c r="R15">
        <v>98.4</v>
      </c>
    </row>
    <row r="16" spans="1:18" x14ac:dyDescent="0.15">
      <c r="A16" t="s">
        <v>422</v>
      </c>
      <c r="B16">
        <v>90.3</v>
      </c>
      <c r="C16">
        <v>79.599999999999994</v>
      </c>
      <c r="D16">
        <v>87.9</v>
      </c>
      <c r="E16">
        <v>90.5</v>
      </c>
      <c r="F16">
        <v>151.69999999999999</v>
      </c>
      <c r="G16">
        <v>92.2</v>
      </c>
      <c r="H16">
        <v>92</v>
      </c>
      <c r="I16">
        <v>80.900000000000006</v>
      </c>
      <c r="L16" t="s">
        <v>392</v>
      </c>
      <c r="M16">
        <v>128.6</v>
      </c>
      <c r="N16">
        <v>132.4</v>
      </c>
      <c r="O16">
        <v>100.1</v>
      </c>
      <c r="P16">
        <v>115.9</v>
      </c>
      <c r="Q16">
        <v>123.8</v>
      </c>
      <c r="R16">
        <v>97.2</v>
      </c>
    </row>
    <row r="17" spans="1:18" x14ac:dyDescent="0.15">
      <c r="A17" t="s">
        <v>423</v>
      </c>
      <c r="B17">
        <v>90.7</v>
      </c>
      <c r="C17">
        <v>74.3</v>
      </c>
      <c r="D17">
        <v>88.3</v>
      </c>
      <c r="E17">
        <v>90.9</v>
      </c>
      <c r="F17">
        <v>146.30000000000001</v>
      </c>
      <c r="G17">
        <v>92.7</v>
      </c>
      <c r="H17">
        <v>91.8</v>
      </c>
      <c r="I17">
        <v>82.2</v>
      </c>
      <c r="L17" t="s">
        <v>392</v>
      </c>
      <c r="M17">
        <v>124.7</v>
      </c>
      <c r="N17">
        <v>128</v>
      </c>
      <c r="O17">
        <v>99.3</v>
      </c>
      <c r="P17">
        <v>111.3</v>
      </c>
      <c r="Q17">
        <v>117.4</v>
      </c>
      <c r="R17">
        <v>96.9</v>
      </c>
    </row>
    <row r="18" spans="1:18" x14ac:dyDescent="0.15">
      <c r="A18" t="s">
        <v>424</v>
      </c>
      <c r="B18">
        <v>92.5</v>
      </c>
      <c r="C18">
        <v>84.7</v>
      </c>
      <c r="D18">
        <v>90.4</v>
      </c>
      <c r="E18">
        <v>92.6</v>
      </c>
      <c r="F18">
        <v>139.69999999999999</v>
      </c>
      <c r="G18">
        <v>95.4</v>
      </c>
      <c r="H18">
        <v>93.4</v>
      </c>
      <c r="I18">
        <v>84.7</v>
      </c>
      <c r="L18" t="s">
        <v>392</v>
      </c>
      <c r="M18">
        <v>128.6</v>
      </c>
      <c r="N18">
        <v>132.5</v>
      </c>
      <c r="O18">
        <v>100</v>
      </c>
      <c r="P18">
        <v>116.4</v>
      </c>
      <c r="Q18">
        <v>124.1</v>
      </c>
      <c r="R18">
        <v>98.5</v>
      </c>
    </row>
    <row r="19" spans="1:18" x14ac:dyDescent="0.15">
      <c r="A19" t="s">
        <v>425</v>
      </c>
      <c r="B19">
        <v>94.9</v>
      </c>
      <c r="C19">
        <v>94.7</v>
      </c>
      <c r="D19">
        <v>93</v>
      </c>
      <c r="E19">
        <v>94.9</v>
      </c>
      <c r="F19">
        <v>137.1</v>
      </c>
      <c r="G19">
        <v>98.2</v>
      </c>
      <c r="H19">
        <v>96.1</v>
      </c>
      <c r="I19">
        <v>87.2</v>
      </c>
      <c r="L19" t="s">
        <v>392</v>
      </c>
      <c r="M19">
        <v>130.19999999999999</v>
      </c>
      <c r="N19">
        <v>134.1</v>
      </c>
      <c r="O19">
        <v>101.5</v>
      </c>
      <c r="P19">
        <v>124.6</v>
      </c>
      <c r="Q19">
        <v>133.5</v>
      </c>
      <c r="R19">
        <v>104.1</v>
      </c>
    </row>
    <row r="20" spans="1:18" x14ac:dyDescent="0.15">
      <c r="A20" t="s">
        <v>426</v>
      </c>
      <c r="B20">
        <v>97.5</v>
      </c>
      <c r="C20">
        <v>93.7</v>
      </c>
      <c r="D20">
        <v>96.1</v>
      </c>
      <c r="E20">
        <v>97.6</v>
      </c>
      <c r="F20">
        <v>135.6</v>
      </c>
      <c r="G20">
        <v>101.3</v>
      </c>
      <c r="H20">
        <v>99.5</v>
      </c>
      <c r="I20">
        <v>89.9</v>
      </c>
      <c r="L20" t="s">
        <v>392</v>
      </c>
      <c r="M20">
        <v>125.9</v>
      </c>
      <c r="N20">
        <v>128.6</v>
      </c>
      <c r="O20">
        <v>104.9</v>
      </c>
      <c r="P20">
        <v>118.2</v>
      </c>
      <c r="Q20">
        <v>124.5</v>
      </c>
      <c r="R20">
        <v>103.6</v>
      </c>
    </row>
    <row r="21" spans="1:18" x14ac:dyDescent="0.15">
      <c r="A21" t="s">
        <v>427</v>
      </c>
      <c r="B21">
        <v>99.2</v>
      </c>
      <c r="C21">
        <v>92.3</v>
      </c>
      <c r="D21">
        <v>97.7</v>
      </c>
      <c r="E21">
        <v>99.3</v>
      </c>
      <c r="F21">
        <v>134.6</v>
      </c>
      <c r="G21">
        <v>103.7</v>
      </c>
      <c r="H21">
        <v>100</v>
      </c>
      <c r="I21">
        <v>92.5</v>
      </c>
      <c r="L21" t="s">
        <v>392</v>
      </c>
      <c r="M21">
        <v>122.2</v>
      </c>
      <c r="N21">
        <v>124.3</v>
      </c>
      <c r="O21">
        <v>105.4</v>
      </c>
      <c r="P21">
        <v>112.7</v>
      </c>
      <c r="Q21">
        <v>117.3</v>
      </c>
      <c r="R21">
        <v>101.8</v>
      </c>
    </row>
    <row r="22" spans="1:18" x14ac:dyDescent="0.15">
      <c r="A22" t="s">
        <v>428</v>
      </c>
      <c r="B22">
        <v>100.3</v>
      </c>
      <c r="C22">
        <v>84.3</v>
      </c>
      <c r="D22">
        <v>98.8</v>
      </c>
      <c r="E22">
        <v>100.4</v>
      </c>
      <c r="F22">
        <v>132.19999999999999</v>
      </c>
      <c r="G22">
        <v>103.7</v>
      </c>
      <c r="H22">
        <v>100.7</v>
      </c>
      <c r="I22">
        <v>94.6</v>
      </c>
      <c r="L22" t="s">
        <v>392</v>
      </c>
      <c r="M22">
        <v>113.6</v>
      </c>
      <c r="N22">
        <v>114.8</v>
      </c>
      <c r="O22">
        <v>103.1</v>
      </c>
      <c r="P22">
        <v>103.2</v>
      </c>
      <c r="Q22">
        <v>105.5</v>
      </c>
      <c r="R22">
        <v>97.5</v>
      </c>
    </row>
    <row r="23" spans="1:18" x14ac:dyDescent="0.15">
      <c r="A23" t="s">
        <v>391</v>
      </c>
      <c r="B23">
        <v>100.8</v>
      </c>
      <c r="C23">
        <v>80.900000000000006</v>
      </c>
      <c r="D23">
        <v>99.3</v>
      </c>
      <c r="E23">
        <v>101</v>
      </c>
      <c r="F23">
        <v>127.3</v>
      </c>
      <c r="G23">
        <v>102.7</v>
      </c>
      <c r="H23">
        <v>101</v>
      </c>
      <c r="I23">
        <v>96.4</v>
      </c>
      <c r="L23" t="s">
        <v>392</v>
      </c>
      <c r="M23">
        <v>109.7</v>
      </c>
      <c r="N23">
        <v>110.7</v>
      </c>
      <c r="O23">
        <v>101.1</v>
      </c>
      <c r="P23">
        <v>98.4</v>
      </c>
      <c r="Q23">
        <v>100.1</v>
      </c>
      <c r="R23">
        <v>94.1</v>
      </c>
    </row>
    <row r="24" spans="1:18" x14ac:dyDescent="0.15">
      <c r="A24" t="s">
        <v>393</v>
      </c>
      <c r="B24">
        <v>100.4</v>
      </c>
      <c r="C24">
        <v>77.7</v>
      </c>
      <c r="D24">
        <v>99</v>
      </c>
      <c r="E24">
        <v>100.7</v>
      </c>
      <c r="F24">
        <v>121.4</v>
      </c>
      <c r="G24">
        <v>101.9</v>
      </c>
      <c r="H24">
        <v>99.6</v>
      </c>
      <c r="I24">
        <v>97.8</v>
      </c>
      <c r="L24" t="s">
        <v>392</v>
      </c>
      <c r="M24">
        <v>107.6</v>
      </c>
      <c r="N24">
        <v>108.4</v>
      </c>
      <c r="O24">
        <v>100.1</v>
      </c>
      <c r="P24">
        <v>95.9</v>
      </c>
      <c r="Q24">
        <v>97.5</v>
      </c>
      <c r="R24">
        <v>91.8</v>
      </c>
    </row>
    <row r="25" spans="1:18" x14ac:dyDescent="0.15">
      <c r="A25" t="s">
        <v>394</v>
      </c>
      <c r="B25">
        <v>100.4</v>
      </c>
      <c r="C25">
        <v>92.9</v>
      </c>
      <c r="D25">
        <v>99</v>
      </c>
      <c r="E25">
        <v>100.4</v>
      </c>
      <c r="F25">
        <v>114.8</v>
      </c>
      <c r="G25">
        <v>100.9</v>
      </c>
      <c r="H25">
        <v>99.1</v>
      </c>
      <c r="I25">
        <v>98.7</v>
      </c>
      <c r="L25" t="s">
        <v>392</v>
      </c>
      <c r="M25">
        <v>111.3</v>
      </c>
      <c r="N25">
        <v>112.5</v>
      </c>
      <c r="O25">
        <v>101.5</v>
      </c>
      <c r="P25">
        <v>103.9</v>
      </c>
      <c r="Q25">
        <v>105.7</v>
      </c>
      <c r="R25">
        <v>99.3</v>
      </c>
    </row>
    <row r="26" spans="1:18" x14ac:dyDescent="0.15">
      <c r="A26" t="s">
        <v>395</v>
      </c>
      <c r="B26">
        <v>101.6</v>
      </c>
      <c r="C26">
        <v>106.3</v>
      </c>
      <c r="D26">
        <v>100.7</v>
      </c>
      <c r="E26">
        <v>101.5</v>
      </c>
      <c r="F26">
        <v>112</v>
      </c>
      <c r="G26">
        <v>101.9</v>
      </c>
      <c r="H26">
        <v>100.8</v>
      </c>
      <c r="I26">
        <v>100.2</v>
      </c>
      <c r="L26" t="s">
        <v>392</v>
      </c>
      <c r="M26">
        <v>113.4</v>
      </c>
      <c r="N26">
        <v>114.5</v>
      </c>
      <c r="O26">
        <v>103.7</v>
      </c>
      <c r="P26">
        <v>110.6</v>
      </c>
      <c r="Q26">
        <v>112.5</v>
      </c>
      <c r="R26">
        <v>105.7</v>
      </c>
    </row>
    <row r="27" spans="1:18" x14ac:dyDescent="0.15">
      <c r="A27" t="s">
        <v>396</v>
      </c>
      <c r="B27">
        <v>101.7</v>
      </c>
      <c r="C27">
        <v>118.1</v>
      </c>
      <c r="D27">
        <v>101.3</v>
      </c>
      <c r="E27">
        <v>101.5</v>
      </c>
      <c r="F27">
        <v>108.9</v>
      </c>
      <c r="G27">
        <v>102.1</v>
      </c>
      <c r="H27">
        <v>100.9</v>
      </c>
      <c r="I27">
        <v>100.5</v>
      </c>
      <c r="L27" t="s">
        <v>392</v>
      </c>
      <c r="M27">
        <v>114.4</v>
      </c>
      <c r="N27">
        <v>115.5</v>
      </c>
      <c r="O27">
        <v>105.2</v>
      </c>
      <c r="P27">
        <v>107.6</v>
      </c>
      <c r="Q27">
        <v>107.3</v>
      </c>
      <c r="R27">
        <v>108.6</v>
      </c>
    </row>
    <row r="28" spans="1:18" x14ac:dyDescent="0.15">
      <c r="A28" t="s">
        <v>397</v>
      </c>
      <c r="B28">
        <v>101.1</v>
      </c>
      <c r="C28">
        <v>105</v>
      </c>
      <c r="D28">
        <v>100.9</v>
      </c>
      <c r="E28">
        <v>101.1</v>
      </c>
      <c r="F28">
        <v>106.3</v>
      </c>
      <c r="G28">
        <v>101.2</v>
      </c>
      <c r="H28">
        <v>100.8</v>
      </c>
      <c r="I28">
        <v>100.4</v>
      </c>
      <c r="L28" t="s">
        <v>392</v>
      </c>
      <c r="M28">
        <v>104.3</v>
      </c>
      <c r="N28">
        <v>104.6</v>
      </c>
      <c r="O28">
        <v>101.8</v>
      </c>
      <c r="P28">
        <v>98.5</v>
      </c>
      <c r="Q28">
        <v>98.2</v>
      </c>
      <c r="R28">
        <v>99.6</v>
      </c>
    </row>
    <row r="29" spans="1:18" x14ac:dyDescent="0.15">
      <c r="A29" t="s">
        <v>398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L29" t="s">
        <v>392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</row>
    <row r="30" spans="1:18" x14ac:dyDescent="0.15">
      <c r="A30" t="s">
        <v>399</v>
      </c>
      <c r="B30">
        <v>98.9</v>
      </c>
      <c r="C30">
        <v>111.6</v>
      </c>
      <c r="D30">
        <v>99.1</v>
      </c>
      <c r="E30">
        <v>98.8</v>
      </c>
      <c r="F30">
        <v>92.2</v>
      </c>
      <c r="G30">
        <v>98.4</v>
      </c>
      <c r="H30">
        <v>99.4</v>
      </c>
      <c r="I30">
        <v>99.7</v>
      </c>
      <c r="L30" t="s">
        <v>392</v>
      </c>
      <c r="M30">
        <v>102.2</v>
      </c>
      <c r="N30">
        <v>102.2</v>
      </c>
      <c r="O30">
        <v>102.1</v>
      </c>
      <c r="P30">
        <v>102.4</v>
      </c>
      <c r="Q30">
        <v>101.5</v>
      </c>
      <c r="R30">
        <v>105.6</v>
      </c>
    </row>
    <row r="31" spans="1:18" x14ac:dyDescent="0.15">
      <c r="A31" t="s">
        <v>400</v>
      </c>
      <c r="B31">
        <v>97.5</v>
      </c>
      <c r="C31">
        <v>119.1</v>
      </c>
      <c r="D31">
        <v>98</v>
      </c>
      <c r="E31">
        <v>97.3</v>
      </c>
      <c r="F31">
        <v>86.2</v>
      </c>
      <c r="G31">
        <v>96.1</v>
      </c>
      <c r="H31">
        <v>98</v>
      </c>
      <c r="I31">
        <v>99.2</v>
      </c>
      <c r="L31" t="s">
        <v>392</v>
      </c>
      <c r="M31">
        <v>101</v>
      </c>
      <c r="N31">
        <v>101</v>
      </c>
      <c r="O31">
        <v>100.9</v>
      </c>
      <c r="P31">
        <v>101.5</v>
      </c>
      <c r="Q31">
        <v>100</v>
      </c>
      <c r="R31">
        <v>106.9</v>
      </c>
    </row>
    <row r="32" spans="1:18" x14ac:dyDescent="0.15">
      <c r="A32" t="s">
        <v>401</v>
      </c>
      <c r="B32">
        <v>96.6</v>
      </c>
      <c r="C32">
        <v>120.5</v>
      </c>
      <c r="D32">
        <v>97.7</v>
      </c>
      <c r="E32">
        <v>96.4</v>
      </c>
      <c r="F32">
        <v>80.8</v>
      </c>
      <c r="G32">
        <v>94.6</v>
      </c>
      <c r="H32">
        <v>98</v>
      </c>
      <c r="I32">
        <v>98.8</v>
      </c>
      <c r="L32" t="s">
        <v>392</v>
      </c>
      <c r="M32">
        <v>97.5</v>
      </c>
      <c r="N32">
        <v>97.3</v>
      </c>
      <c r="O32">
        <v>98.9</v>
      </c>
      <c r="P32">
        <v>100.7</v>
      </c>
      <c r="Q32">
        <v>98.5</v>
      </c>
      <c r="R32">
        <v>108.7</v>
      </c>
    </row>
    <row r="33" spans="1:18" x14ac:dyDescent="0.15">
      <c r="A33" t="s">
        <v>402</v>
      </c>
      <c r="B33">
        <v>96</v>
      </c>
      <c r="C33">
        <v>120.8</v>
      </c>
      <c r="D33">
        <v>97.7</v>
      </c>
      <c r="E33">
        <v>95.8</v>
      </c>
      <c r="F33">
        <v>75.5</v>
      </c>
      <c r="G33">
        <v>93.6</v>
      </c>
      <c r="H33">
        <v>98.9</v>
      </c>
      <c r="I33">
        <v>98.5</v>
      </c>
      <c r="L33" t="s">
        <v>392</v>
      </c>
      <c r="M33">
        <v>96.4</v>
      </c>
      <c r="N33">
        <v>96</v>
      </c>
      <c r="O33">
        <v>98.8</v>
      </c>
      <c r="P33">
        <v>103.6</v>
      </c>
      <c r="Q33">
        <v>101.2</v>
      </c>
      <c r="R33">
        <v>112.4</v>
      </c>
    </row>
    <row r="34" spans="1:18" x14ac:dyDescent="0.15">
      <c r="A34" t="s">
        <v>403</v>
      </c>
      <c r="B34">
        <v>95.2</v>
      </c>
      <c r="C34">
        <v>130.80000000000001</v>
      </c>
      <c r="D34">
        <v>97.2</v>
      </c>
      <c r="E34">
        <v>94.9</v>
      </c>
      <c r="F34">
        <v>70.7</v>
      </c>
      <c r="G34">
        <v>93.2</v>
      </c>
      <c r="H34">
        <v>98.9</v>
      </c>
      <c r="I34">
        <v>97.9</v>
      </c>
      <c r="L34" t="s">
        <v>392</v>
      </c>
      <c r="M34">
        <v>97.7</v>
      </c>
      <c r="N34">
        <v>97.4</v>
      </c>
      <c r="O34">
        <v>100.4</v>
      </c>
      <c r="P34">
        <v>112.3</v>
      </c>
      <c r="Q34">
        <v>110.7</v>
      </c>
      <c r="R34">
        <v>117.5</v>
      </c>
    </row>
    <row r="35" spans="1:18" x14ac:dyDescent="0.15">
      <c r="A35" t="s">
        <v>404</v>
      </c>
      <c r="B35">
        <v>94.9</v>
      </c>
      <c r="C35">
        <v>143.19999999999999</v>
      </c>
      <c r="D35">
        <v>97.5</v>
      </c>
      <c r="E35">
        <v>94.6</v>
      </c>
      <c r="F35">
        <v>66.599999999999994</v>
      </c>
      <c r="G35">
        <v>93.2</v>
      </c>
      <c r="H35">
        <v>100.5</v>
      </c>
      <c r="I35">
        <v>97.5</v>
      </c>
      <c r="L35" t="s">
        <v>392</v>
      </c>
      <c r="M35">
        <v>101.3</v>
      </c>
      <c r="N35">
        <v>100.9</v>
      </c>
      <c r="O35">
        <v>104.1</v>
      </c>
      <c r="P35">
        <v>125</v>
      </c>
      <c r="Q35">
        <v>124.6</v>
      </c>
      <c r="R35">
        <v>124.4</v>
      </c>
    </row>
    <row r="36" spans="1:18" x14ac:dyDescent="0.15">
      <c r="A36" t="s">
        <v>405</v>
      </c>
      <c r="B36">
        <v>94.4</v>
      </c>
      <c r="C36">
        <v>155.4</v>
      </c>
      <c r="D36">
        <v>97.6</v>
      </c>
      <c r="E36">
        <v>93.9</v>
      </c>
      <c r="F36">
        <v>62.6</v>
      </c>
      <c r="G36">
        <v>93.3</v>
      </c>
      <c r="H36">
        <v>101.2</v>
      </c>
      <c r="I36">
        <v>96.9</v>
      </c>
      <c r="L36" t="s">
        <v>392</v>
      </c>
      <c r="M36">
        <v>103.8</v>
      </c>
      <c r="N36">
        <v>103.2</v>
      </c>
      <c r="O36">
        <v>108.4</v>
      </c>
      <c r="P36">
        <v>134.1</v>
      </c>
      <c r="Q36">
        <v>133.1</v>
      </c>
      <c r="R36">
        <v>136</v>
      </c>
    </row>
    <row r="37" spans="1:18" x14ac:dyDescent="0.15">
      <c r="A37" t="s">
        <v>406</v>
      </c>
      <c r="B37">
        <v>94.8</v>
      </c>
      <c r="C37">
        <v>144</v>
      </c>
      <c r="D37">
        <v>99.1</v>
      </c>
      <c r="E37">
        <v>94.4</v>
      </c>
      <c r="F37">
        <v>58.5</v>
      </c>
      <c r="G37">
        <v>93.6</v>
      </c>
      <c r="H37">
        <v>104.8</v>
      </c>
      <c r="I37">
        <v>97.1</v>
      </c>
      <c r="L37" t="s">
        <v>392</v>
      </c>
      <c r="M37">
        <v>99.6</v>
      </c>
      <c r="N37">
        <v>98.5</v>
      </c>
      <c r="O37">
        <v>107.7</v>
      </c>
      <c r="P37">
        <v>142.6</v>
      </c>
      <c r="Q37">
        <v>143.19999999999999</v>
      </c>
      <c r="R37">
        <v>136.6</v>
      </c>
    </row>
    <row r="38" spans="1:18" x14ac:dyDescent="0.15">
      <c r="A38" t="s">
        <v>407</v>
      </c>
      <c r="B38">
        <v>92.8</v>
      </c>
      <c r="C38">
        <v>126.3</v>
      </c>
      <c r="D38">
        <v>98</v>
      </c>
      <c r="E38">
        <v>92.5</v>
      </c>
      <c r="F38">
        <v>52.5</v>
      </c>
      <c r="G38">
        <v>92.8</v>
      </c>
      <c r="H38">
        <v>102</v>
      </c>
      <c r="I38">
        <v>96.5</v>
      </c>
      <c r="L38" t="s">
        <v>392</v>
      </c>
      <c r="M38">
        <v>88</v>
      </c>
      <c r="N38">
        <v>87.2</v>
      </c>
      <c r="O38">
        <v>94.5</v>
      </c>
      <c r="P38">
        <v>111.5</v>
      </c>
      <c r="Q38">
        <v>109.6</v>
      </c>
      <c r="R38">
        <v>117.6</v>
      </c>
    </row>
    <row r="39" spans="1:18" x14ac:dyDescent="0.15">
      <c r="A39" t="s">
        <v>408</v>
      </c>
      <c r="B39">
        <v>91.3</v>
      </c>
      <c r="C39">
        <v>121.6</v>
      </c>
      <c r="D39">
        <v>96.4</v>
      </c>
      <c r="E39">
        <v>91</v>
      </c>
      <c r="F39">
        <v>45.4</v>
      </c>
      <c r="G39">
        <v>91</v>
      </c>
      <c r="H39">
        <v>101.9</v>
      </c>
      <c r="I39">
        <v>96.3</v>
      </c>
      <c r="L39" t="s">
        <v>392</v>
      </c>
      <c r="M39">
        <v>86.9</v>
      </c>
      <c r="N39">
        <v>86.1</v>
      </c>
      <c r="O39">
        <v>93.4</v>
      </c>
      <c r="P39">
        <v>117.9</v>
      </c>
      <c r="Q39">
        <v>117.2</v>
      </c>
      <c r="R39">
        <v>117.5</v>
      </c>
    </row>
  </sheetData>
  <phoneticPr fontId="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zoomScale="85" zoomScaleNormal="85" workbookViewId="0">
      <pane xSplit="1" ySplit="7" topLeftCell="B8" activePane="bottomRight" state="frozen"/>
      <selection activeCell="F10" sqref="F10"/>
      <selection pane="topRight" activeCell="F10" sqref="F10"/>
      <selection pane="bottomLeft" activeCell="F10" sqref="F10"/>
      <selection pane="bottomRight" activeCell="A38" sqref="A38"/>
    </sheetView>
  </sheetViews>
  <sheetFormatPr defaultRowHeight="13.5" x14ac:dyDescent="0.15"/>
  <sheetData>
    <row r="1" spans="1:25" x14ac:dyDescent="0.15">
      <c r="A1" t="s">
        <v>389</v>
      </c>
      <c r="P1" t="s">
        <v>77</v>
      </c>
      <c r="V1" t="s">
        <v>411</v>
      </c>
    </row>
    <row r="2" spans="1:25" x14ac:dyDescent="0.15">
      <c r="A2" t="s">
        <v>412</v>
      </c>
      <c r="P2" t="s">
        <v>75</v>
      </c>
      <c r="Q2" t="s">
        <v>429</v>
      </c>
      <c r="W2" t="s">
        <v>413</v>
      </c>
    </row>
    <row r="3" spans="1:25" x14ac:dyDescent="0.15">
      <c r="B3" t="s">
        <v>74</v>
      </c>
      <c r="C3" t="s">
        <v>73</v>
      </c>
      <c r="F3" t="s">
        <v>72</v>
      </c>
      <c r="G3" t="s">
        <v>71</v>
      </c>
      <c r="H3" t="s">
        <v>70</v>
      </c>
      <c r="I3" t="s">
        <v>69</v>
      </c>
      <c r="J3" t="s">
        <v>68</v>
      </c>
      <c r="K3" t="s">
        <v>67</v>
      </c>
      <c r="L3" t="s">
        <v>57</v>
      </c>
      <c r="P3" t="s">
        <v>63</v>
      </c>
      <c r="S3" t="s">
        <v>62</v>
      </c>
      <c r="U3" t="s">
        <v>61</v>
      </c>
      <c r="V3" t="s">
        <v>60</v>
      </c>
      <c r="W3" t="s">
        <v>59</v>
      </c>
      <c r="Y3" t="s">
        <v>58</v>
      </c>
    </row>
    <row r="4" spans="1:25" x14ac:dyDescent="0.15">
      <c r="A4" t="s">
        <v>414</v>
      </c>
      <c r="D4" t="s">
        <v>56</v>
      </c>
      <c r="L4" t="s">
        <v>55</v>
      </c>
      <c r="M4" t="s">
        <v>51</v>
      </c>
      <c r="N4" t="s">
        <v>50</v>
      </c>
      <c r="P4" t="s">
        <v>54</v>
      </c>
      <c r="Q4" t="s">
        <v>53</v>
      </c>
      <c r="R4" t="s">
        <v>52</v>
      </c>
    </row>
    <row r="5" spans="1:25" x14ac:dyDescent="0.15">
      <c r="E5" t="s">
        <v>49</v>
      </c>
    </row>
    <row r="6" spans="1:25" x14ac:dyDescent="0.15">
      <c r="B6" t="s">
        <v>226</v>
      </c>
      <c r="C6" t="s">
        <v>47</v>
      </c>
      <c r="D6" t="s">
        <v>29</v>
      </c>
      <c r="E6" t="s">
        <v>225</v>
      </c>
      <c r="F6" t="s">
        <v>45</v>
      </c>
      <c r="G6" t="s">
        <v>430</v>
      </c>
      <c r="H6" t="s">
        <v>224</v>
      </c>
      <c r="I6" t="s">
        <v>42</v>
      </c>
      <c r="J6" t="s">
        <v>41</v>
      </c>
      <c r="K6" t="s">
        <v>223</v>
      </c>
      <c r="L6" t="s">
        <v>39</v>
      </c>
      <c r="P6" t="s">
        <v>221</v>
      </c>
      <c r="S6" t="s">
        <v>34</v>
      </c>
      <c r="U6" t="s">
        <v>33</v>
      </c>
      <c r="V6" t="s">
        <v>32</v>
      </c>
      <c r="W6" t="s">
        <v>31</v>
      </c>
      <c r="Y6" t="s">
        <v>220</v>
      </c>
    </row>
    <row r="7" spans="1:25" x14ac:dyDescent="0.15">
      <c r="A7" t="s">
        <v>390</v>
      </c>
      <c r="L7" t="s">
        <v>28</v>
      </c>
      <c r="M7" t="s">
        <v>27</v>
      </c>
      <c r="N7" t="s">
        <v>26</v>
      </c>
      <c r="P7" t="s">
        <v>25</v>
      </c>
      <c r="Q7" t="s">
        <v>24</v>
      </c>
      <c r="R7" t="s">
        <v>23</v>
      </c>
    </row>
    <row r="8" spans="1:25" x14ac:dyDescent="0.15">
      <c r="A8" t="s">
        <v>415</v>
      </c>
      <c r="B8">
        <v>85.4</v>
      </c>
      <c r="C8">
        <v>79</v>
      </c>
      <c r="D8">
        <v>79.099999999999994</v>
      </c>
      <c r="E8">
        <v>83</v>
      </c>
      <c r="F8">
        <v>82</v>
      </c>
      <c r="G8">
        <v>111</v>
      </c>
      <c r="H8">
        <v>169.6</v>
      </c>
      <c r="I8">
        <v>79.3</v>
      </c>
      <c r="J8">
        <v>89.9</v>
      </c>
      <c r="K8">
        <v>51.2</v>
      </c>
      <c r="L8" t="s">
        <v>392</v>
      </c>
      <c r="M8">
        <v>161.9</v>
      </c>
      <c r="N8">
        <v>188.9</v>
      </c>
      <c r="P8" t="s">
        <v>392</v>
      </c>
      <c r="Q8">
        <v>85</v>
      </c>
      <c r="R8">
        <v>84.9</v>
      </c>
      <c r="S8">
        <v>86.3</v>
      </c>
      <c r="U8">
        <v>85.2</v>
      </c>
      <c r="V8">
        <v>85.2</v>
      </c>
      <c r="W8">
        <v>84.6</v>
      </c>
      <c r="Y8">
        <v>99.9</v>
      </c>
    </row>
    <row r="9" spans="1:25" x14ac:dyDescent="0.15">
      <c r="A9" t="s">
        <v>416</v>
      </c>
      <c r="B9">
        <v>88.1</v>
      </c>
      <c r="C9">
        <v>82.6</v>
      </c>
      <c r="D9">
        <v>82.7</v>
      </c>
      <c r="E9">
        <v>86.7</v>
      </c>
      <c r="F9">
        <v>81.5</v>
      </c>
      <c r="G9">
        <v>112.3</v>
      </c>
      <c r="H9">
        <v>161.69999999999999</v>
      </c>
      <c r="I9">
        <v>80.8</v>
      </c>
      <c r="J9">
        <v>92</v>
      </c>
      <c r="K9">
        <v>54.3</v>
      </c>
      <c r="L9" t="s">
        <v>392</v>
      </c>
      <c r="M9">
        <v>164.7</v>
      </c>
      <c r="N9">
        <v>189.7</v>
      </c>
      <c r="P9" t="s">
        <v>392</v>
      </c>
      <c r="Q9">
        <v>87.8</v>
      </c>
      <c r="R9">
        <v>87.7</v>
      </c>
      <c r="S9">
        <v>89</v>
      </c>
      <c r="U9">
        <v>87.7</v>
      </c>
      <c r="V9">
        <v>88.1</v>
      </c>
      <c r="W9">
        <v>85.9</v>
      </c>
      <c r="Y9">
        <v>101.1</v>
      </c>
    </row>
    <row r="10" spans="1:25" x14ac:dyDescent="0.15">
      <c r="A10" t="s">
        <v>417</v>
      </c>
      <c r="B10">
        <v>89.5</v>
      </c>
      <c r="C10">
        <v>84.8</v>
      </c>
      <c r="D10">
        <v>84.8</v>
      </c>
      <c r="E10">
        <v>88.9</v>
      </c>
      <c r="F10">
        <v>83.1</v>
      </c>
      <c r="G10">
        <v>112.7</v>
      </c>
      <c r="H10">
        <v>160.4</v>
      </c>
      <c r="I10">
        <v>82.2</v>
      </c>
      <c r="J10">
        <v>93.3</v>
      </c>
      <c r="K10">
        <v>57.5</v>
      </c>
      <c r="L10" t="s">
        <v>392</v>
      </c>
      <c r="M10">
        <v>168.2</v>
      </c>
      <c r="N10">
        <v>198.5</v>
      </c>
      <c r="P10" t="s">
        <v>392</v>
      </c>
      <c r="Q10">
        <v>89.4</v>
      </c>
      <c r="R10">
        <v>89.3</v>
      </c>
      <c r="S10">
        <v>90.5</v>
      </c>
      <c r="U10">
        <v>89.4</v>
      </c>
      <c r="V10">
        <v>89.9</v>
      </c>
      <c r="W10">
        <v>87.1</v>
      </c>
      <c r="Y10">
        <v>102</v>
      </c>
    </row>
    <row r="11" spans="1:25" x14ac:dyDescent="0.15">
      <c r="A11" t="s">
        <v>418</v>
      </c>
      <c r="B11">
        <v>90.3</v>
      </c>
      <c r="C11">
        <v>86.4</v>
      </c>
      <c r="D11">
        <v>86.5</v>
      </c>
      <c r="E11">
        <v>90.4</v>
      </c>
      <c r="F11">
        <v>83.2</v>
      </c>
      <c r="G11">
        <v>111.9</v>
      </c>
      <c r="H11">
        <v>155.80000000000001</v>
      </c>
      <c r="I11">
        <v>82.4</v>
      </c>
      <c r="J11">
        <v>93.2</v>
      </c>
      <c r="K11">
        <v>60</v>
      </c>
      <c r="L11" t="s">
        <v>392</v>
      </c>
      <c r="M11">
        <v>159.9</v>
      </c>
      <c r="N11">
        <v>188.6</v>
      </c>
      <c r="P11" t="s">
        <v>392</v>
      </c>
      <c r="Q11">
        <v>90.3</v>
      </c>
      <c r="R11">
        <v>90.2</v>
      </c>
      <c r="S11">
        <v>91.3</v>
      </c>
      <c r="U11">
        <v>90.3</v>
      </c>
      <c r="V11">
        <v>91.1</v>
      </c>
      <c r="W11">
        <v>87</v>
      </c>
      <c r="Y11">
        <v>101.6</v>
      </c>
    </row>
    <row r="12" spans="1:25" x14ac:dyDescent="0.15">
      <c r="A12" t="s">
        <v>419</v>
      </c>
      <c r="B12">
        <v>91.9</v>
      </c>
      <c r="C12">
        <v>88.3</v>
      </c>
      <c r="D12">
        <v>88.4</v>
      </c>
      <c r="E12">
        <v>92.3</v>
      </c>
      <c r="F12">
        <v>84.5</v>
      </c>
      <c r="G12">
        <v>111.6</v>
      </c>
      <c r="H12">
        <v>153.6</v>
      </c>
      <c r="I12">
        <v>83.4</v>
      </c>
      <c r="J12">
        <v>94.1</v>
      </c>
      <c r="K12">
        <v>63.1</v>
      </c>
      <c r="L12" t="s">
        <v>392</v>
      </c>
      <c r="M12">
        <v>159.19999999999999</v>
      </c>
      <c r="N12">
        <v>183.6</v>
      </c>
      <c r="P12" t="s">
        <v>392</v>
      </c>
      <c r="Q12">
        <v>91.7</v>
      </c>
      <c r="R12">
        <v>91.6</v>
      </c>
      <c r="S12">
        <v>92.8</v>
      </c>
      <c r="U12">
        <v>91.7</v>
      </c>
      <c r="V12">
        <v>92.5</v>
      </c>
      <c r="W12">
        <v>88.3</v>
      </c>
      <c r="Y12">
        <v>102</v>
      </c>
    </row>
    <row r="13" spans="1:25" x14ac:dyDescent="0.15">
      <c r="A13" t="s">
        <v>420</v>
      </c>
      <c r="B13">
        <v>92.8</v>
      </c>
      <c r="C13">
        <v>89.7</v>
      </c>
      <c r="D13">
        <v>89.7</v>
      </c>
      <c r="E13">
        <v>93.5</v>
      </c>
      <c r="F13">
        <v>85.1</v>
      </c>
      <c r="G13">
        <v>111.4</v>
      </c>
      <c r="H13">
        <v>149.30000000000001</v>
      </c>
      <c r="I13">
        <v>85.9</v>
      </c>
      <c r="J13">
        <v>94</v>
      </c>
      <c r="K13">
        <v>67</v>
      </c>
      <c r="L13" t="s">
        <v>392</v>
      </c>
      <c r="M13">
        <v>155.5</v>
      </c>
      <c r="N13">
        <v>179.8</v>
      </c>
      <c r="P13" t="s">
        <v>392</v>
      </c>
      <c r="Q13">
        <v>92.6</v>
      </c>
      <c r="R13">
        <v>92.5</v>
      </c>
      <c r="S13">
        <v>93.7</v>
      </c>
      <c r="U13">
        <v>92.7</v>
      </c>
      <c r="V13">
        <v>92.9</v>
      </c>
      <c r="W13">
        <v>91.9</v>
      </c>
      <c r="Y13">
        <v>102</v>
      </c>
    </row>
    <row r="14" spans="1:25" x14ac:dyDescent="0.15">
      <c r="A14" t="s">
        <v>421</v>
      </c>
      <c r="B14">
        <v>94.5</v>
      </c>
      <c r="C14">
        <v>90</v>
      </c>
      <c r="D14">
        <v>90.1</v>
      </c>
      <c r="E14">
        <v>93.5</v>
      </c>
      <c r="F14">
        <v>84.7</v>
      </c>
      <c r="G14">
        <v>109.9</v>
      </c>
      <c r="H14">
        <v>137.30000000000001</v>
      </c>
      <c r="I14">
        <v>86.9</v>
      </c>
      <c r="J14">
        <v>93.4</v>
      </c>
      <c r="K14">
        <v>69.2</v>
      </c>
      <c r="L14" t="s">
        <v>392</v>
      </c>
      <c r="M14">
        <v>135.1</v>
      </c>
      <c r="N14">
        <v>122.2</v>
      </c>
      <c r="P14" t="s">
        <v>392</v>
      </c>
      <c r="Q14">
        <v>92.7</v>
      </c>
      <c r="R14">
        <v>92.7</v>
      </c>
      <c r="S14">
        <v>93.8</v>
      </c>
      <c r="U14">
        <v>92.7</v>
      </c>
      <c r="V14">
        <v>93.3</v>
      </c>
      <c r="W14">
        <v>90.5</v>
      </c>
      <c r="Y14">
        <v>101</v>
      </c>
    </row>
    <row r="15" spans="1:25" x14ac:dyDescent="0.15">
      <c r="A15" t="s">
        <v>422</v>
      </c>
      <c r="B15">
        <v>94.4</v>
      </c>
      <c r="C15">
        <v>90.3</v>
      </c>
      <c r="D15">
        <v>90.3</v>
      </c>
      <c r="E15">
        <v>93.3</v>
      </c>
      <c r="F15">
        <v>86.1</v>
      </c>
      <c r="G15">
        <v>108.1</v>
      </c>
      <c r="H15">
        <v>134.6</v>
      </c>
      <c r="I15">
        <v>87.2</v>
      </c>
      <c r="J15">
        <v>93.4</v>
      </c>
      <c r="K15">
        <v>75.5</v>
      </c>
      <c r="L15" t="s">
        <v>392</v>
      </c>
      <c r="M15">
        <v>128.6</v>
      </c>
      <c r="N15">
        <v>115.9</v>
      </c>
      <c r="P15" t="s">
        <v>392</v>
      </c>
      <c r="Q15">
        <v>92.7</v>
      </c>
      <c r="R15">
        <v>92.7</v>
      </c>
      <c r="S15">
        <v>93.7</v>
      </c>
      <c r="U15">
        <v>92.7</v>
      </c>
      <c r="V15">
        <v>93.3</v>
      </c>
      <c r="W15">
        <v>90.6</v>
      </c>
      <c r="Y15">
        <v>100.3</v>
      </c>
    </row>
    <row r="16" spans="1:25" x14ac:dyDescent="0.15">
      <c r="A16" t="s">
        <v>423</v>
      </c>
      <c r="B16">
        <v>94.7</v>
      </c>
      <c r="C16">
        <v>90.7</v>
      </c>
      <c r="D16">
        <v>90.7</v>
      </c>
      <c r="E16">
        <v>93.3</v>
      </c>
      <c r="F16">
        <v>87.5</v>
      </c>
      <c r="G16">
        <v>107.5</v>
      </c>
      <c r="H16">
        <v>131.19999999999999</v>
      </c>
      <c r="I16">
        <v>87.6</v>
      </c>
      <c r="J16">
        <v>94.5</v>
      </c>
      <c r="K16">
        <v>78.5</v>
      </c>
      <c r="L16" t="s">
        <v>392</v>
      </c>
      <c r="M16">
        <v>124.7</v>
      </c>
      <c r="N16">
        <v>111.3</v>
      </c>
      <c r="P16" t="s">
        <v>392</v>
      </c>
      <c r="Q16">
        <v>93</v>
      </c>
      <c r="R16">
        <v>93</v>
      </c>
      <c r="S16">
        <v>93.9</v>
      </c>
      <c r="U16">
        <v>93</v>
      </c>
      <c r="V16">
        <v>93.7</v>
      </c>
      <c r="W16">
        <v>90.5</v>
      </c>
      <c r="Y16">
        <v>100.5</v>
      </c>
    </row>
    <row r="17" spans="1:25" x14ac:dyDescent="0.15">
      <c r="A17" t="s">
        <v>424</v>
      </c>
      <c r="B17">
        <v>96.8</v>
      </c>
      <c r="C17">
        <v>92.5</v>
      </c>
      <c r="D17">
        <v>92.5</v>
      </c>
      <c r="E17">
        <v>95</v>
      </c>
      <c r="F17">
        <v>92.5</v>
      </c>
      <c r="G17">
        <v>108.5</v>
      </c>
      <c r="H17">
        <v>129.9</v>
      </c>
      <c r="I17">
        <v>90.7</v>
      </c>
      <c r="J17">
        <v>98.6</v>
      </c>
      <c r="K17">
        <v>81.5</v>
      </c>
      <c r="L17" t="s">
        <v>392</v>
      </c>
      <c r="M17">
        <v>128.6</v>
      </c>
      <c r="N17">
        <v>116.4</v>
      </c>
      <c r="P17" t="s">
        <v>392</v>
      </c>
      <c r="Q17">
        <v>95.2</v>
      </c>
      <c r="R17">
        <v>95.2</v>
      </c>
      <c r="S17">
        <v>96.1</v>
      </c>
      <c r="U17">
        <v>95.2</v>
      </c>
      <c r="V17">
        <v>95.6</v>
      </c>
      <c r="W17">
        <v>93.9</v>
      </c>
      <c r="Y17">
        <v>103</v>
      </c>
    </row>
    <row r="18" spans="1:25" x14ac:dyDescent="0.15">
      <c r="A18" t="s">
        <v>425</v>
      </c>
      <c r="B18">
        <v>99</v>
      </c>
      <c r="C18">
        <v>94.9</v>
      </c>
      <c r="D18">
        <v>94.9</v>
      </c>
      <c r="E18">
        <v>97.2</v>
      </c>
      <c r="F18">
        <v>95.9</v>
      </c>
      <c r="G18">
        <v>111.1</v>
      </c>
      <c r="H18">
        <v>129.9</v>
      </c>
      <c r="I18">
        <v>94.1</v>
      </c>
      <c r="J18">
        <v>102</v>
      </c>
      <c r="K18">
        <v>85.2</v>
      </c>
      <c r="L18" t="s">
        <v>392</v>
      </c>
      <c r="M18">
        <v>130.19999999999999</v>
      </c>
      <c r="N18">
        <v>124.6</v>
      </c>
      <c r="P18" t="s">
        <v>392</v>
      </c>
      <c r="Q18">
        <v>97.6</v>
      </c>
      <c r="R18">
        <v>97.7</v>
      </c>
      <c r="S18">
        <v>98.6</v>
      </c>
      <c r="U18">
        <v>97.9</v>
      </c>
      <c r="V18">
        <v>98.1</v>
      </c>
      <c r="W18">
        <v>97.3</v>
      </c>
      <c r="Y18">
        <v>105.9</v>
      </c>
    </row>
    <row r="19" spans="1:25" x14ac:dyDescent="0.15">
      <c r="A19" t="s">
        <v>426</v>
      </c>
      <c r="B19">
        <v>101.6</v>
      </c>
      <c r="C19">
        <v>97.5</v>
      </c>
      <c r="D19">
        <v>97.5</v>
      </c>
      <c r="E19">
        <v>99.7</v>
      </c>
      <c r="F19">
        <v>98.9</v>
      </c>
      <c r="G19">
        <v>112.9</v>
      </c>
      <c r="H19">
        <v>128.69999999999999</v>
      </c>
      <c r="I19">
        <v>96.6</v>
      </c>
      <c r="J19">
        <v>105.1</v>
      </c>
      <c r="K19">
        <v>86</v>
      </c>
      <c r="L19" t="s">
        <v>392</v>
      </c>
      <c r="M19">
        <v>125.9</v>
      </c>
      <c r="N19">
        <v>118.2</v>
      </c>
      <c r="P19" t="s">
        <v>392</v>
      </c>
      <c r="Q19">
        <v>100.2</v>
      </c>
      <c r="R19">
        <v>100.2</v>
      </c>
      <c r="S19">
        <v>101.1</v>
      </c>
      <c r="U19">
        <v>100.4</v>
      </c>
      <c r="V19">
        <v>100.5</v>
      </c>
      <c r="W19">
        <v>99.8</v>
      </c>
      <c r="Y19">
        <v>108.2</v>
      </c>
    </row>
    <row r="20" spans="1:25" x14ac:dyDescent="0.15">
      <c r="A20" t="s">
        <v>427</v>
      </c>
      <c r="B20">
        <v>103.2</v>
      </c>
      <c r="C20">
        <v>99.2</v>
      </c>
      <c r="D20">
        <v>99.2</v>
      </c>
      <c r="E20">
        <v>101.1</v>
      </c>
      <c r="F20">
        <v>100.1</v>
      </c>
      <c r="G20">
        <v>113.5</v>
      </c>
      <c r="H20">
        <v>125.8</v>
      </c>
      <c r="I20">
        <v>99.3</v>
      </c>
      <c r="J20">
        <v>106.1</v>
      </c>
      <c r="K20">
        <v>87</v>
      </c>
      <c r="L20" t="s">
        <v>392</v>
      </c>
      <c r="M20">
        <v>122.2</v>
      </c>
      <c r="N20">
        <v>112.7</v>
      </c>
      <c r="P20" t="s">
        <v>392</v>
      </c>
      <c r="Q20">
        <v>101.8</v>
      </c>
      <c r="R20">
        <v>101.7</v>
      </c>
      <c r="S20">
        <v>102.5</v>
      </c>
      <c r="U20">
        <v>101.9</v>
      </c>
      <c r="V20">
        <v>101.9</v>
      </c>
      <c r="W20">
        <v>101.9</v>
      </c>
      <c r="Y20">
        <v>109</v>
      </c>
    </row>
    <row r="21" spans="1:25" x14ac:dyDescent="0.15">
      <c r="A21" t="s">
        <v>428</v>
      </c>
      <c r="B21">
        <v>103.6</v>
      </c>
      <c r="C21">
        <v>100.2</v>
      </c>
      <c r="D21">
        <v>100.3</v>
      </c>
      <c r="E21">
        <v>101.9</v>
      </c>
      <c r="F21">
        <v>101.4</v>
      </c>
      <c r="G21">
        <v>112.4</v>
      </c>
      <c r="H21">
        <v>121.9</v>
      </c>
      <c r="I21">
        <v>100.3</v>
      </c>
      <c r="J21">
        <v>105.1</v>
      </c>
      <c r="K21">
        <v>87.2</v>
      </c>
      <c r="L21" t="s">
        <v>392</v>
      </c>
      <c r="M21">
        <v>113.6</v>
      </c>
      <c r="N21">
        <v>103.2</v>
      </c>
      <c r="P21" t="s">
        <v>392</v>
      </c>
      <c r="Q21">
        <v>102.3</v>
      </c>
      <c r="R21">
        <v>102.3</v>
      </c>
      <c r="S21">
        <v>102.9</v>
      </c>
      <c r="U21">
        <v>102.4</v>
      </c>
      <c r="V21">
        <v>102.6</v>
      </c>
      <c r="W21">
        <v>102</v>
      </c>
      <c r="Y21">
        <v>108.3</v>
      </c>
    </row>
    <row r="22" spans="1:25" x14ac:dyDescent="0.15">
      <c r="A22" t="s">
        <v>391</v>
      </c>
      <c r="B22">
        <v>103.7</v>
      </c>
      <c r="C22">
        <v>100.8</v>
      </c>
      <c r="D22">
        <v>100.8</v>
      </c>
      <c r="E22">
        <v>102</v>
      </c>
      <c r="F22">
        <v>101.7</v>
      </c>
      <c r="G22">
        <v>110.8</v>
      </c>
      <c r="H22">
        <v>117.9</v>
      </c>
      <c r="I22">
        <v>100.5</v>
      </c>
      <c r="J22">
        <v>104.5</v>
      </c>
      <c r="K22">
        <v>87.9</v>
      </c>
      <c r="L22" t="s">
        <v>392</v>
      </c>
      <c r="M22">
        <v>109.7</v>
      </c>
      <c r="N22">
        <v>98.4</v>
      </c>
      <c r="P22" t="s">
        <v>392</v>
      </c>
      <c r="Q22">
        <v>102.4</v>
      </c>
      <c r="R22">
        <v>102.4</v>
      </c>
      <c r="S22">
        <v>102.8</v>
      </c>
      <c r="U22">
        <v>102.5</v>
      </c>
      <c r="V22">
        <v>102.6</v>
      </c>
      <c r="W22">
        <v>102.2</v>
      </c>
      <c r="Y22">
        <v>107.3</v>
      </c>
    </row>
    <row r="23" spans="1:25" x14ac:dyDescent="0.15">
      <c r="A23" t="s">
        <v>393</v>
      </c>
      <c r="B23">
        <v>103.2</v>
      </c>
      <c r="C23">
        <v>100.4</v>
      </c>
      <c r="D23">
        <v>100.4</v>
      </c>
      <c r="E23">
        <v>101.3</v>
      </c>
      <c r="F23">
        <v>101.1</v>
      </c>
      <c r="G23">
        <v>108.7</v>
      </c>
      <c r="H23">
        <v>113.4</v>
      </c>
      <c r="I23">
        <v>100.9</v>
      </c>
      <c r="J23">
        <v>103.7</v>
      </c>
      <c r="K23">
        <v>90.1</v>
      </c>
      <c r="L23" t="s">
        <v>392</v>
      </c>
      <c r="M23">
        <v>107.6</v>
      </c>
      <c r="N23">
        <v>95.9</v>
      </c>
      <c r="P23" t="s">
        <v>392</v>
      </c>
      <c r="Q23">
        <v>101.9</v>
      </c>
      <c r="R23">
        <v>101.9</v>
      </c>
      <c r="S23">
        <v>102.2</v>
      </c>
      <c r="U23">
        <v>102</v>
      </c>
      <c r="V23">
        <v>102</v>
      </c>
      <c r="W23">
        <v>102.1</v>
      </c>
      <c r="Y23">
        <v>105.9</v>
      </c>
    </row>
    <row r="24" spans="1:25" x14ac:dyDescent="0.15">
      <c r="A24" t="s">
        <v>394</v>
      </c>
      <c r="B24">
        <v>102.6</v>
      </c>
      <c r="C24">
        <v>100.4</v>
      </c>
      <c r="D24">
        <v>100.4</v>
      </c>
      <c r="E24">
        <v>100.9</v>
      </c>
      <c r="F24">
        <v>101.7</v>
      </c>
      <c r="G24">
        <v>106.6</v>
      </c>
      <c r="H24">
        <v>113.1</v>
      </c>
      <c r="I24">
        <v>101.5</v>
      </c>
      <c r="J24">
        <v>103.2</v>
      </c>
      <c r="K24">
        <v>93.4</v>
      </c>
      <c r="L24" t="s">
        <v>392</v>
      </c>
      <c r="M24">
        <v>111.3</v>
      </c>
      <c r="N24">
        <v>103.9</v>
      </c>
      <c r="P24" t="s">
        <v>392</v>
      </c>
      <c r="Q24">
        <v>101.6</v>
      </c>
      <c r="R24">
        <v>101.6</v>
      </c>
      <c r="S24">
        <v>101.9</v>
      </c>
      <c r="U24">
        <v>101.7</v>
      </c>
      <c r="V24">
        <v>101.5</v>
      </c>
      <c r="W24">
        <v>102.3</v>
      </c>
      <c r="Y24">
        <v>104.8</v>
      </c>
    </row>
    <row r="25" spans="1:25" x14ac:dyDescent="0.15">
      <c r="A25" t="s">
        <v>395</v>
      </c>
      <c r="B25">
        <v>103.1</v>
      </c>
      <c r="C25">
        <v>101.6</v>
      </c>
      <c r="D25">
        <v>101.6</v>
      </c>
      <c r="E25">
        <v>101.9</v>
      </c>
      <c r="F25">
        <v>103.6</v>
      </c>
      <c r="G25">
        <v>105.9</v>
      </c>
      <c r="H25">
        <v>109.2</v>
      </c>
      <c r="I25">
        <v>102.8</v>
      </c>
      <c r="J25">
        <v>104.4</v>
      </c>
      <c r="K25">
        <v>95.1</v>
      </c>
      <c r="L25" t="s">
        <v>392</v>
      </c>
      <c r="M25">
        <v>113.4</v>
      </c>
      <c r="N25">
        <v>110.6</v>
      </c>
      <c r="P25" t="s">
        <v>392</v>
      </c>
      <c r="Q25">
        <v>102.6</v>
      </c>
      <c r="R25">
        <v>102.6</v>
      </c>
      <c r="S25">
        <v>102.9</v>
      </c>
      <c r="U25">
        <v>102.7</v>
      </c>
      <c r="V25">
        <v>102.4</v>
      </c>
      <c r="W25">
        <v>103.6</v>
      </c>
      <c r="Y25">
        <v>105.1</v>
      </c>
    </row>
    <row r="26" spans="1:25" x14ac:dyDescent="0.15">
      <c r="A26" t="s">
        <v>396</v>
      </c>
      <c r="B26">
        <v>103.1</v>
      </c>
      <c r="C26">
        <v>101.7</v>
      </c>
      <c r="D26">
        <v>101.7</v>
      </c>
      <c r="E26">
        <v>101.8</v>
      </c>
      <c r="F26">
        <v>101.3</v>
      </c>
      <c r="G26">
        <v>104.5</v>
      </c>
      <c r="H26">
        <v>104.6</v>
      </c>
      <c r="I26">
        <v>102.7</v>
      </c>
      <c r="J26">
        <v>102.6</v>
      </c>
      <c r="K26">
        <v>95.3</v>
      </c>
      <c r="L26" t="s">
        <v>392</v>
      </c>
      <c r="M26">
        <v>114.4</v>
      </c>
      <c r="N26">
        <v>107.6</v>
      </c>
      <c r="P26" t="s">
        <v>392</v>
      </c>
      <c r="Q26">
        <v>102.1</v>
      </c>
      <c r="R26">
        <v>102.2</v>
      </c>
      <c r="S26">
        <v>102.5</v>
      </c>
      <c r="U26">
        <v>102.3</v>
      </c>
      <c r="V26">
        <v>102.1</v>
      </c>
      <c r="W26">
        <v>102.8</v>
      </c>
      <c r="Y26">
        <v>103.5</v>
      </c>
    </row>
    <row r="27" spans="1:25" x14ac:dyDescent="0.15">
      <c r="A27" t="s">
        <v>397</v>
      </c>
      <c r="B27">
        <v>101.7</v>
      </c>
      <c r="C27">
        <v>101.1</v>
      </c>
      <c r="D27">
        <v>101.1</v>
      </c>
      <c r="E27">
        <v>101.3</v>
      </c>
      <c r="F27">
        <v>100.1</v>
      </c>
      <c r="G27">
        <v>102</v>
      </c>
      <c r="H27">
        <v>101.9</v>
      </c>
      <c r="I27">
        <v>101</v>
      </c>
      <c r="J27">
        <v>100.5</v>
      </c>
      <c r="K27">
        <v>97.4</v>
      </c>
      <c r="L27" t="s">
        <v>392</v>
      </c>
      <c r="M27">
        <v>104.3</v>
      </c>
      <c r="N27">
        <v>98.5</v>
      </c>
      <c r="P27" t="s">
        <v>392</v>
      </c>
      <c r="Q27">
        <v>101</v>
      </c>
      <c r="R27">
        <v>101.1</v>
      </c>
      <c r="S27">
        <v>101.2</v>
      </c>
      <c r="U27">
        <v>101.1</v>
      </c>
      <c r="V27">
        <v>101.2</v>
      </c>
      <c r="W27">
        <v>101</v>
      </c>
      <c r="Y27">
        <v>101.3</v>
      </c>
    </row>
    <row r="28" spans="1:25" x14ac:dyDescent="0.15">
      <c r="A28" t="s">
        <v>398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 t="s">
        <v>392</v>
      </c>
      <c r="M28">
        <v>100</v>
      </c>
      <c r="N28">
        <v>100</v>
      </c>
      <c r="P28" t="s">
        <v>392</v>
      </c>
      <c r="Q28">
        <v>99.9</v>
      </c>
      <c r="R28">
        <v>100</v>
      </c>
      <c r="S28">
        <v>100</v>
      </c>
      <c r="U28">
        <v>100</v>
      </c>
      <c r="V28">
        <v>100</v>
      </c>
      <c r="W28">
        <v>100</v>
      </c>
      <c r="Y28">
        <v>100</v>
      </c>
    </row>
    <row r="29" spans="1:25" x14ac:dyDescent="0.15">
      <c r="A29" t="s">
        <v>399</v>
      </c>
      <c r="B29">
        <v>98.7</v>
      </c>
      <c r="C29">
        <v>98.9</v>
      </c>
      <c r="D29">
        <v>98.9</v>
      </c>
      <c r="E29">
        <v>98.8</v>
      </c>
      <c r="F29">
        <v>98.9</v>
      </c>
      <c r="G29">
        <v>97.4</v>
      </c>
      <c r="H29">
        <v>96.9</v>
      </c>
      <c r="I29">
        <v>99.6</v>
      </c>
      <c r="J29">
        <v>98.3</v>
      </c>
      <c r="K29">
        <v>99.6</v>
      </c>
      <c r="L29" t="s">
        <v>392</v>
      </c>
      <c r="M29">
        <v>102.2</v>
      </c>
      <c r="N29">
        <v>102.4</v>
      </c>
      <c r="P29" t="s">
        <v>392</v>
      </c>
      <c r="Q29">
        <v>98.7</v>
      </c>
      <c r="R29">
        <v>98.8</v>
      </c>
      <c r="S29">
        <v>98.8</v>
      </c>
      <c r="U29">
        <v>98.7</v>
      </c>
      <c r="V29">
        <v>98.6</v>
      </c>
      <c r="W29">
        <v>99.2</v>
      </c>
      <c r="Y29">
        <v>97.9</v>
      </c>
    </row>
    <row r="30" spans="1:25" x14ac:dyDescent="0.15">
      <c r="A30" t="s">
        <v>400</v>
      </c>
      <c r="B30">
        <v>97.2</v>
      </c>
      <c r="C30">
        <v>97.5</v>
      </c>
      <c r="D30">
        <v>97.5</v>
      </c>
      <c r="E30">
        <v>97.3</v>
      </c>
      <c r="F30">
        <v>97.6</v>
      </c>
      <c r="G30">
        <v>95</v>
      </c>
      <c r="H30">
        <v>94</v>
      </c>
      <c r="I30">
        <v>98.6</v>
      </c>
      <c r="J30">
        <v>96.7</v>
      </c>
      <c r="K30">
        <v>100</v>
      </c>
      <c r="L30" t="s">
        <v>392</v>
      </c>
      <c r="M30">
        <v>101</v>
      </c>
      <c r="N30">
        <v>101.5</v>
      </c>
      <c r="P30" t="s">
        <v>392</v>
      </c>
      <c r="Q30">
        <v>97.1</v>
      </c>
      <c r="R30">
        <v>97.3</v>
      </c>
      <c r="S30">
        <v>97.3</v>
      </c>
      <c r="U30">
        <v>97.2</v>
      </c>
      <c r="V30">
        <v>97</v>
      </c>
      <c r="W30">
        <v>98</v>
      </c>
      <c r="Y30">
        <v>95.8</v>
      </c>
    </row>
    <row r="31" spans="1:25" x14ac:dyDescent="0.15">
      <c r="A31" t="s">
        <v>401</v>
      </c>
      <c r="B31">
        <v>95.7</v>
      </c>
      <c r="C31">
        <v>96.6</v>
      </c>
      <c r="D31">
        <v>96.6</v>
      </c>
      <c r="E31">
        <v>96.4</v>
      </c>
      <c r="F31">
        <v>97.5</v>
      </c>
      <c r="G31">
        <v>92.4</v>
      </c>
      <c r="H31">
        <v>94.7</v>
      </c>
      <c r="I31">
        <v>96.5</v>
      </c>
      <c r="J31">
        <v>96.3</v>
      </c>
      <c r="K31">
        <v>99.9</v>
      </c>
      <c r="L31" t="s">
        <v>392</v>
      </c>
      <c r="M31">
        <v>97.5</v>
      </c>
      <c r="N31">
        <v>100.7</v>
      </c>
      <c r="P31" t="s">
        <v>392</v>
      </c>
      <c r="Q31">
        <v>95.8</v>
      </c>
      <c r="R31">
        <v>96</v>
      </c>
      <c r="S31">
        <v>96</v>
      </c>
      <c r="U31">
        <v>96</v>
      </c>
      <c r="V31">
        <v>95.9</v>
      </c>
      <c r="W31">
        <v>96.4</v>
      </c>
      <c r="Y31">
        <v>94.2</v>
      </c>
    </row>
    <row r="32" spans="1:25" x14ac:dyDescent="0.15">
      <c r="A32" t="s">
        <v>402</v>
      </c>
      <c r="B32">
        <v>94.6</v>
      </c>
      <c r="C32">
        <v>95.9</v>
      </c>
      <c r="D32">
        <v>96</v>
      </c>
      <c r="E32">
        <v>95.8</v>
      </c>
      <c r="F32">
        <v>98.6</v>
      </c>
      <c r="G32">
        <v>91.4</v>
      </c>
      <c r="H32">
        <v>93.5</v>
      </c>
      <c r="I32">
        <v>95.8</v>
      </c>
      <c r="J32">
        <v>97.7</v>
      </c>
      <c r="K32">
        <v>100.2</v>
      </c>
      <c r="L32" t="s">
        <v>392</v>
      </c>
      <c r="M32">
        <v>96.4</v>
      </c>
      <c r="N32">
        <v>103.6</v>
      </c>
      <c r="P32" t="s">
        <v>392</v>
      </c>
      <c r="Q32">
        <v>95.3</v>
      </c>
      <c r="R32">
        <v>95.6</v>
      </c>
      <c r="S32">
        <v>95.4</v>
      </c>
      <c r="U32">
        <v>95.4</v>
      </c>
      <c r="V32">
        <v>95.2</v>
      </c>
      <c r="W32">
        <v>96.1</v>
      </c>
      <c r="Y32">
        <v>94</v>
      </c>
    </row>
    <row r="33" spans="1:25" x14ac:dyDescent="0.15">
      <c r="A33" t="s">
        <v>403</v>
      </c>
      <c r="B33">
        <v>93.5</v>
      </c>
      <c r="C33">
        <v>95.2</v>
      </c>
      <c r="D33">
        <v>95.2</v>
      </c>
      <c r="E33">
        <v>95.1</v>
      </c>
      <c r="F33">
        <v>99.4</v>
      </c>
      <c r="G33">
        <v>91.1</v>
      </c>
      <c r="H33">
        <v>93.3</v>
      </c>
      <c r="I33">
        <v>95.5</v>
      </c>
      <c r="J33">
        <v>98.8</v>
      </c>
      <c r="K33">
        <v>103.6</v>
      </c>
      <c r="L33" t="s">
        <v>392</v>
      </c>
      <c r="M33">
        <v>97.7</v>
      </c>
      <c r="N33">
        <v>112.3</v>
      </c>
      <c r="P33" t="s">
        <v>392</v>
      </c>
      <c r="Q33">
        <v>94.9</v>
      </c>
      <c r="R33">
        <v>95.2</v>
      </c>
      <c r="S33">
        <v>95.1</v>
      </c>
      <c r="U33">
        <v>95</v>
      </c>
      <c r="V33">
        <v>94.6</v>
      </c>
      <c r="W33">
        <v>96.1</v>
      </c>
      <c r="Y33">
        <v>94.1</v>
      </c>
    </row>
    <row r="34" spans="1:25" x14ac:dyDescent="0.15">
      <c r="A34" t="s">
        <v>404</v>
      </c>
      <c r="B34">
        <v>92.6</v>
      </c>
      <c r="C34">
        <v>95</v>
      </c>
      <c r="D34">
        <v>94.9</v>
      </c>
      <c r="E34">
        <v>94.9</v>
      </c>
      <c r="F34">
        <v>101.3</v>
      </c>
      <c r="G34">
        <v>91.6</v>
      </c>
      <c r="H34">
        <v>97.1</v>
      </c>
      <c r="I34">
        <v>95.3</v>
      </c>
      <c r="J34">
        <v>100.2</v>
      </c>
      <c r="K34">
        <v>106.5</v>
      </c>
      <c r="L34" t="s">
        <v>392</v>
      </c>
      <c r="M34">
        <v>101.3</v>
      </c>
      <c r="N34">
        <v>125</v>
      </c>
      <c r="P34" t="s">
        <v>392</v>
      </c>
      <c r="Q34">
        <v>94.9</v>
      </c>
      <c r="R34">
        <v>95.3</v>
      </c>
      <c r="S34">
        <v>95.2</v>
      </c>
      <c r="U34">
        <v>95</v>
      </c>
      <c r="V34">
        <v>94.6</v>
      </c>
      <c r="W34">
        <v>96.2</v>
      </c>
      <c r="Y34">
        <v>95</v>
      </c>
    </row>
    <row r="35" spans="1:25" x14ac:dyDescent="0.15">
      <c r="A35" t="s">
        <v>405</v>
      </c>
      <c r="B35">
        <v>92</v>
      </c>
      <c r="C35">
        <v>94.4</v>
      </c>
      <c r="D35">
        <v>94.4</v>
      </c>
      <c r="E35">
        <v>94.5</v>
      </c>
      <c r="F35">
        <v>103.8</v>
      </c>
      <c r="G35">
        <v>91.9</v>
      </c>
      <c r="H35">
        <v>99.5</v>
      </c>
      <c r="I35">
        <v>95.4</v>
      </c>
      <c r="J35">
        <v>102.1</v>
      </c>
      <c r="K35">
        <v>108.3</v>
      </c>
      <c r="L35" t="s">
        <v>392</v>
      </c>
      <c r="M35">
        <v>103.8</v>
      </c>
      <c r="N35">
        <v>134.1</v>
      </c>
      <c r="P35" t="s">
        <v>392</v>
      </c>
      <c r="Q35">
        <v>94.8</v>
      </c>
      <c r="R35">
        <v>95.2</v>
      </c>
      <c r="S35">
        <v>95.1</v>
      </c>
      <c r="U35">
        <v>94.9</v>
      </c>
      <c r="V35">
        <v>94.4</v>
      </c>
      <c r="W35">
        <v>96.6</v>
      </c>
      <c r="Y35">
        <v>95.9</v>
      </c>
    </row>
    <row r="36" spans="1:25" x14ac:dyDescent="0.15">
      <c r="A36" t="s">
        <v>406</v>
      </c>
      <c r="B36">
        <v>91</v>
      </c>
      <c r="C36">
        <v>94.8</v>
      </c>
      <c r="D36">
        <v>94.8</v>
      </c>
      <c r="E36">
        <v>95.1</v>
      </c>
      <c r="F36">
        <v>107</v>
      </c>
      <c r="G36">
        <v>93.4</v>
      </c>
      <c r="H36">
        <v>102.6</v>
      </c>
      <c r="I36">
        <v>96</v>
      </c>
      <c r="J36">
        <v>106.4</v>
      </c>
      <c r="K36">
        <v>110.5</v>
      </c>
      <c r="L36" t="s">
        <v>392</v>
      </c>
      <c r="M36">
        <v>99.6</v>
      </c>
      <c r="N36">
        <v>142.6</v>
      </c>
      <c r="P36" t="s">
        <v>392</v>
      </c>
      <c r="Q36">
        <v>95.5</v>
      </c>
      <c r="R36">
        <v>95.9</v>
      </c>
      <c r="S36">
        <v>95.6</v>
      </c>
      <c r="U36">
        <v>95.7</v>
      </c>
      <c r="V36">
        <v>95</v>
      </c>
      <c r="W36">
        <v>97.8</v>
      </c>
      <c r="Y36">
        <v>98</v>
      </c>
    </row>
    <row r="37" spans="1:25" x14ac:dyDescent="0.15">
      <c r="A37" t="s">
        <v>407</v>
      </c>
      <c r="B37">
        <v>90.7</v>
      </c>
      <c r="C37">
        <v>92.8</v>
      </c>
      <c r="D37">
        <v>92.8</v>
      </c>
      <c r="E37">
        <v>92.9</v>
      </c>
      <c r="F37">
        <v>103.5</v>
      </c>
      <c r="G37">
        <v>90.8</v>
      </c>
      <c r="H37">
        <v>94.8</v>
      </c>
      <c r="I37">
        <v>94.5</v>
      </c>
      <c r="J37">
        <v>101.9</v>
      </c>
      <c r="K37">
        <v>102.4</v>
      </c>
      <c r="L37" t="s">
        <v>392</v>
      </c>
      <c r="M37">
        <v>88</v>
      </c>
      <c r="N37">
        <v>111.5</v>
      </c>
      <c r="P37" t="s">
        <v>392</v>
      </c>
      <c r="Q37">
        <v>93.5</v>
      </c>
      <c r="R37">
        <v>93.8</v>
      </c>
      <c r="S37">
        <v>93.2</v>
      </c>
      <c r="U37">
        <v>93.6</v>
      </c>
      <c r="V37">
        <v>93</v>
      </c>
      <c r="W37">
        <v>95.7</v>
      </c>
      <c r="Y37">
        <v>94.9</v>
      </c>
    </row>
    <row r="38" spans="1:25" x14ac:dyDescent="0.15">
      <c r="A38" t="s">
        <v>408</v>
      </c>
      <c r="B38">
        <v>88.7</v>
      </c>
      <c r="C38">
        <v>91.3</v>
      </c>
      <c r="D38">
        <v>91.3</v>
      </c>
      <c r="E38">
        <v>91.3</v>
      </c>
      <c r="F38">
        <v>102.9</v>
      </c>
      <c r="G38">
        <v>89.6</v>
      </c>
      <c r="H38">
        <v>96.5</v>
      </c>
      <c r="I38">
        <v>93.9</v>
      </c>
      <c r="J38">
        <v>101.5</v>
      </c>
      <c r="K38">
        <v>103.4</v>
      </c>
      <c r="L38" t="s">
        <v>392</v>
      </c>
      <c r="M38">
        <v>86.9</v>
      </c>
      <c r="N38">
        <v>117.9</v>
      </c>
      <c r="P38" t="s">
        <v>392</v>
      </c>
      <c r="Q38">
        <v>92.3</v>
      </c>
      <c r="R38">
        <v>92.8</v>
      </c>
      <c r="S38">
        <v>92.3</v>
      </c>
      <c r="U38">
        <v>92.4</v>
      </c>
      <c r="V38">
        <v>91.6</v>
      </c>
      <c r="W38">
        <v>95.2</v>
      </c>
      <c r="Y38">
        <v>94</v>
      </c>
    </row>
    <row r="39" spans="1:25" x14ac:dyDescent="0.15">
      <c r="A39" t="s">
        <v>431</v>
      </c>
    </row>
  </sheetData>
  <phoneticPr fontId="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33"/>
  <sheetViews>
    <sheetView zoomScaleNormal="100" workbookViewId="0">
      <pane xSplit="1" ySplit="8" topLeftCell="B12" activePane="bottomRight" state="frozen"/>
      <selection activeCell="K45" sqref="K45"/>
      <selection pane="topRight" activeCell="K45" sqref="K45"/>
      <selection pane="bottomLeft" activeCell="K45" sqref="K45"/>
      <selection pane="bottomRight" sqref="A1:XFD1048576"/>
    </sheetView>
  </sheetViews>
  <sheetFormatPr defaultRowHeight="13.5" x14ac:dyDescent="0.15"/>
  <sheetData>
    <row r="1" spans="1:25" x14ac:dyDescent="0.15">
      <c r="A1" t="s">
        <v>389</v>
      </c>
      <c r="Y1" t="s">
        <v>1156</v>
      </c>
    </row>
    <row r="2" spans="1:25" x14ac:dyDescent="0.15">
      <c r="A2" t="s">
        <v>1157</v>
      </c>
      <c r="Y2" t="s">
        <v>1158</v>
      </c>
    </row>
    <row r="3" spans="1:25" x14ac:dyDescent="0.15">
      <c r="B3" t="s">
        <v>112</v>
      </c>
      <c r="K3" t="s">
        <v>1169</v>
      </c>
      <c r="P3" t="s">
        <v>1170</v>
      </c>
      <c r="S3" t="s">
        <v>57</v>
      </c>
    </row>
    <row r="4" spans="1:25" x14ac:dyDescent="0.15">
      <c r="C4" t="s">
        <v>111</v>
      </c>
      <c r="D4" t="s">
        <v>110</v>
      </c>
      <c r="E4" t="s">
        <v>109</v>
      </c>
      <c r="K4" t="s">
        <v>1171</v>
      </c>
      <c r="L4" t="s">
        <v>1172</v>
      </c>
      <c r="M4" t="s">
        <v>1173</v>
      </c>
      <c r="N4" t="s">
        <v>1174</v>
      </c>
      <c r="O4" t="s">
        <v>1175</v>
      </c>
      <c r="Q4" t="s">
        <v>1176</v>
      </c>
      <c r="S4" t="s">
        <v>108</v>
      </c>
      <c r="T4" t="s">
        <v>107</v>
      </c>
      <c r="W4" t="s">
        <v>106</v>
      </c>
    </row>
    <row r="5" spans="1:25" x14ac:dyDescent="0.15">
      <c r="F5" t="s">
        <v>105</v>
      </c>
      <c r="G5" t="s">
        <v>104</v>
      </c>
      <c r="H5" t="s">
        <v>103</v>
      </c>
      <c r="I5" t="s">
        <v>102</v>
      </c>
      <c r="U5" t="s">
        <v>100</v>
      </c>
      <c r="V5" t="s">
        <v>101</v>
      </c>
      <c r="X5" t="s">
        <v>100</v>
      </c>
      <c r="Y5" t="s">
        <v>99</v>
      </c>
    </row>
    <row r="6" spans="1:25" x14ac:dyDescent="0.15">
      <c r="B6" t="s">
        <v>98</v>
      </c>
      <c r="C6" t="s">
        <v>97</v>
      </c>
      <c r="D6" t="s">
        <v>96</v>
      </c>
      <c r="E6" t="s">
        <v>95</v>
      </c>
      <c r="F6" t="s">
        <v>94</v>
      </c>
      <c r="G6" t="s">
        <v>93</v>
      </c>
      <c r="H6" t="s">
        <v>92</v>
      </c>
      <c r="I6" t="s">
        <v>91</v>
      </c>
      <c r="K6" t="s">
        <v>1177</v>
      </c>
      <c r="P6" t="s">
        <v>1178</v>
      </c>
      <c r="Q6" t="s">
        <v>1179</v>
      </c>
      <c r="S6" t="s">
        <v>39</v>
      </c>
    </row>
    <row r="7" spans="1:25" x14ac:dyDescent="0.15">
      <c r="K7" t="s">
        <v>1180</v>
      </c>
      <c r="L7" t="s">
        <v>1181</v>
      </c>
      <c r="M7" t="s">
        <v>1182</v>
      </c>
      <c r="N7" t="s">
        <v>1183</v>
      </c>
      <c r="O7" t="s">
        <v>1184</v>
      </c>
      <c r="S7" t="s">
        <v>90</v>
      </c>
      <c r="T7" t="s">
        <v>89</v>
      </c>
      <c r="W7" t="s">
        <v>88</v>
      </c>
    </row>
    <row r="8" spans="1:25" x14ac:dyDescent="0.15">
      <c r="A8" t="s">
        <v>390</v>
      </c>
      <c r="U8" t="s">
        <v>86</v>
      </c>
      <c r="V8" t="s">
        <v>87</v>
      </c>
      <c r="X8" t="s">
        <v>86</v>
      </c>
      <c r="Y8" t="s">
        <v>85</v>
      </c>
    </row>
    <row r="9" spans="1:25" x14ac:dyDescent="0.15">
      <c r="A9" t="s">
        <v>391</v>
      </c>
      <c r="B9">
        <v>109.8</v>
      </c>
      <c r="C9">
        <v>66.900000000000006</v>
      </c>
      <c r="D9">
        <v>102.7</v>
      </c>
      <c r="E9">
        <v>110.3</v>
      </c>
      <c r="F9">
        <v>307.39999999999998</v>
      </c>
      <c r="G9">
        <v>113.8</v>
      </c>
      <c r="H9">
        <v>97.1</v>
      </c>
      <c r="I9">
        <v>99.5</v>
      </c>
      <c r="K9">
        <v>100</v>
      </c>
      <c r="L9">
        <v>98</v>
      </c>
      <c r="M9">
        <v>109.5</v>
      </c>
      <c r="N9">
        <v>162.69999999999999</v>
      </c>
      <c r="O9">
        <v>101.7</v>
      </c>
      <c r="P9">
        <v>115.5</v>
      </c>
      <c r="Q9">
        <v>108.6</v>
      </c>
      <c r="S9" t="s">
        <v>392</v>
      </c>
      <c r="T9">
        <v>131.19999999999999</v>
      </c>
      <c r="U9">
        <v>134.19999999999999</v>
      </c>
      <c r="V9">
        <v>112.6</v>
      </c>
      <c r="W9">
        <v>80.3</v>
      </c>
      <c r="X9">
        <v>79.400000000000006</v>
      </c>
      <c r="Y9">
        <v>88.8</v>
      </c>
    </row>
    <row r="10" spans="1:25" x14ac:dyDescent="0.15">
      <c r="A10" t="s">
        <v>393</v>
      </c>
      <c r="B10">
        <v>109.4</v>
      </c>
      <c r="C10">
        <v>64.3</v>
      </c>
      <c r="D10">
        <v>102.4</v>
      </c>
      <c r="E10">
        <v>110</v>
      </c>
      <c r="F10">
        <v>291.39999999999998</v>
      </c>
      <c r="G10">
        <v>113</v>
      </c>
      <c r="H10">
        <v>95.7</v>
      </c>
      <c r="I10">
        <v>100.7</v>
      </c>
      <c r="K10">
        <v>99.4</v>
      </c>
      <c r="L10">
        <v>97.8</v>
      </c>
      <c r="M10">
        <v>108.6</v>
      </c>
      <c r="N10">
        <v>158.19999999999999</v>
      </c>
      <c r="O10">
        <v>101.1</v>
      </c>
      <c r="P10">
        <v>114.2</v>
      </c>
      <c r="Q10">
        <v>106.9</v>
      </c>
      <c r="S10" t="s">
        <v>392</v>
      </c>
      <c r="T10">
        <v>128.19999999999999</v>
      </c>
      <c r="U10">
        <v>131.5</v>
      </c>
      <c r="V10">
        <v>107.8</v>
      </c>
      <c r="W10">
        <v>78.900000000000006</v>
      </c>
      <c r="X10">
        <v>78</v>
      </c>
      <c r="Y10">
        <v>87.5</v>
      </c>
    </row>
    <row r="11" spans="1:25" x14ac:dyDescent="0.15">
      <c r="A11" t="s">
        <v>394</v>
      </c>
      <c r="B11">
        <v>109.4</v>
      </c>
      <c r="C11">
        <v>76.900000000000006</v>
      </c>
      <c r="D11">
        <v>102.4</v>
      </c>
      <c r="E11">
        <v>109.8</v>
      </c>
      <c r="F11">
        <v>275.8</v>
      </c>
      <c r="G11">
        <v>112.7</v>
      </c>
      <c r="H11">
        <v>95.2</v>
      </c>
      <c r="I11">
        <v>101.7</v>
      </c>
      <c r="K11">
        <v>100</v>
      </c>
      <c r="L11">
        <v>98.3</v>
      </c>
      <c r="M11">
        <v>108.9</v>
      </c>
      <c r="N11">
        <v>152.1</v>
      </c>
      <c r="O11">
        <v>101.4</v>
      </c>
      <c r="P11">
        <v>113.2</v>
      </c>
      <c r="Q11">
        <v>105.7</v>
      </c>
      <c r="S11" t="s">
        <v>392</v>
      </c>
      <c r="T11">
        <v>132.5</v>
      </c>
      <c r="U11">
        <v>136.5</v>
      </c>
      <c r="V11">
        <v>109.1</v>
      </c>
      <c r="W11">
        <v>85.5</v>
      </c>
      <c r="X11">
        <v>84.5</v>
      </c>
      <c r="Y11">
        <v>94.9</v>
      </c>
    </row>
    <row r="12" spans="1:25" x14ac:dyDescent="0.15">
      <c r="A12" t="s">
        <v>395</v>
      </c>
      <c r="B12">
        <v>110.7</v>
      </c>
      <c r="C12">
        <v>88</v>
      </c>
      <c r="D12">
        <v>104.1</v>
      </c>
      <c r="E12">
        <v>110.9</v>
      </c>
      <c r="F12">
        <v>268.89999999999998</v>
      </c>
      <c r="G12">
        <v>114</v>
      </c>
      <c r="H12">
        <v>96.7</v>
      </c>
      <c r="I12">
        <v>103</v>
      </c>
      <c r="K12">
        <v>101.7</v>
      </c>
      <c r="L12">
        <v>99.1</v>
      </c>
      <c r="M12">
        <v>109.4</v>
      </c>
      <c r="N12">
        <v>149.69999999999999</v>
      </c>
      <c r="O12">
        <v>103</v>
      </c>
      <c r="P12">
        <v>113.5</v>
      </c>
      <c r="Q12">
        <v>105</v>
      </c>
      <c r="S12" t="s">
        <v>392</v>
      </c>
      <c r="T12">
        <v>134.9</v>
      </c>
      <c r="U12">
        <v>138.9</v>
      </c>
      <c r="V12">
        <v>111.2</v>
      </c>
      <c r="W12">
        <v>90.9</v>
      </c>
      <c r="X12">
        <v>90</v>
      </c>
      <c r="Y12">
        <v>100.3</v>
      </c>
    </row>
    <row r="13" spans="1:25" x14ac:dyDescent="0.15">
      <c r="A13" t="s">
        <v>396</v>
      </c>
      <c r="B13">
        <v>110.7</v>
      </c>
      <c r="C13">
        <v>97.7</v>
      </c>
      <c r="D13">
        <v>104.7</v>
      </c>
      <c r="E13">
        <v>110.8</v>
      </c>
      <c r="F13">
        <v>261.8</v>
      </c>
      <c r="G13">
        <v>114.8</v>
      </c>
      <c r="H13">
        <v>96.7</v>
      </c>
      <c r="I13">
        <v>103.1</v>
      </c>
      <c r="K13">
        <v>99.7</v>
      </c>
      <c r="L13">
        <v>97.2</v>
      </c>
      <c r="M13">
        <v>108.9</v>
      </c>
      <c r="N13">
        <v>147.69999999999999</v>
      </c>
      <c r="O13">
        <v>103.4</v>
      </c>
      <c r="P13">
        <v>112</v>
      </c>
      <c r="Q13">
        <v>101.9</v>
      </c>
      <c r="S13" t="s">
        <v>392</v>
      </c>
      <c r="T13">
        <v>136.4</v>
      </c>
      <c r="U13">
        <v>140.1</v>
      </c>
      <c r="V13">
        <v>114</v>
      </c>
      <c r="W13">
        <v>88.3</v>
      </c>
      <c r="X13">
        <v>85.9</v>
      </c>
      <c r="Y13">
        <v>101.8</v>
      </c>
    </row>
    <row r="14" spans="1:25" x14ac:dyDescent="0.15">
      <c r="A14" t="s">
        <v>397</v>
      </c>
      <c r="B14">
        <v>109.9</v>
      </c>
      <c r="C14">
        <v>86.9</v>
      </c>
      <c r="D14">
        <v>104.3</v>
      </c>
      <c r="E14">
        <v>110.2</v>
      </c>
      <c r="F14">
        <v>255.2</v>
      </c>
      <c r="G14">
        <v>113.8</v>
      </c>
      <c r="H14">
        <v>96.6</v>
      </c>
      <c r="I14">
        <v>102.7</v>
      </c>
      <c r="K14">
        <v>98.5</v>
      </c>
      <c r="L14">
        <v>95.3</v>
      </c>
      <c r="M14">
        <v>106.7</v>
      </c>
      <c r="N14">
        <v>142.80000000000001</v>
      </c>
      <c r="O14">
        <v>103.3</v>
      </c>
      <c r="P14">
        <v>109.9</v>
      </c>
      <c r="Q14">
        <v>99.2</v>
      </c>
      <c r="S14" t="s">
        <v>392</v>
      </c>
      <c r="T14">
        <v>124.5</v>
      </c>
      <c r="U14">
        <v>127</v>
      </c>
      <c r="V14">
        <v>109.8</v>
      </c>
      <c r="W14">
        <v>80.900000000000006</v>
      </c>
      <c r="X14">
        <v>78.599999999999994</v>
      </c>
      <c r="Y14">
        <v>93.5</v>
      </c>
    </row>
    <row r="15" spans="1:25" x14ac:dyDescent="0.15">
      <c r="A15" t="s">
        <v>398</v>
      </c>
      <c r="B15">
        <v>108.9</v>
      </c>
      <c r="C15">
        <v>83.6</v>
      </c>
      <c r="D15">
        <v>103.4</v>
      </c>
      <c r="E15">
        <v>109.2</v>
      </c>
      <c r="F15">
        <v>241.2</v>
      </c>
      <c r="G15">
        <v>112.4</v>
      </c>
      <c r="H15">
        <v>95.8</v>
      </c>
      <c r="I15">
        <v>102.5</v>
      </c>
      <c r="K15">
        <v>98.6</v>
      </c>
      <c r="L15">
        <v>95.4</v>
      </c>
      <c r="M15">
        <v>104.3</v>
      </c>
      <c r="N15">
        <v>138.69999999999999</v>
      </c>
      <c r="O15">
        <v>103.5</v>
      </c>
      <c r="P15">
        <v>109.1</v>
      </c>
      <c r="Q15">
        <v>98.3</v>
      </c>
      <c r="S15" t="s">
        <v>392</v>
      </c>
      <c r="T15">
        <v>119.5</v>
      </c>
      <c r="U15">
        <v>121.3</v>
      </c>
      <c r="V15">
        <v>108.7</v>
      </c>
      <c r="W15">
        <v>82.2</v>
      </c>
      <c r="X15">
        <v>80.099999999999994</v>
      </c>
      <c r="Y15">
        <v>94</v>
      </c>
    </row>
    <row r="16" spans="1:25" x14ac:dyDescent="0.15">
      <c r="A16" t="s">
        <v>399</v>
      </c>
      <c r="B16">
        <v>107.7</v>
      </c>
      <c r="C16">
        <v>93.6</v>
      </c>
      <c r="D16">
        <v>102.5</v>
      </c>
      <c r="E16">
        <v>107.9</v>
      </c>
      <c r="F16">
        <v>220.2</v>
      </c>
      <c r="G16">
        <v>110.3</v>
      </c>
      <c r="H16">
        <v>95.3</v>
      </c>
      <c r="I16">
        <v>102.4</v>
      </c>
      <c r="K16">
        <v>97.5</v>
      </c>
      <c r="L16">
        <v>94.3</v>
      </c>
      <c r="M16">
        <v>103.5</v>
      </c>
      <c r="N16">
        <v>132.6</v>
      </c>
      <c r="O16">
        <v>102.7</v>
      </c>
      <c r="P16">
        <v>106.9</v>
      </c>
      <c r="Q16">
        <v>96.2</v>
      </c>
      <c r="S16" t="s">
        <v>392</v>
      </c>
      <c r="T16">
        <v>122.5</v>
      </c>
      <c r="U16">
        <v>124.1</v>
      </c>
      <c r="V16">
        <v>112.9</v>
      </c>
      <c r="W16">
        <v>84.1</v>
      </c>
      <c r="X16">
        <v>81</v>
      </c>
      <c r="Y16">
        <v>99.4</v>
      </c>
    </row>
    <row r="17" spans="1:25" x14ac:dyDescent="0.15">
      <c r="A17" t="s">
        <v>400</v>
      </c>
      <c r="B17">
        <v>106.2</v>
      </c>
      <c r="C17">
        <v>99.6</v>
      </c>
      <c r="D17">
        <v>101.3</v>
      </c>
      <c r="E17">
        <v>106.3</v>
      </c>
      <c r="F17">
        <v>204.8</v>
      </c>
      <c r="G17">
        <v>107</v>
      </c>
      <c r="H17">
        <v>94</v>
      </c>
      <c r="I17">
        <v>102</v>
      </c>
      <c r="K17">
        <v>96.3</v>
      </c>
      <c r="L17">
        <v>93.1</v>
      </c>
      <c r="M17">
        <v>102.7</v>
      </c>
      <c r="N17">
        <v>126.9</v>
      </c>
      <c r="O17">
        <v>101.7</v>
      </c>
      <c r="P17">
        <v>104.7</v>
      </c>
      <c r="Q17">
        <v>94.5</v>
      </c>
      <c r="S17" t="s">
        <v>392</v>
      </c>
      <c r="T17">
        <v>120.8</v>
      </c>
      <c r="U17">
        <v>122</v>
      </c>
      <c r="V17">
        <v>113.3</v>
      </c>
      <c r="W17">
        <v>83.2</v>
      </c>
      <c r="X17">
        <v>80.099999999999994</v>
      </c>
      <c r="Y17">
        <v>98.8</v>
      </c>
    </row>
    <row r="18" spans="1:25" x14ac:dyDescent="0.15">
      <c r="A18" t="s">
        <v>401</v>
      </c>
      <c r="B18">
        <v>105.1</v>
      </c>
      <c r="C18">
        <v>100</v>
      </c>
      <c r="D18">
        <v>101</v>
      </c>
      <c r="E18">
        <v>105.2</v>
      </c>
      <c r="F18">
        <v>189.8</v>
      </c>
      <c r="G18">
        <v>105.1</v>
      </c>
      <c r="H18">
        <v>93.9</v>
      </c>
      <c r="I18">
        <v>101.6</v>
      </c>
      <c r="K18">
        <v>96.2</v>
      </c>
      <c r="L18">
        <v>93.2</v>
      </c>
      <c r="M18">
        <v>101.2</v>
      </c>
      <c r="N18">
        <v>120.9</v>
      </c>
      <c r="O18">
        <v>100.5</v>
      </c>
      <c r="P18">
        <v>103</v>
      </c>
      <c r="Q18">
        <v>93.7</v>
      </c>
      <c r="S18" t="s">
        <v>392</v>
      </c>
      <c r="T18">
        <v>116.4</v>
      </c>
      <c r="U18">
        <v>117.3</v>
      </c>
      <c r="V18">
        <v>110.8</v>
      </c>
      <c r="W18">
        <v>82.7</v>
      </c>
      <c r="X18">
        <v>79</v>
      </c>
      <c r="Y18">
        <v>100.5</v>
      </c>
    </row>
    <row r="19" spans="1:25" x14ac:dyDescent="0.15">
      <c r="A19" t="s">
        <v>402</v>
      </c>
      <c r="B19">
        <v>104.6</v>
      </c>
      <c r="C19">
        <v>100</v>
      </c>
      <c r="D19">
        <v>101</v>
      </c>
      <c r="E19">
        <v>104.6</v>
      </c>
      <c r="F19">
        <v>176.4</v>
      </c>
      <c r="G19">
        <v>104</v>
      </c>
      <c r="H19">
        <v>94.7</v>
      </c>
      <c r="I19">
        <v>101.5</v>
      </c>
      <c r="K19">
        <v>96.6</v>
      </c>
      <c r="L19">
        <v>94</v>
      </c>
      <c r="M19">
        <v>100.4</v>
      </c>
      <c r="N19">
        <v>116.9</v>
      </c>
      <c r="O19">
        <v>100.5</v>
      </c>
      <c r="P19">
        <v>102.2</v>
      </c>
      <c r="Q19">
        <v>94.8</v>
      </c>
      <c r="S19" t="s">
        <v>392</v>
      </c>
      <c r="T19">
        <v>114.7</v>
      </c>
      <c r="U19">
        <v>115.4</v>
      </c>
      <c r="V19">
        <v>110.3</v>
      </c>
      <c r="W19">
        <v>85.1</v>
      </c>
      <c r="X19">
        <v>81.400000000000006</v>
      </c>
      <c r="Y19">
        <v>103.4</v>
      </c>
    </row>
    <row r="20" spans="1:25" x14ac:dyDescent="0.15">
      <c r="A20" t="s">
        <v>403</v>
      </c>
      <c r="B20">
        <v>104.1</v>
      </c>
      <c r="C20">
        <v>106.9</v>
      </c>
      <c r="D20">
        <v>100.6</v>
      </c>
      <c r="E20">
        <v>104.1</v>
      </c>
      <c r="F20">
        <v>165.3</v>
      </c>
      <c r="G20">
        <v>103.7</v>
      </c>
      <c r="H20">
        <v>94.8</v>
      </c>
      <c r="I20">
        <v>101.6</v>
      </c>
      <c r="K20">
        <v>97</v>
      </c>
      <c r="L20">
        <v>95.2</v>
      </c>
      <c r="M20">
        <v>100.2</v>
      </c>
      <c r="N20">
        <v>113.8</v>
      </c>
      <c r="O20">
        <v>100.4</v>
      </c>
      <c r="P20">
        <v>102.2</v>
      </c>
      <c r="Q20">
        <v>96.9</v>
      </c>
      <c r="S20" t="s">
        <v>392</v>
      </c>
      <c r="T20">
        <v>116.3</v>
      </c>
      <c r="U20">
        <v>116.8</v>
      </c>
      <c r="V20">
        <v>113</v>
      </c>
      <c r="W20">
        <v>92.2</v>
      </c>
      <c r="X20">
        <v>89.2</v>
      </c>
      <c r="Y20">
        <v>107.1</v>
      </c>
    </row>
    <row r="21" spans="1:25" x14ac:dyDescent="0.15">
      <c r="A21" t="s">
        <v>404</v>
      </c>
      <c r="B21">
        <v>104</v>
      </c>
      <c r="C21">
        <v>118.2</v>
      </c>
      <c r="D21">
        <v>101</v>
      </c>
      <c r="E21">
        <v>103.9</v>
      </c>
      <c r="F21">
        <v>154.69999999999999</v>
      </c>
      <c r="G21">
        <v>103.7</v>
      </c>
      <c r="H21">
        <v>96.4</v>
      </c>
      <c r="I21">
        <v>101.6</v>
      </c>
      <c r="K21">
        <v>98.5</v>
      </c>
      <c r="L21">
        <v>96.8</v>
      </c>
      <c r="M21">
        <v>100.3</v>
      </c>
      <c r="N21">
        <v>112.5</v>
      </c>
      <c r="O21">
        <v>101.7</v>
      </c>
      <c r="P21">
        <v>102.8</v>
      </c>
      <c r="Q21">
        <v>99.9</v>
      </c>
      <c r="S21" t="s">
        <v>392</v>
      </c>
      <c r="T21">
        <v>120.1</v>
      </c>
      <c r="U21">
        <v>120.6</v>
      </c>
      <c r="V21">
        <v>116.7</v>
      </c>
      <c r="W21">
        <v>102.3</v>
      </c>
      <c r="X21">
        <v>100.1</v>
      </c>
      <c r="Y21">
        <v>114.2</v>
      </c>
    </row>
    <row r="22" spans="1:25" x14ac:dyDescent="0.15">
      <c r="A22" t="s">
        <v>405</v>
      </c>
      <c r="B22">
        <v>103.6</v>
      </c>
      <c r="C22">
        <v>128.6</v>
      </c>
      <c r="D22">
        <v>101</v>
      </c>
      <c r="E22">
        <v>103.4</v>
      </c>
      <c r="F22">
        <v>144.9</v>
      </c>
      <c r="G22">
        <v>103.6</v>
      </c>
      <c r="H22">
        <v>97.2</v>
      </c>
      <c r="I22">
        <v>101.4</v>
      </c>
      <c r="K22">
        <v>100.5</v>
      </c>
      <c r="L22">
        <v>98.5</v>
      </c>
      <c r="M22">
        <v>100.6</v>
      </c>
      <c r="N22">
        <v>111.4</v>
      </c>
      <c r="O22">
        <v>102.3</v>
      </c>
      <c r="P22">
        <v>103.2</v>
      </c>
      <c r="Q22">
        <v>102.3</v>
      </c>
      <c r="S22" t="s">
        <v>392</v>
      </c>
      <c r="T22">
        <v>122.9</v>
      </c>
      <c r="U22">
        <v>123.2</v>
      </c>
      <c r="V22">
        <v>120.9</v>
      </c>
      <c r="W22">
        <v>109</v>
      </c>
      <c r="X22">
        <v>106.5</v>
      </c>
      <c r="Y22">
        <v>122.1</v>
      </c>
    </row>
    <row r="23" spans="1:25" x14ac:dyDescent="0.15">
      <c r="A23" t="s">
        <v>406</v>
      </c>
      <c r="B23">
        <v>104.3</v>
      </c>
      <c r="C23">
        <v>119.8</v>
      </c>
      <c r="D23">
        <v>102.6</v>
      </c>
      <c r="E23">
        <v>104.2</v>
      </c>
      <c r="F23">
        <v>136.1</v>
      </c>
      <c r="G23">
        <v>104</v>
      </c>
      <c r="H23">
        <v>100.9</v>
      </c>
      <c r="I23">
        <v>101.9</v>
      </c>
      <c r="K23">
        <v>103</v>
      </c>
      <c r="L23">
        <v>102.3</v>
      </c>
      <c r="M23">
        <v>100.8</v>
      </c>
      <c r="N23">
        <v>109.4</v>
      </c>
      <c r="O23">
        <v>103.6</v>
      </c>
      <c r="P23">
        <v>104.2</v>
      </c>
      <c r="Q23">
        <v>105.3</v>
      </c>
      <c r="S23" t="s">
        <v>392</v>
      </c>
      <c r="T23">
        <v>118</v>
      </c>
      <c r="U23">
        <v>117.6</v>
      </c>
      <c r="V23">
        <v>120.3</v>
      </c>
      <c r="W23">
        <v>115.4</v>
      </c>
      <c r="X23">
        <v>114.5</v>
      </c>
      <c r="Y23">
        <v>121.1</v>
      </c>
    </row>
    <row r="24" spans="1:25" x14ac:dyDescent="0.15">
      <c r="A24" t="s">
        <v>407</v>
      </c>
      <c r="B24">
        <v>102</v>
      </c>
      <c r="C24">
        <v>105.2</v>
      </c>
      <c r="D24">
        <v>101.1</v>
      </c>
      <c r="E24">
        <v>102</v>
      </c>
      <c r="F24">
        <v>124.4</v>
      </c>
      <c r="G24">
        <v>103.1</v>
      </c>
      <c r="H24">
        <v>97.7</v>
      </c>
      <c r="I24">
        <v>100.9</v>
      </c>
      <c r="K24">
        <v>100.5</v>
      </c>
      <c r="L24">
        <v>99.7</v>
      </c>
      <c r="M24">
        <v>101.2</v>
      </c>
      <c r="N24">
        <v>106.1</v>
      </c>
      <c r="O24">
        <v>99.7</v>
      </c>
      <c r="P24">
        <v>101.5</v>
      </c>
      <c r="Q24">
        <v>97.3</v>
      </c>
      <c r="S24" t="s">
        <v>392</v>
      </c>
      <c r="T24">
        <v>104.1</v>
      </c>
      <c r="U24">
        <v>104</v>
      </c>
      <c r="V24">
        <v>104.7</v>
      </c>
      <c r="W24">
        <v>90.7</v>
      </c>
      <c r="X24">
        <v>87.9</v>
      </c>
      <c r="Y24">
        <v>104</v>
      </c>
    </row>
    <row r="25" spans="1:25" x14ac:dyDescent="0.15">
      <c r="A25" t="s">
        <v>408</v>
      </c>
      <c r="B25">
        <v>100.5</v>
      </c>
      <c r="C25">
        <v>102</v>
      </c>
      <c r="D25">
        <v>100.3</v>
      </c>
      <c r="E25">
        <v>100.5</v>
      </c>
      <c r="F25">
        <v>110</v>
      </c>
      <c r="G25">
        <v>101.3</v>
      </c>
      <c r="H25">
        <v>97.8</v>
      </c>
      <c r="I25">
        <v>100.5</v>
      </c>
      <c r="K25">
        <v>99.7</v>
      </c>
      <c r="L25">
        <v>99.2</v>
      </c>
      <c r="M25">
        <v>101.1</v>
      </c>
      <c r="N25">
        <v>103.1</v>
      </c>
      <c r="O25">
        <v>100.1</v>
      </c>
      <c r="P25">
        <v>100.6</v>
      </c>
      <c r="Q25">
        <v>98.1</v>
      </c>
      <c r="S25" t="s">
        <v>392</v>
      </c>
      <c r="T25">
        <v>102.3</v>
      </c>
      <c r="U25">
        <v>102.1</v>
      </c>
      <c r="V25">
        <v>103.6</v>
      </c>
      <c r="W25">
        <v>94.6</v>
      </c>
      <c r="X25">
        <v>93</v>
      </c>
      <c r="Y25">
        <v>102.4</v>
      </c>
    </row>
    <row r="26" spans="1:25" x14ac:dyDescent="0.15">
      <c r="A26" t="s">
        <v>409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S26" t="s">
        <v>392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</row>
    <row r="27" spans="1:25" x14ac:dyDescent="0.15">
      <c r="A27" t="s">
        <v>1033</v>
      </c>
      <c r="B27">
        <v>99.4</v>
      </c>
      <c r="C27">
        <v>100.9</v>
      </c>
      <c r="D27">
        <v>100</v>
      </c>
      <c r="E27">
        <v>99.4</v>
      </c>
      <c r="F27">
        <v>95.6</v>
      </c>
      <c r="G27">
        <v>99.5</v>
      </c>
      <c r="H27">
        <v>100.6</v>
      </c>
      <c r="I27">
        <v>99.3</v>
      </c>
      <c r="K27">
        <v>99.2</v>
      </c>
      <c r="L27">
        <v>99.7</v>
      </c>
      <c r="M27">
        <v>100.1</v>
      </c>
      <c r="N27">
        <v>99.1</v>
      </c>
      <c r="O27">
        <v>99.8</v>
      </c>
      <c r="P27">
        <v>99.5</v>
      </c>
      <c r="Q27">
        <v>98.6</v>
      </c>
      <c r="S27" t="s">
        <v>392</v>
      </c>
      <c r="T27">
        <v>98.2</v>
      </c>
      <c r="U27">
        <v>98.1</v>
      </c>
      <c r="V27">
        <v>99</v>
      </c>
      <c r="W27">
        <v>99.4</v>
      </c>
      <c r="X27">
        <v>99.9</v>
      </c>
      <c r="Y27">
        <v>97.2</v>
      </c>
    </row>
    <row r="28" spans="1:25" x14ac:dyDescent="0.15">
      <c r="A28" t="s">
        <v>1034</v>
      </c>
      <c r="B28">
        <v>99.2</v>
      </c>
      <c r="C28">
        <v>128.19999999999999</v>
      </c>
      <c r="D28">
        <v>100.6</v>
      </c>
      <c r="E28">
        <v>99.1</v>
      </c>
      <c r="F28">
        <v>92.9</v>
      </c>
      <c r="G28">
        <v>99.7</v>
      </c>
      <c r="H28">
        <v>101.7</v>
      </c>
      <c r="I28">
        <v>98.7</v>
      </c>
      <c r="K28">
        <v>101.4</v>
      </c>
      <c r="L28">
        <v>100.8</v>
      </c>
      <c r="M28">
        <v>102.4</v>
      </c>
      <c r="N28">
        <v>99.3</v>
      </c>
      <c r="O28">
        <v>99.6</v>
      </c>
      <c r="P28">
        <v>100.3</v>
      </c>
      <c r="Q28">
        <v>101.6</v>
      </c>
      <c r="S28" t="s">
        <v>392</v>
      </c>
      <c r="T28">
        <v>108.5</v>
      </c>
      <c r="U28">
        <v>108.3</v>
      </c>
      <c r="V28">
        <v>109.5</v>
      </c>
      <c r="W28">
        <v>110.9</v>
      </c>
      <c r="X28">
        <v>111.8</v>
      </c>
      <c r="Y28">
        <v>106.6</v>
      </c>
    </row>
    <row r="29" spans="1:25" x14ac:dyDescent="0.15">
      <c r="A29" t="s">
        <v>1035</v>
      </c>
      <c r="B29">
        <v>101.3</v>
      </c>
      <c r="C29">
        <v>141.80000000000001</v>
      </c>
      <c r="D29">
        <v>104</v>
      </c>
      <c r="E29">
        <v>101.1</v>
      </c>
      <c r="F29">
        <v>96</v>
      </c>
      <c r="G29">
        <v>102.3</v>
      </c>
      <c r="H29">
        <v>105.7</v>
      </c>
      <c r="I29">
        <v>99.6</v>
      </c>
      <c r="K29">
        <v>105</v>
      </c>
      <c r="L29">
        <v>103</v>
      </c>
      <c r="M29">
        <v>103.9</v>
      </c>
      <c r="N29">
        <v>100.5</v>
      </c>
      <c r="O29">
        <v>101</v>
      </c>
      <c r="P29">
        <v>102.1</v>
      </c>
      <c r="Q29">
        <v>102.4</v>
      </c>
      <c r="S29" t="s">
        <v>392</v>
      </c>
      <c r="T29">
        <v>111.7</v>
      </c>
      <c r="U29">
        <v>111.3</v>
      </c>
      <c r="V29">
        <v>113.6</v>
      </c>
      <c r="W29">
        <v>114.8</v>
      </c>
      <c r="X29">
        <v>115.8</v>
      </c>
      <c r="Y29">
        <v>109.9</v>
      </c>
    </row>
    <row r="30" spans="1:25" x14ac:dyDescent="0.15">
      <c r="A30" t="s">
        <v>1036</v>
      </c>
      <c r="B30">
        <v>101.7</v>
      </c>
      <c r="C30">
        <v>152.30000000000001</v>
      </c>
      <c r="D30">
        <v>104.8</v>
      </c>
      <c r="E30">
        <v>101.5</v>
      </c>
      <c r="F30">
        <v>96.8</v>
      </c>
      <c r="G30">
        <v>104.2</v>
      </c>
      <c r="H30">
        <v>105.9</v>
      </c>
      <c r="I30">
        <v>99.9</v>
      </c>
      <c r="K30">
        <v>105.9</v>
      </c>
      <c r="L30">
        <v>103.9</v>
      </c>
      <c r="M30">
        <v>105.4</v>
      </c>
      <c r="N30">
        <v>102.1</v>
      </c>
      <c r="O30">
        <v>101.1</v>
      </c>
      <c r="P30">
        <v>102.9</v>
      </c>
      <c r="Q30">
        <v>98.4</v>
      </c>
      <c r="S30" t="s">
        <v>392</v>
      </c>
      <c r="T30">
        <v>112.6</v>
      </c>
      <c r="U30">
        <v>112.2</v>
      </c>
      <c r="V30">
        <v>114.8</v>
      </c>
      <c r="W30">
        <v>106.1</v>
      </c>
      <c r="X30">
        <v>104.7</v>
      </c>
      <c r="Y30">
        <v>111.5</v>
      </c>
    </row>
    <row r="31" spans="1:25" x14ac:dyDescent="0.15">
      <c r="A31" t="s">
        <v>1155</v>
      </c>
      <c r="B31">
        <v>101.3</v>
      </c>
      <c r="C31">
        <v>135.4</v>
      </c>
      <c r="D31">
        <v>104.7</v>
      </c>
      <c r="E31">
        <v>101.1</v>
      </c>
      <c r="F31">
        <v>95.9</v>
      </c>
      <c r="G31">
        <v>105.5</v>
      </c>
      <c r="H31">
        <v>105.1</v>
      </c>
      <c r="I31">
        <v>99.7</v>
      </c>
      <c r="K31">
        <v>105.1</v>
      </c>
      <c r="L31">
        <v>103.4</v>
      </c>
      <c r="M31">
        <v>103.6</v>
      </c>
      <c r="N31">
        <v>100.3</v>
      </c>
      <c r="O31">
        <v>101</v>
      </c>
      <c r="P31">
        <v>102.1</v>
      </c>
      <c r="Q31">
        <v>93.9</v>
      </c>
      <c r="S31" t="s">
        <v>392</v>
      </c>
      <c r="T31">
        <v>103.2</v>
      </c>
      <c r="U31">
        <v>102.6</v>
      </c>
      <c r="V31">
        <v>106.2</v>
      </c>
      <c r="W31">
        <v>92.5</v>
      </c>
      <c r="X31">
        <v>89.4</v>
      </c>
      <c r="Y31">
        <v>104.5</v>
      </c>
    </row>
    <row r="32" spans="1:25" x14ac:dyDescent="0.15">
      <c r="A32" t="s">
        <v>431</v>
      </c>
    </row>
    <row r="33" spans="1:1" x14ac:dyDescent="0.15">
      <c r="A33" t="s">
        <v>410</v>
      </c>
    </row>
  </sheetData>
  <phoneticPr fontId="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32"/>
  <sheetViews>
    <sheetView zoomScale="85" zoomScaleNormal="85" workbookViewId="0">
      <pane xSplit="1" ySplit="7" topLeftCell="B8" activePane="bottomRight" state="frozen"/>
      <selection activeCell="H41" sqref="H41"/>
      <selection pane="topRight" activeCell="H41" sqref="H41"/>
      <selection pane="bottomLeft" activeCell="H41" sqref="H41"/>
      <selection pane="bottomRight" sqref="A1:XFD1048576"/>
    </sheetView>
  </sheetViews>
  <sheetFormatPr defaultRowHeight="13.5" x14ac:dyDescent="0.15"/>
  <sheetData>
    <row r="1" spans="1:27" x14ac:dyDescent="0.15">
      <c r="A1" t="s">
        <v>389</v>
      </c>
      <c r="P1" t="s">
        <v>77</v>
      </c>
      <c r="AA1" t="s">
        <v>1156</v>
      </c>
    </row>
    <row r="2" spans="1:27" x14ac:dyDescent="0.15">
      <c r="A2" t="s">
        <v>1157</v>
      </c>
      <c r="P2" t="s">
        <v>75</v>
      </c>
      <c r="Q2" t="s">
        <v>429</v>
      </c>
      <c r="AA2" t="s">
        <v>1158</v>
      </c>
    </row>
    <row r="3" spans="1:27" x14ac:dyDescent="0.15">
      <c r="B3" t="s">
        <v>74</v>
      </c>
      <c r="C3" t="s">
        <v>73</v>
      </c>
      <c r="F3" t="s">
        <v>72</v>
      </c>
      <c r="G3" t="s">
        <v>71</v>
      </c>
      <c r="H3" t="s">
        <v>1123</v>
      </c>
      <c r="I3" t="s">
        <v>69</v>
      </c>
      <c r="J3" t="s">
        <v>68</v>
      </c>
      <c r="K3" t="s">
        <v>1124</v>
      </c>
      <c r="L3" t="s">
        <v>57</v>
      </c>
      <c r="P3" t="s">
        <v>63</v>
      </c>
      <c r="S3" t="s">
        <v>62</v>
      </c>
      <c r="U3" t="s">
        <v>61</v>
      </c>
      <c r="V3" t="s">
        <v>60</v>
      </c>
      <c r="W3" t="s">
        <v>59</v>
      </c>
      <c r="Y3" t="s">
        <v>58</v>
      </c>
      <c r="AA3" t="s">
        <v>1125</v>
      </c>
    </row>
    <row r="4" spans="1:27" x14ac:dyDescent="0.15">
      <c r="D4" t="s">
        <v>56</v>
      </c>
      <c r="L4" t="s">
        <v>55</v>
      </c>
      <c r="M4" t="s">
        <v>51</v>
      </c>
      <c r="N4" t="s">
        <v>50</v>
      </c>
      <c r="P4" t="s">
        <v>54</v>
      </c>
      <c r="Q4" t="s">
        <v>53</v>
      </c>
      <c r="R4" t="s">
        <v>52</v>
      </c>
    </row>
    <row r="5" spans="1:27" x14ac:dyDescent="0.15">
      <c r="E5" t="s">
        <v>49</v>
      </c>
    </row>
    <row r="6" spans="1:27" x14ac:dyDescent="0.15">
      <c r="B6" t="s">
        <v>48</v>
      </c>
      <c r="C6" t="s">
        <v>47</v>
      </c>
      <c r="D6" t="s">
        <v>29</v>
      </c>
      <c r="E6" t="s">
        <v>46</v>
      </c>
      <c r="F6" t="s">
        <v>45</v>
      </c>
      <c r="G6" t="s">
        <v>44</v>
      </c>
      <c r="H6" t="s">
        <v>43</v>
      </c>
      <c r="I6" t="s">
        <v>42</v>
      </c>
      <c r="J6" t="s">
        <v>41</v>
      </c>
      <c r="K6" t="s">
        <v>40</v>
      </c>
      <c r="L6" t="s">
        <v>39</v>
      </c>
      <c r="P6" t="s">
        <v>35</v>
      </c>
      <c r="S6" t="s">
        <v>34</v>
      </c>
      <c r="U6" t="s">
        <v>33</v>
      </c>
      <c r="V6" t="s">
        <v>32</v>
      </c>
      <c r="W6" t="s">
        <v>31</v>
      </c>
      <c r="Y6" t="s">
        <v>30</v>
      </c>
      <c r="AA6" t="s">
        <v>1126</v>
      </c>
    </row>
    <row r="7" spans="1:27" x14ac:dyDescent="0.15">
      <c r="A7" t="s">
        <v>390</v>
      </c>
      <c r="L7" t="s">
        <v>28</v>
      </c>
      <c r="M7" t="s">
        <v>27</v>
      </c>
      <c r="N7" t="s">
        <v>26</v>
      </c>
      <c r="P7" t="s">
        <v>25</v>
      </c>
      <c r="Q7" t="s">
        <v>24</v>
      </c>
      <c r="R7" t="s">
        <v>23</v>
      </c>
    </row>
    <row r="8" spans="1:27" x14ac:dyDescent="0.15">
      <c r="A8" t="s">
        <v>391</v>
      </c>
      <c r="B8">
        <v>117.9</v>
      </c>
      <c r="C8">
        <v>109.8</v>
      </c>
      <c r="D8">
        <v>109.8</v>
      </c>
      <c r="E8">
        <v>112.5</v>
      </c>
      <c r="F8">
        <v>100.1</v>
      </c>
      <c r="G8">
        <v>125.7</v>
      </c>
      <c r="H8">
        <v>112.3</v>
      </c>
      <c r="I8">
        <v>105.3</v>
      </c>
      <c r="J8">
        <v>104.1</v>
      </c>
      <c r="K8">
        <v>67.8</v>
      </c>
      <c r="L8" t="s">
        <v>392</v>
      </c>
      <c r="M8">
        <v>131.19999999999999</v>
      </c>
      <c r="N8">
        <v>80.3</v>
      </c>
      <c r="P8" t="s">
        <v>392</v>
      </c>
      <c r="Q8">
        <v>110.6</v>
      </c>
      <c r="R8">
        <v>110.5</v>
      </c>
      <c r="S8">
        <v>112.8</v>
      </c>
      <c r="U8">
        <v>110.7</v>
      </c>
      <c r="V8">
        <v>112.3</v>
      </c>
      <c r="W8">
        <v>105.8</v>
      </c>
      <c r="Y8">
        <v>116</v>
      </c>
      <c r="AA8">
        <v>118</v>
      </c>
    </row>
    <row r="9" spans="1:27" x14ac:dyDescent="0.15">
      <c r="A9" t="s">
        <v>393</v>
      </c>
      <c r="B9">
        <v>117.3</v>
      </c>
      <c r="C9">
        <v>109.4</v>
      </c>
      <c r="D9">
        <v>109.4</v>
      </c>
      <c r="E9">
        <v>111.6</v>
      </c>
      <c r="F9">
        <v>99.5</v>
      </c>
      <c r="G9">
        <v>123.6</v>
      </c>
      <c r="H9">
        <v>110.7</v>
      </c>
      <c r="I9">
        <v>106</v>
      </c>
      <c r="J9">
        <v>103.6</v>
      </c>
      <c r="K9">
        <v>65.400000000000006</v>
      </c>
      <c r="L9" t="s">
        <v>392</v>
      </c>
      <c r="M9">
        <v>128.19999999999999</v>
      </c>
      <c r="N9">
        <v>78.900000000000006</v>
      </c>
      <c r="P9" t="s">
        <v>392</v>
      </c>
      <c r="Q9">
        <v>110</v>
      </c>
      <c r="R9">
        <v>110</v>
      </c>
      <c r="S9">
        <v>111.9</v>
      </c>
      <c r="U9">
        <v>110.2</v>
      </c>
      <c r="V9">
        <v>111.6</v>
      </c>
      <c r="W9">
        <v>106</v>
      </c>
      <c r="Y9">
        <v>114.6</v>
      </c>
      <c r="AA9">
        <v>117.4</v>
      </c>
    </row>
    <row r="10" spans="1:27" x14ac:dyDescent="0.15">
      <c r="A10" t="s">
        <v>394</v>
      </c>
      <c r="B10">
        <v>116.7</v>
      </c>
      <c r="C10">
        <v>109.5</v>
      </c>
      <c r="D10">
        <v>109.4</v>
      </c>
      <c r="E10">
        <v>111.3</v>
      </c>
      <c r="F10">
        <v>100.1</v>
      </c>
      <c r="G10">
        <v>121.6</v>
      </c>
      <c r="H10">
        <v>109.1</v>
      </c>
      <c r="I10">
        <v>106.9</v>
      </c>
      <c r="J10">
        <v>103.2</v>
      </c>
      <c r="K10">
        <v>67.400000000000006</v>
      </c>
      <c r="L10" t="s">
        <v>392</v>
      </c>
      <c r="M10">
        <v>132.5</v>
      </c>
      <c r="N10">
        <v>85.5</v>
      </c>
      <c r="P10" t="s">
        <v>392</v>
      </c>
      <c r="Q10">
        <v>109.9</v>
      </c>
      <c r="R10">
        <v>109.9</v>
      </c>
      <c r="S10">
        <v>111.7</v>
      </c>
      <c r="U10">
        <v>110</v>
      </c>
      <c r="V10">
        <v>111.3</v>
      </c>
      <c r="W10">
        <v>106.4</v>
      </c>
      <c r="Y10">
        <v>113.6</v>
      </c>
      <c r="AA10">
        <v>116.8</v>
      </c>
    </row>
    <row r="11" spans="1:27" x14ac:dyDescent="0.15">
      <c r="A11" t="s">
        <v>395</v>
      </c>
      <c r="B11">
        <v>117.3</v>
      </c>
      <c r="C11">
        <v>110.8</v>
      </c>
      <c r="D11">
        <v>110.7</v>
      </c>
      <c r="E11">
        <v>112.4</v>
      </c>
      <c r="F11">
        <v>101.8</v>
      </c>
      <c r="G11">
        <v>121</v>
      </c>
      <c r="H11">
        <v>108.4</v>
      </c>
      <c r="I11">
        <v>108.1</v>
      </c>
      <c r="J11">
        <v>104.2</v>
      </c>
      <c r="K11">
        <v>67.400000000000006</v>
      </c>
      <c r="L11" t="s">
        <v>392</v>
      </c>
      <c r="M11">
        <v>134.9</v>
      </c>
      <c r="N11">
        <v>90.9</v>
      </c>
      <c r="P11" t="s">
        <v>392</v>
      </c>
      <c r="Q11">
        <v>110.9</v>
      </c>
      <c r="R11">
        <v>110.9</v>
      </c>
      <c r="S11">
        <v>112.5</v>
      </c>
      <c r="U11">
        <v>111</v>
      </c>
      <c r="V11">
        <v>112.2</v>
      </c>
      <c r="W11">
        <v>107.5</v>
      </c>
      <c r="Y11">
        <v>113.9</v>
      </c>
      <c r="AA11">
        <v>117.4</v>
      </c>
    </row>
    <row r="12" spans="1:27" x14ac:dyDescent="0.15">
      <c r="A12" t="s">
        <v>396</v>
      </c>
      <c r="B12">
        <v>117.2</v>
      </c>
      <c r="C12">
        <v>110.7</v>
      </c>
      <c r="D12">
        <v>110.7</v>
      </c>
      <c r="E12">
        <v>112.1</v>
      </c>
      <c r="F12">
        <v>99.8</v>
      </c>
      <c r="G12">
        <v>119.7</v>
      </c>
      <c r="H12">
        <v>105.5</v>
      </c>
      <c r="I12">
        <v>108</v>
      </c>
      <c r="J12">
        <v>102.7</v>
      </c>
      <c r="K12">
        <v>63.1</v>
      </c>
      <c r="L12" t="s">
        <v>392</v>
      </c>
      <c r="M12">
        <v>136.4</v>
      </c>
      <c r="N12">
        <v>88.3</v>
      </c>
      <c r="P12" t="s">
        <v>392</v>
      </c>
      <c r="Q12">
        <v>110.3</v>
      </c>
      <c r="R12">
        <v>110.4</v>
      </c>
      <c r="S12">
        <v>112.2</v>
      </c>
      <c r="U12">
        <v>110.6</v>
      </c>
      <c r="V12">
        <v>111.8</v>
      </c>
      <c r="W12">
        <v>106.9</v>
      </c>
      <c r="Y12">
        <v>112.5</v>
      </c>
      <c r="AA12">
        <v>117.4</v>
      </c>
    </row>
    <row r="13" spans="1:27" x14ac:dyDescent="0.15">
      <c r="A13" t="s">
        <v>397</v>
      </c>
      <c r="B13">
        <v>115.7</v>
      </c>
      <c r="C13">
        <v>110</v>
      </c>
      <c r="D13">
        <v>109.9</v>
      </c>
      <c r="E13">
        <v>111.3</v>
      </c>
      <c r="F13">
        <v>98.6</v>
      </c>
      <c r="G13">
        <v>117.2</v>
      </c>
      <c r="H13">
        <v>102.3</v>
      </c>
      <c r="I13">
        <v>106.3</v>
      </c>
      <c r="J13">
        <v>100.7</v>
      </c>
      <c r="K13">
        <v>64.900000000000006</v>
      </c>
      <c r="L13" t="s">
        <v>392</v>
      </c>
      <c r="M13">
        <v>124.5</v>
      </c>
      <c r="N13">
        <v>80.900000000000006</v>
      </c>
      <c r="P13" t="s">
        <v>392</v>
      </c>
      <c r="Q13">
        <v>109.2</v>
      </c>
      <c r="R13">
        <v>109.2</v>
      </c>
      <c r="S13">
        <v>110.6</v>
      </c>
      <c r="U13">
        <v>109.3</v>
      </c>
      <c r="V13">
        <v>110.7</v>
      </c>
      <c r="W13">
        <v>105.1</v>
      </c>
      <c r="Y13">
        <v>110.3</v>
      </c>
      <c r="AA13">
        <v>115.8</v>
      </c>
    </row>
    <row r="14" spans="1:27" x14ac:dyDescent="0.15">
      <c r="A14" t="s">
        <v>398</v>
      </c>
      <c r="B14">
        <v>114.1</v>
      </c>
      <c r="C14">
        <v>109</v>
      </c>
      <c r="D14">
        <v>108.9</v>
      </c>
      <c r="E14">
        <v>110.2</v>
      </c>
      <c r="F14">
        <v>98.6</v>
      </c>
      <c r="G14">
        <v>115.8</v>
      </c>
      <c r="H14">
        <v>100.8</v>
      </c>
      <c r="I14">
        <v>105.8</v>
      </c>
      <c r="J14">
        <v>100.5</v>
      </c>
      <c r="K14">
        <v>70</v>
      </c>
      <c r="L14" t="s">
        <v>392</v>
      </c>
      <c r="M14">
        <v>119.5</v>
      </c>
      <c r="N14">
        <v>82.2</v>
      </c>
      <c r="P14" t="s">
        <v>392</v>
      </c>
      <c r="Q14">
        <v>108.3</v>
      </c>
      <c r="R14">
        <v>108.4</v>
      </c>
      <c r="S14">
        <v>109.4</v>
      </c>
      <c r="U14">
        <v>108.4</v>
      </c>
      <c r="V14">
        <v>109.6</v>
      </c>
      <c r="W14">
        <v>104.7</v>
      </c>
      <c r="Y14">
        <v>109.5</v>
      </c>
      <c r="AA14">
        <v>114.2</v>
      </c>
    </row>
    <row r="15" spans="1:27" x14ac:dyDescent="0.15">
      <c r="A15" t="s">
        <v>399</v>
      </c>
      <c r="B15">
        <v>112.8</v>
      </c>
      <c r="C15">
        <v>107.8</v>
      </c>
      <c r="D15">
        <v>107.7</v>
      </c>
      <c r="E15">
        <v>108.9</v>
      </c>
      <c r="F15">
        <v>97.6</v>
      </c>
      <c r="G15">
        <v>112.8</v>
      </c>
      <c r="H15">
        <v>98.6</v>
      </c>
      <c r="I15">
        <v>105.7</v>
      </c>
      <c r="J15">
        <v>98.9</v>
      </c>
      <c r="K15">
        <v>69</v>
      </c>
      <c r="L15" t="s">
        <v>392</v>
      </c>
      <c r="M15">
        <v>122.5</v>
      </c>
      <c r="N15">
        <v>84.1</v>
      </c>
      <c r="P15" t="s">
        <v>392</v>
      </c>
      <c r="Q15">
        <v>107.1</v>
      </c>
      <c r="R15">
        <v>107.2</v>
      </c>
      <c r="S15">
        <v>108.3</v>
      </c>
      <c r="U15">
        <v>107.1</v>
      </c>
      <c r="V15">
        <v>108.1</v>
      </c>
      <c r="W15">
        <v>104.2</v>
      </c>
      <c r="Y15">
        <v>107.2</v>
      </c>
      <c r="AA15">
        <v>113</v>
      </c>
    </row>
    <row r="16" spans="1:27" x14ac:dyDescent="0.15">
      <c r="A16" t="s">
        <v>400</v>
      </c>
      <c r="B16">
        <v>111.2</v>
      </c>
      <c r="C16">
        <v>106.3</v>
      </c>
      <c r="D16">
        <v>106.2</v>
      </c>
      <c r="E16">
        <v>107.3</v>
      </c>
      <c r="F16">
        <v>96.3</v>
      </c>
      <c r="G16">
        <v>110.1</v>
      </c>
      <c r="H16">
        <v>96.6</v>
      </c>
      <c r="I16">
        <v>105</v>
      </c>
      <c r="J16">
        <v>97.4</v>
      </c>
      <c r="K16">
        <v>69.400000000000006</v>
      </c>
      <c r="L16" t="s">
        <v>392</v>
      </c>
      <c r="M16">
        <v>120.8</v>
      </c>
      <c r="N16">
        <v>83.2</v>
      </c>
      <c r="P16" t="s">
        <v>392</v>
      </c>
      <c r="Q16">
        <v>105.5</v>
      </c>
      <c r="R16">
        <v>105.7</v>
      </c>
      <c r="S16">
        <v>106.6</v>
      </c>
      <c r="U16">
        <v>105.6</v>
      </c>
      <c r="V16">
        <v>106.4</v>
      </c>
      <c r="W16">
        <v>103.3</v>
      </c>
      <c r="Y16">
        <v>105.1</v>
      </c>
      <c r="AA16">
        <v>111.3</v>
      </c>
    </row>
    <row r="17" spans="1:27" x14ac:dyDescent="0.15">
      <c r="A17" t="s">
        <v>401</v>
      </c>
      <c r="B17">
        <v>109.4</v>
      </c>
      <c r="C17">
        <v>105.2</v>
      </c>
      <c r="D17">
        <v>105.1</v>
      </c>
      <c r="E17">
        <v>106.1</v>
      </c>
      <c r="F17">
        <v>96.2</v>
      </c>
      <c r="G17">
        <v>107.4</v>
      </c>
      <c r="H17">
        <v>95.7</v>
      </c>
      <c r="I17">
        <v>103.4</v>
      </c>
      <c r="J17">
        <v>97</v>
      </c>
      <c r="K17">
        <v>69.900000000000006</v>
      </c>
      <c r="L17" t="s">
        <v>392</v>
      </c>
      <c r="M17">
        <v>116.4</v>
      </c>
      <c r="N17">
        <v>82.7</v>
      </c>
      <c r="P17" t="s">
        <v>392</v>
      </c>
      <c r="Q17">
        <v>104.1</v>
      </c>
      <c r="R17">
        <v>104.4</v>
      </c>
      <c r="S17">
        <v>105</v>
      </c>
      <c r="U17">
        <v>104.3</v>
      </c>
      <c r="V17">
        <v>105</v>
      </c>
      <c r="W17">
        <v>102</v>
      </c>
      <c r="Y17">
        <v>103.4</v>
      </c>
      <c r="AA17">
        <v>109.5</v>
      </c>
    </row>
    <row r="18" spans="1:27" x14ac:dyDescent="0.15">
      <c r="A18" t="s">
        <v>402</v>
      </c>
      <c r="B18">
        <v>108.2</v>
      </c>
      <c r="C18">
        <v>104.6</v>
      </c>
      <c r="D18">
        <v>104.6</v>
      </c>
      <c r="E18">
        <v>105.4</v>
      </c>
      <c r="F18">
        <v>96.6</v>
      </c>
      <c r="G18">
        <v>105.8</v>
      </c>
      <c r="H18">
        <v>96.8</v>
      </c>
      <c r="I18">
        <v>102.8</v>
      </c>
      <c r="J18">
        <v>97.5</v>
      </c>
      <c r="K18">
        <v>72.2</v>
      </c>
      <c r="L18" t="s">
        <v>392</v>
      </c>
      <c r="M18">
        <v>114.7</v>
      </c>
      <c r="N18">
        <v>85.1</v>
      </c>
      <c r="P18" t="s">
        <v>392</v>
      </c>
      <c r="Q18">
        <v>103.5</v>
      </c>
      <c r="R18">
        <v>103.8</v>
      </c>
      <c r="S18">
        <v>104.1</v>
      </c>
      <c r="U18">
        <v>103.6</v>
      </c>
      <c r="V18">
        <v>104.3</v>
      </c>
      <c r="W18">
        <v>101.6</v>
      </c>
      <c r="Y18">
        <v>102.6</v>
      </c>
      <c r="AA18">
        <v>108.3</v>
      </c>
    </row>
    <row r="19" spans="1:27" x14ac:dyDescent="0.15">
      <c r="A19" t="s">
        <v>403</v>
      </c>
      <c r="B19">
        <v>107</v>
      </c>
      <c r="C19">
        <v>104.1</v>
      </c>
      <c r="D19">
        <v>104.1</v>
      </c>
      <c r="E19">
        <v>104.7</v>
      </c>
      <c r="F19">
        <v>97</v>
      </c>
      <c r="G19">
        <v>105.1</v>
      </c>
      <c r="H19">
        <v>98</v>
      </c>
      <c r="I19">
        <v>102.7</v>
      </c>
      <c r="J19">
        <v>98.3</v>
      </c>
      <c r="K19">
        <v>83.9</v>
      </c>
      <c r="L19" t="s">
        <v>392</v>
      </c>
      <c r="M19">
        <v>116.3</v>
      </c>
      <c r="N19">
        <v>92.2</v>
      </c>
      <c r="P19" t="s">
        <v>392</v>
      </c>
      <c r="Q19">
        <v>103.3</v>
      </c>
      <c r="R19">
        <v>103.6</v>
      </c>
      <c r="S19">
        <v>103.7</v>
      </c>
      <c r="U19">
        <v>103.3</v>
      </c>
      <c r="V19">
        <v>103.9</v>
      </c>
      <c r="W19">
        <v>101.7</v>
      </c>
      <c r="Y19">
        <v>102.5</v>
      </c>
      <c r="AA19">
        <v>107.2</v>
      </c>
    </row>
    <row r="20" spans="1:27" x14ac:dyDescent="0.15">
      <c r="A20" t="s">
        <v>404</v>
      </c>
      <c r="B20">
        <v>106.1</v>
      </c>
      <c r="C20">
        <v>104.1</v>
      </c>
      <c r="D20">
        <v>104</v>
      </c>
      <c r="E20">
        <v>104.5</v>
      </c>
      <c r="F20">
        <v>98.5</v>
      </c>
      <c r="G20">
        <v>105.2</v>
      </c>
      <c r="H20">
        <v>100.4</v>
      </c>
      <c r="I20">
        <v>102.2</v>
      </c>
      <c r="J20">
        <v>99.6</v>
      </c>
      <c r="K20">
        <v>93.3</v>
      </c>
      <c r="L20" t="s">
        <v>392</v>
      </c>
      <c r="M20">
        <v>120.1</v>
      </c>
      <c r="N20">
        <v>102.3</v>
      </c>
      <c r="P20" t="s">
        <v>392</v>
      </c>
      <c r="Q20">
        <v>103.3</v>
      </c>
      <c r="R20">
        <v>103.7</v>
      </c>
      <c r="S20">
        <v>103.7</v>
      </c>
      <c r="U20">
        <v>103.4</v>
      </c>
      <c r="V20">
        <v>104</v>
      </c>
      <c r="W20">
        <v>101.6</v>
      </c>
      <c r="Y20">
        <v>103.1</v>
      </c>
      <c r="AA20">
        <v>106.2</v>
      </c>
    </row>
    <row r="21" spans="1:27" x14ac:dyDescent="0.15">
      <c r="A21" t="s">
        <v>405</v>
      </c>
      <c r="B21">
        <v>105.3</v>
      </c>
      <c r="C21">
        <v>103.7</v>
      </c>
      <c r="D21">
        <v>103.6</v>
      </c>
      <c r="E21">
        <v>104</v>
      </c>
      <c r="F21">
        <v>100.5</v>
      </c>
      <c r="G21">
        <v>105</v>
      </c>
      <c r="H21">
        <v>102.5</v>
      </c>
      <c r="I21">
        <v>101.9</v>
      </c>
      <c r="J21">
        <v>100.9</v>
      </c>
      <c r="K21">
        <v>99.5</v>
      </c>
      <c r="L21" t="s">
        <v>392</v>
      </c>
      <c r="M21">
        <v>122.9</v>
      </c>
      <c r="N21">
        <v>109</v>
      </c>
      <c r="P21" t="s">
        <v>392</v>
      </c>
      <c r="Q21">
        <v>103.1</v>
      </c>
      <c r="R21">
        <v>103.5</v>
      </c>
      <c r="S21">
        <v>103.4</v>
      </c>
      <c r="U21">
        <v>103.2</v>
      </c>
      <c r="V21">
        <v>103.7</v>
      </c>
      <c r="W21">
        <v>101.7</v>
      </c>
      <c r="Y21">
        <v>103.5</v>
      </c>
      <c r="AA21">
        <v>105.4</v>
      </c>
    </row>
    <row r="22" spans="1:27" x14ac:dyDescent="0.15">
      <c r="A22" t="s">
        <v>406</v>
      </c>
      <c r="B22">
        <v>104.3</v>
      </c>
      <c r="C22">
        <v>104.4</v>
      </c>
      <c r="D22">
        <v>104.3</v>
      </c>
      <c r="E22">
        <v>104.7</v>
      </c>
      <c r="F22">
        <v>103</v>
      </c>
      <c r="G22">
        <v>105.5</v>
      </c>
      <c r="H22">
        <v>105.1</v>
      </c>
      <c r="I22">
        <v>102.2</v>
      </c>
      <c r="J22">
        <v>103.4</v>
      </c>
      <c r="K22">
        <v>107.9</v>
      </c>
      <c r="L22" t="s">
        <v>392</v>
      </c>
      <c r="M22">
        <v>118</v>
      </c>
      <c r="N22">
        <v>115.4</v>
      </c>
      <c r="P22" t="s">
        <v>392</v>
      </c>
      <c r="Q22">
        <v>103.6</v>
      </c>
      <c r="R22">
        <v>104.2</v>
      </c>
      <c r="S22">
        <v>103.9</v>
      </c>
      <c r="U22">
        <v>103.9</v>
      </c>
      <c r="V22">
        <v>104.4</v>
      </c>
      <c r="W22">
        <v>102.5</v>
      </c>
      <c r="Y22">
        <v>104.7</v>
      </c>
      <c r="AA22">
        <v>104.4</v>
      </c>
    </row>
    <row r="23" spans="1:27" x14ac:dyDescent="0.15">
      <c r="A23" t="s">
        <v>407</v>
      </c>
      <c r="B23">
        <v>103.7</v>
      </c>
      <c r="C23">
        <v>102</v>
      </c>
      <c r="D23">
        <v>102</v>
      </c>
      <c r="E23">
        <v>102.1</v>
      </c>
      <c r="F23">
        <v>100.5</v>
      </c>
      <c r="G23">
        <v>102.4</v>
      </c>
      <c r="H23">
        <v>98.5</v>
      </c>
      <c r="I23">
        <v>100.7</v>
      </c>
      <c r="J23">
        <v>100.6</v>
      </c>
      <c r="K23">
        <v>83.5</v>
      </c>
      <c r="L23" t="s">
        <v>392</v>
      </c>
      <c r="M23">
        <v>104.1</v>
      </c>
      <c r="N23">
        <v>90.7</v>
      </c>
      <c r="P23" t="s">
        <v>392</v>
      </c>
      <c r="Q23">
        <v>101.6</v>
      </c>
      <c r="R23">
        <v>101.9</v>
      </c>
      <c r="S23">
        <v>101.8</v>
      </c>
      <c r="U23">
        <v>101.6</v>
      </c>
      <c r="V23">
        <v>102</v>
      </c>
      <c r="W23">
        <v>100.7</v>
      </c>
      <c r="Y23">
        <v>101.7</v>
      </c>
      <c r="AA23">
        <v>103.7</v>
      </c>
    </row>
    <row r="24" spans="1:27" x14ac:dyDescent="0.15">
      <c r="A24" t="s">
        <v>408</v>
      </c>
      <c r="B24">
        <v>101.7</v>
      </c>
      <c r="C24">
        <v>100.6</v>
      </c>
      <c r="D24">
        <v>100.5</v>
      </c>
      <c r="E24">
        <v>100.5</v>
      </c>
      <c r="F24">
        <v>99.7</v>
      </c>
      <c r="G24">
        <v>101.3</v>
      </c>
      <c r="H24">
        <v>98.8</v>
      </c>
      <c r="I24">
        <v>100.2</v>
      </c>
      <c r="J24">
        <v>100</v>
      </c>
      <c r="K24">
        <v>89.1</v>
      </c>
      <c r="L24" t="s">
        <v>392</v>
      </c>
      <c r="M24">
        <v>102.3</v>
      </c>
      <c r="N24">
        <v>94.6</v>
      </c>
      <c r="P24" t="s">
        <v>392</v>
      </c>
      <c r="Q24">
        <v>100.4</v>
      </c>
      <c r="R24">
        <v>100.9</v>
      </c>
      <c r="S24">
        <v>100.5</v>
      </c>
      <c r="U24">
        <v>100.5</v>
      </c>
      <c r="V24">
        <v>100.6</v>
      </c>
      <c r="W24">
        <v>100.2</v>
      </c>
      <c r="Y24">
        <v>100.8</v>
      </c>
      <c r="AA24">
        <v>101.7</v>
      </c>
    </row>
    <row r="25" spans="1:27" x14ac:dyDescent="0.15">
      <c r="A25" t="s">
        <v>409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 t="s">
        <v>392</v>
      </c>
      <c r="M25">
        <v>100</v>
      </c>
      <c r="N25">
        <v>100</v>
      </c>
      <c r="P25" t="s">
        <v>392</v>
      </c>
      <c r="Q25">
        <v>99.9</v>
      </c>
      <c r="R25">
        <v>100.3</v>
      </c>
      <c r="S25">
        <v>100</v>
      </c>
      <c r="U25">
        <v>100</v>
      </c>
      <c r="V25">
        <v>100</v>
      </c>
      <c r="W25">
        <v>100</v>
      </c>
      <c r="Y25">
        <v>100</v>
      </c>
      <c r="AA25">
        <v>100</v>
      </c>
    </row>
    <row r="26" spans="1:27" x14ac:dyDescent="0.15">
      <c r="A26" t="s">
        <v>1033</v>
      </c>
      <c r="B26">
        <v>99.2</v>
      </c>
      <c r="C26">
        <v>99.4</v>
      </c>
      <c r="D26">
        <v>99.4</v>
      </c>
      <c r="E26">
        <v>99.5</v>
      </c>
      <c r="F26">
        <v>99.2</v>
      </c>
      <c r="G26">
        <v>99.6</v>
      </c>
      <c r="H26">
        <v>98.2</v>
      </c>
      <c r="I26">
        <v>99.4</v>
      </c>
      <c r="J26">
        <v>99.6</v>
      </c>
      <c r="K26">
        <v>103.4</v>
      </c>
      <c r="L26" t="s">
        <v>392</v>
      </c>
      <c r="M26">
        <v>98.2</v>
      </c>
      <c r="N26">
        <v>99.4</v>
      </c>
      <c r="P26" t="s">
        <v>392</v>
      </c>
      <c r="Q26">
        <v>99.3</v>
      </c>
      <c r="R26">
        <v>99.8</v>
      </c>
      <c r="S26">
        <v>99.4</v>
      </c>
      <c r="U26">
        <v>99.4</v>
      </c>
      <c r="V26">
        <v>99.4</v>
      </c>
      <c r="W26">
        <v>99.4</v>
      </c>
      <c r="Y26">
        <v>99.6</v>
      </c>
      <c r="AA26">
        <v>99.2</v>
      </c>
    </row>
    <row r="27" spans="1:27" x14ac:dyDescent="0.15">
      <c r="A27" t="s">
        <v>1034</v>
      </c>
      <c r="B27">
        <v>98.9</v>
      </c>
      <c r="C27">
        <v>99.2</v>
      </c>
      <c r="D27">
        <v>99.2</v>
      </c>
      <c r="E27">
        <v>99.5</v>
      </c>
      <c r="F27">
        <v>101.4</v>
      </c>
      <c r="G27">
        <v>100.1</v>
      </c>
      <c r="H27">
        <v>100.6</v>
      </c>
      <c r="I27">
        <v>99.1</v>
      </c>
      <c r="J27">
        <v>100.6</v>
      </c>
      <c r="K27">
        <v>114</v>
      </c>
      <c r="L27" t="s">
        <v>392</v>
      </c>
      <c r="M27">
        <v>108.5</v>
      </c>
      <c r="N27">
        <v>110.9</v>
      </c>
      <c r="P27" t="s">
        <v>392</v>
      </c>
      <c r="Q27">
        <v>99.4</v>
      </c>
      <c r="R27">
        <v>99.8</v>
      </c>
      <c r="S27">
        <v>99.2</v>
      </c>
      <c r="U27">
        <v>99.4</v>
      </c>
      <c r="V27">
        <v>99.5</v>
      </c>
      <c r="W27">
        <v>99.4</v>
      </c>
      <c r="Y27">
        <v>100.4</v>
      </c>
      <c r="AA27">
        <v>98.9</v>
      </c>
    </row>
    <row r="28" spans="1:27" x14ac:dyDescent="0.15">
      <c r="A28" t="s">
        <v>1035</v>
      </c>
      <c r="B28">
        <v>100.6</v>
      </c>
      <c r="C28">
        <v>101.2</v>
      </c>
      <c r="D28">
        <v>101.3</v>
      </c>
      <c r="E28">
        <v>102.2</v>
      </c>
      <c r="F28">
        <v>105</v>
      </c>
      <c r="G28">
        <v>101.2</v>
      </c>
      <c r="H28">
        <v>101.8</v>
      </c>
      <c r="I28">
        <v>100.6</v>
      </c>
      <c r="J28">
        <v>103.3</v>
      </c>
      <c r="K28">
        <v>110.6</v>
      </c>
      <c r="L28" t="s">
        <v>392</v>
      </c>
      <c r="M28">
        <v>111.7</v>
      </c>
      <c r="N28">
        <v>114.8</v>
      </c>
      <c r="P28" t="s">
        <v>392</v>
      </c>
      <c r="Q28">
        <v>101.3</v>
      </c>
      <c r="R28">
        <v>101.8</v>
      </c>
      <c r="S28">
        <v>101.1</v>
      </c>
      <c r="U28">
        <v>101.3</v>
      </c>
      <c r="V28">
        <v>101.4</v>
      </c>
      <c r="W28">
        <v>101.2</v>
      </c>
      <c r="Y28">
        <v>102.2</v>
      </c>
      <c r="AA28">
        <v>100.6</v>
      </c>
    </row>
    <row r="29" spans="1:27" x14ac:dyDescent="0.15">
      <c r="A29" t="s">
        <v>1036</v>
      </c>
      <c r="B29">
        <v>102.7</v>
      </c>
      <c r="C29">
        <v>101.6</v>
      </c>
      <c r="D29">
        <v>101.7</v>
      </c>
      <c r="E29">
        <v>103</v>
      </c>
      <c r="F29">
        <v>105.9</v>
      </c>
      <c r="G29">
        <v>102.1</v>
      </c>
      <c r="H29">
        <v>99.6</v>
      </c>
      <c r="I29">
        <v>100.7</v>
      </c>
      <c r="J29">
        <v>104.7</v>
      </c>
      <c r="K29">
        <v>84</v>
      </c>
      <c r="L29" t="s">
        <v>392</v>
      </c>
      <c r="M29">
        <v>112.6</v>
      </c>
      <c r="N29">
        <v>106.1</v>
      </c>
      <c r="P29" t="s">
        <v>392</v>
      </c>
      <c r="Q29">
        <v>101.7</v>
      </c>
      <c r="R29">
        <v>102.1</v>
      </c>
      <c r="S29">
        <v>101.7</v>
      </c>
      <c r="U29">
        <v>101.7</v>
      </c>
      <c r="V29">
        <v>101.8</v>
      </c>
      <c r="W29">
        <v>101.5</v>
      </c>
      <c r="Y29">
        <v>103.2</v>
      </c>
      <c r="AA29">
        <v>102.8</v>
      </c>
    </row>
    <row r="30" spans="1:27" x14ac:dyDescent="0.15">
      <c r="A30" t="s">
        <v>1155</v>
      </c>
      <c r="B30">
        <v>103</v>
      </c>
      <c r="C30">
        <v>101.2</v>
      </c>
      <c r="D30">
        <v>101.3</v>
      </c>
      <c r="E30">
        <v>102.7</v>
      </c>
      <c r="F30">
        <v>105.1</v>
      </c>
      <c r="G30">
        <v>101.3</v>
      </c>
      <c r="H30">
        <v>95.6</v>
      </c>
      <c r="I30">
        <v>100.2</v>
      </c>
      <c r="J30">
        <v>103.9</v>
      </c>
      <c r="K30">
        <v>74.099999999999994</v>
      </c>
      <c r="L30" t="s">
        <v>392</v>
      </c>
      <c r="M30">
        <v>103.2</v>
      </c>
      <c r="N30">
        <v>92.5</v>
      </c>
      <c r="P30" t="s">
        <v>392</v>
      </c>
      <c r="Q30">
        <v>101.1</v>
      </c>
      <c r="R30">
        <v>101.6</v>
      </c>
      <c r="S30">
        <v>101.1</v>
      </c>
      <c r="U30">
        <v>101.2</v>
      </c>
      <c r="V30">
        <v>101.3</v>
      </c>
      <c r="W30">
        <v>100.9</v>
      </c>
      <c r="Y30">
        <v>102.3</v>
      </c>
      <c r="AA30">
        <v>103.1</v>
      </c>
    </row>
    <row r="31" spans="1:27" x14ac:dyDescent="0.15">
      <c r="A31" t="s">
        <v>431</v>
      </c>
    </row>
    <row r="32" spans="1:27" x14ac:dyDescent="0.15">
      <c r="A32" t="s">
        <v>410</v>
      </c>
    </row>
  </sheetData>
  <phoneticPr fontId="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98"/>
  <sheetViews>
    <sheetView zoomScale="85" zoomScaleNormal="85" workbookViewId="0">
      <pane xSplit="1" ySplit="2" topLeftCell="B153" activePane="bottomRight" state="frozen"/>
      <selection activeCell="C226" sqref="C226"/>
      <selection pane="topRight" activeCell="C226" sqref="C226"/>
      <selection pane="bottomLeft" activeCell="C226" sqref="C226"/>
      <selection pane="bottomRight" activeCell="C193" sqref="C193"/>
    </sheetView>
  </sheetViews>
  <sheetFormatPr defaultRowHeight="13.5" x14ac:dyDescent="0.15"/>
  <sheetData>
    <row r="1" spans="1:3" x14ac:dyDescent="0.15">
      <c r="A1" t="s">
        <v>698</v>
      </c>
      <c r="B1" t="s">
        <v>1127</v>
      </c>
      <c r="C1" t="s">
        <v>1129</v>
      </c>
    </row>
    <row r="2" spans="1:3" s="2" customFormat="1" ht="54" x14ac:dyDescent="0.15">
      <c r="A2" s="2" t="s">
        <v>693</v>
      </c>
      <c r="B2" s="2" t="s">
        <v>1128</v>
      </c>
      <c r="C2" s="2" t="s">
        <v>1130</v>
      </c>
    </row>
    <row r="3" spans="1:3" x14ac:dyDescent="0.15">
      <c r="A3" s="3">
        <v>25628</v>
      </c>
      <c r="B3">
        <v>8.4166666666666696</v>
      </c>
    </row>
    <row r="4" spans="1:3" x14ac:dyDescent="0.15">
      <c r="A4" s="3">
        <v>25720</v>
      </c>
      <c r="B4">
        <v>8.25</v>
      </c>
    </row>
    <row r="5" spans="1:3" x14ac:dyDescent="0.15">
      <c r="A5" s="3">
        <v>25812</v>
      </c>
      <c r="B5">
        <v>8.5</v>
      </c>
    </row>
    <row r="6" spans="1:3" x14ac:dyDescent="0.15">
      <c r="A6" s="3">
        <v>25903</v>
      </c>
      <c r="B6">
        <v>7.97</v>
      </c>
    </row>
    <row r="7" spans="1:3" x14ac:dyDescent="0.15">
      <c r="A7" s="3">
        <v>25993</v>
      </c>
      <c r="B7">
        <v>7.2966666666666704</v>
      </c>
    </row>
    <row r="8" spans="1:3" x14ac:dyDescent="0.15">
      <c r="A8" s="3">
        <v>26085</v>
      </c>
      <c r="B8">
        <v>6.5966666666666702</v>
      </c>
    </row>
    <row r="9" spans="1:3" x14ac:dyDescent="0.15">
      <c r="A9" s="3">
        <v>26177</v>
      </c>
      <c r="B9">
        <v>6.2366666666666699</v>
      </c>
    </row>
    <row r="10" spans="1:3" x14ac:dyDescent="0.15">
      <c r="A10" s="3">
        <v>26268</v>
      </c>
      <c r="B10">
        <v>5.5266666666666699</v>
      </c>
    </row>
    <row r="11" spans="1:3" x14ac:dyDescent="0.15">
      <c r="A11" s="3">
        <v>26359</v>
      </c>
      <c r="B11">
        <v>5.1233333333333304</v>
      </c>
    </row>
    <row r="12" spans="1:3" x14ac:dyDescent="0.15">
      <c r="A12" s="3">
        <v>26451</v>
      </c>
      <c r="B12">
        <v>4.81666666666667</v>
      </c>
    </row>
    <row r="13" spans="1:3" x14ac:dyDescent="0.15">
      <c r="A13" s="3">
        <v>26543</v>
      </c>
      <c r="B13">
        <v>4.4646666666666697</v>
      </c>
    </row>
    <row r="14" spans="1:3" x14ac:dyDescent="0.15">
      <c r="A14" s="3">
        <v>26634</v>
      </c>
      <c r="B14">
        <v>4.4866666666666699</v>
      </c>
    </row>
    <row r="15" spans="1:3" x14ac:dyDescent="0.15">
      <c r="A15" s="3">
        <v>26724</v>
      </c>
      <c r="B15">
        <v>5.1890000000000001</v>
      </c>
    </row>
    <row r="16" spans="1:3" x14ac:dyDescent="0.15">
      <c r="A16" s="3">
        <v>26816</v>
      </c>
      <c r="B16">
        <v>6.1293333333333297</v>
      </c>
    </row>
    <row r="17" spans="1:2" x14ac:dyDescent="0.15">
      <c r="A17" s="3">
        <v>26908</v>
      </c>
      <c r="B17">
        <v>7.8816666666666704</v>
      </c>
    </row>
    <row r="18" spans="1:2" x14ac:dyDescent="0.15">
      <c r="A18" s="3">
        <v>26999</v>
      </c>
      <c r="B18">
        <v>9.4429999999999996</v>
      </c>
    </row>
    <row r="19" spans="1:2" x14ac:dyDescent="0.15">
      <c r="A19" s="3">
        <v>27089</v>
      </c>
      <c r="B19">
        <v>12.0766666666667</v>
      </c>
    </row>
    <row r="20" spans="1:2" x14ac:dyDescent="0.15">
      <c r="A20" s="3">
        <v>27181</v>
      </c>
      <c r="B20">
        <v>12.1733333333333</v>
      </c>
    </row>
    <row r="21" spans="1:2" x14ac:dyDescent="0.15">
      <c r="A21" s="3">
        <v>27273</v>
      </c>
      <c r="B21">
        <v>13.037000000000001</v>
      </c>
    </row>
    <row r="22" spans="1:2" x14ac:dyDescent="0.15">
      <c r="A22" s="3">
        <v>27364</v>
      </c>
      <c r="B22">
        <v>12.8693333333333</v>
      </c>
    </row>
    <row r="23" spans="1:2" x14ac:dyDescent="0.15">
      <c r="A23" s="3">
        <v>27454</v>
      </c>
      <c r="B23">
        <v>12.8646666666667</v>
      </c>
    </row>
    <row r="24" spans="1:2" x14ac:dyDescent="0.15">
      <c r="A24" s="3">
        <v>27546</v>
      </c>
      <c r="B24">
        <v>11.266666666666699</v>
      </c>
    </row>
    <row r="25" spans="1:2" x14ac:dyDescent="0.15">
      <c r="A25" s="3">
        <v>27638</v>
      </c>
      <c r="B25">
        <v>10.452999999999999</v>
      </c>
    </row>
    <row r="26" spans="1:2" x14ac:dyDescent="0.15">
      <c r="A26" s="3">
        <v>27729</v>
      </c>
      <c r="B26">
        <v>8.1010000000000009</v>
      </c>
    </row>
    <row r="27" spans="1:2" x14ac:dyDescent="0.15">
      <c r="A27" s="3">
        <v>27820</v>
      </c>
      <c r="B27">
        <v>7.0943333333333296</v>
      </c>
    </row>
    <row r="28" spans="1:2" x14ac:dyDescent="0.15">
      <c r="A28" s="3">
        <v>27912</v>
      </c>
      <c r="B28">
        <v>6.8013333333333303</v>
      </c>
    </row>
    <row r="29" spans="1:2" x14ac:dyDescent="0.15">
      <c r="A29" s="3">
        <v>28004</v>
      </c>
      <c r="B29">
        <v>7.1283333333333303</v>
      </c>
    </row>
    <row r="30" spans="1:2" x14ac:dyDescent="0.15">
      <c r="A30" s="3">
        <v>28095</v>
      </c>
      <c r="B30">
        <v>6.8840000000000003</v>
      </c>
    </row>
    <row r="31" spans="1:2" x14ac:dyDescent="0.15">
      <c r="A31" s="3">
        <v>28185</v>
      </c>
      <c r="B31">
        <v>6.8973333333333304</v>
      </c>
    </row>
    <row r="32" spans="1:2" x14ac:dyDescent="0.15">
      <c r="A32" s="3">
        <v>28277</v>
      </c>
      <c r="B32">
        <v>5.5093333333333296</v>
      </c>
    </row>
    <row r="33" spans="1:2" x14ac:dyDescent="0.15">
      <c r="A33" s="3">
        <v>28369</v>
      </c>
      <c r="B33">
        <v>5.4626666666666699</v>
      </c>
    </row>
    <row r="34" spans="1:2" x14ac:dyDescent="0.15">
      <c r="A34" s="3">
        <v>28460</v>
      </c>
      <c r="B34">
        <v>4.8496666666666703</v>
      </c>
    </row>
    <row r="35" spans="1:2" x14ac:dyDescent="0.15">
      <c r="A35" s="3">
        <v>28550</v>
      </c>
      <c r="B35">
        <v>4.7373333333333303</v>
      </c>
    </row>
    <row r="36" spans="1:2" x14ac:dyDescent="0.15">
      <c r="A36" s="3">
        <v>28642</v>
      </c>
      <c r="B36">
        <v>4.1023333333333296</v>
      </c>
    </row>
    <row r="37" spans="1:2" x14ac:dyDescent="0.15">
      <c r="A37" s="3">
        <v>28734</v>
      </c>
      <c r="B37">
        <v>4.3620000000000001</v>
      </c>
    </row>
    <row r="38" spans="1:2" x14ac:dyDescent="0.15">
      <c r="A38" s="3">
        <v>28825</v>
      </c>
      <c r="B38">
        <v>4.2263333333333302</v>
      </c>
    </row>
    <row r="39" spans="1:2" x14ac:dyDescent="0.15">
      <c r="A39" s="3">
        <v>28915</v>
      </c>
      <c r="B39">
        <v>4.4249999999999998</v>
      </c>
    </row>
    <row r="40" spans="1:2" x14ac:dyDescent="0.15">
      <c r="A40" s="3">
        <v>29007</v>
      </c>
      <c r="B40">
        <v>5.11473333333333</v>
      </c>
    </row>
    <row r="41" spans="1:2" x14ac:dyDescent="0.15">
      <c r="A41" s="3">
        <v>29099</v>
      </c>
      <c r="B41">
        <v>6.4326333333333299</v>
      </c>
    </row>
    <row r="42" spans="1:2" x14ac:dyDescent="0.15">
      <c r="A42" s="3">
        <v>29190</v>
      </c>
      <c r="B42">
        <v>7.4564000000000004</v>
      </c>
    </row>
    <row r="43" spans="1:2" x14ac:dyDescent="0.15">
      <c r="A43" s="3">
        <v>29281</v>
      </c>
      <c r="B43">
        <v>9.1755666666666702</v>
      </c>
    </row>
    <row r="44" spans="1:2" x14ac:dyDescent="0.15">
      <c r="A44" s="3">
        <v>29373</v>
      </c>
      <c r="B44">
        <v>12.4716666666667</v>
      </c>
    </row>
    <row r="45" spans="1:2" x14ac:dyDescent="0.15">
      <c r="A45" s="3">
        <v>29465</v>
      </c>
      <c r="B45">
        <v>12.063833333333299</v>
      </c>
    </row>
    <row r="46" spans="1:2" x14ac:dyDescent="0.15">
      <c r="A46" s="3">
        <v>29556</v>
      </c>
      <c r="B46">
        <v>10.0081666666667</v>
      </c>
    </row>
    <row r="47" spans="1:2" x14ac:dyDescent="0.15">
      <c r="A47" s="3">
        <v>29646</v>
      </c>
      <c r="B47">
        <v>8.5152999999999999</v>
      </c>
    </row>
    <row r="48" spans="1:2" x14ac:dyDescent="0.15">
      <c r="A48" s="3">
        <v>29738</v>
      </c>
      <c r="B48">
        <v>7.1200333333333301</v>
      </c>
    </row>
    <row r="49" spans="1:2" x14ac:dyDescent="0.15">
      <c r="A49" s="3">
        <v>29830</v>
      </c>
      <c r="B49">
        <v>7.2508999999999997</v>
      </c>
    </row>
    <row r="50" spans="1:2" x14ac:dyDescent="0.15">
      <c r="A50" s="3">
        <v>29921</v>
      </c>
      <c r="B50">
        <v>6.8502666666666698</v>
      </c>
    </row>
    <row r="51" spans="1:2" x14ac:dyDescent="0.15">
      <c r="A51" s="3">
        <v>30011</v>
      </c>
      <c r="B51">
        <v>6.6092333333333304</v>
      </c>
    </row>
    <row r="52" spans="1:2" x14ac:dyDescent="0.15">
      <c r="A52" s="3">
        <v>30103</v>
      </c>
      <c r="B52">
        <v>7.1722333333333301</v>
      </c>
    </row>
    <row r="53" spans="1:2" x14ac:dyDescent="0.15">
      <c r="A53" s="3">
        <v>30195</v>
      </c>
      <c r="B53">
        <v>7.1182999999999996</v>
      </c>
    </row>
    <row r="54" spans="1:2" x14ac:dyDescent="0.15">
      <c r="A54" s="3">
        <v>30286</v>
      </c>
      <c r="B54">
        <v>6.8412333333333297</v>
      </c>
    </row>
    <row r="55" spans="1:2" x14ac:dyDescent="0.15">
      <c r="A55" s="3">
        <v>30376</v>
      </c>
      <c r="B55">
        <v>6.6356666666666699</v>
      </c>
    </row>
    <row r="56" spans="1:2" x14ac:dyDescent="0.15">
      <c r="A56" s="3">
        <v>30468</v>
      </c>
      <c r="B56">
        <v>6.1909333333333301</v>
      </c>
    </row>
    <row r="57" spans="1:2" x14ac:dyDescent="0.15">
      <c r="A57" s="3">
        <v>30560</v>
      </c>
      <c r="B57">
        <v>6.4587666666666701</v>
      </c>
    </row>
    <row r="58" spans="1:2" x14ac:dyDescent="0.15">
      <c r="A58" s="3">
        <v>30651</v>
      </c>
      <c r="B58">
        <v>6.2836666666666696</v>
      </c>
    </row>
    <row r="59" spans="1:2" x14ac:dyDescent="0.15">
      <c r="A59" s="3">
        <v>30742</v>
      </c>
      <c r="B59">
        <v>6.18176666666667</v>
      </c>
    </row>
    <row r="60" spans="1:2" x14ac:dyDescent="0.15">
      <c r="A60" s="3">
        <v>30834</v>
      </c>
      <c r="B60">
        <v>5.8442999999999996</v>
      </c>
    </row>
    <row r="61" spans="1:2" x14ac:dyDescent="0.15">
      <c r="A61" s="3">
        <v>30926</v>
      </c>
      <c r="B61">
        <v>6.15276666666667</v>
      </c>
    </row>
    <row r="62" spans="1:2" x14ac:dyDescent="0.15">
      <c r="A62" s="3">
        <v>31017</v>
      </c>
      <c r="B62">
        <v>6.2210999999999999</v>
      </c>
    </row>
    <row r="63" spans="1:2" x14ac:dyDescent="0.15">
      <c r="A63" s="3">
        <v>31107</v>
      </c>
      <c r="B63">
        <v>6.2487333333333304</v>
      </c>
    </row>
    <row r="64" spans="1:2" x14ac:dyDescent="0.15">
      <c r="A64" s="3">
        <v>31199</v>
      </c>
      <c r="B64">
        <v>6.06856666666667</v>
      </c>
    </row>
    <row r="65" spans="1:3" x14ac:dyDescent="0.15">
      <c r="A65" s="3">
        <v>31291</v>
      </c>
      <c r="B65">
        <v>6.2540333333333296</v>
      </c>
      <c r="C65">
        <v>6.38716666666667</v>
      </c>
    </row>
    <row r="66" spans="1:3" x14ac:dyDescent="0.15">
      <c r="A66" s="3">
        <v>31382</v>
      </c>
      <c r="B66">
        <v>7.2818333333333296</v>
      </c>
      <c r="C66">
        <v>7.4403333333333297</v>
      </c>
    </row>
    <row r="67" spans="1:3" x14ac:dyDescent="0.15">
      <c r="A67" s="3">
        <v>31472</v>
      </c>
      <c r="B67">
        <v>6.0529999999999999</v>
      </c>
      <c r="C67">
        <v>6.2754333333333303</v>
      </c>
    </row>
    <row r="68" spans="1:3" x14ac:dyDescent="0.15">
      <c r="A68" s="3">
        <v>31564</v>
      </c>
      <c r="B68">
        <v>4.4357333333333298</v>
      </c>
      <c r="C68">
        <v>4.6292999999999997</v>
      </c>
    </row>
    <row r="69" spans="1:3" x14ac:dyDescent="0.15">
      <c r="A69" s="3">
        <v>31656</v>
      </c>
      <c r="B69">
        <v>4.56253333333333</v>
      </c>
      <c r="C69">
        <v>4.6884666666666703</v>
      </c>
    </row>
    <row r="70" spans="1:3" x14ac:dyDescent="0.15">
      <c r="A70" s="3">
        <v>31747</v>
      </c>
      <c r="B70">
        <v>4.1207333333333303</v>
      </c>
      <c r="C70">
        <v>4.2521000000000004</v>
      </c>
    </row>
    <row r="71" spans="1:3" x14ac:dyDescent="0.15">
      <c r="A71" s="3">
        <v>31837</v>
      </c>
      <c r="B71">
        <v>3.9980333333333302</v>
      </c>
      <c r="C71">
        <v>4.1997999999999998</v>
      </c>
    </row>
    <row r="72" spans="1:3" x14ac:dyDescent="0.15">
      <c r="A72" s="3">
        <v>31929</v>
      </c>
      <c r="B72">
        <v>3.2817666666666701</v>
      </c>
      <c r="C72">
        <v>3.43916666666667</v>
      </c>
    </row>
    <row r="73" spans="1:3" x14ac:dyDescent="0.15">
      <c r="A73" s="3">
        <v>32021</v>
      </c>
      <c r="B73">
        <v>3.2489333333333299</v>
      </c>
      <c r="C73">
        <v>3.37476666666667</v>
      </c>
    </row>
    <row r="74" spans="1:3" x14ac:dyDescent="0.15">
      <c r="A74" s="3">
        <v>32112</v>
      </c>
      <c r="B74">
        <v>3.5249666666666699</v>
      </c>
      <c r="C74">
        <v>3.66143333333333</v>
      </c>
    </row>
    <row r="75" spans="1:3" x14ac:dyDescent="0.15">
      <c r="A75" s="3">
        <v>32203</v>
      </c>
      <c r="B75">
        <v>3.4885666666666699</v>
      </c>
      <c r="C75">
        <v>3.6859999999999999</v>
      </c>
    </row>
    <row r="76" spans="1:3" x14ac:dyDescent="0.15">
      <c r="A76" s="3">
        <v>32295</v>
      </c>
      <c r="B76">
        <v>3.3323666666666698</v>
      </c>
      <c r="C76">
        <v>3.5175666666666698</v>
      </c>
    </row>
    <row r="77" spans="1:3" x14ac:dyDescent="0.15">
      <c r="A77" s="3">
        <v>32387</v>
      </c>
      <c r="B77">
        <v>3.7781333333333298</v>
      </c>
      <c r="C77">
        <v>3.9765999999999999</v>
      </c>
    </row>
    <row r="78" spans="1:3" x14ac:dyDescent="0.15">
      <c r="A78" s="3">
        <v>32478</v>
      </c>
      <c r="B78">
        <v>3.8885666666666698</v>
      </c>
      <c r="C78">
        <v>4.1589666666666698</v>
      </c>
    </row>
    <row r="79" spans="1:3" x14ac:dyDescent="0.15">
      <c r="A79" s="3">
        <v>32568</v>
      </c>
      <c r="B79">
        <v>3.9091633333333302</v>
      </c>
      <c r="C79">
        <v>4.1757633333333297</v>
      </c>
    </row>
    <row r="80" spans="1:3" x14ac:dyDescent="0.15">
      <c r="A80" s="3">
        <v>32660</v>
      </c>
      <c r="B80">
        <v>4.3608433333333299</v>
      </c>
      <c r="C80">
        <v>4.7443633333333297</v>
      </c>
    </row>
    <row r="81" spans="1:3" x14ac:dyDescent="0.15">
      <c r="A81" s="3">
        <v>32752</v>
      </c>
      <c r="B81">
        <v>5.1832599999999998</v>
      </c>
      <c r="C81">
        <v>5.3454600000000001</v>
      </c>
    </row>
    <row r="82" spans="1:3" x14ac:dyDescent="0.15">
      <c r="A82" s="3">
        <v>32843</v>
      </c>
      <c r="B82">
        <v>6.0353666666666701</v>
      </c>
      <c r="C82">
        <v>6.2028033333333301</v>
      </c>
    </row>
    <row r="83" spans="1:3" x14ac:dyDescent="0.15">
      <c r="A83" s="3">
        <v>32933</v>
      </c>
      <c r="B83">
        <v>6.5162633333333302</v>
      </c>
      <c r="C83">
        <v>6.68021333333333</v>
      </c>
    </row>
    <row r="84" spans="1:3" x14ac:dyDescent="0.15">
      <c r="A84" s="3">
        <v>33025</v>
      </c>
      <c r="B84">
        <v>7.1001733333333297</v>
      </c>
      <c r="C84">
        <v>7.2620033333333298</v>
      </c>
    </row>
    <row r="85" spans="1:3" x14ac:dyDescent="0.15">
      <c r="A85" s="3">
        <v>33117</v>
      </c>
      <c r="B85">
        <v>7.4412133333333301</v>
      </c>
      <c r="C85">
        <v>7.6102633333333296</v>
      </c>
    </row>
    <row r="86" spans="1:3" x14ac:dyDescent="0.15">
      <c r="A86" s="3">
        <v>33208</v>
      </c>
      <c r="B86">
        <v>7.9095199999999997</v>
      </c>
      <c r="C86">
        <v>8.0391100000000009</v>
      </c>
    </row>
    <row r="87" spans="1:3" x14ac:dyDescent="0.15">
      <c r="A87" s="3">
        <v>33298</v>
      </c>
      <c r="B87">
        <v>8.0805366666666707</v>
      </c>
      <c r="C87">
        <v>8.1508266666666707</v>
      </c>
    </row>
    <row r="88" spans="1:3" x14ac:dyDescent="0.15">
      <c r="A88" s="3">
        <v>33390</v>
      </c>
      <c r="B88">
        <v>8.0316700000000001</v>
      </c>
      <c r="C88">
        <v>8.1023333333333305</v>
      </c>
    </row>
    <row r="89" spans="1:3" x14ac:dyDescent="0.15">
      <c r="A89" s="3">
        <v>33482</v>
      </c>
      <c r="B89">
        <v>7.2607400000000002</v>
      </c>
      <c r="C89">
        <v>7.3314399999999997</v>
      </c>
    </row>
    <row r="90" spans="1:3" x14ac:dyDescent="0.15">
      <c r="A90" s="3">
        <v>33573</v>
      </c>
      <c r="B90">
        <v>6.4548766666666699</v>
      </c>
      <c r="C90">
        <v>6.5167599999999997</v>
      </c>
    </row>
    <row r="91" spans="1:3" x14ac:dyDescent="0.15">
      <c r="A91" s="3">
        <v>33664</v>
      </c>
      <c r="B91">
        <v>5.5433366666666704</v>
      </c>
      <c r="C91">
        <v>5.6207200000000004</v>
      </c>
    </row>
    <row r="92" spans="1:3" x14ac:dyDescent="0.15">
      <c r="A92" s="3">
        <v>33756</v>
      </c>
      <c r="B92">
        <v>4.6802966666666697</v>
      </c>
      <c r="C92">
        <v>4.7547600000000001</v>
      </c>
    </row>
    <row r="93" spans="1:3" x14ac:dyDescent="0.15">
      <c r="A93" s="3">
        <v>33848</v>
      </c>
      <c r="B93">
        <v>4.20153</v>
      </c>
      <c r="C93">
        <v>4.2922866666666701</v>
      </c>
    </row>
    <row r="94" spans="1:3" x14ac:dyDescent="0.15">
      <c r="A94" s="3">
        <v>33939</v>
      </c>
      <c r="B94">
        <v>3.9054500000000001</v>
      </c>
      <c r="C94">
        <v>3.9714900000000002</v>
      </c>
    </row>
    <row r="95" spans="1:3" x14ac:dyDescent="0.15">
      <c r="A95" s="3">
        <v>34029</v>
      </c>
      <c r="B95">
        <v>3.3899666666666701</v>
      </c>
      <c r="C95">
        <v>3.4726133333333302</v>
      </c>
    </row>
    <row r="96" spans="1:3" x14ac:dyDescent="0.15">
      <c r="A96" s="3">
        <v>34121</v>
      </c>
      <c r="B96">
        <v>3.1341766666666699</v>
      </c>
      <c r="C96">
        <v>3.1998199999999999</v>
      </c>
    </row>
    <row r="97" spans="1:3" x14ac:dyDescent="0.15">
      <c r="A97" s="3">
        <v>34213</v>
      </c>
      <c r="B97">
        <v>3.0202633333333302</v>
      </c>
      <c r="C97">
        <v>3.08328333333333</v>
      </c>
    </row>
    <row r="98" spans="1:3" x14ac:dyDescent="0.15">
      <c r="A98" s="3">
        <v>34304</v>
      </c>
      <c r="B98">
        <v>2.41815333333333</v>
      </c>
      <c r="C98">
        <v>2.4816933333333302</v>
      </c>
    </row>
    <row r="99" spans="1:3" x14ac:dyDescent="0.15">
      <c r="A99" s="3">
        <v>34394</v>
      </c>
      <c r="B99">
        <v>2.19559666666667</v>
      </c>
      <c r="C99">
        <v>2.2737933333333298</v>
      </c>
    </row>
    <row r="100" spans="1:3" x14ac:dyDescent="0.15">
      <c r="A100" s="3">
        <v>34486</v>
      </c>
      <c r="B100">
        <v>2.0462733333333301</v>
      </c>
      <c r="C100">
        <v>2.1093199999999999</v>
      </c>
    </row>
    <row r="101" spans="1:3" x14ac:dyDescent="0.15">
      <c r="A101" s="3">
        <v>34578</v>
      </c>
      <c r="B101">
        <v>2.06985666666667</v>
      </c>
      <c r="C101">
        <v>2.1337799999999998</v>
      </c>
    </row>
    <row r="102" spans="1:3" x14ac:dyDescent="0.15">
      <c r="A102" s="3">
        <v>34669</v>
      </c>
      <c r="B102">
        <v>2.2029766666666699</v>
      </c>
      <c r="C102">
        <v>2.2659466666666699</v>
      </c>
    </row>
    <row r="103" spans="1:3" x14ac:dyDescent="0.15">
      <c r="A103" s="3">
        <v>34759</v>
      </c>
      <c r="B103">
        <v>2.1547100000000001</v>
      </c>
      <c r="C103">
        <v>2.2187033333333299</v>
      </c>
    </row>
    <row r="104" spans="1:3" x14ac:dyDescent="0.15">
      <c r="A104" s="3">
        <v>34851</v>
      </c>
      <c r="B104">
        <v>1.3201033333333301</v>
      </c>
      <c r="C104">
        <v>1.3716666666666699</v>
      </c>
    </row>
    <row r="105" spans="1:3" x14ac:dyDescent="0.15">
      <c r="A105" s="3">
        <v>34943</v>
      </c>
      <c r="B105">
        <v>0.74666666666666703</v>
      </c>
      <c r="C105">
        <v>0.8</v>
      </c>
    </row>
    <row r="106" spans="1:3" x14ac:dyDescent="0.15">
      <c r="A106" s="3">
        <v>35034</v>
      </c>
      <c r="B106">
        <v>0.40333333333333299</v>
      </c>
      <c r="C106">
        <v>0.46333333333333299</v>
      </c>
    </row>
    <row r="107" spans="1:3" x14ac:dyDescent="0.15">
      <c r="A107" s="3">
        <v>35125</v>
      </c>
      <c r="B107">
        <v>0.40333333333333299</v>
      </c>
      <c r="C107">
        <v>0.46333333333333299</v>
      </c>
    </row>
    <row r="108" spans="1:3" x14ac:dyDescent="0.15">
      <c r="A108" s="3">
        <v>35217</v>
      </c>
      <c r="B108">
        <v>0.413333333333333</v>
      </c>
      <c r="C108">
        <v>0.47666666666666702</v>
      </c>
    </row>
    <row r="109" spans="1:3" x14ac:dyDescent="0.15">
      <c r="A109" s="3">
        <v>35309</v>
      </c>
      <c r="B109">
        <v>0.40666666666666701</v>
      </c>
      <c r="C109">
        <v>0.46333333333333299</v>
      </c>
    </row>
    <row r="110" spans="1:3" x14ac:dyDescent="0.15">
      <c r="A110" s="3">
        <v>35400</v>
      </c>
      <c r="B110">
        <v>0.42333333333333301</v>
      </c>
      <c r="C110">
        <v>0.483333333333333</v>
      </c>
    </row>
    <row r="111" spans="1:3" x14ac:dyDescent="0.15">
      <c r="A111" s="3">
        <v>35490</v>
      </c>
      <c r="B111">
        <v>0.43666666666666698</v>
      </c>
      <c r="C111">
        <v>0.49666666666666698</v>
      </c>
    </row>
    <row r="112" spans="1:3" x14ac:dyDescent="0.15">
      <c r="A112" s="3">
        <v>35582</v>
      </c>
      <c r="B112">
        <v>0.43666666666666698</v>
      </c>
      <c r="C112">
        <v>0.49666666666666698</v>
      </c>
    </row>
    <row r="113" spans="1:3" x14ac:dyDescent="0.15">
      <c r="A113" s="3">
        <v>35674</v>
      </c>
      <c r="B113">
        <v>0.43666666666666698</v>
      </c>
      <c r="C113">
        <v>0.49</v>
      </c>
    </row>
    <row r="114" spans="1:3" x14ac:dyDescent="0.15">
      <c r="A114" s="3">
        <v>35765</v>
      </c>
      <c r="B114">
        <v>0.42333333333333301</v>
      </c>
      <c r="C114">
        <v>0.45333333333333298</v>
      </c>
    </row>
    <row r="115" spans="1:3" x14ac:dyDescent="0.15">
      <c r="A115" s="3">
        <v>35855</v>
      </c>
      <c r="B115">
        <v>0.43333333333333302</v>
      </c>
      <c r="C115">
        <v>0.43333333333333302</v>
      </c>
    </row>
    <row r="116" spans="1:3" x14ac:dyDescent="0.15">
      <c r="A116" s="3">
        <v>35947</v>
      </c>
      <c r="B116">
        <v>0.41666666666666702</v>
      </c>
      <c r="C116">
        <v>0.43666666666666698</v>
      </c>
    </row>
    <row r="117" spans="1:3" x14ac:dyDescent="0.15">
      <c r="A117" s="3">
        <v>36039</v>
      </c>
      <c r="B117">
        <v>0.36333333333333301</v>
      </c>
      <c r="C117">
        <v>0.38666666666666699</v>
      </c>
    </row>
    <row r="118" spans="1:3" x14ac:dyDescent="0.15">
      <c r="A118" s="3">
        <v>36130</v>
      </c>
      <c r="B118">
        <v>0.21666666666666701</v>
      </c>
      <c r="C118">
        <v>0.23</v>
      </c>
    </row>
    <row r="119" spans="1:3" x14ac:dyDescent="0.15">
      <c r="A119" s="3">
        <v>36220</v>
      </c>
      <c r="B119">
        <v>0.12</v>
      </c>
      <c r="C119">
        <v>0.15</v>
      </c>
    </row>
    <row r="120" spans="1:3" x14ac:dyDescent="0.15">
      <c r="A120" s="3">
        <v>36312</v>
      </c>
      <c r="B120">
        <v>0.01</v>
      </c>
      <c r="C120">
        <v>0.03</v>
      </c>
    </row>
    <row r="121" spans="1:3" x14ac:dyDescent="0.15">
      <c r="A121" s="3">
        <v>36404</v>
      </c>
      <c r="B121">
        <v>0.01</v>
      </c>
      <c r="C121">
        <v>0.03</v>
      </c>
    </row>
    <row r="122" spans="1:3" x14ac:dyDescent="0.15">
      <c r="A122" s="3">
        <v>36495</v>
      </c>
      <c r="B122">
        <v>0.01</v>
      </c>
      <c r="C122">
        <v>2.33333333333333E-2</v>
      </c>
    </row>
    <row r="123" spans="1:3" x14ac:dyDescent="0.15">
      <c r="A123" s="3">
        <v>36586</v>
      </c>
      <c r="B123">
        <v>1.3333333333333299E-2</v>
      </c>
      <c r="C123">
        <v>2.33333333333333E-2</v>
      </c>
    </row>
    <row r="124" spans="1:3" x14ac:dyDescent="0.15">
      <c r="A124" s="3">
        <v>36678</v>
      </c>
      <c r="B124">
        <v>0.01</v>
      </c>
      <c r="C124">
        <v>0.02</v>
      </c>
    </row>
    <row r="125" spans="1:3" x14ac:dyDescent="0.15">
      <c r="A125" s="3">
        <v>36770</v>
      </c>
      <c r="B125">
        <v>0.12666666666666701</v>
      </c>
      <c r="C125">
        <v>0.14333333333333301</v>
      </c>
    </row>
    <row r="126" spans="1:3" x14ac:dyDescent="0.15">
      <c r="A126" s="3">
        <v>36861</v>
      </c>
      <c r="B126">
        <v>0.23</v>
      </c>
      <c r="C126">
        <v>0.24666666666666701</v>
      </c>
    </row>
    <row r="127" spans="1:3" x14ac:dyDescent="0.15">
      <c r="A127" s="3">
        <v>36951</v>
      </c>
      <c r="B127">
        <v>0.18333333333333299</v>
      </c>
      <c r="C127">
        <v>0.20333333333333301</v>
      </c>
    </row>
    <row r="128" spans="1:3" x14ac:dyDescent="0.15">
      <c r="A128" s="3">
        <v>37043</v>
      </c>
      <c r="B128">
        <v>0.01</v>
      </c>
      <c r="C128">
        <v>0.02</v>
      </c>
    </row>
    <row r="129" spans="1:3" x14ac:dyDescent="0.15">
      <c r="A129" s="3">
        <v>37135</v>
      </c>
      <c r="B129">
        <v>7.6666666666666697E-3</v>
      </c>
      <c r="C129">
        <v>8.3333333333333297E-3</v>
      </c>
    </row>
    <row r="130" spans="1:3" x14ac:dyDescent="0.15">
      <c r="A130" s="3">
        <v>37226</v>
      </c>
      <c r="B130">
        <v>1E-3</v>
      </c>
      <c r="C130">
        <v>2.3333333333333301E-3</v>
      </c>
    </row>
    <row r="131" spans="1:3" x14ac:dyDescent="0.15">
      <c r="A131" s="3">
        <v>37316</v>
      </c>
      <c r="B131">
        <v>1E-3</v>
      </c>
      <c r="C131">
        <v>1.33333333333333E-3</v>
      </c>
    </row>
    <row r="132" spans="1:3" x14ac:dyDescent="0.15">
      <c r="A132" s="3">
        <v>37408</v>
      </c>
      <c r="B132">
        <v>1E-3</v>
      </c>
      <c r="C132">
        <v>1E-3</v>
      </c>
    </row>
    <row r="133" spans="1:3" x14ac:dyDescent="0.15">
      <c r="A133" s="3">
        <v>37500</v>
      </c>
      <c r="B133">
        <v>1E-3</v>
      </c>
      <c r="C133">
        <v>3.0000000000000001E-3</v>
      </c>
    </row>
    <row r="134" spans="1:3" x14ac:dyDescent="0.15">
      <c r="A134" s="3">
        <v>37591</v>
      </c>
      <c r="B134">
        <v>1E-3</v>
      </c>
      <c r="C134">
        <v>2E-3</v>
      </c>
    </row>
    <row r="135" spans="1:3" x14ac:dyDescent="0.15">
      <c r="A135" s="3">
        <v>37681</v>
      </c>
      <c r="B135">
        <v>1E-3</v>
      </c>
      <c r="C135">
        <v>1.66666666666667E-3</v>
      </c>
    </row>
    <row r="136" spans="1:3" x14ac:dyDescent="0.15">
      <c r="A136" s="3">
        <v>37773</v>
      </c>
      <c r="B136">
        <v>1E-3</v>
      </c>
      <c r="C136">
        <v>1E-3</v>
      </c>
    </row>
    <row r="137" spans="1:3" x14ac:dyDescent="0.15">
      <c r="A137" s="3">
        <v>37865</v>
      </c>
      <c r="B137">
        <v>1E-3</v>
      </c>
      <c r="C137">
        <v>1.66666666666667E-3</v>
      </c>
    </row>
    <row r="138" spans="1:3" x14ac:dyDescent="0.15">
      <c r="A138" s="3">
        <v>37956</v>
      </c>
      <c r="B138">
        <v>1E-3</v>
      </c>
      <c r="C138">
        <v>1E-3</v>
      </c>
    </row>
    <row r="139" spans="1:3" x14ac:dyDescent="0.15">
      <c r="A139" s="3">
        <v>38047</v>
      </c>
      <c r="B139">
        <v>1E-3</v>
      </c>
      <c r="C139">
        <v>6.6666666666666697E-4</v>
      </c>
    </row>
    <row r="140" spans="1:3" x14ac:dyDescent="0.15">
      <c r="A140" s="3">
        <v>38139</v>
      </c>
      <c r="B140">
        <v>1E-3</v>
      </c>
      <c r="C140">
        <v>6.6666666666666697E-4</v>
      </c>
    </row>
    <row r="141" spans="1:3" x14ac:dyDescent="0.15">
      <c r="A141" s="3">
        <v>38231</v>
      </c>
      <c r="B141">
        <v>1E-3</v>
      </c>
      <c r="C141">
        <v>6.6666666666666697E-4</v>
      </c>
    </row>
    <row r="142" spans="1:3" x14ac:dyDescent="0.15">
      <c r="A142" s="3">
        <v>38322</v>
      </c>
      <c r="B142">
        <v>1E-3</v>
      </c>
      <c r="C142">
        <v>1E-3</v>
      </c>
    </row>
    <row r="143" spans="1:3" x14ac:dyDescent="0.15">
      <c r="A143" s="3">
        <v>38412</v>
      </c>
      <c r="B143">
        <v>1E-3</v>
      </c>
      <c r="C143">
        <v>1.33333333333333E-3</v>
      </c>
    </row>
    <row r="144" spans="1:3" x14ac:dyDescent="0.15">
      <c r="A144" s="3">
        <v>38504</v>
      </c>
      <c r="B144">
        <v>1E-3</v>
      </c>
      <c r="C144">
        <v>1E-3</v>
      </c>
    </row>
    <row r="145" spans="1:3" x14ac:dyDescent="0.15">
      <c r="A145" s="3">
        <v>38596</v>
      </c>
      <c r="B145">
        <v>1E-3</v>
      </c>
      <c r="C145">
        <v>1E-3</v>
      </c>
    </row>
    <row r="146" spans="1:3" x14ac:dyDescent="0.15">
      <c r="A146" s="3">
        <v>38687</v>
      </c>
      <c r="B146">
        <v>1E-3</v>
      </c>
      <c r="C146">
        <v>1E-3</v>
      </c>
    </row>
    <row r="147" spans="1:3" x14ac:dyDescent="0.15">
      <c r="A147" s="3">
        <v>38777</v>
      </c>
      <c r="B147">
        <v>1E-3</v>
      </c>
      <c r="C147">
        <v>1.33333333333333E-3</v>
      </c>
    </row>
    <row r="148" spans="1:3" x14ac:dyDescent="0.15">
      <c r="A148" s="3">
        <v>38869</v>
      </c>
      <c r="B148">
        <v>5.3333333333333297E-3</v>
      </c>
      <c r="C148">
        <v>1.93333333333333E-2</v>
      </c>
    </row>
    <row r="149" spans="1:3" x14ac:dyDescent="0.15">
      <c r="A149" s="3">
        <v>38961</v>
      </c>
      <c r="B149">
        <v>0.17899999999999999</v>
      </c>
      <c r="C149">
        <v>0.222</v>
      </c>
    </row>
    <row r="150" spans="1:3" x14ac:dyDescent="0.15">
      <c r="A150" s="3">
        <v>39052</v>
      </c>
      <c r="B150">
        <v>0.21199999999999999</v>
      </c>
      <c r="C150">
        <v>0.25533333333333302</v>
      </c>
    </row>
    <row r="151" spans="1:3" x14ac:dyDescent="0.15">
      <c r="A151" s="3">
        <v>39142</v>
      </c>
      <c r="B151">
        <v>0.329666666666667</v>
      </c>
      <c r="C151">
        <v>0.37766666666666698</v>
      </c>
    </row>
    <row r="152" spans="1:3" x14ac:dyDescent="0.15">
      <c r="A152" s="3">
        <v>39234</v>
      </c>
      <c r="B152">
        <v>0.45266666666666699</v>
      </c>
      <c r="C152">
        <v>0.51400000000000001</v>
      </c>
    </row>
    <row r="153" spans="1:3" x14ac:dyDescent="0.15">
      <c r="A153" s="3">
        <v>39326</v>
      </c>
      <c r="B153">
        <v>0.44733333333333303</v>
      </c>
      <c r="C153">
        <v>0.498</v>
      </c>
    </row>
    <row r="154" spans="1:3" x14ac:dyDescent="0.15">
      <c r="A154" s="3">
        <v>39417</v>
      </c>
      <c r="B154">
        <v>0.45133333333333298</v>
      </c>
      <c r="C154">
        <v>0.501</v>
      </c>
    </row>
    <row r="155" spans="1:3" x14ac:dyDescent="0.15">
      <c r="A155" s="3">
        <v>39508</v>
      </c>
      <c r="B155">
        <v>0.45100000000000001</v>
      </c>
      <c r="C155">
        <v>0.50566666666666704</v>
      </c>
    </row>
    <row r="156" spans="1:3" x14ac:dyDescent="0.15">
      <c r="A156" s="3">
        <v>39600</v>
      </c>
      <c r="B156">
        <v>0.45066666666666699</v>
      </c>
      <c r="C156">
        <v>0.50666666666666704</v>
      </c>
    </row>
    <row r="157" spans="1:3" x14ac:dyDescent="0.15">
      <c r="A157" s="3">
        <v>39692</v>
      </c>
      <c r="B157">
        <v>0.45033333333333297</v>
      </c>
      <c r="C157">
        <v>0.50066666666666704</v>
      </c>
    </row>
    <row r="158" spans="1:3" x14ac:dyDescent="0.15">
      <c r="A158" s="3">
        <v>39783</v>
      </c>
      <c r="B158">
        <v>0.30066666666666703</v>
      </c>
      <c r="C158">
        <v>0.33300000000000002</v>
      </c>
    </row>
    <row r="159" spans="1:3" x14ac:dyDescent="0.15">
      <c r="A159" s="3">
        <v>39873</v>
      </c>
      <c r="B159">
        <v>0.08</v>
      </c>
      <c r="C159">
        <v>0.11033333333333301</v>
      </c>
    </row>
    <row r="160" spans="1:3" x14ac:dyDescent="0.15">
      <c r="A160" s="3">
        <v>39965</v>
      </c>
      <c r="B160">
        <v>0.08</v>
      </c>
      <c r="C160">
        <v>0.103333333333333</v>
      </c>
    </row>
    <row r="161" spans="1:3" x14ac:dyDescent="0.15">
      <c r="A161" s="3">
        <v>40057</v>
      </c>
      <c r="B161">
        <v>0.08</v>
      </c>
      <c r="C161">
        <v>0.103333333333333</v>
      </c>
    </row>
    <row r="162" spans="1:3" x14ac:dyDescent="0.15">
      <c r="A162" s="3">
        <v>40148</v>
      </c>
      <c r="B162">
        <v>7.6999999999999999E-2</v>
      </c>
      <c r="C162">
        <v>0.104</v>
      </c>
    </row>
    <row r="163" spans="1:3" x14ac:dyDescent="0.15">
      <c r="A163" s="3">
        <v>40238</v>
      </c>
      <c r="B163">
        <v>7.0000000000000007E-2</v>
      </c>
      <c r="C163">
        <v>9.8000000000000004E-2</v>
      </c>
    </row>
    <row r="164" spans="1:3" x14ac:dyDescent="0.15">
      <c r="A164" s="3">
        <v>40330</v>
      </c>
      <c r="B164">
        <v>7.0000000000000007E-2</v>
      </c>
      <c r="C164">
        <v>9.2999999999999999E-2</v>
      </c>
    </row>
    <row r="165" spans="1:3" x14ac:dyDescent="0.15">
      <c r="A165" s="3">
        <v>40422</v>
      </c>
      <c r="B165">
        <v>7.0000000000000007E-2</v>
      </c>
      <c r="C165">
        <v>9.3333333333333296E-2</v>
      </c>
    </row>
    <row r="166" spans="1:3" x14ac:dyDescent="0.15">
      <c r="A166" s="3">
        <v>40513</v>
      </c>
      <c r="B166">
        <v>6.0999999999999999E-2</v>
      </c>
      <c r="C166">
        <v>8.96666666666667E-2</v>
      </c>
    </row>
    <row r="167" spans="1:3" x14ac:dyDescent="0.15">
      <c r="A167" s="3">
        <v>40603</v>
      </c>
      <c r="B167">
        <v>0.06</v>
      </c>
      <c r="C167">
        <v>8.7666666666666698E-2</v>
      </c>
    </row>
    <row r="168" spans="1:3" x14ac:dyDescent="0.15">
      <c r="A168" s="3">
        <v>40695</v>
      </c>
      <c r="B168">
        <v>5.8999999999999997E-2</v>
      </c>
      <c r="C168">
        <v>6.6666666666666693E-2</v>
      </c>
    </row>
    <row r="169" spans="1:3" x14ac:dyDescent="0.15">
      <c r="A169" s="3">
        <v>40787</v>
      </c>
      <c r="B169">
        <v>0.05</v>
      </c>
      <c r="C169">
        <v>7.8E-2</v>
      </c>
    </row>
    <row r="170" spans="1:3" x14ac:dyDescent="0.15">
      <c r="A170" s="3">
        <v>40878</v>
      </c>
      <c r="B170">
        <v>0.05</v>
      </c>
      <c r="C170">
        <v>7.8666666666666704E-2</v>
      </c>
    </row>
    <row r="171" spans="1:3" x14ac:dyDescent="0.15">
      <c r="A171" s="3">
        <v>40969</v>
      </c>
      <c r="B171">
        <v>0.05</v>
      </c>
      <c r="C171">
        <v>8.3000000000000004E-2</v>
      </c>
    </row>
    <row r="172" spans="1:3" x14ac:dyDescent="0.15">
      <c r="A172" s="3">
        <v>41061</v>
      </c>
      <c r="B172">
        <v>0.05</v>
      </c>
      <c r="C172">
        <v>7.8333333333333297E-2</v>
      </c>
    </row>
    <row r="173" spans="1:3" x14ac:dyDescent="0.15">
      <c r="A173" s="3">
        <v>41153</v>
      </c>
      <c r="B173">
        <v>0.05</v>
      </c>
      <c r="C173">
        <v>8.5000000000000006E-2</v>
      </c>
    </row>
    <row r="174" spans="1:3" x14ac:dyDescent="0.15">
      <c r="A174" s="3">
        <v>41244</v>
      </c>
      <c r="B174">
        <v>0.05</v>
      </c>
      <c r="C174">
        <v>8.4333333333333302E-2</v>
      </c>
    </row>
    <row r="175" spans="1:3" x14ac:dyDescent="0.15">
      <c r="A175" s="3">
        <v>41334</v>
      </c>
      <c r="B175">
        <v>4.6666666666666697E-2</v>
      </c>
      <c r="C175">
        <v>8.2666666666666694E-2</v>
      </c>
    </row>
    <row r="176" spans="1:3" x14ac:dyDescent="0.15">
      <c r="A176" s="3">
        <v>41426</v>
      </c>
      <c r="B176">
        <v>4.1000000000000002E-2</v>
      </c>
      <c r="C176">
        <v>7.2999999999999995E-2</v>
      </c>
    </row>
    <row r="177" spans="1:3" x14ac:dyDescent="0.15">
      <c r="A177" s="3">
        <v>41518</v>
      </c>
      <c r="B177">
        <v>4.1000000000000002E-2</v>
      </c>
      <c r="C177">
        <v>7.2666666666666699E-2</v>
      </c>
    </row>
    <row r="178" spans="1:3" x14ac:dyDescent="0.15">
      <c r="A178" s="3">
        <v>41609</v>
      </c>
      <c r="B178">
        <v>4.1000000000000002E-2</v>
      </c>
      <c r="C178">
        <v>7.2333333333333305E-2</v>
      </c>
    </row>
    <row r="179" spans="1:3" x14ac:dyDescent="0.15">
      <c r="A179" s="3">
        <v>41699</v>
      </c>
      <c r="B179">
        <v>4.1000000000000002E-2</v>
      </c>
      <c r="C179">
        <v>7.3999999999999996E-2</v>
      </c>
    </row>
    <row r="180" spans="1:3" x14ac:dyDescent="0.15">
      <c r="A180" s="3">
        <v>41791</v>
      </c>
      <c r="B180">
        <v>4.1000000000000002E-2</v>
      </c>
      <c r="C180">
        <v>6.6666666666666693E-2</v>
      </c>
    </row>
    <row r="181" spans="1:3" x14ac:dyDescent="0.15">
      <c r="A181" s="3">
        <v>41883</v>
      </c>
      <c r="B181">
        <v>3.2000000000000001E-2</v>
      </c>
      <c r="C181">
        <v>6.7000000000000004E-2</v>
      </c>
    </row>
    <row r="182" spans="1:3" x14ac:dyDescent="0.15">
      <c r="A182" s="3">
        <v>41974</v>
      </c>
      <c r="B182">
        <v>3.1E-2</v>
      </c>
      <c r="C182">
        <v>6.4000000000000001E-2</v>
      </c>
    </row>
    <row r="183" spans="1:3" x14ac:dyDescent="0.15">
      <c r="A183" s="3">
        <v>42064</v>
      </c>
      <c r="B183">
        <v>3.1E-2</v>
      </c>
      <c r="C183">
        <v>7.3333333333333306E-2</v>
      </c>
    </row>
    <row r="184" spans="1:3" x14ac:dyDescent="0.15">
      <c r="A184" s="3">
        <v>42156</v>
      </c>
      <c r="B184">
        <v>3.1E-2</v>
      </c>
      <c r="C184">
        <v>6.7333333333333301E-2</v>
      </c>
    </row>
    <row r="185" spans="1:3" x14ac:dyDescent="0.15">
      <c r="A185" s="3">
        <v>42248</v>
      </c>
      <c r="B185">
        <v>3.1E-2</v>
      </c>
      <c r="C185">
        <v>7.4333333333333307E-2</v>
      </c>
    </row>
    <row r="186" spans="1:3" x14ac:dyDescent="0.15">
      <c r="A186" s="3">
        <v>42339</v>
      </c>
      <c r="B186">
        <v>3.1E-2</v>
      </c>
      <c r="C186">
        <v>7.6333333333333295E-2</v>
      </c>
    </row>
    <row r="187" spans="1:3" x14ac:dyDescent="0.15">
      <c r="A187" s="3">
        <v>42430</v>
      </c>
      <c r="B187">
        <v>1.6E-2</v>
      </c>
      <c r="C187">
        <v>3.46666666666667E-2</v>
      </c>
    </row>
    <row r="188" spans="1:3" x14ac:dyDescent="0.15">
      <c r="A188" s="3">
        <v>42522</v>
      </c>
      <c r="B188">
        <v>1E-3</v>
      </c>
      <c r="C188">
        <v>-5.0333333333333299E-2</v>
      </c>
    </row>
    <row r="189" spans="1:3" x14ac:dyDescent="0.15">
      <c r="A189" s="3">
        <v>42614</v>
      </c>
      <c r="C189">
        <v>-4.5999999999999999E-2</v>
      </c>
    </row>
    <row r="190" spans="1:3" x14ac:dyDescent="0.15">
      <c r="A190" s="3">
        <v>42705</v>
      </c>
      <c r="C190">
        <v>-4.33333333333333E-2</v>
      </c>
    </row>
    <row r="191" spans="1:3" x14ac:dyDescent="0.15">
      <c r="A191" s="3">
        <v>42795</v>
      </c>
      <c r="C191">
        <v>-4.1666666666666699E-2</v>
      </c>
    </row>
    <row r="192" spans="1:3" x14ac:dyDescent="0.15">
      <c r="A192" s="3">
        <v>42887</v>
      </c>
      <c r="C192">
        <v>-5.4333333333333303E-2</v>
      </c>
    </row>
    <row r="193" spans="1:1" x14ac:dyDescent="0.15">
      <c r="A193" s="3">
        <v>42979</v>
      </c>
    </row>
    <row r="194" spans="1:1" x14ac:dyDescent="0.15">
      <c r="A194" s="3">
        <v>43070</v>
      </c>
    </row>
    <row r="195" spans="1:1" x14ac:dyDescent="0.15">
      <c r="A195" s="140"/>
    </row>
    <row r="196" spans="1:1" x14ac:dyDescent="0.15">
      <c r="A196" s="140"/>
    </row>
    <row r="197" spans="1:1" x14ac:dyDescent="0.15">
      <c r="A197" s="140"/>
    </row>
    <row r="198" spans="1:1" x14ac:dyDescent="0.15">
      <c r="A198" s="140"/>
    </row>
  </sheetData>
  <phoneticPr fontId="7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218"/>
  <sheetViews>
    <sheetView zoomScale="85" zoomScaleNormal="85" workbookViewId="0">
      <pane xSplit="1" ySplit="2" topLeftCell="B154" activePane="bottomRight" state="frozen"/>
      <selection activeCell="E193" sqref="E193"/>
      <selection pane="topRight" activeCell="E193" sqref="E193"/>
      <selection pane="bottomLeft" activeCell="E193" sqref="E193"/>
      <selection pane="bottomRight" activeCell="E184" sqref="E184"/>
    </sheetView>
  </sheetViews>
  <sheetFormatPr defaultRowHeight="13.5" x14ac:dyDescent="0.15"/>
  <cols>
    <col min="2" max="4" width="9" style="123"/>
  </cols>
  <sheetData>
    <row r="1" spans="1:22" ht="40.5" x14ac:dyDescent="0.15">
      <c r="A1" t="s">
        <v>378</v>
      </c>
      <c r="B1" s="93" t="s">
        <v>443</v>
      </c>
      <c r="C1" s="93" t="s">
        <v>380</v>
      </c>
      <c r="D1" s="93"/>
      <c r="E1" t="s">
        <v>1066</v>
      </c>
      <c r="F1" s="2" t="s">
        <v>1063</v>
      </c>
      <c r="G1" s="2" t="s">
        <v>1187</v>
      </c>
      <c r="H1" s="2" t="s">
        <v>1188</v>
      </c>
      <c r="I1" s="2" t="s">
        <v>1064</v>
      </c>
      <c r="K1" t="s">
        <v>1815</v>
      </c>
      <c r="L1" t="s">
        <v>698</v>
      </c>
      <c r="M1" s="2" t="s">
        <v>1824</v>
      </c>
      <c r="N1" s="2" t="s">
        <v>1825</v>
      </c>
      <c r="O1" s="2" t="s">
        <v>1816</v>
      </c>
      <c r="P1" s="2" t="s">
        <v>1817</v>
      </c>
      <c r="R1" s="93" t="s">
        <v>1814</v>
      </c>
      <c r="S1" t="s">
        <v>698</v>
      </c>
      <c r="T1" s="2" t="s">
        <v>1820</v>
      </c>
      <c r="U1" s="2" t="s">
        <v>1821</v>
      </c>
      <c r="V1" s="2"/>
    </row>
    <row r="2" spans="1:22" s="2" customFormat="1" ht="94.5" x14ac:dyDescent="0.15">
      <c r="A2" s="2" t="s">
        <v>382</v>
      </c>
      <c r="B2" s="93" t="s">
        <v>446</v>
      </c>
      <c r="C2" s="93" t="s">
        <v>384</v>
      </c>
      <c r="D2" s="93"/>
      <c r="E2"/>
      <c r="F2" s="93" t="s">
        <v>1189</v>
      </c>
      <c r="G2" s="2" t="s">
        <v>1186</v>
      </c>
      <c r="H2" s="2" t="s">
        <v>1190</v>
      </c>
      <c r="I2" s="2" t="s">
        <v>1065</v>
      </c>
      <c r="K2" s="93"/>
      <c r="L2" t="s">
        <v>693</v>
      </c>
      <c r="M2" s="2" t="s">
        <v>1826</v>
      </c>
      <c r="N2" s="2" t="s">
        <v>1827</v>
      </c>
      <c r="O2" s="2" t="s">
        <v>1818</v>
      </c>
      <c r="P2" s="2" t="s">
        <v>1819</v>
      </c>
      <c r="S2" t="s">
        <v>693</v>
      </c>
      <c r="T2" s="2" t="s">
        <v>1822</v>
      </c>
      <c r="U2" s="2" t="s">
        <v>1823</v>
      </c>
    </row>
    <row r="3" spans="1:22" x14ac:dyDescent="0.15">
      <c r="A3" s="3">
        <v>23437</v>
      </c>
      <c r="E3" s="3">
        <v>23437</v>
      </c>
      <c r="L3" s="3">
        <v>23437</v>
      </c>
      <c r="M3" s="2"/>
      <c r="N3" s="2"/>
      <c r="O3" s="2"/>
      <c r="P3" s="2"/>
      <c r="Q3" s="2"/>
      <c r="R3" s="2"/>
      <c r="S3" s="3">
        <v>23437</v>
      </c>
      <c r="T3" s="2"/>
      <c r="U3" s="2"/>
    </row>
    <row r="4" spans="1:22" x14ac:dyDescent="0.15">
      <c r="A4" s="3">
        <v>23529</v>
      </c>
      <c r="E4" s="3">
        <v>23529</v>
      </c>
      <c r="L4" s="3">
        <v>23529</v>
      </c>
      <c r="M4" s="2"/>
      <c r="N4" s="2"/>
      <c r="O4" s="2"/>
      <c r="P4" s="2"/>
      <c r="Q4" s="2"/>
      <c r="R4" s="2"/>
      <c r="S4" s="3">
        <v>23529</v>
      </c>
      <c r="T4" s="2"/>
      <c r="U4" s="2"/>
    </row>
    <row r="5" spans="1:22" x14ac:dyDescent="0.15">
      <c r="A5" s="3">
        <v>23621</v>
      </c>
      <c r="E5" s="3">
        <v>23621</v>
      </c>
      <c r="L5" s="3">
        <v>23621</v>
      </c>
      <c r="M5" s="2"/>
      <c r="N5" s="2"/>
      <c r="O5" s="2"/>
      <c r="P5" s="2"/>
      <c r="Q5" s="2"/>
      <c r="R5" s="2"/>
      <c r="S5" s="3">
        <v>23621</v>
      </c>
      <c r="T5" s="2"/>
      <c r="U5" s="2"/>
    </row>
    <row r="6" spans="1:22" x14ac:dyDescent="0.15">
      <c r="A6" s="3">
        <v>23712</v>
      </c>
      <c r="E6" s="3">
        <v>23712</v>
      </c>
      <c r="L6" s="3">
        <v>23712</v>
      </c>
      <c r="M6" s="2"/>
      <c r="N6" s="2"/>
      <c r="O6" s="2"/>
      <c r="P6" s="2"/>
      <c r="Q6" s="2"/>
      <c r="R6" s="2"/>
      <c r="S6" s="3">
        <v>23712</v>
      </c>
      <c r="T6" s="2"/>
      <c r="U6" s="2"/>
    </row>
    <row r="7" spans="1:22" x14ac:dyDescent="0.15">
      <c r="A7" s="3">
        <v>23802</v>
      </c>
      <c r="E7" s="3">
        <v>23802</v>
      </c>
      <c r="L7" s="3">
        <v>23802</v>
      </c>
      <c r="M7" s="2"/>
      <c r="N7" s="2"/>
      <c r="O7" s="2"/>
      <c r="P7" s="2"/>
      <c r="Q7" s="2"/>
      <c r="R7" s="2"/>
      <c r="S7" s="3">
        <v>23802</v>
      </c>
      <c r="T7" s="2"/>
      <c r="U7" s="2"/>
    </row>
    <row r="8" spans="1:22" x14ac:dyDescent="0.15">
      <c r="A8" s="3">
        <v>23894</v>
      </c>
      <c r="E8" s="3">
        <v>23894</v>
      </c>
      <c r="L8" s="3">
        <v>23894</v>
      </c>
      <c r="M8" s="2"/>
      <c r="N8" s="2"/>
      <c r="O8" s="2"/>
      <c r="P8" s="2"/>
      <c r="Q8" s="2"/>
      <c r="R8" s="2"/>
      <c r="S8" s="3">
        <v>23894</v>
      </c>
      <c r="T8" s="2"/>
      <c r="U8" s="2"/>
    </row>
    <row r="9" spans="1:22" x14ac:dyDescent="0.15">
      <c r="A9" s="3">
        <v>23986</v>
      </c>
      <c r="E9" s="3">
        <v>23986</v>
      </c>
      <c r="L9" s="3">
        <v>23986</v>
      </c>
      <c r="M9" s="2"/>
      <c r="N9" s="2"/>
      <c r="O9" s="2"/>
      <c r="P9" s="2"/>
      <c r="Q9" s="2"/>
      <c r="R9" s="2"/>
      <c r="S9" s="3">
        <v>23986</v>
      </c>
      <c r="T9" s="2"/>
      <c r="U9" s="2"/>
    </row>
    <row r="10" spans="1:22" x14ac:dyDescent="0.15">
      <c r="A10" s="3">
        <v>24077</v>
      </c>
      <c r="E10" s="3">
        <v>24077</v>
      </c>
      <c r="L10" s="3">
        <v>24077</v>
      </c>
      <c r="M10" s="2"/>
      <c r="N10" s="2"/>
      <c r="O10" s="2"/>
      <c r="P10" s="2"/>
      <c r="Q10" s="2"/>
      <c r="R10" s="2"/>
      <c r="S10" s="3">
        <v>24077</v>
      </c>
      <c r="T10" s="2"/>
      <c r="U10" s="2"/>
    </row>
    <row r="11" spans="1:22" x14ac:dyDescent="0.15">
      <c r="A11" s="3">
        <v>24167</v>
      </c>
      <c r="E11" s="3">
        <v>24167</v>
      </c>
      <c r="L11" s="3">
        <v>24167</v>
      </c>
      <c r="M11" s="2"/>
      <c r="N11" s="2"/>
      <c r="O11" s="2"/>
      <c r="P11" s="2"/>
      <c r="Q11" s="2"/>
      <c r="R11" s="2"/>
      <c r="S11" s="3">
        <v>24167</v>
      </c>
      <c r="T11" s="2"/>
      <c r="U11" s="2"/>
    </row>
    <row r="12" spans="1:22" x14ac:dyDescent="0.15">
      <c r="A12" s="3">
        <v>24259</v>
      </c>
      <c r="E12" s="3">
        <v>24259</v>
      </c>
      <c r="L12" s="3">
        <v>24259</v>
      </c>
      <c r="M12" s="2"/>
      <c r="N12" s="2"/>
      <c r="O12" s="2"/>
      <c r="P12" s="2"/>
      <c r="Q12" s="2"/>
      <c r="R12" s="2"/>
      <c r="S12" s="3">
        <v>24259</v>
      </c>
      <c r="T12" s="2"/>
      <c r="U12" s="2"/>
    </row>
    <row r="13" spans="1:22" x14ac:dyDescent="0.15">
      <c r="A13" s="3">
        <v>24351</v>
      </c>
      <c r="E13" s="3">
        <v>24351</v>
      </c>
      <c r="L13" s="3">
        <v>24351</v>
      </c>
      <c r="M13" s="2"/>
      <c r="N13" s="2"/>
      <c r="O13" s="2"/>
      <c r="P13" s="2"/>
      <c r="Q13" s="2"/>
      <c r="R13" s="2"/>
      <c r="S13" s="3">
        <v>24351</v>
      </c>
      <c r="T13" s="2"/>
      <c r="U13" s="2"/>
    </row>
    <row r="14" spans="1:22" x14ac:dyDescent="0.15">
      <c r="A14" s="3">
        <v>24442</v>
      </c>
      <c r="E14" s="3">
        <v>24442</v>
      </c>
      <c r="L14" s="3">
        <v>24442</v>
      </c>
      <c r="M14" s="2"/>
      <c r="N14" s="2"/>
      <c r="O14" s="2"/>
      <c r="P14" s="2"/>
      <c r="Q14" s="2"/>
      <c r="R14" s="2"/>
      <c r="S14" s="3">
        <v>24442</v>
      </c>
      <c r="T14" s="2"/>
      <c r="U14" s="2"/>
    </row>
    <row r="15" spans="1:22" x14ac:dyDescent="0.15">
      <c r="A15" s="3">
        <v>24532</v>
      </c>
      <c r="E15" s="3">
        <v>24532</v>
      </c>
      <c r="L15" s="3">
        <v>24532</v>
      </c>
      <c r="M15" s="2"/>
      <c r="N15" s="2"/>
      <c r="O15" s="2"/>
      <c r="P15" s="2"/>
      <c r="Q15" s="2"/>
      <c r="R15" s="2"/>
      <c r="S15" s="3">
        <v>24532</v>
      </c>
      <c r="T15" s="2"/>
      <c r="U15" s="2"/>
    </row>
    <row r="16" spans="1:22" x14ac:dyDescent="0.15">
      <c r="A16" s="3">
        <v>24624</v>
      </c>
      <c r="E16" s="3">
        <v>24624</v>
      </c>
      <c r="L16" s="3">
        <v>24624</v>
      </c>
      <c r="M16" s="2"/>
      <c r="N16" s="2"/>
      <c r="O16" s="2"/>
      <c r="P16" s="2"/>
      <c r="Q16" s="2"/>
      <c r="R16" s="2"/>
      <c r="S16" s="3">
        <v>24624</v>
      </c>
      <c r="T16" s="2"/>
      <c r="U16" s="2"/>
    </row>
    <row r="17" spans="1:21" x14ac:dyDescent="0.15">
      <c r="A17" s="3">
        <v>24716</v>
      </c>
      <c r="E17" s="3">
        <v>24716</v>
      </c>
      <c r="L17" s="3">
        <v>24716</v>
      </c>
      <c r="M17" s="2"/>
      <c r="N17" s="2"/>
      <c r="O17" s="2"/>
      <c r="P17" s="2"/>
      <c r="Q17" s="2"/>
      <c r="R17" s="2"/>
      <c r="S17" s="3">
        <v>24716</v>
      </c>
      <c r="T17" s="2"/>
      <c r="U17" s="2"/>
    </row>
    <row r="18" spans="1:21" x14ac:dyDescent="0.15">
      <c r="A18" s="3">
        <v>24807</v>
      </c>
      <c r="E18" s="3">
        <v>24807</v>
      </c>
      <c r="L18" s="3">
        <v>24807</v>
      </c>
      <c r="M18" s="2"/>
      <c r="N18" s="2"/>
      <c r="O18" s="2"/>
      <c r="P18" s="2"/>
      <c r="Q18" s="2"/>
      <c r="R18" s="2"/>
      <c r="S18" s="3">
        <v>24807</v>
      </c>
      <c r="T18" s="2"/>
      <c r="U18" s="2"/>
    </row>
    <row r="19" spans="1:21" x14ac:dyDescent="0.15">
      <c r="A19" s="3">
        <v>24898</v>
      </c>
      <c r="E19" s="3">
        <v>24898</v>
      </c>
      <c r="L19" s="3">
        <v>24898</v>
      </c>
      <c r="M19" s="2"/>
      <c r="N19" s="2"/>
      <c r="O19" s="2"/>
      <c r="P19" s="2"/>
      <c r="Q19" s="2"/>
      <c r="R19" s="2"/>
      <c r="S19" s="3">
        <v>24898</v>
      </c>
      <c r="T19" s="2"/>
      <c r="U19" s="2"/>
    </row>
    <row r="20" spans="1:21" x14ac:dyDescent="0.15">
      <c r="A20" s="3">
        <v>24990</v>
      </c>
      <c r="E20" s="3">
        <v>24990</v>
      </c>
      <c r="L20" s="3">
        <v>24990</v>
      </c>
      <c r="M20" s="2"/>
      <c r="N20" s="2"/>
      <c r="O20" s="2"/>
      <c r="P20" s="2"/>
      <c r="Q20" s="2"/>
      <c r="R20" s="2"/>
      <c r="S20" s="3">
        <v>24990</v>
      </c>
      <c r="T20" s="2"/>
      <c r="U20" s="2"/>
    </row>
    <row r="21" spans="1:21" x14ac:dyDescent="0.15">
      <c r="A21" s="3">
        <v>25082</v>
      </c>
      <c r="E21" s="3">
        <v>25082</v>
      </c>
      <c r="L21" s="3">
        <v>25082</v>
      </c>
      <c r="M21" s="2"/>
      <c r="N21" s="2"/>
      <c r="O21" s="2"/>
      <c r="P21" s="2"/>
      <c r="Q21" s="2"/>
      <c r="R21" s="2"/>
      <c r="S21" s="3">
        <v>25082</v>
      </c>
      <c r="T21" s="2"/>
      <c r="U21" s="2"/>
    </row>
    <row r="22" spans="1:21" x14ac:dyDescent="0.15">
      <c r="A22" s="3">
        <v>25173</v>
      </c>
      <c r="E22" s="3">
        <v>25173</v>
      </c>
      <c r="L22" s="3">
        <v>25173</v>
      </c>
      <c r="M22" s="2"/>
      <c r="N22" s="2"/>
      <c r="O22" s="2"/>
      <c r="P22" s="2"/>
      <c r="Q22" s="2"/>
      <c r="R22" s="2"/>
      <c r="S22" s="3">
        <v>25173</v>
      </c>
      <c r="T22" s="2"/>
      <c r="U22" s="2"/>
    </row>
    <row r="23" spans="1:21" x14ac:dyDescent="0.15">
      <c r="A23" s="3">
        <v>25263</v>
      </c>
      <c r="E23" s="3">
        <v>25263</v>
      </c>
      <c r="L23" s="3">
        <v>25263</v>
      </c>
      <c r="M23" s="2"/>
      <c r="N23" s="2"/>
      <c r="O23" s="2"/>
      <c r="P23" s="2"/>
      <c r="Q23" s="2"/>
      <c r="R23" s="2"/>
      <c r="S23" s="3">
        <v>25263</v>
      </c>
      <c r="T23" s="2"/>
      <c r="U23" s="2"/>
    </row>
    <row r="24" spans="1:21" x14ac:dyDescent="0.15">
      <c r="A24" s="3">
        <v>25355</v>
      </c>
      <c r="E24" s="3">
        <v>25355</v>
      </c>
      <c r="L24" s="3">
        <v>25355</v>
      </c>
      <c r="M24" s="2"/>
      <c r="N24" s="2"/>
      <c r="O24" s="2"/>
      <c r="P24" s="2"/>
      <c r="Q24" s="2"/>
      <c r="R24" s="2"/>
      <c r="S24" s="3">
        <v>25355</v>
      </c>
      <c r="T24" s="2"/>
      <c r="U24" s="2"/>
    </row>
    <row r="25" spans="1:21" x14ac:dyDescent="0.15">
      <c r="A25" s="3">
        <v>25447</v>
      </c>
      <c r="E25" s="3">
        <v>25447</v>
      </c>
      <c r="L25" s="3">
        <v>25447</v>
      </c>
      <c r="M25" s="2"/>
      <c r="N25" s="2"/>
      <c r="O25" s="2"/>
      <c r="P25" s="2"/>
      <c r="Q25" s="2"/>
      <c r="R25" s="2"/>
      <c r="S25" s="3">
        <v>25447</v>
      </c>
      <c r="T25" s="2"/>
      <c r="U25" s="2"/>
    </row>
    <row r="26" spans="1:21" x14ac:dyDescent="0.15">
      <c r="A26" s="3">
        <v>25538</v>
      </c>
      <c r="E26" s="3">
        <v>25538</v>
      </c>
      <c r="L26" s="3">
        <v>25538</v>
      </c>
      <c r="M26" s="2"/>
      <c r="N26" s="2"/>
      <c r="O26" s="2"/>
      <c r="P26" s="2"/>
      <c r="Q26" s="2"/>
      <c r="R26" s="2"/>
      <c r="S26" s="3">
        <v>25538</v>
      </c>
      <c r="T26" s="2"/>
      <c r="U26" s="2"/>
    </row>
    <row r="27" spans="1:21" x14ac:dyDescent="0.15">
      <c r="A27" s="3">
        <v>25628</v>
      </c>
      <c r="E27" s="3">
        <v>25628</v>
      </c>
      <c r="L27" s="3">
        <v>25628</v>
      </c>
      <c r="M27" s="2"/>
      <c r="N27" s="2"/>
      <c r="O27" s="2"/>
      <c r="P27" s="2"/>
      <c r="Q27" s="2"/>
      <c r="R27" s="2"/>
      <c r="S27" s="3">
        <v>25628</v>
      </c>
      <c r="T27" s="2"/>
      <c r="U27" s="2"/>
    </row>
    <row r="28" spans="1:21" x14ac:dyDescent="0.15">
      <c r="A28" s="3">
        <v>25720</v>
      </c>
      <c r="E28" s="3">
        <v>25720</v>
      </c>
      <c r="L28" s="3">
        <v>25720</v>
      </c>
      <c r="M28" s="2"/>
      <c r="N28" s="2"/>
      <c r="O28" s="2"/>
      <c r="P28" s="2"/>
      <c r="Q28" s="2"/>
      <c r="R28" s="2"/>
      <c r="S28" s="3">
        <v>25720</v>
      </c>
      <c r="T28" s="2"/>
      <c r="U28" s="2"/>
    </row>
    <row r="29" spans="1:21" x14ac:dyDescent="0.15">
      <c r="A29" s="3">
        <v>25812</v>
      </c>
      <c r="E29" s="3">
        <v>25812</v>
      </c>
      <c r="L29" s="3">
        <v>25812</v>
      </c>
      <c r="M29" s="2"/>
      <c r="N29" s="2"/>
      <c r="O29" s="2"/>
      <c r="P29" s="2"/>
      <c r="Q29" s="2"/>
      <c r="R29" s="2"/>
      <c r="S29" s="3">
        <v>25812</v>
      </c>
      <c r="T29" s="2"/>
      <c r="U29" s="2"/>
    </row>
    <row r="30" spans="1:21" x14ac:dyDescent="0.15">
      <c r="A30" s="3">
        <v>25903</v>
      </c>
      <c r="E30" s="3">
        <v>25903</v>
      </c>
      <c r="L30" s="3">
        <v>25903</v>
      </c>
      <c r="M30" s="2"/>
      <c r="N30" s="2"/>
      <c r="O30" s="2"/>
      <c r="P30" s="2"/>
      <c r="Q30" s="2"/>
      <c r="R30" s="2"/>
      <c r="S30" s="3">
        <v>25903</v>
      </c>
      <c r="T30" s="2"/>
      <c r="U30" s="2"/>
    </row>
    <row r="31" spans="1:21" x14ac:dyDescent="0.15">
      <c r="A31" s="3">
        <v>25993</v>
      </c>
      <c r="E31" s="3">
        <v>25993</v>
      </c>
      <c r="L31" s="3">
        <v>25993</v>
      </c>
      <c r="M31" s="2"/>
      <c r="N31" s="2"/>
      <c r="O31" s="2"/>
      <c r="P31" s="2"/>
      <c r="Q31" s="2"/>
      <c r="R31" s="2"/>
      <c r="S31" s="3">
        <v>25993</v>
      </c>
      <c r="T31" s="2"/>
      <c r="U31" s="2"/>
    </row>
    <row r="32" spans="1:21" x14ac:dyDescent="0.15">
      <c r="A32" s="3">
        <v>26085</v>
      </c>
      <c r="E32" s="3">
        <v>26085</v>
      </c>
      <c r="L32" s="3">
        <v>26085</v>
      </c>
      <c r="M32" s="2"/>
      <c r="N32" s="2"/>
      <c r="O32" s="2"/>
      <c r="P32" s="2"/>
      <c r="Q32" s="2"/>
      <c r="R32" s="2"/>
      <c r="S32" s="3">
        <v>26085</v>
      </c>
      <c r="T32" s="2"/>
      <c r="U32" s="2"/>
    </row>
    <row r="33" spans="1:21" x14ac:dyDescent="0.15">
      <c r="A33" s="3">
        <v>26177</v>
      </c>
      <c r="E33" s="3">
        <v>26177</v>
      </c>
      <c r="L33" s="3">
        <v>26177</v>
      </c>
      <c r="M33" s="2"/>
      <c r="N33" s="2"/>
      <c r="O33" s="2"/>
      <c r="P33" s="2"/>
      <c r="Q33" s="2"/>
      <c r="R33" s="2"/>
      <c r="S33" s="3">
        <v>26177</v>
      </c>
      <c r="T33" s="2"/>
      <c r="U33" s="2"/>
    </row>
    <row r="34" spans="1:21" x14ac:dyDescent="0.15">
      <c r="A34" s="3">
        <v>26268</v>
      </c>
      <c r="E34" s="3">
        <v>26268</v>
      </c>
      <c r="L34" s="3">
        <v>26268</v>
      </c>
      <c r="M34" s="2"/>
      <c r="N34" s="2"/>
      <c r="O34" s="2"/>
      <c r="P34" s="2"/>
      <c r="Q34" s="2"/>
      <c r="R34" s="2"/>
      <c r="S34" s="3">
        <v>26268</v>
      </c>
      <c r="T34" s="2"/>
      <c r="U34" s="2"/>
    </row>
    <row r="35" spans="1:21" x14ac:dyDescent="0.15">
      <c r="A35" s="3">
        <v>26359</v>
      </c>
      <c r="E35" s="3">
        <v>26359</v>
      </c>
      <c r="L35" s="3">
        <v>26359</v>
      </c>
      <c r="M35" s="2"/>
      <c r="N35" s="2"/>
      <c r="O35" s="2"/>
      <c r="P35" s="2"/>
      <c r="Q35" s="2"/>
      <c r="R35" s="2"/>
      <c r="S35" s="3">
        <v>26359</v>
      </c>
      <c r="T35" s="2"/>
      <c r="U35" s="2"/>
    </row>
    <row r="36" spans="1:21" x14ac:dyDescent="0.15">
      <c r="A36" s="3">
        <v>26451</v>
      </c>
      <c r="E36" s="3">
        <v>26451</v>
      </c>
      <c r="L36" s="3">
        <v>26451</v>
      </c>
      <c r="M36" s="2"/>
      <c r="N36" s="2"/>
      <c r="O36" s="2"/>
      <c r="P36" s="2"/>
      <c r="Q36" s="2"/>
      <c r="R36" s="2"/>
      <c r="S36" s="3">
        <v>26451</v>
      </c>
      <c r="T36" s="2"/>
      <c r="U36" s="2"/>
    </row>
    <row r="37" spans="1:21" x14ac:dyDescent="0.15">
      <c r="A37" s="3">
        <v>26543</v>
      </c>
      <c r="E37" s="3">
        <v>26543</v>
      </c>
      <c r="L37" s="3">
        <v>26543</v>
      </c>
      <c r="M37" s="2"/>
      <c r="N37" s="2"/>
      <c r="O37" s="2"/>
      <c r="P37" s="2"/>
      <c r="Q37" s="2"/>
      <c r="R37" s="2"/>
      <c r="S37" s="3">
        <v>26543</v>
      </c>
      <c r="T37" s="2"/>
      <c r="U37" s="2"/>
    </row>
    <row r="38" spans="1:21" x14ac:dyDescent="0.15">
      <c r="A38" s="3">
        <v>26634</v>
      </c>
      <c r="E38" s="3">
        <v>26634</v>
      </c>
      <c r="L38" s="3">
        <v>26634</v>
      </c>
      <c r="M38" s="2"/>
      <c r="N38" s="2"/>
      <c r="O38" s="2"/>
      <c r="P38" s="2"/>
      <c r="Q38" s="2"/>
      <c r="R38" s="2"/>
      <c r="S38" s="3">
        <v>26634</v>
      </c>
      <c r="T38" s="2"/>
      <c r="U38" s="2"/>
    </row>
    <row r="39" spans="1:21" x14ac:dyDescent="0.15">
      <c r="A39" s="3">
        <v>26724</v>
      </c>
      <c r="E39" s="3">
        <v>26724</v>
      </c>
      <c r="L39" s="3">
        <v>26724</v>
      </c>
      <c r="M39" s="2"/>
      <c r="N39" s="2"/>
      <c r="O39" s="2"/>
      <c r="P39" s="2"/>
      <c r="Q39" s="2"/>
      <c r="R39" s="2"/>
      <c r="S39" s="3">
        <v>26724</v>
      </c>
      <c r="T39" s="2"/>
      <c r="U39" s="2"/>
    </row>
    <row r="40" spans="1:21" x14ac:dyDescent="0.15">
      <c r="A40" s="3">
        <v>26816</v>
      </c>
      <c r="E40" s="3">
        <v>26816</v>
      </c>
      <c r="L40" s="3">
        <v>26816</v>
      </c>
      <c r="M40" s="2"/>
      <c r="N40" s="2"/>
      <c r="O40" s="2"/>
      <c r="P40" s="2"/>
      <c r="Q40" s="2"/>
      <c r="R40" s="2"/>
      <c r="S40" s="3">
        <v>26816</v>
      </c>
      <c r="T40" s="2"/>
      <c r="U40" s="2"/>
    </row>
    <row r="41" spans="1:21" x14ac:dyDescent="0.15">
      <c r="A41" s="3">
        <v>26908</v>
      </c>
      <c r="E41" s="3">
        <v>26908</v>
      </c>
      <c r="L41" s="3">
        <v>26908</v>
      </c>
      <c r="M41" s="2"/>
      <c r="N41" s="2"/>
      <c r="O41" s="2"/>
      <c r="P41" s="2"/>
      <c r="Q41" s="2"/>
      <c r="R41" s="2"/>
      <c r="S41" s="3">
        <v>26908</v>
      </c>
      <c r="T41" s="2"/>
      <c r="U41" s="2"/>
    </row>
    <row r="42" spans="1:21" x14ac:dyDescent="0.15">
      <c r="A42" s="3">
        <v>26999</v>
      </c>
      <c r="E42" s="3">
        <v>26999</v>
      </c>
      <c r="L42" s="3">
        <v>26999</v>
      </c>
      <c r="M42" s="2"/>
      <c r="N42" s="2"/>
      <c r="O42" s="2"/>
      <c r="P42" s="2"/>
      <c r="Q42" s="2"/>
      <c r="R42" s="2"/>
      <c r="S42" s="3">
        <v>26999</v>
      </c>
      <c r="T42" s="2"/>
      <c r="U42" s="2"/>
    </row>
    <row r="43" spans="1:21" x14ac:dyDescent="0.15">
      <c r="A43" s="3">
        <v>27089</v>
      </c>
      <c r="E43" s="3">
        <v>27089</v>
      </c>
      <c r="L43" s="3">
        <v>27089</v>
      </c>
      <c r="M43" s="2"/>
      <c r="N43" s="2"/>
      <c r="O43" s="2"/>
      <c r="P43" s="2"/>
      <c r="Q43" s="2"/>
      <c r="R43" s="2"/>
      <c r="S43" s="3">
        <v>27089</v>
      </c>
      <c r="T43" s="2"/>
      <c r="U43" s="2"/>
    </row>
    <row r="44" spans="1:21" x14ac:dyDescent="0.15">
      <c r="A44" s="3">
        <v>27181</v>
      </c>
      <c r="E44" s="3">
        <v>27181</v>
      </c>
      <c r="L44" s="3">
        <v>27181</v>
      </c>
      <c r="M44" s="2"/>
      <c r="N44" s="2"/>
      <c r="O44" s="2"/>
      <c r="P44" s="2"/>
      <c r="Q44" s="2"/>
      <c r="R44" s="2"/>
      <c r="S44" s="3">
        <v>27181</v>
      </c>
      <c r="T44" s="2"/>
      <c r="U44" s="2"/>
    </row>
    <row r="45" spans="1:21" x14ac:dyDescent="0.15">
      <c r="A45" s="3">
        <v>27273</v>
      </c>
      <c r="E45" s="3">
        <v>27273</v>
      </c>
      <c r="L45" s="3">
        <v>27273</v>
      </c>
      <c r="M45" s="2"/>
      <c r="N45" s="2"/>
      <c r="O45" s="2"/>
      <c r="P45" s="2"/>
      <c r="Q45" s="2"/>
      <c r="R45" s="2"/>
      <c r="S45" s="3">
        <v>27273</v>
      </c>
      <c r="T45" s="2"/>
      <c r="U45" s="2"/>
    </row>
    <row r="46" spans="1:21" x14ac:dyDescent="0.15">
      <c r="A46" s="3">
        <v>27364</v>
      </c>
      <c r="E46" s="3">
        <v>27364</v>
      </c>
      <c r="L46" s="3">
        <v>27364</v>
      </c>
      <c r="M46" s="2"/>
      <c r="N46" s="2"/>
      <c r="O46" s="2"/>
      <c r="P46" s="2"/>
      <c r="Q46" s="2"/>
      <c r="R46" s="2"/>
      <c r="S46" s="3">
        <v>27364</v>
      </c>
      <c r="T46" s="2"/>
      <c r="U46" s="2"/>
    </row>
    <row r="47" spans="1:21" x14ac:dyDescent="0.15">
      <c r="A47" s="3">
        <v>27454</v>
      </c>
      <c r="E47" s="3">
        <v>27454</v>
      </c>
      <c r="L47" s="3">
        <v>27454</v>
      </c>
      <c r="M47" s="2"/>
      <c r="N47" s="2"/>
      <c r="O47" s="2"/>
      <c r="P47" s="2"/>
      <c r="Q47" s="2"/>
      <c r="R47" s="2"/>
      <c r="S47" s="3">
        <v>27454</v>
      </c>
      <c r="T47" s="2"/>
      <c r="U47" s="2"/>
    </row>
    <row r="48" spans="1:21" x14ac:dyDescent="0.15">
      <c r="A48" s="3">
        <v>27546</v>
      </c>
      <c r="E48" s="3">
        <v>27546</v>
      </c>
      <c r="L48" s="3">
        <v>27546</v>
      </c>
      <c r="M48" s="2"/>
      <c r="N48" s="2"/>
      <c r="O48" s="2"/>
      <c r="P48" s="2"/>
      <c r="Q48" s="2"/>
      <c r="R48" s="2"/>
      <c r="S48" s="3">
        <v>27546</v>
      </c>
      <c r="T48" s="2"/>
      <c r="U48" s="2"/>
    </row>
    <row r="49" spans="1:21" x14ac:dyDescent="0.15">
      <c r="A49" s="3">
        <v>27638</v>
      </c>
      <c r="E49" s="3">
        <v>27638</v>
      </c>
      <c r="L49" s="3">
        <v>27638</v>
      </c>
      <c r="M49" s="2"/>
      <c r="N49" s="2"/>
      <c r="O49" s="2"/>
      <c r="P49" s="2"/>
      <c r="Q49" s="2"/>
      <c r="R49" s="2"/>
      <c r="S49" s="3">
        <v>27638</v>
      </c>
      <c r="T49" s="2"/>
      <c r="U49" s="2"/>
    </row>
    <row r="50" spans="1:21" x14ac:dyDescent="0.15">
      <c r="A50" s="3">
        <v>27729</v>
      </c>
      <c r="E50" s="3">
        <v>27729</v>
      </c>
      <c r="L50" s="3">
        <v>27729</v>
      </c>
      <c r="M50" s="2"/>
      <c r="N50" s="2"/>
      <c r="O50" s="2"/>
      <c r="P50" s="2"/>
      <c r="Q50" s="2"/>
      <c r="R50" s="2"/>
      <c r="S50" s="3">
        <v>27729</v>
      </c>
      <c r="T50" s="2"/>
      <c r="U50" s="2"/>
    </row>
    <row r="51" spans="1:21" x14ac:dyDescent="0.15">
      <c r="A51" s="3">
        <v>27820</v>
      </c>
      <c r="E51" s="3">
        <v>27820</v>
      </c>
      <c r="L51" s="3">
        <v>27820</v>
      </c>
      <c r="M51" s="2"/>
      <c r="N51" s="2"/>
      <c r="O51" s="2"/>
      <c r="P51" s="2"/>
      <c r="Q51" s="2"/>
      <c r="R51" s="2"/>
      <c r="S51" s="3">
        <v>27820</v>
      </c>
      <c r="T51" s="2"/>
      <c r="U51" s="2"/>
    </row>
    <row r="52" spans="1:21" x14ac:dyDescent="0.15">
      <c r="A52" s="3">
        <v>27912</v>
      </c>
      <c r="E52" s="3">
        <v>27912</v>
      </c>
      <c r="L52" s="3">
        <v>27912</v>
      </c>
      <c r="M52" s="2"/>
      <c r="N52" s="2"/>
      <c r="O52" s="2"/>
      <c r="P52" s="2"/>
      <c r="Q52" s="2"/>
      <c r="R52" s="2"/>
      <c r="S52" s="3">
        <v>27912</v>
      </c>
      <c r="T52" s="2"/>
      <c r="U52" s="2"/>
    </row>
    <row r="53" spans="1:21" x14ac:dyDescent="0.15">
      <c r="A53" s="3">
        <v>28004</v>
      </c>
      <c r="E53" s="3">
        <v>28004</v>
      </c>
      <c r="L53" s="3">
        <v>28004</v>
      </c>
      <c r="M53" s="2"/>
      <c r="N53" s="2"/>
      <c r="O53" s="2"/>
      <c r="P53" s="2"/>
      <c r="Q53" s="2"/>
      <c r="R53" s="2"/>
      <c r="S53" s="3">
        <v>28004</v>
      </c>
      <c r="T53" s="2"/>
      <c r="U53" s="2"/>
    </row>
    <row r="54" spans="1:21" x14ac:dyDescent="0.15">
      <c r="A54" s="3">
        <v>28095</v>
      </c>
      <c r="E54" s="3">
        <v>28095</v>
      </c>
      <c r="L54" s="3">
        <v>28095</v>
      </c>
      <c r="M54" s="2"/>
      <c r="N54" s="2"/>
      <c r="O54" s="2"/>
      <c r="P54" s="2"/>
      <c r="Q54" s="2"/>
      <c r="R54" s="2"/>
      <c r="S54" s="3">
        <v>28095</v>
      </c>
      <c r="T54" s="2"/>
      <c r="U54" s="2"/>
    </row>
    <row r="55" spans="1:21" x14ac:dyDescent="0.15">
      <c r="A55" s="3">
        <v>28185</v>
      </c>
      <c r="E55" s="3">
        <v>28185</v>
      </c>
      <c r="L55" s="3">
        <v>28185</v>
      </c>
      <c r="M55" s="2"/>
      <c r="N55" s="2"/>
      <c r="O55" s="2"/>
      <c r="P55" s="2"/>
      <c r="Q55" s="2"/>
      <c r="R55" s="2"/>
      <c r="S55" s="3">
        <v>28185</v>
      </c>
      <c r="T55" s="2"/>
      <c r="U55" s="2"/>
    </row>
    <row r="56" spans="1:21" x14ac:dyDescent="0.15">
      <c r="A56" s="3">
        <v>28277</v>
      </c>
      <c r="E56" s="3">
        <v>28277</v>
      </c>
      <c r="L56" s="3">
        <v>28277</v>
      </c>
      <c r="M56" s="2"/>
      <c r="N56" s="2"/>
      <c r="O56" s="2"/>
      <c r="P56" s="2"/>
      <c r="Q56" s="2"/>
      <c r="R56" s="2"/>
      <c r="S56" s="3">
        <v>28277</v>
      </c>
      <c r="T56" s="2"/>
      <c r="U56" s="2"/>
    </row>
    <row r="57" spans="1:21" x14ac:dyDescent="0.15">
      <c r="A57" s="3">
        <v>28369</v>
      </c>
      <c r="E57" s="3">
        <v>28369</v>
      </c>
      <c r="L57" s="3">
        <v>28369</v>
      </c>
      <c r="M57" s="2"/>
      <c r="N57" s="2"/>
      <c r="O57" s="2"/>
      <c r="P57" s="2"/>
      <c r="Q57" s="2"/>
      <c r="R57" s="2"/>
      <c r="S57" s="3">
        <v>28369</v>
      </c>
      <c r="T57" s="2"/>
      <c r="U57" s="2"/>
    </row>
    <row r="58" spans="1:21" x14ac:dyDescent="0.15">
      <c r="A58" s="3">
        <v>28460</v>
      </c>
      <c r="E58" s="3">
        <v>28460</v>
      </c>
      <c r="L58" s="3">
        <v>28460</v>
      </c>
      <c r="M58" s="2"/>
      <c r="N58" s="2"/>
      <c r="O58" s="2"/>
      <c r="P58" s="2"/>
      <c r="Q58" s="2"/>
      <c r="R58" s="2"/>
      <c r="S58" s="3">
        <v>28460</v>
      </c>
      <c r="T58" s="2"/>
      <c r="U58" s="2"/>
    </row>
    <row r="59" spans="1:21" x14ac:dyDescent="0.15">
      <c r="A59" s="3">
        <v>28550</v>
      </c>
      <c r="E59" s="3">
        <v>28550</v>
      </c>
      <c r="L59" s="3">
        <v>28550</v>
      </c>
      <c r="M59" s="2"/>
      <c r="N59" s="2"/>
      <c r="O59" s="2"/>
      <c r="P59" s="2"/>
      <c r="Q59" s="2"/>
      <c r="R59" s="2"/>
      <c r="S59" s="3">
        <v>28550</v>
      </c>
      <c r="T59" s="2"/>
      <c r="U59" s="2"/>
    </row>
    <row r="60" spans="1:21" x14ac:dyDescent="0.15">
      <c r="A60" s="3">
        <v>28642</v>
      </c>
      <c r="E60" s="3">
        <v>28642</v>
      </c>
      <c r="L60" s="3">
        <v>28642</v>
      </c>
      <c r="M60" s="2"/>
      <c r="N60" s="2"/>
      <c r="O60" s="2"/>
      <c r="P60" s="2"/>
      <c r="Q60" s="2"/>
      <c r="R60" s="2"/>
      <c r="S60" s="3">
        <v>28642</v>
      </c>
      <c r="T60" s="2"/>
      <c r="U60" s="2"/>
    </row>
    <row r="61" spans="1:21" x14ac:dyDescent="0.15">
      <c r="A61" s="3">
        <v>28734</v>
      </c>
      <c r="E61" s="3">
        <v>28734</v>
      </c>
      <c r="L61" s="3">
        <v>28734</v>
      </c>
      <c r="M61" s="2"/>
      <c r="N61" s="2"/>
      <c r="O61" s="2"/>
      <c r="P61" s="2"/>
      <c r="Q61" s="2"/>
      <c r="R61" s="2"/>
      <c r="S61" s="3">
        <v>28734</v>
      </c>
      <c r="T61" s="2"/>
      <c r="U61" s="2"/>
    </row>
    <row r="62" spans="1:21" x14ac:dyDescent="0.15">
      <c r="A62" s="3">
        <v>28825</v>
      </c>
      <c r="E62" s="3">
        <v>28825</v>
      </c>
      <c r="L62" s="3">
        <v>28825</v>
      </c>
      <c r="M62" s="2"/>
      <c r="N62" s="2"/>
      <c r="O62" s="2"/>
      <c r="P62" s="2"/>
      <c r="Q62" s="2"/>
      <c r="R62" s="2"/>
      <c r="S62" s="3">
        <v>28825</v>
      </c>
      <c r="T62" s="2"/>
      <c r="U62" s="2"/>
    </row>
    <row r="63" spans="1:21" x14ac:dyDescent="0.15">
      <c r="A63" s="3">
        <v>28915</v>
      </c>
      <c r="E63" s="3">
        <v>28915</v>
      </c>
      <c r="L63" s="3">
        <v>28915</v>
      </c>
      <c r="M63" s="2"/>
      <c r="N63" s="2"/>
      <c r="O63" s="2"/>
      <c r="P63" s="2"/>
      <c r="Q63" s="2"/>
      <c r="R63" s="2"/>
      <c r="S63" s="3">
        <v>28915</v>
      </c>
      <c r="T63" s="2"/>
      <c r="U63" s="2"/>
    </row>
    <row r="64" spans="1:21" x14ac:dyDescent="0.15">
      <c r="A64" s="3">
        <v>29007</v>
      </c>
      <c r="E64" s="3">
        <v>29007</v>
      </c>
      <c r="L64" s="3">
        <v>29007</v>
      </c>
      <c r="M64" s="2"/>
      <c r="N64" s="2"/>
      <c r="O64" s="2"/>
      <c r="P64" s="2"/>
      <c r="Q64" s="2"/>
      <c r="R64" s="2"/>
      <c r="S64" s="3">
        <v>29007</v>
      </c>
      <c r="T64" s="2"/>
      <c r="U64" s="2"/>
    </row>
    <row r="65" spans="1:21" x14ac:dyDescent="0.15">
      <c r="A65" s="3">
        <v>29099</v>
      </c>
      <c r="E65" s="3">
        <v>29099</v>
      </c>
      <c r="L65" s="3">
        <v>29099</v>
      </c>
      <c r="M65" s="2"/>
      <c r="N65" s="2"/>
      <c r="O65" s="2"/>
      <c r="P65" s="2"/>
      <c r="Q65" s="2"/>
      <c r="R65" s="2"/>
      <c r="S65" s="3">
        <v>29099</v>
      </c>
      <c r="T65" s="2"/>
      <c r="U65" s="2"/>
    </row>
    <row r="66" spans="1:21" x14ac:dyDescent="0.15">
      <c r="A66" s="3">
        <v>29190</v>
      </c>
      <c r="E66" s="3">
        <v>29190</v>
      </c>
      <c r="L66" s="3">
        <v>29190</v>
      </c>
      <c r="M66" s="2"/>
      <c r="N66" s="2"/>
      <c r="O66" s="2"/>
      <c r="P66" s="2"/>
      <c r="Q66" s="2"/>
      <c r="R66" s="2"/>
      <c r="S66" s="3">
        <v>29190</v>
      </c>
      <c r="T66" s="2"/>
      <c r="U66" s="2"/>
    </row>
    <row r="67" spans="1:21" x14ac:dyDescent="0.15">
      <c r="A67" s="3">
        <v>29281</v>
      </c>
      <c r="B67" s="217">
        <f t="shared" ref="B67:B98" si="0">T67/T68*B68</f>
        <v>6829.3636198312133</v>
      </c>
      <c r="C67" s="217">
        <f t="shared" ref="C67:C98" si="1">U67/U68*C68</f>
        <v>163819.93045012819</v>
      </c>
      <c r="D67" s="132"/>
      <c r="E67" s="3">
        <v>29281</v>
      </c>
      <c r="L67" s="3">
        <v>29281</v>
      </c>
      <c r="S67" s="3">
        <v>29281</v>
      </c>
      <c r="T67">
        <v>17857</v>
      </c>
      <c r="U67">
        <v>169965</v>
      </c>
    </row>
    <row r="68" spans="1:21" x14ac:dyDescent="0.15">
      <c r="A68" s="3">
        <v>29373</v>
      </c>
      <c r="B68" s="217">
        <f t="shared" si="0"/>
        <v>6841.6019373444915</v>
      </c>
      <c r="C68" s="217">
        <f t="shared" si="1"/>
        <v>165457.50325532199</v>
      </c>
      <c r="D68" s="132"/>
      <c r="E68" s="3">
        <v>29373</v>
      </c>
      <c r="L68" s="3">
        <v>29373</v>
      </c>
      <c r="S68" s="3">
        <v>29373</v>
      </c>
      <c r="T68">
        <v>17889</v>
      </c>
      <c r="U68">
        <v>171664</v>
      </c>
    </row>
    <row r="69" spans="1:21" x14ac:dyDescent="0.15">
      <c r="A69" s="3">
        <v>29465</v>
      </c>
      <c r="B69" s="217">
        <f t="shared" si="0"/>
        <v>6920.0036589139263</v>
      </c>
      <c r="C69" s="217">
        <f t="shared" si="1"/>
        <v>167399.65110845063</v>
      </c>
      <c r="D69" s="132"/>
      <c r="E69" s="3">
        <v>29465</v>
      </c>
      <c r="L69" s="3">
        <v>29465</v>
      </c>
      <c r="S69" s="3">
        <v>29465</v>
      </c>
      <c r="T69">
        <v>18094</v>
      </c>
      <c r="U69">
        <v>173679</v>
      </c>
    </row>
    <row r="70" spans="1:21" x14ac:dyDescent="0.15">
      <c r="A70" s="3">
        <v>29556</v>
      </c>
      <c r="B70" s="217">
        <f t="shared" si="0"/>
        <v>7033.590543334034</v>
      </c>
      <c r="C70" s="217">
        <f t="shared" si="1"/>
        <v>169698.42164428774</v>
      </c>
      <c r="D70" s="132"/>
      <c r="E70" s="3">
        <v>29556</v>
      </c>
      <c r="L70" s="3">
        <v>29556</v>
      </c>
      <c r="S70" s="3">
        <v>29556</v>
      </c>
      <c r="T70">
        <v>18391</v>
      </c>
      <c r="U70">
        <v>176064</v>
      </c>
    </row>
    <row r="71" spans="1:21" x14ac:dyDescent="0.15">
      <c r="A71" s="3">
        <v>29646</v>
      </c>
      <c r="B71" s="217">
        <f t="shared" si="0"/>
        <v>7098.606605123322</v>
      </c>
      <c r="C71" s="217">
        <f t="shared" si="1"/>
        <v>171554.78728454866</v>
      </c>
      <c r="D71" s="132"/>
      <c r="E71" s="3">
        <v>29646</v>
      </c>
      <c r="L71" s="3">
        <v>29646</v>
      </c>
      <c r="S71" s="3">
        <v>29646</v>
      </c>
      <c r="T71">
        <v>18561</v>
      </c>
      <c r="U71">
        <v>177990</v>
      </c>
    </row>
    <row r="72" spans="1:21" x14ac:dyDescent="0.15">
      <c r="A72" s="3">
        <v>29738</v>
      </c>
      <c r="B72" s="217">
        <f t="shared" si="0"/>
        <v>7173.1838524698578</v>
      </c>
      <c r="C72" s="217">
        <f t="shared" si="1"/>
        <v>173610.66885810863</v>
      </c>
      <c r="D72" s="132"/>
      <c r="E72" s="3">
        <v>29738</v>
      </c>
      <c r="L72" s="3">
        <v>29738</v>
      </c>
      <c r="S72" s="3">
        <v>29738</v>
      </c>
      <c r="T72">
        <v>18756</v>
      </c>
      <c r="U72">
        <v>180123</v>
      </c>
    </row>
    <row r="73" spans="1:21" x14ac:dyDescent="0.15">
      <c r="A73" s="3">
        <v>29830</v>
      </c>
      <c r="B73" s="217">
        <f t="shared" si="0"/>
        <v>7668.0708169130221</v>
      </c>
      <c r="C73" s="217">
        <f t="shared" si="1"/>
        <v>175425.58915956831</v>
      </c>
      <c r="D73" s="132"/>
      <c r="E73" s="3">
        <v>29830</v>
      </c>
      <c r="L73" s="3">
        <v>29830</v>
      </c>
      <c r="S73" s="3">
        <v>29830</v>
      </c>
      <c r="T73">
        <v>20050</v>
      </c>
      <c r="U73">
        <v>182006</v>
      </c>
    </row>
    <row r="74" spans="1:21" x14ac:dyDescent="0.15">
      <c r="A74" s="3">
        <v>29921</v>
      </c>
      <c r="B74" s="217">
        <f t="shared" si="0"/>
        <v>7840.5546043657787</v>
      </c>
      <c r="C74" s="217">
        <f t="shared" si="1"/>
        <v>180548.42580442125</v>
      </c>
      <c r="D74" s="132"/>
      <c r="E74" s="3">
        <v>29921</v>
      </c>
      <c r="L74" s="3">
        <v>29921</v>
      </c>
      <c r="S74" s="3">
        <v>29921</v>
      </c>
      <c r="T74">
        <v>20501</v>
      </c>
      <c r="U74">
        <v>187321</v>
      </c>
    </row>
    <row r="75" spans="1:21" x14ac:dyDescent="0.15">
      <c r="A75" s="3">
        <v>30011</v>
      </c>
      <c r="B75" s="217">
        <f t="shared" si="0"/>
        <v>7886.44829504057</v>
      </c>
      <c r="C75" s="217">
        <f t="shared" si="1"/>
        <v>182755.63105686023</v>
      </c>
      <c r="D75" s="132"/>
      <c r="E75" s="3">
        <v>30011</v>
      </c>
      <c r="L75" s="3">
        <v>30011</v>
      </c>
      <c r="S75" s="3">
        <v>30011</v>
      </c>
      <c r="T75">
        <v>20621</v>
      </c>
      <c r="U75">
        <v>189611</v>
      </c>
    </row>
    <row r="76" spans="1:21" x14ac:dyDescent="0.15">
      <c r="A76" s="3">
        <v>30103</v>
      </c>
      <c r="B76" s="217">
        <f t="shared" si="0"/>
        <v>7975.1760970118321</v>
      </c>
      <c r="C76" s="217">
        <f t="shared" si="1"/>
        <v>185227.8937086096</v>
      </c>
      <c r="D76" s="132"/>
      <c r="E76" s="3">
        <v>30103</v>
      </c>
      <c r="L76" s="3">
        <v>30103</v>
      </c>
      <c r="S76" s="3">
        <v>30103</v>
      </c>
      <c r="T76">
        <v>20853</v>
      </c>
      <c r="U76">
        <v>192176</v>
      </c>
    </row>
    <row r="77" spans="1:21" x14ac:dyDescent="0.15">
      <c r="A77" s="3">
        <v>30195</v>
      </c>
      <c r="B77" s="217">
        <f t="shared" si="0"/>
        <v>8004.2421011058668</v>
      </c>
      <c r="C77" s="217">
        <f t="shared" si="1"/>
        <v>187797.50471428747</v>
      </c>
      <c r="D77" s="132"/>
      <c r="E77" s="3">
        <v>30195</v>
      </c>
      <c r="L77" s="3">
        <v>30195</v>
      </c>
      <c r="S77" s="3">
        <v>30195</v>
      </c>
      <c r="T77">
        <v>20929</v>
      </c>
      <c r="U77">
        <v>194842</v>
      </c>
    </row>
    <row r="78" spans="1:21" x14ac:dyDescent="0.15">
      <c r="A78" s="3">
        <v>30286</v>
      </c>
      <c r="B78" s="217">
        <f t="shared" si="0"/>
        <v>8015.3330763522745</v>
      </c>
      <c r="C78" s="217">
        <f t="shared" si="1"/>
        <v>191599.8735880306</v>
      </c>
      <c r="D78" s="132"/>
      <c r="E78" s="3">
        <v>30286</v>
      </c>
      <c r="L78" s="3">
        <v>30286</v>
      </c>
      <c r="S78" s="3">
        <v>30286</v>
      </c>
      <c r="T78">
        <v>20958</v>
      </c>
      <c r="U78">
        <v>198787</v>
      </c>
    </row>
    <row r="79" spans="1:21" x14ac:dyDescent="0.15">
      <c r="A79" s="3">
        <v>30376</v>
      </c>
      <c r="B79" s="217">
        <f t="shared" si="0"/>
        <v>8564.1451273383191</v>
      </c>
      <c r="C79" s="217">
        <f t="shared" si="1"/>
        <v>282524.2000023679</v>
      </c>
      <c r="D79" s="132"/>
      <c r="E79" s="3">
        <v>30376</v>
      </c>
      <c r="L79" s="3">
        <v>30376</v>
      </c>
      <c r="S79" s="3">
        <v>30376</v>
      </c>
      <c r="T79">
        <v>22393</v>
      </c>
      <c r="U79">
        <v>293122</v>
      </c>
    </row>
    <row r="80" spans="1:21" x14ac:dyDescent="0.15">
      <c r="A80" s="3">
        <v>30468</v>
      </c>
      <c r="B80" s="217">
        <f t="shared" si="0"/>
        <v>8576.0009974293062</v>
      </c>
      <c r="C80" s="217">
        <f t="shared" si="1"/>
        <v>285623.92580666649</v>
      </c>
      <c r="D80" s="132"/>
      <c r="E80" s="3">
        <v>30468</v>
      </c>
      <c r="L80" s="3">
        <v>30468</v>
      </c>
      <c r="S80" s="3">
        <v>30468</v>
      </c>
      <c r="T80">
        <v>22424</v>
      </c>
      <c r="U80">
        <v>296338</v>
      </c>
    </row>
    <row r="81" spans="1:21" x14ac:dyDescent="0.15">
      <c r="A81" s="3">
        <v>30560</v>
      </c>
      <c r="B81" s="217">
        <f t="shared" si="0"/>
        <v>8576.0009974293062</v>
      </c>
      <c r="C81" s="217">
        <f t="shared" si="1"/>
        <v>289046.53971557954</v>
      </c>
      <c r="D81" s="132"/>
      <c r="E81" s="3">
        <v>30560</v>
      </c>
      <c r="L81" s="3">
        <v>30560</v>
      </c>
      <c r="S81" s="3">
        <v>30560</v>
      </c>
      <c r="T81">
        <v>22424</v>
      </c>
      <c r="U81">
        <v>299889</v>
      </c>
    </row>
    <row r="82" spans="1:21" x14ac:dyDescent="0.15">
      <c r="A82" s="3">
        <v>30651</v>
      </c>
      <c r="B82" s="217">
        <f t="shared" si="0"/>
        <v>8859.3945373461411</v>
      </c>
      <c r="C82" s="217">
        <f t="shared" si="1"/>
        <v>293789.62139560236</v>
      </c>
      <c r="D82" s="132"/>
      <c r="E82" s="3">
        <v>30651</v>
      </c>
      <c r="L82" s="3">
        <v>30651</v>
      </c>
      <c r="S82" s="3">
        <v>30651</v>
      </c>
      <c r="T82">
        <v>23165</v>
      </c>
      <c r="U82">
        <v>304810</v>
      </c>
    </row>
    <row r="83" spans="1:21" x14ac:dyDescent="0.15">
      <c r="A83" s="3">
        <v>30742</v>
      </c>
      <c r="B83" s="217">
        <f t="shared" si="0"/>
        <v>8962.6553413644215</v>
      </c>
      <c r="C83" s="217">
        <f t="shared" si="1"/>
        <v>301088.82025006547</v>
      </c>
      <c r="D83" s="132"/>
      <c r="E83" s="3">
        <v>30742</v>
      </c>
      <c r="L83" s="3">
        <v>30742</v>
      </c>
      <c r="S83" s="3">
        <v>30742</v>
      </c>
      <c r="T83">
        <v>23435</v>
      </c>
      <c r="U83">
        <v>312383</v>
      </c>
    </row>
    <row r="84" spans="1:21" x14ac:dyDescent="0.15">
      <c r="A84" s="3">
        <v>30834</v>
      </c>
      <c r="B84" s="217">
        <f t="shared" si="0"/>
        <v>9082.3613845411674</v>
      </c>
      <c r="C84" s="217">
        <f t="shared" si="1"/>
        <v>304787.09385426127</v>
      </c>
      <c r="D84" s="132"/>
      <c r="E84" s="3">
        <v>30834</v>
      </c>
      <c r="L84" s="3">
        <v>30834</v>
      </c>
      <c r="S84" s="3">
        <v>30834</v>
      </c>
      <c r="T84">
        <v>23748</v>
      </c>
      <c r="U84">
        <v>316220</v>
      </c>
    </row>
    <row r="85" spans="1:21" x14ac:dyDescent="0.15">
      <c r="A85" s="3">
        <v>30926</v>
      </c>
      <c r="B85" s="217">
        <f t="shared" si="0"/>
        <v>9091.9225700984152</v>
      </c>
      <c r="C85" s="217">
        <f t="shared" si="1"/>
        <v>309161.02286542644</v>
      </c>
      <c r="D85" s="132"/>
      <c r="E85" s="3">
        <v>30926</v>
      </c>
      <c r="L85" s="3">
        <v>30926</v>
      </c>
      <c r="S85" s="3">
        <v>30926</v>
      </c>
      <c r="T85">
        <v>23773</v>
      </c>
      <c r="U85">
        <v>320758</v>
      </c>
    </row>
    <row r="86" spans="1:21" x14ac:dyDescent="0.15">
      <c r="A86" s="3">
        <v>31017</v>
      </c>
      <c r="B86" s="217">
        <f t="shared" si="0"/>
        <v>9187.1519782486066</v>
      </c>
      <c r="C86" s="217">
        <f t="shared" si="1"/>
        <v>314894.93729632581</v>
      </c>
      <c r="D86" s="132"/>
      <c r="E86" s="3">
        <v>31017</v>
      </c>
      <c r="L86" s="3">
        <v>31017</v>
      </c>
      <c r="S86" s="3">
        <v>31017</v>
      </c>
      <c r="T86">
        <v>24022</v>
      </c>
      <c r="U86">
        <v>326707</v>
      </c>
    </row>
    <row r="87" spans="1:21" x14ac:dyDescent="0.15">
      <c r="A87" s="3">
        <v>31107</v>
      </c>
      <c r="B87" s="217">
        <f t="shared" si="0"/>
        <v>9192.1237947383761</v>
      </c>
      <c r="C87" s="217">
        <f t="shared" si="1"/>
        <v>322127.63083968923</v>
      </c>
      <c r="D87" s="132"/>
      <c r="E87" s="3">
        <v>31107</v>
      </c>
      <c r="L87" s="3">
        <v>31107</v>
      </c>
      <c r="S87" s="3">
        <v>31107</v>
      </c>
      <c r="T87">
        <v>24035</v>
      </c>
      <c r="U87">
        <v>334211</v>
      </c>
    </row>
    <row r="88" spans="1:21" x14ac:dyDescent="0.15">
      <c r="A88" s="3">
        <v>31199</v>
      </c>
      <c r="B88" s="217">
        <f t="shared" si="0"/>
        <v>9379.9054790827304</v>
      </c>
      <c r="C88" s="217">
        <f t="shared" si="1"/>
        <v>327854.79835496983</v>
      </c>
      <c r="D88" s="132"/>
      <c r="E88" s="3">
        <v>31199</v>
      </c>
      <c r="L88" s="3">
        <v>31199</v>
      </c>
      <c r="S88" s="3">
        <v>31199</v>
      </c>
      <c r="T88">
        <v>24526</v>
      </c>
      <c r="U88">
        <v>340153</v>
      </c>
    </row>
    <row r="89" spans="1:21" x14ac:dyDescent="0.15">
      <c r="A89" s="3">
        <v>31291</v>
      </c>
      <c r="B89" s="217">
        <f t="shared" si="0"/>
        <v>9915.3318702886263</v>
      </c>
      <c r="C89" s="217">
        <f t="shared" si="1"/>
        <v>335027.73350285238</v>
      </c>
      <c r="D89" s="132"/>
      <c r="E89" s="3">
        <v>31291</v>
      </c>
      <c r="L89" s="3">
        <v>31291</v>
      </c>
      <c r="S89" s="3">
        <v>31291</v>
      </c>
      <c r="T89">
        <v>25926</v>
      </c>
      <c r="U89">
        <v>347595</v>
      </c>
    </row>
    <row r="90" spans="1:21" x14ac:dyDescent="0.15">
      <c r="A90" s="3">
        <v>31382</v>
      </c>
      <c r="B90" s="217">
        <f t="shared" si="0"/>
        <v>10347.879904898533</v>
      </c>
      <c r="C90" s="217">
        <f t="shared" si="1"/>
        <v>343106.68303383212</v>
      </c>
      <c r="D90" s="132"/>
      <c r="E90" s="3">
        <v>31382</v>
      </c>
      <c r="L90" s="3">
        <v>31382</v>
      </c>
      <c r="S90" s="3">
        <v>31382</v>
      </c>
      <c r="T90">
        <v>27057</v>
      </c>
      <c r="U90">
        <v>355977</v>
      </c>
    </row>
    <row r="91" spans="1:21" x14ac:dyDescent="0.15">
      <c r="A91" s="3">
        <v>31472</v>
      </c>
      <c r="B91" s="217">
        <f t="shared" si="0"/>
        <v>10390.714016195005</v>
      </c>
      <c r="C91" s="217">
        <f t="shared" si="1"/>
        <v>353743.67742942896</v>
      </c>
      <c r="D91" s="132"/>
      <c r="E91" s="3">
        <v>31472</v>
      </c>
      <c r="L91" s="3">
        <v>31472</v>
      </c>
      <c r="S91" s="3">
        <v>31472</v>
      </c>
      <c r="T91">
        <v>27169</v>
      </c>
      <c r="U91">
        <v>367013</v>
      </c>
    </row>
    <row r="92" spans="1:21" x14ac:dyDescent="0.15">
      <c r="A92" s="3">
        <v>31564</v>
      </c>
      <c r="B92" s="217">
        <f t="shared" si="0"/>
        <v>10653.455395308185</v>
      </c>
      <c r="C92" s="217">
        <f t="shared" si="1"/>
        <v>364412.47871294303</v>
      </c>
      <c r="D92" s="132"/>
      <c r="E92" s="3">
        <v>31564</v>
      </c>
      <c r="L92" s="3">
        <v>31564</v>
      </c>
      <c r="S92" s="3">
        <v>31564</v>
      </c>
      <c r="T92">
        <v>27856</v>
      </c>
      <c r="U92">
        <v>378082</v>
      </c>
    </row>
    <row r="93" spans="1:21" x14ac:dyDescent="0.15">
      <c r="A93" s="3">
        <v>31656</v>
      </c>
      <c r="B93" s="217">
        <f t="shared" si="0"/>
        <v>10732.239564299909</v>
      </c>
      <c r="C93" s="217">
        <f t="shared" si="1"/>
        <v>378678.34986637079</v>
      </c>
      <c r="D93" s="132"/>
      <c r="E93" s="3">
        <v>31656</v>
      </c>
      <c r="L93" s="3">
        <v>31656</v>
      </c>
      <c r="S93" s="3">
        <v>31656</v>
      </c>
      <c r="T93">
        <v>28062</v>
      </c>
      <c r="U93">
        <v>392883</v>
      </c>
    </row>
    <row r="94" spans="1:21" x14ac:dyDescent="0.15">
      <c r="A94" s="3">
        <v>31747</v>
      </c>
      <c r="B94" s="217">
        <f t="shared" si="0"/>
        <v>11108.185380410907</v>
      </c>
      <c r="C94" s="217">
        <f t="shared" si="1"/>
        <v>391323.99742619594</v>
      </c>
      <c r="D94" s="132"/>
      <c r="E94" s="3">
        <v>31747</v>
      </c>
      <c r="L94" s="3">
        <v>31747</v>
      </c>
      <c r="S94" s="3">
        <v>31747</v>
      </c>
      <c r="T94">
        <v>29045</v>
      </c>
      <c r="U94">
        <v>406003</v>
      </c>
    </row>
    <row r="95" spans="1:21" x14ac:dyDescent="0.15">
      <c r="A95" s="3">
        <v>31837</v>
      </c>
      <c r="B95" s="217">
        <f t="shared" si="0"/>
        <v>11538.056283064785</v>
      </c>
      <c r="C95" s="217">
        <f t="shared" si="1"/>
        <v>396228.0412359818</v>
      </c>
      <c r="D95" s="132"/>
      <c r="E95" s="3">
        <v>31837</v>
      </c>
      <c r="L95" s="3">
        <v>31837</v>
      </c>
      <c r="S95" s="3">
        <v>31837</v>
      </c>
      <c r="T95">
        <v>30169</v>
      </c>
      <c r="U95">
        <v>411091</v>
      </c>
    </row>
    <row r="96" spans="1:21" x14ac:dyDescent="0.15">
      <c r="A96" s="3">
        <v>31929</v>
      </c>
      <c r="B96" s="217">
        <f t="shared" si="0"/>
        <v>12382.117744058653</v>
      </c>
      <c r="C96" s="217">
        <f t="shared" si="1"/>
        <v>407420.21040249779</v>
      </c>
      <c r="D96" s="132"/>
      <c r="E96" s="3">
        <v>31929</v>
      </c>
      <c r="L96" s="3">
        <v>31929</v>
      </c>
      <c r="S96" s="3">
        <v>31929</v>
      </c>
      <c r="T96">
        <v>32376</v>
      </c>
      <c r="U96">
        <v>422703</v>
      </c>
    </row>
    <row r="97" spans="1:21" x14ac:dyDescent="0.15">
      <c r="A97" s="3">
        <v>32021</v>
      </c>
      <c r="B97" s="217">
        <f t="shared" si="0"/>
        <v>14666.858644818671</v>
      </c>
      <c r="C97" s="217">
        <f t="shared" si="1"/>
        <v>418830.20855899248</v>
      </c>
      <c r="D97" s="132"/>
      <c r="E97" s="3">
        <v>32021</v>
      </c>
      <c r="L97" s="3">
        <v>32021</v>
      </c>
      <c r="S97" s="3">
        <v>32021</v>
      </c>
      <c r="T97">
        <v>38350</v>
      </c>
      <c r="U97">
        <v>434541</v>
      </c>
    </row>
    <row r="98" spans="1:21" x14ac:dyDescent="0.15">
      <c r="A98" s="3">
        <v>32112</v>
      </c>
      <c r="B98" s="217">
        <f t="shared" si="0"/>
        <v>16906.088302326189</v>
      </c>
      <c r="C98" s="217">
        <f t="shared" si="1"/>
        <v>431652.2397699951</v>
      </c>
      <c r="D98" s="132"/>
      <c r="E98" s="3">
        <v>32112</v>
      </c>
      <c r="L98" s="3">
        <v>32112</v>
      </c>
      <c r="S98" s="3">
        <v>32112</v>
      </c>
      <c r="T98">
        <v>44205</v>
      </c>
      <c r="U98">
        <v>447844</v>
      </c>
    </row>
    <row r="99" spans="1:21" x14ac:dyDescent="0.15">
      <c r="A99" s="3">
        <v>32203</v>
      </c>
      <c r="B99" s="217">
        <f t="shared" ref="B99:B130" si="2">T99/T100*B100</f>
        <v>17904.276074502897</v>
      </c>
      <c r="C99" s="217">
        <f t="shared" ref="C99:C130" si="3">U99/U100*C100</f>
        <v>442459.83474623895</v>
      </c>
      <c r="D99" s="132"/>
      <c r="E99" s="3">
        <v>32203</v>
      </c>
      <c r="L99" s="3">
        <v>32203</v>
      </c>
      <c r="S99" s="3">
        <v>32203</v>
      </c>
      <c r="T99">
        <v>46815</v>
      </c>
      <c r="U99">
        <v>459057</v>
      </c>
    </row>
    <row r="100" spans="1:21" x14ac:dyDescent="0.15">
      <c r="A100" s="3">
        <v>32295</v>
      </c>
      <c r="B100" s="217">
        <f t="shared" si="2"/>
        <v>19253.933027764047</v>
      </c>
      <c r="C100" s="217">
        <f t="shared" si="3"/>
        <v>455232.70985773305</v>
      </c>
      <c r="D100" s="132"/>
      <c r="E100" s="3">
        <v>32295</v>
      </c>
      <c r="L100" s="3">
        <v>32295</v>
      </c>
      <c r="S100" s="3">
        <v>32295</v>
      </c>
      <c r="T100">
        <v>50344</v>
      </c>
      <c r="U100">
        <v>472309</v>
      </c>
    </row>
    <row r="101" spans="1:21" x14ac:dyDescent="0.15">
      <c r="A101" s="3">
        <v>32387</v>
      </c>
      <c r="B101" s="217">
        <f t="shared" si="2"/>
        <v>21207.474460820991</v>
      </c>
      <c r="C101" s="217">
        <f t="shared" si="3"/>
        <v>468247.51008641592</v>
      </c>
      <c r="D101" s="132"/>
      <c r="E101" s="3">
        <v>32387</v>
      </c>
      <c r="L101" s="3">
        <v>32387</v>
      </c>
      <c r="S101" s="3">
        <v>32387</v>
      </c>
      <c r="T101">
        <v>55452</v>
      </c>
      <c r="U101">
        <v>485812</v>
      </c>
    </row>
    <row r="102" spans="1:21" x14ac:dyDescent="0.15">
      <c r="A102" s="3">
        <v>32478</v>
      </c>
      <c r="B102" s="217">
        <f t="shared" si="2"/>
        <v>26759.463690203851</v>
      </c>
      <c r="C102" s="217">
        <f t="shared" si="3"/>
        <v>482019.89255458215</v>
      </c>
      <c r="D102" s="132"/>
      <c r="E102" s="3">
        <v>32478</v>
      </c>
      <c r="L102" s="3">
        <v>32478</v>
      </c>
      <c r="S102" s="3">
        <v>32478</v>
      </c>
      <c r="T102">
        <v>69969</v>
      </c>
      <c r="U102">
        <v>500101</v>
      </c>
    </row>
    <row r="103" spans="1:21" x14ac:dyDescent="0.15">
      <c r="A103" s="3">
        <v>32568</v>
      </c>
      <c r="B103" s="217">
        <f t="shared" si="2"/>
        <v>29386.495033913354</v>
      </c>
      <c r="C103" s="217">
        <f t="shared" si="3"/>
        <v>505588.79650125932</v>
      </c>
      <c r="D103" s="132"/>
      <c r="E103" s="3">
        <v>32568</v>
      </c>
      <c r="L103" s="3">
        <v>32568</v>
      </c>
      <c r="S103" s="3">
        <v>32568</v>
      </c>
      <c r="T103">
        <v>76838</v>
      </c>
      <c r="U103">
        <v>524554</v>
      </c>
    </row>
    <row r="104" spans="1:21" x14ac:dyDescent="0.15">
      <c r="A104" s="3">
        <v>32660</v>
      </c>
      <c r="B104" s="217">
        <f t="shared" si="2"/>
        <v>33912.760276714631</v>
      </c>
      <c r="C104" s="217">
        <f t="shared" si="3"/>
        <v>520281.65102884884</v>
      </c>
      <c r="D104" s="132"/>
      <c r="E104" s="3">
        <v>32660</v>
      </c>
      <c r="L104" s="3">
        <v>32660</v>
      </c>
      <c r="S104" s="3">
        <v>32660</v>
      </c>
      <c r="T104">
        <v>88673</v>
      </c>
      <c r="U104">
        <v>539798</v>
      </c>
    </row>
    <row r="105" spans="1:21" x14ac:dyDescent="0.15">
      <c r="A105" s="3">
        <v>32752</v>
      </c>
      <c r="B105" s="217">
        <f t="shared" si="2"/>
        <v>36324.473721674905</v>
      </c>
      <c r="C105" s="217">
        <f t="shared" si="3"/>
        <v>546507.87588424841</v>
      </c>
      <c r="D105" s="132"/>
      <c r="E105" s="3">
        <v>32752</v>
      </c>
      <c r="L105" s="3">
        <v>32752</v>
      </c>
      <c r="S105" s="3">
        <v>32752</v>
      </c>
      <c r="T105">
        <v>94979</v>
      </c>
      <c r="U105">
        <v>567008</v>
      </c>
    </row>
    <row r="106" spans="1:21" x14ac:dyDescent="0.15">
      <c r="A106" s="3">
        <v>32843</v>
      </c>
      <c r="B106" s="217">
        <f t="shared" si="2"/>
        <v>43575.676848291907</v>
      </c>
      <c r="C106" s="217">
        <f t="shared" si="3"/>
        <v>579599.56930433051</v>
      </c>
      <c r="D106" s="132"/>
      <c r="E106" s="3">
        <v>32843</v>
      </c>
      <c r="L106" s="3">
        <v>32843</v>
      </c>
      <c r="S106" s="3">
        <v>32843</v>
      </c>
      <c r="T106">
        <v>113939</v>
      </c>
      <c r="U106">
        <v>601341</v>
      </c>
    </row>
    <row r="107" spans="1:21" x14ac:dyDescent="0.15">
      <c r="A107" s="3">
        <v>32933</v>
      </c>
      <c r="B107" s="217">
        <f t="shared" si="2"/>
        <v>47438.013365997875</v>
      </c>
      <c r="C107" s="217">
        <f t="shared" si="3"/>
        <v>604382.91806239332</v>
      </c>
      <c r="D107" s="132"/>
      <c r="E107" s="3">
        <v>32933</v>
      </c>
      <c r="L107" s="3">
        <v>32933</v>
      </c>
      <c r="S107" s="3">
        <v>32933</v>
      </c>
      <c r="T107">
        <v>124038</v>
      </c>
      <c r="U107">
        <v>627054</v>
      </c>
    </row>
    <row r="108" spans="1:21" x14ac:dyDescent="0.15">
      <c r="A108" s="3">
        <v>33025</v>
      </c>
      <c r="B108" s="217">
        <f t="shared" si="2"/>
        <v>49401.880879456643</v>
      </c>
      <c r="C108" s="217">
        <f t="shared" si="3"/>
        <v>611061.40067992592</v>
      </c>
      <c r="D108" s="132"/>
      <c r="E108" s="3">
        <v>33025</v>
      </c>
      <c r="L108" s="3">
        <v>33025</v>
      </c>
      <c r="S108" s="3">
        <v>33025</v>
      </c>
      <c r="T108">
        <v>129173</v>
      </c>
      <c r="U108">
        <v>633983</v>
      </c>
    </row>
    <row r="109" spans="1:21" x14ac:dyDescent="0.15">
      <c r="A109" s="3">
        <v>33117</v>
      </c>
      <c r="B109" s="217">
        <f t="shared" si="2"/>
        <v>49549.888031882845</v>
      </c>
      <c r="C109" s="217">
        <f t="shared" si="3"/>
        <v>618108.07212122786</v>
      </c>
      <c r="D109" s="132"/>
      <c r="E109" s="3">
        <v>33117</v>
      </c>
      <c r="L109" s="3">
        <v>33117</v>
      </c>
      <c r="S109" s="3">
        <v>33117</v>
      </c>
      <c r="T109">
        <v>129560</v>
      </c>
      <c r="U109">
        <v>641294</v>
      </c>
    </row>
    <row r="110" spans="1:21" x14ac:dyDescent="0.15">
      <c r="A110" s="3">
        <v>33208</v>
      </c>
      <c r="B110" s="217">
        <f t="shared" si="2"/>
        <v>49637.850939009528</v>
      </c>
      <c r="C110" s="217">
        <f t="shared" si="3"/>
        <v>622376.94201775722</v>
      </c>
      <c r="D110" s="132"/>
      <c r="E110" s="3">
        <v>33208</v>
      </c>
      <c r="L110" s="3">
        <v>33208</v>
      </c>
      <c r="S110" s="3">
        <v>33208</v>
      </c>
      <c r="T110">
        <v>129790</v>
      </c>
      <c r="U110">
        <v>645723</v>
      </c>
    </row>
    <row r="111" spans="1:21" x14ac:dyDescent="0.15">
      <c r="A111" s="3">
        <v>33298</v>
      </c>
      <c r="B111" s="217">
        <f t="shared" si="2"/>
        <v>49891.031132565462</v>
      </c>
      <c r="C111" s="217">
        <f t="shared" si="3"/>
        <v>626396.17603639071</v>
      </c>
      <c r="D111" s="132"/>
      <c r="E111" s="3">
        <v>33298</v>
      </c>
      <c r="L111" s="3">
        <v>33298</v>
      </c>
      <c r="S111" s="3">
        <v>33298</v>
      </c>
      <c r="T111">
        <v>130452</v>
      </c>
      <c r="U111">
        <v>649893</v>
      </c>
    </row>
    <row r="112" spans="1:21" x14ac:dyDescent="0.15">
      <c r="A112" s="3">
        <v>33390</v>
      </c>
      <c r="B112" s="217">
        <f t="shared" si="2"/>
        <v>50004.618016985572</v>
      </c>
      <c r="C112" s="217">
        <f t="shared" si="3"/>
        <v>629957.58363803348</v>
      </c>
      <c r="D112" s="132"/>
      <c r="E112" s="3">
        <v>33390</v>
      </c>
      <c r="L112" s="3">
        <v>33390</v>
      </c>
      <c r="S112" s="3">
        <v>33390</v>
      </c>
      <c r="T112">
        <v>130749</v>
      </c>
      <c r="U112">
        <v>653588</v>
      </c>
    </row>
    <row r="113" spans="1:21" x14ac:dyDescent="0.15">
      <c r="A113" s="3">
        <v>33482</v>
      </c>
      <c r="B113" s="217">
        <f t="shared" si="2"/>
        <v>50047.069680859749</v>
      </c>
      <c r="C113" s="217">
        <f t="shared" si="3"/>
        <v>631969.12833752704</v>
      </c>
      <c r="D113" s="132"/>
      <c r="E113" s="3">
        <v>33482</v>
      </c>
      <c r="L113" s="3">
        <v>33482</v>
      </c>
      <c r="S113" s="3">
        <v>33482</v>
      </c>
      <c r="T113">
        <v>130860</v>
      </c>
      <c r="U113">
        <v>655675</v>
      </c>
    </row>
    <row r="114" spans="1:21" x14ac:dyDescent="0.15">
      <c r="A114" s="3">
        <v>33573</v>
      </c>
      <c r="B114" s="217">
        <f t="shared" si="2"/>
        <v>50089.903792156227</v>
      </c>
      <c r="C114" s="217">
        <f t="shared" si="3"/>
        <v>634691.99071226071</v>
      </c>
      <c r="D114" s="132"/>
      <c r="E114" s="3">
        <v>33573</v>
      </c>
      <c r="L114" s="3">
        <v>33573</v>
      </c>
      <c r="S114" s="3">
        <v>33573</v>
      </c>
      <c r="T114">
        <v>130972</v>
      </c>
      <c r="U114">
        <v>658500</v>
      </c>
    </row>
    <row r="115" spans="1:21" x14ac:dyDescent="0.15">
      <c r="A115" s="3">
        <v>33664</v>
      </c>
      <c r="B115" s="217">
        <f t="shared" si="2"/>
        <v>50310.575954817512</v>
      </c>
      <c r="C115" s="217">
        <f t="shared" si="3"/>
        <v>636691.96927069337</v>
      </c>
      <c r="D115" s="132"/>
      <c r="E115" s="3">
        <v>33664</v>
      </c>
      <c r="L115" s="3">
        <v>33664</v>
      </c>
      <c r="S115" s="3">
        <v>33664</v>
      </c>
      <c r="T115">
        <v>131549</v>
      </c>
      <c r="U115">
        <v>660575</v>
      </c>
    </row>
    <row r="116" spans="1:21" x14ac:dyDescent="0.15">
      <c r="A116" s="3">
        <v>33756</v>
      </c>
      <c r="B116" s="217">
        <f t="shared" si="2"/>
        <v>50369.090410427867</v>
      </c>
      <c r="C116" s="217">
        <f t="shared" si="3"/>
        <v>637203.7710126345</v>
      </c>
      <c r="D116" s="132"/>
      <c r="E116" s="3">
        <v>33756</v>
      </c>
      <c r="L116" s="3">
        <v>33756</v>
      </c>
      <c r="S116" s="3">
        <v>33756</v>
      </c>
      <c r="T116">
        <v>131702</v>
      </c>
      <c r="U116">
        <v>661106</v>
      </c>
    </row>
    <row r="117" spans="1:21" x14ac:dyDescent="0.15">
      <c r="A117" s="3">
        <v>33848</v>
      </c>
      <c r="B117" s="217">
        <f t="shared" si="2"/>
        <v>50377.886701140538</v>
      </c>
      <c r="C117" s="217">
        <f t="shared" si="3"/>
        <v>638695.80320947978</v>
      </c>
      <c r="D117" s="132"/>
      <c r="E117" s="3">
        <v>33848</v>
      </c>
      <c r="L117" s="3">
        <v>33848</v>
      </c>
      <c r="S117" s="3">
        <v>33848</v>
      </c>
      <c r="T117">
        <v>131725</v>
      </c>
      <c r="U117">
        <v>662654</v>
      </c>
    </row>
    <row r="118" spans="1:21" x14ac:dyDescent="0.15">
      <c r="A118" s="3">
        <v>33939</v>
      </c>
      <c r="B118" s="217">
        <f t="shared" si="2"/>
        <v>50398.156414521902</v>
      </c>
      <c r="C118" s="217">
        <f t="shared" si="3"/>
        <v>639175.79806350358</v>
      </c>
      <c r="D118" s="132"/>
      <c r="E118" s="3">
        <v>33939</v>
      </c>
      <c r="L118" s="3">
        <v>33939</v>
      </c>
      <c r="S118" s="3">
        <v>33939</v>
      </c>
      <c r="T118">
        <v>131778</v>
      </c>
      <c r="U118">
        <v>663152</v>
      </c>
    </row>
    <row r="119" spans="1:21" x14ac:dyDescent="0.15">
      <c r="A119" s="3">
        <v>34029</v>
      </c>
      <c r="B119" s="217">
        <f t="shared" si="2"/>
        <v>50519.009799965519</v>
      </c>
      <c r="C119" s="217">
        <f t="shared" si="3"/>
        <v>640079.884756424</v>
      </c>
      <c r="D119" s="132"/>
      <c r="E119" s="3">
        <v>34029</v>
      </c>
      <c r="L119" s="3">
        <v>34029</v>
      </c>
      <c r="S119" s="3">
        <v>34029</v>
      </c>
      <c r="T119">
        <v>132094</v>
      </c>
      <c r="U119">
        <v>664090</v>
      </c>
    </row>
    <row r="120" spans="1:21" x14ac:dyDescent="0.15">
      <c r="A120" s="3">
        <v>34121</v>
      </c>
      <c r="B120" s="217">
        <f t="shared" si="2"/>
        <v>50686.521770928506</v>
      </c>
      <c r="C120" s="217">
        <f t="shared" si="3"/>
        <v>644377.67000560544</v>
      </c>
      <c r="D120" s="132"/>
      <c r="E120" s="3">
        <v>34121</v>
      </c>
      <c r="L120" s="3">
        <v>34121</v>
      </c>
      <c r="S120" s="3">
        <v>34121</v>
      </c>
      <c r="T120">
        <v>132532</v>
      </c>
      <c r="U120">
        <v>668549</v>
      </c>
    </row>
    <row r="121" spans="1:21" x14ac:dyDescent="0.15">
      <c r="A121" s="3">
        <v>34213</v>
      </c>
      <c r="B121" s="217">
        <f t="shared" si="2"/>
        <v>50754.214964673825</v>
      </c>
      <c r="C121" s="217">
        <f t="shared" si="3"/>
        <v>646916.43796845456</v>
      </c>
      <c r="D121" s="132"/>
      <c r="E121" s="3">
        <v>34213</v>
      </c>
      <c r="L121" s="3">
        <v>34213</v>
      </c>
      <c r="S121" s="3">
        <v>34213</v>
      </c>
      <c r="T121">
        <v>132709</v>
      </c>
      <c r="U121">
        <v>671183</v>
      </c>
    </row>
    <row r="122" spans="1:21" x14ac:dyDescent="0.15">
      <c r="A122" s="3">
        <v>34304</v>
      </c>
      <c r="B122" s="217">
        <f t="shared" si="2"/>
        <v>51185.61565701686</v>
      </c>
      <c r="C122" s="217">
        <f t="shared" si="3"/>
        <v>647105.35160578124</v>
      </c>
      <c r="D122" s="132"/>
      <c r="E122" s="3">
        <v>34304</v>
      </c>
      <c r="L122" s="3">
        <v>34304</v>
      </c>
      <c r="S122" s="3">
        <v>34304</v>
      </c>
      <c r="T122">
        <v>133837</v>
      </c>
      <c r="U122">
        <v>671379</v>
      </c>
    </row>
    <row r="123" spans="1:21" x14ac:dyDescent="0.15">
      <c r="A123" s="3">
        <v>34394</v>
      </c>
      <c r="B123" s="217">
        <f t="shared" si="2"/>
        <v>51201.678448753039</v>
      </c>
      <c r="C123" s="217">
        <f t="shared" si="3"/>
        <v>649164.12471460644</v>
      </c>
      <c r="D123" s="132"/>
      <c r="E123" s="3">
        <v>34394</v>
      </c>
      <c r="L123" s="3">
        <v>34394</v>
      </c>
      <c r="S123" s="3">
        <v>34394</v>
      </c>
      <c r="T123">
        <v>133879</v>
      </c>
      <c r="U123">
        <v>673515</v>
      </c>
    </row>
    <row r="124" spans="1:21" x14ac:dyDescent="0.15">
      <c r="A124" s="3">
        <v>34486</v>
      </c>
      <c r="B124" s="217">
        <f t="shared" si="2"/>
        <v>51656.790881278052</v>
      </c>
      <c r="C124" s="217">
        <f t="shared" si="3"/>
        <v>652222.40518010373</v>
      </c>
      <c r="D124" s="132"/>
      <c r="E124" s="3">
        <v>34486</v>
      </c>
      <c r="L124" s="3">
        <v>34486</v>
      </c>
      <c r="S124" s="3">
        <v>34486</v>
      </c>
      <c r="T124">
        <v>135069</v>
      </c>
      <c r="U124">
        <v>676688</v>
      </c>
    </row>
    <row r="125" spans="1:21" x14ac:dyDescent="0.15">
      <c r="A125" s="3">
        <v>34578</v>
      </c>
      <c r="B125" s="217">
        <f t="shared" si="2"/>
        <v>51666.352066835301</v>
      </c>
      <c r="C125" s="217">
        <f t="shared" si="3"/>
        <v>655119.72351583804</v>
      </c>
      <c r="D125" s="132"/>
      <c r="E125" s="3">
        <v>34578</v>
      </c>
      <c r="L125" s="3">
        <v>34578</v>
      </c>
      <c r="S125" s="3">
        <v>34578</v>
      </c>
      <c r="T125">
        <v>135094</v>
      </c>
      <c r="U125">
        <v>679694</v>
      </c>
    </row>
    <row r="126" spans="1:21" x14ac:dyDescent="0.15">
      <c r="A126" s="3">
        <v>34669</v>
      </c>
      <c r="B126" s="217">
        <f t="shared" si="2"/>
        <v>52516.532686585808</v>
      </c>
      <c r="C126" s="217">
        <f t="shared" si="3"/>
        <v>655576.58608774026</v>
      </c>
      <c r="D126" s="132"/>
      <c r="E126" s="3">
        <v>34669</v>
      </c>
      <c r="L126" s="3">
        <v>34669</v>
      </c>
      <c r="S126" s="3">
        <v>34669</v>
      </c>
      <c r="T126">
        <v>137317</v>
      </c>
      <c r="U126">
        <v>680168</v>
      </c>
    </row>
    <row r="127" spans="1:21" x14ac:dyDescent="0.15">
      <c r="A127" s="3">
        <v>34759</v>
      </c>
      <c r="B127" s="217">
        <f t="shared" si="2"/>
        <v>52789.600146100813</v>
      </c>
      <c r="C127" s="217">
        <f t="shared" si="3"/>
        <v>2341958.5065582031</v>
      </c>
      <c r="D127" s="132"/>
      <c r="E127" s="3">
        <v>34759</v>
      </c>
      <c r="L127" s="3">
        <v>34759</v>
      </c>
      <c r="S127" s="3">
        <v>34759</v>
      </c>
      <c r="T127">
        <v>138031</v>
      </c>
      <c r="U127">
        <v>2429808</v>
      </c>
    </row>
    <row r="128" spans="1:21" x14ac:dyDescent="0.15">
      <c r="A128" s="3">
        <v>34851</v>
      </c>
      <c r="B128" s="217">
        <f t="shared" si="2"/>
        <v>52778.891618276692</v>
      </c>
      <c r="C128" s="217">
        <f t="shared" si="3"/>
        <v>2146632.4078584132</v>
      </c>
      <c r="D128" s="132"/>
      <c r="E128" s="3">
        <v>34851</v>
      </c>
      <c r="L128" s="3">
        <v>34851</v>
      </c>
      <c r="S128" s="3">
        <v>34851</v>
      </c>
      <c r="T128">
        <v>138003</v>
      </c>
      <c r="U128">
        <v>2227155</v>
      </c>
    </row>
    <row r="129" spans="1:21" x14ac:dyDescent="0.15">
      <c r="A129" s="3">
        <v>34943</v>
      </c>
      <c r="B129" s="217">
        <f t="shared" si="2"/>
        <v>53086.379345797788</v>
      </c>
      <c r="C129" s="217">
        <f t="shared" si="3"/>
        <v>2609305.037953516</v>
      </c>
      <c r="D129" s="132"/>
      <c r="E129" s="3">
        <v>34943</v>
      </c>
      <c r="L129" s="3">
        <v>34943</v>
      </c>
      <c r="S129" s="3">
        <v>34943</v>
      </c>
      <c r="T129">
        <v>138807</v>
      </c>
      <c r="U129">
        <v>2707183</v>
      </c>
    </row>
    <row r="130" spans="1:21" x14ac:dyDescent="0.15">
      <c r="A130" s="3">
        <v>35034</v>
      </c>
      <c r="B130" s="217">
        <f t="shared" si="2"/>
        <v>53518.544932985402</v>
      </c>
      <c r="C130" s="217">
        <f t="shared" si="3"/>
        <v>2837973.4297963725</v>
      </c>
      <c r="D130" s="132"/>
      <c r="E130" s="3">
        <v>35034</v>
      </c>
      <c r="L130" s="3">
        <v>35034</v>
      </c>
      <c r="S130" s="3">
        <v>35034</v>
      </c>
      <c r="T130">
        <v>139937</v>
      </c>
      <c r="U130">
        <v>2944429</v>
      </c>
    </row>
    <row r="131" spans="1:21" x14ac:dyDescent="0.15">
      <c r="A131" s="3">
        <v>35125</v>
      </c>
      <c r="B131" s="217">
        <f t="shared" ref="B131:B137" si="4">T131/T132*B132</f>
        <v>296294.25636551913</v>
      </c>
      <c r="C131" s="217">
        <f t="shared" ref="C131:C137" si="5">U131/U132*C132</f>
        <v>2993455.136386741</v>
      </c>
      <c r="D131" s="132"/>
      <c r="E131" s="3">
        <v>35125</v>
      </c>
      <c r="L131" s="3">
        <v>35125</v>
      </c>
      <c r="S131" s="3">
        <v>35125</v>
      </c>
      <c r="T131">
        <v>774732</v>
      </c>
      <c r="U131">
        <v>3105743</v>
      </c>
    </row>
    <row r="132" spans="1:21" x14ac:dyDescent="0.15">
      <c r="A132" s="3">
        <v>35217</v>
      </c>
      <c r="B132" s="217">
        <f t="shared" si="4"/>
        <v>318320.55075746286</v>
      </c>
      <c r="C132" s="217">
        <f t="shared" si="5"/>
        <v>3193062.6349692093</v>
      </c>
      <c r="D132" s="132"/>
      <c r="E132" s="3">
        <v>35217</v>
      </c>
      <c r="L132" s="3">
        <v>35217</v>
      </c>
      <c r="S132" s="3">
        <v>35217</v>
      </c>
      <c r="T132">
        <v>832325</v>
      </c>
      <c r="U132">
        <v>3312838</v>
      </c>
    </row>
    <row r="133" spans="1:21" x14ac:dyDescent="0.15">
      <c r="A133" s="3">
        <v>35309</v>
      </c>
      <c r="B133" s="217">
        <f t="shared" si="4"/>
        <v>302830.66525987629</v>
      </c>
      <c r="C133" s="217">
        <f t="shared" si="5"/>
        <v>3054719.0578957042</v>
      </c>
      <c r="D133" s="132"/>
      <c r="E133" s="3">
        <v>35309</v>
      </c>
      <c r="L133" s="3">
        <v>35309</v>
      </c>
      <c r="S133" s="3">
        <v>35309</v>
      </c>
      <c r="T133">
        <v>791823</v>
      </c>
      <c r="U133">
        <v>3169305</v>
      </c>
    </row>
    <row r="134" spans="1:21" x14ac:dyDescent="0.15">
      <c r="A134" s="3">
        <v>35400</v>
      </c>
      <c r="B134" s="217">
        <f t="shared" si="4"/>
        <v>256660.08265134724</v>
      </c>
      <c r="C134" s="217">
        <f t="shared" si="5"/>
        <v>2839842.3254227815</v>
      </c>
      <c r="D134" s="132"/>
      <c r="E134" s="3">
        <v>35400</v>
      </c>
      <c r="L134" s="3">
        <v>35400</v>
      </c>
      <c r="S134" s="3">
        <v>35400</v>
      </c>
      <c r="T134">
        <v>671099</v>
      </c>
      <c r="U134">
        <v>2946368</v>
      </c>
    </row>
    <row r="135" spans="1:21" x14ac:dyDescent="0.15">
      <c r="A135" s="3">
        <v>35490</v>
      </c>
      <c r="B135" s="217">
        <f t="shared" si="4"/>
        <v>214905.23798057766</v>
      </c>
      <c r="C135" s="217">
        <f t="shared" si="5"/>
        <v>2714427.7663650918</v>
      </c>
      <c r="D135" s="132"/>
      <c r="E135" s="3">
        <v>35490</v>
      </c>
      <c r="L135" s="3">
        <v>35490</v>
      </c>
      <c r="S135" s="3">
        <v>35490</v>
      </c>
      <c r="T135">
        <v>561921</v>
      </c>
      <c r="U135">
        <v>2816249</v>
      </c>
    </row>
    <row r="136" spans="1:21" x14ac:dyDescent="0.15">
      <c r="A136" s="3">
        <v>35582</v>
      </c>
      <c r="B136" s="217">
        <f t="shared" si="4"/>
        <v>256927.79584695018</v>
      </c>
      <c r="C136" s="217">
        <f t="shared" si="5"/>
        <v>3036126.4861404421</v>
      </c>
      <c r="D136" s="132"/>
      <c r="E136" s="3">
        <v>35582</v>
      </c>
      <c r="L136" s="3">
        <v>35582</v>
      </c>
      <c r="S136" s="3">
        <v>35582</v>
      </c>
      <c r="T136">
        <v>671799</v>
      </c>
      <c r="U136">
        <v>3150015</v>
      </c>
    </row>
    <row r="137" spans="1:21" x14ac:dyDescent="0.15">
      <c r="A137" s="3">
        <v>35674</v>
      </c>
      <c r="B137" s="217">
        <f t="shared" si="4"/>
        <v>231252.18815151596</v>
      </c>
      <c r="C137" s="217">
        <f t="shared" si="5"/>
        <v>2694470.3899646541</v>
      </c>
      <c r="D137" s="132"/>
      <c r="E137" s="3">
        <v>35674</v>
      </c>
      <c r="L137" s="3">
        <v>35674</v>
      </c>
      <c r="S137" s="3">
        <v>35674</v>
      </c>
      <c r="T137">
        <v>604664</v>
      </c>
      <c r="U137">
        <v>2795543</v>
      </c>
    </row>
    <row r="138" spans="1:21" x14ac:dyDescent="0.15">
      <c r="A138" s="3">
        <v>35765</v>
      </c>
      <c r="B138" s="139">
        <f t="shared" ref="B138:B166" si="6">N138/N139*B139</f>
        <v>166118.7150035855</v>
      </c>
      <c r="C138" s="139">
        <f t="shared" ref="C138:C166" si="7">P138/P139*C139</f>
        <v>2361113.0000000014</v>
      </c>
      <c r="D138" s="132"/>
      <c r="E138" s="3">
        <v>35765</v>
      </c>
      <c r="F138">
        <v>442208</v>
      </c>
      <c r="G138">
        <v>438637</v>
      </c>
      <c r="H138">
        <v>3172379</v>
      </c>
      <c r="I138">
        <v>2361113</v>
      </c>
      <c r="L138" s="3">
        <v>35765</v>
      </c>
      <c r="M138">
        <v>442208</v>
      </c>
      <c r="N138">
        <v>438637</v>
      </c>
      <c r="O138">
        <v>3172379</v>
      </c>
      <c r="P138">
        <v>2361113</v>
      </c>
      <c r="S138" s="3">
        <v>35765</v>
      </c>
      <c r="T138">
        <v>434357</v>
      </c>
      <c r="U138">
        <v>2449681</v>
      </c>
    </row>
    <row r="139" spans="1:21" x14ac:dyDescent="0.15">
      <c r="A139" s="3">
        <v>35855</v>
      </c>
      <c r="B139" s="139">
        <f t="shared" si="6"/>
        <v>176783.72760675391</v>
      </c>
      <c r="C139" s="139">
        <f t="shared" si="7"/>
        <v>2528500.0000000014</v>
      </c>
      <c r="D139" s="132"/>
      <c r="E139" s="3">
        <v>35855</v>
      </c>
      <c r="F139">
        <v>473812</v>
      </c>
      <c r="G139">
        <v>466798</v>
      </c>
      <c r="H139">
        <v>3385474</v>
      </c>
      <c r="I139">
        <v>2528500</v>
      </c>
      <c r="L139" s="3">
        <v>35855</v>
      </c>
      <c r="M139">
        <v>473812</v>
      </c>
      <c r="N139">
        <v>466798</v>
      </c>
      <c r="O139">
        <v>3385474</v>
      </c>
      <c r="P139">
        <v>2528500</v>
      </c>
      <c r="S139" s="3">
        <v>35855</v>
      </c>
      <c r="T139">
        <v>462328</v>
      </c>
      <c r="U139">
        <v>2616277</v>
      </c>
    </row>
    <row r="140" spans="1:21" x14ac:dyDescent="0.15">
      <c r="A140" s="3">
        <v>35947</v>
      </c>
      <c r="B140" s="139">
        <f t="shared" si="6"/>
        <v>162339.88982854152</v>
      </c>
      <c r="C140" s="139">
        <f t="shared" si="7"/>
        <v>2521885.0000000009</v>
      </c>
      <c r="D140" s="132"/>
      <c r="E140" s="3">
        <v>35947</v>
      </c>
      <c r="F140">
        <v>435325</v>
      </c>
      <c r="G140">
        <v>428659</v>
      </c>
      <c r="H140">
        <v>3367697</v>
      </c>
      <c r="I140">
        <v>2521885</v>
      </c>
      <c r="L140" s="3">
        <v>35947</v>
      </c>
      <c r="M140">
        <v>435325</v>
      </c>
      <c r="N140">
        <v>428659</v>
      </c>
      <c r="O140">
        <v>3367697</v>
      </c>
      <c r="P140">
        <v>2521885</v>
      </c>
      <c r="S140" s="3">
        <v>35947</v>
      </c>
      <c r="T140">
        <v>424389</v>
      </c>
      <c r="U140">
        <v>2603234</v>
      </c>
    </row>
    <row r="141" spans="1:21" x14ac:dyDescent="0.15">
      <c r="A141" s="3">
        <v>36039</v>
      </c>
      <c r="B141" s="139">
        <f t="shared" si="6"/>
        <v>112559.22697437897</v>
      </c>
      <c r="C141" s="139">
        <f t="shared" si="7"/>
        <v>2225287.0000000005</v>
      </c>
      <c r="D141" s="132"/>
      <c r="E141" s="3">
        <v>36039</v>
      </c>
      <c r="F141">
        <v>303028</v>
      </c>
      <c r="G141">
        <v>297213</v>
      </c>
      <c r="H141">
        <v>2950859</v>
      </c>
      <c r="I141">
        <v>2225287</v>
      </c>
      <c r="L141" s="3">
        <v>36039</v>
      </c>
      <c r="M141">
        <v>303028</v>
      </c>
      <c r="N141">
        <v>297213</v>
      </c>
      <c r="O141">
        <v>2950859</v>
      </c>
      <c r="P141">
        <v>2225287</v>
      </c>
      <c r="S141" s="3">
        <v>36039</v>
      </c>
      <c r="T141">
        <v>293228</v>
      </c>
      <c r="U141">
        <v>2310031</v>
      </c>
    </row>
    <row r="142" spans="1:21" x14ac:dyDescent="0.15">
      <c r="A142" s="3">
        <v>36130</v>
      </c>
      <c r="B142" s="139">
        <f t="shared" si="6"/>
        <v>126416.43414564176</v>
      </c>
      <c r="C142" s="139">
        <f t="shared" si="7"/>
        <v>2393725.0000000005</v>
      </c>
      <c r="D142" s="132"/>
      <c r="E142" s="3">
        <v>36130</v>
      </c>
      <c r="F142">
        <v>339467</v>
      </c>
      <c r="G142">
        <v>333803</v>
      </c>
      <c r="H142">
        <v>3139622</v>
      </c>
      <c r="I142">
        <v>2393725</v>
      </c>
      <c r="L142" s="3">
        <v>36130</v>
      </c>
      <c r="M142">
        <v>339467</v>
      </c>
      <c r="N142">
        <v>333803</v>
      </c>
      <c r="O142">
        <v>3139622</v>
      </c>
      <c r="P142">
        <v>2393725</v>
      </c>
      <c r="S142" s="3">
        <v>36130</v>
      </c>
      <c r="T142">
        <v>329795</v>
      </c>
      <c r="U142">
        <v>2490651</v>
      </c>
    </row>
    <row r="143" spans="1:21" x14ac:dyDescent="0.15">
      <c r="A143" s="3">
        <v>36220</v>
      </c>
      <c r="B143" s="139">
        <f t="shared" si="6"/>
        <v>169447.62593650163</v>
      </c>
      <c r="C143" s="139">
        <f t="shared" si="7"/>
        <v>2799262.0000000009</v>
      </c>
      <c r="D143" s="132"/>
      <c r="E143" s="3">
        <v>36220</v>
      </c>
      <c r="F143">
        <v>514949</v>
      </c>
      <c r="G143">
        <v>447427</v>
      </c>
      <c r="H143">
        <v>3614039</v>
      </c>
      <c r="I143">
        <v>2799262</v>
      </c>
      <c r="L143" s="3">
        <v>36220</v>
      </c>
      <c r="M143">
        <v>514949</v>
      </c>
      <c r="N143">
        <v>447427</v>
      </c>
      <c r="O143">
        <v>3614039</v>
      </c>
      <c r="P143">
        <v>2799262</v>
      </c>
      <c r="S143" s="3">
        <v>36220</v>
      </c>
      <c r="T143">
        <v>442751</v>
      </c>
      <c r="U143">
        <v>2894556</v>
      </c>
    </row>
    <row r="144" spans="1:21" x14ac:dyDescent="0.15">
      <c r="A144" s="3">
        <v>36312</v>
      </c>
      <c r="B144" s="139">
        <f t="shared" si="6"/>
        <v>169077.24198969937</v>
      </c>
      <c r="C144" s="139">
        <f t="shared" si="7"/>
        <v>3257746.0000000009</v>
      </c>
      <c r="D144" s="132"/>
      <c r="E144" s="3">
        <v>36312</v>
      </c>
      <c r="F144">
        <v>513999</v>
      </c>
      <c r="G144">
        <v>446449</v>
      </c>
      <c r="H144">
        <v>4212921</v>
      </c>
      <c r="I144">
        <v>3257746</v>
      </c>
      <c r="L144" s="3">
        <v>36312</v>
      </c>
      <c r="M144">
        <v>513999</v>
      </c>
      <c r="N144">
        <v>446449</v>
      </c>
      <c r="O144">
        <v>4212921</v>
      </c>
      <c r="P144">
        <v>3257746</v>
      </c>
      <c r="S144" s="3">
        <v>36312</v>
      </c>
    </row>
    <row r="145" spans="1:19" x14ac:dyDescent="0.15">
      <c r="A145" s="3">
        <v>36404</v>
      </c>
      <c r="B145" s="139">
        <f t="shared" si="6"/>
        <v>200985.93262142243</v>
      </c>
      <c r="C145" s="139">
        <f t="shared" si="7"/>
        <v>3484234.0000000009</v>
      </c>
      <c r="D145" s="132"/>
      <c r="E145" s="3">
        <v>36404</v>
      </c>
      <c r="F145">
        <v>600256</v>
      </c>
      <c r="G145">
        <v>530704</v>
      </c>
      <c r="H145">
        <v>4510183</v>
      </c>
      <c r="I145">
        <v>3484234</v>
      </c>
      <c r="L145" s="3">
        <v>36404</v>
      </c>
      <c r="M145">
        <v>600256</v>
      </c>
      <c r="N145">
        <v>530704</v>
      </c>
      <c r="O145">
        <v>4510183</v>
      </c>
      <c r="P145">
        <v>3484234</v>
      </c>
      <c r="S145" s="3">
        <v>36404</v>
      </c>
    </row>
    <row r="146" spans="1:19" x14ac:dyDescent="0.15">
      <c r="A146" s="3">
        <v>36495</v>
      </c>
      <c r="B146" s="139">
        <f t="shared" si="6"/>
        <v>170570.89667905332</v>
      </c>
      <c r="C146" s="139">
        <f t="shared" si="7"/>
        <v>4236337.0000000009</v>
      </c>
      <c r="D146" s="132"/>
      <c r="E146" s="3">
        <v>36495</v>
      </c>
      <c r="F146">
        <v>520416</v>
      </c>
      <c r="G146">
        <v>450393</v>
      </c>
      <c r="H146">
        <v>5461807</v>
      </c>
      <c r="I146">
        <v>4236337</v>
      </c>
      <c r="L146" s="3">
        <v>36495</v>
      </c>
      <c r="M146">
        <v>520416</v>
      </c>
      <c r="N146">
        <v>450393</v>
      </c>
      <c r="O146">
        <v>5461807</v>
      </c>
      <c r="P146">
        <v>4236337</v>
      </c>
      <c r="S146" s="3">
        <v>36495</v>
      </c>
    </row>
    <row r="147" spans="1:19" x14ac:dyDescent="0.15">
      <c r="A147" s="3">
        <v>36586</v>
      </c>
      <c r="B147" s="139">
        <f t="shared" si="6"/>
        <v>168827.28963296165</v>
      </c>
      <c r="C147" s="139">
        <f t="shared" si="7"/>
        <v>4233363.0000000009</v>
      </c>
      <c r="D147" s="132"/>
      <c r="E147" s="3">
        <v>36586</v>
      </c>
      <c r="F147">
        <v>516635</v>
      </c>
      <c r="G147">
        <v>445789</v>
      </c>
      <c r="H147">
        <v>5404303</v>
      </c>
      <c r="I147">
        <v>4233363</v>
      </c>
      <c r="L147" s="3">
        <v>36586</v>
      </c>
      <c r="M147">
        <v>516635</v>
      </c>
      <c r="N147">
        <v>445789</v>
      </c>
      <c r="O147">
        <v>5404303</v>
      </c>
      <c r="P147">
        <v>4233363</v>
      </c>
      <c r="S147" s="3">
        <v>36586</v>
      </c>
    </row>
    <row r="148" spans="1:19" x14ac:dyDescent="0.15">
      <c r="A148" s="3">
        <v>36678</v>
      </c>
      <c r="B148" s="139">
        <f t="shared" si="6"/>
        <v>153384.02114349036</v>
      </c>
      <c r="C148" s="139">
        <f t="shared" si="7"/>
        <v>3959774.0000000005</v>
      </c>
      <c r="D148" s="132"/>
      <c r="E148" s="3">
        <v>36678</v>
      </c>
      <c r="F148">
        <v>475690</v>
      </c>
      <c r="G148">
        <v>405011</v>
      </c>
      <c r="H148">
        <v>5114045</v>
      </c>
      <c r="I148">
        <v>3959774</v>
      </c>
      <c r="L148" s="3">
        <v>36678</v>
      </c>
      <c r="M148">
        <v>475690</v>
      </c>
      <c r="N148">
        <v>405011</v>
      </c>
      <c r="O148">
        <v>5114045</v>
      </c>
      <c r="P148">
        <v>3959774</v>
      </c>
      <c r="S148" s="3">
        <v>36678</v>
      </c>
    </row>
    <row r="149" spans="1:19" x14ac:dyDescent="0.15">
      <c r="A149" s="3">
        <v>36770</v>
      </c>
      <c r="B149" s="139">
        <f t="shared" si="6"/>
        <v>159431.35331377524</v>
      </c>
      <c r="C149" s="139">
        <f t="shared" si="7"/>
        <v>3639159</v>
      </c>
      <c r="D149" s="132"/>
      <c r="E149" s="3">
        <v>36770</v>
      </c>
      <c r="F149">
        <v>574356</v>
      </c>
      <c r="G149">
        <v>420979</v>
      </c>
      <c r="H149">
        <v>4766668</v>
      </c>
      <c r="I149">
        <v>3639159</v>
      </c>
      <c r="L149" s="3">
        <v>36770</v>
      </c>
      <c r="M149">
        <v>574356</v>
      </c>
      <c r="N149">
        <v>420979</v>
      </c>
      <c r="O149">
        <v>4766668</v>
      </c>
      <c r="P149">
        <v>3639159</v>
      </c>
      <c r="S149" s="3">
        <v>36770</v>
      </c>
    </row>
    <row r="150" spans="1:19" x14ac:dyDescent="0.15">
      <c r="A150" s="3">
        <v>36861</v>
      </c>
      <c r="B150" s="139">
        <f t="shared" si="6"/>
        <v>140219.48497294469</v>
      </c>
      <c r="C150" s="139">
        <f t="shared" si="7"/>
        <v>3181536</v>
      </c>
      <c r="D150" s="132"/>
      <c r="E150" s="3">
        <v>36861</v>
      </c>
      <c r="F150">
        <v>509200</v>
      </c>
      <c r="G150">
        <v>370250</v>
      </c>
      <c r="H150">
        <v>4285437</v>
      </c>
      <c r="I150">
        <v>3181536</v>
      </c>
      <c r="L150" s="3">
        <v>36861</v>
      </c>
      <c r="M150">
        <v>509200</v>
      </c>
      <c r="N150">
        <v>370250</v>
      </c>
      <c r="O150">
        <v>4285437</v>
      </c>
      <c r="P150">
        <v>3181536</v>
      </c>
      <c r="S150" s="3">
        <v>36861</v>
      </c>
    </row>
    <row r="151" spans="1:19" x14ac:dyDescent="0.15">
      <c r="A151" s="3">
        <v>36951</v>
      </c>
      <c r="B151" s="139">
        <f t="shared" si="6"/>
        <v>87824.926412412751</v>
      </c>
      <c r="C151" s="139">
        <f t="shared" si="7"/>
        <v>3118521</v>
      </c>
      <c r="D151" s="132"/>
      <c r="E151" s="3">
        <v>36951</v>
      </c>
      <c r="F151">
        <v>370847</v>
      </c>
      <c r="G151">
        <v>231902</v>
      </c>
      <c r="H151">
        <v>4098419</v>
      </c>
      <c r="I151">
        <v>3118521</v>
      </c>
      <c r="L151" s="3">
        <v>36951</v>
      </c>
      <c r="M151">
        <v>370847</v>
      </c>
      <c r="N151">
        <v>231902</v>
      </c>
      <c r="O151">
        <v>4098419</v>
      </c>
      <c r="P151">
        <v>3118521</v>
      </c>
      <c r="S151" s="3">
        <v>36951</v>
      </c>
    </row>
    <row r="152" spans="1:19" x14ac:dyDescent="0.15">
      <c r="A152" s="3">
        <v>37043</v>
      </c>
      <c r="B152" s="139">
        <f t="shared" si="6"/>
        <v>129478.35051567892</v>
      </c>
      <c r="C152" s="139">
        <f t="shared" si="7"/>
        <v>3219051</v>
      </c>
      <c r="D152" s="132"/>
      <c r="E152" s="3">
        <v>37043</v>
      </c>
      <c r="F152">
        <v>564080</v>
      </c>
      <c r="G152">
        <v>341888</v>
      </c>
      <c r="H152">
        <v>4233709</v>
      </c>
      <c r="I152">
        <v>3219051</v>
      </c>
      <c r="L152" s="3">
        <v>37043</v>
      </c>
      <c r="M152">
        <v>564080</v>
      </c>
      <c r="N152">
        <v>341888</v>
      </c>
      <c r="O152">
        <v>4233709</v>
      </c>
      <c r="P152">
        <v>3219051</v>
      </c>
      <c r="S152" s="3">
        <v>37043</v>
      </c>
    </row>
    <row r="153" spans="1:19" x14ac:dyDescent="0.15">
      <c r="A153" s="3">
        <v>37135</v>
      </c>
      <c r="B153" s="139">
        <f t="shared" si="6"/>
        <v>111690.45317686936</v>
      </c>
      <c r="C153" s="139">
        <f t="shared" si="7"/>
        <v>2516457</v>
      </c>
      <c r="D153" s="132"/>
      <c r="E153" s="3">
        <v>37135</v>
      </c>
      <c r="F153">
        <v>496209</v>
      </c>
      <c r="G153">
        <v>294919</v>
      </c>
      <c r="H153">
        <v>3129043</v>
      </c>
      <c r="I153">
        <v>2516457</v>
      </c>
      <c r="L153" s="3">
        <v>37135</v>
      </c>
      <c r="M153">
        <v>496209</v>
      </c>
      <c r="N153">
        <v>294919</v>
      </c>
      <c r="O153">
        <v>3129043</v>
      </c>
      <c r="P153">
        <v>2516457</v>
      </c>
      <c r="S153" s="3">
        <v>37135</v>
      </c>
    </row>
    <row r="154" spans="1:19" x14ac:dyDescent="0.15">
      <c r="A154" s="3">
        <v>37226</v>
      </c>
      <c r="B154" s="139">
        <f t="shared" si="6"/>
        <v>89189.817766477558</v>
      </c>
      <c r="C154" s="139">
        <f t="shared" si="7"/>
        <v>2640914</v>
      </c>
      <c r="D154" s="132"/>
      <c r="E154" s="3">
        <v>37226</v>
      </c>
      <c r="F154">
        <v>406340</v>
      </c>
      <c r="G154">
        <v>235506</v>
      </c>
      <c r="H154">
        <v>3263852</v>
      </c>
      <c r="I154">
        <v>2640914</v>
      </c>
      <c r="L154" s="3">
        <v>37226</v>
      </c>
      <c r="M154">
        <v>406340</v>
      </c>
      <c r="N154">
        <v>235506</v>
      </c>
      <c r="O154">
        <v>3263852</v>
      </c>
      <c r="P154">
        <v>2640914</v>
      </c>
      <c r="S154" s="3">
        <v>37226</v>
      </c>
    </row>
    <row r="155" spans="1:19" x14ac:dyDescent="0.15">
      <c r="A155" s="3">
        <v>37316</v>
      </c>
      <c r="B155" s="139">
        <f t="shared" si="6"/>
        <v>88062.759867005632</v>
      </c>
      <c r="C155" s="139">
        <f t="shared" si="7"/>
        <v>2757835</v>
      </c>
      <c r="D155" s="132"/>
      <c r="E155" s="3">
        <v>37316</v>
      </c>
      <c r="F155">
        <v>405794</v>
      </c>
      <c r="G155">
        <v>232530</v>
      </c>
      <c r="H155">
        <v>3423537</v>
      </c>
      <c r="I155">
        <v>2757835</v>
      </c>
      <c r="L155" s="3">
        <v>37316</v>
      </c>
      <c r="M155">
        <v>405794</v>
      </c>
      <c r="N155">
        <v>232530</v>
      </c>
      <c r="O155">
        <v>3423537</v>
      </c>
      <c r="P155">
        <v>2757835</v>
      </c>
      <c r="S155" s="3">
        <v>37316</v>
      </c>
    </row>
    <row r="156" spans="1:19" x14ac:dyDescent="0.15">
      <c r="A156" s="3">
        <v>37408</v>
      </c>
      <c r="B156" s="139">
        <f t="shared" si="6"/>
        <v>87784.025117673867</v>
      </c>
      <c r="C156" s="139">
        <f t="shared" si="7"/>
        <v>2666037</v>
      </c>
      <c r="D156" s="132"/>
      <c r="E156" s="3">
        <v>37408</v>
      </c>
      <c r="F156">
        <v>403223</v>
      </c>
      <c r="G156">
        <v>231794</v>
      </c>
      <c r="H156">
        <v>3351606</v>
      </c>
      <c r="I156">
        <v>2666037</v>
      </c>
      <c r="L156" s="3">
        <v>37408</v>
      </c>
      <c r="M156">
        <v>403223</v>
      </c>
      <c r="N156">
        <v>231794</v>
      </c>
      <c r="O156">
        <v>3351606</v>
      </c>
      <c r="P156">
        <v>2666037</v>
      </c>
      <c r="S156" s="3">
        <v>37408</v>
      </c>
    </row>
    <row r="157" spans="1:19" x14ac:dyDescent="0.15">
      <c r="A157" s="3">
        <v>37500</v>
      </c>
      <c r="B157" s="139">
        <f t="shared" si="6"/>
        <v>95246.239113371106</v>
      </c>
      <c r="C157" s="139">
        <f t="shared" si="7"/>
        <v>2344032</v>
      </c>
      <c r="D157" s="132"/>
      <c r="E157" s="3">
        <v>37500</v>
      </c>
      <c r="F157">
        <v>432435</v>
      </c>
      <c r="G157">
        <v>251498</v>
      </c>
      <c r="H157">
        <v>3087961</v>
      </c>
      <c r="I157">
        <v>2344032</v>
      </c>
      <c r="L157" s="3">
        <v>37500</v>
      </c>
      <c r="M157">
        <v>432435</v>
      </c>
      <c r="N157">
        <v>251498</v>
      </c>
      <c r="O157">
        <v>3087961</v>
      </c>
      <c r="P157">
        <v>2344032</v>
      </c>
      <c r="S157" s="3">
        <v>37500</v>
      </c>
    </row>
    <row r="158" spans="1:19" x14ac:dyDescent="0.15">
      <c r="A158" s="3">
        <v>37591</v>
      </c>
      <c r="B158" s="139">
        <f t="shared" si="6"/>
        <v>69492.435908468586</v>
      </c>
      <c r="C158" s="139">
        <f t="shared" si="7"/>
        <v>2215354</v>
      </c>
      <c r="D158" s="132"/>
      <c r="E158" s="3">
        <v>37591</v>
      </c>
      <c r="F158">
        <v>352688</v>
      </c>
      <c r="G158">
        <v>183495</v>
      </c>
      <c r="H158">
        <v>3003589</v>
      </c>
      <c r="I158">
        <v>2215354</v>
      </c>
      <c r="L158" s="3">
        <v>37591</v>
      </c>
      <c r="M158">
        <v>352688</v>
      </c>
      <c r="N158">
        <v>183495</v>
      </c>
      <c r="O158">
        <v>3003589</v>
      </c>
      <c r="P158">
        <v>2215354</v>
      </c>
      <c r="S158" s="3">
        <v>37591</v>
      </c>
    </row>
    <row r="159" spans="1:19" x14ac:dyDescent="0.15">
      <c r="A159" s="3">
        <v>37681</v>
      </c>
      <c r="B159" s="139">
        <f t="shared" si="6"/>
        <v>61751.865879131612</v>
      </c>
      <c r="C159" s="139">
        <f t="shared" si="7"/>
        <v>2104988</v>
      </c>
      <c r="D159" s="132"/>
      <c r="E159" s="3">
        <v>37681</v>
      </c>
      <c r="F159">
        <v>317806</v>
      </c>
      <c r="G159">
        <v>163056</v>
      </c>
      <c r="H159">
        <v>2879122</v>
      </c>
      <c r="I159">
        <v>2104988</v>
      </c>
      <c r="L159" s="3">
        <v>37681</v>
      </c>
      <c r="M159">
        <v>317806</v>
      </c>
      <c r="N159">
        <v>163056</v>
      </c>
      <c r="O159">
        <v>2879122</v>
      </c>
      <c r="P159">
        <v>2104988</v>
      </c>
      <c r="S159" s="3">
        <v>37681</v>
      </c>
    </row>
    <row r="160" spans="1:19" x14ac:dyDescent="0.15">
      <c r="A160" s="3">
        <v>37773</v>
      </c>
      <c r="B160" s="139">
        <f t="shared" si="6"/>
        <v>72297.583039311547</v>
      </c>
      <c r="C160" s="139">
        <f t="shared" si="7"/>
        <v>2413753</v>
      </c>
      <c r="D160" s="132"/>
      <c r="E160" s="3">
        <v>37773</v>
      </c>
      <c r="F160">
        <v>376477</v>
      </c>
      <c r="G160">
        <v>190902</v>
      </c>
      <c r="H160">
        <v>3406980</v>
      </c>
      <c r="I160">
        <v>2413753</v>
      </c>
      <c r="L160" s="3">
        <v>37773</v>
      </c>
      <c r="M160">
        <v>376477</v>
      </c>
      <c r="N160">
        <v>190902</v>
      </c>
      <c r="O160">
        <v>3406980</v>
      </c>
      <c r="P160">
        <v>2413753</v>
      </c>
      <c r="S160" s="3">
        <v>37773</v>
      </c>
    </row>
    <row r="161" spans="1:19" x14ac:dyDescent="0.15">
      <c r="A161" s="3">
        <v>37865</v>
      </c>
      <c r="B161" s="139">
        <f t="shared" si="6"/>
        <v>97545.800795358227</v>
      </c>
      <c r="C161" s="139">
        <f t="shared" si="7"/>
        <v>2697170</v>
      </c>
      <c r="D161" s="132"/>
      <c r="E161" s="3">
        <v>37865</v>
      </c>
      <c r="F161">
        <v>505317</v>
      </c>
      <c r="G161">
        <v>257570</v>
      </c>
      <c r="H161">
        <v>3909340</v>
      </c>
      <c r="I161">
        <v>2697170</v>
      </c>
      <c r="L161" s="3">
        <v>37865</v>
      </c>
      <c r="M161">
        <v>505317</v>
      </c>
      <c r="N161">
        <v>257570</v>
      </c>
      <c r="O161">
        <v>3909340</v>
      </c>
      <c r="P161">
        <v>2697170</v>
      </c>
      <c r="S161" s="3">
        <v>37865</v>
      </c>
    </row>
    <row r="162" spans="1:19" x14ac:dyDescent="0.15">
      <c r="A162" s="3">
        <v>37956</v>
      </c>
      <c r="B162" s="139">
        <f t="shared" si="6"/>
        <v>108127.4959462807</v>
      </c>
      <c r="C162" s="139">
        <f t="shared" si="7"/>
        <v>2757711</v>
      </c>
      <c r="D162" s="132"/>
      <c r="E162" s="3">
        <v>37956</v>
      </c>
      <c r="F162">
        <v>567508</v>
      </c>
      <c r="G162">
        <v>285511</v>
      </c>
      <c r="H162">
        <v>4022277</v>
      </c>
      <c r="I162">
        <v>2757711</v>
      </c>
      <c r="L162" s="3">
        <v>37956</v>
      </c>
      <c r="M162">
        <v>567508</v>
      </c>
      <c r="N162">
        <v>285511</v>
      </c>
      <c r="O162">
        <v>4022277</v>
      </c>
      <c r="P162">
        <v>2757711</v>
      </c>
      <c r="S162" s="3">
        <v>37956</v>
      </c>
    </row>
    <row r="163" spans="1:19" x14ac:dyDescent="0.15">
      <c r="A163" s="3">
        <v>38047</v>
      </c>
      <c r="B163" s="139">
        <f t="shared" si="6"/>
        <v>135412.0679783558</v>
      </c>
      <c r="C163" s="139">
        <f t="shared" si="7"/>
        <v>3132880</v>
      </c>
      <c r="D163" s="132"/>
      <c r="E163" s="3">
        <v>38047</v>
      </c>
      <c r="F163">
        <v>691720</v>
      </c>
      <c r="G163">
        <v>357556</v>
      </c>
      <c r="H163">
        <v>4609266</v>
      </c>
      <c r="I163">
        <v>3132880</v>
      </c>
      <c r="L163" s="3">
        <v>38047</v>
      </c>
      <c r="M163">
        <v>691720</v>
      </c>
      <c r="N163">
        <v>357556</v>
      </c>
      <c r="O163">
        <v>4609266</v>
      </c>
      <c r="P163">
        <v>3132880</v>
      </c>
      <c r="S163" s="3">
        <v>38047</v>
      </c>
    </row>
    <row r="164" spans="1:19" x14ac:dyDescent="0.15">
      <c r="A164" s="3">
        <v>38139</v>
      </c>
      <c r="B164" s="139">
        <f t="shared" si="6"/>
        <v>137786.61536736423</v>
      </c>
      <c r="C164" s="139">
        <f t="shared" si="7"/>
        <v>3246807</v>
      </c>
      <c r="D164" s="132"/>
      <c r="E164" s="3">
        <v>38139</v>
      </c>
      <c r="F164">
        <v>696426</v>
      </c>
      <c r="G164">
        <v>363826</v>
      </c>
      <c r="H164">
        <v>4731066</v>
      </c>
      <c r="I164">
        <v>3246807</v>
      </c>
      <c r="L164" s="3">
        <v>38139</v>
      </c>
      <c r="M164">
        <v>696426</v>
      </c>
      <c r="N164">
        <v>363826</v>
      </c>
      <c r="O164">
        <v>4731066</v>
      </c>
      <c r="P164">
        <v>3246807</v>
      </c>
      <c r="S164" s="3">
        <v>38139</v>
      </c>
    </row>
    <row r="165" spans="1:19" x14ac:dyDescent="0.15">
      <c r="A165" s="3">
        <v>38231</v>
      </c>
      <c r="B165" s="139">
        <f t="shared" si="6"/>
        <v>122728.12202099223</v>
      </c>
      <c r="C165" s="139">
        <f t="shared" si="7"/>
        <v>3019469</v>
      </c>
      <c r="D165" s="132"/>
      <c r="E165" s="3">
        <v>38231</v>
      </c>
      <c r="F165">
        <v>627706</v>
      </c>
      <c r="G165">
        <v>324064</v>
      </c>
      <c r="H165">
        <v>4452432</v>
      </c>
      <c r="I165">
        <v>3019469</v>
      </c>
      <c r="L165" s="3">
        <v>38231</v>
      </c>
      <c r="M165">
        <v>627706</v>
      </c>
      <c r="N165">
        <v>324064</v>
      </c>
      <c r="O165">
        <v>4452432</v>
      </c>
      <c r="P165">
        <v>3019469</v>
      </c>
      <c r="S165" s="3">
        <v>38231</v>
      </c>
    </row>
    <row r="166" spans="1:19" ht="14.25" thickBot="1" x14ac:dyDescent="0.2">
      <c r="A166" s="3">
        <v>38322</v>
      </c>
      <c r="B166" s="139">
        <f t="shared" si="6"/>
        <v>144878.82413195123</v>
      </c>
      <c r="C166" s="139">
        <f t="shared" si="7"/>
        <v>3136224</v>
      </c>
      <c r="D166" s="132"/>
      <c r="E166" s="3">
        <v>38322</v>
      </c>
      <c r="F166">
        <v>729935</v>
      </c>
      <c r="G166">
        <v>382553</v>
      </c>
      <c r="H166">
        <v>4599860</v>
      </c>
      <c r="I166">
        <v>3136224</v>
      </c>
      <c r="L166" s="3">
        <v>38322</v>
      </c>
      <c r="M166">
        <v>729935</v>
      </c>
      <c r="N166">
        <v>382553</v>
      </c>
      <c r="O166">
        <v>4599860</v>
      </c>
      <c r="P166">
        <v>3136224</v>
      </c>
      <c r="S166" s="3">
        <v>38322</v>
      </c>
    </row>
    <row r="167" spans="1:19" ht="14.25" thickTop="1" x14ac:dyDescent="0.15">
      <c r="A167" s="3">
        <v>38412</v>
      </c>
      <c r="B167" s="121">
        <f t="shared" ref="B167:B198" si="8">G167</f>
        <v>145228</v>
      </c>
      <c r="C167" s="121">
        <f t="shared" ref="C167:C177" si="9">I167</f>
        <v>3251265</v>
      </c>
      <c r="D167" s="132"/>
      <c r="E167" s="215">
        <v>38412</v>
      </c>
      <c r="F167" s="216">
        <v>394870</v>
      </c>
      <c r="G167" s="216">
        <v>145228</v>
      </c>
      <c r="H167" s="216">
        <v>4870673</v>
      </c>
      <c r="I167" s="216">
        <v>3251265</v>
      </c>
      <c r="L167" s="3">
        <v>38412</v>
      </c>
      <c r="M167">
        <v>718937</v>
      </c>
      <c r="N167">
        <v>383475</v>
      </c>
      <c r="O167">
        <v>4903337</v>
      </c>
      <c r="P167">
        <v>3251265</v>
      </c>
    </row>
    <row r="168" spans="1:19" x14ac:dyDescent="0.15">
      <c r="A168" s="3">
        <v>38504</v>
      </c>
      <c r="B168" s="121">
        <f t="shared" si="8"/>
        <v>137815</v>
      </c>
      <c r="C168" s="121">
        <f t="shared" si="9"/>
        <v>3259301</v>
      </c>
      <c r="D168" s="132"/>
      <c r="E168" s="3">
        <v>38504</v>
      </c>
      <c r="F168">
        <v>397034</v>
      </c>
      <c r="G168">
        <v>137815</v>
      </c>
      <c r="H168">
        <v>4872436</v>
      </c>
      <c r="I168">
        <v>3259301</v>
      </c>
      <c r="L168" s="3">
        <v>38504</v>
      </c>
      <c r="M168">
        <v>730686</v>
      </c>
      <c r="N168">
        <v>385647</v>
      </c>
      <c r="O168">
        <v>4904962</v>
      </c>
      <c r="P168">
        <v>3259301</v>
      </c>
    </row>
    <row r="169" spans="1:19" x14ac:dyDescent="0.15">
      <c r="A169" s="3">
        <v>38596</v>
      </c>
      <c r="B169" s="121">
        <f t="shared" si="8"/>
        <v>168653</v>
      </c>
      <c r="C169" s="121">
        <f t="shared" si="9"/>
        <v>3779986</v>
      </c>
      <c r="D169" s="132"/>
      <c r="E169" s="3">
        <v>38596</v>
      </c>
      <c r="F169">
        <v>500722</v>
      </c>
      <c r="G169">
        <v>168653</v>
      </c>
      <c r="H169">
        <v>5693241</v>
      </c>
      <c r="I169">
        <v>3779986</v>
      </c>
      <c r="L169" s="3">
        <v>38596</v>
      </c>
      <c r="M169">
        <v>900716</v>
      </c>
      <c r="N169">
        <v>488991</v>
      </c>
      <c r="O169">
        <v>5732262</v>
      </c>
      <c r="P169">
        <v>3779986</v>
      </c>
    </row>
    <row r="170" spans="1:19" x14ac:dyDescent="0.15">
      <c r="A170" s="3">
        <v>38687</v>
      </c>
      <c r="B170" s="121">
        <f t="shared" si="8"/>
        <v>194265</v>
      </c>
      <c r="C170" s="121">
        <f t="shared" si="9"/>
        <v>4575631</v>
      </c>
      <c r="D170" s="132"/>
      <c r="E170" s="3">
        <v>38687</v>
      </c>
      <c r="F170">
        <v>652101</v>
      </c>
      <c r="G170">
        <v>194265</v>
      </c>
      <c r="H170">
        <v>7254171</v>
      </c>
      <c r="I170">
        <v>4575631</v>
      </c>
      <c r="L170" s="3">
        <v>38687</v>
      </c>
      <c r="M170">
        <v>1169163</v>
      </c>
      <c r="N170">
        <v>640143</v>
      </c>
      <c r="O170">
        <v>7289354</v>
      </c>
      <c r="P170">
        <v>4575631</v>
      </c>
    </row>
    <row r="171" spans="1:19" x14ac:dyDescent="0.15">
      <c r="A171" s="3">
        <v>38777</v>
      </c>
      <c r="B171" s="121">
        <f t="shared" si="8"/>
        <v>201561</v>
      </c>
      <c r="C171" s="121">
        <f t="shared" si="9"/>
        <v>4726913</v>
      </c>
      <c r="D171" s="132"/>
      <c r="E171" s="3">
        <v>38777</v>
      </c>
      <c r="F171">
        <v>686627</v>
      </c>
      <c r="G171">
        <v>201561</v>
      </c>
      <c r="H171">
        <v>7427858</v>
      </c>
      <c r="I171">
        <v>4726913</v>
      </c>
      <c r="L171" s="3">
        <v>38777</v>
      </c>
      <c r="M171">
        <v>1227990</v>
      </c>
      <c r="N171">
        <v>674905</v>
      </c>
      <c r="O171">
        <v>7461661</v>
      </c>
      <c r="P171">
        <v>4726913</v>
      </c>
    </row>
    <row r="172" spans="1:19" x14ac:dyDescent="0.15">
      <c r="A172" s="3">
        <v>38869</v>
      </c>
      <c r="B172" s="121">
        <f t="shared" si="8"/>
        <v>179985</v>
      </c>
      <c r="C172" s="121">
        <f t="shared" si="9"/>
        <v>4352075</v>
      </c>
      <c r="D172" s="132"/>
      <c r="E172" s="3">
        <v>38869</v>
      </c>
      <c r="F172">
        <v>636165</v>
      </c>
      <c r="G172">
        <v>179985</v>
      </c>
      <c r="H172">
        <v>6841212</v>
      </c>
      <c r="I172">
        <v>4352075</v>
      </c>
      <c r="L172" s="3">
        <v>38869</v>
      </c>
      <c r="M172">
        <v>1142068</v>
      </c>
      <c r="N172">
        <v>624949</v>
      </c>
      <c r="O172">
        <v>6872253</v>
      </c>
      <c r="P172">
        <v>4352075</v>
      </c>
    </row>
    <row r="173" spans="1:19" x14ac:dyDescent="0.15">
      <c r="A173" s="3">
        <v>38961</v>
      </c>
      <c r="B173" s="121">
        <f t="shared" si="8"/>
        <v>178069</v>
      </c>
      <c r="C173" s="121">
        <f t="shared" si="9"/>
        <v>4409848</v>
      </c>
      <c r="D173" s="132"/>
      <c r="E173" s="3">
        <v>38961</v>
      </c>
      <c r="F173">
        <v>621502</v>
      </c>
      <c r="G173">
        <v>178069</v>
      </c>
      <c r="H173">
        <v>6933931</v>
      </c>
      <c r="I173">
        <v>4409848</v>
      </c>
      <c r="L173" s="3">
        <v>38961</v>
      </c>
      <c r="M173">
        <v>1102843</v>
      </c>
      <c r="N173">
        <v>611801</v>
      </c>
      <c r="O173">
        <v>6965437</v>
      </c>
      <c r="P173">
        <v>4409848</v>
      </c>
    </row>
    <row r="174" spans="1:19" x14ac:dyDescent="0.15">
      <c r="A174" s="3">
        <v>39052</v>
      </c>
      <c r="B174" s="121">
        <f t="shared" si="8"/>
        <v>181362</v>
      </c>
      <c r="C174" s="121">
        <f t="shared" si="9"/>
        <v>4687538</v>
      </c>
      <c r="D174" s="132"/>
      <c r="E174" s="3">
        <v>39052</v>
      </c>
      <c r="F174">
        <v>608938</v>
      </c>
      <c r="G174">
        <v>181362</v>
      </c>
      <c r="H174">
        <v>7769156</v>
      </c>
      <c r="I174">
        <v>4687538</v>
      </c>
      <c r="L174" s="3">
        <v>39052</v>
      </c>
      <c r="M174">
        <v>1073351</v>
      </c>
      <c r="N174">
        <v>600116</v>
      </c>
      <c r="O174">
        <v>7800831</v>
      </c>
      <c r="P174">
        <v>4687538</v>
      </c>
    </row>
    <row r="175" spans="1:19" x14ac:dyDescent="0.15">
      <c r="A175" s="3">
        <v>39142</v>
      </c>
      <c r="B175" s="121">
        <f t="shared" si="8"/>
        <v>174437</v>
      </c>
      <c r="C175" s="121">
        <f t="shared" si="9"/>
        <v>4821935</v>
      </c>
      <c r="D175" s="132"/>
      <c r="E175" s="3">
        <v>39142</v>
      </c>
      <c r="F175">
        <v>564559</v>
      </c>
      <c r="G175">
        <v>174437</v>
      </c>
      <c r="H175">
        <v>7962967</v>
      </c>
      <c r="I175">
        <v>4821935</v>
      </c>
      <c r="L175" s="3">
        <v>39142</v>
      </c>
      <c r="M175">
        <v>986144</v>
      </c>
      <c r="N175">
        <v>555690</v>
      </c>
      <c r="O175">
        <v>7998433</v>
      </c>
      <c r="P175">
        <v>4821935</v>
      </c>
    </row>
    <row r="176" spans="1:19" x14ac:dyDescent="0.15">
      <c r="A176" s="3">
        <v>39234</v>
      </c>
      <c r="B176" s="121">
        <f t="shared" si="8"/>
        <v>176995</v>
      </c>
      <c r="C176" s="121">
        <f t="shared" si="9"/>
        <v>4988707</v>
      </c>
      <c r="D176" s="132"/>
      <c r="E176" s="3">
        <v>39234</v>
      </c>
      <c r="F176">
        <v>588001</v>
      </c>
      <c r="G176">
        <v>176995</v>
      </c>
      <c r="H176">
        <v>8239388</v>
      </c>
      <c r="I176">
        <v>4988707</v>
      </c>
      <c r="L176" s="3">
        <v>39234</v>
      </c>
      <c r="M176">
        <v>1030380</v>
      </c>
      <c r="N176">
        <v>579042</v>
      </c>
      <c r="O176">
        <v>8276122</v>
      </c>
      <c r="P176">
        <v>4988707</v>
      </c>
    </row>
    <row r="177" spans="1:16" x14ac:dyDescent="0.15">
      <c r="A177" s="3">
        <v>39326</v>
      </c>
      <c r="B177" s="121">
        <f t="shared" si="8"/>
        <v>154309</v>
      </c>
      <c r="C177" s="121">
        <f t="shared" si="9"/>
        <v>4635948</v>
      </c>
      <c r="D177" s="132"/>
      <c r="E177" s="3">
        <v>39326</v>
      </c>
      <c r="F177">
        <v>466159</v>
      </c>
      <c r="G177">
        <v>154309</v>
      </c>
      <c r="H177">
        <v>7612356</v>
      </c>
      <c r="I177">
        <v>4635948</v>
      </c>
      <c r="L177" s="3">
        <v>39326</v>
      </c>
      <c r="M177">
        <v>810094</v>
      </c>
      <c r="N177">
        <v>458632</v>
      </c>
      <c r="O177">
        <v>7645814</v>
      </c>
      <c r="P177">
        <v>4635948</v>
      </c>
    </row>
    <row r="178" spans="1:16" x14ac:dyDescent="0.15">
      <c r="A178" s="3">
        <v>39417</v>
      </c>
      <c r="B178" s="121">
        <f t="shared" si="8"/>
        <v>147929</v>
      </c>
      <c r="C178" s="121">
        <f t="shared" ref="C178:C209" si="10">I178</f>
        <v>4248274</v>
      </c>
      <c r="D178" s="132"/>
      <c r="E178" s="3">
        <v>39417</v>
      </c>
      <c r="F178">
        <v>446556</v>
      </c>
      <c r="G178">
        <v>147929</v>
      </c>
      <c r="H178">
        <v>5930147</v>
      </c>
      <c r="I178">
        <v>4248274</v>
      </c>
      <c r="L178" s="3">
        <v>39417</v>
      </c>
      <c r="M178">
        <v>777473</v>
      </c>
      <c r="N178">
        <v>439234</v>
      </c>
      <c r="O178">
        <v>5952274</v>
      </c>
      <c r="P178">
        <v>4248274</v>
      </c>
    </row>
    <row r="179" spans="1:16" x14ac:dyDescent="0.15">
      <c r="A179" s="3">
        <v>39508</v>
      </c>
      <c r="B179" s="121">
        <f t="shared" si="8"/>
        <v>132449</v>
      </c>
      <c r="C179" s="121">
        <f t="shared" si="10"/>
        <v>3499221</v>
      </c>
      <c r="D179" s="132"/>
      <c r="E179" s="3">
        <v>39508</v>
      </c>
      <c r="F179">
        <v>364507</v>
      </c>
      <c r="G179">
        <v>132449</v>
      </c>
      <c r="H179">
        <v>4911518</v>
      </c>
      <c r="I179">
        <v>3499221</v>
      </c>
      <c r="L179" s="3">
        <v>39508</v>
      </c>
      <c r="M179">
        <v>630239</v>
      </c>
      <c r="N179">
        <v>358869</v>
      </c>
      <c r="O179">
        <v>4930697</v>
      </c>
      <c r="P179">
        <v>3499221</v>
      </c>
    </row>
    <row r="180" spans="1:16" x14ac:dyDescent="0.15">
      <c r="A180" s="3">
        <v>39600</v>
      </c>
      <c r="B180" s="121">
        <f t="shared" si="8"/>
        <v>140513</v>
      </c>
      <c r="C180" s="121">
        <f t="shared" si="10"/>
        <v>3745785</v>
      </c>
      <c r="D180" s="132"/>
      <c r="E180" s="3">
        <v>39600</v>
      </c>
      <c r="F180">
        <v>409559</v>
      </c>
      <c r="G180">
        <v>140513</v>
      </c>
      <c r="H180">
        <v>5280015</v>
      </c>
      <c r="I180">
        <v>3745785</v>
      </c>
      <c r="L180" s="3">
        <v>39600</v>
      </c>
      <c r="M180">
        <v>711873</v>
      </c>
      <c r="N180">
        <v>403765</v>
      </c>
      <c r="O180">
        <v>5300888</v>
      </c>
      <c r="P180">
        <v>3745785</v>
      </c>
    </row>
    <row r="181" spans="1:16" x14ac:dyDescent="0.15">
      <c r="A181" s="3">
        <v>39692</v>
      </c>
      <c r="B181" s="121">
        <f t="shared" si="8"/>
        <v>116325</v>
      </c>
      <c r="C181" s="121">
        <f t="shared" si="10"/>
        <v>3056776</v>
      </c>
      <c r="D181" s="132"/>
      <c r="E181" s="3">
        <v>39692</v>
      </c>
      <c r="F181">
        <v>353358</v>
      </c>
      <c r="G181">
        <v>116325</v>
      </c>
      <c r="H181">
        <v>4331978</v>
      </c>
      <c r="I181">
        <v>3056776</v>
      </c>
      <c r="L181" s="3">
        <v>39692</v>
      </c>
      <c r="M181">
        <v>622370</v>
      </c>
      <c r="N181">
        <v>347904</v>
      </c>
      <c r="O181">
        <v>4349171</v>
      </c>
      <c r="P181">
        <v>3056776</v>
      </c>
    </row>
    <row r="182" spans="1:16" x14ac:dyDescent="0.15">
      <c r="A182" s="3">
        <v>39783</v>
      </c>
      <c r="B182" s="121">
        <f t="shared" si="8"/>
        <v>105895</v>
      </c>
      <c r="C182" s="121">
        <f t="shared" si="10"/>
        <v>2465893</v>
      </c>
      <c r="D182" s="132"/>
      <c r="E182" s="3">
        <v>39783</v>
      </c>
      <c r="F182">
        <v>264540</v>
      </c>
      <c r="G182">
        <v>105895</v>
      </c>
      <c r="H182">
        <v>3429680</v>
      </c>
      <c r="I182">
        <v>2465893</v>
      </c>
      <c r="L182" s="3">
        <v>39783</v>
      </c>
      <c r="M182">
        <v>455497</v>
      </c>
      <c r="N182">
        <v>259419</v>
      </c>
      <c r="O182">
        <v>3451541</v>
      </c>
      <c r="P182">
        <v>2465893</v>
      </c>
    </row>
    <row r="183" spans="1:16" x14ac:dyDescent="0.15">
      <c r="A183" s="3">
        <v>39873</v>
      </c>
      <c r="B183" s="121">
        <f t="shared" si="8"/>
        <v>94372</v>
      </c>
      <c r="C183" s="121">
        <f t="shared" si="10"/>
        <v>2263581</v>
      </c>
      <c r="D183" s="132"/>
      <c r="E183" s="3">
        <v>39873</v>
      </c>
      <c r="F183">
        <v>231879</v>
      </c>
      <c r="G183">
        <v>94372</v>
      </c>
      <c r="H183">
        <v>3178975</v>
      </c>
      <c r="I183">
        <v>2263581</v>
      </c>
      <c r="L183" s="3">
        <v>39873</v>
      </c>
      <c r="M183">
        <v>398860</v>
      </c>
      <c r="N183">
        <v>225673</v>
      </c>
      <c r="O183">
        <v>3196768</v>
      </c>
      <c r="P183">
        <v>2263581</v>
      </c>
    </row>
    <row r="184" spans="1:16" x14ac:dyDescent="0.15">
      <c r="A184" s="3">
        <v>39965</v>
      </c>
      <c r="B184" s="121">
        <f t="shared" si="8"/>
        <v>106727</v>
      </c>
      <c r="C184" s="121">
        <f t="shared" si="10"/>
        <v>2750355</v>
      </c>
      <c r="D184" s="132"/>
      <c r="E184" s="3">
        <v>39965</v>
      </c>
      <c r="F184">
        <v>279920</v>
      </c>
      <c r="G184">
        <v>106727</v>
      </c>
      <c r="H184">
        <v>3840163</v>
      </c>
      <c r="I184">
        <v>2750355</v>
      </c>
      <c r="L184" s="3">
        <v>39965</v>
      </c>
      <c r="M184">
        <v>482359</v>
      </c>
      <c r="N184">
        <v>273486</v>
      </c>
      <c r="O184">
        <v>3861546</v>
      </c>
      <c r="P184">
        <v>2750355</v>
      </c>
    </row>
    <row r="185" spans="1:16" x14ac:dyDescent="0.15">
      <c r="A185" s="3">
        <v>40057</v>
      </c>
      <c r="B185" s="121">
        <f t="shared" si="8"/>
        <v>94151</v>
      </c>
      <c r="C185" s="121">
        <f t="shared" si="10"/>
        <v>2751318</v>
      </c>
      <c r="D185" s="132"/>
      <c r="E185" s="3">
        <v>40057</v>
      </c>
      <c r="F185">
        <v>246542</v>
      </c>
      <c r="G185">
        <v>94151</v>
      </c>
      <c r="H185">
        <v>3821069</v>
      </c>
      <c r="I185">
        <v>2751318</v>
      </c>
      <c r="L185" s="3">
        <v>40057</v>
      </c>
      <c r="M185">
        <v>424905</v>
      </c>
      <c r="N185">
        <v>239437</v>
      </c>
      <c r="O185">
        <v>3841994</v>
      </c>
      <c r="P185">
        <v>2751318</v>
      </c>
    </row>
    <row r="186" spans="1:16" x14ac:dyDescent="0.15">
      <c r="A186" s="3">
        <v>40148</v>
      </c>
      <c r="B186" s="121">
        <f t="shared" si="8"/>
        <v>87867</v>
      </c>
      <c r="C186" s="121">
        <f t="shared" si="10"/>
        <v>2772609</v>
      </c>
      <c r="D186" s="132"/>
      <c r="E186" s="3">
        <v>40148</v>
      </c>
      <c r="F186">
        <v>241694</v>
      </c>
      <c r="G186">
        <v>87867</v>
      </c>
      <c r="H186">
        <v>3726607</v>
      </c>
      <c r="I186">
        <v>2772609</v>
      </c>
      <c r="L186" s="3">
        <v>40148</v>
      </c>
      <c r="M186">
        <v>420997</v>
      </c>
      <c r="N186">
        <v>234093</v>
      </c>
      <c r="O186">
        <v>3726607</v>
      </c>
      <c r="P186">
        <v>2772609</v>
      </c>
    </row>
    <row r="187" spans="1:16" x14ac:dyDescent="0.15">
      <c r="A187" s="3">
        <v>40238</v>
      </c>
      <c r="B187" s="121">
        <f t="shared" si="8"/>
        <v>96566</v>
      </c>
      <c r="C187" s="121">
        <f t="shared" si="10"/>
        <v>2931458</v>
      </c>
      <c r="D187" s="132"/>
      <c r="E187" s="3">
        <v>40238</v>
      </c>
      <c r="F187">
        <v>280224</v>
      </c>
      <c r="G187">
        <v>96566</v>
      </c>
      <c r="H187">
        <v>3918179</v>
      </c>
      <c r="I187">
        <v>2931458</v>
      </c>
      <c r="L187" s="3">
        <v>40238</v>
      </c>
      <c r="M187">
        <v>489024</v>
      </c>
      <c r="N187">
        <v>272289</v>
      </c>
      <c r="O187">
        <v>3918179</v>
      </c>
      <c r="P187">
        <v>2931458</v>
      </c>
    </row>
    <row r="188" spans="1:16" x14ac:dyDescent="0.15">
      <c r="A188" s="3">
        <v>40330</v>
      </c>
      <c r="B188" s="121">
        <f t="shared" si="8"/>
        <v>86218</v>
      </c>
      <c r="C188" s="121">
        <f t="shared" si="10"/>
        <v>2575766</v>
      </c>
      <c r="D188" s="132"/>
      <c r="E188" s="3">
        <v>40330</v>
      </c>
      <c r="F188">
        <v>234523</v>
      </c>
      <c r="G188">
        <v>86218</v>
      </c>
      <c r="H188">
        <v>3431335</v>
      </c>
      <c r="I188">
        <v>2575766</v>
      </c>
      <c r="L188" s="3">
        <v>40330</v>
      </c>
      <c r="M188">
        <v>420806</v>
      </c>
      <c r="N188">
        <v>233106</v>
      </c>
      <c r="O188">
        <v>3431335</v>
      </c>
      <c r="P188">
        <v>2575766</v>
      </c>
    </row>
    <row r="189" spans="1:16" x14ac:dyDescent="0.15">
      <c r="A189" s="3">
        <v>40422</v>
      </c>
      <c r="B189" s="121">
        <f t="shared" si="8"/>
        <v>81701</v>
      </c>
      <c r="C189" s="121">
        <f t="shared" si="10"/>
        <v>2554149</v>
      </c>
      <c r="D189" s="132"/>
      <c r="E189" s="3">
        <v>40422</v>
      </c>
      <c r="F189">
        <v>223756</v>
      </c>
      <c r="G189">
        <v>81701</v>
      </c>
      <c r="H189">
        <v>3398047</v>
      </c>
      <c r="I189">
        <v>2554149</v>
      </c>
      <c r="L189" s="3">
        <v>40422</v>
      </c>
      <c r="M189">
        <v>400217</v>
      </c>
      <c r="N189">
        <v>222767</v>
      </c>
      <c r="O189">
        <v>3398047</v>
      </c>
      <c r="P189">
        <v>2554149</v>
      </c>
    </row>
    <row r="190" spans="1:16" x14ac:dyDescent="0.15">
      <c r="A190" s="3">
        <v>40513</v>
      </c>
      <c r="B190" s="121">
        <f t="shared" si="8"/>
        <v>87447</v>
      </c>
      <c r="C190" s="121">
        <f t="shared" si="10"/>
        <v>2762654</v>
      </c>
      <c r="D190" s="132"/>
      <c r="E190" s="3">
        <v>40513</v>
      </c>
      <c r="F190">
        <v>247992</v>
      </c>
      <c r="G190">
        <v>87447</v>
      </c>
      <c r="H190">
        <v>3913445</v>
      </c>
      <c r="I190">
        <v>2762654</v>
      </c>
      <c r="L190" s="3">
        <v>40513</v>
      </c>
      <c r="M190">
        <v>442961</v>
      </c>
      <c r="N190">
        <v>247022</v>
      </c>
      <c r="O190">
        <v>3913445</v>
      </c>
      <c r="P190">
        <v>2762654</v>
      </c>
    </row>
    <row r="191" spans="1:16" x14ac:dyDescent="0.15">
      <c r="A191" s="3">
        <v>40603</v>
      </c>
      <c r="B191" s="121">
        <f t="shared" si="8"/>
        <v>85805</v>
      </c>
      <c r="C191" s="121">
        <f t="shared" si="10"/>
        <v>2687958</v>
      </c>
      <c r="D191" s="132"/>
      <c r="E191" s="3">
        <v>40603</v>
      </c>
      <c r="F191">
        <v>234228</v>
      </c>
      <c r="G191">
        <v>85805</v>
      </c>
      <c r="H191">
        <v>3852553</v>
      </c>
      <c r="I191">
        <v>2687958</v>
      </c>
      <c r="L191" s="3">
        <v>40603</v>
      </c>
      <c r="M191">
        <v>409181</v>
      </c>
      <c r="N191">
        <v>233501</v>
      </c>
      <c r="O191">
        <v>3852553</v>
      </c>
      <c r="P191">
        <v>2687958</v>
      </c>
    </row>
    <row r="192" spans="1:16" x14ac:dyDescent="0.15">
      <c r="A192" s="3">
        <v>40695</v>
      </c>
      <c r="B192" s="121">
        <f t="shared" si="8"/>
        <v>76636</v>
      </c>
      <c r="C192" s="121">
        <f t="shared" si="10"/>
        <v>2646034</v>
      </c>
      <c r="D192" s="132"/>
      <c r="E192" s="3">
        <v>40695</v>
      </c>
      <c r="F192">
        <v>228660</v>
      </c>
      <c r="G192">
        <v>76636</v>
      </c>
      <c r="H192">
        <v>3782592</v>
      </c>
      <c r="I192">
        <v>2646034</v>
      </c>
      <c r="L192" s="3">
        <v>40695</v>
      </c>
      <c r="M192">
        <v>407243</v>
      </c>
      <c r="N192">
        <v>227962</v>
      </c>
      <c r="O192">
        <v>3782592</v>
      </c>
      <c r="P192">
        <v>2646034</v>
      </c>
    </row>
    <row r="193" spans="1:16" x14ac:dyDescent="0.15">
      <c r="A193" s="3">
        <v>40787</v>
      </c>
      <c r="B193" s="121">
        <f t="shared" si="8"/>
        <v>77078</v>
      </c>
      <c r="C193" s="121">
        <f t="shared" si="10"/>
        <v>2378344</v>
      </c>
      <c r="D193" s="132"/>
      <c r="E193" s="3">
        <v>40787</v>
      </c>
      <c r="F193">
        <v>218738</v>
      </c>
      <c r="G193">
        <v>77078</v>
      </c>
      <c r="H193">
        <v>3400293</v>
      </c>
      <c r="I193">
        <v>2378344</v>
      </c>
      <c r="L193" s="3">
        <v>40787</v>
      </c>
      <c r="M193">
        <v>386436</v>
      </c>
      <c r="N193">
        <v>217519</v>
      </c>
      <c r="O193">
        <v>3400293</v>
      </c>
      <c r="P193">
        <v>2378344</v>
      </c>
    </row>
    <row r="194" spans="1:16" x14ac:dyDescent="0.15">
      <c r="A194" s="3">
        <v>40878</v>
      </c>
      <c r="B194" s="121">
        <f t="shared" si="8"/>
        <v>72915</v>
      </c>
      <c r="C194" s="121">
        <f t="shared" si="10"/>
        <v>2299416</v>
      </c>
      <c r="D194" s="132"/>
      <c r="E194" s="3">
        <v>40878</v>
      </c>
      <c r="F194">
        <v>204538</v>
      </c>
      <c r="G194">
        <v>72915</v>
      </c>
      <c r="H194">
        <v>3429638</v>
      </c>
      <c r="I194">
        <v>2299416</v>
      </c>
      <c r="L194" s="3">
        <v>40878</v>
      </c>
      <c r="M194">
        <v>362246</v>
      </c>
      <c r="N194">
        <v>203366</v>
      </c>
      <c r="O194">
        <v>3429638</v>
      </c>
      <c r="P194">
        <v>2299416</v>
      </c>
    </row>
    <row r="195" spans="1:16" x14ac:dyDescent="0.15">
      <c r="A195" s="3">
        <v>40969</v>
      </c>
      <c r="B195" s="121">
        <f t="shared" si="8"/>
        <v>80284</v>
      </c>
      <c r="C195" s="121">
        <f t="shared" si="10"/>
        <v>2661396</v>
      </c>
      <c r="D195" s="132"/>
      <c r="E195" s="3">
        <v>40969</v>
      </c>
      <c r="F195">
        <v>243024</v>
      </c>
      <c r="G195">
        <v>80284</v>
      </c>
      <c r="H195">
        <v>3919443</v>
      </c>
      <c r="I195">
        <v>2661396</v>
      </c>
      <c r="L195" s="3">
        <v>40969</v>
      </c>
      <c r="M195">
        <v>432127</v>
      </c>
      <c r="N195">
        <v>241899</v>
      </c>
      <c r="O195">
        <v>3919443</v>
      </c>
      <c r="P195">
        <v>2661396</v>
      </c>
    </row>
    <row r="196" spans="1:16" x14ac:dyDescent="0.15">
      <c r="A196" s="3">
        <v>41061</v>
      </c>
      <c r="B196" s="121">
        <f t="shared" si="8"/>
        <v>70787</v>
      </c>
      <c r="C196" s="121">
        <f t="shared" si="10"/>
        <v>2408362</v>
      </c>
      <c r="D196" s="132"/>
      <c r="E196" s="3">
        <v>41061</v>
      </c>
      <c r="F196">
        <v>222633</v>
      </c>
      <c r="G196">
        <v>70787</v>
      </c>
      <c r="H196">
        <v>3548332</v>
      </c>
      <c r="I196">
        <v>2408362</v>
      </c>
      <c r="L196" s="3">
        <v>41061</v>
      </c>
      <c r="M196">
        <v>400966</v>
      </c>
      <c r="N196">
        <v>221632</v>
      </c>
      <c r="O196">
        <v>3548332</v>
      </c>
      <c r="P196">
        <v>2408362</v>
      </c>
    </row>
    <row r="197" spans="1:16" x14ac:dyDescent="0.15">
      <c r="A197" s="3">
        <v>41153</v>
      </c>
      <c r="B197" s="121">
        <f t="shared" si="8"/>
        <v>73150</v>
      </c>
      <c r="C197" s="121">
        <f t="shared" si="10"/>
        <v>2308522</v>
      </c>
      <c r="D197" s="132"/>
      <c r="E197" s="3">
        <v>41153</v>
      </c>
      <c r="F197">
        <v>217417</v>
      </c>
      <c r="G197">
        <v>73150</v>
      </c>
      <c r="H197">
        <v>3399519</v>
      </c>
      <c r="I197">
        <v>2308522</v>
      </c>
      <c r="L197" s="3">
        <v>41153</v>
      </c>
      <c r="M197">
        <v>388272</v>
      </c>
      <c r="N197">
        <v>216517</v>
      </c>
      <c r="O197">
        <v>3399519</v>
      </c>
      <c r="P197">
        <v>2308522</v>
      </c>
    </row>
    <row r="198" spans="1:16" x14ac:dyDescent="0.15">
      <c r="A198" s="3">
        <v>41244</v>
      </c>
      <c r="B198" s="121">
        <f t="shared" si="8"/>
        <v>81361</v>
      </c>
      <c r="C198" s="121">
        <f t="shared" si="10"/>
        <v>2644824</v>
      </c>
      <c r="D198" s="132"/>
      <c r="E198" s="3">
        <v>41244</v>
      </c>
      <c r="F198">
        <v>261934</v>
      </c>
      <c r="G198">
        <v>81361</v>
      </c>
      <c r="H198">
        <v>4051372</v>
      </c>
      <c r="I198">
        <v>2644824</v>
      </c>
      <c r="L198" s="3">
        <v>41244</v>
      </c>
      <c r="M198">
        <v>469082</v>
      </c>
      <c r="N198">
        <v>261021</v>
      </c>
      <c r="O198">
        <v>4051372</v>
      </c>
      <c r="P198">
        <v>2644824</v>
      </c>
    </row>
    <row r="199" spans="1:16" x14ac:dyDescent="0.15">
      <c r="A199" s="3">
        <v>41334</v>
      </c>
      <c r="B199" s="121">
        <f t="shared" ref="B199:B216" si="11">G199</f>
        <v>102438</v>
      </c>
      <c r="C199" s="121">
        <f t="shared" si="10"/>
        <v>3203796</v>
      </c>
      <c r="D199" s="132"/>
      <c r="E199" s="3">
        <v>41334</v>
      </c>
      <c r="F199">
        <v>326387</v>
      </c>
      <c r="G199">
        <v>102438</v>
      </c>
      <c r="H199">
        <v>4969304</v>
      </c>
      <c r="I199">
        <v>3203796</v>
      </c>
      <c r="L199" s="3">
        <v>41334</v>
      </c>
      <c r="M199">
        <v>575173</v>
      </c>
      <c r="N199">
        <v>325479</v>
      </c>
      <c r="O199">
        <v>4969434</v>
      </c>
      <c r="P199">
        <v>3203796</v>
      </c>
    </row>
    <row r="200" spans="1:16" x14ac:dyDescent="0.15">
      <c r="A200" s="3">
        <v>41426</v>
      </c>
      <c r="B200" s="121">
        <f t="shared" si="11"/>
        <v>100290</v>
      </c>
      <c r="C200" s="121">
        <f t="shared" si="10"/>
        <v>3501550</v>
      </c>
      <c r="D200" s="132"/>
      <c r="E200" s="3">
        <v>41426</v>
      </c>
      <c r="F200">
        <v>344666</v>
      </c>
      <c r="G200">
        <v>100290</v>
      </c>
      <c r="H200">
        <v>5431491</v>
      </c>
      <c r="I200">
        <v>3501550</v>
      </c>
      <c r="L200" s="3">
        <v>41426</v>
      </c>
      <c r="M200">
        <v>614144</v>
      </c>
      <c r="N200">
        <v>343818</v>
      </c>
      <c r="O200">
        <v>5431621</v>
      </c>
      <c r="P200">
        <v>3501550</v>
      </c>
    </row>
    <row r="201" spans="1:16" x14ac:dyDescent="0.15">
      <c r="A201" s="3">
        <v>41518</v>
      </c>
      <c r="B201" s="121">
        <f t="shared" si="11"/>
        <v>103670</v>
      </c>
      <c r="C201" s="121">
        <f t="shared" si="10"/>
        <v>3716512</v>
      </c>
      <c r="D201" s="132"/>
      <c r="E201" s="3">
        <v>41518</v>
      </c>
      <c r="F201">
        <v>353191</v>
      </c>
      <c r="G201">
        <v>103670</v>
      </c>
      <c r="H201">
        <v>5746567</v>
      </c>
      <c r="I201">
        <v>3716512</v>
      </c>
      <c r="L201" s="3">
        <v>41518</v>
      </c>
      <c r="M201">
        <v>628787</v>
      </c>
      <c r="N201">
        <v>353316</v>
      </c>
      <c r="O201">
        <v>5746697</v>
      </c>
      <c r="P201">
        <v>3716512</v>
      </c>
    </row>
    <row r="202" spans="1:16" x14ac:dyDescent="0.15">
      <c r="A202" s="3">
        <v>41609</v>
      </c>
      <c r="B202" s="121">
        <f t="shared" si="11"/>
        <v>108489</v>
      </c>
      <c r="C202" s="121">
        <f t="shared" si="10"/>
        <v>4066090</v>
      </c>
      <c r="D202" s="132"/>
      <c r="E202" s="3">
        <v>41609</v>
      </c>
      <c r="F202">
        <v>386022</v>
      </c>
      <c r="G202">
        <v>108489</v>
      </c>
      <c r="H202">
        <v>6379930</v>
      </c>
      <c r="I202">
        <v>4066090</v>
      </c>
      <c r="L202" s="3">
        <v>41609</v>
      </c>
      <c r="M202">
        <v>689427</v>
      </c>
      <c r="N202">
        <v>385966</v>
      </c>
      <c r="O202">
        <v>6457454</v>
      </c>
      <c r="P202">
        <v>4066090</v>
      </c>
    </row>
    <row r="203" spans="1:16" x14ac:dyDescent="0.15">
      <c r="A203" s="3">
        <v>41699</v>
      </c>
      <c r="B203" s="121">
        <f t="shared" si="11"/>
        <v>104257</v>
      </c>
      <c r="C203" s="121">
        <f t="shared" si="10"/>
        <v>3826820</v>
      </c>
      <c r="D203" s="132"/>
      <c r="E203" s="3">
        <v>41699</v>
      </c>
      <c r="F203">
        <v>339288</v>
      </c>
      <c r="G203">
        <v>104257</v>
      </c>
      <c r="H203">
        <v>6142094</v>
      </c>
      <c r="I203">
        <v>3826820</v>
      </c>
      <c r="L203" s="3">
        <v>41699</v>
      </c>
      <c r="M203">
        <v>596136</v>
      </c>
      <c r="N203">
        <v>338952</v>
      </c>
      <c r="O203">
        <v>6221568</v>
      </c>
      <c r="P203">
        <v>3826820</v>
      </c>
    </row>
    <row r="204" spans="1:16" x14ac:dyDescent="0.15">
      <c r="A204" s="3">
        <v>41791</v>
      </c>
      <c r="B204" s="121">
        <f t="shared" si="11"/>
        <v>111726</v>
      </c>
      <c r="C204" s="121">
        <f t="shared" si="10"/>
        <v>4008813</v>
      </c>
      <c r="D204" s="132"/>
      <c r="E204" s="3">
        <v>41791</v>
      </c>
      <c r="F204">
        <v>356198</v>
      </c>
      <c r="G204">
        <v>111726</v>
      </c>
      <c r="H204">
        <v>6437852</v>
      </c>
      <c r="I204">
        <v>4008813</v>
      </c>
      <c r="L204" s="3">
        <v>41791</v>
      </c>
      <c r="M204">
        <v>622810</v>
      </c>
      <c r="N204">
        <v>355980</v>
      </c>
      <c r="O204">
        <v>6521259</v>
      </c>
      <c r="P204">
        <v>4008813</v>
      </c>
    </row>
    <row r="205" spans="1:16" x14ac:dyDescent="0.15">
      <c r="A205" s="3">
        <v>41883</v>
      </c>
      <c r="B205" s="121">
        <f t="shared" si="11"/>
        <v>116720</v>
      </c>
      <c r="C205" s="121">
        <f t="shared" si="10"/>
        <v>4247584</v>
      </c>
      <c r="D205" s="132"/>
      <c r="E205" s="3">
        <v>41883</v>
      </c>
      <c r="F205">
        <v>362396</v>
      </c>
      <c r="G205">
        <v>116720</v>
      </c>
      <c r="H205">
        <v>6804609</v>
      </c>
      <c r="I205">
        <v>4247584</v>
      </c>
      <c r="L205" s="3">
        <v>41883</v>
      </c>
      <c r="M205">
        <v>628159</v>
      </c>
      <c r="N205">
        <v>362085</v>
      </c>
      <c r="O205">
        <v>6892217</v>
      </c>
      <c r="P205">
        <v>4247584</v>
      </c>
    </row>
    <row r="206" spans="1:16" x14ac:dyDescent="0.15">
      <c r="A206" s="3">
        <v>41974</v>
      </c>
      <c r="B206" s="121">
        <f t="shared" si="11"/>
        <v>124580</v>
      </c>
      <c r="C206" s="121">
        <f t="shared" si="10"/>
        <v>4543417</v>
      </c>
      <c r="D206" s="132"/>
      <c r="E206" s="3">
        <v>41974</v>
      </c>
      <c r="F206">
        <v>380234</v>
      </c>
      <c r="G206">
        <v>124580</v>
      </c>
      <c r="H206">
        <v>7170512</v>
      </c>
      <c r="I206">
        <v>4543417</v>
      </c>
      <c r="L206" s="3">
        <v>41974</v>
      </c>
      <c r="M206">
        <v>655856</v>
      </c>
      <c r="N206">
        <v>379804</v>
      </c>
      <c r="O206">
        <v>7347236</v>
      </c>
      <c r="P206">
        <v>4543417</v>
      </c>
    </row>
    <row r="207" spans="1:16" x14ac:dyDescent="0.15">
      <c r="A207" s="3">
        <v>42064</v>
      </c>
      <c r="B207" s="121">
        <f t="shared" si="11"/>
        <v>134361</v>
      </c>
      <c r="C207" s="121">
        <f t="shared" si="10"/>
        <v>4976508</v>
      </c>
      <c r="D207" s="132"/>
      <c r="E207" s="3">
        <v>42064</v>
      </c>
      <c r="F207">
        <v>408354</v>
      </c>
      <c r="G207">
        <v>134361</v>
      </c>
      <c r="H207">
        <v>7796558</v>
      </c>
      <c r="I207">
        <v>4976508</v>
      </c>
      <c r="L207" s="3">
        <v>42064</v>
      </c>
      <c r="M207">
        <v>702919</v>
      </c>
      <c r="N207">
        <v>408127</v>
      </c>
      <c r="O207">
        <v>8029920</v>
      </c>
      <c r="P207">
        <v>4976508</v>
      </c>
    </row>
    <row r="208" spans="1:16" x14ac:dyDescent="0.15">
      <c r="A208" s="3">
        <v>42156</v>
      </c>
      <c r="B208" s="121">
        <f t="shared" si="11"/>
        <v>142685</v>
      </c>
      <c r="C208" s="121">
        <f t="shared" si="10"/>
        <v>5173106</v>
      </c>
      <c r="D208" s="132"/>
      <c r="E208" s="3">
        <v>42156</v>
      </c>
      <c r="F208">
        <v>466104</v>
      </c>
      <c r="G208">
        <v>142685</v>
      </c>
      <c r="H208">
        <v>8142994</v>
      </c>
      <c r="I208">
        <v>5173106</v>
      </c>
      <c r="L208" s="3">
        <v>42156</v>
      </c>
      <c r="M208">
        <v>810366</v>
      </c>
      <c r="N208">
        <v>467227</v>
      </c>
      <c r="O208">
        <v>8387801</v>
      </c>
      <c r="P208">
        <v>5173106</v>
      </c>
    </row>
    <row r="209" spans="1:16" x14ac:dyDescent="0.15">
      <c r="A209" s="3">
        <v>42248</v>
      </c>
      <c r="B209" s="121">
        <f t="shared" si="11"/>
        <v>128429</v>
      </c>
      <c r="C209" s="121">
        <f t="shared" si="10"/>
        <v>4516421</v>
      </c>
      <c r="D209" s="132"/>
      <c r="E209" s="3">
        <v>42248</v>
      </c>
      <c r="F209">
        <v>397025</v>
      </c>
      <c r="G209">
        <v>128429</v>
      </c>
      <c r="H209">
        <v>7105015</v>
      </c>
      <c r="I209">
        <v>4516421</v>
      </c>
      <c r="L209" s="3">
        <v>42248</v>
      </c>
      <c r="M209">
        <v>686785</v>
      </c>
      <c r="N209">
        <v>398469</v>
      </c>
      <c r="O209">
        <v>7312857</v>
      </c>
      <c r="P209">
        <v>4516421</v>
      </c>
    </row>
    <row r="210" spans="1:16" x14ac:dyDescent="0.15">
      <c r="A210" s="3">
        <v>42339</v>
      </c>
      <c r="B210" s="121">
        <f t="shared" si="11"/>
        <v>125263</v>
      </c>
      <c r="C210" s="121">
        <f>I210</f>
        <v>4978317</v>
      </c>
      <c r="D210" s="132"/>
      <c r="E210" s="3">
        <v>42339</v>
      </c>
      <c r="F210">
        <v>410726</v>
      </c>
      <c r="G210">
        <v>125263</v>
      </c>
      <c r="H210">
        <v>7960948</v>
      </c>
      <c r="I210">
        <v>4978317</v>
      </c>
      <c r="L210" s="3">
        <v>42339</v>
      </c>
    </row>
    <row r="211" spans="1:16" x14ac:dyDescent="0.15">
      <c r="A211" s="3">
        <v>42430</v>
      </c>
      <c r="B211" s="121">
        <f t="shared" si="11"/>
        <v>83578</v>
      </c>
      <c r="C211" s="121">
        <f t="shared" ref="C211:C214" si="12">I211</f>
        <v>4444613</v>
      </c>
      <c r="D211" s="132"/>
      <c r="E211" s="3">
        <v>42430</v>
      </c>
      <c r="F211">
        <v>289647</v>
      </c>
      <c r="G211">
        <v>83578</v>
      </c>
      <c r="H211">
        <v>7408546</v>
      </c>
      <c r="I211">
        <v>4444613</v>
      </c>
    </row>
    <row r="212" spans="1:16" x14ac:dyDescent="0.15">
      <c r="A212" s="3">
        <v>42522</v>
      </c>
      <c r="B212" s="121">
        <f t="shared" si="11"/>
        <v>75309</v>
      </c>
      <c r="C212" s="121">
        <f t="shared" si="12"/>
        <v>4165002</v>
      </c>
      <c r="D212" s="132"/>
      <c r="E212" s="3">
        <v>42522</v>
      </c>
      <c r="F212">
        <v>256024</v>
      </c>
      <c r="G212">
        <v>75309</v>
      </c>
      <c r="H212">
        <v>6916982</v>
      </c>
      <c r="I212">
        <v>4165002</v>
      </c>
    </row>
    <row r="213" spans="1:16" x14ac:dyDescent="0.15">
      <c r="A213" s="3">
        <v>42614</v>
      </c>
      <c r="B213" s="121">
        <f t="shared" si="11"/>
        <v>81427</v>
      </c>
      <c r="C213" s="121">
        <f t="shared" si="12"/>
        <v>4384552</v>
      </c>
      <c r="D213" s="132"/>
      <c r="E213" s="3">
        <v>42614</v>
      </c>
      <c r="F213">
        <v>285523</v>
      </c>
      <c r="G213">
        <v>81427</v>
      </c>
      <c r="H213">
        <v>7295216</v>
      </c>
      <c r="I213">
        <v>4384552</v>
      </c>
    </row>
    <row r="214" spans="1:16" x14ac:dyDescent="0.15">
      <c r="A214" s="3">
        <v>42705</v>
      </c>
      <c r="B214" s="121">
        <f t="shared" si="11"/>
        <v>99614</v>
      </c>
      <c r="C214" s="121">
        <f t="shared" si="12"/>
        <v>4940800</v>
      </c>
      <c r="D214" s="132"/>
      <c r="E214" s="3">
        <v>42705</v>
      </c>
      <c r="F214">
        <v>377281</v>
      </c>
      <c r="G214">
        <v>99614</v>
      </c>
      <c r="H214">
        <v>8257367</v>
      </c>
      <c r="I214">
        <v>4940800</v>
      </c>
    </row>
    <row r="215" spans="1:16" x14ac:dyDescent="0.15">
      <c r="A215" s="3">
        <v>42805</v>
      </c>
      <c r="B215" s="121">
        <f t="shared" si="11"/>
        <v>94480</v>
      </c>
      <c r="C215" s="121">
        <f t="shared" ref="C215" si="13">I215</f>
        <v>4977128</v>
      </c>
      <c r="D215" s="132"/>
      <c r="E215" s="3">
        <v>42805</v>
      </c>
      <c r="F215">
        <v>358728</v>
      </c>
      <c r="G215">
        <v>94480</v>
      </c>
      <c r="H215">
        <v>8299564</v>
      </c>
      <c r="I215">
        <v>4977128</v>
      </c>
    </row>
    <row r="216" spans="1:16" x14ac:dyDescent="0.15">
      <c r="A216" s="3">
        <v>42887</v>
      </c>
      <c r="B216" s="121">
        <f t="shared" si="11"/>
        <v>100685</v>
      </c>
      <c r="C216" s="121">
        <f t="shared" ref="C216" si="14">I216</f>
        <v>5299938</v>
      </c>
      <c r="D216" s="132"/>
      <c r="E216" s="3">
        <v>42887</v>
      </c>
      <c r="F216">
        <v>380328</v>
      </c>
      <c r="G216">
        <v>100685</v>
      </c>
      <c r="H216">
        <v>8837034</v>
      </c>
      <c r="I216">
        <v>5299938</v>
      </c>
    </row>
    <row r="217" spans="1:16" x14ac:dyDescent="0.15">
      <c r="A217" s="3">
        <v>42979</v>
      </c>
      <c r="E217" s="3">
        <v>42979</v>
      </c>
    </row>
    <row r="218" spans="1:16" x14ac:dyDescent="0.15">
      <c r="A218" s="3">
        <v>43070</v>
      </c>
      <c r="E218" s="3">
        <v>43070</v>
      </c>
    </row>
  </sheetData>
  <phoneticPr fontId="6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8"/>
  <sheetViews>
    <sheetView zoomScale="85" zoomScaleNormal="85" workbookViewId="0">
      <pane xSplit="1" ySplit="2" topLeftCell="B137" activePane="bottomRight" state="frozen"/>
      <selection activeCell="E193" sqref="E193"/>
      <selection pane="topRight" activeCell="E193" sqref="E193"/>
      <selection pane="bottomLeft" activeCell="E193" sqref="E193"/>
      <selection pane="bottomRight" activeCell="F159" sqref="F159"/>
    </sheetView>
  </sheetViews>
  <sheetFormatPr defaultRowHeight="13.5" x14ac:dyDescent="0.15"/>
  <cols>
    <col min="3" max="3" width="9" style="123"/>
    <col min="5" max="5" width="9" style="123"/>
  </cols>
  <sheetData>
    <row r="1" spans="1:16" s="2" customFormat="1" ht="40.5" x14ac:dyDescent="0.15">
      <c r="A1" s="2" t="s">
        <v>378</v>
      </c>
      <c r="B1" s="2" t="s">
        <v>442</v>
      </c>
      <c r="C1" s="93" t="s">
        <v>443</v>
      </c>
      <c r="D1" s="2" t="s">
        <v>379</v>
      </c>
      <c r="E1" s="93" t="s">
        <v>380</v>
      </c>
      <c r="F1" s="2" t="s">
        <v>381</v>
      </c>
      <c r="G1" s="2" t="s">
        <v>444</v>
      </c>
      <c r="I1" s="2" t="s">
        <v>1066</v>
      </c>
      <c r="J1" s="2" t="s">
        <v>1063</v>
      </c>
      <c r="K1" s="2" t="s">
        <v>1187</v>
      </c>
      <c r="L1" s="2" t="s">
        <v>1188</v>
      </c>
      <c r="M1" s="2" t="s">
        <v>1064</v>
      </c>
    </row>
    <row r="2" spans="1:16" s="2" customFormat="1" ht="81" x14ac:dyDescent="0.15">
      <c r="A2" s="2" t="s">
        <v>382</v>
      </c>
      <c r="B2" s="2" t="s">
        <v>445</v>
      </c>
      <c r="C2" s="93" t="s">
        <v>446</v>
      </c>
      <c r="D2" s="2" t="s">
        <v>383</v>
      </c>
      <c r="E2" s="93" t="s">
        <v>384</v>
      </c>
      <c r="F2" s="2" t="s">
        <v>385</v>
      </c>
      <c r="G2" s="2" t="s">
        <v>447</v>
      </c>
      <c r="H2"/>
      <c r="I2"/>
      <c r="J2" s="93" t="s">
        <v>1189</v>
      </c>
      <c r="K2" s="2" t="s">
        <v>1186</v>
      </c>
      <c r="L2" s="2" t="s">
        <v>1190</v>
      </c>
      <c r="M2" s="2" t="s">
        <v>1065</v>
      </c>
      <c r="N2" s="93"/>
      <c r="O2" s="2" t="s">
        <v>1191</v>
      </c>
      <c r="P2" s="93"/>
    </row>
    <row r="3" spans="1:16" x14ac:dyDescent="0.15">
      <c r="A3" s="3">
        <v>23437</v>
      </c>
      <c r="G3" t="s">
        <v>448</v>
      </c>
      <c r="I3" s="3">
        <v>23437</v>
      </c>
    </row>
    <row r="4" spans="1:16" x14ac:dyDescent="0.15">
      <c r="A4" s="3">
        <v>23529</v>
      </c>
      <c r="G4" t="s">
        <v>448</v>
      </c>
      <c r="I4" s="3">
        <v>23529</v>
      </c>
    </row>
    <row r="5" spans="1:16" x14ac:dyDescent="0.15">
      <c r="A5" s="3">
        <v>23621</v>
      </c>
      <c r="G5" t="s">
        <v>448</v>
      </c>
      <c r="I5" s="3">
        <v>23621</v>
      </c>
    </row>
    <row r="6" spans="1:16" x14ac:dyDescent="0.15">
      <c r="A6" s="3">
        <v>23712</v>
      </c>
      <c r="F6">
        <v>59809</v>
      </c>
      <c r="G6">
        <v>3732</v>
      </c>
      <c r="I6" s="3">
        <v>23712</v>
      </c>
    </row>
    <row r="7" spans="1:16" x14ac:dyDescent="0.15">
      <c r="A7" s="3">
        <v>23802</v>
      </c>
      <c r="F7">
        <v>60703</v>
      </c>
      <c r="G7">
        <v>3734</v>
      </c>
      <c r="I7" s="3">
        <v>23802</v>
      </c>
    </row>
    <row r="8" spans="1:16" x14ac:dyDescent="0.15">
      <c r="A8" s="3">
        <v>23894</v>
      </c>
      <c r="F8">
        <v>60981</v>
      </c>
      <c r="G8">
        <v>3734</v>
      </c>
      <c r="I8" s="3">
        <v>23894</v>
      </c>
    </row>
    <row r="9" spans="1:16" x14ac:dyDescent="0.15">
      <c r="A9" s="3">
        <v>23986</v>
      </c>
      <c r="F9">
        <v>61630</v>
      </c>
      <c r="G9">
        <v>3769</v>
      </c>
      <c r="I9" s="3">
        <v>23986</v>
      </c>
    </row>
    <row r="10" spans="1:16" x14ac:dyDescent="0.15">
      <c r="A10" s="3">
        <v>24077</v>
      </c>
      <c r="F10">
        <v>62685</v>
      </c>
      <c r="G10">
        <v>3772</v>
      </c>
      <c r="I10" s="3">
        <v>24077</v>
      </c>
    </row>
    <row r="11" spans="1:16" x14ac:dyDescent="0.15">
      <c r="A11" s="3">
        <v>24167</v>
      </c>
      <c r="F11">
        <v>63382</v>
      </c>
      <c r="G11">
        <v>3817</v>
      </c>
      <c r="I11" s="3">
        <v>24167</v>
      </c>
    </row>
    <row r="12" spans="1:16" x14ac:dyDescent="0.15">
      <c r="A12" s="3">
        <v>24259</v>
      </c>
      <c r="F12">
        <v>64247</v>
      </c>
      <c r="G12">
        <v>4022</v>
      </c>
      <c r="I12" s="3">
        <v>24259</v>
      </c>
    </row>
    <row r="13" spans="1:16" x14ac:dyDescent="0.15">
      <c r="A13" s="3">
        <v>24351</v>
      </c>
      <c r="F13">
        <v>65315</v>
      </c>
      <c r="G13">
        <v>4247</v>
      </c>
      <c r="I13" s="3">
        <v>24351</v>
      </c>
    </row>
    <row r="14" spans="1:16" x14ac:dyDescent="0.15">
      <c r="A14" s="3">
        <v>24442</v>
      </c>
      <c r="F14">
        <v>66481</v>
      </c>
      <c r="G14">
        <v>4340</v>
      </c>
      <c r="I14" s="3">
        <v>24442</v>
      </c>
    </row>
    <row r="15" spans="1:16" x14ac:dyDescent="0.15">
      <c r="A15" s="3">
        <v>24532</v>
      </c>
      <c r="F15">
        <v>67175</v>
      </c>
      <c r="G15">
        <v>4448</v>
      </c>
      <c r="I15" s="3">
        <v>24532</v>
      </c>
    </row>
    <row r="16" spans="1:16" x14ac:dyDescent="0.15">
      <c r="A16" s="3">
        <v>24624</v>
      </c>
      <c r="F16">
        <v>67986</v>
      </c>
      <c r="G16">
        <v>4466</v>
      </c>
      <c r="I16" s="3">
        <v>24624</v>
      </c>
    </row>
    <row r="17" spans="1:9" x14ac:dyDescent="0.15">
      <c r="A17" s="3">
        <v>24716</v>
      </c>
      <c r="F17">
        <v>68778</v>
      </c>
      <c r="G17">
        <v>4667</v>
      </c>
      <c r="I17" s="3">
        <v>24716</v>
      </c>
    </row>
    <row r="18" spans="1:9" x14ac:dyDescent="0.15">
      <c r="A18" s="3">
        <v>24807</v>
      </c>
      <c r="F18">
        <v>70035</v>
      </c>
      <c r="G18">
        <v>4966</v>
      </c>
      <c r="I18" s="3">
        <v>24807</v>
      </c>
    </row>
    <row r="19" spans="1:9" x14ac:dyDescent="0.15">
      <c r="A19" s="3">
        <v>24898</v>
      </c>
      <c r="F19">
        <v>70979</v>
      </c>
      <c r="G19">
        <v>5251</v>
      </c>
      <c r="I19" s="3">
        <v>24898</v>
      </c>
    </row>
    <row r="20" spans="1:9" x14ac:dyDescent="0.15">
      <c r="A20" s="3">
        <v>24990</v>
      </c>
      <c r="F20">
        <v>72265</v>
      </c>
      <c r="G20">
        <v>5251</v>
      </c>
      <c r="I20" s="3">
        <v>24990</v>
      </c>
    </row>
    <row r="21" spans="1:9" x14ac:dyDescent="0.15">
      <c r="A21" s="3">
        <v>25082</v>
      </c>
      <c r="F21">
        <v>73965</v>
      </c>
      <c r="G21">
        <v>5371</v>
      </c>
      <c r="I21" s="3">
        <v>25082</v>
      </c>
    </row>
    <row r="22" spans="1:9" x14ac:dyDescent="0.15">
      <c r="A22" s="3">
        <v>25173</v>
      </c>
      <c r="F22">
        <v>75526</v>
      </c>
      <c r="G22">
        <v>5684</v>
      </c>
      <c r="I22" s="3">
        <v>25173</v>
      </c>
    </row>
    <row r="23" spans="1:9" x14ac:dyDescent="0.15">
      <c r="A23" s="3">
        <v>25263</v>
      </c>
      <c r="F23">
        <v>76324</v>
      </c>
      <c r="G23">
        <v>5833</v>
      </c>
      <c r="I23" s="3">
        <v>25263</v>
      </c>
    </row>
    <row r="24" spans="1:9" x14ac:dyDescent="0.15">
      <c r="A24" s="3">
        <v>25355</v>
      </c>
      <c r="F24">
        <v>78428</v>
      </c>
      <c r="G24">
        <v>5872</v>
      </c>
      <c r="I24" s="3">
        <v>25355</v>
      </c>
    </row>
    <row r="25" spans="1:9" x14ac:dyDescent="0.15">
      <c r="A25" s="3">
        <v>25447</v>
      </c>
      <c r="F25">
        <v>80432</v>
      </c>
      <c r="G25">
        <v>6106</v>
      </c>
      <c r="I25" s="3">
        <v>25447</v>
      </c>
    </row>
    <row r="26" spans="1:9" x14ac:dyDescent="0.15">
      <c r="A26" s="3">
        <v>25538</v>
      </c>
      <c r="F26">
        <v>83218</v>
      </c>
      <c r="G26">
        <v>6200</v>
      </c>
      <c r="I26" s="3">
        <v>25538</v>
      </c>
    </row>
    <row r="27" spans="1:9" x14ac:dyDescent="0.15">
      <c r="A27" s="3">
        <v>25628</v>
      </c>
      <c r="F27">
        <v>84575</v>
      </c>
      <c r="G27">
        <v>6357</v>
      </c>
      <c r="I27" s="3">
        <v>25628</v>
      </c>
    </row>
    <row r="28" spans="1:9" x14ac:dyDescent="0.15">
      <c r="A28" s="3">
        <v>25720</v>
      </c>
      <c r="F28">
        <v>86823</v>
      </c>
      <c r="G28">
        <v>6491</v>
      </c>
      <c r="I28" s="3">
        <v>25720</v>
      </c>
    </row>
    <row r="29" spans="1:9" x14ac:dyDescent="0.15">
      <c r="A29" s="3">
        <v>25812</v>
      </c>
      <c r="F29">
        <v>89311</v>
      </c>
      <c r="G29">
        <v>6660</v>
      </c>
      <c r="I29" s="3">
        <v>25812</v>
      </c>
    </row>
    <row r="30" spans="1:9" x14ac:dyDescent="0.15">
      <c r="A30" s="3">
        <v>25903</v>
      </c>
      <c r="F30">
        <v>92662</v>
      </c>
      <c r="G30">
        <v>7138</v>
      </c>
      <c r="I30" s="3">
        <v>25903</v>
      </c>
    </row>
    <row r="31" spans="1:9" x14ac:dyDescent="0.15">
      <c r="A31" s="3">
        <v>25993</v>
      </c>
      <c r="F31">
        <v>94012</v>
      </c>
      <c r="G31">
        <v>7429</v>
      </c>
      <c r="I31" s="3">
        <v>25993</v>
      </c>
    </row>
    <row r="32" spans="1:9" x14ac:dyDescent="0.15">
      <c r="A32" s="3">
        <v>26085</v>
      </c>
      <c r="F32">
        <v>96054</v>
      </c>
      <c r="G32">
        <v>7543</v>
      </c>
      <c r="I32" s="3">
        <v>26085</v>
      </c>
    </row>
    <row r="33" spans="1:9" x14ac:dyDescent="0.15">
      <c r="A33" s="3">
        <v>26177</v>
      </c>
      <c r="F33">
        <v>98742</v>
      </c>
      <c r="G33">
        <v>7631</v>
      </c>
      <c r="I33" s="3">
        <v>26177</v>
      </c>
    </row>
    <row r="34" spans="1:9" x14ac:dyDescent="0.15">
      <c r="A34" s="3">
        <v>26268</v>
      </c>
      <c r="F34">
        <v>101089</v>
      </c>
      <c r="G34">
        <v>7929</v>
      </c>
      <c r="I34" s="3">
        <v>26268</v>
      </c>
    </row>
    <row r="35" spans="1:9" x14ac:dyDescent="0.15">
      <c r="A35" s="3">
        <v>26359</v>
      </c>
      <c r="F35">
        <v>102089</v>
      </c>
      <c r="G35">
        <v>8217</v>
      </c>
      <c r="I35" s="3">
        <v>26359</v>
      </c>
    </row>
    <row r="36" spans="1:9" x14ac:dyDescent="0.15">
      <c r="A36" s="3">
        <v>26451</v>
      </c>
      <c r="F36">
        <v>103497</v>
      </c>
      <c r="G36">
        <v>8522</v>
      </c>
      <c r="I36" s="3">
        <v>26451</v>
      </c>
    </row>
    <row r="37" spans="1:9" x14ac:dyDescent="0.15">
      <c r="A37" s="3">
        <v>26543</v>
      </c>
      <c r="F37">
        <v>105030</v>
      </c>
      <c r="G37">
        <v>8524</v>
      </c>
      <c r="I37" s="3">
        <v>26543</v>
      </c>
    </row>
    <row r="38" spans="1:9" x14ac:dyDescent="0.15">
      <c r="A38" s="3">
        <v>26634</v>
      </c>
      <c r="F38">
        <v>107351</v>
      </c>
      <c r="G38">
        <v>9608</v>
      </c>
      <c r="I38" s="3">
        <v>26634</v>
      </c>
    </row>
    <row r="39" spans="1:9" x14ac:dyDescent="0.15">
      <c r="A39" s="3">
        <v>26724</v>
      </c>
      <c r="F39">
        <v>110341</v>
      </c>
      <c r="G39">
        <v>9984</v>
      </c>
      <c r="I39" s="3">
        <v>26724</v>
      </c>
    </row>
    <row r="40" spans="1:9" x14ac:dyDescent="0.15">
      <c r="A40" s="3">
        <v>26816</v>
      </c>
      <c r="F40">
        <v>112379</v>
      </c>
      <c r="G40">
        <v>10548</v>
      </c>
      <c r="I40" s="3">
        <v>26816</v>
      </c>
    </row>
    <row r="41" spans="1:9" x14ac:dyDescent="0.15">
      <c r="A41" s="3">
        <v>26908</v>
      </c>
      <c r="F41">
        <v>113720</v>
      </c>
      <c r="G41">
        <v>11237</v>
      </c>
      <c r="I41" s="3">
        <v>26908</v>
      </c>
    </row>
    <row r="42" spans="1:9" x14ac:dyDescent="0.15">
      <c r="A42" s="3">
        <v>26999</v>
      </c>
      <c r="F42">
        <v>116093</v>
      </c>
      <c r="G42">
        <v>11506</v>
      </c>
      <c r="I42" s="3">
        <v>26999</v>
      </c>
    </row>
    <row r="43" spans="1:9" x14ac:dyDescent="0.15">
      <c r="A43" s="3">
        <v>27089</v>
      </c>
      <c r="F43">
        <v>117871</v>
      </c>
      <c r="G43">
        <v>11506</v>
      </c>
      <c r="I43" s="3">
        <v>27089</v>
      </c>
    </row>
    <row r="44" spans="1:9" x14ac:dyDescent="0.15">
      <c r="A44" s="3">
        <v>27181</v>
      </c>
      <c r="F44">
        <v>119781</v>
      </c>
      <c r="G44">
        <v>11741</v>
      </c>
      <c r="I44" s="3">
        <v>27181</v>
      </c>
    </row>
    <row r="45" spans="1:9" x14ac:dyDescent="0.15">
      <c r="A45" s="3">
        <v>27273</v>
      </c>
      <c r="F45">
        <v>121139</v>
      </c>
      <c r="G45">
        <v>11746</v>
      </c>
      <c r="I45" s="3">
        <v>27273</v>
      </c>
    </row>
    <row r="46" spans="1:9" x14ac:dyDescent="0.15">
      <c r="A46" s="3">
        <v>27364</v>
      </c>
      <c r="F46">
        <v>123527</v>
      </c>
      <c r="G46">
        <v>11890</v>
      </c>
      <c r="I46" s="3">
        <v>27364</v>
      </c>
    </row>
    <row r="47" spans="1:9" x14ac:dyDescent="0.15">
      <c r="A47" s="3">
        <v>27454</v>
      </c>
      <c r="F47">
        <v>125649</v>
      </c>
      <c r="G47">
        <v>12142</v>
      </c>
      <c r="I47" s="3">
        <v>27454</v>
      </c>
    </row>
    <row r="48" spans="1:9" x14ac:dyDescent="0.15">
      <c r="A48" s="3">
        <v>27546</v>
      </c>
      <c r="F48">
        <v>129169</v>
      </c>
      <c r="G48">
        <v>12308</v>
      </c>
      <c r="I48" s="3">
        <v>27546</v>
      </c>
    </row>
    <row r="49" spans="1:9" x14ac:dyDescent="0.15">
      <c r="A49" s="3">
        <v>27638</v>
      </c>
      <c r="F49">
        <v>131800</v>
      </c>
      <c r="G49">
        <v>12723</v>
      </c>
      <c r="I49" s="3">
        <v>27638</v>
      </c>
    </row>
    <row r="50" spans="1:9" x14ac:dyDescent="0.15">
      <c r="A50" s="3">
        <v>27729</v>
      </c>
      <c r="F50">
        <v>136070</v>
      </c>
      <c r="G50">
        <v>13288</v>
      </c>
      <c r="I50" s="3">
        <v>27729</v>
      </c>
    </row>
    <row r="51" spans="1:9" x14ac:dyDescent="0.15">
      <c r="A51" s="3">
        <v>27820</v>
      </c>
      <c r="F51">
        <v>137494</v>
      </c>
      <c r="G51">
        <v>13460</v>
      </c>
      <c r="I51" s="3">
        <v>27820</v>
      </c>
    </row>
    <row r="52" spans="1:9" x14ac:dyDescent="0.15">
      <c r="A52" s="3">
        <v>27912</v>
      </c>
      <c r="F52">
        <v>139608</v>
      </c>
      <c r="G52">
        <v>13702</v>
      </c>
      <c r="I52" s="3">
        <v>27912</v>
      </c>
    </row>
    <row r="53" spans="1:9" x14ac:dyDescent="0.15">
      <c r="A53" s="3">
        <v>28004</v>
      </c>
      <c r="F53">
        <v>141566</v>
      </c>
      <c r="G53">
        <v>13991</v>
      </c>
      <c r="I53" s="3">
        <v>28004</v>
      </c>
    </row>
    <row r="54" spans="1:9" x14ac:dyDescent="0.15">
      <c r="A54" s="3">
        <v>28095</v>
      </c>
      <c r="F54">
        <v>143747</v>
      </c>
      <c r="G54">
        <v>14079</v>
      </c>
      <c r="I54" s="3">
        <v>28095</v>
      </c>
    </row>
    <row r="55" spans="1:9" x14ac:dyDescent="0.15">
      <c r="A55" s="3">
        <v>28185</v>
      </c>
      <c r="F55">
        <v>145785</v>
      </c>
      <c r="G55">
        <v>15080</v>
      </c>
      <c r="I55" s="3">
        <v>28185</v>
      </c>
    </row>
    <row r="56" spans="1:9" x14ac:dyDescent="0.15">
      <c r="A56" s="3">
        <v>28277</v>
      </c>
      <c r="F56">
        <v>147890</v>
      </c>
      <c r="G56">
        <v>15707</v>
      </c>
      <c r="I56" s="3">
        <v>28277</v>
      </c>
    </row>
    <row r="57" spans="1:9" x14ac:dyDescent="0.15">
      <c r="A57" s="3">
        <v>28369</v>
      </c>
      <c r="F57">
        <v>149313</v>
      </c>
      <c r="G57">
        <v>16217</v>
      </c>
      <c r="I57" s="3">
        <v>28369</v>
      </c>
    </row>
    <row r="58" spans="1:9" x14ac:dyDescent="0.15">
      <c r="A58" s="3">
        <v>28460</v>
      </c>
      <c r="F58">
        <v>151677</v>
      </c>
      <c r="G58">
        <v>16374</v>
      </c>
      <c r="I58" s="3">
        <v>28460</v>
      </c>
    </row>
    <row r="59" spans="1:9" x14ac:dyDescent="0.15">
      <c r="A59" s="3">
        <v>28550</v>
      </c>
      <c r="F59">
        <v>152990</v>
      </c>
      <c r="G59">
        <v>16656</v>
      </c>
      <c r="I59" s="3">
        <v>28550</v>
      </c>
    </row>
    <row r="60" spans="1:9" x14ac:dyDescent="0.15">
      <c r="A60" s="3">
        <v>28642</v>
      </c>
      <c r="F60">
        <v>155190</v>
      </c>
      <c r="G60">
        <v>16821</v>
      </c>
      <c r="I60" s="3">
        <v>28642</v>
      </c>
    </row>
    <row r="61" spans="1:9" x14ac:dyDescent="0.15">
      <c r="A61" s="3">
        <v>28734</v>
      </c>
      <c r="F61">
        <v>157419</v>
      </c>
      <c r="G61">
        <v>17161</v>
      </c>
      <c r="I61" s="3">
        <v>28734</v>
      </c>
    </row>
    <row r="62" spans="1:9" x14ac:dyDescent="0.15">
      <c r="A62" s="3">
        <v>28825</v>
      </c>
      <c r="F62">
        <v>159301</v>
      </c>
      <c r="G62">
        <v>17450</v>
      </c>
      <c r="I62" s="3">
        <v>28825</v>
      </c>
    </row>
    <row r="63" spans="1:9" x14ac:dyDescent="0.15">
      <c r="A63" s="3">
        <v>28915</v>
      </c>
      <c r="F63">
        <v>161324</v>
      </c>
      <c r="G63">
        <v>17470</v>
      </c>
      <c r="I63" s="3">
        <v>28915</v>
      </c>
    </row>
    <row r="64" spans="1:9" x14ac:dyDescent="0.15">
      <c r="A64" s="3">
        <v>29007</v>
      </c>
      <c r="F64">
        <v>164366</v>
      </c>
      <c r="G64">
        <v>17571</v>
      </c>
      <c r="I64" s="3">
        <v>29007</v>
      </c>
    </row>
    <row r="65" spans="1:9" x14ac:dyDescent="0.15">
      <c r="A65" s="3">
        <v>29099</v>
      </c>
      <c r="F65">
        <v>165639</v>
      </c>
      <c r="G65">
        <v>17631</v>
      </c>
      <c r="I65" s="3">
        <v>29099</v>
      </c>
    </row>
    <row r="66" spans="1:9" x14ac:dyDescent="0.15">
      <c r="A66" s="3">
        <v>29190</v>
      </c>
      <c r="F66">
        <v>168162</v>
      </c>
      <c r="G66">
        <v>17857</v>
      </c>
      <c r="I66" s="3">
        <v>29190</v>
      </c>
    </row>
    <row r="67" spans="1:9" x14ac:dyDescent="0.15">
      <c r="A67" s="3">
        <v>29281</v>
      </c>
      <c r="F67">
        <v>169965</v>
      </c>
      <c r="G67">
        <v>17857</v>
      </c>
      <c r="I67" s="3">
        <v>29281</v>
      </c>
    </row>
    <row r="68" spans="1:9" x14ac:dyDescent="0.15">
      <c r="A68" s="3">
        <v>29373</v>
      </c>
      <c r="F68">
        <v>171664</v>
      </c>
      <c r="G68">
        <v>17889</v>
      </c>
      <c r="I68" s="3">
        <v>29373</v>
      </c>
    </row>
    <row r="69" spans="1:9" x14ac:dyDescent="0.15">
      <c r="A69" s="3">
        <v>29465</v>
      </c>
      <c r="F69">
        <v>173679</v>
      </c>
      <c r="G69">
        <v>18094</v>
      </c>
      <c r="I69" s="3">
        <v>29465</v>
      </c>
    </row>
    <row r="70" spans="1:9" x14ac:dyDescent="0.15">
      <c r="A70" s="3">
        <v>29556</v>
      </c>
      <c r="F70">
        <v>176064</v>
      </c>
      <c r="G70">
        <v>18391</v>
      </c>
      <c r="I70" s="3">
        <v>29556</v>
      </c>
    </row>
    <row r="71" spans="1:9" x14ac:dyDescent="0.15">
      <c r="A71" s="3">
        <v>29646</v>
      </c>
      <c r="F71">
        <v>177990</v>
      </c>
      <c r="G71">
        <v>18561</v>
      </c>
      <c r="I71" s="3">
        <v>29646</v>
      </c>
    </row>
    <row r="72" spans="1:9" x14ac:dyDescent="0.15">
      <c r="A72" s="3">
        <v>29738</v>
      </c>
      <c r="F72">
        <v>180123</v>
      </c>
      <c r="G72">
        <v>18756</v>
      </c>
      <c r="I72" s="3">
        <v>29738</v>
      </c>
    </row>
    <row r="73" spans="1:9" x14ac:dyDescent="0.15">
      <c r="A73" s="3">
        <v>29830</v>
      </c>
      <c r="F73">
        <v>182006</v>
      </c>
      <c r="G73">
        <v>20050</v>
      </c>
      <c r="I73" s="3">
        <v>29830</v>
      </c>
    </row>
    <row r="74" spans="1:9" x14ac:dyDescent="0.15">
      <c r="A74" s="3">
        <v>29921</v>
      </c>
      <c r="F74">
        <v>187321</v>
      </c>
      <c r="G74">
        <v>20501</v>
      </c>
      <c r="I74" s="3">
        <v>29921</v>
      </c>
    </row>
    <row r="75" spans="1:9" x14ac:dyDescent="0.15">
      <c r="A75" s="3">
        <v>30011</v>
      </c>
      <c r="F75">
        <v>189611</v>
      </c>
      <c r="G75">
        <v>20621</v>
      </c>
      <c r="I75" s="3">
        <v>30011</v>
      </c>
    </row>
    <row r="76" spans="1:9" x14ac:dyDescent="0.15">
      <c r="A76" s="3">
        <v>30103</v>
      </c>
      <c r="F76">
        <v>192176</v>
      </c>
      <c r="G76">
        <v>20853</v>
      </c>
      <c r="I76" s="3">
        <v>30103</v>
      </c>
    </row>
    <row r="77" spans="1:9" x14ac:dyDescent="0.15">
      <c r="A77" s="3">
        <v>30195</v>
      </c>
      <c r="F77">
        <v>194842</v>
      </c>
      <c r="G77">
        <v>20929</v>
      </c>
      <c r="I77" s="3">
        <v>30195</v>
      </c>
    </row>
    <row r="78" spans="1:9" x14ac:dyDescent="0.15">
      <c r="A78" s="3">
        <v>30286</v>
      </c>
      <c r="F78">
        <v>198787</v>
      </c>
      <c r="G78">
        <v>20958</v>
      </c>
      <c r="I78" s="3">
        <v>30286</v>
      </c>
    </row>
    <row r="79" spans="1:9" x14ac:dyDescent="0.15">
      <c r="A79" s="3">
        <v>30376</v>
      </c>
      <c r="F79">
        <v>293122</v>
      </c>
      <c r="G79">
        <v>22393</v>
      </c>
      <c r="I79" s="3">
        <v>30376</v>
      </c>
    </row>
    <row r="80" spans="1:9" x14ac:dyDescent="0.15">
      <c r="A80" s="3">
        <v>30468</v>
      </c>
      <c r="F80">
        <v>296338</v>
      </c>
      <c r="G80">
        <v>22424</v>
      </c>
      <c r="I80" s="3">
        <v>30468</v>
      </c>
    </row>
    <row r="81" spans="1:9" x14ac:dyDescent="0.15">
      <c r="A81" s="3">
        <v>30560</v>
      </c>
      <c r="F81">
        <v>299889</v>
      </c>
      <c r="G81">
        <v>22424</v>
      </c>
      <c r="I81" s="3">
        <v>30560</v>
      </c>
    </row>
    <row r="82" spans="1:9" x14ac:dyDescent="0.15">
      <c r="A82" s="3">
        <v>30651</v>
      </c>
      <c r="F82">
        <v>304810</v>
      </c>
      <c r="G82">
        <v>23165</v>
      </c>
      <c r="I82" s="3">
        <v>30651</v>
      </c>
    </row>
    <row r="83" spans="1:9" x14ac:dyDescent="0.15">
      <c r="A83" s="3">
        <v>30742</v>
      </c>
      <c r="F83">
        <v>312383</v>
      </c>
      <c r="G83">
        <v>23435</v>
      </c>
      <c r="I83" s="3">
        <v>30742</v>
      </c>
    </row>
    <row r="84" spans="1:9" x14ac:dyDescent="0.15">
      <c r="A84" s="3">
        <v>30834</v>
      </c>
      <c r="F84">
        <v>316220</v>
      </c>
      <c r="G84">
        <v>23748</v>
      </c>
      <c r="I84" s="3">
        <v>30834</v>
      </c>
    </row>
    <row r="85" spans="1:9" x14ac:dyDescent="0.15">
      <c r="A85" s="3">
        <v>30926</v>
      </c>
      <c r="F85">
        <v>320758</v>
      </c>
      <c r="G85">
        <v>23773</v>
      </c>
      <c r="I85" s="3">
        <v>30926</v>
      </c>
    </row>
    <row r="86" spans="1:9" x14ac:dyDescent="0.15">
      <c r="A86" s="3">
        <v>31017</v>
      </c>
      <c r="F86">
        <v>326707</v>
      </c>
      <c r="G86">
        <v>24022</v>
      </c>
      <c r="I86" s="3">
        <v>31017</v>
      </c>
    </row>
    <row r="87" spans="1:9" x14ac:dyDescent="0.15">
      <c r="A87" s="3">
        <v>31107</v>
      </c>
      <c r="F87">
        <v>334211</v>
      </c>
      <c r="G87">
        <v>24035</v>
      </c>
      <c r="I87" s="3">
        <v>31107</v>
      </c>
    </row>
    <row r="88" spans="1:9" x14ac:dyDescent="0.15">
      <c r="A88" s="3">
        <v>31199</v>
      </c>
      <c r="F88">
        <v>340153</v>
      </c>
      <c r="G88">
        <v>24526</v>
      </c>
      <c r="I88" s="3">
        <v>31199</v>
      </c>
    </row>
    <row r="89" spans="1:9" x14ac:dyDescent="0.15">
      <c r="A89" s="3">
        <v>31291</v>
      </c>
      <c r="F89">
        <v>347595</v>
      </c>
      <c r="G89">
        <v>25926</v>
      </c>
      <c r="I89" s="3">
        <v>31291</v>
      </c>
    </row>
    <row r="90" spans="1:9" x14ac:dyDescent="0.15">
      <c r="A90" s="3">
        <v>31382</v>
      </c>
      <c r="F90">
        <v>355977</v>
      </c>
      <c r="G90">
        <v>27057</v>
      </c>
      <c r="I90" s="3">
        <v>31382</v>
      </c>
    </row>
    <row r="91" spans="1:9" x14ac:dyDescent="0.15">
      <c r="A91" s="3">
        <v>31472</v>
      </c>
      <c r="F91">
        <v>367013</v>
      </c>
      <c r="G91">
        <v>27169</v>
      </c>
      <c r="I91" s="3">
        <v>31472</v>
      </c>
    </row>
    <row r="92" spans="1:9" x14ac:dyDescent="0.15">
      <c r="A92" s="3">
        <v>31564</v>
      </c>
      <c r="F92">
        <v>378082</v>
      </c>
      <c r="G92">
        <v>27856</v>
      </c>
      <c r="I92" s="3">
        <v>31564</v>
      </c>
    </row>
    <row r="93" spans="1:9" x14ac:dyDescent="0.15">
      <c r="A93" s="3">
        <v>31656</v>
      </c>
      <c r="F93">
        <v>392883</v>
      </c>
      <c r="G93">
        <v>28062</v>
      </c>
      <c r="I93" s="3">
        <v>31656</v>
      </c>
    </row>
    <row r="94" spans="1:9" x14ac:dyDescent="0.15">
      <c r="A94" s="3">
        <v>31747</v>
      </c>
      <c r="F94">
        <v>406003</v>
      </c>
      <c r="G94">
        <v>29045</v>
      </c>
      <c r="I94" s="3">
        <v>31747</v>
      </c>
    </row>
    <row r="95" spans="1:9" x14ac:dyDescent="0.15">
      <c r="A95" s="3">
        <v>31837</v>
      </c>
      <c r="F95">
        <v>411091</v>
      </c>
      <c r="G95">
        <v>30169</v>
      </c>
      <c r="I95" s="3">
        <v>31837</v>
      </c>
    </row>
    <row r="96" spans="1:9" x14ac:dyDescent="0.15">
      <c r="A96" s="3">
        <v>31929</v>
      </c>
      <c r="F96">
        <v>422703</v>
      </c>
      <c r="G96">
        <v>32376</v>
      </c>
      <c r="I96" s="3">
        <v>31929</v>
      </c>
    </row>
    <row r="97" spans="1:15" x14ac:dyDescent="0.15">
      <c r="A97" s="3">
        <v>32021</v>
      </c>
      <c r="F97">
        <v>434541</v>
      </c>
      <c r="G97">
        <v>38350</v>
      </c>
      <c r="I97" s="3">
        <v>32021</v>
      </c>
    </row>
    <row r="98" spans="1:15" x14ac:dyDescent="0.15">
      <c r="A98" s="3">
        <v>32112</v>
      </c>
      <c r="F98">
        <v>447844</v>
      </c>
      <c r="G98">
        <v>44205</v>
      </c>
      <c r="I98" s="3">
        <v>32112</v>
      </c>
    </row>
    <row r="99" spans="1:15" x14ac:dyDescent="0.15">
      <c r="A99" s="3">
        <v>32203</v>
      </c>
      <c r="F99">
        <v>459057</v>
      </c>
      <c r="G99">
        <v>46815</v>
      </c>
      <c r="I99" s="3">
        <v>32203</v>
      </c>
    </row>
    <row r="100" spans="1:15" x14ac:dyDescent="0.15">
      <c r="A100" s="3">
        <v>32295</v>
      </c>
      <c r="F100">
        <v>472309</v>
      </c>
      <c r="G100">
        <v>50344</v>
      </c>
      <c r="I100" s="3">
        <v>32295</v>
      </c>
    </row>
    <row r="101" spans="1:15" x14ac:dyDescent="0.15">
      <c r="A101" s="3">
        <v>32387</v>
      </c>
      <c r="F101">
        <v>485812</v>
      </c>
      <c r="G101">
        <v>55452</v>
      </c>
      <c r="I101" s="3">
        <v>32387</v>
      </c>
    </row>
    <row r="102" spans="1:15" x14ac:dyDescent="0.15">
      <c r="A102" s="3">
        <v>32478</v>
      </c>
      <c r="F102">
        <v>500101</v>
      </c>
      <c r="G102">
        <v>69969</v>
      </c>
      <c r="I102" s="3">
        <v>32478</v>
      </c>
    </row>
    <row r="103" spans="1:15" x14ac:dyDescent="0.15">
      <c r="A103" s="3">
        <v>32568</v>
      </c>
      <c r="F103">
        <v>524554</v>
      </c>
      <c r="G103">
        <v>76838</v>
      </c>
      <c r="I103" s="3">
        <v>32568</v>
      </c>
      <c r="O103">
        <v>57361.524408999998</v>
      </c>
    </row>
    <row r="104" spans="1:15" x14ac:dyDescent="0.15">
      <c r="A104" s="3">
        <v>32660</v>
      </c>
      <c r="F104">
        <v>539798</v>
      </c>
      <c r="G104">
        <v>88673</v>
      </c>
      <c r="I104" s="3">
        <v>32660</v>
      </c>
      <c r="O104">
        <v>60448.551397750001</v>
      </c>
    </row>
    <row r="105" spans="1:15" x14ac:dyDescent="0.15">
      <c r="A105" s="3">
        <v>32752</v>
      </c>
      <c r="F105">
        <v>567008</v>
      </c>
      <c r="G105">
        <v>94979</v>
      </c>
      <c r="I105" s="3">
        <v>32752</v>
      </c>
      <c r="O105">
        <v>63646.375386500004</v>
      </c>
    </row>
    <row r="106" spans="1:15" x14ac:dyDescent="0.15">
      <c r="A106" s="3">
        <v>32843</v>
      </c>
      <c r="F106">
        <v>601341</v>
      </c>
      <c r="G106">
        <v>113939</v>
      </c>
      <c r="I106" s="3">
        <v>32843</v>
      </c>
      <c r="O106">
        <v>62193.401270249997</v>
      </c>
    </row>
    <row r="107" spans="1:15" x14ac:dyDescent="0.15">
      <c r="A107" s="3">
        <v>32933</v>
      </c>
      <c r="F107">
        <v>627054</v>
      </c>
      <c r="G107">
        <v>124038</v>
      </c>
      <c r="I107" s="3">
        <v>32933</v>
      </c>
      <c r="O107">
        <v>60740.427153999903</v>
      </c>
    </row>
    <row r="108" spans="1:15" x14ac:dyDescent="0.15">
      <c r="A108" s="3">
        <v>33025</v>
      </c>
      <c r="F108">
        <v>633983</v>
      </c>
      <c r="G108">
        <v>129173</v>
      </c>
      <c r="I108" s="3">
        <v>33025</v>
      </c>
      <c r="O108">
        <v>56857.532846249997</v>
      </c>
    </row>
    <row r="109" spans="1:15" x14ac:dyDescent="0.15">
      <c r="A109" s="3">
        <v>33117</v>
      </c>
      <c r="F109">
        <v>641294</v>
      </c>
      <c r="G109">
        <v>129560</v>
      </c>
      <c r="I109" s="3">
        <v>33117</v>
      </c>
      <c r="O109">
        <v>52974.638538500003</v>
      </c>
    </row>
    <row r="110" spans="1:15" x14ac:dyDescent="0.15">
      <c r="A110" s="3">
        <v>33208</v>
      </c>
      <c r="F110">
        <v>645723</v>
      </c>
      <c r="G110">
        <v>129790</v>
      </c>
      <c r="I110" s="3">
        <v>33208</v>
      </c>
      <c r="O110">
        <v>57581.524704750002</v>
      </c>
    </row>
    <row r="111" spans="1:15" x14ac:dyDescent="0.15">
      <c r="A111" s="3">
        <v>33298</v>
      </c>
      <c r="F111">
        <v>649893</v>
      </c>
      <c r="G111">
        <v>130452</v>
      </c>
      <c r="I111" s="3">
        <v>33298</v>
      </c>
      <c r="O111">
        <v>62188.410870999898</v>
      </c>
    </row>
    <row r="112" spans="1:15" x14ac:dyDescent="0.15">
      <c r="A112" s="3">
        <v>33390</v>
      </c>
      <c r="F112">
        <v>653588</v>
      </c>
      <c r="G112">
        <v>130749</v>
      </c>
      <c r="I112" s="3">
        <v>33390</v>
      </c>
      <c r="O112">
        <v>62019.759548499998</v>
      </c>
    </row>
    <row r="113" spans="1:15" x14ac:dyDescent="0.15">
      <c r="A113" s="3">
        <v>33482</v>
      </c>
      <c r="F113">
        <v>655675</v>
      </c>
      <c r="G113">
        <v>130860</v>
      </c>
      <c r="I113" s="3">
        <v>33482</v>
      </c>
      <c r="O113">
        <v>61851.108225999997</v>
      </c>
    </row>
    <row r="114" spans="1:15" x14ac:dyDescent="0.15">
      <c r="A114" s="3">
        <v>33573</v>
      </c>
      <c r="F114">
        <v>658500</v>
      </c>
      <c r="G114">
        <v>130972</v>
      </c>
      <c r="I114" s="3">
        <v>33573</v>
      </c>
      <c r="O114">
        <v>60046.251080499896</v>
      </c>
    </row>
    <row r="115" spans="1:15" x14ac:dyDescent="0.15">
      <c r="A115" s="3">
        <v>33664</v>
      </c>
      <c r="F115">
        <v>660575</v>
      </c>
      <c r="G115">
        <v>131549</v>
      </c>
      <c r="I115" s="3">
        <v>33664</v>
      </c>
      <c r="O115">
        <v>58241.393935</v>
      </c>
    </row>
    <row r="116" spans="1:15" x14ac:dyDescent="0.15">
      <c r="A116" s="3">
        <v>33756</v>
      </c>
      <c r="F116">
        <v>661106</v>
      </c>
      <c r="G116">
        <v>131702</v>
      </c>
      <c r="I116" s="3">
        <v>33756</v>
      </c>
      <c r="O116">
        <v>59188.473397499904</v>
      </c>
    </row>
    <row r="117" spans="1:15" x14ac:dyDescent="0.15">
      <c r="A117" s="3">
        <v>33848</v>
      </c>
      <c r="F117">
        <v>662654</v>
      </c>
      <c r="G117">
        <v>131725</v>
      </c>
      <c r="I117" s="3">
        <v>33848</v>
      </c>
      <c r="O117">
        <v>60135.552860000003</v>
      </c>
    </row>
    <row r="118" spans="1:15" x14ac:dyDescent="0.15">
      <c r="A118" s="3">
        <v>33939</v>
      </c>
      <c r="F118">
        <v>663152</v>
      </c>
      <c r="G118">
        <v>131778</v>
      </c>
      <c r="I118" s="3">
        <v>33939</v>
      </c>
      <c r="O118">
        <v>61423.971322500001</v>
      </c>
    </row>
    <row r="119" spans="1:15" x14ac:dyDescent="0.15">
      <c r="A119" s="3">
        <v>34029</v>
      </c>
      <c r="F119">
        <v>664090</v>
      </c>
      <c r="G119">
        <v>132094</v>
      </c>
      <c r="I119" s="3">
        <v>34029</v>
      </c>
      <c r="O119">
        <v>62712.389784999999</v>
      </c>
    </row>
    <row r="120" spans="1:15" x14ac:dyDescent="0.15">
      <c r="A120" s="3">
        <v>34121</v>
      </c>
      <c r="F120">
        <v>668549</v>
      </c>
      <c r="G120">
        <v>132532</v>
      </c>
      <c r="I120" s="3">
        <v>34121</v>
      </c>
      <c r="O120">
        <v>63842.75834375</v>
      </c>
    </row>
    <row r="121" spans="1:15" x14ac:dyDescent="0.15">
      <c r="A121" s="3">
        <v>34213</v>
      </c>
      <c r="F121">
        <v>671183</v>
      </c>
      <c r="G121">
        <v>132709</v>
      </c>
      <c r="I121" s="3">
        <v>34213</v>
      </c>
      <c r="O121">
        <v>64973.1269025</v>
      </c>
    </row>
    <row r="122" spans="1:15" x14ac:dyDescent="0.15">
      <c r="A122" s="3">
        <v>34304</v>
      </c>
      <c r="F122">
        <v>671379</v>
      </c>
      <c r="G122">
        <v>133837</v>
      </c>
      <c r="I122" s="3">
        <v>34304</v>
      </c>
      <c r="O122">
        <v>64471.32296125</v>
      </c>
    </row>
    <row r="123" spans="1:15" x14ac:dyDescent="0.15">
      <c r="A123" s="3">
        <v>34394</v>
      </c>
      <c r="F123">
        <v>673515</v>
      </c>
      <c r="G123">
        <v>133879</v>
      </c>
      <c r="I123" s="3">
        <v>34394</v>
      </c>
      <c r="O123">
        <v>63969.51902</v>
      </c>
    </row>
    <row r="124" spans="1:15" x14ac:dyDescent="0.15">
      <c r="A124" s="3">
        <v>34486</v>
      </c>
      <c r="F124">
        <v>676688</v>
      </c>
      <c r="G124">
        <v>135069</v>
      </c>
      <c r="I124" s="3">
        <v>34486</v>
      </c>
      <c r="O124">
        <v>63900.632342249999</v>
      </c>
    </row>
    <row r="125" spans="1:15" x14ac:dyDescent="0.15">
      <c r="A125" s="3">
        <v>34578</v>
      </c>
      <c r="F125">
        <v>679694</v>
      </c>
      <c r="G125">
        <v>135094</v>
      </c>
      <c r="I125" s="3">
        <v>34578</v>
      </c>
      <c r="O125">
        <v>63831.745664499998</v>
      </c>
    </row>
    <row r="126" spans="1:15" x14ac:dyDescent="0.15">
      <c r="A126" s="3">
        <v>34669</v>
      </c>
      <c r="F126">
        <v>680168</v>
      </c>
      <c r="G126">
        <v>137317</v>
      </c>
      <c r="I126" s="3">
        <v>34669</v>
      </c>
      <c r="O126">
        <v>61904.679486749897</v>
      </c>
    </row>
    <row r="127" spans="1:15" x14ac:dyDescent="0.15">
      <c r="A127" s="3">
        <v>34759</v>
      </c>
      <c r="F127">
        <v>2429808</v>
      </c>
      <c r="G127">
        <v>138031</v>
      </c>
      <c r="I127" s="3">
        <v>34759</v>
      </c>
      <c r="O127">
        <v>59977.613309</v>
      </c>
    </row>
    <row r="128" spans="1:15" x14ac:dyDescent="0.15">
      <c r="A128" s="3">
        <v>34851</v>
      </c>
      <c r="F128">
        <v>2227155</v>
      </c>
      <c r="G128">
        <v>138003</v>
      </c>
      <c r="I128" s="3">
        <v>34851</v>
      </c>
      <c r="O128">
        <v>61614.233457499999</v>
      </c>
    </row>
    <row r="129" spans="1:15" x14ac:dyDescent="0.15">
      <c r="A129" s="3">
        <v>34943</v>
      </c>
      <c r="F129">
        <v>2707183</v>
      </c>
      <c r="G129">
        <v>138807</v>
      </c>
      <c r="I129" s="3">
        <v>34943</v>
      </c>
      <c r="O129">
        <v>63250.853605999997</v>
      </c>
    </row>
    <row r="130" spans="1:15" x14ac:dyDescent="0.15">
      <c r="A130" s="3">
        <v>35034</v>
      </c>
      <c r="F130">
        <v>2944429</v>
      </c>
      <c r="G130">
        <v>139937</v>
      </c>
      <c r="I130" s="3">
        <v>35034</v>
      </c>
      <c r="O130">
        <v>62842.324254500003</v>
      </c>
    </row>
    <row r="131" spans="1:15" x14ac:dyDescent="0.15">
      <c r="A131" s="3">
        <v>35125</v>
      </c>
      <c r="F131">
        <v>3105743</v>
      </c>
      <c r="G131">
        <v>774732</v>
      </c>
      <c r="I131" s="3">
        <v>35125</v>
      </c>
      <c r="O131">
        <v>62433.794903000002</v>
      </c>
    </row>
    <row r="132" spans="1:15" x14ac:dyDescent="0.15">
      <c r="A132" s="3">
        <v>35217</v>
      </c>
      <c r="F132">
        <v>3312838</v>
      </c>
      <c r="G132">
        <v>832325</v>
      </c>
      <c r="I132" s="3">
        <v>35217</v>
      </c>
      <c r="O132">
        <v>63052.691650499997</v>
      </c>
    </row>
    <row r="133" spans="1:15" x14ac:dyDescent="0.15">
      <c r="A133" s="3">
        <v>35309</v>
      </c>
      <c r="F133">
        <v>3169305</v>
      </c>
      <c r="G133">
        <v>791823</v>
      </c>
      <c r="I133" s="3">
        <v>35309</v>
      </c>
      <c r="O133">
        <v>63671.588397999898</v>
      </c>
    </row>
    <row r="134" spans="1:15" x14ac:dyDescent="0.15">
      <c r="A134" s="3">
        <v>35400</v>
      </c>
      <c r="F134">
        <v>2946368</v>
      </c>
      <c r="G134">
        <v>671099</v>
      </c>
      <c r="I134" s="3">
        <v>35400</v>
      </c>
      <c r="O134">
        <v>62696.4881455</v>
      </c>
    </row>
    <row r="135" spans="1:15" x14ac:dyDescent="0.15">
      <c r="A135" s="3">
        <v>35490</v>
      </c>
      <c r="F135">
        <v>2816249</v>
      </c>
      <c r="G135">
        <v>561921</v>
      </c>
      <c r="I135" s="3">
        <v>35490</v>
      </c>
      <c r="O135">
        <v>61721.387892999999</v>
      </c>
    </row>
    <row r="136" spans="1:15" x14ac:dyDescent="0.15">
      <c r="A136" s="3">
        <v>35582</v>
      </c>
      <c r="F136">
        <v>3150015</v>
      </c>
      <c r="G136">
        <v>671799</v>
      </c>
      <c r="I136" s="3">
        <v>35582</v>
      </c>
      <c r="O136">
        <v>61450.083782499998</v>
      </c>
    </row>
    <row r="137" spans="1:15" x14ac:dyDescent="0.15">
      <c r="A137" s="3">
        <v>35674</v>
      </c>
      <c r="F137">
        <v>2795543</v>
      </c>
      <c r="G137">
        <v>604664</v>
      </c>
      <c r="I137" s="3">
        <v>35674</v>
      </c>
      <c r="O137">
        <v>61178.779671999997</v>
      </c>
    </row>
    <row r="138" spans="1:15" x14ac:dyDescent="0.15">
      <c r="A138" s="3">
        <v>35765</v>
      </c>
      <c r="B138">
        <v>442208</v>
      </c>
      <c r="C138" s="123">
        <v>438637</v>
      </c>
      <c r="D138">
        <v>3172379</v>
      </c>
      <c r="E138">
        <v>2361113</v>
      </c>
      <c r="F138">
        <v>2449681</v>
      </c>
      <c r="G138">
        <v>434357</v>
      </c>
      <c r="I138" s="3">
        <v>35765</v>
      </c>
      <c r="O138">
        <v>60732.081061499899</v>
      </c>
    </row>
    <row r="139" spans="1:15" x14ac:dyDescent="0.15">
      <c r="A139" s="3">
        <v>35855</v>
      </c>
      <c r="B139">
        <v>473812</v>
      </c>
      <c r="C139" s="123">
        <v>466798</v>
      </c>
      <c r="D139">
        <v>3385474</v>
      </c>
      <c r="E139">
        <v>2528500</v>
      </c>
      <c r="F139">
        <v>2616277</v>
      </c>
      <c r="G139">
        <v>462328</v>
      </c>
      <c r="I139" s="3">
        <v>35855</v>
      </c>
      <c r="O139">
        <v>60285.382450999998</v>
      </c>
    </row>
    <row r="140" spans="1:15" x14ac:dyDescent="0.15">
      <c r="A140" s="3">
        <v>35947</v>
      </c>
      <c r="B140">
        <v>435325</v>
      </c>
      <c r="C140" s="123">
        <v>428659</v>
      </c>
      <c r="D140">
        <v>3367697</v>
      </c>
      <c r="E140">
        <v>2521885</v>
      </c>
      <c r="F140">
        <v>2603234</v>
      </c>
      <c r="G140">
        <v>424389</v>
      </c>
      <c r="I140" s="3">
        <v>35947</v>
      </c>
      <c r="O140">
        <v>58378.658504999999</v>
      </c>
    </row>
    <row r="141" spans="1:15" x14ac:dyDescent="0.15">
      <c r="A141" s="3">
        <v>36039</v>
      </c>
      <c r="B141">
        <v>303028</v>
      </c>
      <c r="C141" s="123">
        <v>297213</v>
      </c>
      <c r="D141">
        <v>2950859</v>
      </c>
      <c r="E141">
        <v>2225287</v>
      </c>
      <c r="F141">
        <v>2310031</v>
      </c>
      <c r="G141">
        <v>293228</v>
      </c>
      <c r="I141" s="3">
        <v>36039</v>
      </c>
      <c r="O141">
        <v>56471.934559000001</v>
      </c>
    </row>
    <row r="142" spans="1:15" x14ac:dyDescent="0.15">
      <c r="A142" s="3">
        <v>36130</v>
      </c>
      <c r="B142">
        <v>339467</v>
      </c>
      <c r="C142" s="123">
        <v>333803</v>
      </c>
      <c r="D142">
        <v>3139622</v>
      </c>
      <c r="E142">
        <v>2393725</v>
      </c>
      <c r="F142">
        <v>2490651</v>
      </c>
      <c r="G142">
        <v>329795</v>
      </c>
      <c r="I142" s="3">
        <v>36130</v>
      </c>
      <c r="O142">
        <v>58703.832612999999</v>
      </c>
    </row>
    <row r="143" spans="1:15" x14ac:dyDescent="0.15">
      <c r="A143" s="3">
        <v>36220</v>
      </c>
      <c r="B143">
        <v>514949</v>
      </c>
      <c r="C143" s="123">
        <v>447427</v>
      </c>
      <c r="D143">
        <v>3614039</v>
      </c>
      <c r="E143">
        <v>2799262</v>
      </c>
      <c r="F143">
        <v>2894556</v>
      </c>
      <c r="G143">
        <v>442751</v>
      </c>
      <c r="I143" s="3">
        <v>36220</v>
      </c>
      <c r="O143">
        <v>60935.730667000003</v>
      </c>
    </row>
    <row r="144" spans="1:15" x14ac:dyDescent="0.15">
      <c r="A144" s="3">
        <v>36312</v>
      </c>
      <c r="B144">
        <v>513999</v>
      </c>
      <c r="C144" s="123">
        <v>446449</v>
      </c>
      <c r="D144">
        <v>4212921</v>
      </c>
      <c r="E144">
        <v>3257746</v>
      </c>
      <c r="G144" t="s">
        <v>448</v>
      </c>
      <c r="I144" s="3">
        <v>36312</v>
      </c>
      <c r="O144">
        <v>61351.690944249996</v>
      </c>
    </row>
    <row r="145" spans="1:15" x14ac:dyDescent="0.15">
      <c r="A145" s="3">
        <v>36404</v>
      </c>
      <c r="B145">
        <v>600256</v>
      </c>
      <c r="C145" s="123">
        <v>530704</v>
      </c>
      <c r="D145">
        <v>4510183</v>
      </c>
      <c r="E145">
        <v>3484234</v>
      </c>
      <c r="G145" t="s">
        <v>448</v>
      </c>
      <c r="I145" s="3">
        <v>36404</v>
      </c>
      <c r="O145">
        <v>61767.651221499997</v>
      </c>
    </row>
    <row r="146" spans="1:15" x14ac:dyDescent="0.15">
      <c r="A146" s="3">
        <v>36495</v>
      </c>
      <c r="B146">
        <v>520416</v>
      </c>
      <c r="C146" s="123">
        <v>450393</v>
      </c>
      <c r="D146">
        <v>5461807</v>
      </c>
      <c r="E146">
        <v>4236337</v>
      </c>
      <c r="G146" t="s">
        <v>448</v>
      </c>
      <c r="I146" s="3">
        <v>36495</v>
      </c>
      <c r="O146">
        <v>62400.354998750001</v>
      </c>
    </row>
    <row r="147" spans="1:15" x14ac:dyDescent="0.15">
      <c r="A147" s="3">
        <v>36586</v>
      </c>
      <c r="B147">
        <v>516635</v>
      </c>
      <c r="C147" s="123">
        <v>445789</v>
      </c>
      <c r="D147">
        <v>5404303</v>
      </c>
      <c r="E147">
        <v>4233363</v>
      </c>
      <c r="I147" s="3">
        <v>36586</v>
      </c>
      <c r="O147">
        <v>63033.058775999903</v>
      </c>
    </row>
    <row r="148" spans="1:15" x14ac:dyDescent="0.15">
      <c r="A148" s="3">
        <v>36678</v>
      </c>
      <c r="B148">
        <v>475690</v>
      </c>
      <c r="C148" s="123">
        <v>405011</v>
      </c>
      <c r="D148">
        <v>5114045</v>
      </c>
      <c r="E148">
        <v>3959774</v>
      </c>
      <c r="I148" s="3">
        <v>36678</v>
      </c>
      <c r="O148">
        <v>62692.641039499998</v>
      </c>
    </row>
    <row r="149" spans="1:15" x14ac:dyDescent="0.15">
      <c r="A149" s="3">
        <v>36770</v>
      </c>
      <c r="B149">
        <v>574356</v>
      </c>
      <c r="C149" s="123">
        <v>420979</v>
      </c>
      <c r="D149">
        <v>4766668</v>
      </c>
      <c r="E149">
        <v>3639159</v>
      </c>
      <c r="I149" s="3">
        <v>36770</v>
      </c>
      <c r="O149">
        <v>62352.223302999999</v>
      </c>
    </row>
    <row r="150" spans="1:15" x14ac:dyDescent="0.15">
      <c r="A150" s="3">
        <v>36861</v>
      </c>
      <c r="B150">
        <v>509200</v>
      </c>
      <c r="C150" s="123">
        <v>370250</v>
      </c>
      <c r="D150">
        <v>4285437</v>
      </c>
      <c r="E150">
        <v>3181536</v>
      </c>
      <c r="I150" s="3">
        <v>36861</v>
      </c>
      <c r="O150">
        <v>62156.742566499997</v>
      </c>
    </row>
    <row r="151" spans="1:15" x14ac:dyDescent="0.15">
      <c r="A151" s="3">
        <v>36951</v>
      </c>
      <c r="B151">
        <v>370847</v>
      </c>
      <c r="C151" s="123">
        <v>231902</v>
      </c>
      <c r="D151">
        <v>4098419</v>
      </c>
      <c r="E151">
        <v>3193886</v>
      </c>
      <c r="I151" s="3">
        <v>36951</v>
      </c>
      <c r="O151">
        <v>61961.261830000003</v>
      </c>
    </row>
    <row r="152" spans="1:15" x14ac:dyDescent="0.15">
      <c r="A152" s="3">
        <v>37043</v>
      </c>
      <c r="B152">
        <v>564080</v>
      </c>
      <c r="C152" s="123">
        <v>341888</v>
      </c>
      <c r="D152">
        <v>4233709</v>
      </c>
      <c r="E152">
        <v>3281533</v>
      </c>
      <c r="I152" s="3">
        <v>37043</v>
      </c>
      <c r="O152">
        <v>60022.138625</v>
      </c>
    </row>
    <row r="153" spans="1:15" x14ac:dyDescent="0.15">
      <c r="A153" s="3">
        <v>37135</v>
      </c>
      <c r="B153">
        <v>496209</v>
      </c>
      <c r="C153" s="123">
        <v>294919</v>
      </c>
      <c r="D153">
        <v>3129043</v>
      </c>
      <c r="E153">
        <v>2570772</v>
      </c>
      <c r="I153" s="3">
        <v>37135</v>
      </c>
      <c r="O153">
        <v>58083.015419999901</v>
      </c>
    </row>
    <row r="154" spans="1:15" x14ac:dyDescent="0.15">
      <c r="A154" s="3">
        <v>37226</v>
      </c>
      <c r="B154">
        <v>406340</v>
      </c>
      <c r="C154" s="123">
        <v>235506</v>
      </c>
      <c r="D154">
        <v>3263852</v>
      </c>
      <c r="E154">
        <v>2683694</v>
      </c>
      <c r="I154" s="3">
        <v>37226</v>
      </c>
      <c r="O154">
        <v>56769.331715</v>
      </c>
    </row>
    <row r="155" spans="1:15" x14ac:dyDescent="0.15">
      <c r="A155" s="3">
        <v>37316</v>
      </c>
      <c r="B155">
        <v>405794</v>
      </c>
      <c r="C155" s="123">
        <v>232530</v>
      </c>
      <c r="D155">
        <v>3423537</v>
      </c>
      <c r="E155">
        <v>2807164</v>
      </c>
      <c r="I155" s="3">
        <v>37316</v>
      </c>
      <c r="O155">
        <v>55455.648009999997</v>
      </c>
    </row>
    <row r="156" spans="1:15" x14ac:dyDescent="0.15">
      <c r="A156" s="3">
        <v>37408</v>
      </c>
      <c r="B156">
        <v>403223</v>
      </c>
      <c r="C156" s="123">
        <v>231794</v>
      </c>
      <c r="D156">
        <v>3351606</v>
      </c>
      <c r="E156">
        <v>2714439</v>
      </c>
      <c r="I156" s="3">
        <v>37408</v>
      </c>
      <c r="O156">
        <v>53648.390945749998</v>
      </c>
    </row>
    <row r="157" spans="1:15" x14ac:dyDescent="0.15">
      <c r="A157" s="3">
        <v>37500</v>
      </c>
      <c r="B157">
        <v>432435</v>
      </c>
      <c r="C157" s="123">
        <v>251498</v>
      </c>
      <c r="D157">
        <v>3087961</v>
      </c>
      <c r="E157">
        <v>2384511</v>
      </c>
      <c r="I157" s="3">
        <v>37500</v>
      </c>
      <c r="O157">
        <v>51841.133881499998</v>
      </c>
    </row>
    <row r="158" spans="1:15" x14ac:dyDescent="0.15">
      <c r="A158" s="3">
        <v>37591</v>
      </c>
      <c r="B158">
        <v>352688</v>
      </c>
      <c r="C158" s="123">
        <v>183495</v>
      </c>
      <c r="D158">
        <v>3003589</v>
      </c>
      <c r="E158">
        <v>2258672</v>
      </c>
      <c r="I158" s="3">
        <v>37591</v>
      </c>
      <c r="O158">
        <v>49591.73331725</v>
      </c>
    </row>
    <row r="159" spans="1:15" x14ac:dyDescent="0.15">
      <c r="A159" s="3">
        <v>37681</v>
      </c>
      <c r="B159">
        <v>317806</v>
      </c>
      <c r="C159" s="123">
        <v>163056</v>
      </c>
      <c r="D159">
        <v>2879122</v>
      </c>
      <c r="E159">
        <v>2144440</v>
      </c>
      <c r="I159" s="3">
        <v>37681</v>
      </c>
      <c r="O159">
        <v>47342.332752999901</v>
      </c>
    </row>
    <row r="160" spans="1:15" x14ac:dyDescent="0.15">
      <c r="A160" s="3">
        <v>37773</v>
      </c>
      <c r="B160">
        <v>376477</v>
      </c>
      <c r="C160" s="123">
        <v>190902</v>
      </c>
      <c r="D160">
        <v>3406980</v>
      </c>
      <c r="E160">
        <v>2458681</v>
      </c>
      <c r="I160" s="3">
        <v>37773</v>
      </c>
      <c r="O160">
        <v>48948.635350249999</v>
      </c>
    </row>
    <row r="161" spans="1:15" x14ac:dyDescent="0.15">
      <c r="A161" s="3">
        <v>37865</v>
      </c>
      <c r="B161">
        <v>505317</v>
      </c>
      <c r="C161" s="123">
        <v>257570</v>
      </c>
      <c r="D161">
        <v>3909340</v>
      </c>
      <c r="E161">
        <v>2745855</v>
      </c>
      <c r="I161" s="3">
        <v>37865</v>
      </c>
      <c r="O161">
        <v>50554.9379474999</v>
      </c>
    </row>
    <row r="162" spans="1:15" x14ac:dyDescent="0.15">
      <c r="A162" s="3">
        <v>37956</v>
      </c>
      <c r="B162">
        <v>567508</v>
      </c>
      <c r="C162" s="123">
        <v>285511</v>
      </c>
      <c r="D162">
        <v>4022277</v>
      </c>
      <c r="E162">
        <v>2808297</v>
      </c>
      <c r="I162" s="3">
        <v>37956</v>
      </c>
      <c r="O162">
        <v>50174.493544749901</v>
      </c>
    </row>
    <row r="163" spans="1:15" x14ac:dyDescent="0.15">
      <c r="A163" s="3">
        <v>38047</v>
      </c>
      <c r="B163">
        <v>691720</v>
      </c>
      <c r="C163" s="123">
        <v>357556</v>
      </c>
      <c r="D163">
        <v>4609266</v>
      </c>
      <c r="E163">
        <v>3188522</v>
      </c>
      <c r="I163" s="3">
        <v>38047</v>
      </c>
      <c r="O163">
        <v>49794.049142000003</v>
      </c>
    </row>
    <row r="164" spans="1:15" x14ac:dyDescent="0.15">
      <c r="A164" s="3">
        <v>38139</v>
      </c>
      <c r="B164">
        <v>696426</v>
      </c>
      <c r="C164" s="123">
        <v>363826</v>
      </c>
      <c r="D164">
        <v>4731066</v>
      </c>
      <c r="E164">
        <v>3304925</v>
      </c>
      <c r="I164" s="3">
        <v>38139</v>
      </c>
      <c r="O164">
        <v>49968.957469249901</v>
      </c>
    </row>
    <row r="165" spans="1:15" x14ac:dyDescent="0.15">
      <c r="A165" s="3">
        <v>38231</v>
      </c>
      <c r="B165">
        <v>627706</v>
      </c>
      <c r="C165" s="123">
        <v>324064</v>
      </c>
      <c r="D165">
        <v>4452432</v>
      </c>
      <c r="E165">
        <v>3066066</v>
      </c>
      <c r="I165" s="3">
        <v>38231</v>
      </c>
      <c r="O165">
        <v>50143.865796500002</v>
      </c>
    </row>
    <row r="166" spans="1:15" x14ac:dyDescent="0.15">
      <c r="A166" s="3">
        <v>38322</v>
      </c>
      <c r="B166">
        <v>729935</v>
      </c>
      <c r="C166" s="123">
        <v>382553</v>
      </c>
      <c r="D166">
        <v>4599860</v>
      </c>
      <c r="E166">
        <v>3190769</v>
      </c>
      <c r="I166" s="3">
        <v>38322</v>
      </c>
      <c r="O166">
        <v>51208.067623749899</v>
      </c>
    </row>
    <row r="167" spans="1:15" x14ac:dyDescent="0.15">
      <c r="A167" s="3">
        <v>38412</v>
      </c>
      <c r="B167">
        <v>718937</v>
      </c>
      <c r="C167">
        <v>145228</v>
      </c>
      <c r="D167">
        <v>4903337</v>
      </c>
      <c r="E167">
        <v>3251265</v>
      </c>
      <c r="I167" s="3">
        <v>38412</v>
      </c>
      <c r="J167">
        <v>394870</v>
      </c>
      <c r="K167">
        <v>145228</v>
      </c>
      <c r="L167">
        <v>4870673</v>
      </c>
      <c r="M167">
        <v>3251265</v>
      </c>
      <c r="O167">
        <v>52272.269451</v>
      </c>
    </row>
    <row r="168" spans="1:15" x14ac:dyDescent="0.15">
      <c r="A168" s="3">
        <v>38504</v>
      </c>
      <c r="B168">
        <v>730686</v>
      </c>
      <c r="C168">
        <v>137815</v>
      </c>
      <c r="D168">
        <v>4904962</v>
      </c>
      <c r="E168">
        <v>3259301</v>
      </c>
      <c r="I168" s="3">
        <v>38504</v>
      </c>
      <c r="J168">
        <v>397034</v>
      </c>
      <c r="K168">
        <v>137815</v>
      </c>
      <c r="L168">
        <v>4872436</v>
      </c>
      <c r="M168">
        <v>3259301</v>
      </c>
      <c r="O168">
        <v>53001.195431250002</v>
      </c>
    </row>
    <row r="169" spans="1:15" x14ac:dyDescent="0.15">
      <c r="A169" s="3">
        <v>38596</v>
      </c>
      <c r="B169">
        <v>900716</v>
      </c>
      <c r="C169">
        <v>168653</v>
      </c>
      <c r="D169">
        <v>5732262</v>
      </c>
      <c r="E169">
        <v>3779986</v>
      </c>
      <c r="I169" s="3">
        <v>38596</v>
      </c>
      <c r="J169">
        <v>500722</v>
      </c>
      <c r="K169">
        <v>168653</v>
      </c>
      <c r="L169">
        <v>5693241</v>
      </c>
      <c r="M169">
        <v>3779986</v>
      </c>
      <c r="O169">
        <v>53730.121411499997</v>
      </c>
    </row>
    <row r="170" spans="1:15" x14ac:dyDescent="0.15">
      <c r="A170" s="3">
        <v>38687</v>
      </c>
      <c r="B170">
        <v>1169163</v>
      </c>
      <c r="C170">
        <v>194265</v>
      </c>
      <c r="D170">
        <v>7289354</v>
      </c>
      <c r="E170">
        <v>4575631</v>
      </c>
      <c r="I170" s="3">
        <v>38687</v>
      </c>
      <c r="J170">
        <v>652101</v>
      </c>
      <c r="K170">
        <v>194265</v>
      </c>
      <c r="L170">
        <v>7254171</v>
      </c>
      <c r="M170">
        <v>4575631</v>
      </c>
      <c r="O170">
        <v>55739.765891749899</v>
      </c>
    </row>
    <row r="171" spans="1:15" x14ac:dyDescent="0.15">
      <c r="A171" s="3">
        <v>38777</v>
      </c>
      <c r="B171">
        <v>1227990</v>
      </c>
      <c r="C171">
        <v>201561</v>
      </c>
      <c r="D171">
        <v>7461661</v>
      </c>
      <c r="E171">
        <v>4726913</v>
      </c>
      <c r="I171" s="3">
        <v>38777</v>
      </c>
      <c r="J171">
        <v>686627</v>
      </c>
      <c r="K171">
        <v>201561</v>
      </c>
      <c r="L171">
        <v>7427858</v>
      </c>
      <c r="M171">
        <v>4726913</v>
      </c>
      <c r="O171">
        <v>57749.410371999998</v>
      </c>
    </row>
    <row r="172" spans="1:15" x14ac:dyDescent="0.15">
      <c r="A172" s="3">
        <v>38869</v>
      </c>
      <c r="B172">
        <v>1142068</v>
      </c>
      <c r="C172">
        <v>179985</v>
      </c>
      <c r="D172">
        <v>6872253</v>
      </c>
      <c r="E172">
        <v>4352075</v>
      </c>
      <c r="I172" s="3">
        <v>38869</v>
      </c>
      <c r="J172">
        <v>636165</v>
      </c>
      <c r="K172">
        <v>179985</v>
      </c>
      <c r="L172">
        <v>6841212</v>
      </c>
      <c r="M172">
        <v>4352075</v>
      </c>
      <c r="O172">
        <v>58644.363621499899</v>
      </c>
    </row>
    <row r="173" spans="1:15" x14ac:dyDescent="0.15">
      <c r="A173" s="3">
        <v>38961</v>
      </c>
      <c r="B173">
        <v>1102843</v>
      </c>
      <c r="C173">
        <v>178069</v>
      </c>
      <c r="D173">
        <v>6965437</v>
      </c>
      <c r="E173">
        <v>4409848</v>
      </c>
      <c r="I173" s="3">
        <v>38961</v>
      </c>
      <c r="J173">
        <v>621502</v>
      </c>
      <c r="K173">
        <v>178069</v>
      </c>
      <c r="L173">
        <v>6933931</v>
      </c>
      <c r="M173">
        <v>4409848</v>
      </c>
      <c r="O173">
        <v>59539.316871000003</v>
      </c>
    </row>
    <row r="174" spans="1:15" x14ac:dyDescent="0.15">
      <c r="A174" s="3">
        <v>39052</v>
      </c>
      <c r="B174">
        <v>1073351</v>
      </c>
      <c r="C174">
        <v>181362</v>
      </c>
      <c r="D174">
        <v>7800831</v>
      </c>
      <c r="E174">
        <v>4687538</v>
      </c>
      <c r="I174" s="3">
        <v>39052</v>
      </c>
      <c r="J174">
        <v>608938</v>
      </c>
      <c r="K174">
        <v>181362</v>
      </c>
      <c r="L174">
        <v>7769156</v>
      </c>
      <c r="M174">
        <v>4687538</v>
      </c>
      <c r="O174">
        <v>59562.6911205</v>
      </c>
    </row>
    <row r="175" spans="1:15" x14ac:dyDescent="0.15">
      <c r="A175" s="3">
        <v>39142</v>
      </c>
      <c r="B175">
        <v>986144</v>
      </c>
      <c r="C175">
        <v>174437</v>
      </c>
      <c r="D175">
        <v>7998433</v>
      </c>
      <c r="E175">
        <v>4821935</v>
      </c>
      <c r="I175" s="3">
        <v>39142</v>
      </c>
      <c r="J175">
        <v>564559</v>
      </c>
      <c r="K175">
        <v>174437</v>
      </c>
      <c r="L175">
        <v>7962967</v>
      </c>
      <c r="M175">
        <v>4821935</v>
      </c>
      <c r="O175">
        <v>59586.065369999997</v>
      </c>
    </row>
    <row r="176" spans="1:15" x14ac:dyDescent="0.15">
      <c r="A176" s="3">
        <v>39234</v>
      </c>
      <c r="B176">
        <v>1030380</v>
      </c>
      <c r="C176">
        <v>176995</v>
      </c>
      <c r="D176">
        <v>8276122</v>
      </c>
      <c r="E176">
        <v>4988707</v>
      </c>
      <c r="I176" s="3">
        <v>39234</v>
      </c>
      <c r="J176">
        <v>588001</v>
      </c>
      <c r="K176">
        <v>176995</v>
      </c>
      <c r="L176">
        <v>8239388</v>
      </c>
      <c r="M176">
        <v>4988707</v>
      </c>
      <c r="O176">
        <v>59543.767024250003</v>
      </c>
    </row>
    <row r="177" spans="1:15" x14ac:dyDescent="0.15">
      <c r="A177" s="3">
        <v>39326</v>
      </c>
      <c r="B177">
        <v>810094</v>
      </c>
      <c r="C177">
        <v>154309</v>
      </c>
      <c r="D177">
        <v>7645814</v>
      </c>
      <c r="E177">
        <v>4635948</v>
      </c>
      <c r="I177" s="3">
        <v>39326</v>
      </c>
      <c r="J177">
        <v>466159</v>
      </c>
      <c r="K177">
        <v>154309</v>
      </c>
      <c r="L177">
        <v>7612356</v>
      </c>
      <c r="M177">
        <v>4635948</v>
      </c>
      <c r="O177">
        <v>59501.468678500001</v>
      </c>
    </row>
    <row r="178" spans="1:15" x14ac:dyDescent="0.15">
      <c r="A178" s="3">
        <v>39417</v>
      </c>
      <c r="B178">
        <v>777473</v>
      </c>
      <c r="C178">
        <v>147929</v>
      </c>
      <c r="D178">
        <v>5952274</v>
      </c>
      <c r="E178">
        <v>4248274</v>
      </c>
      <c r="I178" s="3">
        <v>39417</v>
      </c>
      <c r="J178">
        <v>446556</v>
      </c>
      <c r="K178">
        <v>147929</v>
      </c>
      <c r="L178">
        <v>5930147</v>
      </c>
      <c r="M178">
        <v>4248274</v>
      </c>
      <c r="O178">
        <v>58042.378332749999</v>
      </c>
    </row>
    <row r="179" spans="1:15" x14ac:dyDescent="0.15">
      <c r="A179" s="3">
        <v>39508</v>
      </c>
      <c r="B179">
        <v>630239</v>
      </c>
      <c r="C179">
        <v>132449</v>
      </c>
      <c r="D179">
        <v>4930697</v>
      </c>
      <c r="E179">
        <v>3499221</v>
      </c>
      <c r="I179" s="3">
        <v>39508</v>
      </c>
      <c r="J179">
        <v>364507</v>
      </c>
      <c r="K179">
        <v>132449</v>
      </c>
      <c r="L179">
        <v>4911518</v>
      </c>
      <c r="M179">
        <v>3499221</v>
      </c>
      <c r="O179">
        <v>56583.287987000003</v>
      </c>
    </row>
    <row r="180" spans="1:15" x14ac:dyDescent="0.15">
      <c r="A180" s="3">
        <v>39600</v>
      </c>
      <c r="B180">
        <v>711873</v>
      </c>
      <c r="C180">
        <v>140513</v>
      </c>
      <c r="D180">
        <v>5300888</v>
      </c>
      <c r="E180">
        <v>3745785</v>
      </c>
      <c r="I180" s="3">
        <v>39600</v>
      </c>
      <c r="J180">
        <v>409559</v>
      </c>
      <c r="K180">
        <v>140513</v>
      </c>
      <c r="L180">
        <v>5280015</v>
      </c>
      <c r="M180">
        <v>3745785</v>
      </c>
      <c r="O180">
        <v>55995.722094500001</v>
      </c>
    </row>
    <row r="181" spans="1:15" x14ac:dyDescent="0.15">
      <c r="A181" s="3">
        <v>39692</v>
      </c>
      <c r="B181">
        <v>622370</v>
      </c>
      <c r="C181">
        <v>116325</v>
      </c>
      <c r="D181">
        <v>4349171</v>
      </c>
      <c r="E181">
        <v>3056776</v>
      </c>
      <c r="I181" s="3">
        <v>39692</v>
      </c>
      <c r="J181">
        <v>353358</v>
      </c>
      <c r="K181">
        <v>116325</v>
      </c>
      <c r="L181">
        <v>4331978</v>
      </c>
      <c r="M181">
        <v>3056776</v>
      </c>
      <c r="O181">
        <v>55408.156201999998</v>
      </c>
    </row>
    <row r="182" spans="1:15" x14ac:dyDescent="0.15">
      <c r="A182" s="3">
        <v>39783</v>
      </c>
      <c r="B182">
        <v>455497</v>
      </c>
      <c r="C182">
        <v>105895</v>
      </c>
      <c r="D182">
        <v>3451541</v>
      </c>
      <c r="E182">
        <v>2465893</v>
      </c>
      <c r="I182" s="3">
        <v>39783</v>
      </c>
      <c r="J182">
        <v>264540</v>
      </c>
      <c r="K182">
        <v>105895</v>
      </c>
      <c r="L182">
        <v>3429680</v>
      </c>
      <c r="M182">
        <v>2465893</v>
      </c>
      <c r="O182">
        <v>54338.054309499901</v>
      </c>
    </row>
    <row r="183" spans="1:15" x14ac:dyDescent="0.15">
      <c r="A183" s="3">
        <v>39873</v>
      </c>
      <c r="B183">
        <v>398860</v>
      </c>
      <c r="C183">
        <v>94372</v>
      </c>
      <c r="D183">
        <v>3196768</v>
      </c>
      <c r="E183">
        <v>2263581</v>
      </c>
      <c r="I183" s="3">
        <v>39873</v>
      </c>
      <c r="J183">
        <v>231879</v>
      </c>
      <c r="K183">
        <v>94372</v>
      </c>
      <c r="L183">
        <v>3178975</v>
      </c>
      <c r="M183">
        <v>2263581</v>
      </c>
      <c r="O183">
        <v>53267.952416999899</v>
      </c>
    </row>
    <row r="184" spans="1:15" x14ac:dyDescent="0.15">
      <c r="A184" s="3">
        <v>39965</v>
      </c>
      <c r="B184">
        <v>482359</v>
      </c>
      <c r="C184">
        <v>106727</v>
      </c>
      <c r="D184">
        <v>3861546</v>
      </c>
      <c r="E184">
        <v>2750355</v>
      </c>
      <c r="I184" s="3">
        <v>39965</v>
      </c>
      <c r="J184">
        <v>279920</v>
      </c>
      <c r="K184">
        <v>106727</v>
      </c>
      <c r="L184">
        <v>3840163</v>
      </c>
      <c r="M184">
        <v>2750355</v>
      </c>
      <c r="O184">
        <v>55691.82362625</v>
      </c>
    </row>
    <row r="185" spans="1:15" x14ac:dyDescent="0.15">
      <c r="A185" s="3">
        <v>40057</v>
      </c>
      <c r="B185">
        <v>424905</v>
      </c>
      <c r="C185">
        <v>94151</v>
      </c>
      <c r="D185">
        <v>3841994</v>
      </c>
      <c r="E185">
        <v>2751318</v>
      </c>
      <c r="I185" s="3">
        <v>40057</v>
      </c>
      <c r="J185">
        <v>246542</v>
      </c>
      <c r="K185">
        <v>94151</v>
      </c>
      <c r="L185">
        <v>3821069</v>
      </c>
      <c r="M185">
        <v>2751318</v>
      </c>
      <c r="O185">
        <v>58115.694835499999</v>
      </c>
    </row>
    <row r="186" spans="1:15" x14ac:dyDescent="0.15">
      <c r="A186" s="3">
        <v>40148</v>
      </c>
      <c r="B186">
        <v>420997</v>
      </c>
      <c r="C186">
        <v>87867</v>
      </c>
      <c r="D186">
        <v>3726607</v>
      </c>
      <c r="E186">
        <v>2772609</v>
      </c>
      <c r="I186" s="3">
        <v>40148</v>
      </c>
      <c r="J186">
        <v>241694</v>
      </c>
      <c r="K186">
        <v>87867</v>
      </c>
      <c r="L186">
        <v>3726607</v>
      </c>
      <c r="M186">
        <v>2772609</v>
      </c>
      <c r="O186">
        <v>59240.589544750001</v>
      </c>
    </row>
    <row r="187" spans="1:15" x14ac:dyDescent="0.15">
      <c r="A187" s="3">
        <v>40238</v>
      </c>
      <c r="B187">
        <v>489024</v>
      </c>
      <c r="C187">
        <v>96566</v>
      </c>
      <c r="D187">
        <v>3918179</v>
      </c>
      <c r="E187">
        <v>2931458</v>
      </c>
      <c r="I187" s="3">
        <v>40238</v>
      </c>
      <c r="J187">
        <v>280224</v>
      </c>
      <c r="K187">
        <v>96566</v>
      </c>
      <c r="L187">
        <v>3918179</v>
      </c>
      <c r="M187">
        <v>2931458</v>
      </c>
      <c r="O187">
        <v>60365.484254000003</v>
      </c>
    </row>
    <row r="188" spans="1:15" x14ac:dyDescent="0.15">
      <c r="A188" s="3">
        <v>40330</v>
      </c>
      <c r="B188">
        <v>420806</v>
      </c>
      <c r="C188">
        <v>86218</v>
      </c>
      <c r="D188">
        <v>3431335</v>
      </c>
      <c r="E188">
        <v>2575766</v>
      </c>
      <c r="I188" s="3">
        <v>40330</v>
      </c>
      <c r="J188">
        <v>234523</v>
      </c>
      <c r="K188">
        <v>86218</v>
      </c>
      <c r="L188">
        <v>3431335</v>
      </c>
      <c r="M188">
        <v>2575766</v>
      </c>
      <c r="O188">
        <v>60306.34194875</v>
      </c>
    </row>
    <row r="189" spans="1:15" x14ac:dyDescent="0.15">
      <c r="A189" s="3">
        <v>40422</v>
      </c>
      <c r="B189">
        <v>400217</v>
      </c>
      <c r="C189">
        <v>81701</v>
      </c>
      <c r="D189">
        <v>3398047</v>
      </c>
      <c r="E189">
        <v>2554149</v>
      </c>
      <c r="I189" s="3">
        <v>40422</v>
      </c>
      <c r="J189">
        <v>223756</v>
      </c>
      <c r="K189">
        <v>81701</v>
      </c>
      <c r="L189">
        <v>3398047</v>
      </c>
      <c r="M189">
        <v>2554149</v>
      </c>
      <c r="O189">
        <v>60247.199643499996</v>
      </c>
    </row>
    <row r="190" spans="1:15" x14ac:dyDescent="0.15">
      <c r="A190" s="3">
        <v>40513</v>
      </c>
      <c r="B190">
        <v>442961</v>
      </c>
      <c r="C190">
        <v>87447</v>
      </c>
      <c r="D190">
        <v>3913445</v>
      </c>
      <c r="E190">
        <v>2762654</v>
      </c>
      <c r="I190" s="3">
        <v>40513</v>
      </c>
      <c r="J190">
        <v>247992</v>
      </c>
      <c r="K190">
        <v>87447</v>
      </c>
      <c r="L190">
        <v>3913445</v>
      </c>
      <c r="M190">
        <v>2762654</v>
      </c>
      <c r="O190">
        <v>60846.165838249901</v>
      </c>
    </row>
    <row r="191" spans="1:15" x14ac:dyDescent="0.15">
      <c r="A191" s="3">
        <v>40603</v>
      </c>
      <c r="B191">
        <v>409181</v>
      </c>
      <c r="C191">
        <v>85805</v>
      </c>
      <c r="D191">
        <v>3852553</v>
      </c>
      <c r="E191">
        <v>2687958</v>
      </c>
      <c r="I191" s="3">
        <v>40603</v>
      </c>
      <c r="J191">
        <v>234228</v>
      </c>
      <c r="K191">
        <v>85805</v>
      </c>
      <c r="L191">
        <v>3852553</v>
      </c>
      <c r="M191">
        <v>2687958</v>
      </c>
      <c r="O191">
        <v>61445.132033000002</v>
      </c>
    </row>
    <row r="192" spans="1:15" x14ac:dyDescent="0.15">
      <c r="A192" s="3">
        <v>40695</v>
      </c>
      <c r="B192">
        <v>407243</v>
      </c>
      <c r="C192">
        <v>76636</v>
      </c>
      <c r="D192">
        <v>3782592</v>
      </c>
      <c r="E192">
        <v>2646034</v>
      </c>
      <c r="I192" s="3">
        <v>40695</v>
      </c>
      <c r="J192">
        <v>228660</v>
      </c>
      <c r="K192">
        <v>76636</v>
      </c>
      <c r="L192">
        <v>3782592</v>
      </c>
      <c r="M192">
        <v>2646034</v>
      </c>
      <c r="O192">
        <v>61442.229547249903</v>
      </c>
    </row>
    <row r="193" spans="1:15" x14ac:dyDescent="0.15">
      <c r="A193" s="3">
        <v>40787</v>
      </c>
      <c r="B193">
        <v>386436</v>
      </c>
      <c r="C193">
        <v>77078</v>
      </c>
      <c r="D193">
        <v>3400293</v>
      </c>
      <c r="E193">
        <v>2378344</v>
      </c>
      <c r="I193" s="3">
        <v>40787</v>
      </c>
      <c r="J193">
        <v>218738</v>
      </c>
      <c r="K193">
        <v>77078</v>
      </c>
      <c r="L193">
        <v>3400293</v>
      </c>
      <c r="M193">
        <v>2378344</v>
      </c>
      <c r="O193">
        <v>61439.3270615</v>
      </c>
    </row>
    <row r="194" spans="1:15" x14ac:dyDescent="0.15">
      <c r="A194" s="3">
        <v>40878</v>
      </c>
      <c r="B194">
        <v>362246</v>
      </c>
      <c r="C194">
        <v>72915</v>
      </c>
      <c r="D194">
        <v>3429638</v>
      </c>
      <c r="E194">
        <v>2299416</v>
      </c>
      <c r="I194" s="3">
        <v>40878</v>
      </c>
      <c r="J194">
        <v>204538</v>
      </c>
      <c r="K194">
        <v>72915</v>
      </c>
      <c r="L194">
        <v>3429638</v>
      </c>
      <c r="M194">
        <v>2299416</v>
      </c>
      <c r="O194">
        <v>61894.805075750002</v>
      </c>
    </row>
    <row r="195" spans="1:15" x14ac:dyDescent="0.15">
      <c r="A195" s="3">
        <v>40969</v>
      </c>
      <c r="B195">
        <v>432127</v>
      </c>
      <c r="C195">
        <v>80284</v>
      </c>
      <c r="D195">
        <v>3919443</v>
      </c>
      <c r="E195">
        <v>2661396</v>
      </c>
      <c r="I195" s="3">
        <v>40969</v>
      </c>
      <c r="J195">
        <v>243024</v>
      </c>
      <c r="K195">
        <v>80284</v>
      </c>
      <c r="L195">
        <v>3919443</v>
      </c>
      <c r="M195">
        <v>2661396</v>
      </c>
      <c r="O195">
        <v>62428.816089999898</v>
      </c>
    </row>
    <row r="196" spans="1:15" x14ac:dyDescent="0.15">
      <c r="A196" s="3">
        <v>41061</v>
      </c>
      <c r="B196">
        <v>400966</v>
      </c>
      <c r="C196">
        <v>70787</v>
      </c>
      <c r="D196">
        <v>3548332</v>
      </c>
      <c r="E196">
        <v>2408362</v>
      </c>
      <c r="I196" s="3">
        <v>41061</v>
      </c>
      <c r="J196">
        <v>222633</v>
      </c>
      <c r="K196">
        <v>70787</v>
      </c>
      <c r="L196">
        <v>3548332</v>
      </c>
      <c r="M196">
        <v>2408362</v>
      </c>
      <c r="O196">
        <v>62245.324477499897</v>
      </c>
    </row>
    <row r="197" spans="1:15" x14ac:dyDescent="0.15">
      <c r="A197" s="3">
        <v>41153</v>
      </c>
      <c r="B197">
        <v>388272</v>
      </c>
      <c r="C197">
        <v>73150</v>
      </c>
      <c r="D197">
        <v>3399519</v>
      </c>
      <c r="E197">
        <v>2308522</v>
      </c>
      <c r="I197" s="3">
        <v>41153</v>
      </c>
      <c r="J197">
        <v>217417</v>
      </c>
      <c r="K197">
        <v>73150</v>
      </c>
      <c r="L197">
        <v>3399519</v>
      </c>
      <c r="M197">
        <v>2308522</v>
      </c>
      <c r="O197">
        <v>62061.832864999997</v>
      </c>
    </row>
    <row r="198" spans="1:15" x14ac:dyDescent="0.15">
      <c r="A198" s="3">
        <v>41244</v>
      </c>
      <c r="B198">
        <v>469082</v>
      </c>
      <c r="C198">
        <v>81361</v>
      </c>
      <c r="D198">
        <v>4051372</v>
      </c>
      <c r="E198">
        <v>2644824</v>
      </c>
      <c r="I198" s="3">
        <v>41244</v>
      </c>
      <c r="J198">
        <v>261934</v>
      </c>
      <c r="K198">
        <v>81361</v>
      </c>
      <c r="L198">
        <v>4051372</v>
      </c>
      <c r="M198">
        <v>2644824</v>
      </c>
      <c r="O198">
        <v>62951.608752499997</v>
      </c>
    </row>
    <row r="199" spans="1:15" x14ac:dyDescent="0.15">
      <c r="A199" s="3">
        <v>41334</v>
      </c>
      <c r="B199">
        <v>575173</v>
      </c>
      <c r="C199">
        <v>102438</v>
      </c>
      <c r="D199">
        <v>4969434</v>
      </c>
      <c r="E199">
        <v>3203796</v>
      </c>
      <c r="I199" s="3">
        <v>41334</v>
      </c>
      <c r="J199">
        <v>326387</v>
      </c>
      <c r="K199">
        <v>102438</v>
      </c>
      <c r="L199">
        <v>4969304</v>
      </c>
      <c r="M199">
        <v>3203796</v>
      </c>
      <c r="O199">
        <v>63841.384639999902</v>
      </c>
    </row>
    <row r="200" spans="1:15" x14ac:dyDescent="0.15">
      <c r="A200" s="3">
        <v>41426</v>
      </c>
      <c r="B200">
        <v>614144</v>
      </c>
      <c r="C200">
        <v>100290</v>
      </c>
      <c r="D200">
        <v>5431621</v>
      </c>
      <c r="E200">
        <v>3501550</v>
      </c>
      <c r="I200" s="3">
        <v>41426</v>
      </c>
      <c r="J200">
        <v>344666</v>
      </c>
      <c r="K200">
        <v>100290</v>
      </c>
      <c r="L200">
        <v>5431491</v>
      </c>
      <c r="M200">
        <v>3501550</v>
      </c>
      <c r="O200">
        <v>64692.032552249999</v>
      </c>
    </row>
    <row r="201" spans="1:15" x14ac:dyDescent="0.15">
      <c r="A201" s="3">
        <v>41518</v>
      </c>
      <c r="B201">
        <v>628787</v>
      </c>
      <c r="C201">
        <v>103670</v>
      </c>
      <c r="D201">
        <v>5746697</v>
      </c>
      <c r="E201">
        <v>3716512</v>
      </c>
      <c r="I201" s="3">
        <v>41518</v>
      </c>
      <c r="J201">
        <v>353191</v>
      </c>
      <c r="K201">
        <v>103670</v>
      </c>
      <c r="L201">
        <v>5746567</v>
      </c>
      <c r="M201">
        <v>3716512</v>
      </c>
      <c r="O201">
        <v>65542.680464499994</v>
      </c>
    </row>
    <row r="202" spans="1:15" x14ac:dyDescent="0.15">
      <c r="A202" s="3">
        <v>41609</v>
      </c>
      <c r="B202">
        <v>689427</v>
      </c>
      <c r="C202">
        <v>108489</v>
      </c>
      <c r="D202">
        <v>6457454</v>
      </c>
      <c r="E202">
        <v>4066090</v>
      </c>
      <c r="I202" s="3">
        <v>41609</v>
      </c>
      <c r="J202">
        <v>386022</v>
      </c>
      <c r="K202">
        <v>108489</v>
      </c>
      <c r="L202">
        <v>6379930</v>
      </c>
      <c r="M202">
        <v>4066090</v>
      </c>
      <c r="O202">
        <v>65057.074376750003</v>
      </c>
    </row>
    <row r="203" spans="1:15" x14ac:dyDescent="0.15">
      <c r="A203" s="3">
        <v>41699</v>
      </c>
      <c r="B203">
        <v>596136</v>
      </c>
      <c r="C203">
        <v>104257</v>
      </c>
      <c r="D203">
        <v>6221568</v>
      </c>
      <c r="E203">
        <v>3826820</v>
      </c>
      <c r="I203" s="3">
        <v>41699</v>
      </c>
      <c r="J203">
        <v>339288</v>
      </c>
      <c r="K203">
        <v>104257</v>
      </c>
      <c r="L203">
        <v>6142094</v>
      </c>
      <c r="M203">
        <v>3826820</v>
      </c>
      <c r="O203">
        <v>64571.468288999997</v>
      </c>
    </row>
    <row r="204" spans="1:15" x14ac:dyDescent="0.15">
      <c r="A204" s="3">
        <v>41791</v>
      </c>
      <c r="B204">
        <v>622810</v>
      </c>
      <c r="C204">
        <v>111726</v>
      </c>
      <c r="D204">
        <v>6521259</v>
      </c>
      <c r="E204">
        <v>4008813</v>
      </c>
      <c r="I204" s="3">
        <v>41791</v>
      </c>
      <c r="J204">
        <v>356198</v>
      </c>
      <c r="K204">
        <v>111726</v>
      </c>
      <c r="L204">
        <v>6437852</v>
      </c>
      <c r="M204">
        <v>4008813</v>
      </c>
      <c r="O204">
        <v>65772.280311499999</v>
      </c>
    </row>
    <row r="205" spans="1:15" x14ac:dyDescent="0.15">
      <c r="A205" s="3">
        <v>41883</v>
      </c>
      <c r="B205">
        <v>628159</v>
      </c>
      <c r="C205">
        <v>116720</v>
      </c>
      <c r="D205">
        <v>6892217</v>
      </c>
      <c r="E205">
        <v>4247584</v>
      </c>
      <c r="I205" s="3">
        <v>41883</v>
      </c>
      <c r="J205">
        <v>362396</v>
      </c>
      <c r="K205">
        <v>116720</v>
      </c>
      <c r="L205">
        <v>6804609</v>
      </c>
      <c r="M205">
        <v>4247584</v>
      </c>
      <c r="O205">
        <v>66973.092334000001</v>
      </c>
    </row>
    <row r="206" spans="1:15" x14ac:dyDescent="0.15">
      <c r="A206" s="3">
        <v>41974</v>
      </c>
      <c r="B206">
        <v>655856</v>
      </c>
      <c r="C206">
        <v>124580</v>
      </c>
      <c r="D206">
        <v>7347236</v>
      </c>
      <c r="E206">
        <v>4543417</v>
      </c>
      <c r="I206" s="3">
        <v>41974</v>
      </c>
      <c r="J206">
        <v>380234</v>
      </c>
      <c r="K206">
        <v>124580</v>
      </c>
      <c r="L206">
        <v>7170512</v>
      </c>
      <c r="M206">
        <v>4543417</v>
      </c>
      <c r="O206">
        <v>67938.784356499906</v>
      </c>
    </row>
    <row r="207" spans="1:15" x14ac:dyDescent="0.15">
      <c r="A207" s="3">
        <v>42064</v>
      </c>
      <c r="B207">
        <v>702919</v>
      </c>
      <c r="C207">
        <v>134361</v>
      </c>
      <c r="D207">
        <v>8029920</v>
      </c>
      <c r="E207">
        <v>4976508</v>
      </c>
      <c r="I207" s="3">
        <v>42064</v>
      </c>
      <c r="J207">
        <v>408354</v>
      </c>
      <c r="K207">
        <v>134361</v>
      </c>
      <c r="L207">
        <v>7796558</v>
      </c>
      <c r="M207">
        <v>4976508</v>
      </c>
      <c r="O207">
        <v>68904.476378999898</v>
      </c>
    </row>
    <row r="208" spans="1:15" x14ac:dyDescent="0.15">
      <c r="A208" s="3">
        <v>42156</v>
      </c>
      <c r="B208">
        <v>810366</v>
      </c>
      <c r="C208">
        <v>142685</v>
      </c>
      <c r="D208">
        <v>8387801</v>
      </c>
      <c r="E208">
        <v>5173106</v>
      </c>
      <c r="I208" s="3">
        <v>42156</v>
      </c>
      <c r="J208">
        <v>466104</v>
      </c>
      <c r="K208">
        <v>142685</v>
      </c>
      <c r="L208">
        <v>8142994</v>
      </c>
      <c r="M208">
        <v>5173106</v>
      </c>
      <c r="O208">
        <v>69383.798714499906</v>
      </c>
    </row>
    <row r="209" spans="1:15" x14ac:dyDescent="0.15">
      <c r="A209" s="3">
        <v>42248</v>
      </c>
      <c r="B209">
        <v>686785</v>
      </c>
      <c r="C209">
        <v>128429</v>
      </c>
      <c r="D209">
        <v>7312857</v>
      </c>
      <c r="E209">
        <v>4516421</v>
      </c>
      <c r="I209" s="3">
        <v>42248</v>
      </c>
      <c r="J209">
        <v>397025</v>
      </c>
      <c r="K209">
        <v>128429</v>
      </c>
      <c r="L209">
        <v>7105015</v>
      </c>
      <c r="M209">
        <v>4516421</v>
      </c>
      <c r="O209">
        <v>69863.121050000002</v>
      </c>
    </row>
    <row r="210" spans="1:15" x14ac:dyDescent="0.15">
      <c r="A210" s="3">
        <v>42339</v>
      </c>
      <c r="B210" s="139">
        <f t="shared" ref="B210:B216" si="0">B209*J210/J209</f>
        <v>710485.37474970089</v>
      </c>
      <c r="C210" s="121">
        <f>K210</f>
        <v>125263</v>
      </c>
      <c r="D210" s="139">
        <f>D209*L210/L209</f>
        <v>8193828.4871229688</v>
      </c>
      <c r="E210" s="121">
        <f>M210</f>
        <v>4978317</v>
      </c>
      <c r="I210" s="3">
        <v>42339</v>
      </c>
      <c r="J210">
        <v>410726</v>
      </c>
      <c r="K210">
        <v>125263</v>
      </c>
      <c r="L210">
        <v>7960948</v>
      </c>
      <c r="M210">
        <v>4978317</v>
      </c>
      <c r="O210">
        <v>69640.124385500007</v>
      </c>
    </row>
    <row r="211" spans="1:15" x14ac:dyDescent="0.15">
      <c r="A211" s="3">
        <v>42430</v>
      </c>
      <c r="B211" s="139">
        <f t="shared" si="0"/>
        <v>501039.51865751529</v>
      </c>
      <c r="C211" s="121">
        <f t="shared" ref="C211:C216" si="1">K211</f>
        <v>83578</v>
      </c>
      <c r="D211" s="139">
        <f t="shared" ref="D211:D216" si="2">D210*L211/L210</f>
        <v>7625267.1494602049</v>
      </c>
      <c r="E211" s="121">
        <f t="shared" ref="E211:E216" si="3">M211</f>
        <v>4444613</v>
      </c>
      <c r="I211" s="3">
        <v>42430</v>
      </c>
      <c r="J211">
        <v>289647</v>
      </c>
      <c r="K211">
        <v>83578</v>
      </c>
      <c r="L211">
        <v>7408546</v>
      </c>
      <c r="M211">
        <v>4444613</v>
      </c>
      <c r="O211">
        <v>69439.980721</v>
      </c>
    </row>
    <row r="212" spans="1:15" x14ac:dyDescent="0.15">
      <c r="A212" s="3">
        <v>42522</v>
      </c>
      <c r="B212" s="139">
        <f t="shared" si="0"/>
        <v>442877.50856998935</v>
      </c>
      <c r="C212" s="121">
        <f t="shared" si="1"/>
        <v>75309</v>
      </c>
      <c r="D212" s="139">
        <f t="shared" si="2"/>
        <v>7119323.4972162619</v>
      </c>
      <c r="E212" s="121">
        <f t="shared" si="3"/>
        <v>4165002</v>
      </c>
      <c r="F212" s="3"/>
      <c r="I212" s="3">
        <v>42522</v>
      </c>
      <c r="J212">
        <v>256024</v>
      </c>
      <c r="K212">
        <v>75309</v>
      </c>
      <c r="L212">
        <v>6916982</v>
      </c>
      <c r="M212">
        <v>4165002</v>
      </c>
    </row>
    <row r="213" spans="1:15" x14ac:dyDescent="0.15">
      <c r="A213" s="3">
        <v>42614</v>
      </c>
      <c r="B213" s="139">
        <f t="shared" si="0"/>
        <v>493905.70758768352</v>
      </c>
      <c r="C213" s="121">
        <f t="shared" si="1"/>
        <v>81427</v>
      </c>
      <c r="D213" s="139">
        <f t="shared" si="2"/>
        <v>7508621.9229814438</v>
      </c>
      <c r="E213" s="121">
        <f t="shared" si="3"/>
        <v>4384552</v>
      </c>
      <c r="F213" s="3"/>
      <c r="I213" s="3">
        <v>42614</v>
      </c>
      <c r="J213">
        <v>285523</v>
      </c>
      <c r="K213">
        <v>81427</v>
      </c>
      <c r="L213">
        <v>7295216</v>
      </c>
      <c r="M213">
        <v>4384552</v>
      </c>
    </row>
    <row r="214" spans="1:15" x14ac:dyDescent="0.15">
      <c r="A214" s="3">
        <v>42705</v>
      </c>
      <c r="B214" s="139">
        <f t="shared" si="0"/>
        <v>652631.27406334633</v>
      </c>
      <c r="C214" s="121">
        <f t="shared" si="1"/>
        <v>99614</v>
      </c>
      <c r="D214" s="139">
        <f t="shared" si="2"/>
        <v>8498918.5902519561</v>
      </c>
      <c r="E214" s="121">
        <f t="shared" si="3"/>
        <v>4940800</v>
      </c>
      <c r="F214" s="3"/>
      <c r="I214" s="3">
        <v>42705</v>
      </c>
      <c r="J214">
        <v>377281</v>
      </c>
      <c r="K214">
        <v>99614</v>
      </c>
      <c r="L214">
        <v>8257367</v>
      </c>
      <c r="M214">
        <v>4940800</v>
      </c>
    </row>
    <row r="215" spans="1:15" x14ac:dyDescent="0.15">
      <c r="A215" s="3">
        <v>42805</v>
      </c>
      <c r="B215" s="139">
        <f t="shared" si="0"/>
        <v>620537.7733895852</v>
      </c>
      <c r="C215" s="121">
        <f t="shared" si="1"/>
        <v>94480</v>
      </c>
      <c r="D215" s="139">
        <f t="shared" si="2"/>
        <v>8542349.9731313735</v>
      </c>
      <c r="E215" s="121">
        <f t="shared" si="3"/>
        <v>4977128</v>
      </c>
      <c r="I215" s="3">
        <v>42805</v>
      </c>
      <c r="J215">
        <v>358728</v>
      </c>
      <c r="K215">
        <v>94480</v>
      </c>
      <c r="L215">
        <v>8299564</v>
      </c>
      <c r="M215">
        <v>4977128</v>
      </c>
    </row>
    <row r="216" spans="1:15" x14ac:dyDescent="0.15">
      <c r="A216" s="3">
        <v>42887</v>
      </c>
      <c r="B216" s="139">
        <f t="shared" si="0"/>
        <v>657902.0602732827</v>
      </c>
      <c r="C216" s="121">
        <f t="shared" si="1"/>
        <v>100685</v>
      </c>
      <c r="D216" s="139">
        <f t="shared" si="2"/>
        <v>9095542.5071077272</v>
      </c>
      <c r="E216" s="121">
        <f t="shared" si="3"/>
        <v>5299938</v>
      </c>
      <c r="I216" s="3">
        <v>42887</v>
      </c>
      <c r="J216">
        <v>380328</v>
      </c>
      <c r="K216">
        <v>100685</v>
      </c>
      <c r="L216">
        <v>8837034</v>
      </c>
      <c r="M216">
        <v>5299938</v>
      </c>
    </row>
    <row r="217" spans="1:15" x14ac:dyDescent="0.15">
      <c r="A217" s="3">
        <v>42979</v>
      </c>
      <c r="I217" s="3">
        <v>42979</v>
      </c>
    </row>
    <row r="218" spans="1:15" x14ac:dyDescent="0.15">
      <c r="A218" s="3">
        <v>43070</v>
      </c>
      <c r="I218" s="3">
        <v>43070</v>
      </c>
    </row>
  </sheetData>
  <phoneticPr fontId="6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40"/>
  <sheetViews>
    <sheetView topLeftCell="A520" zoomScale="85" zoomScaleNormal="85" workbookViewId="0">
      <pane xSplit="2" topLeftCell="C1" activePane="topRight" state="frozen"/>
      <selection pane="topRight" activeCell="H558" sqref="H558"/>
    </sheetView>
  </sheetViews>
  <sheetFormatPr defaultRowHeight="14.1" customHeight="1" x14ac:dyDescent="0.15"/>
  <cols>
    <col min="1" max="1" width="4.5" style="20" bestFit="1" customWidth="1"/>
    <col min="2" max="2" width="9.375" style="19" bestFit="1" customWidth="1"/>
    <col min="3" max="3" width="5.375" style="18" bestFit="1" customWidth="1"/>
    <col min="4" max="4" width="8.75" style="18" bestFit="1" customWidth="1"/>
    <col min="5" max="5" width="5.375" style="18" bestFit="1" customWidth="1"/>
    <col min="6" max="6" width="9.125" style="18" bestFit="1" customWidth="1"/>
    <col min="7" max="7" width="5.375" style="18" bestFit="1" customWidth="1"/>
    <col min="8" max="8" width="9.625" style="18" bestFit="1" customWidth="1"/>
    <col min="9" max="9" width="5.375" style="18" bestFit="1" customWidth="1"/>
    <col min="10" max="10" width="9.625" style="18" bestFit="1" customWidth="1"/>
    <col min="11" max="11" width="5.375" style="18" bestFit="1" customWidth="1"/>
    <col min="12" max="12" width="9.625" style="18" bestFit="1" customWidth="1"/>
    <col min="13" max="13" width="5.375" style="18" bestFit="1" customWidth="1"/>
    <col min="14" max="14" width="8.75" style="18" bestFit="1" customWidth="1"/>
    <col min="15" max="15" width="5.375" style="18" bestFit="1" customWidth="1"/>
    <col min="16" max="16" width="9.625" style="18" bestFit="1" customWidth="1"/>
    <col min="17" max="17" width="5.25" style="18" bestFit="1" customWidth="1"/>
    <col min="18" max="18" width="9.5" style="18" bestFit="1" customWidth="1"/>
    <col min="19" max="19" width="5.375" style="18" bestFit="1" customWidth="1"/>
    <col min="20" max="20" width="8.75" style="18" bestFit="1" customWidth="1"/>
    <col min="21" max="21" width="5.375" style="18" bestFit="1" customWidth="1"/>
    <col min="22" max="22" width="8.75" style="18" bestFit="1" customWidth="1"/>
    <col min="23" max="23" width="5.25" style="18" bestFit="1" customWidth="1"/>
    <col min="24" max="24" width="8.625" style="18" bestFit="1" customWidth="1"/>
    <col min="25" max="25" width="5.25" style="18" bestFit="1" customWidth="1"/>
    <col min="26" max="26" width="9.5" style="18" bestFit="1" customWidth="1"/>
    <col min="27" max="27" width="5.25" style="18" bestFit="1" customWidth="1"/>
    <col min="28" max="28" width="8.625" style="18" bestFit="1" customWidth="1"/>
    <col min="29" max="29" width="5.25" style="18" bestFit="1" customWidth="1"/>
    <col min="30" max="30" width="8.625" style="18" bestFit="1" customWidth="1"/>
    <col min="31" max="31" width="5.25" style="18" bestFit="1" customWidth="1"/>
    <col min="32" max="32" width="9.5" style="18" bestFit="1" customWidth="1"/>
    <col min="33" max="33" width="5.25" style="18" bestFit="1" customWidth="1"/>
    <col min="34" max="34" width="9.5" style="18" bestFit="1" customWidth="1"/>
    <col min="35" max="35" width="5.25" style="18" bestFit="1" customWidth="1"/>
    <col min="36" max="36" width="9.5" style="18" bestFit="1" customWidth="1"/>
    <col min="37" max="37" width="5.25" style="18" bestFit="1" customWidth="1"/>
    <col min="38" max="38" width="8.625" style="18" bestFit="1" customWidth="1"/>
    <col min="39" max="39" width="5.25" style="18" bestFit="1" customWidth="1"/>
    <col min="40" max="40" width="9.5" style="18" bestFit="1" customWidth="1"/>
    <col min="41" max="41" width="5.25" style="18" bestFit="1" customWidth="1"/>
    <col min="42" max="42" width="9.5" style="18" bestFit="1" customWidth="1"/>
    <col min="43" max="43" width="5.25" style="18" bestFit="1" customWidth="1"/>
    <col min="44" max="44" width="9.5" style="18" bestFit="1" customWidth="1"/>
    <col min="45" max="45" width="5.25" style="18" bestFit="1" customWidth="1"/>
    <col min="46" max="46" width="8.625" style="18" bestFit="1" customWidth="1"/>
    <col min="47" max="47" width="5.25" style="18" bestFit="1" customWidth="1"/>
    <col min="48" max="48" width="8.625" style="18" bestFit="1" customWidth="1"/>
    <col min="49" max="49" width="5.25" style="18" bestFit="1" customWidth="1"/>
    <col min="50" max="50" width="8.625" style="18" bestFit="1" customWidth="1"/>
    <col min="51" max="51" width="5.25" style="18" bestFit="1" customWidth="1"/>
    <col min="52" max="52" width="9.5" style="18" bestFit="1" customWidth="1"/>
    <col min="53" max="53" width="5.25" style="18" bestFit="1" customWidth="1"/>
    <col min="54" max="54" width="9.5" style="18" bestFit="1" customWidth="1"/>
    <col min="55" max="55" width="5.25" style="18" bestFit="1" customWidth="1"/>
    <col min="56" max="56" width="9.5" style="18" bestFit="1" customWidth="1"/>
    <col min="57" max="57" width="5.25" style="18" bestFit="1" customWidth="1"/>
    <col min="58" max="60" width="10.5" style="18" bestFit="1" customWidth="1"/>
    <col min="61" max="61" width="5.25" style="18" bestFit="1" customWidth="1"/>
    <col min="62" max="62" width="9.5" style="18" bestFit="1" customWidth="1"/>
    <col min="63" max="63" width="5.25" style="18" bestFit="1" customWidth="1"/>
    <col min="64" max="64" width="9.5" style="18" bestFit="1" customWidth="1"/>
    <col min="65" max="65" width="5.25" style="18" bestFit="1" customWidth="1"/>
    <col min="66" max="66" width="9.5" style="18" bestFit="1" customWidth="1"/>
    <col min="67" max="67" width="5.25" style="18" bestFit="1" customWidth="1"/>
    <col min="68" max="68" width="9.5" style="18" bestFit="1" customWidth="1"/>
    <col min="69" max="69" width="5.625" style="18" bestFit="1" customWidth="1"/>
    <col min="70" max="70" width="10.5" style="18" bestFit="1" customWidth="1"/>
    <col min="71" max="71" width="9" style="18"/>
    <col min="72" max="72" width="15.375" style="18" bestFit="1" customWidth="1"/>
    <col min="73" max="73" width="9.5" style="18" bestFit="1" customWidth="1"/>
    <col min="74" max="16384" width="9" style="18"/>
  </cols>
  <sheetData>
    <row r="1" spans="1:70" s="55" customFormat="1" ht="29.25" customHeight="1" x14ac:dyDescent="0.15">
      <c r="A1" s="63" t="s">
        <v>621</v>
      </c>
      <c r="B1" s="60"/>
      <c r="C1" s="62"/>
      <c r="D1" s="60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7"/>
      <c r="BR1" s="56"/>
    </row>
    <row r="2" spans="1:70" s="55" customFormat="1" ht="10.5" customHeight="1" x14ac:dyDescent="0.15">
      <c r="A2" s="61"/>
      <c r="B2" s="60"/>
      <c r="C2" s="59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7"/>
      <c r="BR2" s="56"/>
    </row>
    <row r="3" spans="1:70" s="49" customFormat="1" ht="14.25" customHeight="1" x14ac:dyDescent="0.15">
      <c r="A3" s="54"/>
      <c r="B3" s="53" t="s">
        <v>620</v>
      </c>
      <c r="C3" s="52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0"/>
    </row>
    <row r="4" spans="1:70" s="48" customFormat="1" ht="17.25" customHeight="1" x14ac:dyDescent="0.15">
      <c r="A4" s="220" t="s">
        <v>619</v>
      </c>
      <c r="B4" s="221"/>
      <c r="C4" s="222" t="s">
        <v>618</v>
      </c>
      <c r="D4" s="219"/>
      <c r="E4" s="218" t="s">
        <v>617</v>
      </c>
      <c r="F4" s="219"/>
      <c r="G4" s="218" t="s">
        <v>616</v>
      </c>
      <c r="H4" s="219"/>
      <c r="I4" s="218" t="s">
        <v>615</v>
      </c>
      <c r="J4" s="219"/>
      <c r="K4" s="218" t="s">
        <v>614</v>
      </c>
      <c r="L4" s="219"/>
      <c r="M4" s="218" t="s">
        <v>613</v>
      </c>
      <c r="N4" s="219"/>
      <c r="O4" s="218" t="s">
        <v>612</v>
      </c>
      <c r="P4" s="219"/>
      <c r="Q4" s="218" t="s">
        <v>611</v>
      </c>
      <c r="R4" s="219"/>
      <c r="S4" s="218" t="s">
        <v>610</v>
      </c>
      <c r="T4" s="219"/>
      <c r="U4" s="218" t="s">
        <v>609</v>
      </c>
      <c r="V4" s="219"/>
      <c r="W4" s="218" t="s">
        <v>608</v>
      </c>
      <c r="X4" s="219"/>
      <c r="Y4" s="218" t="s">
        <v>607</v>
      </c>
      <c r="Z4" s="219"/>
      <c r="AA4" s="218" t="s">
        <v>606</v>
      </c>
      <c r="AB4" s="219"/>
      <c r="AC4" s="218" t="s">
        <v>605</v>
      </c>
      <c r="AD4" s="219"/>
      <c r="AE4" s="218" t="s">
        <v>604</v>
      </c>
      <c r="AF4" s="219"/>
      <c r="AG4" s="218" t="s">
        <v>603</v>
      </c>
      <c r="AH4" s="219"/>
      <c r="AI4" s="218" t="s">
        <v>602</v>
      </c>
      <c r="AJ4" s="219"/>
      <c r="AK4" s="218" t="s">
        <v>601</v>
      </c>
      <c r="AL4" s="219"/>
      <c r="AM4" s="218" t="s">
        <v>600</v>
      </c>
      <c r="AN4" s="219"/>
      <c r="AO4" s="218" t="s">
        <v>599</v>
      </c>
      <c r="AP4" s="219"/>
      <c r="AQ4" s="218" t="s">
        <v>544</v>
      </c>
      <c r="AR4" s="219"/>
      <c r="AS4" s="218" t="s">
        <v>543</v>
      </c>
      <c r="AT4" s="219"/>
      <c r="AU4" s="218" t="s">
        <v>598</v>
      </c>
      <c r="AV4" s="219"/>
      <c r="AW4" s="218" t="s">
        <v>597</v>
      </c>
      <c r="AX4" s="219"/>
      <c r="AY4" s="218" t="s">
        <v>596</v>
      </c>
      <c r="AZ4" s="219"/>
      <c r="BA4" s="218" t="s">
        <v>595</v>
      </c>
      <c r="BB4" s="219"/>
      <c r="BC4" s="218" t="s">
        <v>594</v>
      </c>
      <c r="BD4" s="219"/>
      <c r="BE4" s="218" t="s">
        <v>593</v>
      </c>
      <c r="BF4" s="219"/>
      <c r="BG4" s="218" t="s">
        <v>625</v>
      </c>
      <c r="BH4" s="219"/>
      <c r="BI4" s="218" t="s">
        <v>627</v>
      </c>
      <c r="BJ4" s="219"/>
      <c r="BK4" s="218" t="s">
        <v>629</v>
      </c>
      <c r="BL4" s="219"/>
      <c r="BM4" s="218" t="s">
        <v>567</v>
      </c>
      <c r="BN4" s="219"/>
      <c r="BO4" s="218" t="s">
        <v>592</v>
      </c>
      <c r="BP4" s="219"/>
      <c r="BQ4" s="218" t="s">
        <v>591</v>
      </c>
      <c r="BR4" s="219"/>
    </row>
    <row r="5" spans="1:70" s="42" customFormat="1" ht="14.1" customHeight="1" x14ac:dyDescent="0.15">
      <c r="A5" s="47"/>
      <c r="B5" s="46"/>
      <c r="C5" s="45" t="s">
        <v>590</v>
      </c>
      <c r="D5" s="43" t="s">
        <v>589</v>
      </c>
      <c r="E5" s="44" t="s">
        <v>590</v>
      </c>
      <c r="F5" s="43" t="s">
        <v>589</v>
      </c>
      <c r="G5" s="44" t="s">
        <v>590</v>
      </c>
      <c r="H5" s="43" t="s">
        <v>589</v>
      </c>
      <c r="I5" s="44" t="s">
        <v>590</v>
      </c>
      <c r="J5" s="43" t="s">
        <v>589</v>
      </c>
      <c r="K5" s="44" t="s">
        <v>590</v>
      </c>
      <c r="L5" s="43" t="s">
        <v>589</v>
      </c>
      <c r="M5" s="44" t="s">
        <v>590</v>
      </c>
      <c r="N5" s="43" t="s">
        <v>589</v>
      </c>
      <c r="O5" s="44" t="s">
        <v>590</v>
      </c>
      <c r="P5" s="43" t="s">
        <v>589</v>
      </c>
      <c r="Q5" s="44" t="s">
        <v>590</v>
      </c>
      <c r="R5" s="43" t="s">
        <v>589</v>
      </c>
      <c r="S5" s="44" t="s">
        <v>590</v>
      </c>
      <c r="T5" s="43" t="s">
        <v>589</v>
      </c>
      <c r="U5" s="44" t="s">
        <v>590</v>
      </c>
      <c r="V5" s="43" t="s">
        <v>589</v>
      </c>
      <c r="W5" s="44" t="s">
        <v>590</v>
      </c>
      <c r="X5" s="43" t="s">
        <v>589</v>
      </c>
      <c r="Y5" s="44" t="s">
        <v>590</v>
      </c>
      <c r="Z5" s="43" t="s">
        <v>589</v>
      </c>
      <c r="AA5" s="44" t="s">
        <v>590</v>
      </c>
      <c r="AB5" s="43" t="s">
        <v>589</v>
      </c>
      <c r="AC5" s="44" t="s">
        <v>590</v>
      </c>
      <c r="AD5" s="43" t="s">
        <v>589</v>
      </c>
      <c r="AE5" s="44" t="s">
        <v>590</v>
      </c>
      <c r="AF5" s="43" t="s">
        <v>589</v>
      </c>
      <c r="AG5" s="44" t="s">
        <v>590</v>
      </c>
      <c r="AH5" s="43" t="s">
        <v>589</v>
      </c>
      <c r="AI5" s="44" t="s">
        <v>590</v>
      </c>
      <c r="AJ5" s="43" t="s">
        <v>589</v>
      </c>
      <c r="AK5" s="44" t="s">
        <v>590</v>
      </c>
      <c r="AL5" s="43" t="s">
        <v>589</v>
      </c>
      <c r="AM5" s="44" t="s">
        <v>590</v>
      </c>
      <c r="AN5" s="43" t="s">
        <v>589</v>
      </c>
      <c r="AO5" s="44" t="s">
        <v>590</v>
      </c>
      <c r="AP5" s="43" t="s">
        <v>589</v>
      </c>
      <c r="AQ5" s="44" t="s">
        <v>590</v>
      </c>
      <c r="AR5" s="43" t="s">
        <v>589</v>
      </c>
      <c r="AS5" s="44" t="s">
        <v>590</v>
      </c>
      <c r="AT5" s="43" t="s">
        <v>589</v>
      </c>
      <c r="AU5" s="44" t="s">
        <v>590</v>
      </c>
      <c r="AV5" s="43" t="s">
        <v>589</v>
      </c>
      <c r="AW5" s="44" t="s">
        <v>590</v>
      </c>
      <c r="AX5" s="43" t="s">
        <v>589</v>
      </c>
      <c r="AY5" s="44" t="s">
        <v>590</v>
      </c>
      <c r="AZ5" s="43" t="s">
        <v>589</v>
      </c>
      <c r="BA5" s="44" t="s">
        <v>590</v>
      </c>
      <c r="BB5" s="43" t="s">
        <v>589</v>
      </c>
      <c r="BC5" s="44" t="s">
        <v>590</v>
      </c>
      <c r="BD5" s="43" t="s">
        <v>589</v>
      </c>
      <c r="BE5" s="44" t="s">
        <v>590</v>
      </c>
      <c r="BF5" s="43" t="s">
        <v>589</v>
      </c>
      <c r="BG5" s="44" t="s">
        <v>590</v>
      </c>
      <c r="BH5" s="43" t="s">
        <v>589</v>
      </c>
      <c r="BI5" s="44" t="s">
        <v>590</v>
      </c>
      <c r="BJ5" s="43" t="s">
        <v>589</v>
      </c>
      <c r="BK5" s="44" t="s">
        <v>590</v>
      </c>
      <c r="BL5" s="43" t="s">
        <v>589</v>
      </c>
      <c r="BM5" s="44" t="s">
        <v>590</v>
      </c>
      <c r="BN5" s="43" t="s">
        <v>589</v>
      </c>
      <c r="BO5" s="44" t="s">
        <v>590</v>
      </c>
      <c r="BP5" s="43" t="s">
        <v>589</v>
      </c>
      <c r="BQ5" s="44" t="s">
        <v>590</v>
      </c>
      <c r="BR5" s="43" t="s">
        <v>589</v>
      </c>
    </row>
    <row r="6" spans="1:70" s="37" customFormat="1" ht="14.1" customHeight="1" x14ac:dyDescent="0.15">
      <c r="A6" s="41" t="s">
        <v>506</v>
      </c>
      <c r="B6" s="30" t="s">
        <v>506</v>
      </c>
      <c r="C6" s="225" t="s">
        <v>588</v>
      </c>
      <c r="D6" s="224"/>
      <c r="E6" s="223" t="s">
        <v>562</v>
      </c>
      <c r="F6" s="224"/>
      <c r="G6" s="223" t="s">
        <v>561</v>
      </c>
      <c r="H6" s="224"/>
      <c r="I6" s="223" t="s">
        <v>560</v>
      </c>
      <c r="J6" s="224"/>
      <c r="K6" s="223" t="s">
        <v>587</v>
      </c>
      <c r="L6" s="224"/>
      <c r="M6" s="223" t="s">
        <v>558</v>
      </c>
      <c r="N6" s="224"/>
      <c r="O6" s="223" t="s">
        <v>557</v>
      </c>
      <c r="P6" s="224"/>
      <c r="Q6" s="226"/>
      <c r="R6" s="227"/>
      <c r="S6" s="223" t="s">
        <v>556</v>
      </c>
      <c r="T6" s="224"/>
      <c r="U6" s="223" t="s">
        <v>555</v>
      </c>
      <c r="V6" s="224"/>
      <c r="W6" s="223" t="s">
        <v>554</v>
      </c>
      <c r="X6" s="224"/>
      <c r="Y6" s="228" t="s">
        <v>586</v>
      </c>
      <c r="Z6" s="229"/>
      <c r="AA6" s="40"/>
      <c r="AB6" s="38"/>
      <c r="AC6" s="223" t="s">
        <v>551</v>
      </c>
      <c r="AD6" s="224"/>
      <c r="AE6" s="223" t="s">
        <v>550</v>
      </c>
      <c r="AF6" s="224"/>
      <c r="AG6" s="223" t="s">
        <v>549</v>
      </c>
      <c r="AH6" s="224"/>
      <c r="AI6" s="223" t="s">
        <v>548</v>
      </c>
      <c r="AJ6" s="224"/>
      <c r="AK6" s="223" t="s">
        <v>547</v>
      </c>
      <c r="AL6" s="224"/>
      <c r="AM6" s="223" t="s">
        <v>546</v>
      </c>
      <c r="AN6" s="224"/>
      <c r="AO6" s="223" t="s">
        <v>585</v>
      </c>
      <c r="AP6" s="224"/>
      <c r="AQ6" s="223" t="s">
        <v>584</v>
      </c>
      <c r="AR6" s="224"/>
      <c r="AS6" s="223" t="s">
        <v>583</v>
      </c>
      <c r="AT6" s="224"/>
      <c r="AU6" s="39"/>
      <c r="AV6" s="38"/>
      <c r="AW6" s="223" t="s">
        <v>582</v>
      </c>
      <c r="AX6" s="224"/>
      <c r="AY6" s="223" t="s">
        <v>481</v>
      </c>
      <c r="AZ6" s="224"/>
      <c r="BA6" s="223" t="s">
        <v>540</v>
      </c>
      <c r="BB6" s="224"/>
      <c r="BC6" s="39"/>
      <c r="BD6" s="38"/>
      <c r="BE6" s="223" t="s">
        <v>581</v>
      </c>
      <c r="BF6" s="224"/>
      <c r="BG6" s="39"/>
      <c r="BH6" s="38"/>
      <c r="BI6" s="39"/>
      <c r="BJ6" s="38"/>
      <c r="BK6" s="39"/>
      <c r="BL6" s="38"/>
      <c r="BM6" s="223" t="s">
        <v>580</v>
      </c>
      <c r="BN6" s="224"/>
      <c r="BO6" s="223" t="s">
        <v>538</v>
      </c>
      <c r="BP6" s="224"/>
      <c r="BQ6" s="223" t="s">
        <v>472</v>
      </c>
      <c r="BR6" s="224"/>
    </row>
    <row r="7" spans="1:70" s="35" customFormat="1" ht="14.1" customHeight="1" x14ac:dyDescent="0.15">
      <c r="A7" s="36" t="s">
        <v>579</v>
      </c>
      <c r="B7" s="28">
        <v>20851</v>
      </c>
      <c r="C7" s="18">
        <v>6</v>
      </c>
      <c r="D7" s="26">
        <v>25690</v>
      </c>
      <c r="E7" s="27">
        <v>29</v>
      </c>
      <c r="F7" s="26">
        <v>94356</v>
      </c>
      <c r="G7" s="27">
        <v>1</v>
      </c>
      <c r="H7" s="26">
        <v>700</v>
      </c>
      <c r="I7" s="27">
        <v>38</v>
      </c>
      <c r="J7" s="26">
        <v>83310</v>
      </c>
      <c r="K7" s="27">
        <v>48</v>
      </c>
      <c r="L7" s="26">
        <v>204527</v>
      </c>
      <c r="M7" s="27">
        <v>18</v>
      </c>
      <c r="N7" s="26">
        <v>56912</v>
      </c>
      <c r="O7" s="27">
        <v>76</v>
      </c>
      <c r="P7" s="26">
        <v>151687</v>
      </c>
      <c r="Q7" s="27"/>
      <c r="R7" s="26"/>
      <c r="S7" s="27">
        <v>10</v>
      </c>
      <c r="T7" s="26">
        <v>55158</v>
      </c>
      <c r="U7" s="27">
        <v>6</v>
      </c>
      <c r="V7" s="26">
        <v>5435</v>
      </c>
      <c r="W7" s="27">
        <v>20</v>
      </c>
      <c r="X7" s="26">
        <v>66761</v>
      </c>
      <c r="Y7" s="27">
        <v>50</v>
      </c>
      <c r="Z7" s="32">
        <v>142541</v>
      </c>
      <c r="AA7" s="27"/>
      <c r="AB7" s="26"/>
      <c r="AC7" s="27">
        <v>3</v>
      </c>
      <c r="AD7" s="26">
        <v>2420</v>
      </c>
      <c r="AE7" s="27">
        <v>33</v>
      </c>
      <c r="AF7" s="32">
        <v>23495</v>
      </c>
      <c r="AG7" s="27">
        <v>41</v>
      </c>
      <c r="AH7" s="32">
        <v>121138</v>
      </c>
      <c r="AI7" s="27">
        <v>33</v>
      </c>
      <c r="AJ7" s="32">
        <v>114049</v>
      </c>
      <c r="AK7" s="27">
        <v>10</v>
      </c>
      <c r="AL7" s="32">
        <v>10017</v>
      </c>
      <c r="AM7" s="27">
        <v>7</v>
      </c>
      <c r="AN7" s="34">
        <v>4126</v>
      </c>
      <c r="AO7" s="27">
        <v>13</v>
      </c>
      <c r="AP7" s="32">
        <v>128144</v>
      </c>
      <c r="AQ7" s="27">
        <v>22</v>
      </c>
      <c r="AR7" s="32">
        <v>68117</v>
      </c>
      <c r="AS7" s="27">
        <v>32</v>
      </c>
      <c r="AT7" s="32">
        <v>120164</v>
      </c>
      <c r="AU7" s="27"/>
      <c r="AV7" s="26"/>
      <c r="AW7" s="27">
        <v>7</v>
      </c>
      <c r="AX7" s="26">
        <v>4498</v>
      </c>
      <c r="AY7" s="27"/>
      <c r="AZ7" s="26"/>
      <c r="BA7" s="27">
        <v>30</v>
      </c>
      <c r="BB7" s="32">
        <v>98742</v>
      </c>
      <c r="BC7" s="27"/>
      <c r="BD7" s="26"/>
      <c r="BE7" s="27">
        <v>36</v>
      </c>
      <c r="BF7" s="32">
        <v>125221</v>
      </c>
      <c r="BG7" s="27"/>
      <c r="BH7" s="26"/>
      <c r="BI7" s="27"/>
      <c r="BJ7" s="26"/>
      <c r="BK7" s="27"/>
      <c r="BL7" s="26"/>
      <c r="BM7" s="27">
        <v>5</v>
      </c>
      <c r="BN7" s="32">
        <v>21267</v>
      </c>
      <c r="BO7" s="27">
        <v>22</v>
      </c>
      <c r="BP7" s="32">
        <v>25972</v>
      </c>
      <c r="BQ7" s="27">
        <v>596</v>
      </c>
      <c r="BR7" s="32">
        <v>1754458</v>
      </c>
    </row>
    <row r="8" spans="1:70" ht="14.1" customHeight="1" x14ac:dyDescent="0.15">
      <c r="A8" s="20" t="s">
        <v>579</v>
      </c>
      <c r="B8" s="28">
        <v>20879</v>
      </c>
      <c r="C8" s="18">
        <v>6</v>
      </c>
      <c r="D8" s="26">
        <v>25394</v>
      </c>
      <c r="E8" s="27">
        <v>29</v>
      </c>
      <c r="F8" s="26">
        <v>96173</v>
      </c>
      <c r="G8" s="27">
        <v>1</v>
      </c>
      <c r="H8" s="26">
        <v>790</v>
      </c>
      <c r="I8" s="27">
        <v>38</v>
      </c>
      <c r="J8" s="26">
        <v>84066</v>
      </c>
      <c r="K8" s="27">
        <v>48</v>
      </c>
      <c r="L8" s="26">
        <v>199092</v>
      </c>
      <c r="M8" s="27">
        <v>18</v>
      </c>
      <c r="N8" s="26">
        <v>55682</v>
      </c>
      <c r="O8" s="27">
        <v>76</v>
      </c>
      <c r="P8" s="26">
        <v>152667</v>
      </c>
      <c r="Q8" s="27"/>
      <c r="R8" s="26"/>
      <c r="S8" s="27">
        <v>11</v>
      </c>
      <c r="T8" s="26">
        <v>67676</v>
      </c>
      <c r="U8" s="27">
        <v>6</v>
      </c>
      <c r="V8" s="26">
        <v>6017</v>
      </c>
      <c r="W8" s="27">
        <v>20</v>
      </c>
      <c r="X8" s="26">
        <v>67283</v>
      </c>
      <c r="Y8" s="27">
        <v>50</v>
      </c>
      <c r="Z8" s="32">
        <v>161043</v>
      </c>
      <c r="AA8" s="27"/>
      <c r="AB8" s="26"/>
      <c r="AC8" s="27">
        <v>3</v>
      </c>
      <c r="AD8" s="26">
        <v>2460</v>
      </c>
      <c r="AE8" s="27">
        <v>33</v>
      </c>
      <c r="AF8" s="32">
        <v>26118</v>
      </c>
      <c r="AG8" s="27">
        <v>41</v>
      </c>
      <c r="AH8" s="32">
        <v>131251</v>
      </c>
      <c r="AI8" s="27">
        <v>33</v>
      </c>
      <c r="AJ8" s="32">
        <v>125750</v>
      </c>
      <c r="AK8" s="27">
        <v>10</v>
      </c>
      <c r="AL8" s="32">
        <v>13547</v>
      </c>
      <c r="AM8" s="27">
        <v>7</v>
      </c>
      <c r="AN8" s="34">
        <v>4154</v>
      </c>
      <c r="AO8" s="27">
        <v>13</v>
      </c>
      <c r="AP8" s="32">
        <v>134807</v>
      </c>
      <c r="AQ8" s="27">
        <v>22</v>
      </c>
      <c r="AR8" s="32">
        <v>77153</v>
      </c>
      <c r="AS8" s="27">
        <v>32</v>
      </c>
      <c r="AT8" s="32">
        <v>120381</v>
      </c>
      <c r="AU8" s="27"/>
      <c r="AV8" s="26"/>
      <c r="AW8" s="27">
        <v>7</v>
      </c>
      <c r="AX8" s="26">
        <v>4593</v>
      </c>
      <c r="AY8" s="27"/>
      <c r="AZ8" s="26"/>
      <c r="BA8" s="27">
        <v>29</v>
      </c>
      <c r="BB8" s="32">
        <v>99964</v>
      </c>
      <c r="BC8" s="27"/>
      <c r="BD8" s="26"/>
      <c r="BE8" s="27">
        <v>36</v>
      </c>
      <c r="BF8" s="32">
        <v>126011</v>
      </c>
      <c r="BG8" s="27"/>
      <c r="BH8" s="26"/>
      <c r="BI8" s="27"/>
      <c r="BJ8" s="26"/>
      <c r="BK8" s="27"/>
      <c r="BL8" s="26"/>
      <c r="BM8" s="27">
        <v>5</v>
      </c>
      <c r="BN8" s="32">
        <v>22844</v>
      </c>
      <c r="BO8" s="27">
        <v>22</v>
      </c>
      <c r="BP8" s="32">
        <v>25373</v>
      </c>
      <c r="BQ8" s="27">
        <v>596</v>
      </c>
      <c r="BR8" s="32">
        <v>1830299</v>
      </c>
    </row>
    <row r="9" spans="1:70" ht="14.1" customHeight="1" x14ac:dyDescent="0.15">
      <c r="A9" s="20" t="s">
        <v>579</v>
      </c>
      <c r="B9" s="28">
        <v>20909</v>
      </c>
      <c r="C9" s="18">
        <v>6</v>
      </c>
      <c r="D9" s="26">
        <v>24334</v>
      </c>
      <c r="E9" s="27">
        <v>29</v>
      </c>
      <c r="F9" s="26">
        <v>94970</v>
      </c>
      <c r="G9" s="27">
        <v>1</v>
      </c>
      <c r="H9" s="26">
        <v>790</v>
      </c>
      <c r="I9" s="27">
        <v>38</v>
      </c>
      <c r="J9" s="26">
        <v>86828</v>
      </c>
      <c r="K9" s="27">
        <v>48</v>
      </c>
      <c r="L9" s="26">
        <v>194480</v>
      </c>
      <c r="M9" s="27">
        <v>18</v>
      </c>
      <c r="N9" s="26">
        <v>55627</v>
      </c>
      <c r="O9" s="27">
        <v>76</v>
      </c>
      <c r="P9" s="26">
        <v>153202</v>
      </c>
      <c r="Q9" s="27"/>
      <c r="R9" s="26"/>
      <c r="S9" s="27">
        <v>11</v>
      </c>
      <c r="T9" s="26">
        <v>65814</v>
      </c>
      <c r="U9" s="27">
        <v>6</v>
      </c>
      <c r="V9" s="26">
        <v>6342</v>
      </c>
      <c r="W9" s="27">
        <v>20</v>
      </c>
      <c r="X9" s="26">
        <v>68996</v>
      </c>
      <c r="Y9" s="27">
        <v>50</v>
      </c>
      <c r="Z9" s="32">
        <v>165695</v>
      </c>
      <c r="AA9" s="27"/>
      <c r="AB9" s="26"/>
      <c r="AC9" s="27">
        <v>3</v>
      </c>
      <c r="AD9" s="26">
        <v>2444</v>
      </c>
      <c r="AE9" s="27">
        <v>33</v>
      </c>
      <c r="AF9" s="32">
        <v>28661</v>
      </c>
      <c r="AG9" s="27">
        <v>41</v>
      </c>
      <c r="AH9" s="32">
        <v>141708</v>
      </c>
      <c r="AI9" s="27">
        <v>33</v>
      </c>
      <c r="AJ9" s="32">
        <v>124453</v>
      </c>
      <c r="AK9" s="27">
        <v>10</v>
      </c>
      <c r="AL9" s="32">
        <v>14356</v>
      </c>
      <c r="AM9" s="27">
        <v>7</v>
      </c>
      <c r="AN9" s="34">
        <v>4715</v>
      </c>
      <c r="AO9" s="27">
        <v>13</v>
      </c>
      <c r="AP9" s="32">
        <v>133431</v>
      </c>
      <c r="AQ9" s="27">
        <v>22</v>
      </c>
      <c r="AR9" s="32">
        <v>77839</v>
      </c>
      <c r="AS9" s="27">
        <v>32</v>
      </c>
      <c r="AT9" s="32">
        <v>116059</v>
      </c>
      <c r="AU9" s="27"/>
      <c r="AV9" s="26"/>
      <c r="AW9" s="27">
        <v>7</v>
      </c>
      <c r="AX9" s="26">
        <v>4698</v>
      </c>
      <c r="AY9" s="27"/>
      <c r="AZ9" s="26"/>
      <c r="BA9" s="27">
        <v>29</v>
      </c>
      <c r="BB9" s="32">
        <v>102999</v>
      </c>
      <c r="BC9" s="27"/>
      <c r="BD9" s="26"/>
      <c r="BE9" s="27">
        <v>36</v>
      </c>
      <c r="BF9" s="32">
        <v>126808</v>
      </c>
      <c r="BG9" s="27"/>
      <c r="BH9" s="26"/>
      <c r="BI9" s="27"/>
      <c r="BJ9" s="26"/>
      <c r="BK9" s="27"/>
      <c r="BL9" s="26"/>
      <c r="BM9" s="27">
        <v>5</v>
      </c>
      <c r="BN9" s="32">
        <v>22075</v>
      </c>
      <c r="BO9" s="27">
        <v>22</v>
      </c>
      <c r="BP9" s="32">
        <v>24604</v>
      </c>
      <c r="BQ9" s="27">
        <v>596</v>
      </c>
      <c r="BR9" s="32">
        <v>1841939</v>
      </c>
    </row>
    <row r="10" spans="1:70" ht="14.1" customHeight="1" x14ac:dyDescent="0.15">
      <c r="A10" s="20" t="s">
        <v>579</v>
      </c>
      <c r="B10" s="28">
        <v>20940</v>
      </c>
      <c r="C10" s="18">
        <v>6</v>
      </c>
      <c r="D10" s="26">
        <v>25714</v>
      </c>
      <c r="E10" s="27">
        <v>29</v>
      </c>
      <c r="F10" s="26">
        <v>97509</v>
      </c>
      <c r="G10" s="27">
        <v>1</v>
      </c>
      <c r="H10" s="26">
        <v>900</v>
      </c>
      <c r="I10" s="27">
        <v>39</v>
      </c>
      <c r="J10" s="26">
        <v>90801</v>
      </c>
      <c r="K10" s="27">
        <v>48</v>
      </c>
      <c r="L10" s="26">
        <v>198614</v>
      </c>
      <c r="M10" s="27">
        <v>18</v>
      </c>
      <c r="N10" s="26">
        <v>57544</v>
      </c>
      <c r="O10" s="27">
        <v>76</v>
      </c>
      <c r="P10" s="26">
        <v>161188</v>
      </c>
      <c r="Q10" s="27"/>
      <c r="R10" s="26"/>
      <c r="S10" s="27">
        <v>11</v>
      </c>
      <c r="T10" s="26">
        <v>72851</v>
      </c>
      <c r="U10" s="27">
        <v>6</v>
      </c>
      <c r="V10" s="26">
        <v>7260</v>
      </c>
      <c r="W10" s="27">
        <v>20</v>
      </c>
      <c r="X10" s="26">
        <v>73736</v>
      </c>
      <c r="Y10" s="27">
        <v>50</v>
      </c>
      <c r="Z10" s="32">
        <v>161011</v>
      </c>
      <c r="AA10" s="27"/>
      <c r="AB10" s="26"/>
      <c r="AC10" s="27">
        <v>3</v>
      </c>
      <c r="AD10" s="26">
        <v>2678</v>
      </c>
      <c r="AE10" s="27">
        <v>33</v>
      </c>
      <c r="AF10" s="32">
        <v>30290</v>
      </c>
      <c r="AG10" s="27">
        <v>42</v>
      </c>
      <c r="AH10" s="32">
        <v>146982</v>
      </c>
      <c r="AI10" s="27">
        <v>33</v>
      </c>
      <c r="AJ10" s="32">
        <v>129541</v>
      </c>
      <c r="AK10" s="27">
        <v>10</v>
      </c>
      <c r="AL10" s="32">
        <v>15036</v>
      </c>
      <c r="AM10" s="27">
        <v>7</v>
      </c>
      <c r="AN10" s="34">
        <v>5023</v>
      </c>
      <c r="AO10" s="27">
        <v>13</v>
      </c>
      <c r="AP10" s="32">
        <v>130451</v>
      </c>
      <c r="AQ10" s="27">
        <v>22</v>
      </c>
      <c r="AR10" s="32">
        <v>77670</v>
      </c>
      <c r="AS10" s="27">
        <v>32</v>
      </c>
      <c r="AT10" s="32">
        <v>126206</v>
      </c>
      <c r="AU10" s="27"/>
      <c r="AV10" s="26"/>
      <c r="AW10" s="27">
        <v>7</v>
      </c>
      <c r="AX10" s="26">
        <v>4677</v>
      </c>
      <c r="AY10" s="27"/>
      <c r="AZ10" s="26"/>
      <c r="BA10" s="27">
        <v>29</v>
      </c>
      <c r="BB10" s="32">
        <v>105504</v>
      </c>
      <c r="BC10" s="27"/>
      <c r="BD10" s="26"/>
      <c r="BE10" s="27">
        <v>36</v>
      </c>
      <c r="BF10" s="32">
        <v>125744</v>
      </c>
      <c r="BG10" s="27"/>
      <c r="BH10" s="26"/>
      <c r="BI10" s="27"/>
      <c r="BJ10" s="26"/>
      <c r="BK10" s="27"/>
      <c r="BL10" s="26"/>
      <c r="BM10" s="27">
        <v>5</v>
      </c>
      <c r="BN10" s="32">
        <v>22730</v>
      </c>
      <c r="BO10" s="27">
        <v>22</v>
      </c>
      <c r="BP10" s="32">
        <v>24713</v>
      </c>
      <c r="BQ10" s="27">
        <v>598</v>
      </c>
      <c r="BR10" s="32">
        <v>1894381</v>
      </c>
    </row>
    <row r="11" spans="1:70" ht="14.1" customHeight="1" x14ac:dyDescent="0.15">
      <c r="A11" s="20" t="s">
        <v>579</v>
      </c>
      <c r="B11" s="28">
        <v>20971</v>
      </c>
      <c r="C11" s="18">
        <v>6</v>
      </c>
      <c r="D11" s="26">
        <v>25616</v>
      </c>
      <c r="E11" s="27">
        <v>29</v>
      </c>
      <c r="F11" s="26">
        <v>95431</v>
      </c>
      <c r="G11" s="27">
        <v>1</v>
      </c>
      <c r="H11" s="26">
        <v>915</v>
      </c>
      <c r="I11" s="27">
        <v>39</v>
      </c>
      <c r="J11" s="26">
        <v>88431</v>
      </c>
      <c r="K11" s="27">
        <v>48</v>
      </c>
      <c r="L11" s="26">
        <v>190814</v>
      </c>
      <c r="M11" s="27">
        <v>18</v>
      </c>
      <c r="N11" s="26">
        <v>56231</v>
      </c>
      <c r="O11" s="27">
        <v>76</v>
      </c>
      <c r="P11" s="26">
        <v>163993</v>
      </c>
      <c r="Q11" s="27"/>
      <c r="R11" s="26"/>
      <c r="S11" s="27">
        <v>11</v>
      </c>
      <c r="T11" s="26">
        <v>73576</v>
      </c>
      <c r="U11" s="27">
        <v>6</v>
      </c>
      <c r="V11" s="26">
        <v>7732</v>
      </c>
      <c r="W11" s="27">
        <v>20</v>
      </c>
      <c r="X11" s="26">
        <v>76079</v>
      </c>
      <c r="Y11" s="27">
        <v>50</v>
      </c>
      <c r="Z11" s="32">
        <v>160851</v>
      </c>
      <c r="AA11" s="27"/>
      <c r="AB11" s="26"/>
      <c r="AC11" s="27">
        <v>3</v>
      </c>
      <c r="AD11" s="26">
        <v>1896</v>
      </c>
      <c r="AE11" s="27">
        <v>33</v>
      </c>
      <c r="AF11" s="32">
        <v>32396</v>
      </c>
      <c r="AG11" s="27">
        <v>42</v>
      </c>
      <c r="AH11" s="32">
        <v>149761</v>
      </c>
      <c r="AI11" s="27">
        <v>33</v>
      </c>
      <c r="AJ11" s="32">
        <v>135294</v>
      </c>
      <c r="AK11" s="27">
        <v>10</v>
      </c>
      <c r="AL11" s="32">
        <v>17055</v>
      </c>
      <c r="AM11" s="27">
        <v>7</v>
      </c>
      <c r="AN11" s="34">
        <v>5065</v>
      </c>
      <c r="AO11" s="27">
        <v>13</v>
      </c>
      <c r="AP11" s="32">
        <v>131166</v>
      </c>
      <c r="AQ11" s="27">
        <v>22</v>
      </c>
      <c r="AR11" s="32">
        <v>77921</v>
      </c>
      <c r="AS11" s="27">
        <v>32</v>
      </c>
      <c r="AT11" s="32">
        <v>118903</v>
      </c>
      <c r="AU11" s="27"/>
      <c r="AV11" s="26"/>
      <c r="AW11" s="27">
        <v>7</v>
      </c>
      <c r="AX11" s="26">
        <v>4883</v>
      </c>
      <c r="AY11" s="27"/>
      <c r="AZ11" s="26"/>
      <c r="BA11" s="27">
        <v>29</v>
      </c>
      <c r="BB11" s="32">
        <v>107205</v>
      </c>
      <c r="BC11" s="27"/>
      <c r="BD11" s="26"/>
      <c r="BE11" s="27">
        <v>36</v>
      </c>
      <c r="BF11" s="32">
        <v>124400</v>
      </c>
      <c r="BG11" s="27"/>
      <c r="BH11" s="26"/>
      <c r="BI11" s="27"/>
      <c r="BJ11" s="26"/>
      <c r="BK11" s="27"/>
      <c r="BL11" s="26"/>
      <c r="BM11" s="27">
        <v>5</v>
      </c>
      <c r="BN11" s="32">
        <v>22718</v>
      </c>
      <c r="BO11" s="27">
        <v>22</v>
      </c>
      <c r="BP11" s="32">
        <v>23899</v>
      </c>
      <c r="BQ11" s="27">
        <v>598</v>
      </c>
      <c r="BR11" s="32">
        <v>1892241</v>
      </c>
    </row>
    <row r="12" spans="1:70" ht="14.1" customHeight="1" x14ac:dyDescent="0.15">
      <c r="A12" s="20" t="s">
        <v>579</v>
      </c>
      <c r="B12" s="28">
        <v>21000</v>
      </c>
      <c r="C12" s="18">
        <v>6</v>
      </c>
      <c r="D12" s="26">
        <v>23790</v>
      </c>
      <c r="E12" s="27">
        <v>29</v>
      </c>
      <c r="F12" s="26">
        <v>83978</v>
      </c>
      <c r="G12" s="27">
        <v>1</v>
      </c>
      <c r="H12" s="26">
        <v>790</v>
      </c>
      <c r="I12" s="27">
        <v>39</v>
      </c>
      <c r="J12" s="26">
        <v>80378</v>
      </c>
      <c r="K12" s="27">
        <v>48</v>
      </c>
      <c r="L12" s="26">
        <v>170084</v>
      </c>
      <c r="M12" s="27">
        <v>18</v>
      </c>
      <c r="N12" s="26">
        <v>51355</v>
      </c>
      <c r="O12" s="27">
        <v>75</v>
      </c>
      <c r="P12" s="26">
        <v>144885</v>
      </c>
      <c r="Q12" s="27"/>
      <c r="R12" s="26"/>
      <c r="S12" s="27">
        <v>11</v>
      </c>
      <c r="T12" s="26">
        <v>68339</v>
      </c>
      <c r="U12" s="27">
        <v>6</v>
      </c>
      <c r="V12" s="26">
        <v>6920</v>
      </c>
      <c r="W12" s="27">
        <v>20</v>
      </c>
      <c r="X12" s="26">
        <v>69404</v>
      </c>
      <c r="Y12" s="27">
        <v>50</v>
      </c>
      <c r="Z12" s="32">
        <v>143544</v>
      </c>
      <c r="AA12" s="27"/>
      <c r="AB12" s="26"/>
      <c r="AC12" s="27">
        <v>3</v>
      </c>
      <c r="AD12" s="26">
        <v>1712</v>
      </c>
      <c r="AE12" s="27">
        <v>34</v>
      </c>
      <c r="AF12" s="32">
        <v>27715</v>
      </c>
      <c r="AG12" s="27">
        <v>42</v>
      </c>
      <c r="AH12" s="32">
        <v>131444</v>
      </c>
      <c r="AI12" s="27">
        <v>33</v>
      </c>
      <c r="AJ12" s="32">
        <v>107438</v>
      </c>
      <c r="AK12" s="27">
        <v>10</v>
      </c>
      <c r="AL12" s="32">
        <v>15117</v>
      </c>
      <c r="AM12" s="27">
        <v>7</v>
      </c>
      <c r="AN12" s="34">
        <v>4729</v>
      </c>
      <c r="AO12" s="27">
        <v>13</v>
      </c>
      <c r="AP12" s="32">
        <v>128192</v>
      </c>
      <c r="AQ12" s="27">
        <v>22</v>
      </c>
      <c r="AR12" s="32">
        <v>74752</v>
      </c>
      <c r="AS12" s="27">
        <v>32</v>
      </c>
      <c r="AT12" s="32">
        <v>94246</v>
      </c>
      <c r="AU12" s="27"/>
      <c r="AV12" s="26"/>
      <c r="AW12" s="27">
        <v>7</v>
      </c>
      <c r="AX12" s="26">
        <v>4258</v>
      </c>
      <c r="AY12" s="27"/>
      <c r="AZ12" s="26"/>
      <c r="BA12" s="27">
        <v>29</v>
      </c>
      <c r="BB12" s="32">
        <v>92523</v>
      </c>
      <c r="BC12" s="27"/>
      <c r="BD12" s="26"/>
      <c r="BE12" s="27">
        <v>36</v>
      </c>
      <c r="BF12" s="32">
        <v>121397</v>
      </c>
      <c r="BG12" s="27"/>
      <c r="BH12" s="26"/>
      <c r="BI12" s="27"/>
      <c r="BJ12" s="26"/>
      <c r="BK12" s="27"/>
      <c r="BL12" s="26"/>
      <c r="BM12" s="27">
        <v>5</v>
      </c>
      <c r="BN12" s="32">
        <v>18142</v>
      </c>
      <c r="BO12" s="27">
        <v>22</v>
      </c>
      <c r="BP12" s="32">
        <v>23086</v>
      </c>
      <c r="BQ12" s="27">
        <v>598</v>
      </c>
      <c r="BR12" s="32">
        <v>1688230</v>
      </c>
    </row>
    <row r="13" spans="1:70" ht="14.1" customHeight="1" x14ac:dyDescent="0.15">
      <c r="A13" s="20" t="s">
        <v>579</v>
      </c>
      <c r="B13" s="28">
        <v>21032</v>
      </c>
      <c r="C13" s="18">
        <v>6</v>
      </c>
      <c r="D13" s="26">
        <v>23324</v>
      </c>
      <c r="E13" s="27">
        <v>29</v>
      </c>
      <c r="F13" s="26">
        <v>87493</v>
      </c>
      <c r="G13" s="27">
        <v>1</v>
      </c>
      <c r="H13" s="26">
        <v>745</v>
      </c>
      <c r="I13" s="27">
        <v>39</v>
      </c>
      <c r="J13" s="26">
        <v>79604</v>
      </c>
      <c r="K13" s="27">
        <v>48</v>
      </c>
      <c r="L13" s="26">
        <v>172322</v>
      </c>
      <c r="M13" s="27">
        <v>18</v>
      </c>
      <c r="N13" s="26">
        <v>49187</v>
      </c>
      <c r="O13" s="27">
        <v>75</v>
      </c>
      <c r="P13" s="26">
        <v>144261</v>
      </c>
      <c r="Q13" s="27"/>
      <c r="R13" s="26"/>
      <c r="S13" s="27">
        <v>11</v>
      </c>
      <c r="T13" s="26">
        <v>71400</v>
      </c>
      <c r="U13" s="27">
        <v>6</v>
      </c>
      <c r="V13" s="26">
        <v>5290</v>
      </c>
      <c r="W13" s="27">
        <v>20</v>
      </c>
      <c r="X13" s="26">
        <v>69283</v>
      </c>
      <c r="Y13" s="27">
        <v>49</v>
      </c>
      <c r="Z13" s="32">
        <v>146114</v>
      </c>
      <c r="AA13" s="27"/>
      <c r="AB13" s="26"/>
      <c r="AC13" s="27">
        <v>3</v>
      </c>
      <c r="AD13" s="26">
        <v>3169</v>
      </c>
      <c r="AE13" s="27">
        <v>34</v>
      </c>
      <c r="AF13" s="32">
        <v>25526</v>
      </c>
      <c r="AG13" s="27">
        <v>42</v>
      </c>
      <c r="AH13" s="32">
        <v>134666</v>
      </c>
      <c r="AI13" s="27">
        <v>33</v>
      </c>
      <c r="AJ13" s="32">
        <v>103780</v>
      </c>
      <c r="AK13" s="27">
        <v>10</v>
      </c>
      <c r="AL13" s="32">
        <v>14295</v>
      </c>
      <c r="AM13" s="27">
        <v>7</v>
      </c>
      <c r="AN13" s="34">
        <v>4579</v>
      </c>
      <c r="AO13" s="27">
        <v>13</v>
      </c>
      <c r="AP13" s="32">
        <v>129617</v>
      </c>
      <c r="AQ13" s="27">
        <v>22</v>
      </c>
      <c r="AR13" s="32">
        <v>69737</v>
      </c>
      <c r="AS13" s="27">
        <v>32</v>
      </c>
      <c r="AT13" s="32">
        <v>88494</v>
      </c>
      <c r="AU13" s="27"/>
      <c r="AV13" s="26"/>
      <c r="AW13" s="27">
        <v>7</v>
      </c>
      <c r="AX13" s="26">
        <v>3872</v>
      </c>
      <c r="AY13" s="27"/>
      <c r="AZ13" s="26"/>
      <c r="BA13" s="27">
        <v>29</v>
      </c>
      <c r="BB13" s="32">
        <v>92500</v>
      </c>
      <c r="BC13" s="27"/>
      <c r="BD13" s="26"/>
      <c r="BE13" s="27">
        <v>36</v>
      </c>
      <c r="BF13" s="32">
        <v>121698</v>
      </c>
      <c r="BG13" s="27"/>
      <c r="BH13" s="26"/>
      <c r="BI13" s="27"/>
      <c r="BJ13" s="26"/>
      <c r="BK13" s="27"/>
      <c r="BL13" s="26"/>
      <c r="BM13" s="27">
        <v>5</v>
      </c>
      <c r="BN13" s="32">
        <v>18194</v>
      </c>
      <c r="BO13" s="27">
        <v>22</v>
      </c>
      <c r="BP13" s="32">
        <v>22623</v>
      </c>
      <c r="BQ13" s="27">
        <v>597</v>
      </c>
      <c r="BR13" s="32">
        <v>1681785</v>
      </c>
    </row>
    <row r="14" spans="1:70" ht="14.1" customHeight="1" x14ac:dyDescent="0.15">
      <c r="A14" s="20" t="s">
        <v>579</v>
      </c>
      <c r="B14" s="28">
        <v>21063</v>
      </c>
      <c r="C14" s="18">
        <v>6</v>
      </c>
      <c r="D14" s="26">
        <v>23328</v>
      </c>
      <c r="E14" s="27">
        <v>28</v>
      </c>
      <c r="F14" s="26">
        <v>80940</v>
      </c>
      <c r="G14" s="27">
        <v>1</v>
      </c>
      <c r="H14" s="26">
        <v>645</v>
      </c>
      <c r="I14" s="27">
        <v>39</v>
      </c>
      <c r="J14" s="26">
        <v>77604</v>
      </c>
      <c r="K14" s="27">
        <v>48</v>
      </c>
      <c r="L14" s="26">
        <v>176272</v>
      </c>
      <c r="M14" s="27">
        <v>19</v>
      </c>
      <c r="N14" s="26">
        <v>49119</v>
      </c>
      <c r="O14" s="27">
        <v>75</v>
      </c>
      <c r="P14" s="26">
        <v>136733</v>
      </c>
      <c r="Q14" s="27"/>
      <c r="R14" s="26"/>
      <c r="S14" s="27">
        <v>11</v>
      </c>
      <c r="T14" s="26">
        <v>64470</v>
      </c>
      <c r="U14" s="27">
        <v>6</v>
      </c>
      <c r="V14" s="26">
        <v>4940</v>
      </c>
      <c r="W14" s="27">
        <v>20</v>
      </c>
      <c r="X14" s="26">
        <v>61727</v>
      </c>
      <c r="Y14" s="27">
        <v>49</v>
      </c>
      <c r="Z14" s="32">
        <v>132519</v>
      </c>
      <c r="AA14" s="27"/>
      <c r="AB14" s="26"/>
      <c r="AC14" s="27">
        <v>3</v>
      </c>
      <c r="AD14" s="26">
        <v>2902</v>
      </c>
      <c r="AE14" s="27">
        <v>34</v>
      </c>
      <c r="AF14" s="32">
        <v>23936</v>
      </c>
      <c r="AG14" s="27">
        <v>42</v>
      </c>
      <c r="AH14" s="32">
        <v>127636</v>
      </c>
      <c r="AI14" s="27">
        <v>33</v>
      </c>
      <c r="AJ14" s="32">
        <v>105110</v>
      </c>
      <c r="AK14" s="27">
        <v>10</v>
      </c>
      <c r="AL14" s="32">
        <v>14981</v>
      </c>
      <c r="AM14" s="27">
        <v>7</v>
      </c>
      <c r="AN14" s="34">
        <v>4337</v>
      </c>
      <c r="AO14" s="27">
        <v>13</v>
      </c>
      <c r="AP14" s="32">
        <v>127674</v>
      </c>
      <c r="AQ14" s="27">
        <v>21</v>
      </c>
      <c r="AR14" s="32">
        <v>69005</v>
      </c>
      <c r="AS14" s="27">
        <v>32</v>
      </c>
      <c r="AT14" s="32">
        <v>84700</v>
      </c>
      <c r="AU14" s="27"/>
      <c r="AV14" s="26"/>
      <c r="AW14" s="27">
        <v>7</v>
      </c>
      <c r="AX14" s="26">
        <v>3780</v>
      </c>
      <c r="AY14" s="27"/>
      <c r="AZ14" s="26"/>
      <c r="BA14" s="27">
        <v>29</v>
      </c>
      <c r="BB14" s="32">
        <v>80249</v>
      </c>
      <c r="BC14" s="27"/>
      <c r="BD14" s="26"/>
      <c r="BE14" s="27">
        <v>36</v>
      </c>
      <c r="BF14" s="32">
        <v>120853</v>
      </c>
      <c r="BG14" s="27"/>
      <c r="BH14" s="26"/>
      <c r="BI14" s="27"/>
      <c r="BJ14" s="26"/>
      <c r="BK14" s="27"/>
      <c r="BL14" s="26"/>
      <c r="BM14" s="27">
        <v>5</v>
      </c>
      <c r="BN14" s="32">
        <v>18173</v>
      </c>
      <c r="BO14" s="27">
        <v>22</v>
      </c>
      <c r="BP14" s="32">
        <v>22376</v>
      </c>
      <c r="BQ14" s="27">
        <v>596</v>
      </c>
      <c r="BR14" s="32">
        <v>1614019</v>
      </c>
    </row>
    <row r="15" spans="1:70" ht="14.1" customHeight="1" x14ac:dyDescent="0.15">
      <c r="A15" s="20" t="s">
        <v>579</v>
      </c>
      <c r="B15" s="28">
        <v>21093</v>
      </c>
      <c r="C15" s="18">
        <v>6</v>
      </c>
      <c r="D15" s="26">
        <v>25220</v>
      </c>
      <c r="E15" s="27">
        <v>28</v>
      </c>
      <c r="F15" s="26">
        <v>88755</v>
      </c>
      <c r="G15" s="27">
        <v>1</v>
      </c>
      <c r="H15" s="26">
        <v>835</v>
      </c>
      <c r="I15" s="27">
        <v>39</v>
      </c>
      <c r="J15" s="26">
        <v>83604</v>
      </c>
      <c r="K15" s="27">
        <v>48</v>
      </c>
      <c r="L15" s="26">
        <v>183677</v>
      </c>
      <c r="M15" s="27">
        <v>19</v>
      </c>
      <c r="N15" s="26">
        <v>51112</v>
      </c>
      <c r="O15" s="27">
        <v>75</v>
      </c>
      <c r="P15" s="26">
        <v>146169</v>
      </c>
      <c r="Q15" s="27"/>
      <c r="R15" s="26"/>
      <c r="S15" s="27">
        <v>11</v>
      </c>
      <c r="T15" s="26">
        <v>72638</v>
      </c>
      <c r="U15" s="27">
        <v>6</v>
      </c>
      <c r="V15" s="26">
        <v>8816</v>
      </c>
      <c r="W15" s="27">
        <v>20</v>
      </c>
      <c r="X15" s="26">
        <v>72488</v>
      </c>
      <c r="Y15" s="27">
        <v>49</v>
      </c>
      <c r="Z15" s="32">
        <v>143321</v>
      </c>
      <c r="AA15" s="27"/>
      <c r="AB15" s="26"/>
      <c r="AC15" s="27">
        <v>3</v>
      </c>
      <c r="AD15" s="26">
        <v>3101</v>
      </c>
      <c r="AE15" s="27">
        <v>34</v>
      </c>
      <c r="AF15" s="32">
        <v>26864</v>
      </c>
      <c r="AG15" s="27">
        <v>42</v>
      </c>
      <c r="AH15" s="32">
        <v>149228</v>
      </c>
      <c r="AI15" s="27">
        <v>33</v>
      </c>
      <c r="AJ15" s="32">
        <v>120454</v>
      </c>
      <c r="AK15" s="27">
        <v>11</v>
      </c>
      <c r="AL15" s="32">
        <v>18228</v>
      </c>
      <c r="AM15" s="27">
        <v>7</v>
      </c>
      <c r="AN15" s="34">
        <v>4699</v>
      </c>
      <c r="AO15" s="27">
        <v>13</v>
      </c>
      <c r="AP15" s="32">
        <v>131928</v>
      </c>
      <c r="AQ15" s="27">
        <v>21</v>
      </c>
      <c r="AR15" s="32">
        <v>72831</v>
      </c>
      <c r="AS15" s="27">
        <v>32</v>
      </c>
      <c r="AT15" s="32">
        <v>87398</v>
      </c>
      <c r="AU15" s="27"/>
      <c r="AV15" s="26"/>
      <c r="AW15" s="27">
        <v>7</v>
      </c>
      <c r="AX15" s="26">
        <v>4246</v>
      </c>
      <c r="AY15" s="27"/>
      <c r="AZ15" s="26"/>
      <c r="BA15" s="27">
        <v>30</v>
      </c>
      <c r="BB15" s="32">
        <v>90062</v>
      </c>
      <c r="BC15" s="27"/>
      <c r="BD15" s="26"/>
      <c r="BE15" s="27">
        <v>36</v>
      </c>
      <c r="BF15" s="32">
        <v>120908</v>
      </c>
      <c r="BG15" s="27"/>
      <c r="BH15" s="26"/>
      <c r="BI15" s="27"/>
      <c r="BJ15" s="26"/>
      <c r="BK15" s="27"/>
      <c r="BL15" s="26"/>
      <c r="BM15" s="27">
        <v>5</v>
      </c>
      <c r="BN15" s="32">
        <v>19047</v>
      </c>
      <c r="BO15" s="27">
        <v>22</v>
      </c>
      <c r="BP15" s="32">
        <v>22634</v>
      </c>
      <c r="BQ15" s="27">
        <v>598</v>
      </c>
      <c r="BR15" s="32">
        <v>1748275</v>
      </c>
    </row>
    <row r="16" spans="1:70" ht="14.1" customHeight="1" x14ac:dyDescent="0.15">
      <c r="A16" s="20" t="s">
        <v>579</v>
      </c>
      <c r="B16" s="28">
        <v>21124</v>
      </c>
      <c r="C16" s="18">
        <v>6</v>
      </c>
      <c r="D16" s="26">
        <v>26438</v>
      </c>
      <c r="E16" s="27">
        <v>28</v>
      </c>
      <c r="F16" s="26">
        <v>94487</v>
      </c>
      <c r="G16" s="27">
        <v>2</v>
      </c>
      <c r="H16" s="26">
        <v>4580</v>
      </c>
      <c r="I16" s="27">
        <v>39</v>
      </c>
      <c r="J16" s="26">
        <v>85411</v>
      </c>
      <c r="K16" s="27">
        <v>48</v>
      </c>
      <c r="L16" s="26">
        <v>194847</v>
      </c>
      <c r="M16" s="27">
        <v>19</v>
      </c>
      <c r="N16" s="26">
        <v>50627</v>
      </c>
      <c r="O16" s="27">
        <v>75</v>
      </c>
      <c r="P16" s="26">
        <v>143724</v>
      </c>
      <c r="Q16" s="27"/>
      <c r="R16" s="26"/>
      <c r="S16" s="27">
        <v>11</v>
      </c>
      <c r="T16" s="26">
        <v>68141</v>
      </c>
      <c r="U16" s="27">
        <v>6</v>
      </c>
      <c r="V16" s="26">
        <v>8284</v>
      </c>
      <c r="W16" s="27">
        <v>20</v>
      </c>
      <c r="X16" s="26">
        <v>78883</v>
      </c>
      <c r="Y16" s="27">
        <v>50</v>
      </c>
      <c r="Z16" s="32">
        <v>146594</v>
      </c>
      <c r="AA16" s="27"/>
      <c r="AB16" s="26"/>
      <c r="AC16" s="27">
        <v>3</v>
      </c>
      <c r="AD16" s="26">
        <v>3026</v>
      </c>
      <c r="AE16" s="27">
        <v>34</v>
      </c>
      <c r="AF16" s="32">
        <v>27024</v>
      </c>
      <c r="AG16" s="27">
        <v>42</v>
      </c>
      <c r="AH16" s="32">
        <v>164469</v>
      </c>
      <c r="AI16" s="27">
        <v>32</v>
      </c>
      <c r="AJ16" s="32">
        <v>118430</v>
      </c>
      <c r="AK16" s="27">
        <v>11</v>
      </c>
      <c r="AL16" s="32">
        <v>18064</v>
      </c>
      <c r="AM16" s="27">
        <v>7</v>
      </c>
      <c r="AN16" s="34">
        <v>4835</v>
      </c>
      <c r="AO16" s="27">
        <v>13</v>
      </c>
      <c r="AP16" s="32">
        <v>127608</v>
      </c>
      <c r="AQ16" s="27">
        <v>21</v>
      </c>
      <c r="AR16" s="32">
        <v>71670</v>
      </c>
      <c r="AS16" s="27">
        <v>32</v>
      </c>
      <c r="AT16" s="32">
        <v>78131</v>
      </c>
      <c r="AU16" s="27"/>
      <c r="AV16" s="26"/>
      <c r="AW16" s="27">
        <v>7</v>
      </c>
      <c r="AX16" s="26">
        <v>4198</v>
      </c>
      <c r="AY16" s="27"/>
      <c r="AZ16" s="26"/>
      <c r="BA16" s="27">
        <v>31</v>
      </c>
      <c r="BB16" s="32">
        <v>89420</v>
      </c>
      <c r="BC16" s="27"/>
      <c r="BD16" s="26"/>
      <c r="BE16" s="27">
        <v>36</v>
      </c>
      <c r="BF16" s="32">
        <v>118314</v>
      </c>
      <c r="BG16" s="27"/>
      <c r="BH16" s="26"/>
      <c r="BI16" s="27"/>
      <c r="BJ16" s="26"/>
      <c r="BK16" s="27"/>
      <c r="BL16" s="26"/>
      <c r="BM16" s="27">
        <v>5</v>
      </c>
      <c r="BN16" s="32">
        <v>19808</v>
      </c>
      <c r="BO16" s="27">
        <v>22</v>
      </c>
      <c r="BP16" s="32">
        <v>21970</v>
      </c>
      <c r="BQ16" s="27">
        <v>600</v>
      </c>
      <c r="BR16" s="32">
        <v>1768992</v>
      </c>
    </row>
    <row r="17" spans="1:70" ht="14.1" customHeight="1" x14ac:dyDescent="0.15">
      <c r="A17" s="20" t="s">
        <v>579</v>
      </c>
      <c r="B17" s="28">
        <v>21154</v>
      </c>
      <c r="C17" s="18">
        <v>6</v>
      </c>
      <c r="D17" s="26">
        <v>25052</v>
      </c>
      <c r="E17" s="27">
        <v>28</v>
      </c>
      <c r="F17" s="26">
        <v>88017</v>
      </c>
      <c r="G17" s="27">
        <v>2</v>
      </c>
      <c r="H17" s="26">
        <v>4092</v>
      </c>
      <c r="I17" s="27">
        <v>39</v>
      </c>
      <c r="J17" s="26">
        <v>83961</v>
      </c>
      <c r="K17" s="27">
        <v>48</v>
      </c>
      <c r="L17" s="26">
        <v>181799</v>
      </c>
      <c r="M17" s="27">
        <v>19</v>
      </c>
      <c r="N17" s="26">
        <v>48303</v>
      </c>
      <c r="O17" s="27">
        <v>75</v>
      </c>
      <c r="P17" s="26">
        <v>137189</v>
      </c>
      <c r="Q17" s="27"/>
      <c r="R17" s="26"/>
      <c r="S17" s="27">
        <v>11</v>
      </c>
      <c r="T17" s="26">
        <v>66662</v>
      </c>
      <c r="U17" s="27">
        <v>6</v>
      </c>
      <c r="V17" s="26">
        <v>7406</v>
      </c>
      <c r="W17" s="27">
        <v>20</v>
      </c>
      <c r="X17" s="26">
        <v>77753</v>
      </c>
      <c r="Y17" s="27">
        <v>50</v>
      </c>
      <c r="Z17" s="32">
        <v>152844</v>
      </c>
      <c r="AA17" s="27"/>
      <c r="AB17" s="26"/>
      <c r="AC17" s="27">
        <v>3</v>
      </c>
      <c r="AD17" s="26">
        <v>3138</v>
      </c>
      <c r="AE17" s="27">
        <v>34</v>
      </c>
      <c r="AF17" s="32">
        <v>26103</v>
      </c>
      <c r="AG17" s="27">
        <v>42</v>
      </c>
      <c r="AH17" s="32">
        <v>163977</v>
      </c>
      <c r="AI17" s="27">
        <v>32</v>
      </c>
      <c r="AJ17" s="32">
        <v>119077</v>
      </c>
      <c r="AK17" s="27">
        <v>11</v>
      </c>
      <c r="AL17" s="32">
        <v>17280</v>
      </c>
      <c r="AM17" s="27">
        <v>7</v>
      </c>
      <c r="AN17" s="34">
        <v>4798</v>
      </c>
      <c r="AO17" s="27">
        <v>13</v>
      </c>
      <c r="AP17" s="32">
        <v>128259</v>
      </c>
      <c r="AQ17" s="27">
        <v>21</v>
      </c>
      <c r="AR17" s="32">
        <v>70171</v>
      </c>
      <c r="AS17" s="27">
        <v>32</v>
      </c>
      <c r="AT17" s="32">
        <v>77879</v>
      </c>
      <c r="AU17" s="27"/>
      <c r="AV17" s="26"/>
      <c r="AW17" s="27">
        <v>7</v>
      </c>
      <c r="AX17" s="26">
        <v>4097</v>
      </c>
      <c r="AY17" s="27"/>
      <c r="AZ17" s="26"/>
      <c r="BA17" s="27">
        <v>31</v>
      </c>
      <c r="BB17" s="32">
        <v>85497</v>
      </c>
      <c r="BC17" s="27"/>
      <c r="BD17" s="26"/>
      <c r="BE17" s="27">
        <v>36</v>
      </c>
      <c r="BF17" s="32">
        <v>117971</v>
      </c>
      <c r="BG17" s="27"/>
      <c r="BH17" s="26"/>
      <c r="BI17" s="27"/>
      <c r="BJ17" s="26"/>
      <c r="BK17" s="27"/>
      <c r="BL17" s="26"/>
      <c r="BM17" s="27">
        <v>5</v>
      </c>
      <c r="BN17" s="32">
        <v>19481</v>
      </c>
      <c r="BO17" s="27">
        <v>22</v>
      </c>
      <c r="BP17" s="32">
        <v>22315</v>
      </c>
      <c r="BQ17" s="27">
        <v>600</v>
      </c>
      <c r="BR17" s="32">
        <v>1733132</v>
      </c>
    </row>
    <row r="18" spans="1:70" ht="14.1" customHeight="1" x14ac:dyDescent="0.15">
      <c r="A18" s="20" t="s">
        <v>579</v>
      </c>
      <c r="B18" s="28">
        <v>21182</v>
      </c>
      <c r="C18" s="18">
        <v>6</v>
      </c>
      <c r="D18" s="26">
        <v>24124</v>
      </c>
      <c r="E18" s="27">
        <v>28</v>
      </c>
      <c r="F18" s="26">
        <v>84976</v>
      </c>
      <c r="G18" s="27">
        <v>2</v>
      </c>
      <c r="H18" s="26">
        <v>3728</v>
      </c>
      <c r="I18" s="27">
        <v>39</v>
      </c>
      <c r="J18" s="26">
        <v>83143</v>
      </c>
      <c r="K18" s="27">
        <v>48</v>
      </c>
      <c r="L18" s="26">
        <v>169498</v>
      </c>
      <c r="M18" s="27">
        <v>19</v>
      </c>
      <c r="N18" s="26">
        <v>46393</v>
      </c>
      <c r="O18" s="27">
        <v>75</v>
      </c>
      <c r="P18" s="26">
        <v>133392</v>
      </c>
      <c r="Q18" s="27"/>
      <c r="R18" s="26"/>
      <c r="S18" s="27">
        <v>11</v>
      </c>
      <c r="T18" s="26">
        <v>64386</v>
      </c>
      <c r="U18" s="27">
        <v>6</v>
      </c>
      <c r="V18" s="26">
        <v>6475</v>
      </c>
      <c r="W18" s="27">
        <v>20</v>
      </c>
      <c r="X18" s="26">
        <v>74990</v>
      </c>
      <c r="Y18" s="27">
        <v>50</v>
      </c>
      <c r="Z18" s="32">
        <v>145536</v>
      </c>
      <c r="AA18" s="27"/>
      <c r="AB18" s="26"/>
      <c r="AC18" s="27">
        <v>3</v>
      </c>
      <c r="AD18" s="26">
        <v>2911</v>
      </c>
      <c r="AE18" s="27">
        <v>34</v>
      </c>
      <c r="AF18" s="32">
        <v>25692</v>
      </c>
      <c r="AG18" s="27">
        <v>42</v>
      </c>
      <c r="AH18" s="32">
        <v>159884</v>
      </c>
      <c r="AI18" s="27">
        <v>34</v>
      </c>
      <c r="AJ18" s="32">
        <v>115074</v>
      </c>
      <c r="AK18" s="27">
        <v>11</v>
      </c>
      <c r="AL18" s="32">
        <v>16818</v>
      </c>
      <c r="AM18" s="27">
        <v>7</v>
      </c>
      <c r="AN18" s="34">
        <v>4678</v>
      </c>
      <c r="AO18" s="27">
        <v>13</v>
      </c>
      <c r="AP18" s="32">
        <v>128798</v>
      </c>
      <c r="AQ18" s="27">
        <v>21</v>
      </c>
      <c r="AR18" s="32">
        <v>69213</v>
      </c>
      <c r="AS18" s="27">
        <v>32</v>
      </c>
      <c r="AT18" s="32">
        <v>70868</v>
      </c>
      <c r="AU18" s="27"/>
      <c r="AV18" s="26"/>
      <c r="AW18" s="27">
        <v>7</v>
      </c>
      <c r="AX18" s="26">
        <v>3858</v>
      </c>
      <c r="AY18" s="27"/>
      <c r="AZ18" s="26"/>
      <c r="BA18" s="27">
        <v>31</v>
      </c>
      <c r="BB18" s="32">
        <v>82299</v>
      </c>
      <c r="BC18" s="27"/>
      <c r="BD18" s="26"/>
      <c r="BE18" s="27">
        <v>36</v>
      </c>
      <c r="BF18" s="32">
        <v>117457</v>
      </c>
      <c r="BG18" s="27"/>
      <c r="BH18" s="26"/>
      <c r="BI18" s="27"/>
      <c r="BJ18" s="26"/>
      <c r="BK18" s="27"/>
      <c r="BL18" s="26"/>
      <c r="BM18" s="27">
        <v>5</v>
      </c>
      <c r="BN18" s="32">
        <v>18558</v>
      </c>
      <c r="BO18" s="27">
        <v>22</v>
      </c>
      <c r="BP18" s="32">
        <v>22127</v>
      </c>
      <c r="BQ18" s="27">
        <v>602</v>
      </c>
      <c r="BR18" s="32">
        <v>1674886</v>
      </c>
    </row>
    <row r="19" spans="1:70" ht="14.1" customHeight="1" x14ac:dyDescent="0.15">
      <c r="A19" s="20" t="s">
        <v>578</v>
      </c>
      <c r="B19" s="28">
        <v>21216</v>
      </c>
      <c r="C19" s="18">
        <v>6</v>
      </c>
      <c r="D19" s="26">
        <v>23300</v>
      </c>
      <c r="E19" s="27">
        <v>28</v>
      </c>
      <c r="F19" s="32">
        <v>81491</v>
      </c>
      <c r="G19" s="27">
        <v>2</v>
      </c>
      <c r="H19" s="26">
        <v>3911</v>
      </c>
      <c r="I19" s="27">
        <v>39</v>
      </c>
      <c r="J19" s="32">
        <v>81935</v>
      </c>
      <c r="K19" s="27">
        <v>48</v>
      </c>
      <c r="L19" s="32">
        <v>161397</v>
      </c>
      <c r="M19" s="27">
        <v>19</v>
      </c>
      <c r="N19" s="32">
        <v>44050</v>
      </c>
      <c r="O19" s="27">
        <v>74</v>
      </c>
      <c r="P19" s="32">
        <v>130291</v>
      </c>
      <c r="Q19" s="27"/>
      <c r="R19" s="26"/>
      <c r="S19" s="27">
        <v>11</v>
      </c>
      <c r="T19" s="32">
        <v>67012</v>
      </c>
      <c r="U19" s="27">
        <v>6</v>
      </c>
      <c r="V19" s="32">
        <v>6218</v>
      </c>
      <c r="W19" s="27">
        <v>20</v>
      </c>
      <c r="X19" s="32">
        <v>73225</v>
      </c>
      <c r="Y19" s="27">
        <v>50</v>
      </c>
      <c r="Z19" s="33">
        <v>140830</v>
      </c>
      <c r="AA19" s="27"/>
      <c r="AB19" s="26"/>
      <c r="AC19" s="27">
        <v>3</v>
      </c>
      <c r="AD19" s="26">
        <v>2883</v>
      </c>
      <c r="AE19" s="27">
        <v>34</v>
      </c>
      <c r="AF19" s="32">
        <v>24437</v>
      </c>
      <c r="AG19" s="27">
        <v>42</v>
      </c>
      <c r="AH19" s="32">
        <v>158335</v>
      </c>
      <c r="AI19" s="27">
        <v>34</v>
      </c>
      <c r="AJ19" s="32">
        <v>109780</v>
      </c>
      <c r="AK19" s="27">
        <v>11</v>
      </c>
      <c r="AL19" s="32">
        <v>15667</v>
      </c>
      <c r="AM19" s="27">
        <v>7</v>
      </c>
      <c r="AN19" s="32">
        <v>4483</v>
      </c>
      <c r="AO19" s="27">
        <v>13</v>
      </c>
      <c r="AP19" s="32">
        <v>137818</v>
      </c>
      <c r="AQ19" s="27">
        <v>21</v>
      </c>
      <c r="AR19" s="32">
        <v>69951</v>
      </c>
      <c r="AS19" s="27">
        <v>32</v>
      </c>
      <c r="AT19" s="32">
        <v>67919</v>
      </c>
      <c r="AU19" s="27"/>
      <c r="AV19" s="26"/>
      <c r="AW19" s="27">
        <v>7</v>
      </c>
      <c r="AX19" s="26">
        <v>3794</v>
      </c>
      <c r="AY19" s="27"/>
      <c r="AZ19" s="26"/>
      <c r="BA19" s="27">
        <v>31</v>
      </c>
      <c r="BB19" s="32">
        <v>81081</v>
      </c>
      <c r="BC19" s="27"/>
      <c r="BD19" s="26"/>
      <c r="BE19" s="27">
        <v>36</v>
      </c>
      <c r="BF19" s="32">
        <v>117162</v>
      </c>
      <c r="BG19" s="27"/>
      <c r="BH19" s="26"/>
      <c r="BI19" s="27"/>
      <c r="BJ19" s="26"/>
      <c r="BK19" s="27"/>
      <c r="BL19" s="26"/>
      <c r="BM19" s="27">
        <v>5</v>
      </c>
      <c r="BN19" s="32">
        <v>16792</v>
      </c>
      <c r="BO19" s="27">
        <v>22</v>
      </c>
      <c r="BP19" s="32">
        <v>23266</v>
      </c>
      <c r="BQ19" s="27">
        <v>601</v>
      </c>
      <c r="BR19" s="32">
        <v>1647040</v>
      </c>
    </row>
    <row r="20" spans="1:70" ht="14.1" customHeight="1" x14ac:dyDescent="0.15">
      <c r="A20" s="20" t="s">
        <v>578</v>
      </c>
      <c r="B20" s="28">
        <v>21244</v>
      </c>
      <c r="C20" s="18">
        <v>6</v>
      </c>
      <c r="D20" s="26">
        <v>24412</v>
      </c>
      <c r="E20" s="27">
        <v>28</v>
      </c>
      <c r="F20" s="32">
        <v>89888</v>
      </c>
      <c r="G20" s="27">
        <v>2</v>
      </c>
      <c r="H20" s="26">
        <v>4802</v>
      </c>
      <c r="I20" s="27">
        <v>39</v>
      </c>
      <c r="J20" s="32">
        <v>89867</v>
      </c>
      <c r="K20" s="27">
        <v>48</v>
      </c>
      <c r="L20" s="32">
        <v>177879</v>
      </c>
      <c r="M20" s="27">
        <v>19</v>
      </c>
      <c r="N20" s="32">
        <v>46702</v>
      </c>
      <c r="O20" s="27">
        <v>74</v>
      </c>
      <c r="P20" s="32">
        <v>143478</v>
      </c>
      <c r="Q20" s="27"/>
      <c r="R20" s="26"/>
      <c r="S20" s="27">
        <v>11</v>
      </c>
      <c r="T20" s="32">
        <v>72150</v>
      </c>
      <c r="U20" s="27">
        <v>6</v>
      </c>
      <c r="V20" s="32">
        <v>6402</v>
      </c>
      <c r="W20" s="27">
        <v>20</v>
      </c>
      <c r="X20" s="32">
        <v>83662</v>
      </c>
      <c r="Y20" s="27">
        <v>50</v>
      </c>
      <c r="Z20" s="33">
        <v>156916</v>
      </c>
      <c r="AA20" s="27"/>
      <c r="AB20" s="26"/>
      <c r="AC20" s="27">
        <v>3</v>
      </c>
      <c r="AD20" s="26">
        <v>2290</v>
      </c>
      <c r="AE20" s="27">
        <v>34</v>
      </c>
      <c r="AF20" s="32">
        <v>27127</v>
      </c>
      <c r="AG20" s="27">
        <v>42</v>
      </c>
      <c r="AH20" s="32">
        <v>179035</v>
      </c>
      <c r="AI20" s="27">
        <v>34</v>
      </c>
      <c r="AJ20" s="32">
        <v>127498</v>
      </c>
      <c r="AK20" s="27">
        <v>11</v>
      </c>
      <c r="AL20" s="32">
        <v>16659</v>
      </c>
      <c r="AM20" s="27">
        <v>7</v>
      </c>
      <c r="AN20" s="32">
        <v>5089</v>
      </c>
      <c r="AO20" s="27">
        <v>13</v>
      </c>
      <c r="AP20" s="32">
        <v>161641</v>
      </c>
      <c r="AQ20" s="27">
        <v>21</v>
      </c>
      <c r="AR20" s="32">
        <v>76377</v>
      </c>
      <c r="AS20" s="27">
        <v>32</v>
      </c>
      <c r="AT20" s="32">
        <v>69868</v>
      </c>
      <c r="AU20" s="27"/>
      <c r="AV20" s="26"/>
      <c r="AW20" s="27">
        <v>7</v>
      </c>
      <c r="AX20" s="32">
        <v>4103</v>
      </c>
      <c r="AY20" s="27"/>
      <c r="AZ20" s="26"/>
      <c r="BA20" s="27">
        <v>31</v>
      </c>
      <c r="BB20" s="32">
        <v>91501</v>
      </c>
      <c r="BC20" s="27"/>
      <c r="BD20" s="26"/>
      <c r="BE20" s="27">
        <v>36</v>
      </c>
      <c r="BF20" s="32">
        <v>120907</v>
      </c>
      <c r="BG20" s="27"/>
      <c r="BH20" s="26"/>
      <c r="BI20" s="27"/>
      <c r="BJ20" s="26"/>
      <c r="BK20" s="27"/>
      <c r="BL20" s="26"/>
      <c r="BM20" s="27">
        <v>5</v>
      </c>
      <c r="BN20" s="32">
        <v>21097</v>
      </c>
      <c r="BO20" s="27">
        <v>22</v>
      </c>
      <c r="BP20" s="32">
        <v>25042</v>
      </c>
      <c r="BQ20" s="27">
        <v>601</v>
      </c>
      <c r="BR20" s="32">
        <v>1824402</v>
      </c>
    </row>
    <row r="21" spans="1:70" ht="14.1" customHeight="1" x14ac:dyDescent="0.15">
      <c r="A21" s="20" t="s">
        <v>578</v>
      </c>
      <c r="B21" s="28">
        <v>21275</v>
      </c>
      <c r="C21" s="18">
        <v>6</v>
      </c>
      <c r="D21" s="26">
        <v>23254</v>
      </c>
      <c r="E21" s="27">
        <v>28</v>
      </c>
      <c r="F21" s="32">
        <v>85457</v>
      </c>
      <c r="G21" s="27">
        <v>2</v>
      </c>
      <c r="H21" s="26">
        <v>5508</v>
      </c>
      <c r="I21" s="27">
        <v>39</v>
      </c>
      <c r="J21" s="32">
        <v>96642</v>
      </c>
      <c r="K21" s="27">
        <v>48</v>
      </c>
      <c r="L21" s="32">
        <v>174495</v>
      </c>
      <c r="M21" s="27">
        <v>19</v>
      </c>
      <c r="N21" s="32">
        <v>42662</v>
      </c>
      <c r="O21" s="27">
        <v>74</v>
      </c>
      <c r="P21" s="32">
        <v>141215</v>
      </c>
      <c r="Q21" s="27"/>
      <c r="R21" s="26"/>
      <c r="S21" s="27">
        <v>11</v>
      </c>
      <c r="T21" s="32">
        <v>65405</v>
      </c>
      <c r="U21" s="27">
        <v>6</v>
      </c>
      <c r="V21" s="32">
        <v>6523</v>
      </c>
      <c r="W21" s="27">
        <v>20</v>
      </c>
      <c r="X21" s="32">
        <v>86127</v>
      </c>
      <c r="Y21" s="27">
        <v>50</v>
      </c>
      <c r="Z21" s="33">
        <v>160556</v>
      </c>
      <c r="AA21" s="27"/>
      <c r="AB21" s="26"/>
      <c r="AC21" s="27">
        <v>3</v>
      </c>
      <c r="AD21" s="26">
        <v>3385</v>
      </c>
      <c r="AE21" s="27">
        <v>34</v>
      </c>
      <c r="AF21" s="32">
        <v>28249</v>
      </c>
      <c r="AG21" s="27">
        <v>42</v>
      </c>
      <c r="AH21" s="32">
        <v>189598</v>
      </c>
      <c r="AI21" s="27">
        <v>34</v>
      </c>
      <c r="AJ21" s="32">
        <v>124206</v>
      </c>
      <c r="AK21" s="27">
        <v>11</v>
      </c>
      <c r="AL21" s="32">
        <v>18072</v>
      </c>
      <c r="AM21" s="27">
        <v>7</v>
      </c>
      <c r="AN21" s="32">
        <v>5221</v>
      </c>
      <c r="AO21" s="27">
        <v>13</v>
      </c>
      <c r="AP21" s="32">
        <v>167131</v>
      </c>
      <c r="AQ21" s="27">
        <v>21</v>
      </c>
      <c r="AR21" s="32">
        <v>82077</v>
      </c>
      <c r="AS21" s="27">
        <v>32</v>
      </c>
      <c r="AT21" s="32">
        <v>64403</v>
      </c>
      <c r="AU21" s="27"/>
      <c r="AV21" s="26"/>
      <c r="AW21" s="27">
        <v>7</v>
      </c>
      <c r="AX21" s="32">
        <v>4015</v>
      </c>
      <c r="AY21" s="27"/>
      <c r="AZ21" s="26"/>
      <c r="BA21" s="27">
        <v>31</v>
      </c>
      <c r="BB21" s="32">
        <v>95728</v>
      </c>
      <c r="BC21" s="27"/>
      <c r="BD21" s="26"/>
      <c r="BE21" s="27">
        <v>36</v>
      </c>
      <c r="BF21" s="32">
        <v>121526</v>
      </c>
      <c r="BG21" s="27"/>
      <c r="BH21" s="26"/>
      <c r="BI21" s="27"/>
      <c r="BJ21" s="26"/>
      <c r="BK21" s="27"/>
      <c r="BL21" s="26"/>
      <c r="BM21" s="27">
        <v>5</v>
      </c>
      <c r="BN21" s="32">
        <v>24941</v>
      </c>
      <c r="BO21" s="27">
        <v>22</v>
      </c>
      <c r="BP21" s="32">
        <v>24967</v>
      </c>
      <c r="BQ21" s="27">
        <v>601</v>
      </c>
      <c r="BR21" s="32">
        <v>1841372</v>
      </c>
    </row>
    <row r="22" spans="1:70" ht="14.1" customHeight="1" x14ac:dyDescent="0.15">
      <c r="A22" s="20" t="s">
        <v>578</v>
      </c>
      <c r="B22" s="28">
        <v>21305</v>
      </c>
      <c r="C22" s="18">
        <v>6</v>
      </c>
      <c r="D22" s="26">
        <v>22890</v>
      </c>
      <c r="E22" s="27">
        <v>28</v>
      </c>
      <c r="F22" s="32">
        <v>88182</v>
      </c>
      <c r="G22" s="27">
        <v>2</v>
      </c>
      <c r="H22" s="26">
        <v>5535</v>
      </c>
      <c r="I22" s="27">
        <v>39</v>
      </c>
      <c r="J22" s="32">
        <v>95317</v>
      </c>
      <c r="K22" s="27">
        <v>48</v>
      </c>
      <c r="L22" s="32">
        <v>180040</v>
      </c>
      <c r="M22" s="27">
        <v>19</v>
      </c>
      <c r="N22" s="32">
        <v>44998</v>
      </c>
      <c r="O22" s="27">
        <v>74</v>
      </c>
      <c r="P22" s="32">
        <v>139144</v>
      </c>
      <c r="Q22" s="27"/>
      <c r="R22" s="26"/>
      <c r="S22" s="27">
        <v>11</v>
      </c>
      <c r="T22" s="32">
        <v>64979</v>
      </c>
      <c r="U22" s="27">
        <v>6</v>
      </c>
      <c r="V22" s="32">
        <v>6604</v>
      </c>
      <c r="W22" s="27">
        <v>20</v>
      </c>
      <c r="X22" s="32">
        <v>86873</v>
      </c>
      <c r="Y22" s="27">
        <v>50</v>
      </c>
      <c r="Z22" s="33">
        <v>152729</v>
      </c>
      <c r="AA22" s="27"/>
      <c r="AB22" s="26"/>
      <c r="AC22" s="27">
        <v>3</v>
      </c>
      <c r="AD22" s="26">
        <v>3554</v>
      </c>
      <c r="AE22" s="27">
        <v>34</v>
      </c>
      <c r="AF22" s="32">
        <v>28889</v>
      </c>
      <c r="AG22" s="27">
        <v>42</v>
      </c>
      <c r="AH22" s="32">
        <v>194734</v>
      </c>
      <c r="AI22" s="27">
        <v>34</v>
      </c>
      <c r="AJ22" s="32">
        <v>118190</v>
      </c>
      <c r="AK22" s="27">
        <v>11</v>
      </c>
      <c r="AL22" s="32">
        <v>17693</v>
      </c>
      <c r="AM22" s="27">
        <v>7</v>
      </c>
      <c r="AN22" s="32">
        <v>5511</v>
      </c>
      <c r="AO22" s="27">
        <v>13</v>
      </c>
      <c r="AP22" s="32">
        <v>155530</v>
      </c>
      <c r="AQ22" s="27">
        <v>21</v>
      </c>
      <c r="AR22" s="32">
        <v>74573</v>
      </c>
      <c r="AS22" s="27">
        <v>32</v>
      </c>
      <c r="AT22" s="32">
        <v>63577</v>
      </c>
      <c r="AU22" s="27"/>
      <c r="AV22" s="26"/>
      <c r="AW22" s="27">
        <v>7</v>
      </c>
      <c r="AX22" s="32">
        <v>3800</v>
      </c>
      <c r="AY22" s="27"/>
      <c r="AZ22" s="26"/>
      <c r="BA22" s="27">
        <v>31</v>
      </c>
      <c r="BB22" s="32">
        <v>94592</v>
      </c>
      <c r="BC22" s="27"/>
      <c r="BD22" s="26"/>
      <c r="BE22" s="27">
        <v>36</v>
      </c>
      <c r="BF22" s="32">
        <v>118408</v>
      </c>
      <c r="BG22" s="27"/>
      <c r="BH22" s="26"/>
      <c r="BI22" s="27"/>
      <c r="BJ22" s="26"/>
      <c r="BK22" s="27"/>
      <c r="BL22" s="26"/>
      <c r="BM22" s="27">
        <v>5</v>
      </c>
      <c r="BN22" s="32">
        <v>24236</v>
      </c>
      <c r="BO22" s="27">
        <v>22</v>
      </c>
      <c r="BP22" s="32">
        <v>25523</v>
      </c>
      <c r="BQ22" s="27">
        <v>601</v>
      </c>
      <c r="BR22" s="32">
        <v>1816109</v>
      </c>
    </row>
    <row r="23" spans="1:70" ht="14.1" customHeight="1" x14ac:dyDescent="0.15">
      <c r="A23" s="20" t="s">
        <v>578</v>
      </c>
      <c r="B23" s="28">
        <v>21336</v>
      </c>
      <c r="C23" s="18">
        <v>6</v>
      </c>
      <c r="D23" s="26">
        <v>23112</v>
      </c>
      <c r="E23" s="27">
        <v>28</v>
      </c>
      <c r="F23" s="32">
        <v>92176</v>
      </c>
      <c r="G23" s="27">
        <v>2</v>
      </c>
      <c r="H23" s="26">
        <v>5515</v>
      </c>
      <c r="I23" s="27">
        <v>39</v>
      </c>
      <c r="J23" s="32">
        <v>102381</v>
      </c>
      <c r="K23" s="27">
        <v>48</v>
      </c>
      <c r="L23" s="32">
        <v>199233</v>
      </c>
      <c r="M23" s="27">
        <v>19</v>
      </c>
      <c r="N23" s="32">
        <v>52583</v>
      </c>
      <c r="O23" s="27">
        <v>74</v>
      </c>
      <c r="P23" s="32">
        <v>148112</v>
      </c>
      <c r="Q23" s="27"/>
      <c r="R23" s="26"/>
      <c r="S23" s="27">
        <v>11</v>
      </c>
      <c r="T23" s="32">
        <v>70356</v>
      </c>
      <c r="U23" s="27">
        <v>6</v>
      </c>
      <c r="V23" s="32">
        <v>6950</v>
      </c>
      <c r="W23" s="27">
        <v>20</v>
      </c>
      <c r="X23" s="32">
        <v>89666</v>
      </c>
      <c r="Y23" s="27">
        <v>50</v>
      </c>
      <c r="Z23" s="33">
        <v>155903</v>
      </c>
      <c r="AA23" s="27"/>
      <c r="AB23" s="26"/>
      <c r="AC23" s="27">
        <v>3</v>
      </c>
      <c r="AD23" s="26">
        <v>3556</v>
      </c>
      <c r="AE23" s="27">
        <v>34</v>
      </c>
      <c r="AF23" s="32">
        <v>30191</v>
      </c>
      <c r="AG23" s="27">
        <v>42</v>
      </c>
      <c r="AH23" s="32">
        <v>202477</v>
      </c>
      <c r="AI23" s="27">
        <v>34</v>
      </c>
      <c r="AJ23" s="32">
        <v>121471</v>
      </c>
      <c r="AK23" s="27">
        <v>11</v>
      </c>
      <c r="AL23" s="32">
        <v>16027</v>
      </c>
      <c r="AM23" s="27">
        <v>7</v>
      </c>
      <c r="AN23" s="32">
        <v>5709</v>
      </c>
      <c r="AO23" s="27">
        <v>13</v>
      </c>
      <c r="AP23" s="32">
        <v>170665</v>
      </c>
      <c r="AQ23" s="27">
        <v>21</v>
      </c>
      <c r="AR23" s="32">
        <v>74416</v>
      </c>
      <c r="AS23" s="27">
        <v>32</v>
      </c>
      <c r="AT23" s="32">
        <v>67828</v>
      </c>
      <c r="AU23" s="27"/>
      <c r="AV23" s="26"/>
      <c r="AW23" s="27">
        <v>7</v>
      </c>
      <c r="AX23" s="32">
        <v>3928</v>
      </c>
      <c r="AY23" s="27"/>
      <c r="AZ23" s="26"/>
      <c r="BA23" s="27">
        <v>31</v>
      </c>
      <c r="BB23" s="32">
        <v>106060</v>
      </c>
      <c r="BC23" s="27"/>
      <c r="BD23" s="26"/>
      <c r="BE23" s="27">
        <v>36</v>
      </c>
      <c r="BF23" s="32">
        <v>118729</v>
      </c>
      <c r="BG23" s="27"/>
      <c r="BH23" s="26"/>
      <c r="BI23" s="27"/>
      <c r="BJ23" s="26"/>
      <c r="BK23" s="27"/>
      <c r="BL23" s="26"/>
      <c r="BM23" s="27">
        <v>5</v>
      </c>
      <c r="BN23" s="32">
        <v>26397</v>
      </c>
      <c r="BO23" s="27">
        <v>22</v>
      </c>
      <c r="BP23" s="32">
        <v>26093</v>
      </c>
      <c r="BQ23" s="27">
        <v>601</v>
      </c>
      <c r="BR23" s="32">
        <v>1919543</v>
      </c>
    </row>
    <row r="24" spans="1:70" ht="14.1" customHeight="1" x14ac:dyDescent="0.15">
      <c r="A24" s="20" t="s">
        <v>578</v>
      </c>
      <c r="B24" s="28">
        <v>21366</v>
      </c>
      <c r="C24" s="18">
        <v>6</v>
      </c>
      <c r="D24" s="26">
        <v>23356</v>
      </c>
      <c r="E24" s="27">
        <v>28</v>
      </c>
      <c r="F24" s="32">
        <v>91388</v>
      </c>
      <c r="G24" s="27">
        <v>2</v>
      </c>
      <c r="H24" s="26">
        <v>6473</v>
      </c>
      <c r="I24" s="27">
        <v>39</v>
      </c>
      <c r="J24" s="32">
        <v>106397</v>
      </c>
      <c r="K24" s="27">
        <v>48</v>
      </c>
      <c r="L24" s="32">
        <v>192435</v>
      </c>
      <c r="M24" s="27">
        <v>19</v>
      </c>
      <c r="N24" s="32">
        <v>51948</v>
      </c>
      <c r="O24" s="27">
        <v>74</v>
      </c>
      <c r="P24" s="32">
        <v>151679</v>
      </c>
      <c r="Q24" s="27"/>
      <c r="R24" s="26"/>
      <c r="S24" s="27">
        <v>11</v>
      </c>
      <c r="T24" s="32">
        <v>68241</v>
      </c>
      <c r="U24" s="27">
        <v>6</v>
      </c>
      <c r="V24" s="32">
        <v>7150</v>
      </c>
      <c r="W24" s="27">
        <v>20</v>
      </c>
      <c r="X24" s="32">
        <v>87342</v>
      </c>
      <c r="Y24" s="27">
        <v>50</v>
      </c>
      <c r="Z24" s="33">
        <v>162154</v>
      </c>
      <c r="AA24" s="27"/>
      <c r="AB24" s="26"/>
      <c r="AC24" s="27">
        <v>3</v>
      </c>
      <c r="AD24" s="26">
        <v>3614</v>
      </c>
      <c r="AE24" s="27">
        <v>34</v>
      </c>
      <c r="AF24" s="32">
        <v>32653</v>
      </c>
      <c r="AG24" s="27">
        <v>42</v>
      </c>
      <c r="AH24" s="32">
        <v>207088</v>
      </c>
      <c r="AI24" s="27">
        <v>34</v>
      </c>
      <c r="AJ24" s="32">
        <v>142903</v>
      </c>
      <c r="AK24" s="27">
        <v>11</v>
      </c>
      <c r="AL24" s="32">
        <v>18919</v>
      </c>
      <c r="AM24" s="27">
        <v>7</v>
      </c>
      <c r="AN24" s="32">
        <v>5856</v>
      </c>
      <c r="AO24" s="27">
        <v>13</v>
      </c>
      <c r="AP24" s="32">
        <v>172331</v>
      </c>
      <c r="AQ24" s="27">
        <v>21</v>
      </c>
      <c r="AR24" s="32">
        <v>75838</v>
      </c>
      <c r="AS24" s="27">
        <v>32</v>
      </c>
      <c r="AT24" s="32">
        <v>72904</v>
      </c>
      <c r="AU24" s="27"/>
      <c r="AV24" s="26"/>
      <c r="AW24" s="27">
        <v>7</v>
      </c>
      <c r="AX24" s="32">
        <v>3870</v>
      </c>
      <c r="AY24" s="27"/>
      <c r="AZ24" s="26"/>
      <c r="BA24" s="27">
        <v>31</v>
      </c>
      <c r="BB24" s="32">
        <v>103656</v>
      </c>
      <c r="BC24" s="27"/>
      <c r="BD24" s="26"/>
      <c r="BE24" s="27">
        <v>36</v>
      </c>
      <c r="BF24" s="32">
        <v>118570</v>
      </c>
      <c r="BG24" s="27"/>
      <c r="BH24" s="26"/>
      <c r="BI24" s="27"/>
      <c r="BJ24" s="26"/>
      <c r="BK24" s="27"/>
      <c r="BL24" s="26"/>
      <c r="BM24" s="27">
        <v>5</v>
      </c>
      <c r="BN24" s="32">
        <v>26025</v>
      </c>
      <c r="BO24" s="27">
        <v>22</v>
      </c>
      <c r="BP24" s="32">
        <v>27780</v>
      </c>
      <c r="BQ24" s="27">
        <v>601</v>
      </c>
      <c r="BR24" s="32">
        <v>1960579</v>
      </c>
    </row>
    <row r="25" spans="1:70" ht="14.1" customHeight="1" x14ac:dyDescent="0.15">
      <c r="A25" s="20" t="s">
        <v>578</v>
      </c>
      <c r="B25" s="28">
        <v>21397</v>
      </c>
      <c r="C25" s="18">
        <v>6</v>
      </c>
      <c r="D25" s="26">
        <v>26172</v>
      </c>
      <c r="E25" s="27">
        <v>28</v>
      </c>
      <c r="F25" s="32">
        <v>96510</v>
      </c>
      <c r="G25" s="27">
        <v>2</v>
      </c>
      <c r="H25" s="26">
        <v>7616</v>
      </c>
      <c r="I25" s="27">
        <v>39</v>
      </c>
      <c r="J25" s="32">
        <v>118536</v>
      </c>
      <c r="K25" s="27">
        <v>47</v>
      </c>
      <c r="L25" s="32">
        <v>198830</v>
      </c>
      <c r="M25" s="27">
        <v>19</v>
      </c>
      <c r="N25" s="32">
        <v>52572</v>
      </c>
      <c r="O25" s="27">
        <v>74</v>
      </c>
      <c r="P25" s="32">
        <v>144599</v>
      </c>
      <c r="Q25" s="27"/>
      <c r="R25" s="26"/>
      <c r="S25" s="27">
        <v>11</v>
      </c>
      <c r="T25" s="32">
        <v>68287</v>
      </c>
      <c r="U25" s="27">
        <v>6</v>
      </c>
      <c r="V25" s="32">
        <v>6932</v>
      </c>
      <c r="W25" s="27">
        <v>20</v>
      </c>
      <c r="X25" s="32">
        <v>89846</v>
      </c>
      <c r="Y25" s="27">
        <v>50</v>
      </c>
      <c r="Z25" s="33">
        <v>182069</v>
      </c>
      <c r="AA25" s="27"/>
      <c r="AB25" s="26"/>
      <c r="AC25" s="27">
        <v>3</v>
      </c>
      <c r="AD25" s="26">
        <v>4271</v>
      </c>
      <c r="AE25" s="27">
        <v>34</v>
      </c>
      <c r="AF25" s="32">
        <v>33741</v>
      </c>
      <c r="AG25" s="27">
        <v>42</v>
      </c>
      <c r="AH25" s="32">
        <v>220322</v>
      </c>
      <c r="AI25" s="27">
        <v>34</v>
      </c>
      <c r="AJ25" s="32">
        <v>160934</v>
      </c>
      <c r="AK25" s="27">
        <v>11</v>
      </c>
      <c r="AL25" s="32">
        <v>19261</v>
      </c>
      <c r="AM25" s="27">
        <v>7</v>
      </c>
      <c r="AN25" s="32">
        <v>6731</v>
      </c>
      <c r="AO25" s="27">
        <v>13</v>
      </c>
      <c r="AP25" s="32">
        <v>177290</v>
      </c>
      <c r="AQ25" s="27">
        <v>21</v>
      </c>
      <c r="AR25" s="32">
        <v>90503</v>
      </c>
      <c r="AS25" s="27">
        <v>32</v>
      </c>
      <c r="AT25" s="32">
        <v>68904</v>
      </c>
      <c r="AU25" s="27"/>
      <c r="AV25" s="26"/>
      <c r="AW25" s="27">
        <v>7</v>
      </c>
      <c r="AX25" s="32">
        <v>4075</v>
      </c>
      <c r="AY25" s="27"/>
      <c r="AZ25" s="26"/>
      <c r="BA25" s="27">
        <v>31</v>
      </c>
      <c r="BB25" s="32">
        <v>109238</v>
      </c>
      <c r="BC25" s="27"/>
      <c r="BD25" s="26"/>
      <c r="BE25" s="27">
        <v>36</v>
      </c>
      <c r="BF25" s="32">
        <v>121651</v>
      </c>
      <c r="BG25" s="27"/>
      <c r="BH25" s="26"/>
      <c r="BI25" s="27"/>
      <c r="BJ25" s="26"/>
      <c r="BK25" s="27"/>
      <c r="BL25" s="26"/>
      <c r="BM25" s="27">
        <v>5</v>
      </c>
      <c r="BN25" s="32">
        <v>29217</v>
      </c>
      <c r="BO25" s="27">
        <v>22</v>
      </c>
      <c r="BP25" s="32">
        <v>28827</v>
      </c>
      <c r="BQ25" s="27">
        <v>599</v>
      </c>
      <c r="BR25" s="32">
        <v>2066945</v>
      </c>
    </row>
    <row r="26" spans="1:70" ht="14.1" customHeight="1" x14ac:dyDescent="0.15">
      <c r="A26" s="20" t="s">
        <v>578</v>
      </c>
      <c r="B26" s="28">
        <v>21427</v>
      </c>
      <c r="C26" s="18">
        <v>6</v>
      </c>
      <c r="D26" s="26">
        <v>24652</v>
      </c>
      <c r="E26" s="27">
        <v>28</v>
      </c>
      <c r="F26" s="32">
        <v>91344</v>
      </c>
      <c r="G26" s="27">
        <v>2</v>
      </c>
      <c r="H26" s="26">
        <v>8400</v>
      </c>
      <c r="I26" s="27">
        <v>38</v>
      </c>
      <c r="J26" s="32">
        <v>112790</v>
      </c>
      <c r="K26" s="27">
        <v>47</v>
      </c>
      <c r="L26" s="32">
        <v>185048</v>
      </c>
      <c r="M26" s="27">
        <v>19</v>
      </c>
      <c r="N26" s="32">
        <v>49727</v>
      </c>
      <c r="O26" s="27">
        <v>74</v>
      </c>
      <c r="P26" s="32">
        <v>145759</v>
      </c>
      <c r="Q26" s="27"/>
      <c r="R26" s="26"/>
      <c r="S26" s="27">
        <v>11</v>
      </c>
      <c r="T26" s="32">
        <v>66412</v>
      </c>
      <c r="U26" s="27">
        <v>6</v>
      </c>
      <c r="V26" s="32">
        <v>6103</v>
      </c>
      <c r="W26" s="27">
        <v>20</v>
      </c>
      <c r="X26" s="32">
        <v>90101</v>
      </c>
      <c r="Y26" s="27">
        <v>50</v>
      </c>
      <c r="Z26" s="33">
        <v>181157</v>
      </c>
      <c r="AA26" s="27"/>
      <c r="AB26" s="26"/>
      <c r="AC26" s="27">
        <v>3</v>
      </c>
      <c r="AD26" s="26">
        <v>4079</v>
      </c>
      <c r="AE26" s="27">
        <v>34</v>
      </c>
      <c r="AF26" s="32">
        <v>35569</v>
      </c>
      <c r="AG26" s="27">
        <v>42</v>
      </c>
      <c r="AH26" s="32">
        <v>227310</v>
      </c>
      <c r="AI26" s="27">
        <v>34</v>
      </c>
      <c r="AJ26" s="32">
        <v>159458</v>
      </c>
      <c r="AK26" s="27">
        <v>11</v>
      </c>
      <c r="AL26" s="32">
        <v>18916</v>
      </c>
      <c r="AM26" s="27">
        <v>7</v>
      </c>
      <c r="AN26" s="32">
        <v>6913</v>
      </c>
      <c r="AO26" s="27">
        <v>13</v>
      </c>
      <c r="AP26" s="32">
        <v>184239</v>
      </c>
      <c r="AQ26" s="27">
        <v>21</v>
      </c>
      <c r="AR26" s="32">
        <v>91539</v>
      </c>
      <c r="AS26" s="27">
        <v>32</v>
      </c>
      <c r="AT26" s="32">
        <v>66953</v>
      </c>
      <c r="AU26" s="27"/>
      <c r="AV26" s="26"/>
      <c r="AW26" s="27">
        <v>7</v>
      </c>
      <c r="AX26" s="32">
        <v>3879</v>
      </c>
      <c r="AY26" s="27"/>
      <c r="AZ26" s="26"/>
      <c r="BA26" s="27">
        <v>30</v>
      </c>
      <c r="BB26" s="32">
        <v>103295</v>
      </c>
      <c r="BC26" s="27"/>
      <c r="BD26" s="26"/>
      <c r="BE26" s="27">
        <v>36</v>
      </c>
      <c r="BF26" s="32">
        <v>119821</v>
      </c>
      <c r="BG26" s="27"/>
      <c r="BH26" s="26"/>
      <c r="BI26" s="27"/>
      <c r="BJ26" s="26"/>
      <c r="BK26" s="27"/>
      <c r="BL26" s="26"/>
      <c r="BM26" s="27">
        <v>5</v>
      </c>
      <c r="BN26" s="32">
        <v>30205</v>
      </c>
      <c r="BO26" s="27">
        <v>22</v>
      </c>
      <c r="BP26" s="32">
        <v>28900</v>
      </c>
      <c r="BQ26" s="27">
        <v>597</v>
      </c>
      <c r="BR26" s="32">
        <v>2042580</v>
      </c>
    </row>
    <row r="27" spans="1:70" ht="14.1" customHeight="1" x14ac:dyDescent="0.15">
      <c r="A27" s="20" t="s">
        <v>578</v>
      </c>
      <c r="B27" s="28">
        <v>21458</v>
      </c>
      <c r="C27" s="18">
        <v>6</v>
      </c>
      <c r="D27" s="26">
        <v>24692</v>
      </c>
      <c r="E27" s="27">
        <v>28</v>
      </c>
      <c r="F27" s="32">
        <v>101345</v>
      </c>
      <c r="G27" s="27">
        <v>2</v>
      </c>
      <c r="H27" s="26">
        <v>9122</v>
      </c>
      <c r="I27" s="27">
        <v>38</v>
      </c>
      <c r="J27" s="32">
        <v>113564</v>
      </c>
      <c r="K27" s="27">
        <v>47</v>
      </c>
      <c r="L27" s="32">
        <v>185941</v>
      </c>
      <c r="M27" s="27">
        <v>19</v>
      </c>
      <c r="N27" s="32">
        <v>50453</v>
      </c>
      <c r="O27" s="27">
        <v>74</v>
      </c>
      <c r="P27" s="32">
        <v>156254</v>
      </c>
      <c r="Q27" s="27"/>
      <c r="R27" s="26"/>
      <c r="S27" s="27">
        <v>11</v>
      </c>
      <c r="T27" s="32">
        <v>66141</v>
      </c>
      <c r="U27" s="27">
        <v>6</v>
      </c>
      <c r="V27" s="32">
        <v>6306</v>
      </c>
      <c r="W27" s="27">
        <v>20</v>
      </c>
      <c r="X27" s="32">
        <v>92269</v>
      </c>
      <c r="Y27" s="27">
        <v>50</v>
      </c>
      <c r="Z27" s="33">
        <v>188917</v>
      </c>
      <c r="AA27" s="27"/>
      <c r="AB27" s="26"/>
      <c r="AC27" s="27">
        <v>3</v>
      </c>
      <c r="AD27" s="26">
        <v>4246</v>
      </c>
      <c r="AE27" s="27">
        <v>34</v>
      </c>
      <c r="AF27" s="32">
        <v>36434</v>
      </c>
      <c r="AG27" s="27">
        <v>43</v>
      </c>
      <c r="AH27" s="32">
        <v>253184</v>
      </c>
      <c r="AI27" s="27">
        <v>34</v>
      </c>
      <c r="AJ27" s="32">
        <v>179431</v>
      </c>
      <c r="AK27" s="27">
        <v>11</v>
      </c>
      <c r="AL27" s="32">
        <v>20254</v>
      </c>
      <c r="AM27" s="27">
        <v>7</v>
      </c>
      <c r="AN27" s="32">
        <v>7247</v>
      </c>
      <c r="AO27" s="27">
        <v>13</v>
      </c>
      <c r="AP27" s="32">
        <v>189433</v>
      </c>
      <c r="AQ27" s="27">
        <v>21</v>
      </c>
      <c r="AR27" s="32">
        <v>90170</v>
      </c>
      <c r="AS27" s="27">
        <v>32</v>
      </c>
      <c r="AT27" s="32">
        <v>65970</v>
      </c>
      <c r="AU27" s="27"/>
      <c r="AV27" s="26"/>
      <c r="AW27" s="27">
        <v>7</v>
      </c>
      <c r="AX27" s="32">
        <v>4327</v>
      </c>
      <c r="AY27" s="27"/>
      <c r="AZ27" s="26"/>
      <c r="BA27" s="27">
        <v>30</v>
      </c>
      <c r="BB27" s="32">
        <v>105423</v>
      </c>
      <c r="BC27" s="27"/>
      <c r="BD27" s="26"/>
      <c r="BE27" s="27">
        <v>36</v>
      </c>
      <c r="BF27" s="32">
        <v>119642</v>
      </c>
      <c r="BG27" s="27"/>
      <c r="BH27" s="26"/>
      <c r="BI27" s="27"/>
      <c r="BJ27" s="26"/>
      <c r="BK27" s="27"/>
      <c r="BL27" s="26"/>
      <c r="BM27" s="27">
        <v>5</v>
      </c>
      <c r="BN27" s="32">
        <v>34125</v>
      </c>
      <c r="BO27" s="27">
        <v>22</v>
      </c>
      <c r="BP27" s="32">
        <v>27758</v>
      </c>
      <c r="BQ27" s="27">
        <v>599</v>
      </c>
      <c r="BR27" s="32">
        <v>2132659</v>
      </c>
    </row>
    <row r="28" spans="1:70" ht="14.1" customHeight="1" x14ac:dyDescent="0.15">
      <c r="A28" s="20" t="s">
        <v>578</v>
      </c>
      <c r="B28" s="28">
        <v>21489</v>
      </c>
      <c r="C28" s="18">
        <v>6</v>
      </c>
      <c r="D28" s="26">
        <v>25492</v>
      </c>
      <c r="E28" s="27">
        <v>28</v>
      </c>
      <c r="F28" s="32">
        <v>99936</v>
      </c>
      <c r="G28" s="27">
        <v>2</v>
      </c>
      <c r="H28" s="26">
        <v>9620</v>
      </c>
      <c r="I28" s="27">
        <v>38</v>
      </c>
      <c r="J28" s="32">
        <v>111903</v>
      </c>
      <c r="K28" s="27">
        <v>47</v>
      </c>
      <c r="L28" s="32">
        <v>173683</v>
      </c>
      <c r="M28" s="27">
        <v>19</v>
      </c>
      <c r="N28" s="32">
        <v>50013</v>
      </c>
      <c r="O28" s="27">
        <v>76</v>
      </c>
      <c r="P28" s="32">
        <v>169505</v>
      </c>
      <c r="Q28" s="27"/>
      <c r="R28" s="26"/>
      <c r="S28" s="27">
        <v>9</v>
      </c>
      <c r="T28" s="32">
        <v>57973</v>
      </c>
      <c r="U28" s="27">
        <v>6</v>
      </c>
      <c r="V28" s="32">
        <v>6204</v>
      </c>
      <c r="W28" s="27">
        <v>20</v>
      </c>
      <c r="X28" s="32">
        <v>91954</v>
      </c>
      <c r="Y28" s="27">
        <v>50</v>
      </c>
      <c r="Z28" s="33">
        <v>191888</v>
      </c>
      <c r="AA28" s="27"/>
      <c r="AB28" s="26"/>
      <c r="AC28" s="27">
        <v>3</v>
      </c>
      <c r="AD28" s="26">
        <v>4184</v>
      </c>
      <c r="AE28" s="27">
        <v>34</v>
      </c>
      <c r="AF28" s="32">
        <v>39555</v>
      </c>
      <c r="AG28" s="27">
        <v>43</v>
      </c>
      <c r="AH28" s="32">
        <v>264415</v>
      </c>
      <c r="AI28" s="27">
        <v>34</v>
      </c>
      <c r="AJ28" s="32">
        <v>190489</v>
      </c>
      <c r="AK28" s="27">
        <v>11</v>
      </c>
      <c r="AL28" s="32">
        <v>19844</v>
      </c>
      <c r="AM28" s="27">
        <v>7</v>
      </c>
      <c r="AN28" s="32">
        <v>7792</v>
      </c>
      <c r="AO28" s="27">
        <v>13</v>
      </c>
      <c r="AP28" s="32">
        <v>189672</v>
      </c>
      <c r="AQ28" s="27">
        <v>21</v>
      </c>
      <c r="AR28" s="32">
        <v>87397</v>
      </c>
      <c r="AS28" s="27">
        <v>32</v>
      </c>
      <c r="AT28" s="32">
        <v>61747</v>
      </c>
      <c r="AU28" s="27"/>
      <c r="AV28" s="26"/>
      <c r="AW28" s="27">
        <v>7</v>
      </c>
      <c r="AX28" s="32">
        <v>4175</v>
      </c>
      <c r="AY28" s="27"/>
      <c r="AZ28" s="26"/>
      <c r="BA28" s="27">
        <v>30</v>
      </c>
      <c r="BB28" s="32">
        <v>104835</v>
      </c>
      <c r="BC28" s="27"/>
      <c r="BD28" s="26"/>
      <c r="BE28" s="27">
        <v>36</v>
      </c>
      <c r="BF28" s="32">
        <v>118755</v>
      </c>
      <c r="BG28" s="27"/>
      <c r="BH28" s="26"/>
      <c r="BI28" s="27"/>
      <c r="BJ28" s="26"/>
      <c r="BK28" s="27"/>
      <c r="BL28" s="26"/>
      <c r="BM28" s="27">
        <v>5</v>
      </c>
      <c r="BN28" s="32">
        <v>34402</v>
      </c>
      <c r="BO28" s="27">
        <v>22</v>
      </c>
      <c r="BP28" s="32">
        <v>28896</v>
      </c>
      <c r="BQ28" s="27">
        <v>599</v>
      </c>
      <c r="BR28" s="32">
        <v>2144338</v>
      </c>
    </row>
    <row r="29" spans="1:70" ht="14.1" customHeight="1" x14ac:dyDescent="0.15">
      <c r="A29" s="20" t="s">
        <v>578</v>
      </c>
      <c r="B29" s="28">
        <v>21518</v>
      </c>
      <c r="C29" s="18">
        <v>6</v>
      </c>
      <c r="D29" s="26">
        <v>26956</v>
      </c>
      <c r="E29" s="27">
        <v>28</v>
      </c>
      <c r="F29" s="32">
        <v>107241</v>
      </c>
      <c r="G29" s="27">
        <v>2</v>
      </c>
      <c r="H29" s="26">
        <v>10657</v>
      </c>
      <c r="I29" s="27">
        <v>38</v>
      </c>
      <c r="J29" s="32">
        <v>114798</v>
      </c>
      <c r="K29" s="27">
        <v>47</v>
      </c>
      <c r="L29" s="32">
        <v>180992</v>
      </c>
      <c r="M29" s="27">
        <v>19</v>
      </c>
      <c r="N29" s="32">
        <v>52755</v>
      </c>
      <c r="O29" s="27">
        <v>76</v>
      </c>
      <c r="P29" s="32">
        <v>185421</v>
      </c>
      <c r="Q29" s="27"/>
      <c r="R29" s="26"/>
      <c r="S29" s="27">
        <v>9</v>
      </c>
      <c r="T29" s="32">
        <v>61021</v>
      </c>
      <c r="U29" s="27">
        <v>6</v>
      </c>
      <c r="V29" s="32">
        <v>6589</v>
      </c>
      <c r="W29" s="27">
        <v>20</v>
      </c>
      <c r="X29" s="32">
        <v>91811</v>
      </c>
      <c r="Y29" s="27">
        <v>50</v>
      </c>
      <c r="Z29" s="33">
        <v>208475</v>
      </c>
      <c r="AA29" s="27"/>
      <c r="AB29" s="26"/>
      <c r="AC29" s="27">
        <v>3</v>
      </c>
      <c r="AD29" s="26">
        <v>4313</v>
      </c>
      <c r="AE29" s="27">
        <v>34</v>
      </c>
      <c r="AF29" s="32">
        <v>41114</v>
      </c>
      <c r="AG29" s="27">
        <v>43</v>
      </c>
      <c r="AH29" s="32">
        <v>274174</v>
      </c>
      <c r="AI29" s="27">
        <v>34</v>
      </c>
      <c r="AJ29" s="32">
        <v>201357</v>
      </c>
      <c r="AK29" s="27">
        <v>11</v>
      </c>
      <c r="AL29" s="32">
        <v>19630</v>
      </c>
      <c r="AM29" s="27">
        <v>7</v>
      </c>
      <c r="AN29" s="32">
        <v>8742</v>
      </c>
      <c r="AO29" s="27">
        <v>13</v>
      </c>
      <c r="AP29" s="32">
        <v>201698</v>
      </c>
      <c r="AQ29" s="27">
        <v>21</v>
      </c>
      <c r="AR29" s="32">
        <v>89546</v>
      </c>
      <c r="AS29" s="27">
        <v>32</v>
      </c>
      <c r="AT29" s="32">
        <v>58570</v>
      </c>
      <c r="AU29" s="27"/>
      <c r="AV29" s="26"/>
      <c r="AW29" s="27">
        <v>7</v>
      </c>
      <c r="AX29" s="32">
        <v>4437</v>
      </c>
      <c r="AY29" s="27"/>
      <c r="AZ29" s="26"/>
      <c r="BA29" s="27">
        <v>30</v>
      </c>
      <c r="BB29" s="32">
        <v>108653</v>
      </c>
      <c r="BC29" s="27"/>
      <c r="BD29" s="26"/>
      <c r="BE29" s="27">
        <v>36</v>
      </c>
      <c r="BF29" s="32">
        <v>123795</v>
      </c>
      <c r="BG29" s="27"/>
      <c r="BH29" s="26"/>
      <c r="BI29" s="27"/>
      <c r="BJ29" s="26"/>
      <c r="BK29" s="27"/>
      <c r="BL29" s="26"/>
      <c r="BM29" s="27">
        <v>5</v>
      </c>
      <c r="BN29" s="32">
        <v>35291</v>
      </c>
      <c r="BO29" s="27">
        <v>22</v>
      </c>
      <c r="BP29" s="32">
        <v>30054</v>
      </c>
      <c r="BQ29" s="27">
        <v>599</v>
      </c>
      <c r="BR29" s="32">
        <v>2248100</v>
      </c>
    </row>
    <row r="30" spans="1:70" ht="14.1" customHeight="1" x14ac:dyDescent="0.15">
      <c r="A30" s="20" t="s">
        <v>578</v>
      </c>
      <c r="B30" s="28">
        <v>21546</v>
      </c>
      <c r="C30" s="18">
        <v>6</v>
      </c>
      <c r="D30" s="26">
        <v>26400</v>
      </c>
      <c r="E30" s="27">
        <v>28</v>
      </c>
      <c r="F30" s="32">
        <v>105473</v>
      </c>
      <c r="G30" s="27">
        <v>2</v>
      </c>
      <c r="H30" s="26">
        <v>10232</v>
      </c>
      <c r="I30" s="27">
        <v>38</v>
      </c>
      <c r="J30" s="32">
        <v>121941</v>
      </c>
      <c r="K30" s="27">
        <v>47</v>
      </c>
      <c r="L30" s="32">
        <v>191476</v>
      </c>
      <c r="M30" s="27">
        <v>19</v>
      </c>
      <c r="N30" s="32">
        <v>54146</v>
      </c>
      <c r="O30" s="27">
        <v>76</v>
      </c>
      <c r="P30" s="32">
        <v>188430</v>
      </c>
      <c r="Q30" s="27"/>
      <c r="R30" s="26"/>
      <c r="S30" s="27">
        <v>9</v>
      </c>
      <c r="T30" s="32">
        <v>61812</v>
      </c>
      <c r="U30" s="27">
        <v>6</v>
      </c>
      <c r="V30" s="32">
        <v>6818</v>
      </c>
      <c r="W30" s="27">
        <v>20</v>
      </c>
      <c r="X30" s="32">
        <v>91175</v>
      </c>
      <c r="Y30" s="27">
        <v>50</v>
      </c>
      <c r="Z30" s="33">
        <v>233533</v>
      </c>
      <c r="AA30" s="27"/>
      <c r="AB30" s="26"/>
      <c r="AC30" s="27">
        <v>3</v>
      </c>
      <c r="AD30" s="26">
        <v>4528</v>
      </c>
      <c r="AE30" s="27">
        <v>33</v>
      </c>
      <c r="AF30" s="32">
        <v>41657</v>
      </c>
      <c r="AG30" s="27">
        <v>44</v>
      </c>
      <c r="AH30" s="32">
        <v>278076</v>
      </c>
      <c r="AI30" s="27">
        <v>34</v>
      </c>
      <c r="AJ30" s="32">
        <v>198526</v>
      </c>
      <c r="AK30" s="27">
        <v>11</v>
      </c>
      <c r="AL30" s="32">
        <v>20082</v>
      </c>
      <c r="AM30" s="27">
        <v>7</v>
      </c>
      <c r="AN30" s="32">
        <v>8385</v>
      </c>
      <c r="AO30" s="27">
        <v>13</v>
      </c>
      <c r="AP30" s="32">
        <v>206258</v>
      </c>
      <c r="AQ30" s="27">
        <v>21</v>
      </c>
      <c r="AR30" s="32">
        <v>91834</v>
      </c>
      <c r="AS30" s="27">
        <v>32</v>
      </c>
      <c r="AT30" s="32">
        <v>69414</v>
      </c>
      <c r="AU30" s="27"/>
      <c r="AV30" s="26"/>
      <c r="AW30" s="27">
        <v>7</v>
      </c>
      <c r="AX30" s="32">
        <v>4669</v>
      </c>
      <c r="AY30" s="27"/>
      <c r="AZ30" s="26"/>
      <c r="BA30" s="27">
        <v>30</v>
      </c>
      <c r="BB30" s="32">
        <v>112180</v>
      </c>
      <c r="BC30" s="27"/>
      <c r="BD30" s="26"/>
      <c r="BE30" s="27">
        <v>36</v>
      </c>
      <c r="BF30" s="32">
        <v>127846</v>
      </c>
      <c r="BG30" s="27"/>
      <c r="BH30" s="26"/>
      <c r="BI30" s="27"/>
      <c r="BJ30" s="26"/>
      <c r="BK30" s="27"/>
      <c r="BL30" s="26"/>
      <c r="BM30" s="27">
        <v>5</v>
      </c>
      <c r="BN30" s="32">
        <v>36021</v>
      </c>
      <c r="BO30" s="27">
        <v>22</v>
      </c>
      <c r="BP30" s="32">
        <v>31756</v>
      </c>
      <c r="BQ30" s="27">
        <v>599</v>
      </c>
      <c r="BR30" s="32">
        <v>2322678</v>
      </c>
    </row>
    <row r="31" spans="1:70" ht="14.1" customHeight="1" x14ac:dyDescent="0.15">
      <c r="A31" s="20" t="s">
        <v>577</v>
      </c>
      <c r="B31" s="28">
        <v>21581</v>
      </c>
      <c r="C31" s="18">
        <v>6</v>
      </c>
      <c r="D31" s="26">
        <v>27792</v>
      </c>
      <c r="E31" s="27">
        <v>28</v>
      </c>
      <c r="F31" s="26">
        <v>113931</v>
      </c>
      <c r="G31" s="27">
        <v>2</v>
      </c>
      <c r="H31" s="26">
        <v>10127</v>
      </c>
      <c r="I31" s="27">
        <v>38</v>
      </c>
      <c r="J31" s="26">
        <v>126652</v>
      </c>
      <c r="K31" s="27">
        <v>47</v>
      </c>
      <c r="L31" s="26">
        <v>211671</v>
      </c>
      <c r="M31" s="27">
        <v>19</v>
      </c>
      <c r="N31" s="26">
        <v>58140</v>
      </c>
      <c r="O31" s="27">
        <v>76</v>
      </c>
      <c r="P31" s="26">
        <v>204290</v>
      </c>
      <c r="Q31" s="27"/>
      <c r="R31" s="26"/>
      <c r="S31" s="27">
        <v>9</v>
      </c>
      <c r="T31" s="26">
        <v>66818</v>
      </c>
      <c r="U31" s="27">
        <v>6</v>
      </c>
      <c r="V31" s="26">
        <v>7276</v>
      </c>
      <c r="W31" s="27">
        <v>20</v>
      </c>
      <c r="X31" s="26">
        <v>94116</v>
      </c>
      <c r="Y31" s="27">
        <v>50</v>
      </c>
      <c r="Z31" s="18">
        <v>256460</v>
      </c>
      <c r="AA31" s="27"/>
      <c r="AB31" s="26"/>
      <c r="AC31" s="27">
        <v>3</v>
      </c>
      <c r="AD31" s="26">
        <v>4765</v>
      </c>
      <c r="AE31" s="27">
        <v>33</v>
      </c>
      <c r="AF31" s="26">
        <v>43719</v>
      </c>
      <c r="AG31" s="27">
        <v>44</v>
      </c>
      <c r="AH31" s="26">
        <v>300705</v>
      </c>
      <c r="AI31" s="27">
        <v>34</v>
      </c>
      <c r="AJ31" s="26">
        <v>214855</v>
      </c>
      <c r="AK31" s="27">
        <v>11</v>
      </c>
      <c r="AL31" s="26">
        <v>21101</v>
      </c>
      <c r="AM31" s="27">
        <v>7</v>
      </c>
      <c r="AN31" s="26">
        <v>8678</v>
      </c>
      <c r="AO31" s="27">
        <v>13</v>
      </c>
      <c r="AP31" s="26">
        <v>219445</v>
      </c>
      <c r="AQ31" s="27">
        <v>21</v>
      </c>
      <c r="AR31" s="26">
        <v>96054</v>
      </c>
      <c r="AS31" s="27">
        <v>32</v>
      </c>
      <c r="AT31" s="26">
        <v>82086</v>
      </c>
      <c r="AU31" s="27"/>
      <c r="AV31" s="26"/>
      <c r="AW31" s="27">
        <v>7</v>
      </c>
      <c r="AX31" s="26">
        <v>5035</v>
      </c>
      <c r="AY31" s="27"/>
      <c r="AZ31" s="26"/>
      <c r="BA31" s="27">
        <v>30</v>
      </c>
      <c r="BB31" s="26">
        <v>127705</v>
      </c>
      <c r="BC31" s="27"/>
      <c r="BD31" s="26"/>
      <c r="BE31" s="27">
        <v>36</v>
      </c>
      <c r="BF31" s="26">
        <v>128990</v>
      </c>
      <c r="BG31" s="27"/>
      <c r="BH31" s="26"/>
      <c r="BI31" s="27"/>
      <c r="BJ31" s="26"/>
      <c r="BK31" s="27"/>
      <c r="BL31" s="26"/>
      <c r="BM31" s="27">
        <v>5</v>
      </c>
      <c r="BN31" s="26">
        <v>37787</v>
      </c>
      <c r="BO31" s="27">
        <v>22</v>
      </c>
      <c r="BP31" s="26">
        <v>34959</v>
      </c>
      <c r="BQ31" s="27">
        <v>599</v>
      </c>
      <c r="BR31" s="26">
        <v>2503166</v>
      </c>
    </row>
    <row r="32" spans="1:70" ht="14.1" customHeight="1" x14ac:dyDescent="0.15">
      <c r="A32" s="20" t="s">
        <v>577</v>
      </c>
      <c r="B32" s="28">
        <v>21609</v>
      </c>
      <c r="C32" s="18">
        <v>6</v>
      </c>
      <c r="D32" s="26">
        <v>27040</v>
      </c>
      <c r="E32" s="27">
        <v>28</v>
      </c>
      <c r="F32" s="26">
        <v>116516</v>
      </c>
      <c r="G32" s="27">
        <v>2</v>
      </c>
      <c r="H32" s="26">
        <v>11090</v>
      </c>
      <c r="I32" s="27">
        <v>38</v>
      </c>
      <c r="J32" s="26">
        <v>132644</v>
      </c>
      <c r="K32" s="27">
        <v>47</v>
      </c>
      <c r="L32" s="26">
        <v>204567</v>
      </c>
      <c r="M32" s="27">
        <v>19</v>
      </c>
      <c r="N32" s="26">
        <v>59511</v>
      </c>
      <c r="O32" s="27">
        <v>76</v>
      </c>
      <c r="P32" s="26">
        <v>210694</v>
      </c>
      <c r="Q32" s="27"/>
      <c r="R32" s="26"/>
      <c r="S32" s="27">
        <v>9</v>
      </c>
      <c r="T32" s="26">
        <v>65676</v>
      </c>
      <c r="U32" s="27">
        <v>6</v>
      </c>
      <c r="V32" s="26">
        <v>7494</v>
      </c>
      <c r="W32" s="27">
        <v>20</v>
      </c>
      <c r="X32" s="26">
        <v>97186</v>
      </c>
      <c r="Y32" s="27">
        <v>50</v>
      </c>
      <c r="Z32" s="18">
        <v>270518</v>
      </c>
      <c r="AA32" s="27"/>
      <c r="AB32" s="26"/>
      <c r="AC32" s="27">
        <v>3</v>
      </c>
      <c r="AD32" s="26">
        <v>4740</v>
      </c>
      <c r="AE32" s="27">
        <v>33</v>
      </c>
      <c r="AF32" s="26">
        <v>49048</v>
      </c>
      <c r="AG32" s="27">
        <v>44</v>
      </c>
      <c r="AH32" s="26">
        <v>328945</v>
      </c>
      <c r="AI32" s="27">
        <v>34</v>
      </c>
      <c r="AJ32" s="26">
        <v>231878</v>
      </c>
      <c r="AK32" s="27">
        <v>11</v>
      </c>
      <c r="AL32" s="26">
        <v>23871</v>
      </c>
      <c r="AM32" s="27">
        <v>7</v>
      </c>
      <c r="AN32" s="26">
        <v>9190</v>
      </c>
      <c r="AO32" s="27">
        <v>13</v>
      </c>
      <c r="AP32" s="26">
        <v>226822</v>
      </c>
      <c r="AQ32" s="27">
        <v>21</v>
      </c>
      <c r="AR32" s="26">
        <v>98792</v>
      </c>
      <c r="AS32" s="27">
        <v>32</v>
      </c>
      <c r="AT32" s="26">
        <v>78826</v>
      </c>
      <c r="AU32" s="27"/>
      <c r="AV32" s="26"/>
      <c r="AW32" s="27">
        <v>7</v>
      </c>
      <c r="AX32" s="26">
        <v>4724</v>
      </c>
      <c r="AY32" s="27"/>
      <c r="AZ32" s="26"/>
      <c r="BA32" s="27">
        <v>30</v>
      </c>
      <c r="BB32" s="26">
        <v>140760</v>
      </c>
      <c r="BC32" s="27"/>
      <c r="BD32" s="26"/>
      <c r="BE32" s="27">
        <v>36</v>
      </c>
      <c r="BF32" s="26">
        <v>129448</v>
      </c>
      <c r="BG32" s="27"/>
      <c r="BH32" s="26"/>
      <c r="BI32" s="27"/>
      <c r="BJ32" s="26"/>
      <c r="BK32" s="27"/>
      <c r="BL32" s="26"/>
      <c r="BM32" s="27">
        <v>5</v>
      </c>
      <c r="BN32" s="26">
        <v>38223</v>
      </c>
      <c r="BO32" s="27">
        <v>22</v>
      </c>
      <c r="BP32" s="26">
        <v>33314</v>
      </c>
      <c r="BQ32" s="27">
        <v>599</v>
      </c>
      <c r="BR32" s="26">
        <v>2601527</v>
      </c>
    </row>
    <row r="33" spans="1:70" ht="14.1" customHeight="1" x14ac:dyDescent="0.15">
      <c r="A33" s="20" t="s">
        <v>577</v>
      </c>
      <c r="B33" s="28">
        <v>21640</v>
      </c>
      <c r="C33" s="18">
        <v>6</v>
      </c>
      <c r="D33" s="26">
        <v>26316</v>
      </c>
      <c r="E33" s="27">
        <v>28</v>
      </c>
      <c r="F33" s="26">
        <v>118942</v>
      </c>
      <c r="G33" s="27">
        <v>2</v>
      </c>
      <c r="H33" s="26">
        <v>11232</v>
      </c>
      <c r="I33" s="27">
        <v>39</v>
      </c>
      <c r="J33" s="26">
        <v>144312</v>
      </c>
      <c r="K33" s="27">
        <v>47</v>
      </c>
      <c r="L33" s="26">
        <v>227817</v>
      </c>
      <c r="M33" s="27">
        <v>19</v>
      </c>
      <c r="N33" s="26">
        <v>67706</v>
      </c>
      <c r="O33" s="27">
        <v>76</v>
      </c>
      <c r="P33" s="26">
        <v>220256</v>
      </c>
      <c r="Q33" s="27"/>
      <c r="R33" s="26"/>
      <c r="S33" s="27">
        <v>9</v>
      </c>
      <c r="T33" s="26">
        <v>80016</v>
      </c>
      <c r="U33" s="27">
        <v>6</v>
      </c>
      <c r="V33" s="26">
        <v>7833</v>
      </c>
      <c r="W33" s="27">
        <v>20</v>
      </c>
      <c r="X33" s="26">
        <v>101047</v>
      </c>
      <c r="Y33" s="27">
        <v>50</v>
      </c>
      <c r="Z33" s="18">
        <v>286493</v>
      </c>
      <c r="AA33" s="27"/>
      <c r="AB33" s="26"/>
      <c r="AC33" s="27">
        <v>3</v>
      </c>
      <c r="AD33" s="26">
        <v>4770</v>
      </c>
      <c r="AE33" s="27">
        <v>33</v>
      </c>
      <c r="AF33" s="26">
        <v>53176</v>
      </c>
      <c r="AG33" s="27">
        <v>44</v>
      </c>
      <c r="AH33" s="26">
        <v>354741</v>
      </c>
      <c r="AI33" s="27">
        <v>34</v>
      </c>
      <c r="AJ33" s="26">
        <v>234625</v>
      </c>
      <c r="AK33" s="27">
        <v>11</v>
      </c>
      <c r="AL33" s="26">
        <v>25381</v>
      </c>
      <c r="AM33" s="27">
        <v>7</v>
      </c>
      <c r="AN33" s="26">
        <v>9769</v>
      </c>
      <c r="AO33" s="27">
        <v>13</v>
      </c>
      <c r="AP33" s="26">
        <v>237326</v>
      </c>
      <c r="AQ33" s="27">
        <v>21</v>
      </c>
      <c r="AR33" s="26">
        <v>101844</v>
      </c>
      <c r="AS33" s="27">
        <v>32</v>
      </c>
      <c r="AT33" s="26">
        <v>73073</v>
      </c>
      <c r="AU33" s="27"/>
      <c r="AV33" s="26"/>
      <c r="AW33" s="27">
        <v>7</v>
      </c>
      <c r="AX33" s="26">
        <v>5728</v>
      </c>
      <c r="AY33" s="27"/>
      <c r="AZ33" s="26"/>
      <c r="BA33" s="27">
        <v>29</v>
      </c>
      <c r="BB33" s="26">
        <v>147469</v>
      </c>
      <c r="BC33" s="27"/>
      <c r="BD33" s="26"/>
      <c r="BE33" s="27">
        <v>36</v>
      </c>
      <c r="BF33" s="26">
        <v>134843</v>
      </c>
      <c r="BG33" s="27"/>
      <c r="BH33" s="26"/>
      <c r="BI33" s="27"/>
      <c r="BJ33" s="26"/>
      <c r="BK33" s="27"/>
      <c r="BL33" s="26"/>
      <c r="BM33" s="27">
        <v>5</v>
      </c>
      <c r="BN33" s="26">
        <v>38241</v>
      </c>
      <c r="BO33" s="27">
        <v>22</v>
      </c>
      <c r="BP33" s="26">
        <v>31709</v>
      </c>
      <c r="BQ33" s="27">
        <v>599</v>
      </c>
      <c r="BR33" s="26">
        <v>2744674</v>
      </c>
    </row>
    <row r="34" spans="1:70" ht="14.1" customHeight="1" x14ac:dyDescent="0.15">
      <c r="A34" s="20" t="s">
        <v>577</v>
      </c>
      <c r="B34" s="28">
        <v>21670</v>
      </c>
      <c r="C34" s="18">
        <v>6</v>
      </c>
      <c r="D34" s="26">
        <v>25612</v>
      </c>
      <c r="E34" s="27">
        <v>28</v>
      </c>
      <c r="F34" s="26">
        <v>121089</v>
      </c>
      <c r="G34" s="27">
        <v>2</v>
      </c>
      <c r="H34" s="26">
        <v>12736</v>
      </c>
      <c r="I34" s="27">
        <v>39</v>
      </c>
      <c r="J34" s="26">
        <v>150932</v>
      </c>
      <c r="K34" s="27">
        <v>47</v>
      </c>
      <c r="L34" s="26">
        <v>241536</v>
      </c>
      <c r="M34" s="27">
        <v>19</v>
      </c>
      <c r="N34" s="26">
        <v>68733</v>
      </c>
      <c r="O34" s="27">
        <v>76</v>
      </c>
      <c r="P34" s="26">
        <v>238561</v>
      </c>
      <c r="Q34" s="27"/>
      <c r="R34" s="26"/>
      <c r="S34" s="27">
        <v>9</v>
      </c>
      <c r="T34" s="26">
        <v>77748</v>
      </c>
      <c r="U34" s="27">
        <v>6</v>
      </c>
      <c r="V34" s="26">
        <v>8092</v>
      </c>
      <c r="W34" s="27">
        <v>20</v>
      </c>
      <c r="X34" s="26">
        <v>109503</v>
      </c>
      <c r="Y34" s="27">
        <v>49</v>
      </c>
      <c r="Z34" s="18">
        <v>285839</v>
      </c>
      <c r="AA34" s="27"/>
      <c r="AB34" s="26"/>
      <c r="AC34" s="27">
        <v>3</v>
      </c>
      <c r="AD34" s="26">
        <v>5136</v>
      </c>
      <c r="AE34" s="27">
        <v>33</v>
      </c>
      <c r="AF34" s="26">
        <v>57861</v>
      </c>
      <c r="AG34" s="27">
        <v>44</v>
      </c>
      <c r="AH34" s="26">
        <v>374755</v>
      </c>
      <c r="AI34" s="27">
        <v>35</v>
      </c>
      <c r="AJ34" s="26">
        <v>272909</v>
      </c>
      <c r="AK34" s="27">
        <v>11</v>
      </c>
      <c r="AL34" s="26">
        <v>26089</v>
      </c>
      <c r="AM34" s="27">
        <v>7</v>
      </c>
      <c r="AN34" s="26">
        <v>10651</v>
      </c>
      <c r="AO34" s="27">
        <v>13</v>
      </c>
      <c r="AP34" s="26">
        <v>232167</v>
      </c>
      <c r="AQ34" s="27">
        <v>21</v>
      </c>
      <c r="AR34" s="26">
        <v>99179</v>
      </c>
      <c r="AS34" s="27">
        <v>32</v>
      </c>
      <c r="AT34" s="26">
        <v>71484</v>
      </c>
      <c r="AU34" s="27"/>
      <c r="AV34" s="26"/>
      <c r="AW34" s="27">
        <v>7</v>
      </c>
      <c r="AX34" s="26">
        <v>5535</v>
      </c>
      <c r="AY34" s="27"/>
      <c r="AZ34" s="26"/>
      <c r="BA34" s="27">
        <v>29</v>
      </c>
      <c r="BB34" s="26">
        <v>161257</v>
      </c>
      <c r="BC34" s="27"/>
      <c r="BD34" s="26"/>
      <c r="BE34" s="27">
        <v>36</v>
      </c>
      <c r="BF34" s="26">
        <v>140108</v>
      </c>
      <c r="BG34" s="27"/>
      <c r="BH34" s="26"/>
      <c r="BI34" s="27"/>
      <c r="BJ34" s="26"/>
      <c r="BK34" s="27"/>
      <c r="BL34" s="26"/>
      <c r="BM34" s="27">
        <v>5</v>
      </c>
      <c r="BN34" s="26">
        <v>37301</v>
      </c>
      <c r="BO34" s="27">
        <v>22</v>
      </c>
      <c r="BP34" s="26">
        <v>31538</v>
      </c>
      <c r="BQ34" s="27">
        <v>599</v>
      </c>
      <c r="BR34" s="26">
        <v>2866360</v>
      </c>
    </row>
    <row r="35" spans="1:70" ht="14.1" customHeight="1" x14ac:dyDescent="0.15">
      <c r="A35" s="20" t="s">
        <v>577</v>
      </c>
      <c r="B35" s="28">
        <v>21700</v>
      </c>
      <c r="C35" s="18">
        <v>6</v>
      </c>
      <c r="D35" s="26">
        <v>24562</v>
      </c>
      <c r="E35" s="27">
        <v>28</v>
      </c>
      <c r="F35" s="26">
        <v>117485</v>
      </c>
      <c r="G35" s="27">
        <v>2</v>
      </c>
      <c r="H35" s="26">
        <v>13230</v>
      </c>
      <c r="I35" s="27">
        <v>39</v>
      </c>
      <c r="J35" s="26">
        <v>149788</v>
      </c>
      <c r="K35" s="27">
        <v>47</v>
      </c>
      <c r="L35" s="26">
        <v>239038</v>
      </c>
      <c r="M35" s="27">
        <v>19</v>
      </c>
      <c r="N35" s="26">
        <v>68051</v>
      </c>
      <c r="O35" s="27">
        <v>76</v>
      </c>
      <c r="P35" s="26">
        <v>240293</v>
      </c>
      <c r="Q35" s="27"/>
      <c r="R35" s="26"/>
      <c r="S35" s="27">
        <v>9</v>
      </c>
      <c r="T35" s="26">
        <v>82948</v>
      </c>
      <c r="U35" s="27">
        <v>6</v>
      </c>
      <c r="V35" s="26">
        <v>8378</v>
      </c>
      <c r="W35" s="27">
        <v>20</v>
      </c>
      <c r="X35" s="26">
        <v>108957</v>
      </c>
      <c r="Y35" s="27">
        <v>49</v>
      </c>
      <c r="Z35" s="18">
        <v>272522</v>
      </c>
      <c r="AA35" s="27"/>
      <c r="AB35" s="26"/>
      <c r="AC35" s="27">
        <v>3</v>
      </c>
      <c r="AD35" s="26">
        <v>5146</v>
      </c>
      <c r="AE35" s="27">
        <v>33</v>
      </c>
      <c r="AF35" s="26">
        <v>58835</v>
      </c>
      <c r="AG35" s="27">
        <v>44</v>
      </c>
      <c r="AH35" s="26">
        <v>380793</v>
      </c>
      <c r="AI35" s="27">
        <v>35</v>
      </c>
      <c r="AJ35" s="26">
        <v>264341</v>
      </c>
      <c r="AK35" s="27">
        <v>11</v>
      </c>
      <c r="AL35" s="26">
        <v>26023</v>
      </c>
      <c r="AM35" s="27">
        <v>7</v>
      </c>
      <c r="AN35" s="26">
        <v>11421</v>
      </c>
      <c r="AO35" s="27">
        <v>13</v>
      </c>
      <c r="AP35" s="26">
        <v>216380</v>
      </c>
      <c r="AQ35" s="27">
        <v>21</v>
      </c>
      <c r="AR35" s="26">
        <v>98681</v>
      </c>
      <c r="AS35" s="27">
        <v>32</v>
      </c>
      <c r="AT35" s="26">
        <v>67120</v>
      </c>
      <c r="AU35" s="27"/>
      <c r="AV35" s="26"/>
      <c r="AW35" s="27">
        <v>7</v>
      </c>
      <c r="AX35" s="26">
        <v>5346</v>
      </c>
      <c r="AY35" s="27"/>
      <c r="AZ35" s="26"/>
      <c r="BA35" s="27">
        <v>29</v>
      </c>
      <c r="BB35" s="26">
        <v>166355</v>
      </c>
      <c r="BC35" s="27"/>
      <c r="BD35" s="26"/>
      <c r="BE35" s="27">
        <v>36</v>
      </c>
      <c r="BF35" s="26">
        <v>138296</v>
      </c>
      <c r="BG35" s="27"/>
      <c r="BH35" s="26"/>
      <c r="BI35" s="27"/>
      <c r="BJ35" s="26"/>
      <c r="BK35" s="27"/>
      <c r="BL35" s="26"/>
      <c r="BM35" s="27">
        <v>5</v>
      </c>
      <c r="BN35" s="26">
        <v>39469</v>
      </c>
      <c r="BO35" s="27">
        <v>22</v>
      </c>
      <c r="BP35" s="26">
        <v>32014</v>
      </c>
      <c r="BQ35" s="27">
        <v>599</v>
      </c>
      <c r="BR35" s="26">
        <v>2835484</v>
      </c>
    </row>
    <row r="36" spans="1:70" ht="14.1" customHeight="1" x14ac:dyDescent="0.15">
      <c r="A36" s="20" t="s">
        <v>577</v>
      </c>
      <c r="B36" s="28">
        <v>21731</v>
      </c>
      <c r="C36" s="18">
        <v>6</v>
      </c>
      <c r="D36" s="26">
        <v>24514</v>
      </c>
      <c r="E36" s="27">
        <v>28</v>
      </c>
      <c r="F36" s="26">
        <v>124772</v>
      </c>
      <c r="G36" s="27">
        <v>2</v>
      </c>
      <c r="H36" s="26">
        <v>16354</v>
      </c>
      <c r="I36" s="27">
        <v>39</v>
      </c>
      <c r="J36" s="26">
        <v>163671</v>
      </c>
      <c r="K36" s="27">
        <v>47</v>
      </c>
      <c r="L36" s="26">
        <v>254872</v>
      </c>
      <c r="M36" s="27">
        <v>19</v>
      </c>
      <c r="N36" s="26">
        <v>77730</v>
      </c>
      <c r="O36" s="27">
        <v>76</v>
      </c>
      <c r="P36" s="26">
        <v>264040</v>
      </c>
      <c r="Q36" s="27"/>
      <c r="R36" s="26"/>
      <c r="S36" s="27">
        <v>9</v>
      </c>
      <c r="T36" s="26">
        <v>103156</v>
      </c>
      <c r="U36" s="27">
        <v>6</v>
      </c>
      <c r="V36" s="26">
        <v>8571</v>
      </c>
      <c r="W36" s="27">
        <v>20</v>
      </c>
      <c r="X36" s="26">
        <v>120538</v>
      </c>
      <c r="Y36" s="27">
        <v>49</v>
      </c>
      <c r="Z36" s="18">
        <v>322224</v>
      </c>
      <c r="AA36" s="27"/>
      <c r="AB36" s="26"/>
      <c r="AC36" s="27">
        <v>3</v>
      </c>
      <c r="AD36" s="26">
        <v>5150</v>
      </c>
      <c r="AE36" s="27">
        <v>33</v>
      </c>
      <c r="AF36" s="26">
        <v>62232</v>
      </c>
      <c r="AG36" s="27">
        <v>44</v>
      </c>
      <c r="AH36" s="26">
        <v>462283</v>
      </c>
      <c r="AI36" s="27">
        <v>35</v>
      </c>
      <c r="AJ36" s="26">
        <v>283835</v>
      </c>
      <c r="AK36" s="27">
        <v>11</v>
      </c>
      <c r="AL36" s="26">
        <v>24980</v>
      </c>
      <c r="AM36" s="27">
        <v>7</v>
      </c>
      <c r="AN36" s="26">
        <v>11853</v>
      </c>
      <c r="AO36" s="27">
        <v>13</v>
      </c>
      <c r="AP36" s="26">
        <v>219866</v>
      </c>
      <c r="AQ36" s="27">
        <v>21</v>
      </c>
      <c r="AR36" s="26">
        <v>101404</v>
      </c>
      <c r="AS36" s="27">
        <v>32</v>
      </c>
      <c r="AT36" s="26">
        <v>62408</v>
      </c>
      <c r="AU36" s="27"/>
      <c r="AV36" s="26"/>
      <c r="AW36" s="27">
        <v>7</v>
      </c>
      <c r="AX36" s="26">
        <v>5252</v>
      </c>
      <c r="AY36" s="27"/>
      <c r="AZ36" s="26"/>
      <c r="BA36" s="27">
        <v>29</v>
      </c>
      <c r="BB36" s="26">
        <v>169465</v>
      </c>
      <c r="BC36" s="27"/>
      <c r="BD36" s="26"/>
      <c r="BE36" s="27">
        <v>36</v>
      </c>
      <c r="BF36" s="26">
        <v>144657</v>
      </c>
      <c r="BG36" s="27"/>
      <c r="BH36" s="26"/>
      <c r="BI36" s="27"/>
      <c r="BJ36" s="26"/>
      <c r="BK36" s="27"/>
      <c r="BL36" s="26"/>
      <c r="BM36" s="27">
        <v>5</v>
      </c>
      <c r="BN36" s="26">
        <v>42013</v>
      </c>
      <c r="BO36" s="27">
        <v>22</v>
      </c>
      <c r="BP36" s="26">
        <v>30258</v>
      </c>
      <c r="BQ36" s="27">
        <v>599</v>
      </c>
      <c r="BR36" s="26">
        <v>3106109</v>
      </c>
    </row>
    <row r="37" spans="1:70" ht="14.1" customHeight="1" x14ac:dyDescent="0.15">
      <c r="A37" s="20" t="s">
        <v>577</v>
      </c>
      <c r="B37" s="28">
        <v>21762</v>
      </c>
      <c r="C37" s="18">
        <v>6</v>
      </c>
      <c r="D37" s="26">
        <v>23684</v>
      </c>
      <c r="E37" s="27">
        <v>28</v>
      </c>
      <c r="F37" s="26">
        <v>118444</v>
      </c>
      <c r="G37" s="27">
        <v>2</v>
      </c>
      <c r="H37" s="26">
        <v>11282</v>
      </c>
      <c r="I37" s="27">
        <v>39</v>
      </c>
      <c r="J37" s="26">
        <v>167167</v>
      </c>
      <c r="K37" s="27">
        <v>47</v>
      </c>
      <c r="L37" s="26">
        <v>259513</v>
      </c>
      <c r="M37" s="27">
        <v>19</v>
      </c>
      <c r="N37" s="26">
        <v>80164</v>
      </c>
      <c r="O37" s="27">
        <v>76</v>
      </c>
      <c r="P37" s="26">
        <v>266484</v>
      </c>
      <c r="Q37" s="27"/>
      <c r="R37" s="26"/>
      <c r="S37" s="27">
        <v>9</v>
      </c>
      <c r="T37" s="26">
        <v>104797</v>
      </c>
      <c r="U37" s="27">
        <v>6</v>
      </c>
      <c r="V37" s="26">
        <v>8813</v>
      </c>
      <c r="W37" s="27">
        <v>20</v>
      </c>
      <c r="X37" s="26">
        <v>121076</v>
      </c>
      <c r="Y37" s="27">
        <v>49</v>
      </c>
      <c r="Z37" s="18">
        <v>333865</v>
      </c>
      <c r="AA37" s="27"/>
      <c r="AB37" s="26"/>
      <c r="AC37" s="27">
        <v>3</v>
      </c>
      <c r="AD37" s="26">
        <v>5184</v>
      </c>
      <c r="AE37" s="27">
        <v>34</v>
      </c>
      <c r="AF37" s="26">
        <v>63698</v>
      </c>
      <c r="AG37" s="27">
        <v>44</v>
      </c>
      <c r="AH37" s="26">
        <v>464327</v>
      </c>
      <c r="AI37" s="27">
        <v>35</v>
      </c>
      <c r="AJ37" s="26">
        <v>287709</v>
      </c>
      <c r="AK37" s="27">
        <v>11</v>
      </c>
      <c r="AL37" s="26">
        <v>25442</v>
      </c>
      <c r="AM37" s="27">
        <v>7</v>
      </c>
      <c r="AN37" s="26">
        <v>12459</v>
      </c>
      <c r="AO37" s="27">
        <v>13</v>
      </c>
      <c r="AP37" s="26">
        <v>234422</v>
      </c>
      <c r="AQ37" s="27">
        <v>21</v>
      </c>
      <c r="AR37" s="26">
        <v>103419</v>
      </c>
      <c r="AS37" s="27">
        <v>32</v>
      </c>
      <c r="AT37" s="26">
        <v>62183</v>
      </c>
      <c r="AU37" s="27"/>
      <c r="AV37" s="26"/>
      <c r="AW37" s="27">
        <v>7</v>
      </c>
      <c r="AX37" s="26">
        <v>5554</v>
      </c>
      <c r="AY37" s="27"/>
      <c r="AZ37" s="26"/>
      <c r="BA37" s="27">
        <v>29</v>
      </c>
      <c r="BB37" s="26">
        <v>168612</v>
      </c>
      <c r="BC37" s="27"/>
      <c r="BD37" s="26"/>
      <c r="BE37" s="27">
        <v>36</v>
      </c>
      <c r="BF37" s="26">
        <v>143428</v>
      </c>
      <c r="BG37" s="27"/>
      <c r="BH37" s="26"/>
      <c r="BI37" s="27"/>
      <c r="BJ37" s="26"/>
      <c r="BK37" s="27"/>
      <c r="BL37" s="26"/>
      <c r="BM37" s="27">
        <v>5</v>
      </c>
      <c r="BN37" s="26">
        <v>47033</v>
      </c>
      <c r="BO37" s="27">
        <v>22</v>
      </c>
      <c r="BP37" s="26">
        <v>31289</v>
      </c>
      <c r="BQ37" s="27">
        <v>600</v>
      </c>
      <c r="BR37" s="26">
        <v>3150058</v>
      </c>
    </row>
    <row r="38" spans="1:70" ht="14.1" customHeight="1" x14ac:dyDescent="0.15">
      <c r="A38" s="20" t="s">
        <v>577</v>
      </c>
      <c r="B38" s="28">
        <v>21793</v>
      </c>
      <c r="C38" s="18">
        <v>6</v>
      </c>
      <c r="D38" s="26">
        <v>23890</v>
      </c>
      <c r="E38" s="27">
        <v>28</v>
      </c>
      <c r="F38" s="26">
        <v>117839</v>
      </c>
      <c r="G38" s="27">
        <v>2</v>
      </c>
      <c r="H38" s="26">
        <v>20942</v>
      </c>
      <c r="I38" s="27">
        <v>39</v>
      </c>
      <c r="J38" s="26">
        <v>168957</v>
      </c>
      <c r="K38" s="27">
        <v>47</v>
      </c>
      <c r="L38" s="26">
        <v>276083</v>
      </c>
      <c r="M38" s="27">
        <v>19</v>
      </c>
      <c r="N38" s="26">
        <v>87801</v>
      </c>
      <c r="O38" s="27">
        <v>76</v>
      </c>
      <c r="P38" s="26">
        <v>272532</v>
      </c>
      <c r="Q38" s="27"/>
      <c r="R38" s="26"/>
      <c r="S38" s="27">
        <v>9</v>
      </c>
      <c r="T38" s="26">
        <v>113965</v>
      </c>
      <c r="U38" s="27">
        <v>6</v>
      </c>
      <c r="V38" s="26">
        <v>9727</v>
      </c>
      <c r="W38" s="27">
        <v>20</v>
      </c>
      <c r="X38" s="26">
        <v>122869</v>
      </c>
      <c r="Y38" s="27">
        <v>49</v>
      </c>
      <c r="Z38" s="18">
        <v>354403</v>
      </c>
      <c r="AA38" s="27"/>
      <c r="AB38" s="26"/>
      <c r="AC38" s="27">
        <v>3</v>
      </c>
      <c r="AD38" s="26">
        <v>5834</v>
      </c>
      <c r="AE38" s="27">
        <v>34</v>
      </c>
      <c r="AF38" s="26">
        <v>73157</v>
      </c>
      <c r="AG38" s="27">
        <v>44</v>
      </c>
      <c r="AH38" s="26">
        <v>477417</v>
      </c>
      <c r="AI38" s="27">
        <v>36</v>
      </c>
      <c r="AJ38" s="26">
        <v>293189</v>
      </c>
      <c r="AK38" s="27">
        <v>11</v>
      </c>
      <c r="AL38" s="26">
        <v>29142</v>
      </c>
      <c r="AM38" s="27">
        <v>7</v>
      </c>
      <c r="AN38" s="26">
        <v>14684</v>
      </c>
      <c r="AO38" s="27">
        <v>13</v>
      </c>
      <c r="AP38" s="26">
        <v>249110</v>
      </c>
      <c r="AQ38" s="27">
        <v>21</v>
      </c>
      <c r="AR38" s="26">
        <v>102970</v>
      </c>
      <c r="AS38" s="27">
        <v>32</v>
      </c>
      <c r="AT38" s="26">
        <v>64138</v>
      </c>
      <c r="AU38" s="27"/>
      <c r="AV38" s="26"/>
      <c r="AW38" s="27">
        <v>7</v>
      </c>
      <c r="AX38" s="26">
        <v>5535</v>
      </c>
      <c r="AY38" s="27"/>
      <c r="AZ38" s="26"/>
      <c r="BA38" s="27">
        <v>29</v>
      </c>
      <c r="BB38" s="26">
        <v>173738</v>
      </c>
      <c r="BC38" s="27"/>
      <c r="BD38" s="26"/>
      <c r="BE38" s="27">
        <v>36</v>
      </c>
      <c r="BF38" s="26">
        <v>138433</v>
      </c>
      <c r="BG38" s="27"/>
      <c r="BH38" s="26"/>
      <c r="BI38" s="27"/>
      <c r="BJ38" s="26"/>
      <c r="BK38" s="27"/>
      <c r="BL38" s="26"/>
      <c r="BM38" s="27">
        <v>5</v>
      </c>
      <c r="BN38" s="26">
        <v>48088</v>
      </c>
      <c r="BO38" s="27">
        <v>22</v>
      </c>
      <c r="BP38" s="26">
        <v>29659</v>
      </c>
      <c r="BQ38" s="27">
        <v>601</v>
      </c>
      <c r="BR38" s="26">
        <v>3274113</v>
      </c>
    </row>
    <row r="39" spans="1:70" ht="14.1" customHeight="1" x14ac:dyDescent="0.15">
      <c r="A39" s="20" t="s">
        <v>577</v>
      </c>
      <c r="B39" s="28">
        <v>21823</v>
      </c>
      <c r="C39" s="18">
        <v>6</v>
      </c>
      <c r="D39" s="26">
        <v>29438</v>
      </c>
      <c r="E39" s="27">
        <v>28</v>
      </c>
      <c r="F39" s="26">
        <v>116209</v>
      </c>
      <c r="G39" s="27">
        <v>2</v>
      </c>
      <c r="H39" s="26">
        <v>23060</v>
      </c>
      <c r="I39" s="27">
        <v>39</v>
      </c>
      <c r="J39" s="26">
        <v>177253</v>
      </c>
      <c r="K39" s="27">
        <v>47</v>
      </c>
      <c r="L39" s="26">
        <v>280951</v>
      </c>
      <c r="M39" s="27">
        <v>19</v>
      </c>
      <c r="N39" s="26">
        <v>86182</v>
      </c>
      <c r="O39" s="27">
        <v>76</v>
      </c>
      <c r="P39" s="26">
        <v>287308</v>
      </c>
      <c r="Q39" s="27"/>
      <c r="R39" s="26"/>
      <c r="S39" s="27">
        <v>9</v>
      </c>
      <c r="T39" s="26">
        <v>126986</v>
      </c>
      <c r="U39" s="27">
        <v>6</v>
      </c>
      <c r="V39" s="26">
        <v>9840</v>
      </c>
      <c r="W39" s="27">
        <v>20</v>
      </c>
      <c r="X39" s="26">
        <v>128529</v>
      </c>
      <c r="Y39" s="27">
        <v>49</v>
      </c>
      <c r="Z39" s="18">
        <v>347592</v>
      </c>
      <c r="AA39" s="27"/>
      <c r="AB39" s="26"/>
      <c r="AC39" s="27">
        <v>3</v>
      </c>
      <c r="AD39" s="26">
        <v>6022</v>
      </c>
      <c r="AE39" s="27">
        <v>34</v>
      </c>
      <c r="AF39" s="26">
        <v>83315</v>
      </c>
      <c r="AG39" s="27">
        <v>44</v>
      </c>
      <c r="AH39" s="26">
        <v>535021</v>
      </c>
      <c r="AI39" s="27">
        <v>36</v>
      </c>
      <c r="AJ39" s="26">
        <v>301339</v>
      </c>
      <c r="AK39" s="27">
        <v>11</v>
      </c>
      <c r="AL39" s="26">
        <v>31360</v>
      </c>
      <c r="AM39" s="27">
        <v>7</v>
      </c>
      <c r="AN39" s="26">
        <v>15388</v>
      </c>
      <c r="AO39" s="27">
        <v>13</v>
      </c>
      <c r="AP39" s="26">
        <v>244090</v>
      </c>
      <c r="AQ39" s="27">
        <v>21</v>
      </c>
      <c r="AR39" s="26">
        <v>101769</v>
      </c>
      <c r="AS39" s="27">
        <v>32</v>
      </c>
      <c r="AT39" s="26">
        <v>63807</v>
      </c>
      <c r="AU39" s="27"/>
      <c r="AV39" s="26"/>
      <c r="AW39" s="27">
        <v>7</v>
      </c>
      <c r="AX39" s="26">
        <v>5761</v>
      </c>
      <c r="AY39" s="27"/>
      <c r="AZ39" s="26"/>
      <c r="BA39" s="27">
        <v>29</v>
      </c>
      <c r="BB39" s="26">
        <v>185080</v>
      </c>
      <c r="BC39" s="27"/>
      <c r="BD39" s="26"/>
      <c r="BE39" s="27">
        <v>36</v>
      </c>
      <c r="BF39" s="26">
        <v>145793</v>
      </c>
      <c r="BG39" s="27"/>
      <c r="BH39" s="26"/>
      <c r="BI39" s="27"/>
      <c r="BJ39" s="26"/>
      <c r="BK39" s="27"/>
      <c r="BL39" s="26"/>
      <c r="BM39" s="27">
        <v>5</v>
      </c>
      <c r="BN39" s="26">
        <v>50142</v>
      </c>
      <c r="BO39" s="27">
        <v>22</v>
      </c>
      <c r="BP39" s="26">
        <v>30213</v>
      </c>
      <c r="BQ39" s="27">
        <v>601</v>
      </c>
      <c r="BR39" s="26">
        <v>3412459</v>
      </c>
    </row>
    <row r="40" spans="1:70" s="29" customFormat="1" ht="14.1" customHeight="1" x14ac:dyDescent="0.15">
      <c r="A40" s="31" t="s">
        <v>506</v>
      </c>
      <c r="B40" s="30" t="s">
        <v>506</v>
      </c>
      <c r="C40" s="225" t="s">
        <v>568</v>
      </c>
      <c r="D40" s="224"/>
      <c r="E40" s="223" t="s">
        <v>562</v>
      </c>
      <c r="F40" s="224"/>
      <c r="G40" s="223" t="s">
        <v>561</v>
      </c>
      <c r="H40" s="224"/>
      <c r="I40" s="223" t="s">
        <v>560</v>
      </c>
      <c r="J40" s="224"/>
      <c r="K40" s="223" t="s">
        <v>559</v>
      </c>
      <c r="L40" s="224"/>
      <c r="M40" s="223" t="s">
        <v>558</v>
      </c>
      <c r="N40" s="224"/>
      <c r="O40" s="223" t="s">
        <v>557</v>
      </c>
      <c r="P40" s="224"/>
      <c r="Q40" s="27"/>
      <c r="R40" s="26"/>
      <c r="S40" s="223" t="s">
        <v>556</v>
      </c>
      <c r="T40" s="224"/>
      <c r="U40" s="223" t="s">
        <v>555</v>
      </c>
      <c r="V40" s="224"/>
      <c r="W40" s="223" t="s">
        <v>554</v>
      </c>
      <c r="X40" s="224"/>
      <c r="Y40" s="223" t="s">
        <v>553</v>
      </c>
      <c r="Z40" s="224"/>
      <c r="AA40" s="27"/>
      <c r="AB40" s="26"/>
      <c r="AC40" s="223" t="s">
        <v>551</v>
      </c>
      <c r="AD40" s="224"/>
      <c r="AE40" s="223" t="s">
        <v>550</v>
      </c>
      <c r="AF40" s="224"/>
      <c r="AG40" s="223" t="s">
        <v>549</v>
      </c>
      <c r="AH40" s="224"/>
      <c r="AI40" s="223" t="s">
        <v>548</v>
      </c>
      <c r="AJ40" s="224"/>
      <c r="AK40" s="223" t="s">
        <v>547</v>
      </c>
      <c r="AL40" s="224"/>
      <c r="AM40" s="223" t="s">
        <v>546</v>
      </c>
      <c r="AN40" s="224"/>
      <c r="AO40" s="223" t="s">
        <v>545</v>
      </c>
      <c r="AP40" s="224"/>
      <c r="AQ40" s="223" t="s">
        <v>544</v>
      </c>
      <c r="AR40" s="224"/>
      <c r="AS40" s="223" t="s">
        <v>543</v>
      </c>
      <c r="AT40" s="224"/>
      <c r="AU40" s="27"/>
      <c r="AV40" s="26"/>
      <c r="AW40" s="223" t="s">
        <v>576</v>
      </c>
      <c r="AX40" s="224"/>
      <c r="AY40" s="223" t="s">
        <v>481</v>
      </c>
      <c r="AZ40" s="224"/>
      <c r="BA40" s="223" t="s">
        <v>540</v>
      </c>
      <c r="BB40" s="224"/>
      <c r="BC40" s="27"/>
      <c r="BD40" s="26"/>
      <c r="BE40" s="223" t="s">
        <v>539</v>
      </c>
      <c r="BF40" s="224"/>
      <c r="BG40" s="27"/>
      <c r="BH40" s="26"/>
      <c r="BI40" s="27"/>
      <c r="BJ40" s="26"/>
      <c r="BK40" s="27"/>
      <c r="BL40" s="26"/>
      <c r="BM40" s="223" t="s">
        <v>567</v>
      </c>
      <c r="BN40" s="224"/>
      <c r="BO40" s="223" t="s">
        <v>538</v>
      </c>
      <c r="BP40" s="224"/>
      <c r="BQ40" s="223" t="s">
        <v>472</v>
      </c>
      <c r="BR40" s="224"/>
    </row>
    <row r="41" spans="1:70" ht="14.1" customHeight="1" x14ac:dyDescent="0.15">
      <c r="A41" s="20" t="s">
        <v>577</v>
      </c>
      <c r="B41" s="28">
        <v>21854</v>
      </c>
      <c r="C41" s="18">
        <v>6</v>
      </c>
      <c r="D41" s="26">
        <v>27849</v>
      </c>
      <c r="E41" s="27">
        <v>27</v>
      </c>
      <c r="F41" s="26">
        <v>87316</v>
      </c>
      <c r="G41" s="27">
        <v>2</v>
      </c>
      <c r="H41" s="26">
        <v>23064</v>
      </c>
      <c r="I41" s="27">
        <v>39</v>
      </c>
      <c r="J41" s="26">
        <v>180146</v>
      </c>
      <c r="K41" s="27">
        <v>47</v>
      </c>
      <c r="L41" s="26">
        <v>278529</v>
      </c>
      <c r="M41" s="27">
        <v>19</v>
      </c>
      <c r="N41" s="26">
        <v>78605</v>
      </c>
      <c r="O41" s="27">
        <v>77</v>
      </c>
      <c r="P41" s="26">
        <v>312388</v>
      </c>
      <c r="Q41" s="27"/>
      <c r="R41" s="26"/>
      <c r="S41" s="27">
        <v>9</v>
      </c>
      <c r="T41" s="26">
        <v>126519</v>
      </c>
      <c r="U41" s="27">
        <v>6</v>
      </c>
      <c r="V41" s="26">
        <v>9686</v>
      </c>
      <c r="W41" s="27">
        <v>20</v>
      </c>
      <c r="X41" s="26">
        <v>129678</v>
      </c>
      <c r="Y41" s="27">
        <v>49</v>
      </c>
      <c r="Z41" s="18">
        <v>337221</v>
      </c>
      <c r="AA41" s="27"/>
      <c r="AB41" s="26"/>
      <c r="AC41" s="27">
        <v>3</v>
      </c>
      <c r="AD41" s="26">
        <v>6048</v>
      </c>
      <c r="AE41" s="27">
        <v>33</v>
      </c>
      <c r="AF41" s="26">
        <v>85527</v>
      </c>
      <c r="AG41" s="27">
        <v>44</v>
      </c>
      <c r="AH41" s="26">
        <v>621373</v>
      </c>
      <c r="AI41" s="27">
        <v>37</v>
      </c>
      <c r="AJ41" s="26">
        <v>346085</v>
      </c>
      <c r="AK41" s="27">
        <v>11</v>
      </c>
      <c r="AL41" s="26">
        <v>28552</v>
      </c>
      <c r="AM41" s="27">
        <v>7</v>
      </c>
      <c r="AN41" s="26">
        <v>15449</v>
      </c>
      <c r="AO41" s="27">
        <v>13</v>
      </c>
      <c r="AP41" s="26">
        <v>232568</v>
      </c>
      <c r="AQ41" s="27">
        <v>21</v>
      </c>
      <c r="AR41" s="26">
        <v>101419</v>
      </c>
      <c r="AS41" s="27">
        <v>32</v>
      </c>
      <c r="AT41" s="26">
        <v>61323</v>
      </c>
      <c r="AU41" s="27"/>
      <c r="AV41" s="26"/>
      <c r="AW41" s="27">
        <v>7</v>
      </c>
      <c r="AX41" s="26">
        <v>7055</v>
      </c>
      <c r="AY41" s="27">
        <v>1</v>
      </c>
      <c r="AZ41" s="26">
        <v>5760</v>
      </c>
      <c r="BA41" s="27">
        <v>29</v>
      </c>
      <c r="BB41" s="26">
        <v>189238</v>
      </c>
      <c r="BC41" s="27"/>
      <c r="BD41" s="26"/>
      <c r="BE41" s="27">
        <v>36</v>
      </c>
      <c r="BF41" s="26">
        <v>143330</v>
      </c>
      <c r="BG41" s="27"/>
      <c r="BH41" s="26"/>
      <c r="BI41" s="27"/>
      <c r="BJ41" s="26"/>
      <c r="BK41" s="27"/>
      <c r="BL41" s="26"/>
      <c r="BM41" s="27">
        <v>5</v>
      </c>
      <c r="BN41" s="26">
        <v>52148</v>
      </c>
      <c r="BO41" s="27">
        <v>22</v>
      </c>
      <c r="BP41" s="26">
        <v>29256</v>
      </c>
      <c r="BQ41" s="27">
        <v>602</v>
      </c>
      <c r="BR41" s="26">
        <v>3516138</v>
      </c>
    </row>
    <row r="42" spans="1:70" ht="14.1" customHeight="1" x14ac:dyDescent="0.15">
      <c r="A42" s="20" t="s">
        <v>577</v>
      </c>
      <c r="B42" s="28">
        <v>21884</v>
      </c>
      <c r="C42" s="18">
        <v>6</v>
      </c>
      <c r="D42" s="26">
        <v>34069</v>
      </c>
      <c r="E42" s="27">
        <v>27</v>
      </c>
      <c r="F42" s="26">
        <v>101691</v>
      </c>
      <c r="G42" s="27">
        <v>2</v>
      </c>
      <c r="H42" s="26">
        <v>23338</v>
      </c>
      <c r="I42" s="27">
        <v>39</v>
      </c>
      <c r="J42" s="26">
        <v>175852</v>
      </c>
      <c r="K42" s="27">
        <v>46</v>
      </c>
      <c r="L42" s="26">
        <v>269527</v>
      </c>
      <c r="M42" s="27">
        <v>19</v>
      </c>
      <c r="N42" s="26">
        <v>78989</v>
      </c>
      <c r="O42" s="27">
        <v>77</v>
      </c>
      <c r="P42" s="26">
        <v>331937</v>
      </c>
      <c r="Q42" s="27"/>
      <c r="R42" s="26"/>
      <c r="S42" s="27">
        <v>9</v>
      </c>
      <c r="T42" s="26">
        <v>128755</v>
      </c>
      <c r="U42" s="27">
        <v>6</v>
      </c>
      <c r="V42" s="26">
        <v>10035</v>
      </c>
      <c r="W42" s="27">
        <v>20</v>
      </c>
      <c r="X42" s="26">
        <v>130315</v>
      </c>
      <c r="Y42" s="27">
        <v>49</v>
      </c>
      <c r="Z42" s="18">
        <v>350146</v>
      </c>
      <c r="AA42" s="27"/>
      <c r="AB42" s="26"/>
      <c r="AC42" s="27">
        <v>3</v>
      </c>
      <c r="AD42" s="26">
        <v>6255</v>
      </c>
      <c r="AE42" s="27">
        <v>33</v>
      </c>
      <c r="AF42" s="26">
        <v>87367</v>
      </c>
      <c r="AG42" s="27">
        <v>44</v>
      </c>
      <c r="AH42" s="26">
        <v>626146</v>
      </c>
      <c r="AI42" s="27">
        <v>38</v>
      </c>
      <c r="AJ42" s="26">
        <v>375256</v>
      </c>
      <c r="AK42" s="27">
        <v>11</v>
      </c>
      <c r="AL42" s="26">
        <v>30917</v>
      </c>
      <c r="AM42" s="27">
        <v>7</v>
      </c>
      <c r="AN42" s="26">
        <v>14769</v>
      </c>
      <c r="AO42" s="27">
        <v>13</v>
      </c>
      <c r="AP42" s="26">
        <v>239972</v>
      </c>
      <c r="AQ42" s="27">
        <v>21</v>
      </c>
      <c r="AR42" s="26">
        <v>105843</v>
      </c>
      <c r="AS42" s="27">
        <v>32</v>
      </c>
      <c r="AT42" s="26">
        <v>69754</v>
      </c>
      <c r="AU42" s="27"/>
      <c r="AV42" s="26"/>
      <c r="AW42" s="27">
        <v>7</v>
      </c>
      <c r="AX42" s="26">
        <v>7987</v>
      </c>
      <c r="AY42" s="27">
        <v>1</v>
      </c>
      <c r="AZ42" s="26">
        <v>5088</v>
      </c>
      <c r="BA42" s="27">
        <v>29</v>
      </c>
      <c r="BB42" s="26">
        <v>195552</v>
      </c>
      <c r="BC42" s="27"/>
      <c r="BD42" s="26"/>
      <c r="BE42" s="27">
        <v>36</v>
      </c>
      <c r="BF42" s="26">
        <v>156140</v>
      </c>
      <c r="BG42" s="27"/>
      <c r="BH42" s="26"/>
      <c r="BI42" s="27"/>
      <c r="BJ42" s="26"/>
      <c r="BK42" s="27"/>
      <c r="BL42" s="26"/>
      <c r="BM42" s="27">
        <v>5</v>
      </c>
      <c r="BN42" s="26">
        <v>50050</v>
      </c>
      <c r="BO42" s="27">
        <v>22</v>
      </c>
      <c r="BP42" s="26">
        <v>32567</v>
      </c>
      <c r="BQ42" s="27">
        <v>602</v>
      </c>
      <c r="BR42" s="26">
        <v>3638326</v>
      </c>
    </row>
    <row r="43" spans="1:70" ht="14.1" customHeight="1" x14ac:dyDescent="0.15">
      <c r="A43" s="20" t="s">
        <v>577</v>
      </c>
      <c r="B43" s="28">
        <v>21912</v>
      </c>
      <c r="C43" s="18">
        <v>6</v>
      </c>
      <c r="D43" s="26">
        <v>39180</v>
      </c>
      <c r="E43" s="27">
        <v>27</v>
      </c>
      <c r="F43" s="26">
        <v>109325</v>
      </c>
      <c r="G43" s="27">
        <v>2</v>
      </c>
      <c r="H43" s="26">
        <v>22870</v>
      </c>
      <c r="I43" s="27">
        <v>39</v>
      </c>
      <c r="J43" s="26">
        <v>179032</v>
      </c>
      <c r="K43" s="27">
        <v>46</v>
      </c>
      <c r="L43" s="26">
        <v>270555</v>
      </c>
      <c r="M43" s="27">
        <v>19</v>
      </c>
      <c r="N43" s="26">
        <v>81286</v>
      </c>
      <c r="O43" s="27">
        <v>77</v>
      </c>
      <c r="P43" s="26">
        <v>348173</v>
      </c>
      <c r="Q43" s="27"/>
      <c r="R43" s="26"/>
      <c r="S43" s="27">
        <v>9</v>
      </c>
      <c r="T43" s="26">
        <v>123448</v>
      </c>
      <c r="U43" s="27">
        <v>6</v>
      </c>
      <c r="V43" s="26">
        <v>9290</v>
      </c>
      <c r="W43" s="27">
        <v>20</v>
      </c>
      <c r="X43" s="26">
        <v>129301</v>
      </c>
      <c r="Y43" s="27">
        <v>49</v>
      </c>
      <c r="Z43" s="18">
        <v>402841</v>
      </c>
      <c r="AA43" s="27"/>
      <c r="AB43" s="26"/>
      <c r="AC43" s="27">
        <v>3</v>
      </c>
      <c r="AD43" s="26">
        <v>6530</v>
      </c>
      <c r="AE43" s="27">
        <v>33</v>
      </c>
      <c r="AF43" s="26">
        <v>86442</v>
      </c>
      <c r="AG43" s="27">
        <v>44</v>
      </c>
      <c r="AH43" s="26">
        <v>632932</v>
      </c>
      <c r="AI43" s="27">
        <v>38</v>
      </c>
      <c r="AJ43" s="26">
        <v>362637</v>
      </c>
      <c r="AK43" s="27">
        <v>11</v>
      </c>
      <c r="AL43" s="26">
        <v>40093</v>
      </c>
      <c r="AM43" s="27">
        <v>7</v>
      </c>
      <c r="AN43" s="26">
        <v>17991</v>
      </c>
      <c r="AO43" s="27">
        <v>13</v>
      </c>
      <c r="AP43" s="26">
        <v>245203</v>
      </c>
      <c r="AQ43" s="27">
        <v>21</v>
      </c>
      <c r="AR43" s="26">
        <v>106309</v>
      </c>
      <c r="AS43" s="27">
        <v>32</v>
      </c>
      <c r="AT43" s="26">
        <v>95575</v>
      </c>
      <c r="AU43" s="27"/>
      <c r="AV43" s="26"/>
      <c r="AW43" s="27">
        <v>7</v>
      </c>
      <c r="AX43" s="26">
        <v>7642</v>
      </c>
      <c r="AY43" s="27">
        <v>1</v>
      </c>
      <c r="AZ43" s="26">
        <v>4920</v>
      </c>
      <c r="BA43" s="27">
        <v>29</v>
      </c>
      <c r="BB43" s="26">
        <v>205579</v>
      </c>
      <c r="BC43" s="27"/>
      <c r="BD43" s="26"/>
      <c r="BE43" s="27">
        <v>36</v>
      </c>
      <c r="BF43" s="26">
        <v>166310</v>
      </c>
      <c r="BG43" s="27"/>
      <c r="BH43" s="26"/>
      <c r="BI43" s="27"/>
      <c r="BJ43" s="26"/>
      <c r="BK43" s="27"/>
      <c r="BL43" s="26"/>
      <c r="BM43" s="27">
        <v>5</v>
      </c>
      <c r="BN43" s="26">
        <v>49891</v>
      </c>
      <c r="BO43" s="27">
        <v>22</v>
      </c>
      <c r="BP43" s="26">
        <v>33653</v>
      </c>
      <c r="BQ43" s="27">
        <v>602</v>
      </c>
      <c r="BR43" s="26">
        <v>3777018</v>
      </c>
    </row>
    <row r="44" spans="1:70" ht="14.1" customHeight="1" x14ac:dyDescent="0.15">
      <c r="A44" s="20" t="s">
        <v>575</v>
      </c>
      <c r="B44" s="28">
        <v>21945</v>
      </c>
      <c r="C44" s="18">
        <v>6</v>
      </c>
      <c r="D44" s="26">
        <v>33530</v>
      </c>
      <c r="E44" s="27">
        <v>27</v>
      </c>
      <c r="F44" s="26">
        <v>100453</v>
      </c>
      <c r="G44" s="27">
        <v>2</v>
      </c>
      <c r="H44" s="26">
        <v>21930</v>
      </c>
      <c r="I44" s="27">
        <v>39</v>
      </c>
      <c r="J44" s="26">
        <v>175605</v>
      </c>
      <c r="K44" s="27">
        <v>46</v>
      </c>
      <c r="L44" s="26">
        <v>237039</v>
      </c>
      <c r="M44" s="27">
        <v>19</v>
      </c>
      <c r="N44" s="26">
        <v>75229</v>
      </c>
      <c r="O44" s="27">
        <v>77</v>
      </c>
      <c r="P44" s="26">
        <v>318978</v>
      </c>
      <c r="Q44" s="27"/>
      <c r="R44" s="26"/>
      <c r="S44" s="27">
        <v>9</v>
      </c>
      <c r="T44" s="26">
        <v>127092</v>
      </c>
      <c r="U44" s="27">
        <v>6</v>
      </c>
      <c r="V44" s="26">
        <v>8258</v>
      </c>
      <c r="W44" s="27">
        <v>20</v>
      </c>
      <c r="X44" s="26">
        <v>131621</v>
      </c>
      <c r="Y44" s="27">
        <v>48</v>
      </c>
      <c r="Z44" s="18">
        <v>425286</v>
      </c>
      <c r="AA44" s="27"/>
      <c r="AB44" s="26"/>
      <c r="AC44" s="27">
        <v>3</v>
      </c>
      <c r="AD44" s="26">
        <v>6234</v>
      </c>
      <c r="AE44" s="27">
        <v>33</v>
      </c>
      <c r="AF44" s="26">
        <v>80556</v>
      </c>
      <c r="AG44" s="27">
        <v>44</v>
      </c>
      <c r="AH44" s="26">
        <v>599133</v>
      </c>
      <c r="AI44" s="27">
        <v>38</v>
      </c>
      <c r="AJ44" s="26">
        <v>357223</v>
      </c>
      <c r="AK44" s="27">
        <v>11</v>
      </c>
      <c r="AL44" s="26">
        <v>38218</v>
      </c>
      <c r="AM44" s="27">
        <v>7</v>
      </c>
      <c r="AN44" s="26">
        <v>18816</v>
      </c>
      <c r="AO44" s="27">
        <v>13</v>
      </c>
      <c r="AP44" s="26">
        <v>255236</v>
      </c>
      <c r="AQ44" s="27">
        <v>21</v>
      </c>
      <c r="AR44" s="26">
        <v>107417</v>
      </c>
      <c r="AS44" s="27">
        <v>32</v>
      </c>
      <c r="AT44" s="26">
        <v>89012</v>
      </c>
      <c r="AU44" s="27"/>
      <c r="AV44" s="26"/>
      <c r="AW44" s="27">
        <v>7</v>
      </c>
      <c r="AX44" s="26">
        <v>7586</v>
      </c>
      <c r="AY44" s="27">
        <v>1</v>
      </c>
      <c r="AZ44" s="26">
        <v>4824</v>
      </c>
      <c r="BA44" s="27">
        <v>27</v>
      </c>
      <c r="BB44" s="26">
        <v>203967</v>
      </c>
      <c r="BC44" s="27"/>
      <c r="BD44" s="26"/>
      <c r="BE44" s="27">
        <v>36</v>
      </c>
      <c r="BF44" s="26">
        <v>173964</v>
      </c>
      <c r="BG44" s="27"/>
      <c r="BH44" s="26"/>
      <c r="BI44" s="27"/>
      <c r="BJ44" s="26"/>
      <c r="BK44" s="27"/>
      <c r="BL44" s="26"/>
      <c r="BM44" s="27">
        <v>5</v>
      </c>
      <c r="BN44" s="26">
        <v>48623</v>
      </c>
      <c r="BO44" s="27">
        <v>22</v>
      </c>
      <c r="BP44" s="26">
        <v>32045</v>
      </c>
      <c r="BQ44" s="27">
        <v>599</v>
      </c>
      <c r="BR44" s="26">
        <v>3677884</v>
      </c>
    </row>
    <row r="45" spans="1:70" ht="14.1" customHeight="1" x14ac:dyDescent="0.15">
      <c r="A45" s="20" t="s">
        <v>575</v>
      </c>
      <c r="B45" s="28">
        <v>21975</v>
      </c>
      <c r="C45" s="18">
        <v>6</v>
      </c>
      <c r="D45" s="26">
        <v>31779</v>
      </c>
      <c r="E45" s="27">
        <v>27</v>
      </c>
      <c r="F45" s="26">
        <v>98181</v>
      </c>
      <c r="G45" s="27">
        <v>2</v>
      </c>
      <c r="H45" s="26">
        <v>23820</v>
      </c>
      <c r="I45" s="27">
        <v>39</v>
      </c>
      <c r="J45" s="26">
        <v>199485</v>
      </c>
      <c r="K45" s="27">
        <v>45</v>
      </c>
      <c r="L45" s="26">
        <v>238938</v>
      </c>
      <c r="M45" s="27">
        <v>19</v>
      </c>
      <c r="N45" s="26">
        <v>71773</v>
      </c>
      <c r="O45" s="27">
        <v>77</v>
      </c>
      <c r="P45" s="26">
        <v>334756</v>
      </c>
      <c r="Q45" s="27"/>
      <c r="R45" s="26"/>
      <c r="S45" s="27">
        <v>9</v>
      </c>
      <c r="T45" s="26">
        <v>130487</v>
      </c>
      <c r="U45" s="27">
        <v>6</v>
      </c>
      <c r="V45" s="26">
        <v>8648</v>
      </c>
      <c r="W45" s="27">
        <v>20</v>
      </c>
      <c r="X45" s="26">
        <v>140044</v>
      </c>
      <c r="Y45" s="27">
        <v>48</v>
      </c>
      <c r="Z45" s="18">
        <v>411033</v>
      </c>
      <c r="AA45" s="27"/>
      <c r="AB45" s="26"/>
      <c r="AC45" s="27">
        <v>3</v>
      </c>
      <c r="AD45" s="26">
        <v>6272</v>
      </c>
      <c r="AE45" s="27">
        <v>33</v>
      </c>
      <c r="AF45" s="26">
        <v>86996</v>
      </c>
      <c r="AG45" s="27">
        <v>44</v>
      </c>
      <c r="AH45" s="26">
        <v>667531</v>
      </c>
      <c r="AI45" s="27">
        <v>38</v>
      </c>
      <c r="AJ45" s="26">
        <v>379547</v>
      </c>
      <c r="AK45" s="27">
        <v>11</v>
      </c>
      <c r="AL45" s="26">
        <v>43373</v>
      </c>
      <c r="AM45" s="27">
        <v>7</v>
      </c>
      <c r="AN45" s="26">
        <v>22573</v>
      </c>
      <c r="AO45" s="27">
        <v>13</v>
      </c>
      <c r="AP45" s="26">
        <v>255076</v>
      </c>
      <c r="AQ45" s="27">
        <v>21</v>
      </c>
      <c r="AR45" s="26">
        <v>116066</v>
      </c>
      <c r="AS45" s="27">
        <v>32</v>
      </c>
      <c r="AT45" s="26">
        <v>81059</v>
      </c>
      <c r="AU45" s="27"/>
      <c r="AV45" s="26"/>
      <c r="AW45" s="27">
        <v>7</v>
      </c>
      <c r="AX45" s="26">
        <v>7404</v>
      </c>
      <c r="AY45" s="27">
        <v>1</v>
      </c>
      <c r="AZ45" s="26">
        <v>5280</v>
      </c>
      <c r="BA45" s="27">
        <v>27</v>
      </c>
      <c r="BB45" s="26">
        <v>214917</v>
      </c>
      <c r="BC45" s="27"/>
      <c r="BD45" s="26"/>
      <c r="BE45" s="27">
        <v>36</v>
      </c>
      <c r="BF45" s="26">
        <v>187479</v>
      </c>
      <c r="BG45" s="27"/>
      <c r="BH45" s="26"/>
      <c r="BI45" s="27"/>
      <c r="BJ45" s="26"/>
      <c r="BK45" s="27"/>
      <c r="BL45" s="26"/>
      <c r="BM45" s="27">
        <v>5</v>
      </c>
      <c r="BN45" s="26">
        <v>53465</v>
      </c>
      <c r="BO45" s="27">
        <v>22</v>
      </c>
      <c r="BP45" s="26">
        <v>30993</v>
      </c>
      <c r="BQ45" s="27">
        <v>598</v>
      </c>
      <c r="BR45" s="26">
        <v>3846986</v>
      </c>
    </row>
    <row r="46" spans="1:70" ht="14.1" customHeight="1" x14ac:dyDescent="0.15">
      <c r="A46" s="20" t="s">
        <v>575</v>
      </c>
      <c r="B46" s="28">
        <v>22006</v>
      </c>
      <c r="C46" s="18">
        <v>6</v>
      </c>
      <c r="D46" s="26">
        <v>29381</v>
      </c>
      <c r="E46" s="27">
        <v>27</v>
      </c>
      <c r="F46" s="26">
        <v>88677</v>
      </c>
      <c r="G46" s="27">
        <v>2</v>
      </c>
      <c r="H46" s="26">
        <v>24270</v>
      </c>
      <c r="I46" s="27">
        <v>40</v>
      </c>
      <c r="J46" s="26">
        <v>226386</v>
      </c>
      <c r="K46" s="27">
        <v>45</v>
      </c>
      <c r="L46" s="26">
        <v>236064</v>
      </c>
      <c r="M46" s="27">
        <v>19</v>
      </c>
      <c r="N46" s="26">
        <v>68443</v>
      </c>
      <c r="O46" s="27">
        <v>77</v>
      </c>
      <c r="P46" s="26">
        <v>348386</v>
      </c>
      <c r="Q46" s="27"/>
      <c r="R46" s="26"/>
      <c r="S46" s="27">
        <v>9</v>
      </c>
      <c r="T46" s="26">
        <v>131079</v>
      </c>
      <c r="U46" s="27">
        <v>6</v>
      </c>
      <c r="V46" s="26">
        <v>8145</v>
      </c>
      <c r="W46" s="27">
        <v>20</v>
      </c>
      <c r="X46" s="26">
        <v>150858</v>
      </c>
      <c r="Y46" s="27">
        <v>48</v>
      </c>
      <c r="Z46" s="18">
        <v>407601</v>
      </c>
      <c r="AA46" s="27"/>
      <c r="AB46" s="26"/>
      <c r="AC46" s="27">
        <v>3</v>
      </c>
      <c r="AD46" s="26">
        <v>6016</v>
      </c>
      <c r="AE46" s="27">
        <v>33</v>
      </c>
      <c r="AF46" s="26">
        <v>103943</v>
      </c>
      <c r="AG46" s="27">
        <v>44</v>
      </c>
      <c r="AH46" s="26">
        <v>697234</v>
      </c>
      <c r="AI46" s="27">
        <v>38</v>
      </c>
      <c r="AJ46" s="26">
        <v>411398</v>
      </c>
      <c r="AK46" s="27">
        <v>11</v>
      </c>
      <c r="AL46" s="26">
        <v>51050</v>
      </c>
      <c r="AM46" s="27">
        <v>7</v>
      </c>
      <c r="AN46" s="26">
        <v>31266</v>
      </c>
      <c r="AO46" s="27">
        <v>13</v>
      </c>
      <c r="AP46" s="26">
        <v>253896</v>
      </c>
      <c r="AQ46" s="27">
        <v>21</v>
      </c>
      <c r="AR46" s="26">
        <v>114769</v>
      </c>
      <c r="AS46" s="27">
        <v>31</v>
      </c>
      <c r="AT46" s="26">
        <v>71373</v>
      </c>
      <c r="AU46" s="27"/>
      <c r="AV46" s="26"/>
      <c r="AW46" s="27">
        <v>7</v>
      </c>
      <c r="AX46" s="26">
        <v>7526</v>
      </c>
      <c r="AY46" s="27">
        <v>1</v>
      </c>
      <c r="AZ46" s="26">
        <v>5040</v>
      </c>
      <c r="BA46" s="27">
        <v>27</v>
      </c>
      <c r="BB46" s="26">
        <v>238490</v>
      </c>
      <c r="BC46" s="27"/>
      <c r="BD46" s="26"/>
      <c r="BE46" s="27">
        <v>36</v>
      </c>
      <c r="BF46" s="26">
        <v>195328</v>
      </c>
      <c r="BG46" s="27"/>
      <c r="BH46" s="26"/>
      <c r="BI46" s="27"/>
      <c r="BJ46" s="26"/>
      <c r="BK46" s="27"/>
      <c r="BL46" s="26"/>
      <c r="BM46" s="27">
        <v>5</v>
      </c>
      <c r="BN46" s="26">
        <v>56912</v>
      </c>
      <c r="BO46" s="27">
        <v>22</v>
      </c>
      <c r="BP46" s="26">
        <v>32190</v>
      </c>
      <c r="BQ46" s="27">
        <v>598</v>
      </c>
      <c r="BR46" s="26">
        <v>3995730</v>
      </c>
    </row>
    <row r="47" spans="1:70" ht="14.1" customHeight="1" x14ac:dyDescent="0.15">
      <c r="A47" s="20" t="s">
        <v>575</v>
      </c>
      <c r="B47" s="28">
        <v>22036</v>
      </c>
      <c r="C47" s="18">
        <v>6</v>
      </c>
      <c r="D47" s="26">
        <v>30255</v>
      </c>
      <c r="E47" s="27">
        <v>27</v>
      </c>
      <c r="F47" s="26">
        <v>83239</v>
      </c>
      <c r="G47" s="27">
        <v>2</v>
      </c>
      <c r="H47" s="26">
        <v>26786</v>
      </c>
      <c r="I47" s="27">
        <v>40</v>
      </c>
      <c r="J47" s="26">
        <v>235222</v>
      </c>
      <c r="K47" s="27">
        <v>45</v>
      </c>
      <c r="L47" s="26">
        <v>235928</v>
      </c>
      <c r="M47" s="27">
        <v>19</v>
      </c>
      <c r="N47" s="26">
        <v>63264</v>
      </c>
      <c r="O47" s="27">
        <v>77</v>
      </c>
      <c r="P47" s="26">
        <v>365295</v>
      </c>
      <c r="Q47" s="27"/>
      <c r="R47" s="26"/>
      <c r="S47" s="27">
        <v>9</v>
      </c>
      <c r="T47" s="26">
        <v>143841</v>
      </c>
      <c r="U47" s="27">
        <v>6</v>
      </c>
      <c r="V47" s="26">
        <v>8407</v>
      </c>
      <c r="W47" s="27">
        <v>20</v>
      </c>
      <c r="X47" s="26">
        <v>154641</v>
      </c>
      <c r="Y47" s="27">
        <v>48</v>
      </c>
      <c r="Z47" s="18">
        <v>399853</v>
      </c>
      <c r="AA47" s="27"/>
      <c r="AB47" s="26"/>
      <c r="AC47" s="27">
        <v>3</v>
      </c>
      <c r="AD47" s="26">
        <v>5528</v>
      </c>
      <c r="AE47" s="27">
        <v>33</v>
      </c>
      <c r="AF47" s="26">
        <v>128513</v>
      </c>
      <c r="AG47" s="27">
        <v>44</v>
      </c>
      <c r="AH47" s="26">
        <v>835446</v>
      </c>
      <c r="AI47" s="27">
        <v>39</v>
      </c>
      <c r="AJ47" s="26">
        <v>472416</v>
      </c>
      <c r="AK47" s="27">
        <v>11</v>
      </c>
      <c r="AL47" s="26">
        <v>60546</v>
      </c>
      <c r="AM47" s="27">
        <v>7</v>
      </c>
      <c r="AN47" s="26">
        <v>32348</v>
      </c>
      <c r="AO47" s="27">
        <v>13</v>
      </c>
      <c r="AP47" s="26">
        <v>241036</v>
      </c>
      <c r="AQ47" s="27">
        <v>21</v>
      </c>
      <c r="AR47" s="26">
        <v>110667</v>
      </c>
      <c r="AS47" s="27">
        <v>31</v>
      </c>
      <c r="AT47" s="26">
        <v>67507</v>
      </c>
      <c r="AU47" s="27"/>
      <c r="AV47" s="26"/>
      <c r="AW47" s="27">
        <v>7</v>
      </c>
      <c r="AX47" s="26">
        <v>7904</v>
      </c>
      <c r="AY47" s="27">
        <v>1</v>
      </c>
      <c r="AZ47" s="26">
        <v>5496</v>
      </c>
      <c r="BA47" s="27">
        <v>27</v>
      </c>
      <c r="BB47" s="26">
        <v>273257</v>
      </c>
      <c r="BC47" s="27"/>
      <c r="BD47" s="26"/>
      <c r="BE47" s="27">
        <v>36</v>
      </c>
      <c r="BF47" s="26">
        <v>208970</v>
      </c>
      <c r="BG47" s="27"/>
      <c r="BH47" s="26"/>
      <c r="BI47" s="27"/>
      <c r="BJ47" s="26"/>
      <c r="BK47" s="27"/>
      <c r="BL47" s="26"/>
      <c r="BM47" s="27">
        <v>5</v>
      </c>
      <c r="BN47" s="26">
        <v>64533</v>
      </c>
      <c r="BO47" s="27">
        <v>22</v>
      </c>
      <c r="BP47" s="26">
        <v>32346</v>
      </c>
      <c r="BQ47" s="27">
        <v>599</v>
      </c>
      <c r="BR47" s="26">
        <v>4293255</v>
      </c>
    </row>
    <row r="48" spans="1:70" ht="14.1" customHeight="1" x14ac:dyDescent="0.15">
      <c r="A48" s="20" t="s">
        <v>575</v>
      </c>
      <c r="B48" s="28">
        <v>22067</v>
      </c>
      <c r="C48" s="18">
        <v>6</v>
      </c>
      <c r="D48" s="26">
        <v>33951</v>
      </c>
      <c r="E48" s="27">
        <v>27</v>
      </c>
      <c r="F48" s="26">
        <v>85592</v>
      </c>
      <c r="G48" s="27">
        <v>2</v>
      </c>
      <c r="H48" s="26">
        <v>24390</v>
      </c>
      <c r="I48" s="27">
        <v>40</v>
      </c>
      <c r="J48" s="26">
        <v>241710</v>
      </c>
      <c r="K48" s="27">
        <v>45</v>
      </c>
      <c r="L48" s="26">
        <v>260584</v>
      </c>
      <c r="M48" s="27">
        <v>19</v>
      </c>
      <c r="N48" s="26">
        <v>64924</v>
      </c>
      <c r="O48" s="27">
        <v>77</v>
      </c>
      <c r="P48" s="26">
        <v>405791</v>
      </c>
      <c r="Q48" s="27"/>
      <c r="R48" s="26"/>
      <c r="S48" s="27">
        <v>9</v>
      </c>
      <c r="T48" s="26">
        <v>153283</v>
      </c>
      <c r="U48" s="27">
        <v>6</v>
      </c>
      <c r="V48" s="26">
        <v>10075</v>
      </c>
      <c r="W48" s="27">
        <v>20</v>
      </c>
      <c r="X48" s="26">
        <v>158194</v>
      </c>
      <c r="Y48" s="27">
        <v>48</v>
      </c>
      <c r="Z48" s="18">
        <v>412996</v>
      </c>
      <c r="AA48" s="27"/>
      <c r="AB48" s="26"/>
      <c r="AC48" s="27">
        <v>3</v>
      </c>
      <c r="AD48" s="26">
        <v>7357</v>
      </c>
      <c r="AE48" s="27">
        <v>33</v>
      </c>
      <c r="AF48" s="26">
        <v>136353</v>
      </c>
      <c r="AG48" s="27">
        <v>44</v>
      </c>
      <c r="AH48" s="26">
        <v>877172</v>
      </c>
      <c r="AI48" s="27">
        <v>39</v>
      </c>
      <c r="AJ48" s="26">
        <v>501502</v>
      </c>
      <c r="AK48" s="27">
        <v>11</v>
      </c>
      <c r="AL48" s="26">
        <v>57428</v>
      </c>
      <c r="AM48" s="27">
        <v>7</v>
      </c>
      <c r="AN48" s="26">
        <v>30647</v>
      </c>
      <c r="AO48" s="27">
        <v>13</v>
      </c>
      <c r="AP48" s="26">
        <v>251231</v>
      </c>
      <c r="AQ48" s="27">
        <v>21</v>
      </c>
      <c r="AR48" s="26">
        <v>112032</v>
      </c>
      <c r="AS48" s="27">
        <v>31</v>
      </c>
      <c r="AT48" s="26">
        <v>66236</v>
      </c>
      <c r="AU48" s="27"/>
      <c r="AV48" s="26"/>
      <c r="AW48" s="27">
        <v>7</v>
      </c>
      <c r="AX48" s="26">
        <v>9192</v>
      </c>
      <c r="AY48" s="27">
        <v>1</v>
      </c>
      <c r="AZ48" s="26">
        <v>5280</v>
      </c>
      <c r="BA48" s="27">
        <v>27</v>
      </c>
      <c r="BB48" s="26">
        <v>286212</v>
      </c>
      <c r="BC48" s="27"/>
      <c r="BD48" s="26"/>
      <c r="BE48" s="27">
        <v>36</v>
      </c>
      <c r="BF48" s="26">
        <v>211866</v>
      </c>
      <c r="BG48" s="27"/>
      <c r="BH48" s="26"/>
      <c r="BI48" s="27"/>
      <c r="BJ48" s="26"/>
      <c r="BK48" s="27"/>
      <c r="BL48" s="26"/>
      <c r="BM48" s="27">
        <v>5</v>
      </c>
      <c r="BN48" s="26">
        <v>60753</v>
      </c>
      <c r="BO48" s="27">
        <v>22</v>
      </c>
      <c r="BP48" s="26">
        <v>34833</v>
      </c>
      <c r="BQ48" s="27">
        <v>599</v>
      </c>
      <c r="BR48" s="26">
        <v>4499596</v>
      </c>
    </row>
    <row r="49" spans="1:70" ht="14.1" customHeight="1" x14ac:dyDescent="0.15">
      <c r="A49" s="20" t="s">
        <v>575</v>
      </c>
      <c r="B49" s="28">
        <v>22097</v>
      </c>
      <c r="C49" s="18">
        <v>6</v>
      </c>
      <c r="D49" s="26">
        <v>31034</v>
      </c>
      <c r="E49" s="27">
        <v>27</v>
      </c>
      <c r="F49" s="26">
        <v>79951</v>
      </c>
      <c r="G49" s="27">
        <v>2</v>
      </c>
      <c r="H49" s="26">
        <v>24076</v>
      </c>
      <c r="I49" s="27">
        <v>40</v>
      </c>
      <c r="J49" s="26">
        <v>234485</v>
      </c>
      <c r="K49" s="27">
        <v>45</v>
      </c>
      <c r="L49" s="26">
        <v>230742</v>
      </c>
      <c r="M49" s="27">
        <v>19</v>
      </c>
      <c r="N49" s="26">
        <v>59539</v>
      </c>
      <c r="O49" s="27">
        <v>77</v>
      </c>
      <c r="P49" s="26">
        <v>374861</v>
      </c>
      <c r="Q49" s="27"/>
      <c r="R49" s="26"/>
      <c r="S49" s="27">
        <v>9</v>
      </c>
      <c r="T49" s="26">
        <v>146824</v>
      </c>
      <c r="U49" s="27">
        <v>6</v>
      </c>
      <c r="V49" s="26">
        <v>8476</v>
      </c>
      <c r="W49" s="27">
        <v>20</v>
      </c>
      <c r="X49" s="26">
        <v>151215</v>
      </c>
      <c r="Y49" s="27">
        <v>48</v>
      </c>
      <c r="Z49" s="18">
        <v>391357</v>
      </c>
      <c r="AA49" s="27"/>
      <c r="AB49" s="26"/>
      <c r="AC49" s="27">
        <v>3</v>
      </c>
      <c r="AD49" s="26">
        <v>6926</v>
      </c>
      <c r="AE49" s="27">
        <v>33</v>
      </c>
      <c r="AF49" s="26">
        <v>120701</v>
      </c>
      <c r="AG49" s="27">
        <v>44</v>
      </c>
      <c r="AH49" s="26">
        <v>769679</v>
      </c>
      <c r="AI49" s="27">
        <v>39</v>
      </c>
      <c r="AJ49" s="26">
        <v>435144</v>
      </c>
      <c r="AK49" s="27">
        <v>11</v>
      </c>
      <c r="AL49" s="26">
        <v>48603</v>
      </c>
      <c r="AM49" s="27">
        <v>7</v>
      </c>
      <c r="AN49" s="26">
        <v>27374</v>
      </c>
      <c r="AO49" s="27">
        <v>13</v>
      </c>
      <c r="AP49" s="26">
        <v>246430</v>
      </c>
      <c r="AQ49" s="27">
        <v>21</v>
      </c>
      <c r="AR49" s="26">
        <v>106149</v>
      </c>
      <c r="AS49" s="27">
        <v>31</v>
      </c>
      <c r="AT49" s="26">
        <v>61987</v>
      </c>
      <c r="AU49" s="27"/>
      <c r="AV49" s="26"/>
      <c r="AW49" s="27">
        <v>7</v>
      </c>
      <c r="AX49" s="26">
        <v>8132</v>
      </c>
      <c r="AY49" s="27">
        <v>1</v>
      </c>
      <c r="AZ49" s="26">
        <v>4776</v>
      </c>
      <c r="BA49" s="27">
        <v>27</v>
      </c>
      <c r="BB49" s="26">
        <v>253657</v>
      </c>
      <c r="BC49" s="27"/>
      <c r="BD49" s="26"/>
      <c r="BE49" s="27">
        <v>35</v>
      </c>
      <c r="BF49" s="26">
        <v>202269</v>
      </c>
      <c r="BG49" s="27"/>
      <c r="BH49" s="26"/>
      <c r="BI49" s="27"/>
      <c r="BJ49" s="26"/>
      <c r="BK49" s="27"/>
      <c r="BL49" s="26"/>
      <c r="BM49" s="27">
        <v>5</v>
      </c>
      <c r="BN49" s="26">
        <v>55407</v>
      </c>
      <c r="BO49" s="27">
        <v>22</v>
      </c>
      <c r="BP49" s="26">
        <v>34683</v>
      </c>
      <c r="BQ49" s="27">
        <v>598</v>
      </c>
      <c r="BR49" s="26">
        <v>4114488</v>
      </c>
    </row>
    <row r="50" spans="1:70" ht="14.1" customHeight="1" x14ac:dyDescent="0.15">
      <c r="A50" s="20" t="s">
        <v>575</v>
      </c>
      <c r="B50" s="28">
        <v>22127</v>
      </c>
      <c r="C50" s="18">
        <v>6</v>
      </c>
      <c r="D50" s="26">
        <v>32545</v>
      </c>
      <c r="E50" s="27">
        <v>27</v>
      </c>
      <c r="F50" s="26">
        <v>79759</v>
      </c>
      <c r="G50" s="27">
        <v>2</v>
      </c>
      <c r="H50" s="26">
        <v>28450</v>
      </c>
      <c r="I50" s="27">
        <v>40</v>
      </c>
      <c r="J50" s="26">
        <v>256209</v>
      </c>
      <c r="K50" s="27">
        <v>45</v>
      </c>
      <c r="L50" s="26">
        <v>235884</v>
      </c>
      <c r="M50" s="27">
        <v>19</v>
      </c>
      <c r="N50" s="26">
        <v>65120</v>
      </c>
      <c r="O50" s="27">
        <v>77</v>
      </c>
      <c r="P50" s="26">
        <v>412543</v>
      </c>
      <c r="Q50" s="27"/>
      <c r="R50" s="26"/>
      <c r="S50" s="27">
        <v>9</v>
      </c>
      <c r="T50" s="26">
        <v>152698</v>
      </c>
      <c r="U50" s="27">
        <v>6</v>
      </c>
      <c r="V50" s="26">
        <v>8805</v>
      </c>
      <c r="W50" s="27">
        <v>20</v>
      </c>
      <c r="X50" s="26">
        <v>164160</v>
      </c>
      <c r="Y50" s="27">
        <v>48</v>
      </c>
      <c r="Z50" s="18">
        <v>420537</v>
      </c>
      <c r="AA50" s="27"/>
      <c r="AB50" s="26"/>
      <c r="AC50" s="27">
        <v>3</v>
      </c>
      <c r="AD50" s="26">
        <v>6956</v>
      </c>
      <c r="AE50" s="27">
        <v>33</v>
      </c>
      <c r="AF50" s="26">
        <v>131525</v>
      </c>
      <c r="AG50" s="27">
        <v>44</v>
      </c>
      <c r="AH50" s="26">
        <v>833464</v>
      </c>
      <c r="AI50" s="27">
        <v>39</v>
      </c>
      <c r="AJ50" s="26">
        <v>532184</v>
      </c>
      <c r="AK50" s="27">
        <v>11</v>
      </c>
      <c r="AL50" s="26">
        <v>50221</v>
      </c>
      <c r="AM50" s="27">
        <v>7</v>
      </c>
      <c r="AN50" s="26">
        <v>29894</v>
      </c>
      <c r="AO50" s="27">
        <v>13</v>
      </c>
      <c r="AP50" s="26">
        <v>241595</v>
      </c>
      <c r="AQ50" s="27">
        <v>21</v>
      </c>
      <c r="AR50" s="26">
        <v>106927</v>
      </c>
      <c r="AS50" s="27">
        <v>31</v>
      </c>
      <c r="AT50" s="26">
        <v>62179</v>
      </c>
      <c r="AU50" s="27"/>
      <c r="AV50" s="26"/>
      <c r="AW50" s="27">
        <v>7</v>
      </c>
      <c r="AX50" s="26">
        <v>8164</v>
      </c>
      <c r="AY50" s="27">
        <v>1</v>
      </c>
      <c r="AZ50" s="26">
        <v>5160</v>
      </c>
      <c r="BA50" s="27">
        <v>27</v>
      </c>
      <c r="BB50" s="26">
        <v>276871</v>
      </c>
      <c r="BC50" s="27"/>
      <c r="BD50" s="26"/>
      <c r="BE50" s="27">
        <v>35</v>
      </c>
      <c r="BF50" s="26">
        <v>211431</v>
      </c>
      <c r="BG50" s="27"/>
      <c r="BH50" s="26"/>
      <c r="BI50" s="27"/>
      <c r="BJ50" s="26"/>
      <c r="BK50" s="27"/>
      <c r="BL50" s="26"/>
      <c r="BM50" s="27">
        <v>5</v>
      </c>
      <c r="BN50" s="26">
        <v>58955</v>
      </c>
      <c r="BO50" s="27">
        <v>22</v>
      </c>
      <c r="BP50" s="26">
        <v>35274</v>
      </c>
      <c r="BQ50" s="27">
        <v>598</v>
      </c>
      <c r="BR50" s="26">
        <v>4447521</v>
      </c>
    </row>
    <row r="51" spans="1:70" ht="14.1" customHeight="1" x14ac:dyDescent="0.15">
      <c r="A51" s="20" t="s">
        <v>575</v>
      </c>
      <c r="B51" s="28">
        <v>22159</v>
      </c>
      <c r="C51" s="18">
        <v>6</v>
      </c>
      <c r="D51" s="26">
        <v>40967</v>
      </c>
      <c r="E51" s="27">
        <v>27</v>
      </c>
      <c r="F51" s="26">
        <v>83006</v>
      </c>
      <c r="G51" s="27">
        <v>2</v>
      </c>
      <c r="H51" s="26">
        <v>27476</v>
      </c>
      <c r="I51" s="27">
        <v>39</v>
      </c>
      <c r="J51" s="26">
        <v>262517</v>
      </c>
      <c r="K51" s="27">
        <v>45</v>
      </c>
      <c r="L51" s="26">
        <v>256989</v>
      </c>
      <c r="M51" s="27">
        <v>19</v>
      </c>
      <c r="N51" s="26">
        <v>68885</v>
      </c>
      <c r="O51" s="27">
        <v>77</v>
      </c>
      <c r="P51" s="26">
        <v>437554</v>
      </c>
      <c r="Q51" s="27"/>
      <c r="R51" s="26"/>
      <c r="S51" s="27">
        <v>9</v>
      </c>
      <c r="T51" s="26">
        <v>145864</v>
      </c>
      <c r="U51" s="27">
        <v>6</v>
      </c>
      <c r="V51" s="26">
        <v>10581</v>
      </c>
      <c r="W51" s="27">
        <v>20</v>
      </c>
      <c r="X51" s="26">
        <v>163435</v>
      </c>
      <c r="Y51" s="27">
        <v>48</v>
      </c>
      <c r="Z51" s="18">
        <v>424439</v>
      </c>
      <c r="AA51" s="27"/>
      <c r="AB51" s="26"/>
      <c r="AC51" s="27">
        <v>3</v>
      </c>
      <c r="AD51" s="26">
        <v>7518</v>
      </c>
      <c r="AE51" s="27">
        <v>33</v>
      </c>
      <c r="AF51" s="26">
        <v>162414</v>
      </c>
      <c r="AG51" s="27">
        <v>44</v>
      </c>
      <c r="AH51" s="26">
        <v>862958</v>
      </c>
      <c r="AI51" s="27">
        <v>39</v>
      </c>
      <c r="AJ51" s="26">
        <v>554308</v>
      </c>
      <c r="AK51" s="27">
        <v>11</v>
      </c>
      <c r="AL51" s="26">
        <v>52062</v>
      </c>
      <c r="AM51" s="27">
        <v>7</v>
      </c>
      <c r="AN51" s="26">
        <v>29624</v>
      </c>
      <c r="AO51" s="27">
        <v>13</v>
      </c>
      <c r="AP51" s="26">
        <v>256117</v>
      </c>
      <c r="AQ51" s="27">
        <v>21</v>
      </c>
      <c r="AR51" s="26">
        <v>117668</v>
      </c>
      <c r="AS51" s="27">
        <v>31</v>
      </c>
      <c r="AT51" s="26">
        <v>64759</v>
      </c>
      <c r="AU51" s="27"/>
      <c r="AV51" s="26"/>
      <c r="AW51" s="27">
        <v>7</v>
      </c>
      <c r="AX51" s="26">
        <v>8140</v>
      </c>
      <c r="AY51" s="27">
        <v>1</v>
      </c>
      <c r="AZ51" s="26">
        <v>5616</v>
      </c>
      <c r="BA51" s="27">
        <v>27</v>
      </c>
      <c r="BB51" s="26">
        <v>299075</v>
      </c>
      <c r="BC51" s="27"/>
      <c r="BD51" s="26"/>
      <c r="BE51" s="27">
        <v>35</v>
      </c>
      <c r="BF51" s="26">
        <v>215783</v>
      </c>
      <c r="BG51" s="27"/>
      <c r="BH51" s="26"/>
      <c r="BI51" s="27"/>
      <c r="BJ51" s="26"/>
      <c r="BK51" s="27"/>
      <c r="BL51" s="26"/>
      <c r="BM51" s="27">
        <v>5</v>
      </c>
      <c r="BN51" s="26">
        <v>58232</v>
      </c>
      <c r="BO51" s="27">
        <v>22</v>
      </c>
      <c r="BP51" s="26">
        <v>34963</v>
      </c>
      <c r="BQ51" s="27">
        <v>597</v>
      </c>
      <c r="BR51" s="26">
        <v>4650963</v>
      </c>
    </row>
    <row r="52" spans="1:70" ht="14.1" customHeight="1" x14ac:dyDescent="0.15">
      <c r="A52" s="20" t="s">
        <v>575</v>
      </c>
      <c r="B52" s="28">
        <v>22189</v>
      </c>
      <c r="C52" s="18">
        <v>6</v>
      </c>
      <c r="D52" s="26">
        <v>52774</v>
      </c>
      <c r="E52" s="27">
        <v>27</v>
      </c>
      <c r="F52" s="26">
        <v>86712</v>
      </c>
      <c r="G52" s="27">
        <v>2</v>
      </c>
      <c r="H52" s="26">
        <v>33268</v>
      </c>
      <c r="I52" s="27">
        <v>39</v>
      </c>
      <c r="J52" s="26">
        <v>280744</v>
      </c>
      <c r="K52" s="27">
        <v>45</v>
      </c>
      <c r="L52" s="26">
        <v>261068</v>
      </c>
      <c r="M52" s="27">
        <v>19</v>
      </c>
      <c r="N52" s="26">
        <v>78427</v>
      </c>
      <c r="O52" s="27">
        <v>77</v>
      </c>
      <c r="P52" s="26">
        <v>485042</v>
      </c>
      <c r="Q52" s="27"/>
      <c r="R52" s="26"/>
      <c r="S52" s="27">
        <v>9</v>
      </c>
      <c r="T52" s="26">
        <v>143353</v>
      </c>
      <c r="U52" s="27">
        <v>6</v>
      </c>
      <c r="V52" s="26">
        <v>11972</v>
      </c>
      <c r="W52" s="27">
        <v>20</v>
      </c>
      <c r="X52" s="26">
        <v>171610</v>
      </c>
      <c r="Y52" s="27">
        <v>48</v>
      </c>
      <c r="Z52" s="18">
        <v>474015</v>
      </c>
      <c r="AA52" s="27"/>
      <c r="AB52" s="26"/>
      <c r="AC52" s="27">
        <v>3</v>
      </c>
      <c r="AD52" s="26">
        <v>9260</v>
      </c>
      <c r="AE52" s="27">
        <v>33</v>
      </c>
      <c r="AF52" s="26">
        <v>187794</v>
      </c>
      <c r="AG52" s="27">
        <v>44</v>
      </c>
      <c r="AH52" s="26">
        <v>860823</v>
      </c>
      <c r="AI52" s="27">
        <v>39</v>
      </c>
      <c r="AJ52" s="26">
        <v>583945</v>
      </c>
      <c r="AK52" s="27">
        <v>11</v>
      </c>
      <c r="AL52" s="26">
        <v>54187</v>
      </c>
      <c r="AM52" s="27">
        <v>7</v>
      </c>
      <c r="AN52" s="26">
        <v>31335</v>
      </c>
      <c r="AO52" s="27">
        <v>13</v>
      </c>
      <c r="AP52" s="26">
        <v>262533</v>
      </c>
      <c r="AQ52" s="27">
        <v>21</v>
      </c>
      <c r="AR52" s="26">
        <v>117399</v>
      </c>
      <c r="AS52" s="27">
        <v>29</v>
      </c>
      <c r="AT52" s="26">
        <v>70917</v>
      </c>
      <c r="AU52" s="27"/>
      <c r="AV52" s="26"/>
      <c r="AW52" s="27">
        <v>7</v>
      </c>
      <c r="AX52" s="26">
        <v>7955</v>
      </c>
      <c r="AY52" s="27">
        <v>1</v>
      </c>
      <c r="AZ52" s="26">
        <v>5688</v>
      </c>
      <c r="BA52" s="27">
        <v>27</v>
      </c>
      <c r="BB52" s="26">
        <v>299949</v>
      </c>
      <c r="BC52" s="27"/>
      <c r="BD52" s="26"/>
      <c r="BE52" s="27">
        <v>35</v>
      </c>
      <c r="BF52" s="26">
        <v>217472</v>
      </c>
      <c r="BG52" s="27"/>
      <c r="BH52" s="26"/>
      <c r="BI52" s="27"/>
      <c r="BJ52" s="26"/>
      <c r="BK52" s="27"/>
      <c r="BL52" s="26"/>
      <c r="BM52" s="27">
        <v>5</v>
      </c>
      <c r="BN52" s="26">
        <v>58901</v>
      </c>
      <c r="BO52" s="27">
        <v>22</v>
      </c>
      <c r="BP52" s="26">
        <v>37103</v>
      </c>
      <c r="BQ52" s="27">
        <v>595</v>
      </c>
      <c r="BR52" s="26">
        <v>4884255</v>
      </c>
    </row>
    <row r="53" spans="1:70" s="29" customFormat="1" ht="14.1" customHeight="1" x14ac:dyDescent="0.15">
      <c r="A53" s="31" t="s">
        <v>506</v>
      </c>
      <c r="B53" s="30" t="s">
        <v>506</v>
      </c>
      <c r="C53" s="225" t="s">
        <v>568</v>
      </c>
      <c r="D53" s="224"/>
      <c r="E53" s="223" t="s">
        <v>562</v>
      </c>
      <c r="F53" s="224"/>
      <c r="G53" s="223" t="s">
        <v>561</v>
      </c>
      <c r="H53" s="224"/>
      <c r="I53" s="223" t="s">
        <v>560</v>
      </c>
      <c r="J53" s="224"/>
      <c r="K53" s="223" t="s">
        <v>559</v>
      </c>
      <c r="L53" s="224"/>
      <c r="M53" s="223" t="s">
        <v>558</v>
      </c>
      <c r="N53" s="224"/>
      <c r="O53" s="223" t="s">
        <v>557</v>
      </c>
      <c r="P53" s="224"/>
      <c r="Q53" s="226"/>
      <c r="R53" s="227"/>
      <c r="S53" s="223" t="s">
        <v>556</v>
      </c>
      <c r="T53" s="224"/>
      <c r="U53" s="223" t="s">
        <v>555</v>
      </c>
      <c r="V53" s="224"/>
      <c r="W53" s="223" t="s">
        <v>554</v>
      </c>
      <c r="X53" s="224"/>
      <c r="Y53" s="223" t="s">
        <v>553</v>
      </c>
      <c r="Z53" s="224"/>
      <c r="AA53" s="223" t="s">
        <v>552</v>
      </c>
      <c r="AB53" s="224"/>
      <c r="AC53" s="223" t="s">
        <v>551</v>
      </c>
      <c r="AD53" s="224"/>
      <c r="AE53" s="223" t="s">
        <v>550</v>
      </c>
      <c r="AF53" s="224"/>
      <c r="AG53" s="223" t="s">
        <v>549</v>
      </c>
      <c r="AH53" s="224"/>
      <c r="AI53" s="223" t="s">
        <v>548</v>
      </c>
      <c r="AJ53" s="224"/>
      <c r="AK53" s="223" t="s">
        <v>547</v>
      </c>
      <c r="AL53" s="224"/>
      <c r="AM53" s="223" t="s">
        <v>546</v>
      </c>
      <c r="AN53" s="224"/>
      <c r="AO53" s="223" t="s">
        <v>545</v>
      </c>
      <c r="AP53" s="224"/>
      <c r="AQ53" s="223" t="s">
        <v>544</v>
      </c>
      <c r="AR53" s="224"/>
      <c r="AS53" s="223" t="s">
        <v>543</v>
      </c>
      <c r="AT53" s="224"/>
      <c r="AU53" s="27"/>
      <c r="AV53" s="26"/>
      <c r="AW53" s="223" t="s">
        <v>576</v>
      </c>
      <c r="AX53" s="224"/>
      <c r="AY53" s="223" t="s">
        <v>481</v>
      </c>
      <c r="AZ53" s="224"/>
      <c r="BA53" s="223" t="s">
        <v>540</v>
      </c>
      <c r="BB53" s="224"/>
      <c r="BC53" s="27"/>
      <c r="BD53" s="26"/>
      <c r="BE53" s="223" t="s">
        <v>539</v>
      </c>
      <c r="BF53" s="224"/>
      <c r="BG53" s="27"/>
      <c r="BH53" s="26"/>
      <c r="BI53" s="27"/>
      <c r="BJ53" s="26"/>
      <c r="BK53" s="27"/>
      <c r="BL53" s="26"/>
      <c r="BM53" s="223" t="s">
        <v>567</v>
      </c>
      <c r="BN53" s="224"/>
      <c r="BO53" s="223" t="s">
        <v>538</v>
      </c>
      <c r="BP53" s="224"/>
      <c r="BQ53" s="223" t="s">
        <v>472</v>
      </c>
      <c r="BR53" s="224"/>
    </row>
    <row r="54" spans="1:70" ht="14.1" customHeight="1" x14ac:dyDescent="0.15">
      <c r="A54" s="20" t="s">
        <v>575</v>
      </c>
      <c r="B54" s="28">
        <v>22220</v>
      </c>
      <c r="C54" s="18">
        <v>6</v>
      </c>
      <c r="D54" s="26">
        <v>61096</v>
      </c>
      <c r="E54" s="27">
        <v>21</v>
      </c>
      <c r="F54" s="26">
        <v>50957</v>
      </c>
      <c r="G54" s="27">
        <v>3</v>
      </c>
      <c r="H54" s="26">
        <v>48600</v>
      </c>
      <c r="I54" s="27">
        <v>39</v>
      </c>
      <c r="J54" s="26">
        <v>297433</v>
      </c>
      <c r="K54" s="27">
        <v>44</v>
      </c>
      <c r="L54" s="26">
        <v>262053</v>
      </c>
      <c r="M54" s="27">
        <v>19</v>
      </c>
      <c r="N54" s="26">
        <v>78537</v>
      </c>
      <c r="O54" s="27">
        <v>77</v>
      </c>
      <c r="P54" s="26">
        <v>503335</v>
      </c>
      <c r="Q54" s="27"/>
      <c r="R54" s="26"/>
      <c r="S54" s="27">
        <v>9</v>
      </c>
      <c r="T54" s="26">
        <v>130102</v>
      </c>
      <c r="U54" s="27">
        <v>6</v>
      </c>
      <c r="V54" s="26">
        <v>13265</v>
      </c>
      <c r="W54" s="27">
        <v>22</v>
      </c>
      <c r="X54" s="26">
        <v>184198</v>
      </c>
      <c r="Y54" s="27">
        <v>39</v>
      </c>
      <c r="Z54" s="18">
        <v>446016</v>
      </c>
      <c r="AA54" s="27">
        <v>21</v>
      </c>
      <c r="AB54" s="26">
        <v>153898</v>
      </c>
      <c r="AC54" s="27">
        <v>4</v>
      </c>
      <c r="AD54" s="26">
        <v>13498</v>
      </c>
      <c r="AE54" s="27">
        <v>34</v>
      </c>
      <c r="AF54" s="26">
        <v>212567</v>
      </c>
      <c r="AG54" s="27">
        <v>33</v>
      </c>
      <c r="AH54" s="26">
        <v>834780</v>
      </c>
      <c r="AI54" s="27">
        <v>39</v>
      </c>
      <c r="AJ54" s="26">
        <v>678472</v>
      </c>
      <c r="AK54" s="27">
        <v>11</v>
      </c>
      <c r="AL54" s="26">
        <v>53319</v>
      </c>
      <c r="AM54" s="27">
        <v>8</v>
      </c>
      <c r="AN54" s="26">
        <v>35477</v>
      </c>
      <c r="AO54" s="27">
        <v>13</v>
      </c>
      <c r="AP54" s="26">
        <v>264473</v>
      </c>
      <c r="AQ54" s="27">
        <v>21</v>
      </c>
      <c r="AR54" s="26">
        <v>124490</v>
      </c>
      <c r="AS54" s="27">
        <v>29</v>
      </c>
      <c r="AT54" s="26">
        <v>78923</v>
      </c>
      <c r="AU54" s="27"/>
      <c r="AV54" s="26"/>
      <c r="AW54" s="27">
        <v>7</v>
      </c>
      <c r="AX54" s="26">
        <v>8515</v>
      </c>
      <c r="AY54" s="27">
        <v>1</v>
      </c>
      <c r="AZ54" s="26">
        <v>5760</v>
      </c>
      <c r="BA54" s="27">
        <v>27</v>
      </c>
      <c r="BB54" s="26">
        <v>300848</v>
      </c>
      <c r="BC54" s="27"/>
      <c r="BD54" s="26"/>
      <c r="BE54" s="27">
        <v>35</v>
      </c>
      <c r="BF54" s="26">
        <v>219413</v>
      </c>
      <c r="BG54" s="27"/>
      <c r="BH54" s="26"/>
      <c r="BI54" s="27"/>
      <c r="BJ54" s="26"/>
      <c r="BK54" s="27"/>
      <c r="BL54" s="26"/>
      <c r="BM54" s="27">
        <v>5</v>
      </c>
      <c r="BN54" s="26">
        <v>58750</v>
      </c>
      <c r="BO54" s="27">
        <v>22</v>
      </c>
      <c r="BP54" s="26">
        <v>39610</v>
      </c>
      <c r="BQ54" s="27">
        <v>595</v>
      </c>
      <c r="BR54" s="26">
        <v>5158396</v>
      </c>
    </row>
    <row r="55" spans="1:70" ht="14.1" customHeight="1" x14ac:dyDescent="0.15">
      <c r="A55" s="20" t="s">
        <v>575</v>
      </c>
      <c r="B55" s="28">
        <v>22250</v>
      </c>
      <c r="C55" s="18">
        <v>6</v>
      </c>
      <c r="D55" s="26">
        <v>60367</v>
      </c>
      <c r="E55" s="27">
        <v>21</v>
      </c>
      <c r="F55" s="26">
        <v>50577</v>
      </c>
      <c r="G55" s="27">
        <v>4</v>
      </c>
      <c r="H55" s="26">
        <v>84628</v>
      </c>
      <c r="I55" s="27">
        <v>39</v>
      </c>
      <c r="J55" s="26">
        <v>311361</v>
      </c>
      <c r="K55" s="27">
        <v>43</v>
      </c>
      <c r="L55" s="26">
        <v>258679</v>
      </c>
      <c r="M55" s="27">
        <v>19</v>
      </c>
      <c r="N55" s="26">
        <v>83450</v>
      </c>
      <c r="O55" s="27">
        <v>77</v>
      </c>
      <c r="P55" s="26">
        <v>515832</v>
      </c>
      <c r="Q55" s="27"/>
      <c r="R55" s="26"/>
      <c r="S55" s="27">
        <v>9</v>
      </c>
      <c r="T55" s="26">
        <v>134552</v>
      </c>
      <c r="U55" s="27">
        <v>6</v>
      </c>
      <c r="V55" s="26">
        <v>13471</v>
      </c>
      <c r="W55" s="27">
        <v>22</v>
      </c>
      <c r="X55" s="26">
        <v>195262</v>
      </c>
      <c r="Y55" s="27">
        <v>39</v>
      </c>
      <c r="Z55" s="18">
        <v>458458</v>
      </c>
      <c r="AA55" s="27">
        <v>21</v>
      </c>
      <c r="AB55" s="26">
        <v>154014</v>
      </c>
      <c r="AC55" s="27">
        <v>4</v>
      </c>
      <c r="AD55" s="26">
        <v>17460</v>
      </c>
      <c r="AE55" s="27">
        <v>34</v>
      </c>
      <c r="AF55" s="26">
        <v>238790</v>
      </c>
      <c r="AG55" s="27">
        <v>33</v>
      </c>
      <c r="AH55" s="26">
        <v>838604</v>
      </c>
      <c r="AI55" s="27">
        <v>39</v>
      </c>
      <c r="AJ55" s="26">
        <v>651533</v>
      </c>
      <c r="AK55" s="27">
        <v>11</v>
      </c>
      <c r="AL55" s="26">
        <v>56959</v>
      </c>
      <c r="AM55" s="27">
        <v>9</v>
      </c>
      <c r="AN55" s="26">
        <v>40215</v>
      </c>
      <c r="AO55" s="27">
        <v>13</v>
      </c>
      <c r="AP55" s="26">
        <v>264652</v>
      </c>
      <c r="AQ55" s="27">
        <v>21</v>
      </c>
      <c r="AR55" s="26">
        <v>123488</v>
      </c>
      <c r="AS55" s="27">
        <v>29</v>
      </c>
      <c r="AT55" s="26">
        <v>79256</v>
      </c>
      <c r="AU55" s="27"/>
      <c r="AV55" s="26"/>
      <c r="AW55" s="27">
        <v>7</v>
      </c>
      <c r="AX55" s="26">
        <v>8929</v>
      </c>
      <c r="AY55" s="27">
        <v>2</v>
      </c>
      <c r="AZ55" s="26">
        <v>8730</v>
      </c>
      <c r="BA55" s="27">
        <v>27</v>
      </c>
      <c r="BB55" s="26">
        <v>313109</v>
      </c>
      <c r="BC55" s="27"/>
      <c r="BD55" s="26"/>
      <c r="BE55" s="27">
        <v>35</v>
      </c>
      <c r="BF55" s="26">
        <v>223947</v>
      </c>
      <c r="BG55" s="27"/>
      <c r="BH55" s="26"/>
      <c r="BI55" s="27"/>
      <c r="BJ55" s="26"/>
      <c r="BK55" s="27"/>
      <c r="BL55" s="26"/>
      <c r="BM55" s="27">
        <v>5</v>
      </c>
      <c r="BN55" s="26">
        <v>65081</v>
      </c>
      <c r="BO55" s="27">
        <v>22</v>
      </c>
      <c r="BP55" s="26">
        <v>43587</v>
      </c>
      <c r="BQ55" s="27">
        <v>597</v>
      </c>
      <c r="BR55" s="26">
        <v>5295004</v>
      </c>
    </row>
    <row r="56" spans="1:70" ht="14.1" customHeight="1" x14ac:dyDescent="0.15">
      <c r="A56" s="20" t="s">
        <v>575</v>
      </c>
      <c r="B56" s="28">
        <v>22278</v>
      </c>
      <c r="C56" s="18">
        <v>6</v>
      </c>
      <c r="D56" s="26">
        <v>73320</v>
      </c>
      <c r="E56" s="27">
        <v>21</v>
      </c>
      <c r="F56" s="26">
        <v>55199</v>
      </c>
      <c r="G56" s="27">
        <v>4</v>
      </c>
      <c r="H56" s="26">
        <v>86952</v>
      </c>
      <c r="I56" s="27">
        <v>39</v>
      </c>
      <c r="J56" s="26">
        <v>333588</v>
      </c>
      <c r="K56" s="27">
        <v>43</v>
      </c>
      <c r="L56" s="26">
        <v>273007</v>
      </c>
      <c r="M56" s="27">
        <v>19</v>
      </c>
      <c r="N56" s="26">
        <v>95760</v>
      </c>
      <c r="O56" s="27">
        <v>78</v>
      </c>
      <c r="P56" s="26">
        <v>531337</v>
      </c>
      <c r="Q56" s="27"/>
      <c r="R56" s="26"/>
      <c r="S56" s="27">
        <v>9</v>
      </c>
      <c r="T56" s="26">
        <v>130937</v>
      </c>
      <c r="U56" s="27">
        <v>6</v>
      </c>
      <c r="V56" s="26">
        <v>16331</v>
      </c>
      <c r="W56" s="27">
        <v>22</v>
      </c>
      <c r="X56" s="26">
        <v>196945</v>
      </c>
      <c r="Y56" s="27">
        <v>39</v>
      </c>
      <c r="Z56" s="26">
        <v>461887</v>
      </c>
      <c r="AA56" s="27">
        <v>21</v>
      </c>
      <c r="AB56" s="26">
        <v>162339</v>
      </c>
      <c r="AC56" s="27">
        <v>4</v>
      </c>
      <c r="AD56" s="26">
        <v>16796</v>
      </c>
      <c r="AE56" s="27">
        <v>34</v>
      </c>
      <c r="AF56" s="26">
        <v>227394</v>
      </c>
      <c r="AG56" s="27">
        <v>34</v>
      </c>
      <c r="AH56" s="26">
        <v>858226</v>
      </c>
      <c r="AI56" s="27">
        <v>38</v>
      </c>
      <c r="AJ56" s="26">
        <v>616287</v>
      </c>
      <c r="AK56" s="27">
        <v>11</v>
      </c>
      <c r="AL56" s="26">
        <v>57275</v>
      </c>
      <c r="AM56" s="27">
        <v>9</v>
      </c>
      <c r="AN56" s="26">
        <v>42424</v>
      </c>
      <c r="AO56" s="27">
        <v>13</v>
      </c>
      <c r="AP56" s="26">
        <v>265359</v>
      </c>
      <c r="AQ56" s="27">
        <v>21</v>
      </c>
      <c r="AR56" s="26">
        <v>140514</v>
      </c>
      <c r="AS56" s="27">
        <v>29</v>
      </c>
      <c r="AT56" s="26">
        <v>72624</v>
      </c>
      <c r="AU56" s="27"/>
      <c r="AV56" s="26"/>
      <c r="AW56" s="27">
        <v>7</v>
      </c>
      <c r="AX56" s="26">
        <v>9925</v>
      </c>
      <c r="AY56" s="27">
        <v>2</v>
      </c>
      <c r="AZ56" s="26">
        <v>8640</v>
      </c>
      <c r="BA56" s="27">
        <v>27</v>
      </c>
      <c r="BB56" s="26">
        <v>320923</v>
      </c>
      <c r="BC56" s="27"/>
      <c r="BD56" s="26"/>
      <c r="BE56" s="27">
        <v>35</v>
      </c>
      <c r="BF56" s="26">
        <v>229673</v>
      </c>
      <c r="BG56" s="27"/>
      <c r="BH56" s="26"/>
      <c r="BI56" s="27"/>
      <c r="BJ56" s="26"/>
      <c r="BK56" s="27"/>
      <c r="BL56" s="26"/>
      <c r="BM56" s="27">
        <v>5</v>
      </c>
      <c r="BN56" s="26">
        <v>73723</v>
      </c>
      <c r="BO56" s="27">
        <v>22</v>
      </c>
      <c r="BP56" s="26">
        <v>53963</v>
      </c>
      <c r="BQ56" s="27">
        <v>598</v>
      </c>
      <c r="BR56" s="26">
        <v>5411360</v>
      </c>
    </row>
    <row r="57" spans="1:70" ht="14.1" customHeight="1" x14ac:dyDescent="0.15">
      <c r="A57" s="20" t="s">
        <v>574</v>
      </c>
      <c r="B57" s="28">
        <v>22312</v>
      </c>
      <c r="C57" s="18">
        <v>6</v>
      </c>
      <c r="D57" s="26">
        <v>65591</v>
      </c>
      <c r="E57" s="27">
        <v>21</v>
      </c>
      <c r="F57" s="26">
        <v>57999</v>
      </c>
      <c r="G57" s="27">
        <v>4</v>
      </c>
      <c r="H57" s="26">
        <v>90330</v>
      </c>
      <c r="I57" s="27">
        <v>39</v>
      </c>
      <c r="J57" s="26">
        <v>370983</v>
      </c>
      <c r="K57" s="27">
        <v>43</v>
      </c>
      <c r="L57" s="26">
        <v>285655</v>
      </c>
      <c r="M57" s="27">
        <v>19</v>
      </c>
      <c r="N57" s="26">
        <v>95555</v>
      </c>
      <c r="O57" s="27">
        <v>78</v>
      </c>
      <c r="P57" s="26">
        <v>553436</v>
      </c>
      <c r="Q57" s="27"/>
      <c r="R57" s="26"/>
      <c r="S57" s="27">
        <v>9</v>
      </c>
      <c r="T57" s="26">
        <v>133172</v>
      </c>
      <c r="U57" s="27">
        <v>6</v>
      </c>
      <c r="V57" s="26">
        <v>16213</v>
      </c>
      <c r="W57" s="27">
        <v>22</v>
      </c>
      <c r="X57" s="26">
        <v>205151</v>
      </c>
      <c r="Y57" s="27">
        <v>39</v>
      </c>
      <c r="Z57" s="26">
        <v>452639</v>
      </c>
      <c r="AA57" s="27">
        <v>21</v>
      </c>
      <c r="AB57" s="26">
        <v>161806</v>
      </c>
      <c r="AC57" s="27">
        <v>4</v>
      </c>
      <c r="AD57" s="26">
        <v>18628</v>
      </c>
      <c r="AE57" s="27">
        <v>34</v>
      </c>
      <c r="AF57" s="26">
        <v>230216</v>
      </c>
      <c r="AG57" s="27">
        <v>34</v>
      </c>
      <c r="AH57" s="26">
        <v>856411</v>
      </c>
      <c r="AI57" s="27">
        <v>38</v>
      </c>
      <c r="AJ57" s="26">
        <v>610215</v>
      </c>
      <c r="AK57" s="27">
        <v>11</v>
      </c>
      <c r="AL57" s="26">
        <v>66609</v>
      </c>
      <c r="AM57" s="27">
        <v>9</v>
      </c>
      <c r="AN57" s="26">
        <v>46636</v>
      </c>
      <c r="AO57" s="27">
        <v>13</v>
      </c>
      <c r="AP57" s="26">
        <v>296298</v>
      </c>
      <c r="AQ57" s="27">
        <v>21</v>
      </c>
      <c r="AR57" s="26">
        <v>171997</v>
      </c>
      <c r="AS57" s="27">
        <v>30</v>
      </c>
      <c r="AT57" s="26">
        <v>79743</v>
      </c>
      <c r="AU57" s="27"/>
      <c r="AV57" s="26"/>
      <c r="AW57" s="27">
        <v>7</v>
      </c>
      <c r="AX57" s="26">
        <v>10416</v>
      </c>
      <c r="AY57" s="27">
        <v>2</v>
      </c>
      <c r="AZ57" s="26">
        <v>9114</v>
      </c>
      <c r="BA57" s="27">
        <v>27</v>
      </c>
      <c r="BB57" s="26">
        <v>332404</v>
      </c>
      <c r="BC57" s="27"/>
      <c r="BD57" s="26"/>
      <c r="BE57" s="27">
        <v>35</v>
      </c>
      <c r="BF57" s="26">
        <v>235840</v>
      </c>
      <c r="BG57" s="27"/>
      <c r="BH57" s="26"/>
      <c r="BI57" s="27"/>
      <c r="BJ57" s="26"/>
      <c r="BK57" s="27"/>
      <c r="BL57" s="26"/>
      <c r="BM57" s="27">
        <v>5</v>
      </c>
      <c r="BN57" s="26">
        <v>83242</v>
      </c>
      <c r="BO57" s="27">
        <v>22</v>
      </c>
      <c r="BP57" s="26">
        <v>56627</v>
      </c>
      <c r="BQ57" s="27">
        <v>599</v>
      </c>
      <c r="BR57" s="26">
        <v>5592938</v>
      </c>
    </row>
    <row r="58" spans="1:70" ht="14.1" customHeight="1" x14ac:dyDescent="0.15">
      <c r="A58" s="20" t="s">
        <v>574</v>
      </c>
      <c r="B58" s="28">
        <v>22340</v>
      </c>
      <c r="C58" s="18">
        <v>6</v>
      </c>
      <c r="D58" s="26">
        <v>84692</v>
      </c>
      <c r="E58" s="27">
        <v>21</v>
      </c>
      <c r="F58" s="26">
        <v>71413</v>
      </c>
      <c r="G58" s="27">
        <v>4</v>
      </c>
      <c r="H58" s="26">
        <v>113660</v>
      </c>
      <c r="I58" s="27">
        <v>39</v>
      </c>
      <c r="J58" s="26">
        <v>399647</v>
      </c>
      <c r="K58" s="27">
        <v>43</v>
      </c>
      <c r="L58" s="26">
        <v>321701</v>
      </c>
      <c r="M58" s="27">
        <v>19</v>
      </c>
      <c r="N58" s="26">
        <v>104065</v>
      </c>
      <c r="O58" s="27">
        <v>78</v>
      </c>
      <c r="P58" s="26">
        <v>597734</v>
      </c>
      <c r="Q58" s="27"/>
      <c r="R58" s="26"/>
      <c r="S58" s="27">
        <v>9</v>
      </c>
      <c r="T58" s="26">
        <v>132426</v>
      </c>
      <c r="U58" s="27">
        <v>6</v>
      </c>
      <c r="V58" s="26">
        <v>20652</v>
      </c>
      <c r="W58" s="27">
        <v>22</v>
      </c>
      <c r="X58" s="26">
        <v>219429</v>
      </c>
      <c r="Y58" s="27">
        <v>39</v>
      </c>
      <c r="Z58" s="26">
        <v>534254</v>
      </c>
      <c r="AA58" s="27">
        <v>21</v>
      </c>
      <c r="AB58" s="26">
        <v>174395</v>
      </c>
      <c r="AC58" s="27">
        <v>4</v>
      </c>
      <c r="AD58" s="26">
        <v>20056</v>
      </c>
      <c r="AE58" s="27">
        <v>34</v>
      </c>
      <c r="AF58" s="26">
        <v>256953</v>
      </c>
      <c r="AG58" s="27">
        <v>34</v>
      </c>
      <c r="AH58" s="26">
        <v>895666</v>
      </c>
      <c r="AI58" s="27">
        <v>38</v>
      </c>
      <c r="AJ58" s="26">
        <v>587113</v>
      </c>
      <c r="AK58" s="27">
        <v>11</v>
      </c>
      <c r="AL58" s="26">
        <v>76175</v>
      </c>
      <c r="AM58" s="27">
        <v>9</v>
      </c>
      <c r="AN58" s="26">
        <v>55298</v>
      </c>
      <c r="AO58" s="27">
        <v>13</v>
      </c>
      <c r="AP58" s="26">
        <v>298747</v>
      </c>
      <c r="AQ58" s="27">
        <v>21</v>
      </c>
      <c r="AR58" s="26">
        <v>189693</v>
      </c>
      <c r="AS58" s="27">
        <v>30</v>
      </c>
      <c r="AT58" s="26">
        <v>83427</v>
      </c>
      <c r="AU58" s="27"/>
      <c r="AV58" s="26"/>
      <c r="AW58" s="27">
        <v>7</v>
      </c>
      <c r="AX58" s="26">
        <v>11497</v>
      </c>
      <c r="AY58" s="27">
        <v>2</v>
      </c>
      <c r="AZ58" s="26">
        <v>8829</v>
      </c>
      <c r="BA58" s="27">
        <v>27</v>
      </c>
      <c r="BB58" s="26">
        <v>335520</v>
      </c>
      <c r="BC58" s="27"/>
      <c r="BD58" s="26"/>
      <c r="BE58" s="27">
        <v>35</v>
      </c>
      <c r="BF58" s="26">
        <v>236738</v>
      </c>
      <c r="BG58" s="27"/>
      <c r="BH58" s="26"/>
      <c r="BI58" s="27"/>
      <c r="BJ58" s="26"/>
      <c r="BK58" s="27"/>
      <c r="BL58" s="26"/>
      <c r="BM58" s="27">
        <v>5</v>
      </c>
      <c r="BN58" s="26">
        <v>90949</v>
      </c>
      <c r="BO58" s="27">
        <v>22</v>
      </c>
      <c r="BP58" s="26">
        <v>63025</v>
      </c>
      <c r="BQ58" s="27">
        <v>599</v>
      </c>
      <c r="BR58" s="26">
        <v>5983763</v>
      </c>
    </row>
    <row r="59" spans="1:70" ht="14.1" customHeight="1" x14ac:dyDescent="0.15">
      <c r="A59" s="20" t="s">
        <v>574</v>
      </c>
      <c r="B59" s="28">
        <v>22371</v>
      </c>
      <c r="C59" s="18">
        <v>6</v>
      </c>
      <c r="D59" s="26">
        <v>88604</v>
      </c>
      <c r="E59" s="27">
        <v>21</v>
      </c>
      <c r="F59" s="26">
        <v>74004</v>
      </c>
      <c r="G59" s="27">
        <v>4</v>
      </c>
      <c r="H59" s="26">
        <v>109908</v>
      </c>
      <c r="I59" s="27">
        <v>39</v>
      </c>
      <c r="J59" s="26">
        <v>409153</v>
      </c>
      <c r="K59" s="27">
        <v>43</v>
      </c>
      <c r="L59" s="26">
        <v>324808</v>
      </c>
      <c r="M59" s="27">
        <v>19</v>
      </c>
      <c r="N59" s="26">
        <v>107861</v>
      </c>
      <c r="O59" s="27">
        <v>78</v>
      </c>
      <c r="P59" s="26">
        <v>587981</v>
      </c>
      <c r="Q59" s="27"/>
      <c r="R59" s="26"/>
      <c r="S59" s="27">
        <v>9</v>
      </c>
      <c r="T59" s="26">
        <v>129856</v>
      </c>
      <c r="U59" s="27">
        <v>6</v>
      </c>
      <c r="V59" s="26">
        <v>19858</v>
      </c>
      <c r="W59" s="27">
        <v>22</v>
      </c>
      <c r="X59" s="26">
        <v>219325</v>
      </c>
      <c r="Y59" s="27">
        <v>39</v>
      </c>
      <c r="Z59" s="26">
        <v>527502</v>
      </c>
      <c r="AA59" s="27">
        <v>21</v>
      </c>
      <c r="AB59" s="26">
        <v>175745</v>
      </c>
      <c r="AC59" s="27">
        <v>4</v>
      </c>
      <c r="AD59" s="26">
        <v>22460</v>
      </c>
      <c r="AE59" s="27">
        <v>34</v>
      </c>
      <c r="AF59" s="26">
        <v>268651</v>
      </c>
      <c r="AG59" s="27">
        <v>34</v>
      </c>
      <c r="AH59" s="26">
        <v>870347</v>
      </c>
      <c r="AI59" s="27">
        <v>38</v>
      </c>
      <c r="AJ59" s="26">
        <v>618014</v>
      </c>
      <c r="AK59" s="27">
        <v>11</v>
      </c>
      <c r="AL59" s="26">
        <v>78595</v>
      </c>
      <c r="AM59" s="27">
        <v>9</v>
      </c>
      <c r="AN59" s="26">
        <v>59433</v>
      </c>
      <c r="AO59" s="27">
        <v>13</v>
      </c>
      <c r="AP59" s="26">
        <v>295127</v>
      </c>
      <c r="AQ59" s="27">
        <v>21</v>
      </c>
      <c r="AR59" s="26">
        <v>208379</v>
      </c>
      <c r="AS59" s="27">
        <v>30</v>
      </c>
      <c r="AT59" s="26">
        <v>85362</v>
      </c>
      <c r="AU59" s="27"/>
      <c r="AV59" s="26"/>
      <c r="AW59" s="27">
        <v>7</v>
      </c>
      <c r="AX59" s="26">
        <v>13146</v>
      </c>
      <c r="AY59" s="27">
        <v>2</v>
      </c>
      <c r="AZ59" s="26">
        <v>8700</v>
      </c>
      <c r="BA59" s="27">
        <v>27</v>
      </c>
      <c r="BB59" s="26">
        <v>341885</v>
      </c>
      <c r="BC59" s="27"/>
      <c r="BD59" s="26"/>
      <c r="BE59" s="27">
        <v>35</v>
      </c>
      <c r="BF59" s="26">
        <v>239002</v>
      </c>
      <c r="BG59" s="27"/>
      <c r="BH59" s="26"/>
      <c r="BI59" s="27"/>
      <c r="BJ59" s="26"/>
      <c r="BK59" s="27"/>
      <c r="BL59" s="26"/>
      <c r="BM59" s="27">
        <v>5</v>
      </c>
      <c r="BN59" s="26">
        <v>90088</v>
      </c>
      <c r="BO59" s="27">
        <v>22</v>
      </c>
      <c r="BP59" s="26">
        <v>67310</v>
      </c>
      <c r="BQ59" s="27">
        <v>599</v>
      </c>
      <c r="BR59" s="26">
        <v>6041119</v>
      </c>
    </row>
    <row r="60" spans="1:70" ht="14.1" customHeight="1" x14ac:dyDescent="0.15">
      <c r="A60" s="20" t="s">
        <v>574</v>
      </c>
      <c r="B60" s="28">
        <v>22399</v>
      </c>
      <c r="C60" s="18">
        <v>6</v>
      </c>
      <c r="D60" s="26">
        <v>93407</v>
      </c>
      <c r="E60" s="27">
        <v>21</v>
      </c>
      <c r="F60" s="26">
        <v>79428</v>
      </c>
      <c r="G60" s="27">
        <v>4</v>
      </c>
      <c r="H60" s="26">
        <v>106060</v>
      </c>
      <c r="I60" s="27">
        <v>39</v>
      </c>
      <c r="J60" s="26">
        <v>417452</v>
      </c>
      <c r="K60" s="27">
        <v>43</v>
      </c>
      <c r="L60" s="26">
        <v>326290</v>
      </c>
      <c r="M60" s="27">
        <v>19</v>
      </c>
      <c r="N60" s="26">
        <v>106382</v>
      </c>
      <c r="O60" s="27">
        <v>78</v>
      </c>
      <c r="P60" s="26">
        <v>611012</v>
      </c>
      <c r="Q60" s="27"/>
      <c r="R60" s="26"/>
      <c r="S60" s="27">
        <v>9</v>
      </c>
      <c r="T60" s="26">
        <v>127076</v>
      </c>
      <c r="U60" s="27">
        <v>6</v>
      </c>
      <c r="V60" s="26">
        <v>25630</v>
      </c>
      <c r="W60" s="27">
        <v>22</v>
      </c>
      <c r="X60" s="26">
        <v>218775</v>
      </c>
      <c r="Y60" s="27">
        <v>39</v>
      </c>
      <c r="Z60" s="26">
        <v>515522</v>
      </c>
      <c r="AA60" s="27">
        <v>21</v>
      </c>
      <c r="AB60" s="26">
        <v>177138</v>
      </c>
      <c r="AC60" s="27">
        <v>4</v>
      </c>
      <c r="AD60" s="26">
        <v>18728</v>
      </c>
      <c r="AE60" s="27">
        <v>35</v>
      </c>
      <c r="AF60" s="26">
        <v>273925</v>
      </c>
      <c r="AG60" s="27">
        <v>34</v>
      </c>
      <c r="AH60" s="26">
        <v>892098</v>
      </c>
      <c r="AI60" s="27">
        <v>39</v>
      </c>
      <c r="AJ60" s="26">
        <v>622118</v>
      </c>
      <c r="AK60" s="27">
        <v>11</v>
      </c>
      <c r="AL60" s="26">
        <v>80978</v>
      </c>
      <c r="AM60" s="27">
        <v>9</v>
      </c>
      <c r="AN60" s="26">
        <v>63874</v>
      </c>
      <c r="AO60" s="27">
        <v>13</v>
      </c>
      <c r="AP60" s="26">
        <v>291690</v>
      </c>
      <c r="AQ60" s="27">
        <v>21</v>
      </c>
      <c r="AR60" s="26">
        <v>200991</v>
      </c>
      <c r="AS60" s="27">
        <v>30</v>
      </c>
      <c r="AT60" s="26">
        <v>83185</v>
      </c>
      <c r="AU60" s="27"/>
      <c r="AV60" s="26"/>
      <c r="AW60" s="27">
        <v>7</v>
      </c>
      <c r="AX60" s="26">
        <v>13124</v>
      </c>
      <c r="AY60" s="27">
        <v>2</v>
      </c>
      <c r="AZ60" s="26">
        <v>8706</v>
      </c>
      <c r="BA60" s="27">
        <v>27</v>
      </c>
      <c r="BB60" s="26">
        <v>318565</v>
      </c>
      <c r="BC60" s="27"/>
      <c r="BD60" s="26"/>
      <c r="BE60" s="27">
        <v>35</v>
      </c>
      <c r="BF60" s="26">
        <v>234323</v>
      </c>
      <c r="BG60" s="27"/>
      <c r="BH60" s="26"/>
      <c r="BI60" s="27"/>
      <c r="BJ60" s="26"/>
      <c r="BK60" s="27"/>
      <c r="BL60" s="26"/>
      <c r="BM60" s="27">
        <v>5</v>
      </c>
      <c r="BN60" s="26">
        <v>81385</v>
      </c>
      <c r="BO60" s="27">
        <v>22</v>
      </c>
      <c r="BP60" s="26">
        <v>67840</v>
      </c>
      <c r="BQ60" s="27">
        <v>601</v>
      </c>
      <c r="BR60" s="26">
        <v>6055715</v>
      </c>
    </row>
    <row r="61" spans="1:70" ht="14.1" customHeight="1" x14ac:dyDescent="0.15">
      <c r="A61" s="20" t="s">
        <v>574</v>
      </c>
      <c r="B61" s="28">
        <v>22432</v>
      </c>
      <c r="C61" s="18">
        <v>6</v>
      </c>
      <c r="D61" s="26">
        <v>101754</v>
      </c>
      <c r="E61" s="27">
        <v>21</v>
      </c>
      <c r="F61" s="26">
        <v>93027</v>
      </c>
      <c r="G61" s="27">
        <v>4</v>
      </c>
      <c r="H61" s="26">
        <v>103290</v>
      </c>
      <c r="I61" s="27">
        <v>39</v>
      </c>
      <c r="J61" s="26">
        <v>449656</v>
      </c>
      <c r="K61" s="27">
        <v>43</v>
      </c>
      <c r="L61" s="26">
        <v>353723</v>
      </c>
      <c r="M61" s="27">
        <v>19</v>
      </c>
      <c r="N61" s="26">
        <v>130901</v>
      </c>
      <c r="O61" s="27">
        <v>78</v>
      </c>
      <c r="P61" s="26">
        <v>654319</v>
      </c>
      <c r="Q61" s="27"/>
      <c r="R61" s="26"/>
      <c r="S61" s="27">
        <v>9</v>
      </c>
      <c r="T61" s="26">
        <v>123796</v>
      </c>
      <c r="U61" s="27">
        <v>6</v>
      </c>
      <c r="V61" s="26">
        <v>31180</v>
      </c>
      <c r="W61" s="27">
        <v>22</v>
      </c>
      <c r="X61" s="26">
        <v>220256</v>
      </c>
      <c r="Y61" s="27">
        <v>39</v>
      </c>
      <c r="Z61" s="26">
        <v>519468</v>
      </c>
      <c r="AA61" s="27">
        <v>21</v>
      </c>
      <c r="AB61" s="26">
        <v>186920</v>
      </c>
      <c r="AC61" s="27">
        <v>4</v>
      </c>
      <c r="AD61" s="26">
        <v>24032</v>
      </c>
      <c r="AE61" s="27">
        <v>35</v>
      </c>
      <c r="AF61" s="26">
        <v>304263</v>
      </c>
      <c r="AG61" s="27">
        <v>34</v>
      </c>
      <c r="AH61" s="26">
        <v>869604</v>
      </c>
      <c r="AI61" s="27">
        <v>39</v>
      </c>
      <c r="AJ61" s="26">
        <v>589089</v>
      </c>
      <c r="AK61" s="27">
        <v>11</v>
      </c>
      <c r="AL61" s="26">
        <v>84993</v>
      </c>
      <c r="AM61" s="27">
        <v>9</v>
      </c>
      <c r="AN61" s="26">
        <v>62254</v>
      </c>
      <c r="AO61" s="27">
        <v>13</v>
      </c>
      <c r="AP61" s="26">
        <v>297139</v>
      </c>
      <c r="AQ61" s="27">
        <v>21</v>
      </c>
      <c r="AR61" s="26">
        <v>225229</v>
      </c>
      <c r="AS61" s="27">
        <v>30</v>
      </c>
      <c r="AT61" s="26">
        <v>88079</v>
      </c>
      <c r="AU61" s="27"/>
      <c r="AV61" s="26"/>
      <c r="AW61" s="27">
        <v>7</v>
      </c>
      <c r="AX61" s="26">
        <v>16137</v>
      </c>
      <c r="AY61" s="27">
        <v>2</v>
      </c>
      <c r="AZ61" s="26">
        <v>9210</v>
      </c>
      <c r="BA61" s="27">
        <v>27</v>
      </c>
      <c r="BB61" s="26">
        <v>347926</v>
      </c>
      <c r="BC61" s="27"/>
      <c r="BD61" s="26"/>
      <c r="BE61" s="27">
        <v>35</v>
      </c>
      <c r="BF61" s="26">
        <v>231358</v>
      </c>
      <c r="BG61" s="27"/>
      <c r="BH61" s="26"/>
      <c r="BI61" s="27"/>
      <c r="BJ61" s="26"/>
      <c r="BK61" s="27"/>
      <c r="BL61" s="26"/>
      <c r="BM61" s="27">
        <v>5</v>
      </c>
      <c r="BN61" s="26">
        <v>89712</v>
      </c>
      <c r="BO61" s="27">
        <v>22</v>
      </c>
      <c r="BP61" s="26">
        <v>74348</v>
      </c>
      <c r="BQ61" s="27">
        <v>601</v>
      </c>
      <c r="BR61" s="26">
        <v>6281672</v>
      </c>
    </row>
    <row r="62" spans="1:70" ht="14.1" customHeight="1" x14ac:dyDescent="0.15">
      <c r="A62" s="20" t="s">
        <v>574</v>
      </c>
      <c r="B62" s="28">
        <v>22462</v>
      </c>
      <c r="C62" s="18">
        <v>6</v>
      </c>
      <c r="D62" s="26">
        <v>104864</v>
      </c>
      <c r="E62" s="27">
        <v>21</v>
      </c>
      <c r="F62" s="26">
        <v>82857</v>
      </c>
      <c r="G62" s="27">
        <v>4</v>
      </c>
      <c r="H62" s="26">
        <v>100420</v>
      </c>
      <c r="I62" s="27">
        <v>40</v>
      </c>
      <c r="J62" s="26">
        <v>464961</v>
      </c>
      <c r="K62" s="27">
        <v>43</v>
      </c>
      <c r="L62" s="26">
        <v>327523</v>
      </c>
      <c r="M62" s="27">
        <v>19</v>
      </c>
      <c r="N62" s="26">
        <v>118734</v>
      </c>
      <c r="O62" s="27">
        <v>78</v>
      </c>
      <c r="P62" s="26">
        <v>610658</v>
      </c>
      <c r="Q62" s="27"/>
      <c r="R62" s="26"/>
      <c r="S62" s="27">
        <v>9</v>
      </c>
      <c r="T62" s="26">
        <v>118358</v>
      </c>
      <c r="U62" s="27">
        <v>6</v>
      </c>
      <c r="V62" s="26">
        <v>26956</v>
      </c>
      <c r="W62" s="27">
        <v>22</v>
      </c>
      <c r="X62" s="26">
        <v>213679</v>
      </c>
      <c r="Y62" s="27">
        <v>40</v>
      </c>
      <c r="Z62" s="26">
        <v>510251</v>
      </c>
      <c r="AA62" s="27">
        <v>21</v>
      </c>
      <c r="AB62" s="26">
        <v>168880</v>
      </c>
      <c r="AC62" s="27">
        <v>4</v>
      </c>
      <c r="AD62" s="26">
        <v>32620</v>
      </c>
      <c r="AE62" s="27">
        <v>35</v>
      </c>
      <c r="AF62" s="26">
        <v>288418</v>
      </c>
      <c r="AG62" s="27">
        <v>34</v>
      </c>
      <c r="AH62" s="26">
        <v>866825</v>
      </c>
      <c r="AI62" s="27">
        <v>39</v>
      </c>
      <c r="AJ62" s="26">
        <v>543922</v>
      </c>
      <c r="AK62" s="27">
        <v>11</v>
      </c>
      <c r="AL62" s="26">
        <v>84105</v>
      </c>
      <c r="AM62" s="27">
        <v>9</v>
      </c>
      <c r="AN62" s="26">
        <v>66590</v>
      </c>
      <c r="AO62" s="27">
        <v>13</v>
      </c>
      <c r="AP62" s="26">
        <v>296394</v>
      </c>
      <c r="AQ62" s="27">
        <v>21</v>
      </c>
      <c r="AR62" s="26">
        <v>227804</v>
      </c>
      <c r="AS62" s="27">
        <v>30</v>
      </c>
      <c r="AT62" s="26">
        <v>91925</v>
      </c>
      <c r="AU62" s="27"/>
      <c r="AV62" s="26"/>
      <c r="AW62" s="27">
        <v>7</v>
      </c>
      <c r="AX62" s="26">
        <v>15919</v>
      </c>
      <c r="AY62" s="27">
        <v>2</v>
      </c>
      <c r="AZ62" s="26">
        <v>9282</v>
      </c>
      <c r="BA62" s="27">
        <v>27</v>
      </c>
      <c r="BB62" s="26">
        <v>343397</v>
      </c>
      <c r="BC62" s="27"/>
      <c r="BD62" s="26"/>
      <c r="BE62" s="27">
        <v>35</v>
      </c>
      <c r="BF62" s="26">
        <v>233384</v>
      </c>
      <c r="BG62" s="27"/>
      <c r="BH62" s="26"/>
      <c r="BI62" s="27"/>
      <c r="BJ62" s="26"/>
      <c r="BK62" s="27"/>
      <c r="BL62" s="26"/>
      <c r="BM62" s="27">
        <v>5</v>
      </c>
      <c r="BN62" s="26">
        <v>85694</v>
      </c>
      <c r="BO62" s="27">
        <v>22</v>
      </c>
      <c r="BP62" s="26">
        <v>74993</v>
      </c>
      <c r="BQ62" s="27">
        <v>603</v>
      </c>
      <c r="BR62" s="26">
        <v>6109424</v>
      </c>
    </row>
    <row r="63" spans="1:70" ht="14.1" customHeight="1" x14ac:dyDescent="0.15">
      <c r="A63" s="20" t="s">
        <v>574</v>
      </c>
      <c r="B63" s="28">
        <v>22493</v>
      </c>
      <c r="C63" s="18">
        <v>6</v>
      </c>
      <c r="D63" s="26">
        <v>108101</v>
      </c>
      <c r="E63" s="27">
        <v>21</v>
      </c>
      <c r="F63" s="26">
        <v>90956</v>
      </c>
      <c r="G63" s="27">
        <v>4</v>
      </c>
      <c r="H63" s="26">
        <v>110350</v>
      </c>
      <c r="I63" s="27">
        <v>40</v>
      </c>
      <c r="J63" s="26">
        <v>485448</v>
      </c>
      <c r="K63" s="27">
        <v>43</v>
      </c>
      <c r="L63" s="26">
        <v>359129</v>
      </c>
      <c r="M63" s="27">
        <v>20</v>
      </c>
      <c r="N63" s="26">
        <v>132332</v>
      </c>
      <c r="O63" s="27">
        <v>80</v>
      </c>
      <c r="P63" s="26">
        <v>643807</v>
      </c>
      <c r="Q63" s="27"/>
      <c r="R63" s="26"/>
      <c r="S63" s="27">
        <v>9</v>
      </c>
      <c r="T63" s="26">
        <v>119473</v>
      </c>
      <c r="U63" s="27">
        <v>6</v>
      </c>
      <c r="V63" s="26">
        <v>29085</v>
      </c>
      <c r="W63" s="27">
        <v>22</v>
      </c>
      <c r="X63" s="26">
        <v>227356</v>
      </c>
      <c r="Y63" s="27">
        <v>40</v>
      </c>
      <c r="Z63" s="26">
        <v>553969</v>
      </c>
      <c r="AA63" s="27">
        <v>21</v>
      </c>
      <c r="AB63" s="26">
        <v>179105</v>
      </c>
      <c r="AC63" s="27">
        <v>4</v>
      </c>
      <c r="AD63" s="26">
        <v>37812</v>
      </c>
      <c r="AE63" s="27">
        <v>37</v>
      </c>
      <c r="AF63" s="26">
        <v>340817</v>
      </c>
      <c r="AG63" s="27">
        <v>34</v>
      </c>
      <c r="AH63" s="26">
        <v>952132</v>
      </c>
      <c r="AI63" s="27">
        <v>39</v>
      </c>
      <c r="AJ63" s="26">
        <v>622776</v>
      </c>
      <c r="AK63" s="27">
        <v>11</v>
      </c>
      <c r="AL63" s="26">
        <v>95513</v>
      </c>
      <c r="AM63" s="27">
        <v>9</v>
      </c>
      <c r="AN63" s="26">
        <v>70028</v>
      </c>
      <c r="AO63" s="27">
        <v>13</v>
      </c>
      <c r="AP63" s="26">
        <v>300963</v>
      </c>
      <c r="AQ63" s="27">
        <v>21</v>
      </c>
      <c r="AR63" s="26">
        <v>224323</v>
      </c>
      <c r="AS63" s="27">
        <v>30</v>
      </c>
      <c r="AT63" s="26">
        <v>89774</v>
      </c>
      <c r="AU63" s="27"/>
      <c r="AV63" s="26"/>
      <c r="AW63" s="27">
        <v>7</v>
      </c>
      <c r="AX63" s="26">
        <v>17636</v>
      </c>
      <c r="AY63" s="27">
        <v>2</v>
      </c>
      <c r="AZ63" s="26">
        <v>9294</v>
      </c>
      <c r="BA63" s="27">
        <v>27</v>
      </c>
      <c r="BB63" s="26">
        <v>386713</v>
      </c>
      <c r="BC63" s="27"/>
      <c r="BD63" s="26"/>
      <c r="BE63" s="27">
        <v>35</v>
      </c>
      <c r="BF63" s="26">
        <v>233312</v>
      </c>
      <c r="BG63" s="27"/>
      <c r="BH63" s="26"/>
      <c r="BI63" s="27"/>
      <c r="BJ63" s="26"/>
      <c r="BK63" s="27"/>
      <c r="BL63" s="26"/>
      <c r="BM63" s="27">
        <v>5</v>
      </c>
      <c r="BN63" s="26">
        <v>86547</v>
      </c>
      <c r="BO63" s="27">
        <v>21</v>
      </c>
      <c r="BP63" s="26">
        <v>79252</v>
      </c>
      <c r="BQ63" s="27">
        <v>607</v>
      </c>
      <c r="BR63" s="26">
        <v>6586016</v>
      </c>
    </row>
    <row r="64" spans="1:70" ht="14.1" customHeight="1" x14ac:dyDescent="0.15">
      <c r="A64" s="20" t="s">
        <v>574</v>
      </c>
      <c r="B64" s="28">
        <v>22524</v>
      </c>
      <c r="C64" s="18">
        <v>6</v>
      </c>
      <c r="D64" s="26">
        <v>98760</v>
      </c>
      <c r="E64" s="27">
        <v>21</v>
      </c>
      <c r="F64" s="26">
        <v>94998</v>
      </c>
      <c r="G64" s="27">
        <v>4</v>
      </c>
      <c r="H64" s="26">
        <v>100490</v>
      </c>
      <c r="I64" s="27">
        <v>40</v>
      </c>
      <c r="J64" s="26">
        <v>495057</v>
      </c>
      <c r="K64" s="27">
        <v>43</v>
      </c>
      <c r="L64" s="26">
        <v>342722</v>
      </c>
      <c r="M64" s="27">
        <v>20</v>
      </c>
      <c r="N64" s="26">
        <v>150820</v>
      </c>
      <c r="O64" s="27">
        <v>80</v>
      </c>
      <c r="P64" s="26">
        <v>633264</v>
      </c>
      <c r="Q64" s="27"/>
      <c r="R64" s="26"/>
      <c r="S64" s="27">
        <v>9</v>
      </c>
      <c r="T64" s="26">
        <v>111519</v>
      </c>
      <c r="U64" s="27">
        <v>6</v>
      </c>
      <c r="V64" s="26">
        <v>27551</v>
      </c>
      <c r="W64" s="27">
        <v>22</v>
      </c>
      <c r="X64" s="26">
        <v>212202</v>
      </c>
      <c r="Y64" s="27">
        <v>40</v>
      </c>
      <c r="Z64" s="26">
        <v>564787</v>
      </c>
      <c r="AA64" s="27">
        <v>21</v>
      </c>
      <c r="AB64" s="26">
        <v>179060</v>
      </c>
      <c r="AC64" s="27">
        <v>4</v>
      </c>
      <c r="AD64" s="26">
        <v>35272</v>
      </c>
      <c r="AE64" s="27">
        <v>37</v>
      </c>
      <c r="AF64" s="26">
        <v>331721</v>
      </c>
      <c r="AG64" s="27">
        <v>34</v>
      </c>
      <c r="AH64" s="26">
        <v>929936</v>
      </c>
      <c r="AI64" s="27">
        <v>39</v>
      </c>
      <c r="AJ64" s="26">
        <v>606781</v>
      </c>
      <c r="AK64" s="27">
        <v>11</v>
      </c>
      <c r="AL64" s="26">
        <v>97811</v>
      </c>
      <c r="AM64" s="27">
        <v>9</v>
      </c>
      <c r="AN64" s="26">
        <v>67881</v>
      </c>
      <c r="AO64" s="27">
        <v>13</v>
      </c>
      <c r="AP64" s="26">
        <v>326436</v>
      </c>
      <c r="AQ64" s="27">
        <v>21</v>
      </c>
      <c r="AR64" s="26">
        <v>225069</v>
      </c>
      <c r="AS64" s="27">
        <v>30</v>
      </c>
      <c r="AT64" s="26">
        <v>96622</v>
      </c>
      <c r="AU64" s="27"/>
      <c r="AV64" s="26"/>
      <c r="AW64" s="27">
        <v>7</v>
      </c>
      <c r="AX64" s="26">
        <v>18036</v>
      </c>
      <c r="AY64" s="27">
        <v>2</v>
      </c>
      <c r="AZ64" s="26">
        <v>10130</v>
      </c>
      <c r="BA64" s="27">
        <v>28</v>
      </c>
      <c r="BB64" s="26">
        <v>361047</v>
      </c>
      <c r="BC64" s="27"/>
      <c r="BD64" s="26"/>
      <c r="BE64" s="27">
        <v>35</v>
      </c>
      <c r="BF64" s="26">
        <v>237243</v>
      </c>
      <c r="BG64" s="27"/>
      <c r="BH64" s="26"/>
      <c r="BI64" s="27"/>
      <c r="BJ64" s="26"/>
      <c r="BK64" s="27"/>
      <c r="BL64" s="26"/>
      <c r="BM64" s="27">
        <v>5</v>
      </c>
      <c r="BN64" s="26">
        <v>94137</v>
      </c>
      <c r="BO64" s="27">
        <v>21</v>
      </c>
      <c r="BP64" s="26">
        <v>80311</v>
      </c>
      <c r="BQ64" s="27">
        <v>608</v>
      </c>
      <c r="BR64" s="26">
        <v>6529674</v>
      </c>
    </row>
    <row r="65" spans="1:70" ht="14.1" customHeight="1" x14ac:dyDescent="0.15">
      <c r="A65" s="20" t="s">
        <v>574</v>
      </c>
      <c r="B65" s="28">
        <v>22554</v>
      </c>
      <c r="C65" s="18">
        <v>6</v>
      </c>
      <c r="D65" s="26">
        <v>100860</v>
      </c>
      <c r="E65" s="27">
        <v>21</v>
      </c>
      <c r="F65" s="26">
        <v>82652</v>
      </c>
      <c r="G65" s="27">
        <v>5</v>
      </c>
      <c r="H65" s="26">
        <v>87518</v>
      </c>
      <c r="I65" s="27">
        <v>40</v>
      </c>
      <c r="J65" s="26">
        <v>473436</v>
      </c>
      <c r="K65" s="27">
        <v>44</v>
      </c>
      <c r="L65" s="26">
        <v>315817</v>
      </c>
      <c r="M65" s="27">
        <v>21</v>
      </c>
      <c r="N65" s="26">
        <v>142086</v>
      </c>
      <c r="O65" s="27">
        <v>81</v>
      </c>
      <c r="P65" s="26">
        <v>609669</v>
      </c>
      <c r="Q65" s="27"/>
      <c r="R65" s="26"/>
      <c r="S65" s="27">
        <v>9</v>
      </c>
      <c r="T65" s="26">
        <v>101279</v>
      </c>
      <c r="U65" s="27">
        <v>6</v>
      </c>
      <c r="V65" s="26">
        <v>24945</v>
      </c>
      <c r="W65" s="27">
        <v>22</v>
      </c>
      <c r="X65" s="26">
        <v>218531</v>
      </c>
      <c r="Y65" s="27">
        <v>40</v>
      </c>
      <c r="Z65" s="26">
        <v>537899</v>
      </c>
      <c r="AA65" s="27">
        <v>21</v>
      </c>
      <c r="AB65" s="26">
        <v>161365</v>
      </c>
      <c r="AC65" s="27">
        <v>5</v>
      </c>
      <c r="AD65" s="26">
        <v>37552</v>
      </c>
      <c r="AE65" s="27">
        <v>38</v>
      </c>
      <c r="AF65" s="26">
        <v>304178</v>
      </c>
      <c r="AG65" s="27">
        <v>36</v>
      </c>
      <c r="AH65" s="26">
        <v>866311</v>
      </c>
      <c r="AI65" s="27">
        <v>40</v>
      </c>
      <c r="AJ65" s="26">
        <v>575326</v>
      </c>
      <c r="AK65" s="27">
        <v>11</v>
      </c>
      <c r="AL65" s="26">
        <v>95817</v>
      </c>
      <c r="AM65" s="27">
        <v>9</v>
      </c>
      <c r="AN65" s="26">
        <v>67429</v>
      </c>
      <c r="AO65" s="27">
        <v>13</v>
      </c>
      <c r="AP65" s="26">
        <v>329322</v>
      </c>
      <c r="AQ65" s="27">
        <v>21</v>
      </c>
      <c r="AR65" s="26">
        <v>222414</v>
      </c>
      <c r="AS65" s="27">
        <v>30</v>
      </c>
      <c r="AT65" s="26">
        <v>100278</v>
      </c>
      <c r="AU65" s="27"/>
      <c r="AV65" s="26"/>
      <c r="AW65" s="27">
        <v>7</v>
      </c>
      <c r="AX65" s="26">
        <v>17452</v>
      </c>
      <c r="AY65" s="27">
        <v>2</v>
      </c>
      <c r="AZ65" s="26">
        <v>9622</v>
      </c>
      <c r="BA65" s="27">
        <v>30</v>
      </c>
      <c r="BB65" s="26">
        <v>339714</v>
      </c>
      <c r="BC65" s="27"/>
      <c r="BD65" s="26"/>
      <c r="BE65" s="27">
        <v>35</v>
      </c>
      <c r="BF65" s="26">
        <v>235904</v>
      </c>
      <c r="BG65" s="27"/>
      <c r="BH65" s="26"/>
      <c r="BI65" s="27"/>
      <c r="BJ65" s="26"/>
      <c r="BK65" s="27"/>
      <c r="BL65" s="26"/>
      <c r="BM65" s="27">
        <v>5</v>
      </c>
      <c r="BN65" s="26">
        <v>88216</v>
      </c>
      <c r="BO65" s="27">
        <v>21</v>
      </c>
      <c r="BP65" s="26">
        <v>76741</v>
      </c>
      <c r="BQ65" s="27">
        <v>619</v>
      </c>
      <c r="BR65" s="26">
        <v>6222345</v>
      </c>
    </row>
    <row r="66" spans="1:70" ht="14.1" customHeight="1" x14ac:dyDescent="0.15">
      <c r="A66" s="20" t="s">
        <v>574</v>
      </c>
      <c r="B66" s="28">
        <v>22585</v>
      </c>
      <c r="C66" s="18">
        <v>6</v>
      </c>
      <c r="D66" s="26">
        <v>106945</v>
      </c>
      <c r="E66" s="27">
        <v>21</v>
      </c>
      <c r="F66" s="26">
        <v>60882</v>
      </c>
      <c r="G66" s="27">
        <v>7</v>
      </c>
      <c r="H66" s="26">
        <v>82670</v>
      </c>
      <c r="I66" s="27">
        <v>40</v>
      </c>
      <c r="J66" s="26">
        <v>471119</v>
      </c>
      <c r="K66" s="27">
        <v>45</v>
      </c>
      <c r="L66" s="26">
        <v>245187</v>
      </c>
      <c r="M66" s="27">
        <v>21</v>
      </c>
      <c r="N66" s="26">
        <v>111437</v>
      </c>
      <c r="O66" s="27">
        <v>87</v>
      </c>
      <c r="P66" s="26">
        <v>508293</v>
      </c>
      <c r="Q66" s="27"/>
      <c r="R66" s="26"/>
      <c r="S66" s="27">
        <v>9</v>
      </c>
      <c r="T66" s="26">
        <v>81648</v>
      </c>
      <c r="U66" s="27">
        <v>6</v>
      </c>
      <c r="V66" s="26">
        <v>18060</v>
      </c>
      <c r="W66" s="27">
        <v>23</v>
      </c>
      <c r="X66" s="26">
        <v>202814</v>
      </c>
      <c r="Y66" s="27">
        <v>45</v>
      </c>
      <c r="Z66" s="26">
        <v>469443</v>
      </c>
      <c r="AA66" s="27">
        <v>23</v>
      </c>
      <c r="AB66" s="26">
        <v>134964</v>
      </c>
      <c r="AC66" s="27">
        <v>4</v>
      </c>
      <c r="AD66" s="26">
        <v>31292</v>
      </c>
      <c r="AE66" s="27">
        <v>41</v>
      </c>
      <c r="AF66" s="26">
        <v>281877</v>
      </c>
      <c r="AG66" s="27">
        <v>38</v>
      </c>
      <c r="AH66" s="26">
        <v>809659</v>
      </c>
      <c r="AI66" s="27">
        <v>46</v>
      </c>
      <c r="AJ66" s="26">
        <v>526918</v>
      </c>
      <c r="AK66" s="27">
        <v>13</v>
      </c>
      <c r="AL66" s="26">
        <v>90708</v>
      </c>
      <c r="AM66" s="27">
        <v>9</v>
      </c>
      <c r="AN66" s="26">
        <v>65351</v>
      </c>
      <c r="AO66" s="27">
        <v>13</v>
      </c>
      <c r="AP66" s="26">
        <v>316378</v>
      </c>
      <c r="AQ66" s="27">
        <v>21</v>
      </c>
      <c r="AR66" s="26">
        <v>199309</v>
      </c>
      <c r="AS66" s="27">
        <v>32</v>
      </c>
      <c r="AT66" s="26">
        <v>81136</v>
      </c>
      <c r="AU66" s="27"/>
      <c r="AV66" s="26"/>
      <c r="AW66" s="27">
        <v>8</v>
      </c>
      <c r="AX66" s="26">
        <v>19925</v>
      </c>
      <c r="AY66" s="27">
        <v>2</v>
      </c>
      <c r="AZ66" s="26">
        <v>8274</v>
      </c>
      <c r="BA66" s="27">
        <v>35</v>
      </c>
      <c r="BB66" s="26">
        <v>293353</v>
      </c>
      <c r="BC66" s="27"/>
      <c r="BD66" s="26"/>
      <c r="BE66" s="27">
        <v>39</v>
      </c>
      <c r="BF66" s="26">
        <v>239179</v>
      </c>
      <c r="BG66" s="27"/>
      <c r="BH66" s="26"/>
      <c r="BI66" s="27"/>
      <c r="BJ66" s="26"/>
      <c r="BK66" s="27"/>
      <c r="BL66" s="26"/>
      <c r="BM66" s="27">
        <v>5</v>
      </c>
      <c r="BN66" s="26">
        <v>75073</v>
      </c>
      <c r="BO66" s="27">
        <v>22</v>
      </c>
      <c r="BP66" s="26">
        <v>63458</v>
      </c>
      <c r="BQ66" s="27">
        <v>661</v>
      </c>
      <c r="BR66" s="26">
        <v>5595361</v>
      </c>
    </row>
    <row r="67" spans="1:70" ht="14.1" customHeight="1" x14ac:dyDescent="0.15">
      <c r="A67" s="20" t="s">
        <v>574</v>
      </c>
      <c r="B67" s="28">
        <v>22615</v>
      </c>
      <c r="C67" s="18">
        <v>6</v>
      </c>
      <c r="D67" s="26">
        <v>88362</v>
      </c>
      <c r="E67" s="27">
        <v>21</v>
      </c>
      <c r="F67" s="26">
        <v>59307</v>
      </c>
      <c r="G67" s="27">
        <v>7</v>
      </c>
      <c r="H67" s="26">
        <v>81924</v>
      </c>
      <c r="I67" s="27">
        <v>41</v>
      </c>
      <c r="J67" s="26">
        <v>443478</v>
      </c>
      <c r="K67" s="27">
        <v>45</v>
      </c>
      <c r="L67" s="26">
        <v>256228</v>
      </c>
      <c r="M67" s="27">
        <v>21</v>
      </c>
      <c r="N67" s="26">
        <v>108757</v>
      </c>
      <c r="O67" s="27">
        <v>87</v>
      </c>
      <c r="P67" s="26">
        <v>480739</v>
      </c>
      <c r="Q67" s="27"/>
      <c r="R67" s="26"/>
      <c r="S67" s="27">
        <v>9</v>
      </c>
      <c r="T67" s="26">
        <v>91127</v>
      </c>
      <c r="U67" s="27">
        <v>6</v>
      </c>
      <c r="V67" s="26">
        <v>18569</v>
      </c>
      <c r="W67" s="27">
        <v>23</v>
      </c>
      <c r="X67" s="26">
        <v>190693</v>
      </c>
      <c r="Y67" s="27">
        <v>45</v>
      </c>
      <c r="Z67" s="26">
        <v>449066</v>
      </c>
      <c r="AA67" s="27">
        <v>23</v>
      </c>
      <c r="AB67" s="26">
        <v>134437</v>
      </c>
      <c r="AC67" s="27">
        <v>4</v>
      </c>
      <c r="AD67" s="26">
        <v>31206</v>
      </c>
      <c r="AE67" s="27">
        <v>42</v>
      </c>
      <c r="AF67" s="26">
        <v>286323</v>
      </c>
      <c r="AG67" s="27">
        <v>38</v>
      </c>
      <c r="AH67" s="26">
        <v>816154</v>
      </c>
      <c r="AI67" s="27">
        <v>46</v>
      </c>
      <c r="AJ67" s="26">
        <v>542663</v>
      </c>
      <c r="AK67" s="27">
        <v>13</v>
      </c>
      <c r="AL67" s="26">
        <v>89422</v>
      </c>
      <c r="AM67" s="27">
        <v>9</v>
      </c>
      <c r="AN67" s="26">
        <v>65461</v>
      </c>
      <c r="AO67" s="27">
        <v>13</v>
      </c>
      <c r="AP67" s="26">
        <v>311389</v>
      </c>
      <c r="AQ67" s="27">
        <v>21</v>
      </c>
      <c r="AR67" s="26">
        <v>182608</v>
      </c>
      <c r="AS67" s="27">
        <v>32</v>
      </c>
      <c r="AT67" s="26">
        <v>82743</v>
      </c>
      <c r="AU67" s="27"/>
      <c r="AV67" s="26"/>
      <c r="AW67" s="27">
        <v>8</v>
      </c>
      <c r="AX67" s="26">
        <v>18700</v>
      </c>
      <c r="AY67" s="27">
        <v>2</v>
      </c>
      <c r="AZ67" s="26">
        <v>7758</v>
      </c>
      <c r="BA67" s="27">
        <v>35</v>
      </c>
      <c r="BB67" s="26">
        <v>295962</v>
      </c>
      <c r="BC67" s="27"/>
      <c r="BD67" s="26"/>
      <c r="BE67" s="27">
        <v>39</v>
      </c>
      <c r="BF67" s="26">
        <v>238522</v>
      </c>
      <c r="BG67" s="27"/>
      <c r="BH67" s="26"/>
      <c r="BI67" s="27"/>
      <c r="BJ67" s="26"/>
      <c r="BK67" s="27"/>
      <c r="BL67" s="26"/>
      <c r="BM67" s="27">
        <v>5</v>
      </c>
      <c r="BN67" s="26">
        <v>81660</v>
      </c>
      <c r="BO67" s="27">
        <v>22</v>
      </c>
      <c r="BP67" s="26">
        <v>66218</v>
      </c>
      <c r="BQ67" s="27">
        <v>663</v>
      </c>
      <c r="BR67" s="26">
        <v>5519484</v>
      </c>
    </row>
    <row r="68" spans="1:70" ht="14.1" customHeight="1" x14ac:dyDescent="0.15">
      <c r="A68" s="20" t="s">
        <v>574</v>
      </c>
      <c r="B68" s="28">
        <v>22643</v>
      </c>
      <c r="C68" s="18">
        <v>6</v>
      </c>
      <c r="D68" s="26">
        <v>76278</v>
      </c>
      <c r="E68" s="27">
        <v>21</v>
      </c>
      <c r="F68" s="26">
        <v>56640</v>
      </c>
      <c r="G68" s="27">
        <v>7</v>
      </c>
      <c r="H68" s="26">
        <v>84243</v>
      </c>
      <c r="I68" s="27">
        <v>40</v>
      </c>
      <c r="J68" s="26">
        <v>411414</v>
      </c>
      <c r="K68" s="27">
        <v>45</v>
      </c>
      <c r="L68" s="26">
        <v>256243</v>
      </c>
      <c r="M68" s="27">
        <v>21</v>
      </c>
      <c r="N68" s="26">
        <v>107181</v>
      </c>
      <c r="O68" s="27">
        <v>87</v>
      </c>
      <c r="P68" s="26">
        <v>468492</v>
      </c>
      <c r="Q68" s="27"/>
      <c r="R68" s="26"/>
      <c r="S68" s="27">
        <v>9</v>
      </c>
      <c r="T68" s="26">
        <v>88797</v>
      </c>
      <c r="U68" s="27">
        <v>6</v>
      </c>
      <c r="V68" s="26">
        <v>18607</v>
      </c>
      <c r="W68" s="27">
        <v>23</v>
      </c>
      <c r="X68" s="26">
        <v>189327</v>
      </c>
      <c r="Y68" s="27">
        <v>45</v>
      </c>
      <c r="Z68" s="26">
        <v>472378</v>
      </c>
      <c r="AA68" s="27">
        <v>23</v>
      </c>
      <c r="AB68" s="26">
        <v>136724</v>
      </c>
      <c r="AC68" s="27">
        <v>4</v>
      </c>
      <c r="AD68" s="26">
        <v>33728</v>
      </c>
      <c r="AE68" s="27">
        <v>42</v>
      </c>
      <c r="AF68" s="26">
        <v>292392</v>
      </c>
      <c r="AG68" s="27">
        <v>38</v>
      </c>
      <c r="AH68" s="26">
        <v>824805</v>
      </c>
      <c r="AI68" s="27">
        <v>46</v>
      </c>
      <c r="AJ68" s="26">
        <v>503298</v>
      </c>
      <c r="AK68" s="27">
        <v>13</v>
      </c>
      <c r="AL68" s="26">
        <v>91402</v>
      </c>
      <c r="AM68" s="27">
        <v>9</v>
      </c>
      <c r="AN68" s="26">
        <v>69199</v>
      </c>
      <c r="AO68" s="27">
        <v>13</v>
      </c>
      <c r="AP68" s="26">
        <v>314860</v>
      </c>
      <c r="AQ68" s="27">
        <v>21</v>
      </c>
      <c r="AR68" s="26">
        <v>183120</v>
      </c>
      <c r="AS68" s="27">
        <v>32</v>
      </c>
      <c r="AT68" s="26">
        <v>81070</v>
      </c>
      <c r="AU68" s="27"/>
      <c r="AV68" s="26"/>
      <c r="AW68" s="27">
        <v>8</v>
      </c>
      <c r="AX68" s="26">
        <v>18386</v>
      </c>
      <c r="AY68" s="27">
        <v>2</v>
      </c>
      <c r="AZ68" s="26">
        <v>7722</v>
      </c>
      <c r="BA68" s="27">
        <v>35</v>
      </c>
      <c r="BB68" s="26">
        <v>284307</v>
      </c>
      <c r="BC68" s="27"/>
      <c r="BD68" s="26"/>
      <c r="BE68" s="27">
        <v>39</v>
      </c>
      <c r="BF68" s="26">
        <v>239663</v>
      </c>
      <c r="BG68" s="27"/>
      <c r="BH68" s="26"/>
      <c r="BI68" s="27"/>
      <c r="BJ68" s="26"/>
      <c r="BK68" s="27"/>
      <c r="BL68" s="26"/>
      <c r="BM68" s="27">
        <v>5</v>
      </c>
      <c r="BN68" s="26">
        <v>83140</v>
      </c>
      <c r="BO68" s="27">
        <v>22</v>
      </c>
      <c r="BP68" s="26">
        <v>68851</v>
      </c>
      <c r="BQ68" s="27">
        <v>662</v>
      </c>
      <c r="BR68" s="26">
        <v>5462277</v>
      </c>
    </row>
    <row r="69" spans="1:70" ht="14.1" customHeight="1" x14ac:dyDescent="0.15">
      <c r="A69" s="20" t="s">
        <v>573</v>
      </c>
      <c r="B69" s="28">
        <v>22677</v>
      </c>
      <c r="C69" s="18">
        <v>6</v>
      </c>
      <c r="D69" s="26">
        <v>77742</v>
      </c>
      <c r="E69" s="27">
        <v>21</v>
      </c>
      <c r="F69" s="26">
        <v>54796</v>
      </c>
      <c r="G69" s="27">
        <v>7</v>
      </c>
      <c r="H69" s="26">
        <v>124349</v>
      </c>
      <c r="I69" s="27">
        <v>40</v>
      </c>
      <c r="J69" s="26">
        <v>451018</v>
      </c>
      <c r="K69" s="27">
        <v>46</v>
      </c>
      <c r="L69" s="26">
        <v>260193</v>
      </c>
      <c r="M69" s="27">
        <v>22</v>
      </c>
      <c r="N69" s="26">
        <v>101372</v>
      </c>
      <c r="O69" s="27">
        <v>87</v>
      </c>
      <c r="P69" s="26">
        <v>468896</v>
      </c>
      <c r="Q69" s="27"/>
      <c r="R69" s="26"/>
      <c r="S69" s="27">
        <v>9</v>
      </c>
      <c r="T69" s="26">
        <v>80235</v>
      </c>
      <c r="U69" s="27">
        <v>6</v>
      </c>
      <c r="V69" s="26">
        <v>16546</v>
      </c>
      <c r="W69" s="27">
        <v>23</v>
      </c>
      <c r="X69" s="26">
        <v>221161</v>
      </c>
      <c r="Y69" s="27">
        <v>45</v>
      </c>
      <c r="Z69" s="26">
        <v>513003</v>
      </c>
      <c r="AA69" s="27">
        <v>23</v>
      </c>
      <c r="AB69" s="26">
        <v>137696</v>
      </c>
      <c r="AC69" s="27">
        <v>4</v>
      </c>
      <c r="AD69" s="26">
        <v>39772</v>
      </c>
      <c r="AE69" s="27">
        <v>42</v>
      </c>
      <c r="AF69" s="26">
        <v>320868</v>
      </c>
      <c r="AG69" s="27">
        <v>38</v>
      </c>
      <c r="AH69" s="26">
        <v>949852</v>
      </c>
      <c r="AI69" s="27">
        <v>47</v>
      </c>
      <c r="AJ69" s="26">
        <v>504631</v>
      </c>
      <c r="AK69" s="27">
        <v>13</v>
      </c>
      <c r="AL69" s="26">
        <v>102418</v>
      </c>
      <c r="AM69" s="27">
        <v>9</v>
      </c>
      <c r="AN69" s="26">
        <v>80114</v>
      </c>
      <c r="AO69" s="27">
        <v>13</v>
      </c>
      <c r="AP69" s="26">
        <v>322645</v>
      </c>
      <c r="AQ69" s="27">
        <v>21</v>
      </c>
      <c r="AR69" s="26">
        <v>182725</v>
      </c>
      <c r="AS69" s="27">
        <v>32</v>
      </c>
      <c r="AT69" s="26">
        <v>85464</v>
      </c>
      <c r="AU69" s="27"/>
      <c r="AV69" s="26"/>
      <c r="AW69" s="27">
        <v>8</v>
      </c>
      <c r="AX69" s="26">
        <v>19223</v>
      </c>
      <c r="AY69" s="27">
        <v>2</v>
      </c>
      <c r="AZ69" s="26">
        <v>8332</v>
      </c>
      <c r="BA69" s="27">
        <v>35</v>
      </c>
      <c r="BB69" s="26">
        <v>284905</v>
      </c>
      <c r="BC69" s="27"/>
      <c r="BD69" s="26"/>
      <c r="BE69" s="27">
        <v>39</v>
      </c>
      <c r="BF69" s="26">
        <v>253980</v>
      </c>
      <c r="BG69" s="27"/>
      <c r="BH69" s="26"/>
      <c r="BI69" s="27"/>
      <c r="BJ69" s="26"/>
      <c r="BK69" s="27"/>
      <c r="BL69" s="26"/>
      <c r="BM69" s="27">
        <v>5</v>
      </c>
      <c r="BN69" s="26">
        <v>102042</v>
      </c>
      <c r="BO69" s="27">
        <v>22</v>
      </c>
      <c r="BP69" s="26">
        <v>81774</v>
      </c>
      <c r="BQ69" s="27">
        <v>665</v>
      </c>
      <c r="BR69" s="26">
        <v>5845765</v>
      </c>
    </row>
    <row r="70" spans="1:70" ht="14.1" customHeight="1" x14ac:dyDescent="0.15">
      <c r="A70" s="20" t="s">
        <v>573</v>
      </c>
      <c r="B70" s="28">
        <v>22705</v>
      </c>
      <c r="C70" s="18">
        <v>6</v>
      </c>
      <c r="D70" s="26">
        <v>72766</v>
      </c>
      <c r="E70" s="27">
        <v>22</v>
      </c>
      <c r="F70" s="26">
        <v>63243</v>
      </c>
      <c r="G70" s="27">
        <v>8</v>
      </c>
      <c r="H70" s="26">
        <v>167282</v>
      </c>
      <c r="I70" s="27">
        <v>40</v>
      </c>
      <c r="J70" s="26">
        <v>501309</v>
      </c>
      <c r="K70" s="27">
        <v>46</v>
      </c>
      <c r="L70" s="26">
        <v>297352</v>
      </c>
      <c r="M70" s="27">
        <v>22</v>
      </c>
      <c r="N70" s="26">
        <v>104330</v>
      </c>
      <c r="O70" s="27">
        <v>86</v>
      </c>
      <c r="P70" s="26">
        <v>596910</v>
      </c>
      <c r="Q70" s="27"/>
      <c r="R70" s="26"/>
      <c r="S70" s="27">
        <v>9</v>
      </c>
      <c r="T70" s="26">
        <v>77770</v>
      </c>
      <c r="U70" s="27">
        <v>6</v>
      </c>
      <c r="V70" s="26">
        <v>21395</v>
      </c>
      <c r="W70" s="27">
        <v>24</v>
      </c>
      <c r="X70" s="26">
        <v>246896</v>
      </c>
      <c r="Y70" s="27">
        <v>45</v>
      </c>
      <c r="Z70" s="26">
        <v>534949</v>
      </c>
      <c r="AA70" s="27">
        <v>24</v>
      </c>
      <c r="AB70" s="26">
        <v>155030</v>
      </c>
      <c r="AC70" s="27">
        <v>4</v>
      </c>
      <c r="AD70" s="26">
        <v>39110</v>
      </c>
      <c r="AE70" s="27">
        <v>42</v>
      </c>
      <c r="AF70" s="26">
        <v>344380</v>
      </c>
      <c r="AG70" s="27">
        <v>39</v>
      </c>
      <c r="AH70" s="26">
        <v>1115246</v>
      </c>
      <c r="AI70" s="27">
        <v>47</v>
      </c>
      <c r="AJ70" s="26">
        <v>562532</v>
      </c>
      <c r="AK70" s="27">
        <v>14</v>
      </c>
      <c r="AL70" s="26">
        <v>114117</v>
      </c>
      <c r="AM70" s="27">
        <v>9</v>
      </c>
      <c r="AN70" s="26">
        <v>88113</v>
      </c>
      <c r="AO70" s="27">
        <v>13</v>
      </c>
      <c r="AP70" s="26">
        <v>320762</v>
      </c>
      <c r="AQ70" s="27">
        <v>21</v>
      </c>
      <c r="AR70" s="26">
        <v>187149</v>
      </c>
      <c r="AS70" s="27">
        <v>32</v>
      </c>
      <c r="AT70" s="26">
        <v>79149</v>
      </c>
      <c r="AU70" s="27"/>
      <c r="AV70" s="26"/>
      <c r="AW70" s="27">
        <v>8</v>
      </c>
      <c r="AX70" s="26">
        <v>19939</v>
      </c>
      <c r="AY70" s="27">
        <v>2</v>
      </c>
      <c r="AZ70" s="26">
        <v>9998</v>
      </c>
      <c r="BA70" s="27">
        <v>35</v>
      </c>
      <c r="BB70" s="26">
        <v>310390</v>
      </c>
      <c r="BC70" s="27"/>
      <c r="BD70" s="26"/>
      <c r="BE70" s="27">
        <v>40</v>
      </c>
      <c r="BF70" s="26">
        <v>273113</v>
      </c>
      <c r="BG70" s="27"/>
      <c r="BH70" s="26"/>
      <c r="BI70" s="27"/>
      <c r="BJ70" s="26"/>
      <c r="BK70" s="27"/>
      <c r="BL70" s="26"/>
      <c r="BM70" s="27">
        <v>5</v>
      </c>
      <c r="BN70" s="26">
        <v>102836</v>
      </c>
      <c r="BO70" s="27">
        <v>22</v>
      </c>
      <c r="BP70" s="26">
        <v>84728</v>
      </c>
      <c r="BQ70" s="27">
        <v>671</v>
      </c>
      <c r="BR70" s="26">
        <v>6490806</v>
      </c>
    </row>
    <row r="71" spans="1:70" ht="14.1" customHeight="1" x14ac:dyDescent="0.15">
      <c r="A71" s="20" t="s">
        <v>573</v>
      </c>
      <c r="B71" s="28">
        <v>22736</v>
      </c>
      <c r="C71" s="18">
        <v>6</v>
      </c>
      <c r="D71" s="26">
        <v>66804</v>
      </c>
      <c r="E71" s="27">
        <v>22</v>
      </c>
      <c r="F71" s="26">
        <v>60353</v>
      </c>
      <c r="G71" s="27">
        <v>8</v>
      </c>
      <c r="H71" s="26">
        <v>155560</v>
      </c>
      <c r="I71" s="27">
        <v>40</v>
      </c>
      <c r="J71" s="26">
        <v>494225</v>
      </c>
      <c r="K71" s="27">
        <v>46</v>
      </c>
      <c r="L71" s="26">
        <v>281040</v>
      </c>
      <c r="M71" s="27">
        <v>22</v>
      </c>
      <c r="N71" s="26">
        <v>98751</v>
      </c>
      <c r="O71" s="27">
        <v>87</v>
      </c>
      <c r="P71" s="26">
        <v>571411</v>
      </c>
      <c r="Q71" s="27"/>
      <c r="R71" s="26"/>
      <c r="S71" s="27">
        <v>9</v>
      </c>
      <c r="T71" s="26">
        <v>76077</v>
      </c>
      <c r="U71" s="27">
        <v>6</v>
      </c>
      <c r="V71" s="26">
        <v>20487</v>
      </c>
      <c r="W71" s="27">
        <v>24</v>
      </c>
      <c r="X71" s="26">
        <v>242814</v>
      </c>
      <c r="Y71" s="27">
        <v>45</v>
      </c>
      <c r="Z71" s="26">
        <v>511301</v>
      </c>
      <c r="AA71" s="27">
        <v>24</v>
      </c>
      <c r="AB71" s="26">
        <v>145622</v>
      </c>
      <c r="AC71" s="27">
        <v>4</v>
      </c>
      <c r="AD71" s="26">
        <v>33272</v>
      </c>
      <c r="AE71" s="27">
        <v>42</v>
      </c>
      <c r="AF71" s="26">
        <v>317531</v>
      </c>
      <c r="AG71" s="27">
        <v>39</v>
      </c>
      <c r="AH71" s="26">
        <v>991324</v>
      </c>
      <c r="AI71" s="27">
        <v>47</v>
      </c>
      <c r="AJ71" s="26">
        <v>532153</v>
      </c>
      <c r="AK71" s="27">
        <v>14</v>
      </c>
      <c r="AL71" s="26">
        <v>115121</v>
      </c>
      <c r="AM71" s="27">
        <v>9</v>
      </c>
      <c r="AN71" s="26">
        <v>85310</v>
      </c>
      <c r="AO71" s="27">
        <v>13</v>
      </c>
      <c r="AP71" s="26">
        <v>323806</v>
      </c>
      <c r="AQ71" s="27">
        <v>21</v>
      </c>
      <c r="AR71" s="26">
        <v>188419</v>
      </c>
      <c r="AS71" s="27">
        <v>31</v>
      </c>
      <c r="AT71" s="26">
        <v>76948</v>
      </c>
      <c r="AU71" s="27"/>
      <c r="AV71" s="26"/>
      <c r="AW71" s="27">
        <v>8</v>
      </c>
      <c r="AX71" s="26">
        <v>20405</v>
      </c>
      <c r="AY71" s="27">
        <v>2</v>
      </c>
      <c r="AZ71" s="26">
        <v>10037</v>
      </c>
      <c r="BA71" s="27">
        <v>35</v>
      </c>
      <c r="BB71" s="26">
        <v>309700</v>
      </c>
      <c r="BC71" s="27"/>
      <c r="BD71" s="26"/>
      <c r="BE71" s="27">
        <v>40</v>
      </c>
      <c r="BF71" s="26">
        <v>275773</v>
      </c>
      <c r="BG71" s="27"/>
      <c r="BH71" s="26"/>
      <c r="BI71" s="27"/>
      <c r="BJ71" s="26"/>
      <c r="BK71" s="27"/>
      <c r="BL71" s="26"/>
      <c r="BM71" s="27">
        <v>5</v>
      </c>
      <c r="BN71" s="26">
        <v>107860</v>
      </c>
      <c r="BO71" s="27">
        <v>22</v>
      </c>
      <c r="BP71" s="26">
        <v>85726</v>
      </c>
      <c r="BQ71" s="27">
        <v>671</v>
      </c>
      <c r="BR71" s="26">
        <v>6197841</v>
      </c>
    </row>
    <row r="72" spans="1:70" ht="14.1" customHeight="1" x14ac:dyDescent="0.15">
      <c r="A72" s="20" t="s">
        <v>573</v>
      </c>
      <c r="B72" s="28">
        <v>22766</v>
      </c>
      <c r="C72" s="18">
        <v>6</v>
      </c>
      <c r="D72" s="26">
        <v>53612</v>
      </c>
      <c r="E72" s="27">
        <v>22</v>
      </c>
      <c r="F72" s="26">
        <v>52759</v>
      </c>
      <c r="G72" s="27">
        <v>8</v>
      </c>
      <c r="H72" s="26">
        <v>155778</v>
      </c>
      <c r="I72" s="27">
        <v>40</v>
      </c>
      <c r="J72" s="26">
        <v>533033</v>
      </c>
      <c r="K72" s="27">
        <v>46</v>
      </c>
      <c r="L72" s="26">
        <v>250591</v>
      </c>
      <c r="M72" s="27">
        <v>22</v>
      </c>
      <c r="N72" s="26">
        <v>90917</v>
      </c>
      <c r="O72" s="27">
        <v>86</v>
      </c>
      <c r="P72" s="26">
        <v>514186</v>
      </c>
      <c r="Q72" s="27"/>
      <c r="R72" s="26"/>
      <c r="S72" s="27">
        <v>9</v>
      </c>
      <c r="T72" s="26">
        <v>65642</v>
      </c>
      <c r="U72" s="27">
        <v>6</v>
      </c>
      <c r="V72" s="26">
        <v>26942</v>
      </c>
      <c r="W72" s="27">
        <v>25</v>
      </c>
      <c r="X72" s="26">
        <v>219260</v>
      </c>
      <c r="Y72" s="27">
        <v>46</v>
      </c>
      <c r="Z72" s="26">
        <v>461088</v>
      </c>
      <c r="AA72" s="27">
        <v>25</v>
      </c>
      <c r="AB72" s="26">
        <v>132290</v>
      </c>
      <c r="AC72" s="27">
        <v>4</v>
      </c>
      <c r="AD72" s="26">
        <v>31456</v>
      </c>
      <c r="AE72" s="27">
        <v>43</v>
      </c>
      <c r="AF72" s="26">
        <v>261580</v>
      </c>
      <c r="AG72" s="27">
        <v>39</v>
      </c>
      <c r="AH72" s="26">
        <v>877205</v>
      </c>
      <c r="AI72" s="27">
        <v>47</v>
      </c>
      <c r="AJ72" s="26">
        <v>437519</v>
      </c>
      <c r="AK72" s="27">
        <v>14</v>
      </c>
      <c r="AL72" s="26">
        <v>113376</v>
      </c>
      <c r="AM72" s="27">
        <v>9</v>
      </c>
      <c r="AN72" s="26">
        <v>84986</v>
      </c>
      <c r="AO72" s="27">
        <v>13</v>
      </c>
      <c r="AP72" s="26">
        <v>328112</v>
      </c>
      <c r="AQ72" s="27">
        <v>21</v>
      </c>
      <c r="AR72" s="26">
        <v>202926</v>
      </c>
      <c r="AS72" s="27">
        <v>31</v>
      </c>
      <c r="AT72" s="26">
        <v>67598</v>
      </c>
      <c r="AU72" s="27"/>
      <c r="AV72" s="26"/>
      <c r="AW72" s="27">
        <v>8</v>
      </c>
      <c r="AX72" s="26">
        <v>19708</v>
      </c>
      <c r="AY72" s="27">
        <v>2</v>
      </c>
      <c r="AZ72" s="26">
        <v>9670</v>
      </c>
      <c r="BA72" s="27">
        <v>35</v>
      </c>
      <c r="BB72" s="26">
        <v>286591</v>
      </c>
      <c r="BC72" s="27"/>
      <c r="BD72" s="26"/>
      <c r="BE72" s="27">
        <v>40</v>
      </c>
      <c r="BF72" s="26">
        <v>271886</v>
      </c>
      <c r="BG72" s="27"/>
      <c r="BH72" s="26"/>
      <c r="BI72" s="27"/>
      <c r="BJ72" s="26"/>
      <c r="BK72" s="27"/>
      <c r="BL72" s="26"/>
      <c r="BM72" s="27">
        <v>5</v>
      </c>
      <c r="BN72" s="26">
        <v>99884</v>
      </c>
      <c r="BO72" s="27">
        <v>22</v>
      </c>
      <c r="BP72" s="26">
        <v>90716</v>
      </c>
      <c r="BQ72" s="27">
        <v>674</v>
      </c>
      <c r="BR72" s="26">
        <v>5739323</v>
      </c>
    </row>
    <row r="73" spans="1:70" ht="14.1" customHeight="1" x14ac:dyDescent="0.15">
      <c r="A73" s="20" t="s">
        <v>573</v>
      </c>
      <c r="B73" s="28">
        <v>22797</v>
      </c>
      <c r="C73" s="18">
        <v>6</v>
      </c>
      <c r="D73" s="26">
        <v>54296</v>
      </c>
      <c r="E73" s="27">
        <v>22</v>
      </c>
      <c r="F73" s="26">
        <v>55819</v>
      </c>
      <c r="G73" s="27">
        <v>9</v>
      </c>
      <c r="H73" s="26">
        <v>171271</v>
      </c>
      <c r="I73" s="27">
        <v>40</v>
      </c>
      <c r="J73" s="26">
        <v>505897</v>
      </c>
      <c r="K73" s="27">
        <v>46</v>
      </c>
      <c r="L73" s="26">
        <v>260223</v>
      </c>
      <c r="M73" s="27">
        <v>22</v>
      </c>
      <c r="N73" s="26">
        <v>89719</v>
      </c>
      <c r="O73" s="27">
        <v>86</v>
      </c>
      <c r="P73" s="26">
        <v>512099</v>
      </c>
      <c r="Q73" s="27"/>
      <c r="R73" s="26"/>
      <c r="S73" s="27">
        <v>9</v>
      </c>
      <c r="T73" s="26">
        <v>71775</v>
      </c>
      <c r="U73" s="27">
        <v>6</v>
      </c>
      <c r="V73" s="26">
        <v>25320</v>
      </c>
      <c r="W73" s="27">
        <v>25</v>
      </c>
      <c r="X73" s="26">
        <v>218797</v>
      </c>
      <c r="Y73" s="27">
        <v>46</v>
      </c>
      <c r="Z73" s="26">
        <v>462184</v>
      </c>
      <c r="AA73" s="27">
        <v>25</v>
      </c>
      <c r="AB73" s="26">
        <v>128255</v>
      </c>
      <c r="AC73" s="27">
        <v>4</v>
      </c>
      <c r="AD73" s="26">
        <v>28580</v>
      </c>
      <c r="AE73" s="27">
        <v>43</v>
      </c>
      <c r="AF73" s="26">
        <v>263174</v>
      </c>
      <c r="AG73" s="27">
        <v>39</v>
      </c>
      <c r="AH73" s="26">
        <v>951336</v>
      </c>
      <c r="AI73" s="27">
        <v>47</v>
      </c>
      <c r="AJ73" s="26">
        <v>481364</v>
      </c>
      <c r="AK73" s="27">
        <v>14</v>
      </c>
      <c r="AL73" s="26">
        <v>106936</v>
      </c>
      <c r="AM73" s="27">
        <v>10</v>
      </c>
      <c r="AN73" s="26">
        <v>91581</v>
      </c>
      <c r="AO73" s="27">
        <v>13</v>
      </c>
      <c r="AP73" s="26">
        <v>324106</v>
      </c>
      <c r="AQ73" s="27">
        <v>21</v>
      </c>
      <c r="AR73" s="26">
        <v>195736</v>
      </c>
      <c r="AS73" s="27">
        <v>31</v>
      </c>
      <c r="AT73" s="26">
        <v>67007</v>
      </c>
      <c r="AU73" s="27"/>
      <c r="AV73" s="26"/>
      <c r="AW73" s="27">
        <v>8</v>
      </c>
      <c r="AX73" s="26">
        <v>19778</v>
      </c>
      <c r="AY73" s="27">
        <v>2</v>
      </c>
      <c r="AZ73" s="26">
        <v>10365</v>
      </c>
      <c r="BA73" s="27">
        <v>35</v>
      </c>
      <c r="BB73" s="26">
        <v>292133</v>
      </c>
      <c r="BC73" s="27"/>
      <c r="BD73" s="26"/>
      <c r="BE73" s="27">
        <v>40</v>
      </c>
      <c r="BF73" s="26">
        <v>274150</v>
      </c>
      <c r="BG73" s="27"/>
      <c r="BH73" s="26"/>
      <c r="BI73" s="27"/>
      <c r="BJ73" s="26"/>
      <c r="BK73" s="27"/>
      <c r="BL73" s="26"/>
      <c r="BM73" s="27">
        <v>5</v>
      </c>
      <c r="BN73" s="26">
        <v>101934</v>
      </c>
      <c r="BO73" s="27">
        <v>22</v>
      </c>
      <c r="BP73" s="26">
        <v>90874</v>
      </c>
      <c r="BQ73" s="27">
        <v>676</v>
      </c>
      <c r="BR73" s="26">
        <v>5854721</v>
      </c>
    </row>
    <row r="74" spans="1:70" ht="14.1" customHeight="1" x14ac:dyDescent="0.15">
      <c r="A74" s="20" t="s">
        <v>573</v>
      </c>
      <c r="B74" s="28">
        <v>22827</v>
      </c>
      <c r="C74" s="18">
        <v>6</v>
      </c>
      <c r="D74" s="26">
        <v>58484</v>
      </c>
      <c r="E74" s="27">
        <v>22</v>
      </c>
      <c r="F74" s="26">
        <v>54321</v>
      </c>
      <c r="G74" s="27">
        <v>9</v>
      </c>
      <c r="H74" s="26">
        <v>168940</v>
      </c>
      <c r="I74" s="27">
        <v>40</v>
      </c>
      <c r="J74" s="26">
        <v>508111</v>
      </c>
      <c r="K74" s="27">
        <v>47</v>
      </c>
      <c r="L74" s="26">
        <v>279397</v>
      </c>
      <c r="M74" s="27">
        <v>22</v>
      </c>
      <c r="N74" s="26">
        <v>89603</v>
      </c>
      <c r="O74" s="27">
        <v>86</v>
      </c>
      <c r="P74" s="26">
        <v>528808</v>
      </c>
      <c r="Q74" s="27"/>
      <c r="R74" s="26"/>
      <c r="S74" s="27">
        <v>9</v>
      </c>
      <c r="T74" s="26">
        <v>77324</v>
      </c>
      <c r="U74" s="27">
        <v>6</v>
      </c>
      <c r="V74" s="26">
        <v>27489</v>
      </c>
      <c r="W74" s="27">
        <v>25</v>
      </c>
      <c r="X74" s="26">
        <v>225276</v>
      </c>
      <c r="Y74" s="27">
        <v>46</v>
      </c>
      <c r="Z74" s="26">
        <v>467419</v>
      </c>
      <c r="AA74" s="27">
        <v>25</v>
      </c>
      <c r="AB74" s="26">
        <v>127797</v>
      </c>
      <c r="AC74" s="27">
        <v>5</v>
      </c>
      <c r="AD74" s="26">
        <v>32500</v>
      </c>
      <c r="AE74" s="27">
        <v>43</v>
      </c>
      <c r="AF74" s="26">
        <v>277451</v>
      </c>
      <c r="AG74" s="27">
        <v>39</v>
      </c>
      <c r="AH74" s="26">
        <v>950718</v>
      </c>
      <c r="AI74" s="27">
        <v>47</v>
      </c>
      <c r="AJ74" s="26">
        <v>502674</v>
      </c>
      <c r="AK74" s="27">
        <v>14</v>
      </c>
      <c r="AL74" s="26">
        <v>114360</v>
      </c>
      <c r="AM74" s="27">
        <v>10</v>
      </c>
      <c r="AN74" s="26">
        <v>94134</v>
      </c>
      <c r="AO74" s="27">
        <v>13</v>
      </c>
      <c r="AP74" s="26">
        <v>337916</v>
      </c>
      <c r="AQ74" s="27">
        <v>21</v>
      </c>
      <c r="AR74" s="26">
        <v>191800</v>
      </c>
      <c r="AS74" s="27">
        <v>31</v>
      </c>
      <c r="AT74" s="26">
        <v>65454</v>
      </c>
      <c r="AU74" s="27"/>
      <c r="AV74" s="26"/>
      <c r="AW74" s="27">
        <v>8</v>
      </c>
      <c r="AX74" s="26">
        <v>19901</v>
      </c>
      <c r="AY74" s="27">
        <v>2</v>
      </c>
      <c r="AZ74" s="26">
        <v>9824</v>
      </c>
      <c r="BA74" s="27">
        <v>35</v>
      </c>
      <c r="BB74" s="26">
        <v>294996</v>
      </c>
      <c r="BC74" s="27"/>
      <c r="BD74" s="26"/>
      <c r="BE74" s="27">
        <v>40</v>
      </c>
      <c r="BF74" s="26">
        <v>276956</v>
      </c>
      <c r="BG74" s="27"/>
      <c r="BH74" s="26"/>
      <c r="BI74" s="27"/>
      <c r="BJ74" s="26"/>
      <c r="BK74" s="27"/>
      <c r="BL74" s="26"/>
      <c r="BM74" s="27">
        <v>5</v>
      </c>
      <c r="BN74" s="26">
        <v>103134</v>
      </c>
      <c r="BO74" s="27">
        <v>22</v>
      </c>
      <c r="BP74" s="26">
        <v>88491</v>
      </c>
      <c r="BQ74" s="27">
        <v>678</v>
      </c>
      <c r="BR74" s="26">
        <v>5973291</v>
      </c>
    </row>
    <row r="75" spans="1:70" ht="14.1" customHeight="1" x14ac:dyDescent="0.15">
      <c r="A75" s="20" t="s">
        <v>573</v>
      </c>
      <c r="B75" s="28">
        <v>22858</v>
      </c>
      <c r="C75" s="18">
        <v>6</v>
      </c>
      <c r="D75" s="26">
        <v>65896</v>
      </c>
      <c r="E75" s="27">
        <v>22</v>
      </c>
      <c r="F75" s="26">
        <v>58170</v>
      </c>
      <c r="G75" s="27">
        <v>9</v>
      </c>
      <c r="H75" s="26">
        <v>200351</v>
      </c>
      <c r="I75" s="27">
        <v>40</v>
      </c>
      <c r="J75" s="26">
        <v>538625</v>
      </c>
      <c r="K75" s="27">
        <v>47</v>
      </c>
      <c r="L75" s="26">
        <v>314126</v>
      </c>
      <c r="M75" s="27">
        <v>22</v>
      </c>
      <c r="N75" s="26">
        <v>99875</v>
      </c>
      <c r="O75" s="27">
        <v>86</v>
      </c>
      <c r="P75" s="26">
        <v>566391</v>
      </c>
      <c r="Q75" s="27"/>
      <c r="R75" s="26"/>
      <c r="S75" s="27">
        <v>9</v>
      </c>
      <c r="T75" s="26">
        <v>83460</v>
      </c>
      <c r="U75" s="27">
        <v>6</v>
      </c>
      <c r="V75" s="26">
        <v>28621</v>
      </c>
      <c r="W75" s="27">
        <v>25</v>
      </c>
      <c r="X75" s="26">
        <v>242909</v>
      </c>
      <c r="Y75" s="27">
        <v>46</v>
      </c>
      <c r="Z75" s="26">
        <v>503413</v>
      </c>
      <c r="AA75" s="27">
        <v>25</v>
      </c>
      <c r="AB75" s="26">
        <v>131757</v>
      </c>
      <c r="AC75" s="27">
        <v>5</v>
      </c>
      <c r="AD75" s="26">
        <v>33462</v>
      </c>
      <c r="AE75" s="27">
        <v>43</v>
      </c>
      <c r="AF75" s="26">
        <v>291392</v>
      </c>
      <c r="AG75" s="27">
        <v>39</v>
      </c>
      <c r="AH75" s="26">
        <v>957983</v>
      </c>
      <c r="AI75" s="27">
        <v>47</v>
      </c>
      <c r="AJ75" s="26">
        <v>530721</v>
      </c>
      <c r="AK75" s="27">
        <v>14</v>
      </c>
      <c r="AL75" s="26">
        <v>124774</v>
      </c>
      <c r="AM75" s="27">
        <v>10</v>
      </c>
      <c r="AN75" s="26">
        <v>103428</v>
      </c>
      <c r="AO75" s="27">
        <v>13</v>
      </c>
      <c r="AP75" s="26">
        <v>335378</v>
      </c>
      <c r="AQ75" s="27">
        <v>21</v>
      </c>
      <c r="AR75" s="26">
        <v>211415</v>
      </c>
      <c r="AS75" s="27">
        <v>31</v>
      </c>
      <c r="AT75" s="26">
        <v>64959</v>
      </c>
      <c r="AU75" s="27"/>
      <c r="AV75" s="26"/>
      <c r="AW75" s="27">
        <v>8</v>
      </c>
      <c r="AX75" s="26">
        <v>20635</v>
      </c>
      <c r="AY75" s="27">
        <v>2</v>
      </c>
      <c r="AZ75" s="26">
        <v>9702</v>
      </c>
      <c r="BA75" s="27">
        <v>35</v>
      </c>
      <c r="BB75" s="26">
        <v>335954</v>
      </c>
      <c r="BC75" s="27"/>
      <c r="BD75" s="26"/>
      <c r="BE75" s="27">
        <v>40</v>
      </c>
      <c r="BF75" s="26">
        <v>283625</v>
      </c>
      <c r="BG75" s="27"/>
      <c r="BH75" s="26"/>
      <c r="BI75" s="27"/>
      <c r="BJ75" s="26"/>
      <c r="BK75" s="27"/>
      <c r="BL75" s="26"/>
      <c r="BM75" s="27">
        <v>5</v>
      </c>
      <c r="BN75" s="26">
        <v>117456</v>
      </c>
      <c r="BO75" s="27">
        <v>22</v>
      </c>
      <c r="BP75" s="26">
        <v>91642</v>
      </c>
      <c r="BQ75" s="27">
        <v>678</v>
      </c>
      <c r="BR75" s="26">
        <v>6346129</v>
      </c>
    </row>
    <row r="76" spans="1:70" ht="14.1" customHeight="1" x14ac:dyDescent="0.15">
      <c r="A76" s="20" t="s">
        <v>573</v>
      </c>
      <c r="B76" s="28">
        <v>22889</v>
      </c>
      <c r="C76" s="18">
        <v>6</v>
      </c>
      <c r="D76" s="26">
        <v>59996</v>
      </c>
      <c r="E76" s="27">
        <v>22</v>
      </c>
      <c r="F76" s="26">
        <v>51764</v>
      </c>
      <c r="G76" s="27">
        <v>11</v>
      </c>
      <c r="H76" s="26">
        <v>267104</v>
      </c>
      <c r="I76" s="27">
        <v>41</v>
      </c>
      <c r="J76" s="26">
        <v>456921</v>
      </c>
      <c r="K76" s="27">
        <v>47</v>
      </c>
      <c r="L76" s="26">
        <v>315885</v>
      </c>
      <c r="M76" s="27">
        <v>22</v>
      </c>
      <c r="N76" s="26">
        <v>96554</v>
      </c>
      <c r="O76" s="27">
        <v>87</v>
      </c>
      <c r="P76" s="26">
        <v>572542</v>
      </c>
      <c r="Q76" s="27"/>
      <c r="R76" s="26"/>
      <c r="S76" s="27">
        <v>9</v>
      </c>
      <c r="T76" s="26">
        <v>77804</v>
      </c>
      <c r="U76" s="27">
        <v>7</v>
      </c>
      <c r="V76" s="26">
        <v>33200</v>
      </c>
      <c r="W76" s="27">
        <v>25</v>
      </c>
      <c r="X76" s="26">
        <v>234009</v>
      </c>
      <c r="Y76" s="27">
        <v>49</v>
      </c>
      <c r="Z76" s="26">
        <v>487322</v>
      </c>
      <c r="AA76" s="27">
        <v>25</v>
      </c>
      <c r="AB76" s="26">
        <v>123601</v>
      </c>
      <c r="AC76" s="27">
        <v>7</v>
      </c>
      <c r="AD76" s="26">
        <v>43722</v>
      </c>
      <c r="AE76" s="27">
        <v>45</v>
      </c>
      <c r="AF76" s="26">
        <v>287422</v>
      </c>
      <c r="AG76" s="27">
        <v>40</v>
      </c>
      <c r="AH76" s="26">
        <v>832161</v>
      </c>
      <c r="AI76" s="27">
        <v>47</v>
      </c>
      <c r="AJ76" s="26">
        <v>508482</v>
      </c>
      <c r="AK76" s="27">
        <v>15</v>
      </c>
      <c r="AL76" s="26">
        <v>132210</v>
      </c>
      <c r="AM76" s="27">
        <v>11</v>
      </c>
      <c r="AN76" s="26">
        <v>112742</v>
      </c>
      <c r="AO76" s="27">
        <v>13</v>
      </c>
      <c r="AP76" s="26">
        <v>339691</v>
      </c>
      <c r="AQ76" s="27">
        <v>21</v>
      </c>
      <c r="AR76" s="26">
        <v>214673</v>
      </c>
      <c r="AS76" s="27">
        <v>31</v>
      </c>
      <c r="AT76" s="26">
        <v>61121</v>
      </c>
      <c r="AU76" s="27"/>
      <c r="AV76" s="26"/>
      <c r="AW76" s="27">
        <v>8</v>
      </c>
      <c r="AX76" s="26">
        <v>23175</v>
      </c>
      <c r="AY76" s="27">
        <v>2</v>
      </c>
      <c r="AZ76" s="26">
        <v>10328</v>
      </c>
      <c r="BA76" s="27">
        <v>38</v>
      </c>
      <c r="BB76" s="26">
        <v>359009</v>
      </c>
      <c r="BC76" s="27"/>
      <c r="BD76" s="26"/>
      <c r="BE76" s="27">
        <v>40</v>
      </c>
      <c r="BF76" s="26">
        <v>286897</v>
      </c>
      <c r="BG76" s="27"/>
      <c r="BH76" s="26"/>
      <c r="BI76" s="27"/>
      <c r="BJ76" s="26"/>
      <c r="BK76" s="27"/>
      <c r="BL76" s="26"/>
      <c r="BM76" s="27">
        <v>5</v>
      </c>
      <c r="BN76" s="26">
        <v>124324</v>
      </c>
      <c r="BO76" s="27">
        <v>22</v>
      </c>
      <c r="BP76" s="26">
        <v>93870</v>
      </c>
      <c r="BQ76" s="27">
        <v>696</v>
      </c>
      <c r="BR76" s="26">
        <v>6206539</v>
      </c>
    </row>
    <row r="77" spans="1:70" ht="14.1" customHeight="1" x14ac:dyDescent="0.15">
      <c r="A77" s="20" t="s">
        <v>573</v>
      </c>
      <c r="B77" s="28">
        <v>22918</v>
      </c>
      <c r="C77" s="18">
        <v>6</v>
      </c>
      <c r="D77" s="26">
        <v>64062</v>
      </c>
      <c r="E77" s="27">
        <v>22</v>
      </c>
      <c r="F77" s="26">
        <v>50848</v>
      </c>
      <c r="G77" s="27">
        <v>11</v>
      </c>
      <c r="H77" s="26">
        <v>259952</v>
      </c>
      <c r="I77" s="27">
        <v>41</v>
      </c>
      <c r="J77" s="26">
        <v>427293</v>
      </c>
      <c r="K77" s="27">
        <v>47</v>
      </c>
      <c r="L77" s="26">
        <v>316435</v>
      </c>
      <c r="M77" s="27">
        <v>22</v>
      </c>
      <c r="N77" s="26">
        <v>110846</v>
      </c>
      <c r="O77" s="27">
        <v>88</v>
      </c>
      <c r="P77" s="26">
        <v>577492</v>
      </c>
      <c r="Q77" s="27"/>
      <c r="R77" s="26"/>
      <c r="S77" s="27">
        <v>9</v>
      </c>
      <c r="T77" s="26">
        <v>76811</v>
      </c>
      <c r="U77" s="27">
        <v>8</v>
      </c>
      <c r="V77" s="26">
        <v>36407</v>
      </c>
      <c r="W77" s="27">
        <v>25</v>
      </c>
      <c r="X77" s="26">
        <v>229678</v>
      </c>
      <c r="Y77" s="27">
        <v>50</v>
      </c>
      <c r="Z77" s="26">
        <v>498281</v>
      </c>
      <c r="AA77" s="27">
        <v>25</v>
      </c>
      <c r="AB77" s="26">
        <v>122338</v>
      </c>
      <c r="AC77" s="27">
        <v>7</v>
      </c>
      <c r="AD77" s="26">
        <v>44040</v>
      </c>
      <c r="AE77" s="27">
        <v>47</v>
      </c>
      <c r="AF77" s="26">
        <v>297633</v>
      </c>
      <c r="AG77" s="27">
        <v>40</v>
      </c>
      <c r="AH77" s="26">
        <v>877419</v>
      </c>
      <c r="AI77" s="27">
        <v>47</v>
      </c>
      <c r="AJ77" s="26">
        <v>534471</v>
      </c>
      <c r="AK77" s="27">
        <v>15</v>
      </c>
      <c r="AL77" s="26">
        <v>137087</v>
      </c>
      <c r="AM77" s="27">
        <v>11</v>
      </c>
      <c r="AN77" s="26">
        <v>115085</v>
      </c>
      <c r="AO77" s="27">
        <v>13</v>
      </c>
      <c r="AP77" s="26">
        <v>346915</v>
      </c>
      <c r="AQ77" s="27">
        <v>21</v>
      </c>
      <c r="AR77" s="26">
        <v>227281</v>
      </c>
      <c r="AS77" s="27">
        <v>31</v>
      </c>
      <c r="AT77" s="26">
        <v>59935</v>
      </c>
      <c r="AU77" s="27"/>
      <c r="AV77" s="26"/>
      <c r="AW77" s="27">
        <v>8</v>
      </c>
      <c r="AX77" s="26">
        <v>24031</v>
      </c>
      <c r="AY77" s="27">
        <v>2</v>
      </c>
      <c r="AZ77" s="26">
        <v>13328</v>
      </c>
      <c r="BA77" s="27">
        <v>38</v>
      </c>
      <c r="BB77" s="26">
        <v>365117</v>
      </c>
      <c r="BC77" s="27"/>
      <c r="BD77" s="26"/>
      <c r="BE77" s="27">
        <v>40</v>
      </c>
      <c r="BF77" s="26">
        <v>285557</v>
      </c>
      <c r="BG77" s="27"/>
      <c r="BH77" s="26"/>
      <c r="BI77" s="27"/>
      <c r="BJ77" s="26"/>
      <c r="BK77" s="27"/>
      <c r="BL77" s="26"/>
      <c r="BM77" s="27">
        <v>5</v>
      </c>
      <c r="BN77" s="26">
        <v>123860</v>
      </c>
      <c r="BO77" s="27">
        <v>22</v>
      </c>
      <c r="BP77" s="26">
        <v>88296</v>
      </c>
      <c r="BQ77" s="27">
        <v>701</v>
      </c>
      <c r="BR77" s="26">
        <v>6310508</v>
      </c>
    </row>
    <row r="78" spans="1:70" ht="14.1" customHeight="1" x14ac:dyDescent="0.15">
      <c r="A78" s="20" t="s">
        <v>573</v>
      </c>
      <c r="B78" s="28">
        <v>22950</v>
      </c>
      <c r="C78" s="18">
        <v>6</v>
      </c>
      <c r="D78" s="26">
        <v>58112</v>
      </c>
      <c r="E78" s="27">
        <v>22</v>
      </c>
      <c r="F78" s="26">
        <v>42721</v>
      </c>
      <c r="G78" s="27">
        <v>12</v>
      </c>
      <c r="H78" s="26">
        <v>316204</v>
      </c>
      <c r="I78" s="27">
        <v>41</v>
      </c>
      <c r="J78" s="26">
        <v>411732</v>
      </c>
      <c r="K78" s="27">
        <v>48</v>
      </c>
      <c r="L78" s="26">
        <v>298363</v>
      </c>
      <c r="M78" s="27">
        <v>22</v>
      </c>
      <c r="N78" s="26">
        <v>106169</v>
      </c>
      <c r="O78" s="27">
        <v>88</v>
      </c>
      <c r="P78" s="26">
        <v>536378</v>
      </c>
      <c r="Q78" s="27"/>
      <c r="R78" s="26"/>
      <c r="S78" s="27">
        <v>9</v>
      </c>
      <c r="T78" s="26">
        <v>65161</v>
      </c>
      <c r="U78" s="27">
        <v>8</v>
      </c>
      <c r="V78" s="26">
        <v>32324</v>
      </c>
      <c r="W78" s="27">
        <v>25</v>
      </c>
      <c r="X78" s="26">
        <v>223767</v>
      </c>
      <c r="Y78" s="27">
        <v>50</v>
      </c>
      <c r="Z78" s="26">
        <v>427987</v>
      </c>
      <c r="AA78" s="27">
        <v>25</v>
      </c>
      <c r="AB78" s="26">
        <v>108264</v>
      </c>
      <c r="AC78" s="27">
        <v>7</v>
      </c>
      <c r="AD78" s="26">
        <v>37070</v>
      </c>
      <c r="AE78" s="27">
        <v>47</v>
      </c>
      <c r="AF78" s="26">
        <v>252712</v>
      </c>
      <c r="AG78" s="27">
        <v>40</v>
      </c>
      <c r="AH78" s="26">
        <v>775949</v>
      </c>
      <c r="AI78" s="27">
        <v>48</v>
      </c>
      <c r="AJ78" s="26">
        <v>465747</v>
      </c>
      <c r="AK78" s="27">
        <v>15</v>
      </c>
      <c r="AL78" s="26">
        <v>127421</v>
      </c>
      <c r="AM78" s="27">
        <v>11</v>
      </c>
      <c r="AN78" s="26">
        <v>115799</v>
      </c>
      <c r="AO78" s="27">
        <v>13</v>
      </c>
      <c r="AP78" s="26">
        <v>348349</v>
      </c>
      <c r="AQ78" s="27">
        <v>21</v>
      </c>
      <c r="AR78" s="26">
        <v>206566</v>
      </c>
      <c r="AS78" s="27">
        <v>31</v>
      </c>
      <c r="AT78" s="26">
        <v>52790</v>
      </c>
      <c r="AU78" s="27"/>
      <c r="AV78" s="26"/>
      <c r="AW78" s="27">
        <v>8</v>
      </c>
      <c r="AX78" s="26">
        <v>23003</v>
      </c>
      <c r="AY78" s="27">
        <v>2</v>
      </c>
      <c r="AZ78" s="26">
        <v>12240</v>
      </c>
      <c r="BA78" s="27">
        <v>39</v>
      </c>
      <c r="BB78" s="26">
        <v>372697</v>
      </c>
      <c r="BC78" s="27"/>
      <c r="BD78" s="26"/>
      <c r="BE78" s="27">
        <v>40</v>
      </c>
      <c r="BF78" s="26">
        <v>280439</v>
      </c>
      <c r="BG78" s="27"/>
      <c r="BH78" s="26"/>
      <c r="BI78" s="27"/>
      <c r="BJ78" s="26"/>
      <c r="BK78" s="27"/>
      <c r="BL78" s="26"/>
      <c r="BM78" s="27">
        <v>5</v>
      </c>
      <c r="BN78" s="26">
        <v>124942</v>
      </c>
      <c r="BO78" s="27">
        <v>22</v>
      </c>
      <c r="BP78" s="26">
        <v>83887</v>
      </c>
      <c r="BQ78" s="27">
        <v>705</v>
      </c>
      <c r="BR78" s="26">
        <v>5906802</v>
      </c>
    </row>
    <row r="79" spans="1:70" ht="14.1" customHeight="1" x14ac:dyDescent="0.15">
      <c r="A79" s="20" t="s">
        <v>573</v>
      </c>
      <c r="B79" s="28">
        <v>22980</v>
      </c>
      <c r="C79" s="18">
        <v>6</v>
      </c>
      <c r="D79" s="26">
        <v>56120</v>
      </c>
      <c r="E79" s="27">
        <v>22</v>
      </c>
      <c r="F79" s="26">
        <v>43312</v>
      </c>
      <c r="G79" s="27">
        <v>12</v>
      </c>
      <c r="H79" s="26">
        <v>297868</v>
      </c>
      <c r="I79" s="27">
        <v>41</v>
      </c>
      <c r="J79" s="26">
        <v>396992</v>
      </c>
      <c r="K79" s="27">
        <v>48</v>
      </c>
      <c r="L79" s="26">
        <v>331229</v>
      </c>
      <c r="M79" s="27">
        <v>22</v>
      </c>
      <c r="N79" s="26">
        <v>104695</v>
      </c>
      <c r="O79" s="27">
        <v>88</v>
      </c>
      <c r="P79" s="26">
        <v>539106</v>
      </c>
      <c r="Q79" s="27"/>
      <c r="R79" s="26"/>
      <c r="S79" s="27">
        <v>9</v>
      </c>
      <c r="T79" s="26">
        <v>75939</v>
      </c>
      <c r="U79" s="27">
        <v>9</v>
      </c>
      <c r="V79" s="26">
        <v>86083</v>
      </c>
      <c r="W79" s="27">
        <v>25</v>
      </c>
      <c r="X79" s="26">
        <v>230298</v>
      </c>
      <c r="Y79" s="27">
        <v>50</v>
      </c>
      <c r="Z79" s="26">
        <v>463648</v>
      </c>
      <c r="AA79" s="27">
        <v>25</v>
      </c>
      <c r="AB79" s="26">
        <v>111873</v>
      </c>
      <c r="AC79" s="27">
        <v>8</v>
      </c>
      <c r="AD79" s="26">
        <v>40784</v>
      </c>
      <c r="AE79" s="27">
        <v>47</v>
      </c>
      <c r="AF79" s="26">
        <v>243842</v>
      </c>
      <c r="AG79" s="27">
        <v>40</v>
      </c>
      <c r="AH79" s="26">
        <v>813430</v>
      </c>
      <c r="AI79" s="27">
        <v>48</v>
      </c>
      <c r="AJ79" s="26">
        <v>507049</v>
      </c>
      <c r="AK79" s="27">
        <v>15</v>
      </c>
      <c r="AL79" s="26">
        <v>125469</v>
      </c>
      <c r="AM79" s="27">
        <v>11</v>
      </c>
      <c r="AN79" s="26">
        <v>117275</v>
      </c>
      <c r="AO79" s="27">
        <v>13</v>
      </c>
      <c r="AP79" s="26">
        <v>358799</v>
      </c>
      <c r="AQ79" s="27">
        <v>21</v>
      </c>
      <c r="AR79" s="26">
        <v>210695</v>
      </c>
      <c r="AS79" s="27">
        <v>31</v>
      </c>
      <c r="AT79" s="26">
        <v>50268</v>
      </c>
      <c r="AU79" s="27"/>
      <c r="AV79" s="26"/>
      <c r="AW79" s="27">
        <v>8</v>
      </c>
      <c r="AX79" s="26">
        <v>21686</v>
      </c>
      <c r="AY79" s="27">
        <v>2</v>
      </c>
      <c r="AZ79" s="26">
        <v>13890</v>
      </c>
      <c r="BA79" s="27">
        <v>39</v>
      </c>
      <c r="BB79" s="26">
        <v>371087</v>
      </c>
      <c r="BC79" s="27"/>
      <c r="BD79" s="26"/>
      <c r="BE79" s="27">
        <v>40</v>
      </c>
      <c r="BF79" s="26">
        <v>279578</v>
      </c>
      <c r="BG79" s="27"/>
      <c r="BH79" s="26"/>
      <c r="BI79" s="27"/>
      <c r="BJ79" s="26"/>
      <c r="BK79" s="27"/>
      <c r="BL79" s="26"/>
      <c r="BM79" s="27">
        <v>5</v>
      </c>
      <c r="BN79" s="26">
        <v>122836</v>
      </c>
      <c r="BO79" s="27">
        <v>22</v>
      </c>
      <c r="BP79" s="26">
        <v>80965</v>
      </c>
      <c r="BQ79" s="27">
        <v>707</v>
      </c>
      <c r="BR79" s="26">
        <v>6094826</v>
      </c>
    </row>
    <row r="80" spans="1:70" ht="14.1" customHeight="1" x14ac:dyDescent="0.15">
      <c r="A80" s="20" t="s">
        <v>573</v>
      </c>
      <c r="B80" s="28">
        <v>23008</v>
      </c>
      <c r="C80" s="18">
        <v>6</v>
      </c>
      <c r="D80" s="26">
        <v>63586</v>
      </c>
      <c r="E80" s="27">
        <v>22</v>
      </c>
      <c r="F80" s="26">
        <v>46421</v>
      </c>
      <c r="G80" s="27">
        <v>11</v>
      </c>
      <c r="H80" s="26">
        <v>290528</v>
      </c>
      <c r="I80" s="27">
        <v>41</v>
      </c>
      <c r="J80" s="26">
        <v>420299</v>
      </c>
      <c r="K80" s="27">
        <v>48</v>
      </c>
      <c r="L80" s="26">
        <v>399783</v>
      </c>
      <c r="M80" s="27">
        <v>22</v>
      </c>
      <c r="N80" s="26">
        <v>114752</v>
      </c>
      <c r="O80" s="27">
        <v>88</v>
      </c>
      <c r="P80" s="26">
        <v>603774</v>
      </c>
      <c r="Q80" s="27"/>
      <c r="R80" s="26"/>
      <c r="S80" s="27">
        <v>9</v>
      </c>
      <c r="T80" s="26">
        <v>92398</v>
      </c>
      <c r="U80" s="27">
        <v>9</v>
      </c>
      <c r="V80" s="26">
        <v>84028</v>
      </c>
      <c r="W80" s="27">
        <v>25</v>
      </c>
      <c r="X80" s="26">
        <v>256846</v>
      </c>
      <c r="Y80" s="27">
        <v>50</v>
      </c>
      <c r="Z80" s="26">
        <v>502784</v>
      </c>
      <c r="AA80" s="27">
        <v>25</v>
      </c>
      <c r="AB80" s="26">
        <v>129300</v>
      </c>
      <c r="AC80" s="27">
        <v>8</v>
      </c>
      <c r="AD80" s="26">
        <v>41136</v>
      </c>
      <c r="AE80" s="27">
        <v>47</v>
      </c>
      <c r="AF80" s="26">
        <v>277435</v>
      </c>
      <c r="AG80" s="27">
        <v>40</v>
      </c>
      <c r="AH80" s="26">
        <v>900464</v>
      </c>
      <c r="AI80" s="27">
        <v>48</v>
      </c>
      <c r="AJ80" s="26">
        <v>578246</v>
      </c>
      <c r="AK80" s="27">
        <v>15</v>
      </c>
      <c r="AL80" s="26">
        <v>130679</v>
      </c>
      <c r="AM80" s="27">
        <v>11</v>
      </c>
      <c r="AN80" s="26">
        <v>114960</v>
      </c>
      <c r="AO80" s="27">
        <v>13</v>
      </c>
      <c r="AP80" s="26">
        <v>403931</v>
      </c>
      <c r="AQ80" s="27">
        <v>21</v>
      </c>
      <c r="AR80" s="26">
        <v>253716</v>
      </c>
      <c r="AS80" s="27">
        <v>31</v>
      </c>
      <c r="AT80" s="26">
        <v>56203</v>
      </c>
      <c r="AU80" s="27"/>
      <c r="AV80" s="26"/>
      <c r="AW80" s="27">
        <v>8</v>
      </c>
      <c r="AX80" s="26">
        <v>23786</v>
      </c>
      <c r="AY80" s="27">
        <v>2</v>
      </c>
      <c r="AZ80" s="26">
        <v>14990</v>
      </c>
      <c r="BA80" s="27">
        <v>39</v>
      </c>
      <c r="BB80" s="26">
        <v>404533</v>
      </c>
      <c r="BC80" s="27"/>
      <c r="BD80" s="26"/>
      <c r="BE80" s="27">
        <v>40</v>
      </c>
      <c r="BF80" s="26">
        <v>288183</v>
      </c>
      <c r="BG80" s="27"/>
      <c r="BH80" s="26"/>
      <c r="BI80" s="27"/>
      <c r="BJ80" s="26"/>
      <c r="BK80" s="27"/>
      <c r="BL80" s="26"/>
      <c r="BM80" s="27">
        <v>5</v>
      </c>
      <c r="BN80" s="26">
        <v>125330</v>
      </c>
      <c r="BO80" s="27">
        <v>22</v>
      </c>
      <c r="BP80" s="26">
        <v>85820</v>
      </c>
      <c r="BQ80" s="27">
        <v>706</v>
      </c>
      <c r="BR80" s="26">
        <v>6703922</v>
      </c>
    </row>
    <row r="81" spans="1:70" ht="14.1" customHeight="1" x14ac:dyDescent="0.15">
      <c r="A81" s="20" t="s">
        <v>572</v>
      </c>
      <c r="B81" s="28">
        <v>23042</v>
      </c>
      <c r="C81" s="18">
        <v>6</v>
      </c>
      <c r="D81" s="26">
        <v>63224</v>
      </c>
      <c r="E81" s="27">
        <v>22</v>
      </c>
      <c r="F81" s="26">
        <v>45281</v>
      </c>
      <c r="G81" s="27">
        <v>11</v>
      </c>
      <c r="H81" s="26">
        <v>264283</v>
      </c>
      <c r="I81" s="27">
        <v>41</v>
      </c>
      <c r="J81" s="26">
        <v>384348</v>
      </c>
      <c r="K81" s="27">
        <v>48</v>
      </c>
      <c r="L81" s="26">
        <v>405561</v>
      </c>
      <c r="M81" s="27">
        <v>22</v>
      </c>
      <c r="N81" s="26">
        <v>119934</v>
      </c>
      <c r="O81" s="27">
        <v>88</v>
      </c>
      <c r="P81" s="26">
        <v>602986</v>
      </c>
      <c r="Q81" s="27"/>
      <c r="R81" s="26"/>
      <c r="S81" s="27">
        <v>9</v>
      </c>
      <c r="T81" s="26">
        <v>98713</v>
      </c>
      <c r="U81" s="27">
        <v>9</v>
      </c>
      <c r="V81" s="26">
        <v>80968</v>
      </c>
      <c r="W81" s="27">
        <v>25</v>
      </c>
      <c r="X81" s="26">
        <v>240803</v>
      </c>
      <c r="Y81" s="27">
        <v>50</v>
      </c>
      <c r="Z81" s="26">
        <v>506813</v>
      </c>
      <c r="AA81" s="27">
        <v>25</v>
      </c>
      <c r="AB81" s="26">
        <v>123029</v>
      </c>
      <c r="AC81" s="27">
        <v>8</v>
      </c>
      <c r="AD81" s="26">
        <v>39542</v>
      </c>
      <c r="AE81" s="27">
        <v>47</v>
      </c>
      <c r="AF81" s="26">
        <v>278576</v>
      </c>
      <c r="AG81" s="27">
        <v>40</v>
      </c>
      <c r="AH81" s="26">
        <v>870391</v>
      </c>
      <c r="AI81" s="27">
        <v>48</v>
      </c>
      <c r="AJ81" s="26">
        <v>537909</v>
      </c>
      <c r="AK81" s="27">
        <v>15</v>
      </c>
      <c r="AL81" s="26">
        <v>122005</v>
      </c>
      <c r="AM81" s="27">
        <v>11</v>
      </c>
      <c r="AN81" s="26">
        <v>107324</v>
      </c>
      <c r="AO81" s="27">
        <v>13</v>
      </c>
      <c r="AP81" s="26">
        <v>417004</v>
      </c>
      <c r="AQ81" s="27">
        <v>21</v>
      </c>
      <c r="AR81" s="26">
        <v>253731</v>
      </c>
      <c r="AS81" s="27">
        <v>31</v>
      </c>
      <c r="AT81" s="26">
        <v>77690</v>
      </c>
      <c r="AU81" s="27"/>
      <c r="AV81" s="26"/>
      <c r="AW81" s="27">
        <v>8</v>
      </c>
      <c r="AX81" s="26">
        <v>22345</v>
      </c>
      <c r="AY81" s="27">
        <v>2</v>
      </c>
      <c r="AZ81" s="26">
        <v>15150</v>
      </c>
      <c r="BA81" s="27">
        <v>39</v>
      </c>
      <c r="BB81" s="26">
        <v>393092</v>
      </c>
      <c r="BC81" s="27"/>
      <c r="BD81" s="26"/>
      <c r="BE81" s="27">
        <v>40</v>
      </c>
      <c r="BF81" s="26">
        <v>297054</v>
      </c>
      <c r="BG81" s="27"/>
      <c r="BH81" s="26"/>
      <c r="BI81" s="27"/>
      <c r="BJ81" s="26"/>
      <c r="BK81" s="27"/>
      <c r="BL81" s="26"/>
      <c r="BM81" s="27">
        <v>5</v>
      </c>
      <c r="BN81" s="26">
        <v>120880</v>
      </c>
      <c r="BO81" s="27">
        <v>22</v>
      </c>
      <c r="BP81" s="26">
        <v>89311</v>
      </c>
      <c r="BQ81" s="27">
        <v>706</v>
      </c>
      <c r="BR81" s="26">
        <v>6577957</v>
      </c>
    </row>
    <row r="82" spans="1:70" ht="14.1" customHeight="1" x14ac:dyDescent="0.15">
      <c r="A82" s="20" t="s">
        <v>572</v>
      </c>
      <c r="B82" s="28">
        <v>23070</v>
      </c>
      <c r="C82" s="18">
        <v>6</v>
      </c>
      <c r="D82" s="26">
        <v>73856</v>
      </c>
      <c r="E82" s="27">
        <v>22</v>
      </c>
      <c r="F82" s="26">
        <v>55233</v>
      </c>
      <c r="G82" s="27">
        <v>13</v>
      </c>
      <c r="H82" s="26">
        <v>270421</v>
      </c>
      <c r="I82" s="27">
        <v>41</v>
      </c>
      <c r="J82" s="26">
        <v>404997</v>
      </c>
      <c r="K82" s="27">
        <v>48</v>
      </c>
      <c r="L82" s="26">
        <v>436872</v>
      </c>
      <c r="M82" s="27">
        <v>23</v>
      </c>
      <c r="N82" s="26">
        <v>128371</v>
      </c>
      <c r="O82" s="27">
        <v>88</v>
      </c>
      <c r="P82" s="26">
        <v>636372</v>
      </c>
      <c r="Q82" s="27"/>
      <c r="R82" s="26"/>
      <c r="S82" s="27">
        <v>9</v>
      </c>
      <c r="T82" s="26">
        <v>114045</v>
      </c>
      <c r="U82" s="27">
        <v>9</v>
      </c>
      <c r="V82" s="26">
        <v>80793</v>
      </c>
      <c r="W82" s="27">
        <v>25</v>
      </c>
      <c r="X82" s="26">
        <v>244368</v>
      </c>
      <c r="Y82" s="27">
        <v>50</v>
      </c>
      <c r="Z82" s="26">
        <v>543659</v>
      </c>
      <c r="AA82" s="27">
        <v>25</v>
      </c>
      <c r="AB82" s="26">
        <v>142691</v>
      </c>
      <c r="AC82" s="27">
        <v>8</v>
      </c>
      <c r="AD82" s="26">
        <v>40098</v>
      </c>
      <c r="AE82" s="27">
        <v>47</v>
      </c>
      <c r="AF82" s="26">
        <v>297330</v>
      </c>
      <c r="AG82" s="27">
        <v>41</v>
      </c>
      <c r="AH82" s="26">
        <v>916390</v>
      </c>
      <c r="AI82" s="27">
        <v>48</v>
      </c>
      <c r="AJ82" s="26">
        <v>615974</v>
      </c>
      <c r="AK82" s="27">
        <v>15</v>
      </c>
      <c r="AL82" s="26">
        <v>122256</v>
      </c>
      <c r="AM82" s="27">
        <v>11</v>
      </c>
      <c r="AN82" s="26">
        <v>105047</v>
      </c>
      <c r="AO82" s="27">
        <v>13</v>
      </c>
      <c r="AP82" s="26">
        <v>503100</v>
      </c>
      <c r="AQ82" s="27">
        <v>21</v>
      </c>
      <c r="AR82" s="26">
        <v>254615</v>
      </c>
      <c r="AS82" s="27">
        <v>31</v>
      </c>
      <c r="AT82" s="26">
        <v>70375</v>
      </c>
      <c r="AU82" s="27"/>
      <c r="AV82" s="26"/>
      <c r="AW82" s="27">
        <v>8</v>
      </c>
      <c r="AX82" s="26">
        <v>22282</v>
      </c>
      <c r="AY82" s="27">
        <v>2</v>
      </c>
      <c r="AZ82" s="26">
        <v>14595</v>
      </c>
      <c r="BA82" s="27">
        <v>39</v>
      </c>
      <c r="BB82" s="26">
        <v>410999</v>
      </c>
      <c r="BC82" s="27"/>
      <c r="BD82" s="26"/>
      <c r="BE82" s="27">
        <v>40</v>
      </c>
      <c r="BF82" s="26">
        <v>327212</v>
      </c>
      <c r="BG82" s="27"/>
      <c r="BH82" s="26"/>
      <c r="BI82" s="27"/>
      <c r="BJ82" s="26"/>
      <c r="BK82" s="27"/>
      <c r="BL82" s="26"/>
      <c r="BM82" s="27">
        <v>5</v>
      </c>
      <c r="BN82" s="26">
        <v>119758</v>
      </c>
      <c r="BO82" s="27">
        <v>22</v>
      </c>
      <c r="BP82" s="26">
        <v>91912</v>
      </c>
      <c r="BQ82" s="27">
        <v>710</v>
      </c>
      <c r="BR82" s="26">
        <v>7043631</v>
      </c>
    </row>
    <row r="83" spans="1:70" ht="14.1" customHeight="1" x14ac:dyDescent="0.15">
      <c r="A83" s="20" t="s">
        <v>572</v>
      </c>
      <c r="B83" s="28">
        <v>23100</v>
      </c>
      <c r="C83" s="18">
        <v>6</v>
      </c>
      <c r="D83" s="26">
        <v>71450</v>
      </c>
      <c r="E83" s="27">
        <v>22</v>
      </c>
      <c r="F83" s="26">
        <v>56314</v>
      </c>
      <c r="G83" s="27">
        <v>13</v>
      </c>
      <c r="H83" s="26">
        <v>268993</v>
      </c>
      <c r="I83" s="27">
        <v>41</v>
      </c>
      <c r="J83" s="26">
        <v>413387</v>
      </c>
      <c r="K83" s="27">
        <v>48</v>
      </c>
      <c r="L83" s="26">
        <v>462861</v>
      </c>
      <c r="M83" s="27">
        <v>23</v>
      </c>
      <c r="N83" s="26">
        <v>130054</v>
      </c>
      <c r="O83" s="27">
        <v>88</v>
      </c>
      <c r="P83" s="26">
        <v>651913</v>
      </c>
      <c r="Q83" s="27"/>
      <c r="R83" s="26"/>
      <c r="S83" s="27">
        <v>9</v>
      </c>
      <c r="T83" s="26">
        <v>124231</v>
      </c>
      <c r="U83" s="27">
        <v>9</v>
      </c>
      <c r="V83" s="26">
        <v>79334</v>
      </c>
      <c r="W83" s="27">
        <v>25</v>
      </c>
      <c r="X83" s="26">
        <v>250424</v>
      </c>
      <c r="Y83" s="27">
        <v>50</v>
      </c>
      <c r="Z83" s="26">
        <v>570091</v>
      </c>
      <c r="AA83" s="27">
        <v>25</v>
      </c>
      <c r="AB83" s="26">
        <v>146082</v>
      </c>
      <c r="AC83" s="27">
        <v>8</v>
      </c>
      <c r="AD83" s="26">
        <v>41626</v>
      </c>
      <c r="AE83" s="27">
        <v>48</v>
      </c>
      <c r="AF83" s="26">
        <v>319946</v>
      </c>
      <c r="AG83" s="27">
        <v>41</v>
      </c>
      <c r="AH83" s="26">
        <v>933124</v>
      </c>
      <c r="AI83" s="27">
        <v>48</v>
      </c>
      <c r="AJ83" s="26">
        <v>650925</v>
      </c>
      <c r="AK83" s="27">
        <v>15</v>
      </c>
      <c r="AL83" s="26">
        <v>123341</v>
      </c>
      <c r="AM83" s="27">
        <v>11</v>
      </c>
      <c r="AN83" s="26">
        <v>109527</v>
      </c>
      <c r="AO83" s="27">
        <v>13</v>
      </c>
      <c r="AP83" s="26">
        <v>523227</v>
      </c>
      <c r="AQ83" s="27">
        <v>21</v>
      </c>
      <c r="AR83" s="26">
        <v>268972</v>
      </c>
      <c r="AS83" s="27">
        <v>31</v>
      </c>
      <c r="AT83" s="26">
        <v>70557</v>
      </c>
      <c r="AU83" s="27"/>
      <c r="AV83" s="26"/>
      <c r="AW83" s="27">
        <v>8</v>
      </c>
      <c r="AX83" s="26">
        <v>22709</v>
      </c>
      <c r="AY83" s="27">
        <v>2</v>
      </c>
      <c r="AZ83" s="26">
        <v>14014</v>
      </c>
      <c r="BA83" s="27">
        <v>39</v>
      </c>
      <c r="BB83" s="26">
        <v>439345</v>
      </c>
      <c r="BC83" s="27"/>
      <c r="BD83" s="26"/>
      <c r="BE83" s="27">
        <v>40</v>
      </c>
      <c r="BF83" s="26">
        <v>372176</v>
      </c>
      <c r="BG83" s="27"/>
      <c r="BH83" s="26"/>
      <c r="BI83" s="27"/>
      <c r="BJ83" s="26"/>
      <c r="BK83" s="27"/>
      <c r="BL83" s="26"/>
      <c r="BM83" s="27">
        <v>5</v>
      </c>
      <c r="BN83" s="26">
        <v>124140</v>
      </c>
      <c r="BO83" s="27">
        <v>22</v>
      </c>
      <c r="BP83" s="26">
        <v>87995</v>
      </c>
      <c r="BQ83" s="27">
        <v>711</v>
      </c>
      <c r="BR83" s="26">
        <v>7326769</v>
      </c>
    </row>
    <row r="84" spans="1:70" ht="14.1" customHeight="1" x14ac:dyDescent="0.15">
      <c r="A84" s="20" t="s">
        <v>572</v>
      </c>
      <c r="B84" s="28">
        <v>23131</v>
      </c>
      <c r="C84" s="18">
        <v>6</v>
      </c>
      <c r="D84" s="26">
        <v>98366</v>
      </c>
      <c r="E84" s="27">
        <v>22</v>
      </c>
      <c r="F84" s="26">
        <v>59580</v>
      </c>
      <c r="G84" s="27">
        <v>14</v>
      </c>
      <c r="H84" s="26">
        <v>275774</v>
      </c>
      <c r="I84" s="27">
        <v>40</v>
      </c>
      <c r="J84" s="26">
        <v>422822</v>
      </c>
      <c r="K84" s="27">
        <v>49</v>
      </c>
      <c r="L84" s="26">
        <v>531698</v>
      </c>
      <c r="M84" s="27">
        <v>23</v>
      </c>
      <c r="N84" s="26">
        <v>143488</v>
      </c>
      <c r="O84" s="27">
        <v>87</v>
      </c>
      <c r="P84" s="26">
        <v>719683</v>
      </c>
      <c r="Q84" s="27"/>
      <c r="R84" s="26"/>
      <c r="S84" s="27">
        <v>9</v>
      </c>
      <c r="T84" s="26">
        <v>133278</v>
      </c>
      <c r="U84" s="27">
        <v>9</v>
      </c>
      <c r="V84" s="26">
        <v>82660</v>
      </c>
      <c r="W84" s="27">
        <v>24</v>
      </c>
      <c r="X84" s="26">
        <v>264657</v>
      </c>
      <c r="Y84" s="27">
        <v>50</v>
      </c>
      <c r="Z84" s="26">
        <v>732942</v>
      </c>
      <c r="AA84" s="27">
        <v>24</v>
      </c>
      <c r="AB84" s="26">
        <v>160565</v>
      </c>
      <c r="AC84" s="27">
        <v>8</v>
      </c>
      <c r="AD84" s="26">
        <v>41727</v>
      </c>
      <c r="AE84" s="27">
        <v>48</v>
      </c>
      <c r="AF84" s="26">
        <v>343723</v>
      </c>
      <c r="AG84" s="27">
        <v>41</v>
      </c>
      <c r="AH84" s="26">
        <v>1070498</v>
      </c>
      <c r="AI84" s="27">
        <v>48</v>
      </c>
      <c r="AJ84" s="26">
        <v>792993</v>
      </c>
      <c r="AK84" s="27">
        <v>15</v>
      </c>
      <c r="AL84" s="26">
        <v>119535</v>
      </c>
      <c r="AM84" s="27">
        <v>12</v>
      </c>
      <c r="AN84" s="26">
        <v>108601</v>
      </c>
      <c r="AO84" s="27">
        <v>13</v>
      </c>
      <c r="AP84" s="26">
        <v>599085</v>
      </c>
      <c r="AQ84" s="27">
        <v>21</v>
      </c>
      <c r="AR84" s="26">
        <v>277912</v>
      </c>
      <c r="AS84" s="27">
        <v>31</v>
      </c>
      <c r="AT84" s="26">
        <v>68859</v>
      </c>
      <c r="AU84" s="27"/>
      <c r="AV84" s="26"/>
      <c r="AW84" s="27">
        <v>8</v>
      </c>
      <c r="AX84" s="26">
        <v>23015</v>
      </c>
      <c r="AY84" s="27">
        <v>2</v>
      </c>
      <c r="AZ84" s="26">
        <v>13982</v>
      </c>
      <c r="BA84" s="27">
        <v>39</v>
      </c>
      <c r="BB84" s="26">
        <v>466972</v>
      </c>
      <c r="BC84" s="27"/>
      <c r="BD84" s="26"/>
      <c r="BE84" s="27">
        <v>40</v>
      </c>
      <c r="BF84" s="26">
        <v>415122</v>
      </c>
      <c r="BG84" s="27"/>
      <c r="BH84" s="26"/>
      <c r="BI84" s="27"/>
      <c r="BJ84" s="26"/>
      <c r="BK84" s="27"/>
      <c r="BL84" s="26"/>
      <c r="BM84" s="27">
        <v>6</v>
      </c>
      <c r="BN84" s="26">
        <v>136542</v>
      </c>
      <c r="BO84" s="27">
        <v>22</v>
      </c>
      <c r="BP84" s="26">
        <v>89501</v>
      </c>
      <c r="BQ84" s="27">
        <v>711</v>
      </c>
      <c r="BR84" s="26">
        <v>8193591</v>
      </c>
    </row>
    <row r="85" spans="1:70" ht="14.1" customHeight="1" x14ac:dyDescent="0.15">
      <c r="A85" s="20" t="s">
        <v>572</v>
      </c>
      <c r="B85" s="28">
        <v>23162</v>
      </c>
      <c r="C85" s="18">
        <v>6</v>
      </c>
      <c r="D85" s="26">
        <v>84236</v>
      </c>
      <c r="E85" s="27">
        <v>22</v>
      </c>
      <c r="F85" s="26">
        <v>61366</v>
      </c>
      <c r="G85" s="27">
        <v>14</v>
      </c>
      <c r="H85" s="26">
        <v>284142</v>
      </c>
      <c r="I85" s="27">
        <v>40</v>
      </c>
      <c r="J85" s="26">
        <v>407181</v>
      </c>
      <c r="K85" s="27">
        <v>49</v>
      </c>
      <c r="L85" s="26">
        <v>528431</v>
      </c>
      <c r="M85" s="27">
        <v>23</v>
      </c>
      <c r="N85" s="26">
        <v>139388</v>
      </c>
      <c r="O85" s="27">
        <v>87</v>
      </c>
      <c r="P85" s="26">
        <v>720716</v>
      </c>
      <c r="Q85" s="27"/>
      <c r="R85" s="26"/>
      <c r="S85" s="27">
        <v>9</v>
      </c>
      <c r="T85" s="26">
        <v>131841</v>
      </c>
      <c r="U85" s="27">
        <v>9</v>
      </c>
      <c r="V85" s="26">
        <v>86129</v>
      </c>
      <c r="W85" s="27">
        <v>24</v>
      </c>
      <c r="X85" s="26">
        <v>251751</v>
      </c>
      <c r="Y85" s="27">
        <v>50</v>
      </c>
      <c r="Z85" s="26">
        <v>760402</v>
      </c>
      <c r="AA85" s="27">
        <v>24</v>
      </c>
      <c r="AB85" s="26">
        <v>167354</v>
      </c>
      <c r="AC85" s="27">
        <v>8</v>
      </c>
      <c r="AD85" s="26">
        <v>40981</v>
      </c>
      <c r="AE85" s="27">
        <v>48</v>
      </c>
      <c r="AF85" s="26">
        <v>348788</v>
      </c>
      <c r="AG85" s="27">
        <v>41</v>
      </c>
      <c r="AH85" s="26">
        <v>1068458</v>
      </c>
      <c r="AI85" s="27">
        <v>48</v>
      </c>
      <c r="AJ85" s="26">
        <v>825976</v>
      </c>
      <c r="AK85" s="27">
        <v>15</v>
      </c>
      <c r="AL85" s="26">
        <v>116020</v>
      </c>
      <c r="AM85" s="27">
        <v>12</v>
      </c>
      <c r="AN85" s="26">
        <v>105873</v>
      </c>
      <c r="AO85" s="27">
        <v>13</v>
      </c>
      <c r="AP85" s="26">
        <v>651689</v>
      </c>
      <c r="AQ85" s="27">
        <v>21</v>
      </c>
      <c r="AR85" s="26">
        <v>275027</v>
      </c>
      <c r="AS85" s="27">
        <v>31</v>
      </c>
      <c r="AT85" s="26">
        <v>69361</v>
      </c>
      <c r="AU85" s="27"/>
      <c r="AV85" s="26"/>
      <c r="AW85" s="27">
        <v>8</v>
      </c>
      <c r="AX85" s="26">
        <v>22250</v>
      </c>
      <c r="AY85" s="27">
        <v>2</v>
      </c>
      <c r="AZ85" s="26">
        <v>13690</v>
      </c>
      <c r="BA85" s="27">
        <v>39</v>
      </c>
      <c r="BB85" s="26">
        <v>461588</v>
      </c>
      <c r="BC85" s="27"/>
      <c r="BD85" s="26"/>
      <c r="BE85" s="27">
        <v>40</v>
      </c>
      <c r="BF85" s="26">
        <v>414949</v>
      </c>
      <c r="BG85" s="27"/>
      <c r="BH85" s="26"/>
      <c r="BI85" s="27"/>
      <c r="BJ85" s="26"/>
      <c r="BK85" s="27"/>
      <c r="BL85" s="26"/>
      <c r="BM85" s="27">
        <v>5</v>
      </c>
      <c r="BN85" s="26">
        <v>123326</v>
      </c>
      <c r="BO85" s="27">
        <v>22</v>
      </c>
      <c r="BP85" s="26">
        <v>95278</v>
      </c>
      <c r="BQ85" s="27">
        <v>710</v>
      </c>
      <c r="BR85" s="26">
        <v>8256200</v>
      </c>
    </row>
    <row r="86" spans="1:70" ht="14.1" customHeight="1" x14ac:dyDescent="0.15">
      <c r="A86" s="20" t="s">
        <v>572</v>
      </c>
      <c r="B86" s="28">
        <v>23191</v>
      </c>
      <c r="C86" s="18">
        <v>6</v>
      </c>
      <c r="D86" s="26">
        <v>79722</v>
      </c>
      <c r="E86" s="27">
        <v>22</v>
      </c>
      <c r="F86" s="26">
        <v>62305</v>
      </c>
      <c r="G86" s="27">
        <v>14</v>
      </c>
      <c r="H86" s="26">
        <v>270730</v>
      </c>
      <c r="I86" s="27">
        <v>40</v>
      </c>
      <c r="J86" s="26">
        <v>384657</v>
      </c>
      <c r="K86" s="27">
        <v>49</v>
      </c>
      <c r="L86" s="26">
        <v>552614</v>
      </c>
      <c r="M86" s="27">
        <v>23</v>
      </c>
      <c r="N86" s="26">
        <v>146905</v>
      </c>
      <c r="O86" s="27">
        <v>87</v>
      </c>
      <c r="P86" s="26">
        <v>703352</v>
      </c>
      <c r="Q86" s="27"/>
      <c r="R86" s="26"/>
      <c r="S86" s="27">
        <v>9</v>
      </c>
      <c r="T86" s="26">
        <v>137878</v>
      </c>
      <c r="U86" s="27">
        <v>9</v>
      </c>
      <c r="V86" s="26">
        <v>83073</v>
      </c>
      <c r="W86" s="27">
        <v>24</v>
      </c>
      <c r="X86" s="26">
        <v>249499</v>
      </c>
      <c r="Y86" s="27">
        <v>50</v>
      </c>
      <c r="Z86" s="26">
        <v>755698</v>
      </c>
      <c r="AA86" s="27">
        <v>24</v>
      </c>
      <c r="AB86" s="26">
        <v>163452</v>
      </c>
      <c r="AC86" s="27">
        <v>8</v>
      </c>
      <c r="AD86" s="26">
        <v>39682</v>
      </c>
      <c r="AE86" s="27">
        <v>48</v>
      </c>
      <c r="AF86" s="26">
        <v>346956</v>
      </c>
      <c r="AG86" s="27">
        <v>42</v>
      </c>
      <c r="AH86" s="26">
        <v>1041161</v>
      </c>
      <c r="AI86" s="27">
        <v>48</v>
      </c>
      <c r="AJ86" s="26">
        <v>832077</v>
      </c>
      <c r="AK86" s="27">
        <v>15</v>
      </c>
      <c r="AL86" s="26">
        <v>106748</v>
      </c>
      <c r="AM86" s="27">
        <v>12</v>
      </c>
      <c r="AN86" s="26">
        <v>99822</v>
      </c>
      <c r="AO86" s="27">
        <v>13</v>
      </c>
      <c r="AP86" s="26">
        <v>618622</v>
      </c>
      <c r="AQ86" s="27">
        <v>21</v>
      </c>
      <c r="AR86" s="26">
        <v>270698</v>
      </c>
      <c r="AS86" s="27">
        <v>31</v>
      </c>
      <c r="AT86" s="26">
        <v>66157</v>
      </c>
      <c r="AU86" s="27"/>
      <c r="AV86" s="26"/>
      <c r="AW86" s="27">
        <v>8</v>
      </c>
      <c r="AX86" s="26">
        <v>21748</v>
      </c>
      <c r="AY86" s="27">
        <v>2</v>
      </c>
      <c r="AZ86" s="26">
        <v>13422</v>
      </c>
      <c r="BA86" s="27">
        <v>38</v>
      </c>
      <c r="BB86" s="26">
        <v>461445</v>
      </c>
      <c r="BC86" s="27"/>
      <c r="BD86" s="26"/>
      <c r="BE86" s="27">
        <v>40</v>
      </c>
      <c r="BF86" s="26">
        <v>409750</v>
      </c>
      <c r="BG86" s="27"/>
      <c r="BH86" s="26"/>
      <c r="BI86" s="27"/>
      <c r="BJ86" s="26"/>
      <c r="BK86" s="27"/>
      <c r="BL86" s="26"/>
      <c r="BM86" s="27">
        <v>5</v>
      </c>
      <c r="BN86" s="26">
        <v>119116</v>
      </c>
      <c r="BO86" s="27">
        <v>22</v>
      </c>
      <c r="BP86" s="26">
        <v>92926</v>
      </c>
      <c r="BQ86" s="27">
        <v>710</v>
      </c>
      <c r="BR86" s="26">
        <v>8130226</v>
      </c>
    </row>
    <row r="87" spans="1:70" ht="14.1" customHeight="1" x14ac:dyDescent="0.15">
      <c r="A87" s="20" t="s">
        <v>572</v>
      </c>
      <c r="B87" s="28">
        <v>23223</v>
      </c>
      <c r="C87" s="18">
        <v>6</v>
      </c>
      <c r="D87" s="26">
        <v>80224</v>
      </c>
      <c r="E87" s="27">
        <v>22</v>
      </c>
      <c r="F87" s="26">
        <v>63832</v>
      </c>
      <c r="G87" s="27">
        <v>14</v>
      </c>
      <c r="H87" s="26">
        <v>261217</v>
      </c>
      <c r="I87" s="27">
        <v>40</v>
      </c>
      <c r="J87" s="26">
        <v>394061</v>
      </c>
      <c r="K87" s="27">
        <v>49</v>
      </c>
      <c r="L87" s="26">
        <v>563208</v>
      </c>
      <c r="M87" s="27">
        <v>23</v>
      </c>
      <c r="N87" s="26">
        <v>146851</v>
      </c>
      <c r="O87" s="27">
        <v>87</v>
      </c>
      <c r="P87" s="26">
        <v>722689</v>
      </c>
      <c r="Q87" s="27"/>
      <c r="R87" s="26"/>
      <c r="S87" s="27">
        <v>9</v>
      </c>
      <c r="T87" s="26">
        <v>136807</v>
      </c>
      <c r="U87" s="27">
        <v>9</v>
      </c>
      <c r="V87" s="26">
        <v>82739</v>
      </c>
      <c r="W87" s="27">
        <v>24</v>
      </c>
      <c r="X87" s="26">
        <v>250825</v>
      </c>
      <c r="Y87" s="27">
        <v>50</v>
      </c>
      <c r="Z87" s="26">
        <v>770003</v>
      </c>
      <c r="AA87" s="27">
        <v>24</v>
      </c>
      <c r="AB87" s="26">
        <v>170870</v>
      </c>
      <c r="AC87" s="27">
        <v>8</v>
      </c>
      <c r="AD87" s="26">
        <v>38440</v>
      </c>
      <c r="AE87" s="27">
        <v>48</v>
      </c>
      <c r="AF87" s="26">
        <v>351481</v>
      </c>
      <c r="AG87" s="27">
        <v>42</v>
      </c>
      <c r="AH87" s="26">
        <v>1027055</v>
      </c>
      <c r="AI87" s="27">
        <v>48</v>
      </c>
      <c r="AJ87" s="26">
        <v>837715</v>
      </c>
      <c r="AK87" s="27">
        <v>15</v>
      </c>
      <c r="AL87" s="26">
        <v>105298</v>
      </c>
      <c r="AM87" s="27">
        <v>12</v>
      </c>
      <c r="AN87" s="26">
        <v>99290</v>
      </c>
      <c r="AO87" s="27">
        <v>13</v>
      </c>
      <c r="AP87" s="26">
        <v>588785</v>
      </c>
      <c r="AQ87" s="27">
        <v>21</v>
      </c>
      <c r="AR87" s="26">
        <v>263780</v>
      </c>
      <c r="AS87" s="27">
        <v>31</v>
      </c>
      <c r="AT87" s="26">
        <v>65324</v>
      </c>
      <c r="AU87" s="27"/>
      <c r="AV87" s="26"/>
      <c r="AW87" s="27">
        <v>8</v>
      </c>
      <c r="AX87" s="26">
        <v>21743</v>
      </c>
      <c r="AY87" s="27">
        <v>2</v>
      </c>
      <c r="AZ87" s="26">
        <v>13065</v>
      </c>
      <c r="BA87" s="27">
        <v>38</v>
      </c>
      <c r="BB87" s="26">
        <v>465528</v>
      </c>
      <c r="BC87" s="27"/>
      <c r="BD87" s="26"/>
      <c r="BE87" s="27">
        <v>40</v>
      </c>
      <c r="BF87" s="26">
        <v>414665</v>
      </c>
      <c r="BG87" s="27"/>
      <c r="BH87" s="26"/>
      <c r="BI87" s="27"/>
      <c r="BJ87" s="26"/>
      <c r="BK87" s="27"/>
      <c r="BL87" s="26"/>
      <c r="BM87" s="27">
        <v>5</v>
      </c>
      <c r="BN87" s="26">
        <v>118074</v>
      </c>
      <c r="BO87" s="27">
        <v>22</v>
      </c>
      <c r="BP87" s="26">
        <v>93501</v>
      </c>
      <c r="BQ87" s="27">
        <v>710</v>
      </c>
      <c r="BR87" s="26">
        <v>8147080</v>
      </c>
    </row>
    <row r="88" spans="1:70" ht="14.1" customHeight="1" x14ac:dyDescent="0.15">
      <c r="A88" s="20" t="s">
        <v>572</v>
      </c>
      <c r="B88" s="28">
        <v>23254</v>
      </c>
      <c r="C88" s="18">
        <v>6</v>
      </c>
      <c r="D88" s="26">
        <v>70156</v>
      </c>
      <c r="E88" s="27">
        <v>22</v>
      </c>
      <c r="F88" s="26">
        <v>53881</v>
      </c>
      <c r="G88" s="27">
        <v>18</v>
      </c>
      <c r="H88" s="26">
        <v>248393</v>
      </c>
      <c r="I88" s="27">
        <v>40</v>
      </c>
      <c r="J88" s="26">
        <v>354223</v>
      </c>
      <c r="K88" s="27">
        <v>49</v>
      </c>
      <c r="L88" s="26">
        <v>514675</v>
      </c>
      <c r="M88" s="27">
        <v>23</v>
      </c>
      <c r="N88" s="26">
        <v>128323</v>
      </c>
      <c r="O88" s="27">
        <v>88</v>
      </c>
      <c r="P88" s="26">
        <v>634775</v>
      </c>
      <c r="Q88" s="27"/>
      <c r="R88" s="26"/>
      <c r="S88" s="27">
        <v>9</v>
      </c>
      <c r="T88" s="26">
        <v>117498</v>
      </c>
      <c r="U88" s="27">
        <v>9</v>
      </c>
      <c r="V88" s="26">
        <v>73876</v>
      </c>
      <c r="W88" s="27">
        <v>24</v>
      </c>
      <c r="X88" s="26">
        <v>223419</v>
      </c>
      <c r="Y88" s="27">
        <v>50</v>
      </c>
      <c r="Z88" s="26">
        <v>647686</v>
      </c>
      <c r="AA88" s="27">
        <v>24</v>
      </c>
      <c r="AB88" s="26">
        <v>145350</v>
      </c>
      <c r="AC88" s="27">
        <v>8</v>
      </c>
      <c r="AD88" s="26">
        <v>35275</v>
      </c>
      <c r="AE88" s="27">
        <v>48</v>
      </c>
      <c r="AF88" s="26">
        <v>293921</v>
      </c>
      <c r="AG88" s="27">
        <v>42</v>
      </c>
      <c r="AH88" s="26">
        <v>895830</v>
      </c>
      <c r="AI88" s="27">
        <v>49</v>
      </c>
      <c r="AJ88" s="26">
        <v>757502</v>
      </c>
      <c r="AK88" s="27">
        <v>15</v>
      </c>
      <c r="AL88" s="26">
        <v>92001</v>
      </c>
      <c r="AM88" s="27">
        <v>12</v>
      </c>
      <c r="AN88" s="26">
        <v>86980</v>
      </c>
      <c r="AO88" s="27">
        <v>13</v>
      </c>
      <c r="AP88" s="26">
        <v>563074</v>
      </c>
      <c r="AQ88" s="27">
        <v>22</v>
      </c>
      <c r="AR88" s="26">
        <v>235743</v>
      </c>
      <c r="AS88" s="27">
        <v>31</v>
      </c>
      <c r="AT88" s="26">
        <v>59468</v>
      </c>
      <c r="AU88" s="27"/>
      <c r="AV88" s="26"/>
      <c r="AW88" s="27">
        <v>8</v>
      </c>
      <c r="AX88" s="26">
        <v>19681</v>
      </c>
      <c r="AY88" s="27">
        <v>2</v>
      </c>
      <c r="AZ88" s="26">
        <v>11472</v>
      </c>
      <c r="BA88" s="27">
        <v>38</v>
      </c>
      <c r="BB88" s="26">
        <v>400922</v>
      </c>
      <c r="BC88" s="27"/>
      <c r="BD88" s="26"/>
      <c r="BE88" s="27">
        <v>40</v>
      </c>
      <c r="BF88" s="26">
        <v>413850</v>
      </c>
      <c r="BG88" s="27"/>
      <c r="BH88" s="26"/>
      <c r="BI88" s="27"/>
      <c r="BJ88" s="26"/>
      <c r="BK88" s="27"/>
      <c r="BL88" s="26"/>
      <c r="BM88" s="27">
        <v>5</v>
      </c>
      <c r="BN88" s="26">
        <v>116692</v>
      </c>
      <c r="BO88" s="27">
        <v>22</v>
      </c>
      <c r="BP88" s="26">
        <v>81464</v>
      </c>
      <c r="BQ88" s="27">
        <v>717</v>
      </c>
      <c r="BR88" s="26">
        <v>7276139</v>
      </c>
    </row>
    <row r="89" spans="1:70" ht="14.1" customHeight="1" x14ac:dyDescent="0.15">
      <c r="A89" s="20" t="s">
        <v>572</v>
      </c>
      <c r="B89" s="28">
        <v>23284</v>
      </c>
      <c r="C89" s="18">
        <v>6</v>
      </c>
      <c r="D89" s="26">
        <v>67312</v>
      </c>
      <c r="E89" s="27">
        <v>22</v>
      </c>
      <c r="F89" s="26">
        <v>50976</v>
      </c>
      <c r="G89" s="27">
        <v>19</v>
      </c>
      <c r="H89" s="26">
        <v>240344</v>
      </c>
      <c r="I89" s="27">
        <v>40</v>
      </c>
      <c r="J89" s="26">
        <v>332346</v>
      </c>
      <c r="K89" s="27">
        <v>49</v>
      </c>
      <c r="L89" s="26">
        <v>464775</v>
      </c>
      <c r="M89" s="27">
        <v>23</v>
      </c>
      <c r="N89" s="26">
        <v>118643</v>
      </c>
      <c r="O89" s="27">
        <v>88</v>
      </c>
      <c r="P89" s="26">
        <v>590363</v>
      </c>
      <c r="Q89" s="27"/>
      <c r="R89" s="26"/>
      <c r="S89" s="27">
        <v>9</v>
      </c>
      <c r="T89" s="26">
        <v>110359</v>
      </c>
      <c r="U89" s="27">
        <v>9</v>
      </c>
      <c r="V89" s="26">
        <v>72181</v>
      </c>
      <c r="W89" s="27">
        <v>24</v>
      </c>
      <c r="X89" s="26">
        <v>213217</v>
      </c>
      <c r="Y89" s="27">
        <v>50</v>
      </c>
      <c r="Z89" s="26">
        <v>667039</v>
      </c>
      <c r="AA89" s="27">
        <v>24</v>
      </c>
      <c r="AB89" s="26">
        <v>140679</v>
      </c>
      <c r="AC89" s="27">
        <v>8</v>
      </c>
      <c r="AD89" s="26">
        <v>33594</v>
      </c>
      <c r="AE89" s="27">
        <v>48</v>
      </c>
      <c r="AF89" s="26">
        <v>263196</v>
      </c>
      <c r="AG89" s="27">
        <v>42</v>
      </c>
      <c r="AH89" s="26">
        <v>844346</v>
      </c>
      <c r="AI89" s="27">
        <v>49</v>
      </c>
      <c r="AJ89" s="26">
        <v>710225</v>
      </c>
      <c r="AK89" s="27">
        <v>15</v>
      </c>
      <c r="AL89" s="26">
        <v>82301</v>
      </c>
      <c r="AM89" s="27">
        <v>12</v>
      </c>
      <c r="AN89" s="26">
        <v>72667</v>
      </c>
      <c r="AO89" s="27">
        <v>13</v>
      </c>
      <c r="AP89" s="26">
        <v>599436</v>
      </c>
      <c r="AQ89" s="27">
        <v>22</v>
      </c>
      <c r="AR89" s="26">
        <v>264368</v>
      </c>
      <c r="AS89" s="27">
        <v>31</v>
      </c>
      <c r="AT89" s="26">
        <v>58823</v>
      </c>
      <c r="AU89" s="27"/>
      <c r="AV89" s="26"/>
      <c r="AW89" s="27">
        <v>8</v>
      </c>
      <c r="AX89" s="26">
        <v>19098</v>
      </c>
      <c r="AY89" s="27">
        <v>2</v>
      </c>
      <c r="AZ89" s="26">
        <v>12316</v>
      </c>
      <c r="BA89" s="27">
        <v>39</v>
      </c>
      <c r="BB89" s="26">
        <v>393975</v>
      </c>
      <c r="BC89" s="27"/>
      <c r="BD89" s="26"/>
      <c r="BE89" s="27">
        <v>40</v>
      </c>
      <c r="BF89" s="26">
        <v>426054</v>
      </c>
      <c r="BG89" s="27"/>
      <c r="BH89" s="26"/>
      <c r="BI89" s="27"/>
      <c r="BJ89" s="26"/>
      <c r="BK89" s="27"/>
      <c r="BL89" s="26"/>
      <c r="BM89" s="27">
        <v>5</v>
      </c>
      <c r="BN89" s="26">
        <v>108924</v>
      </c>
      <c r="BO89" s="27">
        <v>22</v>
      </c>
      <c r="BP89" s="26">
        <v>80449</v>
      </c>
      <c r="BQ89" s="27">
        <v>719</v>
      </c>
      <c r="BR89" s="26">
        <v>7038017</v>
      </c>
    </row>
    <row r="90" spans="1:70" ht="14.1" customHeight="1" x14ac:dyDescent="0.15">
      <c r="A90" s="20" t="s">
        <v>572</v>
      </c>
      <c r="B90" s="28">
        <v>23315</v>
      </c>
      <c r="C90" s="18">
        <v>6</v>
      </c>
      <c r="D90" s="26">
        <v>67874</v>
      </c>
      <c r="E90" s="27">
        <v>20</v>
      </c>
      <c r="F90" s="26">
        <v>51329</v>
      </c>
      <c r="G90" s="27">
        <v>19</v>
      </c>
      <c r="H90" s="26">
        <v>248411</v>
      </c>
      <c r="I90" s="27">
        <v>37</v>
      </c>
      <c r="J90" s="26">
        <v>334736</v>
      </c>
      <c r="K90" s="27">
        <v>46</v>
      </c>
      <c r="L90" s="26">
        <v>503045</v>
      </c>
      <c r="M90" s="27">
        <v>23</v>
      </c>
      <c r="N90" s="26">
        <v>125086</v>
      </c>
      <c r="O90" s="27">
        <v>82</v>
      </c>
      <c r="P90" s="26">
        <v>617148</v>
      </c>
      <c r="Q90" s="27"/>
      <c r="R90" s="26"/>
      <c r="S90" s="27">
        <v>9</v>
      </c>
      <c r="T90" s="26">
        <v>114345</v>
      </c>
      <c r="U90" s="27">
        <v>8</v>
      </c>
      <c r="V90" s="26">
        <v>70846</v>
      </c>
      <c r="W90" s="27">
        <v>23</v>
      </c>
      <c r="X90" s="26">
        <v>233018</v>
      </c>
      <c r="Y90" s="27">
        <v>50</v>
      </c>
      <c r="Z90" s="26">
        <v>622023</v>
      </c>
      <c r="AA90" s="27">
        <v>21</v>
      </c>
      <c r="AB90" s="26">
        <v>135969</v>
      </c>
      <c r="AC90" s="27">
        <v>9</v>
      </c>
      <c r="AD90" s="26">
        <v>40178</v>
      </c>
      <c r="AE90" s="27">
        <v>46</v>
      </c>
      <c r="AF90" s="26">
        <v>274610</v>
      </c>
      <c r="AG90" s="27">
        <v>42</v>
      </c>
      <c r="AH90" s="26">
        <v>858837</v>
      </c>
      <c r="AI90" s="27">
        <v>47</v>
      </c>
      <c r="AJ90" s="26">
        <v>783069</v>
      </c>
      <c r="AK90" s="27">
        <v>14</v>
      </c>
      <c r="AL90" s="26">
        <v>83457</v>
      </c>
      <c r="AM90" s="27">
        <v>12</v>
      </c>
      <c r="AN90" s="26">
        <v>79219</v>
      </c>
      <c r="AO90" s="27">
        <v>13</v>
      </c>
      <c r="AP90" s="26">
        <v>562430</v>
      </c>
      <c r="AQ90" s="27">
        <v>19</v>
      </c>
      <c r="AR90" s="26">
        <v>261797</v>
      </c>
      <c r="AS90" s="27">
        <v>24</v>
      </c>
      <c r="AT90" s="26">
        <v>61194</v>
      </c>
      <c r="AU90" s="27"/>
      <c r="AV90" s="26"/>
      <c r="AW90" s="27">
        <v>7</v>
      </c>
      <c r="AX90" s="26">
        <v>18876</v>
      </c>
      <c r="AY90" s="27">
        <v>2</v>
      </c>
      <c r="AZ90" s="26">
        <v>12220</v>
      </c>
      <c r="BA90" s="27">
        <v>39</v>
      </c>
      <c r="BB90" s="26">
        <v>416804</v>
      </c>
      <c r="BC90" s="27"/>
      <c r="BD90" s="26"/>
      <c r="BE90" s="27">
        <v>40</v>
      </c>
      <c r="BF90" s="26">
        <v>408379</v>
      </c>
      <c r="BG90" s="27"/>
      <c r="BH90" s="26"/>
      <c r="BI90" s="27"/>
      <c r="BJ90" s="26"/>
      <c r="BK90" s="27"/>
      <c r="BL90" s="26"/>
      <c r="BM90" s="27">
        <v>6</v>
      </c>
      <c r="BN90" s="26">
        <v>118594</v>
      </c>
      <c r="BO90" s="27">
        <v>15</v>
      </c>
      <c r="BP90" s="26">
        <v>74792</v>
      </c>
      <c r="BQ90" s="27">
        <v>679</v>
      </c>
      <c r="BR90" s="26">
        <v>7178299</v>
      </c>
    </row>
    <row r="91" spans="1:70" ht="14.1" customHeight="1" x14ac:dyDescent="0.15">
      <c r="A91" s="20" t="s">
        <v>572</v>
      </c>
      <c r="B91" s="28">
        <v>23345</v>
      </c>
      <c r="C91" s="18">
        <v>6</v>
      </c>
      <c r="D91" s="26">
        <v>70000</v>
      </c>
      <c r="E91" s="27">
        <v>20</v>
      </c>
      <c r="F91" s="26">
        <v>57986</v>
      </c>
      <c r="G91" s="27">
        <v>19</v>
      </c>
      <c r="H91" s="26">
        <v>235189</v>
      </c>
      <c r="I91" s="27">
        <v>37</v>
      </c>
      <c r="J91" s="26">
        <v>322817</v>
      </c>
      <c r="K91" s="27">
        <v>46</v>
      </c>
      <c r="L91" s="26">
        <v>480894</v>
      </c>
      <c r="M91" s="27">
        <v>23</v>
      </c>
      <c r="N91" s="26">
        <v>131271</v>
      </c>
      <c r="O91" s="27">
        <v>82</v>
      </c>
      <c r="P91" s="26">
        <v>623308</v>
      </c>
      <c r="Q91" s="27"/>
      <c r="R91" s="26"/>
      <c r="S91" s="27">
        <v>9</v>
      </c>
      <c r="T91" s="26">
        <v>116046</v>
      </c>
      <c r="U91" s="27">
        <v>8</v>
      </c>
      <c r="V91" s="26">
        <v>69100</v>
      </c>
      <c r="W91" s="27">
        <v>23</v>
      </c>
      <c r="X91" s="26">
        <v>228065</v>
      </c>
      <c r="Y91" s="27">
        <v>50</v>
      </c>
      <c r="Z91" s="26">
        <v>603239</v>
      </c>
      <c r="AA91" s="27">
        <v>21</v>
      </c>
      <c r="AB91" s="26">
        <v>146642</v>
      </c>
      <c r="AC91" s="27">
        <v>9</v>
      </c>
      <c r="AD91" s="26">
        <v>38908</v>
      </c>
      <c r="AE91" s="27">
        <v>47</v>
      </c>
      <c r="AF91" s="26">
        <v>261663</v>
      </c>
      <c r="AG91" s="27">
        <v>42</v>
      </c>
      <c r="AH91" s="26">
        <v>790001</v>
      </c>
      <c r="AI91" s="27">
        <v>47</v>
      </c>
      <c r="AJ91" s="26">
        <v>758887</v>
      </c>
      <c r="AK91" s="27">
        <v>14</v>
      </c>
      <c r="AL91" s="26">
        <v>79197</v>
      </c>
      <c r="AM91" s="27">
        <v>12</v>
      </c>
      <c r="AN91" s="26">
        <v>76710</v>
      </c>
      <c r="AO91" s="27">
        <v>13</v>
      </c>
      <c r="AP91" s="26">
        <v>560191</v>
      </c>
      <c r="AQ91" s="27">
        <v>19</v>
      </c>
      <c r="AR91" s="26">
        <v>257420</v>
      </c>
      <c r="AS91" s="27">
        <v>24</v>
      </c>
      <c r="AT91" s="26">
        <v>71807</v>
      </c>
      <c r="AU91" s="27"/>
      <c r="AV91" s="26"/>
      <c r="AW91" s="27">
        <v>7</v>
      </c>
      <c r="AX91" s="26">
        <v>18881</v>
      </c>
      <c r="AY91" s="27">
        <v>2</v>
      </c>
      <c r="AZ91" s="26">
        <v>11635</v>
      </c>
      <c r="BA91" s="27">
        <v>39</v>
      </c>
      <c r="BB91" s="26">
        <v>409076</v>
      </c>
      <c r="BC91" s="27"/>
      <c r="BD91" s="26"/>
      <c r="BE91" s="27">
        <v>40</v>
      </c>
      <c r="BF91" s="26">
        <v>429334</v>
      </c>
      <c r="BG91" s="27"/>
      <c r="BH91" s="26"/>
      <c r="BI91" s="27"/>
      <c r="BJ91" s="26"/>
      <c r="BK91" s="27"/>
      <c r="BL91" s="26"/>
      <c r="BM91" s="27">
        <v>6</v>
      </c>
      <c r="BN91" s="26">
        <v>113408</v>
      </c>
      <c r="BO91" s="27">
        <v>15</v>
      </c>
      <c r="BP91" s="26">
        <v>75038</v>
      </c>
      <c r="BQ91" s="27">
        <v>680</v>
      </c>
      <c r="BR91" s="26">
        <v>7036727</v>
      </c>
    </row>
    <row r="92" spans="1:70" ht="14.1" customHeight="1" x14ac:dyDescent="0.15">
      <c r="A92" s="20" t="s">
        <v>572</v>
      </c>
      <c r="B92" s="28">
        <v>23373</v>
      </c>
      <c r="C92" s="18">
        <v>6</v>
      </c>
      <c r="D92" s="26">
        <v>67686</v>
      </c>
      <c r="E92" s="27">
        <v>20</v>
      </c>
      <c r="F92" s="26">
        <v>58263</v>
      </c>
      <c r="G92" s="27">
        <v>19</v>
      </c>
      <c r="H92" s="26">
        <v>196323</v>
      </c>
      <c r="I92" s="27">
        <v>37</v>
      </c>
      <c r="J92" s="26">
        <v>298989</v>
      </c>
      <c r="K92" s="27">
        <v>46</v>
      </c>
      <c r="L92" s="26">
        <v>440370</v>
      </c>
      <c r="M92" s="27">
        <v>23</v>
      </c>
      <c r="N92" s="26">
        <v>126489</v>
      </c>
      <c r="O92" s="27">
        <v>82</v>
      </c>
      <c r="P92" s="26">
        <v>589946</v>
      </c>
      <c r="Q92" s="27"/>
      <c r="R92" s="26"/>
      <c r="S92" s="27">
        <v>9</v>
      </c>
      <c r="T92" s="26">
        <v>100074</v>
      </c>
      <c r="U92" s="27">
        <v>8</v>
      </c>
      <c r="V92" s="26">
        <v>60515</v>
      </c>
      <c r="W92" s="27">
        <v>23</v>
      </c>
      <c r="X92" s="26">
        <v>204733</v>
      </c>
      <c r="Y92" s="27">
        <v>50</v>
      </c>
      <c r="Z92" s="26">
        <v>652072</v>
      </c>
      <c r="AA92" s="27">
        <v>21</v>
      </c>
      <c r="AB92" s="26">
        <v>140756</v>
      </c>
      <c r="AC92" s="27">
        <v>9</v>
      </c>
      <c r="AD92" s="26">
        <v>35943</v>
      </c>
      <c r="AE92" s="27">
        <v>47</v>
      </c>
      <c r="AF92" s="26">
        <v>226775</v>
      </c>
      <c r="AG92" s="27">
        <v>42</v>
      </c>
      <c r="AH92" s="26">
        <v>735735</v>
      </c>
      <c r="AI92" s="27">
        <v>47</v>
      </c>
      <c r="AJ92" s="26">
        <v>699826</v>
      </c>
      <c r="AK92" s="27">
        <v>14</v>
      </c>
      <c r="AL92" s="26">
        <v>73763</v>
      </c>
      <c r="AM92" s="27">
        <v>12</v>
      </c>
      <c r="AN92" s="26">
        <v>75362</v>
      </c>
      <c r="AO92" s="27">
        <v>13</v>
      </c>
      <c r="AP92" s="26">
        <v>561718</v>
      </c>
      <c r="AQ92" s="27">
        <v>19</v>
      </c>
      <c r="AR92" s="26">
        <v>252337</v>
      </c>
      <c r="AS92" s="27">
        <v>24</v>
      </c>
      <c r="AT92" s="26">
        <v>72231</v>
      </c>
      <c r="AU92" s="27"/>
      <c r="AV92" s="26"/>
      <c r="AW92" s="27">
        <v>7</v>
      </c>
      <c r="AX92" s="26">
        <v>18084</v>
      </c>
      <c r="AY92" s="27">
        <v>2</v>
      </c>
      <c r="AZ92" s="26">
        <v>11480</v>
      </c>
      <c r="BA92" s="27">
        <v>39</v>
      </c>
      <c r="BB92" s="26">
        <v>373939</v>
      </c>
      <c r="BC92" s="27"/>
      <c r="BD92" s="26"/>
      <c r="BE92" s="27">
        <v>40</v>
      </c>
      <c r="BF92" s="26">
        <v>424839</v>
      </c>
      <c r="BG92" s="27"/>
      <c r="BH92" s="26"/>
      <c r="BI92" s="27"/>
      <c r="BJ92" s="26"/>
      <c r="BK92" s="27"/>
      <c r="BL92" s="26"/>
      <c r="BM92" s="27">
        <v>6</v>
      </c>
      <c r="BN92" s="26">
        <v>102730</v>
      </c>
      <c r="BO92" s="27">
        <v>15</v>
      </c>
      <c r="BP92" s="26">
        <v>68392</v>
      </c>
      <c r="BQ92" s="27">
        <v>680</v>
      </c>
      <c r="BR92" s="26">
        <v>6669382</v>
      </c>
    </row>
    <row r="93" spans="1:70" ht="14.1" customHeight="1" x14ac:dyDescent="0.15">
      <c r="A93" s="20" t="s">
        <v>571</v>
      </c>
      <c r="B93" s="28">
        <v>23407</v>
      </c>
      <c r="C93" s="18">
        <v>6</v>
      </c>
      <c r="D93" s="26">
        <v>65722</v>
      </c>
      <c r="E93" s="27">
        <v>20</v>
      </c>
      <c r="F93" s="26">
        <v>48382</v>
      </c>
      <c r="G93" s="27">
        <v>19</v>
      </c>
      <c r="H93" s="26">
        <v>191413</v>
      </c>
      <c r="I93" s="27">
        <v>37</v>
      </c>
      <c r="J93" s="26">
        <v>299195</v>
      </c>
      <c r="K93" s="27">
        <v>46</v>
      </c>
      <c r="L93" s="26">
        <v>407625</v>
      </c>
      <c r="M93" s="27">
        <v>22</v>
      </c>
      <c r="N93" s="26">
        <v>117564</v>
      </c>
      <c r="O93" s="27">
        <v>82</v>
      </c>
      <c r="P93" s="26">
        <v>565770</v>
      </c>
      <c r="Q93" s="27"/>
      <c r="R93" s="26"/>
      <c r="S93" s="27">
        <v>9</v>
      </c>
      <c r="T93" s="26">
        <v>90035</v>
      </c>
      <c r="U93" s="27">
        <v>8</v>
      </c>
      <c r="V93" s="26">
        <v>57438</v>
      </c>
      <c r="W93" s="27">
        <v>23</v>
      </c>
      <c r="X93" s="26">
        <v>198704</v>
      </c>
      <c r="Y93" s="27">
        <v>49</v>
      </c>
      <c r="Z93" s="26">
        <v>632335</v>
      </c>
      <c r="AA93" s="27">
        <v>21</v>
      </c>
      <c r="AB93" s="26">
        <v>135630</v>
      </c>
      <c r="AC93" s="27">
        <v>9</v>
      </c>
      <c r="AD93" s="26">
        <v>35920</v>
      </c>
      <c r="AE93" s="27">
        <v>47</v>
      </c>
      <c r="AF93" s="26">
        <v>212834</v>
      </c>
      <c r="AG93" s="27">
        <v>42</v>
      </c>
      <c r="AH93" s="26">
        <v>713407</v>
      </c>
      <c r="AI93" s="27">
        <v>46</v>
      </c>
      <c r="AJ93" s="26">
        <v>705963</v>
      </c>
      <c r="AK93" s="27">
        <v>14</v>
      </c>
      <c r="AL93" s="26">
        <v>73795</v>
      </c>
      <c r="AM93" s="27">
        <v>12</v>
      </c>
      <c r="AN93" s="26">
        <v>72764</v>
      </c>
      <c r="AO93" s="27">
        <v>13</v>
      </c>
      <c r="AP93" s="26">
        <v>560750</v>
      </c>
      <c r="AQ93" s="27">
        <v>19</v>
      </c>
      <c r="AR93" s="26">
        <v>248457</v>
      </c>
      <c r="AS93" s="27">
        <v>24</v>
      </c>
      <c r="AT93" s="26">
        <v>73601</v>
      </c>
      <c r="AU93" s="27"/>
      <c r="AV93" s="26"/>
      <c r="AW93" s="27">
        <v>7</v>
      </c>
      <c r="AX93" s="26">
        <v>17860</v>
      </c>
      <c r="AY93" s="27">
        <v>2</v>
      </c>
      <c r="AZ93" s="26">
        <v>11480</v>
      </c>
      <c r="BA93" s="27">
        <v>39</v>
      </c>
      <c r="BB93" s="26">
        <v>347871</v>
      </c>
      <c r="BC93" s="27"/>
      <c r="BD93" s="26"/>
      <c r="BE93" s="27">
        <v>40</v>
      </c>
      <c r="BF93" s="26">
        <v>426219</v>
      </c>
      <c r="BG93" s="27"/>
      <c r="BH93" s="26"/>
      <c r="BI93" s="27"/>
      <c r="BJ93" s="26"/>
      <c r="BK93" s="27"/>
      <c r="BL93" s="26"/>
      <c r="BM93" s="27">
        <v>6</v>
      </c>
      <c r="BN93" s="26">
        <v>100058</v>
      </c>
      <c r="BO93" s="27">
        <v>14</v>
      </c>
      <c r="BP93" s="26">
        <v>67569</v>
      </c>
      <c r="BQ93" s="27">
        <v>676</v>
      </c>
      <c r="BR93" s="26">
        <v>6478372</v>
      </c>
    </row>
    <row r="94" spans="1:70" ht="14.1" customHeight="1" x14ac:dyDescent="0.15">
      <c r="A94" s="20" t="s">
        <v>571</v>
      </c>
      <c r="B94" s="28">
        <v>23436</v>
      </c>
      <c r="C94" s="18">
        <v>6</v>
      </c>
      <c r="D94" s="26">
        <v>68990</v>
      </c>
      <c r="E94" s="27">
        <v>20</v>
      </c>
      <c r="F94" s="26">
        <v>53891</v>
      </c>
      <c r="G94" s="27">
        <v>21</v>
      </c>
      <c r="H94" s="26">
        <v>244286</v>
      </c>
      <c r="I94" s="27">
        <v>37</v>
      </c>
      <c r="J94" s="26">
        <v>347771</v>
      </c>
      <c r="K94" s="27">
        <v>46</v>
      </c>
      <c r="L94" s="26">
        <v>437381</v>
      </c>
      <c r="M94" s="27">
        <v>22</v>
      </c>
      <c r="N94" s="26">
        <v>128114</v>
      </c>
      <c r="O94" s="27">
        <v>82</v>
      </c>
      <c r="P94" s="26">
        <v>639367</v>
      </c>
      <c r="Q94" s="27"/>
      <c r="R94" s="26"/>
      <c r="S94" s="27">
        <v>9</v>
      </c>
      <c r="T94" s="26">
        <v>95587</v>
      </c>
      <c r="U94" s="27">
        <v>8</v>
      </c>
      <c r="V94" s="26">
        <v>63221</v>
      </c>
      <c r="W94" s="27">
        <v>23</v>
      </c>
      <c r="X94" s="26">
        <v>216765</v>
      </c>
      <c r="Y94" s="27">
        <v>48</v>
      </c>
      <c r="Z94" s="26">
        <v>663742</v>
      </c>
      <c r="AA94" s="27">
        <v>22</v>
      </c>
      <c r="AB94" s="26">
        <v>153922</v>
      </c>
      <c r="AC94" s="27">
        <v>9</v>
      </c>
      <c r="AD94" s="26">
        <v>40038</v>
      </c>
      <c r="AE94" s="27">
        <v>47</v>
      </c>
      <c r="AF94" s="26">
        <v>259377</v>
      </c>
      <c r="AG94" s="27">
        <v>42</v>
      </c>
      <c r="AH94" s="26">
        <v>807087</v>
      </c>
      <c r="AI94" s="27">
        <v>46</v>
      </c>
      <c r="AJ94" s="26">
        <v>796600</v>
      </c>
      <c r="AK94" s="27">
        <v>14</v>
      </c>
      <c r="AL94" s="26">
        <v>84941</v>
      </c>
      <c r="AM94" s="27">
        <v>12</v>
      </c>
      <c r="AN94" s="26">
        <v>80305</v>
      </c>
      <c r="AO94" s="27">
        <v>13</v>
      </c>
      <c r="AP94" s="26">
        <v>612569</v>
      </c>
      <c r="AQ94" s="27">
        <v>19</v>
      </c>
      <c r="AR94" s="26">
        <v>254741</v>
      </c>
      <c r="AS94" s="27">
        <v>24</v>
      </c>
      <c r="AT94" s="26">
        <v>77583</v>
      </c>
      <c r="AU94" s="27"/>
      <c r="AV94" s="26"/>
      <c r="AW94" s="27">
        <v>7</v>
      </c>
      <c r="AX94" s="26">
        <v>18682</v>
      </c>
      <c r="AY94" s="27">
        <v>2</v>
      </c>
      <c r="AZ94" s="26">
        <v>11780</v>
      </c>
      <c r="BA94" s="27">
        <v>39</v>
      </c>
      <c r="BB94" s="26">
        <v>402169</v>
      </c>
      <c r="BC94" s="27"/>
      <c r="BD94" s="26"/>
      <c r="BE94" s="27">
        <v>40</v>
      </c>
      <c r="BF94" s="26">
        <v>452376</v>
      </c>
      <c r="BG94" s="27"/>
      <c r="BH94" s="26"/>
      <c r="BI94" s="27"/>
      <c r="BJ94" s="26"/>
      <c r="BK94" s="27"/>
      <c r="BL94" s="26"/>
      <c r="BM94" s="27">
        <v>6</v>
      </c>
      <c r="BN94" s="26">
        <v>112032</v>
      </c>
      <c r="BO94" s="27">
        <v>14</v>
      </c>
      <c r="BP94" s="26">
        <v>69813</v>
      </c>
      <c r="BQ94" s="27">
        <v>678</v>
      </c>
      <c r="BR94" s="26">
        <v>7193144</v>
      </c>
    </row>
    <row r="95" spans="1:70" ht="14.1" customHeight="1" x14ac:dyDescent="0.15">
      <c r="A95" s="20" t="s">
        <v>571</v>
      </c>
      <c r="B95" s="28">
        <v>23467</v>
      </c>
      <c r="C95" s="18">
        <v>6</v>
      </c>
      <c r="D95" s="26">
        <v>62636</v>
      </c>
      <c r="E95" s="27">
        <v>20</v>
      </c>
      <c r="F95" s="26">
        <v>49968</v>
      </c>
      <c r="G95" s="27">
        <v>21</v>
      </c>
      <c r="H95" s="26">
        <v>229573</v>
      </c>
      <c r="I95" s="27">
        <v>37</v>
      </c>
      <c r="J95" s="26">
        <v>334154</v>
      </c>
      <c r="K95" s="27">
        <v>46</v>
      </c>
      <c r="L95" s="26">
        <v>433099</v>
      </c>
      <c r="M95" s="27">
        <v>22</v>
      </c>
      <c r="N95" s="26">
        <v>122054</v>
      </c>
      <c r="O95" s="27">
        <v>82</v>
      </c>
      <c r="P95" s="26">
        <v>597313</v>
      </c>
      <c r="Q95" s="27"/>
      <c r="R95" s="26"/>
      <c r="S95" s="27">
        <v>9</v>
      </c>
      <c r="T95" s="26">
        <v>85762</v>
      </c>
      <c r="U95" s="27">
        <v>8</v>
      </c>
      <c r="V95" s="26">
        <v>57712</v>
      </c>
      <c r="W95" s="27">
        <v>23</v>
      </c>
      <c r="X95" s="26">
        <v>209533</v>
      </c>
      <c r="Y95" s="27">
        <v>48</v>
      </c>
      <c r="Z95" s="26">
        <v>637050</v>
      </c>
      <c r="AA95" s="27">
        <v>21</v>
      </c>
      <c r="AB95" s="26">
        <v>149650</v>
      </c>
      <c r="AC95" s="27">
        <v>9</v>
      </c>
      <c r="AD95" s="26">
        <v>37529</v>
      </c>
      <c r="AE95" s="27">
        <v>47</v>
      </c>
      <c r="AF95" s="26">
        <v>245238</v>
      </c>
      <c r="AG95" s="27">
        <v>42</v>
      </c>
      <c r="AH95" s="26">
        <v>757619</v>
      </c>
      <c r="AI95" s="27">
        <v>46</v>
      </c>
      <c r="AJ95" s="26">
        <v>798830</v>
      </c>
      <c r="AK95" s="27">
        <v>14</v>
      </c>
      <c r="AL95" s="26">
        <v>77615</v>
      </c>
      <c r="AM95" s="27">
        <v>12</v>
      </c>
      <c r="AN95" s="26">
        <v>76618</v>
      </c>
      <c r="AO95" s="27">
        <v>13</v>
      </c>
      <c r="AP95" s="26">
        <v>603688</v>
      </c>
      <c r="AQ95" s="27">
        <v>19</v>
      </c>
      <c r="AR95" s="26">
        <v>252300</v>
      </c>
      <c r="AS95" s="27">
        <v>24</v>
      </c>
      <c r="AT95" s="26">
        <v>67546</v>
      </c>
      <c r="AU95" s="27"/>
      <c r="AV95" s="26"/>
      <c r="AW95" s="27">
        <v>7</v>
      </c>
      <c r="AX95" s="26">
        <v>17870</v>
      </c>
      <c r="AY95" s="27">
        <v>2</v>
      </c>
      <c r="AZ95" s="26">
        <v>11780</v>
      </c>
      <c r="BA95" s="27">
        <v>39</v>
      </c>
      <c r="BB95" s="26">
        <v>377576</v>
      </c>
      <c r="BC95" s="27"/>
      <c r="BD95" s="26"/>
      <c r="BE95" s="27">
        <v>40</v>
      </c>
      <c r="BF95" s="26">
        <v>455232</v>
      </c>
      <c r="BG95" s="27"/>
      <c r="BH95" s="26"/>
      <c r="BI95" s="27"/>
      <c r="BJ95" s="26"/>
      <c r="BK95" s="27"/>
      <c r="BL95" s="26"/>
      <c r="BM95" s="27">
        <v>6</v>
      </c>
      <c r="BN95" s="26">
        <v>106606</v>
      </c>
      <c r="BO95" s="27">
        <v>14</v>
      </c>
      <c r="BP95" s="26">
        <v>63611</v>
      </c>
      <c r="BQ95" s="27">
        <v>677</v>
      </c>
      <c r="BR95" s="26">
        <v>6918173</v>
      </c>
    </row>
    <row r="96" spans="1:70" ht="14.1" customHeight="1" x14ac:dyDescent="0.15">
      <c r="A96" s="20" t="s">
        <v>571</v>
      </c>
      <c r="B96" s="28">
        <v>23497</v>
      </c>
      <c r="C96" s="18">
        <v>6</v>
      </c>
      <c r="D96" s="26">
        <v>61202</v>
      </c>
      <c r="E96" s="27">
        <v>20</v>
      </c>
      <c r="F96" s="26">
        <v>42638</v>
      </c>
      <c r="G96" s="27">
        <v>22</v>
      </c>
      <c r="H96" s="26">
        <v>237276</v>
      </c>
      <c r="I96" s="27">
        <v>37</v>
      </c>
      <c r="J96" s="26">
        <v>319013</v>
      </c>
      <c r="K96" s="27">
        <v>46</v>
      </c>
      <c r="L96" s="26">
        <v>408550</v>
      </c>
      <c r="M96" s="27">
        <v>22</v>
      </c>
      <c r="N96" s="26">
        <v>120410</v>
      </c>
      <c r="O96" s="27">
        <v>82</v>
      </c>
      <c r="P96" s="26">
        <v>584743</v>
      </c>
      <c r="Q96" s="27"/>
      <c r="R96" s="26"/>
      <c r="S96" s="27">
        <v>9</v>
      </c>
      <c r="T96" s="26">
        <v>76225</v>
      </c>
      <c r="U96" s="27">
        <v>8</v>
      </c>
      <c r="V96" s="26">
        <v>53889</v>
      </c>
      <c r="W96" s="27">
        <v>23</v>
      </c>
      <c r="X96" s="26">
        <v>202270</v>
      </c>
      <c r="Y96" s="27">
        <v>48</v>
      </c>
      <c r="Z96" s="26">
        <v>619506</v>
      </c>
      <c r="AA96" s="27">
        <v>21</v>
      </c>
      <c r="AB96" s="26">
        <v>144829</v>
      </c>
      <c r="AC96" s="27">
        <v>9</v>
      </c>
      <c r="AD96" s="26">
        <v>35496</v>
      </c>
      <c r="AE96" s="27">
        <v>49</v>
      </c>
      <c r="AF96" s="26">
        <v>259814</v>
      </c>
      <c r="AG96" s="27">
        <v>42</v>
      </c>
      <c r="AH96" s="26">
        <v>699671</v>
      </c>
      <c r="AI96" s="27">
        <v>46</v>
      </c>
      <c r="AJ96" s="26">
        <v>771371</v>
      </c>
      <c r="AK96" s="27">
        <v>14</v>
      </c>
      <c r="AL96" s="26">
        <v>71453</v>
      </c>
      <c r="AM96" s="27">
        <v>12</v>
      </c>
      <c r="AN96" s="26">
        <v>74543</v>
      </c>
      <c r="AO96" s="27">
        <v>13</v>
      </c>
      <c r="AP96" s="26">
        <v>583535</v>
      </c>
      <c r="AQ96" s="27">
        <v>19</v>
      </c>
      <c r="AR96" s="26">
        <v>254353</v>
      </c>
      <c r="AS96" s="27">
        <v>19</v>
      </c>
      <c r="AT96" s="26">
        <v>65870</v>
      </c>
      <c r="AU96" s="27"/>
      <c r="AV96" s="26"/>
      <c r="AW96" s="27">
        <v>7</v>
      </c>
      <c r="AX96" s="26">
        <v>17429</v>
      </c>
      <c r="AY96" s="27">
        <v>2</v>
      </c>
      <c r="AZ96" s="26">
        <v>13280</v>
      </c>
      <c r="BA96" s="27">
        <v>39</v>
      </c>
      <c r="BB96" s="26">
        <v>361798</v>
      </c>
      <c r="BC96" s="27"/>
      <c r="BD96" s="26"/>
      <c r="BE96" s="27">
        <v>40</v>
      </c>
      <c r="BF96" s="26">
        <v>429386</v>
      </c>
      <c r="BG96" s="27"/>
      <c r="BH96" s="26"/>
      <c r="BI96" s="27"/>
      <c r="BJ96" s="26"/>
      <c r="BK96" s="27"/>
      <c r="BL96" s="26"/>
      <c r="BM96" s="27">
        <v>6</v>
      </c>
      <c r="BN96" s="26">
        <v>105445</v>
      </c>
      <c r="BO96" s="27">
        <v>14</v>
      </c>
      <c r="BP96" s="26">
        <v>59959</v>
      </c>
      <c r="BQ96" s="27">
        <v>675</v>
      </c>
      <c r="BR96" s="26">
        <v>6673967</v>
      </c>
    </row>
    <row r="97" spans="1:70" ht="14.1" customHeight="1" x14ac:dyDescent="0.15">
      <c r="A97" s="20" t="s">
        <v>571</v>
      </c>
      <c r="B97" s="28">
        <v>23527</v>
      </c>
      <c r="C97" s="18">
        <v>6</v>
      </c>
      <c r="D97" s="26">
        <v>63142</v>
      </c>
      <c r="E97" s="27">
        <v>20</v>
      </c>
      <c r="F97" s="26">
        <v>46939</v>
      </c>
      <c r="G97" s="27">
        <v>22</v>
      </c>
      <c r="H97" s="26">
        <v>238751</v>
      </c>
      <c r="I97" s="27">
        <v>37</v>
      </c>
      <c r="J97" s="26">
        <v>333127</v>
      </c>
      <c r="K97" s="27">
        <v>45</v>
      </c>
      <c r="L97" s="26">
        <v>409125</v>
      </c>
      <c r="M97" s="27">
        <v>22</v>
      </c>
      <c r="N97" s="26">
        <v>125490</v>
      </c>
      <c r="O97" s="27">
        <v>82</v>
      </c>
      <c r="P97" s="26">
        <v>607065</v>
      </c>
      <c r="Q97" s="27"/>
      <c r="R97" s="26"/>
      <c r="S97" s="27">
        <v>9</v>
      </c>
      <c r="T97" s="26">
        <v>83267</v>
      </c>
      <c r="U97" s="27">
        <v>8</v>
      </c>
      <c r="V97" s="26">
        <v>55454</v>
      </c>
      <c r="W97" s="27">
        <v>23</v>
      </c>
      <c r="X97" s="26">
        <v>195920</v>
      </c>
      <c r="Y97" s="27">
        <v>48</v>
      </c>
      <c r="Z97" s="26">
        <v>583947</v>
      </c>
      <c r="AA97" s="27">
        <v>21</v>
      </c>
      <c r="AB97" s="26">
        <v>150576</v>
      </c>
      <c r="AC97" s="27">
        <v>9</v>
      </c>
      <c r="AD97" s="26">
        <v>35317</v>
      </c>
      <c r="AE97" s="27">
        <v>49</v>
      </c>
      <c r="AF97" s="26">
        <v>260447</v>
      </c>
      <c r="AG97" s="27">
        <v>42</v>
      </c>
      <c r="AH97" s="26">
        <v>712703</v>
      </c>
      <c r="AI97" s="27">
        <v>46</v>
      </c>
      <c r="AJ97" s="26">
        <v>804379</v>
      </c>
      <c r="AK97" s="27">
        <v>14</v>
      </c>
      <c r="AL97" s="26">
        <v>72595</v>
      </c>
      <c r="AM97" s="27">
        <v>12</v>
      </c>
      <c r="AN97" s="26">
        <v>75463</v>
      </c>
      <c r="AO97" s="27">
        <v>13</v>
      </c>
      <c r="AP97" s="26">
        <v>585994</v>
      </c>
      <c r="AQ97" s="27">
        <v>18</v>
      </c>
      <c r="AR97" s="26">
        <v>240746</v>
      </c>
      <c r="AS97" s="27">
        <v>19</v>
      </c>
      <c r="AT97" s="26">
        <v>73849</v>
      </c>
      <c r="AU97" s="27"/>
      <c r="AV97" s="26"/>
      <c r="AW97" s="27">
        <v>7</v>
      </c>
      <c r="AX97" s="26">
        <v>17262</v>
      </c>
      <c r="AY97" s="27">
        <v>2</v>
      </c>
      <c r="AZ97" s="26">
        <v>13312</v>
      </c>
      <c r="BA97" s="27">
        <v>39</v>
      </c>
      <c r="BB97" s="26">
        <v>372134</v>
      </c>
      <c r="BC97" s="27"/>
      <c r="BD97" s="26"/>
      <c r="BE97" s="27">
        <v>40</v>
      </c>
      <c r="BF97" s="26">
        <v>430188</v>
      </c>
      <c r="BG97" s="27"/>
      <c r="BH97" s="26"/>
      <c r="BI97" s="27"/>
      <c r="BJ97" s="26"/>
      <c r="BK97" s="27"/>
      <c r="BL97" s="26"/>
      <c r="BM97" s="27">
        <v>6</v>
      </c>
      <c r="BN97" s="26">
        <v>107584</v>
      </c>
      <c r="BO97" s="27">
        <v>14</v>
      </c>
      <c r="BP97" s="26">
        <v>59821</v>
      </c>
      <c r="BQ97" s="27">
        <v>673</v>
      </c>
      <c r="BR97" s="26">
        <v>6754611</v>
      </c>
    </row>
    <row r="98" spans="1:70" ht="14.1" customHeight="1" x14ac:dyDescent="0.15">
      <c r="A98" s="20" t="s">
        <v>571</v>
      </c>
      <c r="B98" s="28">
        <v>23558</v>
      </c>
      <c r="C98" s="18">
        <v>6</v>
      </c>
      <c r="D98" s="26">
        <v>62532</v>
      </c>
      <c r="E98" s="27">
        <v>20</v>
      </c>
      <c r="F98" s="26">
        <v>52219</v>
      </c>
      <c r="G98" s="27">
        <v>22</v>
      </c>
      <c r="H98" s="26">
        <v>262579</v>
      </c>
      <c r="I98" s="27">
        <v>37</v>
      </c>
      <c r="J98" s="26">
        <v>337902</v>
      </c>
      <c r="K98" s="27">
        <v>45</v>
      </c>
      <c r="L98" s="26">
        <v>426660</v>
      </c>
      <c r="M98" s="27">
        <v>22</v>
      </c>
      <c r="N98" s="26">
        <v>129909</v>
      </c>
      <c r="O98" s="27">
        <v>82</v>
      </c>
      <c r="P98" s="26">
        <v>645106</v>
      </c>
      <c r="Q98" s="27"/>
      <c r="R98" s="26"/>
      <c r="S98" s="27">
        <v>9</v>
      </c>
      <c r="T98" s="26">
        <v>92490</v>
      </c>
      <c r="U98" s="27">
        <v>8</v>
      </c>
      <c r="V98" s="26">
        <v>64046</v>
      </c>
      <c r="W98" s="27">
        <v>23</v>
      </c>
      <c r="X98" s="26">
        <v>209572</v>
      </c>
      <c r="Y98" s="27">
        <v>47</v>
      </c>
      <c r="Z98" s="26">
        <v>657469</v>
      </c>
      <c r="AA98" s="27">
        <v>21</v>
      </c>
      <c r="AB98" s="26">
        <v>152129</v>
      </c>
      <c r="AC98" s="27">
        <v>9</v>
      </c>
      <c r="AD98" s="26">
        <v>36141</v>
      </c>
      <c r="AE98" s="27">
        <v>49</v>
      </c>
      <c r="AF98" s="26">
        <v>280569</v>
      </c>
      <c r="AG98" s="27">
        <v>42</v>
      </c>
      <c r="AH98" s="26">
        <v>789414</v>
      </c>
      <c r="AI98" s="27">
        <v>43</v>
      </c>
      <c r="AJ98" s="26">
        <v>834767</v>
      </c>
      <c r="AK98" s="27">
        <v>14</v>
      </c>
      <c r="AL98" s="26">
        <v>78395</v>
      </c>
      <c r="AM98" s="27">
        <v>12</v>
      </c>
      <c r="AN98" s="26">
        <v>77754</v>
      </c>
      <c r="AO98" s="27">
        <v>13</v>
      </c>
      <c r="AP98" s="26">
        <v>621277</v>
      </c>
      <c r="AQ98" s="27">
        <v>18</v>
      </c>
      <c r="AR98" s="26">
        <v>249720</v>
      </c>
      <c r="AS98" s="27">
        <v>19</v>
      </c>
      <c r="AT98" s="26">
        <v>72538</v>
      </c>
      <c r="AU98" s="27"/>
      <c r="AV98" s="26"/>
      <c r="AW98" s="27">
        <v>7</v>
      </c>
      <c r="AX98" s="26">
        <v>19169</v>
      </c>
      <c r="AY98" s="27">
        <v>2</v>
      </c>
      <c r="AZ98" s="26">
        <v>13552</v>
      </c>
      <c r="BA98" s="27">
        <v>39</v>
      </c>
      <c r="BB98" s="26">
        <v>422948</v>
      </c>
      <c r="BC98" s="27"/>
      <c r="BD98" s="26"/>
      <c r="BE98" s="27">
        <v>40</v>
      </c>
      <c r="BF98" s="26">
        <v>472320</v>
      </c>
      <c r="BG98" s="27"/>
      <c r="BH98" s="26"/>
      <c r="BI98" s="27"/>
      <c r="BJ98" s="26"/>
      <c r="BK98" s="27"/>
      <c r="BL98" s="26"/>
      <c r="BM98" s="27">
        <v>6</v>
      </c>
      <c r="BN98" s="26">
        <v>110521</v>
      </c>
      <c r="BO98" s="27">
        <v>14</v>
      </c>
      <c r="BP98" s="26">
        <v>61559</v>
      </c>
      <c r="BQ98" s="27">
        <v>669</v>
      </c>
      <c r="BR98" s="26">
        <v>7233271</v>
      </c>
    </row>
    <row r="99" spans="1:70" ht="14.1" customHeight="1" x14ac:dyDescent="0.15">
      <c r="A99" s="20" t="s">
        <v>571</v>
      </c>
      <c r="B99" s="28">
        <v>23589</v>
      </c>
      <c r="C99" s="18">
        <v>6</v>
      </c>
      <c r="D99" s="26">
        <v>63832</v>
      </c>
      <c r="E99" s="27">
        <v>19</v>
      </c>
      <c r="F99" s="26">
        <v>54006</v>
      </c>
      <c r="G99" s="27">
        <v>22</v>
      </c>
      <c r="H99" s="26">
        <v>251389</v>
      </c>
      <c r="I99" s="27">
        <v>37</v>
      </c>
      <c r="J99" s="26">
        <v>348967</v>
      </c>
      <c r="K99" s="27">
        <v>45</v>
      </c>
      <c r="L99" s="26">
        <v>445881</v>
      </c>
      <c r="M99" s="27">
        <v>22</v>
      </c>
      <c r="N99" s="26">
        <v>143815</v>
      </c>
      <c r="O99" s="27">
        <v>82</v>
      </c>
      <c r="P99" s="26">
        <v>695467</v>
      </c>
      <c r="Q99" s="27"/>
      <c r="R99" s="26"/>
      <c r="S99" s="27">
        <v>9</v>
      </c>
      <c r="T99" s="26">
        <v>106028</v>
      </c>
      <c r="U99" s="27">
        <v>8</v>
      </c>
      <c r="V99" s="26">
        <v>66566</v>
      </c>
      <c r="W99" s="27">
        <v>23</v>
      </c>
      <c r="X99" s="26">
        <v>224044</v>
      </c>
      <c r="Y99" s="27">
        <v>46</v>
      </c>
      <c r="Z99" s="26">
        <v>706911</v>
      </c>
      <c r="AA99" s="27">
        <v>21</v>
      </c>
      <c r="AB99" s="26">
        <v>170925</v>
      </c>
      <c r="AC99" s="27">
        <v>9</v>
      </c>
      <c r="AD99" s="26">
        <v>38066</v>
      </c>
      <c r="AE99" s="27">
        <v>49</v>
      </c>
      <c r="AF99" s="26">
        <v>293636</v>
      </c>
      <c r="AG99" s="27">
        <v>42</v>
      </c>
      <c r="AH99" s="26">
        <v>821271</v>
      </c>
      <c r="AI99" s="27">
        <v>43</v>
      </c>
      <c r="AJ99" s="26">
        <v>885934</v>
      </c>
      <c r="AK99" s="27">
        <v>14</v>
      </c>
      <c r="AL99" s="26">
        <v>80803</v>
      </c>
      <c r="AM99" s="27">
        <v>13</v>
      </c>
      <c r="AN99" s="26">
        <v>86344</v>
      </c>
      <c r="AO99" s="27">
        <v>13</v>
      </c>
      <c r="AP99" s="26">
        <v>615926</v>
      </c>
      <c r="AQ99" s="27">
        <v>18</v>
      </c>
      <c r="AR99" s="26">
        <v>258370</v>
      </c>
      <c r="AS99" s="27">
        <v>18</v>
      </c>
      <c r="AT99" s="26">
        <v>79023</v>
      </c>
      <c r="AU99" s="27"/>
      <c r="AV99" s="26"/>
      <c r="AW99" s="27">
        <v>7</v>
      </c>
      <c r="AX99" s="26">
        <v>19299</v>
      </c>
      <c r="AY99" s="27">
        <v>2</v>
      </c>
      <c r="AZ99" s="26">
        <v>13616</v>
      </c>
      <c r="BA99" s="27">
        <v>40</v>
      </c>
      <c r="BB99" s="26">
        <v>462402</v>
      </c>
      <c r="BC99" s="27"/>
      <c r="BD99" s="26"/>
      <c r="BE99" s="27">
        <v>40</v>
      </c>
      <c r="BF99" s="26">
        <v>501188</v>
      </c>
      <c r="BG99" s="27"/>
      <c r="BH99" s="26"/>
      <c r="BI99" s="27"/>
      <c r="BJ99" s="26"/>
      <c r="BK99" s="27"/>
      <c r="BL99" s="26"/>
      <c r="BM99" s="27">
        <v>6</v>
      </c>
      <c r="BN99" s="26">
        <v>115398</v>
      </c>
      <c r="BO99" s="27">
        <v>14</v>
      </c>
      <c r="BP99" s="26">
        <v>64590</v>
      </c>
      <c r="BQ99" s="27">
        <v>668</v>
      </c>
      <c r="BR99" s="26">
        <v>7613708</v>
      </c>
    </row>
    <row r="100" spans="1:70" ht="14.1" customHeight="1" x14ac:dyDescent="0.15">
      <c r="A100" s="20" t="s">
        <v>571</v>
      </c>
      <c r="B100" s="28">
        <v>23620</v>
      </c>
      <c r="C100" s="18">
        <v>6</v>
      </c>
      <c r="D100" s="26">
        <v>62180</v>
      </c>
      <c r="E100" s="27">
        <v>19</v>
      </c>
      <c r="F100" s="26">
        <v>50527</v>
      </c>
      <c r="G100" s="27">
        <v>25</v>
      </c>
      <c r="H100" s="26">
        <v>254892</v>
      </c>
      <c r="I100" s="27">
        <v>37</v>
      </c>
      <c r="J100" s="26">
        <v>330814</v>
      </c>
      <c r="K100" s="27">
        <v>45</v>
      </c>
      <c r="L100" s="26">
        <v>442486</v>
      </c>
      <c r="M100" s="27">
        <v>22</v>
      </c>
      <c r="N100" s="26">
        <v>139524</v>
      </c>
      <c r="O100" s="27">
        <v>83</v>
      </c>
      <c r="P100" s="26">
        <v>702232</v>
      </c>
      <c r="Q100" s="27"/>
      <c r="R100" s="26"/>
      <c r="S100" s="27">
        <v>9</v>
      </c>
      <c r="T100" s="26">
        <v>108884</v>
      </c>
      <c r="U100" s="27">
        <v>8</v>
      </c>
      <c r="V100" s="26">
        <v>63883</v>
      </c>
      <c r="W100" s="27">
        <v>23</v>
      </c>
      <c r="X100" s="26">
        <v>215378</v>
      </c>
      <c r="Y100" s="27">
        <v>47</v>
      </c>
      <c r="Z100" s="26">
        <v>671199</v>
      </c>
      <c r="AA100" s="27">
        <v>21</v>
      </c>
      <c r="AB100" s="26">
        <v>163422</v>
      </c>
      <c r="AC100" s="27">
        <v>9</v>
      </c>
      <c r="AD100" s="26">
        <v>36400</v>
      </c>
      <c r="AE100" s="27">
        <v>50</v>
      </c>
      <c r="AF100" s="26">
        <v>298612</v>
      </c>
      <c r="AG100" s="27">
        <v>42</v>
      </c>
      <c r="AH100" s="26">
        <v>787082</v>
      </c>
      <c r="AI100" s="27">
        <v>43</v>
      </c>
      <c r="AJ100" s="26">
        <v>865935</v>
      </c>
      <c r="AK100" s="27">
        <v>14</v>
      </c>
      <c r="AL100" s="26">
        <v>75033</v>
      </c>
      <c r="AM100" s="27">
        <v>13</v>
      </c>
      <c r="AN100" s="26">
        <v>82947</v>
      </c>
      <c r="AO100" s="27">
        <v>13</v>
      </c>
      <c r="AP100" s="26">
        <v>631209</v>
      </c>
      <c r="AQ100" s="27">
        <v>18</v>
      </c>
      <c r="AR100" s="26">
        <v>260047</v>
      </c>
      <c r="AS100" s="27">
        <v>18</v>
      </c>
      <c r="AT100" s="26">
        <v>76171</v>
      </c>
      <c r="AU100" s="27"/>
      <c r="AV100" s="26"/>
      <c r="AW100" s="27">
        <v>7</v>
      </c>
      <c r="AX100" s="26">
        <v>18612</v>
      </c>
      <c r="AY100" s="27">
        <v>2</v>
      </c>
      <c r="AZ100" s="26">
        <v>13551</v>
      </c>
      <c r="BA100" s="27">
        <v>41</v>
      </c>
      <c r="BB100" s="26">
        <v>459095</v>
      </c>
      <c r="BC100" s="27"/>
      <c r="BD100" s="26"/>
      <c r="BE100" s="27">
        <v>40</v>
      </c>
      <c r="BF100" s="26">
        <v>524307</v>
      </c>
      <c r="BG100" s="27"/>
      <c r="BH100" s="26"/>
      <c r="BI100" s="27"/>
      <c r="BJ100" s="26"/>
      <c r="BK100" s="27"/>
      <c r="BL100" s="26"/>
      <c r="BM100" s="27">
        <v>6</v>
      </c>
      <c r="BN100" s="26">
        <v>119738</v>
      </c>
      <c r="BO100" s="27">
        <v>14</v>
      </c>
      <c r="BP100" s="26">
        <v>61183</v>
      </c>
      <c r="BQ100" s="27">
        <v>675</v>
      </c>
      <c r="BR100" s="26">
        <v>7515354</v>
      </c>
    </row>
    <row r="101" spans="1:70" ht="14.1" customHeight="1" x14ac:dyDescent="0.15">
      <c r="A101" s="20" t="s">
        <v>571</v>
      </c>
      <c r="B101" s="28">
        <v>23650</v>
      </c>
      <c r="C101" s="18">
        <v>6</v>
      </c>
      <c r="D101" s="26">
        <v>60354</v>
      </c>
      <c r="E101" s="27">
        <v>19</v>
      </c>
      <c r="F101" s="26">
        <v>49302</v>
      </c>
      <c r="G101" s="27">
        <v>25</v>
      </c>
      <c r="H101" s="26">
        <v>247328</v>
      </c>
      <c r="I101" s="27">
        <v>37</v>
      </c>
      <c r="J101" s="26">
        <v>324047</v>
      </c>
      <c r="K101" s="27">
        <v>45</v>
      </c>
      <c r="L101" s="26">
        <v>431075</v>
      </c>
      <c r="M101" s="27">
        <v>22</v>
      </c>
      <c r="N101" s="26">
        <v>136987</v>
      </c>
      <c r="O101" s="27">
        <v>83</v>
      </c>
      <c r="P101" s="26">
        <v>685763</v>
      </c>
      <c r="Q101" s="27"/>
      <c r="R101" s="26"/>
      <c r="S101" s="27">
        <v>9</v>
      </c>
      <c r="T101" s="26">
        <v>105377</v>
      </c>
      <c r="U101" s="27">
        <v>8</v>
      </c>
      <c r="V101" s="26">
        <v>61399</v>
      </c>
      <c r="W101" s="27">
        <v>23</v>
      </c>
      <c r="X101" s="26">
        <v>215945</v>
      </c>
      <c r="Y101" s="27">
        <v>47</v>
      </c>
      <c r="Z101" s="26">
        <v>675152</v>
      </c>
      <c r="AA101" s="27">
        <v>21</v>
      </c>
      <c r="AB101" s="26">
        <v>165594</v>
      </c>
      <c r="AC101" s="27">
        <v>9</v>
      </c>
      <c r="AD101" s="26">
        <v>37211</v>
      </c>
      <c r="AE101" s="27">
        <v>50</v>
      </c>
      <c r="AF101" s="26">
        <v>294805</v>
      </c>
      <c r="AG101" s="27">
        <v>42</v>
      </c>
      <c r="AH101" s="26">
        <v>758362</v>
      </c>
      <c r="AI101" s="27">
        <v>43</v>
      </c>
      <c r="AJ101" s="26">
        <v>828324</v>
      </c>
      <c r="AK101" s="27">
        <v>14</v>
      </c>
      <c r="AL101" s="26">
        <v>74998</v>
      </c>
      <c r="AM101" s="27">
        <v>13</v>
      </c>
      <c r="AN101" s="26">
        <v>81383</v>
      </c>
      <c r="AO101" s="27">
        <v>13</v>
      </c>
      <c r="AP101" s="26">
        <v>628729</v>
      </c>
      <c r="AQ101" s="27">
        <v>18</v>
      </c>
      <c r="AR101" s="26">
        <v>263132</v>
      </c>
      <c r="AS101" s="27">
        <v>18</v>
      </c>
      <c r="AT101" s="26">
        <v>74767</v>
      </c>
      <c r="AU101" s="27"/>
      <c r="AV101" s="26"/>
      <c r="AW101" s="27">
        <v>7</v>
      </c>
      <c r="AX101" s="26">
        <v>19231</v>
      </c>
      <c r="AY101" s="27">
        <v>2</v>
      </c>
      <c r="AZ101" s="26">
        <v>13372</v>
      </c>
      <c r="BA101" s="27">
        <v>41</v>
      </c>
      <c r="BB101" s="26">
        <v>439885</v>
      </c>
      <c r="BC101" s="27"/>
      <c r="BD101" s="26"/>
      <c r="BE101" s="27">
        <v>40</v>
      </c>
      <c r="BF101" s="26">
        <v>533815</v>
      </c>
      <c r="BG101" s="27"/>
      <c r="BH101" s="26"/>
      <c r="BI101" s="27"/>
      <c r="BJ101" s="26"/>
      <c r="BK101" s="27"/>
      <c r="BL101" s="26"/>
      <c r="BM101" s="27">
        <v>6</v>
      </c>
      <c r="BN101" s="26">
        <v>115045</v>
      </c>
      <c r="BO101" s="27">
        <v>14</v>
      </c>
      <c r="BP101" s="26">
        <v>57328</v>
      </c>
      <c r="BQ101" s="27">
        <v>675</v>
      </c>
      <c r="BR101" s="26">
        <v>7378722</v>
      </c>
    </row>
    <row r="102" spans="1:70" ht="14.1" customHeight="1" x14ac:dyDescent="0.15">
      <c r="A102" s="20" t="s">
        <v>571</v>
      </c>
      <c r="B102" s="28">
        <v>23681</v>
      </c>
      <c r="C102" s="18">
        <v>6</v>
      </c>
      <c r="D102" s="26">
        <v>61806</v>
      </c>
      <c r="E102" s="27">
        <v>18</v>
      </c>
      <c r="F102" s="26">
        <v>46259</v>
      </c>
      <c r="G102" s="27">
        <v>25</v>
      </c>
      <c r="H102" s="26">
        <v>237995</v>
      </c>
      <c r="I102" s="27">
        <v>36</v>
      </c>
      <c r="J102" s="26">
        <v>304407</v>
      </c>
      <c r="K102" s="27">
        <v>45</v>
      </c>
      <c r="L102" s="26">
        <v>387385</v>
      </c>
      <c r="M102" s="27">
        <v>22</v>
      </c>
      <c r="N102" s="26">
        <v>128423</v>
      </c>
      <c r="O102" s="27">
        <v>80</v>
      </c>
      <c r="P102" s="26">
        <v>658498</v>
      </c>
      <c r="Q102" s="27"/>
      <c r="R102" s="26"/>
      <c r="S102" s="27">
        <v>9</v>
      </c>
      <c r="T102" s="26">
        <v>103825</v>
      </c>
      <c r="U102" s="27">
        <v>7</v>
      </c>
      <c r="V102" s="26">
        <v>55448</v>
      </c>
      <c r="W102" s="27">
        <v>23</v>
      </c>
      <c r="X102" s="26">
        <v>198984</v>
      </c>
      <c r="Y102" s="27">
        <v>46</v>
      </c>
      <c r="Z102" s="26">
        <v>678367</v>
      </c>
      <c r="AA102" s="27">
        <v>20</v>
      </c>
      <c r="AB102" s="26">
        <v>159075</v>
      </c>
      <c r="AC102" s="27">
        <v>9</v>
      </c>
      <c r="AD102" s="26">
        <v>38461</v>
      </c>
      <c r="AE102" s="27">
        <v>48</v>
      </c>
      <c r="AF102" s="26">
        <v>276630</v>
      </c>
      <c r="AG102" s="27">
        <v>41</v>
      </c>
      <c r="AH102" s="26">
        <v>713013</v>
      </c>
      <c r="AI102" s="27">
        <v>41</v>
      </c>
      <c r="AJ102" s="26">
        <v>771795</v>
      </c>
      <c r="AK102" s="27">
        <v>14</v>
      </c>
      <c r="AL102" s="26">
        <v>65418</v>
      </c>
      <c r="AM102" s="27">
        <v>13</v>
      </c>
      <c r="AN102" s="26">
        <v>79915</v>
      </c>
      <c r="AO102" s="27">
        <v>13</v>
      </c>
      <c r="AP102" s="26">
        <v>600356</v>
      </c>
      <c r="AQ102" s="27">
        <v>18</v>
      </c>
      <c r="AR102" s="26">
        <v>253503</v>
      </c>
      <c r="AS102" s="27">
        <v>17</v>
      </c>
      <c r="AT102" s="26">
        <v>72808</v>
      </c>
      <c r="AU102" s="27"/>
      <c r="AV102" s="26"/>
      <c r="AW102" s="27">
        <v>7</v>
      </c>
      <c r="AX102" s="26">
        <v>21147</v>
      </c>
      <c r="AY102" s="27">
        <v>2</v>
      </c>
      <c r="AZ102" s="26">
        <v>12940</v>
      </c>
      <c r="BA102" s="27">
        <v>41</v>
      </c>
      <c r="BB102" s="26">
        <v>417778</v>
      </c>
      <c r="BC102" s="27"/>
      <c r="BD102" s="26"/>
      <c r="BE102" s="27">
        <v>40</v>
      </c>
      <c r="BF102" s="26">
        <v>528889</v>
      </c>
      <c r="BG102" s="27"/>
      <c r="BH102" s="26"/>
      <c r="BI102" s="27"/>
      <c r="BJ102" s="26"/>
      <c r="BK102" s="27"/>
      <c r="BL102" s="26"/>
      <c r="BM102" s="27">
        <v>6</v>
      </c>
      <c r="BN102" s="26">
        <v>110173</v>
      </c>
      <c r="BO102" s="27">
        <v>14</v>
      </c>
      <c r="BP102" s="26">
        <v>55414</v>
      </c>
      <c r="BQ102" s="27">
        <v>661</v>
      </c>
      <c r="BR102" s="26">
        <v>7038724</v>
      </c>
    </row>
    <row r="103" spans="1:70" ht="14.1" customHeight="1" x14ac:dyDescent="0.15">
      <c r="A103" s="20" t="s">
        <v>571</v>
      </c>
      <c r="B103" s="28">
        <v>23711</v>
      </c>
      <c r="C103" s="18">
        <v>6</v>
      </c>
      <c r="D103" s="26">
        <v>58950</v>
      </c>
      <c r="E103" s="27">
        <v>18</v>
      </c>
      <c r="F103" s="26">
        <v>44902</v>
      </c>
      <c r="G103" s="27">
        <v>25</v>
      </c>
      <c r="H103" s="26">
        <v>208099</v>
      </c>
      <c r="I103" s="27">
        <v>36</v>
      </c>
      <c r="J103" s="26">
        <v>318511</v>
      </c>
      <c r="K103" s="27">
        <v>45</v>
      </c>
      <c r="L103" s="26">
        <v>383938</v>
      </c>
      <c r="M103" s="27">
        <v>22</v>
      </c>
      <c r="N103" s="26">
        <v>124351</v>
      </c>
      <c r="O103" s="27">
        <v>80</v>
      </c>
      <c r="P103" s="26">
        <v>625686</v>
      </c>
      <c r="Q103" s="27"/>
      <c r="R103" s="26"/>
      <c r="S103" s="27">
        <v>9</v>
      </c>
      <c r="T103" s="26">
        <v>98240</v>
      </c>
      <c r="U103" s="27">
        <v>7</v>
      </c>
      <c r="V103" s="26">
        <v>54317</v>
      </c>
      <c r="W103" s="27">
        <v>23</v>
      </c>
      <c r="X103" s="26">
        <v>202808</v>
      </c>
      <c r="Y103" s="27">
        <v>46</v>
      </c>
      <c r="Z103" s="26">
        <v>649781</v>
      </c>
      <c r="AA103" s="27">
        <v>20</v>
      </c>
      <c r="AB103" s="26">
        <v>154809</v>
      </c>
      <c r="AC103" s="27">
        <v>9</v>
      </c>
      <c r="AD103" s="26">
        <v>36557</v>
      </c>
      <c r="AE103" s="27">
        <v>48</v>
      </c>
      <c r="AF103" s="26">
        <v>251213</v>
      </c>
      <c r="AG103" s="27">
        <v>41</v>
      </c>
      <c r="AH103" s="26">
        <v>658257</v>
      </c>
      <c r="AI103" s="27">
        <v>41</v>
      </c>
      <c r="AJ103" s="26">
        <v>725530</v>
      </c>
      <c r="AK103" s="27">
        <v>14</v>
      </c>
      <c r="AL103" s="26">
        <v>56948</v>
      </c>
      <c r="AM103" s="27">
        <v>13</v>
      </c>
      <c r="AN103" s="26">
        <v>75545</v>
      </c>
      <c r="AO103" s="27">
        <v>13</v>
      </c>
      <c r="AP103" s="26">
        <v>598806</v>
      </c>
      <c r="AQ103" s="27">
        <v>18</v>
      </c>
      <c r="AR103" s="26">
        <v>254079</v>
      </c>
      <c r="AS103" s="27">
        <v>17</v>
      </c>
      <c r="AT103" s="26">
        <v>71246</v>
      </c>
      <c r="AU103" s="27"/>
      <c r="AV103" s="26"/>
      <c r="AW103" s="27">
        <v>7</v>
      </c>
      <c r="AX103" s="26">
        <v>20248</v>
      </c>
      <c r="AY103" s="27">
        <v>2</v>
      </c>
      <c r="AZ103" s="26">
        <v>12432</v>
      </c>
      <c r="BA103" s="27">
        <v>41</v>
      </c>
      <c r="BB103" s="26">
        <v>405252</v>
      </c>
      <c r="BC103" s="27"/>
      <c r="BD103" s="26"/>
      <c r="BE103" s="27">
        <v>40</v>
      </c>
      <c r="BF103" s="26">
        <v>521673</v>
      </c>
      <c r="BG103" s="27"/>
      <c r="BH103" s="26"/>
      <c r="BI103" s="27"/>
      <c r="BJ103" s="26"/>
      <c r="BK103" s="27"/>
      <c r="BL103" s="26"/>
      <c r="BM103" s="27">
        <v>6</v>
      </c>
      <c r="BN103" s="26">
        <v>105484</v>
      </c>
      <c r="BO103" s="27">
        <v>14</v>
      </c>
      <c r="BP103" s="26">
        <v>51261</v>
      </c>
      <c r="BQ103" s="27">
        <v>661</v>
      </c>
      <c r="BR103" s="26">
        <v>6768936</v>
      </c>
    </row>
    <row r="104" spans="1:70" ht="14.1" customHeight="1" x14ac:dyDescent="0.15">
      <c r="A104" s="20" t="s">
        <v>571</v>
      </c>
      <c r="B104" s="28">
        <v>23739</v>
      </c>
      <c r="C104" s="18">
        <v>6</v>
      </c>
      <c r="D104" s="26">
        <v>52998</v>
      </c>
      <c r="E104" s="27">
        <v>18</v>
      </c>
      <c r="F104" s="26">
        <v>43791</v>
      </c>
      <c r="G104" s="27">
        <v>25</v>
      </c>
      <c r="H104" s="26">
        <v>203367</v>
      </c>
      <c r="I104" s="27">
        <v>36</v>
      </c>
      <c r="J104" s="26">
        <v>321889</v>
      </c>
      <c r="K104" s="27">
        <v>45</v>
      </c>
      <c r="L104" s="26">
        <v>401295</v>
      </c>
      <c r="M104" s="27">
        <v>22</v>
      </c>
      <c r="N104" s="26">
        <v>128117</v>
      </c>
      <c r="O104" s="27">
        <v>80</v>
      </c>
      <c r="P104" s="26">
        <v>632178</v>
      </c>
      <c r="Q104" s="27"/>
      <c r="R104" s="26"/>
      <c r="S104" s="27">
        <v>9</v>
      </c>
      <c r="T104" s="26">
        <v>101023</v>
      </c>
      <c r="U104" s="27">
        <v>7</v>
      </c>
      <c r="V104" s="26">
        <v>53209</v>
      </c>
      <c r="W104" s="27">
        <v>23</v>
      </c>
      <c r="X104" s="26">
        <v>204846</v>
      </c>
      <c r="Y104" s="27">
        <v>46</v>
      </c>
      <c r="Z104" s="26">
        <v>639530</v>
      </c>
      <c r="AA104" s="27">
        <v>20</v>
      </c>
      <c r="AB104" s="26">
        <v>160212</v>
      </c>
      <c r="AC104" s="27">
        <v>9</v>
      </c>
      <c r="AD104" s="26">
        <v>36128</v>
      </c>
      <c r="AE104" s="27">
        <v>48</v>
      </c>
      <c r="AF104" s="26">
        <v>240211</v>
      </c>
      <c r="AG104" s="27">
        <v>41</v>
      </c>
      <c r="AH104" s="26">
        <v>673912</v>
      </c>
      <c r="AI104" s="27">
        <v>41</v>
      </c>
      <c r="AJ104" s="26">
        <v>732956</v>
      </c>
      <c r="AK104" s="27">
        <v>14</v>
      </c>
      <c r="AL104" s="26">
        <v>53633</v>
      </c>
      <c r="AM104" s="27">
        <v>13</v>
      </c>
      <c r="AN104" s="26">
        <v>74489</v>
      </c>
      <c r="AO104" s="27">
        <v>13</v>
      </c>
      <c r="AP104" s="26">
        <v>612495</v>
      </c>
      <c r="AQ104" s="27">
        <v>18</v>
      </c>
      <c r="AR104" s="26">
        <v>258314</v>
      </c>
      <c r="AS104" s="27">
        <v>17</v>
      </c>
      <c r="AT104" s="26">
        <v>71744</v>
      </c>
      <c r="AU104" s="27"/>
      <c r="AV104" s="26"/>
      <c r="AW104" s="27">
        <v>7</v>
      </c>
      <c r="AX104" s="26">
        <v>20386</v>
      </c>
      <c r="AY104" s="27">
        <v>2</v>
      </c>
      <c r="AZ104" s="26">
        <v>12368</v>
      </c>
      <c r="BA104" s="27">
        <v>41</v>
      </c>
      <c r="BB104" s="26">
        <v>397088</v>
      </c>
      <c r="BC104" s="27"/>
      <c r="BD104" s="26"/>
      <c r="BE104" s="27">
        <v>40</v>
      </c>
      <c r="BF104" s="26">
        <v>546714</v>
      </c>
      <c r="BG104" s="27"/>
      <c r="BH104" s="26"/>
      <c r="BI104" s="27"/>
      <c r="BJ104" s="26"/>
      <c r="BK104" s="27"/>
      <c r="BL104" s="26"/>
      <c r="BM104" s="27">
        <v>6</v>
      </c>
      <c r="BN104" s="26">
        <v>104515</v>
      </c>
      <c r="BO104" s="27">
        <v>14</v>
      </c>
      <c r="BP104" s="26">
        <v>50653</v>
      </c>
      <c r="BQ104" s="27">
        <v>661</v>
      </c>
      <c r="BR104" s="26">
        <v>6828072</v>
      </c>
    </row>
    <row r="105" spans="1:70" ht="14.1" customHeight="1" x14ac:dyDescent="0.15">
      <c r="A105" s="20" t="s">
        <v>570</v>
      </c>
      <c r="B105" s="28">
        <v>23772</v>
      </c>
      <c r="C105" s="18">
        <v>6</v>
      </c>
      <c r="D105" s="26">
        <v>57164</v>
      </c>
      <c r="E105" s="27">
        <v>18</v>
      </c>
      <c r="F105" s="26">
        <v>51049</v>
      </c>
      <c r="G105" s="27">
        <v>25</v>
      </c>
      <c r="H105" s="26">
        <v>223033</v>
      </c>
      <c r="I105" s="27">
        <v>36</v>
      </c>
      <c r="J105" s="26">
        <v>360401</v>
      </c>
      <c r="K105" s="27">
        <v>45</v>
      </c>
      <c r="L105" s="26">
        <v>438812</v>
      </c>
      <c r="M105" s="27">
        <v>22</v>
      </c>
      <c r="N105" s="26">
        <v>127967</v>
      </c>
      <c r="O105" s="27">
        <v>80</v>
      </c>
      <c r="P105" s="26">
        <v>692342</v>
      </c>
      <c r="Q105" s="27"/>
      <c r="R105" s="26"/>
      <c r="S105" s="27">
        <v>9</v>
      </c>
      <c r="T105" s="26">
        <v>113536</v>
      </c>
      <c r="U105" s="27">
        <v>7</v>
      </c>
      <c r="V105" s="26">
        <v>56167</v>
      </c>
      <c r="W105" s="27">
        <v>23</v>
      </c>
      <c r="X105" s="26">
        <v>227983</v>
      </c>
      <c r="Y105" s="27">
        <v>46</v>
      </c>
      <c r="Z105" s="26">
        <v>730414</v>
      </c>
      <c r="AA105" s="27">
        <v>20</v>
      </c>
      <c r="AB105" s="26">
        <v>172701</v>
      </c>
      <c r="AC105" s="27">
        <v>9</v>
      </c>
      <c r="AD105" s="26">
        <v>38038</v>
      </c>
      <c r="AE105" s="27">
        <v>48</v>
      </c>
      <c r="AF105" s="26">
        <v>257568</v>
      </c>
      <c r="AG105" s="27">
        <v>41</v>
      </c>
      <c r="AH105" s="26">
        <v>747642</v>
      </c>
      <c r="AI105" s="27">
        <v>41</v>
      </c>
      <c r="AJ105" s="26">
        <v>759633</v>
      </c>
      <c r="AK105" s="27">
        <v>14</v>
      </c>
      <c r="AL105" s="26">
        <v>63022</v>
      </c>
      <c r="AM105" s="27">
        <v>13</v>
      </c>
      <c r="AN105" s="26">
        <v>78711</v>
      </c>
      <c r="AO105" s="27">
        <v>13</v>
      </c>
      <c r="AP105" s="26">
        <v>685204</v>
      </c>
      <c r="AQ105" s="27">
        <v>18</v>
      </c>
      <c r="AR105" s="26">
        <v>275103</v>
      </c>
      <c r="AS105" s="27">
        <v>17</v>
      </c>
      <c r="AT105" s="26">
        <v>84533</v>
      </c>
      <c r="AU105" s="27"/>
      <c r="AV105" s="26"/>
      <c r="AW105" s="27">
        <v>7</v>
      </c>
      <c r="AX105" s="26">
        <v>22173</v>
      </c>
      <c r="AY105" s="27">
        <v>2</v>
      </c>
      <c r="AZ105" s="26">
        <v>12720</v>
      </c>
      <c r="BA105" s="27">
        <v>41</v>
      </c>
      <c r="BB105" s="26">
        <v>425675</v>
      </c>
      <c r="BC105" s="27"/>
      <c r="BD105" s="26"/>
      <c r="BE105" s="27">
        <v>40</v>
      </c>
      <c r="BF105" s="26">
        <v>560931</v>
      </c>
      <c r="BG105" s="27"/>
      <c r="BH105" s="26"/>
      <c r="BI105" s="27"/>
      <c r="BJ105" s="26"/>
      <c r="BK105" s="27"/>
      <c r="BL105" s="26"/>
      <c r="BM105" s="27">
        <v>6</v>
      </c>
      <c r="BN105" s="26">
        <v>122974</v>
      </c>
      <c r="BO105" s="27">
        <v>14</v>
      </c>
      <c r="BP105" s="26">
        <v>57847</v>
      </c>
      <c r="BQ105" s="27">
        <v>661</v>
      </c>
      <c r="BR105" s="26">
        <v>7443355</v>
      </c>
    </row>
    <row r="106" spans="1:70" ht="14.1" customHeight="1" x14ac:dyDescent="0.15">
      <c r="A106" s="20" t="s">
        <v>570</v>
      </c>
      <c r="B106" s="28">
        <v>23800</v>
      </c>
      <c r="C106" s="18">
        <v>6</v>
      </c>
      <c r="D106" s="26">
        <v>52592</v>
      </c>
      <c r="E106" s="27">
        <v>18</v>
      </c>
      <c r="F106" s="26">
        <v>48443</v>
      </c>
      <c r="G106" s="27">
        <v>25</v>
      </c>
      <c r="H106" s="26">
        <v>222494</v>
      </c>
      <c r="I106" s="27">
        <v>37</v>
      </c>
      <c r="J106" s="26">
        <v>365092</v>
      </c>
      <c r="K106" s="27">
        <v>45</v>
      </c>
      <c r="L106" s="26">
        <v>419019</v>
      </c>
      <c r="M106" s="27">
        <v>22</v>
      </c>
      <c r="N106" s="26">
        <v>125083</v>
      </c>
      <c r="O106" s="27">
        <v>81</v>
      </c>
      <c r="P106" s="26">
        <v>708581</v>
      </c>
      <c r="Q106" s="27"/>
      <c r="R106" s="26"/>
      <c r="S106" s="27">
        <v>9</v>
      </c>
      <c r="T106" s="26">
        <v>110239</v>
      </c>
      <c r="U106" s="27">
        <v>7</v>
      </c>
      <c r="V106" s="26">
        <v>54415</v>
      </c>
      <c r="W106" s="27">
        <v>23</v>
      </c>
      <c r="X106" s="26">
        <v>227154</v>
      </c>
      <c r="Y106" s="27">
        <v>46</v>
      </c>
      <c r="Z106" s="26">
        <v>742313</v>
      </c>
      <c r="AA106" s="27">
        <v>20</v>
      </c>
      <c r="AB106" s="26">
        <v>168233</v>
      </c>
      <c r="AC106" s="27">
        <v>10</v>
      </c>
      <c r="AD106" s="26">
        <v>39505</v>
      </c>
      <c r="AE106" s="27">
        <v>48</v>
      </c>
      <c r="AF106" s="26">
        <v>265809</v>
      </c>
      <c r="AG106" s="27">
        <v>41</v>
      </c>
      <c r="AH106" s="26">
        <v>755065</v>
      </c>
      <c r="AI106" s="27">
        <v>41</v>
      </c>
      <c r="AJ106" s="26">
        <v>782714</v>
      </c>
      <c r="AK106" s="27">
        <v>14</v>
      </c>
      <c r="AL106" s="26">
        <v>64946</v>
      </c>
      <c r="AM106" s="27">
        <v>13</v>
      </c>
      <c r="AN106" s="26">
        <v>79638</v>
      </c>
      <c r="AO106" s="27">
        <v>13</v>
      </c>
      <c r="AP106" s="26">
        <v>705470</v>
      </c>
      <c r="AQ106" s="27">
        <v>18</v>
      </c>
      <c r="AR106" s="26">
        <v>272376</v>
      </c>
      <c r="AS106" s="27">
        <v>17</v>
      </c>
      <c r="AT106" s="26">
        <v>82250</v>
      </c>
      <c r="AU106" s="27"/>
      <c r="AV106" s="26"/>
      <c r="AW106" s="27">
        <v>7</v>
      </c>
      <c r="AX106" s="26">
        <v>21798</v>
      </c>
      <c r="AY106" s="27">
        <v>1</v>
      </c>
      <c r="AZ106" s="26">
        <v>5877</v>
      </c>
      <c r="BA106" s="27">
        <v>41</v>
      </c>
      <c r="BB106" s="26">
        <v>413962</v>
      </c>
      <c r="BC106" s="27"/>
      <c r="BD106" s="26"/>
      <c r="BE106" s="27">
        <v>42</v>
      </c>
      <c r="BF106" s="26">
        <v>572446</v>
      </c>
      <c r="BG106" s="27"/>
      <c r="BH106" s="26"/>
      <c r="BI106" s="27"/>
      <c r="BJ106" s="26"/>
      <c r="BK106" s="27"/>
      <c r="BL106" s="26"/>
      <c r="BM106" s="27">
        <v>6</v>
      </c>
      <c r="BN106" s="26">
        <v>125194</v>
      </c>
      <c r="BO106" s="27">
        <v>14</v>
      </c>
      <c r="BP106" s="26">
        <v>56974</v>
      </c>
      <c r="BQ106" s="27">
        <v>665</v>
      </c>
      <c r="BR106" s="26">
        <v>7487697</v>
      </c>
    </row>
    <row r="107" spans="1:70" ht="14.1" customHeight="1" x14ac:dyDescent="0.15">
      <c r="A107" s="20" t="s">
        <v>570</v>
      </c>
      <c r="B107" s="28">
        <v>23832</v>
      </c>
      <c r="C107" s="18">
        <v>6</v>
      </c>
      <c r="D107" s="26">
        <v>50620</v>
      </c>
      <c r="E107" s="27">
        <v>18</v>
      </c>
      <c r="F107" s="26">
        <v>46273</v>
      </c>
      <c r="G107" s="27">
        <v>25</v>
      </c>
      <c r="H107" s="26">
        <v>213309</v>
      </c>
      <c r="I107" s="27">
        <v>37</v>
      </c>
      <c r="J107" s="26">
        <v>345222</v>
      </c>
      <c r="K107" s="27">
        <v>45</v>
      </c>
      <c r="L107" s="26">
        <v>384203</v>
      </c>
      <c r="M107" s="27">
        <v>22</v>
      </c>
      <c r="N107" s="26">
        <v>120576</v>
      </c>
      <c r="O107" s="27">
        <v>81</v>
      </c>
      <c r="P107" s="26">
        <v>667153</v>
      </c>
      <c r="Q107" s="27"/>
      <c r="R107" s="26"/>
      <c r="S107" s="27">
        <v>9</v>
      </c>
      <c r="T107" s="26">
        <v>109386</v>
      </c>
      <c r="U107" s="27">
        <v>7</v>
      </c>
      <c r="V107" s="26">
        <v>51667</v>
      </c>
      <c r="W107" s="27">
        <v>23</v>
      </c>
      <c r="X107" s="26">
        <v>213180</v>
      </c>
      <c r="Y107" s="27">
        <v>45</v>
      </c>
      <c r="Z107" s="26">
        <v>740299</v>
      </c>
      <c r="AA107" s="27">
        <v>20</v>
      </c>
      <c r="AB107" s="26">
        <v>165095</v>
      </c>
      <c r="AC107" s="27">
        <v>10</v>
      </c>
      <c r="AD107" s="26">
        <v>36041</v>
      </c>
      <c r="AE107" s="27">
        <v>48</v>
      </c>
      <c r="AF107" s="26">
        <v>251076</v>
      </c>
      <c r="AG107" s="27">
        <v>41</v>
      </c>
      <c r="AH107" s="26">
        <v>745653</v>
      </c>
      <c r="AI107" s="27">
        <v>41</v>
      </c>
      <c r="AJ107" s="26">
        <v>751689</v>
      </c>
      <c r="AK107" s="27">
        <v>14</v>
      </c>
      <c r="AL107" s="26">
        <v>59690</v>
      </c>
      <c r="AM107" s="27">
        <v>13</v>
      </c>
      <c r="AN107" s="26">
        <v>76210</v>
      </c>
      <c r="AO107" s="27">
        <v>13</v>
      </c>
      <c r="AP107" s="26">
        <v>716959</v>
      </c>
      <c r="AQ107" s="27">
        <v>18</v>
      </c>
      <c r="AR107" s="26">
        <v>267418</v>
      </c>
      <c r="AS107" s="27">
        <v>17</v>
      </c>
      <c r="AT107" s="26">
        <v>80577</v>
      </c>
      <c r="AU107" s="27"/>
      <c r="AV107" s="26"/>
      <c r="AW107" s="27">
        <v>7</v>
      </c>
      <c r="AX107" s="26">
        <v>21353</v>
      </c>
      <c r="AY107" s="27">
        <v>2</v>
      </c>
      <c r="AZ107" s="26">
        <v>14068</v>
      </c>
      <c r="BA107" s="27">
        <v>41</v>
      </c>
      <c r="BB107" s="26">
        <v>400466</v>
      </c>
      <c r="BC107" s="27"/>
      <c r="BD107" s="26"/>
      <c r="BE107" s="27">
        <v>42</v>
      </c>
      <c r="BF107" s="26">
        <v>576194</v>
      </c>
      <c r="BG107" s="27"/>
      <c r="BH107" s="26"/>
      <c r="BI107" s="27"/>
      <c r="BJ107" s="26"/>
      <c r="BK107" s="27"/>
      <c r="BL107" s="26"/>
      <c r="BM107" s="27">
        <v>6</v>
      </c>
      <c r="BN107" s="26">
        <v>117223</v>
      </c>
      <c r="BO107" s="27">
        <v>14</v>
      </c>
      <c r="BP107" s="26">
        <v>55221</v>
      </c>
      <c r="BQ107" s="27">
        <v>665</v>
      </c>
      <c r="BR107" s="26">
        <v>7276831</v>
      </c>
    </row>
    <row r="108" spans="1:70" ht="14.1" customHeight="1" x14ac:dyDescent="0.15">
      <c r="A108" s="20" t="s">
        <v>570</v>
      </c>
      <c r="B108" s="28">
        <v>23862</v>
      </c>
      <c r="C108" s="18">
        <v>6</v>
      </c>
      <c r="D108" s="26">
        <v>46996</v>
      </c>
      <c r="E108" s="27">
        <v>18</v>
      </c>
      <c r="F108" s="26">
        <v>42885</v>
      </c>
      <c r="G108" s="27">
        <v>26</v>
      </c>
      <c r="H108" s="26">
        <v>196554</v>
      </c>
      <c r="I108" s="27">
        <v>37</v>
      </c>
      <c r="J108" s="26">
        <v>319876</v>
      </c>
      <c r="K108" s="27">
        <v>45</v>
      </c>
      <c r="L108" s="26">
        <v>372926</v>
      </c>
      <c r="M108" s="27">
        <v>22</v>
      </c>
      <c r="N108" s="26">
        <v>109724</v>
      </c>
      <c r="O108" s="27">
        <v>81</v>
      </c>
      <c r="P108" s="26">
        <v>613605</v>
      </c>
      <c r="Q108" s="27"/>
      <c r="R108" s="26"/>
      <c r="S108" s="27">
        <v>9</v>
      </c>
      <c r="T108" s="26">
        <v>98236</v>
      </c>
      <c r="U108" s="27">
        <v>7</v>
      </c>
      <c r="V108" s="26">
        <v>50350</v>
      </c>
      <c r="W108" s="27">
        <v>23</v>
      </c>
      <c r="X108" s="26">
        <v>199865</v>
      </c>
      <c r="Y108" s="27">
        <v>44</v>
      </c>
      <c r="Z108" s="26">
        <v>691626</v>
      </c>
      <c r="AA108" s="27">
        <v>20</v>
      </c>
      <c r="AB108" s="26">
        <v>152862</v>
      </c>
      <c r="AC108" s="27">
        <v>10</v>
      </c>
      <c r="AD108" s="26">
        <v>34794</v>
      </c>
      <c r="AE108" s="27">
        <v>48</v>
      </c>
      <c r="AF108" s="26">
        <v>226065</v>
      </c>
      <c r="AG108" s="27">
        <v>41</v>
      </c>
      <c r="AH108" s="26">
        <v>667399</v>
      </c>
      <c r="AI108" s="27">
        <v>40</v>
      </c>
      <c r="AJ108" s="26">
        <v>700419</v>
      </c>
      <c r="AK108" s="27">
        <v>14</v>
      </c>
      <c r="AL108" s="26">
        <v>54930</v>
      </c>
      <c r="AM108" s="27">
        <v>12</v>
      </c>
      <c r="AN108" s="26">
        <v>71078</v>
      </c>
      <c r="AO108" s="27">
        <v>13</v>
      </c>
      <c r="AP108" s="26">
        <v>678034</v>
      </c>
      <c r="AQ108" s="27">
        <v>18</v>
      </c>
      <c r="AR108" s="26">
        <v>253314</v>
      </c>
      <c r="AS108" s="27">
        <v>17</v>
      </c>
      <c r="AT108" s="26">
        <v>78791</v>
      </c>
      <c r="AU108" s="27"/>
      <c r="AV108" s="26"/>
      <c r="AW108" s="27">
        <v>7</v>
      </c>
      <c r="AX108" s="26">
        <v>20645</v>
      </c>
      <c r="AY108" s="27">
        <v>2</v>
      </c>
      <c r="AZ108" s="26">
        <v>12800</v>
      </c>
      <c r="BA108" s="27">
        <v>42</v>
      </c>
      <c r="BB108" s="26">
        <v>371688</v>
      </c>
      <c r="BC108" s="27"/>
      <c r="BD108" s="26"/>
      <c r="BE108" s="27">
        <v>42</v>
      </c>
      <c r="BF108" s="26">
        <v>567427</v>
      </c>
      <c r="BG108" s="27"/>
      <c r="BH108" s="26"/>
      <c r="BI108" s="27"/>
      <c r="BJ108" s="26"/>
      <c r="BK108" s="27"/>
      <c r="BL108" s="26"/>
      <c r="BM108" s="27">
        <v>6</v>
      </c>
      <c r="BN108" s="26">
        <v>108392</v>
      </c>
      <c r="BO108" s="27">
        <v>14</v>
      </c>
      <c r="BP108" s="26">
        <v>52850</v>
      </c>
      <c r="BQ108" s="27">
        <v>664</v>
      </c>
      <c r="BR108" s="26">
        <v>6794141</v>
      </c>
    </row>
    <row r="109" spans="1:70" ht="14.1" customHeight="1" x14ac:dyDescent="0.15">
      <c r="A109" s="20" t="s">
        <v>570</v>
      </c>
      <c r="B109" s="28">
        <v>23893</v>
      </c>
      <c r="C109" s="18">
        <v>6</v>
      </c>
      <c r="D109" s="26">
        <v>47002</v>
      </c>
      <c r="E109" s="27">
        <v>18</v>
      </c>
      <c r="F109" s="26">
        <v>42629</v>
      </c>
      <c r="G109" s="27">
        <v>26</v>
      </c>
      <c r="H109" s="26">
        <v>217182</v>
      </c>
      <c r="I109" s="27">
        <v>37</v>
      </c>
      <c r="J109" s="26">
        <v>335695</v>
      </c>
      <c r="K109" s="27">
        <v>45</v>
      </c>
      <c r="L109" s="26">
        <v>384001</v>
      </c>
      <c r="M109" s="27">
        <v>22</v>
      </c>
      <c r="N109" s="26">
        <v>112002</v>
      </c>
      <c r="O109" s="27">
        <v>81</v>
      </c>
      <c r="P109" s="26">
        <v>645657</v>
      </c>
      <c r="Q109" s="27"/>
      <c r="R109" s="26"/>
      <c r="S109" s="27">
        <v>9</v>
      </c>
      <c r="T109" s="26">
        <v>115901</v>
      </c>
      <c r="U109" s="27">
        <v>7</v>
      </c>
      <c r="V109" s="26">
        <v>52674</v>
      </c>
      <c r="W109" s="27">
        <v>23</v>
      </c>
      <c r="X109" s="26">
        <v>213708</v>
      </c>
      <c r="Y109" s="27">
        <v>44</v>
      </c>
      <c r="Z109" s="26">
        <v>686761</v>
      </c>
      <c r="AA109" s="27">
        <v>20</v>
      </c>
      <c r="AB109" s="26">
        <v>162204</v>
      </c>
      <c r="AC109" s="27">
        <v>10</v>
      </c>
      <c r="AD109" s="26">
        <v>35477</v>
      </c>
      <c r="AE109" s="27">
        <v>48</v>
      </c>
      <c r="AF109" s="26">
        <v>233080</v>
      </c>
      <c r="AG109" s="27">
        <v>41</v>
      </c>
      <c r="AH109" s="26">
        <v>686184</v>
      </c>
      <c r="AI109" s="27">
        <v>40</v>
      </c>
      <c r="AJ109" s="26">
        <v>745471</v>
      </c>
      <c r="AK109" s="27">
        <v>14</v>
      </c>
      <c r="AL109" s="26">
        <v>55208</v>
      </c>
      <c r="AM109" s="27">
        <v>12</v>
      </c>
      <c r="AN109" s="26">
        <v>74397</v>
      </c>
      <c r="AO109" s="27">
        <v>13</v>
      </c>
      <c r="AP109" s="26">
        <v>708669</v>
      </c>
      <c r="AQ109" s="27">
        <v>18</v>
      </c>
      <c r="AR109" s="26">
        <v>258747</v>
      </c>
      <c r="AS109" s="27">
        <v>17</v>
      </c>
      <c r="AT109" s="26">
        <v>79616</v>
      </c>
      <c r="AU109" s="27"/>
      <c r="AV109" s="26"/>
      <c r="AW109" s="27">
        <v>7</v>
      </c>
      <c r="AX109" s="26">
        <v>21100</v>
      </c>
      <c r="AY109" s="27">
        <v>2</v>
      </c>
      <c r="AZ109" s="26">
        <v>12960</v>
      </c>
      <c r="BA109" s="27">
        <v>42</v>
      </c>
      <c r="BB109" s="26">
        <v>375691</v>
      </c>
      <c r="BC109" s="27"/>
      <c r="BD109" s="26"/>
      <c r="BE109" s="27">
        <v>42</v>
      </c>
      <c r="BF109" s="26">
        <v>572441</v>
      </c>
      <c r="BG109" s="27"/>
      <c r="BH109" s="26"/>
      <c r="BI109" s="27"/>
      <c r="BJ109" s="26"/>
      <c r="BK109" s="27"/>
      <c r="BL109" s="26"/>
      <c r="BM109" s="27">
        <v>6</v>
      </c>
      <c r="BN109" s="26">
        <v>118960</v>
      </c>
      <c r="BO109" s="27">
        <v>15</v>
      </c>
      <c r="BP109" s="26">
        <v>56694</v>
      </c>
      <c r="BQ109" s="27">
        <v>665</v>
      </c>
      <c r="BR109" s="26">
        <v>7050121</v>
      </c>
    </row>
    <row r="110" spans="1:70" ht="14.1" customHeight="1" x14ac:dyDescent="0.15">
      <c r="A110" s="20" t="s">
        <v>570</v>
      </c>
      <c r="B110" s="28">
        <v>23923</v>
      </c>
      <c r="C110" s="18">
        <v>6</v>
      </c>
      <c r="D110" s="26">
        <v>45690</v>
      </c>
      <c r="E110" s="27">
        <v>18</v>
      </c>
      <c r="F110" s="26">
        <v>41819</v>
      </c>
      <c r="G110" s="27">
        <v>26</v>
      </c>
      <c r="H110" s="26">
        <v>205801</v>
      </c>
      <c r="I110" s="27">
        <v>37</v>
      </c>
      <c r="J110" s="26">
        <v>319173</v>
      </c>
      <c r="K110" s="27">
        <v>44</v>
      </c>
      <c r="L110" s="26">
        <v>365770</v>
      </c>
      <c r="M110" s="27">
        <v>22</v>
      </c>
      <c r="N110" s="26">
        <v>101086</v>
      </c>
      <c r="O110" s="27">
        <v>81</v>
      </c>
      <c r="P110" s="26">
        <v>612205</v>
      </c>
      <c r="Q110" s="27"/>
      <c r="R110" s="26"/>
      <c r="S110" s="27">
        <v>9</v>
      </c>
      <c r="T110" s="26">
        <v>117066</v>
      </c>
      <c r="U110" s="27">
        <v>7</v>
      </c>
      <c r="V110" s="26">
        <v>49283</v>
      </c>
      <c r="W110" s="27">
        <v>23</v>
      </c>
      <c r="X110" s="26">
        <v>208997</v>
      </c>
      <c r="Y110" s="27">
        <v>44</v>
      </c>
      <c r="Z110" s="26">
        <v>696552</v>
      </c>
      <c r="AA110" s="27">
        <v>20</v>
      </c>
      <c r="AB110" s="26">
        <v>155200</v>
      </c>
      <c r="AC110" s="27">
        <v>10</v>
      </c>
      <c r="AD110" s="26">
        <v>32766</v>
      </c>
      <c r="AE110" s="27">
        <v>48</v>
      </c>
      <c r="AF110" s="26">
        <v>215748</v>
      </c>
      <c r="AG110" s="27">
        <v>41</v>
      </c>
      <c r="AH110" s="26">
        <v>653693</v>
      </c>
      <c r="AI110" s="27">
        <v>40</v>
      </c>
      <c r="AJ110" s="26">
        <v>695605</v>
      </c>
      <c r="AK110" s="27">
        <v>14</v>
      </c>
      <c r="AL110" s="26">
        <v>51405</v>
      </c>
      <c r="AM110" s="27">
        <v>12</v>
      </c>
      <c r="AN110" s="26">
        <v>68619</v>
      </c>
      <c r="AO110" s="27">
        <v>13</v>
      </c>
      <c r="AP110" s="26">
        <v>707339</v>
      </c>
      <c r="AQ110" s="27">
        <v>18</v>
      </c>
      <c r="AR110" s="26">
        <v>256814</v>
      </c>
      <c r="AS110" s="27">
        <v>17</v>
      </c>
      <c r="AT110" s="26">
        <v>79639</v>
      </c>
      <c r="AU110" s="27"/>
      <c r="AV110" s="26"/>
      <c r="AW110" s="27">
        <v>7</v>
      </c>
      <c r="AX110" s="26">
        <v>20478</v>
      </c>
      <c r="AY110" s="27">
        <v>2</v>
      </c>
      <c r="AZ110" s="26">
        <v>13028</v>
      </c>
      <c r="BA110" s="27">
        <v>43</v>
      </c>
      <c r="BB110" s="26">
        <v>370692</v>
      </c>
      <c r="BC110" s="27"/>
      <c r="BD110" s="26"/>
      <c r="BE110" s="27">
        <v>42</v>
      </c>
      <c r="BF110" s="26">
        <v>570096</v>
      </c>
      <c r="BG110" s="27"/>
      <c r="BH110" s="26"/>
      <c r="BI110" s="27"/>
      <c r="BJ110" s="26"/>
      <c r="BK110" s="27"/>
      <c r="BL110" s="26"/>
      <c r="BM110" s="27">
        <v>6</v>
      </c>
      <c r="BN110" s="26">
        <v>112940</v>
      </c>
      <c r="BO110" s="27">
        <v>15</v>
      </c>
      <c r="BP110" s="26">
        <v>54243</v>
      </c>
      <c r="BQ110" s="27">
        <v>665</v>
      </c>
      <c r="BR110" s="26">
        <v>6821759</v>
      </c>
    </row>
    <row r="111" spans="1:70" ht="14.1" customHeight="1" x14ac:dyDescent="0.15">
      <c r="A111" s="20" t="s">
        <v>570</v>
      </c>
      <c r="B111" s="28">
        <v>23954</v>
      </c>
      <c r="C111" s="18">
        <v>6</v>
      </c>
      <c r="D111" s="26">
        <v>47348</v>
      </c>
      <c r="E111" s="27">
        <v>18</v>
      </c>
      <c r="F111" s="26">
        <v>40477</v>
      </c>
      <c r="G111" s="27">
        <v>26</v>
      </c>
      <c r="H111" s="26">
        <v>196007</v>
      </c>
      <c r="I111" s="27">
        <v>37</v>
      </c>
      <c r="J111" s="26">
        <v>300213</v>
      </c>
      <c r="K111" s="27">
        <v>44</v>
      </c>
      <c r="L111" s="26">
        <v>342070</v>
      </c>
      <c r="M111" s="27">
        <v>22</v>
      </c>
      <c r="N111" s="26">
        <v>97557</v>
      </c>
      <c r="O111" s="27">
        <v>81</v>
      </c>
      <c r="P111" s="26">
        <v>580367</v>
      </c>
      <c r="Q111" s="27"/>
      <c r="R111" s="26"/>
      <c r="S111" s="27">
        <v>9</v>
      </c>
      <c r="T111" s="26">
        <v>114469</v>
      </c>
      <c r="U111" s="27">
        <v>7</v>
      </c>
      <c r="V111" s="26">
        <v>45433</v>
      </c>
      <c r="W111" s="27">
        <v>23</v>
      </c>
      <c r="X111" s="26">
        <v>201481</v>
      </c>
      <c r="Y111" s="27">
        <v>43</v>
      </c>
      <c r="Z111" s="26">
        <v>682026</v>
      </c>
      <c r="AA111" s="27">
        <v>20</v>
      </c>
      <c r="AB111" s="26">
        <v>150583</v>
      </c>
      <c r="AC111" s="27">
        <v>10</v>
      </c>
      <c r="AD111" s="26">
        <v>31856</v>
      </c>
      <c r="AE111" s="27">
        <v>48</v>
      </c>
      <c r="AF111" s="26">
        <v>199747</v>
      </c>
      <c r="AG111" s="27">
        <v>41</v>
      </c>
      <c r="AH111" s="26">
        <v>626939</v>
      </c>
      <c r="AI111" s="27">
        <v>41</v>
      </c>
      <c r="AJ111" s="26">
        <v>659529</v>
      </c>
      <c r="AK111" s="27">
        <v>14</v>
      </c>
      <c r="AL111" s="26">
        <v>48519</v>
      </c>
      <c r="AM111" s="27">
        <v>12</v>
      </c>
      <c r="AN111" s="26">
        <v>64989</v>
      </c>
      <c r="AO111" s="27">
        <v>13</v>
      </c>
      <c r="AP111" s="26">
        <v>740187</v>
      </c>
      <c r="AQ111" s="27">
        <v>18</v>
      </c>
      <c r="AR111" s="26">
        <v>253652</v>
      </c>
      <c r="AS111" s="27">
        <v>17</v>
      </c>
      <c r="AT111" s="26">
        <v>80453</v>
      </c>
      <c r="AU111" s="27"/>
      <c r="AV111" s="26"/>
      <c r="AW111" s="27">
        <v>7</v>
      </c>
      <c r="AX111" s="26">
        <v>18850</v>
      </c>
      <c r="AY111" s="27">
        <v>2</v>
      </c>
      <c r="AZ111" s="26">
        <v>13028</v>
      </c>
      <c r="BA111" s="27">
        <v>43</v>
      </c>
      <c r="BB111" s="26">
        <v>352375</v>
      </c>
      <c r="BC111" s="27"/>
      <c r="BD111" s="26"/>
      <c r="BE111" s="27">
        <v>42</v>
      </c>
      <c r="BF111" s="26">
        <v>563349</v>
      </c>
      <c r="BG111" s="27"/>
      <c r="BH111" s="26"/>
      <c r="BI111" s="27"/>
      <c r="BJ111" s="26"/>
      <c r="BK111" s="27"/>
      <c r="BL111" s="26"/>
      <c r="BM111" s="27">
        <v>6</v>
      </c>
      <c r="BN111" s="26">
        <v>107324</v>
      </c>
      <c r="BO111" s="27">
        <v>15</v>
      </c>
      <c r="BP111" s="26">
        <v>51484</v>
      </c>
      <c r="BQ111" s="27">
        <v>665</v>
      </c>
      <c r="BR111" s="26">
        <v>6610322</v>
      </c>
    </row>
    <row r="112" spans="1:70" ht="14.1" customHeight="1" x14ac:dyDescent="0.15">
      <c r="A112" s="20" t="s">
        <v>570</v>
      </c>
      <c r="B112" s="28">
        <v>23985</v>
      </c>
      <c r="C112" s="18">
        <v>6</v>
      </c>
      <c r="D112" s="26">
        <v>53160</v>
      </c>
      <c r="E112" s="27">
        <v>18</v>
      </c>
      <c r="F112" s="26">
        <v>43712</v>
      </c>
      <c r="G112" s="27">
        <v>27</v>
      </c>
      <c r="H112" s="26">
        <v>224728</v>
      </c>
      <c r="I112" s="27">
        <v>37</v>
      </c>
      <c r="J112" s="26">
        <v>323334</v>
      </c>
      <c r="K112" s="27">
        <v>44</v>
      </c>
      <c r="L112" s="26">
        <v>381505</v>
      </c>
      <c r="M112" s="27">
        <v>22</v>
      </c>
      <c r="N112" s="26">
        <v>104352</v>
      </c>
      <c r="O112" s="27">
        <v>81</v>
      </c>
      <c r="P112" s="26">
        <v>627176</v>
      </c>
      <c r="Q112" s="27"/>
      <c r="R112" s="26"/>
      <c r="S112" s="27">
        <v>9</v>
      </c>
      <c r="T112" s="26">
        <v>119595</v>
      </c>
      <c r="U112" s="27">
        <v>7</v>
      </c>
      <c r="V112" s="26">
        <v>50763</v>
      </c>
      <c r="W112" s="27">
        <v>23</v>
      </c>
      <c r="X112" s="26">
        <v>221155</v>
      </c>
      <c r="Y112" s="27">
        <v>43</v>
      </c>
      <c r="Z112" s="26">
        <v>727561</v>
      </c>
      <c r="AA112" s="27">
        <v>20</v>
      </c>
      <c r="AB112" s="26">
        <v>167893</v>
      </c>
      <c r="AC112" s="27">
        <v>10</v>
      </c>
      <c r="AD112" s="26">
        <v>35283</v>
      </c>
      <c r="AE112" s="27">
        <v>48</v>
      </c>
      <c r="AF112" s="26">
        <v>218967</v>
      </c>
      <c r="AG112" s="27">
        <v>41</v>
      </c>
      <c r="AH112" s="26">
        <v>662528</v>
      </c>
      <c r="AI112" s="27">
        <v>41</v>
      </c>
      <c r="AJ112" s="26">
        <v>712639</v>
      </c>
      <c r="AK112" s="27">
        <v>14</v>
      </c>
      <c r="AL112" s="26">
        <v>53022</v>
      </c>
      <c r="AM112" s="27">
        <v>12</v>
      </c>
      <c r="AN112" s="26">
        <v>69132</v>
      </c>
      <c r="AO112" s="27">
        <v>13</v>
      </c>
      <c r="AP112" s="26">
        <v>792670</v>
      </c>
      <c r="AQ112" s="27">
        <v>19</v>
      </c>
      <c r="AR112" s="26">
        <v>265981</v>
      </c>
      <c r="AS112" s="27">
        <v>17</v>
      </c>
      <c r="AT112" s="26">
        <v>85509</v>
      </c>
      <c r="AU112" s="27"/>
      <c r="AV112" s="26"/>
      <c r="AW112" s="27">
        <v>7</v>
      </c>
      <c r="AX112" s="26">
        <v>19942</v>
      </c>
      <c r="AY112" s="27">
        <v>2</v>
      </c>
      <c r="AZ112" s="26">
        <v>12868</v>
      </c>
      <c r="BA112" s="27">
        <v>43</v>
      </c>
      <c r="BB112" s="26">
        <v>375049</v>
      </c>
      <c r="BC112" s="27"/>
      <c r="BD112" s="26"/>
      <c r="BE112" s="27">
        <v>42</v>
      </c>
      <c r="BF112" s="26">
        <v>571645</v>
      </c>
      <c r="BG112" s="27"/>
      <c r="BH112" s="26"/>
      <c r="BI112" s="27"/>
      <c r="BJ112" s="26"/>
      <c r="BK112" s="27"/>
      <c r="BL112" s="26"/>
      <c r="BM112" s="27">
        <v>6</v>
      </c>
      <c r="BN112" s="26">
        <v>115766</v>
      </c>
      <c r="BO112" s="27">
        <v>15</v>
      </c>
      <c r="BP112" s="26">
        <v>53787</v>
      </c>
      <c r="BQ112" s="27">
        <v>667</v>
      </c>
      <c r="BR112" s="26">
        <v>7089734</v>
      </c>
    </row>
    <row r="113" spans="1:70" ht="14.1" customHeight="1" x14ac:dyDescent="0.15">
      <c r="A113" s="20" t="s">
        <v>570</v>
      </c>
      <c r="B113" s="28">
        <v>24015</v>
      </c>
      <c r="C113" s="18">
        <v>6</v>
      </c>
      <c r="D113" s="26">
        <v>60842</v>
      </c>
      <c r="E113" s="27">
        <v>18</v>
      </c>
      <c r="F113" s="26">
        <v>46203</v>
      </c>
      <c r="G113" s="27">
        <v>27</v>
      </c>
      <c r="H113" s="26">
        <v>258075</v>
      </c>
      <c r="I113" s="27">
        <v>37</v>
      </c>
      <c r="J113" s="26">
        <v>354392</v>
      </c>
      <c r="K113" s="27">
        <v>44</v>
      </c>
      <c r="L113" s="26">
        <v>421455</v>
      </c>
      <c r="M113" s="27">
        <v>22</v>
      </c>
      <c r="N113" s="26">
        <v>113984</v>
      </c>
      <c r="O113" s="27">
        <v>81</v>
      </c>
      <c r="P113" s="26">
        <v>677734</v>
      </c>
      <c r="Q113" s="27"/>
      <c r="R113" s="26"/>
      <c r="S113" s="27">
        <v>9</v>
      </c>
      <c r="T113" s="26">
        <v>131981</v>
      </c>
      <c r="U113" s="27">
        <v>7</v>
      </c>
      <c r="V113" s="26">
        <v>56550</v>
      </c>
      <c r="W113" s="27">
        <v>23</v>
      </c>
      <c r="X113" s="26">
        <v>243133</v>
      </c>
      <c r="Y113" s="27">
        <v>43</v>
      </c>
      <c r="Z113" s="26">
        <v>797681</v>
      </c>
      <c r="AA113" s="27">
        <v>20</v>
      </c>
      <c r="AB113" s="26">
        <v>177202</v>
      </c>
      <c r="AC113" s="27">
        <v>10</v>
      </c>
      <c r="AD113" s="26">
        <v>42715</v>
      </c>
      <c r="AE113" s="27">
        <v>48</v>
      </c>
      <c r="AF113" s="26">
        <v>245945</v>
      </c>
      <c r="AG113" s="27">
        <v>41</v>
      </c>
      <c r="AH113" s="26">
        <v>712970</v>
      </c>
      <c r="AI113" s="27">
        <v>41</v>
      </c>
      <c r="AJ113" s="26">
        <v>759872</v>
      </c>
      <c r="AK113" s="27">
        <v>14</v>
      </c>
      <c r="AL113" s="26">
        <v>63684</v>
      </c>
      <c r="AM113" s="27">
        <v>12</v>
      </c>
      <c r="AN113" s="26">
        <v>78319</v>
      </c>
      <c r="AO113" s="27">
        <v>13</v>
      </c>
      <c r="AP113" s="26">
        <v>833190</v>
      </c>
      <c r="AQ113" s="27">
        <v>19</v>
      </c>
      <c r="AR113" s="26">
        <v>285609</v>
      </c>
      <c r="AS113" s="27">
        <v>17</v>
      </c>
      <c r="AT113" s="26">
        <v>97615</v>
      </c>
      <c r="AU113" s="27"/>
      <c r="AV113" s="26"/>
      <c r="AW113" s="27">
        <v>7</v>
      </c>
      <c r="AX113" s="26">
        <v>21446</v>
      </c>
      <c r="AY113" s="27">
        <v>2</v>
      </c>
      <c r="AZ113" s="26">
        <v>13912</v>
      </c>
      <c r="BA113" s="27">
        <v>43</v>
      </c>
      <c r="BB113" s="26">
        <v>424706</v>
      </c>
      <c r="BC113" s="27"/>
      <c r="BD113" s="26"/>
      <c r="BE113" s="27">
        <v>42</v>
      </c>
      <c r="BF113" s="26">
        <v>583054</v>
      </c>
      <c r="BG113" s="27"/>
      <c r="BH113" s="26"/>
      <c r="BI113" s="27"/>
      <c r="BJ113" s="26"/>
      <c r="BK113" s="27"/>
      <c r="BL113" s="26"/>
      <c r="BM113" s="27">
        <v>6</v>
      </c>
      <c r="BN113" s="26">
        <v>126464</v>
      </c>
      <c r="BO113" s="27">
        <v>15</v>
      </c>
      <c r="BP113" s="26">
        <v>58560</v>
      </c>
      <c r="BQ113" s="27">
        <v>667</v>
      </c>
      <c r="BR113" s="26">
        <v>7687307</v>
      </c>
    </row>
    <row r="114" spans="1:70" ht="14.1" customHeight="1" x14ac:dyDescent="0.15">
      <c r="A114" s="20" t="s">
        <v>570</v>
      </c>
      <c r="B114" s="28">
        <v>24045</v>
      </c>
      <c r="C114" s="18">
        <v>6</v>
      </c>
      <c r="D114" s="26">
        <v>55732</v>
      </c>
      <c r="E114" s="27">
        <v>18</v>
      </c>
      <c r="F114" s="26">
        <v>39676</v>
      </c>
      <c r="G114" s="27">
        <v>27</v>
      </c>
      <c r="H114" s="26">
        <v>290155</v>
      </c>
      <c r="I114" s="27">
        <v>37</v>
      </c>
      <c r="J114" s="26">
        <v>351156</v>
      </c>
      <c r="K114" s="27">
        <v>44</v>
      </c>
      <c r="L114" s="26">
        <v>385181</v>
      </c>
      <c r="M114" s="27">
        <v>22</v>
      </c>
      <c r="N114" s="26">
        <v>111557</v>
      </c>
      <c r="O114" s="27">
        <v>81</v>
      </c>
      <c r="P114" s="26">
        <v>642601</v>
      </c>
      <c r="Q114" s="27"/>
      <c r="R114" s="26"/>
      <c r="S114" s="27">
        <v>9</v>
      </c>
      <c r="T114" s="26">
        <v>140875</v>
      </c>
      <c r="U114" s="27">
        <v>7</v>
      </c>
      <c r="V114" s="26">
        <v>57849</v>
      </c>
      <c r="W114" s="27">
        <v>23</v>
      </c>
      <c r="X114" s="26">
        <v>234161</v>
      </c>
      <c r="Y114" s="27">
        <v>43</v>
      </c>
      <c r="Z114" s="26">
        <v>700432</v>
      </c>
      <c r="AA114" s="27">
        <v>20</v>
      </c>
      <c r="AB114" s="26">
        <v>164792</v>
      </c>
      <c r="AC114" s="27">
        <v>10</v>
      </c>
      <c r="AD114" s="26">
        <v>42360</v>
      </c>
      <c r="AE114" s="27">
        <v>48</v>
      </c>
      <c r="AF114" s="26">
        <v>233164</v>
      </c>
      <c r="AG114" s="27">
        <v>41</v>
      </c>
      <c r="AH114" s="26">
        <v>667390</v>
      </c>
      <c r="AI114" s="27">
        <v>41</v>
      </c>
      <c r="AJ114" s="26">
        <v>710436</v>
      </c>
      <c r="AK114" s="27">
        <v>14</v>
      </c>
      <c r="AL114" s="26">
        <v>58274</v>
      </c>
      <c r="AM114" s="27">
        <v>12</v>
      </c>
      <c r="AN114" s="26">
        <v>77916</v>
      </c>
      <c r="AO114" s="27">
        <v>13</v>
      </c>
      <c r="AP114" s="26">
        <v>785377</v>
      </c>
      <c r="AQ114" s="27">
        <v>19</v>
      </c>
      <c r="AR114" s="26">
        <v>271997</v>
      </c>
      <c r="AS114" s="27">
        <v>17</v>
      </c>
      <c r="AT114" s="26">
        <v>93719</v>
      </c>
      <c r="AU114" s="27"/>
      <c r="AV114" s="26"/>
      <c r="AW114" s="27">
        <v>7</v>
      </c>
      <c r="AX114" s="26">
        <v>20454</v>
      </c>
      <c r="AY114" s="27">
        <v>2</v>
      </c>
      <c r="AZ114" s="26">
        <v>12916</v>
      </c>
      <c r="BA114" s="27">
        <v>43</v>
      </c>
      <c r="BB114" s="26">
        <v>398890</v>
      </c>
      <c r="BC114" s="27"/>
      <c r="BD114" s="26"/>
      <c r="BE114" s="27">
        <v>42</v>
      </c>
      <c r="BF114" s="26">
        <v>584600</v>
      </c>
      <c r="BG114" s="27"/>
      <c r="BH114" s="26"/>
      <c r="BI114" s="27"/>
      <c r="BJ114" s="26"/>
      <c r="BK114" s="27"/>
      <c r="BL114" s="26"/>
      <c r="BM114" s="27">
        <v>6</v>
      </c>
      <c r="BN114" s="26">
        <v>122819</v>
      </c>
      <c r="BO114" s="27">
        <v>15</v>
      </c>
      <c r="BP114" s="26">
        <v>55686</v>
      </c>
      <c r="BQ114" s="27">
        <v>667</v>
      </c>
      <c r="BR114" s="26">
        <v>7310179</v>
      </c>
    </row>
    <row r="115" spans="1:70" ht="14.1" customHeight="1" x14ac:dyDescent="0.15">
      <c r="A115" s="20" t="s">
        <v>570</v>
      </c>
      <c r="B115" s="28">
        <v>24076</v>
      </c>
      <c r="C115" s="18">
        <v>6</v>
      </c>
      <c r="D115" s="26">
        <v>62126</v>
      </c>
      <c r="E115" s="27">
        <v>18</v>
      </c>
      <c r="F115" s="26">
        <v>42419</v>
      </c>
      <c r="G115" s="27">
        <v>27</v>
      </c>
      <c r="H115" s="26">
        <v>295586</v>
      </c>
      <c r="I115" s="27">
        <v>37</v>
      </c>
      <c r="J115" s="26">
        <v>378323</v>
      </c>
      <c r="K115" s="27">
        <v>44</v>
      </c>
      <c r="L115" s="26">
        <v>401541</v>
      </c>
      <c r="M115" s="27">
        <v>22</v>
      </c>
      <c r="N115" s="26">
        <v>114182</v>
      </c>
      <c r="O115" s="27">
        <v>81</v>
      </c>
      <c r="P115" s="26">
        <v>664525</v>
      </c>
      <c r="Q115" s="27"/>
      <c r="R115" s="26"/>
      <c r="S115" s="27">
        <v>9</v>
      </c>
      <c r="T115" s="26">
        <v>146548</v>
      </c>
      <c r="U115" s="27">
        <v>7</v>
      </c>
      <c r="V115" s="26">
        <v>60850</v>
      </c>
      <c r="W115" s="27">
        <v>23</v>
      </c>
      <c r="X115" s="26">
        <v>246213</v>
      </c>
      <c r="Y115" s="27">
        <v>43</v>
      </c>
      <c r="Z115" s="26">
        <v>697539</v>
      </c>
      <c r="AA115" s="27">
        <v>20</v>
      </c>
      <c r="AB115" s="26">
        <v>180775</v>
      </c>
      <c r="AC115" s="27">
        <v>10</v>
      </c>
      <c r="AD115" s="26">
        <v>40117</v>
      </c>
      <c r="AE115" s="27">
        <v>48</v>
      </c>
      <c r="AF115" s="26">
        <v>239475</v>
      </c>
      <c r="AG115" s="27">
        <v>41</v>
      </c>
      <c r="AH115" s="26">
        <v>716738</v>
      </c>
      <c r="AI115" s="27">
        <v>41</v>
      </c>
      <c r="AJ115" s="26">
        <v>749709</v>
      </c>
      <c r="AK115" s="27">
        <v>14</v>
      </c>
      <c r="AL115" s="26">
        <v>59661</v>
      </c>
      <c r="AM115" s="27">
        <v>12</v>
      </c>
      <c r="AN115" s="26">
        <v>80319</v>
      </c>
      <c r="AO115" s="27">
        <v>13</v>
      </c>
      <c r="AP115" s="26">
        <v>814889</v>
      </c>
      <c r="AQ115" s="27">
        <v>19</v>
      </c>
      <c r="AR115" s="26">
        <v>294976</v>
      </c>
      <c r="AS115" s="27">
        <v>17</v>
      </c>
      <c r="AT115" s="26">
        <v>94641</v>
      </c>
      <c r="AU115" s="27"/>
      <c r="AV115" s="26"/>
      <c r="AW115" s="27">
        <v>7</v>
      </c>
      <c r="AX115" s="26">
        <v>20254</v>
      </c>
      <c r="AY115" s="27">
        <v>2</v>
      </c>
      <c r="AZ115" s="26">
        <v>13440</v>
      </c>
      <c r="BA115" s="27">
        <v>43</v>
      </c>
      <c r="BB115" s="26">
        <v>427433</v>
      </c>
      <c r="BC115" s="27"/>
      <c r="BD115" s="26"/>
      <c r="BE115" s="27">
        <v>42</v>
      </c>
      <c r="BF115" s="26">
        <v>594255</v>
      </c>
      <c r="BG115" s="27"/>
      <c r="BH115" s="26"/>
      <c r="BI115" s="27"/>
      <c r="BJ115" s="26"/>
      <c r="BK115" s="27"/>
      <c r="BL115" s="26"/>
      <c r="BM115" s="27">
        <v>6</v>
      </c>
      <c r="BN115" s="26">
        <v>133495</v>
      </c>
      <c r="BO115" s="27">
        <v>15</v>
      </c>
      <c r="BP115" s="26">
        <v>58805</v>
      </c>
      <c r="BQ115" s="27">
        <v>667</v>
      </c>
      <c r="BR115" s="26">
        <v>7628847</v>
      </c>
    </row>
    <row r="116" spans="1:70" ht="14.1" customHeight="1" x14ac:dyDescent="0.15">
      <c r="A116" s="20" t="s">
        <v>570</v>
      </c>
      <c r="B116" s="28">
        <v>24104</v>
      </c>
      <c r="C116" s="18">
        <v>6</v>
      </c>
      <c r="D116" s="26">
        <v>65884</v>
      </c>
      <c r="E116" s="27">
        <v>18</v>
      </c>
      <c r="F116" s="26">
        <v>54440</v>
      </c>
      <c r="G116" s="27">
        <v>27</v>
      </c>
      <c r="H116" s="26">
        <v>299374</v>
      </c>
      <c r="I116" s="27">
        <v>37</v>
      </c>
      <c r="J116" s="26">
        <v>401228</v>
      </c>
      <c r="K116" s="27">
        <v>44</v>
      </c>
      <c r="L116" s="26">
        <v>388853</v>
      </c>
      <c r="M116" s="27">
        <v>22</v>
      </c>
      <c r="N116" s="26">
        <v>120086</v>
      </c>
      <c r="O116" s="27">
        <v>81</v>
      </c>
      <c r="P116" s="26">
        <v>674900</v>
      </c>
      <c r="Q116" s="27"/>
      <c r="R116" s="26"/>
      <c r="S116" s="27">
        <v>9</v>
      </c>
      <c r="T116" s="26">
        <v>159697</v>
      </c>
      <c r="U116" s="27">
        <v>7</v>
      </c>
      <c r="V116" s="26">
        <v>61782</v>
      </c>
      <c r="W116" s="27">
        <v>23</v>
      </c>
      <c r="X116" s="26">
        <v>250997</v>
      </c>
      <c r="Y116" s="27">
        <v>43</v>
      </c>
      <c r="Z116" s="26">
        <v>680710</v>
      </c>
      <c r="AA116" s="27">
        <v>20</v>
      </c>
      <c r="AB116" s="26">
        <v>192561</v>
      </c>
      <c r="AC116" s="27">
        <v>10</v>
      </c>
      <c r="AD116" s="26">
        <v>40407</v>
      </c>
      <c r="AE116" s="27">
        <v>48</v>
      </c>
      <c r="AF116" s="26">
        <v>250137</v>
      </c>
      <c r="AG116" s="27">
        <v>41</v>
      </c>
      <c r="AH116" s="26">
        <v>752436</v>
      </c>
      <c r="AI116" s="27">
        <v>41</v>
      </c>
      <c r="AJ116" s="26">
        <v>779098</v>
      </c>
      <c r="AK116" s="27">
        <v>14</v>
      </c>
      <c r="AL116" s="26">
        <v>62156</v>
      </c>
      <c r="AM116" s="27">
        <v>12</v>
      </c>
      <c r="AN116" s="26">
        <v>81747</v>
      </c>
      <c r="AO116" s="27">
        <v>13</v>
      </c>
      <c r="AP116" s="26">
        <v>818372</v>
      </c>
      <c r="AQ116" s="27">
        <v>19</v>
      </c>
      <c r="AR116" s="26">
        <v>313501</v>
      </c>
      <c r="AS116" s="27">
        <v>17</v>
      </c>
      <c r="AT116" s="26">
        <v>120402</v>
      </c>
      <c r="AU116" s="27"/>
      <c r="AV116" s="26"/>
      <c r="AW116" s="27">
        <v>7</v>
      </c>
      <c r="AX116" s="26">
        <v>22831</v>
      </c>
      <c r="AY116" s="27">
        <v>2</v>
      </c>
      <c r="AZ116" s="26">
        <v>12856</v>
      </c>
      <c r="BA116" s="27">
        <v>43</v>
      </c>
      <c r="BB116" s="26">
        <v>442915</v>
      </c>
      <c r="BC116" s="27"/>
      <c r="BD116" s="26"/>
      <c r="BE116" s="27">
        <v>42</v>
      </c>
      <c r="BF116" s="26">
        <v>634385</v>
      </c>
      <c r="BG116" s="27"/>
      <c r="BH116" s="26"/>
      <c r="BI116" s="27"/>
      <c r="BJ116" s="26"/>
      <c r="BK116" s="27"/>
      <c r="BL116" s="26"/>
      <c r="BM116" s="27">
        <v>6</v>
      </c>
      <c r="BN116" s="26">
        <v>151948</v>
      </c>
      <c r="BO116" s="27">
        <v>15</v>
      </c>
      <c r="BP116" s="26">
        <v>67592</v>
      </c>
      <c r="BQ116" s="27">
        <v>667</v>
      </c>
      <c r="BR116" s="26">
        <v>7901308</v>
      </c>
    </row>
    <row r="117" spans="1:70" ht="14.1" customHeight="1" x14ac:dyDescent="0.15">
      <c r="A117" s="20" t="s">
        <v>569</v>
      </c>
      <c r="B117" s="28">
        <v>24138</v>
      </c>
      <c r="C117" s="18">
        <v>6</v>
      </c>
      <c r="D117" s="26">
        <v>69158</v>
      </c>
      <c r="E117" s="27">
        <v>18</v>
      </c>
      <c r="F117" s="26">
        <v>58276</v>
      </c>
      <c r="G117" s="27">
        <v>27</v>
      </c>
      <c r="H117" s="26">
        <v>343438</v>
      </c>
      <c r="I117" s="27">
        <v>37</v>
      </c>
      <c r="J117" s="26">
        <v>407163</v>
      </c>
      <c r="K117" s="27">
        <v>44</v>
      </c>
      <c r="L117" s="26">
        <v>430637</v>
      </c>
      <c r="M117" s="27">
        <v>22</v>
      </c>
      <c r="N117" s="26">
        <v>123202</v>
      </c>
      <c r="O117" s="27">
        <v>81</v>
      </c>
      <c r="P117" s="26">
        <v>692089</v>
      </c>
      <c r="Q117" s="27"/>
      <c r="R117" s="26"/>
      <c r="S117" s="27">
        <v>9</v>
      </c>
      <c r="T117" s="26">
        <v>170023</v>
      </c>
      <c r="U117" s="27">
        <v>7</v>
      </c>
      <c r="V117" s="26">
        <v>63577</v>
      </c>
      <c r="W117" s="27">
        <v>23</v>
      </c>
      <c r="X117" s="26">
        <v>266707</v>
      </c>
      <c r="Y117" s="27">
        <v>43</v>
      </c>
      <c r="Z117" s="26">
        <v>721725</v>
      </c>
      <c r="AA117" s="27">
        <v>20</v>
      </c>
      <c r="AB117" s="26">
        <v>202137</v>
      </c>
      <c r="AC117" s="27">
        <v>10</v>
      </c>
      <c r="AD117" s="26">
        <v>44113</v>
      </c>
      <c r="AE117" s="27">
        <v>48</v>
      </c>
      <c r="AF117" s="26">
        <v>261613</v>
      </c>
      <c r="AG117" s="27">
        <v>41</v>
      </c>
      <c r="AH117" s="26">
        <v>868734</v>
      </c>
      <c r="AI117" s="27">
        <v>40</v>
      </c>
      <c r="AJ117" s="26">
        <v>861234</v>
      </c>
      <c r="AK117" s="27">
        <v>14</v>
      </c>
      <c r="AL117" s="26">
        <v>68687</v>
      </c>
      <c r="AM117" s="27">
        <v>12</v>
      </c>
      <c r="AN117" s="26">
        <v>85153</v>
      </c>
      <c r="AO117" s="27">
        <v>13</v>
      </c>
      <c r="AP117" s="26">
        <v>827459</v>
      </c>
      <c r="AQ117" s="27">
        <v>19</v>
      </c>
      <c r="AR117" s="26">
        <v>330776</v>
      </c>
      <c r="AS117" s="27">
        <v>17</v>
      </c>
      <c r="AT117" s="26">
        <v>127115</v>
      </c>
      <c r="AU117" s="27"/>
      <c r="AV117" s="26"/>
      <c r="AW117" s="27">
        <v>7</v>
      </c>
      <c r="AX117" s="26">
        <v>22694</v>
      </c>
      <c r="AY117" s="27">
        <v>2</v>
      </c>
      <c r="AZ117" s="26">
        <v>14728</v>
      </c>
      <c r="BA117" s="27">
        <v>43</v>
      </c>
      <c r="BB117" s="26">
        <v>459399</v>
      </c>
      <c r="BC117" s="27"/>
      <c r="BD117" s="26"/>
      <c r="BE117" s="27">
        <v>42</v>
      </c>
      <c r="BF117" s="26">
        <v>642283</v>
      </c>
      <c r="BG117" s="27"/>
      <c r="BH117" s="26"/>
      <c r="BI117" s="27"/>
      <c r="BJ117" s="26"/>
      <c r="BK117" s="27"/>
      <c r="BL117" s="26"/>
      <c r="BM117" s="27">
        <v>6</v>
      </c>
      <c r="BN117" s="26">
        <v>161235</v>
      </c>
      <c r="BO117" s="27">
        <v>15</v>
      </c>
      <c r="BP117" s="26">
        <v>70786</v>
      </c>
      <c r="BQ117" s="27">
        <v>666</v>
      </c>
      <c r="BR117" s="26">
        <v>8394153</v>
      </c>
    </row>
    <row r="118" spans="1:70" ht="14.1" customHeight="1" x14ac:dyDescent="0.15">
      <c r="A118" s="20" t="s">
        <v>569</v>
      </c>
      <c r="B118" s="28">
        <v>24166</v>
      </c>
      <c r="C118" s="18">
        <v>6</v>
      </c>
      <c r="D118" s="26">
        <v>63040</v>
      </c>
      <c r="E118" s="27">
        <v>18</v>
      </c>
      <c r="F118" s="26">
        <v>61331</v>
      </c>
      <c r="G118" s="27">
        <v>27</v>
      </c>
      <c r="H118" s="26">
        <v>364147</v>
      </c>
      <c r="I118" s="27">
        <v>37</v>
      </c>
      <c r="J118" s="26">
        <v>424169</v>
      </c>
      <c r="K118" s="27">
        <v>44</v>
      </c>
      <c r="L118" s="26">
        <v>466762</v>
      </c>
      <c r="M118" s="27">
        <v>22</v>
      </c>
      <c r="N118" s="26">
        <v>129715</v>
      </c>
      <c r="O118" s="27">
        <v>81</v>
      </c>
      <c r="P118" s="26">
        <v>713638</v>
      </c>
      <c r="Q118" s="27"/>
      <c r="R118" s="26"/>
      <c r="S118" s="27">
        <v>9</v>
      </c>
      <c r="T118" s="26">
        <v>167906</v>
      </c>
      <c r="U118" s="27">
        <v>7</v>
      </c>
      <c r="V118" s="26">
        <v>68657</v>
      </c>
      <c r="W118" s="27">
        <v>23</v>
      </c>
      <c r="X118" s="26">
        <v>266690</v>
      </c>
      <c r="Y118" s="27">
        <v>43</v>
      </c>
      <c r="Z118" s="26">
        <v>750886</v>
      </c>
      <c r="AA118" s="27">
        <v>20</v>
      </c>
      <c r="AB118" s="26">
        <v>219915</v>
      </c>
      <c r="AC118" s="27">
        <v>10</v>
      </c>
      <c r="AD118" s="26">
        <v>47903</v>
      </c>
      <c r="AE118" s="27">
        <v>48</v>
      </c>
      <c r="AF118" s="26">
        <v>287373</v>
      </c>
      <c r="AG118" s="27">
        <v>41</v>
      </c>
      <c r="AH118" s="26">
        <v>898843</v>
      </c>
      <c r="AI118" s="27">
        <v>40</v>
      </c>
      <c r="AJ118" s="26">
        <v>881304</v>
      </c>
      <c r="AK118" s="27">
        <v>14</v>
      </c>
      <c r="AL118" s="26">
        <v>76982</v>
      </c>
      <c r="AM118" s="27">
        <v>12</v>
      </c>
      <c r="AN118" s="26">
        <v>92884</v>
      </c>
      <c r="AO118" s="27">
        <v>13</v>
      </c>
      <c r="AP118" s="26">
        <v>848409</v>
      </c>
      <c r="AQ118" s="27">
        <v>19</v>
      </c>
      <c r="AR118" s="26">
        <v>334486</v>
      </c>
      <c r="AS118" s="27">
        <v>17</v>
      </c>
      <c r="AT118" s="26">
        <v>147097</v>
      </c>
      <c r="AU118" s="27"/>
      <c r="AV118" s="26"/>
      <c r="AW118" s="27">
        <v>7</v>
      </c>
      <c r="AX118" s="26">
        <v>22410</v>
      </c>
      <c r="AY118" s="27">
        <v>2</v>
      </c>
      <c r="AZ118" s="26">
        <v>15696</v>
      </c>
      <c r="BA118" s="27">
        <v>43</v>
      </c>
      <c r="BB118" s="26">
        <v>472143</v>
      </c>
      <c r="BC118" s="27"/>
      <c r="BD118" s="26"/>
      <c r="BE118" s="27">
        <v>43</v>
      </c>
      <c r="BF118" s="26">
        <v>663302</v>
      </c>
      <c r="BG118" s="27"/>
      <c r="BH118" s="26"/>
      <c r="BI118" s="27"/>
      <c r="BJ118" s="26"/>
      <c r="BK118" s="27"/>
      <c r="BL118" s="26"/>
      <c r="BM118" s="27">
        <v>6</v>
      </c>
      <c r="BN118" s="26">
        <v>166068</v>
      </c>
      <c r="BO118" s="27">
        <v>15</v>
      </c>
      <c r="BP118" s="26">
        <v>75773</v>
      </c>
      <c r="BQ118" s="27">
        <v>667</v>
      </c>
      <c r="BR118" s="26">
        <v>8727540</v>
      </c>
    </row>
    <row r="119" spans="1:70" ht="14.1" customHeight="1" x14ac:dyDescent="0.15">
      <c r="A119" s="20" t="s">
        <v>569</v>
      </c>
      <c r="B119" s="28">
        <v>24197</v>
      </c>
      <c r="C119" s="18">
        <v>6</v>
      </c>
      <c r="D119" s="26">
        <v>57414</v>
      </c>
      <c r="E119" s="27">
        <v>18</v>
      </c>
      <c r="F119" s="26">
        <v>71544</v>
      </c>
      <c r="G119" s="27">
        <v>27</v>
      </c>
      <c r="H119" s="26">
        <v>403502</v>
      </c>
      <c r="I119" s="27">
        <v>37</v>
      </c>
      <c r="J119" s="26">
        <v>437545</v>
      </c>
      <c r="K119" s="27">
        <v>44</v>
      </c>
      <c r="L119" s="26">
        <v>477168</v>
      </c>
      <c r="M119" s="27">
        <v>22</v>
      </c>
      <c r="N119" s="26">
        <v>133442</v>
      </c>
      <c r="O119" s="27">
        <v>81</v>
      </c>
      <c r="P119" s="26">
        <v>681915</v>
      </c>
      <c r="Q119" s="27"/>
      <c r="R119" s="26"/>
      <c r="S119" s="27">
        <v>9</v>
      </c>
      <c r="T119" s="26">
        <v>168108</v>
      </c>
      <c r="U119" s="27">
        <v>7</v>
      </c>
      <c r="V119" s="26">
        <v>76768</v>
      </c>
      <c r="W119" s="27">
        <v>23</v>
      </c>
      <c r="X119" s="26">
        <v>261790</v>
      </c>
      <c r="Y119" s="27">
        <v>43</v>
      </c>
      <c r="Z119" s="26">
        <v>697598</v>
      </c>
      <c r="AA119" s="27">
        <v>20</v>
      </c>
      <c r="AB119" s="26">
        <v>215554</v>
      </c>
      <c r="AC119" s="27">
        <v>10</v>
      </c>
      <c r="AD119" s="26">
        <v>47239</v>
      </c>
      <c r="AE119" s="27">
        <v>48</v>
      </c>
      <c r="AF119" s="26">
        <v>292207</v>
      </c>
      <c r="AG119" s="27">
        <v>41</v>
      </c>
      <c r="AH119" s="26">
        <v>943138</v>
      </c>
      <c r="AI119" s="27">
        <v>40</v>
      </c>
      <c r="AJ119" s="26">
        <v>948192</v>
      </c>
      <c r="AK119" s="27">
        <v>14</v>
      </c>
      <c r="AL119" s="26">
        <v>78312</v>
      </c>
      <c r="AM119" s="27">
        <v>12</v>
      </c>
      <c r="AN119" s="26">
        <v>98348</v>
      </c>
      <c r="AO119" s="27">
        <v>13</v>
      </c>
      <c r="AP119" s="26">
        <v>831634</v>
      </c>
      <c r="AQ119" s="27">
        <v>19</v>
      </c>
      <c r="AR119" s="26">
        <v>333310</v>
      </c>
      <c r="AS119" s="27">
        <v>17</v>
      </c>
      <c r="AT119" s="26">
        <v>190046</v>
      </c>
      <c r="AU119" s="27"/>
      <c r="AV119" s="26"/>
      <c r="AW119" s="27">
        <v>7</v>
      </c>
      <c r="AX119" s="26">
        <v>21967</v>
      </c>
      <c r="AY119" s="27">
        <v>2</v>
      </c>
      <c r="AZ119" s="26">
        <v>15768</v>
      </c>
      <c r="BA119" s="27">
        <v>43</v>
      </c>
      <c r="BB119" s="26">
        <v>467594</v>
      </c>
      <c r="BC119" s="27"/>
      <c r="BD119" s="26"/>
      <c r="BE119" s="27">
        <v>43</v>
      </c>
      <c r="BF119" s="26">
        <v>666126</v>
      </c>
      <c r="BG119" s="27"/>
      <c r="BH119" s="26"/>
      <c r="BI119" s="27"/>
      <c r="BJ119" s="26"/>
      <c r="BK119" s="27"/>
      <c r="BL119" s="26"/>
      <c r="BM119" s="27">
        <v>6</v>
      </c>
      <c r="BN119" s="26">
        <v>168404</v>
      </c>
      <c r="BO119" s="27">
        <v>15</v>
      </c>
      <c r="BP119" s="26">
        <v>75150</v>
      </c>
      <c r="BQ119" s="27">
        <v>667</v>
      </c>
      <c r="BR119" s="26">
        <v>8859792</v>
      </c>
    </row>
    <row r="120" spans="1:70" ht="14.1" customHeight="1" x14ac:dyDescent="0.15">
      <c r="A120" s="20" t="s">
        <v>569</v>
      </c>
      <c r="B120" s="28">
        <v>24227</v>
      </c>
      <c r="C120" s="18">
        <v>6</v>
      </c>
      <c r="D120" s="26">
        <v>59740</v>
      </c>
      <c r="E120" s="27">
        <v>18</v>
      </c>
      <c r="F120" s="26">
        <v>65065</v>
      </c>
      <c r="G120" s="27">
        <v>27</v>
      </c>
      <c r="H120" s="26">
        <v>499449</v>
      </c>
      <c r="I120" s="27">
        <v>37</v>
      </c>
      <c r="J120" s="26">
        <v>514953</v>
      </c>
      <c r="K120" s="27">
        <v>44</v>
      </c>
      <c r="L120" s="26">
        <v>448938</v>
      </c>
      <c r="M120" s="27">
        <v>22</v>
      </c>
      <c r="N120" s="26">
        <v>126976</v>
      </c>
      <c r="O120" s="27">
        <v>81</v>
      </c>
      <c r="P120" s="26">
        <v>697992</v>
      </c>
      <c r="Q120" s="27"/>
      <c r="R120" s="26"/>
      <c r="S120" s="27">
        <v>9</v>
      </c>
      <c r="T120" s="26">
        <v>162995</v>
      </c>
      <c r="U120" s="27">
        <v>7</v>
      </c>
      <c r="V120" s="26">
        <v>83442</v>
      </c>
      <c r="W120" s="27">
        <v>23</v>
      </c>
      <c r="X120" s="26">
        <v>268242</v>
      </c>
      <c r="Y120" s="27">
        <v>43</v>
      </c>
      <c r="Z120" s="26">
        <v>667381</v>
      </c>
      <c r="AA120" s="27">
        <v>20</v>
      </c>
      <c r="AB120" s="26">
        <v>206463</v>
      </c>
      <c r="AC120" s="27">
        <v>10</v>
      </c>
      <c r="AD120" s="26">
        <v>52907</v>
      </c>
      <c r="AE120" s="27">
        <v>48</v>
      </c>
      <c r="AF120" s="26">
        <v>324971</v>
      </c>
      <c r="AG120" s="27">
        <v>41</v>
      </c>
      <c r="AH120" s="26">
        <v>992723</v>
      </c>
      <c r="AI120" s="27">
        <v>41</v>
      </c>
      <c r="AJ120" s="26">
        <v>1063465</v>
      </c>
      <c r="AK120" s="27">
        <v>14</v>
      </c>
      <c r="AL120" s="26">
        <v>81895</v>
      </c>
      <c r="AM120" s="27">
        <v>12</v>
      </c>
      <c r="AN120" s="26">
        <v>111329</v>
      </c>
      <c r="AO120" s="27">
        <v>13</v>
      </c>
      <c r="AP120" s="26">
        <v>785934</v>
      </c>
      <c r="AQ120" s="27">
        <v>19</v>
      </c>
      <c r="AR120" s="26">
        <v>322657</v>
      </c>
      <c r="AS120" s="27">
        <v>17</v>
      </c>
      <c r="AT120" s="26">
        <v>198698</v>
      </c>
      <c r="AU120" s="27"/>
      <c r="AV120" s="26"/>
      <c r="AW120" s="27">
        <v>7</v>
      </c>
      <c r="AX120" s="26">
        <v>21859</v>
      </c>
      <c r="AY120" s="27">
        <v>2</v>
      </c>
      <c r="AZ120" s="26">
        <v>17240</v>
      </c>
      <c r="BA120" s="27">
        <v>42</v>
      </c>
      <c r="BB120" s="26">
        <v>471820</v>
      </c>
      <c r="BC120" s="27"/>
      <c r="BD120" s="26"/>
      <c r="BE120" s="27">
        <v>43</v>
      </c>
      <c r="BF120" s="26">
        <v>646425</v>
      </c>
      <c r="BG120" s="27"/>
      <c r="BH120" s="26"/>
      <c r="BI120" s="27"/>
      <c r="BJ120" s="26"/>
      <c r="BK120" s="27"/>
      <c r="BL120" s="26"/>
      <c r="BM120" s="27">
        <v>6</v>
      </c>
      <c r="BN120" s="26">
        <v>159684</v>
      </c>
      <c r="BO120" s="27">
        <v>15</v>
      </c>
      <c r="BP120" s="26">
        <v>72210</v>
      </c>
      <c r="BQ120" s="27">
        <v>667</v>
      </c>
      <c r="BR120" s="26">
        <v>9125464</v>
      </c>
    </row>
    <row r="121" spans="1:70" ht="14.1" customHeight="1" x14ac:dyDescent="0.15">
      <c r="A121" s="20" t="s">
        <v>569</v>
      </c>
      <c r="B121" s="28">
        <v>24258</v>
      </c>
      <c r="C121" s="18">
        <v>6</v>
      </c>
      <c r="D121" s="26">
        <v>56168</v>
      </c>
      <c r="E121" s="27">
        <v>18</v>
      </c>
      <c r="F121" s="26">
        <v>59534</v>
      </c>
      <c r="G121" s="27">
        <v>27</v>
      </c>
      <c r="H121" s="26">
        <v>460290</v>
      </c>
      <c r="I121" s="27">
        <v>37</v>
      </c>
      <c r="J121" s="26">
        <v>526129</v>
      </c>
      <c r="K121" s="27">
        <v>43</v>
      </c>
      <c r="L121" s="26">
        <v>451476</v>
      </c>
      <c r="M121" s="27">
        <v>22</v>
      </c>
      <c r="N121" s="26">
        <v>127903</v>
      </c>
      <c r="O121" s="27">
        <v>81</v>
      </c>
      <c r="P121" s="26">
        <v>706364</v>
      </c>
      <c r="Q121" s="27"/>
      <c r="R121" s="26"/>
      <c r="S121" s="27">
        <v>9</v>
      </c>
      <c r="T121" s="26">
        <v>147736</v>
      </c>
      <c r="U121" s="27">
        <v>7</v>
      </c>
      <c r="V121" s="26">
        <v>83294</v>
      </c>
      <c r="W121" s="27">
        <v>23</v>
      </c>
      <c r="X121" s="26">
        <v>263747</v>
      </c>
      <c r="Y121" s="27">
        <v>43</v>
      </c>
      <c r="Z121" s="26">
        <v>671005</v>
      </c>
      <c r="AA121" s="27">
        <v>20</v>
      </c>
      <c r="AB121" s="26">
        <v>202897</v>
      </c>
      <c r="AC121" s="27">
        <v>10</v>
      </c>
      <c r="AD121" s="26">
        <v>51249</v>
      </c>
      <c r="AE121" s="27">
        <v>48</v>
      </c>
      <c r="AF121" s="26">
        <v>319574</v>
      </c>
      <c r="AG121" s="27">
        <v>41</v>
      </c>
      <c r="AH121" s="26">
        <v>1029595</v>
      </c>
      <c r="AI121" s="27">
        <v>41</v>
      </c>
      <c r="AJ121" s="26">
        <v>1054161</v>
      </c>
      <c r="AK121" s="27">
        <v>14</v>
      </c>
      <c r="AL121" s="26">
        <v>79405</v>
      </c>
      <c r="AM121" s="27">
        <v>12</v>
      </c>
      <c r="AN121" s="26">
        <v>111396</v>
      </c>
      <c r="AO121" s="27">
        <v>13</v>
      </c>
      <c r="AP121" s="26">
        <v>793552</v>
      </c>
      <c r="AQ121" s="27">
        <v>19</v>
      </c>
      <c r="AR121" s="26">
        <v>317939</v>
      </c>
      <c r="AS121" s="27">
        <v>17</v>
      </c>
      <c r="AT121" s="26">
        <v>192382</v>
      </c>
      <c r="AU121" s="27"/>
      <c r="AV121" s="26"/>
      <c r="AW121" s="27">
        <v>7</v>
      </c>
      <c r="AX121" s="26">
        <v>21362</v>
      </c>
      <c r="AY121" s="27">
        <v>2</v>
      </c>
      <c r="AZ121" s="26">
        <v>17760</v>
      </c>
      <c r="BA121" s="27">
        <v>42</v>
      </c>
      <c r="BB121" s="26">
        <v>464504</v>
      </c>
      <c r="BC121" s="27"/>
      <c r="BD121" s="26"/>
      <c r="BE121" s="27">
        <v>43</v>
      </c>
      <c r="BF121" s="26">
        <v>653373</v>
      </c>
      <c r="BG121" s="27"/>
      <c r="BH121" s="26"/>
      <c r="BI121" s="27"/>
      <c r="BJ121" s="26"/>
      <c r="BK121" s="27"/>
      <c r="BL121" s="26"/>
      <c r="BM121" s="27">
        <v>6</v>
      </c>
      <c r="BN121" s="26">
        <v>154083</v>
      </c>
      <c r="BO121" s="27">
        <v>15</v>
      </c>
      <c r="BP121" s="26">
        <v>70242</v>
      </c>
      <c r="BQ121" s="27">
        <v>666</v>
      </c>
      <c r="BR121" s="26">
        <v>9087131</v>
      </c>
    </row>
    <row r="122" spans="1:70" ht="14.1" customHeight="1" x14ac:dyDescent="0.15">
      <c r="A122" s="20" t="s">
        <v>569</v>
      </c>
      <c r="B122" s="28">
        <v>24288</v>
      </c>
      <c r="C122" s="18">
        <v>6</v>
      </c>
      <c r="D122" s="26">
        <v>55180</v>
      </c>
      <c r="E122" s="27">
        <v>18</v>
      </c>
      <c r="F122" s="26">
        <v>60833</v>
      </c>
      <c r="G122" s="27">
        <v>27</v>
      </c>
      <c r="H122" s="26">
        <v>429617</v>
      </c>
      <c r="I122" s="27">
        <v>37</v>
      </c>
      <c r="J122" s="26">
        <v>514240</v>
      </c>
      <c r="K122" s="27">
        <v>43</v>
      </c>
      <c r="L122" s="26">
        <v>439335</v>
      </c>
      <c r="M122" s="27">
        <v>22</v>
      </c>
      <c r="N122" s="26">
        <v>126286</v>
      </c>
      <c r="O122" s="27">
        <v>81</v>
      </c>
      <c r="P122" s="26">
        <v>706565</v>
      </c>
      <c r="Q122" s="27"/>
      <c r="R122" s="26"/>
      <c r="S122" s="27">
        <v>9</v>
      </c>
      <c r="T122" s="26">
        <v>144965</v>
      </c>
      <c r="U122" s="27">
        <v>7</v>
      </c>
      <c r="V122" s="26">
        <v>81439</v>
      </c>
      <c r="W122" s="27">
        <v>23</v>
      </c>
      <c r="X122" s="26">
        <v>259875</v>
      </c>
      <c r="Y122" s="27">
        <v>43</v>
      </c>
      <c r="Z122" s="26">
        <v>672473</v>
      </c>
      <c r="AA122" s="27">
        <v>20</v>
      </c>
      <c r="AB122" s="26">
        <v>205297</v>
      </c>
      <c r="AC122" s="27">
        <v>10</v>
      </c>
      <c r="AD122" s="26">
        <v>49392</v>
      </c>
      <c r="AE122" s="27">
        <v>48</v>
      </c>
      <c r="AF122" s="26">
        <v>307530</v>
      </c>
      <c r="AG122" s="27">
        <v>41</v>
      </c>
      <c r="AH122" s="26">
        <v>1009998</v>
      </c>
      <c r="AI122" s="27">
        <v>41</v>
      </c>
      <c r="AJ122" s="26">
        <v>996312</v>
      </c>
      <c r="AK122" s="27">
        <v>14</v>
      </c>
      <c r="AL122" s="26">
        <v>72732</v>
      </c>
      <c r="AM122" s="27">
        <v>12</v>
      </c>
      <c r="AN122" s="26">
        <v>103544</v>
      </c>
      <c r="AO122" s="27">
        <v>13</v>
      </c>
      <c r="AP122" s="26">
        <v>813351</v>
      </c>
      <c r="AQ122" s="27">
        <v>19</v>
      </c>
      <c r="AR122" s="26">
        <v>327270</v>
      </c>
      <c r="AS122" s="27">
        <v>17</v>
      </c>
      <c r="AT122" s="26">
        <v>196660</v>
      </c>
      <c r="AU122" s="27"/>
      <c r="AV122" s="26"/>
      <c r="AW122" s="27">
        <v>7</v>
      </c>
      <c r="AX122" s="26">
        <v>20843</v>
      </c>
      <c r="AY122" s="27">
        <v>2</v>
      </c>
      <c r="AZ122" s="26">
        <v>15832</v>
      </c>
      <c r="BA122" s="27">
        <v>42</v>
      </c>
      <c r="BB122" s="26">
        <v>445307</v>
      </c>
      <c r="BC122" s="27"/>
      <c r="BD122" s="26"/>
      <c r="BE122" s="27">
        <v>43</v>
      </c>
      <c r="BF122" s="26">
        <v>671355</v>
      </c>
      <c r="BG122" s="27"/>
      <c r="BH122" s="26"/>
      <c r="BI122" s="27"/>
      <c r="BJ122" s="26"/>
      <c r="BK122" s="27"/>
      <c r="BL122" s="26"/>
      <c r="BM122" s="27">
        <v>6</v>
      </c>
      <c r="BN122" s="26">
        <v>148420</v>
      </c>
      <c r="BO122" s="27">
        <v>15</v>
      </c>
      <c r="BP122" s="26">
        <v>69073</v>
      </c>
      <c r="BQ122" s="27">
        <v>666</v>
      </c>
      <c r="BR122" s="26">
        <v>8943736</v>
      </c>
    </row>
    <row r="123" spans="1:70" ht="14.1" customHeight="1" x14ac:dyDescent="0.15">
      <c r="A123" s="20" t="s">
        <v>569</v>
      </c>
      <c r="B123" s="28">
        <v>24318</v>
      </c>
      <c r="C123" s="18">
        <v>6</v>
      </c>
      <c r="D123" s="26">
        <v>53814</v>
      </c>
      <c r="E123" s="27">
        <v>18</v>
      </c>
      <c r="F123" s="26">
        <v>64249</v>
      </c>
      <c r="G123" s="27">
        <v>27</v>
      </c>
      <c r="H123" s="26">
        <v>452391</v>
      </c>
      <c r="I123" s="27">
        <v>37</v>
      </c>
      <c r="J123" s="26">
        <v>497264</v>
      </c>
      <c r="K123" s="27">
        <v>43</v>
      </c>
      <c r="L123" s="26">
        <v>438524</v>
      </c>
      <c r="M123" s="27">
        <v>22</v>
      </c>
      <c r="N123" s="26">
        <v>125218</v>
      </c>
      <c r="O123" s="27">
        <v>82</v>
      </c>
      <c r="P123" s="26">
        <v>709689</v>
      </c>
      <c r="Q123" s="27"/>
      <c r="R123" s="26"/>
      <c r="S123" s="27">
        <v>9</v>
      </c>
      <c r="T123" s="26">
        <v>149508</v>
      </c>
      <c r="U123" s="27">
        <v>7</v>
      </c>
      <c r="V123" s="26">
        <v>79042</v>
      </c>
      <c r="W123" s="27">
        <v>23</v>
      </c>
      <c r="X123" s="26">
        <v>266705</v>
      </c>
      <c r="Y123" s="27">
        <v>42</v>
      </c>
      <c r="Z123" s="26">
        <v>704835</v>
      </c>
      <c r="AA123" s="27">
        <v>20</v>
      </c>
      <c r="AB123" s="26">
        <v>207368</v>
      </c>
      <c r="AC123" s="27">
        <v>10</v>
      </c>
      <c r="AD123" s="26">
        <v>49505</v>
      </c>
      <c r="AE123" s="27">
        <v>48</v>
      </c>
      <c r="AF123" s="26">
        <v>324412</v>
      </c>
      <c r="AG123" s="27">
        <v>41</v>
      </c>
      <c r="AH123" s="26">
        <v>997714</v>
      </c>
      <c r="AI123" s="27">
        <v>41</v>
      </c>
      <c r="AJ123" s="26">
        <v>980668</v>
      </c>
      <c r="AK123" s="27">
        <v>14</v>
      </c>
      <c r="AL123" s="26">
        <v>72688</v>
      </c>
      <c r="AM123" s="27">
        <v>12</v>
      </c>
      <c r="AN123" s="26">
        <v>97997</v>
      </c>
      <c r="AO123" s="27">
        <v>13</v>
      </c>
      <c r="AP123" s="26">
        <v>840283</v>
      </c>
      <c r="AQ123" s="27">
        <v>19</v>
      </c>
      <c r="AR123" s="26">
        <v>321828</v>
      </c>
      <c r="AS123" s="27">
        <v>17</v>
      </c>
      <c r="AT123" s="26">
        <v>176950</v>
      </c>
      <c r="AU123" s="27"/>
      <c r="AV123" s="26"/>
      <c r="AW123" s="27">
        <v>7</v>
      </c>
      <c r="AX123" s="26">
        <v>20944</v>
      </c>
      <c r="AY123" s="27">
        <v>2</v>
      </c>
      <c r="AZ123" s="26">
        <v>16840</v>
      </c>
      <c r="BA123" s="27">
        <v>42</v>
      </c>
      <c r="BB123" s="26">
        <v>441106</v>
      </c>
      <c r="BC123" s="27"/>
      <c r="BD123" s="26"/>
      <c r="BE123" s="27">
        <v>43</v>
      </c>
      <c r="BF123" s="26">
        <v>665268</v>
      </c>
      <c r="BG123" s="27"/>
      <c r="BH123" s="26"/>
      <c r="BI123" s="27"/>
      <c r="BJ123" s="26"/>
      <c r="BK123" s="27"/>
      <c r="BL123" s="26"/>
      <c r="BM123" s="27">
        <v>6</v>
      </c>
      <c r="BN123" s="26">
        <v>143941</v>
      </c>
      <c r="BO123" s="27">
        <v>15</v>
      </c>
      <c r="BP123" s="26">
        <v>68934</v>
      </c>
      <c r="BQ123" s="27">
        <v>666</v>
      </c>
      <c r="BR123" s="26">
        <v>8967697</v>
      </c>
    </row>
    <row r="124" spans="1:70" ht="14.1" customHeight="1" x14ac:dyDescent="0.15">
      <c r="A124" s="20" t="s">
        <v>569</v>
      </c>
      <c r="B124" s="28">
        <v>24350</v>
      </c>
      <c r="C124" s="18">
        <v>6</v>
      </c>
      <c r="D124" s="26">
        <v>54856</v>
      </c>
      <c r="E124" s="27">
        <v>18</v>
      </c>
      <c r="F124" s="26">
        <v>57382</v>
      </c>
      <c r="G124" s="27">
        <v>28</v>
      </c>
      <c r="H124" s="26">
        <v>411966</v>
      </c>
      <c r="I124" s="27">
        <v>37</v>
      </c>
      <c r="J124" s="26">
        <v>462607</v>
      </c>
      <c r="K124" s="27">
        <v>43</v>
      </c>
      <c r="L124" s="26">
        <v>444488</v>
      </c>
      <c r="M124" s="27">
        <v>22</v>
      </c>
      <c r="N124" s="26">
        <v>124051</v>
      </c>
      <c r="O124" s="27">
        <v>83</v>
      </c>
      <c r="P124" s="26">
        <v>725415</v>
      </c>
      <c r="Q124" s="27"/>
      <c r="R124" s="26"/>
      <c r="S124" s="27">
        <v>9</v>
      </c>
      <c r="T124" s="26">
        <v>149128</v>
      </c>
      <c r="U124" s="27">
        <v>7</v>
      </c>
      <c r="V124" s="26">
        <v>77402</v>
      </c>
      <c r="W124" s="27">
        <v>24</v>
      </c>
      <c r="X124" s="26">
        <v>261707</v>
      </c>
      <c r="Y124" s="27">
        <v>42</v>
      </c>
      <c r="Z124" s="26">
        <v>774514</v>
      </c>
      <c r="AA124" s="27">
        <v>20</v>
      </c>
      <c r="AB124" s="26">
        <v>207360</v>
      </c>
      <c r="AC124" s="27">
        <v>10</v>
      </c>
      <c r="AD124" s="26">
        <v>48654</v>
      </c>
      <c r="AE124" s="27">
        <v>48</v>
      </c>
      <c r="AF124" s="26">
        <v>313698</v>
      </c>
      <c r="AG124" s="27">
        <v>43</v>
      </c>
      <c r="AH124" s="26">
        <v>1014294</v>
      </c>
      <c r="AI124" s="27">
        <v>40</v>
      </c>
      <c r="AJ124" s="26">
        <v>1009952</v>
      </c>
      <c r="AK124" s="27">
        <v>14</v>
      </c>
      <c r="AL124" s="26">
        <v>70471</v>
      </c>
      <c r="AM124" s="27">
        <v>13</v>
      </c>
      <c r="AN124" s="26">
        <v>97155</v>
      </c>
      <c r="AO124" s="27">
        <v>13</v>
      </c>
      <c r="AP124" s="26">
        <v>902037</v>
      </c>
      <c r="AQ124" s="27">
        <v>19</v>
      </c>
      <c r="AR124" s="26">
        <v>324242</v>
      </c>
      <c r="AS124" s="27">
        <v>17</v>
      </c>
      <c r="AT124" s="26">
        <v>167857</v>
      </c>
      <c r="AU124" s="27"/>
      <c r="AV124" s="26"/>
      <c r="AW124" s="27">
        <v>8</v>
      </c>
      <c r="AX124" s="26">
        <v>24299</v>
      </c>
      <c r="AY124" s="27">
        <v>2</v>
      </c>
      <c r="AZ124" s="26">
        <v>16840</v>
      </c>
      <c r="BA124" s="27">
        <v>42</v>
      </c>
      <c r="BB124" s="26">
        <v>449957</v>
      </c>
      <c r="BC124" s="27"/>
      <c r="BD124" s="26"/>
      <c r="BE124" s="27">
        <v>43</v>
      </c>
      <c r="BF124" s="26">
        <v>670501</v>
      </c>
      <c r="BG124" s="27"/>
      <c r="BH124" s="26"/>
      <c r="BI124" s="27"/>
      <c r="BJ124" s="26"/>
      <c r="BK124" s="27"/>
      <c r="BL124" s="26"/>
      <c r="BM124" s="27">
        <v>6</v>
      </c>
      <c r="BN124" s="26">
        <v>141808</v>
      </c>
      <c r="BO124" s="27">
        <v>15</v>
      </c>
      <c r="BP124" s="26">
        <v>66628</v>
      </c>
      <c r="BQ124" s="27">
        <v>672</v>
      </c>
      <c r="BR124" s="26">
        <v>9069279</v>
      </c>
    </row>
    <row r="125" spans="1:70" ht="14.1" customHeight="1" x14ac:dyDescent="0.15">
      <c r="A125" s="20" t="s">
        <v>569</v>
      </c>
      <c r="B125" s="28">
        <v>24380</v>
      </c>
      <c r="C125" s="18">
        <v>6</v>
      </c>
      <c r="D125" s="26">
        <v>54922</v>
      </c>
      <c r="E125" s="27">
        <v>18</v>
      </c>
      <c r="F125" s="26">
        <v>54787</v>
      </c>
      <c r="G125" s="27">
        <v>28</v>
      </c>
      <c r="H125" s="26">
        <v>394562</v>
      </c>
      <c r="I125" s="27">
        <v>37</v>
      </c>
      <c r="J125" s="26">
        <v>445692</v>
      </c>
      <c r="K125" s="27">
        <v>43</v>
      </c>
      <c r="L125" s="26">
        <v>452700</v>
      </c>
      <c r="M125" s="27">
        <v>22</v>
      </c>
      <c r="N125" s="26">
        <v>124546</v>
      </c>
      <c r="O125" s="27">
        <v>83</v>
      </c>
      <c r="P125" s="26">
        <v>721119</v>
      </c>
      <c r="Q125" s="27"/>
      <c r="R125" s="26"/>
      <c r="S125" s="27">
        <v>9</v>
      </c>
      <c r="T125" s="26">
        <v>153218</v>
      </c>
      <c r="U125" s="27">
        <v>7</v>
      </c>
      <c r="V125" s="26">
        <v>69858</v>
      </c>
      <c r="W125" s="27">
        <v>24</v>
      </c>
      <c r="X125" s="26">
        <v>250828</v>
      </c>
      <c r="Y125" s="27">
        <v>42</v>
      </c>
      <c r="Z125" s="26">
        <v>764854</v>
      </c>
      <c r="AA125" s="27">
        <v>20</v>
      </c>
      <c r="AB125" s="26">
        <v>204740</v>
      </c>
      <c r="AC125" s="27">
        <v>10</v>
      </c>
      <c r="AD125" s="26">
        <v>48225</v>
      </c>
      <c r="AE125" s="27">
        <v>48</v>
      </c>
      <c r="AF125" s="26">
        <v>310707</v>
      </c>
      <c r="AG125" s="27">
        <v>43</v>
      </c>
      <c r="AH125" s="26">
        <v>994567</v>
      </c>
      <c r="AI125" s="27">
        <v>40</v>
      </c>
      <c r="AJ125" s="26">
        <v>998133</v>
      </c>
      <c r="AK125" s="27">
        <v>14</v>
      </c>
      <c r="AL125" s="26">
        <v>70122</v>
      </c>
      <c r="AM125" s="27">
        <v>13</v>
      </c>
      <c r="AN125" s="26">
        <v>96622</v>
      </c>
      <c r="AO125" s="27">
        <v>13</v>
      </c>
      <c r="AP125" s="26">
        <v>909481</v>
      </c>
      <c r="AQ125" s="27">
        <v>19</v>
      </c>
      <c r="AR125" s="26">
        <v>325985</v>
      </c>
      <c r="AS125" s="27">
        <v>17</v>
      </c>
      <c r="AT125" s="26">
        <v>161576</v>
      </c>
      <c r="AU125" s="27"/>
      <c r="AV125" s="26"/>
      <c r="AW125" s="27">
        <v>8</v>
      </c>
      <c r="AX125" s="26">
        <v>24201</v>
      </c>
      <c r="AY125" s="27">
        <v>2</v>
      </c>
      <c r="AZ125" s="26">
        <v>17360</v>
      </c>
      <c r="BA125" s="27">
        <v>42</v>
      </c>
      <c r="BB125" s="26">
        <v>462597</v>
      </c>
      <c r="BC125" s="27"/>
      <c r="BD125" s="26"/>
      <c r="BE125" s="27">
        <v>43</v>
      </c>
      <c r="BF125" s="26">
        <v>678395</v>
      </c>
      <c r="BG125" s="27"/>
      <c r="BH125" s="26"/>
      <c r="BI125" s="27"/>
      <c r="BJ125" s="26"/>
      <c r="BK125" s="27"/>
      <c r="BL125" s="26"/>
      <c r="BM125" s="27">
        <v>6</v>
      </c>
      <c r="BN125" s="26">
        <v>143644</v>
      </c>
      <c r="BO125" s="27">
        <v>15</v>
      </c>
      <c r="BP125" s="26">
        <v>62743</v>
      </c>
      <c r="BQ125" s="27">
        <v>672</v>
      </c>
      <c r="BR125" s="26">
        <v>8996196</v>
      </c>
    </row>
    <row r="126" spans="1:70" ht="14.1" customHeight="1" x14ac:dyDescent="0.15">
      <c r="A126" s="20" t="s">
        <v>569</v>
      </c>
      <c r="B126" s="28">
        <v>24411</v>
      </c>
      <c r="C126" s="18">
        <v>6</v>
      </c>
      <c r="D126" s="26">
        <v>53222</v>
      </c>
      <c r="E126" s="27">
        <v>16</v>
      </c>
      <c r="F126" s="26">
        <v>54685</v>
      </c>
      <c r="G126" s="27">
        <v>28</v>
      </c>
      <c r="H126" s="26">
        <v>403126</v>
      </c>
      <c r="I126" s="27">
        <v>37</v>
      </c>
      <c r="J126" s="26">
        <v>453048</v>
      </c>
      <c r="K126" s="27">
        <v>38</v>
      </c>
      <c r="L126" s="26">
        <v>444350</v>
      </c>
      <c r="M126" s="27">
        <v>22</v>
      </c>
      <c r="N126" s="26">
        <v>121745</v>
      </c>
      <c r="O126" s="27">
        <v>81</v>
      </c>
      <c r="P126" s="26">
        <v>731344</v>
      </c>
      <c r="Q126" s="27"/>
      <c r="R126" s="26"/>
      <c r="S126" s="27">
        <v>8</v>
      </c>
      <c r="T126" s="26">
        <v>156065</v>
      </c>
      <c r="U126" s="27">
        <v>6</v>
      </c>
      <c r="V126" s="26">
        <v>77688</v>
      </c>
      <c r="W126" s="27">
        <v>23</v>
      </c>
      <c r="X126" s="26">
        <v>263276</v>
      </c>
      <c r="Y126" s="27">
        <v>40</v>
      </c>
      <c r="Z126" s="26">
        <v>728699</v>
      </c>
      <c r="AA126" s="27">
        <v>20</v>
      </c>
      <c r="AB126" s="26">
        <v>203834</v>
      </c>
      <c r="AC126" s="27">
        <v>10</v>
      </c>
      <c r="AD126" s="26">
        <v>49491</v>
      </c>
      <c r="AE126" s="27">
        <v>47</v>
      </c>
      <c r="AF126" s="26">
        <v>313937</v>
      </c>
      <c r="AG126" s="27">
        <v>44</v>
      </c>
      <c r="AH126" s="26">
        <v>1008284</v>
      </c>
      <c r="AI126" s="27">
        <v>40</v>
      </c>
      <c r="AJ126" s="26">
        <v>1016389</v>
      </c>
      <c r="AK126" s="27">
        <v>14</v>
      </c>
      <c r="AL126" s="26">
        <v>71100</v>
      </c>
      <c r="AM126" s="27">
        <v>13</v>
      </c>
      <c r="AN126" s="26">
        <v>100470</v>
      </c>
      <c r="AO126" s="27">
        <v>13</v>
      </c>
      <c r="AP126" s="26">
        <v>874780</v>
      </c>
      <c r="AQ126" s="27">
        <v>20</v>
      </c>
      <c r="AR126" s="26">
        <v>318942</v>
      </c>
      <c r="AS126" s="27">
        <v>16</v>
      </c>
      <c r="AT126" s="26">
        <v>162076</v>
      </c>
      <c r="AU126" s="27"/>
      <c r="AV126" s="26"/>
      <c r="AW126" s="27">
        <v>7</v>
      </c>
      <c r="AX126" s="26">
        <v>20538</v>
      </c>
      <c r="AY126" s="27">
        <v>2</v>
      </c>
      <c r="AZ126" s="26">
        <v>16424</v>
      </c>
      <c r="BA126" s="27">
        <v>40</v>
      </c>
      <c r="BB126" s="26">
        <v>462093</v>
      </c>
      <c r="BC126" s="27"/>
      <c r="BD126" s="26"/>
      <c r="BE126" s="27">
        <v>43</v>
      </c>
      <c r="BF126" s="26">
        <v>680488</v>
      </c>
      <c r="BG126" s="27"/>
      <c r="BH126" s="26"/>
      <c r="BI126" s="27"/>
      <c r="BJ126" s="26"/>
      <c r="BK126" s="27"/>
      <c r="BL126" s="26"/>
      <c r="BM126" s="27">
        <v>6</v>
      </c>
      <c r="BN126" s="26">
        <v>146781</v>
      </c>
      <c r="BO126" s="27">
        <v>15</v>
      </c>
      <c r="BP126" s="26">
        <v>65354</v>
      </c>
      <c r="BQ126" s="27">
        <v>655</v>
      </c>
      <c r="BR126" s="26">
        <v>8998240</v>
      </c>
    </row>
    <row r="127" spans="1:70" ht="14.1" customHeight="1" x14ac:dyDescent="0.15">
      <c r="A127" s="20" t="s">
        <v>569</v>
      </c>
      <c r="B127" s="28">
        <v>24441</v>
      </c>
      <c r="C127" s="18">
        <v>6</v>
      </c>
      <c r="D127" s="26">
        <v>55802</v>
      </c>
      <c r="E127" s="27">
        <v>16</v>
      </c>
      <c r="F127" s="26">
        <v>51366</v>
      </c>
      <c r="G127" s="27">
        <v>28</v>
      </c>
      <c r="H127" s="26">
        <v>362914</v>
      </c>
      <c r="I127" s="27">
        <v>39</v>
      </c>
      <c r="J127" s="26">
        <v>445381</v>
      </c>
      <c r="K127" s="27">
        <v>38</v>
      </c>
      <c r="L127" s="26">
        <v>431435</v>
      </c>
      <c r="M127" s="27">
        <v>22</v>
      </c>
      <c r="N127" s="26">
        <v>121715</v>
      </c>
      <c r="O127" s="27">
        <v>81</v>
      </c>
      <c r="P127" s="26">
        <v>723449</v>
      </c>
      <c r="Q127" s="27"/>
      <c r="R127" s="26"/>
      <c r="S127" s="27">
        <v>8</v>
      </c>
      <c r="T127" s="26">
        <v>145015</v>
      </c>
      <c r="U127" s="27">
        <v>6</v>
      </c>
      <c r="V127" s="26">
        <v>74985</v>
      </c>
      <c r="W127" s="27">
        <v>24</v>
      </c>
      <c r="X127" s="26">
        <v>260730</v>
      </c>
      <c r="Y127" s="27">
        <v>39</v>
      </c>
      <c r="Z127" s="26">
        <v>765321</v>
      </c>
      <c r="AA127" s="27">
        <v>20</v>
      </c>
      <c r="AB127" s="26">
        <v>201003</v>
      </c>
      <c r="AC127" s="27">
        <v>10</v>
      </c>
      <c r="AD127" s="26">
        <v>49852</v>
      </c>
      <c r="AE127" s="27">
        <v>46</v>
      </c>
      <c r="AF127" s="26">
        <v>304130</v>
      </c>
      <c r="AG127" s="27">
        <v>44</v>
      </c>
      <c r="AH127" s="26">
        <v>1015358</v>
      </c>
      <c r="AI127" s="27">
        <v>39</v>
      </c>
      <c r="AJ127" s="26">
        <v>1022316</v>
      </c>
      <c r="AK127" s="27">
        <v>14</v>
      </c>
      <c r="AL127" s="26">
        <v>69851</v>
      </c>
      <c r="AM127" s="27">
        <v>13</v>
      </c>
      <c r="AN127" s="26">
        <v>98137</v>
      </c>
      <c r="AO127" s="27">
        <v>13</v>
      </c>
      <c r="AP127" s="26">
        <v>903992</v>
      </c>
      <c r="AQ127" s="27">
        <v>20</v>
      </c>
      <c r="AR127" s="26">
        <v>333784</v>
      </c>
      <c r="AS127" s="27">
        <v>16</v>
      </c>
      <c r="AT127" s="26">
        <v>153378</v>
      </c>
      <c r="AU127" s="27"/>
      <c r="AV127" s="26"/>
      <c r="AW127" s="27">
        <v>7</v>
      </c>
      <c r="AX127" s="26">
        <v>20515</v>
      </c>
      <c r="AY127" s="27">
        <v>2</v>
      </c>
      <c r="AZ127" s="26">
        <v>15880</v>
      </c>
      <c r="BA127" s="27">
        <v>40</v>
      </c>
      <c r="BB127" s="26">
        <v>460826</v>
      </c>
      <c r="BC127" s="27"/>
      <c r="BD127" s="26"/>
      <c r="BE127" s="27">
        <v>43</v>
      </c>
      <c r="BF127" s="26">
        <v>703734</v>
      </c>
      <c r="BG127" s="27"/>
      <c r="BH127" s="26"/>
      <c r="BI127" s="27"/>
      <c r="BJ127" s="26"/>
      <c r="BK127" s="27"/>
      <c r="BL127" s="26"/>
      <c r="BM127" s="27">
        <v>6</v>
      </c>
      <c r="BN127" s="26">
        <v>141985</v>
      </c>
      <c r="BO127" s="27">
        <v>15</v>
      </c>
      <c r="BP127" s="26">
        <v>66675</v>
      </c>
      <c r="BQ127" s="27">
        <v>655</v>
      </c>
      <c r="BR127" s="26">
        <v>8999539</v>
      </c>
    </row>
    <row r="128" spans="1:70" ht="14.1" customHeight="1" x14ac:dyDescent="0.15">
      <c r="A128" s="20" t="s">
        <v>569</v>
      </c>
      <c r="B128" s="28">
        <v>24469</v>
      </c>
      <c r="C128" s="18">
        <v>6</v>
      </c>
      <c r="D128" s="26">
        <v>55940</v>
      </c>
      <c r="E128" s="27">
        <v>16</v>
      </c>
      <c r="F128" s="26">
        <v>50729</v>
      </c>
      <c r="G128" s="27">
        <v>28</v>
      </c>
      <c r="H128" s="26">
        <v>321100</v>
      </c>
      <c r="I128" s="27">
        <v>39</v>
      </c>
      <c r="J128" s="26">
        <v>431846</v>
      </c>
      <c r="K128" s="27">
        <v>38</v>
      </c>
      <c r="L128" s="26">
        <v>404519</v>
      </c>
      <c r="M128" s="27">
        <v>22</v>
      </c>
      <c r="N128" s="26">
        <v>120825</v>
      </c>
      <c r="O128" s="27">
        <v>81</v>
      </c>
      <c r="P128" s="26">
        <v>699721</v>
      </c>
      <c r="Q128" s="27"/>
      <c r="R128" s="26"/>
      <c r="S128" s="27">
        <v>8</v>
      </c>
      <c r="T128" s="26">
        <v>137811</v>
      </c>
      <c r="U128" s="27">
        <v>6</v>
      </c>
      <c r="V128" s="26">
        <v>74979</v>
      </c>
      <c r="W128" s="27">
        <v>24</v>
      </c>
      <c r="X128" s="26">
        <v>253475</v>
      </c>
      <c r="Y128" s="27">
        <v>39</v>
      </c>
      <c r="Z128" s="26">
        <v>761654</v>
      </c>
      <c r="AA128" s="27">
        <v>20</v>
      </c>
      <c r="AB128" s="26">
        <v>198004</v>
      </c>
      <c r="AC128" s="27">
        <v>10</v>
      </c>
      <c r="AD128" s="26">
        <v>47203</v>
      </c>
      <c r="AE128" s="27">
        <v>46</v>
      </c>
      <c r="AF128" s="26">
        <v>288365</v>
      </c>
      <c r="AG128" s="27">
        <v>44</v>
      </c>
      <c r="AH128" s="26">
        <v>945882</v>
      </c>
      <c r="AI128" s="27">
        <v>39</v>
      </c>
      <c r="AJ128" s="26">
        <v>986036</v>
      </c>
      <c r="AK128" s="27">
        <v>14</v>
      </c>
      <c r="AL128" s="26">
        <v>66947</v>
      </c>
      <c r="AM128" s="27">
        <v>13</v>
      </c>
      <c r="AN128" s="26">
        <v>90947</v>
      </c>
      <c r="AO128" s="27">
        <v>13</v>
      </c>
      <c r="AP128" s="26">
        <v>907305</v>
      </c>
      <c r="AQ128" s="27">
        <v>20</v>
      </c>
      <c r="AR128" s="26">
        <v>338405</v>
      </c>
      <c r="AS128" s="27">
        <v>16</v>
      </c>
      <c r="AT128" s="26">
        <v>141283</v>
      </c>
      <c r="AU128" s="27"/>
      <c r="AV128" s="26"/>
      <c r="AW128" s="27">
        <v>7</v>
      </c>
      <c r="AX128" s="26">
        <v>20360</v>
      </c>
      <c r="AY128" s="27">
        <v>2</v>
      </c>
      <c r="AZ128" s="26">
        <v>15544</v>
      </c>
      <c r="BA128" s="27">
        <v>40</v>
      </c>
      <c r="BB128" s="26">
        <v>450352</v>
      </c>
      <c r="BC128" s="27"/>
      <c r="BD128" s="26"/>
      <c r="BE128" s="27">
        <v>43</v>
      </c>
      <c r="BF128" s="26">
        <v>710537</v>
      </c>
      <c r="BG128" s="27"/>
      <c r="BH128" s="26"/>
      <c r="BI128" s="27"/>
      <c r="BJ128" s="26"/>
      <c r="BK128" s="27"/>
      <c r="BL128" s="26"/>
      <c r="BM128" s="27">
        <v>6</v>
      </c>
      <c r="BN128" s="26">
        <v>132757</v>
      </c>
      <c r="BO128" s="27">
        <v>15</v>
      </c>
      <c r="BP128" s="26">
        <v>66208</v>
      </c>
      <c r="BQ128" s="27">
        <v>655</v>
      </c>
      <c r="BR128" s="26">
        <v>8718748</v>
      </c>
    </row>
    <row r="129" spans="1:73" ht="14.1" customHeight="1" x14ac:dyDescent="0.15">
      <c r="A129" s="20" t="s">
        <v>566</v>
      </c>
      <c r="B129" s="28">
        <v>24503</v>
      </c>
      <c r="C129" s="18">
        <v>6</v>
      </c>
      <c r="D129" s="26">
        <v>56244</v>
      </c>
      <c r="E129" s="27">
        <v>16</v>
      </c>
      <c r="F129" s="26">
        <v>51531</v>
      </c>
      <c r="G129" s="27">
        <v>28</v>
      </c>
      <c r="H129" s="26">
        <v>353850</v>
      </c>
      <c r="I129" s="27">
        <v>39</v>
      </c>
      <c r="J129" s="26">
        <v>457830</v>
      </c>
      <c r="K129" s="27">
        <v>38</v>
      </c>
      <c r="L129" s="26">
        <v>422001</v>
      </c>
      <c r="M129" s="27">
        <v>22</v>
      </c>
      <c r="N129" s="26">
        <v>124986</v>
      </c>
      <c r="O129" s="27">
        <v>82</v>
      </c>
      <c r="P129" s="26">
        <v>728250</v>
      </c>
      <c r="Q129" s="27"/>
      <c r="R129" s="26"/>
      <c r="S129" s="27">
        <v>8</v>
      </c>
      <c r="T129" s="26">
        <v>127844</v>
      </c>
      <c r="U129" s="27">
        <v>6</v>
      </c>
      <c r="V129" s="26">
        <v>79663</v>
      </c>
      <c r="W129" s="27">
        <v>24</v>
      </c>
      <c r="X129" s="26">
        <v>268047</v>
      </c>
      <c r="Y129" s="27">
        <v>37</v>
      </c>
      <c r="Z129" s="26">
        <v>828067</v>
      </c>
      <c r="AA129" s="27">
        <v>20</v>
      </c>
      <c r="AB129" s="26">
        <v>220005</v>
      </c>
      <c r="AC129" s="27">
        <v>10</v>
      </c>
      <c r="AD129" s="26">
        <v>55115</v>
      </c>
      <c r="AE129" s="27">
        <v>46</v>
      </c>
      <c r="AF129" s="26">
        <v>351355</v>
      </c>
      <c r="AG129" s="27">
        <v>44</v>
      </c>
      <c r="AH129" s="26">
        <v>1030241</v>
      </c>
      <c r="AI129" s="27">
        <v>39</v>
      </c>
      <c r="AJ129" s="26">
        <v>1083105</v>
      </c>
      <c r="AK129" s="27">
        <v>14</v>
      </c>
      <c r="AL129" s="26">
        <v>76383</v>
      </c>
      <c r="AM129" s="27">
        <v>13</v>
      </c>
      <c r="AN129" s="26">
        <v>97519</v>
      </c>
      <c r="AO129" s="27">
        <v>13</v>
      </c>
      <c r="AP129" s="26">
        <v>947206</v>
      </c>
      <c r="AQ129" s="27">
        <v>20</v>
      </c>
      <c r="AR129" s="26">
        <v>352006</v>
      </c>
      <c r="AS129" s="27">
        <v>16</v>
      </c>
      <c r="AT129" s="26">
        <v>141736</v>
      </c>
      <c r="AU129" s="27"/>
      <c r="AV129" s="26"/>
      <c r="AW129" s="27">
        <v>7</v>
      </c>
      <c r="AX129" s="26">
        <v>20248</v>
      </c>
      <c r="AY129" s="27">
        <v>2</v>
      </c>
      <c r="AZ129" s="26">
        <v>15744</v>
      </c>
      <c r="BA129" s="27">
        <v>40</v>
      </c>
      <c r="BB129" s="26">
        <v>466262</v>
      </c>
      <c r="BC129" s="27"/>
      <c r="BD129" s="26"/>
      <c r="BE129" s="27">
        <v>43</v>
      </c>
      <c r="BF129" s="26">
        <v>767971</v>
      </c>
      <c r="BG129" s="27"/>
      <c r="BH129" s="26"/>
      <c r="BI129" s="27"/>
      <c r="BJ129" s="26"/>
      <c r="BK129" s="27"/>
      <c r="BL129" s="26"/>
      <c r="BM129" s="27">
        <v>6</v>
      </c>
      <c r="BN129" s="26">
        <v>134676</v>
      </c>
      <c r="BO129" s="27">
        <v>15</v>
      </c>
      <c r="BP129" s="26">
        <v>70389</v>
      </c>
      <c r="BQ129" s="27">
        <v>654</v>
      </c>
      <c r="BR129" s="26">
        <v>9328286</v>
      </c>
    </row>
    <row r="130" spans="1:73" ht="14.1" customHeight="1" x14ac:dyDescent="0.15">
      <c r="A130" s="20" t="s">
        <v>566</v>
      </c>
      <c r="B130" s="28">
        <v>24531</v>
      </c>
      <c r="C130" s="18">
        <v>6</v>
      </c>
      <c r="D130" s="26">
        <v>56284</v>
      </c>
      <c r="E130" s="27">
        <v>16</v>
      </c>
      <c r="F130" s="26">
        <v>56355</v>
      </c>
      <c r="G130" s="27">
        <v>29</v>
      </c>
      <c r="H130" s="26">
        <v>358361</v>
      </c>
      <c r="I130" s="27">
        <v>40</v>
      </c>
      <c r="J130" s="26">
        <v>491176</v>
      </c>
      <c r="K130" s="27">
        <v>38</v>
      </c>
      <c r="L130" s="26">
        <v>453122</v>
      </c>
      <c r="M130" s="27">
        <v>22</v>
      </c>
      <c r="N130" s="26">
        <v>126759</v>
      </c>
      <c r="O130" s="27">
        <v>82</v>
      </c>
      <c r="P130" s="26">
        <v>762128</v>
      </c>
      <c r="Q130" s="27"/>
      <c r="R130" s="26"/>
      <c r="S130" s="27">
        <v>8</v>
      </c>
      <c r="T130" s="26">
        <v>133873</v>
      </c>
      <c r="U130" s="27">
        <v>6</v>
      </c>
      <c r="V130" s="26">
        <v>82275</v>
      </c>
      <c r="W130" s="27">
        <v>24</v>
      </c>
      <c r="X130" s="26">
        <v>280266</v>
      </c>
      <c r="Y130" s="27">
        <v>37</v>
      </c>
      <c r="Z130" s="26">
        <v>824212</v>
      </c>
      <c r="AA130" s="27">
        <v>20</v>
      </c>
      <c r="AB130" s="26">
        <v>220494</v>
      </c>
      <c r="AC130" s="27">
        <v>10</v>
      </c>
      <c r="AD130" s="26">
        <v>53914</v>
      </c>
      <c r="AE130" s="27">
        <v>46</v>
      </c>
      <c r="AF130" s="26">
        <v>351679</v>
      </c>
      <c r="AG130" s="27">
        <v>45</v>
      </c>
      <c r="AH130" s="26">
        <v>1037175</v>
      </c>
      <c r="AI130" s="27">
        <v>39</v>
      </c>
      <c r="AJ130" s="26">
        <v>1085295</v>
      </c>
      <c r="AK130" s="27">
        <v>14</v>
      </c>
      <c r="AL130" s="26">
        <v>79198</v>
      </c>
      <c r="AM130" s="27">
        <v>13</v>
      </c>
      <c r="AN130" s="26">
        <v>99639</v>
      </c>
      <c r="AO130" s="27">
        <v>13</v>
      </c>
      <c r="AP130" s="26">
        <v>943927</v>
      </c>
      <c r="AQ130" s="27">
        <v>20</v>
      </c>
      <c r="AR130" s="26">
        <v>358941</v>
      </c>
      <c r="AS130" s="27">
        <v>16</v>
      </c>
      <c r="AT130" s="26">
        <v>145145</v>
      </c>
      <c r="AU130" s="27"/>
      <c r="AV130" s="26"/>
      <c r="AW130" s="27">
        <v>7</v>
      </c>
      <c r="AX130" s="26">
        <v>20102</v>
      </c>
      <c r="AY130" s="27">
        <v>2</v>
      </c>
      <c r="AZ130" s="26">
        <v>16416</v>
      </c>
      <c r="BA130" s="27">
        <v>40</v>
      </c>
      <c r="BB130" s="26">
        <v>485775</v>
      </c>
      <c r="BC130" s="27"/>
      <c r="BD130" s="26"/>
      <c r="BE130" s="27">
        <v>43</v>
      </c>
      <c r="BF130" s="26">
        <v>759223</v>
      </c>
      <c r="BG130" s="27"/>
      <c r="BH130" s="26"/>
      <c r="BI130" s="27"/>
      <c r="BJ130" s="26"/>
      <c r="BK130" s="27"/>
      <c r="BL130" s="26"/>
      <c r="BM130" s="27">
        <v>6</v>
      </c>
      <c r="BN130" s="26">
        <v>136363</v>
      </c>
      <c r="BO130" s="27">
        <v>15</v>
      </c>
      <c r="BP130" s="26">
        <v>71734</v>
      </c>
      <c r="BQ130" s="27">
        <v>657</v>
      </c>
      <c r="BR130" s="26">
        <v>9489844</v>
      </c>
    </row>
    <row r="131" spans="1:73" ht="14.1" customHeight="1" x14ac:dyDescent="0.15">
      <c r="A131" s="20" t="s">
        <v>566</v>
      </c>
      <c r="B131" s="28">
        <v>24562</v>
      </c>
      <c r="C131" s="18">
        <v>6</v>
      </c>
      <c r="D131" s="26">
        <v>55026</v>
      </c>
      <c r="E131" s="27">
        <v>16</v>
      </c>
      <c r="F131" s="26">
        <v>50957</v>
      </c>
      <c r="G131" s="27">
        <v>30</v>
      </c>
      <c r="H131" s="26">
        <v>327758</v>
      </c>
      <c r="I131" s="27">
        <v>40</v>
      </c>
      <c r="J131" s="26">
        <v>491310</v>
      </c>
      <c r="K131" s="27">
        <v>38</v>
      </c>
      <c r="L131" s="26">
        <v>426501</v>
      </c>
      <c r="M131" s="27">
        <v>22</v>
      </c>
      <c r="N131" s="26">
        <v>124911</v>
      </c>
      <c r="O131" s="27">
        <v>82</v>
      </c>
      <c r="P131" s="26">
        <v>754729</v>
      </c>
      <c r="Q131" s="27"/>
      <c r="R131" s="26"/>
      <c r="S131" s="27">
        <v>8</v>
      </c>
      <c r="T131" s="26">
        <v>128599</v>
      </c>
      <c r="U131" s="27">
        <v>6</v>
      </c>
      <c r="V131" s="26">
        <v>80003</v>
      </c>
      <c r="W131" s="27">
        <v>24</v>
      </c>
      <c r="X131" s="26">
        <v>275032</v>
      </c>
      <c r="Y131" s="27">
        <v>38</v>
      </c>
      <c r="Z131" s="26">
        <v>809393</v>
      </c>
      <c r="AA131" s="27">
        <v>20</v>
      </c>
      <c r="AB131" s="26">
        <v>215006</v>
      </c>
      <c r="AC131" s="27">
        <v>10</v>
      </c>
      <c r="AD131" s="26">
        <v>51864</v>
      </c>
      <c r="AE131" s="27">
        <v>46</v>
      </c>
      <c r="AF131" s="26">
        <v>346627</v>
      </c>
      <c r="AG131" s="27">
        <v>45</v>
      </c>
      <c r="AH131" s="26">
        <v>1006143</v>
      </c>
      <c r="AI131" s="27">
        <v>40</v>
      </c>
      <c r="AJ131" s="26">
        <v>1085864</v>
      </c>
      <c r="AK131" s="27">
        <v>14</v>
      </c>
      <c r="AL131" s="26">
        <v>77400</v>
      </c>
      <c r="AM131" s="27">
        <v>13</v>
      </c>
      <c r="AN131" s="26">
        <v>100601</v>
      </c>
      <c r="AO131" s="27">
        <v>13</v>
      </c>
      <c r="AP131" s="26">
        <v>931342</v>
      </c>
      <c r="AQ131" s="27">
        <v>20</v>
      </c>
      <c r="AR131" s="26">
        <v>354688</v>
      </c>
      <c r="AS131" s="27">
        <v>16</v>
      </c>
      <c r="AT131" s="26">
        <v>135868</v>
      </c>
      <c r="AU131" s="27"/>
      <c r="AV131" s="26"/>
      <c r="AW131" s="27">
        <v>7</v>
      </c>
      <c r="AX131" s="26">
        <v>19997</v>
      </c>
      <c r="AY131" s="27">
        <v>2</v>
      </c>
      <c r="AZ131" s="26">
        <v>16776</v>
      </c>
      <c r="BA131" s="27">
        <v>39</v>
      </c>
      <c r="BB131" s="26">
        <v>482342</v>
      </c>
      <c r="BC131" s="27"/>
      <c r="BD131" s="26"/>
      <c r="BE131" s="27">
        <v>43</v>
      </c>
      <c r="BF131" s="26">
        <v>758918</v>
      </c>
      <c r="BG131" s="27"/>
      <c r="BH131" s="26"/>
      <c r="BI131" s="27"/>
      <c r="BJ131" s="26"/>
      <c r="BK131" s="27"/>
      <c r="BL131" s="26"/>
      <c r="BM131" s="27">
        <v>6</v>
      </c>
      <c r="BN131" s="26">
        <v>134404</v>
      </c>
      <c r="BO131" s="27">
        <v>15</v>
      </c>
      <c r="BP131" s="26">
        <v>71028</v>
      </c>
      <c r="BQ131" s="27">
        <v>659</v>
      </c>
      <c r="BR131" s="26">
        <v>9313100</v>
      </c>
    </row>
    <row r="132" spans="1:73" s="29" customFormat="1" ht="14.1" customHeight="1" x14ac:dyDescent="0.15">
      <c r="A132" s="31" t="s">
        <v>506</v>
      </c>
      <c r="B132" s="30" t="s">
        <v>506</v>
      </c>
      <c r="C132" s="225" t="s">
        <v>568</v>
      </c>
      <c r="D132" s="224"/>
      <c r="E132" s="223" t="s">
        <v>562</v>
      </c>
      <c r="F132" s="224"/>
      <c r="G132" s="223" t="s">
        <v>561</v>
      </c>
      <c r="H132" s="224"/>
      <c r="I132" s="223" t="s">
        <v>560</v>
      </c>
      <c r="J132" s="224"/>
      <c r="K132" s="223" t="s">
        <v>559</v>
      </c>
      <c r="L132" s="224"/>
      <c r="M132" s="223" t="s">
        <v>558</v>
      </c>
      <c r="N132" s="224"/>
      <c r="O132" s="223" t="s">
        <v>557</v>
      </c>
      <c r="P132" s="224"/>
      <c r="Q132" s="27"/>
      <c r="R132" s="26"/>
      <c r="S132" s="223" t="s">
        <v>556</v>
      </c>
      <c r="T132" s="224"/>
      <c r="U132" s="223" t="s">
        <v>555</v>
      </c>
      <c r="V132" s="224"/>
      <c r="W132" s="223" t="s">
        <v>554</v>
      </c>
      <c r="X132" s="224"/>
      <c r="Y132" s="223" t="s">
        <v>553</v>
      </c>
      <c r="Z132" s="224"/>
      <c r="AA132" s="223" t="s">
        <v>552</v>
      </c>
      <c r="AB132" s="224"/>
      <c r="AC132" s="223" t="s">
        <v>551</v>
      </c>
      <c r="AD132" s="224"/>
      <c r="AE132" s="223" t="s">
        <v>550</v>
      </c>
      <c r="AF132" s="224"/>
      <c r="AG132" s="223" t="s">
        <v>549</v>
      </c>
      <c r="AH132" s="224"/>
      <c r="AI132" s="223" t="s">
        <v>548</v>
      </c>
      <c r="AJ132" s="224"/>
      <c r="AK132" s="223" t="s">
        <v>547</v>
      </c>
      <c r="AL132" s="224"/>
      <c r="AM132" s="223" t="s">
        <v>546</v>
      </c>
      <c r="AN132" s="224"/>
      <c r="AO132" s="223" t="s">
        <v>545</v>
      </c>
      <c r="AP132" s="224"/>
      <c r="AQ132" s="223" t="s">
        <v>544</v>
      </c>
      <c r="AR132" s="224"/>
      <c r="AS132" s="223" t="s">
        <v>543</v>
      </c>
      <c r="AT132" s="224"/>
      <c r="AU132" s="27"/>
      <c r="AV132" s="26"/>
      <c r="AW132" s="223" t="s">
        <v>541</v>
      </c>
      <c r="AX132" s="224"/>
      <c r="AY132" s="223" t="s">
        <v>481</v>
      </c>
      <c r="AZ132" s="224"/>
      <c r="BA132" s="223" t="s">
        <v>540</v>
      </c>
      <c r="BB132" s="224"/>
      <c r="BC132" s="27"/>
      <c r="BD132" s="26"/>
      <c r="BE132" s="223" t="s">
        <v>539</v>
      </c>
      <c r="BF132" s="224"/>
      <c r="BG132" s="27"/>
      <c r="BH132" s="26"/>
      <c r="BI132" s="27"/>
      <c r="BJ132" s="26"/>
      <c r="BK132" s="27"/>
      <c r="BL132" s="26"/>
      <c r="BM132" s="223" t="s">
        <v>567</v>
      </c>
      <c r="BN132" s="224"/>
      <c r="BO132" s="223" t="s">
        <v>538</v>
      </c>
      <c r="BP132" s="224"/>
      <c r="BQ132" s="223" t="s">
        <v>472</v>
      </c>
      <c r="BR132" s="224"/>
      <c r="BS132" s="18"/>
      <c r="BU132" s="18"/>
    </row>
    <row r="133" spans="1:73" ht="14.1" customHeight="1" x14ac:dyDescent="0.15">
      <c r="A133" s="20" t="s">
        <v>566</v>
      </c>
      <c r="B133" s="28">
        <v>24590</v>
      </c>
      <c r="C133" s="18">
        <v>6</v>
      </c>
      <c r="D133" s="26">
        <v>53646</v>
      </c>
      <c r="E133" s="27">
        <v>16</v>
      </c>
      <c r="F133" s="26">
        <v>50508</v>
      </c>
      <c r="G133" s="27">
        <v>30</v>
      </c>
      <c r="H133" s="26">
        <v>327237</v>
      </c>
      <c r="I133" s="27">
        <v>40</v>
      </c>
      <c r="J133" s="26">
        <v>480665</v>
      </c>
      <c r="K133" s="27">
        <v>38</v>
      </c>
      <c r="L133" s="26">
        <v>434708</v>
      </c>
      <c r="M133" s="27">
        <v>22</v>
      </c>
      <c r="N133" s="26">
        <v>121306</v>
      </c>
      <c r="O133" s="27">
        <v>82</v>
      </c>
      <c r="P133" s="26">
        <v>741506</v>
      </c>
      <c r="Q133" s="27"/>
      <c r="R133" s="26"/>
      <c r="S133" s="27">
        <v>8</v>
      </c>
      <c r="T133" s="26">
        <v>139934</v>
      </c>
      <c r="U133" s="27">
        <v>6</v>
      </c>
      <c r="V133" s="26">
        <v>77869</v>
      </c>
      <c r="W133" s="27">
        <v>24</v>
      </c>
      <c r="X133" s="26">
        <v>278329</v>
      </c>
      <c r="Y133" s="27">
        <v>38</v>
      </c>
      <c r="Z133" s="26">
        <v>786954</v>
      </c>
      <c r="AA133" s="27">
        <v>20</v>
      </c>
      <c r="AB133" s="26">
        <v>208101</v>
      </c>
      <c r="AC133" s="27">
        <v>10</v>
      </c>
      <c r="AD133" s="26">
        <v>49945</v>
      </c>
      <c r="AE133" s="27">
        <v>46</v>
      </c>
      <c r="AF133" s="26">
        <v>338288</v>
      </c>
      <c r="AG133" s="27">
        <v>45</v>
      </c>
      <c r="AH133" s="26">
        <v>1021946</v>
      </c>
      <c r="AI133" s="27">
        <v>40</v>
      </c>
      <c r="AJ133" s="26">
        <v>1109797</v>
      </c>
      <c r="AK133" s="27">
        <v>14</v>
      </c>
      <c r="AL133" s="26">
        <v>75108</v>
      </c>
      <c r="AM133" s="27">
        <v>13</v>
      </c>
      <c r="AN133" s="26">
        <v>97182</v>
      </c>
      <c r="AO133" s="27">
        <v>13</v>
      </c>
      <c r="AP133" s="26">
        <v>931549</v>
      </c>
      <c r="AQ133" s="27">
        <v>20</v>
      </c>
      <c r="AR133" s="26">
        <v>358213</v>
      </c>
      <c r="AS133" s="27">
        <v>16</v>
      </c>
      <c r="AT133" s="26">
        <v>134853</v>
      </c>
      <c r="AU133" s="27"/>
      <c r="AV133" s="26"/>
      <c r="AW133" s="27">
        <v>7</v>
      </c>
      <c r="AX133" s="26">
        <v>19330</v>
      </c>
      <c r="AY133" s="27">
        <v>2</v>
      </c>
      <c r="AZ133" s="26">
        <v>16648</v>
      </c>
      <c r="BA133" s="27">
        <v>40</v>
      </c>
      <c r="BB133" s="26">
        <v>496881</v>
      </c>
      <c r="BC133" s="27"/>
      <c r="BD133" s="26"/>
      <c r="BE133" s="27">
        <v>43</v>
      </c>
      <c r="BF133" s="26">
        <v>763024</v>
      </c>
      <c r="BG133" s="27"/>
      <c r="BH133" s="26"/>
      <c r="BI133" s="27"/>
      <c r="BJ133" s="26"/>
      <c r="BK133" s="27"/>
      <c r="BL133" s="26"/>
      <c r="BM133" s="27">
        <v>6</v>
      </c>
      <c r="BN133" s="26">
        <v>129526</v>
      </c>
      <c r="BO133" s="27">
        <v>15</v>
      </c>
      <c r="BP133" s="26">
        <v>70871</v>
      </c>
      <c r="BQ133" s="27">
        <v>660</v>
      </c>
      <c r="BR133" s="26">
        <v>9313937</v>
      </c>
    </row>
    <row r="134" spans="1:73" ht="14.1" customHeight="1" x14ac:dyDescent="0.15">
      <c r="A134" s="20" t="s">
        <v>566</v>
      </c>
      <c r="B134" s="28">
        <v>24623</v>
      </c>
      <c r="C134" s="18">
        <v>6</v>
      </c>
      <c r="D134" s="26">
        <v>53994</v>
      </c>
      <c r="E134" s="27">
        <v>16</v>
      </c>
      <c r="F134" s="26">
        <v>48886</v>
      </c>
      <c r="G134" s="27">
        <v>31</v>
      </c>
      <c r="H134" s="26">
        <v>347895</v>
      </c>
      <c r="I134" s="27">
        <v>40</v>
      </c>
      <c r="J134" s="26">
        <v>496696</v>
      </c>
      <c r="K134" s="27">
        <v>37</v>
      </c>
      <c r="L134" s="26">
        <v>428700</v>
      </c>
      <c r="M134" s="27">
        <v>22</v>
      </c>
      <c r="N134" s="26">
        <v>123246</v>
      </c>
      <c r="O134" s="27">
        <v>82</v>
      </c>
      <c r="P134" s="26">
        <v>757119</v>
      </c>
      <c r="Q134" s="27"/>
      <c r="R134" s="26"/>
      <c r="S134" s="27">
        <v>8</v>
      </c>
      <c r="T134" s="26">
        <v>142399</v>
      </c>
      <c r="U134" s="27">
        <v>6</v>
      </c>
      <c r="V134" s="26">
        <v>84656</v>
      </c>
      <c r="W134" s="27">
        <v>24</v>
      </c>
      <c r="X134" s="26">
        <v>287099</v>
      </c>
      <c r="Y134" s="27">
        <v>38</v>
      </c>
      <c r="Z134" s="26">
        <v>843921</v>
      </c>
      <c r="AA134" s="27">
        <v>20</v>
      </c>
      <c r="AB134" s="26">
        <v>214463</v>
      </c>
      <c r="AC134" s="27">
        <v>10</v>
      </c>
      <c r="AD134" s="26">
        <v>54150</v>
      </c>
      <c r="AE134" s="27">
        <v>46</v>
      </c>
      <c r="AF134" s="26">
        <v>378711</v>
      </c>
      <c r="AG134" s="27">
        <v>45</v>
      </c>
      <c r="AH134" s="26">
        <v>1087783</v>
      </c>
      <c r="AI134" s="27">
        <v>40</v>
      </c>
      <c r="AJ134" s="26">
        <v>1216172</v>
      </c>
      <c r="AK134" s="27">
        <v>14</v>
      </c>
      <c r="AL134" s="26">
        <v>85216</v>
      </c>
      <c r="AM134" s="27">
        <v>13</v>
      </c>
      <c r="AN134" s="26">
        <v>100985</v>
      </c>
      <c r="AO134" s="27">
        <v>13</v>
      </c>
      <c r="AP134" s="26">
        <v>975366</v>
      </c>
      <c r="AQ134" s="27">
        <v>20</v>
      </c>
      <c r="AR134" s="26">
        <v>367946</v>
      </c>
      <c r="AS134" s="27">
        <v>16</v>
      </c>
      <c r="AT134" s="26">
        <v>141776</v>
      </c>
      <c r="AU134" s="27"/>
      <c r="AV134" s="26"/>
      <c r="AW134" s="27">
        <v>7</v>
      </c>
      <c r="AX134" s="26">
        <v>19834</v>
      </c>
      <c r="AY134" s="27">
        <v>2</v>
      </c>
      <c r="AZ134" s="26">
        <v>16624</v>
      </c>
      <c r="BA134" s="27">
        <v>40</v>
      </c>
      <c r="BB134" s="26">
        <v>535700</v>
      </c>
      <c r="BC134" s="27"/>
      <c r="BD134" s="26"/>
      <c r="BE134" s="27">
        <v>43</v>
      </c>
      <c r="BF134" s="26">
        <v>766226</v>
      </c>
      <c r="BG134" s="27"/>
      <c r="BH134" s="26"/>
      <c r="BI134" s="27"/>
      <c r="BJ134" s="26"/>
      <c r="BK134" s="27"/>
      <c r="BL134" s="26"/>
      <c r="BM134" s="27">
        <v>6</v>
      </c>
      <c r="BN134" s="26">
        <v>135982</v>
      </c>
      <c r="BO134" s="27">
        <v>15</v>
      </c>
      <c r="BP134" s="26">
        <v>71466</v>
      </c>
      <c r="BQ134" s="27">
        <v>660</v>
      </c>
      <c r="BR134" s="26">
        <v>9783024</v>
      </c>
    </row>
    <row r="135" spans="1:73" ht="14.1" customHeight="1" x14ac:dyDescent="0.15">
      <c r="A135" s="20" t="s">
        <v>566</v>
      </c>
      <c r="B135" s="28">
        <v>24653</v>
      </c>
      <c r="C135" s="18">
        <v>6</v>
      </c>
      <c r="D135" s="26">
        <v>53900</v>
      </c>
      <c r="E135" s="27">
        <v>16</v>
      </c>
      <c r="F135" s="26">
        <v>49302</v>
      </c>
      <c r="G135" s="27">
        <v>31</v>
      </c>
      <c r="H135" s="26">
        <v>329771</v>
      </c>
      <c r="I135" s="27">
        <v>40</v>
      </c>
      <c r="J135" s="26">
        <v>483911</v>
      </c>
      <c r="K135" s="27">
        <v>37</v>
      </c>
      <c r="L135" s="26">
        <v>424310</v>
      </c>
      <c r="M135" s="27">
        <v>22</v>
      </c>
      <c r="N135" s="26">
        <v>122427</v>
      </c>
      <c r="O135" s="27">
        <v>82</v>
      </c>
      <c r="P135" s="26">
        <v>761791</v>
      </c>
      <c r="Q135" s="27"/>
      <c r="R135" s="26"/>
      <c r="S135" s="27">
        <v>8</v>
      </c>
      <c r="T135" s="26">
        <v>138494</v>
      </c>
      <c r="U135" s="27">
        <v>6</v>
      </c>
      <c r="V135" s="26">
        <v>85185</v>
      </c>
      <c r="W135" s="27">
        <v>24</v>
      </c>
      <c r="X135" s="26">
        <v>286279</v>
      </c>
      <c r="Y135" s="27">
        <v>38</v>
      </c>
      <c r="Z135" s="26">
        <v>830359</v>
      </c>
      <c r="AA135" s="27">
        <v>19</v>
      </c>
      <c r="AB135" s="26">
        <v>193133</v>
      </c>
      <c r="AC135" s="27">
        <v>10</v>
      </c>
      <c r="AD135" s="26">
        <v>51784</v>
      </c>
      <c r="AE135" s="27">
        <v>46</v>
      </c>
      <c r="AF135" s="26">
        <v>377645</v>
      </c>
      <c r="AG135" s="27">
        <v>45</v>
      </c>
      <c r="AH135" s="26">
        <v>1109070</v>
      </c>
      <c r="AI135" s="27">
        <v>40</v>
      </c>
      <c r="AJ135" s="26">
        <v>1202571</v>
      </c>
      <c r="AK135" s="27">
        <v>14</v>
      </c>
      <c r="AL135" s="26">
        <v>84886</v>
      </c>
      <c r="AM135" s="27">
        <v>13</v>
      </c>
      <c r="AN135" s="26">
        <v>99400</v>
      </c>
      <c r="AO135" s="27">
        <v>13</v>
      </c>
      <c r="AP135" s="26">
        <v>984388</v>
      </c>
      <c r="AQ135" s="27">
        <v>20</v>
      </c>
      <c r="AR135" s="26">
        <v>364997</v>
      </c>
      <c r="AS135" s="27">
        <v>16</v>
      </c>
      <c r="AT135" s="26">
        <v>128435</v>
      </c>
      <c r="AU135" s="27"/>
      <c r="AV135" s="26"/>
      <c r="AW135" s="27">
        <v>7</v>
      </c>
      <c r="AX135" s="26">
        <v>19839</v>
      </c>
      <c r="AY135" s="27">
        <v>2</v>
      </c>
      <c r="AZ135" s="26">
        <v>16448</v>
      </c>
      <c r="BA135" s="27">
        <v>40</v>
      </c>
      <c r="BB135" s="26">
        <v>519294</v>
      </c>
      <c r="BC135" s="27"/>
      <c r="BD135" s="26"/>
      <c r="BE135" s="27">
        <v>43</v>
      </c>
      <c r="BF135" s="26">
        <v>778639</v>
      </c>
      <c r="BG135" s="27"/>
      <c r="BH135" s="26"/>
      <c r="BI135" s="27"/>
      <c r="BJ135" s="26"/>
      <c r="BK135" s="27"/>
      <c r="BL135" s="26"/>
      <c r="BM135" s="27">
        <v>6</v>
      </c>
      <c r="BN135" s="26">
        <v>130342</v>
      </c>
      <c r="BO135" s="27">
        <v>15</v>
      </c>
      <c r="BP135" s="26">
        <v>72233</v>
      </c>
      <c r="BQ135" s="27">
        <v>659</v>
      </c>
      <c r="BR135" s="26">
        <v>9698841</v>
      </c>
    </row>
    <row r="136" spans="1:73" ht="14.1" customHeight="1" x14ac:dyDescent="0.15">
      <c r="A136" s="20" t="s">
        <v>566</v>
      </c>
      <c r="B136" s="28">
        <v>24684</v>
      </c>
      <c r="C136" s="18">
        <v>6</v>
      </c>
      <c r="D136" s="26">
        <v>53828</v>
      </c>
      <c r="E136" s="27">
        <v>16</v>
      </c>
      <c r="F136" s="26">
        <v>46213</v>
      </c>
      <c r="G136" s="27">
        <v>31</v>
      </c>
      <c r="H136" s="26">
        <v>347870</v>
      </c>
      <c r="I136" s="27">
        <v>41</v>
      </c>
      <c r="J136" s="26">
        <v>463233</v>
      </c>
      <c r="K136" s="27">
        <v>37</v>
      </c>
      <c r="L136" s="26">
        <v>435464</v>
      </c>
      <c r="M136" s="27">
        <v>22</v>
      </c>
      <c r="N136" s="26">
        <v>118650</v>
      </c>
      <c r="O136" s="27">
        <v>82</v>
      </c>
      <c r="P136" s="26">
        <v>762205</v>
      </c>
      <c r="Q136" s="27"/>
      <c r="R136" s="26"/>
      <c r="S136" s="27">
        <v>8</v>
      </c>
      <c r="T136" s="26">
        <v>137301</v>
      </c>
      <c r="U136" s="27">
        <v>6</v>
      </c>
      <c r="V136" s="26">
        <v>84053</v>
      </c>
      <c r="W136" s="27">
        <v>24</v>
      </c>
      <c r="X136" s="26">
        <v>285835</v>
      </c>
      <c r="Y136" s="27">
        <v>38</v>
      </c>
      <c r="Z136" s="26">
        <v>816162</v>
      </c>
      <c r="AA136" s="27">
        <v>19</v>
      </c>
      <c r="AB136" s="26">
        <v>192100</v>
      </c>
      <c r="AC136" s="27">
        <v>10</v>
      </c>
      <c r="AD136" s="26">
        <v>51968</v>
      </c>
      <c r="AE136" s="27">
        <v>46</v>
      </c>
      <c r="AF136" s="26">
        <v>370123</v>
      </c>
      <c r="AG136" s="27">
        <v>45</v>
      </c>
      <c r="AH136" s="26">
        <v>1095129</v>
      </c>
      <c r="AI136" s="27">
        <v>40</v>
      </c>
      <c r="AJ136" s="26">
        <v>1233223</v>
      </c>
      <c r="AK136" s="27">
        <v>14</v>
      </c>
      <c r="AL136" s="26">
        <v>84760</v>
      </c>
      <c r="AM136" s="27">
        <v>13</v>
      </c>
      <c r="AN136" s="26">
        <v>95892</v>
      </c>
      <c r="AO136" s="27">
        <v>13</v>
      </c>
      <c r="AP136" s="26">
        <v>978049</v>
      </c>
      <c r="AQ136" s="27">
        <v>20</v>
      </c>
      <c r="AR136" s="26">
        <v>361102</v>
      </c>
      <c r="AS136" s="27">
        <v>16</v>
      </c>
      <c r="AT136" s="26">
        <v>124293</v>
      </c>
      <c r="AU136" s="27"/>
      <c r="AV136" s="26"/>
      <c r="AW136" s="27">
        <v>7</v>
      </c>
      <c r="AX136" s="26">
        <v>19439</v>
      </c>
      <c r="AY136" s="27">
        <v>2</v>
      </c>
      <c r="AZ136" s="26">
        <v>16144</v>
      </c>
      <c r="BA136" s="27">
        <v>41</v>
      </c>
      <c r="BB136" s="26">
        <v>516629</v>
      </c>
      <c r="BC136" s="27"/>
      <c r="BD136" s="26"/>
      <c r="BE136" s="27">
        <v>43</v>
      </c>
      <c r="BF136" s="26">
        <v>773556</v>
      </c>
      <c r="BG136" s="27"/>
      <c r="BH136" s="26"/>
      <c r="BI136" s="27"/>
      <c r="BJ136" s="26"/>
      <c r="BK136" s="27"/>
      <c r="BL136" s="26"/>
      <c r="BM136" s="27">
        <v>6</v>
      </c>
      <c r="BN136" s="26">
        <v>128237</v>
      </c>
      <c r="BO136" s="27">
        <v>15</v>
      </c>
      <c r="BP136" s="26">
        <v>70198</v>
      </c>
      <c r="BQ136" s="27">
        <v>661</v>
      </c>
      <c r="BR136" s="26">
        <v>9661667</v>
      </c>
    </row>
    <row r="137" spans="1:73" ht="14.1" customHeight="1" x14ac:dyDescent="0.15">
      <c r="A137" s="20" t="s">
        <v>566</v>
      </c>
      <c r="B137" s="28">
        <v>24715</v>
      </c>
      <c r="C137" s="18">
        <v>6</v>
      </c>
      <c r="D137" s="26">
        <v>51782</v>
      </c>
      <c r="E137" s="27">
        <v>16</v>
      </c>
      <c r="F137" s="26">
        <v>42017</v>
      </c>
      <c r="G137" s="27">
        <v>32</v>
      </c>
      <c r="H137" s="26">
        <v>289494</v>
      </c>
      <c r="I137" s="27">
        <v>42</v>
      </c>
      <c r="J137" s="26">
        <v>421000</v>
      </c>
      <c r="K137" s="27">
        <v>37</v>
      </c>
      <c r="L137" s="26">
        <v>401183</v>
      </c>
      <c r="M137" s="27">
        <v>22</v>
      </c>
      <c r="N137" s="26">
        <v>115234</v>
      </c>
      <c r="O137" s="27">
        <v>83</v>
      </c>
      <c r="P137" s="26">
        <v>702913</v>
      </c>
      <c r="Q137" s="27"/>
      <c r="R137" s="26"/>
      <c r="S137" s="27">
        <v>8</v>
      </c>
      <c r="T137" s="26">
        <v>132730</v>
      </c>
      <c r="U137" s="27">
        <v>6</v>
      </c>
      <c r="V137" s="26">
        <v>81960</v>
      </c>
      <c r="W137" s="27">
        <v>24</v>
      </c>
      <c r="X137" s="26">
        <v>259991</v>
      </c>
      <c r="Y137" s="27">
        <v>38</v>
      </c>
      <c r="Z137" s="26">
        <v>763107</v>
      </c>
      <c r="AA137" s="27">
        <v>19</v>
      </c>
      <c r="AB137" s="26">
        <v>180971</v>
      </c>
      <c r="AC137" s="27">
        <v>10</v>
      </c>
      <c r="AD137" s="26">
        <v>45631</v>
      </c>
      <c r="AE137" s="27">
        <v>47</v>
      </c>
      <c r="AF137" s="26">
        <v>321828</v>
      </c>
      <c r="AG137" s="27">
        <v>46</v>
      </c>
      <c r="AH137" s="26">
        <v>985999</v>
      </c>
      <c r="AI137" s="27">
        <v>41</v>
      </c>
      <c r="AJ137" s="26">
        <v>1092225</v>
      </c>
      <c r="AK137" s="27">
        <v>14</v>
      </c>
      <c r="AL137" s="26">
        <v>75512</v>
      </c>
      <c r="AM137" s="27">
        <v>13</v>
      </c>
      <c r="AN137" s="26">
        <v>85445</v>
      </c>
      <c r="AO137" s="27">
        <v>13</v>
      </c>
      <c r="AP137" s="26">
        <v>935198</v>
      </c>
      <c r="AQ137" s="27">
        <v>20</v>
      </c>
      <c r="AR137" s="26">
        <v>359063</v>
      </c>
      <c r="AS137" s="27">
        <v>16</v>
      </c>
      <c r="AT137" s="26">
        <v>122588</v>
      </c>
      <c r="AU137" s="27"/>
      <c r="AV137" s="26"/>
      <c r="AW137" s="27">
        <v>7</v>
      </c>
      <c r="AX137" s="26">
        <v>18890</v>
      </c>
      <c r="AY137" s="27">
        <v>2</v>
      </c>
      <c r="AZ137" s="26">
        <v>14560</v>
      </c>
      <c r="BA137" s="27">
        <v>42</v>
      </c>
      <c r="BB137" s="26">
        <v>482278</v>
      </c>
      <c r="BC137" s="27"/>
      <c r="BD137" s="26"/>
      <c r="BE137" s="27">
        <v>43</v>
      </c>
      <c r="BF137" s="26">
        <v>768995</v>
      </c>
      <c r="BG137" s="27"/>
      <c r="BH137" s="26"/>
      <c r="BI137" s="27"/>
      <c r="BJ137" s="26"/>
      <c r="BK137" s="27"/>
      <c r="BL137" s="26"/>
      <c r="BM137" s="27">
        <v>6</v>
      </c>
      <c r="BN137" s="26">
        <v>116915</v>
      </c>
      <c r="BO137" s="27">
        <v>15</v>
      </c>
      <c r="BP137" s="26">
        <v>64923</v>
      </c>
      <c r="BQ137" s="27">
        <v>668</v>
      </c>
      <c r="BR137" s="26">
        <v>8932445</v>
      </c>
    </row>
    <row r="138" spans="1:73" ht="14.1" customHeight="1" x14ac:dyDescent="0.15">
      <c r="A138" s="20" t="s">
        <v>566</v>
      </c>
      <c r="B138" s="28">
        <v>24745</v>
      </c>
      <c r="C138" s="18">
        <v>6</v>
      </c>
      <c r="D138" s="26">
        <v>51516</v>
      </c>
      <c r="E138" s="27">
        <v>16</v>
      </c>
      <c r="F138" s="26">
        <v>41283</v>
      </c>
      <c r="G138" s="27">
        <v>32</v>
      </c>
      <c r="H138" s="26">
        <v>274584</v>
      </c>
      <c r="I138" s="27">
        <v>42</v>
      </c>
      <c r="J138" s="26">
        <v>420033</v>
      </c>
      <c r="K138" s="27">
        <v>37</v>
      </c>
      <c r="L138" s="26">
        <v>403213</v>
      </c>
      <c r="M138" s="27">
        <v>22</v>
      </c>
      <c r="N138" s="26">
        <v>113531</v>
      </c>
      <c r="O138" s="27">
        <v>84</v>
      </c>
      <c r="P138" s="26">
        <v>690355</v>
      </c>
      <c r="Q138" s="27"/>
      <c r="R138" s="26"/>
      <c r="S138" s="27">
        <v>8</v>
      </c>
      <c r="T138" s="26">
        <v>137611</v>
      </c>
      <c r="U138" s="27">
        <v>6</v>
      </c>
      <c r="V138" s="26">
        <v>76805</v>
      </c>
      <c r="W138" s="27">
        <v>24</v>
      </c>
      <c r="X138" s="26">
        <v>261225</v>
      </c>
      <c r="Y138" s="27">
        <v>38</v>
      </c>
      <c r="Z138" s="26">
        <v>736895</v>
      </c>
      <c r="AA138" s="27">
        <v>20</v>
      </c>
      <c r="AB138" s="26">
        <v>198617</v>
      </c>
      <c r="AC138" s="27">
        <v>10</v>
      </c>
      <c r="AD138" s="26">
        <v>44469</v>
      </c>
      <c r="AE138" s="27">
        <v>47</v>
      </c>
      <c r="AF138" s="26">
        <v>302134</v>
      </c>
      <c r="AG138" s="27">
        <v>46</v>
      </c>
      <c r="AH138" s="26">
        <v>955657</v>
      </c>
      <c r="AI138" s="27">
        <v>40</v>
      </c>
      <c r="AJ138" s="26">
        <v>1050877</v>
      </c>
      <c r="AK138" s="27">
        <v>14</v>
      </c>
      <c r="AL138" s="26">
        <v>71791</v>
      </c>
      <c r="AM138" s="27">
        <v>13</v>
      </c>
      <c r="AN138" s="26">
        <v>84323</v>
      </c>
      <c r="AO138" s="27">
        <v>13</v>
      </c>
      <c r="AP138" s="26">
        <v>911715</v>
      </c>
      <c r="AQ138" s="27">
        <v>20</v>
      </c>
      <c r="AR138" s="26">
        <v>350577</v>
      </c>
      <c r="AS138" s="27">
        <v>16</v>
      </c>
      <c r="AT138" s="26">
        <v>120349</v>
      </c>
      <c r="AU138" s="27"/>
      <c r="AV138" s="26"/>
      <c r="AW138" s="27">
        <v>7</v>
      </c>
      <c r="AX138" s="26">
        <v>18588</v>
      </c>
      <c r="AY138" s="27">
        <v>2</v>
      </c>
      <c r="AZ138" s="26">
        <v>14089</v>
      </c>
      <c r="BA138" s="27">
        <v>42</v>
      </c>
      <c r="BB138" s="26">
        <v>479574</v>
      </c>
      <c r="BC138" s="27"/>
      <c r="BD138" s="26"/>
      <c r="BE138" s="27">
        <v>43</v>
      </c>
      <c r="BF138" s="26">
        <v>738194</v>
      </c>
      <c r="BG138" s="27"/>
      <c r="BH138" s="26"/>
      <c r="BI138" s="27"/>
      <c r="BJ138" s="26"/>
      <c r="BK138" s="27"/>
      <c r="BL138" s="26"/>
      <c r="BM138" s="27">
        <v>6</v>
      </c>
      <c r="BN138" s="26">
        <v>118349</v>
      </c>
      <c r="BO138" s="27">
        <v>15</v>
      </c>
      <c r="BP138" s="26">
        <v>64394</v>
      </c>
      <c r="BQ138" s="27">
        <v>669</v>
      </c>
      <c r="BR138" s="26">
        <v>8730760</v>
      </c>
    </row>
    <row r="139" spans="1:73" ht="14.1" customHeight="1" x14ac:dyDescent="0.15">
      <c r="A139" s="20" t="s">
        <v>566</v>
      </c>
      <c r="B139" s="28">
        <v>24776</v>
      </c>
      <c r="C139" s="18">
        <v>6</v>
      </c>
      <c r="D139" s="26">
        <v>52216</v>
      </c>
      <c r="E139" s="27">
        <v>16</v>
      </c>
      <c r="F139" s="26">
        <v>39474</v>
      </c>
      <c r="G139" s="27">
        <v>32</v>
      </c>
      <c r="H139" s="26">
        <v>287389</v>
      </c>
      <c r="I139" s="27">
        <v>42</v>
      </c>
      <c r="J139" s="26">
        <v>442450</v>
      </c>
      <c r="K139" s="27">
        <v>37</v>
      </c>
      <c r="L139" s="26">
        <v>403453</v>
      </c>
      <c r="M139" s="27">
        <v>22</v>
      </c>
      <c r="N139" s="26">
        <v>112060</v>
      </c>
      <c r="O139" s="27">
        <v>84</v>
      </c>
      <c r="P139" s="26">
        <v>704322</v>
      </c>
      <c r="Q139" s="27"/>
      <c r="R139" s="26"/>
      <c r="S139" s="27">
        <v>8</v>
      </c>
      <c r="T139" s="26">
        <v>135214</v>
      </c>
      <c r="U139" s="27">
        <v>6</v>
      </c>
      <c r="V139" s="26">
        <v>84481</v>
      </c>
      <c r="W139" s="27">
        <v>25</v>
      </c>
      <c r="X139" s="26">
        <v>272847</v>
      </c>
      <c r="Y139" s="27">
        <v>38</v>
      </c>
      <c r="Z139" s="26">
        <v>738936</v>
      </c>
      <c r="AA139" s="27">
        <v>20</v>
      </c>
      <c r="AB139" s="26">
        <v>198104</v>
      </c>
      <c r="AC139" s="27">
        <v>10</v>
      </c>
      <c r="AD139" s="26">
        <v>45001</v>
      </c>
      <c r="AE139" s="27">
        <v>47</v>
      </c>
      <c r="AF139" s="26">
        <v>342058</v>
      </c>
      <c r="AG139" s="27">
        <v>46</v>
      </c>
      <c r="AH139" s="26">
        <v>1052599</v>
      </c>
      <c r="AI139" s="27">
        <v>40</v>
      </c>
      <c r="AJ139" s="26">
        <v>1139290</v>
      </c>
      <c r="AK139" s="27">
        <v>14</v>
      </c>
      <c r="AL139" s="26">
        <v>79154</v>
      </c>
      <c r="AM139" s="27">
        <v>13</v>
      </c>
      <c r="AN139" s="26">
        <v>90290</v>
      </c>
      <c r="AO139" s="27">
        <v>13</v>
      </c>
      <c r="AP139" s="26">
        <v>918098</v>
      </c>
      <c r="AQ139" s="27">
        <v>20</v>
      </c>
      <c r="AR139" s="26">
        <v>349768</v>
      </c>
      <c r="AS139" s="27">
        <v>16</v>
      </c>
      <c r="AT139" s="26">
        <v>118907</v>
      </c>
      <c r="AU139" s="27"/>
      <c r="AV139" s="26"/>
      <c r="AW139" s="27">
        <v>7</v>
      </c>
      <c r="AX139" s="26">
        <v>18236</v>
      </c>
      <c r="AY139" s="27">
        <v>2</v>
      </c>
      <c r="AZ139" s="26">
        <v>14384</v>
      </c>
      <c r="BA139" s="27">
        <v>42</v>
      </c>
      <c r="BB139" s="26">
        <v>505512</v>
      </c>
      <c r="BC139" s="27"/>
      <c r="BD139" s="26"/>
      <c r="BE139" s="27">
        <v>43</v>
      </c>
      <c r="BF139" s="26">
        <v>753237</v>
      </c>
      <c r="BG139" s="27"/>
      <c r="BH139" s="26"/>
      <c r="BI139" s="27"/>
      <c r="BJ139" s="26"/>
      <c r="BK139" s="27"/>
      <c r="BL139" s="26"/>
      <c r="BM139" s="27">
        <v>6</v>
      </c>
      <c r="BN139" s="26">
        <v>119826</v>
      </c>
      <c r="BO139" s="27">
        <v>15</v>
      </c>
      <c r="BP139" s="26">
        <v>66359</v>
      </c>
      <c r="BQ139" s="27">
        <v>670</v>
      </c>
      <c r="BR139" s="26">
        <v>9083678</v>
      </c>
    </row>
    <row r="140" spans="1:73" ht="14.1" customHeight="1" x14ac:dyDescent="0.15">
      <c r="A140" s="20" t="s">
        <v>566</v>
      </c>
      <c r="B140" s="28">
        <v>24806</v>
      </c>
      <c r="C140" s="18">
        <v>6</v>
      </c>
      <c r="D140" s="26">
        <v>49916</v>
      </c>
      <c r="E140" s="27">
        <v>16</v>
      </c>
      <c r="F140" s="26">
        <v>36199</v>
      </c>
      <c r="G140" s="27">
        <v>32</v>
      </c>
      <c r="H140" s="26">
        <v>249814</v>
      </c>
      <c r="I140" s="27">
        <v>42</v>
      </c>
      <c r="J140" s="26">
        <v>407290</v>
      </c>
      <c r="K140" s="27">
        <v>37</v>
      </c>
      <c r="L140" s="26">
        <v>379899</v>
      </c>
      <c r="M140" s="27">
        <v>22</v>
      </c>
      <c r="N140" s="26">
        <v>106057</v>
      </c>
      <c r="O140" s="27">
        <v>84</v>
      </c>
      <c r="P140" s="26">
        <v>673602</v>
      </c>
      <c r="Q140" s="27"/>
      <c r="R140" s="26"/>
      <c r="S140" s="27">
        <v>8</v>
      </c>
      <c r="T140" s="26">
        <v>124279</v>
      </c>
      <c r="U140" s="27">
        <v>6</v>
      </c>
      <c r="V140" s="26">
        <v>76011</v>
      </c>
      <c r="W140" s="27">
        <v>25</v>
      </c>
      <c r="X140" s="26">
        <v>251614</v>
      </c>
      <c r="Y140" s="27">
        <v>38</v>
      </c>
      <c r="Z140" s="26">
        <v>726240</v>
      </c>
      <c r="AA140" s="27">
        <v>20</v>
      </c>
      <c r="AB140" s="26">
        <v>191996</v>
      </c>
      <c r="AC140" s="27">
        <v>10</v>
      </c>
      <c r="AD140" s="26">
        <v>42676</v>
      </c>
      <c r="AE140" s="27">
        <v>47</v>
      </c>
      <c r="AF140" s="26">
        <v>296790</v>
      </c>
      <c r="AG140" s="27">
        <v>46</v>
      </c>
      <c r="AH140" s="26">
        <v>958459</v>
      </c>
      <c r="AI140" s="27">
        <v>40</v>
      </c>
      <c r="AJ140" s="26">
        <v>1011083</v>
      </c>
      <c r="AK140" s="27">
        <v>14</v>
      </c>
      <c r="AL140" s="26">
        <v>70878</v>
      </c>
      <c r="AM140" s="27">
        <v>13</v>
      </c>
      <c r="AN140" s="26">
        <v>81617</v>
      </c>
      <c r="AO140" s="27">
        <v>13</v>
      </c>
      <c r="AP140" s="26">
        <v>901365</v>
      </c>
      <c r="AQ140" s="27">
        <v>20</v>
      </c>
      <c r="AR140" s="26">
        <v>350813</v>
      </c>
      <c r="AS140" s="27">
        <v>16</v>
      </c>
      <c r="AT140" s="26">
        <v>111034</v>
      </c>
      <c r="AU140" s="27"/>
      <c r="AV140" s="26"/>
      <c r="AW140" s="27">
        <v>7</v>
      </c>
      <c r="AX140" s="26">
        <v>18085</v>
      </c>
      <c r="AY140" s="27">
        <v>2</v>
      </c>
      <c r="AZ140" s="26">
        <v>12996</v>
      </c>
      <c r="BA140" s="27">
        <v>42</v>
      </c>
      <c r="BB140" s="26">
        <v>477561</v>
      </c>
      <c r="BC140" s="27"/>
      <c r="BD140" s="26"/>
      <c r="BE140" s="27">
        <v>43</v>
      </c>
      <c r="BF140" s="26">
        <v>749683</v>
      </c>
      <c r="BG140" s="27"/>
      <c r="BH140" s="26"/>
      <c r="BI140" s="27"/>
      <c r="BJ140" s="26"/>
      <c r="BK140" s="27"/>
      <c r="BL140" s="26"/>
      <c r="BM140" s="27">
        <v>6</v>
      </c>
      <c r="BN140" s="26">
        <v>117564</v>
      </c>
      <c r="BO140" s="27">
        <v>15</v>
      </c>
      <c r="BP140" s="26">
        <v>64909</v>
      </c>
      <c r="BQ140" s="27">
        <v>670</v>
      </c>
      <c r="BR140" s="26">
        <v>8538445</v>
      </c>
    </row>
    <row r="141" spans="1:73" ht="14.1" customHeight="1" x14ac:dyDescent="0.15">
      <c r="A141" s="20" t="s">
        <v>566</v>
      </c>
      <c r="B141" s="28">
        <v>24834</v>
      </c>
      <c r="C141" s="18">
        <v>6</v>
      </c>
      <c r="D141" s="26">
        <v>50030</v>
      </c>
      <c r="E141" s="27">
        <v>16</v>
      </c>
      <c r="F141" s="26">
        <v>38538</v>
      </c>
      <c r="G141" s="27">
        <v>32</v>
      </c>
      <c r="H141" s="26">
        <v>269733</v>
      </c>
      <c r="I141" s="27">
        <v>43</v>
      </c>
      <c r="J141" s="26">
        <v>415771</v>
      </c>
      <c r="K141" s="27">
        <v>37</v>
      </c>
      <c r="L141" s="26">
        <v>381313</v>
      </c>
      <c r="M141" s="27">
        <v>22</v>
      </c>
      <c r="N141" s="26">
        <v>108414</v>
      </c>
      <c r="O141" s="27">
        <v>84</v>
      </c>
      <c r="P141" s="26">
        <v>679761</v>
      </c>
      <c r="Q141" s="27"/>
      <c r="R141" s="26"/>
      <c r="S141" s="27">
        <v>8</v>
      </c>
      <c r="T141" s="26">
        <v>124383</v>
      </c>
      <c r="U141" s="27">
        <v>6</v>
      </c>
      <c r="V141" s="26">
        <v>70050</v>
      </c>
      <c r="W141" s="27">
        <v>25</v>
      </c>
      <c r="X141" s="26">
        <v>250706</v>
      </c>
      <c r="Y141" s="27">
        <v>38</v>
      </c>
      <c r="Z141" s="26">
        <v>725277</v>
      </c>
      <c r="AA141" s="27">
        <v>20</v>
      </c>
      <c r="AB141" s="26">
        <v>194665</v>
      </c>
      <c r="AC141" s="27">
        <v>10</v>
      </c>
      <c r="AD141" s="26">
        <v>42422</v>
      </c>
      <c r="AE141" s="27">
        <v>47</v>
      </c>
      <c r="AF141" s="26">
        <v>293991</v>
      </c>
      <c r="AG141" s="27">
        <v>47</v>
      </c>
      <c r="AH141" s="26">
        <v>949097</v>
      </c>
      <c r="AI141" s="27">
        <v>40</v>
      </c>
      <c r="AJ141" s="26">
        <v>960958</v>
      </c>
      <c r="AK141" s="27">
        <v>14</v>
      </c>
      <c r="AL141" s="26">
        <v>69649</v>
      </c>
      <c r="AM141" s="27">
        <v>13</v>
      </c>
      <c r="AN141" s="26">
        <v>79360</v>
      </c>
      <c r="AO141" s="27">
        <v>13</v>
      </c>
      <c r="AP141" s="26">
        <v>900998</v>
      </c>
      <c r="AQ141" s="27">
        <v>20</v>
      </c>
      <c r="AR141" s="26">
        <v>351428</v>
      </c>
      <c r="AS141" s="27">
        <v>16</v>
      </c>
      <c r="AT141" s="26">
        <v>116492</v>
      </c>
      <c r="AU141" s="27"/>
      <c r="AV141" s="26"/>
      <c r="AW141" s="27">
        <v>7</v>
      </c>
      <c r="AX141" s="26">
        <v>18390</v>
      </c>
      <c r="AY141" s="27">
        <v>2</v>
      </c>
      <c r="AZ141" s="26">
        <v>13040</v>
      </c>
      <c r="BA141" s="27">
        <v>42</v>
      </c>
      <c r="BB141" s="26">
        <v>472450</v>
      </c>
      <c r="BC141" s="27"/>
      <c r="BD141" s="26"/>
      <c r="BE141" s="27">
        <v>43</v>
      </c>
      <c r="BF141" s="26">
        <v>805568</v>
      </c>
      <c r="BG141" s="27"/>
      <c r="BH141" s="26"/>
      <c r="BI141" s="27"/>
      <c r="BJ141" s="26"/>
      <c r="BK141" s="27"/>
      <c r="BL141" s="26"/>
      <c r="BM141" s="27">
        <v>6</v>
      </c>
      <c r="BN141" s="26">
        <v>138759</v>
      </c>
      <c r="BO141" s="27">
        <v>15</v>
      </c>
      <c r="BP141" s="26">
        <v>68853</v>
      </c>
      <c r="BQ141" s="27">
        <v>672</v>
      </c>
      <c r="BR141" s="26">
        <v>8590107</v>
      </c>
    </row>
    <row r="142" spans="1:73" ht="14.1" customHeight="1" x14ac:dyDescent="0.15">
      <c r="A142" s="20" t="s">
        <v>565</v>
      </c>
      <c r="B142" s="28">
        <v>24868</v>
      </c>
      <c r="C142" s="18">
        <v>6</v>
      </c>
      <c r="D142" s="26">
        <v>48110</v>
      </c>
      <c r="E142" s="27">
        <v>16</v>
      </c>
      <c r="F142" s="26">
        <v>37604</v>
      </c>
      <c r="G142" s="27">
        <v>32</v>
      </c>
      <c r="H142" s="26">
        <v>277817</v>
      </c>
      <c r="I142" s="27">
        <v>43</v>
      </c>
      <c r="J142" s="26">
        <v>429517</v>
      </c>
      <c r="K142" s="27">
        <v>37</v>
      </c>
      <c r="L142" s="26">
        <v>390864</v>
      </c>
      <c r="M142" s="27">
        <v>22</v>
      </c>
      <c r="N142" s="26">
        <v>109621</v>
      </c>
      <c r="O142" s="27">
        <v>84</v>
      </c>
      <c r="P142" s="26">
        <v>701939</v>
      </c>
      <c r="Q142" s="27"/>
      <c r="R142" s="26"/>
      <c r="S142" s="27">
        <v>8</v>
      </c>
      <c r="T142" s="26">
        <v>122114</v>
      </c>
      <c r="U142" s="27">
        <v>6</v>
      </c>
      <c r="V142" s="26">
        <v>72353</v>
      </c>
      <c r="W142" s="27">
        <v>25</v>
      </c>
      <c r="X142" s="26">
        <v>267716</v>
      </c>
      <c r="Y142" s="27">
        <v>38</v>
      </c>
      <c r="Z142" s="26">
        <v>742197</v>
      </c>
      <c r="AA142" s="27">
        <v>20</v>
      </c>
      <c r="AB142" s="26">
        <v>194111</v>
      </c>
      <c r="AC142" s="27">
        <v>10</v>
      </c>
      <c r="AD142" s="26">
        <v>44811</v>
      </c>
      <c r="AE142" s="27">
        <v>47</v>
      </c>
      <c r="AF142" s="26">
        <v>314125</v>
      </c>
      <c r="AG142" s="27">
        <v>47</v>
      </c>
      <c r="AH142" s="26">
        <v>1001090</v>
      </c>
      <c r="AI142" s="27">
        <v>40</v>
      </c>
      <c r="AJ142" s="26">
        <v>982881</v>
      </c>
      <c r="AK142" s="27">
        <v>14</v>
      </c>
      <c r="AL142" s="26">
        <v>74627</v>
      </c>
      <c r="AM142" s="27">
        <v>13</v>
      </c>
      <c r="AN142" s="26">
        <v>84634</v>
      </c>
      <c r="AO142" s="27">
        <v>13</v>
      </c>
      <c r="AP142" s="26">
        <v>951501</v>
      </c>
      <c r="AQ142" s="27">
        <v>20</v>
      </c>
      <c r="AR142" s="26">
        <v>362681</v>
      </c>
      <c r="AS142" s="27">
        <v>16</v>
      </c>
      <c r="AT142" s="26">
        <v>111532</v>
      </c>
      <c r="AU142" s="27"/>
      <c r="AV142" s="26"/>
      <c r="AW142" s="27">
        <v>7</v>
      </c>
      <c r="AX142" s="26">
        <v>18260</v>
      </c>
      <c r="AY142" s="27">
        <v>2</v>
      </c>
      <c r="AZ142" s="26">
        <v>14728</v>
      </c>
      <c r="BA142" s="27">
        <v>43</v>
      </c>
      <c r="BB142" s="26">
        <v>476424</v>
      </c>
      <c r="BC142" s="27"/>
      <c r="BD142" s="26"/>
      <c r="BE142" s="27">
        <v>43</v>
      </c>
      <c r="BF142" s="26">
        <v>802660</v>
      </c>
      <c r="BG142" s="27"/>
      <c r="BH142" s="26"/>
      <c r="BI142" s="27"/>
      <c r="BJ142" s="26"/>
      <c r="BK142" s="27"/>
      <c r="BL142" s="26"/>
      <c r="BM142" s="27">
        <v>6</v>
      </c>
      <c r="BN142" s="26">
        <v>136455</v>
      </c>
      <c r="BO142" s="27">
        <v>15</v>
      </c>
      <c r="BP142" s="26">
        <v>68007</v>
      </c>
      <c r="BQ142" s="27">
        <v>673</v>
      </c>
      <c r="BR142" s="26">
        <v>8838390</v>
      </c>
    </row>
    <row r="143" spans="1:73" ht="14.1" customHeight="1" x14ac:dyDescent="0.15">
      <c r="A143" s="20" t="s">
        <v>565</v>
      </c>
      <c r="B143" s="28">
        <v>24897</v>
      </c>
      <c r="C143" s="18">
        <v>6</v>
      </c>
      <c r="D143" s="26">
        <v>47568</v>
      </c>
      <c r="E143" s="27">
        <v>16</v>
      </c>
      <c r="F143" s="26">
        <v>37564</v>
      </c>
      <c r="G143" s="27">
        <v>32</v>
      </c>
      <c r="H143" s="26">
        <v>273611</v>
      </c>
      <c r="I143" s="27">
        <v>43</v>
      </c>
      <c r="J143" s="26">
        <v>452561</v>
      </c>
      <c r="K143" s="27">
        <v>37</v>
      </c>
      <c r="L143" s="26">
        <v>404291</v>
      </c>
      <c r="M143" s="27">
        <v>22</v>
      </c>
      <c r="N143" s="26">
        <v>108878</v>
      </c>
      <c r="O143" s="27">
        <v>84</v>
      </c>
      <c r="P143" s="26">
        <v>728125</v>
      </c>
      <c r="Q143" s="27"/>
      <c r="R143" s="26"/>
      <c r="S143" s="27">
        <v>8</v>
      </c>
      <c r="T143" s="26">
        <v>127634</v>
      </c>
      <c r="U143" s="27">
        <v>6</v>
      </c>
      <c r="V143" s="26">
        <v>78661</v>
      </c>
      <c r="W143" s="27">
        <v>25</v>
      </c>
      <c r="X143" s="26">
        <v>270749</v>
      </c>
      <c r="Y143" s="27">
        <v>37</v>
      </c>
      <c r="Z143" s="26">
        <v>740295</v>
      </c>
      <c r="AA143" s="27">
        <v>20</v>
      </c>
      <c r="AB143" s="26">
        <v>205794</v>
      </c>
      <c r="AC143" s="27">
        <v>10</v>
      </c>
      <c r="AD143" s="26">
        <v>45058</v>
      </c>
      <c r="AE143" s="27">
        <v>48</v>
      </c>
      <c r="AF143" s="26">
        <v>331283</v>
      </c>
      <c r="AG143" s="27">
        <v>49</v>
      </c>
      <c r="AH143" s="26">
        <v>1058542</v>
      </c>
      <c r="AI143" s="27">
        <v>40</v>
      </c>
      <c r="AJ143" s="26">
        <v>1015598</v>
      </c>
      <c r="AK143" s="27">
        <v>14</v>
      </c>
      <c r="AL143" s="26">
        <v>78085</v>
      </c>
      <c r="AM143" s="27">
        <v>13</v>
      </c>
      <c r="AN143" s="26">
        <v>90356</v>
      </c>
      <c r="AO143" s="27">
        <v>13</v>
      </c>
      <c r="AP143" s="26">
        <v>952181</v>
      </c>
      <c r="AQ143" s="27">
        <v>20</v>
      </c>
      <c r="AR143" s="26">
        <v>363209</v>
      </c>
      <c r="AS143" s="27">
        <v>16</v>
      </c>
      <c r="AT143" s="26">
        <v>109004</v>
      </c>
      <c r="AU143" s="27"/>
      <c r="AV143" s="26"/>
      <c r="AW143" s="27">
        <v>7</v>
      </c>
      <c r="AX143" s="26">
        <v>18141</v>
      </c>
      <c r="AY143" s="27">
        <v>2</v>
      </c>
      <c r="AZ143" s="26">
        <v>14240</v>
      </c>
      <c r="BA143" s="27">
        <v>44</v>
      </c>
      <c r="BB143" s="26">
        <v>483803</v>
      </c>
      <c r="BC143" s="27"/>
      <c r="BD143" s="26"/>
      <c r="BE143" s="27">
        <v>43</v>
      </c>
      <c r="BF143" s="26">
        <v>848617</v>
      </c>
      <c r="BG143" s="27"/>
      <c r="BH143" s="26"/>
      <c r="BI143" s="27"/>
      <c r="BJ143" s="26"/>
      <c r="BK143" s="27"/>
      <c r="BL143" s="26"/>
      <c r="BM143" s="27">
        <v>6</v>
      </c>
      <c r="BN143" s="26">
        <v>135276</v>
      </c>
      <c r="BO143" s="27">
        <v>15</v>
      </c>
      <c r="BP143" s="26">
        <v>70338</v>
      </c>
      <c r="BQ143" s="27">
        <v>676</v>
      </c>
      <c r="BR143" s="26">
        <v>9089473</v>
      </c>
    </row>
    <row r="144" spans="1:73" ht="14.1" customHeight="1" x14ac:dyDescent="0.15">
      <c r="A144" s="20" t="s">
        <v>565</v>
      </c>
      <c r="B144" s="28">
        <v>24927</v>
      </c>
      <c r="C144" s="18">
        <v>6</v>
      </c>
      <c r="D144" s="26">
        <v>46096</v>
      </c>
      <c r="E144" s="27">
        <v>16</v>
      </c>
      <c r="F144" s="26">
        <v>38933</v>
      </c>
      <c r="G144" s="27">
        <v>32</v>
      </c>
      <c r="H144" s="26">
        <v>281815</v>
      </c>
      <c r="I144" s="27">
        <v>43</v>
      </c>
      <c r="J144" s="26">
        <v>463585</v>
      </c>
      <c r="K144" s="27">
        <v>37</v>
      </c>
      <c r="L144" s="26">
        <v>383805</v>
      </c>
      <c r="M144" s="27">
        <v>21</v>
      </c>
      <c r="N144" s="26">
        <v>106595</v>
      </c>
      <c r="O144" s="27">
        <v>84</v>
      </c>
      <c r="P144" s="26">
        <v>743274</v>
      </c>
      <c r="Q144" s="27"/>
      <c r="R144" s="26"/>
      <c r="S144" s="27">
        <v>8</v>
      </c>
      <c r="T144" s="26">
        <v>124039</v>
      </c>
      <c r="U144" s="27">
        <v>6</v>
      </c>
      <c r="V144" s="26">
        <v>77377</v>
      </c>
      <c r="W144" s="27">
        <v>25</v>
      </c>
      <c r="X144" s="26">
        <v>264719</v>
      </c>
      <c r="Y144" s="27">
        <v>37</v>
      </c>
      <c r="Z144" s="26">
        <v>712961</v>
      </c>
      <c r="AA144" s="27">
        <v>20</v>
      </c>
      <c r="AB144" s="26">
        <v>210887</v>
      </c>
      <c r="AC144" s="27">
        <v>10</v>
      </c>
      <c r="AD144" s="26">
        <v>43344</v>
      </c>
      <c r="AE144" s="27">
        <v>48</v>
      </c>
      <c r="AF144" s="26">
        <v>314720</v>
      </c>
      <c r="AG144" s="27">
        <v>49</v>
      </c>
      <c r="AH144" s="26">
        <v>1046242</v>
      </c>
      <c r="AI144" s="27">
        <v>38</v>
      </c>
      <c r="AJ144" s="26">
        <v>997643</v>
      </c>
      <c r="AK144" s="27">
        <v>14</v>
      </c>
      <c r="AL144" s="26">
        <v>74952</v>
      </c>
      <c r="AM144" s="27">
        <v>13</v>
      </c>
      <c r="AN144" s="26">
        <v>92224</v>
      </c>
      <c r="AO144" s="27">
        <v>13</v>
      </c>
      <c r="AP144" s="26">
        <v>999190</v>
      </c>
      <c r="AQ144" s="27">
        <v>20</v>
      </c>
      <c r="AR144" s="26">
        <v>395626</v>
      </c>
      <c r="AS144" s="27">
        <v>16</v>
      </c>
      <c r="AT144" s="26">
        <v>123255</v>
      </c>
      <c r="AU144" s="27"/>
      <c r="AV144" s="26"/>
      <c r="AW144" s="27">
        <v>7</v>
      </c>
      <c r="AX144" s="26">
        <v>20483</v>
      </c>
      <c r="AY144" s="27">
        <v>2</v>
      </c>
      <c r="AZ144" s="26">
        <v>14760</v>
      </c>
      <c r="BA144" s="27">
        <v>44</v>
      </c>
      <c r="BB144" s="26">
        <v>485472</v>
      </c>
      <c r="BC144" s="27"/>
      <c r="BD144" s="26"/>
      <c r="BE144" s="27">
        <v>43</v>
      </c>
      <c r="BF144" s="26">
        <v>867738</v>
      </c>
      <c r="BG144" s="27"/>
      <c r="BH144" s="26"/>
      <c r="BI144" s="27"/>
      <c r="BJ144" s="26"/>
      <c r="BK144" s="27"/>
      <c r="BL144" s="26"/>
      <c r="BM144" s="27">
        <v>6</v>
      </c>
      <c r="BN144" s="26">
        <v>177235</v>
      </c>
      <c r="BO144" s="27">
        <v>15</v>
      </c>
      <c r="BP144" s="26">
        <v>76527</v>
      </c>
      <c r="BQ144" s="27">
        <v>673</v>
      </c>
      <c r="BR144" s="26">
        <v>9183510</v>
      </c>
    </row>
    <row r="145" spans="1:70" ht="14.1" customHeight="1" x14ac:dyDescent="0.15">
      <c r="A145" s="20" t="s">
        <v>565</v>
      </c>
      <c r="B145" s="28">
        <v>24958</v>
      </c>
      <c r="C145" s="18">
        <v>6</v>
      </c>
      <c r="D145" s="26">
        <v>44310</v>
      </c>
      <c r="E145" s="27">
        <v>16</v>
      </c>
      <c r="F145" s="26">
        <v>34511</v>
      </c>
      <c r="G145" s="27">
        <v>32</v>
      </c>
      <c r="H145" s="26">
        <v>322649</v>
      </c>
      <c r="I145" s="27">
        <v>43</v>
      </c>
      <c r="J145" s="26">
        <v>497144</v>
      </c>
      <c r="K145" s="27">
        <v>37</v>
      </c>
      <c r="L145" s="26">
        <v>400564</v>
      </c>
      <c r="M145" s="27">
        <v>21</v>
      </c>
      <c r="N145" s="26">
        <v>106780</v>
      </c>
      <c r="O145" s="27">
        <v>85</v>
      </c>
      <c r="P145" s="26">
        <v>797446</v>
      </c>
      <c r="Q145" s="27"/>
      <c r="R145" s="26"/>
      <c r="S145" s="27">
        <v>8</v>
      </c>
      <c r="T145" s="26">
        <v>126311</v>
      </c>
      <c r="U145" s="27">
        <v>6</v>
      </c>
      <c r="V145" s="26">
        <v>79563</v>
      </c>
      <c r="W145" s="27">
        <v>25</v>
      </c>
      <c r="X145" s="26">
        <v>280697</v>
      </c>
      <c r="Y145" s="27">
        <v>36</v>
      </c>
      <c r="Z145" s="26">
        <v>695642</v>
      </c>
      <c r="AA145" s="27">
        <v>20</v>
      </c>
      <c r="AB145" s="26">
        <v>216716</v>
      </c>
      <c r="AC145" s="27">
        <v>10</v>
      </c>
      <c r="AD145" s="26">
        <v>50643</v>
      </c>
      <c r="AE145" s="27">
        <v>49</v>
      </c>
      <c r="AF145" s="26">
        <v>350764</v>
      </c>
      <c r="AG145" s="27">
        <v>49</v>
      </c>
      <c r="AH145" s="26">
        <v>1152790</v>
      </c>
      <c r="AI145" s="27">
        <v>38</v>
      </c>
      <c r="AJ145" s="26">
        <v>1041607</v>
      </c>
      <c r="AK145" s="27">
        <v>14</v>
      </c>
      <c r="AL145" s="26">
        <v>97235</v>
      </c>
      <c r="AM145" s="27">
        <v>13</v>
      </c>
      <c r="AN145" s="26">
        <v>99689</v>
      </c>
      <c r="AO145" s="27">
        <v>13</v>
      </c>
      <c r="AP145" s="26">
        <v>983655</v>
      </c>
      <c r="AQ145" s="27">
        <v>20</v>
      </c>
      <c r="AR145" s="26">
        <v>386029</v>
      </c>
      <c r="AS145" s="27">
        <v>16</v>
      </c>
      <c r="AT145" s="26">
        <v>132507</v>
      </c>
      <c r="AU145" s="27"/>
      <c r="AV145" s="26"/>
      <c r="AW145" s="27">
        <v>7</v>
      </c>
      <c r="AX145" s="26">
        <v>20172</v>
      </c>
      <c r="AY145" s="27">
        <v>2</v>
      </c>
      <c r="AZ145" s="26">
        <v>15064</v>
      </c>
      <c r="BA145" s="27">
        <v>44</v>
      </c>
      <c r="BB145" s="26">
        <v>515485</v>
      </c>
      <c r="BC145" s="27"/>
      <c r="BD145" s="26"/>
      <c r="BE145" s="27">
        <v>43</v>
      </c>
      <c r="BF145" s="26">
        <v>872645</v>
      </c>
      <c r="BG145" s="27"/>
      <c r="BH145" s="26"/>
      <c r="BI145" s="27"/>
      <c r="BJ145" s="26"/>
      <c r="BK145" s="27"/>
      <c r="BL145" s="26"/>
      <c r="BM145" s="27">
        <v>6</v>
      </c>
      <c r="BN145" s="26">
        <v>188625</v>
      </c>
      <c r="BO145" s="27">
        <v>15</v>
      </c>
      <c r="BP145" s="26">
        <v>81975</v>
      </c>
      <c r="BQ145" s="27">
        <v>674</v>
      </c>
      <c r="BR145" s="26">
        <v>9591231</v>
      </c>
    </row>
    <row r="146" spans="1:70" ht="14.1" customHeight="1" x14ac:dyDescent="0.15">
      <c r="A146" s="20" t="s">
        <v>565</v>
      </c>
      <c r="B146" s="28">
        <v>24989</v>
      </c>
      <c r="C146" s="18">
        <v>6</v>
      </c>
      <c r="D146" s="26">
        <v>42050</v>
      </c>
      <c r="E146" s="27">
        <v>16</v>
      </c>
      <c r="F146" s="26">
        <v>34306</v>
      </c>
      <c r="G146" s="27">
        <v>32</v>
      </c>
      <c r="H146" s="26">
        <v>308056</v>
      </c>
      <c r="I146" s="27">
        <v>43</v>
      </c>
      <c r="J146" s="26">
        <v>481405</v>
      </c>
      <c r="K146" s="27">
        <v>37</v>
      </c>
      <c r="L146" s="26">
        <v>387861</v>
      </c>
      <c r="M146" s="27">
        <v>21</v>
      </c>
      <c r="N146" s="26">
        <v>104194</v>
      </c>
      <c r="O146" s="27">
        <v>85</v>
      </c>
      <c r="P146" s="26">
        <v>864894</v>
      </c>
      <c r="Q146" s="27"/>
      <c r="R146" s="26"/>
      <c r="S146" s="27">
        <v>8</v>
      </c>
      <c r="T146" s="26">
        <v>124955</v>
      </c>
      <c r="U146" s="27">
        <v>6</v>
      </c>
      <c r="V146" s="26">
        <v>81949</v>
      </c>
      <c r="W146" s="27">
        <v>25</v>
      </c>
      <c r="X146" s="26">
        <v>289759</v>
      </c>
      <c r="Y146" s="27">
        <v>36</v>
      </c>
      <c r="Z146" s="26">
        <v>689773</v>
      </c>
      <c r="AA146" s="27">
        <v>20</v>
      </c>
      <c r="AB146" s="26">
        <v>211810</v>
      </c>
      <c r="AC146" s="27">
        <v>10</v>
      </c>
      <c r="AD146" s="26">
        <v>49620</v>
      </c>
      <c r="AE146" s="27">
        <v>49</v>
      </c>
      <c r="AF146" s="26">
        <v>386336</v>
      </c>
      <c r="AG146" s="27">
        <v>49</v>
      </c>
      <c r="AH146" s="26">
        <v>1233833</v>
      </c>
      <c r="AI146" s="27">
        <v>38</v>
      </c>
      <c r="AJ146" s="26">
        <v>1038806</v>
      </c>
      <c r="AK146" s="27">
        <v>14</v>
      </c>
      <c r="AL146" s="26">
        <v>114575</v>
      </c>
      <c r="AM146" s="27">
        <v>13</v>
      </c>
      <c r="AN146" s="26">
        <v>106882</v>
      </c>
      <c r="AO146" s="27">
        <v>13</v>
      </c>
      <c r="AP146" s="26">
        <v>1015222</v>
      </c>
      <c r="AQ146" s="27">
        <v>20</v>
      </c>
      <c r="AR146" s="26">
        <v>389174</v>
      </c>
      <c r="AS146" s="27">
        <v>16</v>
      </c>
      <c r="AT146" s="26">
        <v>125366</v>
      </c>
      <c r="AU146" s="27"/>
      <c r="AV146" s="26"/>
      <c r="AW146" s="27">
        <v>7</v>
      </c>
      <c r="AX146" s="26">
        <v>19434</v>
      </c>
      <c r="AY146" s="27">
        <v>2</v>
      </c>
      <c r="AZ146" s="26">
        <v>15168</v>
      </c>
      <c r="BA146" s="27">
        <v>44</v>
      </c>
      <c r="BB146" s="26">
        <v>507831</v>
      </c>
      <c r="BC146" s="27"/>
      <c r="BD146" s="26"/>
      <c r="BE146" s="27">
        <v>43</v>
      </c>
      <c r="BF146" s="26">
        <v>879503</v>
      </c>
      <c r="BG146" s="27"/>
      <c r="BH146" s="26"/>
      <c r="BI146" s="27"/>
      <c r="BJ146" s="26"/>
      <c r="BK146" s="27"/>
      <c r="BL146" s="26"/>
      <c r="BM146" s="27">
        <v>6</v>
      </c>
      <c r="BN146" s="26">
        <v>181686</v>
      </c>
      <c r="BO146" s="27">
        <v>15</v>
      </c>
      <c r="BP146" s="26">
        <v>79757</v>
      </c>
      <c r="BQ146" s="27">
        <v>674</v>
      </c>
      <c r="BR146" s="26">
        <v>9764217</v>
      </c>
    </row>
    <row r="147" spans="1:70" ht="14.1" customHeight="1" x14ac:dyDescent="0.15">
      <c r="A147" s="20" t="s">
        <v>565</v>
      </c>
      <c r="B147" s="28">
        <v>25018</v>
      </c>
      <c r="C147" s="18">
        <v>6</v>
      </c>
      <c r="D147" s="26">
        <v>41904</v>
      </c>
      <c r="E147" s="27">
        <v>16</v>
      </c>
      <c r="F147" s="26">
        <v>36076</v>
      </c>
      <c r="G147" s="27">
        <v>32</v>
      </c>
      <c r="H147" s="26">
        <v>379136</v>
      </c>
      <c r="I147" s="27">
        <v>43</v>
      </c>
      <c r="J147" s="26">
        <v>474583</v>
      </c>
      <c r="K147" s="27">
        <v>37</v>
      </c>
      <c r="L147" s="26">
        <v>398651</v>
      </c>
      <c r="M147" s="27">
        <v>21</v>
      </c>
      <c r="N147" s="26">
        <v>106795</v>
      </c>
      <c r="O147" s="27">
        <v>85</v>
      </c>
      <c r="P147" s="26">
        <v>887842</v>
      </c>
      <c r="Q147" s="27"/>
      <c r="R147" s="26"/>
      <c r="S147" s="27">
        <v>8</v>
      </c>
      <c r="T147" s="26">
        <v>130585</v>
      </c>
      <c r="U147" s="27">
        <v>6</v>
      </c>
      <c r="V147" s="26">
        <v>85742</v>
      </c>
      <c r="W147" s="27">
        <v>25</v>
      </c>
      <c r="X147" s="26">
        <v>309403</v>
      </c>
      <c r="Y147" s="27">
        <v>36</v>
      </c>
      <c r="Z147" s="26">
        <v>731189</v>
      </c>
      <c r="AA147" s="27">
        <v>20</v>
      </c>
      <c r="AB147" s="26">
        <v>230638</v>
      </c>
      <c r="AC147" s="27">
        <v>10</v>
      </c>
      <c r="AD147" s="26">
        <v>58542</v>
      </c>
      <c r="AE147" s="27">
        <v>50</v>
      </c>
      <c r="AF147" s="26">
        <v>453370</v>
      </c>
      <c r="AG147" s="27">
        <v>49</v>
      </c>
      <c r="AH147" s="26">
        <v>1308360</v>
      </c>
      <c r="AI147" s="27">
        <v>38</v>
      </c>
      <c r="AJ147" s="26">
        <v>1087267</v>
      </c>
      <c r="AK147" s="27">
        <v>14</v>
      </c>
      <c r="AL147" s="26">
        <v>122791</v>
      </c>
      <c r="AM147" s="27">
        <v>13</v>
      </c>
      <c r="AN147" s="26">
        <v>107579</v>
      </c>
      <c r="AO147" s="27">
        <v>13</v>
      </c>
      <c r="AP147" s="26">
        <v>1012533</v>
      </c>
      <c r="AQ147" s="27">
        <v>20</v>
      </c>
      <c r="AR147" s="26">
        <v>392363</v>
      </c>
      <c r="AS147" s="27">
        <v>16</v>
      </c>
      <c r="AT147" s="26">
        <v>133098</v>
      </c>
      <c r="AU147" s="27"/>
      <c r="AV147" s="26"/>
      <c r="AW147" s="27">
        <v>7</v>
      </c>
      <c r="AX147" s="26">
        <v>19159</v>
      </c>
      <c r="AY147" s="27">
        <v>2</v>
      </c>
      <c r="AZ147" s="26">
        <v>15224</v>
      </c>
      <c r="BA147" s="27">
        <v>45</v>
      </c>
      <c r="BB147" s="26">
        <v>554598</v>
      </c>
      <c r="BC147" s="27"/>
      <c r="BD147" s="26"/>
      <c r="BE147" s="27">
        <v>43</v>
      </c>
      <c r="BF147" s="26">
        <v>877951</v>
      </c>
      <c r="BG147" s="27"/>
      <c r="BH147" s="26"/>
      <c r="BI147" s="27"/>
      <c r="BJ147" s="26"/>
      <c r="BK147" s="27"/>
      <c r="BL147" s="26"/>
      <c r="BM147" s="27">
        <v>6</v>
      </c>
      <c r="BN147" s="26">
        <v>177639</v>
      </c>
      <c r="BO147" s="27">
        <v>15</v>
      </c>
      <c r="BP147" s="26">
        <v>79383</v>
      </c>
      <c r="BQ147" s="27">
        <v>676</v>
      </c>
      <c r="BR147" s="26">
        <v>10212411</v>
      </c>
    </row>
    <row r="148" spans="1:70" ht="14.1" customHeight="1" x14ac:dyDescent="0.15">
      <c r="A148" s="20" t="s">
        <v>565</v>
      </c>
      <c r="B148" s="28">
        <v>25050</v>
      </c>
      <c r="C148" s="18">
        <v>6</v>
      </c>
      <c r="D148" s="26">
        <v>44198</v>
      </c>
      <c r="E148" s="27">
        <v>16</v>
      </c>
      <c r="F148" s="26">
        <v>36550</v>
      </c>
      <c r="G148" s="27">
        <v>32</v>
      </c>
      <c r="H148" s="26">
        <v>416368</v>
      </c>
      <c r="I148" s="27">
        <v>43</v>
      </c>
      <c r="J148" s="26">
        <v>461776</v>
      </c>
      <c r="K148" s="27">
        <v>37</v>
      </c>
      <c r="L148" s="26">
        <v>419878</v>
      </c>
      <c r="M148" s="27">
        <v>21</v>
      </c>
      <c r="N148" s="26">
        <v>109097</v>
      </c>
      <c r="O148" s="27">
        <v>85</v>
      </c>
      <c r="P148" s="26">
        <v>938408</v>
      </c>
      <c r="Q148" s="27"/>
      <c r="R148" s="26"/>
      <c r="S148" s="27">
        <v>8</v>
      </c>
      <c r="T148" s="26">
        <v>143920</v>
      </c>
      <c r="U148" s="27">
        <v>6</v>
      </c>
      <c r="V148" s="26">
        <v>86175</v>
      </c>
      <c r="W148" s="27">
        <v>25</v>
      </c>
      <c r="X148" s="26">
        <v>328752</v>
      </c>
      <c r="Y148" s="27">
        <v>36</v>
      </c>
      <c r="Z148" s="26">
        <v>774686</v>
      </c>
      <c r="AA148" s="27">
        <v>20</v>
      </c>
      <c r="AB148" s="26">
        <v>239209</v>
      </c>
      <c r="AC148" s="27">
        <v>10</v>
      </c>
      <c r="AD148" s="26">
        <v>58664</v>
      </c>
      <c r="AE148" s="27">
        <v>50</v>
      </c>
      <c r="AF148" s="26">
        <v>498114</v>
      </c>
      <c r="AG148" s="27">
        <v>49</v>
      </c>
      <c r="AH148" s="26">
        <v>1501663</v>
      </c>
      <c r="AI148" s="27">
        <v>38</v>
      </c>
      <c r="AJ148" s="26">
        <v>1206688</v>
      </c>
      <c r="AK148" s="27">
        <v>14</v>
      </c>
      <c r="AL148" s="26">
        <v>130201</v>
      </c>
      <c r="AM148" s="27">
        <v>13</v>
      </c>
      <c r="AN148" s="26">
        <v>113178</v>
      </c>
      <c r="AO148" s="27">
        <v>13</v>
      </c>
      <c r="AP148" s="26">
        <v>1061203</v>
      </c>
      <c r="AQ148" s="27">
        <v>20</v>
      </c>
      <c r="AR148" s="26">
        <v>372786</v>
      </c>
      <c r="AS148" s="27">
        <v>16</v>
      </c>
      <c r="AT148" s="26">
        <v>144983</v>
      </c>
      <c r="AU148" s="27"/>
      <c r="AV148" s="26"/>
      <c r="AW148" s="27">
        <v>7</v>
      </c>
      <c r="AX148" s="26">
        <v>19124</v>
      </c>
      <c r="AY148" s="27">
        <v>2</v>
      </c>
      <c r="AZ148" s="26">
        <v>17454</v>
      </c>
      <c r="BA148" s="27">
        <v>45</v>
      </c>
      <c r="BB148" s="26">
        <v>581801</v>
      </c>
      <c r="BC148" s="27"/>
      <c r="BD148" s="26"/>
      <c r="BE148" s="27">
        <v>43</v>
      </c>
      <c r="BF148" s="26">
        <v>866486</v>
      </c>
      <c r="BG148" s="27"/>
      <c r="BH148" s="26"/>
      <c r="BI148" s="27"/>
      <c r="BJ148" s="26"/>
      <c r="BK148" s="27"/>
      <c r="BL148" s="26"/>
      <c r="BM148" s="27">
        <v>6</v>
      </c>
      <c r="BN148" s="26">
        <v>157978</v>
      </c>
      <c r="BO148" s="27">
        <v>15</v>
      </c>
      <c r="BP148" s="26">
        <v>76806</v>
      </c>
      <c r="BQ148" s="27">
        <v>676</v>
      </c>
      <c r="BR148" s="26">
        <v>10806158</v>
      </c>
    </row>
    <row r="149" spans="1:70" ht="14.1" customHeight="1" x14ac:dyDescent="0.15">
      <c r="A149" s="20" t="s">
        <v>565</v>
      </c>
      <c r="B149" s="28">
        <v>25081</v>
      </c>
      <c r="C149" s="18">
        <v>6</v>
      </c>
      <c r="D149" s="26">
        <v>44904</v>
      </c>
      <c r="E149" s="27">
        <v>16</v>
      </c>
      <c r="F149" s="26">
        <v>35217</v>
      </c>
      <c r="G149" s="27">
        <v>32</v>
      </c>
      <c r="H149" s="26">
        <v>451431</v>
      </c>
      <c r="I149" s="27">
        <v>43</v>
      </c>
      <c r="J149" s="26">
        <v>480896</v>
      </c>
      <c r="K149" s="27">
        <v>37</v>
      </c>
      <c r="L149" s="26">
        <v>460064</v>
      </c>
      <c r="M149" s="27">
        <v>21</v>
      </c>
      <c r="N149" s="26">
        <v>123122</v>
      </c>
      <c r="O149" s="27">
        <v>85</v>
      </c>
      <c r="P149" s="26">
        <v>999126</v>
      </c>
      <c r="Q149" s="27"/>
      <c r="R149" s="26"/>
      <c r="S149" s="27">
        <v>8</v>
      </c>
      <c r="T149" s="26">
        <v>147117</v>
      </c>
      <c r="U149" s="27">
        <v>6</v>
      </c>
      <c r="V149" s="26">
        <v>98645</v>
      </c>
      <c r="W149" s="27">
        <v>26</v>
      </c>
      <c r="X149" s="26">
        <v>352233</v>
      </c>
      <c r="Y149" s="27">
        <v>36</v>
      </c>
      <c r="Z149" s="26">
        <v>851822</v>
      </c>
      <c r="AA149" s="27">
        <v>20</v>
      </c>
      <c r="AB149" s="26">
        <v>270672</v>
      </c>
      <c r="AC149" s="27">
        <v>11</v>
      </c>
      <c r="AD149" s="26">
        <v>66492</v>
      </c>
      <c r="AE149" s="27">
        <v>50</v>
      </c>
      <c r="AF149" s="26">
        <v>535261</v>
      </c>
      <c r="AG149" s="27">
        <v>50</v>
      </c>
      <c r="AH149" s="26">
        <v>1598776</v>
      </c>
      <c r="AI149" s="27">
        <v>38</v>
      </c>
      <c r="AJ149" s="26">
        <v>1327025</v>
      </c>
      <c r="AK149" s="27">
        <v>14</v>
      </c>
      <c r="AL149" s="26">
        <v>142744</v>
      </c>
      <c r="AM149" s="27">
        <v>13</v>
      </c>
      <c r="AN149" s="26">
        <v>123769</v>
      </c>
      <c r="AO149" s="27">
        <v>13</v>
      </c>
      <c r="AP149" s="26">
        <v>1065693</v>
      </c>
      <c r="AQ149" s="27">
        <v>20</v>
      </c>
      <c r="AR149" s="26">
        <v>378818</v>
      </c>
      <c r="AS149" s="27">
        <v>16</v>
      </c>
      <c r="AT149" s="26">
        <v>155063</v>
      </c>
      <c r="AU149" s="27"/>
      <c r="AV149" s="26"/>
      <c r="AW149" s="27">
        <v>7</v>
      </c>
      <c r="AX149" s="26">
        <v>20301</v>
      </c>
      <c r="AY149" s="27">
        <v>2</v>
      </c>
      <c r="AZ149" s="26">
        <v>17292</v>
      </c>
      <c r="BA149" s="27">
        <v>48</v>
      </c>
      <c r="BB149" s="26">
        <v>624664</v>
      </c>
      <c r="BC149" s="27"/>
      <c r="BD149" s="26"/>
      <c r="BE149" s="27">
        <v>43</v>
      </c>
      <c r="BF149" s="26">
        <v>888165</v>
      </c>
      <c r="BG149" s="27"/>
      <c r="BH149" s="26"/>
      <c r="BI149" s="27"/>
      <c r="BJ149" s="26"/>
      <c r="BK149" s="27"/>
      <c r="BL149" s="26"/>
      <c r="BM149" s="27">
        <v>6</v>
      </c>
      <c r="BN149" s="26">
        <v>172466</v>
      </c>
      <c r="BO149" s="27">
        <v>15</v>
      </c>
      <c r="BP149" s="26">
        <v>79846</v>
      </c>
      <c r="BQ149" s="27">
        <v>682</v>
      </c>
      <c r="BR149" s="26">
        <v>11511635</v>
      </c>
    </row>
    <row r="150" spans="1:70" ht="14.1" customHeight="1" x14ac:dyDescent="0.15">
      <c r="A150" s="20" t="s">
        <v>565</v>
      </c>
      <c r="B150" s="28">
        <v>25111</v>
      </c>
      <c r="C150" s="18">
        <v>6</v>
      </c>
      <c r="D150" s="26">
        <v>44118</v>
      </c>
      <c r="E150" s="27">
        <v>16</v>
      </c>
      <c r="F150" s="26">
        <v>34949</v>
      </c>
      <c r="G150" s="27">
        <v>32</v>
      </c>
      <c r="H150" s="26">
        <v>489259</v>
      </c>
      <c r="I150" s="27">
        <v>43</v>
      </c>
      <c r="J150" s="26">
        <v>471365</v>
      </c>
      <c r="K150" s="27">
        <v>37</v>
      </c>
      <c r="L150" s="26">
        <v>532417</v>
      </c>
      <c r="M150" s="27">
        <v>20</v>
      </c>
      <c r="N150" s="26">
        <v>121129</v>
      </c>
      <c r="O150" s="27">
        <v>85</v>
      </c>
      <c r="P150" s="26">
        <v>1099504</v>
      </c>
      <c r="Q150" s="27"/>
      <c r="R150" s="26"/>
      <c r="S150" s="27">
        <v>8</v>
      </c>
      <c r="T150" s="26">
        <v>153482</v>
      </c>
      <c r="U150" s="27">
        <v>6</v>
      </c>
      <c r="V150" s="26">
        <v>105988</v>
      </c>
      <c r="W150" s="27">
        <v>26</v>
      </c>
      <c r="X150" s="26">
        <v>379012</v>
      </c>
      <c r="Y150" s="27">
        <v>36</v>
      </c>
      <c r="Z150" s="26">
        <v>850421</v>
      </c>
      <c r="AA150" s="27">
        <v>20</v>
      </c>
      <c r="AB150" s="26">
        <v>283349</v>
      </c>
      <c r="AC150" s="27">
        <v>11</v>
      </c>
      <c r="AD150" s="26">
        <v>66043</v>
      </c>
      <c r="AE150" s="27">
        <v>50</v>
      </c>
      <c r="AF150" s="26">
        <v>629889</v>
      </c>
      <c r="AG150" s="27">
        <v>50</v>
      </c>
      <c r="AH150" s="26">
        <v>1921170</v>
      </c>
      <c r="AI150" s="27">
        <v>38</v>
      </c>
      <c r="AJ150" s="26">
        <v>1433899</v>
      </c>
      <c r="AK150" s="27">
        <v>14</v>
      </c>
      <c r="AL150" s="26">
        <v>155926</v>
      </c>
      <c r="AM150" s="27">
        <v>13</v>
      </c>
      <c r="AN150" s="26">
        <v>139649</v>
      </c>
      <c r="AO150" s="27">
        <v>13</v>
      </c>
      <c r="AP150" s="26">
        <v>1055415</v>
      </c>
      <c r="AQ150" s="27">
        <v>20</v>
      </c>
      <c r="AR150" s="26">
        <v>401021</v>
      </c>
      <c r="AS150" s="27">
        <v>16</v>
      </c>
      <c r="AT150" s="26">
        <v>166519</v>
      </c>
      <c r="AU150" s="27"/>
      <c r="AV150" s="26"/>
      <c r="AW150" s="27">
        <v>7</v>
      </c>
      <c r="AX150" s="26">
        <v>21728</v>
      </c>
      <c r="AY150" s="27">
        <v>2</v>
      </c>
      <c r="AZ150" s="26">
        <v>16668</v>
      </c>
      <c r="BA150" s="27">
        <v>47</v>
      </c>
      <c r="BB150" s="26">
        <v>665619</v>
      </c>
      <c r="BC150" s="27"/>
      <c r="BD150" s="26"/>
      <c r="BE150" s="27">
        <v>43</v>
      </c>
      <c r="BF150" s="26">
        <v>967603</v>
      </c>
      <c r="BG150" s="27"/>
      <c r="BH150" s="26"/>
      <c r="BI150" s="27"/>
      <c r="BJ150" s="26"/>
      <c r="BK150" s="27"/>
      <c r="BL150" s="26"/>
      <c r="BM150" s="27">
        <v>6</v>
      </c>
      <c r="BN150" s="26">
        <v>175547</v>
      </c>
      <c r="BO150" s="27">
        <v>15</v>
      </c>
      <c r="BP150" s="26">
        <v>78618</v>
      </c>
      <c r="BQ150" s="27">
        <v>680</v>
      </c>
      <c r="BR150" s="26">
        <v>12460316</v>
      </c>
    </row>
    <row r="151" spans="1:70" ht="14.1" customHeight="1" x14ac:dyDescent="0.15">
      <c r="A151" s="20" t="s">
        <v>565</v>
      </c>
      <c r="B151" s="28">
        <v>25142</v>
      </c>
      <c r="C151" s="18">
        <v>6</v>
      </c>
      <c r="D151" s="26">
        <v>41238</v>
      </c>
      <c r="E151" s="27">
        <v>16</v>
      </c>
      <c r="F151" s="26">
        <v>33015</v>
      </c>
      <c r="G151" s="27">
        <v>33</v>
      </c>
      <c r="H151" s="26">
        <v>486766</v>
      </c>
      <c r="I151" s="27">
        <v>43</v>
      </c>
      <c r="J151" s="26">
        <v>459906</v>
      </c>
      <c r="K151" s="27">
        <v>37</v>
      </c>
      <c r="L151" s="26">
        <v>435179</v>
      </c>
      <c r="M151" s="27">
        <v>20</v>
      </c>
      <c r="N151" s="26">
        <v>115147</v>
      </c>
      <c r="O151" s="27">
        <v>85</v>
      </c>
      <c r="P151" s="26">
        <v>1023777</v>
      </c>
      <c r="Q151" s="27"/>
      <c r="R151" s="26"/>
      <c r="S151" s="27">
        <v>8</v>
      </c>
      <c r="T151" s="26">
        <v>142589</v>
      </c>
      <c r="U151" s="27">
        <v>6</v>
      </c>
      <c r="V151" s="26">
        <v>101088</v>
      </c>
      <c r="W151" s="27">
        <v>26</v>
      </c>
      <c r="X151" s="26">
        <v>353633</v>
      </c>
      <c r="Y151" s="27">
        <v>36</v>
      </c>
      <c r="Z151" s="26">
        <v>820748</v>
      </c>
      <c r="AA151" s="27">
        <v>20</v>
      </c>
      <c r="AB151" s="26">
        <v>269689</v>
      </c>
      <c r="AC151" s="27">
        <v>11</v>
      </c>
      <c r="AD151" s="26">
        <v>60536</v>
      </c>
      <c r="AE151" s="27">
        <v>51</v>
      </c>
      <c r="AF151" s="26">
        <v>617918</v>
      </c>
      <c r="AG151" s="27">
        <v>50</v>
      </c>
      <c r="AH151" s="26">
        <v>1792117</v>
      </c>
      <c r="AI151" s="27">
        <v>38</v>
      </c>
      <c r="AJ151" s="26">
        <v>1248347</v>
      </c>
      <c r="AK151" s="27">
        <v>14</v>
      </c>
      <c r="AL151" s="26">
        <v>157483</v>
      </c>
      <c r="AM151" s="27">
        <v>12</v>
      </c>
      <c r="AN151" s="26">
        <v>128737</v>
      </c>
      <c r="AO151" s="27">
        <v>13</v>
      </c>
      <c r="AP151" s="26">
        <v>1047527</v>
      </c>
      <c r="AQ151" s="27">
        <v>20</v>
      </c>
      <c r="AR151" s="26">
        <v>394600</v>
      </c>
      <c r="AS151" s="27">
        <v>16</v>
      </c>
      <c r="AT151" s="26">
        <v>179521</v>
      </c>
      <c r="AU151" s="27"/>
      <c r="AV151" s="26"/>
      <c r="AW151" s="27">
        <v>7</v>
      </c>
      <c r="AX151" s="26">
        <v>20447</v>
      </c>
      <c r="AY151" s="27">
        <v>2</v>
      </c>
      <c r="AZ151" s="26">
        <v>16132</v>
      </c>
      <c r="BA151" s="27">
        <v>46</v>
      </c>
      <c r="BB151" s="26">
        <v>625288</v>
      </c>
      <c r="BC151" s="27"/>
      <c r="BD151" s="26"/>
      <c r="BE151" s="27">
        <v>43</v>
      </c>
      <c r="BF151" s="26">
        <v>990649</v>
      </c>
      <c r="BG151" s="27"/>
      <c r="BH151" s="26"/>
      <c r="BI151" s="27"/>
      <c r="BJ151" s="26"/>
      <c r="BK151" s="27"/>
      <c r="BL151" s="26"/>
      <c r="BM151" s="27">
        <v>6</v>
      </c>
      <c r="BN151" s="26">
        <v>159740</v>
      </c>
      <c r="BO151" s="27">
        <v>15</v>
      </c>
      <c r="BP151" s="26">
        <v>74225</v>
      </c>
      <c r="BQ151" s="27">
        <v>680</v>
      </c>
      <c r="BR151" s="26">
        <v>11796051</v>
      </c>
    </row>
    <row r="152" spans="1:70" ht="14.1" customHeight="1" x14ac:dyDescent="0.15">
      <c r="A152" s="20" t="s">
        <v>565</v>
      </c>
      <c r="B152" s="28">
        <v>25172</v>
      </c>
      <c r="C152" s="18">
        <v>6</v>
      </c>
      <c r="D152" s="26">
        <v>38460</v>
      </c>
      <c r="E152" s="27">
        <v>16</v>
      </c>
      <c r="F152" s="26">
        <v>30235</v>
      </c>
      <c r="G152" s="27">
        <v>33</v>
      </c>
      <c r="H152" s="26">
        <v>492551</v>
      </c>
      <c r="I152" s="27">
        <v>43</v>
      </c>
      <c r="J152" s="26">
        <v>451456</v>
      </c>
      <c r="K152" s="27">
        <v>37</v>
      </c>
      <c r="L152" s="26">
        <v>408711</v>
      </c>
      <c r="M152" s="27">
        <v>20</v>
      </c>
      <c r="N152" s="26">
        <v>112183</v>
      </c>
      <c r="O152" s="27">
        <v>85</v>
      </c>
      <c r="P152" s="26">
        <v>1024397</v>
      </c>
      <c r="Q152" s="27"/>
      <c r="R152" s="26"/>
      <c r="S152" s="27">
        <v>8</v>
      </c>
      <c r="T152" s="26">
        <v>133798</v>
      </c>
      <c r="U152" s="27">
        <v>6</v>
      </c>
      <c r="V152" s="26">
        <v>91127</v>
      </c>
      <c r="W152" s="27">
        <v>26</v>
      </c>
      <c r="X152" s="26">
        <v>349900</v>
      </c>
      <c r="Y152" s="27">
        <v>36</v>
      </c>
      <c r="Z152" s="26">
        <v>791414</v>
      </c>
      <c r="AA152" s="27">
        <v>20</v>
      </c>
      <c r="AB152" s="26">
        <v>272505</v>
      </c>
      <c r="AC152" s="27">
        <v>11</v>
      </c>
      <c r="AD152" s="26">
        <v>66027</v>
      </c>
      <c r="AE152" s="27">
        <v>51</v>
      </c>
      <c r="AF152" s="26">
        <v>619812</v>
      </c>
      <c r="AG152" s="27">
        <v>51</v>
      </c>
      <c r="AH152" s="26">
        <v>1898343</v>
      </c>
      <c r="AI152" s="27">
        <v>38</v>
      </c>
      <c r="AJ152" s="26">
        <v>1090477</v>
      </c>
      <c r="AK152" s="27">
        <v>14</v>
      </c>
      <c r="AL152" s="26">
        <v>157729</v>
      </c>
      <c r="AM152" s="27">
        <v>12</v>
      </c>
      <c r="AN152" s="26">
        <v>136441</v>
      </c>
      <c r="AO152" s="27">
        <v>13</v>
      </c>
      <c r="AP152" s="26">
        <v>1033796</v>
      </c>
      <c r="AQ152" s="27">
        <v>20</v>
      </c>
      <c r="AR152" s="26">
        <v>397723</v>
      </c>
      <c r="AS152" s="27">
        <v>16</v>
      </c>
      <c r="AT152" s="26">
        <v>177855</v>
      </c>
      <c r="AU152" s="27"/>
      <c r="AV152" s="26"/>
      <c r="AW152" s="27">
        <v>7</v>
      </c>
      <c r="AX152" s="26">
        <v>20250</v>
      </c>
      <c r="AY152" s="27">
        <v>2</v>
      </c>
      <c r="AZ152" s="26">
        <v>17408</v>
      </c>
      <c r="BA152" s="27">
        <v>46</v>
      </c>
      <c r="BB152" s="26">
        <v>609039</v>
      </c>
      <c r="BC152" s="27"/>
      <c r="BD152" s="26"/>
      <c r="BE152" s="27">
        <v>43</v>
      </c>
      <c r="BF152" s="26">
        <v>991518</v>
      </c>
      <c r="BG152" s="27"/>
      <c r="BH152" s="26"/>
      <c r="BI152" s="27"/>
      <c r="BJ152" s="26"/>
      <c r="BK152" s="27"/>
      <c r="BL152" s="26"/>
      <c r="BM152" s="27">
        <v>6</v>
      </c>
      <c r="BN152" s="26">
        <v>190476</v>
      </c>
      <c r="BO152" s="27">
        <v>15</v>
      </c>
      <c r="BP152" s="26">
        <v>75724</v>
      </c>
      <c r="BQ152" s="27">
        <v>681</v>
      </c>
      <c r="BR152" s="26">
        <v>11679365</v>
      </c>
    </row>
    <row r="153" spans="1:70" ht="14.1" customHeight="1" x14ac:dyDescent="0.15">
      <c r="A153" s="20" t="s">
        <v>565</v>
      </c>
      <c r="B153" s="28">
        <v>25200</v>
      </c>
      <c r="C153" s="18">
        <v>6</v>
      </c>
      <c r="D153" s="26">
        <v>37530</v>
      </c>
      <c r="E153" s="27">
        <v>16</v>
      </c>
      <c r="F153" s="26">
        <v>32066</v>
      </c>
      <c r="G153" s="27">
        <v>33</v>
      </c>
      <c r="H153" s="26">
        <v>508110</v>
      </c>
      <c r="I153" s="27">
        <v>43</v>
      </c>
      <c r="J153" s="26">
        <v>471244</v>
      </c>
      <c r="K153" s="27">
        <v>37</v>
      </c>
      <c r="L153" s="26">
        <v>396797</v>
      </c>
      <c r="M153" s="27">
        <v>20</v>
      </c>
      <c r="N153" s="26">
        <v>123119</v>
      </c>
      <c r="O153" s="27">
        <v>85</v>
      </c>
      <c r="P153" s="26">
        <v>1055364</v>
      </c>
      <c r="Q153" s="27"/>
      <c r="R153" s="26"/>
      <c r="S153" s="27">
        <v>8</v>
      </c>
      <c r="T153" s="26">
        <v>133773</v>
      </c>
      <c r="U153" s="27">
        <v>6</v>
      </c>
      <c r="V153" s="26">
        <v>87226</v>
      </c>
      <c r="W153" s="27">
        <v>26</v>
      </c>
      <c r="X153" s="26">
        <v>343058</v>
      </c>
      <c r="Y153" s="27">
        <v>36</v>
      </c>
      <c r="Z153" s="26">
        <v>793416</v>
      </c>
      <c r="AA153" s="27">
        <v>20</v>
      </c>
      <c r="AB153" s="26">
        <v>279264</v>
      </c>
      <c r="AC153" s="27">
        <v>11</v>
      </c>
      <c r="AD153" s="26">
        <v>67633</v>
      </c>
      <c r="AE153" s="27">
        <v>51</v>
      </c>
      <c r="AF153" s="26">
        <v>584525</v>
      </c>
      <c r="AG153" s="27">
        <v>51</v>
      </c>
      <c r="AH153" s="26">
        <v>1839410</v>
      </c>
      <c r="AI153" s="27">
        <v>38</v>
      </c>
      <c r="AJ153" s="26">
        <v>1100182</v>
      </c>
      <c r="AK153" s="27">
        <v>14</v>
      </c>
      <c r="AL153" s="26">
        <v>150150</v>
      </c>
      <c r="AM153" s="27">
        <v>12</v>
      </c>
      <c r="AN153" s="26">
        <v>142568</v>
      </c>
      <c r="AO153" s="27">
        <v>13</v>
      </c>
      <c r="AP153" s="26">
        <v>1029704</v>
      </c>
      <c r="AQ153" s="27">
        <v>20</v>
      </c>
      <c r="AR153" s="26">
        <v>402118</v>
      </c>
      <c r="AS153" s="27">
        <v>16</v>
      </c>
      <c r="AT153" s="26">
        <v>174139</v>
      </c>
      <c r="AU153" s="27"/>
      <c r="AV153" s="26"/>
      <c r="AW153" s="27">
        <v>7</v>
      </c>
      <c r="AX153" s="26">
        <v>19981</v>
      </c>
      <c r="AY153" s="27">
        <v>2</v>
      </c>
      <c r="AZ153" s="26">
        <v>22092</v>
      </c>
      <c r="BA153" s="27">
        <v>46</v>
      </c>
      <c r="BB153" s="26">
        <v>590183</v>
      </c>
      <c r="BC153" s="27"/>
      <c r="BD153" s="26"/>
      <c r="BE153" s="27">
        <v>43</v>
      </c>
      <c r="BF153" s="26">
        <v>1014772</v>
      </c>
      <c r="BG153" s="27"/>
      <c r="BH153" s="26"/>
      <c r="BI153" s="27"/>
      <c r="BJ153" s="26"/>
      <c r="BK153" s="27"/>
      <c r="BL153" s="26"/>
      <c r="BM153" s="27">
        <v>6</v>
      </c>
      <c r="BN153" s="26">
        <v>176353</v>
      </c>
      <c r="BO153" s="27">
        <v>15</v>
      </c>
      <c r="BP153" s="26">
        <v>75828</v>
      </c>
      <c r="BQ153" s="27">
        <v>681</v>
      </c>
      <c r="BR153" s="26">
        <v>11650617</v>
      </c>
    </row>
    <row r="154" spans="1:70" ht="14.1" customHeight="1" x14ac:dyDescent="0.15">
      <c r="A154" s="20" t="s">
        <v>564</v>
      </c>
      <c r="B154" s="28">
        <v>25234</v>
      </c>
      <c r="C154" s="18">
        <v>6</v>
      </c>
      <c r="D154" s="26">
        <v>37924</v>
      </c>
      <c r="E154" s="27">
        <v>16</v>
      </c>
      <c r="F154" s="26">
        <v>33594</v>
      </c>
      <c r="G154" s="27">
        <v>33</v>
      </c>
      <c r="H154" s="26">
        <v>542850</v>
      </c>
      <c r="I154" s="27">
        <v>43</v>
      </c>
      <c r="J154" s="26">
        <v>508501</v>
      </c>
      <c r="K154" s="27">
        <v>37</v>
      </c>
      <c r="L154" s="26">
        <v>408191</v>
      </c>
      <c r="M154" s="27">
        <v>20</v>
      </c>
      <c r="N154" s="26">
        <v>151650</v>
      </c>
      <c r="O154" s="27">
        <v>85</v>
      </c>
      <c r="P154" s="26">
        <v>1170401</v>
      </c>
      <c r="Q154" s="27"/>
      <c r="R154" s="26"/>
      <c r="S154" s="27">
        <v>8</v>
      </c>
      <c r="T154" s="26">
        <v>136308</v>
      </c>
      <c r="U154" s="27">
        <v>6</v>
      </c>
      <c r="V154" s="26">
        <v>89079</v>
      </c>
      <c r="W154" s="27">
        <v>26</v>
      </c>
      <c r="X154" s="26">
        <v>371097</v>
      </c>
      <c r="Y154" s="27">
        <v>36</v>
      </c>
      <c r="Z154" s="26">
        <v>834938</v>
      </c>
      <c r="AA154" s="27">
        <v>20</v>
      </c>
      <c r="AB154" s="26">
        <v>304970</v>
      </c>
      <c r="AC154" s="27">
        <v>11</v>
      </c>
      <c r="AD154" s="26">
        <v>71784</v>
      </c>
      <c r="AE154" s="27">
        <v>51</v>
      </c>
      <c r="AF154" s="26">
        <v>629790</v>
      </c>
      <c r="AG154" s="27">
        <v>51</v>
      </c>
      <c r="AH154" s="26">
        <v>1952913</v>
      </c>
      <c r="AI154" s="27">
        <v>38</v>
      </c>
      <c r="AJ154" s="26">
        <v>1102216</v>
      </c>
      <c r="AK154" s="27">
        <v>14</v>
      </c>
      <c r="AL154" s="26">
        <v>172059</v>
      </c>
      <c r="AM154" s="27">
        <v>12</v>
      </c>
      <c r="AN154" s="26">
        <v>166131</v>
      </c>
      <c r="AO154" s="27">
        <v>13</v>
      </c>
      <c r="AP154" s="26">
        <v>1030402</v>
      </c>
      <c r="AQ154" s="27">
        <v>20</v>
      </c>
      <c r="AR154" s="26">
        <v>410418</v>
      </c>
      <c r="AS154" s="27">
        <v>16</v>
      </c>
      <c r="AT154" s="26">
        <v>153379</v>
      </c>
      <c r="AU154" s="27"/>
      <c r="AV154" s="26"/>
      <c r="AW154" s="27">
        <v>7</v>
      </c>
      <c r="AX154" s="26">
        <v>20165</v>
      </c>
      <c r="AY154" s="27">
        <v>2</v>
      </c>
      <c r="AZ154" s="26">
        <v>21480</v>
      </c>
      <c r="BA154" s="27">
        <v>46</v>
      </c>
      <c r="BB154" s="26">
        <v>607733</v>
      </c>
      <c r="BC154" s="27"/>
      <c r="BD154" s="26"/>
      <c r="BE154" s="27">
        <v>43</v>
      </c>
      <c r="BF154" s="26">
        <v>1201404</v>
      </c>
      <c r="BG154" s="27"/>
      <c r="BH154" s="26"/>
      <c r="BI154" s="27"/>
      <c r="BJ154" s="26"/>
      <c r="BK154" s="27"/>
      <c r="BL154" s="26"/>
      <c r="BM154" s="27">
        <v>6</v>
      </c>
      <c r="BN154" s="26">
        <v>179862</v>
      </c>
      <c r="BO154" s="27">
        <v>15</v>
      </c>
      <c r="BP154" s="26">
        <v>76615</v>
      </c>
      <c r="BQ154" s="27">
        <v>681</v>
      </c>
      <c r="BR154" s="26">
        <v>12385865</v>
      </c>
    </row>
    <row r="155" spans="1:70" ht="14.1" customHeight="1" x14ac:dyDescent="0.15">
      <c r="A155" s="20" t="s">
        <v>564</v>
      </c>
      <c r="B155" s="28">
        <v>25262</v>
      </c>
      <c r="C155" s="18">
        <v>6</v>
      </c>
      <c r="D155" s="26">
        <v>37238</v>
      </c>
      <c r="E155" s="27">
        <v>16</v>
      </c>
      <c r="F155" s="26">
        <v>34687</v>
      </c>
      <c r="G155" s="27">
        <v>34</v>
      </c>
      <c r="H155" s="26">
        <v>509227</v>
      </c>
      <c r="I155" s="27">
        <v>44</v>
      </c>
      <c r="J155" s="26">
        <v>483147</v>
      </c>
      <c r="K155" s="27">
        <v>37</v>
      </c>
      <c r="L155" s="26">
        <v>407313</v>
      </c>
      <c r="M155" s="27">
        <v>20</v>
      </c>
      <c r="N155" s="26">
        <v>135852</v>
      </c>
      <c r="O155" s="27">
        <v>86</v>
      </c>
      <c r="P155" s="26">
        <v>1097208</v>
      </c>
      <c r="Q155" s="27"/>
      <c r="R155" s="26"/>
      <c r="S155" s="27">
        <v>8</v>
      </c>
      <c r="T155" s="26">
        <v>130672</v>
      </c>
      <c r="U155" s="27">
        <v>6</v>
      </c>
      <c r="V155" s="26">
        <v>85849</v>
      </c>
      <c r="W155" s="27">
        <v>26</v>
      </c>
      <c r="X155" s="26">
        <v>352958</v>
      </c>
      <c r="Y155" s="27">
        <v>36</v>
      </c>
      <c r="Z155" s="26">
        <v>815011</v>
      </c>
      <c r="AA155" s="27">
        <v>20</v>
      </c>
      <c r="AB155" s="26">
        <v>298144</v>
      </c>
      <c r="AC155" s="27">
        <v>11</v>
      </c>
      <c r="AD155" s="26">
        <v>67868</v>
      </c>
      <c r="AE155" s="27">
        <v>51</v>
      </c>
      <c r="AF155" s="26">
        <v>578213</v>
      </c>
      <c r="AG155" s="27">
        <v>52</v>
      </c>
      <c r="AH155" s="26">
        <v>1949834</v>
      </c>
      <c r="AI155" s="27">
        <v>38</v>
      </c>
      <c r="AJ155" s="26">
        <v>1077495</v>
      </c>
      <c r="AK155" s="27">
        <v>14</v>
      </c>
      <c r="AL155" s="26">
        <v>164551</v>
      </c>
      <c r="AM155" s="27">
        <v>12</v>
      </c>
      <c r="AN155" s="26">
        <v>165753</v>
      </c>
      <c r="AO155" s="27">
        <v>13</v>
      </c>
      <c r="AP155" s="26">
        <v>1037094</v>
      </c>
      <c r="AQ155" s="27">
        <v>20</v>
      </c>
      <c r="AR155" s="26">
        <v>406906</v>
      </c>
      <c r="AS155" s="27">
        <v>16</v>
      </c>
      <c r="AT155" s="26">
        <v>158416</v>
      </c>
      <c r="AU155" s="27"/>
      <c r="AV155" s="26"/>
      <c r="AW155" s="27">
        <v>7</v>
      </c>
      <c r="AX155" s="26">
        <v>20354</v>
      </c>
      <c r="AY155" s="27">
        <v>2</v>
      </c>
      <c r="AZ155" s="26">
        <v>20964</v>
      </c>
      <c r="BA155" s="27">
        <v>46</v>
      </c>
      <c r="BB155" s="26">
        <v>601802</v>
      </c>
      <c r="BC155" s="27"/>
      <c r="BD155" s="26"/>
      <c r="BE155" s="27">
        <v>44</v>
      </c>
      <c r="BF155" s="26">
        <v>1290928</v>
      </c>
      <c r="BG155" s="27"/>
      <c r="BH155" s="26"/>
      <c r="BI155" s="27"/>
      <c r="BJ155" s="26"/>
      <c r="BK155" s="27"/>
      <c r="BL155" s="26"/>
      <c r="BM155" s="27">
        <v>6</v>
      </c>
      <c r="BN155" s="26">
        <v>181845</v>
      </c>
      <c r="BO155" s="27">
        <v>15</v>
      </c>
      <c r="BP155" s="26">
        <v>75997</v>
      </c>
      <c r="BQ155" s="27">
        <v>686</v>
      </c>
      <c r="BR155" s="26">
        <v>12185340</v>
      </c>
    </row>
    <row r="156" spans="1:70" ht="14.1" customHeight="1" x14ac:dyDescent="0.15">
      <c r="A156" s="20" t="s">
        <v>564</v>
      </c>
      <c r="B156" s="28">
        <v>25293</v>
      </c>
      <c r="C156" s="18">
        <v>6</v>
      </c>
      <c r="D156" s="26">
        <v>35992</v>
      </c>
      <c r="E156" s="27">
        <v>15</v>
      </c>
      <c r="F156" s="26">
        <v>32963</v>
      </c>
      <c r="G156" s="27">
        <v>34</v>
      </c>
      <c r="H156" s="26">
        <v>581547</v>
      </c>
      <c r="I156" s="27">
        <v>44</v>
      </c>
      <c r="J156" s="26">
        <v>485221</v>
      </c>
      <c r="K156" s="27">
        <v>37</v>
      </c>
      <c r="L156" s="26">
        <v>396751</v>
      </c>
      <c r="M156" s="27">
        <v>20</v>
      </c>
      <c r="N156" s="26">
        <v>134603</v>
      </c>
      <c r="O156" s="27">
        <v>86</v>
      </c>
      <c r="P156" s="26">
        <v>1174779</v>
      </c>
      <c r="Q156" s="27"/>
      <c r="R156" s="26"/>
      <c r="S156" s="27">
        <v>8</v>
      </c>
      <c r="T156" s="26">
        <v>122076</v>
      </c>
      <c r="U156" s="27">
        <v>6</v>
      </c>
      <c r="V156" s="26">
        <v>86458</v>
      </c>
      <c r="W156" s="27">
        <v>26</v>
      </c>
      <c r="X156" s="26">
        <v>366849</v>
      </c>
      <c r="Y156" s="27">
        <v>36</v>
      </c>
      <c r="Z156" s="26">
        <v>826689</v>
      </c>
      <c r="AA156" s="27">
        <v>20</v>
      </c>
      <c r="AB156" s="26">
        <v>334692</v>
      </c>
      <c r="AC156" s="27">
        <v>11</v>
      </c>
      <c r="AD156" s="26">
        <v>69534</v>
      </c>
      <c r="AE156" s="27">
        <v>51</v>
      </c>
      <c r="AF156" s="26">
        <v>648069</v>
      </c>
      <c r="AG156" s="27">
        <v>52</v>
      </c>
      <c r="AH156" s="26">
        <v>2241815</v>
      </c>
      <c r="AI156" s="27">
        <v>38</v>
      </c>
      <c r="AJ156" s="26">
        <v>1090003</v>
      </c>
      <c r="AK156" s="27">
        <v>14</v>
      </c>
      <c r="AL156" s="26">
        <v>185967</v>
      </c>
      <c r="AM156" s="27">
        <v>12</v>
      </c>
      <c r="AN156" s="26">
        <v>199276</v>
      </c>
      <c r="AO156" s="27">
        <v>13</v>
      </c>
      <c r="AP156" s="26">
        <v>1008922</v>
      </c>
      <c r="AQ156" s="27">
        <v>20</v>
      </c>
      <c r="AR156" s="26">
        <v>406771</v>
      </c>
      <c r="AS156" s="27">
        <v>16</v>
      </c>
      <c r="AT156" s="26">
        <v>170431</v>
      </c>
      <c r="AU156" s="27"/>
      <c r="AV156" s="26"/>
      <c r="AW156" s="27">
        <v>7</v>
      </c>
      <c r="AX156" s="26">
        <v>20076</v>
      </c>
      <c r="AY156" s="27">
        <v>2</v>
      </c>
      <c r="AZ156" s="26">
        <v>22896</v>
      </c>
      <c r="BA156" s="27">
        <v>46</v>
      </c>
      <c r="BB156" s="26">
        <v>646835</v>
      </c>
      <c r="BC156" s="27"/>
      <c r="BD156" s="26"/>
      <c r="BE156" s="27">
        <v>44</v>
      </c>
      <c r="BF156" s="26">
        <v>1336888</v>
      </c>
      <c r="BG156" s="27"/>
      <c r="BH156" s="26"/>
      <c r="BI156" s="27"/>
      <c r="BJ156" s="26"/>
      <c r="BK156" s="27"/>
      <c r="BL156" s="26"/>
      <c r="BM156" s="27">
        <v>6</v>
      </c>
      <c r="BN156" s="26">
        <v>183964</v>
      </c>
      <c r="BO156" s="27">
        <v>15</v>
      </c>
      <c r="BP156" s="26">
        <v>78181</v>
      </c>
      <c r="BQ156" s="27">
        <v>685</v>
      </c>
      <c r="BR156" s="26">
        <v>12888258</v>
      </c>
    </row>
    <row r="157" spans="1:70" ht="14.1" customHeight="1" x14ac:dyDescent="0.15">
      <c r="A157" s="20" t="s">
        <v>564</v>
      </c>
      <c r="B157" s="28">
        <v>25323</v>
      </c>
      <c r="C157" s="18">
        <v>6</v>
      </c>
      <c r="D157" s="26">
        <v>33986</v>
      </c>
      <c r="E157" s="27">
        <v>15</v>
      </c>
      <c r="F157" s="26">
        <v>33265</v>
      </c>
      <c r="G157" s="27">
        <v>34</v>
      </c>
      <c r="H157" s="26">
        <v>595548</v>
      </c>
      <c r="I157" s="27">
        <v>44</v>
      </c>
      <c r="J157" s="26">
        <v>496084</v>
      </c>
      <c r="K157" s="27">
        <v>37</v>
      </c>
      <c r="L157" s="26">
        <v>411406</v>
      </c>
      <c r="M157" s="27">
        <v>20</v>
      </c>
      <c r="N157" s="26">
        <v>132853</v>
      </c>
      <c r="O157" s="27">
        <v>87</v>
      </c>
      <c r="P157" s="26">
        <v>1275485</v>
      </c>
      <c r="Q157" s="27"/>
      <c r="R157" s="26"/>
      <c r="S157" s="27">
        <v>8</v>
      </c>
      <c r="T157" s="26">
        <v>119018</v>
      </c>
      <c r="U157" s="27">
        <v>6</v>
      </c>
      <c r="V157" s="26">
        <v>86523</v>
      </c>
      <c r="W157" s="27">
        <v>26</v>
      </c>
      <c r="X157" s="26">
        <v>366204</v>
      </c>
      <c r="Y157" s="27">
        <v>36</v>
      </c>
      <c r="Z157" s="26">
        <v>840235</v>
      </c>
      <c r="AA157" s="27">
        <v>20</v>
      </c>
      <c r="AB157" s="26">
        <v>339899</v>
      </c>
      <c r="AC157" s="27">
        <v>11</v>
      </c>
      <c r="AD157" s="26">
        <v>73016</v>
      </c>
      <c r="AE157" s="27">
        <v>51</v>
      </c>
      <c r="AF157" s="26">
        <v>656062</v>
      </c>
      <c r="AG157" s="27">
        <v>54</v>
      </c>
      <c r="AH157" s="26">
        <v>2516142</v>
      </c>
      <c r="AI157" s="27">
        <v>36</v>
      </c>
      <c r="AJ157" s="26">
        <v>1050237</v>
      </c>
      <c r="AK157" s="27">
        <v>14</v>
      </c>
      <c r="AL157" s="26">
        <v>196841</v>
      </c>
      <c r="AM157" s="27">
        <v>12</v>
      </c>
      <c r="AN157" s="26">
        <v>208483</v>
      </c>
      <c r="AO157" s="27">
        <v>13</v>
      </c>
      <c r="AP157" s="26">
        <v>998763</v>
      </c>
      <c r="AQ157" s="27">
        <v>20</v>
      </c>
      <c r="AR157" s="26">
        <v>399423</v>
      </c>
      <c r="AS157" s="27">
        <v>16</v>
      </c>
      <c r="AT157" s="26">
        <v>166962</v>
      </c>
      <c r="AU157" s="27"/>
      <c r="AV157" s="26"/>
      <c r="AW157" s="27">
        <v>7</v>
      </c>
      <c r="AX157" s="26">
        <v>22090</v>
      </c>
      <c r="AY157" s="27">
        <v>2</v>
      </c>
      <c r="AZ157" s="26">
        <v>20404</v>
      </c>
      <c r="BA157" s="27">
        <v>46</v>
      </c>
      <c r="BB157" s="26">
        <v>643111</v>
      </c>
      <c r="BC157" s="27"/>
      <c r="BD157" s="26"/>
      <c r="BE157" s="27">
        <v>44</v>
      </c>
      <c r="BF157" s="26">
        <v>1380114</v>
      </c>
      <c r="BG157" s="27"/>
      <c r="BH157" s="26"/>
      <c r="BI157" s="27"/>
      <c r="BJ157" s="26"/>
      <c r="BK157" s="27"/>
      <c r="BL157" s="26"/>
      <c r="BM157" s="27">
        <v>6</v>
      </c>
      <c r="BN157" s="26">
        <v>186441</v>
      </c>
      <c r="BO157" s="27">
        <v>15</v>
      </c>
      <c r="BP157" s="26">
        <v>78367</v>
      </c>
      <c r="BQ157" s="27">
        <v>686</v>
      </c>
      <c r="BR157" s="26">
        <v>13326974</v>
      </c>
    </row>
    <row r="158" spans="1:70" ht="14.1" customHeight="1" x14ac:dyDescent="0.15">
      <c r="A158" s="20" t="s">
        <v>564</v>
      </c>
      <c r="B158" s="28">
        <v>25354</v>
      </c>
      <c r="C158" s="18">
        <v>6</v>
      </c>
      <c r="D158" s="26">
        <v>33748</v>
      </c>
      <c r="E158" s="27">
        <v>14</v>
      </c>
      <c r="F158" s="26">
        <v>32295</v>
      </c>
      <c r="G158" s="27">
        <v>35</v>
      </c>
      <c r="H158" s="26">
        <v>638643</v>
      </c>
      <c r="I158" s="27">
        <v>44</v>
      </c>
      <c r="J158" s="26">
        <v>489864</v>
      </c>
      <c r="K158" s="27">
        <v>37</v>
      </c>
      <c r="L158" s="26">
        <v>458474</v>
      </c>
      <c r="M158" s="27">
        <v>20</v>
      </c>
      <c r="N158" s="26">
        <v>130195</v>
      </c>
      <c r="O158" s="27">
        <v>87</v>
      </c>
      <c r="P158" s="26">
        <v>1434034</v>
      </c>
      <c r="Q158" s="27"/>
      <c r="R158" s="26"/>
      <c r="S158" s="27">
        <v>8</v>
      </c>
      <c r="T158" s="26">
        <v>119959</v>
      </c>
      <c r="U158" s="27">
        <v>6</v>
      </c>
      <c r="V158" s="26">
        <v>84956</v>
      </c>
      <c r="W158" s="27">
        <v>26</v>
      </c>
      <c r="X158" s="26">
        <v>367426</v>
      </c>
      <c r="Y158" s="27">
        <v>36</v>
      </c>
      <c r="Z158" s="26">
        <v>861198</v>
      </c>
      <c r="AA158" s="27">
        <v>20</v>
      </c>
      <c r="AB158" s="26">
        <v>334543</v>
      </c>
      <c r="AC158" s="27">
        <v>11</v>
      </c>
      <c r="AD158" s="26">
        <v>67415</v>
      </c>
      <c r="AE158" s="27">
        <v>51</v>
      </c>
      <c r="AF158" s="26">
        <v>671374</v>
      </c>
      <c r="AG158" s="27">
        <v>54</v>
      </c>
      <c r="AH158" s="26">
        <v>2985840</v>
      </c>
      <c r="AI158" s="27">
        <v>36</v>
      </c>
      <c r="AJ158" s="26">
        <v>998555</v>
      </c>
      <c r="AK158" s="27">
        <v>14</v>
      </c>
      <c r="AL158" s="26">
        <v>214425</v>
      </c>
      <c r="AM158" s="27">
        <v>12</v>
      </c>
      <c r="AN158" s="26">
        <v>229339</v>
      </c>
      <c r="AO158" s="27">
        <v>13</v>
      </c>
      <c r="AP158" s="26">
        <v>989452</v>
      </c>
      <c r="AQ158" s="27">
        <v>20</v>
      </c>
      <c r="AR158" s="26">
        <v>394514</v>
      </c>
      <c r="AS158" s="27">
        <v>16</v>
      </c>
      <c r="AT158" s="26">
        <v>172074</v>
      </c>
      <c r="AU158" s="27"/>
      <c r="AV158" s="26"/>
      <c r="AW158" s="27">
        <v>7</v>
      </c>
      <c r="AX158" s="26">
        <v>22258</v>
      </c>
      <c r="AY158" s="27">
        <v>2</v>
      </c>
      <c r="AZ158" s="26">
        <v>19812</v>
      </c>
      <c r="BA158" s="27">
        <v>47</v>
      </c>
      <c r="BB158" s="26">
        <v>673788</v>
      </c>
      <c r="BC158" s="27"/>
      <c r="BD158" s="26"/>
      <c r="BE158" s="27">
        <v>44</v>
      </c>
      <c r="BF158" s="26">
        <v>1606181</v>
      </c>
      <c r="BG158" s="27"/>
      <c r="BH158" s="26"/>
      <c r="BI158" s="27"/>
      <c r="BJ158" s="26"/>
      <c r="BK158" s="27"/>
      <c r="BL158" s="26"/>
      <c r="BM158" s="27">
        <v>6</v>
      </c>
      <c r="BN158" s="26">
        <v>178108</v>
      </c>
      <c r="BO158" s="27">
        <v>15</v>
      </c>
      <c r="BP158" s="26">
        <v>73547</v>
      </c>
      <c r="BQ158" s="27">
        <v>687</v>
      </c>
      <c r="BR158" s="26">
        <v>14282029</v>
      </c>
    </row>
    <row r="159" spans="1:70" ht="14.1" customHeight="1" x14ac:dyDescent="0.15">
      <c r="A159" s="20" t="s">
        <v>564</v>
      </c>
      <c r="B159" s="28">
        <v>25384</v>
      </c>
      <c r="C159" s="18">
        <v>6</v>
      </c>
      <c r="D159" s="26">
        <v>34268</v>
      </c>
      <c r="E159" s="27">
        <v>14</v>
      </c>
      <c r="F159" s="26">
        <v>33250</v>
      </c>
      <c r="G159" s="27">
        <v>35</v>
      </c>
      <c r="H159" s="26">
        <v>634357</v>
      </c>
      <c r="I159" s="27">
        <v>44</v>
      </c>
      <c r="J159" s="26">
        <v>476540</v>
      </c>
      <c r="K159" s="27">
        <v>37</v>
      </c>
      <c r="L159" s="26">
        <v>430692</v>
      </c>
      <c r="M159" s="27">
        <v>20</v>
      </c>
      <c r="N159" s="26">
        <v>130413</v>
      </c>
      <c r="O159" s="27">
        <v>87</v>
      </c>
      <c r="P159" s="26">
        <v>1348219</v>
      </c>
      <c r="Q159" s="27"/>
      <c r="R159" s="26"/>
      <c r="S159" s="27">
        <v>8</v>
      </c>
      <c r="T159" s="26">
        <v>123161</v>
      </c>
      <c r="U159" s="27">
        <v>6</v>
      </c>
      <c r="V159" s="26">
        <v>81844</v>
      </c>
      <c r="W159" s="27">
        <v>26</v>
      </c>
      <c r="X159" s="26">
        <v>361107</v>
      </c>
      <c r="Y159" s="27">
        <v>36</v>
      </c>
      <c r="Z159" s="26">
        <v>844569</v>
      </c>
      <c r="AA159" s="27">
        <v>20</v>
      </c>
      <c r="AB159" s="26">
        <v>323260</v>
      </c>
      <c r="AC159" s="27">
        <v>11</v>
      </c>
      <c r="AD159" s="26">
        <v>65596</v>
      </c>
      <c r="AE159" s="27">
        <v>51</v>
      </c>
      <c r="AF159" s="26">
        <v>634311</v>
      </c>
      <c r="AG159" s="27">
        <v>54</v>
      </c>
      <c r="AH159" s="26">
        <v>2841911</v>
      </c>
      <c r="AI159" s="27">
        <v>35</v>
      </c>
      <c r="AJ159" s="26">
        <v>996357</v>
      </c>
      <c r="AK159" s="27">
        <v>14</v>
      </c>
      <c r="AL159" s="26">
        <v>205749</v>
      </c>
      <c r="AM159" s="27">
        <v>12</v>
      </c>
      <c r="AN159" s="26">
        <v>206500</v>
      </c>
      <c r="AO159" s="27">
        <v>13</v>
      </c>
      <c r="AP159" s="26">
        <v>1012838</v>
      </c>
      <c r="AQ159" s="27">
        <v>20</v>
      </c>
      <c r="AR159" s="26">
        <v>391499</v>
      </c>
      <c r="AS159" s="27">
        <v>16</v>
      </c>
      <c r="AT159" s="26">
        <v>169815</v>
      </c>
      <c r="AU159" s="27"/>
      <c r="AV159" s="26"/>
      <c r="AW159" s="27">
        <v>7</v>
      </c>
      <c r="AX159" s="26">
        <v>21558</v>
      </c>
      <c r="AY159" s="27">
        <v>2</v>
      </c>
      <c r="AZ159" s="26">
        <v>18712</v>
      </c>
      <c r="BA159" s="27">
        <v>47</v>
      </c>
      <c r="BB159" s="26">
        <v>653292</v>
      </c>
      <c r="BC159" s="27"/>
      <c r="BD159" s="26"/>
      <c r="BE159" s="27">
        <v>44</v>
      </c>
      <c r="BF159" s="26">
        <v>1635045</v>
      </c>
      <c r="BG159" s="27"/>
      <c r="BH159" s="26"/>
      <c r="BI159" s="27"/>
      <c r="BJ159" s="26"/>
      <c r="BK159" s="27"/>
      <c r="BL159" s="26"/>
      <c r="BM159" s="27">
        <v>6</v>
      </c>
      <c r="BN159" s="26">
        <v>187305</v>
      </c>
      <c r="BO159" s="27">
        <v>15</v>
      </c>
      <c r="BP159" s="26">
        <v>75468</v>
      </c>
      <c r="BQ159" s="27">
        <v>686</v>
      </c>
      <c r="BR159" s="26">
        <v>13937648</v>
      </c>
    </row>
    <row r="160" spans="1:70" ht="14.1" customHeight="1" x14ac:dyDescent="0.15">
      <c r="A160" s="20" t="s">
        <v>564</v>
      </c>
      <c r="B160" s="28">
        <v>25415</v>
      </c>
      <c r="C160" s="18">
        <v>6</v>
      </c>
      <c r="D160" s="26">
        <v>35380</v>
      </c>
      <c r="E160" s="27">
        <v>14</v>
      </c>
      <c r="F160" s="26">
        <v>31783</v>
      </c>
      <c r="G160" s="27">
        <v>35</v>
      </c>
      <c r="H160" s="26">
        <v>586915</v>
      </c>
      <c r="I160" s="27">
        <v>44</v>
      </c>
      <c r="J160" s="26">
        <v>456388</v>
      </c>
      <c r="K160" s="27">
        <v>37</v>
      </c>
      <c r="L160" s="26">
        <v>418800</v>
      </c>
      <c r="M160" s="27">
        <v>20</v>
      </c>
      <c r="N160" s="26">
        <v>121783</v>
      </c>
      <c r="O160" s="27">
        <v>87</v>
      </c>
      <c r="P160" s="26">
        <v>1245597</v>
      </c>
      <c r="Q160" s="27"/>
      <c r="R160" s="26"/>
      <c r="S160" s="27">
        <v>8</v>
      </c>
      <c r="T160" s="26">
        <v>122729</v>
      </c>
      <c r="U160" s="27">
        <v>6</v>
      </c>
      <c r="V160" s="26">
        <v>79607</v>
      </c>
      <c r="W160" s="27">
        <v>26</v>
      </c>
      <c r="X160" s="26">
        <v>345268</v>
      </c>
      <c r="Y160" s="27">
        <v>36</v>
      </c>
      <c r="Z160" s="26">
        <v>871252</v>
      </c>
      <c r="AA160" s="27">
        <v>20</v>
      </c>
      <c r="AB160" s="26">
        <v>298473</v>
      </c>
      <c r="AC160" s="27">
        <v>11</v>
      </c>
      <c r="AD160" s="26">
        <v>61305</v>
      </c>
      <c r="AE160" s="27">
        <v>51</v>
      </c>
      <c r="AF160" s="26">
        <v>606854</v>
      </c>
      <c r="AG160" s="27">
        <v>54</v>
      </c>
      <c r="AH160" s="26">
        <v>2527281</v>
      </c>
      <c r="AI160" s="27">
        <v>35</v>
      </c>
      <c r="AJ160" s="26">
        <v>1022876</v>
      </c>
      <c r="AK160" s="27">
        <v>14</v>
      </c>
      <c r="AL160" s="26">
        <v>195055</v>
      </c>
      <c r="AM160" s="27">
        <v>12</v>
      </c>
      <c r="AN160" s="26">
        <v>186521</v>
      </c>
      <c r="AO160" s="27">
        <v>13</v>
      </c>
      <c r="AP160" s="26">
        <v>1048587</v>
      </c>
      <c r="AQ160" s="27">
        <v>20</v>
      </c>
      <c r="AR160" s="26">
        <v>389810</v>
      </c>
      <c r="AS160" s="27">
        <v>16</v>
      </c>
      <c r="AT160" s="26">
        <v>160239</v>
      </c>
      <c r="AU160" s="27"/>
      <c r="AV160" s="26"/>
      <c r="AW160" s="27">
        <v>7</v>
      </c>
      <c r="AX160" s="26">
        <v>20403</v>
      </c>
      <c r="AY160" s="27">
        <v>2</v>
      </c>
      <c r="AZ160" s="26">
        <v>17440</v>
      </c>
      <c r="BA160" s="27">
        <v>47</v>
      </c>
      <c r="BB160" s="26">
        <v>637274</v>
      </c>
      <c r="BC160" s="27"/>
      <c r="BD160" s="26"/>
      <c r="BE160" s="27">
        <v>44</v>
      </c>
      <c r="BF160" s="26">
        <v>1567734</v>
      </c>
      <c r="BG160" s="27"/>
      <c r="BH160" s="26"/>
      <c r="BI160" s="27"/>
      <c r="BJ160" s="26"/>
      <c r="BK160" s="27"/>
      <c r="BL160" s="26"/>
      <c r="BM160" s="27">
        <v>6</v>
      </c>
      <c r="BN160" s="26">
        <v>181263</v>
      </c>
      <c r="BO160" s="27">
        <v>15</v>
      </c>
      <c r="BP160" s="26">
        <v>71941</v>
      </c>
      <c r="BQ160" s="27">
        <v>686</v>
      </c>
      <c r="BR160" s="26">
        <v>13308570</v>
      </c>
    </row>
    <row r="161" spans="1:73" ht="14.1" customHeight="1" x14ac:dyDescent="0.15">
      <c r="A161" s="20" t="s">
        <v>564</v>
      </c>
      <c r="B161" s="28">
        <v>25445</v>
      </c>
      <c r="C161" s="18">
        <v>6</v>
      </c>
      <c r="D161" s="26">
        <v>42076</v>
      </c>
      <c r="E161" s="27">
        <v>14</v>
      </c>
      <c r="F161" s="26">
        <v>36175</v>
      </c>
      <c r="G161" s="27">
        <v>35</v>
      </c>
      <c r="H161" s="26">
        <v>607753</v>
      </c>
      <c r="I161" s="27">
        <v>45</v>
      </c>
      <c r="J161" s="26">
        <v>446957</v>
      </c>
      <c r="K161" s="27">
        <v>37</v>
      </c>
      <c r="L161" s="26">
        <v>424924</v>
      </c>
      <c r="M161" s="27">
        <v>20</v>
      </c>
      <c r="N161" s="26">
        <v>122543</v>
      </c>
      <c r="O161" s="27">
        <v>88</v>
      </c>
      <c r="P161" s="26">
        <v>1298003</v>
      </c>
      <c r="Q161" s="27"/>
      <c r="R161" s="26"/>
      <c r="S161" s="27">
        <v>8</v>
      </c>
      <c r="T161" s="26">
        <v>124569</v>
      </c>
      <c r="U161" s="27">
        <v>6</v>
      </c>
      <c r="V161" s="26">
        <v>78637</v>
      </c>
      <c r="W161" s="27">
        <v>27</v>
      </c>
      <c r="X161" s="26">
        <v>353412</v>
      </c>
      <c r="Y161" s="27">
        <v>36</v>
      </c>
      <c r="Z161" s="26">
        <v>906369</v>
      </c>
      <c r="AA161" s="27">
        <v>20</v>
      </c>
      <c r="AB161" s="26">
        <v>314924</v>
      </c>
      <c r="AC161" s="27">
        <v>11</v>
      </c>
      <c r="AD161" s="26">
        <v>60755</v>
      </c>
      <c r="AE161" s="27">
        <v>53</v>
      </c>
      <c r="AF161" s="26">
        <v>650449</v>
      </c>
      <c r="AG161" s="27">
        <v>56</v>
      </c>
      <c r="AH161" s="26">
        <v>2772851</v>
      </c>
      <c r="AI161" s="27">
        <v>36</v>
      </c>
      <c r="AJ161" s="26">
        <v>1023790</v>
      </c>
      <c r="AK161" s="27">
        <v>14</v>
      </c>
      <c r="AL161" s="26">
        <v>205839</v>
      </c>
      <c r="AM161" s="27">
        <v>12</v>
      </c>
      <c r="AN161" s="26">
        <v>190998</v>
      </c>
      <c r="AO161" s="27">
        <v>13</v>
      </c>
      <c r="AP161" s="26">
        <v>1048439</v>
      </c>
      <c r="AQ161" s="27">
        <v>20</v>
      </c>
      <c r="AR161" s="26">
        <v>395776</v>
      </c>
      <c r="AS161" s="27">
        <v>16</v>
      </c>
      <c r="AT161" s="26">
        <v>158872</v>
      </c>
      <c r="AU161" s="27"/>
      <c r="AV161" s="26"/>
      <c r="AW161" s="27">
        <v>7</v>
      </c>
      <c r="AX161" s="26">
        <v>20171</v>
      </c>
      <c r="AY161" s="27">
        <v>2</v>
      </c>
      <c r="AZ161" s="26">
        <v>16416</v>
      </c>
      <c r="BA161" s="27">
        <v>47</v>
      </c>
      <c r="BB161" s="26">
        <v>644703</v>
      </c>
      <c r="BC161" s="27"/>
      <c r="BD161" s="26"/>
      <c r="BE161" s="27">
        <v>44</v>
      </c>
      <c r="BF161" s="26">
        <v>1591643</v>
      </c>
      <c r="BG161" s="27"/>
      <c r="BH161" s="26"/>
      <c r="BI161" s="27"/>
      <c r="BJ161" s="26"/>
      <c r="BK161" s="27"/>
      <c r="BL161" s="26"/>
      <c r="BM161" s="27">
        <v>6</v>
      </c>
      <c r="BN161" s="26">
        <v>176788</v>
      </c>
      <c r="BO161" s="27">
        <v>15</v>
      </c>
      <c r="BP161" s="26">
        <v>70088</v>
      </c>
      <c r="BQ161" s="27">
        <v>694</v>
      </c>
      <c r="BR161" s="26">
        <v>13783931</v>
      </c>
    </row>
    <row r="162" spans="1:73" ht="14.1" customHeight="1" x14ac:dyDescent="0.15">
      <c r="A162" s="20" t="s">
        <v>564</v>
      </c>
      <c r="B162" s="28">
        <v>25476</v>
      </c>
      <c r="C162" s="18">
        <v>6</v>
      </c>
      <c r="D162" s="26">
        <v>41108</v>
      </c>
      <c r="E162" s="27">
        <v>14</v>
      </c>
      <c r="F162" s="26">
        <v>32981</v>
      </c>
      <c r="G162" s="27">
        <v>35</v>
      </c>
      <c r="H162" s="26">
        <v>636155</v>
      </c>
      <c r="I162" s="27">
        <v>45</v>
      </c>
      <c r="J162" s="26">
        <v>449282</v>
      </c>
      <c r="K162" s="27">
        <v>37</v>
      </c>
      <c r="L162" s="26">
        <v>438955</v>
      </c>
      <c r="M162" s="27">
        <v>20</v>
      </c>
      <c r="N162" s="26">
        <v>122321</v>
      </c>
      <c r="O162" s="27">
        <v>88</v>
      </c>
      <c r="P162" s="26">
        <v>1350369</v>
      </c>
      <c r="Q162" s="27"/>
      <c r="R162" s="26"/>
      <c r="S162" s="27">
        <v>8</v>
      </c>
      <c r="T162" s="26">
        <v>125127</v>
      </c>
      <c r="U162" s="27">
        <v>6</v>
      </c>
      <c r="V162" s="26">
        <v>82202</v>
      </c>
      <c r="W162" s="27">
        <v>27</v>
      </c>
      <c r="X162" s="26">
        <v>392194</v>
      </c>
      <c r="Y162" s="27">
        <v>36</v>
      </c>
      <c r="Z162" s="26">
        <v>901637</v>
      </c>
      <c r="AA162" s="27">
        <v>20</v>
      </c>
      <c r="AB162" s="26">
        <v>305890</v>
      </c>
      <c r="AC162" s="27">
        <v>11</v>
      </c>
      <c r="AD162" s="26">
        <v>58525</v>
      </c>
      <c r="AE162" s="27">
        <v>53</v>
      </c>
      <c r="AF162" s="26">
        <v>706096</v>
      </c>
      <c r="AG162" s="27">
        <v>56</v>
      </c>
      <c r="AH162" s="26">
        <v>3302453</v>
      </c>
      <c r="AI162" s="27">
        <v>36</v>
      </c>
      <c r="AJ162" s="26">
        <v>1083943</v>
      </c>
      <c r="AK162" s="27">
        <v>14</v>
      </c>
      <c r="AL162" s="26">
        <v>244426</v>
      </c>
      <c r="AM162" s="27">
        <v>12</v>
      </c>
      <c r="AN162" s="26">
        <v>220407</v>
      </c>
      <c r="AO162" s="27">
        <v>13</v>
      </c>
      <c r="AP162" s="26">
        <v>1032289</v>
      </c>
      <c r="AQ162" s="27">
        <v>20</v>
      </c>
      <c r="AR162" s="26">
        <v>381507</v>
      </c>
      <c r="AS162" s="27">
        <v>16</v>
      </c>
      <c r="AT162" s="26">
        <v>155144</v>
      </c>
      <c r="AU162" s="27"/>
      <c r="AV162" s="26"/>
      <c r="AW162" s="27">
        <v>7</v>
      </c>
      <c r="AX162" s="26">
        <v>20696</v>
      </c>
      <c r="AY162" s="27">
        <v>2</v>
      </c>
      <c r="AZ162" s="26">
        <v>13990</v>
      </c>
      <c r="BA162" s="27">
        <v>47</v>
      </c>
      <c r="BB162" s="26">
        <v>673887</v>
      </c>
      <c r="BC162" s="27"/>
      <c r="BD162" s="26"/>
      <c r="BE162" s="27">
        <v>44</v>
      </c>
      <c r="BF162" s="26">
        <v>1652576</v>
      </c>
      <c r="BG162" s="27"/>
      <c r="BH162" s="26"/>
      <c r="BI162" s="27"/>
      <c r="BJ162" s="26"/>
      <c r="BK162" s="27"/>
      <c r="BL162" s="26"/>
      <c r="BM162" s="27">
        <v>6</v>
      </c>
      <c r="BN162" s="26">
        <v>210414</v>
      </c>
      <c r="BO162" s="27">
        <v>15</v>
      </c>
      <c r="BP162" s="26">
        <v>67690</v>
      </c>
      <c r="BQ162" s="27">
        <v>694</v>
      </c>
      <c r="BR162" s="26">
        <v>14702279</v>
      </c>
    </row>
    <row r="163" spans="1:73" ht="14.1" customHeight="1" x14ac:dyDescent="0.15">
      <c r="A163" s="20" t="s">
        <v>564</v>
      </c>
      <c r="B163" s="28">
        <v>25507</v>
      </c>
      <c r="C163" s="18">
        <v>6</v>
      </c>
      <c r="D163" s="26">
        <v>40954</v>
      </c>
      <c r="E163" s="27">
        <v>13</v>
      </c>
      <c r="F163" s="26">
        <v>26919</v>
      </c>
      <c r="G163" s="27">
        <v>35</v>
      </c>
      <c r="H163" s="26">
        <v>691599</v>
      </c>
      <c r="I163" s="27">
        <v>45</v>
      </c>
      <c r="J163" s="26">
        <v>441639</v>
      </c>
      <c r="K163" s="27">
        <v>36</v>
      </c>
      <c r="L163" s="26">
        <v>398674</v>
      </c>
      <c r="M163" s="27">
        <v>20</v>
      </c>
      <c r="N163" s="26">
        <v>125211</v>
      </c>
      <c r="O163" s="27">
        <v>88</v>
      </c>
      <c r="P163" s="26">
        <v>1308100</v>
      </c>
      <c r="Q163" s="27"/>
      <c r="R163" s="26"/>
      <c r="S163" s="27">
        <v>8</v>
      </c>
      <c r="T163" s="26">
        <v>123723</v>
      </c>
      <c r="U163" s="27">
        <v>6</v>
      </c>
      <c r="V163" s="26">
        <v>88659</v>
      </c>
      <c r="W163" s="27">
        <v>27</v>
      </c>
      <c r="X163" s="26">
        <v>404095</v>
      </c>
      <c r="Y163" s="27">
        <v>36</v>
      </c>
      <c r="Z163" s="26">
        <v>908898</v>
      </c>
      <c r="AA163" s="27">
        <v>21</v>
      </c>
      <c r="AB163" s="26">
        <v>304286</v>
      </c>
      <c r="AC163" s="27">
        <v>11</v>
      </c>
      <c r="AD163" s="26">
        <v>57501</v>
      </c>
      <c r="AE163" s="27">
        <v>53</v>
      </c>
      <c r="AF163" s="26">
        <v>715544</v>
      </c>
      <c r="AG163" s="27">
        <v>58</v>
      </c>
      <c r="AH163" s="26">
        <v>3592964</v>
      </c>
      <c r="AI163" s="27">
        <v>36</v>
      </c>
      <c r="AJ163" s="26">
        <v>1126381</v>
      </c>
      <c r="AK163" s="27">
        <v>14</v>
      </c>
      <c r="AL163" s="26">
        <v>248778</v>
      </c>
      <c r="AM163" s="27">
        <v>12</v>
      </c>
      <c r="AN163" s="26">
        <v>227934</v>
      </c>
      <c r="AO163" s="27">
        <v>13</v>
      </c>
      <c r="AP163" s="26">
        <v>1005784</v>
      </c>
      <c r="AQ163" s="27">
        <v>20</v>
      </c>
      <c r="AR163" s="26">
        <v>391957</v>
      </c>
      <c r="AS163" s="27">
        <v>16</v>
      </c>
      <c r="AT163" s="26">
        <v>144636</v>
      </c>
      <c r="AU163" s="27"/>
      <c r="AV163" s="26"/>
      <c r="AW163" s="27">
        <v>7</v>
      </c>
      <c r="AX163" s="26">
        <v>20926</v>
      </c>
      <c r="AY163" s="27">
        <v>2</v>
      </c>
      <c r="AZ163" s="26">
        <v>12816</v>
      </c>
      <c r="BA163" s="27">
        <v>47</v>
      </c>
      <c r="BB163" s="26">
        <v>691452</v>
      </c>
      <c r="BC163" s="27"/>
      <c r="BD163" s="26"/>
      <c r="BE163" s="27">
        <v>44</v>
      </c>
      <c r="BF163" s="26">
        <v>1689675</v>
      </c>
      <c r="BG163" s="27"/>
      <c r="BH163" s="26"/>
      <c r="BI163" s="27"/>
      <c r="BJ163" s="26"/>
      <c r="BK163" s="27"/>
      <c r="BL163" s="26"/>
      <c r="BM163" s="27">
        <v>6</v>
      </c>
      <c r="BN163" s="26">
        <v>208244</v>
      </c>
      <c r="BO163" s="27">
        <v>15</v>
      </c>
      <c r="BP163" s="26">
        <v>69840</v>
      </c>
      <c r="BQ163" s="27">
        <v>695</v>
      </c>
      <c r="BR163" s="26">
        <v>15067201</v>
      </c>
    </row>
    <row r="164" spans="1:73" ht="14.1" customHeight="1" x14ac:dyDescent="0.15">
      <c r="A164" s="20" t="s">
        <v>564</v>
      </c>
      <c r="B164" s="28">
        <v>25536</v>
      </c>
      <c r="C164" s="18">
        <v>6</v>
      </c>
      <c r="D164" s="26">
        <v>43428</v>
      </c>
      <c r="E164" s="27">
        <v>12</v>
      </c>
      <c r="F164" s="26">
        <v>28048</v>
      </c>
      <c r="G164" s="27">
        <v>35</v>
      </c>
      <c r="H164" s="26">
        <v>859256</v>
      </c>
      <c r="I164" s="27">
        <v>45</v>
      </c>
      <c r="J164" s="26">
        <v>452245</v>
      </c>
      <c r="K164" s="27">
        <v>36</v>
      </c>
      <c r="L164" s="26">
        <v>410402</v>
      </c>
      <c r="M164" s="27">
        <v>20</v>
      </c>
      <c r="N164" s="26">
        <v>142815</v>
      </c>
      <c r="O164" s="27">
        <v>88</v>
      </c>
      <c r="P164" s="26">
        <v>1360962</v>
      </c>
      <c r="Q164" s="27"/>
      <c r="R164" s="26"/>
      <c r="S164" s="27">
        <v>8</v>
      </c>
      <c r="T164" s="26">
        <v>124840</v>
      </c>
      <c r="U164" s="27">
        <v>6</v>
      </c>
      <c r="V164" s="26">
        <v>89098</v>
      </c>
      <c r="W164" s="27">
        <v>27</v>
      </c>
      <c r="X164" s="26">
        <v>411422</v>
      </c>
      <c r="Y164" s="27">
        <v>36</v>
      </c>
      <c r="Z164" s="26">
        <v>953251</v>
      </c>
      <c r="AA164" s="27">
        <v>21</v>
      </c>
      <c r="AB164" s="26">
        <v>305422</v>
      </c>
      <c r="AC164" s="27">
        <v>11</v>
      </c>
      <c r="AD164" s="26">
        <v>59276</v>
      </c>
      <c r="AE164" s="27">
        <v>53</v>
      </c>
      <c r="AF164" s="26">
        <v>761732</v>
      </c>
      <c r="AG164" s="27">
        <v>58</v>
      </c>
      <c r="AH164" s="26">
        <v>3561171</v>
      </c>
      <c r="AI164" s="27">
        <v>36</v>
      </c>
      <c r="AJ164" s="26">
        <v>1160599</v>
      </c>
      <c r="AK164" s="27">
        <v>14</v>
      </c>
      <c r="AL164" s="26">
        <v>265593</v>
      </c>
      <c r="AM164" s="27">
        <v>12</v>
      </c>
      <c r="AN164" s="26">
        <v>231111</v>
      </c>
      <c r="AO164" s="27">
        <v>13</v>
      </c>
      <c r="AP164" s="26">
        <v>1015212</v>
      </c>
      <c r="AQ164" s="27">
        <v>20</v>
      </c>
      <c r="AR164" s="26">
        <v>413130</v>
      </c>
      <c r="AS164" s="27">
        <v>15</v>
      </c>
      <c r="AT164" s="26">
        <v>157356</v>
      </c>
      <c r="AU164" s="27"/>
      <c r="AV164" s="26"/>
      <c r="AW164" s="27">
        <v>7</v>
      </c>
      <c r="AX164" s="26">
        <v>21442</v>
      </c>
      <c r="AY164" s="27">
        <v>2</v>
      </c>
      <c r="AZ164" s="26">
        <v>13000</v>
      </c>
      <c r="BA164" s="27">
        <v>47</v>
      </c>
      <c r="BB164" s="26">
        <v>711614</v>
      </c>
      <c r="BC164" s="27"/>
      <c r="BD164" s="26"/>
      <c r="BE164" s="27">
        <v>44</v>
      </c>
      <c r="BF164" s="26">
        <v>1870406</v>
      </c>
      <c r="BG164" s="27"/>
      <c r="BH164" s="26"/>
      <c r="BI164" s="27"/>
      <c r="BJ164" s="26"/>
      <c r="BK164" s="27"/>
      <c r="BL164" s="26"/>
      <c r="BM164" s="27">
        <v>6</v>
      </c>
      <c r="BN164" s="26">
        <v>249484</v>
      </c>
      <c r="BO164" s="27">
        <v>15</v>
      </c>
      <c r="BP164" s="26">
        <v>81415</v>
      </c>
      <c r="BQ164" s="27">
        <v>693</v>
      </c>
      <c r="BR164" s="26">
        <v>15753741</v>
      </c>
    </row>
    <row r="165" spans="1:73" ht="14.1" customHeight="1" x14ac:dyDescent="0.15">
      <c r="A165" s="20" t="s">
        <v>564</v>
      </c>
      <c r="B165" s="28">
        <v>25564</v>
      </c>
      <c r="C165" s="18">
        <v>6</v>
      </c>
      <c r="D165" s="26">
        <v>53128</v>
      </c>
      <c r="E165" s="27">
        <v>12</v>
      </c>
      <c r="F165" s="26">
        <v>32115</v>
      </c>
      <c r="G165" s="27">
        <v>35</v>
      </c>
      <c r="H165" s="26">
        <v>1042099</v>
      </c>
      <c r="I165" s="27">
        <v>45</v>
      </c>
      <c r="J165" s="26">
        <v>478752</v>
      </c>
      <c r="K165" s="27">
        <v>36</v>
      </c>
      <c r="L165" s="26">
        <v>447990</v>
      </c>
      <c r="M165" s="27">
        <v>20</v>
      </c>
      <c r="N165" s="26">
        <v>163041</v>
      </c>
      <c r="O165" s="27">
        <v>88</v>
      </c>
      <c r="P165" s="26">
        <v>1428627</v>
      </c>
      <c r="Q165" s="27"/>
      <c r="R165" s="26"/>
      <c r="S165" s="27">
        <v>8</v>
      </c>
      <c r="T165" s="26">
        <v>129887</v>
      </c>
      <c r="U165" s="27">
        <v>6</v>
      </c>
      <c r="V165" s="26">
        <v>85862</v>
      </c>
      <c r="W165" s="27">
        <v>26</v>
      </c>
      <c r="X165" s="26">
        <v>420836</v>
      </c>
      <c r="Y165" s="27">
        <v>36</v>
      </c>
      <c r="Z165" s="26">
        <v>1042906</v>
      </c>
      <c r="AA165" s="27">
        <v>21</v>
      </c>
      <c r="AB165" s="26">
        <v>323294</v>
      </c>
      <c r="AC165" s="27">
        <v>11</v>
      </c>
      <c r="AD165" s="26">
        <v>66598</v>
      </c>
      <c r="AE165" s="27">
        <v>53</v>
      </c>
      <c r="AF165" s="26">
        <v>815721</v>
      </c>
      <c r="AG165" s="27">
        <v>58</v>
      </c>
      <c r="AH165" s="26">
        <v>3363968</v>
      </c>
      <c r="AI165" s="27">
        <v>36</v>
      </c>
      <c r="AJ165" s="26">
        <v>1147523</v>
      </c>
      <c r="AK165" s="27">
        <v>14</v>
      </c>
      <c r="AL165" s="26">
        <v>282158</v>
      </c>
      <c r="AM165" s="27">
        <v>12</v>
      </c>
      <c r="AN165" s="26">
        <v>252986</v>
      </c>
      <c r="AO165" s="27">
        <v>13</v>
      </c>
      <c r="AP165" s="26">
        <v>1054649</v>
      </c>
      <c r="AQ165" s="27">
        <v>20</v>
      </c>
      <c r="AR165" s="26">
        <v>538148</v>
      </c>
      <c r="AS165" s="27">
        <v>15</v>
      </c>
      <c r="AT165" s="26">
        <v>166695</v>
      </c>
      <c r="AU165" s="27"/>
      <c r="AV165" s="26"/>
      <c r="AW165" s="27">
        <v>7</v>
      </c>
      <c r="AX165" s="26">
        <v>24859</v>
      </c>
      <c r="AY165" s="27">
        <v>2</v>
      </c>
      <c r="AZ165" s="26">
        <v>16004</v>
      </c>
      <c r="BA165" s="27">
        <v>48</v>
      </c>
      <c r="BB165" s="26">
        <v>790899</v>
      </c>
      <c r="BC165" s="27"/>
      <c r="BD165" s="26"/>
      <c r="BE165" s="27">
        <v>44</v>
      </c>
      <c r="BF165" s="26">
        <v>2122619</v>
      </c>
      <c r="BG165" s="27"/>
      <c r="BH165" s="26"/>
      <c r="BI165" s="27"/>
      <c r="BJ165" s="26"/>
      <c r="BK165" s="27"/>
      <c r="BL165" s="26"/>
      <c r="BM165" s="27">
        <v>6</v>
      </c>
      <c r="BN165" s="26">
        <v>322879</v>
      </c>
      <c r="BO165" s="27">
        <v>15</v>
      </c>
      <c r="BP165" s="26">
        <v>102482</v>
      </c>
      <c r="BQ165" s="27">
        <v>693</v>
      </c>
      <c r="BR165" s="26">
        <v>16716736</v>
      </c>
    </row>
    <row r="166" spans="1:73" ht="14.1" customHeight="1" x14ac:dyDescent="0.15">
      <c r="A166" s="20" t="s">
        <v>537</v>
      </c>
      <c r="B166" s="28">
        <v>25599</v>
      </c>
      <c r="C166" s="18">
        <v>6</v>
      </c>
      <c r="D166" s="26">
        <v>60496</v>
      </c>
      <c r="E166" s="27">
        <v>11</v>
      </c>
      <c r="F166" s="26">
        <v>36537</v>
      </c>
      <c r="G166" s="27">
        <v>35</v>
      </c>
      <c r="H166" s="26">
        <v>891234</v>
      </c>
      <c r="I166" s="27">
        <v>45</v>
      </c>
      <c r="J166" s="26">
        <v>517558</v>
      </c>
      <c r="K166" s="27">
        <v>36</v>
      </c>
      <c r="L166" s="26">
        <v>498520</v>
      </c>
      <c r="M166" s="27">
        <v>20</v>
      </c>
      <c r="N166" s="26">
        <v>165817</v>
      </c>
      <c r="O166" s="27">
        <v>88</v>
      </c>
      <c r="P166" s="26">
        <v>1491789</v>
      </c>
      <c r="Q166" s="27"/>
      <c r="R166" s="26"/>
      <c r="S166" s="27">
        <v>8</v>
      </c>
      <c r="T166" s="26">
        <v>141262</v>
      </c>
      <c r="U166" s="27">
        <v>6</v>
      </c>
      <c r="V166" s="26">
        <v>92665</v>
      </c>
      <c r="W166" s="27">
        <v>26</v>
      </c>
      <c r="X166" s="26">
        <v>420258</v>
      </c>
      <c r="Y166" s="27">
        <v>36</v>
      </c>
      <c r="Z166" s="26">
        <v>1076951</v>
      </c>
      <c r="AA166" s="27">
        <v>21</v>
      </c>
      <c r="AB166" s="26">
        <v>345965</v>
      </c>
      <c r="AC166" s="27">
        <v>11</v>
      </c>
      <c r="AD166" s="26">
        <v>66586</v>
      </c>
      <c r="AE166" s="27">
        <v>53</v>
      </c>
      <c r="AF166" s="26">
        <v>791374</v>
      </c>
      <c r="AG166" s="27">
        <v>58</v>
      </c>
      <c r="AH166" s="26">
        <v>3071528</v>
      </c>
      <c r="AI166" s="27">
        <v>36</v>
      </c>
      <c r="AJ166" s="26">
        <v>1190694</v>
      </c>
      <c r="AK166" s="27">
        <v>14</v>
      </c>
      <c r="AL166" s="26">
        <v>263505</v>
      </c>
      <c r="AM166" s="27">
        <v>12</v>
      </c>
      <c r="AN166" s="26">
        <v>247260</v>
      </c>
      <c r="AO166" s="27">
        <v>13</v>
      </c>
      <c r="AP166" s="26">
        <v>1081159</v>
      </c>
      <c r="AQ166" s="27">
        <v>20</v>
      </c>
      <c r="AR166" s="26">
        <v>499215</v>
      </c>
      <c r="AS166" s="27">
        <v>15</v>
      </c>
      <c r="AT166" s="26">
        <v>173894</v>
      </c>
      <c r="AU166" s="27"/>
      <c r="AV166" s="26"/>
      <c r="AW166" s="27">
        <v>7</v>
      </c>
      <c r="AX166" s="26">
        <v>25031</v>
      </c>
      <c r="AY166" s="27">
        <v>2</v>
      </c>
      <c r="AZ166" s="26">
        <v>17680</v>
      </c>
      <c r="BA166" s="27">
        <v>48</v>
      </c>
      <c r="BB166" s="26">
        <v>812535</v>
      </c>
      <c r="BC166" s="27"/>
      <c r="BD166" s="26"/>
      <c r="BE166" s="27">
        <v>44</v>
      </c>
      <c r="BF166" s="26">
        <v>2165192</v>
      </c>
      <c r="BG166" s="27"/>
      <c r="BH166" s="26"/>
      <c r="BI166" s="27"/>
      <c r="BJ166" s="26"/>
      <c r="BK166" s="27"/>
      <c r="BL166" s="26"/>
      <c r="BM166" s="27">
        <v>6</v>
      </c>
      <c r="BN166" s="26">
        <v>272001</v>
      </c>
      <c r="BO166" s="27">
        <v>15</v>
      </c>
      <c r="BP166" s="26">
        <v>93223</v>
      </c>
      <c r="BQ166" s="27">
        <v>692</v>
      </c>
      <c r="BR166" s="26">
        <v>16509929</v>
      </c>
    </row>
    <row r="167" spans="1:73" s="29" customFormat="1" ht="14.1" customHeight="1" x14ac:dyDescent="0.15">
      <c r="A167" s="31" t="s">
        <v>506</v>
      </c>
      <c r="B167" s="30" t="s">
        <v>506</v>
      </c>
      <c r="C167" s="225" t="s">
        <v>563</v>
      </c>
      <c r="D167" s="224"/>
      <c r="E167" s="223" t="s">
        <v>562</v>
      </c>
      <c r="F167" s="224"/>
      <c r="G167" s="223" t="s">
        <v>561</v>
      </c>
      <c r="H167" s="224"/>
      <c r="I167" s="223" t="s">
        <v>560</v>
      </c>
      <c r="J167" s="224"/>
      <c r="K167" s="223" t="s">
        <v>559</v>
      </c>
      <c r="L167" s="224"/>
      <c r="M167" s="223" t="s">
        <v>558</v>
      </c>
      <c r="N167" s="224"/>
      <c r="O167" s="223" t="s">
        <v>557</v>
      </c>
      <c r="P167" s="224"/>
      <c r="Q167" s="27"/>
      <c r="R167" s="26"/>
      <c r="S167" s="223" t="s">
        <v>556</v>
      </c>
      <c r="T167" s="224"/>
      <c r="U167" s="223" t="s">
        <v>555</v>
      </c>
      <c r="V167" s="224"/>
      <c r="W167" s="223" t="s">
        <v>554</v>
      </c>
      <c r="X167" s="224"/>
      <c r="Y167" s="223" t="s">
        <v>553</v>
      </c>
      <c r="Z167" s="224"/>
      <c r="AA167" s="223" t="s">
        <v>552</v>
      </c>
      <c r="AB167" s="224"/>
      <c r="AC167" s="223" t="s">
        <v>551</v>
      </c>
      <c r="AD167" s="224"/>
      <c r="AE167" s="223" t="s">
        <v>550</v>
      </c>
      <c r="AF167" s="224"/>
      <c r="AG167" s="223" t="s">
        <v>549</v>
      </c>
      <c r="AH167" s="224"/>
      <c r="AI167" s="223" t="s">
        <v>548</v>
      </c>
      <c r="AJ167" s="224"/>
      <c r="AK167" s="223" t="s">
        <v>547</v>
      </c>
      <c r="AL167" s="224"/>
      <c r="AM167" s="223" t="s">
        <v>546</v>
      </c>
      <c r="AN167" s="224"/>
      <c r="AO167" s="223" t="s">
        <v>545</v>
      </c>
      <c r="AP167" s="224"/>
      <c r="AQ167" s="223" t="s">
        <v>544</v>
      </c>
      <c r="AR167" s="224"/>
      <c r="AS167" s="223" t="s">
        <v>543</v>
      </c>
      <c r="AT167" s="224"/>
      <c r="AU167" s="223" t="s">
        <v>542</v>
      </c>
      <c r="AV167" s="224"/>
      <c r="AW167" s="223" t="s">
        <v>541</v>
      </c>
      <c r="AX167" s="224"/>
      <c r="AY167" s="223" t="s">
        <v>481</v>
      </c>
      <c r="AZ167" s="224"/>
      <c r="BA167" s="223" t="s">
        <v>540</v>
      </c>
      <c r="BB167" s="224"/>
      <c r="BC167" s="27"/>
      <c r="BD167" s="26"/>
      <c r="BE167" s="223" t="s">
        <v>539</v>
      </c>
      <c r="BF167" s="224"/>
      <c r="BG167" s="27"/>
      <c r="BH167" s="26"/>
      <c r="BI167" s="27"/>
      <c r="BJ167" s="26"/>
      <c r="BK167" s="27"/>
      <c r="BL167" s="26"/>
      <c r="BM167" s="223" t="s">
        <v>474</v>
      </c>
      <c r="BN167" s="224"/>
      <c r="BO167" s="223" t="s">
        <v>538</v>
      </c>
      <c r="BP167" s="224"/>
      <c r="BQ167" s="223" t="s">
        <v>472</v>
      </c>
      <c r="BR167" s="224"/>
      <c r="BU167" s="18"/>
    </row>
    <row r="168" spans="1:73" ht="14.1" customHeight="1" x14ac:dyDescent="0.15">
      <c r="A168" s="20" t="s">
        <v>537</v>
      </c>
      <c r="B168" s="28">
        <v>25627</v>
      </c>
      <c r="C168" s="18">
        <v>6</v>
      </c>
      <c r="D168" s="26">
        <v>67502</v>
      </c>
      <c r="E168" s="27">
        <v>11</v>
      </c>
      <c r="F168" s="26">
        <v>77231</v>
      </c>
      <c r="G168" s="27">
        <v>36</v>
      </c>
      <c r="H168" s="26">
        <v>943948</v>
      </c>
      <c r="I168" s="27">
        <v>45</v>
      </c>
      <c r="J168" s="26">
        <v>543906</v>
      </c>
      <c r="K168" s="27">
        <v>36</v>
      </c>
      <c r="L168" s="26">
        <v>469782</v>
      </c>
      <c r="M168" s="27">
        <v>20</v>
      </c>
      <c r="N168" s="26">
        <v>178756</v>
      </c>
      <c r="O168" s="27">
        <v>89</v>
      </c>
      <c r="P168" s="26">
        <v>1613403</v>
      </c>
      <c r="Q168" s="27"/>
      <c r="R168" s="26"/>
      <c r="S168" s="27">
        <v>8</v>
      </c>
      <c r="T168" s="26">
        <v>136310</v>
      </c>
      <c r="U168" s="27">
        <v>6</v>
      </c>
      <c r="V168" s="26">
        <v>92045</v>
      </c>
      <c r="W168" s="27">
        <v>26</v>
      </c>
      <c r="X168" s="26">
        <v>448169</v>
      </c>
      <c r="Y168" s="27">
        <v>36</v>
      </c>
      <c r="Z168" s="26">
        <v>1050410</v>
      </c>
      <c r="AA168" s="27">
        <v>21</v>
      </c>
      <c r="AB168" s="26">
        <v>362997</v>
      </c>
      <c r="AC168" s="27">
        <v>11</v>
      </c>
      <c r="AD168" s="26">
        <v>64841</v>
      </c>
      <c r="AE168" s="27">
        <v>55</v>
      </c>
      <c r="AF168" s="26">
        <v>834232</v>
      </c>
      <c r="AG168" s="27">
        <v>60</v>
      </c>
      <c r="AH168" s="26">
        <v>3016756</v>
      </c>
      <c r="AI168" s="27">
        <v>36</v>
      </c>
      <c r="AJ168" s="26">
        <v>1125730</v>
      </c>
      <c r="AK168" s="27">
        <v>14</v>
      </c>
      <c r="AL168" s="26">
        <v>280876</v>
      </c>
      <c r="AM168" s="27">
        <v>12</v>
      </c>
      <c r="AN168" s="26">
        <v>271732</v>
      </c>
      <c r="AO168" s="27">
        <v>13</v>
      </c>
      <c r="AP168" s="26">
        <v>1097354</v>
      </c>
      <c r="AQ168" s="27">
        <v>20</v>
      </c>
      <c r="AR168" s="26">
        <v>531696</v>
      </c>
      <c r="AS168" s="27">
        <v>15</v>
      </c>
      <c r="AT168" s="26">
        <v>164343</v>
      </c>
      <c r="AU168" s="27">
        <v>1</v>
      </c>
      <c r="AV168" s="26">
        <v>64629</v>
      </c>
      <c r="AW168" s="27">
        <v>7</v>
      </c>
      <c r="AX168" s="26">
        <v>23797</v>
      </c>
      <c r="AY168" s="27">
        <v>3</v>
      </c>
      <c r="AZ168" s="26">
        <v>39156</v>
      </c>
      <c r="BA168" s="27">
        <v>50</v>
      </c>
      <c r="BB168" s="26">
        <v>840988</v>
      </c>
      <c r="BC168" s="27"/>
      <c r="BD168" s="26"/>
      <c r="BE168" s="27">
        <v>48</v>
      </c>
      <c r="BF168" s="26">
        <v>2377590</v>
      </c>
      <c r="BG168" s="27"/>
      <c r="BH168" s="26"/>
      <c r="BI168" s="27"/>
      <c r="BJ168" s="26"/>
      <c r="BK168" s="27"/>
      <c r="BL168" s="26"/>
      <c r="BM168" s="27">
        <v>6</v>
      </c>
      <c r="BN168" s="26">
        <v>289899</v>
      </c>
      <c r="BO168" s="27">
        <v>15</v>
      </c>
      <c r="BP168" s="26">
        <v>88441</v>
      </c>
      <c r="BQ168" s="27">
        <v>706</v>
      </c>
      <c r="BR168" s="26">
        <v>17096519</v>
      </c>
    </row>
    <row r="169" spans="1:73" ht="14.1" customHeight="1" x14ac:dyDescent="0.15">
      <c r="A169" s="20" t="s">
        <v>537</v>
      </c>
      <c r="B169" s="28">
        <v>25658</v>
      </c>
      <c r="C169" s="18">
        <v>6</v>
      </c>
      <c r="D169" s="26">
        <v>82676</v>
      </c>
      <c r="E169" s="27">
        <v>11</v>
      </c>
      <c r="F169" s="26">
        <v>83863</v>
      </c>
      <c r="G169" s="27">
        <v>38</v>
      </c>
      <c r="H169" s="26">
        <v>1016197</v>
      </c>
      <c r="I169" s="27">
        <v>45</v>
      </c>
      <c r="J169" s="26">
        <v>592215</v>
      </c>
      <c r="K169" s="27">
        <v>36</v>
      </c>
      <c r="L169" s="26">
        <v>543380</v>
      </c>
      <c r="M169" s="27">
        <v>20</v>
      </c>
      <c r="N169" s="26">
        <v>188176</v>
      </c>
      <c r="O169" s="27">
        <v>89</v>
      </c>
      <c r="P169" s="26">
        <v>1641626</v>
      </c>
      <c r="Q169" s="27"/>
      <c r="R169" s="26"/>
      <c r="S169" s="27">
        <v>8</v>
      </c>
      <c r="T169" s="26">
        <v>155412</v>
      </c>
      <c r="U169" s="27">
        <v>6</v>
      </c>
      <c r="V169" s="26">
        <v>103268</v>
      </c>
      <c r="W169" s="27">
        <v>27</v>
      </c>
      <c r="X169" s="26">
        <v>473789</v>
      </c>
      <c r="Y169" s="27">
        <v>35</v>
      </c>
      <c r="Z169" s="26">
        <v>1091176</v>
      </c>
      <c r="AA169" s="27">
        <v>21</v>
      </c>
      <c r="AB169" s="26">
        <v>384973</v>
      </c>
      <c r="AC169" s="27">
        <v>11</v>
      </c>
      <c r="AD169" s="26">
        <v>70796</v>
      </c>
      <c r="AE169" s="27">
        <v>55</v>
      </c>
      <c r="AF169" s="26">
        <v>887312</v>
      </c>
      <c r="AG169" s="27">
        <v>61</v>
      </c>
      <c r="AH169" s="26">
        <v>3129257</v>
      </c>
      <c r="AI169" s="27">
        <v>36</v>
      </c>
      <c r="AJ169" s="26">
        <v>1254268</v>
      </c>
      <c r="AK169" s="27">
        <v>14</v>
      </c>
      <c r="AL169" s="26">
        <v>273091</v>
      </c>
      <c r="AM169" s="27">
        <v>12</v>
      </c>
      <c r="AN169" s="26">
        <v>267722</v>
      </c>
      <c r="AO169" s="27">
        <v>13</v>
      </c>
      <c r="AP169" s="26">
        <v>1125039</v>
      </c>
      <c r="AQ169" s="27">
        <v>20</v>
      </c>
      <c r="AR169" s="26">
        <v>541805</v>
      </c>
      <c r="AS169" s="27">
        <v>15</v>
      </c>
      <c r="AT169" s="26">
        <v>164756</v>
      </c>
      <c r="AU169" s="27">
        <v>1</v>
      </c>
      <c r="AV169" s="26">
        <v>65790</v>
      </c>
      <c r="AW169" s="27">
        <v>7</v>
      </c>
      <c r="AX169" s="26">
        <v>25708</v>
      </c>
      <c r="AY169" s="27">
        <v>3</v>
      </c>
      <c r="AZ169" s="26">
        <v>40756</v>
      </c>
      <c r="BA169" s="27">
        <v>50</v>
      </c>
      <c r="BB169" s="26">
        <v>873570</v>
      </c>
      <c r="BC169" s="27"/>
      <c r="BD169" s="26"/>
      <c r="BE169" s="27">
        <v>48</v>
      </c>
      <c r="BF169" s="26">
        <v>2497946</v>
      </c>
      <c r="BG169" s="27"/>
      <c r="BH169" s="26"/>
      <c r="BI169" s="27"/>
      <c r="BJ169" s="26"/>
      <c r="BK169" s="27"/>
      <c r="BL169" s="26"/>
      <c r="BM169" s="27">
        <v>5</v>
      </c>
      <c r="BN169" s="26">
        <v>283326</v>
      </c>
      <c r="BO169" s="27">
        <v>15</v>
      </c>
      <c r="BP169" s="26">
        <v>93071</v>
      </c>
      <c r="BQ169" s="27">
        <v>708</v>
      </c>
      <c r="BR169" s="26">
        <v>17950964</v>
      </c>
    </row>
    <row r="170" spans="1:73" ht="14.1" customHeight="1" x14ac:dyDescent="0.15">
      <c r="A170" s="20" t="s">
        <v>537</v>
      </c>
      <c r="B170" s="28">
        <v>25688</v>
      </c>
      <c r="C170" s="18">
        <v>6</v>
      </c>
      <c r="D170" s="26">
        <v>57678</v>
      </c>
      <c r="E170" s="27">
        <v>11</v>
      </c>
      <c r="F170" s="26">
        <v>76023</v>
      </c>
      <c r="G170" s="27">
        <v>38</v>
      </c>
      <c r="H170" s="26">
        <v>847606</v>
      </c>
      <c r="I170" s="27">
        <v>45</v>
      </c>
      <c r="J170" s="26">
        <v>510866</v>
      </c>
      <c r="K170" s="27">
        <v>36</v>
      </c>
      <c r="L170" s="26">
        <v>442993</v>
      </c>
      <c r="M170" s="27">
        <v>20</v>
      </c>
      <c r="N170" s="26">
        <v>159129</v>
      </c>
      <c r="O170" s="27">
        <v>89</v>
      </c>
      <c r="P170" s="26">
        <v>1357425</v>
      </c>
      <c r="Q170" s="27"/>
      <c r="R170" s="26"/>
      <c r="S170" s="27">
        <v>8</v>
      </c>
      <c r="T170" s="26">
        <v>130646</v>
      </c>
      <c r="U170" s="27">
        <v>6</v>
      </c>
      <c r="V170" s="26">
        <v>85965</v>
      </c>
      <c r="W170" s="27">
        <v>27</v>
      </c>
      <c r="X170" s="26">
        <v>391931</v>
      </c>
      <c r="Y170" s="27">
        <v>35</v>
      </c>
      <c r="Z170" s="26">
        <v>1004160</v>
      </c>
      <c r="AA170" s="27">
        <v>21</v>
      </c>
      <c r="AB170" s="26">
        <v>321408</v>
      </c>
      <c r="AC170" s="27">
        <v>11</v>
      </c>
      <c r="AD170" s="26">
        <v>60026</v>
      </c>
      <c r="AE170" s="27">
        <v>55</v>
      </c>
      <c r="AF170" s="26">
        <v>712984</v>
      </c>
      <c r="AG170" s="27">
        <v>62</v>
      </c>
      <c r="AH170" s="26">
        <v>2559852</v>
      </c>
      <c r="AI170" s="27">
        <v>36</v>
      </c>
      <c r="AJ170" s="26">
        <v>1074870</v>
      </c>
      <c r="AK170" s="27">
        <v>14</v>
      </c>
      <c r="AL170" s="26">
        <v>213518</v>
      </c>
      <c r="AM170" s="27">
        <v>12</v>
      </c>
      <c r="AN170" s="26">
        <v>221334</v>
      </c>
      <c r="AO170" s="27">
        <v>13</v>
      </c>
      <c r="AP170" s="26">
        <v>1112559</v>
      </c>
      <c r="AQ170" s="27">
        <v>20</v>
      </c>
      <c r="AR170" s="26">
        <v>482652</v>
      </c>
      <c r="AS170" s="27">
        <v>15</v>
      </c>
      <c r="AT170" s="26">
        <v>147270</v>
      </c>
      <c r="AU170" s="27">
        <v>1</v>
      </c>
      <c r="AV170" s="26">
        <v>55341</v>
      </c>
      <c r="AW170" s="27">
        <v>7</v>
      </c>
      <c r="AX170" s="26">
        <v>26184</v>
      </c>
      <c r="AY170" s="27">
        <v>3</v>
      </c>
      <c r="AZ170" s="26">
        <v>35082</v>
      </c>
      <c r="BA170" s="27">
        <v>50</v>
      </c>
      <c r="BB170" s="26">
        <v>776743</v>
      </c>
      <c r="BC170" s="27"/>
      <c r="BD170" s="26"/>
      <c r="BE170" s="27">
        <v>48</v>
      </c>
      <c r="BF170" s="26">
        <v>2325465</v>
      </c>
      <c r="BG170" s="27"/>
      <c r="BH170" s="26"/>
      <c r="BI170" s="27"/>
      <c r="BJ170" s="26"/>
      <c r="BK170" s="27"/>
      <c r="BL170" s="26"/>
      <c r="BM170" s="27">
        <v>5</v>
      </c>
      <c r="BN170" s="26">
        <v>231596</v>
      </c>
      <c r="BO170" s="27">
        <v>15</v>
      </c>
      <c r="BP170" s="26">
        <v>85265</v>
      </c>
      <c r="BQ170" s="27">
        <v>709</v>
      </c>
      <c r="BR170" s="26">
        <v>15506571</v>
      </c>
    </row>
    <row r="171" spans="1:73" ht="14.1" customHeight="1" x14ac:dyDescent="0.15">
      <c r="A171" s="20" t="s">
        <v>537</v>
      </c>
      <c r="B171" s="28">
        <v>25718</v>
      </c>
      <c r="C171" s="18">
        <v>6</v>
      </c>
      <c r="D171" s="26">
        <v>61550</v>
      </c>
      <c r="E171" s="27">
        <v>11</v>
      </c>
      <c r="F171" s="26">
        <v>74824</v>
      </c>
      <c r="G171" s="27">
        <v>39</v>
      </c>
      <c r="H171" s="26">
        <v>829174</v>
      </c>
      <c r="I171" s="27">
        <v>45</v>
      </c>
      <c r="J171" s="26">
        <v>522088</v>
      </c>
      <c r="K171" s="27">
        <v>36</v>
      </c>
      <c r="L171" s="26">
        <v>445037</v>
      </c>
      <c r="M171" s="27">
        <v>20</v>
      </c>
      <c r="N171" s="26">
        <v>164616</v>
      </c>
      <c r="O171" s="27">
        <v>90</v>
      </c>
      <c r="P171" s="26">
        <v>1440246</v>
      </c>
      <c r="Q171" s="27"/>
      <c r="R171" s="26"/>
      <c r="S171" s="27">
        <v>8</v>
      </c>
      <c r="T171" s="26">
        <v>132270</v>
      </c>
      <c r="U171" s="27">
        <v>6</v>
      </c>
      <c r="V171" s="26">
        <v>87222</v>
      </c>
      <c r="W171" s="27">
        <v>28</v>
      </c>
      <c r="X171" s="26">
        <v>402917</v>
      </c>
      <c r="Y171" s="27">
        <v>35</v>
      </c>
      <c r="Z171" s="26">
        <v>966588</v>
      </c>
      <c r="AA171" s="27">
        <v>21</v>
      </c>
      <c r="AB171" s="26">
        <v>302183</v>
      </c>
      <c r="AC171" s="27">
        <v>11</v>
      </c>
      <c r="AD171" s="26">
        <v>54653</v>
      </c>
      <c r="AE171" s="27">
        <v>55</v>
      </c>
      <c r="AF171" s="26">
        <v>696276</v>
      </c>
      <c r="AG171" s="27">
        <v>62</v>
      </c>
      <c r="AH171" s="26">
        <v>2430795</v>
      </c>
      <c r="AI171" s="27">
        <v>37</v>
      </c>
      <c r="AJ171" s="26">
        <v>1133264</v>
      </c>
      <c r="AK171" s="27">
        <v>14</v>
      </c>
      <c r="AL171" s="26">
        <v>209047</v>
      </c>
      <c r="AM171" s="27">
        <v>12</v>
      </c>
      <c r="AN171" s="26">
        <v>225419</v>
      </c>
      <c r="AO171" s="27">
        <v>13</v>
      </c>
      <c r="AP171" s="26">
        <v>1099451</v>
      </c>
      <c r="AQ171" s="27">
        <v>20</v>
      </c>
      <c r="AR171" s="26">
        <v>472793</v>
      </c>
      <c r="AS171" s="27">
        <v>15</v>
      </c>
      <c r="AT171" s="26">
        <v>146214</v>
      </c>
      <c r="AU171" s="27">
        <v>1</v>
      </c>
      <c r="AV171" s="26">
        <v>53986</v>
      </c>
      <c r="AW171" s="27">
        <v>7</v>
      </c>
      <c r="AX171" s="26">
        <v>24859</v>
      </c>
      <c r="AY171" s="27">
        <v>3</v>
      </c>
      <c r="AZ171" s="26">
        <v>35126</v>
      </c>
      <c r="BA171" s="27">
        <v>50</v>
      </c>
      <c r="BB171" s="26">
        <v>774730</v>
      </c>
      <c r="BC171" s="27"/>
      <c r="BD171" s="26"/>
      <c r="BE171" s="27">
        <v>48</v>
      </c>
      <c r="BF171" s="26">
        <v>2226189</v>
      </c>
      <c r="BG171" s="27"/>
      <c r="BH171" s="26"/>
      <c r="BI171" s="27"/>
      <c r="BJ171" s="26"/>
      <c r="BK171" s="27"/>
      <c r="BL171" s="26"/>
      <c r="BM171" s="27">
        <v>5</v>
      </c>
      <c r="BN171" s="26">
        <v>232074</v>
      </c>
      <c r="BO171" s="27">
        <v>15</v>
      </c>
      <c r="BP171" s="26">
        <v>82144</v>
      </c>
      <c r="BQ171" s="27">
        <v>713</v>
      </c>
      <c r="BR171" s="26">
        <v>15325735</v>
      </c>
    </row>
    <row r="172" spans="1:73" ht="14.1" customHeight="1" x14ac:dyDescent="0.15">
      <c r="A172" s="20" t="s">
        <v>537</v>
      </c>
      <c r="B172" s="28">
        <v>25749</v>
      </c>
      <c r="C172" s="18">
        <v>6</v>
      </c>
      <c r="D172" s="26">
        <v>70886</v>
      </c>
      <c r="E172" s="27">
        <v>11</v>
      </c>
      <c r="F172" s="26">
        <v>83315</v>
      </c>
      <c r="G172" s="27">
        <v>39</v>
      </c>
      <c r="H172" s="26">
        <v>873838</v>
      </c>
      <c r="I172" s="27">
        <v>45</v>
      </c>
      <c r="J172" s="26">
        <v>528902</v>
      </c>
      <c r="K172" s="27">
        <v>36</v>
      </c>
      <c r="L172" s="26">
        <v>471729</v>
      </c>
      <c r="M172" s="27">
        <v>20</v>
      </c>
      <c r="N172" s="26">
        <v>175909</v>
      </c>
      <c r="O172" s="27">
        <v>90</v>
      </c>
      <c r="P172" s="26">
        <v>1475437</v>
      </c>
      <c r="Q172" s="27"/>
      <c r="R172" s="26"/>
      <c r="S172" s="27">
        <v>8</v>
      </c>
      <c r="T172" s="26">
        <v>141504</v>
      </c>
      <c r="U172" s="27">
        <v>6</v>
      </c>
      <c r="V172" s="26">
        <v>94154</v>
      </c>
      <c r="W172" s="27">
        <v>28</v>
      </c>
      <c r="X172" s="26">
        <v>404446</v>
      </c>
      <c r="Y172" s="27">
        <v>35</v>
      </c>
      <c r="Z172" s="26">
        <v>991894</v>
      </c>
      <c r="AA172" s="27">
        <v>21</v>
      </c>
      <c r="AB172" s="26">
        <v>353806</v>
      </c>
      <c r="AC172" s="27">
        <v>11</v>
      </c>
      <c r="AD172" s="26">
        <v>58377</v>
      </c>
      <c r="AE172" s="27">
        <v>55</v>
      </c>
      <c r="AF172" s="26">
        <v>726935</v>
      </c>
      <c r="AG172" s="27">
        <v>63</v>
      </c>
      <c r="AH172" s="26">
        <v>2365545</v>
      </c>
      <c r="AI172" s="27">
        <v>37</v>
      </c>
      <c r="AJ172" s="26">
        <v>1109912</v>
      </c>
      <c r="AK172" s="27">
        <v>14</v>
      </c>
      <c r="AL172" s="26">
        <v>204054</v>
      </c>
      <c r="AM172" s="27">
        <v>13</v>
      </c>
      <c r="AN172" s="26">
        <v>239585</v>
      </c>
      <c r="AO172" s="27">
        <v>13</v>
      </c>
      <c r="AP172" s="26">
        <v>1135081</v>
      </c>
      <c r="AQ172" s="27">
        <v>20</v>
      </c>
      <c r="AR172" s="26">
        <v>462656</v>
      </c>
      <c r="AS172" s="27">
        <v>15</v>
      </c>
      <c r="AT172" s="26">
        <v>180649</v>
      </c>
      <c r="AU172" s="27">
        <v>1</v>
      </c>
      <c r="AV172" s="26">
        <v>55689</v>
      </c>
      <c r="AW172" s="27">
        <v>7</v>
      </c>
      <c r="AX172" s="26">
        <v>24995</v>
      </c>
      <c r="AY172" s="27">
        <v>3</v>
      </c>
      <c r="AZ172" s="26">
        <v>35978</v>
      </c>
      <c r="BA172" s="27">
        <v>50</v>
      </c>
      <c r="BB172" s="26">
        <v>827296</v>
      </c>
      <c r="BC172" s="27"/>
      <c r="BD172" s="26"/>
      <c r="BE172" s="27">
        <v>48</v>
      </c>
      <c r="BF172" s="26">
        <v>2227701</v>
      </c>
      <c r="BG172" s="27"/>
      <c r="BH172" s="26"/>
      <c r="BI172" s="27"/>
      <c r="BJ172" s="26"/>
      <c r="BK172" s="27"/>
      <c r="BL172" s="26"/>
      <c r="BM172" s="27">
        <v>5</v>
      </c>
      <c r="BN172" s="26">
        <v>237435</v>
      </c>
      <c r="BO172" s="27">
        <v>15</v>
      </c>
      <c r="BP172" s="26">
        <v>90528</v>
      </c>
      <c r="BQ172" s="27">
        <v>715</v>
      </c>
      <c r="BR172" s="26">
        <v>15648236</v>
      </c>
    </row>
    <row r="173" spans="1:73" ht="14.1" customHeight="1" x14ac:dyDescent="0.15">
      <c r="A173" s="20" t="s">
        <v>537</v>
      </c>
      <c r="B173" s="28">
        <v>25780</v>
      </c>
      <c r="C173" s="18">
        <v>6</v>
      </c>
      <c r="D173" s="26">
        <v>59880</v>
      </c>
      <c r="E173" s="27">
        <v>11</v>
      </c>
      <c r="F173" s="26">
        <v>79073</v>
      </c>
      <c r="G173" s="27">
        <v>39</v>
      </c>
      <c r="H173" s="26">
        <v>909382</v>
      </c>
      <c r="I173" s="27">
        <v>45</v>
      </c>
      <c r="J173" s="26">
        <v>519178</v>
      </c>
      <c r="K173" s="27">
        <v>36</v>
      </c>
      <c r="L173" s="26">
        <v>453259</v>
      </c>
      <c r="M173" s="27">
        <v>20</v>
      </c>
      <c r="N173" s="26">
        <v>163239</v>
      </c>
      <c r="O173" s="27">
        <v>90</v>
      </c>
      <c r="P173" s="26">
        <v>1490244</v>
      </c>
      <c r="Q173" s="27"/>
      <c r="R173" s="26"/>
      <c r="S173" s="27">
        <v>8</v>
      </c>
      <c r="T173" s="26">
        <v>138722</v>
      </c>
      <c r="U173" s="27">
        <v>6</v>
      </c>
      <c r="V173" s="26">
        <v>89042</v>
      </c>
      <c r="W173" s="27">
        <v>28</v>
      </c>
      <c r="X173" s="26">
        <v>418639</v>
      </c>
      <c r="Y173" s="27">
        <v>35</v>
      </c>
      <c r="Z173" s="26">
        <v>1008623</v>
      </c>
      <c r="AA173" s="27">
        <v>21</v>
      </c>
      <c r="AB173" s="26">
        <v>331374</v>
      </c>
      <c r="AC173" s="27">
        <v>12</v>
      </c>
      <c r="AD173" s="26">
        <v>65174</v>
      </c>
      <c r="AE173" s="27">
        <v>55</v>
      </c>
      <c r="AF173" s="26">
        <v>733908</v>
      </c>
      <c r="AG173" s="27">
        <v>64</v>
      </c>
      <c r="AH173" s="26">
        <v>2662617</v>
      </c>
      <c r="AI173" s="27">
        <v>37</v>
      </c>
      <c r="AJ173" s="26">
        <v>1094050</v>
      </c>
      <c r="AK173" s="27">
        <v>14</v>
      </c>
      <c r="AL173" s="26">
        <v>227654</v>
      </c>
      <c r="AM173" s="27">
        <v>13</v>
      </c>
      <c r="AN173" s="26">
        <v>252421</v>
      </c>
      <c r="AO173" s="27">
        <v>13</v>
      </c>
      <c r="AP173" s="26">
        <v>1162692</v>
      </c>
      <c r="AQ173" s="27">
        <v>20</v>
      </c>
      <c r="AR173" s="26">
        <v>471979</v>
      </c>
      <c r="AS173" s="27">
        <v>15</v>
      </c>
      <c r="AT173" s="26">
        <v>172338</v>
      </c>
      <c r="AU173" s="27">
        <v>1</v>
      </c>
      <c r="AV173" s="26">
        <v>57663</v>
      </c>
      <c r="AW173" s="27">
        <v>7</v>
      </c>
      <c r="AX173" s="26">
        <v>27344</v>
      </c>
      <c r="AY173" s="27">
        <v>3</v>
      </c>
      <c r="AZ173" s="26">
        <v>37990</v>
      </c>
      <c r="BA173" s="27">
        <v>51</v>
      </c>
      <c r="BB173" s="26">
        <v>824462</v>
      </c>
      <c r="BC173" s="27"/>
      <c r="BD173" s="26"/>
      <c r="BE173" s="27">
        <v>48</v>
      </c>
      <c r="BF173" s="26">
        <v>2236736</v>
      </c>
      <c r="BG173" s="27"/>
      <c r="BH173" s="26"/>
      <c r="BI173" s="27"/>
      <c r="BJ173" s="26"/>
      <c r="BK173" s="27"/>
      <c r="BL173" s="26"/>
      <c r="BM173" s="27">
        <v>5</v>
      </c>
      <c r="BN173" s="26">
        <v>253203</v>
      </c>
      <c r="BO173" s="27">
        <v>15</v>
      </c>
      <c r="BP173" s="26">
        <v>87935</v>
      </c>
      <c r="BQ173" s="27">
        <v>718</v>
      </c>
      <c r="BR173" s="26">
        <v>16028821</v>
      </c>
    </row>
    <row r="174" spans="1:73" ht="14.1" customHeight="1" x14ac:dyDescent="0.15">
      <c r="A174" s="20" t="s">
        <v>537</v>
      </c>
      <c r="B174" s="28">
        <v>25811</v>
      </c>
      <c r="C174" s="18">
        <v>6</v>
      </c>
      <c r="D174" s="26">
        <v>62798</v>
      </c>
      <c r="E174" s="27">
        <v>11</v>
      </c>
      <c r="F174" s="26">
        <v>82470</v>
      </c>
      <c r="G174" s="27">
        <v>42</v>
      </c>
      <c r="H174" s="26">
        <v>904248</v>
      </c>
      <c r="I174" s="27">
        <v>45</v>
      </c>
      <c r="J174" s="26">
        <v>546883</v>
      </c>
      <c r="K174" s="27">
        <v>36</v>
      </c>
      <c r="L174" s="26">
        <v>456026</v>
      </c>
      <c r="M174" s="27">
        <v>19</v>
      </c>
      <c r="N174" s="26">
        <v>168100</v>
      </c>
      <c r="O174" s="27">
        <v>91</v>
      </c>
      <c r="P174" s="26">
        <v>1481798</v>
      </c>
      <c r="Q174" s="27"/>
      <c r="R174" s="26"/>
      <c r="S174" s="27">
        <v>8</v>
      </c>
      <c r="T174" s="26">
        <v>162698</v>
      </c>
      <c r="U174" s="27">
        <v>6</v>
      </c>
      <c r="V174" s="26">
        <v>92364</v>
      </c>
      <c r="W174" s="27">
        <v>28</v>
      </c>
      <c r="X174" s="26">
        <v>411795</v>
      </c>
      <c r="Y174" s="27">
        <v>35</v>
      </c>
      <c r="Z174" s="26">
        <v>1020401</v>
      </c>
      <c r="AA174" s="27">
        <v>21</v>
      </c>
      <c r="AB174" s="26">
        <v>332557</v>
      </c>
      <c r="AC174" s="27">
        <v>13</v>
      </c>
      <c r="AD174" s="26">
        <v>67659</v>
      </c>
      <c r="AE174" s="27">
        <v>56</v>
      </c>
      <c r="AF174" s="26">
        <v>711532</v>
      </c>
      <c r="AG174" s="27">
        <v>67</v>
      </c>
      <c r="AH174" s="26">
        <v>2371086</v>
      </c>
      <c r="AI174" s="27">
        <v>39</v>
      </c>
      <c r="AJ174" s="26">
        <v>1090844</v>
      </c>
      <c r="AK174" s="27">
        <v>15</v>
      </c>
      <c r="AL174" s="26">
        <v>222512</v>
      </c>
      <c r="AM174" s="27">
        <v>13</v>
      </c>
      <c r="AN174" s="26">
        <v>243988</v>
      </c>
      <c r="AO174" s="27">
        <v>13</v>
      </c>
      <c r="AP174" s="26">
        <v>1167171</v>
      </c>
      <c r="AQ174" s="27">
        <v>20</v>
      </c>
      <c r="AR174" s="26">
        <v>475452</v>
      </c>
      <c r="AS174" s="27">
        <v>15</v>
      </c>
      <c r="AT174" s="26">
        <v>189902</v>
      </c>
      <c r="AU174" s="27">
        <v>1</v>
      </c>
      <c r="AV174" s="26">
        <v>57082</v>
      </c>
      <c r="AW174" s="27">
        <v>7</v>
      </c>
      <c r="AX174" s="26">
        <v>27220</v>
      </c>
      <c r="AY174" s="27">
        <v>3</v>
      </c>
      <c r="AZ174" s="26">
        <v>39340</v>
      </c>
      <c r="BA174" s="27">
        <v>53</v>
      </c>
      <c r="BB174" s="26">
        <v>847396</v>
      </c>
      <c r="BC174" s="27"/>
      <c r="BD174" s="26"/>
      <c r="BE174" s="27">
        <v>50</v>
      </c>
      <c r="BF174" s="26">
        <v>2278969</v>
      </c>
      <c r="BG174" s="27"/>
      <c r="BH174" s="26"/>
      <c r="BI174" s="27"/>
      <c r="BJ174" s="26"/>
      <c r="BK174" s="27"/>
      <c r="BL174" s="26"/>
      <c r="BM174" s="27">
        <v>5</v>
      </c>
      <c r="BN174" s="26">
        <v>258332</v>
      </c>
      <c r="BO174" s="27">
        <v>15</v>
      </c>
      <c r="BP174" s="26">
        <v>90112</v>
      </c>
      <c r="BQ174" s="27">
        <v>733</v>
      </c>
      <c r="BR174" s="26">
        <v>15860745</v>
      </c>
    </row>
    <row r="175" spans="1:73" ht="14.1" customHeight="1" x14ac:dyDescent="0.15">
      <c r="A175" s="20" t="s">
        <v>537</v>
      </c>
      <c r="B175" s="28">
        <v>25841</v>
      </c>
      <c r="C175" s="18">
        <v>6</v>
      </c>
      <c r="D175" s="26">
        <v>60080</v>
      </c>
      <c r="E175" s="27">
        <v>11</v>
      </c>
      <c r="F175" s="26">
        <v>84497</v>
      </c>
      <c r="G175" s="27">
        <v>42</v>
      </c>
      <c r="H175" s="26">
        <v>897139</v>
      </c>
      <c r="I175" s="27">
        <v>45</v>
      </c>
      <c r="J175" s="26">
        <v>514302</v>
      </c>
      <c r="K175" s="27">
        <v>36</v>
      </c>
      <c r="L175" s="26">
        <v>433783</v>
      </c>
      <c r="M175" s="27">
        <v>19</v>
      </c>
      <c r="N175" s="26">
        <v>155838</v>
      </c>
      <c r="O175" s="27">
        <v>91</v>
      </c>
      <c r="P175" s="26">
        <v>1386942</v>
      </c>
      <c r="Q175" s="27"/>
      <c r="R175" s="26"/>
      <c r="S175" s="27">
        <v>8</v>
      </c>
      <c r="T175" s="26">
        <v>190200</v>
      </c>
      <c r="U175" s="27">
        <v>6</v>
      </c>
      <c r="V175" s="26">
        <v>86130</v>
      </c>
      <c r="W175" s="27">
        <v>28</v>
      </c>
      <c r="X175" s="26">
        <v>375969</v>
      </c>
      <c r="Y175" s="27">
        <v>35</v>
      </c>
      <c r="Z175" s="26">
        <v>989809</v>
      </c>
      <c r="AA175" s="27">
        <v>21</v>
      </c>
      <c r="AB175" s="26">
        <v>324862</v>
      </c>
      <c r="AC175" s="27">
        <v>13</v>
      </c>
      <c r="AD175" s="26">
        <v>63786</v>
      </c>
      <c r="AE175" s="27">
        <v>57</v>
      </c>
      <c r="AF175" s="26">
        <v>650593</v>
      </c>
      <c r="AG175" s="27">
        <v>67</v>
      </c>
      <c r="AH175" s="26">
        <v>2283389</v>
      </c>
      <c r="AI175" s="27">
        <v>39</v>
      </c>
      <c r="AJ175" s="26">
        <v>1054570</v>
      </c>
      <c r="AK175" s="27">
        <v>15</v>
      </c>
      <c r="AL175" s="26">
        <v>205679</v>
      </c>
      <c r="AM175" s="27">
        <v>13</v>
      </c>
      <c r="AN175" s="26">
        <v>221112</v>
      </c>
      <c r="AO175" s="27">
        <v>13</v>
      </c>
      <c r="AP175" s="26">
        <v>1140746</v>
      </c>
      <c r="AQ175" s="27">
        <v>20</v>
      </c>
      <c r="AR175" s="26">
        <v>480513</v>
      </c>
      <c r="AS175" s="27">
        <v>15</v>
      </c>
      <c r="AT175" s="26">
        <v>224974</v>
      </c>
      <c r="AU175" s="27">
        <v>1</v>
      </c>
      <c r="AV175" s="26">
        <v>54218</v>
      </c>
      <c r="AW175" s="27">
        <v>7</v>
      </c>
      <c r="AX175" s="26">
        <v>28393</v>
      </c>
      <c r="AY175" s="27">
        <v>3</v>
      </c>
      <c r="AZ175" s="26">
        <v>35154</v>
      </c>
      <c r="BA175" s="27">
        <v>53</v>
      </c>
      <c r="BB175" s="26">
        <v>828530</v>
      </c>
      <c r="BC175" s="27"/>
      <c r="BD175" s="26"/>
      <c r="BE175" s="27">
        <v>50</v>
      </c>
      <c r="BF175" s="26">
        <v>2346479</v>
      </c>
      <c r="BG175" s="27"/>
      <c r="BH175" s="26"/>
      <c r="BI175" s="27"/>
      <c r="BJ175" s="26"/>
      <c r="BK175" s="27"/>
      <c r="BL175" s="26"/>
      <c r="BM175" s="27">
        <v>6</v>
      </c>
      <c r="BN175" s="26">
        <v>250124</v>
      </c>
      <c r="BO175" s="27">
        <v>15</v>
      </c>
      <c r="BP175" s="26">
        <v>84006</v>
      </c>
      <c r="BQ175" s="27">
        <v>735</v>
      </c>
      <c r="BR175" s="26">
        <v>15451817</v>
      </c>
    </row>
    <row r="176" spans="1:73" ht="14.1" customHeight="1" x14ac:dyDescent="0.15">
      <c r="A176" s="20" t="s">
        <v>537</v>
      </c>
      <c r="B176" s="28">
        <v>25872</v>
      </c>
      <c r="C176" s="18">
        <v>6</v>
      </c>
      <c r="D176" s="26">
        <v>59250</v>
      </c>
      <c r="E176" s="27">
        <v>11</v>
      </c>
      <c r="F176" s="26">
        <v>82991</v>
      </c>
      <c r="G176" s="27">
        <v>42</v>
      </c>
      <c r="H176" s="26">
        <v>978311</v>
      </c>
      <c r="I176" s="27">
        <v>45</v>
      </c>
      <c r="J176" s="26">
        <v>526309</v>
      </c>
      <c r="K176" s="27">
        <v>36</v>
      </c>
      <c r="L176" s="26">
        <v>426965</v>
      </c>
      <c r="M176" s="27">
        <v>19</v>
      </c>
      <c r="N176" s="26">
        <v>150359</v>
      </c>
      <c r="O176" s="27">
        <v>91</v>
      </c>
      <c r="P176" s="26">
        <v>1405926</v>
      </c>
      <c r="Q176" s="27"/>
      <c r="R176" s="26"/>
      <c r="S176" s="27">
        <v>8</v>
      </c>
      <c r="T176" s="26">
        <v>189582</v>
      </c>
      <c r="U176" s="27">
        <v>7</v>
      </c>
      <c r="V176" s="26">
        <v>85733</v>
      </c>
      <c r="W176" s="27">
        <v>28</v>
      </c>
      <c r="X176" s="26">
        <v>390648</v>
      </c>
      <c r="Y176" s="27">
        <v>34</v>
      </c>
      <c r="Z176" s="26">
        <v>830081</v>
      </c>
      <c r="AA176" s="27">
        <v>21</v>
      </c>
      <c r="AB176" s="26">
        <v>309427</v>
      </c>
      <c r="AC176" s="27">
        <v>12</v>
      </c>
      <c r="AD176" s="26">
        <v>59041</v>
      </c>
      <c r="AE176" s="27">
        <v>59</v>
      </c>
      <c r="AF176" s="26">
        <v>804262</v>
      </c>
      <c r="AG176" s="27">
        <v>67</v>
      </c>
      <c r="AH176" s="26">
        <v>2429542</v>
      </c>
      <c r="AI176" s="27">
        <v>39</v>
      </c>
      <c r="AJ176" s="26">
        <v>1057936</v>
      </c>
      <c r="AK176" s="27">
        <v>15</v>
      </c>
      <c r="AL176" s="26">
        <v>219264</v>
      </c>
      <c r="AM176" s="27">
        <v>13</v>
      </c>
      <c r="AN176" s="26">
        <v>226383</v>
      </c>
      <c r="AO176" s="27">
        <v>13</v>
      </c>
      <c r="AP176" s="26">
        <v>1136586</v>
      </c>
      <c r="AQ176" s="27">
        <v>20</v>
      </c>
      <c r="AR176" s="26">
        <v>474662</v>
      </c>
      <c r="AS176" s="27">
        <v>15</v>
      </c>
      <c r="AT176" s="26">
        <v>238992</v>
      </c>
      <c r="AU176" s="27">
        <v>1</v>
      </c>
      <c r="AV176" s="26">
        <v>54760</v>
      </c>
      <c r="AW176" s="27">
        <v>7</v>
      </c>
      <c r="AX176" s="26">
        <v>27703</v>
      </c>
      <c r="AY176" s="27">
        <v>3</v>
      </c>
      <c r="AZ176" s="26">
        <v>36948</v>
      </c>
      <c r="BA176" s="27">
        <v>53</v>
      </c>
      <c r="BB176" s="26">
        <v>843718</v>
      </c>
      <c r="BC176" s="27"/>
      <c r="BD176" s="26"/>
      <c r="BE176" s="27">
        <v>50</v>
      </c>
      <c r="BF176" s="26">
        <v>2363647</v>
      </c>
      <c r="BG176" s="27"/>
      <c r="BH176" s="26"/>
      <c r="BI176" s="27"/>
      <c r="BJ176" s="26"/>
      <c r="BK176" s="27"/>
      <c r="BL176" s="26"/>
      <c r="BM176" s="27">
        <v>7</v>
      </c>
      <c r="BN176" s="26">
        <v>294305</v>
      </c>
      <c r="BO176" s="27">
        <v>15</v>
      </c>
      <c r="BP176" s="26">
        <v>93596</v>
      </c>
      <c r="BQ176" s="27">
        <v>737</v>
      </c>
      <c r="BR176" s="26">
        <v>15796927</v>
      </c>
    </row>
    <row r="177" spans="1:70" ht="14.1" customHeight="1" x14ac:dyDescent="0.15">
      <c r="A177" s="20" t="s">
        <v>537</v>
      </c>
      <c r="B177" s="28">
        <v>25902</v>
      </c>
      <c r="C177" s="18">
        <v>6</v>
      </c>
      <c r="D177" s="26">
        <v>59344</v>
      </c>
      <c r="E177" s="27">
        <v>11</v>
      </c>
      <c r="F177" s="26">
        <v>83133</v>
      </c>
      <c r="G177" s="27">
        <v>42</v>
      </c>
      <c r="H177" s="26">
        <v>900647</v>
      </c>
      <c r="I177" s="27">
        <v>44</v>
      </c>
      <c r="J177" s="26">
        <v>523829</v>
      </c>
      <c r="K177" s="27">
        <v>36</v>
      </c>
      <c r="L177" s="26">
        <v>420306</v>
      </c>
      <c r="M177" s="27">
        <v>19</v>
      </c>
      <c r="N177" s="26">
        <v>141959</v>
      </c>
      <c r="O177" s="27">
        <v>91</v>
      </c>
      <c r="P177" s="26">
        <v>1285897</v>
      </c>
      <c r="Q177" s="27"/>
      <c r="R177" s="26"/>
      <c r="S177" s="27">
        <v>8</v>
      </c>
      <c r="T177" s="26">
        <v>172436</v>
      </c>
      <c r="U177" s="27">
        <v>7</v>
      </c>
      <c r="V177" s="26">
        <v>84704</v>
      </c>
      <c r="W177" s="27">
        <v>28</v>
      </c>
      <c r="X177" s="26">
        <v>370069</v>
      </c>
      <c r="Y177" s="27">
        <v>34</v>
      </c>
      <c r="Z177" s="26">
        <v>822325</v>
      </c>
      <c r="AA177" s="27">
        <v>21</v>
      </c>
      <c r="AB177" s="26">
        <v>315055</v>
      </c>
      <c r="AC177" s="27">
        <v>12</v>
      </c>
      <c r="AD177" s="26">
        <v>55654</v>
      </c>
      <c r="AE177" s="27">
        <v>59</v>
      </c>
      <c r="AF177" s="26">
        <v>749331</v>
      </c>
      <c r="AG177" s="27">
        <v>67</v>
      </c>
      <c r="AH177" s="26">
        <v>2177169</v>
      </c>
      <c r="AI177" s="27">
        <v>39</v>
      </c>
      <c r="AJ177" s="26">
        <v>1031072</v>
      </c>
      <c r="AK177" s="27">
        <v>15</v>
      </c>
      <c r="AL177" s="26">
        <v>196529</v>
      </c>
      <c r="AM177" s="27">
        <v>13</v>
      </c>
      <c r="AN177" s="26">
        <v>209441</v>
      </c>
      <c r="AO177" s="27">
        <v>13</v>
      </c>
      <c r="AP177" s="26">
        <v>1150325</v>
      </c>
      <c r="AQ177" s="27">
        <v>20</v>
      </c>
      <c r="AR177" s="26">
        <v>468687</v>
      </c>
      <c r="AS177" s="27">
        <v>15</v>
      </c>
      <c r="AT177" s="26">
        <v>208485</v>
      </c>
      <c r="AU177" s="27">
        <v>1</v>
      </c>
      <c r="AV177" s="26">
        <v>57276</v>
      </c>
      <c r="AW177" s="27">
        <v>7</v>
      </c>
      <c r="AX177" s="26">
        <v>28117</v>
      </c>
      <c r="AY177" s="27">
        <v>3</v>
      </c>
      <c r="AZ177" s="26">
        <v>35175</v>
      </c>
      <c r="BA177" s="27">
        <v>54</v>
      </c>
      <c r="BB177" s="26">
        <v>844677</v>
      </c>
      <c r="BC177" s="27"/>
      <c r="BD177" s="26"/>
      <c r="BE177" s="27">
        <v>50</v>
      </c>
      <c r="BF177" s="26">
        <v>2370386</v>
      </c>
      <c r="BG177" s="27"/>
      <c r="BH177" s="26"/>
      <c r="BI177" s="27"/>
      <c r="BJ177" s="26"/>
      <c r="BK177" s="27"/>
      <c r="BL177" s="26"/>
      <c r="BM177" s="27">
        <v>7</v>
      </c>
      <c r="BN177" s="26">
        <v>270899</v>
      </c>
      <c r="BO177" s="27">
        <v>15</v>
      </c>
      <c r="BP177" s="26">
        <v>88245</v>
      </c>
      <c r="BQ177" s="27">
        <v>737</v>
      </c>
      <c r="BR177" s="26">
        <v>15121172</v>
      </c>
    </row>
    <row r="178" spans="1:70" ht="14.1" customHeight="1" x14ac:dyDescent="0.15">
      <c r="A178" s="20" t="s">
        <v>537</v>
      </c>
      <c r="B178" s="28">
        <v>25930</v>
      </c>
      <c r="C178" s="18">
        <v>6</v>
      </c>
      <c r="D178" s="26">
        <v>58798</v>
      </c>
      <c r="E178" s="27">
        <v>11</v>
      </c>
      <c r="F178" s="26">
        <v>84729</v>
      </c>
      <c r="G178" s="27">
        <v>42</v>
      </c>
      <c r="H178" s="26">
        <v>900026</v>
      </c>
      <c r="I178" s="27">
        <v>44</v>
      </c>
      <c r="J178" s="26">
        <v>530598</v>
      </c>
      <c r="K178" s="27">
        <v>36</v>
      </c>
      <c r="L178" s="26">
        <v>431938</v>
      </c>
      <c r="M178" s="27">
        <v>19</v>
      </c>
      <c r="N178" s="26">
        <v>137666</v>
      </c>
      <c r="O178" s="27">
        <v>91</v>
      </c>
      <c r="P178" s="26">
        <v>1241781</v>
      </c>
      <c r="Q178" s="27"/>
      <c r="R178" s="26"/>
      <c r="S178" s="27">
        <v>8</v>
      </c>
      <c r="T178" s="26">
        <v>167764</v>
      </c>
      <c r="U178" s="27">
        <v>7</v>
      </c>
      <c r="V178" s="26">
        <v>81146</v>
      </c>
      <c r="W178" s="27">
        <v>28</v>
      </c>
      <c r="X178" s="26">
        <v>377901</v>
      </c>
      <c r="Y178" s="27">
        <v>34</v>
      </c>
      <c r="Z178" s="26">
        <v>836665</v>
      </c>
      <c r="AA178" s="27">
        <v>21</v>
      </c>
      <c r="AB178" s="26">
        <v>315468</v>
      </c>
      <c r="AC178" s="27">
        <v>12</v>
      </c>
      <c r="AD178" s="26">
        <v>54490</v>
      </c>
      <c r="AE178" s="27">
        <v>59</v>
      </c>
      <c r="AF178" s="26">
        <v>718085</v>
      </c>
      <c r="AG178" s="27">
        <v>67</v>
      </c>
      <c r="AH178" s="26">
        <v>2101323</v>
      </c>
      <c r="AI178" s="27">
        <v>39</v>
      </c>
      <c r="AJ178" s="26">
        <v>1021653</v>
      </c>
      <c r="AK178" s="27">
        <v>14</v>
      </c>
      <c r="AL178" s="26">
        <v>180855</v>
      </c>
      <c r="AM178" s="27">
        <v>13</v>
      </c>
      <c r="AN178" s="26">
        <v>202405</v>
      </c>
      <c r="AO178" s="27">
        <v>13</v>
      </c>
      <c r="AP178" s="26">
        <v>1217884</v>
      </c>
      <c r="AQ178" s="27">
        <v>20</v>
      </c>
      <c r="AR178" s="26">
        <v>492561</v>
      </c>
      <c r="AS178" s="27">
        <v>15</v>
      </c>
      <c r="AT178" s="26">
        <v>192724</v>
      </c>
      <c r="AU178" s="27">
        <v>1</v>
      </c>
      <c r="AV178" s="26">
        <v>56115</v>
      </c>
      <c r="AW178" s="27">
        <v>7</v>
      </c>
      <c r="AX178" s="26">
        <v>28482</v>
      </c>
      <c r="AY178" s="27">
        <v>3</v>
      </c>
      <c r="AZ178" s="26">
        <v>36464</v>
      </c>
      <c r="BA178" s="27">
        <v>54</v>
      </c>
      <c r="BB178" s="26">
        <v>860218</v>
      </c>
      <c r="BC178" s="27"/>
      <c r="BD178" s="26"/>
      <c r="BE178" s="27">
        <v>50</v>
      </c>
      <c r="BF178" s="26">
        <v>2384550</v>
      </c>
      <c r="BG178" s="27"/>
      <c r="BH178" s="26"/>
      <c r="BI178" s="27"/>
      <c r="BJ178" s="26"/>
      <c r="BK178" s="27"/>
      <c r="BL178" s="26"/>
      <c r="BM178" s="27">
        <v>7</v>
      </c>
      <c r="BN178" s="26">
        <v>287462</v>
      </c>
      <c r="BO178" s="27">
        <v>15</v>
      </c>
      <c r="BP178" s="26">
        <v>91609</v>
      </c>
      <c r="BQ178" s="27">
        <v>736</v>
      </c>
      <c r="BR178" s="26">
        <v>15091360</v>
      </c>
    </row>
    <row r="179" spans="1:70" ht="14.1" customHeight="1" x14ac:dyDescent="0.15">
      <c r="A179" s="20" t="s">
        <v>536</v>
      </c>
      <c r="B179" s="28">
        <v>25963</v>
      </c>
      <c r="C179" s="18">
        <v>6</v>
      </c>
      <c r="D179" s="26">
        <v>69428</v>
      </c>
      <c r="E179" s="27">
        <v>11</v>
      </c>
      <c r="F179" s="26">
        <v>91589</v>
      </c>
      <c r="G179" s="27">
        <v>42</v>
      </c>
      <c r="H179" s="26">
        <v>930900</v>
      </c>
      <c r="I179" s="27">
        <v>44</v>
      </c>
      <c r="J179" s="26">
        <v>545041</v>
      </c>
      <c r="K179" s="27">
        <v>37</v>
      </c>
      <c r="L179" s="26">
        <v>462486</v>
      </c>
      <c r="M179" s="27">
        <v>19</v>
      </c>
      <c r="N179" s="26">
        <v>146171</v>
      </c>
      <c r="O179" s="27">
        <v>91</v>
      </c>
      <c r="P179" s="26">
        <v>1271835</v>
      </c>
      <c r="Q179" s="27"/>
      <c r="R179" s="26"/>
      <c r="S179" s="27">
        <v>8</v>
      </c>
      <c r="T179" s="26">
        <v>168408</v>
      </c>
      <c r="U179" s="27">
        <v>7</v>
      </c>
      <c r="V179" s="26">
        <v>87658</v>
      </c>
      <c r="W179" s="27">
        <v>28</v>
      </c>
      <c r="X179" s="26">
        <v>397351</v>
      </c>
      <c r="Y179" s="27">
        <v>34</v>
      </c>
      <c r="Z179" s="26">
        <v>882246</v>
      </c>
      <c r="AA179" s="27">
        <v>21</v>
      </c>
      <c r="AB179" s="26">
        <v>329658</v>
      </c>
      <c r="AC179" s="27">
        <v>12</v>
      </c>
      <c r="AD179" s="26">
        <v>62657</v>
      </c>
      <c r="AE179" s="27">
        <v>59</v>
      </c>
      <c r="AF179" s="26">
        <v>793387</v>
      </c>
      <c r="AG179" s="27">
        <v>67</v>
      </c>
      <c r="AH179" s="26">
        <v>2280563</v>
      </c>
      <c r="AI179" s="27">
        <v>39</v>
      </c>
      <c r="AJ179" s="26">
        <v>1203632</v>
      </c>
      <c r="AK179" s="27">
        <v>14</v>
      </c>
      <c r="AL179" s="26">
        <v>185570</v>
      </c>
      <c r="AM179" s="27">
        <v>13</v>
      </c>
      <c r="AN179" s="26">
        <v>211448</v>
      </c>
      <c r="AO179" s="27">
        <v>13</v>
      </c>
      <c r="AP179" s="26">
        <v>1239717</v>
      </c>
      <c r="AQ179" s="27">
        <v>20</v>
      </c>
      <c r="AR179" s="26">
        <v>505211</v>
      </c>
      <c r="AS179" s="27">
        <v>15</v>
      </c>
      <c r="AT179" s="26">
        <v>207812</v>
      </c>
      <c r="AU179" s="27">
        <v>1</v>
      </c>
      <c r="AV179" s="26">
        <v>61339</v>
      </c>
      <c r="AW179" s="27">
        <v>7</v>
      </c>
      <c r="AX179" s="26">
        <v>29824</v>
      </c>
      <c r="AY179" s="27">
        <v>3</v>
      </c>
      <c r="AZ179" s="26">
        <v>36872</v>
      </c>
      <c r="BA179" s="27">
        <v>54</v>
      </c>
      <c r="BB179" s="26">
        <v>877309</v>
      </c>
      <c r="BC179" s="27"/>
      <c r="BD179" s="26"/>
      <c r="BE179" s="27">
        <v>50</v>
      </c>
      <c r="BF179" s="26">
        <v>2405722</v>
      </c>
      <c r="BG179" s="27"/>
      <c r="BH179" s="26"/>
      <c r="BI179" s="27"/>
      <c r="BJ179" s="26"/>
      <c r="BK179" s="27"/>
      <c r="BL179" s="26"/>
      <c r="BM179" s="27">
        <v>7</v>
      </c>
      <c r="BN179" s="26">
        <v>280400</v>
      </c>
      <c r="BO179" s="27">
        <v>15</v>
      </c>
      <c r="BP179" s="26">
        <v>95107</v>
      </c>
      <c r="BQ179" s="27">
        <v>737</v>
      </c>
      <c r="BR179" s="26">
        <v>15859341</v>
      </c>
    </row>
    <row r="180" spans="1:70" ht="14.1" customHeight="1" x14ac:dyDescent="0.15">
      <c r="A180" s="20" t="s">
        <v>536</v>
      </c>
      <c r="B180" s="28">
        <v>25991</v>
      </c>
      <c r="C180" s="18">
        <v>6</v>
      </c>
      <c r="D180" s="26">
        <v>76240</v>
      </c>
      <c r="E180" s="27">
        <v>10</v>
      </c>
      <c r="F180" s="26">
        <v>94355</v>
      </c>
      <c r="G180" s="27">
        <v>45</v>
      </c>
      <c r="H180" s="26">
        <v>1115337</v>
      </c>
      <c r="I180" s="27">
        <v>44</v>
      </c>
      <c r="J180" s="26">
        <v>582584</v>
      </c>
      <c r="K180" s="27">
        <v>37</v>
      </c>
      <c r="L180" s="26">
        <v>486330</v>
      </c>
      <c r="M180" s="27">
        <v>19</v>
      </c>
      <c r="N180" s="26">
        <v>150039</v>
      </c>
      <c r="O180" s="27">
        <v>92</v>
      </c>
      <c r="P180" s="26">
        <v>1320787</v>
      </c>
      <c r="Q180" s="27"/>
      <c r="R180" s="26"/>
      <c r="S180" s="27">
        <v>8</v>
      </c>
      <c r="T180" s="26">
        <v>178196</v>
      </c>
      <c r="U180" s="27">
        <v>7</v>
      </c>
      <c r="V180" s="26">
        <v>91492</v>
      </c>
      <c r="W180" s="27">
        <v>28</v>
      </c>
      <c r="X180" s="26">
        <v>420083</v>
      </c>
      <c r="Y180" s="27">
        <v>34</v>
      </c>
      <c r="Z180" s="26">
        <v>901549</v>
      </c>
      <c r="AA180" s="27">
        <v>21</v>
      </c>
      <c r="AB180" s="26">
        <v>357252</v>
      </c>
      <c r="AC180" s="27">
        <v>12</v>
      </c>
      <c r="AD180" s="26">
        <v>79377</v>
      </c>
      <c r="AE180" s="27">
        <v>61</v>
      </c>
      <c r="AF180" s="26">
        <v>844537</v>
      </c>
      <c r="AG180" s="27">
        <v>69</v>
      </c>
      <c r="AH180" s="26">
        <v>2389995</v>
      </c>
      <c r="AI180" s="27">
        <v>40</v>
      </c>
      <c r="AJ180" s="26">
        <v>1245857</v>
      </c>
      <c r="AK180" s="27">
        <v>15</v>
      </c>
      <c r="AL180" s="26">
        <v>198853</v>
      </c>
      <c r="AM180" s="27">
        <v>13</v>
      </c>
      <c r="AN180" s="26">
        <v>239171</v>
      </c>
      <c r="AO180" s="27">
        <v>13</v>
      </c>
      <c r="AP180" s="26">
        <v>1284513</v>
      </c>
      <c r="AQ180" s="27">
        <v>20</v>
      </c>
      <c r="AR180" s="26">
        <v>544216</v>
      </c>
      <c r="AS180" s="27">
        <v>15</v>
      </c>
      <c r="AT180" s="26">
        <v>292666</v>
      </c>
      <c r="AU180" s="27">
        <v>1</v>
      </c>
      <c r="AV180" s="26">
        <v>62964</v>
      </c>
      <c r="AW180" s="27">
        <v>7</v>
      </c>
      <c r="AX180" s="26">
        <v>42140</v>
      </c>
      <c r="AY180" s="27">
        <v>3</v>
      </c>
      <c r="AZ180" s="26">
        <v>38136</v>
      </c>
      <c r="BA180" s="27">
        <v>54</v>
      </c>
      <c r="BB180" s="26">
        <v>917936</v>
      </c>
      <c r="BC180" s="27"/>
      <c r="BD180" s="26"/>
      <c r="BE180" s="27">
        <v>52</v>
      </c>
      <c r="BF180" s="26">
        <v>2645094</v>
      </c>
      <c r="BG180" s="27"/>
      <c r="BH180" s="26"/>
      <c r="BI180" s="27"/>
      <c r="BJ180" s="26"/>
      <c r="BK180" s="27"/>
      <c r="BL180" s="26"/>
      <c r="BM180" s="27">
        <v>7</v>
      </c>
      <c r="BN180" s="26">
        <v>333867</v>
      </c>
      <c r="BO180" s="27">
        <v>15</v>
      </c>
      <c r="BP180" s="26">
        <v>105958</v>
      </c>
      <c r="BQ180" s="27">
        <v>748</v>
      </c>
      <c r="BR180" s="26">
        <v>17039524</v>
      </c>
    </row>
    <row r="181" spans="1:70" ht="14.1" customHeight="1" x14ac:dyDescent="0.15">
      <c r="A181" s="20" t="s">
        <v>536</v>
      </c>
      <c r="B181" s="28">
        <v>26023</v>
      </c>
      <c r="C181" s="18">
        <v>6</v>
      </c>
      <c r="D181" s="26">
        <v>81796</v>
      </c>
      <c r="E181" s="27">
        <v>10</v>
      </c>
      <c r="F181" s="26">
        <v>90368</v>
      </c>
      <c r="G181" s="27">
        <v>45</v>
      </c>
      <c r="H181" s="26">
        <v>1197412</v>
      </c>
      <c r="I181" s="27">
        <v>44</v>
      </c>
      <c r="J181" s="26">
        <v>601621</v>
      </c>
      <c r="K181" s="27">
        <v>37</v>
      </c>
      <c r="L181" s="26">
        <v>495134</v>
      </c>
      <c r="M181" s="27">
        <v>19</v>
      </c>
      <c r="N181" s="26">
        <v>148469</v>
      </c>
      <c r="O181" s="27">
        <v>92</v>
      </c>
      <c r="P181" s="26">
        <v>1374914</v>
      </c>
      <c r="Q181" s="27"/>
      <c r="R181" s="26"/>
      <c r="S181" s="27">
        <v>8</v>
      </c>
      <c r="T181" s="26">
        <v>175576</v>
      </c>
      <c r="U181" s="27">
        <v>7</v>
      </c>
      <c r="V181" s="26">
        <v>95773</v>
      </c>
      <c r="W181" s="27">
        <v>28</v>
      </c>
      <c r="X181" s="26">
        <v>444623</v>
      </c>
      <c r="Y181" s="27">
        <v>34</v>
      </c>
      <c r="Z181" s="26">
        <v>904976</v>
      </c>
      <c r="AA181" s="27">
        <v>21</v>
      </c>
      <c r="AB181" s="26">
        <v>372191</v>
      </c>
      <c r="AC181" s="27">
        <v>12</v>
      </c>
      <c r="AD181" s="26">
        <v>80954</v>
      </c>
      <c r="AE181" s="27">
        <v>60</v>
      </c>
      <c r="AF181" s="26">
        <v>887248</v>
      </c>
      <c r="AG181" s="27">
        <v>69</v>
      </c>
      <c r="AH181" s="26">
        <v>2731724</v>
      </c>
      <c r="AI181" s="27">
        <v>40</v>
      </c>
      <c r="AJ181" s="26">
        <v>1326259</v>
      </c>
      <c r="AK181" s="27">
        <v>15</v>
      </c>
      <c r="AL181" s="26">
        <v>196743</v>
      </c>
      <c r="AM181" s="27">
        <v>13</v>
      </c>
      <c r="AN181" s="26">
        <v>251726</v>
      </c>
      <c r="AO181" s="27">
        <v>13</v>
      </c>
      <c r="AP181" s="26">
        <v>1313883</v>
      </c>
      <c r="AQ181" s="27">
        <v>20</v>
      </c>
      <c r="AR181" s="26">
        <v>557781</v>
      </c>
      <c r="AS181" s="27">
        <v>15</v>
      </c>
      <c r="AT181" s="26">
        <v>317182</v>
      </c>
      <c r="AU181" s="27">
        <v>1</v>
      </c>
      <c r="AV181" s="26">
        <v>65790</v>
      </c>
      <c r="AW181" s="27">
        <v>7</v>
      </c>
      <c r="AX181" s="26">
        <v>42386</v>
      </c>
      <c r="AY181" s="27">
        <v>3</v>
      </c>
      <c r="AZ181" s="26">
        <v>38160</v>
      </c>
      <c r="BA181" s="27">
        <v>54</v>
      </c>
      <c r="BB181" s="26">
        <v>964479</v>
      </c>
      <c r="BC181" s="27"/>
      <c r="BD181" s="26"/>
      <c r="BE181" s="27">
        <v>52</v>
      </c>
      <c r="BF181" s="26">
        <v>3006430</v>
      </c>
      <c r="BG181" s="27"/>
      <c r="BH181" s="26"/>
      <c r="BI181" s="27"/>
      <c r="BJ181" s="26"/>
      <c r="BK181" s="27"/>
      <c r="BL181" s="26"/>
      <c r="BM181" s="27">
        <v>7</v>
      </c>
      <c r="BN181" s="26">
        <v>351888</v>
      </c>
      <c r="BO181" s="27">
        <v>15</v>
      </c>
      <c r="BP181" s="26">
        <v>104809</v>
      </c>
      <c r="BQ181" s="27">
        <v>747</v>
      </c>
      <c r="BR181" s="26">
        <v>18220295</v>
      </c>
    </row>
    <row r="182" spans="1:70" ht="14.1" customHeight="1" x14ac:dyDescent="0.15">
      <c r="A182" s="20" t="s">
        <v>536</v>
      </c>
      <c r="B182" s="28">
        <v>26053</v>
      </c>
      <c r="C182" s="18">
        <v>6</v>
      </c>
      <c r="D182" s="26">
        <v>71238</v>
      </c>
      <c r="E182" s="27">
        <v>10</v>
      </c>
      <c r="F182" s="26">
        <v>88345</v>
      </c>
      <c r="G182" s="27">
        <v>45</v>
      </c>
      <c r="H182" s="26">
        <v>1260135</v>
      </c>
      <c r="I182" s="27">
        <v>44</v>
      </c>
      <c r="J182" s="26">
        <v>609317</v>
      </c>
      <c r="K182" s="27">
        <v>37</v>
      </c>
      <c r="L182" s="26">
        <v>502846</v>
      </c>
      <c r="M182" s="27">
        <v>19</v>
      </c>
      <c r="N182" s="26">
        <v>149385</v>
      </c>
      <c r="O182" s="27">
        <v>92</v>
      </c>
      <c r="P182" s="26">
        <v>1449446</v>
      </c>
      <c r="Q182" s="27"/>
      <c r="R182" s="26"/>
      <c r="S182" s="27">
        <v>8</v>
      </c>
      <c r="T182" s="26">
        <v>169628</v>
      </c>
      <c r="U182" s="27">
        <v>7</v>
      </c>
      <c r="V182" s="26">
        <v>96113</v>
      </c>
      <c r="W182" s="27">
        <v>28</v>
      </c>
      <c r="X182" s="26">
        <v>451932</v>
      </c>
      <c r="Y182" s="27">
        <v>34</v>
      </c>
      <c r="Z182" s="26">
        <v>908793</v>
      </c>
      <c r="AA182" s="27">
        <v>21</v>
      </c>
      <c r="AB182" s="26">
        <v>344172</v>
      </c>
      <c r="AC182" s="27">
        <v>12</v>
      </c>
      <c r="AD182" s="26">
        <v>77320</v>
      </c>
      <c r="AE182" s="27">
        <v>60</v>
      </c>
      <c r="AF182" s="26">
        <v>965079</v>
      </c>
      <c r="AG182" s="27">
        <v>69</v>
      </c>
      <c r="AH182" s="26">
        <v>3213317</v>
      </c>
      <c r="AI182" s="27">
        <v>40</v>
      </c>
      <c r="AJ182" s="26">
        <v>1410275</v>
      </c>
      <c r="AK182" s="27">
        <v>15</v>
      </c>
      <c r="AL182" s="26">
        <v>229207</v>
      </c>
      <c r="AM182" s="27">
        <v>13</v>
      </c>
      <c r="AN182" s="26">
        <v>283753</v>
      </c>
      <c r="AO182" s="27">
        <v>13</v>
      </c>
      <c r="AP182" s="26">
        <v>1347664</v>
      </c>
      <c r="AQ182" s="27">
        <v>20</v>
      </c>
      <c r="AR182" s="26">
        <v>543450</v>
      </c>
      <c r="AS182" s="27">
        <v>15</v>
      </c>
      <c r="AT182" s="26">
        <v>366107</v>
      </c>
      <c r="AU182" s="27">
        <v>1</v>
      </c>
      <c r="AV182" s="26">
        <v>65790</v>
      </c>
      <c r="AW182" s="27">
        <v>7</v>
      </c>
      <c r="AX182" s="26">
        <v>38667</v>
      </c>
      <c r="AY182" s="27">
        <v>3</v>
      </c>
      <c r="AZ182" s="26">
        <v>40311</v>
      </c>
      <c r="BA182" s="27">
        <v>54</v>
      </c>
      <c r="BB182" s="26">
        <v>997963</v>
      </c>
      <c r="BC182" s="27"/>
      <c r="BD182" s="26"/>
      <c r="BE182" s="27">
        <v>53</v>
      </c>
      <c r="BF182" s="26">
        <v>3072291</v>
      </c>
      <c r="BG182" s="27"/>
      <c r="BH182" s="26"/>
      <c r="BI182" s="27"/>
      <c r="BJ182" s="26"/>
      <c r="BK182" s="27"/>
      <c r="BL182" s="26"/>
      <c r="BM182" s="27">
        <v>7</v>
      </c>
      <c r="BN182" s="26">
        <v>354716</v>
      </c>
      <c r="BO182" s="27">
        <v>15</v>
      </c>
      <c r="BP182" s="26">
        <v>101820</v>
      </c>
      <c r="BQ182" s="27">
        <v>748</v>
      </c>
      <c r="BR182" s="26">
        <v>19209080</v>
      </c>
    </row>
    <row r="183" spans="1:70" ht="14.1" customHeight="1" x14ac:dyDescent="0.15">
      <c r="A183" s="20" t="s">
        <v>536</v>
      </c>
      <c r="B183" s="28">
        <v>26084</v>
      </c>
      <c r="C183" s="18">
        <v>6</v>
      </c>
      <c r="D183" s="26">
        <v>72232</v>
      </c>
      <c r="E183" s="27">
        <v>10</v>
      </c>
      <c r="F183" s="26">
        <v>86378</v>
      </c>
      <c r="G183" s="27">
        <v>45</v>
      </c>
      <c r="H183" s="26">
        <v>1324753</v>
      </c>
      <c r="I183" s="27">
        <v>44</v>
      </c>
      <c r="J183" s="26">
        <v>660836</v>
      </c>
      <c r="K183" s="27">
        <v>37</v>
      </c>
      <c r="L183" s="26">
        <v>504161</v>
      </c>
      <c r="M183" s="27">
        <v>19</v>
      </c>
      <c r="N183" s="26">
        <v>152972</v>
      </c>
      <c r="O183" s="27">
        <v>92</v>
      </c>
      <c r="P183" s="26">
        <v>1463904</v>
      </c>
      <c r="Q183" s="27"/>
      <c r="R183" s="26"/>
      <c r="S183" s="27">
        <v>8</v>
      </c>
      <c r="T183" s="26">
        <v>175610</v>
      </c>
      <c r="U183" s="27">
        <v>7</v>
      </c>
      <c r="V183" s="26">
        <v>95436</v>
      </c>
      <c r="W183" s="27">
        <v>28</v>
      </c>
      <c r="X183" s="26">
        <v>450160</v>
      </c>
      <c r="Y183" s="27">
        <v>34</v>
      </c>
      <c r="Z183" s="26">
        <v>930762</v>
      </c>
      <c r="AA183" s="27">
        <v>21</v>
      </c>
      <c r="AB183" s="26">
        <v>363991</v>
      </c>
      <c r="AC183" s="27">
        <v>12</v>
      </c>
      <c r="AD183" s="26">
        <v>83082</v>
      </c>
      <c r="AE183" s="27">
        <v>60</v>
      </c>
      <c r="AF183" s="26">
        <v>952975</v>
      </c>
      <c r="AG183" s="27">
        <v>69</v>
      </c>
      <c r="AH183" s="26">
        <v>2970963</v>
      </c>
      <c r="AI183" s="27">
        <v>40</v>
      </c>
      <c r="AJ183" s="26">
        <v>1376205</v>
      </c>
      <c r="AK183" s="27">
        <v>15</v>
      </c>
      <c r="AL183" s="26">
        <v>218149</v>
      </c>
      <c r="AM183" s="27">
        <v>13</v>
      </c>
      <c r="AN183" s="26">
        <v>278274</v>
      </c>
      <c r="AO183" s="27">
        <v>13</v>
      </c>
      <c r="AP183" s="26">
        <v>1367373</v>
      </c>
      <c r="AQ183" s="27">
        <v>20</v>
      </c>
      <c r="AR183" s="26">
        <v>567247</v>
      </c>
      <c r="AS183" s="27">
        <v>15</v>
      </c>
      <c r="AT183" s="26">
        <v>338751</v>
      </c>
      <c r="AU183" s="27">
        <v>1</v>
      </c>
      <c r="AV183" s="26">
        <v>65596</v>
      </c>
      <c r="AW183" s="27">
        <v>7</v>
      </c>
      <c r="AX183" s="26">
        <v>39623</v>
      </c>
      <c r="AY183" s="27">
        <v>3</v>
      </c>
      <c r="AZ183" s="26">
        <v>40323</v>
      </c>
      <c r="BA183" s="27">
        <v>54</v>
      </c>
      <c r="BB183" s="26">
        <v>990601</v>
      </c>
      <c r="BC183" s="27"/>
      <c r="BD183" s="26"/>
      <c r="BE183" s="27">
        <v>53</v>
      </c>
      <c r="BF183" s="26">
        <v>3228077</v>
      </c>
      <c r="BG183" s="27"/>
      <c r="BH183" s="26"/>
      <c r="BI183" s="27"/>
      <c r="BJ183" s="26"/>
      <c r="BK183" s="27"/>
      <c r="BL183" s="26"/>
      <c r="BM183" s="27">
        <v>7</v>
      </c>
      <c r="BN183" s="26">
        <v>356918</v>
      </c>
      <c r="BO183" s="27">
        <v>15</v>
      </c>
      <c r="BP183" s="26">
        <v>103696</v>
      </c>
      <c r="BQ183" s="27">
        <v>748</v>
      </c>
      <c r="BR183" s="26">
        <v>19259048</v>
      </c>
    </row>
    <row r="184" spans="1:70" ht="14.1" customHeight="1" x14ac:dyDescent="0.15">
      <c r="A184" s="20" t="s">
        <v>536</v>
      </c>
      <c r="B184" s="28">
        <v>26114</v>
      </c>
      <c r="C184" s="18">
        <v>6</v>
      </c>
      <c r="D184" s="26">
        <v>74772</v>
      </c>
      <c r="E184" s="27">
        <v>10</v>
      </c>
      <c r="F184" s="26">
        <v>86109</v>
      </c>
      <c r="G184" s="27">
        <v>46</v>
      </c>
      <c r="H184" s="26">
        <v>1550507</v>
      </c>
      <c r="I184" s="27">
        <v>44</v>
      </c>
      <c r="J184" s="26">
        <v>647856</v>
      </c>
      <c r="K184" s="27">
        <v>37</v>
      </c>
      <c r="L184" s="26">
        <v>529076</v>
      </c>
      <c r="M184" s="27">
        <v>19</v>
      </c>
      <c r="N184" s="26">
        <v>151713</v>
      </c>
      <c r="O184" s="27">
        <v>92</v>
      </c>
      <c r="P184" s="26">
        <v>1513243</v>
      </c>
      <c r="Q184" s="27"/>
      <c r="R184" s="26"/>
      <c r="S184" s="27">
        <v>8</v>
      </c>
      <c r="T184" s="26">
        <v>224638</v>
      </c>
      <c r="U184" s="27">
        <v>7</v>
      </c>
      <c r="V184" s="26">
        <v>97440</v>
      </c>
      <c r="W184" s="27">
        <v>28</v>
      </c>
      <c r="X184" s="26">
        <v>468224</v>
      </c>
      <c r="Y184" s="27">
        <v>34</v>
      </c>
      <c r="Z184" s="26">
        <v>954286</v>
      </c>
      <c r="AA184" s="27">
        <v>21</v>
      </c>
      <c r="AB184" s="26">
        <v>347011</v>
      </c>
      <c r="AC184" s="27">
        <v>12</v>
      </c>
      <c r="AD184" s="26">
        <v>79734</v>
      </c>
      <c r="AE184" s="27">
        <v>60</v>
      </c>
      <c r="AF184" s="26">
        <v>927917</v>
      </c>
      <c r="AG184" s="27">
        <v>69</v>
      </c>
      <c r="AH184" s="26">
        <v>3169827</v>
      </c>
      <c r="AI184" s="27">
        <v>40</v>
      </c>
      <c r="AJ184" s="26">
        <v>1518521</v>
      </c>
      <c r="AK184" s="27">
        <v>15</v>
      </c>
      <c r="AL184" s="26">
        <v>216774</v>
      </c>
      <c r="AM184" s="27">
        <v>13</v>
      </c>
      <c r="AN184" s="26">
        <v>292226</v>
      </c>
      <c r="AO184" s="27">
        <v>13</v>
      </c>
      <c r="AP184" s="26">
        <v>1483091</v>
      </c>
      <c r="AQ184" s="27">
        <v>20</v>
      </c>
      <c r="AR184" s="26">
        <v>612144</v>
      </c>
      <c r="AS184" s="27">
        <v>15</v>
      </c>
      <c r="AT184" s="26">
        <v>344703</v>
      </c>
      <c r="AU184" s="27">
        <v>1</v>
      </c>
      <c r="AV184" s="26">
        <v>68576</v>
      </c>
      <c r="AW184" s="27">
        <v>7</v>
      </c>
      <c r="AX184" s="26">
        <v>47376</v>
      </c>
      <c r="AY184" s="27">
        <v>3</v>
      </c>
      <c r="AZ184" s="26">
        <v>45984</v>
      </c>
      <c r="BA184" s="27">
        <v>54</v>
      </c>
      <c r="BB184" s="26">
        <v>1052150</v>
      </c>
      <c r="BC184" s="27"/>
      <c r="BD184" s="26"/>
      <c r="BE184" s="27">
        <v>53</v>
      </c>
      <c r="BF184" s="26">
        <v>3868285</v>
      </c>
      <c r="BG184" s="27"/>
      <c r="BH184" s="26"/>
      <c r="BI184" s="27"/>
      <c r="BJ184" s="26"/>
      <c r="BK184" s="27"/>
      <c r="BL184" s="26"/>
      <c r="BM184" s="27">
        <v>7</v>
      </c>
      <c r="BN184" s="26">
        <v>425806</v>
      </c>
      <c r="BO184" s="27">
        <v>15</v>
      </c>
      <c r="BP184" s="26">
        <v>111197</v>
      </c>
      <c r="BQ184" s="27">
        <v>749</v>
      </c>
      <c r="BR184" s="26">
        <v>20909186</v>
      </c>
    </row>
    <row r="185" spans="1:70" ht="14.1" customHeight="1" x14ac:dyDescent="0.15">
      <c r="A185" s="20" t="s">
        <v>536</v>
      </c>
      <c r="B185" s="28">
        <v>26145</v>
      </c>
      <c r="C185" s="18">
        <v>6</v>
      </c>
      <c r="D185" s="26">
        <v>80024</v>
      </c>
      <c r="E185" s="27">
        <v>10</v>
      </c>
      <c r="F185" s="26">
        <v>90551</v>
      </c>
      <c r="G185" s="27">
        <v>46</v>
      </c>
      <c r="H185" s="26">
        <v>1663634</v>
      </c>
      <c r="I185" s="27">
        <v>44</v>
      </c>
      <c r="J185" s="26">
        <v>669852</v>
      </c>
      <c r="K185" s="27">
        <v>38</v>
      </c>
      <c r="L185" s="26">
        <v>547548</v>
      </c>
      <c r="M185" s="27">
        <v>19</v>
      </c>
      <c r="N185" s="26">
        <v>147837</v>
      </c>
      <c r="O185" s="27">
        <v>91</v>
      </c>
      <c r="P185" s="26">
        <v>1454960</v>
      </c>
      <c r="Q185" s="27"/>
      <c r="R185" s="26"/>
      <c r="S185" s="27">
        <v>8</v>
      </c>
      <c r="T185" s="26">
        <v>319802</v>
      </c>
      <c r="U185" s="27">
        <v>7</v>
      </c>
      <c r="V185" s="26">
        <v>105045</v>
      </c>
      <c r="W185" s="27">
        <v>28</v>
      </c>
      <c r="X185" s="26">
        <v>459395</v>
      </c>
      <c r="Y185" s="27">
        <v>34</v>
      </c>
      <c r="Z185" s="26">
        <v>982140</v>
      </c>
      <c r="AA185" s="27">
        <v>21</v>
      </c>
      <c r="AB185" s="26">
        <v>358205</v>
      </c>
      <c r="AC185" s="27">
        <v>12</v>
      </c>
      <c r="AD185" s="26">
        <v>82030</v>
      </c>
      <c r="AE185" s="27">
        <v>60</v>
      </c>
      <c r="AF185" s="26">
        <v>915391</v>
      </c>
      <c r="AG185" s="27">
        <v>69</v>
      </c>
      <c r="AH185" s="26">
        <v>2967264</v>
      </c>
      <c r="AI185" s="27">
        <v>40</v>
      </c>
      <c r="AJ185" s="26">
        <v>1472292</v>
      </c>
      <c r="AK185" s="27">
        <v>15</v>
      </c>
      <c r="AL185" s="26">
        <v>194518</v>
      </c>
      <c r="AM185" s="27">
        <v>13</v>
      </c>
      <c r="AN185" s="26">
        <v>270371</v>
      </c>
      <c r="AO185" s="27">
        <v>13</v>
      </c>
      <c r="AP185" s="26">
        <v>1545855</v>
      </c>
      <c r="AQ185" s="27">
        <v>20</v>
      </c>
      <c r="AR185" s="26">
        <v>678134</v>
      </c>
      <c r="AS185" s="27">
        <v>15</v>
      </c>
      <c r="AT185" s="26">
        <v>296034</v>
      </c>
      <c r="AU185" s="27">
        <v>1</v>
      </c>
      <c r="AV185" s="26">
        <v>69621</v>
      </c>
      <c r="AW185" s="27">
        <v>7</v>
      </c>
      <c r="AX185" s="26">
        <v>49888</v>
      </c>
      <c r="AY185" s="27">
        <v>3</v>
      </c>
      <c r="AZ185" s="26">
        <v>47252</v>
      </c>
      <c r="BA185" s="27">
        <v>56</v>
      </c>
      <c r="BB185" s="26">
        <v>1053989</v>
      </c>
      <c r="BC185" s="27"/>
      <c r="BD185" s="26"/>
      <c r="BE185" s="27">
        <v>53</v>
      </c>
      <c r="BF185" s="26">
        <v>4332405</v>
      </c>
      <c r="BG185" s="27"/>
      <c r="BH185" s="26"/>
      <c r="BI185" s="27"/>
      <c r="BJ185" s="26"/>
      <c r="BK185" s="27"/>
      <c r="BL185" s="26"/>
      <c r="BM185" s="27">
        <v>7</v>
      </c>
      <c r="BN185" s="26">
        <v>378239</v>
      </c>
      <c r="BO185" s="27">
        <v>15</v>
      </c>
      <c r="BP185" s="26">
        <v>117789</v>
      </c>
      <c r="BQ185" s="27">
        <v>751</v>
      </c>
      <c r="BR185" s="26">
        <v>21350065</v>
      </c>
    </row>
    <row r="186" spans="1:70" ht="14.1" customHeight="1" x14ac:dyDescent="0.15">
      <c r="A186" s="20" t="s">
        <v>536</v>
      </c>
      <c r="B186" s="28">
        <v>26176</v>
      </c>
      <c r="C186" s="18">
        <v>6</v>
      </c>
      <c r="D186" s="26">
        <v>79454</v>
      </c>
      <c r="E186" s="27">
        <v>10</v>
      </c>
      <c r="F186" s="26">
        <v>89491</v>
      </c>
      <c r="G186" s="27">
        <v>48</v>
      </c>
      <c r="H186" s="26">
        <v>1481688</v>
      </c>
      <c r="I186" s="27">
        <v>44</v>
      </c>
      <c r="J186" s="26">
        <v>587303</v>
      </c>
      <c r="K186" s="27">
        <v>38</v>
      </c>
      <c r="L186" s="26">
        <v>460228</v>
      </c>
      <c r="M186" s="27">
        <v>20</v>
      </c>
      <c r="N186" s="26">
        <v>143240</v>
      </c>
      <c r="O186" s="27">
        <v>93</v>
      </c>
      <c r="P186" s="26">
        <v>1244099</v>
      </c>
      <c r="Q186" s="27"/>
      <c r="R186" s="26"/>
      <c r="S186" s="27">
        <v>9</v>
      </c>
      <c r="T186" s="26">
        <v>279382</v>
      </c>
      <c r="U186" s="27">
        <v>7</v>
      </c>
      <c r="V186" s="26">
        <v>94920</v>
      </c>
      <c r="W186" s="27">
        <v>28</v>
      </c>
      <c r="X186" s="26">
        <v>402232</v>
      </c>
      <c r="Y186" s="27">
        <v>34</v>
      </c>
      <c r="Z186" s="26">
        <v>842650</v>
      </c>
      <c r="AA186" s="27">
        <v>21</v>
      </c>
      <c r="AB186" s="26">
        <v>297862</v>
      </c>
      <c r="AC186" s="27">
        <v>12</v>
      </c>
      <c r="AD186" s="26">
        <v>70248</v>
      </c>
      <c r="AE186" s="27">
        <v>62</v>
      </c>
      <c r="AF186" s="26">
        <v>757062</v>
      </c>
      <c r="AG186" s="27">
        <v>71</v>
      </c>
      <c r="AH186" s="26">
        <v>2288999</v>
      </c>
      <c r="AI186" s="27">
        <v>41</v>
      </c>
      <c r="AJ186" s="26">
        <v>1243776</v>
      </c>
      <c r="AK186" s="27">
        <v>15</v>
      </c>
      <c r="AL186" s="26">
        <v>155083</v>
      </c>
      <c r="AM186" s="27">
        <v>13</v>
      </c>
      <c r="AN186" s="26">
        <v>242599</v>
      </c>
      <c r="AO186" s="27">
        <v>13</v>
      </c>
      <c r="AP186" s="26">
        <v>1536961</v>
      </c>
      <c r="AQ186" s="27">
        <v>20</v>
      </c>
      <c r="AR186" s="26">
        <v>723049</v>
      </c>
      <c r="AS186" s="27">
        <v>15</v>
      </c>
      <c r="AT186" s="26">
        <v>261778</v>
      </c>
      <c r="AU186" s="27">
        <v>1</v>
      </c>
      <c r="AV186" s="26">
        <v>59985</v>
      </c>
      <c r="AW186" s="27">
        <v>8</v>
      </c>
      <c r="AX186" s="26">
        <v>51581</v>
      </c>
      <c r="AY186" s="27">
        <v>3</v>
      </c>
      <c r="AZ186" s="26">
        <v>44228</v>
      </c>
      <c r="BA186" s="27">
        <v>59</v>
      </c>
      <c r="BB186" s="26">
        <v>991505</v>
      </c>
      <c r="BC186" s="27"/>
      <c r="BD186" s="26"/>
      <c r="BE186" s="27">
        <v>54</v>
      </c>
      <c r="BF186" s="26">
        <v>3922438</v>
      </c>
      <c r="BG186" s="27"/>
      <c r="BH186" s="26"/>
      <c r="BI186" s="27"/>
      <c r="BJ186" s="26"/>
      <c r="BK186" s="27"/>
      <c r="BL186" s="26"/>
      <c r="BM186" s="27">
        <v>8</v>
      </c>
      <c r="BN186" s="26">
        <v>355222</v>
      </c>
      <c r="BO186" s="27">
        <v>15</v>
      </c>
      <c r="BP186" s="26">
        <v>126450</v>
      </c>
      <c r="BQ186" s="27">
        <v>768</v>
      </c>
      <c r="BR186" s="26">
        <v>18833513</v>
      </c>
    </row>
    <row r="187" spans="1:70" ht="14.1" customHeight="1" x14ac:dyDescent="0.15">
      <c r="A187" s="20" t="s">
        <v>536</v>
      </c>
      <c r="B187" s="28">
        <v>26206</v>
      </c>
      <c r="C187" s="18">
        <v>6</v>
      </c>
      <c r="D187" s="26">
        <v>93112</v>
      </c>
      <c r="E187" s="27">
        <v>10</v>
      </c>
      <c r="F187" s="26">
        <v>96859</v>
      </c>
      <c r="G187" s="27">
        <v>48</v>
      </c>
      <c r="H187" s="26">
        <v>1506353</v>
      </c>
      <c r="I187" s="27">
        <v>44</v>
      </c>
      <c r="J187" s="26">
        <v>650617</v>
      </c>
      <c r="K187" s="27">
        <v>38</v>
      </c>
      <c r="L187" s="26">
        <v>462084</v>
      </c>
      <c r="M187" s="27">
        <v>20</v>
      </c>
      <c r="N187" s="26">
        <v>143658</v>
      </c>
      <c r="O187" s="27">
        <v>94</v>
      </c>
      <c r="P187" s="26">
        <v>1331829</v>
      </c>
      <c r="Q187" s="27"/>
      <c r="R187" s="26"/>
      <c r="S187" s="27">
        <v>9</v>
      </c>
      <c r="T187" s="26">
        <v>265525</v>
      </c>
      <c r="U187" s="27">
        <v>7</v>
      </c>
      <c r="V187" s="26">
        <v>99864</v>
      </c>
      <c r="W187" s="27">
        <v>28</v>
      </c>
      <c r="X187" s="26">
        <v>409457</v>
      </c>
      <c r="Y187" s="27">
        <v>34</v>
      </c>
      <c r="Z187" s="26">
        <v>830771</v>
      </c>
      <c r="AA187" s="27">
        <v>21</v>
      </c>
      <c r="AB187" s="26">
        <v>305696</v>
      </c>
      <c r="AC187" s="27">
        <v>12</v>
      </c>
      <c r="AD187" s="26">
        <v>81144</v>
      </c>
      <c r="AE187" s="27">
        <v>62</v>
      </c>
      <c r="AF187" s="26">
        <v>814736</v>
      </c>
      <c r="AG187" s="27">
        <v>71</v>
      </c>
      <c r="AH187" s="26">
        <v>2278238</v>
      </c>
      <c r="AI187" s="27">
        <v>41</v>
      </c>
      <c r="AJ187" s="26">
        <v>1322514</v>
      </c>
      <c r="AK187" s="27">
        <v>15</v>
      </c>
      <c r="AL187" s="26">
        <v>166117</v>
      </c>
      <c r="AM187" s="27">
        <v>14</v>
      </c>
      <c r="AN187" s="26">
        <v>275622</v>
      </c>
      <c r="AO187" s="27">
        <v>13</v>
      </c>
      <c r="AP187" s="26">
        <v>1545585</v>
      </c>
      <c r="AQ187" s="27">
        <v>20</v>
      </c>
      <c r="AR187" s="26">
        <v>783837</v>
      </c>
      <c r="AS187" s="27">
        <v>15</v>
      </c>
      <c r="AT187" s="26">
        <v>275225</v>
      </c>
      <c r="AU187" s="27">
        <v>1</v>
      </c>
      <c r="AV187" s="26">
        <v>62307</v>
      </c>
      <c r="AW187" s="27">
        <v>8</v>
      </c>
      <c r="AX187" s="26">
        <v>61614</v>
      </c>
      <c r="AY187" s="27">
        <v>3</v>
      </c>
      <c r="AZ187" s="26">
        <v>48854</v>
      </c>
      <c r="BA187" s="27">
        <v>59</v>
      </c>
      <c r="BB187" s="26">
        <v>1056969</v>
      </c>
      <c r="BC187" s="27"/>
      <c r="BD187" s="26"/>
      <c r="BE187" s="27">
        <v>54</v>
      </c>
      <c r="BF187" s="26">
        <v>4141275</v>
      </c>
      <c r="BG187" s="27"/>
      <c r="BH187" s="26"/>
      <c r="BI187" s="27"/>
      <c r="BJ187" s="26"/>
      <c r="BK187" s="27"/>
      <c r="BL187" s="26"/>
      <c r="BM187" s="27">
        <v>8</v>
      </c>
      <c r="BN187" s="26">
        <v>380818</v>
      </c>
      <c r="BO187" s="27">
        <v>15</v>
      </c>
      <c r="BP187" s="26">
        <v>143892</v>
      </c>
      <c r="BQ187" s="27">
        <v>770</v>
      </c>
      <c r="BR187" s="26">
        <v>19634572</v>
      </c>
    </row>
    <row r="188" spans="1:70" ht="14.1" customHeight="1" x14ac:dyDescent="0.15">
      <c r="A188" s="20" t="s">
        <v>536</v>
      </c>
      <c r="B188" s="28">
        <v>26236</v>
      </c>
      <c r="C188" s="18">
        <v>6</v>
      </c>
      <c r="D188" s="26">
        <v>87978</v>
      </c>
      <c r="E188" s="27">
        <v>10</v>
      </c>
      <c r="F188" s="26">
        <v>93520</v>
      </c>
      <c r="G188" s="27">
        <v>49</v>
      </c>
      <c r="H188" s="26">
        <v>1347062</v>
      </c>
      <c r="I188" s="27">
        <v>44</v>
      </c>
      <c r="J188" s="26">
        <v>626181</v>
      </c>
      <c r="K188" s="27">
        <v>38</v>
      </c>
      <c r="L188" s="26">
        <v>433822</v>
      </c>
      <c r="M188" s="27">
        <v>20</v>
      </c>
      <c r="N188" s="26">
        <v>140285</v>
      </c>
      <c r="O188" s="27">
        <v>93</v>
      </c>
      <c r="P188" s="26">
        <v>1269180</v>
      </c>
      <c r="Q188" s="27"/>
      <c r="R188" s="26"/>
      <c r="S188" s="27">
        <v>9</v>
      </c>
      <c r="T188" s="26">
        <v>224231</v>
      </c>
      <c r="U188" s="27">
        <v>7</v>
      </c>
      <c r="V188" s="26">
        <v>100237</v>
      </c>
      <c r="W188" s="27">
        <v>28</v>
      </c>
      <c r="X188" s="26">
        <v>391337</v>
      </c>
      <c r="Y188" s="27">
        <v>34</v>
      </c>
      <c r="Z188" s="26">
        <v>799044</v>
      </c>
      <c r="AA188" s="27">
        <v>20</v>
      </c>
      <c r="AB188" s="26">
        <v>285655</v>
      </c>
      <c r="AC188" s="27">
        <v>13</v>
      </c>
      <c r="AD188" s="26">
        <v>84546</v>
      </c>
      <c r="AE188" s="27">
        <v>63</v>
      </c>
      <c r="AF188" s="26">
        <v>791326</v>
      </c>
      <c r="AG188" s="27">
        <v>71</v>
      </c>
      <c r="AH188" s="26">
        <v>2136294</v>
      </c>
      <c r="AI188" s="27">
        <v>41</v>
      </c>
      <c r="AJ188" s="26">
        <v>1268710</v>
      </c>
      <c r="AK188" s="27">
        <v>14</v>
      </c>
      <c r="AL188" s="26">
        <v>144575</v>
      </c>
      <c r="AM188" s="27">
        <v>14</v>
      </c>
      <c r="AN188" s="26">
        <v>252209</v>
      </c>
      <c r="AO188" s="27">
        <v>13</v>
      </c>
      <c r="AP188" s="26">
        <v>1432079</v>
      </c>
      <c r="AQ188" s="27">
        <v>20</v>
      </c>
      <c r="AR188" s="26">
        <v>701536</v>
      </c>
      <c r="AS188" s="27">
        <v>15</v>
      </c>
      <c r="AT188" s="26">
        <v>322886</v>
      </c>
      <c r="AU188" s="27">
        <v>1</v>
      </c>
      <c r="AV188" s="26">
        <v>63119</v>
      </c>
      <c r="AW188" s="27">
        <v>8</v>
      </c>
      <c r="AX188" s="26">
        <v>55933</v>
      </c>
      <c r="AY188" s="27">
        <v>3</v>
      </c>
      <c r="AZ188" s="26">
        <v>46703</v>
      </c>
      <c r="BA188" s="27">
        <v>60</v>
      </c>
      <c r="BB188" s="26">
        <v>1048835</v>
      </c>
      <c r="BC188" s="27"/>
      <c r="BD188" s="26"/>
      <c r="BE188" s="27">
        <v>53</v>
      </c>
      <c r="BF188" s="26">
        <v>3979998</v>
      </c>
      <c r="BG188" s="27"/>
      <c r="BH188" s="26"/>
      <c r="BI188" s="27"/>
      <c r="BJ188" s="26"/>
      <c r="BK188" s="27"/>
      <c r="BL188" s="26"/>
      <c r="BM188" s="27">
        <v>8</v>
      </c>
      <c r="BN188" s="26">
        <v>355797</v>
      </c>
      <c r="BO188" s="27">
        <v>15</v>
      </c>
      <c r="BP188" s="26">
        <v>129164</v>
      </c>
      <c r="BQ188" s="27">
        <v>770</v>
      </c>
      <c r="BR188" s="26">
        <v>18612242</v>
      </c>
    </row>
    <row r="189" spans="1:70" ht="14.1" customHeight="1" x14ac:dyDescent="0.15">
      <c r="A189" s="20" t="s">
        <v>536</v>
      </c>
      <c r="B189" s="28">
        <v>26267</v>
      </c>
      <c r="C189" s="18">
        <v>6</v>
      </c>
      <c r="D189" s="26">
        <v>88755</v>
      </c>
      <c r="E189" s="27">
        <v>10</v>
      </c>
      <c r="F189" s="26">
        <v>99057</v>
      </c>
      <c r="G189" s="27">
        <v>49</v>
      </c>
      <c r="H189" s="26">
        <v>1486307</v>
      </c>
      <c r="I189" s="27">
        <v>44</v>
      </c>
      <c r="J189" s="26">
        <v>637509</v>
      </c>
      <c r="K189" s="27">
        <v>38</v>
      </c>
      <c r="L189" s="26">
        <v>444331</v>
      </c>
      <c r="M189" s="27">
        <v>20</v>
      </c>
      <c r="N189" s="26">
        <v>147835</v>
      </c>
      <c r="O189" s="27">
        <v>93</v>
      </c>
      <c r="P189" s="26">
        <v>1301377</v>
      </c>
      <c r="Q189" s="27"/>
      <c r="R189" s="26"/>
      <c r="S189" s="27">
        <v>9</v>
      </c>
      <c r="T189" s="26">
        <v>274322</v>
      </c>
      <c r="U189" s="27">
        <v>7</v>
      </c>
      <c r="V189" s="26">
        <v>106040</v>
      </c>
      <c r="W189" s="27">
        <v>28</v>
      </c>
      <c r="X189" s="26">
        <v>404314</v>
      </c>
      <c r="Y189" s="27">
        <v>34</v>
      </c>
      <c r="Z189" s="26">
        <v>834484</v>
      </c>
      <c r="AA189" s="27">
        <v>20</v>
      </c>
      <c r="AB189" s="26">
        <v>307318</v>
      </c>
      <c r="AC189" s="27">
        <v>13</v>
      </c>
      <c r="AD189" s="26">
        <v>87188</v>
      </c>
      <c r="AE189" s="27">
        <v>64</v>
      </c>
      <c r="AF189" s="26">
        <v>819382</v>
      </c>
      <c r="AG189" s="27">
        <v>71</v>
      </c>
      <c r="AH189" s="26">
        <v>2353011</v>
      </c>
      <c r="AI189" s="27">
        <v>41</v>
      </c>
      <c r="AJ189" s="26">
        <v>1428615</v>
      </c>
      <c r="AK189" s="27">
        <v>15</v>
      </c>
      <c r="AL189" s="26">
        <v>158977</v>
      </c>
      <c r="AM189" s="27">
        <v>14</v>
      </c>
      <c r="AN189" s="26">
        <v>263846</v>
      </c>
      <c r="AO189" s="27">
        <v>13</v>
      </c>
      <c r="AP189" s="26">
        <v>1467258</v>
      </c>
      <c r="AQ189" s="27">
        <v>20</v>
      </c>
      <c r="AR189" s="26">
        <v>758640</v>
      </c>
      <c r="AS189" s="27">
        <v>15</v>
      </c>
      <c r="AT189" s="26">
        <v>433269</v>
      </c>
      <c r="AU189" s="27">
        <v>1</v>
      </c>
      <c r="AV189" s="26">
        <v>60023</v>
      </c>
      <c r="AW189" s="27">
        <v>8</v>
      </c>
      <c r="AX189" s="26">
        <v>57168</v>
      </c>
      <c r="AY189" s="27">
        <v>3</v>
      </c>
      <c r="AZ189" s="26">
        <v>45244</v>
      </c>
      <c r="BA189" s="27">
        <v>60</v>
      </c>
      <c r="BB189" s="26">
        <v>1111257</v>
      </c>
      <c r="BC189" s="27"/>
      <c r="BD189" s="26"/>
      <c r="BE189" s="27">
        <v>53</v>
      </c>
      <c r="BF189" s="26">
        <v>4129549</v>
      </c>
      <c r="BG189" s="27"/>
      <c r="BH189" s="26"/>
      <c r="BI189" s="27"/>
      <c r="BJ189" s="26"/>
      <c r="BK189" s="27"/>
      <c r="BL189" s="26"/>
      <c r="BM189" s="27">
        <v>8</v>
      </c>
      <c r="BN189" s="26">
        <v>402441</v>
      </c>
      <c r="BO189" s="27">
        <v>14</v>
      </c>
      <c r="BP189" s="26">
        <v>130870</v>
      </c>
      <c r="BQ189" s="27">
        <v>771</v>
      </c>
      <c r="BR189" s="26">
        <v>19838387</v>
      </c>
    </row>
    <row r="190" spans="1:70" ht="14.1" customHeight="1" x14ac:dyDescent="0.15">
      <c r="A190" s="20" t="s">
        <v>536</v>
      </c>
      <c r="B190" s="28">
        <v>26295</v>
      </c>
      <c r="C190" s="18">
        <v>6</v>
      </c>
      <c r="D190" s="26">
        <v>103532</v>
      </c>
      <c r="E190" s="27">
        <v>10</v>
      </c>
      <c r="F190" s="26">
        <v>106122</v>
      </c>
      <c r="G190" s="27">
        <v>49</v>
      </c>
      <c r="H190" s="26">
        <v>1613507</v>
      </c>
      <c r="I190" s="27">
        <v>42</v>
      </c>
      <c r="J190" s="26">
        <v>693268</v>
      </c>
      <c r="K190" s="27">
        <v>38</v>
      </c>
      <c r="L190" s="26">
        <v>516726</v>
      </c>
      <c r="M190" s="27">
        <v>20</v>
      </c>
      <c r="N190" s="26">
        <v>171105</v>
      </c>
      <c r="O190" s="27">
        <v>93</v>
      </c>
      <c r="P190" s="26">
        <v>1376217</v>
      </c>
      <c r="Q190" s="27"/>
      <c r="R190" s="26"/>
      <c r="S190" s="27">
        <v>9</v>
      </c>
      <c r="T190" s="26">
        <v>271442</v>
      </c>
      <c r="U190" s="27">
        <v>7</v>
      </c>
      <c r="V190" s="26">
        <v>106052</v>
      </c>
      <c r="W190" s="27">
        <v>28</v>
      </c>
      <c r="X190" s="26">
        <v>426826</v>
      </c>
      <c r="Y190" s="27">
        <v>34</v>
      </c>
      <c r="Z190" s="26">
        <v>902176</v>
      </c>
      <c r="AA190" s="27">
        <v>20</v>
      </c>
      <c r="AB190" s="26">
        <v>317275</v>
      </c>
      <c r="AC190" s="27">
        <v>13</v>
      </c>
      <c r="AD190" s="26">
        <v>88714</v>
      </c>
      <c r="AE190" s="27">
        <v>64</v>
      </c>
      <c r="AF190" s="26">
        <v>869264</v>
      </c>
      <c r="AG190" s="27">
        <v>71</v>
      </c>
      <c r="AH190" s="26">
        <v>2527219</v>
      </c>
      <c r="AI190" s="27">
        <v>41</v>
      </c>
      <c r="AJ190" s="26">
        <v>1546823</v>
      </c>
      <c r="AK190" s="27">
        <v>15</v>
      </c>
      <c r="AL190" s="26">
        <v>177277</v>
      </c>
      <c r="AM190" s="27">
        <v>14</v>
      </c>
      <c r="AN190" s="26">
        <v>274139</v>
      </c>
      <c r="AO190" s="27">
        <v>13</v>
      </c>
      <c r="AP190" s="26">
        <v>1555373</v>
      </c>
      <c r="AQ190" s="27">
        <v>20</v>
      </c>
      <c r="AR190" s="26">
        <v>806391</v>
      </c>
      <c r="AS190" s="27">
        <v>15</v>
      </c>
      <c r="AT190" s="26">
        <v>559064</v>
      </c>
      <c r="AU190" s="27">
        <v>1</v>
      </c>
      <c r="AV190" s="26">
        <v>60023</v>
      </c>
      <c r="AW190" s="27">
        <v>8</v>
      </c>
      <c r="AX190" s="26">
        <v>63725</v>
      </c>
      <c r="AY190" s="27">
        <v>3</v>
      </c>
      <c r="AZ190" s="26">
        <v>58712</v>
      </c>
      <c r="BA190" s="27">
        <v>60</v>
      </c>
      <c r="BB190" s="26">
        <v>1258702</v>
      </c>
      <c r="BC190" s="27"/>
      <c r="BD190" s="26"/>
      <c r="BE190" s="27">
        <v>53</v>
      </c>
      <c r="BF190" s="26">
        <v>4443372</v>
      </c>
      <c r="BG190" s="27"/>
      <c r="BH190" s="26"/>
      <c r="BI190" s="27"/>
      <c r="BJ190" s="26"/>
      <c r="BK190" s="27"/>
      <c r="BL190" s="26"/>
      <c r="BM190" s="27">
        <v>8</v>
      </c>
      <c r="BN190" s="26">
        <v>461997</v>
      </c>
      <c r="BO190" s="27">
        <v>14</v>
      </c>
      <c r="BP190" s="26">
        <v>144823</v>
      </c>
      <c r="BQ190" s="27">
        <v>769</v>
      </c>
      <c r="BR190" s="26">
        <v>21499866</v>
      </c>
    </row>
    <row r="191" spans="1:70" ht="14.1" customHeight="1" x14ac:dyDescent="0.15">
      <c r="A191" s="20" t="s">
        <v>535</v>
      </c>
      <c r="B191" s="28">
        <v>26329</v>
      </c>
      <c r="C191" s="18">
        <v>6</v>
      </c>
      <c r="D191" s="26">
        <v>102914</v>
      </c>
      <c r="E191" s="27">
        <v>10</v>
      </c>
      <c r="F191" s="26">
        <v>106673</v>
      </c>
      <c r="G191" s="27">
        <v>49</v>
      </c>
      <c r="H191" s="26">
        <v>1685286</v>
      </c>
      <c r="I191" s="27">
        <v>42</v>
      </c>
      <c r="J191" s="26">
        <v>740659</v>
      </c>
      <c r="K191" s="27">
        <v>38</v>
      </c>
      <c r="L191" s="26">
        <v>546398</v>
      </c>
      <c r="M191" s="27">
        <v>20</v>
      </c>
      <c r="N191" s="26">
        <v>186645</v>
      </c>
      <c r="O191" s="27">
        <v>93</v>
      </c>
      <c r="P191" s="26">
        <v>1450771</v>
      </c>
      <c r="Q191" s="27"/>
      <c r="R191" s="26"/>
      <c r="S191" s="27">
        <v>9</v>
      </c>
      <c r="T191" s="26">
        <v>266952</v>
      </c>
      <c r="U191" s="27">
        <v>7</v>
      </c>
      <c r="V191" s="26">
        <v>125762</v>
      </c>
      <c r="W191" s="27">
        <v>28</v>
      </c>
      <c r="X191" s="26">
        <v>470053</v>
      </c>
      <c r="Y191" s="27">
        <v>34</v>
      </c>
      <c r="Z191" s="26">
        <v>951942</v>
      </c>
      <c r="AA191" s="27">
        <v>20</v>
      </c>
      <c r="AB191" s="26">
        <v>353515</v>
      </c>
      <c r="AC191" s="27">
        <v>13</v>
      </c>
      <c r="AD191" s="26">
        <v>107788</v>
      </c>
      <c r="AE191" s="27">
        <v>65</v>
      </c>
      <c r="AF191" s="26">
        <v>1016001</v>
      </c>
      <c r="AG191" s="27">
        <v>71</v>
      </c>
      <c r="AH191" s="26">
        <v>2728649</v>
      </c>
      <c r="AI191" s="27">
        <v>41</v>
      </c>
      <c r="AJ191" s="26">
        <v>1692537</v>
      </c>
      <c r="AK191" s="27">
        <v>15</v>
      </c>
      <c r="AL191" s="26">
        <v>181933</v>
      </c>
      <c r="AM191" s="27">
        <v>14</v>
      </c>
      <c r="AN191" s="26">
        <v>298824</v>
      </c>
      <c r="AO191" s="27">
        <v>13</v>
      </c>
      <c r="AP191" s="26">
        <v>1581651</v>
      </c>
      <c r="AQ191" s="27">
        <v>20</v>
      </c>
      <c r="AR191" s="26">
        <v>841248</v>
      </c>
      <c r="AS191" s="27">
        <v>15</v>
      </c>
      <c r="AT191" s="26">
        <v>489445</v>
      </c>
      <c r="AU191" s="27">
        <v>1</v>
      </c>
      <c r="AV191" s="26">
        <v>65790</v>
      </c>
      <c r="AW191" s="27">
        <v>8</v>
      </c>
      <c r="AX191" s="26">
        <v>63048</v>
      </c>
      <c r="AY191" s="27">
        <v>3</v>
      </c>
      <c r="AZ191" s="26">
        <v>58462</v>
      </c>
      <c r="BA191" s="27">
        <v>60</v>
      </c>
      <c r="BB191" s="26">
        <v>1438776</v>
      </c>
      <c r="BC191" s="27"/>
      <c r="BD191" s="26"/>
      <c r="BE191" s="27">
        <v>53</v>
      </c>
      <c r="BF191" s="26">
        <v>4633879</v>
      </c>
      <c r="BG191" s="27"/>
      <c r="BH191" s="26"/>
      <c r="BI191" s="27"/>
      <c r="BJ191" s="26"/>
      <c r="BK191" s="27"/>
      <c r="BL191" s="26"/>
      <c r="BM191" s="27">
        <v>8</v>
      </c>
      <c r="BN191" s="26">
        <v>447439</v>
      </c>
      <c r="BO191" s="27">
        <v>14</v>
      </c>
      <c r="BP191" s="26">
        <v>144550</v>
      </c>
      <c r="BQ191" s="27">
        <v>770</v>
      </c>
      <c r="BR191" s="26">
        <v>22777590</v>
      </c>
    </row>
    <row r="192" spans="1:70" ht="14.1" customHeight="1" x14ac:dyDescent="0.15">
      <c r="A192" s="20" t="s">
        <v>535</v>
      </c>
      <c r="B192" s="28">
        <v>26358</v>
      </c>
      <c r="C192" s="18">
        <v>6</v>
      </c>
      <c r="D192" s="26">
        <v>100740</v>
      </c>
      <c r="E192" s="27">
        <v>10</v>
      </c>
      <c r="F192" s="26">
        <v>105515</v>
      </c>
      <c r="G192" s="27">
        <v>53</v>
      </c>
      <c r="H192" s="26">
        <v>1779271</v>
      </c>
      <c r="I192" s="27">
        <v>43</v>
      </c>
      <c r="J192" s="26">
        <v>780663</v>
      </c>
      <c r="K192" s="27">
        <v>38</v>
      </c>
      <c r="L192" s="26">
        <v>563764</v>
      </c>
      <c r="M192" s="27">
        <v>20</v>
      </c>
      <c r="N192" s="26">
        <v>177417</v>
      </c>
      <c r="O192" s="27">
        <v>93</v>
      </c>
      <c r="P192" s="26">
        <v>1488526</v>
      </c>
      <c r="Q192" s="27"/>
      <c r="R192" s="26"/>
      <c r="S192" s="27">
        <v>9</v>
      </c>
      <c r="T192" s="26">
        <v>292866</v>
      </c>
      <c r="U192" s="27">
        <v>7</v>
      </c>
      <c r="V192" s="26">
        <v>142871</v>
      </c>
      <c r="W192" s="27">
        <v>28</v>
      </c>
      <c r="X192" s="26">
        <v>482428</v>
      </c>
      <c r="Y192" s="27">
        <v>34</v>
      </c>
      <c r="Z192" s="26">
        <v>958265</v>
      </c>
      <c r="AA192" s="27">
        <v>20</v>
      </c>
      <c r="AB192" s="26">
        <v>356485</v>
      </c>
      <c r="AC192" s="27">
        <v>14</v>
      </c>
      <c r="AD192" s="26">
        <v>119464</v>
      </c>
      <c r="AE192" s="27">
        <v>65</v>
      </c>
      <c r="AF192" s="26">
        <v>1037472</v>
      </c>
      <c r="AG192" s="27">
        <v>73</v>
      </c>
      <c r="AH192" s="26">
        <v>2996692</v>
      </c>
      <c r="AI192" s="27">
        <v>41</v>
      </c>
      <c r="AJ192" s="26">
        <v>1956493</v>
      </c>
      <c r="AK192" s="27">
        <v>16</v>
      </c>
      <c r="AL192" s="26">
        <v>183996</v>
      </c>
      <c r="AM192" s="27">
        <v>15</v>
      </c>
      <c r="AN192" s="26">
        <v>361779</v>
      </c>
      <c r="AO192" s="27">
        <v>13</v>
      </c>
      <c r="AP192" s="26">
        <v>1603652</v>
      </c>
      <c r="AQ192" s="27">
        <v>20</v>
      </c>
      <c r="AR192" s="26">
        <v>908685</v>
      </c>
      <c r="AS192" s="27">
        <v>15</v>
      </c>
      <c r="AT192" s="26">
        <v>515240</v>
      </c>
      <c r="AU192" s="27">
        <v>1</v>
      </c>
      <c r="AV192" s="26">
        <v>65983</v>
      </c>
      <c r="AW192" s="27">
        <v>9</v>
      </c>
      <c r="AX192" s="26">
        <v>77290</v>
      </c>
      <c r="AY192" s="27">
        <v>3</v>
      </c>
      <c r="AZ192" s="26">
        <v>64744</v>
      </c>
      <c r="BA192" s="27">
        <v>60</v>
      </c>
      <c r="BB192" s="26">
        <v>1522214</v>
      </c>
      <c r="BC192" s="27"/>
      <c r="BD192" s="26"/>
      <c r="BE192" s="27">
        <v>54</v>
      </c>
      <c r="BF192" s="26">
        <v>5049682</v>
      </c>
      <c r="BG192" s="27"/>
      <c r="BH192" s="26"/>
      <c r="BI192" s="27"/>
      <c r="BJ192" s="26"/>
      <c r="BK192" s="27"/>
      <c r="BL192" s="26"/>
      <c r="BM192" s="27">
        <v>8</v>
      </c>
      <c r="BN192" s="26">
        <v>488565</v>
      </c>
      <c r="BO192" s="27">
        <v>14</v>
      </c>
      <c r="BP192" s="26">
        <v>146162</v>
      </c>
      <c r="BQ192" s="27">
        <v>782</v>
      </c>
      <c r="BR192" s="26">
        <v>24326924</v>
      </c>
    </row>
    <row r="193" spans="1:70" ht="14.1" customHeight="1" x14ac:dyDescent="0.15">
      <c r="A193" s="20" t="s">
        <v>535</v>
      </c>
      <c r="B193" s="28">
        <v>26389</v>
      </c>
      <c r="C193" s="18">
        <v>6</v>
      </c>
      <c r="D193" s="26">
        <v>99553</v>
      </c>
      <c r="E193" s="27">
        <v>10</v>
      </c>
      <c r="F193" s="26">
        <v>125903</v>
      </c>
      <c r="G193" s="27">
        <v>53</v>
      </c>
      <c r="H193" s="26">
        <v>1832587</v>
      </c>
      <c r="I193" s="27">
        <v>43</v>
      </c>
      <c r="J193" s="26">
        <v>827501</v>
      </c>
      <c r="K193" s="27">
        <v>38</v>
      </c>
      <c r="L193" s="26">
        <v>589974</v>
      </c>
      <c r="M193" s="27">
        <v>19</v>
      </c>
      <c r="N193" s="26">
        <v>185240</v>
      </c>
      <c r="O193" s="27">
        <v>93</v>
      </c>
      <c r="P193" s="26">
        <v>1498741</v>
      </c>
      <c r="Q193" s="27"/>
      <c r="R193" s="26"/>
      <c r="S193" s="27">
        <v>9</v>
      </c>
      <c r="T193" s="26">
        <v>328884</v>
      </c>
      <c r="U193" s="27">
        <v>7</v>
      </c>
      <c r="V193" s="26">
        <v>155018</v>
      </c>
      <c r="W193" s="27">
        <v>28</v>
      </c>
      <c r="X193" s="26">
        <v>533728</v>
      </c>
      <c r="Y193" s="27">
        <v>34</v>
      </c>
      <c r="Z193" s="26">
        <v>925342</v>
      </c>
      <c r="AA193" s="27">
        <v>20</v>
      </c>
      <c r="AB193" s="26">
        <v>355201</v>
      </c>
      <c r="AC193" s="27">
        <v>14</v>
      </c>
      <c r="AD193" s="26">
        <v>118310</v>
      </c>
      <c r="AE193" s="27">
        <v>65</v>
      </c>
      <c r="AF193" s="26">
        <v>1103538</v>
      </c>
      <c r="AG193" s="27">
        <v>73</v>
      </c>
      <c r="AH193" s="26">
        <v>3067564</v>
      </c>
      <c r="AI193" s="27">
        <v>40</v>
      </c>
      <c r="AJ193" s="26">
        <v>2194683</v>
      </c>
      <c r="AK193" s="27">
        <v>16</v>
      </c>
      <c r="AL193" s="26">
        <v>189610</v>
      </c>
      <c r="AM193" s="27">
        <v>15</v>
      </c>
      <c r="AN193" s="26">
        <v>361175</v>
      </c>
      <c r="AO193" s="27">
        <v>13</v>
      </c>
      <c r="AP193" s="26">
        <v>1598270</v>
      </c>
      <c r="AQ193" s="27">
        <v>20</v>
      </c>
      <c r="AR193" s="26">
        <v>968420</v>
      </c>
      <c r="AS193" s="27">
        <v>15</v>
      </c>
      <c r="AT193" s="26">
        <v>594448</v>
      </c>
      <c r="AU193" s="27">
        <v>1</v>
      </c>
      <c r="AV193" s="26">
        <v>85140</v>
      </c>
      <c r="AW193" s="27">
        <v>9</v>
      </c>
      <c r="AX193" s="26">
        <v>79557</v>
      </c>
      <c r="AY193" s="27">
        <v>3</v>
      </c>
      <c r="AZ193" s="26">
        <v>71401</v>
      </c>
      <c r="BA193" s="27">
        <v>60</v>
      </c>
      <c r="BB193" s="26">
        <v>1802662</v>
      </c>
      <c r="BC193" s="27"/>
      <c r="BD193" s="26"/>
      <c r="BE193" s="27">
        <v>54</v>
      </c>
      <c r="BF193" s="26">
        <v>5620182</v>
      </c>
      <c r="BG193" s="27"/>
      <c r="BH193" s="26"/>
      <c r="BI193" s="27"/>
      <c r="BJ193" s="26"/>
      <c r="BK193" s="27"/>
      <c r="BL193" s="26"/>
      <c r="BM193" s="27">
        <v>8</v>
      </c>
      <c r="BN193" s="26">
        <v>486995</v>
      </c>
      <c r="BO193" s="27">
        <v>14</v>
      </c>
      <c r="BP193" s="26">
        <v>137220</v>
      </c>
      <c r="BQ193" s="27">
        <v>780</v>
      </c>
      <c r="BR193" s="26">
        <v>25936847</v>
      </c>
    </row>
    <row r="194" spans="1:70" ht="14.1" customHeight="1" x14ac:dyDescent="0.15">
      <c r="A194" s="20" t="s">
        <v>535</v>
      </c>
      <c r="B194" s="28">
        <v>26417</v>
      </c>
      <c r="C194" s="18">
        <v>6</v>
      </c>
      <c r="D194" s="26">
        <v>96946</v>
      </c>
      <c r="E194" s="27">
        <v>10</v>
      </c>
      <c r="F194" s="26">
        <v>130076</v>
      </c>
      <c r="G194" s="27">
        <v>53</v>
      </c>
      <c r="H194" s="26">
        <v>1866325</v>
      </c>
      <c r="I194" s="27">
        <v>43</v>
      </c>
      <c r="J194" s="26">
        <v>837548</v>
      </c>
      <c r="K194" s="27">
        <v>38</v>
      </c>
      <c r="L194" s="26">
        <v>643584</v>
      </c>
      <c r="M194" s="27">
        <v>19</v>
      </c>
      <c r="N194" s="26">
        <v>236817</v>
      </c>
      <c r="O194" s="27">
        <v>94</v>
      </c>
      <c r="P194" s="26">
        <v>1535470</v>
      </c>
      <c r="Q194" s="27"/>
      <c r="R194" s="26"/>
      <c r="S194" s="27">
        <v>9</v>
      </c>
      <c r="T194" s="26">
        <v>314378</v>
      </c>
      <c r="U194" s="27">
        <v>7</v>
      </c>
      <c r="V194" s="26">
        <v>153616</v>
      </c>
      <c r="W194" s="27">
        <v>28</v>
      </c>
      <c r="X194" s="26">
        <v>534247</v>
      </c>
      <c r="Y194" s="27">
        <v>34</v>
      </c>
      <c r="Z194" s="26">
        <v>924152</v>
      </c>
      <c r="AA194" s="27">
        <v>20</v>
      </c>
      <c r="AB194" s="26">
        <v>393886</v>
      </c>
      <c r="AC194" s="27">
        <v>15</v>
      </c>
      <c r="AD194" s="26">
        <v>128052</v>
      </c>
      <c r="AE194" s="27">
        <v>65</v>
      </c>
      <c r="AF194" s="26">
        <v>1101671</v>
      </c>
      <c r="AG194" s="27">
        <v>73</v>
      </c>
      <c r="AH194" s="26">
        <v>3112891</v>
      </c>
      <c r="AI194" s="27">
        <v>40</v>
      </c>
      <c r="AJ194" s="26">
        <v>2147712</v>
      </c>
      <c r="AK194" s="27">
        <v>16</v>
      </c>
      <c r="AL194" s="26">
        <v>189806</v>
      </c>
      <c r="AM194" s="27">
        <v>15</v>
      </c>
      <c r="AN194" s="26">
        <v>373139</v>
      </c>
      <c r="AO194" s="27">
        <v>13</v>
      </c>
      <c r="AP194" s="26">
        <v>1628052</v>
      </c>
      <c r="AQ194" s="27">
        <v>20</v>
      </c>
      <c r="AR194" s="26">
        <v>1050800</v>
      </c>
      <c r="AS194" s="27">
        <v>15</v>
      </c>
      <c r="AT194" s="26">
        <v>660509</v>
      </c>
      <c r="AU194" s="27">
        <v>1</v>
      </c>
      <c r="AV194" s="26">
        <v>73530</v>
      </c>
      <c r="AW194" s="27">
        <v>9</v>
      </c>
      <c r="AX194" s="26">
        <v>90540</v>
      </c>
      <c r="AY194" s="27">
        <v>3</v>
      </c>
      <c r="AZ194" s="26">
        <v>70690</v>
      </c>
      <c r="BA194" s="27">
        <v>60</v>
      </c>
      <c r="BB194" s="26">
        <v>1796823</v>
      </c>
      <c r="BC194" s="27"/>
      <c r="BD194" s="26"/>
      <c r="BE194" s="27">
        <v>54</v>
      </c>
      <c r="BF194" s="26">
        <v>6543744</v>
      </c>
      <c r="BG194" s="27"/>
      <c r="BH194" s="26"/>
      <c r="BI194" s="27"/>
      <c r="BJ194" s="26"/>
      <c r="BK194" s="27"/>
      <c r="BL194" s="26"/>
      <c r="BM194" s="27">
        <v>8</v>
      </c>
      <c r="BN194" s="26">
        <v>514917</v>
      </c>
      <c r="BO194" s="27">
        <v>14</v>
      </c>
      <c r="BP194" s="26">
        <v>139751</v>
      </c>
      <c r="BQ194" s="27">
        <v>782</v>
      </c>
      <c r="BR194" s="26">
        <v>27289672</v>
      </c>
    </row>
    <row r="195" spans="1:70" ht="14.1" customHeight="1" x14ac:dyDescent="0.15">
      <c r="A195" s="20" t="s">
        <v>535</v>
      </c>
      <c r="B195" s="28">
        <v>26450</v>
      </c>
      <c r="C195" s="18">
        <v>6</v>
      </c>
      <c r="D195" s="26">
        <v>100865</v>
      </c>
      <c r="E195" s="27">
        <v>10</v>
      </c>
      <c r="F195" s="26">
        <v>143291</v>
      </c>
      <c r="G195" s="27">
        <v>54</v>
      </c>
      <c r="H195" s="26">
        <v>1934336</v>
      </c>
      <c r="I195" s="27">
        <v>44</v>
      </c>
      <c r="J195" s="26">
        <v>947500</v>
      </c>
      <c r="K195" s="27">
        <v>38</v>
      </c>
      <c r="L195" s="26">
        <v>764715</v>
      </c>
      <c r="M195" s="27">
        <v>19</v>
      </c>
      <c r="N195" s="26">
        <v>278543</v>
      </c>
      <c r="O195" s="27">
        <v>94</v>
      </c>
      <c r="P195" s="26">
        <v>1706599</v>
      </c>
      <c r="Q195" s="27"/>
      <c r="R195" s="26"/>
      <c r="S195" s="27">
        <v>9</v>
      </c>
      <c r="T195" s="26">
        <v>312394</v>
      </c>
      <c r="U195" s="27">
        <v>7</v>
      </c>
      <c r="V195" s="26">
        <v>162866</v>
      </c>
      <c r="W195" s="27">
        <v>28</v>
      </c>
      <c r="X195" s="26">
        <v>559923</v>
      </c>
      <c r="Y195" s="27">
        <v>34</v>
      </c>
      <c r="Z195" s="26">
        <v>1010521</v>
      </c>
      <c r="AA195" s="27">
        <v>20</v>
      </c>
      <c r="AB195" s="26">
        <v>419703</v>
      </c>
      <c r="AC195" s="27">
        <v>15</v>
      </c>
      <c r="AD195" s="26">
        <v>132333</v>
      </c>
      <c r="AE195" s="27">
        <v>65</v>
      </c>
      <c r="AF195" s="26">
        <v>1179264</v>
      </c>
      <c r="AG195" s="27">
        <v>74</v>
      </c>
      <c r="AH195" s="26">
        <v>3469331</v>
      </c>
      <c r="AI195" s="27">
        <v>40</v>
      </c>
      <c r="AJ195" s="26">
        <v>2280762</v>
      </c>
      <c r="AK195" s="27">
        <v>16</v>
      </c>
      <c r="AL195" s="26">
        <v>215458</v>
      </c>
      <c r="AM195" s="27">
        <v>16</v>
      </c>
      <c r="AN195" s="26">
        <v>435568</v>
      </c>
      <c r="AO195" s="27">
        <v>13</v>
      </c>
      <c r="AP195" s="26">
        <v>1748609</v>
      </c>
      <c r="AQ195" s="27">
        <v>20</v>
      </c>
      <c r="AR195" s="26">
        <v>1088568</v>
      </c>
      <c r="AS195" s="27">
        <v>15</v>
      </c>
      <c r="AT195" s="26">
        <v>653984</v>
      </c>
      <c r="AU195" s="27">
        <v>1</v>
      </c>
      <c r="AV195" s="26">
        <v>77400</v>
      </c>
      <c r="AW195" s="27">
        <v>9</v>
      </c>
      <c r="AX195" s="26">
        <v>97826</v>
      </c>
      <c r="AY195" s="27">
        <v>3</v>
      </c>
      <c r="AZ195" s="26">
        <v>93814</v>
      </c>
      <c r="BA195" s="27">
        <v>60</v>
      </c>
      <c r="BB195" s="26">
        <v>1893088</v>
      </c>
      <c r="BC195" s="27"/>
      <c r="BD195" s="26"/>
      <c r="BE195" s="27">
        <v>54</v>
      </c>
      <c r="BF195" s="26">
        <v>7368751</v>
      </c>
      <c r="BG195" s="27"/>
      <c r="BH195" s="26"/>
      <c r="BI195" s="27"/>
      <c r="BJ195" s="26"/>
      <c r="BK195" s="27"/>
      <c r="BL195" s="26"/>
      <c r="BM195" s="27">
        <v>8</v>
      </c>
      <c r="BN195" s="26">
        <v>505687</v>
      </c>
      <c r="BO195" s="27">
        <v>14</v>
      </c>
      <c r="BP195" s="26">
        <v>150663</v>
      </c>
      <c r="BQ195" s="27">
        <v>786</v>
      </c>
      <c r="BR195" s="26">
        <v>29732362</v>
      </c>
    </row>
    <row r="196" spans="1:70" ht="14.1" customHeight="1" x14ac:dyDescent="0.15">
      <c r="A196" s="20" t="s">
        <v>535</v>
      </c>
      <c r="B196" s="28">
        <v>26480</v>
      </c>
      <c r="C196" s="18">
        <v>6</v>
      </c>
      <c r="D196" s="26">
        <v>112920</v>
      </c>
      <c r="E196" s="27">
        <v>10</v>
      </c>
      <c r="F196" s="26">
        <v>163827</v>
      </c>
      <c r="G196" s="27">
        <v>54</v>
      </c>
      <c r="H196" s="26">
        <v>1946565</v>
      </c>
      <c r="I196" s="27">
        <v>44</v>
      </c>
      <c r="J196" s="26">
        <v>965302</v>
      </c>
      <c r="K196" s="27">
        <v>38</v>
      </c>
      <c r="L196" s="26">
        <v>777924</v>
      </c>
      <c r="M196" s="27">
        <v>19</v>
      </c>
      <c r="N196" s="26">
        <v>283717</v>
      </c>
      <c r="O196" s="27">
        <v>94</v>
      </c>
      <c r="P196" s="26">
        <v>1792933</v>
      </c>
      <c r="Q196" s="27"/>
      <c r="R196" s="26"/>
      <c r="S196" s="27">
        <v>9</v>
      </c>
      <c r="T196" s="26">
        <v>349796</v>
      </c>
      <c r="U196" s="27">
        <v>7</v>
      </c>
      <c r="V196" s="26">
        <v>155895</v>
      </c>
      <c r="W196" s="27">
        <v>28</v>
      </c>
      <c r="X196" s="26">
        <v>559009</v>
      </c>
      <c r="Y196" s="27">
        <v>34</v>
      </c>
      <c r="Z196" s="26">
        <v>1077571</v>
      </c>
      <c r="AA196" s="27">
        <v>20</v>
      </c>
      <c r="AB196" s="26">
        <v>489820</v>
      </c>
      <c r="AC196" s="27">
        <v>15</v>
      </c>
      <c r="AD196" s="26">
        <v>143527</v>
      </c>
      <c r="AE196" s="27">
        <v>65</v>
      </c>
      <c r="AF196" s="26">
        <v>1200927</v>
      </c>
      <c r="AG196" s="27">
        <v>74</v>
      </c>
      <c r="AH196" s="26">
        <v>3268851</v>
      </c>
      <c r="AI196" s="27">
        <v>40</v>
      </c>
      <c r="AJ196" s="26">
        <v>2233272</v>
      </c>
      <c r="AK196" s="27">
        <v>16</v>
      </c>
      <c r="AL196" s="26">
        <v>201423</v>
      </c>
      <c r="AM196" s="27">
        <v>16</v>
      </c>
      <c r="AN196" s="26">
        <v>413002</v>
      </c>
      <c r="AO196" s="27">
        <v>13</v>
      </c>
      <c r="AP196" s="26">
        <v>1861436</v>
      </c>
      <c r="AQ196" s="27">
        <v>20</v>
      </c>
      <c r="AR196" s="26">
        <v>1147978</v>
      </c>
      <c r="AS196" s="27">
        <v>15</v>
      </c>
      <c r="AT196" s="26">
        <v>638221</v>
      </c>
      <c r="AU196" s="27">
        <v>1</v>
      </c>
      <c r="AV196" s="26">
        <v>77013</v>
      </c>
      <c r="AW196" s="27">
        <v>9</v>
      </c>
      <c r="AX196" s="26">
        <v>98369</v>
      </c>
      <c r="AY196" s="27">
        <v>3</v>
      </c>
      <c r="AZ196" s="26">
        <v>108744</v>
      </c>
      <c r="BA196" s="27">
        <v>60</v>
      </c>
      <c r="BB196" s="26">
        <v>1886946</v>
      </c>
      <c r="BC196" s="27"/>
      <c r="BD196" s="26"/>
      <c r="BE196" s="27">
        <v>54</v>
      </c>
      <c r="BF196" s="26">
        <v>8365261</v>
      </c>
      <c r="BG196" s="27"/>
      <c r="BH196" s="26"/>
      <c r="BI196" s="27"/>
      <c r="BJ196" s="26"/>
      <c r="BK196" s="27"/>
      <c r="BL196" s="26"/>
      <c r="BM196" s="27">
        <v>8</v>
      </c>
      <c r="BN196" s="26">
        <v>508558</v>
      </c>
      <c r="BO196" s="27">
        <v>14</v>
      </c>
      <c r="BP196" s="26">
        <v>155821</v>
      </c>
      <c r="BQ196" s="27">
        <v>786</v>
      </c>
      <c r="BR196" s="26">
        <v>30984628</v>
      </c>
    </row>
    <row r="197" spans="1:70" ht="14.1" customHeight="1" x14ac:dyDescent="0.15">
      <c r="A197" s="20" t="s">
        <v>535</v>
      </c>
      <c r="B197" s="28">
        <v>26511</v>
      </c>
      <c r="C197" s="18">
        <v>6</v>
      </c>
      <c r="D197" s="26">
        <v>118483</v>
      </c>
      <c r="E197" s="27">
        <v>10</v>
      </c>
      <c r="F197" s="26">
        <v>187424</v>
      </c>
      <c r="G197" s="27">
        <v>54</v>
      </c>
      <c r="H197" s="26">
        <v>1960982</v>
      </c>
      <c r="I197" s="27">
        <v>45</v>
      </c>
      <c r="J197" s="26">
        <v>991991</v>
      </c>
      <c r="K197" s="27">
        <v>38</v>
      </c>
      <c r="L197" s="26">
        <v>871853</v>
      </c>
      <c r="M197" s="27">
        <v>19</v>
      </c>
      <c r="N197" s="26">
        <v>295201</v>
      </c>
      <c r="O197" s="27">
        <v>95</v>
      </c>
      <c r="P197" s="26">
        <v>1947234</v>
      </c>
      <c r="Q197" s="27"/>
      <c r="R197" s="26"/>
      <c r="S197" s="27">
        <v>9</v>
      </c>
      <c r="T197" s="26">
        <v>351230</v>
      </c>
      <c r="U197" s="27">
        <v>7</v>
      </c>
      <c r="V197" s="26">
        <v>169893</v>
      </c>
      <c r="W197" s="27">
        <v>28</v>
      </c>
      <c r="X197" s="26">
        <v>619219</v>
      </c>
      <c r="Y197" s="27">
        <v>34</v>
      </c>
      <c r="Z197" s="26">
        <v>1310343</v>
      </c>
      <c r="AA197" s="27">
        <v>20</v>
      </c>
      <c r="AB197" s="26">
        <v>578638</v>
      </c>
      <c r="AC197" s="27">
        <v>15</v>
      </c>
      <c r="AD197" s="26">
        <v>161414</v>
      </c>
      <c r="AE197" s="27">
        <v>65</v>
      </c>
      <c r="AF197" s="26">
        <v>1323346</v>
      </c>
      <c r="AG197" s="27">
        <v>74</v>
      </c>
      <c r="AH197" s="26">
        <v>3538982</v>
      </c>
      <c r="AI197" s="27">
        <v>40</v>
      </c>
      <c r="AJ197" s="26">
        <v>2447206</v>
      </c>
      <c r="AK197" s="27">
        <v>16</v>
      </c>
      <c r="AL197" s="26">
        <v>220243</v>
      </c>
      <c r="AM197" s="27">
        <v>16</v>
      </c>
      <c r="AN197" s="26">
        <v>421820</v>
      </c>
      <c r="AO197" s="27">
        <v>13</v>
      </c>
      <c r="AP197" s="26">
        <v>2008787</v>
      </c>
      <c r="AQ197" s="27">
        <v>20</v>
      </c>
      <c r="AR197" s="26">
        <v>1247426</v>
      </c>
      <c r="AS197" s="27">
        <v>15</v>
      </c>
      <c r="AT197" s="26">
        <v>642920</v>
      </c>
      <c r="AU197" s="27">
        <v>1</v>
      </c>
      <c r="AV197" s="26">
        <v>98685</v>
      </c>
      <c r="AW197" s="27">
        <v>9</v>
      </c>
      <c r="AX197" s="26">
        <v>106091</v>
      </c>
      <c r="AY197" s="27">
        <v>3</v>
      </c>
      <c r="AZ197" s="26">
        <v>126519</v>
      </c>
      <c r="BA197" s="27">
        <v>61</v>
      </c>
      <c r="BB197" s="26">
        <v>2136416</v>
      </c>
      <c r="BC197" s="27"/>
      <c r="BD197" s="26"/>
      <c r="BE197" s="27">
        <v>54</v>
      </c>
      <c r="BF197" s="26">
        <v>9235172</v>
      </c>
      <c r="BG197" s="27"/>
      <c r="BH197" s="26"/>
      <c r="BI197" s="27"/>
      <c r="BJ197" s="26"/>
      <c r="BK197" s="27"/>
      <c r="BL197" s="26"/>
      <c r="BM197" s="27">
        <v>8</v>
      </c>
      <c r="BN197" s="26">
        <v>554591</v>
      </c>
      <c r="BO197" s="27">
        <v>14</v>
      </c>
      <c r="BP197" s="26">
        <v>167207</v>
      </c>
      <c r="BQ197" s="27">
        <v>789</v>
      </c>
      <c r="BR197" s="26">
        <v>33839316</v>
      </c>
    </row>
    <row r="198" spans="1:70" ht="14.1" customHeight="1" x14ac:dyDescent="0.15">
      <c r="A198" s="20" t="s">
        <v>535</v>
      </c>
      <c r="B198" s="28">
        <v>26542</v>
      </c>
      <c r="C198" s="18">
        <v>6</v>
      </c>
      <c r="D198" s="26">
        <v>117050</v>
      </c>
      <c r="E198" s="27">
        <v>10</v>
      </c>
      <c r="F198" s="26">
        <v>190164</v>
      </c>
      <c r="G198" s="27">
        <v>56</v>
      </c>
      <c r="H198" s="26">
        <v>2033573</v>
      </c>
      <c r="I198" s="27">
        <v>46</v>
      </c>
      <c r="J198" s="26">
        <v>997124</v>
      </c>
      <c r="K198" s="27">
        <v>38</v>
      </c>
      <c r="L198" s="26">
        <v>927529</v>
      </c>
      <c r="M198" s="27">
        <v>19</v>
      </c>
      <c r="N198" s="26">
        <v>309857</v>
      </c>
      <c r="O198" s="27">
        <v>95</v>
      </c>
      <c r="P198" s="26">
        <v>2022768</v>
      </c>
      <c r="Q198" s="27"/>
      <c r="R198" s="26"/>
      <c r="S198" s="27">
        <v>9</v>
      </c>
      <c r="T198" s="26">
        <v>356870</v>
      </c>
      <c r="U198" s="27">
        <v>7</v>
      </c>
      <c r="V198" s="26">
        <v>172938</v>
      </c>
      <c r="W198" s="27">
        <v>28</v>
      </c>
      <c r="X198" s="26">
        <v>653689</v>
      </c>
      <c r="Y198" s="27">
        <v>34</v>
      </c>
      <c r="Z198" s="26">
        <v>1520558</v>
      </c>
      <c r="AA198" s="27">
        <v>20</v>
      </c>
      <c r="AB198" s="26">
        <v>583302</v>
      </c>
      <c r="AC198" s="27">
        <v>16</v>
      </c>
      <c r="AD198" s="26">
        <v>169271</v>
      </c>
      <c r="AE198" s="27">
        <v>65</v>
      </c>
      <c r="AF198" s="26">
        <v>1437038</v>
      </c>
      <c r="AG198" s="27">
        <v>76</v>
      </c>
      <c r="AH198" s="26">
        <v>3628230</v>
      </c>
      <c r="AI198" s="27">
        <v>40</v>
      </c>
      <c r="AJ198" s="26">
        <v>2589322</v>
      </c>
      <c r="AK198" s="27">
        <v>16</v>
      </c>
      <c r="AL198" s="26">
        <v>238661</v>
      </c>
      <c r="AM198" s="27">
        <v>16</v>
      </c>
      <c r="AN198" s="26">
        <v>438346</v>
      </c>
      <c r="AO198" s="27">
        <v>13</v>
      </c>
      <c r="AP198" s="26">
        <v>1952132</v>
      </c>
      <c r="AQ198" s="27">
        <v>21</v>
      </c>
      <c r="AR198" s="26">
        <v>1318342</v>
      </c>
      <c r="AS198" s="27">
        <v>15</v>
      </c>
      <c r="AT198" s="26">
        <v>768217</v>
      </c>
      <c r="AU198" s="27">
        <v>2</v>
      </c>
      <c r="AV198" s="26">
        <v>208810</v>
      </c>
      <c r="AW198" s="27">
        <v>9</v>
      </c>
      <c r="AX198" s="26">
        <v>110080</v>
      </c>
      <c r="AY198" s="27">
        <v>3</v>
      </c>
      <c r="AZ198" s="26">
        <v>121151</v>
      </c>
      <c r="BA198" s="27">
        <v>62</v>
      </c>
      <c r="BB198" s="26">
        <v>2279119</v>
      </c>
      <c r="BC198" s="27"/>
      <c r="BD198" s="26"/>
      <c r="BE198" s="27">
        <v>55</v>
      </c>
      <c r="BF198" s="26">
        <v>8931913</v>
      </c>
      <c r="BG198" s="27"/>
      <c r="BH198" s="26"/>
      <c r="BI198" s="27"/>
      <c r="BJ198" s="26"/>
      <c r="BK198" s="27"/>
      <c r="BL198" s="26"/>
      <c r="BM198" s="27">
        <v>8</v>
      </c>
      <c r="BN198" s="26">
        <v>611026</v>
      </c>
      <c r="BO198" s="27">
        <v>14</v>
      </c>
      <c r="BP198" s="26">
        <v>169421</v>
      </c>
      <c r="BQ198" s="27">
        <v>799</v>
      </c>
      <c r="BR198" s="26">
        <v>34856501</v>
      </c>
    </row>
    <row r="199" spans="1:70" ht="14.1" customHeight="1" x14ac:dyDescent="0.15">
      <c r="A199" s="20" t="s">
        <v>535</v>
      </c>
      <c r="B199" s="28">
        <v>26572</v>
      </c>
      <c r="C199" s="18">
        <v>6</v>
      </c>
      <c r="D199" s="26">
        <v>127163</v>
      </c>
      <c r="E199" s="27">
        <v>10</v>
      </c>
      <c r="F199" s="26">
        <v>211956</v>
      </c>
      <c r="G199" s="27">
        <v>58</v>
      </c>
      <c r="H199" s="26">
        <v>2115574</v>
      </c>
      <c r="I199" s="27">
        <v>46</v>
      </c>
      <c r="J199" s="26">
        <v>1021288</v>
      </c>
      <c r="K199" s="27">
        <v>38</v>
      </c>
      <c r="L199" s="26">
        <v>1027385</v>
      </c>
      <c r="M199" s="27">
        <v>19</v>
      </c>
      <c r="N199" s="26">
        <v>335280</v>
      </c>
      <c r="O199" s="27">
        <v>95</v>
      </c>
      <c r="P199" s="26">
        <v>2270428</v>
      </c>
      <c r="Q199" s="27"/>
      <c r="R199" s="26"/>
      <c r="S199" s="27">
        <v>9</v>
      </c>
      <c r="T199" s="26">
        <v>424152</v>
      </c>
      <c r="U199" s="27">
        <v>7</v>
      </c>
      <c r="V199" s="26">
        <v>181670</v>
      </c>
      <c r="W199" s="27">
        <v>28</v>
      </c>
      <c r="X199" s="26">
        <v>747220</v>
      </c>
      <c r="Y199" s="27">
        <v>34</v>
      </c>
      <c r="Z199" s="26">
        <v>1631408</v>
      </c>
      <c r="AA199" s="27">
        <v>20</v>
      </c>
      <c r="AB199" s="26">
        <v>611628</v>
      </c>
      <c r="AC199" s="27">
        <v>16</v>
      </c>
      <c r="AD199" s="26">
        <v>172520</v>
      </c>
      <c r="AE199" s="27">
        <v>65</v>
      </c>
      <c r="AF199" s="26">
        <v>1564723</v>
      </c>
      <c r="AG199" s="27">
        <v>76</v>
      </c>
      <c r="AH199" s="26">
        <v>3792625</v>
      </c>
      <c r="AI199" s="27">
        <v>40</v>
      </c>
      <c r="AJ199" s="26">
        <v>2781144</v>
      </c>
      <c r="AK199" s="27">
        <v>16</v>
      </c>
      <c r="AL199" s="26">
        <v>241142</v>
      </c>
      <c r="AM199" s="27">
        <v>16</v>
      </c>
      <c r="AN199" s="26">
        <v>453130</v>
      </c>
      <c r="AO199" s="27">
        <v>13</v>
      </c>
      <c r="AP199" s="26">
        <v>1880498</v>
      </c>
      <c r="AQ199" s="27">
        <v>21</v>
      </c>
      <c r="AR199" s="26">
        <v>1359807</v>
      </c>
      <c r="AS199" s="27">
        <v>15</v>
      </c>
      <c r="AT199" s="26">
        <v>944897</v>
      </c>
      <c r="AU199" s="27">
        <v>2</v>
      </c>
      <c r="AV199" s="26">
        <v>223200</v>
      </c>
      <c r="AW199" s="27">
        <v>9</v>
      </c>
      <c r="AX199" s="26">
        <v>112713</v>
      </c>
      <c r="AY199" s="27">
        <v>3</v>
      </c>
      <c r="AZ199" s="26">
        <v>117813</v>
      </c>
      <c r="BA199" s="27">
        <v>62</v>
      </c>
      <c r="BB199" s="26">
        <v>2503769</v>
      </c>
      <c r="BC199" s="27"/>
      <c r="BD199" s="26"/>
      <c r="BE199" s="27">
        <v>56</v>
      </c>
      <c r="BF199" s="26">
        <v>9189791</v>
      </c>
      <c r="BG199" s="27"/>
      <c r="BH199" s="26"/>
      <c r="BI199" s="27"/>
      <c r="BJ199" s="26"/>
      <c r="BK199" s="27"/>
      <c r="BL199" s="26"/>
      <c r="BM199" s="27">
        <v>8</v>
      </c>
      <c r="BN199" s="26">
        <v>686777</v>
      </c>
      <c r="BO199" s="27">
        <v>14</v>
      </c>
      <c r="BP199" s="26">
        <v>184835</v>
      </c>
      <c r="BQ199" s="27">
        <v>802</v>
      </c>
      <c r="BR199" s="26">
        <v>36914536</v>
      </c>
    </row>
    <row r="200" spans="1:70" ht="14.1" customHeight="1" x14ac:dyDescent="0.15">
      <c r="A200" s="20" t="s">
        <v>535</v>
      </c>
      <c r="B200" s="28">
        <v>26603</v>
      </c>
      <c r="C200" s="18">
        <v>6</v>
      </c>
      <c r="D200" s="26">
        <v>138884</v>
      </c>
      <c r="E200" s="27">
        <v>8</v>
      </c>
      <c r="F200" s="26">
        <v>220575</v>
      </c>
      <c r="G200" s="27">
        <v>60</v>
      </c>
      <c r="H200" s="26">
        <v>2238438</v>
      </c>
      <c r="I200" s="27">
        <v>46</v>
      </c>
      <c r="J200" s="26">
        <v>1076907</v>
      </c>
      <c r="K200" s="27">
        <v>38</v>
      </c>
      <c r="L200" s="26">
        <v>1067565</v>
      </c>
      <c r="M200" s="27">
        <v>19</v>
      </c>
      <c r="N200" s="26">
        <v>381498</v>
      </c>
      <c r="O200" s="27">
        <v>95</v>
      </c>
      <c r="P200" s="26">
        <v>2353205</v>
      </c>
      <c r="Q200" s="27"/>
      <c r="R200" s="26"/>
      <c r="S200" s="27">
        <v>9</v>
      </c>
      <c r="T200" s="26">
        <v>432668</v>
      </c>
      <c r="U200" s="27">
        <v>7</v>
      </c>
      <c r="V200" s="26">
        <v>182092</v>
      </c>
      <c r="W200" s="27">
        <v>28</v>
      </c>
      <c r="X200" s="26">
        <v>754121</v>
      </c>
      <c r="Y200" s="27">
        <v>34</v>
      </c>
      <c r="Z200" s="26">
        <v>1798433</v>
      </c>
      <c r="AA200" s="27">
        <v>20</v>
      </c>
      <c r="AB200" s="26">
        <v>689444</v>
      </c>
      <c r="AC200" s="27">
        <v>15</v>
      </c>
      <c r="AD200" s="26">
        <v>168594</v>
      </c>
      <c r="AE200" s="27">
        <v>65</v>
      </c>
      <c r="AF200" s="26">
        <v>1543469</v>
      </c>
      <c r="AG200" s="27">
        <v>76</v>
      </c>
      <c r="AH200" s="26">
        <v>3861615</v>
      </c>
      <c r="AI200" s="27">
        <v>40</v>
      </c>
      <c r="AJ200" s="26">
        <v>2685915</v>
      </c>
      <c r="AK200" s="27">
        <v>16</v>
      </c>
      <c r="AL200" s="26">
        <v>254958</v>
      </c>
      <c r="AM200" s="27">
        <v>16</v>
      </c>
      <c r="AN200" s="26">
        <v>462774</v>
      </c>
      <c r="AO200" s="27">
        <v>13</v>
      </c>
      <c r="AP200" s="26">
        <v>2069058</v>
      </c>
      <c r="AQ200" s="27">
        <v>21</v>
      </c>
      <c r="AR200" s="26">
        <v>1350962</v>
      </c>
      <c r="AS200" s="27">
        <v>15</v>
      </c>
      <c r="AT200" s="26">
        <v>980996</v>
      </c>
      <c r="AU200" s="27">
        <v>2</v>
      </c>
      <c r="AV200" s="26">
        <v>219440</v>
      </c>
      <c r="AW200" s="27">
        <v>9</v>
      </c>
      <c r="AX200" s="26">
        <v>112549</v>
      </c>
      <c r="AY200" s="27">
        <v>3</v>
      </c>
      <c r="AZ200" s="26">
        <v>113060</v>
      </c>
      <c r="BA200" s="27">
        <v>62</v>
      </c>
      <c r="BB200" s="26">
        <v>2584888</v>
      </c>
      <c r="BC200" s="27"/>
      <c r="BD200" s="26"/>
      <c r="BE200" s="27">
        <v>56</v>
      </c>
      <c r="BF200" s="26">
        <v>9137399</v>
      </c>
      <c r="BG200" s="27"/>
      <c r="BH200" s="26"/>
      <c r="BI200" s="27"/>
      <c r="BJ200" s="26"/>
      <c r="BK200" s="27"/>
      <c r="BL200" s="26"/>
      <c r="BM200" s="27">
        <v>9</v>
      </c>
      <c r="BN200" s="26">
        <v>677883</v>
      </c>
      <c r="BO200" s="27">
        <v>15</v>
      </c>
      <c r="BP200" s="26">
        <v>222521</v>
      </c>
      <c r="BQ200" s="27">
        <v>803</v>
      </c>
      <c r="BR200" s="26">
        <v>37779911</v>
      </c>
    </row>
    <row r="201" spans="1:70" ht="14.1" customHeight="1" x14ac:dyDescent="0.15">
      <c r="A201" s="20" t="s">
        <v>535</v>
      </c>
      <c r="B201" s="28">
        <v>26633</v>
      </c>
      <c r="C201" s="18">
        <v>6</v>
      </c>
      <c r="D201" s="26">
        <v>137482</v>
      </c>
      <c r="E201" s="27">
        <v>8</v>
      </c>
      <c r="F201" s="26">
        <v>216338</v>
      </c>
      <c r="G201" s="27">
        <v>62</v>
      </c>
      <c r="H201" s="26">
        <v>2421373</v>
      </c>
      <c r="I201" s="27">
        <v>46</v>
      </c>
      <c r="J201" s="26">
        <v>1128950</v>
      </c>
      <c r="K201" s="27">
        <v>38</v>
      </c>
      <c r="L201" s="26">
        <v>1128270</v>
      </c>
      <c r="M201" s="27">
        <v>19</v>
      </c>
      <c r="N201" s="26">
        <v>442001</v>
      </c>
      <c r="O201" s="27">
        <v>95</v>
      </c>
      <c r="P201" s="26">
        <v>2474755</v>
      </c>
      <c r="Q201" s="27"/>
      <c r="R201" s="26"/>
      <c r="S201" s="27">
        <v>9</v>
      </c>
      <c r="T201" s="26">
        <v>473836</v>
      </c>
      <c r="U201" s="27">
        <v>7</v>
      </c>
      <c r="V201" s="26">
        <v>195725</v>
      </c>
      <c r="W201" s="27">
        <v>28</v>
      </c>
      <c r="X201" s="26">
        <v>848849</v>
      </c>
      <c r="Y201" s="27">
        <v>34</v>
      </c>
      <c r="Z201" s="26">
        <v>2119298</v>
      </c>
      <c r="AA201" s="27">
        <v>20</v>
      </c>
      <c r="AB201" s="26">
        <v>652252</v>
      </c>
      <c r="AC201" s="27">
        <v>15</v>
      </c>
      <c r="AD201" s="26">
        <v>172787</v>
      </c>
      <c r="AE201" s="27">
        <v>65</v>
      </c>
      <c r="AF201" s="26">
        <v>1652157</v>
      </c>
      <c r="AG201" s="27">
        <v>77</v>
      </c>
      <c r="AH201" s="26">
        <v>4249457</v>
      </c>
      <c r="AI201" s="27">
        <v>40</v>
      </c>
      <c r="AJ201" s="26">
        <v>3121159</v>
      </c>
      <c r="AK201" s="27">
        <v>16</v>
      </c>
      <c r="AL201" s="26">
        <v>268552</v>
      </c>
      <c r="AM201" s="27">
        <v>16</v>
      </c>
      <c r="AN201" s="26">
        <v>498699</v>
      </c>
      <c r="AO201" s="27">
        <v>13</v>
      </c>
      <c r="AP201" s="26">
        <v>2404949</v>
      </c>
      <c r="AQ201" s="27">
        <v>22</v>
      </c>
      <c r="AR201" s="26">
        <v>1553847</v>
      </c>
      <c r="AS201" s="27">
        <v>15</v>
      </c>
      <c r="AT201" s="26">
        <v>1180688</v>
      </c>
      <c r="AU201" s="27">
        <v>2</v>
      </c>
      <c r="AV201" s="26">
        <v>240560</v>
      </c>
      <c r="AW201" s="27">
        <v>9</v>
      </c>
      <c r="AX201" s="26">
        <v>122935</v>
      </c>
      <c r="AY201" s="27">
        <v>3</v>
      </c>
      <c r="AZ201" s="26">
        <v>117997</v>
      </c>
      <c r="BA201" s="27">
        <v>62</v>
      </c>
      <c r="BB201" s="26">
        <v>3154938</v>
      </c>
      <c r="BC201" s="27"/>
      <c r="BD201" s="26"/>
      <c r="BE201" s="27">
        <v>56</v>
      </c>
      <c r="BF201" s="26">
        <v>10528786</v>
      </c>
      <c r="BG201" s="27"/>
      <c r="BH201" s="26"/>
      <c r="BI201" s="27"/>
      <c r="BJ201" s="26"/>
      <c r="BK201" s="27"/>
      <c r="BL201" s="26"/>
      <c r="BM201" s="27">
        <v>9</v>
      </c>
      <c r="BN201" s="26">
        <v>733927</v>
      </c>
      <c r="BO201" s="27">
        <v>15</v>
      </c>
      <c r="BP201" s="26">
        <v>217010</v>
      </c>
      <c r="BQ201" s="27">
        <v>807</v>
      </c>
      <c r="BR201" s="26">
        <v>42457577</v>
      </c>
    </row>
    <row r="202" spans="1:70" ht="14.1" customHeight="1" x14ac:dyDescent="0.15">
      <c r="A202" s="20" t="s">
        <v>535</v>
      </c>
      <c r="B202" s="28">
        <v>26661</v>
      </c>
      <c r="C202" s="18">
        <v>6</v>
      </c>
      <c r="D202" s="26">
        <v>159179</v>
      </c>
      <c r="E202" s="27">
        <v>8</v>
      </c>
      <c r="F202" s="26">
        <v>352983</v>
      </c>
      <c r="G202" s="27">
        <v>61</v>
      </c>
      <c r="H202" s="26">
        <v>2473041</v>
      </c>
      <c r="I202" s="27">
        <v>46</v>
      </c>
      <c r="J202" s="26">
        <v>1136770</v>
      </c>
      <c r="K202" s="27">
        <v>38</v>
      </c>
      <c r="L202" s="26">
        <v>1283282</v>
      </c>
      <c r="M202" s="27">
        <v>19</v>
      </c>
      <c r="N202" s="26">
        <v>484712</v>
      </c>
      <c r="O202" s="27">
        <v>95</v>
      </c>
      <c r="P202" s="26">
        <v>2504426</v>
      </c>
      <c r="Q202" s="27"/>
      <c r="R202" s="26"/>
      <c r="S202" s="27">
        <v>9</v>
      </c>
      <c r="T202" s="26">
        <v>486394</v>
      </c>
      <c r="U202" s="27">
        <v>7</v>
      </c>
      <c r="V202" s="26">
        <v>220240</v>
      </c>
      <c r="W202" s="27">
        <v>28</v>
      </c>
      <c r="X202" s="26">
        <v>833699</v>
      </c>
      <c r="Y202" s="27">
        <v>34</v>
      </c>
      <c r="Z202" s="26">
        <v>2297235</v>
      </c>
      <c r="AA202" s="27">
        <v>20</v>
      </c>
      <c r="AB202" s="26">
        <v>727698</v>
      </c>
      <c r="AC202" s="27">
        <v>15</v>
      </c>
      <c r="AD202" s="26">
        <v>165409</v>
      </c>
      <c r="AE202" s="27">
        <v>65</v>
      </c>
      <c r="AF202" s="26">
        <v>1739763</v>
      </c>
      <c r="AG202" s="27">
        <v>77</v>
      </c>
      <c r="AH202" s="26">
        <v>4435236</v>
      </c>
      <c r="AI202" s="27">
        <v>40</v>
      </c>
      <c r="AJ202" s="26">
        <v>3609570</v>
      </c>
      <c r="AK202" s="27">
        <v>16</v>
      </c>
      <c r="AL202" s="26">
        <v>276831</v>
      </c>
      <c r="AM202" s="27">
        <v>16</v>
      </c>
      <c r="AN202" s="26">
        <v>502194</v>
      </c>
      <c r="AO202" s="27">
        <v>13</v>
      </c>
      <c r="AP202" s="26">
        <v>2348008</v>
      </c>
      <c r="AQ202" s="27">
        <v>22</v>
      </c>
      <c r="AR202" s="26">
        <v>1523200</v>
      </c>
      <c r="AS202" s="27">
        <v>15</v>
      </c>
      <c r="AT202" s="26">
        <v>1966111</v>
      </c>
      <c r="AU202" s="27">
        <v>2</v>
      </c>
      <c r="AV202" s="26">
        <v>223845</v>
      </c>
      <c r="AW202" s="27">
        <v>9</v>
      </c>
      <c r="AX202" s="26">
        <v>119549</v>
      </c>
      <c r="AY202" s="27">
        <v>3</v>
      </c>
      <c r="AZ202" s="26">
        <v>112103</v>
      </c>
      <c r="BA202" s="27">
        <v>62</v>
      </c>
      <c r="BB202" s="26">
        <v>3687251</v>
      </c>
      <c r="BC202" s="27"/>
      <c r="BD202" s="26"/>
      <c r="BE202" s="27">
        <v>56</v>
      </c>
      <c r="BF202" s="26">
        <v>11290465</v>
      </c>
      <c r="BG202" s="27"/>
      <c r="BH202" s="26"/>
      <c r="BI202" s="27"/>
      <c r="BJ202" s="26"/>
      <c r="BK202" s="27"/>
      <c r="BL202" s="26"/>
      <c r="BM202" s="27">
        <v>9</v>
      </c>
      <c r="BN202" s="26">
        <v>773368</v>
      </c>
      <c r="BO202" s="27">
        <v>15</v>
      </c>
      <c r="BP202" s="26">
        <v>217646</v>
      </c>
      <c r="BQ202" s="27">
        <v>806</v>
      </c>
      <c r="BR202" s="26">
        <v>45950208</v>
      </c>
    </row>
    <row r="203" spans="1:70" ht="14.1" customHeight="1" x14ac:dyDescent="0.15">
      <c r="A203" s="20" t="s">
        <v>534</v>
      </c>
      <c r="B203" s="28">
        <v>26695</v>
      </c>
      <c r="C203" s="18">
        <v>6</v>
      </c>
      <c r="D203" s="26">
        <v>141957</v>
      </c>
      <c r="E203" s="27">
        <v>8</v>
      </c>
      <c r="F203" s="26">
        <v>368991</v>
      </c>
      <c r="G203" s="27">
        <v>61</v>
      </c>
      <c r="H203" s="26">
        <v>2322964</v>
      </c>
      <c r="I203" s="27">
        <v>46</v>
      </c>
      <c r="J203" s="26">
        <v>1105723</v>
      </c>
      <c r="K203" s="27">
        <v>38</v>
      </c>
      <c r="L203" s="26">
        <v>1426568</v>
      </c>
      <c r="M203" s="27">
        <v>19</v>
      </c>
      <c r="N203" s="26">
        <v>463353</v>
      </c>
      <c r="O203" s="27">
        <v>95</v>
      </c>
      <c r="P203" s="26">
        <v>2582017</v>
      </c>
      <c r="Q203" s="27"/>
      <c r="R203" s="26"/>
      <c r="S203" s="27">
        <v>9</v>
      </c>
      <c r="T203" s="26">
        <v>503494</v>
      </c>
      <c r="U203" s="27">
        <v>7</v>
      </c>
      <c r="V203" s="26">
        <v>205314</v>
      </c>
      <c r="W203" s="27">
        <v>28</v>
      </c>
      <c r="X203" s="26">
        <v>840909</v>
      </c>
      <c r="Y203" s="27">
        <v>34</v>
      </c>
      <c r="Z203" s="26">
        <v>2750695</v>
      </c>
      <c r="AA203" s="27">
        <v>20</v>
      </c>
      <c r="AB203" s="26">
        <v>738266</v>
      </c>
      <c r="AC203" s="27">
        <v>15</v>
      </c>
      <c r="AD203" s="26">
        <v>172365</v>
      </c>
      <c r="AE203" s="27">
        <v>65</v>
      </c>
      <c r="AF203" s="26">
        <v>1883210</v>
      </c>
      <c r="AG203" s="27">
        <v>78</v>
      </c>
      <c r="AH203" s="26">
        <v>4396822</v>
      </c>
      <c r="AI203" s="27">
        <v>40</v>
      </c>
      <c r="AJ203" s="26">
        <v>3796323</v>
      </c>
      <c r="AK203" s="27">
        <v>16</v>
      </c>
      <c r="AL203" s="26">
        <v>254278</v>
      </c>
      <c r="AM203" s="27">
        <v>16</v>
      </c>
      <c r="AN203" s="26">
        <v>492585</v>
      </c>
      <c r="AO203" s="27">
        <v>13</v>
      </c>
      <c r="AP203" s="26">
        <v>2698914</v>
      </c>
      <c r="AQ203" s="27">
        <v>22</v>
      </c>
      <c r="AR203" s="26">
        <v>1551957</v>
      </c>
      <c r="AS203" s="27">
        <v>15</v>
      </c>
      <c r="AT203" s="26">
        <v>1698035</v>
      </c>
      <c r="AU203" s="27">
        <v>2</v>
      </c>
      <c r="AV203" s="26">
        <v>231950</v>
      </c>
      <c r="AW203" s="27">
        <v>9</v>
      </c>
      <c r="AX203" s="26">
        <v>115951</v>
      </c>
      <c r="AY203" s="27">
        <v>3</v>
      </c>
      <c r="AZ203" s="26">
        <v>111714</v>
      </c>
      <c r="BA203" s="27">
        <v>62</v>
      </c>
      <c r="BB203" s="26">
        <v>3653216</v>
      </c>
      <c r="BC203" s="27"/>
      <c r="BD203" s="26"/>
      <c r="BE203" s="27">
        <v>56</v>
      </c>
      <c r="BF203" s="26">
        <v>10974129</v>
      </c>
      <c r="BG203" s="27"/>
      <c r="BH203" s="26"/>
      <c r="BI203" s="27"/>
      <c r="BJ203" s="26"/>
      <c r="BK203" s="27"/>
      <c r="BL203" s="26"/>
      <c r="BM203" s="27">
        <v>9</v>
      </c>
      <c r="BN203" s="26">
        <v>684201</v>
      </c>
      <c r="BO203" s="27">
        <v>15</v>
      </c>
      <c r="BP203" s="26">
        <v>217296</v>
      </c>
      <c r="BQ203" s="27">
        <v>807</v>
      </c>
      <c r="BR203" s="26">
        <v>46383197</v>
      </c>
    </row>
    <row r="204" spans="1:70" ht="14.1" customHeight="1" x14ac:dyDescent="0.15">
      <c r="A204" s="20" t="s">
        <v>534</v>
      </c>
      <c r="B204" s="28">
        <v>26723</v>
      </c>
      <c r="C204" s="18">
        <v>6</v>
      </c>
      <c r="D204" s="26">
        <v>152294</v>
      </c>
      <c r="E204" s="27">
        <v>8</v>
      </c>
      <c r="F204" s="26">
        <v>380543</v>
      </c>
      <c r="G204" s="27">
        <v>62</v>
      </c>
      <c r="H204" s="26">
        <v>2267067</v>
      </c>
      <c r="I204" s="27">
        <v>46</v>
      </c>
      <c r="J204" s="26">
        <v>1137516</v>
      </c>
      <c r="K204" s="27">
        <v>38</v>
      </c>
      <c r="L204" s="26">
        <v>1426870</v>
      </c>
      <c r="M204" s="27">
        <v>19</v>
      </c>
      <c r="N204" s="26">
        <v>483030</v>
      </c>
      <c r="O204" s="27">
        <v>95</v>
      </c>
      <c r="P204" s="26">
        <v>2470660</v>
      </c>
      <c r="Q204" s="27"/>
      <c r="R204" s="26"/>
      <c r="S204" s="27">
        <v>9</v>
      </c>
      <c r="T204" s="26">
        <v>474516</v>
      </c>
      <c r="U204" s="27">
        <v>7</v>
      </c>
      <c r="V204" s="26">
        <v>225944</v>
      </c>
      <c r="W204" s="27">
        <v>29</v>
      </c>
      <c r="X204" s="26">
        <v>836623</v>
      </c>
      <c r="Y204" s="27">
        <v>34</v>
      </c>
      <c r="Z204" s="26">
        <v>2479253</v>
      </c>
      <c r="AA204" s="27">
        <v>20</v>
      </c>
      <c r="AB204" s="26">
        <v>651333</v>
      </c>
      <c r="AC204" s="27">
        <v>15</v>
      </c>
      <c r="AD204" s="26">
        <v>176124</v>
      </c>
      <c r="AE204" s="27">
        <v>65</v>
      </c>
      <c r="AF204" s="26">
        <v>1783953</v>
      </c>
      <c r="AG204" s="27">
        <v>78</v>
      </c>
      <c r="AH204" s="26">
        <v>4096558</v>
      </c>
      <c r="AI204" s="27">
        <v>40</v>
      </c>
      <c r="AJ204" s="26">
        <v>3706507</v>
      </c>
      <c r="AK204" s="27">
        <v>16</v>
      </c>
      <c r="AL204" s="26">
        <v>278376</v>
      </c>
      <c r="AM204" s="27">
        <v>16</v>
      </c>
      <c r="AN204" s="26">
        <v>520645</v>
      </c>
      <c r="AO204" s="27">
        <v>13</v>
      </c>
      <c r="AP204" s="26">
        <v>2486280</v>
      </c>
      <c r="AQ204" s="27">
        <v>22</v>
      </c>
      <c r="AR204" s="26">
        <v>1552735</v>
      </c>
      <c r="AS204" s="27">
        <v>15</v>
      </c>
      <c r="AT204" s="26">
        <v>1488672</v>
      </c>
      <c r="AU204" s="27">
        <v>2</v>
      </c>
      <c r="AV204" s="26">
        <v>232090</v>
      </c>
      <c r="AW204" s="27">
        <v>9</v>
      </c>
      <c r="AX204" s="26">
        <v>118360</v>
      </c>
      <c r="AY204" s="27">
        <v>3</v>
      </c>
      <c r="AZ204" s="26">
        <v>112782</v>
      </c>
      <c r="BA204" s="27">
        <v>62</v>
      </c>
      <c r="BB204" s="26">
        <v>3444309</v>
      </c>
      <c r="BC204" s="27"/>
      <c r="BD204" s="26"/>
      <c r="BE204" s="27">
        <v>57</v>
      </c>
      <c r="BF204" s="26">
        <v>11039542</v>
      </c>
      <c r="BG204" s="27"/>
      <c r="BH204" s="26"/>
      <c r="BI204" s="27"/>
      <c r="BJ204" s="26"/>
      <c r="BK204" s="27"/>
      <c r="BL204" s="26"/>
      <c r="BM204" s="27">
        <v>9</v>
      </c>
      <c r="BN204" s="26">
        <v>696923</v>
      </c>
      <c r="BO204" s="27">
        <v>16</v>
      </c>
      <c r="BP204" s="26">
        <v>240129</v>
      </c>
      <c r="BQ204" s="27">
        <v>811</v>
      </c>
      <c r="BR204" s="26">
        <v>44959634</v>
      </c>
    </row>
    <row r="205" spans="1:70" ht="14.1" customHeight="1" x14ac:dyDescent="0.15">
      <c r="A205" s="20" t="s">
        <v>534</v>
      </c>
      <c r="B205" s="28">
        <v>26754</v>
      </c>
      <c r="C205" s="18">
        <v>6</v>
      </c>
      <c r="D205" s="26">
        <v>168154</v>
      </c>
      <c r="E205" s="27">
        <v>8</v>
      </c>
      <c r="F205" s="26">
        <v>384790</v>
      </c>
      <c r="G205" s="27">
        <v>63</v>
      </c>
      <c r="H205" s="26">
        <v>2206150</v>
      </c>
      <c r="I205" s="27">
        <v>46</v>
      </c>
      <c r="J205" s="26">
        <v>1207197</v>
      </c>
      <c r="K205" s="27">
        <v>38</v>
      </c>
      <c r="L205" s="26">
        <v>1634338</v>
      </c>
      <c r="M205" s="27">
        <v>19</v>
      </c>
      <c r="N205" s="26">
        <v>513023</v>
      </c>
      <c r="O205" s="27">
        <v>95</v>
      </c>
      <c r="P205" s="26">
        <v>2566260</v>
      </c>
      <c r="Q205" s="27"/>
      <c r="R205" s="26"/>
      <c r="S205" s="27">
        <v>9</v>
      </c>
      <c r="T205" s="26">
        <v>476558</v>
      </c>
      <c r="U205" s="27">
        <v>7</v>
      </c>
      <c r="V205" s="26">
        <v>226891</v>
      </c>
      <c r="W205" s="27">
        <v>29</v>
      </c>
      <c r="X205" s="26">
        <v>874587</v>
      </c>
      <c r="Y205" s="27">
        <v>34</v>
      </c>
      <c r="Z205" s="26">
        <v>2630496</v>
      </c>
      <c r="AA205" s="27">
        <v>21</v>
      </c>
      <c r="AB205" s="26">
        <v>712947</v>
      </c>
      <c r="AC205" s="27">
        <v>15</v>
      </c>
      <c r="AD205" s="26">
        <v>181965</v>
      </c>
      <c r="AE205" s="27">
        <v>65</v>
      </c>
      <c r="AF205" s="26">
        <v>1809293</v>
      </c>
      <c r="AG205" s="27">
        <v>78</v>
      </c>
      <c r="AH205" s="26">
        <v>4153257</v>
      </c>
      <c r="AI205" s="27">
        <v>40</v>
      </c>
      <c r="AJ205" s="26">
        <v>3701607</v>
      </c>
      <c r="AK205" s="27">
        <v>16</v>
      </c>
      <c r="AL205" s="26">
        <v>284229</v>
      </c>
      <c r="AM205" s="27">
        <v>16</v>
      </c>
      <c r="AN205" s="26">
        <v>506002</v>
      </c>
      <c r="AO205" s="27">
        <v>13</v>
      </c>
      <c r="AP205" s="26">
        <v>2502168</v>
      </c>
      <c r="AQ205" s="27">
        <v>22</v>
      </c>
      <c r="AR205" s="26">
        <v>1572353</v>
      </c>
      <c r="AS205" s="27">
        <v>15</v>
      </c>
      <c r="AT205" s="26">
        <v>1512995</v>
      </c>
      <c r="AU205" s="27">
        <v>2</v>
      </c>
      <c r="AV205" s="26">
        <v>235560</v>
      </c>
      <c r="AW205" s="27">
        <v>9</v>
      </c>
      <c r="AX205" s="26">
        <v>118654</v>
      </c>
      <c r="AY205" s="27">
        <v>3</v>
      </c>
      <c r="AZ205" s="26">
        <v>107555</v>
      </c>
      <c r="BA205" s="27">
        <v>62</v>
      </c>
      <c r="BB205" s="26">
        <v>3354133</v>
      </c>
      <c r="BC205" s="27"/>
      <c r="BD205" s="26"/>
      <c r="BE205" s="27">
        <v>57</v>
      </c>
      <c r="BF205" s="26">
        <v>11181680</v>
      </c>
      <c r="BG205" s="27"/>
      <c r="BH205" s="26"/>
      <c r="BI205" s="27"/>
      <c r="BJ205" s="26"/>
      <c r="BK205" s="27"/>
      <c r="BL205" s="26"/>
      <c r="BM205" s="27">
        <v>9</v>
      </c>
      <c r="BN205" s="26">
        <v>696273</v>
      </c>
      <c r="BO205" s="27">
        <v>16</v>
      </c>
      <c r="BP205" s="26">
        <v>234061</v>
      </c>
      <c r="BQ205" s="27">
        <v>813</v>
      </c>
      <c r="BR205" s="26">
        <v>45753176</v>
      </c>
    </row>
    <row r="206" spans="1:70" ht="14.1" customHeight="1" x14ac:dyDescent="0.15">
      <c r="A206" s="20" t="s">
        <v>534</v>
      </c>
      <c r="B206" s="28">
        <v>26782</v>
      </c>
      <c r="C206" s="18">
        <v>6</v>
      </c>
      <c r="D206" s="26">
        <v>142205</v>
      </c>
      <c r="E206" s="27">
        <v>7</v>
      </c>
      <c r="F206" s="26">
        <v>278541</v>
      </c>
      <c r="G206" s="27">
        <v>63</v>
      </c>
      <c r="H206" s="26">
        <v>2026840</v>
      </c>
      <c r="I206" s="27">
        <v>48</v>
      </c>
      <c r="J206" s="26">
        <v>1159657</v>
      </c>
      <c r="K206" s="27">
        <v>39</v>
      </c>
      <c r="L206" s="26">
        <v>1304067</v>
      </c>
      <c r="M206" s="27">
        <v>19</v>
      </c>
      <c r="N206" s="26">
        <v>434641</v>
      </c>
      <c r="O206" s="27">
        <v>95</v>
      </c>
      <c r="P206" s="26">
        <v>2297990</v>
      </c>
      <c r="Q206" s="27"/>
      <c r="R206" s="26"/>
      <c r="S206" s="27">
        <v>9</v>
      </c>
      <c r="T206" s="26">
        <v>419162</v>
      </c>
      <c r="U206" s="27">
        <v>7</v>
      </c>
      <c r="V206" s="26">
        <v>215592</v>
      </c>
      <c r="W206" s="27">
        <v>29</v>
      </c>
      <c r="X206" s="26">
        <v>794263</v>
      </c>
      <c r="Y206" s="27">
        <v>34</v>
      </c>
      <c r="Z206" s="26">
        <v>2167809</v>
      </c>
      <c r="AA206" s="27">
        <v>21</v>
      </c>
      <c r="AB206" s="26">
        <v>588752</v>
      </c>
      <c r="AC206" s="27">
        <v>15</v>
      </c>
      <c r="AD206" s="26">
        <v>162161</v>
      </c>
      <c r="AE206" s="27">
        <v>65</v>
      </c>
      <c r="AF206" s="26">
        <v>1624642</v>
      </c>
      <c r="AG206" s="27">
        <v>78</v>
      </c>
      <c r="AH206" s="26">
        <v>3982315</v>
      </c>
      <c r="AI206" s="27">
        <v>40</v>
      </c>
      <c r="AJ206" s="26">
        <v>3271489</v>
      </c>
      <c r="AK206" s="27">
        <v>16</v>
      </c>
      <c r="AL206" s="26">
        <v>280972</v>
      </c>
      <c r="AM206" s="27">
        <v>17</v>
      </c>
      <c r="AN206" s="26">
        <v>495509</v>
      </c>
      <c r="AO206" s="27">
        <v>13</v>
      </c>
      <c r="AP206" s="26">
        <v>2183343</v>
      </c>
      <c r="AQ206" s="27">
        <v>22</v>
      </c>
      <c r="AR206" s="26">
        <v>1398673</v>
      </c>
      <c r="AS206" s="27">
        <v>15</v>
      </c>
      <c r="AT206" s="26">
        <v>1206113</v>
      </c>
      <c r="AU206" s="27">
        <v>2</v>
      </c>
      <c r="AV206" s="26">
        <v>210451</v>
      </c>
      <c r="AW206" s="27">
        <v>9</v>
      </c>
      <c r="AX206" s="26">
        <v>110014</v>
      </c>
      <c r="AY206" s="27">
        <v>3</v>
      </c>
      <c r="AZ206" s="26">
        <v>98025</v>
      </c>
      <c r="BA206" s="27">
        <v>63</v>
      </c>
      <c r="BB206" s="26">
        <v>3097138</v>
      </c>
      <c r="BC206" s="27"/>
      <c r="BD206" s="26"/>
      <c r="BE206" s="27">
        <v>57</v>
      </c>
      <c r="BF206" s="26">
        <v>10324320</v>
      </c>
      <c r="BG206" s="27"/>
      <c r="BH206" s="26"/>
      <c r="BI206" s="27"/>
      <c r="BJ206" s="26"/>
      <c r="BK206" s="27"/>
      <c r="BL206" s="26"/>
      <c r="BM206" s="27">
        <v>10</v>
      </c>
      <c r="BN206" s="26">
        <v>625247</v>
      </c>
      <c r="BO206" s="27">
        <v>16</v>
      </c>
      <c r="BP206" s="26">
        <v>215936</v>
      </c>
      <c r="BQ206" s="27">
        <v>818</v>
      </c>
      <c r="BR206" s="26">
        <v>41115867</v>
      </c>
    </row>
    <row r="207" spans="1:70" ht="14.1" customHeight="1" x14ac:dyDescent="0.15">
      <c r="A207" s="20" t="s">
        <v>534</v>
      </c>
      <c r="B207" s="28">
        <v>26815</v>
      </c>
      <c r="C207" s="18">
        <v>6</v>
      </c>
      <c r="D207" s="26">
        <v>135790</v>
      </c>
      <c r="E207" s="27">
        <v>7</v>
      </c>
      <c r="F207" s="26">
        <v>241802</v>
      </c>
      <c r="G207" s="27">
        <v>63</v>
      </c>
      <c r="H207" s="26">
        <v>1932013</v>
      </c>
      <c r="I207" s="27">
        <v>48</v>
      </c>
      <c r="J207" s="26">
        <v>1203641</v>
      </c>
      <c r="K207" s="27">
        <v>39</v>
      </c>
      <c r="L207" s="26">
        <v>1336701</v>
      </c>
      <c r="M207" s="27">
        <v>19</v>
      </c>
      <c r="N207" s="26">
        <v>404526</v>
      </c>
      <c r="O207" s="27">
        <v>96</v>
      </c>
      <c r="P207" s="26">
        <v>2190951</v>
      </c>
      <c r="Q207" s="27"/>
      <c r="R207" s="26"/>
      <c r="S207" s="27">
        <v>9</v>
      </c>
      <c r="T207" s="26">
        <v>419208</v>
      </c>
      <c r="U207" s="27">
        <v>7</v>
      </c>
      <c r="V207" s="26">
        <v>229035</v>
      </c>
      <c r="W207" s="27">
        <v>29</v>
      </c>
      <c r="X207" s="26">
        <v>803562</v>
      </c>
      <c r="Y207" s="27">
        <v>34</v>
      </c>
      <c r="Z207" s="26">
        <v>2220087</v>
      </c>
      <c r="AA207" s="27">
        <v>21</v>
      </c>
      <c r="AB207" s="26">
        <v>548110</v>
      </c>
      <c r="AC207" s="27">
        <v>15</v>
      </c>
      <c r="AD207" s="26">
        <v>155128</v>
      </c>
      <c r="AE207" s="27">
        <v>65</v>
      </c>
      <c r="AF207" s="26">
        <v>1675754</v>
      </c>
      <c r="AG207" s="27">
        <v>78</v>
      </c>
      <c r="AH207" s="26">
        <v>3948376</v>
      </c>
      <c r="AI207" s="27">
        <v>40</v>
      </c>
      <c r="AJ207" s="26">
        <v>3698016</v>
      </c>
      <c r="AK207" s="27">
        <v>16</v>
      </c>
      <c r="AL207" s="26">
        <v>276355</v>
      </c>
      <c r="AM207" s="27">
        <v>17</v>
      </c>
      <c r="AN207" s="26">
        <v>482424</v>
      </c>
      <c r="AO207" s="27">
        <v>13</v>
      </c>
      <c r="AP207" s="26">
        <v>2253846</v>
      </c>
      <c r="AQ207" s="27">
        <v>22</v>
      </c>
      <c r="AR207" s="26">
        <v>1352199</v>
      </c>
      <c r="AS207" s="27">
        <v>15</v>
      </c>
      <c r="AT207" s="26">
        <v>1290447</v>
      </c>
      <c r="AU207" s="27">
        <v>2</v>
      </c>
      <c r="AV207" s="26">
        <v>216400</v>
      </c>
      <c r="AW207" s="27">
        <v>9</v>
      </c>
      <c r="AX207" s="26">
        <v>107435</v>
      </c>
      <c r="AY207" s="27">
        <v>3</v>
      </c>
      <c r="AZ207" s="26">
        <v>103916</v>
      </c>
      <c r="BA207" s="27">
        <v>64</v>
      </c>
      <c r="BB207" s="26">
        <v>3109322</v>
      </c>
      <c r="BC207" s="27"/>
      <c r="BD207" s="26"/>
      <c r="BE207" s="27">
        <v>57</v>
      </c>
      <c r="BF207" s="26">
        <v>10279328</v>
      </c>
      <c r="BG207" s="27"/>
      <c r="BH207" s="26"/>
      <c r="BI207" s="27"/>
      <c r="BJ207" s="26"/>
      <c r="BK207" s="27"/>
      <c r="BL207" s="26"/>
      <c r="BM207" s="27">
        <v>10</v>
      </c>
      <c r="BN207" s="26">
        <v>605624</v>
      </c>
      <c r="BO207" s="27">
        <v>16</v>
      </c>
      <c r="BP207" s="26">
        <v>211583</v>
      </c>
      <c r="BQ207" s="27">
        <v>820</v>
      </c>
      <c r="BR207" s="26">
        <v>41431579</v>
      </c>
    </row>
    <row r="208" spans="1:70" ht="14.1" customHeight="1" x14ac:dyDescent="0.15">
      <c r="A208" s="20" t="s">
        <v>534</v>
      </c>
      <c r="B208" s="28">
        <v>26845</v>
      </c>
      <c r="C208" s="18">
        <v>6</v>
      </c>
      <c r="D208" s="26">
        <v>129224</v>
      </c>
      <c r="E208" s="27">
        <v>7</v>
      </c>
      <c r="F208" s="26">
        <v>286500</v>
      </c>
      <c r="G208" s="27">
        <v>63</v>
      </c>
      <c r="H208" s="26">
        <v>2008885</v>
      </c>
      <c r="I208" s="27">
        <v>48</v>
      </c>
      <c r="J208" s="26">
        <v>1166704</v>
      </c>
      <c r="K208" s="27">
        <v>39</v>
      </c>
      <c r="L208" s="26">
        <v>1267941</v>
      </c>
      <c r="M208" s="27">
        <v>19</v>
      </c>
      <c r="N208" s="26">
        <v>358978</v>
      </c>
      <c r="O208" s="27">
        <v>96</v>
      </c>
      <c r="P208" s="26">
        <v>2068491</v>
      </c>
      <c r="Q208" s="27"/>
      <c r="R208" s="26"/>
      <c r="S208" s="27">
        <v>9</v>
      </c>
      <c r="T208" s="26">
        <v>448208</v>
      </c>
      <c r="U208" s="27">
        <v>7</v>
      </c>
      <c r="V208" s="26">
        <v>236532</v>
      </c>
      <c r="W208" s="27">
        <v>29</v>
      </c>
      <c r="X208" s="26">
        <v>774580</v>
      </c>
      <c r="Y208" s="27">
        <v>34</v>
      </c>
      <c r="Z208" s="26">
        <v>2296198</v>
      </c>
      <c r="AA208" s="27">
        <v>21</v>
      </c>
      <c r="AB208" s="26">
        <v>559412</v>
      </c>
      <c r="AC208" s="27">
        <v>15</v>
      </c>
      <c r="AD208" s="26">
        <v>160448</v>
      </c>
      <c r="AE208" s="27">
        <v>65</v>
      </c>
      <c r="AF208" s="26">
        <v>1712049</v>
      </c>
      <c r="AG208" s="27">
        <v>78</v>
      </c>
      <c r="AH208" s="26">
        <v>4074526</v>
      </c>
      <c r="AI208" s="27">
        <v>40</v>
      </c>
      <c r="AJ208" s="26">
        <v>3849188</v>
      </c>
      <c r="AK208" s="27">
        <v>16</v>
      </c>
      <c r="AL208" s="26">
        <v>275905</v>
      </c>
      <c r="AM208" s="27">
        <v>17</v>
      </c>
      <c r="AN208" s="26">
        <v>480083</v>
      </c>
      <c r="AO208" s="27">
        <v>13</v>
      </c>
      <c r="AP208" s="26">
        <v>2259118</v>
      </c>
      <c r="AQ208" s="27">
        <v>22</v>
      </c>
      <c r="AR208" s="26">
        <v>1350961</v>
      </c>
      <c r="AS208" s="27">
        <v>15</v>
      </c>
      <c r="AT208" s="26">
        <v>1480337</v>
      </c>
      <c r="AU208" s="27">
        <v>2</v>
      </c>
      <c r="AV208" s="26">
        <v>220129</v>
      </c>
      <c r="AW208" s="27">
        <v>9</v>
      </c>
      <c r="AX208" s="26">
        <v>106166</v>
      </c>
      <c r="AY208" s="27">
        <v>3</v>
      </c>
      <c r="AZ208" s="26">
        <v>112907</v>
      </c>
      <c r="BA208" s="27">
        <v>64</v>
      </c>
      <c r="BB208" s="26">
        <v>3173306</v>
      </c>
      <c r="BC208" s="27"/>
      <c r="BD208" s="26"/>
      <c r="BE208" s="27">
        <v>57</v>
      </c>
      <c r="BF208" s="26">
        <v>10427482</v>
      </c>
      <c r="BG208" s="27"/>
      <c r="BH208" s="26"/>
      <c r="BI208" s="27"/>
      <c r="BJ208" s="26"/>
      <c r="BK208" s="27"/>
      <c r="BL208" s="26"/>
      <c r="BM208" s="27">
        <v>10</v>
      </c>
      <c r="BN208" s="26">
        <v>589450</v>
      </c>
      <c r="BO208" s="27">
        <v>16</v>
      </c>
      <c r="BP208" s="26">
        <v>216841</v>
      </c>
      <c r="BQ208" s="27">
        <v>820</v>
      </c>
      <c r="BR208" s="26">
        <v>42090549</v>
      </c>
    </row>
    <row r="209" spans="1:70" ht="14.1" customHeight="1" x14ac:dyDescent="0.15">
      <c r="A209" s="20" t="s">
        <v>534</v>
      </c>
      <c r="B209" s="28">
        <v>26876</v>
      </c>
      <c r="C209" s="18">
        <v>6</v>
      </c>
      <c r="D209" s="26">
        <v>144980</v>
      </c>
      <c r="E209" s="27">
        <v>7</v>
      </c>
      <c r="F209" s="26">
        <v>314376</v>
      </c>
      <c r="G209" s="27">
        <v>63</v>
      </c>
      <c r="H209" s="26">
        <v>1945328</v>
      </c>
      <c r="I209" s="27">
        <v>48</v>
      </c>
      <c r="J209" s="26">
        <v>1153261</v>
      </c>
      <c r="K209" s="27">
        <v>39</v>
      </c>
      <c r="L209" s="26">
        <v>1579301</v>
      </c>
      <c r="M209" s="27">
        <v>19</v>
      </c>
      <c r="N209" s="26">
        <v>428836</v>
      </c>
      <c r="O209" s="27">
        <v>96</v>
      </c>
      <c r="P209" s="26">
        <v>2580001</v>
      </c>
      <c r="Q209" s="27"/>
      <c r="R209" s="26"/>
      <c r="S209" s="27">
        <v>9</v>
      </c>
      <c r="T209" s="26">
        <v>480820</v>
      </c>
      <c r="U209" s="27">
        <v>7</v>
      </c>
      <c r="V209" s="26">
        <v>237290</v>
      </c>
      <c r="W209" s="27">
        <v>29</v>
      </c>
      <c r="X209" s="26">
        <v>836031</v>
      </c>
      <c r="Y209" s="27">
        <v>34</v>
      </c>
      <c r="Z209" s="26">
        <v>2561585</v>
      </c>
      <c r="AA209" s="27">
        <v>21</v>
      </c>
      <c r="AB209" s="26">
        <v>707575</v>
      </c>
      <c r="AC209" s="27">
        <v>15</v>
      </c>
      <c r="AD209" s="26">
        <v>162479</v>
      </c>
      <c r="AE209" s="27">
        <v>65</v>
      </c>
      <c r="AF209" s="26">
        <v>1717395</v>
      </c>
      <c r="AG209" s="27">
        <v>78</v>
      </c>
      <c r="AH209" s="26">
        <v>4339500</v>
      </c>
      <c r="AI209" s="27">
        <v>40</v>
      </c>
      <c r="AJ209" s="26">
        <v>3959142</v>
      </c>
      <c r="AK209" s="27">
        <v>16</v>
      </c>
      <c r="AL209" s="26">
        <v>279269</v>
      </c>
      <c r="AM209" s="27">
        <v>17</v>
      </c>
      <c r="AN209" s="26">
        <v>502297</v>
      </c>
      <c r="AO209" s="27">
        <v>13</v>
      </c>
      <c r="AP209" s="26">
        <v>2256345</v>
      </c>
      <c r="AQ209" s="27">
        <v>22</v>
      </c>
      <c r="AR209" s="26">
        <v>1375856</v>
      </c>
      <c r="AS209" s="27">
        <v>15</v>
      </c>
      <c r="AT209" s="26">
        <v>1542207</v>
      </c>
      <c r="AU209" s="27">
        <v>2</v>
      </c>
      <c r="AV209" s="26">
        <v>239394</v>
      </c>
      <c r="AW209" s="27">
        <v>9</v>
      </c>
      <c r="AX209" s="26">
        <v>108216</v>
      </c>
      <c r="AY209" s="27">
        <v>3</v>
      </c>
      <c r="AZ209" s="26">
        <v>111626</v>
      </c>
      <c r="BA209" s="27">
        <v>66</v>
      </c>
      <c r="BB209" s="26">
        <v>3499489</v>
      </c>
      <c r="BC209" s="27"/>
      <c r="BD209" s="26"/>
      <c r="BE209" s="27">
        <v>57</v>
      </c>
      <c r="BF209" s="26">
        <v>10771025</v>
      </c>
      <c r="BG209" s="27"/>
      <c r="BH209" s="26"/>
      <c r="BI209" s="27"/>
      <c r="BJ209" s="26"/>
      <c r="BK209" s="27"/>
      <c r="BL209" s="26"/>
      <c r="BM209" s="27">
        <v>10</v>
      </c>
      <c r="BN209" s="26">
        <v>612650</v>
      </c>
      <c r="BO209" s="27">
        <v>16</v>
      </c>
      <c r="BP209" s="26">
        <v>229689</v>
      </c>
      <c r="BQ209" s="27">
        <v>822</v>
      </c>
      <c r="BR209" s="26">
        <v>44675963</v>
      </c>
    </row>
    <row r="210" spans="1:70" ht="14.1" customHeight="1" x14ac:dyDescent="0.15">
      <c r="A210" s="20" t="s">
        <v>534</v>
      </c>
      <c r="B210" s="28">
        <v>26907</v>
      </c>
      <c r="C210" s="18">
        <v>6</v>
      </c>
      <c r="D210" s="26">
        <v>146306</v>
      </c>
      <c r="E210" s="27">
        <v>7</v>
      </c>
      <c r="F210" s="26">
        <v>356132</v>
      </c>
      <c r="G210" s="27">
        <v>65</v>
      </c>
      <c r="H210" s="26">
        <v>1890002</v>
      </c>
      <c r="I210" s="27">
        <v>49</v>
      </c>
      <c r="J210" s="26">
        <v>1123883</v>
      </c>
      <c r="K210" s="27">
        <v>40</v>
      </c>
      <c r="L210" s="26">
        <v>1506898</v>
      </c>
      <c r="M210" s="27">
        <v>19</v>
      </c>
      <c r="N210" s="26">
        <v>417233</v>
      </c>
      <c r="O210" s="27">
        <v>96</v>
      </c>
      <c r="P210" s="26">
        <v>2512170</v>
      </c>
      <c r="Q210" s="27"/>
      <c r="R210" s="26"/>
      <c r="S210" s="27">
        <v>9</v>
      </c>
      <c r="T210" s="26">
        <v>518376</v>
      </c>
      <c r="U210" s="27">
        <v>7</v>
      </c>
      <c r="V210" s="26">
        <v>218790</v>
      </c>
      <c r="W210" s="27">
        <v>29</v>
      </c>
      <c r="X210" s="26">
        <v>834888</v>
      </c>
      <c r="Y210" s="27">
        <v>34</v>
      </c>
      <c r="Z210" s="26">
        <v>2443010</v>
      </c>
      <c r="AA210" s="27">
        <v>21</v>
      </c>
      <c r="AB210" s="26">
        <v>703349</v>
      </c>
      <c r="AC210" s="27">
        <v>15</v>
      </c>
      <c r="AD210" s="26">
        <v>156084</v>
      </c>
      <c r="AE210" s="27">
        <v>66</v>
      </c>
      <c r="AF210" s="26">
        <v>1673891</v>
      </c>
      <c r="AG210" s="27">
        <v>78</v>
      </c>
      <c r="AH210" s="26">
        <v>4154709</v>
      </c>
      <c r="AI210" s="27">
        <v>42</v>
      </c>
      <c r="AJ210" s="26">
        <v>3689773</v>
      </c>
      <c r="AK210" s="27">
        <v>16</v>
      </c>
      <c r="AL210" s="26">
        <v>269226</v>
      </c>
      <c r="AM210" s="27">
        <v>17</v>
      </c>
      <c r="AN210" s="26">
        <v>481669</v>
      </c>
      <c r="AO210" s="27">
        <v>13</v>
      </c>
      <c r="AP210" s="26">
        <v>2108111</v>
      </c>
      <c r="AQ210" s="27">
        <v>22</v>
      </c>
      <c r="AR210" s="26">
        <v>1330610</v>
      </c>
      <c r="AS210" s="27">
        <v>15</v>
      </c>
      <c r="AT210" s="26">
        <v>1602834</v>
      </c>
      <c r="AU210" s="27">
        <v>2</v>
      </c>
      <c r="AV210" s="26">
        <v>240172</v>
      </c>
      <c r="AW210" s="27">
        <v>9</v>
      </c>
      <c r="AX210" s="26">
        <v>106481</v>
      </c>
      <c r="AY210" s="27">
        <v>3</v>
      </c>
      <c r="AZ210" s="26">
        <v>105938</v>
      </c>
      <c r="BA210" s="27">
        <v>69</v>
      </c>
      <c r="BB210" s="26">
        <v>3397623</v>
      </c>
      <c r="BC210" s="27"/>
      <c r="BD210" s="26"/>
      <c r="BE210" s="27">
        <v>65</v>
      </c>
      <c r="BF210" s="26">
        <v>10892916</v>
      </c>
      <c r="BG210" s="27"/>
      <c r="BH210" s="26"/>
      <c r="BI210" s="27"/>
      <c r="BJ210" s="26"/>
      <c r="BK210" s="27"/>
      <c r="BL210" s="26"/>
      <c r="BM210" s="27">
        <v>12</v>
      </c>
      <c r="BN210" s="26">
        <v>582630</v>
      </c>
      <c r="BO210" s="27">
        <v>16</v>
      </c>
      <c r="BP210" s="26">
        <v>223810</v>
      </c>
      <c r="BQ210" s="27">
        <v>842</v>
      </c>
      <c r="BR210" s="26">
        <v>43687514</v>
      </c>
    </row>
    <row r="211" spans="1:70" ht="14.1" customHeight="1" x14ac:dyDescent="0.15">
      <c r="A211" s="20" t="s">
        <v>534</v>
      </c>
      <c r="B211" s="28">
        <v>26936</v>
      </c>
      <c r="C211" s="18">
        <v>6</v>
      </c>
      <c r="D211" s="26">
        <v>139940</v>
      </c>
      <c r="E211" s="27">
        <v>7</v>
      </c>
      <c r="F211" s="26">
        <v>331806</v>
      </c>
      <c r="G211" s="27">
        <v>65</v>
      </c>
      <c r="H211" s="26">
        <v>1819312</v>
      </c>
      <c r="I211" s="27">
        <v>49</v>
      </c>
      <c r="J211" s="26">
        <v>1075408</v>
      </c>
      <c r="K211" s="27">
        <v>41</v>
      </c>
      <c r="L211" s="26">
        <v>1359261</v>
      </c>
      <c r="M211" s="27">
        <v>19</v>
      </c>
      <c r="N211" s="26">
        <v>422373</v>
      </c>
      <c r="O211" s="27">
        <v>96</v>
      </c>
      <c r="P211" s="26">
        <v>2495054</v>
      </c>
      <c r="Q211" s="27"/>
      <c r="R211" s="26"/>
      <c r="S211" s="27">
        <v>9</v>
      </c>
      <c r="T211" s="26">
        <v>485109</v>
      </c>
      <c r="U211" s="27">
        <v>7</v>
      </c>
      <c r="V211" s="26">
        <v>204324</v>
      </c>
      <c r="W211" s="27">
        <v>29</v>
      </c>
      <c r="X211" s="26">
        <v>767877</v>
      </c>
      <c r="Y211" s="27">
        <v>34</v>
      </c>
      <c r="Z211" s="26">
        <v>2319044</v>
      </c>
      <c r="AA211" s="27">
        <v>21</v>
      </c>
      <c r="AB211" s="26">
        <v>635255</v>
      </c>
      <c r="AC211" s="27">
        <v>15</v>
      </c>
      <c r="AD211" s="26">
        <v>146043</v>
      </c>
      <c r="AE211" s="27">
        <v>66</v>
      </c>
      <c r="AF211" s="26">
        <v>1575755</v>
      </c>
      <c r="AG211" s="27">
        <v>78</v>
      </c>
      <c r="AH211" s="26">
        <v>3882357</v>
      </c>
      <c r="AI211" s="27">
        <v>42</v>
      </c>
      <c r="AJ211" s="26">
        <v>3377602</v>
      </c>
      <c r="AK211" s="27">
        <v>16</v>
      </c>
      <c r="AL211" s="26">
        <v>258191</v>
      </c>
      <c r="AM211" s="27">
        <v>17</v>
      </c>
      <c r="AN211" s="26">
        <v>463791</v>
      </c>
      <c r="AO211" s="27">
        <v>13</v>
      </c>
      <c r="AP211" s="26">
        <v>1996460</v>
      </c>
      <c r="AQ211" s="27">
        <v>22</v>
      </c>
      <c r="AR211" s="26">
        <v>1268293</v>
      </c>
      <c r="AS211" s="27">
        <v>15</v>
      </c>
      <c r="AT211" s="26">
        <v>1438333</v>
      </c>
      <c r="AU211" s="27">
        <v>2</v>
      </c>
      <c r="AV211" s="26">
        <v>232192</v>
      </c>
      <c r="AW211" s="27">
        <v>9</v>
      </c>
      <c r="AX211" s="26">
        <v>106039</v>
      </c>
      <c r="AY211" s="27">
        <v>3</v>
      </c>
      <c r="AZ211" s="26">
        <v>101767</v>
      </c>
      <c r="BA211" s="27">
        <v>69</v>
      </c>
      <c r="BB211" s="26">
        <v>3167738</v>
      </c>
      <c r="BC211" s="27"/>
      <c r="BD211" s="26"/>
      <c r="BE211" s="27">
        <v>65</v>
      </c>
      <c r="BF211" s="26">
        <v>10453133</v>
      </c>
      <c r="BG211" s="27"/>
      <c r="BH211" s="26"/>
      <c r="BI211" s="27"/>
      <c r="BJ211" s="26"/>
      <c r="BK211" s="27"/>
      <c r="BL211" s="26"/>
      <c r="BM211" s="27">
        <v>12</v>
      </c>
      <c r="BN211" s="26">
        <v>551714</v>
      </c>
      <c r="BO211" s="27">
        <v>16</v>
      </c>
      <c r="BP211" s="26">
        <v>210651</v>
      </c>
      <c r="BQ211" s="27">
        <v>843</v>
      </c>
      <c r="BR211" s="26">
        <v>41284822</v>
      </c>
    </row>
    <row r="212" spans="1:70" ht="14.1" customHeight="1" x14ac:dyDescent="0.15">
      <c r="A212" s="20" t="s">
        <v>534</v>
      </c>
      <c r="B212" s="28">
        <v>26968</v>
      </c>
      <c r="C212" s="18">
        <v>6</v>
      </c>
      <c r="D212" s="26">
        <v>143269</v>
      </c>
      <c r="E212" s="27">
        <v>7</v>
      </c>
      <c r="F212" s="26">
        <v>355806</v>
      </c>
      <c r="G212" s="27">
        <v>66</v>
      </c>
      <c r="H212" s="26">
        <v>2014480</v>
      </c>
      <c r="I212" s="27">
        <v>49</v>
      </c>
      <c r="J212" s="26">
        <v>1071136</v>
      </c>
      <c r="K212" s="27">
        <v>41</v>
      </c>
      <c r="L212" s="26">
        <v>1366053</v>
      </c>
      <c r="M212" s="27">
        <v>19</v>
      </c>
      <c r="N212" s="26">
        <v>451078</v>
      </c>
      <c r="O212" s="27">
        <v>96</v>
      </c>
      <c r="P212" s="26">
        <v>2573626</v>
      </c>
      <c r="Q212" s="27"/>
      <c r="R212" s="26"/>
      <c r="S212" s="27">
        <v>9</v>
      </c>
      <c r="T212" s="26">
        <v>443574</v>
      </c>
      <c r="U212" s="27">
        <v>7</v>
      </c>
      <c r="V212" s="26">
        <v>223114</v>
      </c>
      <c r="W212" s="27">
        <v>29</v>
      </c>
      <c r="X212" s="26">
        <v>803522</v>
      </c>
      <c r="Y212" s="27">
        <v>34</v>
      </c>
      <c r="Z212" s="26">
        <v>2239766</v>
      </c>
      <c r="AA212" s="27">
        <v>21</v>
      </c>
      <c r="AB212" s="26">
        <v>662431</v>
      </c>
      <c r="AC212" s="27">
        <v>15</v>
      </c>
      <c r="AD212" s="26">
        <v>164087</v>
      </c>
      <c r="AE212" s="27">
        <v>66</v>
      </c>
      <c r="AF212" s="26">
        <v>1640099</v>
      </c>
      <c r="AG212" s="27">
        <v>79</v>
      </c>
      <c r="AH212" s="26">
        <v>3954640</v>
      </c>
      <c r="AI212" s="27">
        <v>43</v>
      </c>
      <c r="AJ212" s="26">
        <v>3431476</v>
      </c>
      <c r="AK212" s="27">
        <v>16</v>
      </c>
      <c r="AL212" s="26">
        <v>284908</v>
      </c>
      <c r="AM212" s="27">
        <v>18</v>
      </c>
      <c r="AN212" s="26">
        <v>500269</v>
      </c>
      <c r="AO212" s="27">
        <v>13</v>
      </c>
      <c r="AP212" s="26">
        <v>1946947</v>
      </c>
      <c r="AQ212" s="27">
        <v>22</v>
      </c>
      <c r="AR212" s="26">
        <v>1272211</v>
      </c>
      <c r="AS212" s="27">
        <v>15</v>
      </c>
      <c r="AT212" s="26">
        <v>1337470</v>
      </c>
      <c r="AU212" s="27">
        <v>2</v>
      </c>
      <c r="AV212" s="26">
        <v>233728</v>
      </c>
      <c r="AW212" s="27">
        <v>9</v>
      </c>
      <c r="AX212" s="26">
        <v>105296</v>
      </c>
      <c r="AY212" s="27">
        <v>3</v>
      </c>
      <c r="AZ212" s="26">
        <v>100915</v>
      </c>
      <c r="BA212" s="27">
        <v>69</v>
      </c>
      <c r="BB212" s="26">
        <v>3270196</v>
      </c>
      <c r="BC212" s="27"/>
      <c r="BD212" s="26"/>
      <c r="BE212" s="27">
        <v>65</v>
      </c>
      <c r="BF212" s="26">
        <v>10331537</v>
      </c>
      <c r="BG212" s="27"/>
      <c r="BH212" s="26"/>
      <c r="BI212" s="27"/>
      <c r="BJ212" s="26"/>
      <c r="BK212" s="27"/>
      <c r="BL212" s="26"/>
      <c r="BM212" s="27">
        <v>12</v>
      </c>
      <c r="BN212" s="26">
        <v>578849</v>
      </c>
      <c r="BO212" s="27">
        <v>16</v>
      </c>
      <c r="BP212" s="26">
        <v>216267</v>
      </c>
      <c r="BQ212" s="27">
        <v>847</v>
      </c>
      <c r="BR212" s="26">
        <v>41716750</v>
      </c>
    </row>
    <row r="213" spans="1:70" ht="14.1" customHeight="1" x14ac:dyDescent="0.15">
      <c r="A213" s="20" t="s">
        <v>534</v>
      </c>
      <c r="B213" s="28">
        <v>26998</v>
      </c>
      <c r="C213" s="18">
        <v>6</v>
      </c>
      <c r="D213" s="26">
        <v>171563</v>
      </c>
      <c r="E213" s="27">
        <v>7</v>
      </c>
      <c r="F213" s="26">
        <v>409397</v>
      </c>
      <c r="G213" s="27">
        <v>68</v>
      </c>
      <c r="H213" s="26">
        <v>1669001</v>
      </c>
      <c r="I213" s="27">
        <v>49</v>
      </c>
      <c r="J213" s="26">
        <v>1034969</v>
      </c>
      <c r="K213" s="27">
        <v>41</v>
      </c>
      <c r="L213" s="26">
        <v>1435361</v>
      </c>
      <c r="M213" s="27">
        <v>19</v>
      </c>
      <c r="N213" s="26">
        <v>451340</v>
      </c>
      <c r="O213" s="27">
        <v>96</v>
      </c>
      <c r="P213" s="26">
        <v>2414596</v>
      </c>
      <c r="Q213" s="27"/>
      <c r="R213" s="26"/>
      <c r="S213" s="27">
        <v>9</v>
      </c>
      <c r="T213" s="26">
        <v>516346</v>
      </c>
      <c r="U213" s="27">
        <v>7</v>
      </c>
      <c r="V213" s="26">
        <v>198923</v>
      </c>
      <c r="W213" s="27">
        <v>29</v>
      </c>
      <c r="X213" s="26">
        <v>730220</v>
      </c>
      <c r="Y213" s="27">
        <v>34</v>
      </c>
      <c r="Z213" s="26">
        <v>1966201</v>
      </c>
      <c r="AA213" s="27">
        <v>21</v>
      </c>
      <c r="AB213" s="26">
        <v>740688</v>
      </c>
      <c r="AC213" s="27">
        <v>15</v>
      </c>
      <c r="AD213" s="26">
        <v>141924</v>
      </c>
      <c r="AE213" s="27">
        <v>66</v>
      </c>
      <c r="AF213" s="26">
        <v>1425484</v>
      </c>
      <c r="AG213" s="27">
        <v>79</v>
      </c>
      <c r="AH213" s="26">
        <v>3415876</v>
      </c>
      <c r="AI213" s="27">
        <v>43</v>
      </c>
      <c r="AJ213" s="26">
        <v>2780912</v>
      </c>
      <c r="AK213" s="27">
        <v>16</v>
      </c>
      <c r="AL213" s="26">
        <v>250720</v>
      </c>
      <c r="AM213" s="27">
        <v>18</v>
      </c>
      <c r="AN213" s="26">
        <v>434164</v>
      </c>
      <c r="AO213" s="27">
        <v>13</v>
      </c>
      <c r="AP213" s="26">
        <v>1767217</v>
      </c>
      <c r="AQ213" s="27">
        <v>22</v>
      </c>
      <c r="AR213" s="26">
        <v>1209027</v>
      </c>
      <c r="AS213" s="27">
        <v>15</v>
      </c>
      <c r="AT213" s="26">
        <v>1251324</v>
      </c>
      <c r="AU213" s="27">
        <v>2</v>
      </c>
      <c r="AV213" s="26">
        <v>212974</v>
      </c>
      <c r="AW213" s="27">
        <v>9</v>
      </c>
      <c r="AX213" s="26">
        <v>102179</v>
      </c>
      <c r="AY213" s="27">
        <v>3</v>
      </c>
      <c r="AZ213" s="26">
        <v>88646</v>
      </c>
      <c r="BA213" s="27">
        <v>69</v>
      </c>
      <c r="BB213" s="26">
        <v>3194609</v>
      </c>
      <c r="BC213" s="27"/>
      <c r="BD213" s="26"/>
      <c r="BE213" s="27">
        <v>65</v>
      </c>
      <c r="BF213" s="26">
        <v>9766775</v>
      </c>
      <c r="BG213" s="27"/>
      <c r="BH213" s="26"/>
      <c r="BI213" s="27"/>
      <c r="BJ213" s="26"/>
      <c r="BK213" s="27"/>
      <c r="BL213" s="26"/>
      <c r="BM213" s="27">
        <v>12</v>
      </c>
      <c r="BN213" s="26">
        <v>507579</v>
      </c>
      <c r="BO213" s="27">
        <v>16</v>
      </c>
      <c r="BP213" s="26">
        <v>217066</v>
      </c>
      <c r="BQ213" s="27">
        <v>849</v>
      </c>
      <c r="BR213" s="26">
        <v>38505081</v>
      </c>
    </row>
    <row r="214" spans="1:70" ht="14.1" customHeight="1" x14ac:dyDescent="0.15">
      <c r="A214" s="20" t="s">
        <v>534</v>
      </c>
      <c r="B214" s="28">
        <v>27026</v>
      </c>
      <c r="C214" s="18">
        <v>6</v>
      </c>
      <c r="D214" s="26">
        <v>153671</v>
      </c>
      <c r="E214" s="27">
        <v>7</v>
      </c>
      <c r="F214" s="26">
        <v>420323</v>
      </c>
      <c r="G214" s="27">
        <v>68</v>
      </c>
      <c r="H214" s="26">
        <v>1542728</v>
      </c>
      <c r="I214" s="27">
        <v>49</v>
      </c>
      <c r="J214" s="26">
        <v>994702</v>
      </c>
      <c r="K214" s="27">
        <v>41</v>
      </c>
      <c r="L214" s="26">
        <v>1283297</v>
      </c>
      <c r="M214" s="27">
        <v>19</v>
      </c>
      <c r="N214" s="26">
        <v>430584</v>
      </c>
      <c r="O214" s="27">
        <v>96</v>
      </c>
      <c r="P214" s="26">
        <v>2418488</v>
      </c>
      <c r="Q214" s="27"/>
      <c r="R214" s="26"/>
      <c r="S214" s="27">
        <v>9</v>
      </c>
      <c r="T214" s="26">
        <v>469798</v>
      </c>
      <c r="U214" s="27">
        <v>7</v>
      </c>
      <c r="V214" s="26">
        <v>186320</v>
      </c>
      <c r="W214" s="27">
        <v>29</v>
      </c>
      <c r="X214" s="26">
        <v>687310</v>
      </c>
      <c r="Y214" s="27">
        <v>34</v>
      </c>
      <c r="Z214" s="26">
        <v>2080918</v>
      </c>
      <c r="AA214" s="27">
        <v>21</v>
      </c>
      <c r="AB214" s="26">
        <v>676443</v>
      </c>
      <c r="AC214" s="27">
        <v>15</v>
      </c>
      <c r="AD214" s="26">
        <v>132731</v>
      </c>
      <c r="AE214" s="27">
        <v>66</v>
      </c>
      <c r="AF214" s="26">
        <v>1375940</v>
      </c>
      <c r="AG214" s="27">
        <v>79</v>
      </c>
      <c r="AH214" s="26">
        <v>3406882</v>
      </c>
      <c r="AI214" s="27">
        <v>43</v>
      </c>
      <c r="AJ214" s="26">
        <v>2752437</v>
      </c>
      <c r="AK214" s="27">
        <v>16</v>
      </c>
      <c r="AL214" s="26">
        <v>252107</v>
      </c>
      <c r="AM214" s="27">
        <v>18</v>
      </c>
      <c r="AN214" s="26">
        <v>410708</v>
      </c>
      <c r="AO214" s="27">
        <v>13</v>
      </c>
      <c r="AP214" s="26">
        <v>1759764</v>
      </c>
      <c r="AQ214" s="27">
        <v>22</v>
      </c>
      <c r="AR214" s="26">
        <v>1191645</v>
      </c>
      <c r="AS214" s="27">
        <v>15</v>
      </c>
      <c r="AT214" s="26">
        <v>1318863</v>
      </c>
      <c r="AU214" s="27">
        <v>2</v>
      </c>
      <c r="AV214" s="26">
        <v>200670</v>
      </c>
      <c r="AW214" s="27">
        <v>9</v>
      </c>
      <c r="AX214" s="26">
        <v>100454</v>
      </c>
      <c r="AY214" s="27">
        <v>3</v>
      </c>
      <c r="AZ214" s="26">
        <v>84827</v>
      </c>
      <c r="BA214" s="27">
        <v>69</v>
      </c>
      <c r="BB214" s="26">
        <v>3045058</v>
      </c>
      <c r="BC214" s="27"/>
      <c r="BD214" s="26"/>
      <c r="BE214" s="27">
        <v>65</v>
      </c>
      <c r="BF214" s="26">
        <v>8401201</v>
      </c>
      <c r="BG214" s="27"/>
      <c r="BH214" s="26"/>
      <c r="BI214" s="27"/>
      <c r="BJ214" s="26"/>
      <c r="BK214" s="27"/>
      <c r="BL214" s="26"/>
      <c r="BM214" s="27">
        <v>12</v>
      </c>
      <c r="BN214" s="26">
        <v>516365</v>
      </c>
      <c r="BO214" s="27">
        <v>16</v>
      </c>
      <c r="BP214" s="26">
        <v>212965</v>
      </c>
      <c r="BQ214" s="27">
        <v>849</v>
      </c>
      <c r="BR214" s="26">
        <v>36507199</v>
      </c>
    </row>
    <row r="215" spans="1:70" ht="14.1" customHeight="1" x14ac:dyDescent="0.15">
      <c r="A215" s="20" t="s">
        <v>533</v>
      </c>
      <c r="B215" s="28">
        <v>27060</v>
      </c>
      <c r="C215" s="18">
        <v>6</v>
      </c>
      <c r="D215" s="26">
        <v>162368</v>
      </c>
      <c r="E215" s="27">
        <v>7</v>
      </c>
      <c r="F215" s="26">
        <v>330633</v>
      </c>
      <c r="G215" s="27">
        <v>68</v>
      </c>
      <c r="H215" s="26">
        <v>1718620</v>
      </c>
      <c r="I215" s="27">
        <v>49</v>
      </c>
      <c r="J215" s="26">
        <v>1056513</v>
      </c>
      <c r="K215" s="27">
        <v>41</v>
      </c>
      <c r="L215" s="26">
        <v>1257055</v>
      </c>
      <c r="M215" s="27">
        <v>19</v>
      </c>
      <c r="N215" s="26">
        <v>427374</v>
      </c>
      <c r="O215" s="27">
        <v>96</v>
      </c>
      <c r="P215" s="26">
        <v>2488654</v>
      </c>
      <c r="Q215" s="27"/>
      <c r="R215" s="26"/>
      <c r="S215" s="27">
        <v>9</v>
      </c>
      <c r="T215" s="26">
        <v>450966</v>
      </c>
      <c r="U215" s="27">
        <v>7</v>
      </c>
      <c r="V215" s="26">
        <v>196520</v>
      </c>
      <c r="W215" s="27">
        <v>29</v>
      </c>
      <c r="X215" s="26">
        <v>735218</v>
      </c>
      <c r="Y215" s="27">
        <v>34</v>
      </c>
      <c r="Z215" s="26">
        <v>2008402</v>
      </c>
      <c r="AA215" s="27">
        <v>21</v>
      </c>
      <c r="AB215" s="26">
        <v>659899</v>
      </c>
      <c r="AC215" s="27">
        <v>15</v>
      </c>
      <c r="AD215" s="26">
        <v>143017</v>
      </c>
      <c r="AE215" s="27">
        <v>66</v>
      </c>
      <c r="AF215" s="26">
        <v>1469969</v>
      </c>
      <c r="AG215" s="27">
        <v>79</v>
      </c>
      <c r="AH215" s="26">
        <v>3639595</v>
      </c>
      <c r="AI215" s="27">
        <v>43</v>
      </c>
      <c r="AJ215" s="26">
        <v>2972061</v>
      </c>
      <c r="AK215" s="27">
        <v>16</v>
      </c>
      <c r="AL215" s="26">
        <v>264152</v>
      </c>
      <c r="AM215" s="27">
        <v>18</v>
      </c>
      <c r="AN215" s="26">
        <v>445773</v>
      </c>
      <c r="AO215" s="27">
        <v>14</v>
      </c>
      <c r="AP215" s="26">
        <v>1795939</v>
      </c>
      <c r="AQ215" s="27">
        <v>22</v>
      </c>
      <c r="AR215" s="26">
        <v>1268095</v>
      </c>
      <c r="AS215" s="27">
        <v>15</v>
      </c>
      <c r="AT215" s="26">
        <v>1369482</v>
      </c>
      <c r="AU215" s="27">
        <v>2</v>
      </c>
      <c r="AV215" s="26">
        <v>227271</v>
      </c>
      <c r="AW215" s="27">
        <v>9</v>
      </c>
      <c r="AX215" s="26">
        <v>104402</v>
      </c>
      <c r="AY215" s="27">
        <v>3</v>
      </c>
      <c r="AZ215" s="26">
        <v>98464</v>
      </c>
      <c r="BA215" s="27">
        <v>69</v>
      </c>
      <c r="BB215" s="26">
        <v>3087860</v>
      </c>
      <c r="BC215" s="27"/>
      <c r="BD215" s="26"/>
      <c r="BE215" s="27">
        <v>65</v>
      </c>
      <c r="BF215" s="26">
        <v>9359434</v>
      </c>
      <c r="BG215" s="27"/>
      <c r="BH215" s="26"/>
      <c r="BI215" s="27"/>
      <c r="BJ215" s="26"/>
      <c r="BK215" s="27"/>
      <c r="BL215" s="26"/>
      <c r="BM215" s="27">
        <v>12</v>
      </c>
      <c r="BN215" s="26">
        <v>545285</v>
      </c>
      <c r="BO215" s="27">
        <v>16</v>
      </c>
      <c r="BP215" s="26">
        <v>215197</v>
      </c>
      <c r="BQ215" s="27">
        <v>850</v>
      </c>
      <c r="BR215" s="26">
        <v>38498218</v>
      </c>
    </row>
    <row r="216" spans="1:70" ht="14.1" customHeight="1" x14ac:dyDescent="0.15">
      <c r="A216" s="20" t="s">
        <v>533</v>
      </c>
      <c r="B216" s="28">
        <v>27088</v>
      </c>
      <c r="C216" s="18">
        <v>6</v>
      </c>
      <c r="D216" s="26">
        <v>149531</v>
      </c>
      <c r="E216" s="27">
        <v>7</v>
      </c>
      <c r="F216" s="26">
        <v>298923</v>
      </c>
      <c r="G216" s="27">
        <v>71</v>
      </c>
      <c r="H216" s="26">
        <v>1855316</v>
      </c>
      <c r="I216" s="27">
        <v>49</v>
      </c>
      <c r="J216" s="26">
        <v>1120565</v>
      </c>
      <c r="K216" s="27">
        <v>41</v>
      </c>
      <c r="L216" s="26">
        <v>1260962</v>
      </c>
      <c r="M216" s="27">
        <v>19</v>
      </c>
      <c r="N216" s="26">
        <v>447366</v>
      </c>
      <c r="O216" s="27">
        <v>97</v>
      </c>
      <c r="P216" s="26">
        <v>2558670</v>
      </c>
      <c r="Q216" s="27"/>
      <c r="R216" s="26"/>
      <c r="S216" s="27">
        <v>10</v>
      </c>
      <c r="T216" s="26">
        <v>409364</v>
      </c>
      <c r="U216" s="27">
        <v>7</v>
      </c>
      <c r="V216" s="26">
        <v>209924</v>
      </c>
      <c r="W216" s="27">
        <v>29</v>
      </c>
      <c r="X216" s="26">
        <v>761291</v>
      </c>
      <c r="Y216" s="27">
        <v>34</v>
      </c>
      <c r="Z216" s="26">
        <v>1960010</v>
      </c>
      <c r="AA216" s="27">
        <v>21</v>
      </c>
      <c r="AB216" s="26">
        <v>649216</v>
      </c>
      <c r="AC216" s="27">
        <v>16</v>
      </c>
      <c r="AD216" s="26">
        <v>166757</v>
      </c>
      <c r="AE216" s="27">
        <v>67</v>
      </c>
      <c r="AF216" s="26">
        <v>1538542</v>
      </c>
      <c r="AG216" s="27">
        <v>80</v>
      </c>
      <c r="AH216" s="26">
        <v>3724127</v>
      </c>
      <c r="AI216" s="27">
        <v>43</v>
      </c>
      <c r="AJ216" s="26">
        <v>3037906</v>
      </c>
      <c r="AK216" s="27">
        <v>16</v>
      </c>
      <c r="AL216" s="26">
        <v>270123</v>
      </c>
      <c r="AM216" s="27">
        <v>18</v>
      </c>
      <c r="AN216" s="26">
        <v>489268</v>
      </c>
      <c r="AO216" s="27">
        <v>14</v>
      </c>
      <c r="AP216" s="26">
        <v>1738495</v>
      </c>
      <c r="AQ216" s="27">
        <v>22</v>
      </c>
      <c r="AR216" s="26">
        <v>1273943</v>
      </c>
      <c r="AS216" s="27">
        <v>15</v>
      </c>
      <c r="AT216" s="26">
        <v>1276501</v>
      </c>
      <c r="AU216" s="27">
        <v>3</v>
      </c>
      <c r="AV216" s="26">
        <v>231008</v>
      </c>
      <c r="AW216" s="27">
        <v>9</v>
      </c>
      <c r="AX216" s="26">
        <v>105574</v>
      </c>
      <c r="AY216" s="27">
        <v>3</v>
      </c>
      <c r="AZ216" s="26">
        <v>95054</v>
      </c>
      <c r="BA216" s="27">
        <v>71</v>
      </c>
      <c r="BB216" s="26">
        <v>3168918</v>
      </c>
      <c r="BC216" s="27"/>
      <c r="BD216" s="26"/>
      <c r="BE216" s="27">
        <v>77</v>
      </c>
      <c r="BF216" s="26">
        <v>9686444</v>
      </c>
      <c r="BG216" s="27"/>
      <c r="BH216" s="26"/>
      <c r="BI216" s="27"/>
      <c r="BJ216" s="26"/>
      <c r="BK216" s="27"/>
      <c r="BL216" s="26"/>
      <c r="BM216" s="27">
        <v>12</v>
      </c>
      <c r="BN216" s="26">
        <v>598943</v>
      </c>
      <c r="BO216" s="27">
        <v>16</v>
      </c>
      <c r="BP216" s="26">
        <v>217574</v>
      </c>
      <c r="BQ216" s="27">
        <v>873</v>
      </c>
      <c r="BR216" s="26">
        <v>39300315</v>
      </c>
    </row>
    <row r="217" spans="1:70" ht="14.1" customHeight="1" x14ac:dyDescent="0.15">
      <c r="A217" s="20" t="s">
        <v>533</v>
      </c>
      <c r="B217" s="28">
        <v>27118</v>
      </c>
      <c r="C217" s="18">
        <v>6</v>
      </c>
      <c r="D217" s="26">
        <v>154141</v>
      </c>
      <c r="E217" s="27">
        <v>7</v>
      </c>
      <c r="F217" s="26">
        <v>336432</v>
      </c>
      <c r="G217" s="27">
        <v>72</v>
      </c>
      <c r="H217" s="26">
        <v>1888920</v>
      </c>
      <c r="I217" s="27">
        <v>49</v>
      </c>
      <c r="J217" s="26">
        <v>1106786</v>
      </c>
      <c r="K217" s="27">
        <v>41</v>
      </c>
      <c r="L217" s="26">
        <v>1265545</v>
      </c>
      <c r="M217" s="27">
        <v>19</v>
      </c>
      <c r="N217" s="26">
        <v>438976</v>
      </c>
      <c r="O217" s="27">
        <v>97</v>
      </c>
      <c r="P217" s="26">
        <v>2672482</v>
      </c>
      <c r="Q217" s="27"/>
      <c r="R217" s="26"/>
      <c r="S217" s="27">
        <v>10</v>
      </c>
      <c r="T217" s="26">
        <v>404680</v>
      </c>
      <c r="U217" s="27">
        <v>7</v>
      </c>
      <c r="V217" s="26">
        <v>209556</v>
      </c>
      <c r="W217" s="27">
        <v>29</v>
      </c>
      <c r="X217" s="26">
        <v>749292</v>
      </c>
      <c r="Y217" s="27">
        <v>34</v>
      </c>
      <c r="Z217" s="26">
        <v>1942825</v>
      </c>
      <c r="AA217" s="27">
        <v>21</v>
      </c>
      <c r="AB217" s="26">
        <v>674819</v>
      </c>
      <c r="AC217" s="27">
        <v>16</v>
      </c>
      <c r="AD217" s="26">
        <v>179175</v>
      </c>
      <c r="AE217" s="27">
        <v>68</v>
      </c>
      <c r="AF217" s="26">
        <v>1547953</v>
      </c>
      <c r="AG217" s="27">
        <v>80</v>
      </c>
      <c r="AH217" s="26">
        <v>3637517</v>
      </c>
      <c r="AI217" s="27">
        <v>43</v>
      </c>
      <c r="AJ217" s="26">
        <v>2839474</v>
      </c>
      <c r="AK217" s="27">
        <v>16</v>
      </c>
      <c r="AL217" s="26">
        <v>272335</v>
      </c>
      <c r="AM217" s="27">
        <v>18</v>
      </c>
      <c r="AN217" s="26">
        <v>493407</v>
      </c>
      <c r="AO217" s="27">
        <v>14</v>
      </c>
      <c r="AP217" s="26">
        <v>1739604</v>
      </c>
      <c r="AQ217" s="27">
        <v>22</v>
      </c>
      <c r="AR217" s="26">
        <v>1268627</v>
      </c>
      <c r="AS217" s="27">
        <v>15</v>
      </c>
      <c r="AT217" s="26">
        <v>1297861</v>
      </c>
      <c r="AU217" s="27">
        <v>3</v>
      </c>
      <c r="AV217" s="26">
        <v>224484</v>
      </c>
      <c r="AW217" s="27">
        <v>9</v>
      </c>
      <c r="AX217" s="26">
        <v>103636</v>
      </c>
      <c r="AY217" s="27">
        <v>3</v>
      </c>
      <c r="AZ217" s="26">
        <v>96433</v>
      </c>
      <c r="BA217" s="27">
        <v>71</v>
      </c>
      <c r="BB217" s="26">
        <v>3028303</v>
      </c>
      <c r="BC217" s="27"/>
      <c r="BD217" s="26"/>
      <c r="BE217" s="27">
        <v>77</v>
      </c>
      <c r="BF217" s="26">
        <v>9405966</v>
      </c>
      <c r="BG217" s="27"/>
      <c r="BH217" s="26"/>
      <c r="BI217" s="27"/>
      <c r="BJ217" s="26"/>
      <c r="BK217" s="27"/>
      <c r="BL217" s="26"/>
      <c r="BM217" s="27">
        <v>12</v>
      </c>
      <c r="BN217" s="26">
        <v>600892</v>
      </c>
      <c r="BO217" s="27">
        <v>16</v>
      </c>
      <c r="BP217" s="26">
        <v>219346</v>
      </c>
      <c r="BQ217" s="27">
        <v>875</v>
      </c>
      <c r="BR217" s="26">
        <v>38799467</v>
      </c>
    </row>
    <row r="218" spans="1:70" ht="14.1" customHeight="1" x14ac:dyDescent="0.15">
      <c r="A218" s="20" t="s">
        <v>533</v>
      </c>
      <c r="B218" s="28">
        <v>27149</v>
      </c>
      <c r="C218" s="18">
        <v>6</v>
      </c>
      <c r="D218" s="26">
        <v>155681</v>
      </c>
      <c r="E218" s="27">
        <v>7</v>
      </c>
      <c r="F218" s="26">
        <v>326658</v>
      </c>
      <c r="G218" s="27">
        <v>73</v>
      </c>
      <c r="H218" s="26">
        <v>1953350</v>
      </c>
      <c r="I218" s="27">
        <v>49</v>
      </c>
      <c r="J218" s="26">
        <v>1164210</v>
      </c>
      <c r="K218" s="27">
        <v>41</v>
      </c>
      <c r="L218" s="26">
        <v>1265677</v>
      </c>
      <c r="M218" s="27">
        <v>19</v>
      </c>
      <c r="N218" s="26">
        <v>478570</v>
      </c>
      <c r="O218" s="27">
        <v>97</v>
      </c>
      <c r="P218" s="26">
        <v>2862781</v>
      </c>
      <c r="Q218" s="27"/>
      <c r="R218" s="26"/>
      <c r="S218" s="27">
        <v>10</v>
      </c>
      <c r="T218" s="26">
        <v>414707</v>
      </c>
      <c r="U218" s="27">
        <v>7</v>
      </c>
      <c r="V218" s="26">
        <v>214502</v>
      </c>
      <c r="W218" s="27">
        <v>29</v>
      </c>
      <c r="X218" s="26">
        <v>758814</v>
      </c>
      <c r="Y218" s="27">
        <v>35</v>
      </c>
      <c r="Z218" s="26">
        <v>2358748</v>
      </c>
      <c r="AA218" s="27">
        <v>21</v>
      </c>
      <c r="AB218" s="26">
        <v>751687</v>
      </c>
      <c r="AC218" s="27">
        <v>16</v>
      </c>
      <c r="AD218" s="26">
        <v>193092</v>
      </c>
      <c r="AE218" s="27">
        <v>68</v>
      </c>
      <c r="AF218" s="26">
        <v>1596423</v>
      </c>
      <c r="AG218" s="27">
        <v>80</v>
      </c>
      <c r="AH218" s="26">
        <v>3694053</v>
      </c>
      <c r="AI218" s="27">
        <v>43</v>
      </c>
      <c r="AJ218" s="26">
        <v>2885180</v>
      </c>
      <c r="AK218" s="27">
        <v>16</v>
      </c>
      <c r="AL218" s="26">
        <v>279502</v>
      </c>
      <c r="AM218" s="27">
        <v>18</v>
      </c>
      <c r="AN218" s="26">
        <v>522206</v>
      </c>
      <c r="AO218" s="27">
        <v>14</v>
      </c>
      <c r="AP218" s="26">
        <v>1754208</v>
      </c>
      <c r="AQ218" s="27">
        <v>22</v>
      </c>
      <c r="AR218" s="26">
        <v>1263849</v>
      </c>
      <c r="AS218" s="27">
        <v>15</v>
      </c>
      <c r="AT218" s="26">
        <v>1426532</v>
      </c>
      <c r="AU218" s="27">
        <v>3</v>
      </c>
      <c r="AV218" s="26">
        <v>215422</v>
      </c>
      <c r="AW218" s="27">
        <v>9</v>
      </c>
      <c r="AX218" s="26">
        <v>107832</v>
      </c>
      <c r="AY218" s="27">
        <v>3</v>
      </c>
      <c r="AZ218" s="26">
        <v>102507</v>
      </c>
      <c r="BA218" s="27">
        <v>72</v>
      </c>
      <c r="BB218" s="26">
        <v>3089276</v>
      </c>
      <c r="BC218" s="27"/>
      <c r="BD218" s="26"/>
      <c r="BE218" s="27">
        <v>77</v>
      </c>
      <c r="BF218" s="26">
        <v>9433109</v>
      </c>
      <c r="BG218" s="27"/>
      <c r="BH218" s="26"/>
      <c r="BI218" s="27"/>
      <c r="BJ218" s="26"/>
      <c r="BK218" s="27"/>
      <c r="BL218" s="26"/>
      <c r="BM218" s="27">
        <v>12</v>
      </c>
      <c r="BN218" s="26">
        <v>612769</v>
      </c>
      <c r="BO218" s="27">
        <v>16</v>
      </c>
      <c r="BP218" s="26">
        <v>220829</v>
      </c>
      <c r="BQ218" s="27">
        <v>878</v>
      </c>
      <c r="BR218" s="26">
        <v>40102174</v>
      </c>
    </row>
    <row r="219" spans="1:70" ht="14.1" customHeight="1" x14ac:dyDescent="0.15">
      <c r="A219" s="20" t="s">
        <v>533</v>
      </c>
      <c r="B219" s="28">
        <v>27180</v>
      </c>
      <c r="C219" s="18">
        <v>6</v>
      </c>
      <c r="D219" s="26">
        <v>158668</v>
      </c>
      <c r="E219" s="27">
        <v>7</v>
      </c>
      <c r="F219" s="26">
        <v>297584</v>
      </c>
      <c r="G219" s="27">
        <v>73</v>
      </c>
      <c r="H219" s="26">
        <v>1933561</v>
      </c>
      <c r="I219" s="27">
        <v>49</v>
      </c>
      <c r="J219" s="26">
        <v>1185039</v>
      </c>
      <c r="K219" s="27">
        <v>41</v>
      </c>
      <c r="L219" s="26">
        <v>1369824</v>
      </c>
      <c r="M219" s="27">
        <v>19</v>
      </c>
      <c r="N219" s="26">
        <v>508444</v>
      </c>
      <c r="O219" s="27">
        <v>97</v>
      </c>
      <c r="P219" s="26">
        <v>3066308</v>
      </c>
      <c r="Q219" s="27"/>
      <c r="R219" s="26"/>
      <c r="S219" s="27">
        <v>10</v>
      </c>
      <c r="T219" s="26">
        <v>446267</v>
      </c>
      <c r="U219" s="27">
        <v>7</v>
      </c>
      <c r="V219" s="26">
        <v>216857</v>
      </c>
      <c r="W219" s="27">
        <v>29</v>
      </c>
      <c r="X219" s="26">
        <v>782864</v>
      </c>
      <c r="Y219" s="27">
        <v>35</v>
      </c>
      <c r="Z219" s="26">
        <v>2765078</v>
      </c>
      <c r="AA219" s="27">
        <v>22</v>
      </c>
      <c r="AB219" s="26">
        <v>791974</v>
      </c>
      <c r="AC219" s="27">
        <v>16</v>
      </c>
      <c r="AD219" s="26">
        <v>202070</v>
      </c>
      <c r="AE219" s="27">
        <v>68</v>
      </c>
      <c r="AF219" s="26">
        <v>1578932</v>
      </c>
      <c r="AG219" s="27">
        <v>80</v>
      </c>
      <c r="AH219" s="26">
        <v>3717738</v>
      </c>
      <c r="AI219" s="27">
        <v>43</v>
      </c>
      <c r="AJ219" s="26">
        <v>2912218</v>
      </c>
      <c r="AK219" s="27">
        <v>16</v>
      </c>
      <c r="AL219" s="26">
        <v>270002</v>
      </c>
      <c r="AM219" s="27">
        <v>18</v>
      </c>
      <c r="AN219" s="26">
        <v>506415</v>
      </c>
      <c r="AO219" s="27">
        <v>14</v>
      </c>
      <c r="AP219" s="26">
        <v>2031059</v>
      </c>
      <c r="AQ219" s="27">
        <v>22</v>
      </c>
      <c r="AR219" s="26">
        <v>1328399</v>
      </c>
      <c r="AS219" s="27">
        <v>15</v>
      </c>
      <c r="AT219" s="26">
        <v>1507683</v>
      </c>
      <c r="AU219" s="27">
        <v>3</v>
      </c>
      <c r="AV219" s="26">
        <v>218022</v>
      </c>
      <c r="AW219" s="27">
        <v>9</v>
      </c>
      <c r="AX219" s="26">
        <v>119206</v>
      </c>
      <c r="AY219" s="27">
        <v>3</v>
      </c>
      <c r="AZ219" s="26">
        <v>115773</v>
      </c>
      <c r="BA219" s="27">
        <v>72</v>
      </c>
      <c r="BB219" s="26">
        <v>3095576</v>
      </c>
      <c r="BC219" s="27"/>
      <c r="BD219" s="26"/>
      <c r="BE219" s="27">
        <v>77</v>
      </c>
      <c r="BF219" s="26">
        <v>9551956</v>
      </c>
      <c r="BG219" s="27"/>
      <c r="BH219" s="26"/>
      <c r="BI219" s="27"/>
      <c r="BJ219" s="26"/>
      <c r="BK219" s="27"/>
      <c r="BL219" s="26"/>
      <c r="BM219" s="27">
        <v>12</v>
      </c>
      <c r="BN219" s="26">
        <v>642478</v>
      </c>
      <c r="BO219" s="27">
        <v>16</v>
      </c>
      <c r="BP219" s="26">
        <v>221686</v>
      </c>
      <c r="BQ219" s="27">
        <v>879</v>
      </c>
      <c r="BR219" s="26">
        <v>41541681</v>
      </c>
    </row>
    <row r="220" spans="1:70" ht="14.1" customHeight="1" x14ac:dyDescent="0.15">
      <c r="A220" s="20" t="s">
        <v>533</v>
      </c>
      <c r="B220" s="28">
        <v>27209</v>
      </c>
      <c r="C220" s="18">
        <v>6</v>
      </c>
      <c r="D220" s="26">
        <v>145082</v>
      </c>
      <c r="E220" s="27">
        <v>7</v>
      </c>
      <c r="F220" s="26">
        <v>283316</v>
      </c>
      <c r="G220" s="27">
        <v>73</v>
      </c>
      <c r="H220" s="26">
        <v>2074073</v>
      </c>
      <c r="I220" s="27">
        <v>49</v>
      </c>
      <c r="J220" s="26">
        <v>1144572</v>
      </c>
      <c r="K220" s="27">
        <v>41</v>
      </c>
      <c r="L220" s="26">
        <v>1323900</v>
      </c>
      <c r="M220" s="27">
        <v>19</v>
      </c>
      <c r="N220" s="26">
        <v>477565</v>
      </c>
      <c r="O220" s="27">
        <v>98</v>
      </c>
      <c r="P220" s="26">
        <v>2899385</v>
      </c>
      <c r="Q220" s="27"/>
      <c r="R220" s="26"/>
      <c r="S220" s="27">
        <v>10</v>
      </c>
      <c r="T220" s="26">
        <v>453131</v>
      </c>
      <c r="U220" s="27">
        <v>7</v>
      </c>
      <c r="V220" s="26">
        <v>217759</v>
      </c>
      <c r="W220" s="27">
        <v>29</v>
      </c>
      <c r="X220" s="26">
        <v>791671</v>
      </c>
      <c r="Y220" s="27">
        <v>35</v>
      </c>
      <c r="Z220" s="26">
        <v>2518022</v>
      </c>
      <c r="AA220" s="27">
        <v>22</v>
      </c>
      <c r="AB220" s="26">
        <v>736364</v>
      </c>
      <c r="AC220" s="27">
        <v>16</v>
      </c>
      <c r="AD220" s="26">
        <v>202984</v>
      </c>
      <c r="AE220" s="27">
        <v>68</v>
      </c>
      <c r="AF220" s="26">
        <v>1680806</v>
      </c>
      <c r="AG220" s="27">
        <v>80</v>
      </c>
      <c r="AH220" s="26">
        <v>3649240</v>
      </c>
      <c r="AI220" s="27">
        <v>43</v>
      </c>
      <c r="AJ220" s="26">
        <v>2873486</v>
      </c>
      <c r="AK220" s="27">
        <v>16</v>
      </c>
      <c r="AL220" s="26">
        <v>273391</v>
      </c>
      <c r="AM220" s="27">
        <v>19</v>
      </c>
      <c r="AN220" s="26">
        <v>504823</v>
      </c>
      <c r="AO220" s="27">
        <v>14</v>
      </c>
      <c r="AP220" s="26">
        <v>1943487</v>
      </c>
      <c r="AQ220" s="27">
        <v>22</v>
      </c>
      <c r="AR220" s="26">
        <v>1316230</v>
      </c>
      <c r="AS220" s="27">
        <v>15</v>
      </c>
      <c r="AT220" s="26">
        <v>1343058</v>
      </c>
      <c r="AU220" s="27">
        <v>3</v>
      </c>
      <c r="AV220" s="26">
        <v>215290</v>
      </c>
      <c r="AW220" s="27">
        <v>9</v>
      </c>
      <c r="AX220" s="26">
        <v>115938</v>
      </c>
      <c r="AY220" s="27">
        <v>3</v>
      </c>
      <c r="AZ220" s="26">
        <v>115352</v>
      </c>
      <c r="BA220" s="27">
        <v>72</v>
      </c>
      <c r="BB220" s="26">
        <v>3092741</v>
      </c>
      <c r="BC220" s="27"/>
      <c r="BD220" s="26"/>
      <c r="BE220" s="27">
        <v>77</v>
      </c>
      <c r="BF220" s="26">
        <v>9388362</v>
      </c>
      <c r="BG220" s="27"/>
      <c r="BH220" s="26"/>
      <c r="BI220" s="27"/>
      <c r="BJ220" s="26"/>
      <c r="BK220" s="27"/>
      <c r="BL220" s="26"/>
      <c r="BM220" s="27">
        <v>12</v>
      </c>
      <c r="BN220" s="26">
        <v>616417</v>
      </c>
      <c r="BO220" s="27">
        <v>16</v>
      </c>
      <c r="BP220" s="26">
        <v>215222</v>
      </c>
      <c r="BQ220" s="27">
        <v>881</v>
      </c>
      <c r="BR220" s="26">
        <v>40611667</v>
      </c>
    </row>
    <row r="221" spans="1:70" ht="14.1" customHeight="1" x14ac:dyDescent="0.15">
      <c r="A221" s="20" t="s">
        <v>533</v>
      </c>
      <c r="B221" s="28">
        <v>27241</v>
      </c>
      <c r="C221" s="18">
        <v>6</v>
      </c>
      <c r="D221" s="26">
        <v>141233</v>
      </c>
      <c r="E221" s="27">
        <v>7</v>
      </c>
      <c r="F221" s="26">
        <v>259296</v>
      </c>
      <c r="G221" s="27">
        <v>73</v>
      </c>
      <c r="H221" s="26">
        <v>1963472</v>
      </c>
      <c r="I221" s="27">
        <v>49</v>
      </c>
      <c r="J221" s="26">
        <v>1124643</v>
      </c>
      <c r="K221" s="27">
        <v>41</v>
      </c>
      <c r="L221" s="26">
        <v>1226877</v>
      </c>
      <c r="M221" s="27">
        <v>19</v>
      </c>
      <c r="N221" s="26">
        <v>465084</v>
      </c>
      <c r="O221" s="27">
        <v>98</v>
      </c>
      <c r="P221" s="26">
        <v>2902662</v>
      </c>
      <c r="Q221" s="27"/>
      <c r="R221" s="26"/>
      <c r="S221" s="27">
        <v>10</v>
      </c>
      <c r="T221" s="26">
        <v>429490</v>
      </c>
      <c r="U221" s="27">
        <v>7</v>
      </c>
      <c r="V221" s="26">
        <v>219553</v>
      </c>
      <c r="W221" s="27">
        <v>29</v>
      </c>
      <c r="X221" s="26">
        <v>779694</v>
      </c>
      <c r="Y221" s="27">
        <v>35</v>
      </c>
      <c r="Z221" s="26">
        <v>2426065</v>
      </c>
      <c r="AA221" s="27">
        <v>22</v>
      </c>
      <c r="AB221" s="26">
        <v>748598</v>
      </c>
      <c r="AC221" s="27">
        <v>16</v>
      </c>
      <c r="AD221" s="26">
        <v>207716</v>
      </c>
      <c r="AE221" s="27">
        <v>68</v>
      </c>
      <c r="AF221" s="26">
        <v>1666587</v>
      </c>
      <c r="AG221" s="27">
        <v>80</v>
      </c>
      <c r="AH221" s="26">
        <v>3436783</v>
      </c>
      <c r="AI221" s="27">
        <v>43</v>
      </c>
      <c r="AJ221" s="26">
        <v>2786936</v>
      </c>
      <c r="AK221" s="27">
        <v>16</v>
      </c>
      <c r="AL221" s="26">
        <v>265100</v>
      </c>
      <c r="AM221" s="27">
        <v>19</v>
      </c>
      <c r="AN221" s="26">
        <v>494442</v>
      </c>
      <c r="AO221" s="27">
        <v>14</v>
      </c>
      <c r="AP221" s="26">
        <v>1815636</v>
      </c>
      <c r="AQ221" s="27">
        <v>22</v>
      </c>
      <c r="AR221" s="26">
        <v>1288608</v>
      </c>
      <c r="AS221" s="27">
        <v>15</v>
      </c>
      <c r="AT221" s="26">
        <v>1326964</v>
      </c>
      <c r="AU221" s="27">
        <v>3</v>
      </c>
      <c r="AV221" s="26">
        <v>213640</v>
      </c>
      <c r="AW221" s="27">
        <v>9</v>
      </c>
      <c r="AX221" s="26">
        <v>115318</v>
      </c>
      <c r="AY221" s="27">
        <v>3</v>
      </c>
      <c r="AZ221" s="26">
        <v>114378</v>
      </c>
      <c r="BA221" s="27">
        <v>72</v>
      </c>
      <c r="BB221" s="26">
        <v>2952998</v>
      </c>
      <c r="BC221" s="27"/>
      <c r="BD221" s="26"/>
      <c r="BE221" s="27">
        <v>77</v>
      </c>
      <c r="BF221" s="26">
        <v>8963673</v>
      </c>
      <c r="BG221" s="27"/>
      <c r="BH221" s="26"/>
      <c r="BI221" s="27"/>
      <c r="BJ221" s="26"/>
      <c r="BK221" s="27"/>
      <c r="BL221" s="26"/>
      <c r="BM221" s="27">
        <v>12</v>
      </c>
      <c r="BN221" s="26">
        <v>571661</v>
      </c>
      <c r="BO221" s="27">
        <v>16</v>
      </c>
      <c r="BP221" s="26">
        <v>218325</v>
      </c>
      <c r="BQ221" s="27">
        <v>881</v>
      </c>
      <c r="BR221" s="26">
        <v>39125432</v>
      </c>
    </row>
    <row r="222" spans="1:70" ht="14.1" customHeight="1" x14ac:dyDescent="0.15">
      <c r="A222" s="20" t="s">
        <v>533</v>
      </c>
      <c r="B222" s="28">
        <v>27272</v>
      </c>
      <c r="C222" s="18">
        <v>6</v>
      </c>
      <c r="D222" s="26">
        <v>120902</v>
      </c>
      <c r="E222" s="27">
        <v>7</v>
      </c>
      <c r="F222" s="26">
        <v>236213</v>
      </c>
      <c r="G222" s="27">
        <v>73</v>
      </c>
      <c r="H222" s="26">
        <v>1852045</v>
      </c>
      <c r="I222" s="27">
        <v>49</v>
      </c>
      <c r="J222" s="26">
        <v>1065598</v>
      </c>
      <c r="K222" s="27">
        <v>41</v>
      </c>
      <c r="L222" s="26">
        <v>1053910</v>
      </c>
      <c r="M222" s="27">
        <v>19</v>
      </c>
      <c r="N222" s="26">
        <v>419304</v>
      </c>
      <c r="O222" s="27">
        <v>98</v>
      </c>
      <c r="P222" s="26">
        <v>2654407</v>
      </c>
      <c r="Q222" s="27"/>
      <c r="R222" s="26"/>
      <c r="S222" s="27">
        <v>10</v>
      </c>
      <c r="T222" s="26">
        <v>385124</v>
      </c>
      <c r="U222" s="27">
        <v>7</v>
      </c>
      <c r="V222" s="26">
        <v>233885</v>
      </c>
      <c r="W222" s="27">
        <v>29</v>
      </c>
      <c r="X222" s="26">
        <v>723979</v>
      </c>
      <c r="Y222" s="27">
        <v>35</v>
      </c>
      <c r="Z222" s="26">
        <v>2135808</v>
      </c>
      <c r="AA222" s="27">
        <v>22</v>
      </c>
      <c r="AB222" s="26">
        <v>623038</v>
      </c>
      <c r="AC222" s="27">
        <v>16</v>
      </c>
      <c r="AD222" s="26">
        <v>188001</v>
      </c>
      <c r="AE222" s="27">
        <v>68</v>
      </c>
      <c r="AF222" s="26">
        <v>1540121</v>
      </c>
      <c r="AG222" s="27">
        <v>80</v>
      </c>
      <c r="AH222" s="26">
        <v>3311831</v>
      </c>
      <c r="AI222" s="27">
        <v>43</v>
      </c>
      <c r="AJ222" s="26">
        <v>2761195</v>
      </c>
      <c r="AK222" s="27">
        <v>16</v>
      </c>
      <c r="AL222" s="26">
        <v>258324</v>
      </c>
      <c r="AM222" s="27">
        <v>19</v>
      </c>
      <c r="AN222" s="26">
        <v>478064</v>
      </c>
      <c r="AO222" s="27">
        <v>14</v>
      </c>
      <c r="AP222" s="26">
        <v>1697888</v>
      </c>
      <c r="AQ222" s="27">
        <v>22</v>
      </c>
      <c r="AR222" s="26">
        <v>1191266</v>
      </c>
      <c r="AS222" s="27">
        <v>15</v>
      </c>
      <c r="AT222" s="26">
        <v>1211782</v>
      </c>
      <c r="AU222" s="27">
        <v>3</v>
      </c>
      <c r="AV222" s="26">
        <v>211706</v>
      </c>
      <c r="AW222" s="27">
        <v>9</v>
      </c>
      <c r="AX222" s="26">
        <v>113750</v>
      </c>
      <c r="AY222" s="27">
        <v>3</v>
      </c>
      <c r="AZ222" s="26">
        <v>101019</v>
      </c>
      <c r="BA222" s="27">
        <v>72</v>
      </c>
      <c r="BB222" s="26">
        <v>2638680</v>
      </c>
      <c r="BC222" s="27"/>
      <c r="BD222" s="26"/>
      <c r="BE222" s="27">
        <v>77</v>
      </c>
      <c r="BF222" s="26">
        <v>8087078</v>
      </c>
      <c r="BG222" s="27"/>
      <c r="BH222" s="26"/>
      <c r="BI222" s="27"/>
      <c r="BJ222" s="26"/>
      <c r="BK222" s="27"/>
      <c r="BL222" s="26"/>
      <c r="BM222" s="27">
        <v>12</v>
      </c>
      <c r="BN222" s="26">
        <v>525552</v>
      </c>
      <c r="BO222" s="27">
        <v>16</v>
      </c>
      <c r="BP222" s="26">
        <v>199922</v>
      </c>
      <c r="BQ222" s="27">
        <v>881</v>
      </c>
      <c r="BR222" s="26">
        <v>36020392</v>
      </c>
    </row>
    <row r="223" spans="1:70" ht="14.1" customHeight="1" x14ac:dyDescent="0.15">
      <c r="A223" s="20" t="s">
        <v>533</v>
      </c>
      <c r="B223" s="28">
        <v>27302</v>
      </c>
      <c r="C223" s="18">
        <v>6</v>
      </c>
      <c r="D223" s="26">
        <v>112906</v>
      </c>
      <c r="E223" s="27">
        <v>7</v>
      </c>
      <c r="F223" s="26">
        <v>247737</v>
      </c>
      <c r="G223" s="27">
        <v>74</v>
      </c>
      <c r="H223" s="26">
        <v>1815554</v>
      </c>
      <c r="I223" s="27">
        <v>49</v>
      </c>
      <c r="J223" s="26">
        <v>1017125</v>
      </c>
      <c r="K223" s="27">
        <v>41</v>
      </c>
      <c r="L223" s="26">
        <v>981546</v>
      </c>
      <c r="M223" s="27">
        <v>19</v>
      </c>
      <c r="N223" s="26">
        <v>398509</v>
      </c>
      <c r="O223" s="27">
        <v>98</v>
      </c>
      <c r="P223" s="26">
        <v>2677319</v>
      </c>
      <c r="Q223" s="27"/>
      <c r="R223" s="26"/>
      <c r="S223" s="27">
        <v>10</v>
      </c>
      <c r="T223" s="26">
        <v>397150</v>
      </c>
      <c r="U223" s="27">
        <v>7</v>
      </c>
      <c r="V223" s="26">
        <v>220425</v>
      </c>
      <c r="W223" s="27">
        <v>30</v>
      </c>
      <c r="X223" s="26">
        <v>713615</v>
      </c>
      <c r="Y223" s="27">
        <v>35</v>
      </c>
      <c r="Z223" s="26">
        <v>2108401</v>
      </c>
      <c r="AA223" s="27">
        <v>22</v>
      </c>
      <c r="AB223" s="26">
        <v>585338</v>
      </c>
      <c r="AC223" s="27">
        <v>16</v>
      </c>
      <c r="AD223" s="26">
        <v>175165</v>
      </c>
      <c r="AE223" s="27">
        <v>68</v>
      </c>
      <c r="AF223" s="26">
        <v>1478048</v>
      </c>
      <c r="AG223" s="27">
        <v>80</v>
      </c>
      <c r="AH223" s="26">
        <v>3111520</v>
      </c>
      <c r="AI223" s="27">
        <v>43</v>
      </c>
      <c r="AJ223" s="26">
        <v>2501129</v>
      </c>
      <c r="AK223" s="27">
        <v>16</v>
      </c>
      <c r="AL223" s="26">
        <v>245035</v>
      </c>
      <c r="AM223" s="27">
        <v>19</v>
      </c>
      <c r="AN223" s="26">
        <v>460430</v>
      </c>
      <c r="AO223" s="27">
        <v>14</v>
      </c>
      <c r="AP223" s="26">
        <v>1719700</v>
      </c>
      <c r="AQ223" s="27">
        <v>22</v>
      </c>
      <c r="AR223" s="26">
        <v>1153531</v>
      </c>
      <c r="AS223" s="27">
        <v>15</v>
      </c>
      <c r="AT223" s="26">
        <v>1107829</v>
      </c>
      <c r="AU223" s="27">
        <v>3</v>
      </c>
      <c r="AV223" s="26">
        <v>207240</v>
      </c>
      <c r="AW223" s="27">
        <v>9</v>
      </c>
      <c r="AX223" s="26">
        <v>107485</v>
      </c>
      <c r="AY223" s="27">
        <v>3</v>
      </c>
      <c r="AZ223" s="26">
        <v>98335</v>
      </c>
      <c r="BA223" s="27">
        <v>72</v>
      </c>
      <c r="BB223" s="26">
        <v>2548969</v>
      </c>
      <c r="BC223" s="27"/>
      <c r="BD223" s="26"/>
      <c r="BE223" s="27">
        <v>77</v>
      </c>
      <c r="BF223" s="26">
        <v>8102673</v>
      </c>
      <c r="BG223" s="27"/>
      <c r="BH223" s="26"/>
      <c r="BI223" s="27"/>
      <c r="BJ223" s="26"/>
      <c r="BK223" s="27"/>
      <c r="BL223" s="26"/>
      <c r="BM223" s="27">
        <v>12</v>
      </c>
      <c r="BN223" s="26">
        <v>496214</v>
      </c>
      <c r="BO223" s="27">
        <v>16</v>
      </c>
      <c r="BP223" s="26">
        <v>191837</v>
      </c>
      <c r="BQ223" s="27">
        <v>883</v>
      </c>
      <c r="BR223" s="26">
        <v>34980777</v>
      </c>
    </row>
    <row r="224" spans="1:70" ht="14.1" customHeight="1" x14ac:dyDescent="0.15">
      <c r="A224" s="20" t="s">
        <v>533</v>
      </c>
      <c r="B224" s="28">
        <v>27333</v>
      </c>
      <c r="C224" s="18">
        <v>6</v>
      </c>
      <c r="D224" s="26">
        <v>94396</v>
      </c>
      <c r="E224" s="27">
        <v>7</v>
      </c>
      <c r="F224" s="26">
        <v>215902</v>
      </c>
      <c r="G224" s="27">
        <v>74</v>
      </c>
      <c r="H224" s="26">
        <v>1845765</v>
      </c>
      <c r="I224" s="27">
        <v>49</v>
      </c>
      <c r="J224" s="26">
        <v>926267</v>
      </c>
      <c r="K224" s="27">
        <v>41</v>
      </c>
      <c r="L224" s="26">
        <v>864555</v>
      </c>
      <c r="M224" s="27">
        <v>19</v>
      </c>
      <c r="N224" s="26">
        <v>349103</v>
      </c>
      <c r="O224" s="27">
        <v>97</v>
      </c>
      <c r="P224" s="26">
        <v>2407755</v>
      </c>
      <c r="Q224" s="27"/>
      <c r="R224" s="26"/>
      <c r="S224" s="27">
        <v>10</v>
      </c>
      <c r="T224" s="26">
        <v>395342</v>
      </c>
      <c r="U224" s="27">
        <v>7</v>
      </c>
      <c r="V224" s="26">
        <v>206587</v>
      </c>
      <c r="W224" s="27">
        <v>30</v>
      </c>
      <c r="X224" s="26">
        <v>658999</v>
      </c>
      <c r="Y224" s="27">
        <v>35</v>
      </c>
      <c r="Z224" s="26">
        <v>1866530</v>
      </c>
      <c r="AA224" s="27">
        <v>22</v>
      </c>
      <c r="AB224" s="26">
        <v>540453</v>
      </c>
      <c r="AC224" s="27">
        <v>15</v>
      </c>
      <c r="AD224" s="26">
        <v>148968</v>
      </c>
      <c r="AE224" s="27">
        <v>68</v>
      </c>
      <c r="AF224" s="26">
        <v>1365344</v>
      </c>
      <c r="AG224" s="27">
        <v>80</v>
      </c>
      <c r="AH224" s="26">
        <v>2726098</v>
      </c>
      <c r="AI224" s="27">
        <v>43</v>
      </c>
      <c r="AJ224" s="26">
        <v>2266654</v>
      </c>
      <c r="AK224" s="27">
        <v>16</v>
      </c>
      <c r="AL224" s="26">
        <v>209881</v>
      </c>
      <c r="AM224" s="27">
        <v>19</v>
      </c>
      <c r="AN224" s="26">
        <v>429315</v>
      </c>
      <c r="AO224" s="27">
        <v>14</v>
      </c>
      <c r="AP224" s="26">
        <v>1661068</v>
      </c>
      <c r="AQ224" s="27">
        <v>22</v>
      </c>
      <c r="AR224" s="26">
        <v>1049874</v>
      </c>
      <c r="AS224" s="27">
        <v>15</v>
      </c>
      <c r="AT224" s="26">
        <v>1108782</v>
      </c>
      <c r="AU224" s="27">
        <v>3</v>
      </c>
      <c r="AV224" s="26">
        <v>196165</v>
      </c>
      <c r="AW224" s="27">
        <v>9</v>
      </c>
      <c r="AX224" s="26">
        <v>96621</v>
      </c>
      <c r="AY224" s="27">
        <v>3</v>
      </c>
      <c r="AZ224" s="26">
        <v>88825</v>
      </c>
      <c r="BA224" s="27">
        <v>72</v>
      </c>
      <c r="BB224" s="26">
        <v>2348715</v>
      </c>
      <c r="BC224" s="27"/>
      <c r="BD224" s="26"/>
      <c r="BE224" s="27">
        <v>77</v>
      </c>
      <c r="BF224" s="26">
        <v>7517748</v>
      </c>
      <c r="BG224" s="27"/>
      <c r="BH224" s="26"/>
      <c r="BI224" s="27"/>
      <c r="BJ224" s="26"/>
      <c r="BK224" s="27"/>
      <c r="BL224" s="26"/>
      <c r="BM224" s="27">
        <v>12</v>
      </c>
      <c r="BN224" s="26">
        <v>451299</v>
      </c>
      <c r="BO224" s="27">
        <v>16</v>
      </c>
      <c r="BP224" s="26">
        <v>169017</v>
      </c>
      <c r="BQ224" s="27">
        <v>881</v>
      </c>
      <c r="BR224" s="26">
        <v>32206041</v>
      </c>
    </row>
    <row r="225" spans="1:70" ht="14.1" customHeight="1" x14ac:dyDescent="0.15">
      <c r="A225" s="20" t="s">
        <v>533</v>
      </c>
      <c r="B225" s="28">
        <v>27363</v>
      </c>
      <c r="C225" s="18">
        <v>6</v>
      </c>
      <c r="D225" s="26">
        <v>102972</v>
      </c>
      <c r="E225" s="27">
        <v>7</v>
      </c>
      <c r="F225" s="26">
        <v>241588</v>
      </c>
      <c r="G225" s="27">
        <v>74</v>
      </c>
      <c r="H225" s="26">
        <v>1968901</v>
      </c>
      <c r="I225" s="27">
        <v>49</v>
      </c>
      <c r="J225" s="26">
        <v>1008650</v>
      </c>
      <c r="K225" s="27">
        <v>41</v>
      </c>
      <c r="L225" s="26">
        <v>939115</v>
      </c>
      <c r="M225" s="27">
        <v>19</v>
      </c>
      <c r="N225" s="26">
        <v>394241</v>
      </c>
      <c r="O225" s="27">
        <v>97</v>
      </c>
      <c r="P225" s="26">
        <v>2638007</v>
      </c>
      <c r="Q225" s="27"/>
      <c r="R225" s="26"/>
      <c r="S225" s="27">
        <v>10</v>
      </c>
      <c r="T225" s="26">
        <v>383695</v>
      </c>
      <c r="U225" s="27">
        <v>7</v>
      </c>
      <c r="V225" s="26">
        <v>216270</v>
      </c>
      <c r="W225" s="27">
        <v>30</v>
      </c>
      <c r="X225" s="26">
        <v>702254</v>
      </c>
      <c r="Y225" s="27">
        <v>35</v>
      </c>
      <c r="Z225" s="26">
        <v>2136161</v>
      </c>
      <c r="AA225" s="27">
        <v>22</v>
      </c>
      <c r="AB225" s="26">
        <v>607097</v>
      </c>
      <c r="AC225" s="27">
        <v>15</v>
      </c>
      <c r="AD225" s="26">
        <v>162574</v>
      </c>
      <c r="AE225" s="27">
        <v>68</v>
      </c>
      <c r="AF225" s="26">
        <v>1506515</v>
      </c>
      <c r="AG225" s="27">
        <v>80</v>
      </c>
      <c r="AH225" s="26">
        <v>2923863</v>
      </c>
      <c r="AI225" s="27">
        <v>43</v>
      </c>
      <c r="AJ225" s="26">
        <v>2417596</v>
      </c>
      <c r="AK225" s="27">
        <v>16</v>
      </c>
      <c r="AL225" s="26">
        <v>224319</v>
      </c>
      <c r="AM225" s="27">
        <v>19</v>
      </c>
      <c r="AN225" s="26">
        <v>452482</v>
      </c>
      <c r="AO225" s="27">
        <v>14</v>
      </c>
      <c r="AP225" s="26">
        <v>1788856</v>
      </c>
      <c r="AQ225" s="27">
        <v>22</v>
      </c>
      <c r="AR225" s="26">
        <v>1144928</v>
      </c>
      <c r="AS225" s="27">
        <v>15</v>
      </c>
      <c r="AT225" s="26">
        <v>1393269</v>
      </c>
      <c r="AU225" s="27">
        <v>3</v>
      </c>
      <c r="AV225" s="26">
        <v>195238</v>
      </c>
      <c r="AW225" s="27">
        <v>9</v>
      </c>
      <c r="AX225" s="26">
        <v>109233</v>
      </c>
      <c r="AY225" s="27">
        <v>3</v>
      </c>
      <c r="AZ225" s="26">
        <v>95224</v>
      </c>
      <c r="BA225" s="27">
        <v>72</v>
      </c>
      <c r="BB225" s="26">
        <v>2609336</v>
      </c>
      <c r="BC225" s="27"/>
      <c r="BD225" s="26"/>
      <c r="BE225" s="27">
        <v>77</v>
      </c>
      <c r="BF225" s="26">
        <v>8372280</v>
      </c>
      <c r="BG225" s="27"/>
      <c r="BH225" s="26"/>
      <c r="BI225" s="27"/>
      <c r="BJ225" s="26"/>
      <c r="BK225" s="27"/>
      <c r="BL225" s="26"/>
      <c r="BM225" s="27">
        <v>12</v>
      </c>
      <c r="BN225" s="26">
        <v>537653</v>
      </c>
      <c r="BO225" s="27">
        <v>16</v>
      </c>
      <c r="BP225" s="26">
        <v>188747</v>
      </c>
      <c r="BQ225" s="27">
        <v>881</v>
      </c>
      <c r="BR225" s="26">
        <v>35461078</v>
      </c>
    </row>
    <row r="226" spans="1:70" ht="14.1" customHeight="1" x14ac:dyDescent="0.15">
      <c r="A226" s="20" t="s">
        <v>533</v>
      </c>
      <c r="B226" s="28">
        <v>27391</v>
      </c>
      <c r="C226" s="18">
        <v>6</v>
      </c>
      <c r="D226" s="26">
        <v>104676</v>
      </c>
      <c r="E226" s="27">
        <v>7</v>
      </c>
      <c r="F226" s="26">
        <v>215336</v>
      </c>
      <c r="G226" s="27">
        <v>74</v>
      </c>
      <c r="H226" s="26">
        <v>1940095</v>
      </c>
      <c r="I226" s="27">
        <v>49</v>
      </c>
      <c r="J226" s="26">
        <v>1014222</v>
      </c>
      <c r="K226" s="27">
        <v>41</v>
      </c>
      <c r="L226" s="26">
        <v>898842</v>
      </c>
      <c r="M226" s="27">
        <v>19</v>
      </c>
      <c r="N226" s="26">
        <v>375827</v>
      </c>
      <c r="O226" s="27">
        <v>97</v>
      </c>
      <c r="P226" s="26">
        <v>2509254</v>
      </c>
      <c r="Q226" s="27"/>
      <c r="R226" s="26"/>
      <c r="S226" s="27">
        <v>10</v>
      </c>
      <c r="T226" s="26">
        <v>358279</v>
      </c>
      <c r="U226" s="27">
        <v>7</v>
      </c>
      <c r="V226" s="26">
        <v>213770</v>
      </c>
      <c r="W226" s="27">
        <v>30</v>
      </c>
      <c r="X226" s="26">
        <v>708618</v>
      </c>
      <c r="Y226" s="27">
        <v>35</v>
      </c>
      <c r="Z226" s="26">
        <v>1941284</v>
      </c>
      <c r="AA226" s="27">
        <v>22</v>
      </c>
      <c r="AB226" s="26">
        <v>575111</v>
      </c>
      <c r="AC226" s="27">
        <v>15</v>
      </c>
      <c r="AD226" s="26">
        <v>159838</v>
      </c>
      <c r="AE226" s="27">
        <v>68</v>
      </c>
      <c r="AF226" s="26">
        <v>1463535</v>
      </c>
      <c r="AG226" s="27">
        <v>80</v>
      </c>
      <c r="AH226" s="26">
        <v>2954889</v>
      </c>
      <c r="AI226" s="27">
        <v>43</v>
      </c>
      <c r="AJ226" s="26">
        <v>2313744</v>
      </c>
      <c r="AK226" s="27">
        <v>16</v>
      </c>
      <c r="AL226" s="26">
        <v>228416</v>
      </c>
      <c r="AM226" s="27">
        <v>19</v>
      </c>
      <c r="AN226" s="26">
        <v>458144</v>
      </c>
      <c r="AO226" s="27">
        <v>14</v>
      </c>
      <c r="AP226" s="26">
        <v>1872874</v>
      </c>
      <c r="AQ226" s="27">
        <v>22</v>
      </c>
      <c r="AR226" s="26">
        <v>1158339</v>
      </c>
      <c r="AS226" s="27">
        <v>15</v>
      </c>
      <c r="AT226" s="26">
        <v>1208078</v>
      </c>
      <c r="AU226" s="27">
        <v>3</v>
      </c>
      <c r="AV226" s="26">
        <v>221318</v>
      </c>
      <c r="AW226" s="27">
        <v>9</v>
      </c>
      <c r="AX226" s="26">
        <v>106322</v>
      </c>
      <c r="AY226" s="27">
        <v>3</v>
      </c>
      <c r="AZ226" s="26">
        <v>97146</v>
      </c>
      <c r="BA226" s="27">
        <v>72</v>
      </c>
      <c r="BB226" s="26">
        <v>2624261</v>
      </c>
      <c r="BC226" s="27"/>
      <c r="BD226" s="26"/>
      <c r="BE226" s="27">
        <v>77</v>
      </c>
      <c r="BF226" s="26">
        <v>8009023</v>
      </c>
      <c r="BG226" s="27"/>
      <c r="BH226" s="26"/>
      <c r="BI226" s="27"/>
      <c r="BJ226" s="26"/>
      <c r="BK226" s="27"/>
      <c r="BL226" s="26"/>
      <c r="BM226" s="27">
        <v>12</v>
      </c>
      <c r="BN226" s="26">
        <v>503821</v>
      </c>
      <c r="BO226" s="27">
        <v>16</v>
      </c>
      <c r="BP226" s="26">
        <v>184516</v>
      </c>
      <c r="BQ226" s="27">
        <v>881</v>
      </c>
      <c r="BR226" s="26">
        <v>34419591</v>
      </c>
    </row>
    <row r="227" spans="1:70" ht="14.1" customHeight="1" x14ac:dyDescent="0.15">
      <c r="A227" s="20" t="s">
        <v>532</v>
      </c>
      <c r="B227" s="28">
        <v>27425</v>
      </c>
      <c r="C227" s="18">
        <v>6</v>
      </c>
      <c r="D227" s="26">
        <v>96932</v>
      </c>
      <c r="E227" s="27">
        <v>7</v>
      </c>
      <c r="F227" s="26">
        <v>205521</v>
      </c>
      <c r="G227" s="27">
        <v>74</v>
      </c>
      <c r="H227" s="26">
        <v>2233843</v>
      </c>
      <c r="I227" s="27">
        <v>49</v>
      </c>
      <c r="J227" s="26">
        <v>1065444</v>
      </c>
      <c r="K227" s="27">
        <v>41</v>
      </c>
      <c r="L227" s="26">
        <v>897251</v>
      </c>
      <c r="M227" s="27">
        <v>19</v>
      </c>
      <c r="N227" s="26">
        <v>363300</v>
      </c>
      <c r="O227" s="27">
        <v>97</v>
      </c>
      <c r="P227" s="26">
        <v>2561195</v>
      </c>
      <c r="Q227" s="27"/>
      <c r="R227" s="26"/>
      <c r="S227" s="27">
        <v>10</v>
      </c>
      <c r="T227" s="26">
        <v>353793</v>
      </c>
      <c r="U227" s="27">
        <v>7</v>
      </c>
      <c r="V227" s="26">
        <v>223499</v>
      </c>
      <c r="W227" s="27">
        <v>30</v>
      </c>
      <c r="X227" s="26">
        <v>757849</v>
      </c>
      <c r="Y227" s="27">
        <v>35</v>
      </c>
      <c r="Z227" s="26">
        <v>2109420</v>
      </c>
      <c r="AA227" s="27">
        <v>22</v>
      </c>
      <c r="AB227" s="26">
        <v>555027</v>
      </c>
      <c r="AC227" s="27">
        <v>15</v>
      </c>
      <c r="AD227" s="26">
        <v>177070</v>
      </c>
      <c r="AE227" s="27">
        <v>68</v>
      </c>
      <c r="AF227" s="26">
        <v>1558062</v>
      </c>
      <c r="AG227" s="27">
        <v>80</v>
      </c>
      <c r="AH227" s="26">
        <v>2962616</v>
      </c>
      <c r="AI227" s="27">
        <v>43</v>
      </c>
      <c r="AJ227" s="26">
        <v>2462754</v>
      </c>
      <c r="AK227" s="27">
        <v>16</v>
      </c>
      <c r="AL227" s="26">
        <v>236596</v>
      </c>
      <c r="AM227" s="27">
        <v>19</v>
      </c>
      <c r="AN227" s="26">
        <v>490090</v>
      </c>
      <c r="AO227" s="27">
        <v>14</v>
      </c>
      <c r="AP227" s="26">
        <v>1904353</v>
      </c>
      <c r="AQ227" s="27">
        <v>22</v>
      </c>
      <c r="AR227" s="26">
        <v>1150236</v>
      </c>
      <c r="AS227" s="27">
        <v>15</v>
      </c>
      <c r="AT227" s="26">
        <v>1119764</v>
      </c>
      <c r="AU227" s="27">
        <v>3</v>
      </c>
      <c r="AV227" s="26">
        <v>208649</v>
      </c>
      <c r="AW227" s="27">
        <v>9</v>
      </c>
      <c r="AX227" s="26">
        <v>111267</v>
      </c>
      <c r="AY227" s="27">
        <v>3</v>
      </c>
      <c r="AZ227" s="26">
        <v>101114</v>
      </c>
      <c r="BA227" s="27">
        <v>72</v>
      </c>
      <c r="BB227" s="26">
        <v>2699673</v>
      </c>
      <c r="BC227" s="27"/>
      <c r="BD227" s="26"/>
      <c r="BE227" s="27">
        <v>77</v>
      </c>
      <c r="BF227" s="26">
        <v>8539122</v>
      </c>
      <c r="BG227" s="27"/>
      <c r="BH227" s="26"/>
      <c r="BI227" s="27"/>
      <c r="BJ227" s="26"/>
      <c r="BK227" s="27"/>
      <c r="BL227" s="26"/>
      <c r="BM227" s="27">
        <v>12</v>
      </c>
      <c r="BN227" s="26">
        <v>544013</v>
      </c>
      <c r="BO227" s="27">
        <v>16</v>
      </c>
      <c r="BP227" s="26">
        <v>190168</v>
      </c>
      <c r="BQ227" s="27">
        <v>881</v>
      </c>
      <c r="BR227" s="26">
        <v>35878640</v>
      </c>
    </row>
    <row r="228" spans="1:70" ht="14.1" customHeight="1" x14ac:dyDescent="0.15">
      <c r="A228" s="20" t="s">
        <v>532</v>
      </c>
      <c r="B228" s="28">
        <v>27453</v>
      </c>
      <c r="C228" s="18">
        <v>6</v>
      </c>
      <c r="D228" s="26">
        <v>96269</v>
      </c>
      <c r="E228" s="27">
        <v>7</v>
      </c>
      <c r="F228" s="26">
        <v>174113</v>
      </c>
      <c r="G228" s="27">
        <v>74</v>
      </c>
      <c r="H228" s="26">
        <v>2492068</v>
      </c>
      <c r="I228" s="27">
        <v>49</v>
      </c>
      <c r="J228" s="26">
        <v>1160410</v>
      </c>
      <c r="K228" s="27">
        <v>41</v>
      </c>
      <c r="L228" s="26">
        <v>977166</v>
      </c>
      <c r="M228" s="27">
        <v>19</v>
      </c>
      <c r="N228" s="26">
        <v>387817</v>
      </c>
      <c r="O228" s="27">
        <v>97</v>
      </c>
      <c r="P228" s="26">
        <v>2671309</v>
      </c>
      <c r="Q228" s="27"/>
      <c r="R228" s="26"/>
      <c r="S228" s="27">
        <v>10</v>
      </c>
      <c r="T228" s="26">
        <v>394534</v>
      </c>
      <c r="U228" s="27">
        <v>7</v>
      </c>
      <c r="V228" s="26">
        <v>240802</v>
      </c>
      <c r="W228" s="27">
        <v>30</v>
      </c>
      <c r="X228" s="26">
        <v>814196</v>
      </c>
      <c r="Y228" s="27">
        <v>35</v>
      </c>
      <c r="Z228" s="26">
        <v>2348555</v>
      </c>
      <c r="AA228" s="27">
        <v>22</v>
      </c>
      <c r="AB228" s="26">
        <v>594874</v>
      </c>
      <c r="AC228" s="27">
        <v>15</v>
      </c>
      <c r="AD228" s="26">
        <v>178682</v>
      </c>
      <c r="AE228" s="27">
        <v>68</v>
      </c>
      <c r="AF228" s="26">
        <v>1653634</v>
      </c>
      <c r="AG228" s="27">
        <v>80</v>
      </c>
      <c r="AH228" s="26">
        <v>3404398</v>
      </c>
      <c r="AI228" s="27">
        <v>43</v>
      </c>
      <c r="AJ228" s="26">
        <v>2681474</v>
      </c>
      <c r="AK228" s="27">
        <v>16</v>
      </c>
      <c r="AL228" s="26">
        <v>256347</v>
      </c>
      <c r="AM228" s="27">
        <v>19</v>
      </c>
      <c r="AN228" s="26">
        <v>564241</v>
      </c>
      <c r="AO228" s="27">
        <v>14</v>
      </c>
      <c r="AP228" s="26">
        <v>2146768</v>
      </c>
      <c r="AQ228" s="27">
        <v>22</v>
      </c>
      <c r="AR228" s="26">
        <v>1192178</v>
      </c>
      <c r="AS228" s="27">
        <v>15</v>
      </c>
      <c r="AT228" s="26">
        <v>1116345</v>
      </c>
      <c r="AU228" s="27">
        <v>3</v>
      </c>
      <c r="AV228" s="26">
        <v>215387</v>
      </c>
      <c r="AW228" s="27">
        <v>9</v>
      </c>
      <c r="AX228" s="26">
        <v>121644</v>
      </c>
      <c r="AY228" s="27">
        <v>3</v>
      </c>
      <c r="AZ228" s="26">
        <v>108270</v>
      </c>
      <c r="BA228" s="27">
        <v>72</v>
      </c>
      <c r="BB228" s="26">
        <v>3005920</v>
      </c>
      <c r="BC228" s="27"/>
      <c r="BD228" s="26"/>
      <c r="BE228" s="27">
        <v>77</v>
      </c>
      <c r="BF228" s="26">
        <v>9106793</v>
      </c>
      <c r="BG228" s="27"/>
      <c r="BH228" s="26"/>
      <c r="BI228" s="27"/>
      <c r="BJ228" s="26"/>
      <c r="BK228" s="27"/>
      <c r="BL228" s="26"/>
      <c r="BM228" s="27">
        <v>12</v>
      </c>
      <c r="BN228" s="26">
        <v>663690</v>
      </c>
      <c r="BO228" s="27">
        <v>16</v>
      </c>
      <c r="BP228" s="26">
        <v>190578</v>
      </c>
      <c r="BQ228" s="27">
        <v>881</v>
      </c>
      <c r="BR228" s="26">
        <v>38958477</v>
      </c>
    </row>
    <row r="229" spans="1:70" ht="14.1" customHeight="1" x14ac:dyDescent="0.15">
      <c r="A229" s="20" t="s">
        <v>532</v>
      </c>
      <c r="B229" s="28">
        <v>27484</v>
      </c>
      <c r="C229" s="18">
        <v>6</v>
      </c>
      <c r="D229" s="26">
        <v>96489</v>
      </c>
      <c r="E229" s="27">
        <v>7</v>
      </c>
      <c r="F229" s="26">
        <v>184222</v>
      </c>
      <c r="G229" s="27">
        <v>74</v>
      </c>
      <c r="H229" s="26">
        <v>2626814</v>
      </c>
      <c r="I229" s="27">
        <v>49</v>
      </c>
      <c r="J229" s="26">
        <v>1300667</v>
      </c>
      <c r="K229" s="27">
        <v>41</v>
      </c>
      <c r="L229" s="26">
        <v>1039655</v>
      </c>
      <c r="M229" s="27">
        <v>19</v>
      </c>
      <c r="N229" s="26">
        <v>391813</v>
      </c>
      <c r="O229" s="27">
        <v>98</v>
      </c>
      <c r="P229" s="26">
        <v>2858806</v>
      </c>
      <c r="Q229" s="27"/>
      <c r="R229" s="26"/>
      <c r="S229" s="27">
        <v>10</v>
      </c>
      <c r="T229" s="26">
        <v>375901</v>
      </c>
      <c r="U229" s="27">
        <v>7</v>
      </c>
      <c r="V229" s="26">
        <v>258540</v>
      </c>
      <c r="W229" s="27">
        <v>30</v>
      </c>
      <c r="X229" s="26">
        <v>845541</v>
      </c>
      <c r="Y229" s="27">
        <v>35</v>
      </c>
      <c r="Z229" s="26">
        <v>2445275</v>
      </c>
      <c r="AA229" s="27">
        <v>22</v>
      </c>
      <c r="AB229" s="26">
        <v>634001</v>
      </c>
      <c r="AC229" s="27">
        <v>16</v>
      </c>
      <c r="AD229" s="26">
        <v>188474</v>
      </c>
      <c r="AE229" s="27">
        <v>69</v>
      </c>
      <c r="AF229" s="26">
        <v>1720102</v>
      </c>
      <c r="AG229" s="27">
        <v>80</v>
      </c>
      <c r="AH229" s="26">
        <v>3884396</v>
      </c>
      <c r="AI229" s="27">
        <v>43</v>
      </c>
      <c r="AJ229" s="26">
        <v>2791384</v>
      </c>
      <c r="AK229" s="27">
        <v>16</v>
      </c>
      <c r="AL229" s="26">
        <v>269215</v>
      </c>
      <c r="AM229" s="27">
        <v>19</v>
      </c>
      <c r="AN229" s="26">
        <v>576495</v>
      </c>
      <c r="AO229" s="27">
        <v>14</v>
      </c>
      <c r="AP229" s="26">
        <v>2200912</v>
      </c>
      <c r="AQ229" s="27">
        <v>22</v>
      </c>
      <c r="AR229" s="26">
        <v>1189538</v>
      </c>
      <c r="AS229" s="27">
        <v>15</v>
      </c>
      <c r="AT229" s="26">
        <v>1175154</v>
      </c>
      <c r="AU229" s="27">
        <v>2</v>
      </c>
      <c r="AV229" s="26">
        <v>91972</v>
      </c>
      <c r="AW229" s="27">
        <v>9</v>
      </c>
      <c r="AX229" s="26">
        <v>117394</v>
      </c>
      <c r="AY229" s="27">
        <v>3</v>
      </c>
      <c r="AZ229" s="26">
        <v>110554</v>
      </c>
      <c r="BA229" s="27">
        <v>72</v>
      </c>
      <c r="BB229" s="26">
        <v>3117935</v>
      </c>
      <c r="BC229" s="27"/>
      <c r="BD229" s="26"/>
      <c r="BE229" s="27">
        <v>83</v>
      </c>
      <c r="BF229" s="26">
        <v>9245420</v>
      </c>
      <c r="BG229" s="27"/>
      <c r="BH229" s="26"/>
      <c r="BI229" s="27"/>
      <c r="BJ229" s="26"/>
      <c r="BK229" s="27"/>
      <c r="BL229" s="26"/>
      <c r="BM229" s="27">
        <v>12</v>
      </c>
      <c r="BN229" s="26">
        <v>638004</v>
      </c>
      <c r="BO229" s="27">
        <v>16</v>
      </c>
      <c r="BP229" s="26">
        <v>188995</v>
      </c>
      <c r="BQ229" s="27">
        <v>889</v>
      </c>
      <c r="BR229" s="26">
        <v>40563682</v>
      </c>
    </row>
    <row r="230" spans="1:70" ht="14.1" customHeight="1" x14ac:dyDescent="0.15">
      <c r="A230" s="20" t="s">
        <v>532</v>
      </c>
      <c r="B230" s="28">
        <v>27514</v>
      </c>
      <c r="C230" s="18">
        <v>6</v>
      </c>
      <c r="D230" s="26">
        <v>94940</v>
      </c>
      <c r="E230" s="27">
        <v>7</v>
      </c>
      <c r="F230" s="26">
        <v>182313</v>
      </c>
      <c r="G230" s="27">
        <v>74</v>
      </c>
      <c r="H230" s="26">
        <v>2782678</v>
      </c>
      <c r="I230" s="27">
        <v>49</v>
      </c>
      <c r="J230" s="26">
        <v>1306590</v>
      </c>
      <c r="K230" s="27">
        <v>41</v>
      </c>
      <c r="L230" s="26">
        <v>996441</v>
      </c>
      <c r="M230" s="27">
        <v>19</v>
      </c>
      <c r="N230" s="26">
        <v>397378</v>
      </c>
      <c r="O230" s="27">
        <v>97</v>
      </c>
      <c r="P230" s="26">
        <v>2955196</v>
      </c>
      <c r="Q230" s="27"/>
      <c r="R230" s="26"/>
      <c r="S230" s="27">
        <v>10</v>
      </c>
      <c r="T230" s="26">
        <v>365229</v>
      </c>
      <c r="U230" s="27">
        <v>7</v>
      </c>
      <c r="V230" s="26">
        <v>287538</v>
      </c>
      <c r="W230" s="27">
        <v>30</v>
      </c>
      <c r="X230" s="26">
        <v>830727</v>
      </c>
      <c r="Y230" s="27">
        <v>35</v>
      </c>
      <c r="Z230" s="26">
        <v>2339837</v>
      </c>
      <c r="AA230" s="27">
        <v>22</v>
      </c>
      <c r="AB230" s="26">
        <v>588144</v>
      </c>
      <c r="AC230" s="27">
        <v>16</v>
      </c>
      <c r="AD230" s="26">
        <v>198642</v>
      </c>
      <c r="AE230" s="27">
        <v>69</v>
      </c>
      <c r="AF230" s="26">
        <v>1751068</v>
      </c>
      <c r="AG230" s="27">
        <v>80</v>
      </c>
      <c r="AH230" s="26">
        <v>3782854</v>
      </c>
      <c r="AI230" s="27">
        <v>43</v>
      </c>
      <c r="AJ230" s="26">
        <v>2908304</v>
      </c>
      <c r="AK230" s="27">
        <v>16</v>
      </c>
      <c r="AL230" s="26">
        <v>274973</v>
      </c>
      <c r="AM230" s="27">
        <v>19</v>
      </c>
      <c r="AN230" s="26">
        <v>624499</v>
      </c>
      <c r="AO230" s="27">
        <v>14</v>
      </c>
      <c r="AP230" s="26">
        <v>2124552</v>
      </c>
      <c r="AQ230" s="27">
        <v>22</v>
      </c>
      <c r="AR230" s="26">
        <v>1164869</v>
      </c>
      <c r="AS230" s="27">
        <v>15</v>
      </c>
      <c r="AT230" s="26">
        <v>1138178</v>
      </c>
      <c r="AU230" s="27">
        <v>2</v>
      </c>
      <c r="AV230" s="26">
        <v>90731</v>
      </c>
      <c r="AW230" s="27">
        <v>9</v>
      </c>
      <c r="AX230" s="26">
        <v>125949</v>
      </c>
      <c r="AY230" s="27">
        <v>3</v>
      </c>
      <c r="AZ230" s="26">
        <v>109203</v>
      </c>
      <c r="BA230" s="27">
        <v>72</v>
      </c>
      <c r="BB230" s="26">
        <v>3288328</v>
      </c>
      <c r="BC230" s="27"/>
      <c r="BD230" s="26"/>
      <c r="BE230" s="27">
        <v>83</v>
      </c>
      <c r="BF230" s="26">
        <v>9129813</v>
      </c>
      <c r="BG230" s="27"/>
      <c r="BH230" s="26"/>
      <c r="BI230" s="27"/>
      <c r="BJ230" s="26"/>
      <c r="BK230" s="27"/>
      <c r="BL230" s="26"/>
      <c r="BM230" s="27">
        <v>12</v>
      </c>
      <c r="BN230" s="26">
        <v>626195</v>
      </c>
      <c r="BO230" s="27">
        <v>16</v>
      </c>
      <c r="BP230" s="26">
        <v>190716</v>
      </c>
      <c r="BQ230" s="27">
        <v>888</v>
      </c>
      <c r="BR230" s="26">
        <v>40655900</v>
      </c>
    </row>
    <row r="231" spans="1:70" ht="14.1" customHeight="1" x14ac:dyDescent="0.15">
      <c r="A231" s="20" t="s">
        <v>532</v>
      </c>
      <c r="B231" s="28">
        <v>27545</v>
      </c>
      <c r="C231" s="18">
        <v>6</v>
      </c>
      <c r="D231" s="26">
        <v>93928</v>
      </c>
      <c r="E231" s="27">
        <v>7</v>
      </c>
      <c r="F231" s="26">
        <v>195167</v>
      </c>
      <c r="G231" s="27">
        <v>74</v>
      </c>
      <c r="H231" s="26">
        <v>2739642</v>
      </c>
      <c r="I231" s="27">
        <v>49</v>
      </c>
      <c r="J231" s="26">
        <v>1285948</v>
      </c>
      <c r="K231" s="27">
        <v>41</v>
      </c>
      <c r="L231" s="26">
        <v>1003091</v>
      </c>
      <c r="M231" s="27">
        <v>19</v>
      </c>
      <c r="N231" s="26">
        <v>388048</v>
      </c>
      <c r="O231" s="27">
        <v>97</v>
      </c>
      <c r="P231" s="26">
        <v>2971746</v>
      </c>
      <c r="Q231" s="27"/>
      <c r="R231" s="26"/>
      <c r="S231" s="27">
        <v>10</v>
      </c>
      <c r="T231" s="26">
        <v>359725</v>
      </c>
      <c r="U231" s="27">
        <v>7</v>
      </c>
      <c r="V231" s="26">
        <v>294205</v>
      </c>
      <c r="W231" s="27">
        <v>30</v>
      </c>
      <c r="X231" s="26">
        <v>804391</v>
      </c>
      <c r="Y231" s="27">
        <v>35</v>
      </c>
      <c r="Z231" s="26">
        <v>2376702</v>
      </c>
      <c r="AA231" s="27">
        <v>22</v>
      </c>
      <c r="AB231" s="26">
        <v>584764</v>
      </c>
      <c r="AC231" s="27">
        <v>16</v>
      </c>
      <c r="AD231" s="26">
        <v>201525</v>
      </c>
      <c r="AE231" s="27">
        <v>69</v>
      </c>
      <c r="AF231" s="26">
        <v>1764019</v>
      </c>
      <c r="AG231" s="27">
        <v>81</v>
      </c>
      <c r="AH231" s="26">
        <v>3801479</v>
      </c>
      <c r="AI231" s="27">
        <v>43</v>
      </c>
      <c r="AJ231" s="26">
        <v>2887283</v>
      </c>
      <c r="AK231" s="27">
        <v>16</v>
      </c>
      <c r="AL231" s="26">
        <v>293653</v>
      </c>
      <c r="AM231" s="27">
        <v>19</v>
      </c>
      <c r="AN231" s="26">
        <v>596436</v>
      </c>
      <c r="AO231" s="27">
        <v>14</v>
      </c>
      <c r="AP231" s="26">
        <v>2187664</v>
      </c>
      <c r="AQ231" s="27">
        <v>22</v>
      </c>
      <c r="AR231" s="26">
        <v>1162577</v>
      </c>
      <c r="AS231" s="27">
        <v>15</v>
      </c>
      <c r="AT231" s="26">
        <v>1069889</v>
      </c>
      <c r="AU231" s="27">
        <v>2</v>
      </c>
      <c r="AV231" s="26">
        <v>93254</v>
      </c>
      <c r="AW231" s="27">
        <v>9</v>
      </c>
      <c r="AX231" s="26">
        <v>123913</v>
      </c>
      <c r="AY231" s="27">
        <v>3</v>
      </c>
      <c r="AZ231" s="26">
        <v>110774</v>
      </c>
      <c r="BA231" s="27">
        <v>72</v>
      </c>
      <c r="BB231" s="26">
        <v>3176086</v>
      </c>
      <c r="BC231" s="27"/>
      <c r="BD231" s="26"/>
      <c r="BE231" s="27">
        <v>83</v>
      </c>
      <c r="BF231" s="26">
        <v>9110134</v>
      </c>
      <c r="BG231" s="27"/>
      <c r="BH231" s="26"/>
      <c r="BI231" s="27"/>
      <c r="BJ231" s="26"/>
      <c r="BK231" s="27"/>
      <c r="BL231" s="26"/>
      <c r="BM231" s="27">
        <v>12</v>
      </c>
      <c r="BN231" s="26">
        <v>602608</v>
      </c>
      <c r="BO231" s="27">
        <v>16</v>
      </c>
      <c r="BP231" s="26">
        <v>195189</v>
      </c>
      <c r="BQ231" s="27">
        <v>889</v>
      </c>
      <c r="BR231" s="26">
        <v>40473855</v>
      </c>
    </row>
    <row r="232" spans="1:70" ht="14.1" customHeight="1" x14ac:dyDescent="0.15">
      <c r="A232" s="20" t="s">
        <v>532</v>
      </c>
      <c r="B232" s="28">
        <v>27575</v>
      </c>
      <c r="C232" s="18">
        <v>6</v>
      </c>
      <c r="D232" s="26">
        <v>91823</v>
      </c>
      <c r="E232" s="27">
        <v>7</v>
      </c>
      <c r="F232" s="26">
        <v>229564</v>
      </c>
      <c r="G232" s="27">
        <v>74</v>
      </c>
      <c r="H232" s="26">
        <v>2933710</v>
      </c>
      <c r="I232" s="27">
        <v>49</v>
      </c>
      <c r="J232" s="26">
        <v>1330229</v>
      </c>
      <c r="K232" s="27">
        <v>41</v>
      </c>
      <c r="L232" s="26">
        <v>1042620</v>
      </c>
      <c r="M232" s="27">
        <v>19</v>
      </c>
      <c r="N232" s="26">
        <v>394694</v>
      </c>
      <c r="O232" s="27">
        <v>97</v>
      </c>
      <c r="P232" s="26">
        <v>2956178</v>
      </c>
      <c r="Q232" s="27"/>
      <c r="R232" s="26"/>
      <c r="S232" s="27">
        <v>10</v>
      </c>
      <c r="T232" s="26">
        <v>349216</v>
      </c>
      <c r="U232" s="27">
        <v>7</v>
      </c>
      <c r="V232" s="26">
        <v>323873</v>
      </c>
      <c r="W232" s="27">
        <v>30</v>
      </c>
      <c r="X232" s="26">
        <v>837095</v>
      </c>
      <c r="Y232" s="27">
        <v>35</v>
      </c>
      <c r="Z232" s="26">
        <v>2318852</v>
      </c>
      <c r="AA232" s="27">
        <v>22</v>
      </c>
      <c r="AB232" s="26">
        <v>580470</v>
      </c>
      <c r="AC232" s="27">
        <v>16</v>
      </c>
      <c r="AD232" s="26">
        <v>212064</v>
      </c>
      <c r="AE232" s="27">
        <v>69</v>
      </c>
      <c r="AF232" s="26">
        <v>1855996</v>
      </c>
      <c r="AG232" s="27">
        <v>81</v>
      </c>
      <c r="AH232" s="26">
        <v>4317289</v>
      </c>
      <c r="AI232" s="27">
        <v>43</v>
      </c>
      <c r="AJ232" s="26">
        <v>2955065</v>
      </c>
      <c r="AK232" s="27">
        <v>16</v>
      </c>
      <c r="AL232" s="26">
        <v>315211</v>
      </c>
      <c r="AM232" s="27">
        <v>19</v>
      </c>
      <c r="AN232" s="26">
        <v>636028</v>
      </c>
      <c r="AO232" s="27">
        <v>14</v>
      </c>
      <c r="AP232" s="26">
        <v>2288524</v>
      </c>
      <c r="AQ232" s="27">
        <v>22</v>
      </c>
      <c r="AR232" s="26">
        <v>1155686</v>
      </c>
      <c r="AS232" s="27">
        <v>15</v>
      </c>
      <c r="AT232" s="26">
        <v>938424</v>
      </c>
      <c r="AU232" s="27">
        <v>2</v>
      </c>
      <c r="AV232" s="26">
        <v>91044</v>
      </c>
      <c r="AW232" s="27">
        <v>9</v>
      </c>
      <c r="AX232" s="26">
        <v>126580</v>
      </c>
      <c r="AY232" s="27">
        <v>3</v>
      </c>
      <c r="AZ232" s="26">
        <v>110539</v>
      </c>
      <c r="BA232" s="27">
        <v>72</v>
      </c>
      <c r="BB232" s="26">
        <v>3261513</v>
      </c>
      <c r="BC232" s="27"/>
      <c r="BD232" s="26"/>
      <c r="BE232" s="27">
        <v>83</v>
      </c>
      <c r="BF232" s="26">
        <v>9202146</v>
      </c>
      <c r="BG232" s="27"/>
      <c r="BH232" s="26"/>
      <c r="BI232" s="27"/>
      <c r="BJ232" s="26"/>
      <c r="BK232" s="27"/>
      <c r="BL232" s="26"/>
      <c r="BM232" s="27">
        <v>12</v>
      </c>
      <c r="BN232" s="26">
        <v>604532</v>
      </c>
      <c r="BO232" s="27">
        <v>16</v>
      </c>
      <c r="BP232" s="26">
        <v>201743</v>
      </c>
      <c r="BQ232" s="27">
        <v>889</v>
      </c>
      <c r="BR232" s="26">
        <v>41660723</v>
      </c>
    </row>
    <row r="233" spans="1:70" ht="14.1" customHeight="1" x14ac:dyDescent="0.15">
      <c r="A233" s="20" t="s">
        <v>532</v>
      </c>
      <c r="B233" s="28">
        <v>27606</v>
      </c>
      <c r="C233" s="18">
        <v>6</v>
      </c>
      <c r="D233" s="26">
        <v>95870</v>
      </c>
      <c r="E233" s="27">
        <v>7</v>
      </c>
      <c r="F233" s="26">
        <v>228680</v>
      </c>
      <c r="G233" s="27">
        <v>74</v>
      </c>
      <c r="H233" s="26">
        <v>2603461</v>
      </c>
      <c r="I233" s="27">
        <v>49</v>
      </c>
      <c r="J233" s="26">
        <v>1268284</v>
      </c>
      <c r="K233" s="27">
        <v>41</v>
      </c>
      <c r="L233" s="26">
        <v>1050824</v>
      </c>
      <c r="M233" s="27">
        <v>19</v>
      </c>
      <c r="N233" s="26">
        <v>386342</v>
      </c>
      <c r="O233" s="27">
        <v>97</v>
      </c>
      <c r="P233" s="26">
        <v>2780746</v>
      </c>
      <c r="Q233" s="27"/>
      <c r="R233" s="26"/>
      <c r="S233" s="27">
        <v>10</v>
      </c>
      <c r="T233" s="26">
        <v>346812</v>
      </c>
      <c r="U233" s="27">
        <v>7</v>
      </c>
      <c r="V233" s="26">
        <v>305916</v>
      </c>
      <c r="W233" s="27">
        <v>30</v>
      </c>
      <c r="X233" s="26">
        <v>783243</v>
      </c>
      <c r="Y233" s="27">
        <v>35</v>
      </c>
      <c r="Z233" s="26">
        <v>2288556</v>
      </c>
      <c r="AA233" s="27">
        <v>22</v>
      </c>
      <c r="AB233" s="26">
        <v>590063</v>
      </c>
      <c r="AC233" s="27">
        <v>16</v>
      </c>
      <c r="AD233" s="26">
        <v>210482</v>
      </c>
      <c r="AE233" s="27">
        <v>69</v>
      </c>
      <c r="AF233" s="26">
        <v>1776004</v>
      </c>
      <c r="AG233" s="27">
        <v>81</v>
      </c>
      <c r="AH233" s="26">
        <v>3867253</v>
      </c>
      <c r="AI233" s="27">
        <v>43</v>
      </c>
      <c r="AJ233" s="26">
        <v>2795454</v>
      </c>
      <c r="AK233" s="27">
        <v>16</v>
      </c>
      <c r="AL233" s="26">
        <v>291155</v>
      </c>
      <c r="AM233" s="27">
        <v>19</v>
      </c>
      <c r="AN233" s="26">
        <v>597654</v>
      </c>
      <c r="AO233" s="27">
        <v>14</v>
      </c>
      <c r="AP233" s="26">
        <v>2256761</v>
      </c>
      <c r="AQ233" s="27">
        <v>22</v>
      </c>
      <c r="AR233" s="26">
        <v>1134254</v>
      </c>
      <c r="AS233" s="27">
        <v>15</v>
      </c>
      <c r="AT233" s="26">
        <v>973830</v>
      </c>
      <c r="AU233" s="27">
        <v>3</v>
      </c>
      <c r="AV233" s="26">
        <v>224082</v>
      </c>
      <c r="AW233" s="27">
        <v>9</v>
      </c>
      <c r="AX233" s="26">
        <v>125204</v>
      </c>
      <c r="AY233" s="27">
        <v>3</v>
      </c>
      <c r="AZ233" s="26">
        <v>108235</v>
      </c>
      <c r="BA233" s="27">
        <v>72</v>
      </c>
      <c r="BB233" s="26">
        <v>3216435</v>
      </c>
      <c r="BC233" s="27"/>
      <c r="BD233" s="26"/>
      <c r="BE233" s="27">
        <v>83</v>
      </c>
      <c r="BF233" s="26">
        <v>9089545</v>
      </c>
      <c r="BG233" s="27"/>
      <c r="BH233" s="26"/>
      <c r="BI233" s="27"/>
      <c r="BJ233" s="26"/>
      <c r="BK233" s="27"/>
      <c r="BL233" s="26"/>
      <c r="BM233" s="27">
        <v>12</v>
      </c>
      <c r="BN233" s="26">
        <v>564316</v>
      </c>
      <c r="BO233" s="27">
        <v>16</v>
      </c>
      <c r="BP233" s="26">
        <v>208234</v>
      </c>
      <c r="BQ233" s="27">
        <v>890</v>
      </c>
      <c r="BR233" s="26">
        <v>40167708</v>
      </c>
    </row>
    <row r="234" spans="1:70" ht="14.1" customHeight="1" x14ac:dyDescent="0.15">
      <c r="A234" s="20" t="s">
        <v>532</v>
      </c>
      <c r="B234" s="28">
        <v>27636</v>
      </c>
      <c r="C234" s="18">
        <v>6</v>
      </c>
      <c r="D234" s="26">
        <v>91142</v>
      </c>
      <c r="E234" s="27">
        <v>7</v>
      </c>
      <c r="F234" s="26">
        <v>200082</v>
      </c>
      <c r="G234" s="27">
        <v>74</v>
      </c>
      <c r="H234" s="26">
        <v>2639944</v>
      </c>
      <c r="I234" s="27">
        <v>49</v>
      </c>
      <c r="J234" s="26">
        <v>1254742</v>
      </c>
      <c r="K234" s="27">
        <v>41</v>
      </c>
      <c r="L234" s="26">
        <v>930304</v>
      </c>
      <c r="M234" s="27">
        <v>18</v>
      </c>
      <c r="N234" s="26">
        <v>355449</v>
      </c>
      <c r="O234" s="27">
        <v>97</v>
      </c>
      <c r="P234" s="26">
        <v>2640235</v>
      </c>
      <c r="Q234" s="27"/>
      <c r="R234" s="26"/>
      <c r="S234" s="27">
        <v>10</v>
      </c>
      <c r="T234" s="26">
        <v>318075</v>
      </c>
      <c r="U234" s="27">
        <v>7</v>
      </c>
      <c r="V234" s="26">
        <v>297826</v>
      </c>
      <c r="W234" s="27">
        <v>30</v>
      </c>
      <c r="X234" s="26">
        <v>752308</v>
      </c>
      <c r="Y234" s="27">
        <v>35</v>
      </c>
      <c r="Z234" s="26">
        <v>2170184</v>
      </c>
      <c r="AA234" s="27">
        <v>22</v>
      </c>
      <c r="AB234" s="26">
        <v>533564</v>
      </c>
      <c r="AC234" s="27">
        <v>16</v>
      </c>
      <c r="AD234" s="26">
        <v>200172</v>
      </c>
      <c r="AE234" s="27">
        <v>69</v>
      </c>
      <c r="AF234" s="26">
        <v>1702669</v>
      </c>
      <c r="AG234" s="27">
        <v>81</v>
      </c>
      <c r="AH234" s="26">
        <v>3768269</v>
      </c>
      <c r="AI234" s="27">
        <v>43</v>
      </c>
      <c r="AJ234" s="26">
        <v>2737704</v>
      </c>
      <c r="AK234" s="27">
        <v>16</v>
      </c>
      <c r="AL234" s="26">
        <v>280101</v>
      </c>
      <c r="AM234" s="27">
        <v>19</v>
      </c>
      <c r="AN234" s="26">
        <v>590308</v>
      </c>
      <c r="AO234" s="27">
        <v>14</v>
      </c>
      <c r="AP234" s="26">
        <v>2257277</v>
      </c>
      <c r="AQ234" s="27">
        <v>22</v>
      </c>
      <c r="AR234" s="26">
        <v>1100172</v>
      </c>
      <c r="AS234" s="27">
        <v>15</v>
      </c>
      <c r="AT234" s="26">
        <v>828009</v>
      </c>
      <c r="AU234" s="27">
        <v>3</v>
      </c>
      <c r="AV234" s="26">
        <v>212367</v>
      </c>
      <c r="AW234" s="27">
        <v>9</v>
      </c>
      <c r="AX234" s="26">
        <v>125630</v>
      </c>
      <c r="AY234" s="27">
        <v>3</v>
      </c>
      <c r="AZ234" s="26">
        <v>107694</v>
      </c>
      <c r="BA234" s="27">
        <v>72</v>
      </c>
      <c r="BB234" s="26">
        <v>3066773</v>
      </c>
      <c r="BC234" s="27"/>
      <c r="BD234" s="26"/>
      <c r="BE234" s="27">
        <v>83</v>
      </c>
      <c r="BF234" s="26">
        <v>8767386</v>
      </c>
      <c r="BG234" s="27"/>
      <c r="BH234" s="26"/>
      <c r="BI234" s="27"/>
      <c r="BJ234" s="26"/>
      <c r="BK234" s="27"/>
      <c r="BL234" s="26"/>
      <c r="BM234" s="27">
        <v>12</v>
      </c>
      <c r="BN234" s="26">
        <v>547772</v>
      </c>
      <c r="BO234" s="27">
        <v>16</v>
      </c>
      <c r="BP234" s="26">
        <v>196139</v>
      </c>
      <c r="BQ234" s="27">
        <v>889</v>
      </c>
      <c r="BR234" s="26">
        <v>38672312</v>
      </c>
    </row>
    <row r="235" spans="1:70" ht="14.1" customHeight="1" x14ac:dyDescent="0.15">
      <c r="A235" s="20" t="s">
        <v>532</v>
      </c>
      <c r="B235" s="28">
        <v>27667</v>
      </c>
      <c r="C235" s="18">
        <v>6</v>
      </c>
      <c r="D235" s="26">
        <v>84693</v>
      </c>
      <c r="E235" s="27">
        <v>7</v>
      </c>
      <c r="F235" s="26">
        <v>210340</v>
      </c>
      <c r="G235" s="27">
        <v>74</v>
      </c>
      <c r="H235" s="26">
        <v>2424760</v>
      </c>
      <c r="I235" s="27">
        <v>49</v>
      </c>
      <c r="J235" s="26">
        <v>1260445</v>
      </c>
      <c r="K235" s="27">
        <v>41</v>
      </c>
      <c r="L235" s="26">
        <v>918341</v>
      </c>
      <c r="M235" s="27">
        <v>18</v>
      </c>
      <c r="N235" s="26">
        <v>339137</v>
      </c>
      <c r="O235" s="27">
        <v>97</v>
      </c>
      <c r="P235" s="26">
        <v>2542821</v>
      </c>
      <c r="Q235" s="27"/>
      <c r="R235" s="26"/>
      <c r="S235" s="27">
        <v>10</v>
      </c>
      <c r="T235" s="26">
        <v>320192</v>
      </c>
      <c r="U235" s="27">
        <v>7</v>
      </c>
      <c r="V235" s="26">
        <v>277902</v>
      </c>
      <c r="W235" s="27">
        <v>30</v>
      </c>
      <c r="X235" s="26">
        <v>714554</v>
      </c>
      <c r="Y235" s="27">
        <v>35</v>
      </c>
      <c r="Z235" s="26">
        <v>2051326</v>
      </c>
      <c r="AA235" s="27">
        <v>22</v>
      </c>
      <c r="AB235" s="26">
        <v>505092</v>
      </c>
      <c r="AC235" s="27">
        <v>16</v>
      </c>
      <c r="AD235" s="26">
        <v>184879</v>
      </c>
      <c r="AE235" s="27">
        <v>69</v>
      </c>
      <c r="AF235" s="26">
        <v>1626278</v>
      </c>
      <c r="AG235" s="27">
        <v>81</v>
      </c>
      <c r="AH235" s="26">
        <v>3472925</v>
      </c>
      <c r="AI235" s="27">
        <v>43</v>
      </c>
      <c r="AJ235" s="26">
        <v>2555885</v>
      </c>
      <c r="AK235" s="27">
        <v>16</v>
      </c>
      <c r="AL235" s="26">
        <v>271328</v>
      </c>
      <c r="AM235" s="27">
        <v>20</v>
      </c>
      <c r="AN235" s="26">
        <v>585938</v>
      </c>
      <c r="AO235" s="27">
        <v>14</v>
      </c>
      <c r="AP235" s="26">
        <v>2183870</v>
      </c>
      <c r="AQ235" s="27">
        <v>22</v>
      </c>
      <c r="AR235" s="26">
        <v>1072985</v>
      </c>
      <c r="AS235" s="27">
        <v>15</v>
      </c>
      <c r="AT235" s="26">
        <v>758335</v>
      </c>
      <c r="AU235" s="27">
        <v>3</v>
      </c>
      <c r="AV235" s="26">
        <v>209677</v>
      </c>
      <c r="AW235" s="27">
        <v>9</v>
      </c>
      <c r="AX235" s="26">
        <v>121844</v>
      </c>
      <c r="AY235" s="27">
        <v>3</v>
      </c>
      <c r="AZ235" s="26">
        <v>102181</v>
      </c>
      <c r="BA235" s="27">
        <v>73</v>
      </c>
      <c r="BB235" s="26">
        <v>2994528</v>
      </c>
      <c r="BC235" s="27"/>
      <c r="BD235" s="26"/>
      <c r="BE235" s="27">
        <v>85</v>
      </c>
      <c r="BF235" s="26">
        <v>8578592</v>
      </c>
      <c r="BG235" s="27"/>
      <c r="BH235" s="26"/>
      <c r="BI235" s="27"/>
      <c r="BJ235" s="26"/>
      <c r="BK235" s="27"/>
      <c r="BL235" s="26"/>
      <c r="BM235" s="27">
        <v>12</v>
      </c>
      <c r="BN235" s="26">
        <v>518353</v>
      </c>
      <c r="BO235" s="27">
        <v>16</v>
      </c>
      <c r="BP235" s="26">
        <v>190137</v>
      </c>
      <c r="BQ235" s="27">
        <v>893</v>
      </c>
      <c r="BR235" s="26">
        <v>37077351</v>
      </c>
    </row>
    <row r="236" spans="1:70" ht="14.1" customHeight="1" x14ac:dyDescent="0.15">
      <c r="A236" s="20" t="s">
        <v>532</v>
      </c>
      <c r="B236" s="28">
        <v>27698</v>
      </c>
      <c r="C236" s="18">
        <v>6</v>
      </c>
      <c r="D236" s="26">
        <v>97913</v>
      </c>
      <c r="E236" s="27">
        <v>7</v>
      </c>
      <c r="F236" s="26">
        <v>246207</v>
      </c>
      <c r="G236" s="27">
        <v>74</v>
      </c>
      <c r="H236" s="26">
        <v>2534352</v>
      </c>
      <c r="I236" s="27">
        <v>49</v>
      </c>
      <c r="J236" s="26">
        <v>1335424</v>
      </c>
      <c r="K236" s="27">
        <v>41</v>
      </c>
      <c r="L236" s="26">
        <v>1040752</v>
      </c>
      <c r="M236" s="27">
        <v>18</v>
      </c>
      <c r="N236" s="26">
        <v>388864</v>
      </c>
      <c r="O236" s="27">
        <v>97</v>
      </c>
      <c r="P236" s="26">
        <v>2789436</v>
      </c>
      <c r="Q236" s="27"/>
      <c r="R236" s="26"/>
      <c r="S236" s="27">
        <v>10</v>
      </c>
      <c r="T236" s="26">
        <v>375368</v>
      </c>
      <c r="U236" s="27">
        <v>7</v>
      </c>
      <c r="V236" s="26">
        <v>295681</v>
      </c>
      <c r="W236" s="27">
        <v>30</v>
      </c>
      <c r="X236" s="26">
        <v>804576</v>
      </c>
      <c r="Y236" s="27">
        <v>35</v>
      </c>
      <c r="Z236" s="26">
        <v>2349564</v>
      </c>
      <c r="AA236" s="27">
        <v>22</v>
      </c>
      <c r="AB236" s="26">
        <v>581186</v>
      </c>
      <c r="AC236" s="27">
        <v>16</v>
      </c>
      <c r="AD236" s="26">
        <v>204893</v>
      </c>
      <c r="AE236" s="27">
        <v>69</v>
      </c>
      <c r="AF236" s="26">
        <v>1787612</v>
      </c>
      <c r="AG236" s="27">
        <v>81</v>
      </c>
      <c r="AH236" s="26">
        <v>4121332</v>
      </c>
      <c r="AI236" s="27">
        <v>43</v>
      </c>
      <c r="AJ236" s="26">
        <v>3009790</v>
      </c>
      <c r="AK236" s="27">
        <v>16</v>
      </c>
      <c r="AL236" s="26">
        <v>319734</v>
      </c>
      <c r="AM236" s="27">
        <v>20</v>
      </c>
      <c r="AN236" s="26">
        <v>609425</v>
      </c>
      <c r="AO236" s="27">
        <v>14</v>
      </c>
      <c r="AP236" s="26">
        <v>2214222</v>
      </c>
      <c r="AQ236" s="27">
        <v>22</v>
      </c>
      <c r="AR236" s="26">
        <v>1086617</v>
      </c>
      <c r="AS236" s="27">
        <v>15</v>
      </c>
      <c r="AT236" s="26">
        <v>987077</v>
      </c>
      <c r="AU236" s="27">
        <v>3</v>
      </c>
      <c r="AV236" s="26">
        <v>202741</v>
      </c>
      <c r="AW236" s="27">
        <v>9</v>
      </c>
      <c r="AX236" s="26">
        <v>127016</v>
      </c>
      <c r="AY236" s="27">
        <v>3</v>
      </c>
      <c r="AZ236" s="26">
        <v>104086</v>
      </c>
      <c r="BA236" s="27">
        <v>73</v>
      </c>
      <c r="BB236" s="26">
        <v>3233724</v>
      </c>
      <c r="BC236" s="27"/>
      <c r="BD236" s="26"/>
      <c r="BE236" s="27">
        <v>87</v>
      </c>
      <c r="BF236" s="26">
        <v>8793420</v>
      </c>
      <c r="BG236" s="27"/>
      <c r="BH236" s="26"/>
      <c r="BI236" s="27"/>
      <c r="BJ236" s="26"/>
      <c r="BK236" s="27"/>
      <c r="BL236" s="26"/>
      <c r="BM236" s="27">
        <v>12</v>
      </c>
      <c r="BN236" s="26">
        <v>555765</v>
      </c>
      <c r="BO236" s="27">
        <v>16</v>
      </c>
      <c r="BP236" s="26">
        <v>196786</v>
      </c>
      <c r="BQ236" s="27">
        <v>895</v>
      </c>
      <c r="BR236" s="26">
        <v>40393572</v>
      </c>
    </row>
    <row r="237" spans="1:70" ht="14.1" customHeight="1" x14ac:dyDescent="0.15">
      <c r="A237" s="20" t="s">
        <v>532</v>
      </c>
      <c r="B237" s="28">
        <v>27727</v>
      </c>
      <c r="C237" s="18">
        <v>6</v>
      </c>
      <c r="D237" s="26">
        <v>91893</v>
      </c>
      <c r="E237" s="27">
        <v>7</v>
      </c>
      <c r="F237" s="26">
        <v>235170</v>
      </c>
      <c r="G237" s="27">
        <v>74</v>
      </c>
      <c r="H237" s="26">
        <v>2612886</v>
      </c>
      <c r="I237" s="27">
        <v>49</v>
      </c>
      <c r="J237" s="26">
        <v>1426821</v>
      </c>
      <c r="K237" s="27">
        <v>41</v>
      </c>
      <c r="L237" s="26">
        <v>976216</v>
      </c>
      <c r="M237" s="27">
        <v>18</v>
      </c>
      <c r="N237" s="26">
        <v>359896</v>
      </c>
      <c r="O237" s="27">
        <v>98</v>
      </c>
      <c r="P237" s="26">
        <v>2687397</v>
      </c>
      <c r="Q237" s="27"/>
      <c r="R237" s="26"/>
      <c r="S237" s="27">
        <v>10</v>
      </c>
      <c r="T237" s="26">
        <v>355564</v>
      </c>
      <c r="U237" s="27">
        <v>7</v>
      </c>
      <c r="V237" s="26">
        <v>300278</v>
      </c>
      <c r="W237" s="27">
        <v>30</v>
      </c>
      <c r="X237" s="26">
        <v>815541</v>
      </c>
      <c r="Y237" s="27">
        <v>35</v>
      </c>
      <c r="Z237" s="26">
        <v>2166336</v>
      </c>
      <c r="AA237" s="27">
        <v>22</v>
      </c>
      <c r="AB237" s="26">
        <v>508915</v>
      </c>
      <c r="AC237" s="27">
        <v>16</v>
      </c>
      <c r="AD237" s="26">
        <v>194130</v>
      </c>
      <c r="AE237" s="27">
        <v>69</v>
      </c>
      <c r="AF237" s="26">
        <v>1821214</v>
      </c>
      <c r="AG237" s="27">
        <v>81</v>
      </c>
      <c r="AH237" s="26">
        <v>4297066</v>
      </c>
      <c r="AI237" s="27">
        <v>43</v>
      </c>
      <c r="AJ237" s="26">
        <v>3151673</v>
      </c>
      <c r="AK237" s="27">
        <v>16</v>
      </c>
      <c r="AL237" s="26">
        <v>328465</v>
      </c>
      <c r="AM237" s="27">
        <v>20</v>
      </c>
      <c r="AN237" s="26">
        <v>618918</v>
      </c>
      <c r="AO237" s="27">
        <v>14</v>
      </c>
      <c r="AP237" s="26">
        <v>2223510</v>
      </c>
      <c r="AQ237" s="27">
        <v>22</v>
      </c>
      <c r="AR237" s="26">
        <v>1050606</v>
      </c>
      <c r="AS237" s="27">
        <v>15</v>
      </c>
      <c r="AT237" s="26">
        <v>921301</v>
      </c>
      <c r="AU237" s="27">
        <v>3</v>
      </c>
      <c r="AV237" s="26">
        <v>202018</v>
      </c>
      <c r="AW237" s="27">
        <v>9</v>
      </c>
      <c r="AX237" s="26">
        <v>119777</v>
      </c>
      <c r="AY237" s="27">
        <v>3</v>
      </c>
      <c r="AZ237" s="26">
        <v>109132</v>
      </c>
      <c r="BA237" s="27">
        <v>73</v>
      </c>
      <c r="BB237" s="26">
        <v>3424472</v>
      </c>
      <c r="BC237" s="27"/>
      <c r="BD237" s="26"/>
      <c r="BE237" s="27">
        <v>92</v>
      </c>
      <c r="BF237" s="26">
        <v>8928090</v>
      </c>
      <c r="BG237" s="27"/>
      <c r="BH237" s="26"/>
      <c r="BI237" s="27"/>
      <c r="BJ237" s="26"/>
      <c r="BK237" s="27"/>
      <c r="BL237" s="26"/>
      <c r="BM237" s="27">
        <v>12</v>
      </c>
      <c r="BN237" s="26">
        <v>547291</v>
      </c>
      <c r="BO237" s="27">
        <v>16</v>
      </c>
      <c r="BP237" s="26">
        <v>194264</v>
      </c>
      <c r="BQ237" s="27">
        <v>901</v>
      </c>
      <c r="BR237" s="26">
        <v>40668853</v>
      </c>
    </row>
    <row r="238" spans="1:70" ht="14.1" customHeight="1" x14ac:dyDescent="0.15">
      <c r="A238" s="20" t="s">
        <v>532</v>
      </c>
      <c r="B238" s="28">
        <v>27755</v>
      </c>
      <c r="C238" s="18">
        <v>6</v>
      </c>
      <c r="D238" s="26">
        <v>98186</v>
      </c>
      <c r="E238" s="27">
        <v>7</v>
      </c>
      <c r="F238" s="26">
        <v>210545</v>
      </c>
      <c r="G238" s="27">
        <v>74</v>
      </c>
      <c r="H238" s="26">
        <v>2747871</v>
      </c>
      <c r="I238" s="27">
        <v>49</v>
      </c>
      <c r="J238" s="26">
        <v>1441926</v>
      </c>
      <c r="K238" s="27">
        <v>41</v>
      </c>
      <c r="L238" s="26">
        <v>1053569</v>
      </c>
      <c r="M238" s="27">
        <v>18</v>
      </c>
      <c r="N238" s="26">
        <v>369051</v>
      </c>
      <c r="O238" s="27">
        <v>98</v>
      </c>
      <c r="P238" s="26">
        <v>2735213</v>
      </c>
      <c r="Q238" s="27"/>
      <c r="R238" s="26"/>
      <c r="S238" s="27">
        <v>10</v>
      </c>
      <c r="T238" s="26">
        <v>350085</v>
      </c>
      <c r="U238" s="27">
        <v>7</v>
      </c>
      <c r="V238" s="26">
        <v>287400</v>
      </c>
      <c r="W238" s="27">
        <v>30</v>
      </c>
      <c r="X238" s="26">
        <v>829615</v>
      </c>
      <c r="Y238" s="27">
        <v>35</v>
      </c>
      <c r="Z238" s="26">
        <v>2307187</v>
      </c>
      <c r="AA238" s="27">
        <v>22</v>
      </c>
      <c r="AB238" s="26">
        <v>534768</v>
      </c>
      <c r="AC238" s="27">
        <v>16</v>
      </c>
      <c r="AD238" s="26">
        <v>201902</v>
      </c>
      <c r="AE238" s="27">
        <v>69</v>
      </c>
      <c r="AF238" s="26">
        <v>1833726</v>
      </c>
      <c r="AG238" s="27">
        <v>81</v>
      </c>
      <c r="AH238" s="26">
        <v>4375551</v>
      </c>
      <c r="AI238" s="27">
        <v>43</v>
      </c>
      <c r="AJ238" s="26">
        <v>3295778</v>
      </c>
      <c r="AK238" s="27">
        <v>16</v>
      </c>
      <c r="AL238" s="26">
        <v>340211</v>
      </c>
      <c r="AM238" s="27">
        <v>20</v>
      </c>
      <c r="AN238" s="26">
        <v>623736</v>
      </c>
      <c r="AO238" s="27">
        <v>14</v>
      </c>
      <c r="AP238" s="26">
        <v>2296843</v>
      </c>
      <c r="AQ238" s="27">
        <v>22</v>
      </c>
      <c r="AR238" s="26">
        <v>1087640</v>
      </c>
      <c r="AS238" s="27">
        <v>15</v>
      </c>
      <c r="AT238" s="26">
        <v>933971</v>
      </c>
      <c r="AU238" s="27">
        <v>3</v>
      </c>
      <c r="AV238" s="26">
        <v>208464</v>
      </c>
      <c r="AW238" s="27">
        <v>9</v>
      </c>
      <c r="AX238" s="26">
        <v>121122</v>
      </c>
      <c r="AY238" s="27">
        <v>3</v>
      </c>
      <c r="AZ238" s="26">
        <v>106434</v>
      </c>
      <c r="BA238" s="27">
        <v>73</v>
      </c>
      <c r="BB238" s="26">
        <v>3419455</v>
      </c>
      <c r="BC238" s="27"/>
      <c r="BD238" s="26"/>
      <c r="BE238" s="27">
        <v>92</v>
      </c>
      <c r="BF238" s="26">
        <v>8919024</v>
      </c>
      <c r="BG238" s="27"/>
      <c r="BH238" s="26"/>
      <c r="BI238" s="27"/>
      <c r="BJ238" s="26"/>
      <c r="BK238" s="27"/>
      <c r="BL238" s="26"/>
      <c r="BM238" s="27">
        <v>12</v>
      </c>
      <c r="BN238" s="26">
        <v>546046</v>
      </c>
      <c r="BO238" s="27">
        <v>16</v>
      </c>
      <c r="BP238" s="26">
        <v>192939</v>
      </c>
      <c r="BQ238" s="27">
        <v>901</v>
      </c>
      <c r="BR238" s="26">
        <v>41468274</v>
      </c>
    </row>
    <row r="239" spans="1:70" ht="14.1" customHeight="1" x14ac:dyDescent="0.15">
      <c r="A239" s="20" t="s">
        <v>531</v>
      </c>
      <c r="B239" s="28">
        <v>27790</v>
      </c>
      <c r="C239" s="18">
        <v>6</v>
      </c>
      <c r="D239" s="26">
        <v>98916</v>
      </c>
      <c r="E239" s="27">
        <v>7</v>
      </c>
      <c r="F239" s="26">
        <v>219850</v>
      </c>
      <c r="G239" s="27">
        <v>74</v>
      </c>
      <c r="H239" s="26">
        <v>2678157</v>
      </c>
      <c r="I239" s="27">
        <v>49</v>
      </c>
      <c r="J239" s="26">
        <v>1456290</v>
      </c>
      <c r="K239" s="27">
        <v>41</v>
      </c>
      <c r="L239" s="26">
        <v>1107697</v>
      </c>
      <c r="M239" s="27">
        <v>18</v>
      </c>
      <c r="N239" s="26">
        <v>402124</v>
      </c>
      <c r="O239" s="27">
        <v>98</v>
      </c>
      <c r="P239" s="26">
        <v>2992104</v>
      </c>
      <c r="Q239" s="27"/>
      <c r="R239" s="26"/>
      <c r="S239" s="27">
        <v>10</v>
      </c>
      <c r="T239" s="26">
        <v>439054</v>
      </c>
      <c r="U239" s="27">
        <v>7</v>
      </c>
      <c r="V239" s="26">
        <v>317919</v>
      </c>
      <c r="W239" s="27">
        <v>30</v>
      </c>
      <c r="X239" s="26">
        <v>886944</v>
      </c>
      <c r="Y239" s="27">
        <v>35</v>
      </c>
      <c r="Z239" s="26">
        <v>2711108</v>
      </c>
      <c r="AA239" s="27">
        <v>22</v>
      </c>
      <c r="AB239" s="26">
        <v>609211</v>
      </c>
      <c r="AC239" s="27">
        <v>16</v>
      </c>
      <c r="AD239" s="26">
        <v>214211</v>
      </c>
      <c r="AE239" s="27">
        <v>69</v>
      </c>
      <c r="AF239" s="26">
        <v>1937273</v>
      </c>
      <c r="AG239" s="27">
        <v>81</v>
      </c>
      <c r="AH239" s="26">
        <v>4695988</v>
      </c>
      <c r="AI239" s="27">
        <v>43</v>
      </c>
      <c r="AJ239" s="26">
        <v>3661606</v>
      </c>
      <c r="AK239" s="27">
        <v>16</v>
      </c>
      <c r="AL239" s="26">
        <v>368091</v>
      </c>
      <c r="AM239" s="27">
        <v>21</v>
      </c>
      <c r="AN239" s="26">
        <v>660909</v>
      </c>
      <c r="AO239" s="27">
        <v>14</v>
      </c>
      <c r="AP239" s="26">
        <v>2332573</v>
      </c>
      <c r="AQ239" s="27">
        <v>22</v>
      </c>
      <c r="AR239" s="26">
        <v>1140853</v>
      </c>
      <c r="AS239" s="27">
        <v>15</v>
      </c>
      <c r="AT239" s="26">
        <v>938882</v>
      </c>
      <c r="AU239" s="27">
        <v>3</v>
      </c>
      <c r="AV239" s="26">
        <v>229242</v>
      </c>
      <c r="AW239" s="27">
        <v>9</v>
      </c>
      <c r="AX239" s="26">
        <v>128379</v>
      </c>
      <c r="AY239" s="27">
        <v>3</v>
      </c>
      <c r="AZ239" s="26">
        <v>110200</v>
      </c>
      <c r="BA239" s="27">
        <v>73</v>
      </c>
      <c r="BB239" s="26">
        <v>3489438</v>
      </c>
      <c r="BC239" s="27"/>
      <c r="BD239" s="26"/>
      <c r="BE239" s="27">
        <v>92</v>
      </c>
      <c r="BF239" s="26">
        <v>9417416</v>
      </c>
      <c r="BG239" s="27"/>
      <c r="BH239" s="26"/>
      <c r="BI239" s="27"/>
      <c r="BJ239" s="26"/>
      <c r="BK239" s="27"/>
      <c r="BL239" s="26"/>
      <c r="BM239" s="27">
        <v>12</v>
      </c>
      <c r="BN239" s="26">
        <v>580970</v>
      </c>
      <c r="BO239" s="27">
        <v>16</v>
      </c>
      <c r="BP239" s="26">
        <v>205448</v>
      </c>
      <c r="BQ239" s="27">
        <v>902</v>
      </c>
      <c r="BR239" s="26">
        <v>44030864</v>
      </c>
    </row>
    <row r="240" spans="1:70" ht="14.1" customHeight="1" x14ac:dyDescent="0.15">
      <c r="A240" s="20" t="s">
        <v>531</v>
      </c>
      <c r="B240" s="28">
        <v>27818</v>
      </c>
      <c r="C240" s="18">
        <v>6</v>
      </c>
      <c r="D240" s="26">
        <v>101092</v>
      </c>
      <c r="E240" s="27">
        <v>7</v>
      </c>
      <c r="F240" s="26">
        <v>213974</v>
      </c>
      <c r="G240" s="27">
        <v>74</v>
      </c>
      <c r="H240" s="26">
        <v>2591572</v>
      </c>
      <c r="I240" s="27">
        <v>49</v>
      </c>
      <c r="J240" s="26">
        <v>1490173</v>
      </c>
      <c r="K240" s="27">
        <v>41</v>
      </c>
      <c r="L240" s="26">
        <v>1129941</v>
      </c>
      <c r="M240" s="27">
        <v>18</v>
      </c>
      <c r="N240" s="26">
        <v>406245</v>
      </c>
      <c r="O240" s="27">
        <v>98</v>
      </c>
      <c r="P240" s="26">
        <v>2993696</v>
      </c>
      <c r="Q240" s="27"/>
      <c r="R240" s="26"/>
      <c r="S240" s="27">
        <v>10</v>
      </c>
      <c r="T240" s="26">
        <v>430503</v>
      </c>
      <c r="U240" s="27">
        <v>7</v>
      </c>
      <c r="V240" s="26">
        <v>314787</v>
      </c>
      <c r="W240" s="27">
        <v>30</v>
      </c>
      <c r="X240" s="26">
        <v>895320</v>
      </c>
      <c r="Y240" s="27">
        <v>35</v>
      </c>
      <c r="Z240" s="26">
        <v>2745839</v>
      </c>
      <c r="AA240" s="27">
        <v>22</v>
      </c>
      <c r="AB240" s="26">
        <v>609139</v>
      </c>
      <c r="AC240" s="27">
        <v>16</v>
      </c>
      <c r="AD240" s="26">
        <v>207839</v>
      </c>
      <c r="AE240" s="27">
        <v>69</v>
      </c>
      <c r="AF240" s="26">
        <v>1914506</v>
      </c>
      <c r="AG240" s="27">
        <v>81</v>
      </c>
      <c r="AH240" s="26">
        <v>4769238</v>
      </c>
      <c r="AI240" s="27">
        <v>43</v>
      </c>
      <c r="AJ240" s="26">
        <v>3597385</v>
      </c>
      <c r="AK240" s="27">
        <v>16</v>
      </c>
      <c r="AL240" s="26">
        <v>375449</v>
      </c>
      <c r="AM240" s="27">
        <v>21</v>
      </c>
      <c r="AN240" s="26">
        <v>651186</v>
      </c>
      <c r="AO240" s="27">
        <v>14</v>
      </c>
      <c r="AP240" s="26">
        <v>2418688</v>
      </c>
      <c r="AQ240" s="27">
        <v>22</v>
      </c>
      <c r="AR240" s="26">
        <v>1139104</v>
      </c>
      <c r="AS240" s="27">
        <v>15</v>
      </c>
      <c r="AT240" s="26">
        <v>914452</v>
      </c>
      <c r="AU240" s="27">
        <v>3</v>
      </c>
      <c r="AV240" s="26">
        <v>233280</v>
      </c>
      <c r="AW240" s="27">
        <v>9</v>
      </c>
      <c r="AX240" s="26">
        <v>123970</v>
      </c>
      <c r="AY240" s="27">
        <v>3</v>
      </c>
      <c r="AZ240" s="26">
        <v>107873</v>
      </c>
      <c r="BA240" s="27">
        <v>73</v>
      </c>
      <c r="BB240" s="26">
        <v>3348025</v>
      </c>
      <c r="BC240" s="27"/>
      <c r="BD240" s="26"/>
      <c r="BE240" s="27">
        <v>92</v>
      </c>
      <c r="BF240" s="26">
        <v>9353530</v>
      </c>
      <c r="BG240" s="27"/>
      <c r="BH240" s="26"/>
      <c r="BI240" s="27"/>
      <c r="BJ240" s="26"/>
      <c r="BK240" s="27"/>
      <c r="BL240" s="26"/>
      <c r="BM240" s="27">
        <v>12</v>
      </c>
      <c r="BN240" s="26">
        <v>557097</v>
      </c>
      <c r="BO240" s="27">
        <v>16</v>
      </c>
      <c r="BP240" s="26">
        <v>200945</v>
      </c>
      <c r="BQ240" s="27">
        <v>902</v>
      </c>
      <c r="BR240" s="26">
        <v>43834861</v>
      </c>
    </row>
    <row r="241" spans="1:70" ht="14.1" customHeight="1" x14ac:dyDescent="0.15">
      <c r="A241" s="20" t="s">
        <v>531</v>
      </c>
      <c r="B241" s="28">
        <v>27850</v>
      </c>
      <c r="C241" s="18">
        <v>6</v>
      </c>
      <c r="D241" s="26">
        <v>94257</v>
      </c>
      <c r="E241" s="27">
        <v>7</v>
      </c>
      <c r="F241" s="26">
        <v>208460</v>
      </c>
      <c r="G241" s="27">
        <v>74</v>
      </c>
      <c r="H241" s="26">
        <v>2616108</v>
      </c>
      <c r="I241" s="27">
        <v>49</v>
      </c>
      <c r="J241" s="26">
        <v>1566856</v>
      </c>
      <c r="K241" s="27">
        <v>41</v>
      </c>
      <c r="L241" s="26">
        <v>1145586</v>
      </c>
      <c r="M241" s="27">
        <v>18</v>
      </c>
      <c r="N241" s="26">
        <v>383750</v>
      </c>
      <c r="O241" s="27">
        <v>100</v>
      </c>
      <c r="P241" s="26">
        <v>3023918</v>
      </c>
      <c r="Q241" s="27"/>
      <c r="R241" s="26"/>
      <c r="S241" s="27">
        <v>10</v>
      </c>
      <c r="T241" s="26">
        <v>482953</v>
      </c>
      <c r="U241" s="27">
        <v>7</v>
      </c>
      <c r="V241" s="26">
        <v>293742</v>
      </c>
      <c r="W241" s="27">
        <v>30</v>
      </c>
      <c r="X241" s="26">
        <v>906538</v>
      </c>
      <c r="Y241" s="27">
        <v>35</v>
      </c>
      <c r="Z241" s="26">
        <v>2645408</v>
      </c>
      <c r="AA241" s="27">
        <v>22</v>
      </c>
      <c r="AB241" s="26">
        <v>586632</v>
      </c>
      <c r="AC241" s="27">
        <v>16</v>
      </c>
      <c r="AD241" s="26">
        <v>206101</v>
      </c>
      <c r="AE241" s="27">
        <v>69</v>
      </c>
      <c r="AF241" s="26">
        <v>1927944</v>
      </c>
      <c r="AG241" s="27">
        <v>81</v>
      </c>
      <c r="AH241" s="26">
        <v>5009300</v>
      </c>
      <c r="AI241" s="27">
        <v>44</v>
      </c>
      <c r="AJ241" s="26">
        <v>3559152</v>
      </c>
      <c r="AK241" s="27">
        <v>16</v>
      </c>
      <c r="AL241" s="26">
        <v>389082</v>
      </c>
      <c r="AM241" s="27">
        <v>21</v>
      </c>
      <c r="AN241" s="26">
        <v>659983</v>
      </c>
      <c r="AO241" s="27">
        <v>14</v>
      </c>
      <c r="AP241" s="26">
        <v>2324016</v>
      </c>
      <c r="AQ241" s="27">
        <v>22</v>
      </c>
      <c r="AR241" s="26">
        <v>1151456</v>
      </c>
      <c r="AS241" s="27">
        <v>15</v>
      </c>
      <c r="AT241" s="26">
        <v>856911</v>
      </c>
      <c r="AU241" s="27">
        <v>3</v>
      </c>
      <c r="AV241" s="26">
        <v>224356</v>
      </c>
      <c r="AW241" s="27">
        <v>9</v>
      </c>
      <c r="AX241" s="26">
        <v>120893</v>
      </c>
      <c r="AY241" s="27">
        <v>3</v>
      </c>
      <c r="AZ241" s="26">
        <v>112401</v>
      </c>
      <c r="BA241" s="27">
        <v>73</v>
      </c>
      <c r="BB241" s="26">
        <v>3381067</v>
      </c>
      <c r="BC241" s="27"/>
      <c r="BD241" s="26"/>
      <c r="BE241" s="27">
        <v>93</v>
      </c>
      <c r="BF241" s="26">
        <v>9268411</v>
      </c>
      <c r="BG241" s="27"/>
      <c r="BH241" s="26"/>
      <c r="BI241" s="27"/>
      <c r="BJ241" s="26"/>
      <c r="BK241" s="27"/>
      <c r="BL241" s="26"/>
      <c r="BM241" s="27">
        <v>12</v>
      </c>
      <c r="BN241" s="26">
        <v>559925</v>
      </c>
      <c r="BO241" s="27">
        <v>16</v>
      </c>
      <c r="BP241" s="26">
        <v>196332</v>
      </c>
      <c r="BQ241" s="27">
        <v>906</v>
      </c>
      <c r="BR241" s="26">
        <v>43901555</v>
      </c>
    </row>
    <row r="242" spans="1:70" ht="14.1" customHeight="1" x14ac:dyDescent="0.15">
      <c r="A242" s="20" t="s">
        <v>531</v>
      </c>
      <c r="B242" s="28">
        <v>27880</v>
      </c>
      <c r="C242" s="18">
        <v>6</v>
      </c>
      <c r="D242" s="26">
        <v>96403</v>
      </c>
      <c r="E242" s="27">
        <v>7</v>
      </c>
      <c r="F242" s="26">
        <v>231172</v>
      </c>
      <c r="G242" s="27">
        <v>74</v>
      </c>
      <c r="H242" s="26">
        <v>2638525</v>
      </c>
      <c r="I242" s="27">
        <v>49</v>
      </c>
      <c r="J242" s="26">
        <v>1618483</v>
      </c>
      <c r="K242" s="27">
        <v>41</v>
      </c>
      <c r="L242" s="26">
        <v>1185590</v>
      </c>
      <c r="M242" s="27">
        <v>18</v>
      </c>
      <c r="N242" s="26">
        <v>375639</v>
      </c>
      <c r="O242" s="27">
        <v>100</v>
      </c>
      <c r="P242" s="26">
        <v>3092075</v>
      </c>
      <c r="Q242" s="27"/>
      <c r="R242" s="26"/>
      <c r="S242" s="27">
        <v>10</v>
      </c>
      <c r="T242" s="26">
        <v>496496</v>
      </c>
      <c r="U242" s="27">
        <v>7</v>
      </c>
      <c r="V242" s="26">
        <v>310623</v>
      </c>
      <c r="W242" s="27">
        <v>30</v>
      </c>
      <c r="X242" s="26">
        <v>913955</v>
      </c>
      <c r="Y242" s="27">
        <v>35</v>
      </c>
      <c r="Z242" s="26">
        <v>2560422</v>
      </c>
      <c r="AA242" s="27">
        <v>22</v>
      </c>
      <c r="AB242" s="26">
        <v>611710</v>
      </c>
      <c r="AC242" s="27">
        <v>16</v>
      </c>
      <c r="AD242" s="26">
        <v>205919</v>
      </c>
      <c r="AE242" s="27">
        <v>69</v>
      </c>
      <c r="AF242" s="26">
        <v>2025997</v>
      </c>
      <c r="AG242" s="27">
        <v>81</v>
      </c>
      <c r="AH242" s="26">
        <v>5092972</v>
      </c>
      <c r="AI242" s="27">
        <v>44</v>
      </c>
      <c r="AJ242" s="26">
        <v>3627007</v>
      </c>
      <c r="AK242" s="27">
        <v>16</v>
      </c>
      <c r="AL242" s="26">
        <v>398504</v>
      </c>
      <c r="AM242" s="27">
        <v>21</v>
      </c>
      <c r="AN242" s="26">
        <v>671660</v>
      </c>
      <c r="AO242" s="27">
        <v>14</v>
      </c>
      <c r="AP242" s="26">
        <v>2314246</v>
      </c>
      <c r="AQ242" s="27">
        <v>22</v>
      </c>
      <c r="AR242" s="26">
        <v>1130565</v>
      </c>
      <c r="AS242" s="27">
        <v>15</v>
      </c>
      <c r="AT242" s="26">
        <v>806413</v>
      </c>
      <c r="AU242" s="27">
        <v>3</v>
      </c>
      <c r="AV242" s="26">
        <v>223861</v>
      </c>
      <c r="AW242" s="27">
        <v>9</v>
      </c>
      <c r="AX242" s="26">
        <v>121036</v>
      </c>
      <c r="AY242" s="27">
        <v>3</v>
      </c>
      <c r="AZ242" s="26">
        <v>108354</v>
      </c>
      <c r="BA242" s="27">
        <v>73</v>
      </c>
      <c r="BB242" s="26">
        <v>3358238</v>
      </c>
      <c r="BC242" s="27"/>
      <c r="BD242" s="26"/>
      <c r="BE242" s="27">
        <v>95</v>
      </c>
      <c r="BF242" s="26">
        <v>9248594</v>
      </c>
      <c r="BG242" s="27"/>
      <c r="BH242" s="26"/>
      <c r="BI242" s="27"/>
      <c r="BJ242" s="26"/>
      <c r="BK242" s="27"/>
      <c r="BL242" s="26"/>
      <c r="BM242" s="27">
        <v>12</v>
      </c>
      <c r="BN242" s="26">
        <v>575797</v>
      </c>
      <c r="BO242" s="27">
        <v>16</v>
      </c>
      <c r="BP242" s="26">
        <v>194418</v>
      </c>
      <c r="BQ242" s="27">
        <v>908</v>
      </c>
      <c r="BR242" s="26">
        <v>44234690</v>
      </c>
    </row>
    <row r="243" spans="1:70" ht="14.1" customHeight="1" x14ac:dyDescent="0.15">
      <c r="A243" s="20" t="s">
        <v>531</v>
      </c>
      <c r="B243" s="28">
        <v>27911</v>
      </c>
      <c r="C243" s="18">
        <v>6</v>
      </c>
      <c r="D243" s="26">
        <v>91569</v>
      </c>
      <c r="E243" s="27">
        <v>7</v>
      </c>
      <c r="F243" s="26">
        <v>202271</v>
      </c>
      <c r="G243" s="27">
        <v>74</v>
      </c>
      <c r="H243" s="26">
        <v>2568204</v>
      </c>
      <c r="I243" s="27">
        <v>49</v>
      </c>
      <c r="J243" s="26">
        <v>1586010</v>
      </c>
      <c r="K243" s="27">
        <v>41</v>
      </c>
      <c r="L243" s="26">
        <v>1160940</v>
      </c>
      <c r="M243" s="27">
        <v>18</v>
      </c>
      <c r="N243" s="26">
        <v>375350</v>
      </c>
      <c r="O243" s="27">
        <v>100</v>
      </c>
      <c r="P243" s="26">
        <v>3053455</v>
      </c>
      <c r="Q243" s="27"/>
      <c r="R243" s="26"/>
      <c r="S243" s="27">
        <v>10</v>
      </c>
      <c r="T243" s="26">
        <v>510462</v>
      </c>
      <c r="U243" s="27">
        <v>7</v>
      </c>
      <c r="V243" s="26">
        <v>322000</v>
      </c>
      <c r="W243" s="27">
        <v>30</v>
      </c>
      <c r="X243" s="26">
        <v>917101</v>
      </c>
      <c r="Y243" s="27">
        <v>35</v>
      </c>
      <c r="Z243" s="26">
        <v>2558606</v>
      </c>
      <c r="AA243" s="27">
        <v>22</v>
      </c>
      <c r="AB243" s="26">
        <v>587645</v>
      </c>
      <c r="AC243" s="27">
        <v>16</v>
      </c>
      <c r="AD243" s="26">
        <v>212756</v>
      </c>
      <c r="AE243" s="27">
        <v>69</v>
      </c>
      <c r="AF243" s="26">
        <v>2101432</v>
      </c>
      <c r="AG243" s="27">
        <v>81</v>
      </c>
      <c r="AH243" s="26">
        <v>5439033</v>
      </c>
      <c r="AI243" s="27">
        <v>44</v>
      </c>
      <c r="AJ243" s="26">
        <v>3876476</v>
      </c>
      <c r="AK243" s="27">
        <v>16</v>
      </c>
      <c r="AL243" s="26">
        <v>420919</v>
      </c>
      <c r="AM243" s="27">
        <v>21</v>
      </c>
      <c r="AN243" s="26">
        <v>685399</v>
      </c>
      <c r="AO243" s="27">
        <v>14</v>
      </c>
      <c r="AP243" s="26">
        <v>2299594</v>
      </c>
      <c r="AQ243" s="27">
        <v>22</v>
      </c>
      <c r="AR243" s="26">
        <v>1130129</v>
      </c>
      <c r="AS243" s="27">
        <v>15</v>
      </c>
      <c r="AT243" s="26">
        <v>863762</v>
      </c>
      <c r="AU243" s="27">
        <v>3</v>
      </c>
      <c r="AV243" s="26">
        <v>216875</v>
      </c>
      <c r="AW243" s="27">
        <v>9</v>
      </c>
      <c r="AX243" s="26">
        <v>122836</v>
      </c>
      <c r="AY243" s="27">
        <v>3</v>
      </c>
      <c r="AZ243" s="26">
        <v>107266</v>
      </c>
      <c r="BA243" s="27">
        <v>73</v>
      </c>
      <c r="BB243" s="26">
        <v>3374524</v>
      </c>
      <c r="BC243" s="27"/>
      <c r="BD243" s="26"/>
      <c r="BE243" s="27">
        <v>95</v>
      </c>
      <c r="BF243" s="26">
        <v>9308971</v>
      </c>
      <c r="BG243" s="27"/>
      <c r="BH243" s="26"/>
      <c r="BI243" s="27"/>
      <c r="BJ243" s="26"/>
      <c r="BK243" s="27"/>
      <c r="BL243" s="26"/>
      <c r="BM243" s="27">
        <v>12</v>
      </c>
      <c r="BN243" s="26">
        <v>566778</v>
      </c>
      <c r="BO243" s="27">
        <v>16</v>
      </c>
      <c r="BP243" s="26">
        <v>195154</v>
      </c>
      <c r="BQ243" s="27">
        <v>908</v>
      </c>
      <c r="BR243" s="26">
        <v>44855532</v>
      </c>
    </row>
    <row r="244" spans="1:70" ht="14.1" customHeight="1" x14ac:dyDescent="0.15">
      <c r="A244" s="20" t="s">
        <v>531</v>
      </c>
      <c r="B244" s="28">
        <v>27941</v>
      </c>
      <c r="C244" s="18">
        <v>6</v>
      </c>
      <c r="D244" s="26">
        <v>100648</v>
      </c>
      <c r="E244" s="27">
        <v>7</v>
      </c>
      <c r="F244" s="26">
        <v>197906</v>
      </c>
      <c r="G244" s="27">
        <v>74</v>
      </c>
      <c r="H244" s="26">
        <v>2639517</v>
      </c>
      <c r="I244" s="27">
        <v>49</v>
      </c>
      <c r="J244" s="26">
        <v>1654692</v>
      </c>
      <c r="K244" s="27">
        <v>41</v>
      </c>
      <c r="L244" s="26">
        <v>1183747</v>
      </c>
      <c r="M244" s="27">
        <v>18</v>
      </c>
      <c r="N244" s="26">
        <v>405196</v>
      </c>
      <c r="O244" s="27">
        <v>100</v>
      </c>
      <c r="P244" s="26">
        <v>3213181</v>
      </c>
      <c r="Q244" s="27"/>
      <c r="R244" s="26"/>
      <c r="S244" s="27">
        <v>10</v>
      </c>
      <c r="T244" s="26">
        <v>562940</v>
      </c>
      <c r="U244" s="27">
        <v>7</v>
      </c>
      <c r="V244" s="26">
        <v>332491</v>
      </c>
      <c r="W244" s="27">
        <v>30</v>
      </c>
      <c r="X244" s="26">
        <v>927694</v>
      </c>
      <c r="Y244" s="27">
        <v>35</v>
      </c>
      <c r="Z244" s="26">
        <v>2696598</v>
      </c>
      <c r="AA244" s="27">
        <v>22</v>
      </c>
      <c r="AB244" s="26">
        <v>637227</v>
      </c>
      <c r="AC244" s="27">
        <v>17</v>
      </c>
      <c r="AD244" s="26">
        <v>219010</v>
      </c>
      <c r="AE244" s="27">
        <v>69</v>
      </c>
      <c r="AF244" s="26">
        <v>2213529</v>
      </c>
      <c r="AG244" s="27">
        <v>81</v>
      </c>
      <c r="AH244" s="26">
        <v>5542540</v>
      </c>
      <c r="AI244" s="27">
        <v>44</v>
      </c>
      <c r="AJ244" s="26">
        <v>4038193</v>
      </c>
      <c r="AK244" s="27">
        <v>16</v>
      </c>
      <c r="AL244" s="26">
        <v>417713</v>
      </c>
      <c r="AM244" s="27">
        <v>21</v>
      </c>
      <c r="AN244" s="26">
        <v>695488</v>
      </c>
      <c r="AO244" s="27">
        <v>14</v>
      </c>
      <c r="AP244" s="26">
        <v>2345196</v>
      </c>
      <c r="AQ244" s="27">
        <v>22</v>
      </c>
      <c r="AR244" s="26">
        <v>1158676</v>
      </c>
      <c r="AS244" s="27">
        <v>15</v>
      </c>
      <c r="AT244" s="26">
        <v>854164</v>
      </c>
      <c r="AU244" s="27">
        <v>3</v>
      </c>
      <c r="AV244" s="26">
        <v>228703</v>
      </c>
      <c r="AW244" s="27">
        <v>9</v>
      </c>
      <c r="AX244" s="26">
        <v>123954</v>
      </c>
      <c r="AY244" s="27">
        <v>3</v>
      </c>
      <c r="AZ244" s="26">
        <v>111176</v>
      </c>
      <c r="BA244" s="27">
        <v>73</v>
      </c>
      <c r="BB244" s="26">
        <v>3504577</v>
      </c>
      <c r="BC244" s="27"/>
      <c r="BD244" s="26"/>
      <c r="BE244" s="27">
        <v>95</v>
      </c>
      <c r="BF244" s="26">
        <v>9615554</v>
      </c>
      <c r="BG244" s="27"/>
      <c r="BH244" s="26"/>
      <c r="BI244" s="27"/>
      <c r="BJ244" s="26"/>
      <c r="BK244" s="27"/>
      <c r="BL244" s="26"/>
      <c r="BM244" s="27">
        <v>12</v>
      </c>
      <c r="BN244" s="26">
        <v>558849</v>
      </c>
      <c r="BO244" s="27">
        <v>16</v>
      </c>
      <c r="BP244" s="26">
        <v>202878</v>
      </c>
      <c r="BQ244" s="27">
        <v>909</v>
      </c>
      <c r="BR244" s="26">
        <v>46382051</v>
      </c>
    </row>
    <row r="245" spans="1:70" ht="14.1" customHeight="1" x14ac:dyDescent="0.15">
      <c r="A245" s="20" t="s">
        <v>531</v>
      </c>
      <c r="B245" s="28">
        <v>27972</v>
      </c>
      <c r="C245" s="18">
        <v>6</v>
      </c>
      <c r="D245" s="26">
        <v>96234</v>
      </c>
      <c r="E245" s="27">
        <v>7</v>
      </c>
      <c r="F245" s="26">
        <v>191817</v>
      </c>
      <c r="G245" s="27">
        <v>74</v>
      </c>
      <c r="H245" s="26">
        <v>2477773</v>
      </c>
      <c r="I245" s="27">
        <v>49</v>
      </c>
      <c r="J245" s="26">
        <v>1569660</v>
      </c>
      <c r="K245" s="27">
        <v>41</v>
      </c>
      <c r="L245" s="26">
        <v>1134947</v>
      </c>
      <c r="M245" s="27">
        <v>18</v>
      </c>
      <c r="N245" s="26">
        <v>396573</v>
      </c>
      <c r="O245" s="27">
        <v>100</v>
      </c>
      <c r="P245" s="26">
        <v>3107050</v>
      </c>
      <c r="Q245" s="27"/>
      <c r="R245" s="26"/>
      <c r="S245" s="27">
        <v>10</v>
      </c>
      <c r="T245" s="26">
        <v>555067</v>
      </c>
      <c r="U245" s="27">
        <v>7</v>
      </c>
      <c r="V245" s="26">
        <v>319350</v>
      </c>
      <c r="W245" s="27">
        <v>30</v>
      </c>
      <c r="X245" s="26">
        <v>903673</v>
      </c>
      <c r="Y245" s="27">
        <v>35</v>
      </c>
      <c r="Z245" s="26">
        <v>2564126</v>
      </c>
      <c r="AA245" s="27">
        <v>22</v>
      </c>
      <c r="AB245" s="26">
        <v>612562</v>
      </c>
      <c r="AC245" s="27">
        <v>17</v>
      </c>
      <c r="AD245" s="26">
        <v>214004</v>
      </c>
      <c r="AE245" s="27">
        <v>69</v>
      </c>
      <c r="AF245" s="26">
        <v>2114160</v>
      </c>
      <c r="AG245" s="27">
        <v>81</v>
      </c>
      <c r="AH245" s="26">
        <v>5440631</v>
      </c>
      <c r="AI245" s="27">
        <v>44</v>
      </c>
      <c r="AJ245" s="26">
        <v>3830198</v>
      </c>
      <c r="AK245" s="27">
        <v>16</v>
      </c>
      <c r="AL245" s="26">
        <v>420468</v>
      </c>
      <c r="AM245" s="27">
        <v>21</v>
      </c>
      <c r="AN245" s="26">
        <v>681312</v>
      </c>
      <c r="AO245" s="27">
        <v>14</v>
      </c>
      <c r="AP245" s="26">
        <v>2309786</v>
      </c>
      <c r="AQ245" s="27">
        <v>22</v>
      </c>
      <c r="AR245" s="26">
        <v>1172739</v>
      </c>
      <c r="AS245" s="27">
        <v>15</v>
      </c>
      <c r="AT245" s="26">
        <v>840518</v>
      </c>
      <c r="AU245" s="27">
        <v>3</v>
      </c>
      <c r="AV245" s="26">
        <v>233854</v>
      </c>
      <c r="AW245" s="27">
        <v>9</v>
      </c>
      <c r="AX245" s="26">
        <v>121516</v>
      </c>
      <c r="AY245" s="27">
        <v>3</v>
      </c>
      <c r="AZ245" s="26">
        <v>109855</v>
      </c>
      <c r="BA245" s="27">
        <v>73</v>
      </c>
      <c r="BB245" s="26">
        <v>3398605</v>
      </c>
      <c r="BC245" s="27"/>
      <c r="BD245" s="26"/>
      <c r="BE245" s="27">
        <v>95</v>
      </c>
      <c r="BF245" s="26">
        <v>9687684</v>
      </c>
      <c r="BG245" s="27"/>
      <c r="BH245" s="26"/>
      <c r="BI245" s="27"/>
      <c r="BJ245" s="26"/>
      <c r="BK245" s="27"/>
      <c r="BL245" s="26"/>
      <c r="BM245" s="27">
        <v>12</v>
      </c>
      <c r="BN245" s="26">
        <v>516725</v>
      </c>
      <c r="BO245" s="27">
        <v>16</v>
      </c>
      <c r="BP245" s="26">
        <v>194948</v>
      </c>
      <c r="BQ245" s="27">
        <v>909</v>
      </c>
      <c r="BR245" s="26">
        <v>45215746</v>
      </c>
    </row>
    <row r="246" spans="1:70" ht="14.1" customHeight="1" x14ac:dyDescent="0.15">
      <c r="A246" s="20" t="s">
        <v>531</v>
      </c>
      <c r="B246" s="28">
        <v>28003</v>
      </c>
      <c r="C246" s="18">
        <v>6</v>
      </c>
      <c r="D246" s="26">
        <v>95827</v>
      </c>
      <c r="E246" s="27">
        <v>7</v>
      </c>
      <c r="F246" s="26">
        <v>188169</v>
      </c>
      <c r="G246" s="27">
        <v>74</v>
      </c>
      <c r="H246" s="26">
        <v>2578442</v>
      </c>
      <c r="I246" s="27">
        <v>49</v>
      </c>
      <c r="J246" s="26">
        <v>1648698</v>
      </c>
      <c r="K246" s="27">
        <v>41</v>
      </c>
      <c r="L246" s="26">
        <v>1126203</v>
      </c>
      <c r="M246" s="27">
        <v>18</v>
      </c>
      <c r="N246" s="26">
        <v>406216</v>
      </c>
      <c r="O246" s="27">
        <v>100</v>
      </c>
      <c r="P246" s="26">
        <v>3218589</v>
      </c>
      <c r="Q246" s="27"/>
      <c r="R246" s="26"/>
      <c r="S246" s="27">
        <v>10</v>
      </c>
      <c r="T246" s="26">
        <v>590843</v>
      </c>
      <c r="U246" s="27">
        <v>7</v>
      </c>
      <c r="V246" s="26">
        <v>321459</v>
      </c>
      <c r="W246" s="27">
        <v>30</v>
      </c>
      <c r="X246" s="26">
        <v>929371</v>
      </c>
      <c r="Y246" s="27">
        <v>35</v>
      </c>
      <c r="Z246" s="26">
        <v>2675040</v>
      </c>
      <c r="AA246" s="27">
        <v>22</v>
      </c>
      <c r="AB246" s="26">
        <v>620482</v>
      </c>
      <c r="AC246" s="27">
        <v>17</v>
      </c>
      <c r="AD246" s="26">
        <v>224926</v>
      </c>
      <c r="AE246" s="27">
        <v>69</v>
      </c>
      <c r="AF246" s="26">
        <v>2278985</v>
      </c>
      <c r="AG246" s="27">
        <v>81</v>
      </c>
      <c r="AH246" s="26">
        <v>5617052</v>
      </c>
      <c r="AI246" s="27">
        <v>44</v>
      </c>
      <c r="AJ246" s="26">
        <v>4034944</v>
      </c>
      <c r="AK246" s="27">
        <v>16</v>
      </c>
      <c r="AL246" s="26">
        <v>447725</v>
      </c>
      <c r="AM246" s="27">
        <v>21</v>
      </c>
      <c r="AN246" s="26">
        <v>722290</v>
      </c>
      <c r="AO246" s="27">
        <v>14</v>
      </c>
      <c r="AP246" s="26">
        <v>2301486</v>
      </c>
      <c r="AQ246" s="27">
        <v>22</v>
      </c>
      <c r="AR246" s="26">
        <v>1177623</v>
      </c>
      <c r="AS246" s="27">
        <v>15</v>
      </c>
      <c r="AT246" s="26">
        <v>877727</v>
      </c>
      <c r="AU246" s="27">
        <v>3</v>
      </c>
      <c r="AV246" s="26">
        <v>243943</v>
      </c>
      <c r="AW246" s="27">
        <v>9</v>
      </c>
      <c r="AX246" s="26">
        <v>128361</v>
      </c>
      <c r="AY246" s="27">
        <v>3</v>
      </c>
      <c r="AZ246" s="26">
        <v>134662</v>
      </c>
      <c r="BA246" s="27">
        <v>76</v>
      </c>
      <c r="BB246" s="26">
        <v>3768920</v>
      </c>
      <c r="BC246" s="27"/>
      <c r="BD246" s="26"/>
      <c r="BE246" s="27">
        <v>95</v>
      </c>
      <c r="BF246" s="26">
        <v>9760875</v>
      </c>
      <c r="BG246" s="27"/>
      <c r="BH246" s="26"/>
      <c r="BI246" s="27"/>
      <c r="BJ246" s="26"/>
      <c r="BK246" s="27"/>
      <c r="BL246" s="26"/>
      <c r="BM246" s="27">
        <v>12</v>
      </c>
      <c r="BN246" s="26">
        <v>528039</v>
      </c>
      <c r="BO246" s="27">
        <v>16</v>
      </c>
      <c r="BP246" s="26">
        <v>198216</v>
      </c>
      <c r="BQ246" s="27">
        <v>912</v>
      </c>
      <c r="BR246" s="26">
        <v>46845127</v>
      </c>
    </row>
    <row r="247" spans="1:70" ht="14.1" customHeight="1" x14ac:dyDescent="0.15">
      <c r="A247" s="20" t="s">
        <v>531</v>
      </c>
      <c r="B247" s="28">
        <v>28033</v>
      </c>
      <c r="C247" s="18">
        <v>6</v>
      </c>
      <c r="D247" s="26">
        <v>95674</v>
      </c>
      <c r="E247" s="27">
        <v>7</v>
      </c>
      <c r="F247" s="26">
        <v>198524</v>
      </c>
      <c r="G247" s="27">
        <v>74</v>
      </c>
      <c r="H247" s="26">
        <v>2602171</v>
      </c>
      <c r="I247" s="27">
        <v>49</v>
      </c>
      <c r="J247" s="26">
        <v>1747989</v>
      </c>
      <c r="K247" s="27">
        <v>41</v>
      </c>
      <c r="L247" s="26">
        <v>1143812</v>
      </c>
      <c r="M247" s="27">
        <v>18</v>
      </c>
      <c r="N247" s="26">
        <v>423526</v>
      </c>
      <c r="O247" s="27">
        <v>100</v>
      </c>
      <c r="P247" s="26">
        <v>3350276</v>
      </c>
      <c r="Q247" s="27"/>
      <c r="R247" s="26"/>
      <c r="S247" s="27">
        <v>10</v>
      </c>
      <c r="T247" s="26">
        <v>584134</v>
      </c>
      <c r="U247" s="27">
        <v>7</v>
      </c>
      <c r="V247" s="26">
        <v>317370</v>
      </c>
      <c r="W247" s="27">
        <v>30</v>
      </c>
      <c r="X247" s="26">
        <v>941291</v>
      </c>
      <c r="Y247" s="27">
        <v>36</v>
      </c>
      <c r="Z247" s="26">
        <v>2660088</v>
      </c>
      <c r="AA247" s="27">
        <v>22</v>
      </c>
      <c r="AB247" s="26">
        <v>618447</v>
      </c>
      <c r="AC247" s="27">
        <v>17</v>
      </c>
      <c r="AD247" s="26">
        <v>228911</v>
      </c>
      <c r="AE247" s="27">
        <v>69</v>
      </c>
      <c r="AF247" s="26">
        <v>2278131</v>
      </c>
      <c r="AG247" s="27">
        <v>81</v>
      </c>
      <c r="AH247" s="26">
        <v>5484859</v>
      </c>
      <c r="AI247" s="27">
        <v>44</v>
      </c>
      <c r="AJ247" s="26">
        <v>3815554</v>
      </c>
      <c r="AK247" s="27">
        <v>16</v>
      </c>
      <c r="AL247" s="26">
        <v>467343</v>
      </c>
      <c r="AM247" s="27">
        <v>21</v>
      </c>
      <c r="AN247" s="26">
        <v>721524</v>
      </c>
      <c r="AO247" s="27">
        <v>14</v>
      </c>
      <c r="AP247" s="26">
        <v>2286700</v>
      </c>
      <c r="AQ247" s="27">
        <v>22</v>
      </c>
      <c r="AR247" s="26">
        <v>1179154</v>
      </c>
      <c r="AS247" s="27">
        <v>15</v>
      </c>
      <c r="AT247" s="26">
        <v>871250</v>
      </c>
      <c r="AU247" s="27">
        <v>3</v>
      </c>
      <c r="AV247" s="26">
        <v>252911</v>
      </c>
      <c r="AW247" s="27">
        <v>9</v>
      </c>
      <c r="AX247" s="26">
        <v>126859</v>
      </c>
      <c r="AY247" s="27">
        <v>3</v>
      </c>
      <c r="AZ247" s="26">
        <v>137531</v>
      </c>
      <c r="BA247" s="27">
        <v>76</v>
      </c>
      <c r="BB247" s="26">
        <v>3813118</v>
      </c>
      <c r="BC247" s="27"/>
      <c r="BD247" s="26"/>
      <c r="BE247" s="27">
        <v>96</v>
      </c>
      <c r="BF247" s="26">
        <v>9954676</v>
      </c>
      <c r="BG247" s="27"/>
      <c r="BH247" s="26"/>
      <c r="BI247" s="27"/>
      <c r="BJ247" s="26"/>
      <c r="BK247" s="27"/>
      <c r="BL247" s="26"/>
      <c r="BM247" s="27">
        <v>12</v>
      </c>
      <c r="BN247" s="26">
        <v>558460</v>
      </c>
      <c r="BO247" s="27">
        <v>16</v>
      </c>
      <c r="BP247" s="26">
        <v>198181</v>
      </c>
      <c r="BQ247" s="27">
        <v>914</v>
      </c>
      <c r="BR247" s="26">
        <v>47058479</v>
      </c>
    </row>
    <row r="248" spans="1:70" ht="14.1" customHeight="1" x14ac:dyDescent="0.15">
      <c r="A248" s="20" t="s">
        <v>531</v>
      </c>
      <c r="B248" s="28">
        <v>28063</v>
      </c>
      <c r="C248" s="18">
        <v>6</v>
      </c>
      <c r="D248" s="26">
        <v>90870</v>
      </c>
      <c r="E248" s="27">
        <v>7</v>
      </c>
      <c r="F248" s="26">
        <v>204284</v>
      </c>
      <c r="G248" s="27">
        <v>74</v>
      </c>
      <c r="H248" s="26">
        <v>2404341</v>
      </c>
      <c r="I248" s="27">
        <v>49</v>
      </c>
      <c r="J248" s="26">
        <v>1756266</v>
      </c>
      <c r="K248" s="27">
        <v>41</v>
      </c>
      <c r="L248" s="26">
        <v>1100262</v>
      </c>
      <c r="M248" s="27">
        <v>18</v>
      </c>
      <c r="N248" s="26">
        <v>418937</v>
      </c>
      <c r="O248" s="27">
        <v>100</v>
      </c>
      <c r="P248" s="26">
        <v>3201995</v>
      </c>
      <c r="Q248" s="27"/>
      <c r="R248" s="26"/>
      <c r="S248" s="27">
        <v>10</v>
      </c>
      <c r="T248" s="26">
        <v>515289</v>
      </c>
      <c r="U248" s="27">
        <v>7</v>
      </c>
      <c r="V248" s="26">
        <v>325791</v>
      </c>
      <c r="W248" s="27">
        <v>30</v>
      </c>
      <c r="X248" s="26">
        <v>926002</v>
      </c>
      <c r="Y248" s="27">
        <v>36</v>
      </c>
      <c r="Z248" s="26">
        <v>2406588</v>
      </c>
      <c r="AA248" s="27">
        <v>22</v>
      </c>
      <c r="AB248" s="26">
        <v>568943</v>
      </c>
      <c r="AC248" s="27">
        <v>17</v>
      </c>
      <c r="AD248" s="26">
        <v>224373</v>
      </c>
      <c r="AE248" s="27">
        <v>68</v>
      </c>
      <c r="AF248" s="26">
        <v>2116467</v>
      </c>
      <c r="AG248" s="27">
        <v>82</v>
      </c>
      <c r="AH248" s="26">
        <v>5549049</v>
      </c>
      <c r="AI248" s="27">
        <v>44</v>
      </c>
      <c r="AJ248" s="26">
        <v>4119678</v>
      </c>
      <c r="AK248" s="27">
        <v>16</v>
      </c>
      <c r="AL248" s="26">
        <v>481213</v>
      </c>
      <c r="AM248" s="27">
        <v>21</v>
      </c>
      <c r="AN248" s="26">
        <v>720278</v>
      </c>
      <c r="AO248" s="27">
        <v>14</v>
      </c>
      <c r="AP248" s="26">
        <v>2258486</v>
      </c>
      <c r="AQ248" s="27">
        <v>22</v>
      </c>
      <c r="AR248" s="26">
        <v>1182123</v>
      </c>
      <c r="AS248" s="27">
        <v>15</v>
      </c>
      <c r="AT248" s="26">
        <v>812724</v>
      </c>
      <c r="AU248" s="27">
        <v>3</v>
      </c>
      <c r="AV248" s="26">
        <v>249179</v>
      </c>
      <c r="AW248" s="27">
        <v>9</v>
      </c>
      <c r="AX248" s="26">
        <v>127141</v>
      </c>
      <c r="AY248" s="27">
        <v>3</v>
      </c>
      <c r="AZ248" s="26">
        <v>147231</v>
      </c>
      <c r="BA248" s="27">
        <v>76</v>
      </c>
      <c r="BB248" s="26">
        <v>3835515</v>
      </c>
      <c r="BC248" s="27"/>
      <c r="BD248" s="26"/>
      <c r="BE248" s="27">
        <v>96</v>
      </c>
      <c r="BF248" s="26">
        <v>9938641</v>
      </c>
      <c r="BG248" s="27"/>
      <c r="BH248" s="26"/>
      <c r="BI248" s="27"/>
      <c r="BJ248" s="26"/>
      <c r="BK248" s="27"/>
      <c r="BL248" s="26"/>
      <c r="BM248" s="27">
        <v>12</v>
      </c>
      <c r="BN248" s="26">
        <v>507128</v>
      </c>
      <c r="BO248" s="27">
        <v>16</v>
      </c>
      <c r="BP248" s="26">
        <v>191957</v>
      </c>
      <c r="BQ248" s="27">
        <v>914</v>
      </c>
      <c r="BR248" s="26">
        <v>46380763</v>
      </c>
    </row>
    <row r="249" spans="1:70" ht="14.1" customHeight="1" x14ac:dyDescent="0.15">
      <c r="A249" s="20" t="s">
        <v>531</v>
      </c>
      <c r="B249" s="28">
        <v>28094</v>
      </c>
      <c r="C249" s="18">
        <v>6</v>
      </c>
      <c r="D249" s="26">
        <v>89907</v>
      </c>
      <c r="E249" s="27">
        <v>7</v>
      </c>
      <c r="F249" s="26">
        <v>190156</v>
      </c>
      <c r="G249" s="27">
        <v>74</v>
      </c>
      <c r="H249" s="26">
        <v>2543025</v>
      </c>
      <c r="I249" s="27">
        <v>49</v>
      </c>
      <c r="J249" s="26">
        <v>1776150</v>
      </c>
      <c r="K249" s="27">
        <v>41</v>
      </c>
      <c r="L249" s="26">
        <v>1055297</v>
      </c>
      <c r="M249" s="27">
        <v>18</v>
      </c>
      <c r="N249" s="26">
        <v>408705</v>
      </c>
      <c r="O249" s="27">
        <v>100</v>
      </c>
      <c r="P249" s="26">
        <v>3266937</v>
      </c>
      <c r="Q249" s="27"/>
      <c r="R249" s="26"/>
      <c r="S249" s="27">
        <v>10</v>
      </c>
      <c r="T249" s="26">
        <v>477934</v>
      </c>
      <c r="U249" s="27">
        <v>7</v>
      </c>
      <c r="V249" s="26">
        <v>279933</v>
      </c>
      <c r="W249" s="27">
        <v>30</v>
      </c>
      <c r="X249" s="26">
        <v>905129</v>
      </c>
      <c r="Y249" s="27">
        <v>36</v>
      </c>
      <c r="Z249" s="26">
        <v>2282401</v>
      </c>
      <c r="AA249" s="27">
        <v>22</v>
      </c>
      <c r="AB249" s="26">
        <v>523522</v>
      </c>
      <c r="AC249" s="27">
        <v>17</v>
      </c>
      <c r="AD249" s="26">
        <v>211678</v>
      </c>
      <c r="AE249" s="27">
        <v>68</v>
      </c>
      <c r="AF249" s="26">
        <v>2021690</v>
      </c>
      <c r="AG249" s="27">
        <v>82</v>
      </c>
      <c r="AH249" s="26">
        <v>5304224</v>
      </c>
      <c r="AI249" s="27">
        <v>44</v>
      </c>
      <c r="AJ249" s="26">
        <v>3804363</v>
      </c>
      <c r="AK249" s="27">
        <v>16</v>
      </c>
      <c r="AL249" s="26">
        <v>503721</v>
      </c>
      <c r="AM249" s="27">
        <v>21</v>
      </c>
      <c r="AN249" s="26">
        <v>784863</v>
      </c>
      <c r="AO249" s="27">
        <v>14</v>
      </c>
      <c r="AP249" s="26">
        <v>2264023</v>
      </c>
      <c r="AQ249" s="27">
        <v>22</v>
      </c>
      <c r="AR249" s="26">
        <v>1186871</v>
      </c>
      <c r="AS249" s="27">
        <v>15</v>
      </c>
      <c r="AT249" s="26">
        <v>764427</v>
      </c>
      <c r="AU249" s="27">
        <v>3</v>
      </c>
      <c r="AV249" s="26">
        <v>268937</v>
      </c>
      <c r="AW249" s="27">
        <v>9</v>
      </c>
      <c r="AX249" s="26">
        <v>124450</v>
      </c>
      <c r="AY249" s="27">
        <v>3</v>
      </c>
      <c r="AZ249" s="26">
        <v>173713</v>
      </c>
      <c r="BA249" s="27">
        <v>76</v>
      </c>
      <c r="BB249" s="26">
        <v>3766734</v>
      </c>
      <c r="BC249" s="27"/>
      <c r="BD249" s="26"/>
      <c r="BE249" s="27">
        <v>96</v>
      </c>
      <c r="BF249" s="26">
        <v>9992968</v>
      </c>
      <c r="BG249" s="27"/>
      <c r="BH249" s="26"/>
      <c r="BI249" s="27"/>
      <c r="BJ249" s="26"/>
      <c r="BK249" s="27"/>
      <c r="BL249" s="26"/>
      <c r="BM249" s="27">
        <v>12</v>
      </c>
      <c r="BN249" s="26">
        <v>491743</v>
      </c>
      <c r="BO249" s="27">
        <v>16</v>
      </c>
      <c r="BP249" s="26">
        <v>193168</v>
      </c>
      <c r="BQ249" s="27">
        <v>914</v>
      </c>
      <c r="BR249" s="26">
        <v>45656684</v>
      </c>
    </row>
    <row r="250" spans="1:70" ht="14.1" customHeight="1" x14ac:dyDescent="0.15">
      <c r="A250" s="20" t="s">
        <v>531</v>
      </c>
      <c r="B250" s="28">
        <v>28122</v>
      </c>
      <c r="C250" s="18">
        <v>6</v>
      </c>
      <c r="D250" s="26">
        <v>96316</v>
      </c>
      <c r="E250" s="27">
        <v>7</v>
      </c>
      <c r="F250" s="26">
        <v>191872</v>
      </c>
      <c r="G250" s="27">
        <v>74</v>
      </c>
      <c r="H250" s="26">
        <v>2800581</v>
      </c>
      <c r="I250" s="27">
        <v>49</v>
      </c>
      <c r="J250" s="26">
        <v>1929217</v>
      </c>
      <c r="K250" s="27">
        <v>41</v>
      </c>
      <c r="L250" s="26">
        <v>1095358</v>
      </c>
      <c r="M250" s="27">
        <v>18</v>
      </c>
      <c r="N250" s="26">
        <v>437763</v>
      </c>
      <c r="O250" s="27">
        <v>100</v>
      </c>
      <c r="P250" s="26">
        <v>3531841</v>
      </c>
      <c r="Q250" s="27"/>
      <c r="R250" s="26"/>
      <c r="S250" s="27">
        <v>10</v>
      </c>
      <c r="T250" s="26">
        <v>591130</v>
      </c>
      <c r="U250" s="27">
        <v>7</v>
      </c>
      <c r="V250" s="26">
        <v>309379</v>
      </c>
      <c r="W250" s="27">
        <v>30</v>
      </c>
      <c r="X250" s="26">
        <v>993636</v>
      </c>
      <c r="Y250" s="27">
        <v>36</v>
      </c>
      <c r="Z250" s="26">
        <v>2387037</v>
      </c>
      <c r="AA250" s="27">
        <v>22</v>
      </c>
      <c r="AB250" s="26">
        <v>540583</v>
      </c>
      <c r="AC250" s="27">
        <v>17</v>
      </c>
      <c r="AD250" s="26">
        <v>246127</v>
      </c>
      <c r="AE250" s="27">
        <v>68</v>
      </c>
      <c r="AF250" s="26">
        <v>2192071</v>
      </c>
      <c r="AG250" s="27">
        <v>82</v>
      </c>
      <c r="AH250" s="26">
        <v>6361406</v>
      </c>
      <c r="AI250" s="27">
        <v>44</v>
      </c>
      <c r="AJ250" s="26">
        <v>4918429</v>
      </c>
      <c r="AK250" s="27">
        <v>16</v>
      </c>
      <c r="AL250" s="26">
        <v>546745</v>
      </c>
      <c r="AM250" s="27">
        <v>21</v>
      </c>
      <c r="AN250" s="26">
        <v>901550</v>
      </c>
      <c r="AO250" s="27">
        <v>14</v>
      </c>
      <c r="AP250" s="26">
        <v>2374346</v>
      </c>
      <c r="AQ250" s="27">
        <v>22</v>
      </c>
      <c r="AR250" s="26">
        <v>1265735</v>
      </c>
      <c r="AS250" s="27">
        <v>15</v>
      </c>
      <c r="AT250" s="26">
        <v>767673</v>
      </c>
      <c r="AU250" s="27">
        <v>3</v>
      </c>
      <c r="AV250" s="26">
        <v>368572</v>
      </c>
      <c r="AW250" s="27">
        <v>9</v>
      </c>
      <c r="AX250" s="26">
        <v>148960</v>
      </c>
      <c r="AY250" s="27">
        <v>3</v>
      </c>
      <c r="AZ250" s="26">
        <v>197610</v>
      </c>
      <c r="BA250" s="27">
        <v>76</v>
      </c>
      <c r="BB250" s="26">
        <v>4197780</v>
      </c>
      <c r="BC250" s="27"/>
      <c r="BD250" s="26"/>
      <c r="BE250" s="27">
        <v>96</v>
      </c>
      <c r="BF250" s="26">
        <v>10608726</v>
      </c>
      <c r="BG250" s="27"/>
      <c r="BH250" s="26"/>
      <c r="BI250" s="27"/>
      <c r="BJ250" s="26"/>
      <c r="BK250" s="27"/>
      <c r="BL250" s="26"/>
      <c r="BM250" s="27">
        <v>12</v>
      </c>
      <c r="BN250" s="26">
        <v>546597</v>
      </c>
      <c r="BO250" s="27">
        <v>16</v>
      </c>
      <c r="BP250" s="26">
        <v>203998</v>
      </c>
      <c r="BQ250" s="27">
        <v>914</v>
      </c>
      <c r="BR250" s="26">
        <v>50751056</v>
      </c>
    </row>
    <row r="251" spans="1:70" ht="14.1" customHeight="1" x14ac:dyDescent="0.15">
      <c r="A251" s="20" t="s">
        <v>530</v>
      </c>
      <c r="B251" s="28">
        <v>28156</v>
      </c>
      <c r="C251" s="18">
        <v>6</v>
      </c>
      <c r="D251" s="26">
        <v>118188</v>
      </c>
      <c r="E251" s="27">
        <v>7</v>
      </c>
      <c r="F251" s="26">
        <v>216665</v>
      </c>
      <c r="G251" s="27">
        <v>74</v>
      </c>
      <c r="H251" s="26">
        <v>2569430</v>
      </c>
      <c r="I251" s="27">
        <v>49</v>
      </c>
      <c r="J251" s="26">
        <v>1901981</v>
      </c>
      <c r="K251" s="27">
        <v>41</v>
      </c>
      <c r="L251" s="26">
        <v>1119629</v>
      </c>
      <c r="M251" s="27">
        <v>18</v>
      </c>
      <c r="N251" s="26">
        <v>433648</v>
      </c>
      <c r="O251" s="27">
        <v>100</v>
      </c>
      <c r="P251" s="26">
        <v>3582587</v>
      </c>
      <c r="Q251" s="27"/>
      <c r="R251" s="26"/>
      <c r="S251" s="27">
        <v>10</v>
      </c>
      <c r="T251" s="26">
        <v>619814</v>
      </c>
      <c r="U251" s="27">
        <v>7</v>
      </c>
      <c r="V251" s="26">
        <v>308968</v>
      </c>
      <c r="W251" s="27">
        <v>30</v>
      </c>
      <c r="X251" s="26">
        <v>976626</v>
      </c>
      <c r="Y251" s="27">
        <v>36</v>
      </c>
      <c r="Z251" s="26">
        <v>2316384</v>
      </c>
      <c r="AA251" s="27">
        <v>22</v>
      </c>
      <c r="AB251" s="26">
        <v>595949</v>
      </c>
      <c r="AC251" s="27">
        <v>17</v>
      </c>
      <c r="AD251" s="26">
        <v>262720</v>
      </c>
      <c r="AE251" s="27">
        <v>68</v>
      </c>
      <c r="AF251" s="26">
        <v>2215335</v>
      </c>
      <c r="AG251" s="27">
        <v>82</v>
      </c>
      <c r="AH251" s="26">
        <v>5891306</v>
      </c>
      <c r="AI251" s="27">
        <v>44</v>
      </c>
      <c r="AJ251" s="26">
        <v>4694318</v>
      </c>
      <c r="AK251" s="27">
        <v>16</v>
      </c>
      <c r="AL251" s="26">
        <v>526871</v>
      </c>
      <c r="AM251" s="27">
        <v>21</v>
      </c>
      <c r="AN251" s="26">
        <v>860587</v>
      </c>
      <c r="AO251" s="27">
        <v>14</v>
      </c>
      <c r="AP251" s="26">
        <v>2373388</v>
      </c>
      <c r="AQ251" s="27">
        <v>22</v>
      </c>
      <c r="AR251" s="26">
        <v>1295324</v>
      </c>
      <c r="AS251" s="27">
        <v>15</v>
      </c>
      <c r="AT251" s="26">
        <v>795633</v>
      </c>
      <c r="AU251" s="27">
        <v>3</v>
      </c>
      <c r="AV251" s="26">
        <v>352648</v>
      </c>
      <c r="AW251" s="27">
        <v>9</v>
      </c>
      <c r="AX251" s="26">
        <v>144873</v>
      </c>
      <c r="AY251" s="27">
        <v>3</v>
      </c>
      <c r="AZ251" s="26">
        <v>194139</v>
      </c>
      <c r="BA251" s="27">
        <v>77</v>
      </c>
      <c r="BB251" s="26">
        <v>4205512</v>
      </c>
      <c r="BC251" s="27"/>
      <c r="BD251" s="26"/>
      <c r="BE251" s="27">
        <v>96</v>
      </c>
      <c r="BF251" s="26">
        <v>10521506</v>
      </c>
      <c r="BG251" s="27"/>
      <c r="BH251" s="26"/>
      <c r="BI251" s="27"/>
      <c r="BJ251" s="26"/>
      <c r="BK251" s="27"/>
      <c r="BL251" s="26"/>
      <c r="BM251" s="27">
        <v>12</v>
      </c>
      <c r="BN251" s="26">
        <v>512172</v>
      </c>
      <c r="BO251" s="27">
        <v>16</v>
      </c>
      <c r="BP251" s="26">
        <v>217622</v>
      </c>
      <c r="BQ251" s="27">
        <v>915</v>
      </c>
      <c r="BR251" s="26">
        <v>49823837</v>
      </c>
    </row>
    <row r="252" spans="1:70" ht="14.1" customHeight="1" x14ac:dyDescent="0.15">
      <c r="A252" s="20" t="s">
        <v>530</v>
      </c>
      <c r="B252" s="28">
        <v>28184</v>
      </c>
      <c r="C252" s="18">
        <v>6</v>
      </c>
      <c r="D252" s="26">
        <v>132619</v>
      </c>
      <c r="E252" s="27">
        <v>7</v>
      </c>
      <c r="F252" s="26">
        <v>217902</v>
      </c>
      <c r="G252" s="27">
        <v>74</v>
      </c>
      <c r="H252" s="26">
        <v>2536933</v>
      </c>
      <c r="I252" s="27">
        <v>49</v>
      </c>
      <c r="J252" s="26">
        <v>1963359</v>
      </c>
      <c r="K252" s="27">
        <v>41</v>
      </c>
      <c r="L252" s="26">
        <v>1088492</v>
      </c>
      <c r="M252" s="27">
        <v>18</v>
      </c>
      <c r="N252" s="26">
        <v>426444</v>
      </c>
      <c r="O252" s="27">
        <v>100</v>
      </c>
      <c r="P252" s="26">
        <v>3656360</v>
      </c>
      <c r="Q252" s="27"/>
      <c r="R252" s="26"/>
      <c r="S252" s="27">
        <v>10</v>
      </c>
      <c r="T252" s="26">
        <v>686332</v>
      </c>
      <c r="U252" s="27">
        <v>7</v>
      </c>
      <c r="V252" s="26">
        <v>318538</v>
      </c>
      <c r="W252" s="27">
        <v>30</v>
      </c>
      <c r="X252" s="26">
        <v>978652</v>
      </c>
      <c r="Y252" s="27">
        <v>36</v>
      </c>
      <c r="Z252" s="26">
        <v>2354376</v>
      </c>
      <c r="AA252" s="27">
        <v>22</v>
      </c>
      <c r="AB252" s="26">
        <v>607786</v>
      </c>
      <c r="AC252" s="27">
        <v>17</v>
      </c>
      <c r="AD252" s="26">
        <v>282165</v>
      </c>
      <c r="AE252" s="27">
        <v>68</v>
      </c>
      <c r="AF252" s="26">
        <v>2236580</v>
      </c>
      <c r="AG252" s="27">
        <v>82</v>
      </c>
      <c r="AH252" s="26">
        <v>5936072</v>
      </c>
      <c r="AI252" s="27">
        <v>44</v>
      </c>
      <c r="AJ252" s="26">
        <v>4925204</v>
      </c>
      <c r="AK252" s="27">
        <v>16</v>
      </c>
      <c r="AL252" s="26">
        <v>559073</v>
      </c>
      <c r="AM252" s="27">
        <v>21</v>
      </c>
      <c r="AN252" s="26">
        <v>864316</v>
      </c>
      <c r="AO252" s="27">
        <v>14</v>
      </c>
      <c r="AP252" s="26">
        <v>2725109</v>
      </c>
      <c r="AQ252" s="27">
        <v>22</v>
      </c>
      <c r="AR252" s="26">
        <v>1351133</v>
      </c>
      <c r="AS252" s="27">
        <v>15</v>
      </c>
      <c r="AT252" s="26">
        <v>756607</v>
      </c>
      <c r="AU252" s="27">
        <v>3</v>
      </c>
      <c r="AV252" s="26">
        <v>350338</v>
      </c>
      <c r="AW252" s="27">
        <v>9</v>
      </c>
      <c r="AX252" s="26">
        <v>167489</v>
      </c>
      <c r="AY252" s="27">
        <v>3</v>
      </c>
      <c r="AZ252" s="26">
        <v>234157</v>
      </c>
      <c r="BA252" s="27">
        <v>77</v>
      </c>
      <c r="BB252" s="26">
        <v>4335552</v>
      </c>
      <c r="BC252" s="27"/>
      <c r="BD252" s="26"/>
      <c r="BE252" s="27">
        <v>96</v>
      </c>
      <c r="BF252" s="26">
        <v>10466136</v>
      </c>
      <c r="BG252" s="27"/>
      <c r="BH252" s="26"/>
      <c r="BI252" s="27"/>
      <c r="BJ252" s="26"/>
      <c r="BK252" s="27"/>
      <c r="BL252" s="26"/>
      <c r="BM252" s="27">
        <v>12</v>
      </c>
      <c r="BN252" s="26">
        <v>505981</v>
      </c>
      <c r="BO252" s="27">
        <v>16</v>
      </c>
      <c r="BP252" s="26">
        <v>212386</v>
      </c>
      <c r="BQ252" s="27">
        <v>915</v>
      </c>
      <c r="BR252" s="26">
        <v>50876101</v>
      </c>
    </row>
    <row r="253" spans="1:70" ht="14.1" customHeight="1" x14ac:dyDescent="0.15">
      <c r="A253" s="20" t="s">
        <v>530</v>
      </c>
      <c r="B253" s="28">
        <v>28215</v>
      </c>
      <c r="C253" s="18">
        <v>6</v>
      </c>
      <c r="D253" s="26">
        <v>116858</v>
      </c>
      <c r="E253" s="27">
        <v>7</v>
      </c>
      <c r="F253" s="26">
        <v>215118</v>
      </c>
      <c r="G253" s="27">
        <v>74</v>
      </c>
      <c r="H253" s="26">
        <v>2700413</v>
      </c>
      <c r="I253" s="27">
        <v>49</v>
      </c>
      <c r="J253" s="26">
        <v>2001311</v>
      </c>
      <c r="K253" s="27">
        <v>41</v>
      </c>
      <c r="L253" s="26">
        <v>1041468</v>
      </c>
      <c r="M253" s="27">
        <v>18</v>
      </c>
      <c r="N253" s="26">
        <v>430883</v>
      </c>
      <c r="O253" s="27">
        <v>100</v>
      </c>
      <c r="P253" s="26">
        <v>3663334</v>
      </c>
      <c r="Q253" s="27"/>
      <c r="R253" s="26"/>
      <c r="S253" s="27">
        <v>10</v>
      </c>
      <c r="T253" s="26">
        <v>635693</v>
      </c>
      <c r="U253" s="27">
        <v>7</v>
      </c>
      <c r="V253" s="26">
        <v>322693</v>
      </c>
      <c r="W253" s="27">
        <v>30</v>
      </c>
      <c r="X253" s="26">
        <v>1004294</v>
      </c>
      <c r="Y253" s="27">
        <v>36</v>
      </c>
      <c r="Z253" s="26">
        <v>2258266</v>
      </c>
      <c r="AA253" s="27">
        <v>22</v>
      </c>
      <c r="AB253" s="26">
        <v>637537</v>
      </c>
      <c r="AC253" s="27">
        <v>17</v>
      </c>
      <c r="AD253" s="26">
        <v>273001</v>
      </c>
      <c r="AE253" s="27">
        <v>69</v>
      </c>
      <c r="AF253" s="26">
        <v>2239369</v>
      </c>
      <c r="AG253" s="27">
        <v>82</v>
      </c>
      <c r="AH253" s="26">
        <v>5792441</v>
      </c>
      <c r="AI253" s="27">
        <v>44</v>
      </c>
      <c r="AJ253" s="26">
        <v>4572039</v>
      </c>
      <c r="AK253" s="27">
        <v>16</v>
      </c>
      <c r="AL253" s="26">
        <v>546684</v>
      </c>
      <c r="AM253" s="27">
        <v>21</v>
      </c>
      <c r="AN253" s="26">
        <v>835757</v>
      </c>
      <c r="AO253" s="27">
        <v>14</v>
      </c>
      <c r="AP253" s="26">
        <v>2738604</v>
      </c>
      <c r="AQ253" s="27">
        <v>22</v>
      </c>
      <c r="AR253" s="26">
        <v>1308761</v>
      </c>
      <c r="AS253" s="27">
        <v>15</v>
      </c>
      <c r="AT253" s="26">
        <v>706008</v>
      </c>
      <c r="AU253" s="27">
        <v>3</v>
      </c>
      <c r="AV253" s="26">
        <v>373224</v>
      </c>
      <c r="AW253" s="27">
        <v>9</v>
      </c>
      <c r="AX253" s="26">
        <v>169724</v>
      </c>
      <c r="AY253" s="27">
        <v>3</v>
      </c>
      <c r="AZ253" s="26">
        <v>239923</v>
      </c>
      <c r="BA253" s="27">
        <v>79</v>
      </c>
      <c r="BB253" s="26">
        <v>4163643</v>
      </c>
      <c r="BC253" s="27"/>
      <c r="BD253" s="26"/>
      <c r="BE253" s="27">
        <v>97</v>
      </c>
      <c r="BF253" s="26">
        <v>10406405</v>
      </c>
      <c r="BG253" s="27"/>
      <c r="BH253" s="26"/>
      <c r="BI253" s="27"/>
      <c r="BJ253" s="26"/>
      <c r="BK253" s="27"/>
      <c r="BL253" s="26"/>
      <c r="BM253" s="27">
        <v>12</v>
      </c>
      <c r="BN253" s="26">
        <v>529510</v>
      </c>
      <c r="BO253" s="27">
        <v>16</v>
      </c>
      <c r="BP253" s="26">
        <v>209197</v>
      </c>
      <c r="BQ253" s="27">
        <v>919</v>
      </c>
      <c r="BR253" s="26">
        <v>50132167</v>
      </c>
    </row>
    <row r="254" spans="1:70" ht="14.1" customHeight="1" x14ac:dyDescent="0.15">
      <c r="A254" s="20" t="s">
        <v>530</v>
      </c>
      <c r="B254" s="28">
        <v>28245</v>
      </c>
      <c r="C254" s="18">
        <v>6</v>
      </c>
      <c r="D254" s="26">
        <v>123409</v>
      </c>
      <c r="E254" s="27">
        <v>7</v>
      </c>
      <c r="F254" s="26">
        <v>211319</v>
      </c>
      <c r="G254" s="27">
        <v>74</v>
      </c>
      <c r="H254" s="26">
        <v>2664424</v>
      </c>
      <c r="I254" s="27">
        <v>49</v>
      </c>
      <c r="J254" s="26">
        <v>2012441</v>
      </c>
      <c r="K254" s="27">
        <v>41</v>
      </c>
      <c r="L254" s="26">
        <v>1099301</v>
      </c>
      <c r="M254" s="27">
        <v>18</v>
      </c>
      <c r="N254" s="26">
        <v>443798</v>
      </c>
      <c r="O254" s="27">
        <v>101</v>
      </c>
      <c r="P254" s="26">
        <v>3747585</v>
      </c>
      <c r="Q254" s="27"/>
      <c r="R254" s="26"/>
      <c r="S254" s="27">
        <v>10</v>
      </c>
      <c r="T254" s="26">
        <v>614752</v>
      </c>
      <c r="U254" s="27">
        <v>7</v>
      </c>
      <c r="V254" s="26">
        <v>333215</v>
      </c>
      <c r="W254" s="27">
        <v>30</v>
      </c>
      <c r="X254" s="26">
        <v>1012821</v>
      </c>
      <c r="Y254" s="27">
        <v>36</v>
      </c>
      <c r="Z254" s="26">
        <v>2400881</v>
      </c>
      <c r="AA254" s="27">
        <v>22</v>
      </c>
      <c r="AB254" s="26">
        <v>624505</v>
      </c>
      <c r="AC254" s="27">
        <v>17</v>
      </c>
      <c r="AD254" s="26">
        <v>272288</v>
      </c>
      <c r="AE254" s="27">
        <v>69</v>
      </c>
      <c r="AF254" s="26">
        <v>2288192</v>
      </c>
      <c r="AG254" s="27">
        <v>82</v>
      </c>
      <c r="AH254" s="26">
        <v>5729593</v>
      </c>
      <c r="AI254" s="27">
        <v>44</v>
      </c>
      <c r="AJ254" s="26">
        <v>4632079</v>
      </c>
      <c r="AK254" s="27">
        <v>16</v>
      </c>
      <c r="AL254" s="26">
        <v>559016</v>
      </c>
      <c r="AM254" s="27">
        <v>21</v>
      </c>
      <c r="AN254" s="26">
        <v>848413</v>
      </c>
      <c r="AO254" s="27">
        <v>14</v>
      </c>
      <c r="AP254" s="26">
        <v>2990464</v>
      </c>
      <c r="AQ254" s="27">
        <v>22</v>
      </c>
      <c r="AR254" s="26">
        <v>1382822</v>
      </c>
      <c r="AS254" s="27">
        <v>15</v>
      </c>
      <c r="AT254" s="26">
        <v>731477</v>
      </c>
      <c r="AU254" s="27">
        <v>3</v>
      </c>
      <c r="AV254" s="26">
        <v>352113</v>
      </c>
      <c r="AW254" s="27">
        <v>9</v>
      </c>
      <c r="AX254" s="26">
        <v>177251</v>
      </c>
      <c r="AY254" s="27">
        <v>3</v>
      </c>
      <c r="AZ254" s="26">
        <v>248900</v>
      </c>
      <c r="BA254" s="27">
        <v>79</v>
      </c>
      <c r="BB254" s="26">
        <v>4174165</v>
      </c>
      <c r="BC254" s="27"/>
      <c r="BD254" s="26"/>
      <c r="BE254" s="27">
        <v>97</v>
      </c>
      <c r="BF254" s="26">
        <v>10434961</v>
      </c>
      <c r="BG254" s="27"/>
      <c r="BH254" s="26"/>
      <c r="BI254" s="27"/>
      <c r="BJ254" s="26"/>
      <c r="BK254" s="27"/>
      <c r="BL254" s="26"/>
      <c r="BM254" s="27">
        <v>12</v>
      </c>
      <c r="BN254" s="26">
        <v>558716</v>
      </c>
      <c r="BO254" s="27">
        <v>16</v>
      </c>
      <c r="BP254" s="26">
        <v>218023</v>
      </c>
      <c r="BQ254" s="27">
        <v>920</v>
      </c>
      <c r="BR254" s="26">
        <v>50886936</v>
      </c>
    </row>
    <row r="255" spans="1:70" ht="14.1" customHeight="1" x14ac:dyDescent="0.15">
      <c r="A255" s="20" t="s">
        <v>530</v>
      </c>
      <c r="B255" s="28">
        <v>28276</v>
      </c>
      <c r="C255" s="18">
        <v>6</v>
      </c>
      <c r="D255" s="26">
        <v>117206</v>
      </c>
      <c r="E255" s="27">
        <v>7</v>
      </c>
      <c r="F255" s="26">
        <v>203510</v>
      </c>
      <c r="G255" s="27">
        <v>74</v>
      </c>
      <c r="H255" s="26">
        <v>2539393</v>
      </c>
      <c r="I255" s="27">
        <v>49</v>
      </c>
      <c r="J255" s="26">
        <v>1986592</v>
      </c>
      <c r="K255" s="27">
        <v>41</v>
      </c>
      <c r="L255" s="26">
        <v>1063429</v>
      </c>
      <c r="M255" s="27">
        <v>18</v>
      </c>
      <c r="N255" s="26">
        <v>461347</v>
      </c>
      <c r="O255" s="27">
        <v>101</v>
      </c>
      <c r="P255" s="26">
        <v>3696366</v>
      </c>
      <c r="Q255" s="27"/>
      <c r="R255" s="26"/>
      <c r="S255" s="27">
        <v>10</v>
      </c>
      <c r="T255" s="26">
        <v>599549</v>
      </c>
      <c r="U255" s="27">
        <v>7</v>
      </c>
      <c r="V255" s="26">
        <v>330226</v>
      </c>
      <c r="W255" s="27">
        <v>30</v>
      </c>
      <c r="X255" s="26">
        <v>980522</v>
      </c>
      <c r="Y255" s="27">
        <v>36</v>
      </c>
      <c r="Z255" s="26">
        <v>2308908</v>
      </c>
      <c r="AA255" s="27">
        <v>22</v>
      </c>
      <c r="AB255" s="26">
        <v>608348</v>
      </c>
      <c r="AC255" s="27">
        <v>17</v>
      </c>
      <c r="AD255" s="26">
        <v>268203</v>
      </c>
      <c r="AE255" s="27">
        <v>69</v>
      </c>
      <c r="AF255" s="26">
        <v>2264977</v>
      </c>
      <c r="AG255" s="27">
        <v>82</v>
      </c>
      <c r="AH255" s="26">
        <v>5712430</v>
      </c>
      <c r="AI255" s="27">
        <v>44</v>
      </c>
      <c r="AJ255" s="26">
        <v>4745925</v>
      </c>
      <c r="AK255" s="27">
        <v>16</v>
      </c>
      <c r="AL255" s="26">
        <v>564277</v>
      </c>
      <c r="AM255" s="27">
        <v>21</v>
      </c>
      <c r="AN255" s="26">
        <v>835388</v>
      </c>
      <c r="AO255" s="27">
        <v>14</v>
      </c>
      <c r="AP255" s="26">
        <v>3036784</v>
      </c>
      <c r="AQ255" s="27">
        <v>22</v>
      </c>
      <c r="AR255" s="26">
        <v>1432299</v>
      </c>
      <c r="AS255" s="27">
        <v>15</v>
      </c>
      <c r="AT255" s="26">
        <v>693325</v>
      </c>
      <c r="AU255" s="27">
        <v>3</v>
      </c>
      <c r="AV255" s="26">
        <v>372721</v>
      </c>
      <c r="AW255" s="27">
        <v>9</v>
      </c>
      <c r="AX255" s="26">
        <v>173405</v>
      </c>
      <c r="AY255" s="27">
        <v>3</v>
      </c>
      <c r="AZ255" s="26">
        <v>275158</v>
      </c>
      <c r="BA255" s="27">
        <v>79</v>
      </c>
      <c r="BB255" s="26">
        <v>4136228</v>
      </c>
      <c r="BC255" s="27"/>
      <c r="BD255" s="26"/>
      <c r="BE255" s="27">
        <v>97</v>
      </c>
      <c r="BF255" s="26">
        <v>10376264</v>
      </c>
      <c r="BG255" s="27"/>
      <c r="BH255" s="26"/>
      <c r="BI255" s="27"/>
      <c r="BJ255" s="26"/>
      <c r="BK255" s="27"/>
      <c r="BL255" s="26"/>
      <c r="BM255" s="27">
        <v>12</v>
      </c>
      <c r="BN255" s="26">
        <v>571886</v>
      </c>
      <c r="BO255" s="27">
        <v>16</v>
      </c>
      <c r="BP255" s="26">
        <v>215945</v>
      </c>
      <c r="BQ255" s="27">
        <v>920</v>
      </c>
      <c r="BR255" s="26">
        <v>50570627</v>
      </c>
    </row>
    <row r="256" spans="1:70" ht="14.1" customHeight="1" x14ac:dyDescent="0.15">
      <c r="A256" s="20" t="s">
        <v>530</v>
      </c>
      <c r="B256" s="28">
        <v>28306</v>
      </c>
      <c r="C256" s="18">
        <v>6</v>
      </c>
      <c r="D256" s="26">
        <v>111074</v>
      </c>
      <c r="E256" s="27">
        <v>7</v>
      </c>
      <c r="F256" s="26">
        <v>202186</v>
      </c>
      <c r="G256" s="27">
        <v>74</v>
      </c>
      <c r="H256" s="26">
        <v>2605825</v>
      </c>
      <c r="I256" s="27">
        <v>49</v>
      </c>
      <c r="J256" s="26">
        <v>1989792</v>
      </c>
      <c r="K256" s="27">
        <v>41</v>
      </c>
      <c r="L256" s="26">
        <v>1019679</v>
      </c>
      <c r="M256" s="27">
        <v>18</v>
      </c>
      <c r="N256" s="26">
        <v>443614</v>
      </c>
      <c r="O256" s="27">
        <v>101</v>
      </c>
      <c r="P256" s="26">
        <v>3728337</v>
      </c>
      <c r="Q256" s="27"/>
      <c r="R256" s="26"/>
      <c r="S256" s="27">
        <v>10</v>
      </c>
      <c r="T256" s="26">
        <v>635870</v>
      </c>
      <c r="U256" s="27">
        <v>7</v>
      </c>
      <c r="V256" s="26">
        <v>322712</v>
      </c>
      <c r="W256" s="27">
        <v>30</v>
      </c>
      <c r="X256" s="26">
        <v>964294</v>
      </c>
      <c r="Y256" s="27">
        <v>36</v>
      </c>
      <c r="Z256" s="26">
        <v>2323381</v>
      </c>
      <c r="AA256" s="27">
        <v>22</v>
      </c>
      <c r="AB256" s="26">
        <v>596518</v>
      </c>
      <c r="AC256" s="27">
        <v>17</v>
      </c>
      <c r="AD256" s="26">
        <v>262417</v>
      </c>
      <c r="AE256" s="27">
        <v>69</v>
      </c>
      <c r="AF256" s="26">
        <v>2197046</v>
      </c>
      <c r="AG256" s="27">
        <v>82</v>
      </c>
      <c r="AH256" s="26">
        <v>5596752</v>
      </c>
      <c r="AI256" s="27">
        <v>44</v>
      </c>
      <c r="AJ256" s="26">
        <v>4711228</v>
      </c>
      <c r="AK256" s="27">
        <v>16</v>
      </c>
      <c r="AL256" s="26">
        <v>585224</v>
      </c>
      <c r="AM256" s="27">
        <v>21</v>
      </c>
      <c r="AN256" s="26">
        <v>824779</v>
      </c>
      <c r="AO256" s="27">
        <v>14</v>
      </c>
      <c r="AP256" s="26">
        <v>3133834</v>
      </c>
      <c r="AQ256" s="27">
        <v>22</v>
      </c>
      <c r="AR256" s="26">
        <v>1398708</v>
      </c>
      <c r="AS256" s="27">
        <v>15</v>
      </c>
      <c r="AT256" s="26">
        <v>671384</v>
      </c>
      <c r="AU256" s="27">
        <v>3</v>
      </c>
      <c r="AV256" s="26">
        <v>383680</v>
      </c>
      <c r="AW256" s="27">
        <v>9</v>
      </c>
      <c r="AX256" s="26">
        <v>166738</v>
      </c>
      <c r="AY256" s="27">
        <v>3</v>
      </c>
      <c r="AZ256" s="26">
        <v>266556</v>
      </c>
      <c r="BA256" s="27">
        <v>80</v>
      </c>
      <c r="BB256" s="26">
        <v>4157812</v>
      </c>
      <c r="BC256" s="27"/>
      <c r="BD256" s="26"/>
      <c r="BE256" s="27">
        <v>97</v>
      </c>
      <c r="BF256" s="26">
        <v>10447747</v>
      </c>
      <c r="BG256" s="27"/>
      <c r="BH256" s="26"/>
      <c r="BI256" s="27"/>
      <c r="BJ256" s="26"/>
      <c r="BK256" s="27"/>
      <c r="BL256" s="26"/>
      <c r="BM256" s="27">
        <v>12</v>
      </c>
      <c r="BN256" s="26">
        <v>556257</v>
      </c>
      <c r="BO256" s="27">
        <v>17</v>
      </c>
      <c r="BP256" s="26">
        <v>247869</v>
      </c>
      <c r="BQ256" s="27">
        <v>922</v>
      </c>
      <c r="BR256" s="26">
        <v>50551328</v>
      </c>
    </row>
    <row r="257" spans="1:70" ht="14.1" customHeight="1" x14ac:dyDescent="0.15">
      <c r="A257" s="20" t="s">
        <v>530</v>
      </c>
      <c r="B257" s="28">
        <v>28336</v>
      </c>
      <c r="C257" s="18">
        <v>6</v>
      </c>
      <c r="D257" s="26">
        <v>121525</v>
      </c>
      <c r="E257" s="27">
        <v>7</v>
      </c>
      <c r="F257" s="26">
        <v>204822</v>
      </c>
      <c r="G257" s="27">
        <v>74</v>
      </c>
      <c r="H257" s="26">
        <v>2586646</v>
      </c>
      <c r="I257" s="27">
        <v>49</v>
      </c>
      <c r="J257" s="26">
        <v>1928936</v>
      </c>
      <c r="K257" s="27">
        <v>41</v>
      </c>
      <c r="L257" s="26">
        <v>980870</v>
      </c>
      <c r="M257" s="27">
        <v>18</v>
      </c>
      <c r="N257" s="26">
        <v>456949</v>
      </c>
      <c r="O257" s="27">
        <v>101</v>
      </c>
      <c r="P257" s="26">
        <v>3613266</v>
      </c>
      <c r="Q257" s="27"/>
      <c r="R257" s="26"/>
      <c r="S257" s="27">
        <v>10</v>
      </c>
      <c r="T257" s="26">
        <v>649054</v>
      </c>
      <c r="U257" s="27">
        <v>7</v>
      </c>
      <c r="V257" s="26">
        <v>324741</v>
      </c>
      <c r="W257" s="27">
        <v>30</v>
      </c>
      <c r="X257" s="26">
        <v>967197</v>
      </c>
      <c r="Y257" s="27">
        <v>36</v>
      </c>
      <c r="Z257" s="26">
        <v>2348735</v>
      </c>
      <c r="AA257" s="27">
        <v>22</v>
      </c>
      <c r="AB257" s="26">
        <v>621116</v>
      </c>
      <c r="AC257" s="27">
        <v>17</v>
      </c>
      <c r="AD257" s="26">
        <v>259361</v>
      </c>
      <c r="AE257" s="27">
        <v>69</v>
      </c>
      <c r="AF257" s="26">
        <v>2194446</v>
      </c>
      <c r="AG257" s="27">
        <v>82</v>
      </c>
      <c r="AH257" s="26">
        <v>5335079</v>
      </c>
      <c r="AI257" s="27">
        <v>44</v>
      </c>
      <c r="AJ257" s="26">
        <v>4433001</v>
      </c>
      <c r="AK257" s="27">
        <v>16</v>
      </c>
      <c r="AL257" s="26">
        <v>537588</v>
      </c>
      <c r="AM257" s="27">
        <v>21</v>
      </c>
      <c r="AN257" s="26">
        <v>786926</v>
      </c>
      <c r="AO257" s="27">
        <v>14</v>
      </c>
      <c r="AP257" s="26">
        <v>3375025</v>
      </c>
      <c r="AQ257" s="27">
        <v>22</v>
      </c>
      <c r="AR257" s="26">
        <v>1403571</v>
      </c>
      <c r="AS257" s="27">
        <v>15</v>
      </c>
      <c r="AT257" s="26">
        <v>675207</v>
      </c>
      <c r="AU257" s="27">
        <v>3</v>
      </c>
      <c r="AV257" s="26">
        <v>383147</v>
      </c>
      <c r="AW257" s="27">
        <v>9</v>
      </c>
      <c r="AX257" s="26">
        <v>167631</v>
      </c>
      <c r="AY257" s="27">
        <v>3</v>
      </c>
      <c r="AZ257" s="26">
        <v>225569</v>
      </c>
      <c r="BA257" s="27">
        <v>80</v>
      </c>
      <c r="BB257" s="26">
        <v>4030122</v>
      </c>
      <c r="BC257" s="27"/>
      <c r="BD257" s="26"/>
      <c r="BE257" s="27">
        <v>97</v>
      </c>
      <c r="BF257" s="26">
        <v>10442601</v>
      </c>
      <c r="BG257" s="27"/>
      <c r="BH257" s="26"/>
      <c r="BI257" s="27"/>
      <c r="BJ257" s="26"/>
      <c r="BK257" s="27"/>
      <c r="BL257" s="26"/>
      <c r="BM257" s="27">
        <v>12</v>
      </c>
      <c r="BN257" s="26">
        <v>556681</v>
      </c>
      <c r="BO257" s="27">
        <v>17</v>
      </c>
      <c r="BP257" s="26">
        <v>243591</v>
      </c>
      <c r="BQ257" s="27">
        <v>922</v>
      </c>
      <c r="BR257" s="26">
        <v>49853417</v>
      </c>
    </row>
    <row r="258" spans="1:70" ht="14.1" customHeight="1" x14ac:dyDescent="0.15">
      <c r="A258" s="20" t="s">
        <v>530</v>
      </c>
      <c r="B258" s="28">
        <v>28368</v>
      </c>
      <c r="C258" s="18">
        <v>6</v>
      </c>
      <c r="D258" s="26">
        <v>146425</v>
      </c>
      <c r="E258" s="27">
        <v>7</v>
      </c>
      <c r="F258" s="26">
        <v>211288</v>
      </c>
      <c r="G258" s="27">
        <v>74</v>
      </c>
      <c r="H258" s="26">
        <v>2717123</v>
      </c>
      <c r="I258" s="27">
        <v>49</v>
      </c>
      <c r="J258" s="26">
        <v>1988593</v>
      </c>
      <c r="K258" s="27">
        <v>41</v>
      </c>
      <c r="L258" s="26">
        <v>1048246</v>
      </c>
      <c r="M258" s="27">
        <v>18</v>
      </c>
      <c r="N258" s="26">
        <v>479243</v>
      </c>
      <c r="O258" s="27">
        <v>101</v>
      </c>
      <c r="P258" s="26">
        <v>3819688</v>
      </c>
      <c r="Q258" s="27"/>
      <c r="R258" s="26"/>
      <c r="S258" s="27">
        <v>10</v>
      </c>
      <c r="T258" s="26">
        <v>683717</v>
      </c>
      <c r="U258" s="27">
        <v>7</v>
      </c>
      <c r="V258" s="26">
        <v>338237</v>
      </c>
      <c r="W258" s="27">
        <v>30</v>
      </c>
      <c r="X258" s="26">
        <v>1070568</v>
      </c>
      <c r="Y258" s="27">
        <v>36</v>
      </c>
      <c r="Z258" s="26">
        <v>2455254</v>
      </c>
      <c r="AA258" s="27">
        <v>22</v>
      </c>
      <c r="AB258" s="26">
        <v>639380</v>
      </c>
      <c r="AC258" s="27">
        <v>17</v>
      </c>
      <c r="AD258" s="26">
        <v>266172</v>
      </c>
      <c r="AE258" s="27">
        <v>69</v>
      </c>
      <c r="AF258" s="26">
        <v>2255222</v>
      </c>
      <c r="AG258" s="27">
        <v>82</v>
      </c>
      <c r="AH258" s="26">
        <v>5629866</v>
      </c>
      <c r="AI258" s="27">
        <v>44</v>
      </c>
      <c r="AJ258" s="26">
        <v>4832087</v>
      </c>
      <c r="AK258" s="27">
        <v>16</v>
      </c>
      <c r="AL258" s="26">
        <v>582569</v>
      </c>
      <c r="AM258" s="27">
        <v>21</v>
      </c>
      <c r="AN258" s="26">
        <v>798282</v>
      </c>
      <c r="AO258" s="27">
        <v>14</v>
      </c>
      <c r="AP258" s="26">
        <v>3408396</v>
      </c>
      <c r="AQ258" s="27">
        <v>22</v>
      </c>
      <c r="AR258" s="26">
        <v>1549953</v>
      </c>
      <c r="AS258" s="27">
        <v>15</v>
      </c>
      <c r="AT258" s="26">
        <v>736885</v>
      </c>
      <c r="AU258" s="27">
        <v>3</v>
      </c>
      <c r="AV258" s="26">
        <v>405250</v>
      </c>
      <c r="AW258" s="27">
        <v>9</v>
      </c>
      <c r="AX258" s="26">
        <v>178940</v>
      </c>
      <c r="AY258" s="27">
        <v>3</v>
      </c>
      <c r="AZ258" s="26">
        <v>240709</v>
      </c>
      <c r="BA258" s="27">
        <v>81</v>
      </c>
      <c r="BB258" s="26">
        <v>4242688</v>
      </c>
      <c r="BC258" s="27"/>
      <c r="BD258" s="26"/>
      <c r="BE258" s="27">
        <v>97</v>
      </c>
      <c r="BF258" s="26">
        <v>10684441</v>
      </c>
      <c r="BG258" s="27"/>
      <c r="BH258" s="26"/>
      <c r="BI258" s="27"/>
      <c r="BJ258" s="26"/>
      <c r="BK258" s="27"/>
      <c r="BL258" s="26"/>
      <c r="BM258" s="27">
        <v>12</v>
      </c>
      <c r="BN258" s="26">
        <v>649666</v>
      </c>
      <c r="BO258" s="27">
        <v>17</v>
      </c>
      <c r="BP258" s="26">
        <v>264919</v>
      </c>
      <c r="BQ258" s="27">
        <v>923</v>
      </c>
      <c r="BR258" s="26">
        <v>52323818</v>
      </c>
    </row>
    <row r="259" spans="1:70" ht="14.1" customHeight="1" x14ac:dyDescent="0.15">
      <c r="A259" s="20" t="s">
        <v>530</v>
      </c>
      <c r="B259" s="28">
        <v>28398</v>
      </c>
      <c r="C259" s="18">
        <v>6</v>
      </c>
      <c r="D259" s="26">
        <v>155645</v>
      </c>
      <c r="E259" s="27">
        <v>7</v>
      </c>
      <c r="F259" s="26">
        <v>223896</v>
      </c>
      <c r="G259" s="27">
        <v>74</v>
      </c>
      <c r="H259" s="26">
        <v>2636879</v>
      </c>
      <c r="I259" s="27">
        <v>49</v>
      </c>
      <c r="J259" s="26">
        <v>2011757</v>
      </c>
      <c r="K259" s="27">
        <v>41</v>
      </c>
      <c r="L259" s="26">
        <v>972141</v>
      </c>
      <c r="M259" s="27">
        <v>18</v>
      </c>
      <c r="N259" s="26">
        <v>473397</v>
      </c>
      <c r="O259" s="27">
        <v>101</v>
      </c>
      <c r="P259" s="26">
        <v>3897717</v>
      </c>
      <c r="Q259" s="27"/>
      <c r="R259" s="26"/>
      <c r="S259" s="27">
        <v>10</v>
      </c>
      <c r="T259" s="26">
        <v>760744</v>
      </c>
      <c r="U259" s="27">
        <v>7</v>
      </c>
      <c r="V259" s="26">
        <v>340674</v>
      </c>
      <c r="W259" s="27">
        <v>30</v>
      </c>
      <c r="X259" s="26">
        <v>1037979</v>
      </c>
      <c r="Y259" s="27">
        <v>36</v>
      </c>
      <c r="Z259" s="26">
        <v>2209416</v>
      </c>
      <c r="AA259" s="27">
        <v>22</v>
      </c>
      <c r="AB259" s="26">
        <v>615437</v>
      </c>
      <c r="AC259" s="27">
        <v>17</v>
      </c>
      <c r="AD259" s="26">
        <v>262906</v>
      </c>
      <c r="AE259" s="27">
        <v>69</v>
      </c>
      <c r="AF259" s="26">
        <v>2302014</v>
      </c>
      <c r="AG259" s="27">
        <v>83</v>
      </c>
      <c r="AH259" s="26">
        <v>5713236</v>
      </c>
      <c r="AI259" s="27">
        <v>44</v>
      </c>
      <c r="AJ259" s="26">
        <v>5018530</v>
      </c>
      <c r="AK259" s="27">
        <v>16</v>
      </c>
      <c r="AL259" s="26">
        <v>597933</v>
      </c>
      <c r="AM259" s="27">
        <v>21</v>
      </c>
      <c r="AN259" s="26">
        <v>838346</v>
      </c>
      <c r="AO259" s="27">
        <v>14</v>
      </c>
      <c r="AP259" s="26">
        <v>3374867</v>
      </c>
      <c r="AQ259" s="27">
        <v>22</v>
      </c>
      <c r="AR259" s="26">
        <v>1650258</v>
      </c>
      <c r="AS259" s="27">
        <v>15</v>
      </c>
      <c r="AT259" s="26">
        <v>671489</v>
      </c>
      <c r="AU259" s="27">
        <v>3</v>
      </c>
      <c r="AV259" s="26">
        <v>437803</v>
      </c>
      <c r="AW259" s="27">
        <v>9</v>
      </c>
      <c r="AX259" s="26">
        <v>182541</v>
      </c>
      <c r="AY259" s="27">
        <v>3</v>
      </c>
      <c r="AZ259" s="26">
        <v>244412</v>
      </c>
      <c r="BA259" s="27">
        <v>81</v>
      </c>
      <c r="BB259" s="26">
        <v>4308015</v>
      </c>
      <c r="BC259" s="27"/>
      <c r="BD259" s="26"/>
      <c r="BE259" s="27">
        <v>98</v>
      </c>
      <c r="BF259" s="26">
        <v>10756297</v>
      </c>
      <c r="BG259" s="27"/>
      <c r="BH259" s="26"/>
      <c r="BI259" s="27"/>
      <c r="BJ259" s="26"/>
      <c r="BK259" s="27"/>
      <c r="BL259" s="26"/>
      <c r="BM259" s="27">
        <v>12</v>
      </c>
      <c r="BN259" s="26">
        <v>735428</v>
      </c>
      <c r="BO259" s="27">
        <v>17</v>
      </c>
      <c r="BP259" s="26">
        <v>276411</v>
      </c>
      <c r="BQ259" s="27">
        <v>925</v>
      </c>
      <c r="BR259" s="26">
        <v>52706183</v>
      </c>
    </row>
    <row r="260" spans="1:70" ht="14.1" customHeight="1" x14ac:dyDescent="0.15">
      <c r="A260" s="20" t="s">
        <v>530</v>
      </c>
      <c r="B260" s="28">
        <v>28429</v>
      </c>
      <c r="C260" s="18">
        <v>6</v>
      </c>
      <c r="D260" s="26">
        <v>163188</v>
      </c>
      <c r="E260" s="27">
        <v>7</v>
      </c>
      <c r="F260" s="26">
        <v>208709</v>
      </c>
      <c r="G260" s="27">
        <v>74</v>
      </c>
      <c r="H260" s="26">
        <v>2864455</v>
      </c>
      <c r="I260" s="27">
        <v>49</v>
      </c>
      <c r="J260" s="26">
        <v>2002052</v>
      </c>
      <c r="K260" s="27">
        <v>41</v>
      </c>
      <c r="L260" s="26">
        <v>945254</v>
      </c>
      <c r="M260" s="27">
        <v>18</v>
      </c>
      <c r="N260" s="26">
        <v>455081</v>
      </c>
      <c r="O260" s="27">
        <v>102</v>
      </c>
      <c r="P260" s="26">
        <v>3632242</v>
      </c>
      <c r="Q260" s="27"/>
      <c r="R260" s="26"/>
      <c r="S260" s="27">
        <v>10</v>
      </c>
      <c r="T260" s="26">
        <v>739258</v>
      </c>
      <c r="U260" s="27">
        <v>7</v>
      </c>
      <c r="V260" s="26">
        <v>326393</v>
      </c>
      <c r="W260" s="27">
        <v>30</v>
      </c>
      <c r="X260" s="26">
        <v>1021269</v>
      </c>
      <c r="Y260" s="27">
        <v>36</v>
      </c>
      <c r="Z260" s="26">
        <v>1980783</v>
      </c>
      <c r="AA260" s="27">
        <v>22</v>
      </c>
      <c r="AB260" s="26">
        <v>576174</v>
      </c>
      <c r="AC260" s="27">
        <v>17</v>
      </c>
      <c r="AD260" s="26">
        <v>246179</v>
      </c>
      <c r="AE260" s="27">
        <v>69</v>
      </c>
      <c r="AF260" s="26">
        <v>2094427</v>
      </c>
      <c r="AG260" s="27">
        <v>83</v>
      </c>
      <c r="AH260" s="26">
        <v>5256212</v>
      </c>
      <c r="AI260" s="27">
        <v>44</v>
      </c>
      <c r="AJ260" s="26">
        <v>4607631</v>
      </c>
      <c r="AK260" s="27">
        <v>16</v>
      </c>
      <c r="AL260" s="26">
        <v>542166</v>
      </c>
      <c r="AM260" s="27">
        <v>21</v>
      </c>
      <c r="AN260" s="26">
        <v>788908</v>
      </c>
      <c r="AO260" s="27">
        <v>14</v>
      </c>
      <c r="AP260" s="26">
        <v>3443598</v>
      </c>
      <c r="AQ260" s="27">
        <v>22</v>
      </c>
      <c r="AR260" s="26">
        <v>1606116</v>
      </c>
      <c r="AS260" s="27">
        <v>15</v>
      </c>
      <c r="AT260" s="26">
        <v>688357</v>
      </c>
      <c r="AU260" s="27">
        <v>3</v>
      </c>
      <c r="AV260" s="26">
        <v>412146</v>
      </c>
      <c r="AW260" s="27">
        <v>9</v>
      </c>
      <c r="AX260" s="26">
        <v>169275</v>
      </c>
      <c r="AY260" s="27">
        <v>3</v>
      </c>
      <c r="AZ260" s="26">
        <v>238166</v>
      </c>
      <c r="BA260" s="27">
        <v>81</v>
      </c>
      <c r="BB260" s="26">
        <v>4182677</v>
      </c>
      <c r="BC260" s="27"/>
      <c r="BD260" s="26"/>
      <c r="BE260" s="27">
        <v>98</v>
      </c>
      <c r="BF260" s="26">
        <v>10657608</v>
      </c>
      <c r="BG260" s="27"/>
      <c r="BH260" s="26"/>
      <c r="BI260" s="27"/>
      <c r="BJ260" s="26"/>
      <c r="BK260" s="27"/>
      <c r="BL260" s="26"/>
      <c r="BM260" s="27">
        <v>12</v>
      </c>
      <c r="BN260" s="26">
        <v>731597</v>
      </c>
      <c r="BO260" s="27">
        <v>17</v>
      </c>
      <c r="BP260" s="26">
        <v>282255</v>
      </c>
      <c r="BQ260" s="27">
        <v>926</v>
      </c>
      <c r="BR260" s="26">
        <v>50862192</v>
      </c>
    </row>
    <row r="261" spans="1:70" ht="14.1" customHeight="1" x14ac:dyDescent="0.15">
      <c r="A261" s="20" t="s">
        <v>530</v>
      </c>
      <c r="B261" s="28">
        <v>28459</v>
      </c>
      <c r="C261" s="18">
        <v>6</v>
      </c>
      <c r="D261" s="26">
        <v>171784</v>
      </c>
      <c r="E261" s="27">
        <v>7</v>
      </c>
      <c r="F261" s="26">
        <v>199631</v>
      </c>
      <c r="G261" s="27">
        <v>74</v>
      </c>
      <c r="H261" s="26">
        <v>2800572</v>
      </c>
      <c r="I261" s="27">
        <v>49</v>
      </c>
      <c r="J261" s="26">
        <v>1962506</v>
      </c>
      <c r="K261" s="27">
        <v>41</v>
      </c>
      <c r="L261" s="26">
        <v>868591</v>
      </c>
      <c r="M261" s="27">
        <v>18</v>
      </c>
      <c r="N261" s="26">
        <v>451347</v>
      </c>
      <c r="O261" s="27">
        <v>102</v>
      </c>
      <c r="P261" s="26">
        <v>3505566</v>
      </c>
      <c r="Q261" s="27"/>
      <c r="R261" s="26"/>
      <c r="S261" s="27">
        <v>10</v>
      </c>
      <c r="T261" s="26">
        <v>717733</v>
      </c>
      <c r="U261" s="27">
        <v>7</v>
      </c>
      <c r="V261" s="26">
        <v>316061</v>
      </c>
      <c r="W261" s="27">
        <v>30</v>
      </c>
      <c r="X261" s="26">
        <v>1007373</v>
      </c>
      <c r="Y261" s="27">
        <v>36</v>
      </c>
      <c r="Z261" s="26">
        <v>1958941</v>
      </c>
      <c r="AA261" s="27">
        <v>22</v>
      </c>
      <c r="AB261" s="26">
        <v>549253</v>
      </c>
      <c r="AC261" s="27">
        <v>17</v>
      </c>
      <c r="AD261" s="26">
        <v>238625</v>
      </c>
      <c r="AE261" s="27">
        <v>69</v>
      </c>
      <c r="AF261" s="26">
        <v>2005692</v>
      </c>
      <c r="AG261" s="27">
        <v>83</v>
      </c>
      <c r="AH261" s="26">
        <v>5124820</v>
      </c>
      <c r="AI261" s="27">
        <v>44</v>
      </c>
      <c r="AJ261" s="26">
        <v>4431920</v>
      </c>
      <c r="AK261" s="27">
        <v>16</v>
      </c>
      <c r="AL261" s="26">
        <v>551494</v>
      </c>
      <c r="AM261" s="27">
        <v>21</v>
      </c>
      <c r="AN261" s="26">
        <v>780476</v>
      </c>
      <c r="AO261" s="27">
        <v>14</v>
      </c>
      <c r="AP261" s="26">
        <v>3539037</v>
      </c>
      <c r="AQ261" s="27">
        <v>22</v>
      </c>
      <c r="AR261" s="26">
        <v>1594800</v>
      </c>
      <c r="AS261" s="27">
        <v>15</v>
      </c>
      <c r="AT261" s="26">
        <v>607848</v>
      </c>
      <c r="AU261" s="27">
        <v>3</v>
      </c>
      <c r="AV261" s="26">
        <v>414278</v>
      </c>
      <c r="AW261" s="27">
        <v>9</v>
      </c>
      <c r="AX261" s="26">
        <v>168204</v>
      </c>
      <c r="AY261" s="27">
        <v>3</v>
      </c>
      <c r="AZ261" s="26">
        <v>245505</v>
      </c>
      <c r="BA261" s="27">
        <v>81</v>
      </c>
      <c r="BB261" s="26">
        <v>3981305</v>
      </c>
      <c r="BC261" s="27"/>
      <c r="BD261" s="26"/>
      <c r="BE261" s="27">
        <v>98</v>
      </c>
      <c r="BF261" s="26">
        <v>10615821</v>
      </c>
      <c r="BG261" s="27"/>
      <c r="BH261" s="26"/>
      <c r="BI261" s="27"/>
      <c r="BJ261" s="26"/>
      <c r="BK261" s="27"/>
      <c r="BL261" s="26"/>
      <c r="BM261" s="27">
        <v>12</v>
      </c>
      <c r="BN261" s="26">
        <v>757501</v>
      </c>
      <c r="BO261" s="27">
        <v>17</v>
      </c>
      <c r="BP261" s="26">
        <v>278586</v>
      </c>
      <c r="BQ261" s="27">
        <v>926</v>
      </c>
      <c r="BR261" s="26">
        <v>49845284</v>
      </c>
    </row>
    <row r="262" spans="1:70" ht="14.1" customHeight="1" x14ac:dyDescent="0.15">
      <c r="A262" s="20" t="s">
        <v>530</v>
      </c>
      <c r="B262" s="28">
        <v>28487</v>
      </c>
      <c r="C262" s="18">
        <v>6</v>
      </c>
      <c r="D262" s="26">
        <v>147817</v>
      </c>
      <c r="E262" s="27">
        <v>7</v>
      </c>
      <c r="F262" s="26">
        <v>197555</v>
      </c>
      <c r="G262" s="27">
        <v>74</v>
      </c>
      <c r="H262" s="26">
        <v>2993465</v>
      </c>
      <c r="I262" s="27">
        <v>49</v>
      </c>
      <c r="J262" s="26">
        <v>1948811</v>
      </c>
      <c r="K262" s="27">
        <v>41</v>
      </c>
      <c r="L262" s="26">
        <v>907832</v>
      </c>
      <c r="M262" s="27">
        <v>18</v>
      </c>
      <c r="N262" s="26">
        <v>456569</v>
      </c>
      <c r="O262" s="27">
        <v>102</v>
      </c>
      <c r="P262" s="26">
        <v>3390761</v>
      </c>
      <c r="Q262" s="27"/>
      <c r="R262" s="26"/>
      <c r="S262" s="27">
        <v>10</v>
      </c>
      <c r="T262" s="26">
        <v>706035</v>
      </c>
      <c r="U262" s="27">
        <v>7</v>
      </c>
      <c r="V262" s="26">
        <v>300446</v>
      </c>
      <c r="W262" s="27">
        <v>30</v>
      </c>
      <c r="X262" s="26">
        <v>1059182</v>
      </c>
      <c r="Y262" s="27">
        <v>35</v>
      </c>
      <c r="Z262" s="26">
        <v>1973827</v>
      </c>
      <c r="AA262" s="27">
        <v>22</v>
      </c>
      <c r="AB262" s="26">
        <v>592572</v>
      </c>
      <c r="AC262" s="27">
        <v>17</v>
      </c>
      <c r="AD262" s="26">
        <v>235736</v>
      </c>
      <c r="AE262" s="27">
        <v>69</v>
      </c>
      <c r="AF262" s="26">
        <v>1971878</v>
      </c>
      <c r="AG262" s="27">
        <v>83</v>
      </c>
      <c r="AH262" s="26">
        <v>4851352</v>
      </c>
      <c r="AI262" s="27">
        <v>44</v>
      </c>
      <c r="AJ262" s="26">
        <v>4041026</v>
      </c>
      <c r="AK262" s="27">
        <v>16</v>
      </c>
      <c r="AL262" s="26">
        <v>507251</v>
      </c>
      <c r="AM262" s="27">
        <v>21</v>
      </c>
      <c r="AN262" s="26">
        <v>768389</v>
      </c>
      <c r="AO262" s="27">
        <v>14</v>
      </c>
      <c r="AP262" s="26">
        <v>3732594</v>
      </c>
      <c r="AQ262" s="27">
        <v>22</v>
      </c>
      <c r="AR262" s="26">
        <v>1608148</v>
      </c>
      <c r="AS262" s="27">
        <v>15</v>
      </c>
      <c r="AT262" s="26">
        <v>543461</v>
      </c>
      <c r="AU262" s="27">
        <v>3</v>
      </c>
      <c r="AV262" s="26">
        <v>465813</v>
      </c>
      <c r="AW262" s="27">
        <v>9</v>
      </c>
      <c r="AX262" s="26">
        <v>180226</v>
      </c>
      <c r="AY262" s="27">
        <v>3</v>
      </c>
      <c r="AZ262" s="26">
        <v>223241</v>
      </c>
      <c r="BA262" s="27">
        <v>81</v>
      </c>
      <c r="BB262" s="26">
        <v>3877168</v>
      </c>
      <c r="BC262" s="27"/>
      <c r="BD262" s="26"/>
      <c r="BE262" s="27">
        <v>98</v>
      </c>
      <c r="BF262" s="26">
        <v>10631827</v>
      </c>
      <c r="BG262" s="27"/>
      <c r="BH262" s="26"/>
      <c r="BI262" s="27"/>
      <c r="BJ262" s="26"/>
      <c r="BK262" s="27"/>
      <c r="BL262" s="26"/>
      <c r="BM262" s="27">
        <v>12</v>
      </c>
      <c r="BN262" s="26">
        <v>748426</v>
      </c>
      <c r="BO262" s="27">
        <v>17</v>
      </c>
      <c r="BP262" s="26">
        <v>288822</v>
      </c>
      <c r="BQ262" s="27">
        <v>925</v>
      </c>
      <c r="BR262" s="26">
        <v>49350243</v>
      </c>
    </row>
    <row r="263" spans="1:70" ht="14.1" customHeight="1" x14ac:dyDescent="0.15">
      <c r="A263" s="20" t="s">
        <v>529</v>
      </c>
      <c r="B263" s="28">
        <v>28521</v>
      </c>
      <c r="C263" s="18">
        <v>6</v>
      </c>
      <c r="D263" s="26">
        <v>144206</v>
      </c>
      <c r="E263" s="27">
        <v>7</v>
      </c>
      <c r="F263" s="26">
        <v>199771</v>
      </c>
      <c r="G263" s="27">
        <v>74</v>
      </c>
      <c r="H263" s="26">
        <v>3056530</v>
      </c>
      <c r="I263" s="27">
        <v>49</v>
      </c>
      <c r="J263" s="26">
        <v>2052187</v>
      </c>
      <c r="K263" s="27">
        <v>41</v>
      </c>
      <c r="L263" s="26">
        <v>977663</v>
      </c>
      <c r="M263" s="27">
        <v>18</v>
      </c>
      <c r="N263" s="26">
        <v>459869</v>
      </c>
      <c r="O263" s="27">
        <v>102</v>
      </c>
      <c r="P263" s="26">
        <v>3711193</v>
      </c>
      <c r="Q263" s="27"/>
      <c r="R263" s="26"/>
      <c r="S263" s="27">
        <v>10</v>
      </c>
      <c r="T263" s="26">
        <v>728298</v>
      </c>
      <c r="U263" s="27">
        <v>7</v>
      </c>
      <c r="V263" s="26">
        <v>318340</v>
      </c>
      <c r="W263" s="27">
        <v>30</v>
      </c>
      <c r="X263" s="26">
        <v>1100079</v>
      </c>
      <c r="Y263" s="27">
        <v>35</v>
      </c>
      <c r="Z263" s="26">
        <v>2203684</v>
      </c>
      <c r="AA263" s="27">
        <v>22</v>
      </c>
      <c r="AB263" s="26">
        <v>626743</v>
      </c>
      <c r="AC263" s="27">
        <v>17</v>
      </c>
      <c r="AD263" s="26">
        <v>257869</v>
      </c>
      <c r="AE263" s="27">
        <v>69</v>
      </c>
      <c r="AF263" s="26">
        <v>2123621</v>
      </c>
      <c r="AG263" s="27">
        <v>83</v>
      </c>
      <c r="AH263" s="26">
        <v>5472012</v>
      </c>
      <c r="AI263" s="27">
        <v>44</v>
      </c>
      <c r="AJ263" s="26">
        <v>4713862</v>
      </c>
      <c r="AK263" s="27">
        <v>16</v>
      </c>
      <c r="AL263" s="26">
        <v>569901</v>
      </c>
      <c r="AM263" s="27">
        <v>21</v>
      </c>
      <c r="AN263" s="26">
        <v>790651</v>
      </c>
      <c r="AO263" s="27">
        <v>14</v>
      </c>
      <c r="AP263" s="26">
        <v>3702369</v>
      </c>
      <c r="AQ263" s="27">
        <v>22</v>
      </c>
      <c r="AR263" s="26">
        <v>1576497</v>
      </c>
      <c r="AS263" s="27">
        <v>15</v>
      </c>
      <c r="AT263" s="26">
        <v>548305</v>
      </c>
      <c r="AU263" s="27">
        <v>3</v>
      </c>
      <c r="AV263" s="26">
        <v>466290</v>
      </c>
      <c r="AW263" s="27">
        <v>9</v>
      </c>
      <c r="AX263" s="26">
        <v>173546</v>
      </c>
      <c r="AY263" s="27">
        <v>3</v>
      </c>
      <c r="AZ263" s="26">
        <v>231187</v>
      </c>
      <c r="BA263" s="27">
        <v>81</v>
      </c>
      <c r="BB263" s="26">
        <v>4018945</v>
      </c>
      <c r="BC263" s="27"/>
      <c r="BD263" s="26"/>
      <c r="BE263" s="27">
        <v>98</v>
      </c>
      <c r="BF263" s="26">
        <v>10643331</v>
      </c>
      <c r="BG263" s="27"/>
      <c r="BH263" s="26"/>
      <c r="BI263" s="27"/>
      <c r="BJ263" s="26"/>
      <c r="BK263" s="27"/>
      <c r="BL263" s="26"/>
      <c r="BM263" s="27">
        <v>12</v>
      </c>
      <c r="BN263" s="26">
        <v>708115</v>
      </c>
      <c r="BO263" s="27">
        <v>17</v>
      </c>
      <c r="BP263" s="26">
        <v>301555</v>
      </c>
      <c r="BQ263" s="27">
        <v>925</v>
      </c>
      <c r="BR263" s="26">
        <v>51876632</v>
      </c>
    </row>
    <row r="264" spans="1:70" ht="14.1" customHeight="1" x14ac:dyDescent="0.15">
      <c r="A264" s="20" t="s">
        <v>529</v>
      </c>
      <c r="B264" s="28">
        <v>28549</v>
      </c>
      <c r="C264" s="18">
        <v>6</v>
      </c>
      <c r="D264" s="26">
        <v>135868</v>
      </c>
      <c r="E264" s="27">
        <v>7</v>
      </c>
      <c r="F264" s="26">
        <v>217386</v>
      </c>
      <c r="G264" s="27">
        <v>74</v>
      </c>
      <c r="H264" s="26">
        <v>3145385</v>
      </c>
      <c r="I264" s="27">
        <v>49</v>
      </c>
      <c r="J264" s="26">
        <v>2096873</v>
      </c>
      <c r="K264" s="27">
        <v>41</v>
      </c>
      <c r="L264" s="26">
        <v>981644</v>
      </c>
      <c r="M264" s="27">
        <v>18</v>
      </c>
      <c r="N264" s="26">
        <v>465143</v>
      </c>
      <c r="O264" s="27">
        <v>102</v>
      </c>
      <c r="P264" s="26">
        <v>3870004</v>
      </c>
      <c r="Q264" s="27"/>
      <c r="R264" s="26"/>
      <c r="S264" s="27">
        <v>10</v>
      </c>
      <c r="T264" s="26">
        <v>783199</v>
      </c>
      <c r="U264" s="27">
        <v>7</v>
      </c>
      <c r="V264" s="26">
        <v>358476</v>
      </c>
      <c r="W264" s="27">
        <v>30</v>
      </c>
      <c r="X264" s="26">
        <v>1140197</v>
      </c>
      <c r="Y264" s="27">
        <v>35</v>
      </c>
      <c r="Z264" s="26">
        <v>2158675</v>
      </c>
      <c r="AA264" s="27">
        <v>22</v>
      </c>
      <c r="AB264" s="26">
        <v>638112</v>
      </c>
      <c r="AC264" s="27">
        <v>17</v>
      </c>
      <c r="AD264" s="26">
        <v>273925</v>
      </c>
      <c r="AE264" s="27">
        <v>69</v>
      </c>
      <c r="AF264" s="26">
        <v>2229305</v>
      </c>
      <c r="AG264" s="27">
        <v>83</v>
      </c>
      <c r="AH264" s="26">
        <v>5837474</v>
      </c>
      <c r="AI264" s="27">
        <v>44</v>
      </c>
      <c r="AJ264" s="26">
        <v>4959914</v>
      </c>
      <c r="AK264" s="27">
        <v>16</v>
      </c>
      <c r="AL264" s="26">
        <v>595788</v>
      </c>
      <c r="AM264" s="27">
        <v>20</v>
      </c>
      <c r="AN264" s="26">
        <v>788620</v>
      </c>
      <c r="AO264" s="27">
        <v>14</v>
      </c>
      <c r="AP264" s="26">
        <v>3714449</v>
      </c>
      <c r="AQ264" s="27">
        <v>22</v>
      </c>
      <c r="AR264" s="26">
        <v>1591335</v>
      </c>
      <c r="AS264" s="27">
        <v>15</v>
      </c>
      <c r="AT264" s="26">
        <v>512807</v>
      </c>
      <c r="AU264" s="27">
        <v>3</v>
      </c>
      <c r="AV264" s="26">
        <v>467504</v>
      </c>
      <c r="AW264" s="27">
        <v>9</v>
      </c>
      <c r="AX264" s="26">
        <v>171747</v>
      </c>
      <c r="AY264" s="27">
        <v>3</v>
      </c>
      <c r="AZ264" s="26">
        <v>234315</v>
      </c>
      <c r="BA264" s="27">
        <v>81</v>
      </c>
      <c r="BB264" s="26">
        <v>4025435</v>
      </c>
      <c r="BC264" s="27"/>
      <c r="BD264" s="26"/>
      <c r="BE264" s="27">
        <v>98</v>
      </c>
      <c r="BF264" s="26">
        <v>10736347</v>
      </c>
      <c r="BG264" s="27"/>
      <c r="BH264" s="26"/>
      <c r="BI264" s="27"/>
      <c r="BJ264" s="26"/>
      <c r="BK264" s="27"/>
      <c r="BL264" s="26"/>
      <c r="BM264" s="27">
        <v>12</v>
      </c>
      <c r="BN264" s="26">
        <v>731852</v>
      </c>
      <c r="BO264" s="27">
        <v>17</v>
      </c>
      <c r="BP264" s="26">
        <v>313385</v>
      </c>
      <c r="BQ264" s="27">
        <v>924</v>
      </c>
      <c r="BR264" s="26">
        <v>53175177</v>
      </c>
    </row>
    <row r="265" spans="1:70" ht="14.1" customHeight="1" x14ac:dyDescent="0.15">
      <c r="A265" s="20" t="s">
        <v>529</v>
      </c>
      <c r="B265" s="28">
        <v>28580</v>
      </c>
      <c r="C265" s="18">
        <v>6</v>
      </c>
      <c r="D265" s="26">
        <v>136771</v>
      </c>
      <c r="E265" s="27">
        <v>7</v>
      </c>
      <c r="F265" s="26">
        <v>210159</v>
      </c>
      <c r="G265" s="27">
        <v>75</v>
      </c>
      <c r="H265" s="26">
        <v>3288755</v>
      </c>
      <c r="I265" s="27">
        <v>49</v>
      </c>
      <c r="J265" s="26">
        <v>2200610</v>
      </c>
      <c r="K265" s="27">
        <v>41</v>
      </c>
      <c r="L265" s="26">
        <v>1061545</v>
      </c>
      <c r="M265" s="27">
        <v>18</v>
      </c>
      <c r="N265" s="26">
        <v>471037</v>
      </c>
      <c r="O265" s="27">
        <v>102</v>
      </c>
      <c r="P265" s="26">
        <v>4139302</v>
      </c>
      <c r="Q265" s="27"/>
      <c r="R265" s="26"/>
      <c r="S265" s="27">
        <v>10</v>
      </c>
      <c r="T265" s="26">
        <v>976494</v>
      </c>
      <c r="U265" s="27">
        <v>7</v>
      </c>
      <c r="V265" s="26">
        <v>371776</v>
      </c>
      <c r="W265" s="27">
        <v>30</v>
      </c>
      <c r="X265" s="26">
        <v>1168959</v>
      </c>
      <c r="Y265" s="27">
        <v>35</v>
      </c>
      <c r="Z265" s="26">
        <v>2269461</v>
      </c>
      <c r="AA265" s="27">
        <v>22</v>
      </c>
      <c r="AB265" s="26">
        <v>666856</v>
      </c>
      <c r="AC265" s="27">
        <v>17</v>
      </c>
      <c r="AD265" s="26">
        <v>281661</v>
      </c>
      <c r="AE265" s="27">
        <v>69</v>
      </c>
      <c r="AF265" s="26">
        <v>2244471</v>
      </c>
      <c r="AG265" s="27">
        <v>83</v>
      </c>
      <c r="AH265" s="26">
        <v>6218099</v>
      </c>
      <c r="AI265" s="27">
        <v>44</v>
      </c>
      <c r="AJ265" s="26">
        <v>5013701</v>
      </c>
      <c r="AK265" s="27">
        <v>16</v>
      </c>
      <c r="AL265" s="26">
        <v>624334</v>
      </c>
      <c r="AM265" s="27">
        <v>20</v>
      </c>
      <c r="AN265" s="26">
        <v>803187</v>
      </c>
      <c r="AO265" s="27">
        <v>14</v>
      </c>
      <c r="AP265" s="26">
        <v>4142081</v>
      </c>
      <c r="AQ265" s="27">
        <v>22</v>
      </c>
      <c r="AR265" s="26">
        <v>1630419</v>
      </c>
      <c r="AS265" s="27">
        <v>15</v>
      </c>
      <c r="AT265" s="26">
        <v>529024</v>
      </c>
      <c r="AU265" s="27">
        <v>3</v>
      </c>
      <c r="AV265" s="26">
        <v>493517</v>
      </c>
      <c r="AW265" s="27">
        <v>9</v>
      </c>
      <c r="AX265" s="26">
        <v>177594</v>
      </c>
      <c r="AY265" s="27">
        <v>3</v>
      </c>
      <c r="AZ265" s="26">
        <v>243826</v>
      </c>
      <c r="BA265" s="27">
        <v>81</v>
      </c>
      <c r="BB265" s="26">
        <v>4215585</v>
      </c>
      <c r="BC265" s="27"/>
      <c r="BD265" s="26"/>
      <c r="BE265" s="27">
        <v>98</v>
      </c>
      <c r="BF265" s="26">
        <v>10932485</v>
      </c>
      <c r="BG265" s="27"/>
      <c r="BH265" s="26"/>
      <c r="BI265" s="27"/>
      <c r="BJ265" s="26"/>
      <c r="BK265" s="27"/>
      <c r="BL265" s="26"/>
      <c r="BM265" s="27">
        <v>12</v>
      </c>
      <c r="BN265" s="26">
        <v>771525</v>
      </c>
      <c r="BO265" s="27">
        <v>17</v>
      </c>
      <c r="BP265" s="26">
        <v>320191</v>
      </c>
      <c r="BQ265" s="27">
        <v>925</v>
      </c>
      <c r="BR265" s="26">
        <v>55603439</v>
      </c>
    </row>
    <row r="266" spans="1:70" ht="14.1" customHeight="1" x14ac:dyDescent="0.15">
      <c r="A266" s="20" t="s">
        <v>529</v>
      </c>
      <c r="B266" s="28">
        <v>28608</v>
      </c>
      <c r="C266" s="18">
        <v>6</v>
      </c>
      <c r="D266" s="26">
        <v>136842</v>
      </c>
      <c r="E266" s="27">
        <v>7</v>
      </c>
      <c r="F266" s="26">
        <v>207494</v>
      </c>
      <c r="G266" s="27">
        <v>75</v>
      </c>
      <c r="H266" s="26">
        <v>3138074</v>
      </c>
      <c r="I266" s="27">
        <v>49</v>
      </c>
      <c r="J266" s="26">
        <v>2221101</v>
      </c>
      <c r="K266" s="27">
        <v>41</v>
      </c>
      <c r="L266" s="26">
        <v>1097145</v>
      </c>
      <c r="M266" s="27">
        <v>18</v>
      </c>
      <c r="N266" s="26">
        <v>475227</v>
      </c>
      <c r="O266" s="27">
        <v>102</v>
      </c>
      <c r="P266" s="26">
        <v>4160968</v>
      </c>
      <c r="Q266" s="27"/>
      <c r="R266" s="26"/>
      <c r="S266" s="27">
        <v>10</v>
      </c>
      <c r="T266" s="26">
        <v>963415</v>
      </c>
      <c r="U266" s="27">
        <v>7</v>
      </c>
      <c r="V266" s="26">
        <v>388258</v>
      </c>
      <c r="W266" s="27">
        <v>30</v>
      </c>
      <c r="X266" s="26">
        <v>1175783</v>
      </c>
      <c r="Y266" s="27">
        <v>35</v>
      </c>
      <c r="Z266" s="26">
        <v>2245790</v>
      </c>
      <c r="AA266" s="27">
        <v>22</v>
      </c>
      <c r="AB266" s="26">
        <v>647296</v>
      </c>
      <c r="AC266" s="27">
        <v>17</v>
      </c>
      <c r="AD266" s="26">
        <v>281170</v>
      </c>
      <c r="AE266" s="27">
        <v>69</v>
      </c>
      <c r="AF266" s="26">
        <v>2283569</v>
      </c>
      <c r="AG266" s="27">
        <v>83</v>
      </c>
      <c r="AH266" s="26">
        <v>6394284</v>
      </c>
      <c r="AI266" s="27">
        <v>44</v>
      </c>
      <c r="AJ266" s="26">
        <v>5086875</v>
      </c>
      <c r="AK266" s="27">
        <v>16</v>
      </c>
      <c r="AL266" s="26">
        <v>670116</v>
      </c>
      <c r="AM266" s="27">
        <v>20</v>
      </c>
      <c r="AN266" s="26">
        <v>827852</v>
      </c>
      <c r="AO266" s="27">
        <v>14</v>
      </c>
      <c r="AP266" s="26">
        <v>4064065</v>
      </c>
      <c r="AQ266" s="27">
        <v>22</v>
      </c>
      <c r="AR266" s="26">
        <v>1627241</v>
      </c>
      <c r="AS266" s="27">
        <v>15</v>
      </c>
      <c r="AT266" s="26">
        <v>554942</v>
      </c>
      <c r="AU266" s="27">
        <v>3</v>
      </c>
      <c r="AV266" s="26">
        <v>485573</v>
      </c>
      <c r="AW266" s="27">
        <v>9</v>
      </c>
      <c r="AX266" s="26">
        <v>175905</v>
      </c>
      <c r="AY266" s="27">
        <v>3</v>
      </c>
      <c r="AZ266" s="26">
        <v>274163</v>
      </c>
      <c r="BA266" s="27">
        <v>81</v>
      </c>
      <c r="BB266" s="26">
        <v>4275788</v>
      </c>
      <c r="BC266" s="27"/>
      <c r="BD266" s="26"/>
      <c r="BE266" s="27">
        <v>98</v>
      </c>
      <c r="BF266" s="26">
        <v>10987392</v>
      </c>
      <c r="BG266" s="27"/>
      <c r="BH266" s="26"/>
      <c r="BI266" s="27"/>
      <c r="BJ266" s="26"/>
      <c r="BK266" s="27"/>
      <c r="BL266" s="26"/>
      <c r="BM266" s="27">
        <v>12</v>
      </c>
      <c r="BN266" s="26">
        <v>766226</v>
      </c>
      <c r="BO266" s="27">
        <v>17</v>
      </c>
      <c r="BP266" s="26">
        <v>323661</v>
      </c>
      <c r="BQ266" s="27">
        <v>925</v>
      </c>
      <c r="BR266" s="26">
        <v>55936231</v>
      </c>
    </row>
    <row r="267" spans="1:70" ht="14.1" customHeight="1" x14ac:dyDescent="0.15">
      <c r="A267" s="20" t="s">
        <v>529</v>
      </c>
      <c r="B267" s="28">
        <v>28641</v>
      </c>
      <c r="C267" s="18">
        <v>6</v>
      </c>
      <c r="D267" s="26">
        <v>131139</v>
      </c>
      <c r="E267" s="27">
        <v>7</v>
      </c>
      <c r="F267" s="26">
        <v>213399</v>
      </c>
      <c r="G267" s="27">
        <v>75</v>
      </c>
      <c r="H267" s="26">
        <v>3009505</v>
      </c>
      <c r="I267" s="27">
        <v>49</v>
      </c>
      <c r="J267" s="26">
        <v>2184039</v>
      </c>
      <c r="K267" s="27">
        <v>41</v>
      </c>
      <c r="L267" s="26">
        <v>1095954</v>
      </c>
      <c r="M267" s="27">
        <v>18</v>
      </c>
      <c r="N267" s="26">
        <v>476264</v>
      </c>
      <c r="O267" s="27">
        <v>103</v>
      </c>
      <c r="P267" s="26">
        <v>4200387</v>
      </c>
      <c r="Q267" s="27"/>
      <c r="R267" s="26"/>
      <c r="S267" s="27">
        <v>10</v>
      </c>
      <c r="T267" s="26">
        <v>916758</v>
      </c>
      <c r="U267" s="27">
        <v>7</v>
      </c>
      <c r="V267" s="26">
        <v>381563</v>
      </c>
      <c r="W267" s="27">
        <v>30</v>
      </c>
      <c r="X267" s="26">
        <v>1165397</v>
      </c>
      <c r="Y267" s="27">
        <v>35</v>
      </c>
      <c r="Z267" s="26">
        <v>2438463</v>
      </c>
      <c r="AA267" s="27">
        <v>22</v>
      </c>
      <c r="AB267" s="26">
        <v>667507</v>
      </c>
      <c r="AC267" s="27">
        <v>17</v>
      </c>
      <c r="AD267" s="26">
        <v>289406</v>
      </c>
      <c r="AE267" s="27">
        <v>69</v>
      </c>
      <c r="AF267" s="26">
        <v>2330913</v>
      </c>
      <c r="AG267" s="27">
        <v>83</v>
      </c>
      <c r="AH267" s="26">
        <v>6412212</v>
      </c>
      <c r="AI267" s="27">
        <v>44</v>
      </c>
      <c r="AJ267" s="26">
        <v>5171274</v>
      </c>
      <c r="AK267" s="27">
        <v>16</v>
      </c>
      <c r="AL267" s="26">
        <v>654567</v>
      </c>
      <c r="AM267" s="27">
        <v>20</v>
      </c>
      <c r="AN267" s="26">
        <v>819455</v>
      </c>
      <c r="AO267" s="27">
        <v>14</v>
      </c>
      <c r="AP267" s="26">
        <v>4095847</v>
      </c>
      <c r="AQ267" s="27">
        <v>22</v>
      </c>
      <c r="AR267" s="26">
        <v>1629199</v>
      </c>
      <c r="AS267" s="27">
        <v>15</v>
      </c>
      <c r="AT267" s="26">
        <v>592440</v>
      </c>
      <c r="AU267" s="27">
        <v>3</v>
      </c>
      <c r="AV267" s="26">
        <v>483065</v>
      </c>
      <c r="AW267" s="27">
        <v>9</v>
      </c>
      <c r="AX267" s="26">
        <v>173822</v>
      </c>
      <c r="AY267" s="27">
        <v>3</v>
      </c>
      <c r="AZ267" s="26">
        <v>256337</v>
      </c>
      <c r="BA267" s="27">
        <v>81</v>
      </c>
      <c r="BB267" s="26">
        <v>4236466</v>
      </c>
      <c r="BC267" s="27"/>
      <c r="BD267" s="26"/>
      <c r="BE267" s="27">
        <v>98</v>
      </c>
      <c r="BF267" s="26">
        <v>10964609</v>
      </c>
      <c r="BG267" s="27"/>
      <c r="BH267" s="26"/>
      <c r="BI267" s="27"/>
      <c r="BJ267" s="26"/>
      <c r="BK267" s="27"/>
      <c r="BL267" s="26"/>
      <c r="BM267" s="27">
        <v>12</v>
      </c>
      <c r="BN267" s="26">
        <v>741985</v>
      </c>
      <c r="BO267" s="27">
        <v>18</v>
      </c>
      <c r="BP267" s="26">
        <v>385424</v>
      </c>
      <c r="BQ267" s="27">
        <v>927</v>
      </c>
      <c r="BR267" s="26">
        <v>56117409</v>
      </c>
    </row>
    <row r="268" spans="1:70" ht="14.1" customHeight="1" x14ac:dyDescent="0.15">
      <c r="A268" s="20" t="s">
        <v>529</v>
      </c>
      <c r="B268" s="28">
        <v>28671</v>
      </c>
      <c r="C268" s="18">
        <v>6</v>
      </c>
      <c r="D268" s="26">
        <v>134975</v>
      </c>
      <c r="E268" s="27">
        <v>7</v>
      </c>
      <c r="F268" s="26">
        <v>213084</v>
      </c>
      <c r="G268" s="27">
        <v>75</v>
      </c>
      <c r="H268" s="26">
        <v>3072496</v>
      </c>
      <c r="I268" s="27">
        <v>49</v>
      </c>
      <c r="J268" s="26">
        <v>2301737</v>
      </c>
      <c r="K268" s="27">
        <v>41</v>
      </c>
      <c r="L268" s="26">
        <v>1121315</v>
      </c>
      <c r="M268" s="27">
        <v>18</v>
      </c>
      <c r="N268" s="26">
        <v>489875</v>
      </c>
      <c r="O268" s="27">
        <v>103</v>
      </c>
      <c r="P268" s="26">
        <v>4464376</v>
      </c>
      <c r="Q268" s="27"/>
      <c r="R268" s="26"/>
      <c r="S268" s="27">
        <v>10</v>
      </c>
      <c r="T268" s="26">
        <v>884742</v>
      </c>
      <c r="U268" s="27">
        <v>7</v>
      </c>
      <c r="V268" s="26">
        <v>380815</v>
      </c>
      <c r="W268" s="27">
        <v>30</v>
      </c>
      <c r="X268" s="26">
        <v>1187536</v>
      </c>
      <c r="Y268" s="27">
        <v>35</v>
      </c>
      <c r="Z268" s="26">
        <v>2459874</v>
      </c>
      <c r="AA268" s="27">
        <v>22</v>
      </c>
      <c r="AB268" s="26">
        <v>691126</v>
      </c>
      <c r="AC268" s="27">
        <v>17</v>
      </c>
      <c r="AD268" s="26">
        <v>301491</v>
      </c>
      <c r="AE268" s="27">
        <v>69</v>
      </c>
      <c r="AF268" s="26">
        <v>2328587</v>
      </c>
      <c r="AG268" s="27">
        <v>83</v>
      </c>
      <c r="AH268" s="26">
        <v>6513837</v>
      </c>
      <c r="AI268" s="27">
        <v>44</v>
      </c>
      <c r="AJ268" s="26">
        <v>5139709</v>
      </c>
      <c r="AK268" s="27">
        <v>16</v>
      </c>
      <c r="AL268" s="26">
        <v>664558</v>
      </c>
      <c r="AM268" s="27">
        <v>20</v>
      </c>
      <c r="AN268" s="26">
        <v>845632</v>
      </c>
      <c r="AO268" s="27">
        <v>14</v>
      </c>
      <c r="AP268" s="26">
        <v>4137328</v>
      </c>
      <c r="AQ268" s="27">
        <v>22</v>
      </c>
      <c r="AR268" s="26">
        <v>1639744</v>
      </c>
      <c r="AS268" s="27">
        <v>15</v>
      </c>
      <c r="AT268" s="26">
        <v>624672</v>
      </c>
      <c r="AU268" s="27">
        <v>3</v>
      </c>
      <c r="AV268" s="26">
        <v>489516</v>
      </c>
      <c r="AW268" s="27">
        <v>9</v>
      </c>
      <c r="AX268" s="26">
        <v>183274</v>
      </c>
      <c r="AY268" s="27">
        <v>3</v>
      </c>
      <c r="AZ268" s="26">
        <v>262507</v>
      </c>
      <c r="BA268" s="27">
        <v>81</v>
      </c>
      <c r="BB268" s="26">
        <v>4393486</v>
      </c>
      <c r="BC268" s="27"/>
      <c r="BD268" s="26"/>
      <c r="BE268" s="27">
        <v>98</v>
      </c>
      <c r="BF268" s="26">
        <v>11075658</v>
      </c>
      <c r="BG268" s="27"/>
      <c r="BH268" s="26"/>
      <c r="BI268" s="27"/>
      <c r="BJ268" s="26"/>
      <c r="BK268" s="27"/>
      <c r="BL268" s="26"/>
      <c r="BM268" s="27">
        <v>12</v>
      </c>
      <c r="BN268" s="26">
        <v>786451</v>
      </c>
      <c r="BO268" s="27">
        <v>18</v>
      </c>
      <c r="BP268" s="26">
        <v>414170</v>
      </c>
      <c r="BQ268" s="27">
        <v>927</v>
      </c>
      <c r="BR268" s="26">
        <v>57202585</v>
      </c>
    </row>
    <row r="269" spans="1:70" ht="14.1" customHeight="1" x14ac:dyDescent="0.15">
      <c r="A269" s="20" t="s">
        <v>529</v>
      </c>
      <c r="B269" s="28">
        <v>28702</v>
      </c>
      <c r="C269" s="18">
        <v>6</v>
      </c>
      <c r="D269" s="26">
        <v>132814</v>
      </c>
      <c r="E269" s="27">
        <v>6</v>
      </c>
      <c r="F269" s="26">
        <v>230766</v>
      </c>
      <c r="G269" s="27">
        <v>75</v>
      </c>
      <c r="H269" s="26">
        <v>3208739</v>
      </c>
      <c r="I269" s="27">
        <v>48</v>
      </c>
      <c r="J269" s="26">
        <v>2318735</v>
      </c>
      <c r="K269" s="27">
        <v>41</v>
      </c>
      <c r="L269" s="26">
        <v>1171076</v>
      </c>
      <c r="M269" s="27">
        <v>18</v>
      </c>
      <c r="N269" s="26">
        <v>497411</v>
      </c>
      <c r="O269" s="27">
        <v>102</v>
      </c>
      <c r="P269" s="26">
        <v>4706510</v>
      </c>
      <c r="Q269" s="27"/>
      <c r="R269" s="26"/>
      <c r="S269" s="27">
        <v>10</v>
      </c>
      <c r="T269" s="26">
        <v>891144</v>
      </c>
      <c r="U269" s="27">
        <v>7</v>
      </c>
      <c r="V269" s="26">
        <v>381564</v>
      </c>
      <c r="W269" s="27">
        <v>30</v>
      </c>
      <c r="X269" s="26">
        <v>1217903</v>
      </c>
      <c r="Y269" s="27">
        <v>35</v>
      </c>
      <c r="Z269" s="26">
        <v>2471210</v>
      </c>
      <c r="AA269" s="27">
        <v>22</v>
      </c>
      <c r="AB269" s="26">
        <v>730767</v>
      </c>
      <c r="AC269" s="27">
        <v>17</v>
      </c>
      <c r="AD269" s="26">
        <v>323492</v>
      </c>
      <c r="AE269" s="27">
        <v>69</v>
      </c>
      <c r="AF269" s="26">
        <v>2307658</v>
      </c>
      <c r="AG269" s="27">
        <v>83</v>
      </c>
      <c r="AH269" s="26">
        <v>6416705</v>
      </c>
      <c r="AI269" s="27">
        <v>44</v>
      </c>
      <c r="AJ269" s="26">
        <v>5023596</v>
      </c>
      <c r="AK269" s="27">
        <v>16</v>
      </c>
      <c r="AL269" s="26">
        <v>647267</v>
      </c>
      <c r="AM269" s="27">
        <v>20</v>
      </c>
      <c r="AN269" s="26">
        <v>864412</v>
      </c>
      <c r="AO269" s="27">
        <v>14</v>
      </c>
      <c r="AP269" s="26">
        <v>4333625</v>
      </c>
      <c r="AQ269" s="27">
        <v>22</v>
      </c>
      <c r="AR269" s="26">
        <v>1688300</v>
      </c>
      <c r="AS269" s="27">
        <v>15</v>
      </c>
      <c r="AT269" s="26">
        <v>658568</v>
      </c>
      <c r="AU269" s="27">
        <v>3</v>
      </c>
      <c r="AV269" s="26">
        <v>510863</v>
      </c>
      <c r="AW269" s="27">
        <v>9</v>
      </c>
      <c r="AX269" s="26">
        <v>189083</v>
      </c>
      <c r="AY269" s="27">
        <v>3</v>
      </c>
      <c r="AZ269" s="26">
        <v>259398</v>
      </c>
      <c r="BA269" s="27">
        <v>81</v>
      </c>
      <c r="BB269" s="26">
        <v>4524150</v>
      </c>
      <c r="BC269" s="27"/>
      <c r="BD269" s="26"/>
      <c r="BE269" s="27">
        <v>98</v>
      </c>
      <c r="BF269" s="26">
        <v>11233364</v>
      </c>
      <c r="BG269" s="27"/>
      <c r="BH269" s="26"/>
      <c r="BI269" s="27"/>
      <c r="BJ269" s="26"/>
      <c r="BK269" s="27"/>
      <c r="BL269" s="26"/>
      <c r="BM269" s="27">
        <v>12</v>
      </c>
      <c r="BN269" s="26">
        <v>777264</v>
      </c>
      <c r="BO269" s="27">
        <v>18</v>
      </c>
      <c r="BP269" s="26">
        <v>428217</v>
      </c>
      <c r="BQ269" s="27">
        <v>924</v>
      </c>
      <c r="BR269" s="26">
        <v>58144614</v>
      </c>
    </row>
    <row r="270" spans="1:70" ht="14.1" customHeight="1" x14ac:dyDescent="0.15">
      <c r="A270" s="20" t="s">
        <v>529</v>
      </c>
      <c r="B270" s="28">
        <v>28733</v>
      </c>
      <c r="C270" s="18">
        <v>6</v>
      </c>
      <c r="D270" s="26">
        <v>132346</v>
      </c>
      <c r="E270" s="27">
        <v>6</v>
      </c>
      <c r="F270" s="26">
        <v>228727</v>
      </c>
      <c r="G270" s="27">
        <v>75</v>
      </c>
      <c r="H270" s="26">
        <v>3294696</v>
      </c>
      <c r="I270" s="27">
        <v>48</v>
      </c>
      <c r="J270" s="26">
        <v>2316248</v>
      </c>
      <c r="K270" s="27">
        <v>41</v>
      </c>
      <c r="L270" s="26">
        <v>1172232</v>
      </c>
      <c r="M270" s="27">
        <v>18</v>
      </c>
      <c r="N270" s="26">
        <v>498299</v>
      </c>
      <c r="O270" s="27">
        <v>102</v>
      </c>
      <c r="P270" s="26">
        <v>4886393</v>
      </c>
      <c r="Q270" s="27"/>
      <c r="R270" s="26"/>
      <c r="S270" s="27">
        <v>9</v>
      </c>
      <c r="T270" s="26">
        <v>860832</v>
      </c>
      <c r="U270" s="27">
        <v>7</v>
      </c>
      <c r="V270" s="26">
        <v>369035</v>
      </c>
      <c r="W270" s="27">
        <v>30</v>
      </c>
      <c r="X270" s="26">
        <v>1235945</v>
      </c>
      <c r="Y270" s="27">
        <v>35</v>
      </c>
      <c r="Z270" s="26">
        <v>2419644</v>
      </c>
      <c r="AA270" s="27">
        <v>22</v>
      </c>
      <c r="AB270" s="26">
        <v>763591</v>
      </c>
      <c r="AC270" s="27">
        <v>17</v>
      </c>
      <c r="AD270" s="26">
        <v>355027</v>
      </c>
      <c r="AE270" s="27">
        <v>69</v>
      </c>
      <c r="AF270" s="26">
        <v>2375903</v>
      </c>
      <c r="AG270" s="27">
        <v>83</v>
      </c>
      <c r="AH270" s="26">
        <v>6223481</v>
      </c>
      <c r="AI270" s="27">
        <v>44</v>
      </c>
      <c r="AJ270" s="26">
        <v>4856817</v>
      </c>
      <c r="AK270" s="27">
        <v>16</v>
      </c>
      <c r="AL270" s="26">
        <v>673919</v>
      </c>
      <c r="AM270" s="27">
        <v>20</v>
      </c>
      <c r="AN270" s="26">
        <v>872876</v>
      </c>
      <c r="AO270" s="27">
        <v>14</v>
      </c>
      <c r="AP270" s="26">
        <v>4310624</v>
      </c>
      <c r="AQ270" s="27">
        <v>22</v>
      </c>
      <c r="AR270" s="26">
        <v>1680224</v>
      </c>
      <c r="AS270" s="27">
        <v>15</v>
      </c>
      <c r="AT270" s="26">
        <v>633783</v>
      </c>
      <c r="AU270" s="27">
        <v>3</v>
      </c>
      <c r="AV270" s="26">
        <v>551597</v>
      </c>
      <c r="AW270" s="27">
        <v>9</v>
      </c>
      <c r="AX270" s="26">
        <v>188954</v>
      </c>
      <c r="AY270" s="27">
        <v>3</v>
      </c>
      <c r="AZ270" s="26">
        <v>255970</v>
      </c>
      <c r="BA270" s="27">
        <v>82</v>
      </c>
      <c r="BB270" s="26">
        <v>4662013</v>
      </c>
      <c r="BC270" s="27"/>
      <c r="BD270" s="26"/>
      <c r="BE270" s="27">
        <v>98</v>
      </c>
      <c r="BF270" s="26">
        <v>11262024</v>
      </c>
      <c r="BG270" s="27"/>
      <c r="BH270" s="26"/>
      <c r="BI270" s="27"/>
      <c r="BJ270" s="26"/>
      <c r="BK270" s="27"/>
      <c r="BL270" s="26"/>
      <c r="BM270" s="27">
        <v>12</v>
      </c>
      <c r="BN270" s="26">
        <v>821533</v>
      </c>
      <c r="BO270" s="27">
        <v>18</v>
      </c>
      <c r="BP270" s="26">
        <v>459777</v>
      </c>
      <c r="BQ270" s="27">
        <v>924</v>
      </c>
      <c r="BR270" s="26">
        <v>58362523</v>
      </c>
    </row>
    <row r="271" spans="1:70" ht="14.1" customHeight="1" x14ac:dyDescent="0.15">
      <c r="A271" s="20" t="s">
        <v>529</v>
      </c>
      <c r="B271" s="28">
        <v>28763</v>
      </c>
      <c r="C271" s="18">
        <v>6</v>
      </c>
      <c r="D271" s="26">
        <v>132020</v>
      </c>
      <c r="E271" s="27">
        <v>6</v>
      </c>
      <c r="F271" s="26">
        <v>230597</v>
      </c>
      <c r="G271" s="27">
        <v>77</v>
      </c>
      <c r="H271" s="26">
        <v>3349924</v>
      </c>
      <c r="I271" s="27">
        <v>48</v>
      </c>
      <c r="J271" s="26">
        <v>2347859</v>
      </c>
      <c r="K271" s="27">
        <v>41</v>
      </c>
      <c r="L271" s="26">
        <v>1209611</v>
      </c>
      <c r="M271" s="27">
        <v>18</v>
      </c>
      <c r="N271" s="26">
        <v>518306</v>
      </c>
      <c r="O271" s="27">
        <v>104</v>
      </c>
      <c r="P271" s="26">
        <v>5082334</v>
      </c>
      <c r="Q271" s="27"/>
      <c r="R271" s="26"/>
      <c r="S271" s="27">
        <v>9</v>
      </c>
      <c r="T271" s="26">
        <v>939691</v>
      </c>
      <c r="U271" s="27">
        <v>8</v>
      </c>
      <c r="V271" s="26">
        <v>388571</v>
      </c>
      <c r="W271" s="27">
        <v>30</v>
      </c>
      <c r="X271" s="26">
        <v>1260863</v>
      </c>
      <c r="Y271" s="27">
        <v>35</v>
      </c>
      <c r="Z271" s="26">
        <v>2407125</v>
      </c>
      <c r="AA271" s="27">
        <v>22</v>
      </c>
      <c r="AB271" s="26">
        <v>813305</v>
      </c>
      <c r="AC271" s="27">
        <v>16</v>
      </c>
      <c r="AD271" s="26">
        <v>362205</v>
      </c>
      <c r="AE271" s="27">
        <v>70</v>
      </c>
      <c r="AF271" s="26">
        <v>2602024</v>
      </c>
      <c r="AG271" s="27">
        <v>84</v>
      </c>
      <c r="AH271" s="26">
        <v>6637588</v>
      </c>
      <c r="AI271" s="27">
        <v>44</v>
      </c>
      <c r="AJ271" s="26">
        <v>5057587</v>
      </c>
      <c r="AK271" s="27">
        <v>16</v>
      </c>
      <c r="AL271" s="26">
        <v>709713</v>
      </c>
      <c r="AM271" s="27">
        <v>20</v>
      </c>
      <c r="AN271" s="26">
        <v>887929</v>
      </c>
      <c r="AO271" s="27">
        <v>14</v>
      </c>
      <c r="AP271" s="26">
        <v>4204021</v>
      </c>
      <c r="AQ271" s="27">
        <v>23</v>
      </c>
      <c r="AR271" s="26">
        <v>1683139</v>
      </c>
      <c r="AS271" s="27">
        <v>15</v>
      </c>
      <c r="AT271" s="26">
        <v>634990</v>
      </c>
      <c r="AU271" s="27">
        <v>3</v>
      </c>
      <c r="AV271" s="26">
        <v>532079</v>
      </c>
      <c r="AW271" s="27">
        <v>9</v>
      </c>
      <c r="AX271" s="26">
        <v>183476</v>
      </c>
      <c r="AY271" s="27">
        <v>3</v>
      </c>
      <c r="AZ271" s="26">
        <v>284657</v>
      </c>
      <c r="BA271" s="27">
        <v>82</v>
      </c>
      <c r="BB271" s="26">
        <v>4829224</v>
      </c>
      <c r="BC271" s="27"/>
      <c r="BD271" s="26"/>
      <c r="BE271" s="27">
        <v>99</v>
      </c>
      <c r="BF271" s="26">
        <v>11655765</v>
      </c>
      <c r="BG271" s="27"/>
      <c r="BH271" s="26"/>
      <c r="BI271" s="27"/>
      <c r="BJ271" s="26"/>
      <c r="BK271" s="27"/>
      <c r="BL271" s="26"/>
      <c r="BM271" s="27">
        <v>12</v>
      </c>
      <c r="BN271" s="26">
        <v>813249</v>
      </c>
      <c r="BO271" s="27">
        <v>18</v>
      </c>
      <c r="BP271" s="26">
        <v>482432</v>
      </c>
      <c r="BQ271" s="27">
        <v>932</v>
      </c>
      <c r="BR271" s="26">
        <v>60240296</v>
      </c>
    </row>
    <row r="272" spans="1:70" ht="14.1" customHeight="1" x14ac:dyDescent="0.15">
      <c r="A272" s="20" t="s">
        <v>529</v>
      </c>
      <c r="B272" s="28">
        <v>28794</v>
      </c>
      <c r="C272" s="18">
        <v>6</v>
      </c>
      <c r="D272" s="26">
        <v>147299</v>
      </c>
      <c r="E272" s="27">
        <v>6</v>
      </c>
      <c r="F272" s="26">
        <v>226318</v>
      </c>
      <c r="G272" s="27">
        <v>76</v>
      </c>
      <c r="H272" s="26">
        <v>3425291</v>
      </c>
      <c r="I272" s="27">
        <v>49</v>
      </c>
      <c r="J272" s="26">
        <v>2468965</v>
      </c>
      <c r="K272" s="27">
        <v>41</v>
      </c>
      <c r="L272" s="26">
        <v>1293277</v>
      </c>
      <c r="M272" s="27">
        <v>18</v>
      </c>
      <c r="N272" s="26">
        <v>528018</v>
      </c>
      <c r="O272" s="27">
        <v>104</v>
      </c>
      <c r="P272" s="26">
        <v>5184208</v>
      </c>
      <c r="Q272" s="27"/>
      <c r="R272" s="26"/>
      <c r="S272" s="27">
        <v>9</v>
      </c>
      <c r="T272" s="26">
        <v>925538</v>
      </c>
      <c r="U272" s="27">
        <v>8</v>
      </c>
      <c r="V272" s="26">
        <v>375530</v>
      </c>
      <c r="W272" s="27">
        <v>30</v>
      </c>
      <c r="X272" s="26">
        <v>1300165</v>
      </c>
      <c r="Y272" s="27">
        <v>35</v>
      </c>
      <c r="Z272" s="26">
        <v>2655247</v>
      </c>
      <c r="AA272" s="27">
        <v>22</v>
      </c>
      <c r="AB272" s="26">
        <v>885492</v>
      </c>
      <c r="AC272" s="27">
        <v>16</v>
      </c>
      <c r="AD272" s="26">
        <v>373510</v>
      </c>
      <c r="AE272" s="27">
        <v>70</v>
      </c>
      <c r="AF272" s="26">
        <v>2547793</v>
      </c>
      <c r="AG272" s="27">
        <v>84</v>
      </c>
      <c r="AH272" s="26">
        <v>6423054</v>
      </c>
      <c r="AI272" s="27">
        <v>44</v>
      </c>
      <c r="AJ272" s="26">
        <v>4919608</v>
      </c>
      <c r="AK272" s="27">
        <v>16</v>
      </c>
      <c r="AL272" s="26">
        <v>678365</v>
      </c>
      <c r="AM272" s="27">
        <v>20</v>
      </c>
      <c r="AN272" s="26">
        <v>895078</v>
      </c>
      <c r="AO272" s="27">
        <v>14</v>
      </c>
      <c r="AP272" s="26">
        <v>4165230</v>
      </c>
      <c r="AQ272" s="27">
        <v>23</v>
      </c>
      <c r="AR272" s="26">
        <v>1854039</v>
      </c>
      <c r="AS272" s="27">
        <v>15</v>
      </c>
      <c r="AT272" s="26">
        <v>671553</v>
      </c>
      <c r="AU272" s="27">
        <v>3</v>
      </c>
      <c r="AV272" s="26">
        <v>525093</v>
      </c>
      <c r="AW272" s="27">
        <v>9</v>
      </c>
      <c r="AX272" s="26">
        <v>198117</v>
      </c>
      <c r="AY272" s="27">
        <v>3</v>
      </c>
      <c r="AZ272" s="26">
        <v>290086</v>
      </c>
      <c r="BA272" s="27">
        <v>82</v>
      </c>
      <c r="BB272" s="26">
        <v>4789133</v>
      </c>
      <c r="BC272" s="27"/>
      <c r="BD272" s="26"/>
      <c r="BE272" s="27">
        <v>99</v>
      </c>
      <c r="BF272" s="26">
        <v>11725392</v>
      </c>
      <c r="BG272" s="27"/>
      <c r="BH272" s="26"/>
      <c r="BI272" s="27"/>
      <c r="BJ272" s="26"/>
      <c r="BK272" s="27"/>
      <c r="BL272" s="26"/>
      <c r="BM272" s="27">
        <v>13</v>
      </c>
      <c r="BN272" s="26">
        <v>896357</v>
      </c>
      <c r="BO272" s="27">
        <v>18</v>
      </c>
      <c r="BP272" s="26">
        <v>527209</v>
      </c>
      <c r="BQ272" s="27">
        <v>933</v>
      </c>
      <c r="BR272" s="26">
        <v>60894978</v>
      </c>
    </row>
    <row r="273" spans="1:70" ht="14.1" customHeight="1" x14ac:dyDescent="0.15">
      <c r="A273" s="20" t="s">
        <v>529</v>
      </c>
      <c r="B273" s="28">
        <v>28824</v>
      </c>
      <c r="C273" s="18">
        <v>6</v>
      </c>
      <c r="D273" s="26">
        <v>142567</v>
      </c>
      <c r="E273" s="27">
        <v>6</v>
      </c>
      <c r="F273" s="26">
        <v>221944</v>
      </c>
      <c r="G273" s="27">
        <v>76</v>
      </c>
      <c r="H273" s="26">
        <v>3378223</v>
      </c>
      <c r="I273" s="27">
        <v>50</v>
      </c>
      <c r="J273" s="26">
        <v>2482953</v>
      </c>
      <c r="K273" s="27">
        <v>41</v>
      </c>
      <c r="L273" s="26">
        <v>1349644</v>
      </c>
      <c r="M273" s="27">
        <v>18</v>
      </c>
      <c r="N273" s="26">
        <v>526708</v>
      </c>
      <c r="O273" s="27">
        <v>104</v>
      </c>
      <c r="P273" s="26">
        <v>5264565</v>
      </c>
      <c r="Q273" s="27"/>
      <c r="R273" s="26"/>
      <c r="S273" s="27">
        <v>9</v>
      </c>
      <c r="T273" s="26">
        <v>856021</v>
      </c>
      <c r="U273" s="27">
        <v>8</v>
      </c>
      <c r="V273" s="26">
        <v>381638</v>
      </c>
      <c r="W273" s="27">
        <v>30</v>
      </c>
      <c r="X273" s="26">
        <v>1320214</v>
      </c>
      <c r="Y273" s="27">
        <v>35</v>
      </c>
      <c r="Z273" s="26">
        <v>2801861</v>
      </c>
      <c r="AA273" s="27">
        <v>22</v>
      </c>
      <c r="AB273" s="26">
        <v>867982</v>
      </c>
      <c r="AC273" s="27">
        <v>16</v>
      </c>
      <c r="AD273" s="26">
        <v>367475</v>
      </c>
      <c r="AE273" s="27">
        <v>70</v>
      </c>
      <c r="AF273" s="26">
        <v>2557705</v>
      </c>
      <c r="AG273" s="27">
        <v>85</v>
      </c>
      <c r="AH273" s="26">
        <v>6841812</v>
      </c>
      <c r="AI273" s="27">
        <v>44</v>
      </c>
      <c r="AJ273" s="26">
        <v>4946190</v>
      </c>
      <c r="AK273" s="27">
        <v>16</v>
      </c>
      <c r="AL273" s="26">
        <v>717040</v>
      </c>
      <c r="AM273" s="27">
        <v>20</v>
      </c>
      <c r="AN273" s="26">
        <v>892906</v>
      </c>
      <c r="AO273" s="27">
        <v>14</v>
      </c>
      <c r="AP273" s="26">
        <v>4192029</v>
      </c>
      <c r="AQ273" s="27">
        <v>23</v>
      </c>
      <c r="AR273" s="26">
        <v>1850505</v>
      </c>
      <c r="AS273" s="27">
        <v>15</v>
      </c>
      <c r="AT273" s="26">
        <v>689811</v>
      </c>
      <c r="AU273" s="27">
        <v>3</v>
      </c>
      <c r="AV273" s="26">
        <v>518502</v>
      </c>
      <c r="AW273" s="27">
        <v>9</v>
      </c>
      <c r="AX273" s="26">
        <v>192213</v>
      </c>
      <c r="AY273" s="27">
        <v>3</v>
      </c>
      <c r="AZ273" s="26">
        <v>284717</v>
      </c>
      <c r="BA273" s="27">
        <v>83</v>
      </c>
      <c r="BB273" s="26">
        <v>4806908</v>
      </c>
      <c r="BC273" s="27"/>
      <c r="BD273" s="26"/>
      <c r="BE273" s="27">
        <v>99</v>
      </c>
      <c r="BF273" s="26">
        <v>11715315</v>
      </c>
      <c r="BG273" s="27"/>
      <c r="BH273" s="26"/>
      <c r="BI273" s="27"/>
      <c r="BJ273" s="26"/>
      <c r="BK273" s="27"/>
      <c r="BL273" s="26"/>
      <c r="BM273" s="27">
        <v>13</v>
      </c>
      <c r="BN273" s="26">
        <v>893020</v>
      </c>
      <c r="BO273" s="27">
        <v>18</v>
      </c>
      <c r="BP273" s="26">
        <v>524390</v>
      </c>
      <c r="BQ273" s="27">
        <v>936</v>
      </c>
      <c r="BR273" s="26">
        <v>61584871</v>
      </c>
    </row>
    <row r="274" spans="1:70" ht="14.1" customHeight="1" x14ac:dyDescent="0.15">
      <c r="A274" s="20" t="s">
        <v>529</v>
      </c>
      <c r="B274" s="28">
        <v>28852</v>
      </c>
      <c r="C274" s="18">
        <v>6</v>
      </c>
      <c r="D274" s="26">
        <v>157195</v>
      </c>
      <c r="E274" s="27">
        <v>6</v>
      </c>
      <c r="F274" s="26">
        <v>233714</v>
      </c>
      <c r="G274" s="27">
        <v>75</v>
      </c>
      <c r="H274" s="26">
        <v>3241577</v>
      </c>
      <c r="I274" s="27">
        <v>50</v>
      </c>
      <c r="J274" s="26">
        <v>2455268</v>
      </c>
      <c r="K274" s="27">
        <v>41</v>
      </c>
      <c r="L274" s="26">
        <v>1397999</v>
      </c>
      <c r="M274" s="27">
        <v>18</v>
      </c>
      <c r="N274" s="26">
        <v>538940</v>
      </c>
      <c r="O274" s="27">
        <v>104</v>
      </c>
      <c r="P274" s="26">
        <v>5348722</v>
      </c>
      <c r="Q274" s="27"/>
      <c r="R274" s="26"/>
      <c r="S274" s="27">
        <v>9</v>
      </c>
      <c r="T274" s="26">
        <v>835670</v>
      </c>
      <c r="U274" s="27">
        <v>8</v>
      </c>
      <c r="V274" s="26">
        <v>384674</v>
      </c>
      <c r="W274" s="27">
        <v>30</v>
      </c>
      <c r="X274" s="26">
        <v>1302647</v>
      </c>
      <c r="Y274" s="27">
        <v>35</v>
      </c>
      <c r="Z274" s="26">
        <v>3083881</v>
      </c>
      <c r="AA274" s="27">
        <v>22</v>
      </c>
      <c r="AB274" s="26">
        <v>877230</v>
      </c>
      <c r="AC274" s="27">
        <v>16</v>
      </c>
      <c r="AD274" s="26">
        <v>365398</v>
      </c>
      <c r="AE274" s="27">
        <v>70</v>
      </c>
      <c r="AF274" s="26">
        <v>2592128</v>
      </c>
      <c r="AG274" s="27">
        <v>86</v>
      </c>
      <c r="AH274" s="26">
        <v>7135825</v>
      </c>
      <c r="AI274" s="27">
        <v>44</v>
      </c>
      <c r="AJ274" s="26">
        <v>5068711</v>
      </c>
      <c r="AK274" s="27">
        <v>16</v>
      </c>
      <c r="AL274" s="26">
        <v>750709</v>
      </c>
      <c r="AM274" s="27">
        <v>20</v>
      </c>
      <c r="AN274" s="26">
        <v>898712</v>
      </c>
      <c r="AO274" s="27">
        <v>14</v>
      </c>
      <c r="AP274" s="26">
        <v>4395161</v>
      </c>
      <c r="AQ274" s="27">
        <v>23</v>
      </c>
      <c r="AR274" s="26">
        <v>1840503</v>
      </c>
      <c r="AS274" s="27">
        <v>15</v>
      </c>
      <c r="AT274" s="26">
        <v>704782</v>
      </c>
      <c r="AU274" s="27">
        <v>3</v>
      </c>
      <c r="AV274" s="26">
        <v>517908</v>
      </c>
      <c r="AW274" s="27">
        <v>9</v>
      </c>
      <c r="AX274" s="26">
        <v>194490</v>
      </c>
      <c r="AY274" s="27">
        <v>3</v>
      </c>
      <c r="AZ274" s="26">
        <v>297050</v>
      </c>
      <c r="BA274" s="27">
        <v>83</v>
      </c>
      <c r="BB274" s="26">
        <v>4806727</v>
      </c>
      <c r="BC274" s="27"/>
      <c r="BD274" s="26"/>
      <c r="BE274" s="27">
        <v>99</v>
      </c>
      <c r="BF274" s="26">
        <v>11911895</v>
      </c>
      <c r="BG274" s="27"/>
      <c r="BH274" s="26"/>
      <c r="BI274" s="27"/>
      <c r="BJ274" s="26"/>
      <c r="BK274" s="27"/>
      <c r="BL274" s="26"/>
      <c r="BM274" s="27">
        <v>13</v>
      </c>
      <c r="BN274" s="26">
        <v>854248</v>
      </c>
      <c r="BO274" s="27">
        <v>18</v>
      </c>
      <c r="BP274" s="26">
        <v>512097</v>
      </c>
      <c r="BQ274" s="27">
        <v>936</v>
      </c>
      <c r="BR274" s="26">
        <v>62703874</v>
      </c>
    </row>
    <row r="275" spans="1:70" ht="14.1" customHeight="1" x14ac:dyDescent="0.15">
      <c r="A275" s="20" t="s">
        <v>528</v>
      </c>
      <c r="B275" s="28">
        <v>28886</v>
      </c>
      <c r="C275" s="18">
        <v>6</v>
      </c>
      <c r="D275" s="26">
        <v>150893</v>
      </c>
      <c r="E275" s="27">
        <v>6</v>
      </c>
      <c r="F275" s="26">
        <v>327622</v>
      </c>
      <c r="G275" s="27">
        <v>75</v>
      </c>
      <c r="H275" s="26">
        <v>3193176</v>
      </c>
      <c r="I275" s="27">
        <v>49</v>
      </c>
      <c r="J275" s="26">
        <v>2459778</v>
      </c>
      <c r="K275" s="27">
        <v>41</v>
      </c>
      <c r="L275" s="26">
        <v>1456350</v>
      </c>
      <c r="M275" s="27">
        <v>18</v>
      </c>
      <c r="N275" s="26">
        <v>549425</v>
      </c>
      <c r="O275" s="27">
        <v>104</v>
      </c>
      <c r="P275" s="26">
        <v>5610326</v>
      </c>
      <c r="Q275" s="27"/>
      <c r="R275" s="26"/>
      <c r="S275" s="27">
        <v>9</v>
      </c>
      <c r="T275" s="26">
        <v>899534</v>
      </c>
      <c r="U275" s="27">
        <v>8</v>
      </c>
      <c r="V275" s="26">
        <v>387211</v>
      </c>
      <c r="W275" s="27">
        <v>30</v>
      </c>
      <c r="X275" s="26">
        <v>1309702</v>
      </c>
      <c r="Y275" s="27">
        <v>35</v>
      </c>
      <c r="Z275" s="26">
        <v>3186065</v>
      </c>
      <c r="AA275" s="27">
        <v>22</v>
      </c>
      <c r="AB275" s="26">
        <v>972821</v>
      </c>
      <c r="AC275" s="27">
        <v>16</v>
      </c>
      <c r="AD275" s="26">
        <v>368851</v>
      </c>
      <c r="AE275" s="27">
        <v>70</v>
      </c>
      <c r="AF275" s="26">
        <v>2703968</v>
      </c>
      <c r="AG275" s="27">
        <v>86</v>
      </c>
      <c r="AH275" s="26">
        <v>7377088</v>
      </c>
      <c r="AI275" s="27">
        <v>44</v>
      </c>
      <c r="AJ275" s="26">
        <v>5103948</v>
      </c>
      <c r="AK275" s="27">
        <v>16</v>
      </c>
      <c r="AL275" s="26">
        <v>763434</v>
      </c>
      <c r="AM275" s="27">
        <v>20</v>
      </c>
      <c r="AN275" s="26">
        <v>910783</v>
      </c>
      <c r="AO275" s="27">
        <v>14</v>
      </c>
      <c r="AP275" s="26">
        <v>4486866</v>
      </c>
      <c r="AQ275" s="27">
        <v>23</v>
      </c>
      <c r="AR275" s="26">
        <v>1877185</v>
      </c>
      <c r="AS275" s="27">
        <v>15</v>
      </c>
      <c r="AT275" s="26">
        <v>728714</v>
      </c>
      <c r="AU275" s="27">
        <v>3</v>
      </c>
      <c r="AV275" s="26">
        <v>536760</v>
      </c>
      <c r="AW275" s="27">
        <v>9</v>
      </c>
      <c r="AX275" s="26">
        <v>198649</v>
      </c>
      <c r="AY275" s="27">
        <v>3</v>
      </c>
      <c r="AZ275" s="26">
        <v>307698</v>
      </c>
      <c r="BA275" s="27">
        <v>84</v>
      </c>
      <c r="BB275" s="26">
        <v>4949487</v>
      </c>
      <c r="BC275" s="27"/>
      <c r="BD275" s="26"/>
      <c r="BE275" s="27">
        <v>99</v>
      </c>
      <c r="BF275" s="26">
        <v>12538108</v>
      </c>
      <c r="BG275" s="27"/>
      <c r="BH275" s="26"/>
      <c r="BI275" s="27"/>
      <c r="BJ275" s="26"/>
      <c r="BK275" s="27"/>
      <c r="BL275" s="26"/>
      <c r="BM275" s="27">
        <v>13</v>
      </c>
      <c r="BN275" s="26">
        <v>883931</v>
      </c>
      <c r="BO275" s="27">
        <v>18</v>
      </c>
      <c r="BP275" s="26">
        <v>504542</v>
      </c>
      <c r="BQ275" s="27">
        <v>936</v>
      </c>
      <c r="BR275" s="26">
        <v>64742927</v>
      </c>
    </row>
    <row r="276" spans="1:70" ht="14.1" customHeight="1" x14ac:dyDescent="0.15">
      <c r="A276" s="20" t="s">
        <v>528</v>
      </c>
      <c r="B276" s="28">
        <v>28914</v>
      </c>
      <c r="C276" s="18">
        <v>6</v>
      </c>
      <c r="D276" s="26">
        <v>148123</v>
      </c>
      <c r="E276" s="27">
        <v>6</v>
      </c>
      <c r="F276" s="26">
        <v>293494</v>
      </c>
      <c r="G276" s="27">
        <v>75</v>
      </c>
      <c r="H276" s="26">
        <v>3025653</v>
      </c>
      <c r="I276" s="27">
        <v>49</v>
      </c>
      <c r="J276" s="26">
        <v>2421737</v>
      </c>
      <c r="K276" s="27">
        <v>41</v>
      </c>
      <c r="L276" s="26">
        <v>1383323</v>
      </c>
      <c r="M276" s="27">
        <v>17</v>
      </c>
      <c r="N276" s="26">
        <v>517189</v>
      </c>
      <c r="O276" s="27">
        <v>104</v>
      </c>
      <c r="P276" s="26">
        <v>5539073</v>
      </c>
      <c r="S276" s="27">
        <v>9</v>
      </c>
      <c r="T276" s="26">
        <v>923088</v>
      </c>
      <c r="U276" s="27">
        <v>8</v>
      </c>
      <c r="V276" s="26">
        <v>378114</v>
      </c>
      <c r="W276" s="27">
        <v>30</v>
      </c>
      <c r="X276" s="26">
        <v>1260650</v>
      </c>
      <c r="Y276" s="27">
        <v>35</v>
      </c>
      <c r="Z276" s="26">
        <v>2963658</v>
      </c>
      <c r="AA276" s="27">
        <v>22</v>
      </c>
      <c r="AB276" s="26">
        <v>937516</v>
      </c>
      <c r="AC276" s="27">
        <v>16</v>
      </c>
      <c r="AD276" s="26">
        <v>344030</v>
      </c>
      <c r="AE276" s="27">
        <v>70</v>
      </c>
      <c r="AF276" s="26">
        <v>2638698</v>
      </c>
      <c r="AG276" s="27">
        <v>86</v>
      </c>
      <c r="AH276" s="26">
        <v>7038282</v>
      </c>
      <c r="AI276" s="27">
        <v>44</v>
      </c>
      <c r="AJ276" s="26">
        <v>5001581</v>
      </c>
      <c r="AK276" s="27">
        <v>16</v>
      </c>
      <c r="AL276" s="26">
        <v>748637</v>
      </c>
      <c r="AM276" s="27">
        <v>20</v>
      </c>
      <c r="AN276" s="26">
        <v>876894</v>
      </c>
      <c r="AO276" s="27">
        <v>14</v>
      </c>
      <c r="AP276" s="26">
        <v>4291795</v>
      </c>
      <c r="AQ276" s="27">
        <v>23</v>
      </c>
      <c r="AR276" s="26">
        <v>1846372</v>
      </c>
      <c r="AS276" s="27">
        <v>15</v>
      </c>
      <c r="AT276" s="26">
        <v>706265</v>
      </c>
      <c r="AU276" s="27">
        <v>3</v>
      </c>
      <c r="AV276" s="26">
        <v>528209</v>
      </c>
      <c r="AW276" s="27">
        <v>9</v>
      </c>
      <c r="AX276" s="26">
        <v>187736</v>
      </c>
      <c r="AY276" s="27">
        <v>3</v>
      </c>
      <c r="AZ276" s="26">
        <v>283355</v>
      </c>
      <c r="BA276" s="27">
        <v>84</v>
      </c>
      <c r="BB276" s="26">
        <v>4762396</v>
      </c>
      <c r="BC276" s="27"/>
      <c r="BD276" s="26"/>
      <c r="BE276" s="27">
        <v>99</v>
      </c>
      <c r="BF276" s="26">
        <v>12433792</v>
      </c>
      <c r="BG276" s="27"/>
      <c r="BH276" s="26"/>
      <c r="BI276" s="27"/>
      <c r="BJ276" s="26"/>
      <c r="BK276" s="27"/>
      <c r="BL276" s="26"/>
      <c r="BM276" s="27">
        <v>13</v>
      </c>
      <c r="BN276" s="26">
        <v>839490</v>
      </c>
      <c r="BO276" s="27">
        <v>18</v>
      </c>
      <c r="BP276" s="26">
        <v>486577</v>
      </c>
      <c r="BQ276" s="27">
        <v>935</v>
      </c>
      <c r="BR276" s="26">
        <v>62805740</v>
      </c>
    </row>
    <row r="277" spans="1:70" ht="14.1" customHeight="1" x14ac:dyDescent="0.15">
      <c r="A277" s="20" t="s">
        <v>528</v>
      </c>
      <c r="B277" s="28">
        <v>28945</v>
      </c>
      <c r="C277" s="18">
        <v>6</v>
      </c>
      <c r="D277" s="26">
        <v>139855</v>
      </c>
      <c r="E277" s="27">
        <v>6</v>
      </c>
      <c r="F277" s="26">
        <v>320402</v>
      </c>
      <c r="G277" s="27">
        <v>76</v>
      </c>
      <c r="H277" s="26">
        <v>3022423</v>
      </c>
      <c r="I277" s="27">
        <v>49</v>
      </c>
      <c r="J277" s="26">
        <v>2404483</v>
      </c>
      <c r="K277" s="27">
        <v>41</v>
      </c>
      <c r="L277" s="26">
        <v>1366318</v>
      </c>
      <c r="M277" s="27">
        <v>17</v>
      </c>
      <c r="N277" s="26">
        <v>521427</v>
      </c>
      <c r="O277" s="27">
        <v>104</v>
      </c>
      <c r="P277" s="26">
        <v>5632026</v>
      </c>
      <c r="Q277" s="27"/>
      <c r="R277" s="26"/>
      <c r="S277" s="27">
        <v>9</v>
      </c>
      <c r="T277" s="26">
        <v>1030576</v>
      </c>
      <c r="U277" s="27">
        <v>8</v>
      </c>
      <c r="V277" s="26">
        <v>391619</v>
      </c>
      <c r="W277" s="27">
        <v>30</v>
      </c>
      <c r="X277" s="26">
        <v>1257202</v>
      </c>
      <c r="Y277" s="27">
        <v>35</v>
      </c>
      <c r="Z277" s="26">
        <v>2873497</v>
      </c>
      <c r="AA277" s="27">
        <v>22</v>
      </c>
      <c r="AB277" s="26">
        <v>941232</v>
      </c>
      <c r="AC277" s="27">
        <v>16</v>
      </c>
      <c r="AD277" s="26">
        <v>352302</v>
      </c>
      <c r="AE277" s="27">
        <v>70</v>
      </c>
      <c r="AF277" s="26">
        <v>2676903</v>
      </c>
      <c r="AG277" s="27">
        <v>86</v>
      </c>
      <c r="AH277" s="26">
        <v>7314124</v>
      </c>
      <c r="AI277" s="27">
        <v>44</v>
      </c>
      <c r="AJ277" s="26">
        <v>4983638</v>
      </c>
      <c r="AK277" s="27">
        <v>16</v>
      </c>
      <c r="AL277" s="26">
        <v>786232</v>
      </c>
      <c r="AM277" s="27">
        <v>20</v>
      </c>
      <c r="AN277" s="26">
        <v>890155</v>
      </c>
      <c r="AO277" s="27">
        <v>14</v>
      </c>
      <c r="AP277" s="26">
        <v>4029327</v>
      </c>
      <c r="AQ277" s="27">
        <v>23</v>
      </c>
      <c r="AR277" s="26">
        <v>1840133</v>
      </c>
      <c r="AS277" s="27">
        <v>15</v>
      </c>
      <c r="AT277" s="26">
        <v>695508</v>
      </c>
      <c r="AU277" s="27">
        <v>3</v>
      </c>
      <c r="AV277" s="26">
        <v>544307</v>
      </c>
      <c r="AW277" s="27">
        <v>9</v>
      </c>
      <c r="AX277" s="26">
        <v>185473</v>
      </c>
      <c r="AY277" s="27">
        <v>3</v>
      </c>
      <c r="AZ277" s="26">
        <v>289155</v>
      </c>
      <c r="BA277" s="27">
        <v>84</v>
      </c>
      <c r="BB277" s="26">
        <v>4812780</v>
      </c>
      <c r="BC277" s="27"/>
      <c r="BD277" s="26"/>
      <c r="BE277" s="27">
        <v>100</v>
      </c>
      <c r="BF277" s="26">
        <v>12459981</v>
      </c>
      <c r="BG277" s="27"/>
      <c r="BH277" s="26"/>
      <c r="BI277" s="27"/>
      <c r="BJ277" s="26"/>
      <c r="BK277" s="27"/>
      <c r="BL277" s="26"/>
      <c r="BM277" s="27">
        <v>13</v>
      </c>
      <c r="BN277" s="26">
        <v>846184</v>
      </c>
      <c r="BO277" s="27">
        <v>18</v>
      </c>
      <c r="BP277" s="26">
        <v>496224</v>
      </c>
      <c r="BQ277" s="27">
        <v>937</v>
      </c>
      <c r="BR277" s="26">
        <v>63103498</v>
      </c>
    </row>
    <row r="278" spans="1:70" ht="14.1" customHeight="1" x14ac:dyDescent="0.15">
      <c r="A278" s="20" t="s">
        <v>528</v>
      </c>
      <c r="B278" s="28">
        <v>28973</v>
      </c>
      <c r="C278" s="18">
        <v>6</v>
      </c>
      <c r="D278" s="26">
        <v>136237</v>
      </c>
      <c r="E278" s="27">
        <v>6</v>
      </c>
      <c r="F278" s="26">
        <v>396562</v>
      </c>
      <c r="G278" s="27">
        <v>76</v>
      </c>
      <c r="H278" s="26">
        <v>2940341</v>
      </c>
      <c r="I278" s="27">
        <v>49</v>
      </c>
      <c r="J278" s="26">
        <v>2302199</v>
      </c>
      <c r="K278" s="27">
        <v>41</v>
      </c>
      <c r="L278" s="26">
        <v>1294082</v>
      </c>
      <c r="M278" s="27">
        <v>17</v>
      </c>
      <c r="N278" s="26">
        <v>507444</v>
      </c>
      <c r="O278" s="27">
        <v>105</v>
      </c>
      <c r="P278" s="26">
        <v>5359635</v>
      </c>
      <c r="Q278" s="27"/>
      <c r="R278" s="26"/>
      <c r="S278" s="27">
        <v>9</v>
      </c>
      <c r="T278" s="26">
        <v>1517670</v>
      </c>
      <c r="U278" s="27">
        <v>8</v>
      </c>
      <c r="V278" s="26">
        <v>388468</v>
      </c>
      <c r="W278" s="27">
        <v>30</v>
      </c>
      <c r="X278" s="26">
        <v>1201261</v>
      </c>
      <c r="Y278" s="27">
        <v>35</v>
      </c>
      <c r="Z278" s="26">
        <v>2808308</v>
      </c>
      <c r="AA278" s="27">
        <v>22</v>
      </c>
      <c r="AB278" s="26">
        <v>900380</v>
      </c>
      <c r="AC278" s="27">
        <v>16</v>
      </c>
      <c r="AD278" s="26">
        <v>327426</v>
      </c>
      <c r="AE278" s="27">
        <v>70</v>
      </c>
      <c r="AF278" s="26">
        <v>2647015</v>
      </c>
      <c r="AG278" s="27">
        <v>86</v>
      </c>
      <c r="AH278" s="26">
        <v>7503851</v>
      </c>
      <c r="AI278" s="27">
        <v>44</v>
      </c>
      <c r="AJ278" s="26">
        <v>5510774</v>
      </c>
      <c r="AK278" s="27">
        <v>16</v>
      </c>
      <c r="AL278" s="26">
        <v>786287</v>
      </c>
      <c r="AM278" s="27">
        <v>20</v>
      </c>
      <c r="AN278" s="26">
        <v>887607</v>
      </c>
      <c r="AO278" s="27">
        <v>14</v>
      </c>
      <c r="AP278" s="26">
        <v>3802800</v>
      </c>
      <c r="AQ278" s="27">
        <v>23</v>
      </c>
      <c r="AR278" s="26">
        <v>1786286</v>
      </c>
      <c r="AS278" s="27">
        <v>15</v>
      </c>
      <c r="AT278" s="26">
        <v>862281</v>
      </c>
      <c r="AU278" s="27">
        <v>3</v>
      </c>
      <c r="AV278" s="26">
        <v>529131</v>
      </c>
      <c r="AW278" s="27">
        <v>9</v>
      </c>
      <c r="AX278" s="26">
        <v>181413</v>
      </c>
      <c r="AY278" s="27">
        <v>3</v>
      </c>
      <c r="AZ278" s="26">
        <v>277776</v>
      </c>
      <c r="BA278" s="27">
        <v>84</v>
      </c>
      <c r="BB278" s="26">
        <v>4911210</v>
      </c>
      <c r="BC278" s="27"/>
      <c r="BD278" s="26"/>
      <c r="BE278" s="27">
        <v>100</v>
      </c>
      <c r="BF278" s="26">
        <v>12473418</v>
      </c>
      <c r="BG278" s="27"/>
      <c r="BH278" s="26"/>
      <c r="BI278" s="27"/>
      <c r="BJ278" s="26"/>
      <c r="BK278" s="27"/>
      <c r="BL278" s="26"/>
      <c r="BM278" s="27">
        <v>13</v>
      </c>
      <c r="BN278" s="26">
        <v>837946</v>
      </c>
      <c r="BO278" s="27">
        <v>18</v>
      </c>
      <c r="BP278" s="26">
        <v>464831</v>
      </c>
      <c r="BQ278" s="27">
        <v>938</v>
      </c>
      <c r="BR278" s="26">
        <v>63542653</v>
      </c>
    </row>
    <row r="279" spans="1:70" ht="14.1" customHeight="1" x14ac:dyDescent="0.15">
      <c r="A279" s="20" t="s">
        <v>528</v>
      </c>
      <c r="B279" s="28">
        <v>29006</v>
      </c>
      <c r="C279" s="18">
        <v>6</v>
      </c>
      <c r="D279" s="26">
        <v>142226</v>
      </c>
      <c r="E279" s="27">
        <v>6</v>
      </c>
      <c r="F279" s="26">
        <v>533702</v>
      </c>
      <c r="G279" s="27">
        <v>77</v>
      </c>
      <c r="H279" s="26">
        <v>2820430</v>
      </c>
      <c r="I279" s="27">
        <v>49</v>
      </c>
      <c r="J279" s="26">
        <v>2222253</v>
      </c>
      <c r="K279" s="27">
        <v>41</v>
      </c>
      <c r="L279" s="26">
        <v>1302894</v>
      </c>
      <c r="M279" s="27">
        <v>17</v>
      </c>
      <c r="N279" s="26">
        <v>522226</v>
      </c>
      <c r="O279" s="27">
        <v>105</v>
      </c>
      <c r="P279" s="26">
        <v>5146514</v>
      </c>
      <c r="Q279" s="27"/>
      <c r="R279" s="26"/>
      <c r="S279" s="27">
        <v>9</v>
      </c>
      <c r="T279" s="26">
        <v>1755487</v>
      </c>
      <c r="U279" s="27">
        <v>8</v>
      </c>
      <c r="V279" s="26">
        <v>364284</v>
      </c>
      <c r="W279" s="27">
        <v>30</v>
      </c>
      <c r="X279" s="26">
        <v>1176988</v>
      </c>
      <c r="Y279" s="27">
        <v>35</v>
      </c>
      <c r="Z279" s="26">
        <v>2983905</v>
      </c>
      <c r="AA279" s="27">
        <v>22</v>
      </c>
      <c r="AB279" s="26">
        <v>988358</v>
      </c>
      <c r="AC279" s="27">
        <v>16</v>
      </c>
      <c r="AD279" s="26">
        <v>310079</v>
      </c>
      <c r="AE279" s="27">
        <v>70</v>
      </c>
      <c r="AF279" s="26">
        <v>2550247</v>
      </c>
      <c r="AG279" s="27">
        <v>86</v>
      </c>
      <c r="AH279" s="26">
        <v>7072642</v>
      </c>
      <c r="AI279" s="27">
        <v>44</v>
      </c>
      <c r="AJ279" s="26">
        <v>5227692</v>
      </c>
      <c r="AK279" s="27">
        <v>16</v>
      </c>
      <c r="AL279" s="26">
        <v>731100</v>
      </c>
      <c r="AM279" s="27">
        <v>20</v>
      </c>
      <c r="AN279" s="26">
        <v>862054</v>
      </c>
      <c r="AO279" s="27">
        <v>14</v>
      </c>
      <c r="AP279" s="26">
        <v>3906341</v>
      </c>
      <c r="AQ279" s="27">
        <v>23</v>
      </c>
      <c r="AR279" s="26">
        <v>1853293</v>
      </c>
      <c r="AS279" s="27">
        <v>15</v>
      </c>
      <c r="AT279" s="26">
        <v>940873</v>
      </c>
      <c r="AU279" s="27">
        <v>3</v>
      </c>
      <c r="AV279" s="26">
        <v>534989</v>
      </c>
      <c r="AW279" s="27">
        <v>9</v>
      </c>
      <c r="AX279" s="26">
        <v>185726</v>
      </c>
      <c r="AY279" s="27">
        <v>3</v>
      </c>
      <c r="AZ279" s="26">
        <v>262990</v>
      </c>
      <c r="BA279" s="27">
        <v>84</v>
      </c>
      <c r="BB279" s="26">
        <v>4945012</v>
      </c>
      <c r="BC279" s="27"/>
      <c r="BD279" s="26"/>
      <c r="BE279" s="27">
        <v>100</v>
      </c>
      <c r="BF279" s="26">
        <v>12616253</v>
      </c>
      <c r="BG279" s="27"/>
      <c r="BH279" s="26"/>
      <c r="BI279" s="27"/>
      <c r="BJ279" s="26"/>
      <c r="BK279" s="27"/>
      <c r="BL279" s="26"/>
      <c r="BM279" s="27">
        <v>13</v>
      </c>
      <c r="BN279" s="26">
        <v>875849</v>
      </c>
      <c r="BO279" s="27">
        <v>18</v>
      </c>
      <c r="BP279" s="26">
        <v>463540</v>
      </c>
      <c r="BQ279" s="27">
        <v>939</v>
      </c>
      <c r="BR279" s="26">
        <v>63297962</v>
      </c>
    </row>
    <row r="280" spans="1:70" ht="14.1" customHeight="1" x14ac:dyDescent="0.15">
      <c r="A280" s="20" t="s">
        <v>528</v>
      </c>
      <c r="B280" s="28">
        <v>29036</v>
      </c>
      <c r="C280" s="18">
        <v>6</v>
      </c>
      <c r="D280" s="26">
        <v>154066</v>
      </c>
      <c r="E280" s="27">
        <v>6</v>
      </c>
      <c r="F280" s="26">
        <v>530683</v>
      </c>
      <c r="G280" s="27">
        <v>77</v>
      </c>
      <c r="H280" s="26">
        <v>2712153</v>
      </c>
      <c r="I280" s="27">
        <v>49</v>
      </c>
      <c r="J280" s="26">
        <v>2232654</v>
      </c>
      <c r="K280" s="27">
        <v>41</v>
      </c>
      <c r="L280" s="26">
        <v>1277395</v>
      </c>
      <c r="M280" s="27">
        <v>17</v>
      </c>
      <c r="N280" s="26">
        <v>535058</v>
      </c>
      <c r="O280" s="27">
        <v>105</v>
      </c>
      <c r="P280" s="26">
        <v>5068594</v>
      </c>
      <c r="Q280" s="27"/>
      <c r="R280" s="26"/>
      <c r="S280" s="27">
        <v>9</v>
      </c>
      <c r="T280" s="26">
        <v>1732176</v>
      </c>
      <c r="U280" s="27">
        <v>8</v>
      </c>
      <c r="V280" s="26">
        <v>383636</v>
      </c>
      <c r="W280" s="27">
        <v>30</v>
      </c>
      <c r="X280" s="26">
        <v>1139678</v>
      </c>
      <c r="Y280" s="27">
        <v>35</v>
      </c>
      <c r="Z280" s="26">
        <v>2992737</v>
      </c>
      <c r="AA280" s="27">
        <v>22</v>
      </c>
      <c r="AB280" s="26">
        <v>953098</v>
      </c>
      <c r="AC280" s="27">
        <v>16</v>
      </c>
      <c r="AD280" s="26">
        <v>301422</v>
      </c>
      <c r="AE280" s="27">
        <v>70</v>
      </c>
      <c r="AF280" s="26">
        <v>2527941</v>
      </c>
      <c r="AG280" s="27">
        <v>86</v>
      </c>
      <c r="AH280" s="26">
        <v>7129255</v>
      </c>
      <c r="AI280" s="27">
        <v>44</v>
      </c>
      <c r="AJ280" s="26">
        <v>5283154</v>
      </c>
      <c r="AK280" s="27">
        <v>16</v>
      </c>
      <c r="AL280" s="26">
        <v>728542</v>
      </c>
      <c r="AM280" s="27">
        <v>20</v>
      </c>
      <c r="AN280" s="26">
        <v>854100</v>
      </c>
      <c r="AO280" s="27">
        <v>14</v>
      </c>
      <c r="AP280" s="26">
        <v>3947246</v>
      </c>
      <c r="AQ280" s="27">
        <v>23</v>
      </c>
      <c r="AR280" s="26">
        <v>1818854</v>
      </c>
      <c r="AS280" s="27">
        <v>15</v>
      </c>
      <c r="AT280" s="26">
        <v>1120765</v>
      </c>
      <c r="AU280" s="27">
        <v>3</v>
      </c>
      <c r="AV280" s="26">
        <v>521299</v>
      </c>
      <c r="AW280" s="27">
        <v>9</v>
      </c>
      <c r="AX280" s="26">
        <v>179653</v>
      </c>
      <c r="AY280" s="27">
        <v>3</v>
      </c>
      <c r="AZ280" s="26">
        <v>241780</v>
      </c>
      <c r="BA280" s="27">
        <v>85</v>
      </c>
      <c r="BB280" s="26">
        <v>4859199</v>
      </c>
      <c r="BC280" s="27"/>
      <c r="BD280" s="26"/>
      <c r="BE280" s="27">
        <v>100</v>
      </c>
      <c r="BF280" s="26">
        <v>12582031</v>
      </c>
      <c r="BG280" s="27"/>
      <c r="BH280" s="26"/>
      <c r="BI280" s="27"/>
      <c r="BJ280" s="26"/>
      <c r="BK280" s="27"/>
      <c r="BL280" s="26"/>
      <c r="BM280" s="27">
        <v>13</v>
      </c>
      <c r="BN280" s="26">
        <v>866682</v>
      </c>
      <c r="BO280" s="27">
        <v>18</v>
      </c>
      <c r="BP280" s="26">
        <v>457844</v>
      </c>
      <c r="BQ280" s="27">
        <v>940</v>
      </c>
      <c r="BR280" s="26">
        <v>63131708</v>
      </c>
    </row>
    <row r="281" spans="1:70" ht="14.1" customHeight="1" x14ac:dyDescent="0.15">
      <c r="A281" s="20" t="s">
        <v>528</v>
      </c>
      <c r="B281" s="28">
        <v>29067</v>
      </c>
      <c r="C281" s="18">
        <v>6</v>
      </c>
      <c r="D281" s="26">
        <v>143619</v>
      </c>
      <c r="E281" s="27">
        <v>6</v>
      </c>
      <c r="F281" s="26">
        <v>518567</v>
      </c>
      <c r="G281" s="27">
        <v>77</v>
      </c>
      <c r="H281" s="26">
        <v>2692398</v>
      </c>
      <c r="I281" s="27">
        <v>49</v>
      </c>
      <c r="J281" s="26">
        <v>2163206</v>
      </c>
      <c r="K281" s="27">
        <v>41</v>
      </c>
      <c r="L281" s="26">
        <v>1260009</v>
      </c>
      <c r="M281" s="27">
        <v>17</v>
      </c>
      <c r="N281" s="26">
        <v>536275</v>
      </c>
      <c r="O281" s="27">
        <v>105</v>
      </c>
      <c r="P281" s="26">
        <v>5124835</v>
      </c>
      <c r="Q281" s="27"/>
      <c r="R281" s="26"/>
      <c r="S281" s="27">
        <v>9</v>
      </c>
      <c r="T281" s="26">
        <v>1971489</v>
      </c>
      <c r="U281" s="27">
        <v>8</v>
      </c>
      <c r="V281" s="26">
        <v>387411</v>
      </c>
      <c r="W281" s="27">
        <v>30</v>
      </c>
      <c r="X281" s="26">
        <v>1163030</v>
      </c>
      <c r="Y281" s="27">
        <v>35</v>
      </c>
      <c r="Z281" s="26">
        <v>2857180</v>
      </c>
      <c r="AA281" s="27">
        <v>22</v>
      </c>
      <c r="AB281" s="26">
        <v>996180</v>
      </c>
      <c r="AC281" s="27">
        <v>16</v>
      </c>
      <c r="AD281" s="26">
        <v>310265</v>
      </c>
      <c r="AE281" s="27">
        <v>70</v>
      </c>
      <c r="AF281" s="26">
        <v>2585522</v>
      </c>
      <c r="AG281" s="27">
        <v>86</v>
      </c>
      <c r="AH281" s="26">
        <v>6996167</v>
      </c>
      <c r="AI281" s="27">
        <v>44</v>
      </c>
      <c r="AJ281" s="26">
        <v>5125135</v>
      </c>
      <c r="AK281" s="27">
        <v>16</v>
      </c>
      <c r="AL281" s="26">
        <v>706248</v>
      </c>
      <c r="AM281" s="27">
        <v>20</v>
      </c>
      <c r="AN281" s="26">
        <v>824667</v>
      </c>
      <c r="AO281" s="27">
        <v>14</v>
      </c>
      <c r="AP281" s="26">
        <v>3869693</v>
      </c>
      <c r="AQ281" s="27">
        <v>23</v>
      </c>
      <c r="AR281" s="26">
        <v>1785445</v>
      </c>
      <c r="AS281" s="27">
        <v>15</v>
      </c>
      <c r="AT281" s="26">
        <v>1139307</v>
      </c>
      <c r="AU281" s="27">
        <v>3</v>
      </c>
      <c r="AV281" s="26">
        <v>526758</v>
      </c>
      <c r="AW281" s="27">
        <v>9</v>
      </c>
      <c r="AX281" s="26">
        <v>178020</v>
      </c>
      <c r="AY281" s="27">
        <v>3</v>
      </c>
      <c r="AZ281" s="26">
        <v>238769</v>
      </c>
      <c r="BA281" s="27">
        <v>85</v>
      </c>
      <c r="BB281" s="26">
        <v>5090448</v>
      </c>
      <c r="BC281" s="27"/>
      <c r="BD281" s="26"/>
      <c r="BE281" s="27">
        <v>100</v>
      </c>
      <c r="BF281" s="26">
        <v>12527807</v>
      </c>
      <c r="BG281" s="27"/>
      <c r="BH281" s="26"/>
      <c r="BI281" s="27"/>
      <c r="BJ281" s="26"/>
      <c r="BK281" s="27"/>
      <c r="BL281" s="26"/>
      <c r="BM281" s="27">
        <v>13</v>
      </c>
      <c r="BN281" s="26">
        <v>835565</v>
      </c>
      <c r="BO281" s="27">
        <v>18</v>
      </c>
      <c r="BP281" s="26">
        <v>444090</v>
      </c>
      <c r="BQ281" s="27">
        <v>940</v>
      </c>
      <c r="BR281" s="26">
        <v>62998119</v>
      </c>
    </row>
    <row r="282" spans="1:70" ht="14.1" customHeight="1" x14ac:dyDescent="0.15">
      <c r="A282" s="20" t="s">
        <v>528</v>
      </c>
      <c r="B282" s="28">
        <v>29098</v>
      </c>
      <c r="C282" s="18">
        <v>6</v>
      </c>
      <c r="D282" s="26">
        <v>144484</v>
      </c>
      <c r="E282" s="27">
        <v>6</v>
      </c>
      <c r="F282" s="26">
        <v>433688</v>
      </c>
      <c r="G282" s="27">
        <v>77</v>
      </c>
      <c r="H282" s="26">
        <v>2823752</v>
      </c>
      <c r="I282" s="27">
        <v>49</v>
      </c>
      <c r="J282" s="26">
        <v>2215392</v>
      </c>
      <c r="K282" s="27">
        <v>41</v>
      </c>
      <c r="L282" s="26">
        <v>1308236</v>
      </c>
      <c r="M282" s="27">
        <v>17</v>
      </c>
      <c r="N282" s="26">
        <v>545155</v>
      </c>
      <c r="O282" s="27">
        <v>105</v>
      </c>
      <c r="P282" s="26">
        <v>5384353</v>
      </c>
      <c r="Q282" s="27"/>
      <c r="R282" s="26"/>
      <c r="S282" s="27">
        <v>9</v>
      </c>
      <c r="T282" s="26">
        <v>1777868</v>
      </c>
      <c r="U282" s="27">
        <v>8</v>
      </c>
      <c r="V282" s="26">
        <v>401326</v>
      </c>
      <c r="W282" s="27">
        <v>30</v>
      </c>
      <c r="X282" s="26">
        <v>1220931</v>
      </c>
      <c r="Y282" s="27">
        <v>35</v>
      </c>
      <c r="Z282" s="26">
        <v>2925899</v>
      </c>
      <c r="AA282" s="27">
        <v>22</v>
      </c>
      <c r="AB282" s="26">
        <v>1013833</v>
      </c>
      <c r="AC282" s="27">
        <v>16</v>
      </c>
      <c r="AD282" s="26">
        <v>311863</v>
      </c>
      <c r="AE282" s="27">
        <v>70</v>
      </c>
      <c r="AF282" s="26">
        <v>2716709</v>
      </c>
      <c r="AG282" s="27">
        <v>86</v>
      </c>
      <c r="AH282" s="26">
        <v>7488891</v>
      </c>
      <c r="AI282" s="27">
        <v>44</v>
      </c>
      <c r="AJ282" s="26">
        <v>5310860</v>
      </c>
      <c r="AK282" s="27">
        <v>16</v>
      </c>
      <c r="AL282" s="26">
        <v>762097</v>
      </c>
      <c r="AM282" s="27">
        <v>20</v>
      </c>
      <c r="AN282" s="26">
        <v>862205</v>
      </c>
      <c r="AO282" s="27">
        <v>14</v>
      </c>
      <c r="AP282" s="26">
        <v>3898273</v>
      </c>
      <c r="AQ282" s="27">
        <v>23</v>
      </c>
      <c r="AR282" s="26">
        <v>1811855</v>
      </c>
      <c r="AS282" s="27">
        <v>15</v>
      </c>
      <c r="AT282" s="26">
        <v>1041949</v>
      </c>
      <c r="AU282" s="27">
        <v>3</v>
      </c>
      <c r="AV282" s="26">
        <v>524821</v>
      </c>
      <c r="AW282" s="27">
        <v>9</v>
      </c>
      <c r="AX282" s="26">
        <v>181962</v>
      </c>
      <c r="AY282" s="27">
        <v>3</v>
      </c>
      <c r="AZ282" s="26">
        <v>270279</v>
      </c>
      <c r="BA282" s="27">
        <v>85</v>
      </c>
      <c r="BB282" s="26">
        <v>5064759</v>
      </c>
      <c r="BC282" s="27"/>
      <c r="BD282" s="26"/>
      <c r="BE282" s="27">
        <v>100</v>
      </c>
      <c r="BF282" s="26">
        <v>12623613</v>
      </c>
      <c r="BG282" s="27"/>
      <c r="BH282" s="26"/>
      <c r="BI282" s="27"/>
      <c r="BJ282" s="26"/>
      <c r="BK282" s="27"/>
      <c r="BL282" s="26"/>
      <c r="BM282" s="27">
        <v>13</v>
      </c>
      <c r="BN282" s="26">
        <v>850349</v>
      </c>
      <c r="BO282" s="27">
        <v>18</v>
      </c>
      <c r="BP282" s="26">
        <v>453069</v>
      </c>
      <c r="BQ282" s="27">
        <v>940</v>
      </c>
      <c r="BR282" s="26">
        <v>64368485</v>
      </c>
    </row>
    <row r="283" spans="1:70" ht="14.1" customHeight="1" x14ac:dyDescent="0.15">
      <c r="A283" s="20" t="s">
        <v>528</v>
      </c>
      <c r="B283" s="28">
        <v>29127</v>
      </c>
      <c r="C283" s="18">
        <v>6</v>
      </c>
      <c r="D283" s="26">
        <v>136136</v>
      </c>
      <c r="E283" s="27">
        <v>6</v>
      </c>
      <c r="F283" s="26">
        <v>453212</v>
      </c>
      <c r="G283" s="27">
        <v>77</v>
      </c>
      <c r="H283" s="26">
        <v>2749074</v>
      </c>
      <c r="I283" s="27">
        <v>49</v>
      </c>
      <c r="J283" s="26">
        <v>2218597</v>
      </c>
      <c r="K283" s="27">
        <v>41</v>
      </c>
      <c r="L283" s="26">
        <v>1310621</v>
      </c>
      <c r="M283" s="27">
        <v>17</v>
      </c>
      <c r="N283" s="26">
        <v>550633</v>
      </c>
      <c r="O283" s="27">
        <v>106</v>
      </c>
      <c r="P283" s="26">
        <v>5333003</v>
      </c>
      <c r="Q283" s="27"/>
      <c r="R283" s="26"/>
      <c r="S283" s="27">
        <v>9</v>
      </c>
      <c r="T283" s="26">
        <v>1845224</v>
      </c>
      <c r="U283" s="27">
        <v>8</v>
      </c>
      <c r="V283" s="26">
        <v>411958</v>
      </c>
      <c r="W283" s="27">
        <v>30</v>
      </c>
      <c r="X283" s="26">
        <v>1201850</v>
      </c>
      <c r="Y283" s="27">
        <v>35</v>
      </c>
      <c r="Z283" s="26">
        <v>2815438</v>
      </c>
      <c r="AA283" s="27">
        <v>22</v>
      </c>
      <c r="AB283" s="26">
        <v>999557</v>
      </c>
      <c r="AC283" s="27">
        <v>16</v>
      </c>
      <c r="AD283" s="26">
        <v>304775</v>
      </c>
      <c r="AE283" s="27">
        <v>70</v>
      </c>
      <c r="AF283" s="26">
        <v>2779083</v>
      </c>
      <c r="AG283" s="27">
        <v>88</v>
      </c>
      <c r="AH283" s="26">
        <v>7990321</v>
      </c>
      <c r="AI283" s="27">
        <v>44</v>
      </c>
      <c r="AJ283" s="26">
        <v>5453357</v>
      </c>
      <c r="AK283" s="27">
        <v>16</v>
      </c>
      <c r="AL283" s="26">
        <v>801071</v>
      </c>
      <c r="AM283" s="27">
        <v>21</v>
      </c>
      <c r="AN283" s="26">
        <v>889801</v>
      </c>
      <c r="AO283" s="27">
        <v>14</v>
      </c>
      <c r="AP283" s="26">
        <v>3820068</v>
      </c>
      <c r="AQ283" s="27">
        <v>23</v>
      </c>
      <c r="AR283" s="26">
        <v>1844281</v>
      </c>
      <c r="AS283" s="27">
        <v>15</v>
      </c>
      <c r="AT283" s="26">
        <v>1079114</v>
      </c>
      <c r="AU283" s="27">
        <v>3</v>
      </c>
      <c r="AV283" s="26">
        <v>557537</v>
      </c>
      <c r="AW283" s="27">
        <v>9</v>
      </c>
      <c r="AX283" s="26">
        <v>180014</v>
      </c>
      <c r="AY283" s="27">
        <v>3</v>
      </c>
      <c r="AZ283" s="26">
        <v>275388</v>
      </c>
      <c r="BA283" s="27">
        <v>86</v>
      </c>
      <c r="BB283" s="26">
        <v>5725037</v>
      </c>
      <c r="BC283" s="27"/>
      <c r="BD283" s="26"/>
      <c r="BE283" s="27">
        <v>102</v>
      </c>
      <c r="BF283" s="26">
        <v>13269920</v>
      </c>
      <c r="BG283" s="27"/>
      <c r="BH283" s="26"/>
      <c r="BI283" s="27"/>
      <c r="BJ283" s="26"/>
      <c r="BK283" s="27"/>
      <c r="BL283" s="26"/>
      <c r="BM283" s="27">
        <v>13</v>
      </c>
      <c r="BN283" s="26">
        <v>878384</v>
      </c>
      <c r="BO283" s="27">
        <v>18</v>
      </c>
      <c r="BP283" s="26">
        <v>448177</v>
      </c>
      <c r="BQ283" s="27">
        <v>947</v>
      </c>
      <c r="BR283" s="26">
        <v>66321645</v>
      </c>
    </row>
    <row r="284" spans="1:70" ht="14.1" customHeight="1" x14ac:dyDescent="0.15">
      <c r="A284" s="20" t="s">
        <v>528</v>
      </c>
      <c r="B284" s="28">
        <v>29159</v>
      </c>
      <c r="C284" s="18">
        <v>6</v>
      </c>
      <c r="D284" s="26">
        <v>128296</v>
      </c>
      <c r="E284" s="27">
        <v>6</v>
      </c>
      <c r="F284" s="26">
        <v>505202</v>
      </c>
      <c r="G284" s="27">
        <v>77</v>
      </c>
      <c r="H284" s="26">
        <v>2583309</v>
      </c>
      <c r="I284" s="27">
        <v>49</v>
      </c>
      <c r="J284" s="26">
        <v>2099902</v>
      </c>
      <c r="K284" s="27">
        <v>41</v>
      </c>
      <c r="L284" s="26">
        <v>1254640</v>
      </c>
      <c r="M284" s="27">
        <v>17</v>
      </c>
      <c r="N284" s="26">
        <v>513098</v>
      </c>
      <c r="O284" s="27">
        <v>107</v>
      </c>
      <c r="P284" s="26">
        <v>5115666</v>
      </c>
      <c r="Q284" s="27"/>
      <c r="R284" s="26"/>
      <c r="S284" s="27">
        <v>9</v>
      </c>
      <c r="T284" s="26">
        <v>2178582</v>
      </c>
      <c r="U284" s="27">
        <v>8</v>
      </c>
      <c r="V284" s="26">
        <v>379797</v>
      </c>
      <c r="W284" s="27">
        <v>30</v>
      </c>
      <c r="X284" s="26">
        <v>1190496</v>
      </c>
      <c r="Y284" s="27">
        <v>35</v>
      </c>
      <c r="Z284" s="26">
        <v>2609035</v>
      </c>
      <c r="AA284" s="27">
        <v>22</v>
      </c>
      <c r="AB284" s="26">
        <v>943855</v>
      </c>
      <c r="AC284" s="27">
        <v>16</v>
      </c>
      <c r="AD284" s="26">
        <v>286202</v>
      </c>
      <c r="AE284" s="27">
        <v>70</v>
      </c>
      <c r="AF284" s="26">
        <v>2691959</v>
      </c>
      <c r="AG284" s="27">
        <v>88</v>
      </c>
      <c r="AH284" s="26">
        <v>7408548</v>
      </c>
      <c r="AI284" s="27">
        <v>44</v>
      </c>
      <c r="AJ284" s="26">
        <v>5209059</v>
      </c>
      <c r="AK284" s="27">
        <v>16</v>
      </c>
      <c r="AL284" s="26">
        <v>760578</v>
      </c>
      <c r="AM284" s="27">
        <v>21</v>
      </c>
      <c r="AN284" s="26">
        <v>853682</v>
      </c>
      <c r="AO284" s="27">
        <v>14</v>
      </c>
      <c r="AP284" s="26">
        <v>3616478</v>
      </c>
      <c r="AQ284" s="27">
        <v>23</v>
      </c>
      <c r="AR284" s="26">
        <v>1797507</v>
      </c>
      <c r="AS284" s="27">
        <v>15</v>
      </c>
      <c r="AT284" s="26">
        <v>1094977</v>
      </c>
      <c r="AU284" s="27">
        <v>3</v>
      </c>
      <c r="AV284" s="26">
        <v>540213</v>
      </c>
      <c r="AW284" s="27">
        <v>9</v>
      </c>
      <c r="AX284" s="26">
        <v>172166</v>
      </c>
      <c r="AY284" s="27">
        <v>3</v>
      </c>
      <c r="AZ284" s="26">
        <v>245946</v>
      </c>
      <c r="BA284" s="27">
        <v>86</v>
      </c>
      <c r="BB284" s="26">
        <v>5643133</v>
      </c>
      <c r="BC284" s="27"/>
      <c r="BD284" s="26"/>
      <c r="BE284" s="27">
        <v>102</v>
      </c>
      <c r="BF284" s="26">
        <v>13016636</v>
      </c>
      <c r="BG284" s="27"/>
      <c r="BH284" s="26"/>
      <c r="BI284" s="27"/>
      <c r="BJ284" s="26"/>
      <c r="BK284" s="27"/>
      <c r="BL284" s="26"/>
      <c r="BM284" s="27">
        <v>13</v>
      </c>
      <c r="BN284" s="26">
        <v>855443</v>
      </c>
      <c r="BO284" s="27">
        <v>18</v>
      </c>
      <c r="BP284" s="26">
        <v>410373</v>
      </c>
      <c r="BQ284" s="27">
        <v>948</v>
      </c>
      <c r="BR284" s="26">
        <v>64104794</v>
      </c>
    </row>
    <row r="285" spans="1:70" ht="14.1" customHeight="1" x14ac:dyDescent="0.15">
      <c r="A285" s="20" t="s">
        <v>528</v>
      </c>
      <c r="B285" s="28">
        <v>29189</v>
      </c>
      <c r="C285" s="18">
        <v>6</v>
      </c>
      <c r="D285" s="26">
        <v>127735</v>
      </c>
      <c r="E285" s="27">
        <v>6</v>
      </c>
      <c r="F285" s="26">
        <v>528701</v>
      </c>
      <c r="G285" s="27">
        <v>78</v>
      </c>
      <c r="H285" s="26">
        <v>2607633</v>
      </c>
      <c r="I285" s="27">
        <v>49</v>
      </c>
      <c r="J285" s="26">
        <v>2072212</v>
      </c>
      <c r="K285" s="27">
        <v>41</v>
      </c>
      <c r="L285" s="26">
        <v>1269393</v>
      </c>
      <c r="M285" s="27">
        <v>17</v>
      </c>
      <c r="N285" s="26">
        <v>503605</v>
      </c>
      <c r="O285" s="27">
        <v>107</v>
      </c>
      <c r="P285" s="26">
        <v>5226342</v>
      </c>
      <c r="Q285" s="27"/>
      <c r="R285" s="26"/>
      <c r="S285" s="27">
        <v>9</v>
      </c>
      <c r="T285" s="26">
        <v>2131139</v>
      </c>
      <c r="U285" s="27">
        <v>8</v>
      </c>
      <c r="V285" s="26">
        <v>389397</v>
      </c>
      <c r="W285" s="27">
        <v>30</v>
      </c>
      <c r="X285" s="26">
        <v>1252395</v>
      </c>
      <c r="Y285" s="27">
        <v>35</v>
      </c>
      <c r="Z285" s="26">
        <v>2626298</v>
      </c>
      <c r="AA285" s="27">
        <v>22</v>
      </c>
      <c r="AB285" s="26">
        <v>950158</v>
      </c>
      <c r="AC285" s="27">
        <v>16</v>
      </c>
      <c r="AD285" s="26">
        <v>285492</v>
      </c>
      <c r="AE285" s="27">
        <v>71</v>
      </c>
      <c r="AF285" s="26">
        <v>2698086</v>
      </c>
      <c r="AG285" s="27">
        <v>88</v>
      </c>
      <c r="AH285" s="26">
        <v>7550469</v>
      </c>
      <c r="AI285" s="27">
        <v>44</v>
      </c>
      <c r="AJ285" s="26">
        <v>5263291</v>
      </c>
      <c r="AK285" s="27">
        <v>16</v>
      </c>
      <c r="AL285" s="26">
        <v>789480</v>
      </c>
      <c r="AM285" s="27">
        <v>21</v>
      </c>
      <c r="AN285" s="26">
        <v>820092</v>
      </c>
      <c r="AO285" s="27">
        <v>14</v>
      </c>
      <c r="AP285" s="26">
        <v>3593830</v>
      </c>
      <c r="AQ285" s="27">
        <v>23</v>
      </c>
      <c r="AR285" s="26">
        <v>1755837</v>
      </c>
      <c r="AS285" s="27">
        <v>15</v>
      </c>
      <c r="AT285" s="26">
        <v>1169045</v>
      </c>
      <c r="AU285" s="27">
        <v>3</v>
      </c>
      <c r="AV285" s="26">
        <v>507875</v>
      </c>
      <c r="AW285" s="27">
        <v>9</v>
      </c>
      <c r="AX285" s="26">
        <v>168557</v>
      </c>
      <c r="AY285" s="27">
        <v>3</v>
      </c>
      <c r="AZ285" s="26">
        <v>243673</v>
      </c>
      <c r="BA285" s="27">
        <v>86</v>
      </c>
      <c r="BB285" s="26">
        <v>5642380</v>
      </c>
      <c r="BC285" s="27"/>
      <c r="BD285" s="26"/>
      <c r="BE285" s="27">
        <v>102</v>
      </c>
      <c r="BF285" s="26">
        <v>13017989</v>
      </c>
      <c r="BG285" s="27"/>
      <c r="BH285" s="26"/>
      <c r="BI285" s="27"/>
      <c r="BJ285" s="26"/>
      <c r="BK285" s="27"/>
      <c r="BL285" s="26"/>
      <c r="BM285" s="27">
        <v>13</v>
      </c>
      <c r="BN285" s="26">
        <v>834955</v>
      </c>
      <c r="BO285" s="27">
        <v>18</v>
      </c>
      <c r="BP285" s="26">
        <v>398662</v>
      </c>
      <c r="BQ285" s="27">
        <v>950</v>
      </c>
      <c r="BR285" s="26">
        <v>64424733</v>
      </c>
    </row>
    <row r="286" spans="1:70" ht="14.1" customHeight="1" x14ac:dyDescent="0.15">
      <c r="A286" s="20" t="s">
        <v>528</v>
      </c>
      <c r="B286" s="28">
        <v>29217</v>
      </c>
      <c r="C286" s="18">
        <v>6</v>
      </c>
      <c r="D286" s="26">
        <v>137592</v>
      </c>
      <c r="E286" s="27">
        <v>6</v>
      </c>
      <c r="F286" s="26">
        <v>475214</v>
      </c>
      <c r="G286" s="27">
        <v>78</v>
      </c>
      <c r="H286" s="26">
        <v>2658924</v>
      </c>
      <c r="I286" s="27">
        <v>49</v>
      </c>
      <c r="J286" s="26">
        <v>2135166</v>
      </c>
      <c r="K286" s="27">
        <v>41</v>
      </c>
      <c r="L286" s="26">
        <v>1334118</v>
      </c>
      <c r="M286" s="27">
        <v>17</v>
      </c>
      <c r="N286" s="26">
        <v>519760</v>
      </c>
      <c r="O286" s="27">
        <v>107</v>
      </c>
      <c r="P286" s="26">
        <v>5312451</v>
      </c>
      <c r="Q286" s="27"/>
      <c r="R286" s="26"/>
      <c r="S286" s="27">
        <v>9</v>
      </c>
      <c r="T286" s="26">
        <v>1832958</v>
      </c>
      <c r="U286" s="27">
        <v>8</v>
      </c>
      <c r="V286" s="26">
        <v>391910</v>
      </c>
      <c r="W286" s="27">
        <v>30</v>
      </c>
      <c r="X286" s="26">
        <v>1247792</v>
      </c>
      <c r="Y286" s="27">
        <v>35</v>
      </c>
      <c r="Z286" s="26">
        <v>2743575</v>
      </c>
      <c r="AA286" s="27">
        <v>22</v>
      </c>
      <c r="AB286" s="26">
        <v>1032541</v>
      </c>
      <c r="AC286" s="27">
        <v>16</v>
      </c>
      <c r="AD286" s="26">
        <v>293516</v>
      </c>
      <c r="AE286" s="27">
        <v>71</v>
      </c>
      <c r="AF286" s="26">
        <v>2844504</v>
      </c>
      <c r="AG286" s="27">
        <v>88</v>
      </c>
      <c r="AH286" s="26">
        <v>8028941</v>
      </c>
      <c r="AI286" s="27">
        <v>44</v>
      </c>
      <c r="AJ286" s="26">
        <v>5539109</v>
      </c>
      <c r="AK286" s="27">
        <v>16</v>
      </c>
      <c r="AL286" s="26">
        <v>818907</v>
      </c>
      <c r="AM286" s="27">
        <v>21</v>
      </c>
      <c r="AN286" s="26">
        <v>846735</v>
      </c>
      <c r="AO286" s="27">
        <v>14</v>
      </c>
      <c r="AP286" s="26">
        <v>3920546</v>
      </c>
      <c r="AQ286" s="27">
        <v>23</v>
      </c>
      <c r="AR286" s="26">
        <v>1796689</v>
      </c>
      <c r="AS286" s="27">
        <v>15</v>
      </c>
      <c r="AT286" s="26">
        <v>1095108</v>
      </c>
      <c r="AU286" s="27">
        <v>3</v>
      </c>
      <c r="AV286" s="26">
        <v>530267</v>
      </c>
      <c r="AW286" s="27">
        <v>9</v>
      </c>
      <c r="AX286" s="26">
        <v>174113</v>
      </c>
      <c r="AY286" s="27">
        <v>3</v>
      </c>
      <c r="AZ286" s="26">
        <v>233998</v>
      </c>
      <c r="BA286" s="27">
        <v>86</v>
      </c>
      <c r="BB286" s="26">
        <v>5497841</v>
      </c>
      <c r="BC286" s="27"/>
      <c r="BD286" s="26"/>
      <c r="BE286" s="27">
        <v>101</v>
      </c>
      <c r="BF286" s="26">
        <v>13203470</v>
      </c>
      <c r="BG286" s="27"/>
      <c r="BH286" s="26"/>
      <c r="BI286" s="27"/>
      <c r="BJ286" s="26"/>
      <c r="BK286" s="27"/>
      <c r="BL286" s="26"/>
      <c r="BM286" s="27">
        <v>13</v>
      </c>
      <c r="BN286" s="26">
        <v>849769</v>
      </c>
      <c r="BO286" s="27">
        <v>18</v>
      </c>
      <c r="BP286" s="26">
        <v>413795</v>
      </c>
      <c r="BQ286" s="27">
        <v>949</v>
      </c>
      <c r="BR286" s="26">
        <v>65909322</v>
      </c>
    </row>
    <row r="287" spans="1:70" ht="14.1" customHeight="1" x14ac:dyDescent="0.15">
      <c r="A287" s="20" t="s">
        <v>527</v>
      </c>
      <c r="B287" s="28">
        <v>29251</v>
      </c>
      <c r="C287" s="18">
        <v>6</v>
      </c>
      <c r="D287" s="26">
        <v>139681</v>
      </c>
      <c r="E287" s="27">
        <v>6</v>
      </c>
      <c r="F287" s="26">
        <v>461670</v>
      </c>
      <c r="G287" s="27">
        <v>78</v>
      </c>
      <c r="H287" s="26">
        <v>2704629</v>
      </c>
      <c r="I287" s="27">
        <v>49</v>
      </c>
      <c r="J287" s="26">
        <v>2147435</v>
      </c>
      <c r="K287" s="27">
        <v>41</v>
      </c>
      <c r="L287" s="26">
        <v>1434542</v>
      </c>
      <c r="M287" s="27">
        <v>17</v>
      </c>
      <c r="N287" s="26">
        <v>531906</v>
      </c>
      <c r="O287" s="27">
        <v>106</v>
      </c>
      <c r="P287" s="26">
        <v>5398313</v>
      </c>
      <c r="Q287" s="27"/>
      <c r="R287" s="26"/>
      <c r="S287" s="27">
        <v>9</v>
      </c>
      <c r="T287" s="26">
        <v>1960685</v>
      </c>
      <c r="U287" s="27">
        <v>8</v>
      </c>
      <c r="V287" s="26">
        <v>397906</v>
      </c>
      <c r="W287" s="27">
        <v>30</v>
      </c>
      <c r="X287" s="26">
        <v>1272197</v>
      </c>
      <c r="Y287" s="27">
        <v>35</v>
      </c>
      <c r="Z287" s="26">
        <v>3175181</v>
      </c>
      <c r="AA287" s="27">
        <v>22</v>
      </c>
      <c r="AB287" s="26">
        <v>1325092</v>
      </c>
      <c r="AC287" s="27">
        <v>16</v>
      </c>
      <c r="AD287" s="26">
        <v>301763</v>
      </c>
      <c r="AE287" s="27">
        <v>71</v>
      </c>
      <c r="AF287" s="26">
        <v>2907409</v>
      </c>
      <c r="AG287" s="27">
        <v>88</v>
      </c>
      <c r="AH287" s="26">
        <v>7757900</v>
      </c>
      <c r="AI287" s="27">
        <v>44</v>
      </c>
      <c r="AJ287" s="26">
        <v>5577591</v>
      </c>
      <c r="AK287" s="27">
        <v>16</v>
      </c>
      <c r="AL287" s="26">
        <v>795690</v>
      </c>
      <c r="AM287" s="27">
        <v>21</v>
      </c>
      <c r="AN287" s="26">
        <v>840000</v>
      </c>
      <c r="AO287" s="27">
        <v>14</v>
      </c>
      <c r="AP287" s="26">
        <v>3845231</v>
      </c>
      <c r="AQ287" s="27">
        <v>23</v>
      </c>
      <c r="AR287" s="26">
        <v>1821925</v>
      </c>
      <c r="AS287" s="27">
        <v>15</v>
      </c>
      <c r="AT287" s="26">
        <v>1016294</v>
      </c>
      <c r="AU287" s="27">
        <v>3</v>
      </c>
      <c r="AV287" s="26">
        <v>539162</v>
      </c>
      <c r="AW287" s="27">
        <v>9</v>
      </c>
      <c r="AX287" s="26">
        <v>178831</v>
      </c>
      <c r="AY287" s="27">
        <v>3</v>
      </c>
      <c r="AZ287" s="26">
        <v>228590</v>
      </c>
      <c r="BA287" s="27">
        <v>86</v>
      </c>
      <c r="BB287" s="26">
        <v>5511742</v>
      </c>
      <c r="BC287" s="27"/>
      <c r="BD287" s="26"/>
      <c r="BE287" s="27">
        <v>101</v>
      </c>
      <c r="BF287" s="26">
        <v>13626983</v>
      </c>
      <c r="BG287" s="27"/>
      <c r="BH287" s="26"/>
      <c r="BI287" s="27"/>
      <c r="BJ287" s="26"/>
      <c r="BK287" s="27"/>
      <c r="BL287" s="26"/>
      <c r="BM287" s="27">
        <v>13</v>
      </c>
      <c r="BN287" s="26">
        <v>881361</v>
      </c>
      <c r="BO287" s="27">
        <v>18</v>
      </c>
      <c r="BP287" s="26">
        <v>427711</v>
      </c>
      <c r="BQ287" s="27">
        <v>948</v>
      </c>
      <c r="BR287" s="26">
        <v>67207434</v>
      </c>
    </row>
    <row r="288" spans="1:70" ht="14.1" customHeight="1" x14ac:dyDescent="0.15">
      <c r="A288" s="20" t="s">
        <v>527</v>
      </c>
      <c r="B288" s="28">
        <v>29280</v>
      </c>
      <c r="C288" s="18">
        <v>6</v>
      </c>
      <c r="D288" s="26">
        <v>139804</v>
      </c>
      <c r="E288" s="27">
        <v>6</v>
      </c>
      <c r="F288" s="26">
        <v>501589</v>
      </c>
      <c r="G288" s="27">
        <v>78</v>
      </c>
      <c r="H288" s="26">
        <v>2675079</v>
      </c>
      <c r="I288" s="27">
        <v>49</v>
      </c>
      <c r="J288" s="26">
        <v>2060309</v>
      </c>
      <c r="K288" s="27">
        <v>41</v>
      </c>
      <c r="L288" s="26">
        <v>1492574</v>
      </c>
      <c r="M288" s="27">
        <v>17</v>
      </c>
      <c r="N288" s="26">
        <v>545748</v>
      </c>
      <c r="O288" s="27">
        <v>106</v>
      </c>
      <c r="P288" s="26">
        <v>5499317</v>
      </c>
      <c r="Q288" s="27"/>
      <c r="R288" s="26"/>
      <c r="S288" s="27">
        <v>9</v>
      </c>
      <c r="T288" s="26">
        <v>2143563</v>
      </c>
      <c r="U288" s="27">
        <v>8</v>
      </c>
      <c r="V288" s="26">
        <v>411333</v>
      </c>
      <c r="W288" s="27">
        <v>30</v>
      </c>
      <c r="X288" s="26">
        <v>1265061</v>
      </c>
      <c r="Y288" s="27">
        <v>35</v>
      </c>
      <c r="Z288" s="26">
        <v>3339148</v>
      </c>
      <c r="AA288" s="27">
        <v>22</v>
      </c>
      <c r="AB288" s="26">
        <v>1253603</v>
      </c>
      <c r="AC288" s="27">
        <v>16</v>
      </c>
      <c r="AD288" s="26">
        <v>294923</v>
      </c>
      <c r="AE288" s="27">
        <v>71</v>
      </c>
      <c r="AF288" s="26">
        <v>2944230</v>
      </c>
      <c r="AG288" s="27">
        <v>88</v>
      </c>
      <c r="AH288" s="26">
        <v>7593052</v>
      </c>
      <c r="AI288" s="27">
        <v>44</v>
      </c>
      <c r="AJ288" s="26">
        <v>5509825</v>
      </c>
      <c r="AK288" s="27">
        <v>16</v>
      </c>
      <c r="AL288" s="26">
        <v>780992</v>
      </c>
      <c r="AM288" s="27">
        <v>21</v>
      </c>
      <c r="AN288" s="26">
        <v>811588</v>
      </c>
      <c r="AO288" s="27">
        <v>14</v>
      </c>
      <c r="AP288" s="26">
        <v>3801736</v>
      </c>
      <c r="AQ288" s="27">
        <v>23</v>
      </c>
      <c r="AR288" s="26">
        <v>1793685</v>
      </c>
      <c r="AS288" s="27">
        <v>15</v>
      </c>
      <c r="AT288" s="26">
        <v>1117644</v>
      </c>
      <c r="AU288" s="27">
        <v>3</v>
      </c>
      <c r="AV288" s="26">
        <v>540011</v>
      </c>
      <c r="AW288" s="27">
        <v>9</v>
      </c>
      <c r="AX288" s="26">
        <v>179047</v>
      </c>
      <c r="AY288" s="27">
        <v>3</v>
      </c>
      <c r="AZ288" s="26">
        <v>214974</v>
      </c>
      <c r="BA288" s="27">
        <v>86</v>
      </c>
      <c r="BB288" s="26">
        <v>5461714</v>
      </c>
      <c r="BC288" s="27"/>
      <c r="BD288" s="26"/>
      <c r="BE288" s="27">
        <v>101</v>
      </c>
      <c r="BF288" s="26">
        <v>13715715</v>
      </c>
      <c r="BG288" s="27"/>
      <c r="BH288" s="26"/>
      <c r="BI288" s="27"/>
      <c r="BJ288" s="26"/>
      <c r="BK288" s="27"/>
      <c r="BL288" s="26"/>
      <c r="BM288" s="27">
        <v>13</v>
      </c>
      <c r="BN288" s="26">
        <v>820959</v>
      </c>
      <c r="BO288" s="27">
        <v>18</v>
      </c>
      <c r="BP288" s="26">
        <v>416270</v>
      </c>
      <c r="BQ288" s="27">
        <v>948</v>
      </c>
      <c r="BR288" s="26">
        <v>67323506</v>
      </c>
    </row>
    <row r="289" spans="1:70" ht="14.1" customHeight="1" x14ac:dyDescent="0.15">
      <c r="A289" s="20" t="s">
        <v>527</v>
      </c>
      <c r="B289" s="28">
        <v>29311</v>
      </c>
      <c r="C289" s="18">
        <v>6</v>
      </c>
      <c r="D289" s="26">
        <v>129901</v>
      </c>
      <c r="E289" s="27">
        <v>6</v>
      </c>
      <c r="F289" s="26">
        <v>531443</v>
      </c>
      <c r="G289" s="27">
        <v>78</v>
      </c>
      <c r="H289" s="26">
        <v>2523470</v>
      </c>
      <c r="I289" s="27">
        <v>49</v>
      </c>
      <c r="J289" s="26">
        <v>2049863</v>
      </c>
      <c r="K289" s="27">
        <v>41</v>
      </c>
      <c r="L289" s="26">
        <v>1409884</v>
      </c>
      <c r="M289" s="27">
        <v>17</v>
      </c>
      <c r="N289" s="26">
        <v>525931</v>
      </c>
      <c r="O289" s="27">
        <v>106</v>
      </c>
      <c r="P289" s="26">
        <v>5379331</v>
      </c>
      <c r="Q289" s="27"/>
      <c r="R289" s="26"/>
      <c r="S289" s="27">
        <v>9</v>
      </c>
      <c r="T289" s="26">
        <v>2218715</v>
      </c>
      <c r="U289" s="27">
        <v>8</v>
      </c>
      <c r="V289" s="26">
        <v>409274</v>
      </c>
      <c r="W289" s="27">
        <v>30</v>
      </c>
      <c r="X289" s="26">
        <v>1219717</v>
      </c>
      <c r="Y289" s="27">
        <v>35</v>
      </c>
      <c r="Z289" s="26">
        <v>3086702</v>
      </c>
      <c r="AA289" s="27">
        <v>22</v>
      </c>
      <c r="AB289" s="26">
        <v>1179376</v>
      </c>
      <c r="AC289" s="27">
        <v>16</v>
      </c>
      <c r="AD289" s="26">
        <v>284501</v>
      </c>
      <c r="AE289" s="27">
        <v>71</v>
      </c>
      <c r="AF289" s="26">
        <v>2921317</v>
      </c>
      <c r="AG289" s="27">
        <v>88</v>
      </c>
      <c r="AH289" s="26">
        <v>7495154</v>
      </c>
      <c r="AI289" s="27">
        <v>44</v>
      </c>
      <c r="AJ289" s="26">
        <v>5388519</v>
      </c>
      <c r="AK289" s="27">
        <v>16</v>
      </c>
      <c r="AL289" s="26">
        <v>788570</v>
      </c>
      <c r="AM289" s="27">
        <v>21</v>
      </c>
      <c r="AN289" s="26">
        <v>792120</v>
      </c>
      <c r="AO289" s="27">
        <v>14</v>
      </c>
      <c r="AP289" s="26">
        <v>3565828</v>
      </c>
      <c r="AQ289" s="27">
        <v>23</v>
      </c>
      <c r="AR289" s="26">
        <v>1738901</v>
      </c>
      <c r="AS289" s="27">
        <v>15</v>
      </c>
      <c r="AT289" s="26">
        <v>1024358</v>
      </c>
      <c r="AU289" s="27">
        <v>3</v>
      </c>
      <c r="AV289" s="26">
        <v>520562</v>
      </c>
      <c r="AW289" s="27">
        <v>9</v>
      </c>
      <c r="AX289" s="26">
        <v>173839</v>
      </c>
      <c r="AY289" s="27">
        <v>3</v>
      </c>
      <c r="AZ289" s="26">
        <v>208118</v>
      </c>
      <c r="BA289" s="27">
        <v>87</v>
      </c>
      <c r="BB289" s="26">
        <v>5185815</v>
      </c>
      <c r="BC289" s="27"/>
      <c r="BD289" s="26"/>
      <c r="BE289" s="27">
        <v>101</v>
      </c>
      <c r="BF289" s="26">
        <v>13579120</v>
      </c>
      <c r="BG289" s="27"/>
      <c r="BH289" s="26"/>
      <c r="BI289" s="27"/>
      <c r="BJ289" s="26"/>
      <c r="BK289" s="27"/>
      <c r="BL289" s="26"/>
      <c r="BM289" s="27">
        <v>13</v>
      </c>
      <c r="BN289" s="26">
        <v>772351</v>
      </c>
      <c r="BO289" s="27">
        <v>18</v>
      </c>
      <c r="BP289" s="26">
        <v>408772</v>
      </c>
      <c r="BQ289" s="27">
        <v>949</v>
      </c>
      <c r="BR289" s="26">
        <v>65511465</v>
      </c>
    </row>
    <row r="290" spans="1:70" ht="14.1" customHeight="1" x14ac:dyDescent="0.15">
      <c r="A290" s="20" t="s">
        <v>527</v>
      </c>
      <c r="B290" s="28">
        <v>29341</v>
      </c>
      <c r="C290" s="18">
        <v>6</v>
      </c>
      <c r="D290" s="26">
        <v>133674</v>
      </c>
      <c r="E290" s="27">
        <v>6</v>
      </c>
      <c r="F290" s="26">
        <v>634216</v>
      </c>
      <c r="G290" s="27">
        <v>78</v>
      </c>
      <c r="H290" s="26">
        <v>2493630</v>
      </c>
      <c r="I290" s="27">
        <v>49</v>
      </c>
      <c r="J290" s="26">
        <v>2066177</v>
      </c>
      <c r="K290" s="27">
        <v>41</v>
      </c>
      <c r="L290" s="26">
        <v>1430548</v>
      </c>
      <c r="M290" s="27">
        <v>17</v>
      </c>
      <c r="N290" s="26">
        <v>544474</v>
      </c>
      <c r="O290" s="27">
        <v>106</v>
      </c>
      <c r="P290" s="26">
        <v>5647862</v>
      </c>
      <c r="Q290" s="27"/>
      <c r="R290" s="26"/>
      <c r="S290" s="27">
        <v>9</v>
      </c>
      <c r="T290" s="26">
        <v>2508803</v>
      </c>
      <c r="U290" s="27">
        <v>8</v>
      </c>
      <c r="V290" s="26">
        <v>414335</v>
      </c>
      <c r="W290" s="27">
        <v>30</v>
      </c>
      <c r="X290" s="26">
        <v>1281798</v>
      </c>
      <c r="Y290" s="27">
        <v>35</v>
      </c>
      <c r="Z290" s="26">
        <v>3407042</v>
      </c>
      <c r="AA290" s="27">
        <v>22</v>
      </c>
      <c r="AB290" s="26">
        <v>1214755</v>
      </c>
      <c r="AC290" s="27">
        <v>16</v>
      </c>
      <c r="AD290" s="26">
        <v>302291</v>
      </c>
      <c r="AE290" s="27">
        <v>73</v>
      </c>
      <c r="AF290" s="26">
        <v>3038215</v>
      </c>
      <c r="AG290" s="27">
        <v>88</v>
      </c>
      <c r="AH290" s="26">
        <v>7904422</v>
      </c>
      <c r="AI290" s="27">
        <v>44</v>
      </c>
      <c r="AJ290" s="26">
        <v>5655960</v>
      </c>
      <c r="AK290" s="27">
        <v>16</v>
      </c>
      <c r="AL290" s="26">
        <v>838911</v>
      </c>
      <c r="AM290" s="27">
        <v>21</v>
      </c>
      <c r="AN290" s="26">
        <v>804318</v>
      </c>
      <c r="AO290" s="27">
        <v>14</v>
      </c>
      <c r="AP290" s="26">
        <v>3511874</v>
      </c>
      <c r="AQ290" s="27">
        <v>23</v>
      </c>
      <c r="AR290" s="26">
        <v>1714508</v>
      </c>
      <c r="AS290" s="27">
        <v>15</v>
      </c>
      <c r="AT290" s="26">
        <v>1056235</v>
      </c>
      <c r="AU290" s="27">
        <v>3</v>
      </c>
      <c r="AV290" s="26">
        <v>503123</v>
      </c>
      <c r="AW290" s="27">
        <v>9</v>
      </c>
      <c r="AX290" s="26">
        <v>179416</v>
      </c>
      <c r="AY290" s="27">
        <v>3</v>
      </c>
      <c r="AZ290" s="26">
        <v>204135</v>
      </c>
      <c r="BA290" s="27">
        <v>87</v>
      </c>
      <c r="BB290" s="26">
        <v>5284651</v>
      </c>
      <c r="BC290" s="27"/>
      <c r="BD290" s="26"/>
      <c r="BE290" s="27">
        <v>101</v>
      </c>
      <c r="BF290" s="26">
        <v>13580533</v>
      </c>
      <c r="BG290" s="27"/>
      <c r="BH290" s="26"/>
      <c r="BI290" s="27"/>
      <c r="BJ290" s="26"/>
      <c r="BK290" s="27"/>
      <c r="BL290" s="26"/>
      <c r="BM290" s="27">
        <v>13</v>
      </c>
      <c r="BN290" s="26">
        <v>777446</v>
      </c>
      <c r="BO290" s="27">
        <v>18</v>
      </c>
      <c r="BP290" s="26">
        <v>424156</v>
      </c>
      <c r="BQ290" s="27">
        <v>951</v>
      </c>
      <c r="BR290" s="26">
        <v>67557522</v>
      </c>
    </row>
    <row r="291" spans="1:70" ht="14.1" customHeight="1" x14ac:dyDescent="0.15">
      <c r="A291" s="20" t="s">
        <v>527</v>
      </c>
      <c r="B291" s="28">
        <v>29372</v>
      </c>
      <c r="C291" s="18">
        <v>6</v>
      </c>
      <c r="D291" s="26">
        <v>129632</v>
      </c>
      <c r="E291" s="27">
        <v>6</v>
      </c>
      <c r="F291" s="26">
        <v>607484</v>
      </c>
      <c r="G291" s="27">
        <v>78</v>
      </c>
      <c r="H291" s="26">
        <v>2533528</v>
      </c>
      <c r="I291" s="27">
        <v>49</v>
      </c>
      <c r="J291" s="26">
        <v>2111600</v>
      </c>
      <c r="K291" s="27">
        <v>41</v>
      </c>
      <c r="L291" s="26">
        <v>1433437</v>
      </c>
      <c r="M291" s="27">
        <v>17</v>
      </c>
      <c r="N291" s="26">
        <v>546308</v>
      </c>
      <c r="O291" s="27">
        <v>106</v>
      </c>
      <c r="P291" s="26">
        <v>5555502</v>
      </c>
      <c r="Q291" s="27"/>
      <c r="R291" s="26"/>
      <c r="S291" s="27">
        <v>9</v>
      </c>
      <c r="T291" s="26">
        <v>2428272</v>
      </c>
      <c r="U291" s="27">
        <v>8</v>
      </c>
      <c r="V291" s="26">
        <v>414776</v>
      </c>
      <c r="W291" s="27">
        <v>30</v>
      </c>
      <c r="X291" s="26">
        <v>1274802</v>
      </c>
      <c r="Y291" s="27">
        <v>35</v>
      </c>
      <c r="Z291" s="26">
        <v>3369912</v>
      </c>
      <c r="AA291" s="27">
        <v>22</v>
      </c>
      <c r="AB291" s="26">
        <v>1141656</v>
      </c>
      <c r="AC291" s="27">
        <v>16</v>
      </c>
      <c r="AD291" s="26">
        <v>339708</v>
      </c>
      <c r="AE291" s="27">
        <v>73</v>
      </c>
      <c r="AF291" s="26">
        <v>3013719</v>
      </c>
      <c r="AG291" s="27">
        <v>88</v>
      </c>
      <c r="AH291" s="26">
        <v>7833519</v>
      </c>
      <c r="AI291" s="27">
        <v>44</v>
      </c>
      <c r="AJ291" s="26">
        <v>5558343</v>
      </c>
      <c r="AK291" s="27">
        <v>16</v>
      </c>
      <c r="AL291" s="26">
        <v>822354</v>
      </c>
      <c r="AM291" s="27">
        <v>21</v>
      </c>
      <c r="AN291" s="26">
        <v>813426</v>
      </c>
      <c r="AO291" s="27">
        <v>14</v>
      </c>
      <c r="AP291" s="26">
        <v>3719821</v>
      </c>
      <c r="AQ291" s="27">
        <v>23</v>
      </c>
      <c r="AR291" s="26">
        <v>1701785</v>
      </c>
      <c r="AS291" s="27">
        <v>15</v>
      </c>
      <c r="AT291" s="26">
        <v>1034656</v>
      </c>
      <c r="AU291" s="27">
        <v>3</v>
      </c>
      <c r="AV291" s="26">
        <v>505693</v>
      </c>
      <c r="AW291" s="27">
        <v>9</v>
      </c>
      <c r="AX291" s="26">
        <v>178152</v>
      </c>
      <c r="AY291" s="27">
        <v>3</v>
      </c>
      <c r="AZ291" s="26">
        <v>206233</v>
      </c>
      <c r="BA291" s="27">
        <v>87</v>
      </c>
      <c r="BB291" s="26">
        <v>5407365</v>
      </c>
      <c r="BC291" s="27"/>
      <c r="BD291" s="26"/>
      <c r="BE291" s="27">
        <v>101</v>
      </c>
      <c r="BF291" s="26">
        <v>13724650</v>
      </c>
      <c r="BG291" s="27"/>
      <c r="BH291" s="26"/>
      <c r="BI291" s="27"/>
      <c r="BJ291" s="26"/>
      <c r="BK291" s="27"/>
      <c r="BL291" s="26"/>
      <c r="BM291" s="27">
        <v>13</v>
      </c>
      <c r="BN291" s="26">
        <v>782456</v>
      </c>
      <c r="BO291" s="27">
        <v>18</v>
      </c>
      <c r="BP291" s="26">
        <v>427141</v>
      </c>
      <c r="BQ291" s="27">
        <v>951</v>
      </c>
      <c r="BR291" s="26">
        <v>67615943</v>
      </c>
    </row>
    <row r="292" spans="1:70" ht="14.1" customHeight="1" x14ac:dyDescent="0.15">
      <c r="A292" s="20" t="s">
        <v>527</v>
      </c>
      <c r="B292" s="28">
        <v>29402</v>
      </c>
      <c r="C292" s="18">
        <v>6</v>
      </c>
      <c r="D292" s="26">
        <v>134357</v>
      </c>
      <c r="E292" s="27">
        <v>6</v>
      </c>
      <c r="F292" s="26">
        <v>516747</v>
      </c>
      <c r="G292" s="27">
        <v>78</v>
      </c>
      <c r="H292" s="26">
        <v>2868019</v>
      </c>
      <c r="I292" s="27">
        <v>49</v>
      </c>
      <c r="J292" s="26">
        <v>2278162</v>
      </c>
      <c r="K292" s="27">
        <v>41</v>
      </c>
      <c r="L292" s="26">
        <v>1414173</v>
      </c>
      <c r="M292" s="27">
        <v>17</v>
      </c>
      <c r="N292" s="26">
        <v>567490</v>
      </c>
      <c r="O292" s="27">
        <v>106</v>
      </c>
      <c r="P292" s="26">
        <v>5679055</v>
      </c>
      <c r="Q292" s="27"/>
      <c r="R292" s="26"/>
      <c r="S292" s="27">
        <v>9</v>
      </c>
      <c r="T292" s="26">
        <v>2002341</v>
      </c>
      <c r="U292" s="27">
        <v>8</v>
      </c>
      <c r="V292" s="26">
        <v>404586</v>
      </c>
      <c r="W292" s="27">
        <v>30</v>
      </c>
      <c r="X292" s="26">
        <v>1299253</v>
      </c>
      <c r="Y292" s="27">
        <v>35</v>
      </c>
      <c r="Z292" s="26">
        <v>3231572</v>
      </c>
      <c r="AA292" s="27">
        <v>22</v>
      </c>
      <c r="AB292" s="26">
        <v>1058772</v>
      </c>
      <c r="AC292" s="27">
        <v>16</v>
      </c>
      <c r="AD292" s="26">
        <v>345758</v>
      </c>
      <c r="AE292" s="27">
        <v>73</v>
      </c>
      <c r="AF292" s="26">
        <v>3064425</v>
      </c>
      <c r="AG292" s="27">
        <v>88</v>
      </c>
      <c r="AH292" s="26">
        <v>8144317</v>
      </c>
      <c r="AI292" s="27">
        <v>44</v>
      </c>
      <c r="AJ292" s="26">
        <v>5506570</v>
      </c>
      <c r="AK292" s="27">
        <v>16</v>
      </c>
      <c r="AL292" s="26">
        <v>854691</v>
      </c>
      <c r="AM292" s="27">
        <v>21</v>
      </c>
      <c r="AN292" s="26">
        <v>849390</v>
      </c>
      <c r="AO292" s="27">
        <v>14</v>
      </c>
      <c r="AP292" s="26">
        <v>3948250</v>
      </c>
      <c r="AQ292" s="27">
        <v>23</v>
      </c>
      <c r="AR292" s="26">
        <v>1720128</v>
      </c>
      <c r="AS292" s="27">
        <v>15</v>
      </c>
      <c r="AT292" s="26">
        <v>999884</v>
      </c>
      <c r="AU292" s="27">
        <v>3</v>
      </c>
      <c r="AV292" s="26">
        <v>528724</v>
      </c>
      <c r="AW292" s="27">
        <v>9</v>
      </c>
      <c r="AX292" s="26">
        <v>182411</v>
      </c>
      <c r="AY292" s="27">
        <v>3</v>
      </c>
      <c r="AZ292" s="26">
        <v>211834</v>
      </c>
      <c r="BA292" s="27">
        <v>87</v>
      </c>
      <c r="BB292" s="26">
        <v>5552363</v>
      </c>
      <c r="BC292" s="27"/>
      <c r="BD292" s="26"/>
      <c r="BE292" s="27">
        <v>101</v>
      </c>
      <c r="BF292" s="26">
        <v>13888835</v>
      </c>
      <c r="BG292" s="27"/>
      <c r="BH292" s="26"/>
      <c r="BI292" s="27"/>
      <c r="BJ292" s="26"/>
      <c r="BK292" s="27"/>
      <c r="BL292" s="26"/>
      <c r="BM292" s="27">
        <v>13</v>
      </c>
      <c r="BN292" s="26">
        <v>810838</v>
      </c>
      <c r="BO292" s="27">
        <v>18</v>
      </c>
      <c r="BP292" s="26">
        <v>427015</v>
      </c>
      <c r="BQ292" s="27">
        <v>951</v>
      </c>
      <c r="BR292" s="26">
        <v>68489975</v>
      </c>
    </row>
    <row r="293" spans="1:70" ht="14.1" customHeight="1" x14ac:dyDescent="0.15">
      <c r="A293" s="20" t="s">
        <v>527</v>
      </c>
      <c r="B293" s="28">
        <v>29433</v>
      </c>
      <c r="C293" s="18">
        <v>6</v>
      </c>
      <c r="D293" s="26">
        <v>132421</v>
      </c>
      <c r="E293" s="27">
        <v>6</v>
      </c>
      <c r="F293" s="26">
        <v>494724</v>
      </c>
      <c r="G293" s="27">
        <v>78</v>
      </c>
      <c r="H293" s="26">
        <v>2801515</v>
      </c>
      <c r="I293" s="27">
        <v>48</v>
      </c>
      <c r="J293" s="26">
        <v>2223631</v>
      </c>
      <c r="K293" s="27">
        <v>41</v>
      </c>
      <c r="L293" s="26">
        <v>1476169</v>
      </c>
      <c r="M293" s="27">
        <v>17</v>
      </c>
      <c r="N293" s="26">
        <v>559647</v>
      </c>
      <c r="O293" s="27">
        <v>106</v>
      </c>
      <c r="P293" s="26">
        <v>5739698</v>
      </c>
      <c r="Q293" s="27"/>
      <c r="R293" s="26"/>
      <c r="S293" s="27">
        <v>9</v>
      </c>
      <c r="T293" s="26">
        <v>1773839</v>
      </c>
      <c r="U293" s="27">
        <v>8</v>
      </c>
      <c r="V293" s="26">
        <v>403754</v>
      </c>
      <c r="W293" s="27">
        <v>30</v>
      </c>
      <c r="X293" s="26">
        <v>1359017</v>
      </c>
      <c r="Y293" s="27">
        <v>35</v>
      </c>
      <c r="Z293" s="26">
        <v>3192050</v>
      </c>
      <c r="AA293" s="27">
        <v>22</v>
      </c>
      <c r="AB293" s="26">
        <v>1078000</v>
      </c>
      <c r="AC293" s="27">
        <v>16</v>
      </c>
      <c r="AD293" s="26">
        <v>360541</v>
      </c>
      <c r="AE293" s="27">
        <v>73</v>
      </c>
      <c r="AF293" s="26">
        <v>3038679</v>
      </c>
      <c r="AG293" s="27">
        <v>88</v>
      </c>
      <c r="AH293" s="26">
        <v>8394322</v>
      </c>
      <c r="AI293" s="27">
        <v>43</v>
      </c>
      <c r="AJ293" s="26">
        <v>5393745</v>
      </c>
      <c r="AK293" s="27">
        <v>16</v>
      </c>
      <c r="AL293" s="26">
        <v>862893</v>
      </c>
      <c r="AM293" s="27">
        <v>21</v>
      </c>
      <c r="AN293" s="26">
        <v>846623</v>
      </c>
      <c r="AO293" s="27">
        <v>14</v>
      </c>
      <c r="AP293" s="26">
        <v>3931410</v>
      </c>
      <c r="AQ293" s="27">
        <v>23</v>
      </c>
      <c r="AR293" s="26">
        <v>1772674</v>
      </c>
      <c r="AS293" s="27">
        <v>15</v>
      </c>
      <c r="AT293" s="26">
        <v>924787</v>
      </c>
      <c r="AU293" s="27">
        <v>3</v>
      </c>
      <c r="AV293" s="26">
        <v>532044</v>
      </c>
      <c r="AW293" s="27">
        <v>9</v>
      </c>
      <c r="AX293" s="26">
        <v>190685</v>
      </c>
      <c r="AY293" s="27">
        <v>3</v>
      </c>
      <c r="AZ293" s="26">
        <v>211182</v>
      </c>
      <c r="BA293" s="27">
        <v>87</v>
      </c>
      <c r="BB293" s="26">
        <v>5534048</v>
      </c>
      <c r="BC293" s="27"/>
      <c r="BD293" s="26"/>
      <c r="BE293" s="27">
        <v>101</v>
      </c>
      <c r="BF293" s="26">
        <v>13855696</v>
      </c>
      <c r="BG293" s="27"/>
      <c r="BH293" s="26"/>
      <c r="BI293" s="27"/>
      <c r="BJ293" s="26"/>
      <c r="BK293" s="27"/>
      <c r="BL293" s="26"/>
      <c r="BM293" s="27">
        <v>13</v>
      </c>
      <c r="BN293" s="26">
        <v>816646</v>
      </c>
      <c r="BO293" s="27">
        <v>18</v>
      </c>
      <c r="BP293" s="26">
        <v>436522</v>
      </c>
      <c r="BQ293" s="27">
        <v>949</v>
      </c>
      <c r="BR293" s="26">
        <v>68336976</v>
      </c>
    </row>
    <row r="294" spans="1:70" ht="14.1" customHeight="1" x14ac:dyDescent="0.15">
      <c r="A294" s="20" t="s">
        <v>527</v>
      </c>
      <c r="B294" s="28">
        <v>29463</v>
      </c>
      <c r="C294" s="18">
        <v>6</v>
      </c>
      <c r="D294" s="26">
        <v>131704</v>
      </c>
      <c r="E294" s="27">
        <v>6</v>
      </c>
      <c r="F294" s="26">
        <v>493379</v>
      </c>
      <c r="G294" s="27">
        <v>78</v>
      </c>
      <c r="H294" s="26">
        <v>2855922</v>
      </c>
      <c r="I294" s="27">
        <v>48</v>
      </c>
      <c r="J294" s="26">
        <v>2227325</v>
      </c>
      <c r="K294" s="27">
        <v>41</v>
      </c>
      <c r="L294" s="26">
        <v>1490062</v>
      </c>
      <c r="M294" s="27">
        <v>17</v>
      </c>
      <c r="N294" s="26">
        <v>583958</v>
      </c>
      <c r="O294" s="27">
        <v>106</v>
      </c>
      <c r="P294" s="26">
        <v>5781017</v>
      </c>
      <c r="Q294" s="27"/>
      <c r="R294" s="26"/>
      <c r="S294" s="27">
        <v>9</v>
      </c>
      <c r="T294" s="26">
        <v>1805053</v>
      </c>
      <c r="U294" s="27">
        <v>8</v>
      </c>
      <c r="V294" s="26">
        <v>402933</v>
      </c>
      <c r="W294" s="27">
        <v>30</v>
      </c>
      <c r="X294" s="26">
        <v>1329482</v>
      </c>
      <c r="Y294" s="27">
        <v>35</v>
      </c>
      <c r="Z294" s="26">
        <v>3354738</v>
      </c>
      <c r="AA294" s="27">
        <v>22</v>
      </c>
      <c r="AB294" s="26">
        <v>1072430</v>
      </c>
      <c r="AC294" s="27">
        <v>16</v>
      </c>
      <c r="AD294" s="26">
        <v>370114</v>
      </c>
      <c r="AE294" s="27">
        <v>73</v>
      </c>
      <c r="AF294" s="26">
        <v>3059678</v>
      </c>
      <c r="AG294" s="27">
        <v>88</v>
      </c>
      <c r="AH294" s="26">
        <v>8837903</v>
      </c>
      <c r="AI294" s="27">
        <v>43</v>
      </c>
      <c r="AJ294" s="26">
        <v>5538146</v>
      </c>
      <c r="AK294" s="27">
        <v>16</v>
      </c>
      <c r="AL294" s="26">
        <v>880935</v>
      </c>
      <c r="AM294" s="27">
        <v>21</v>
      </c>
      <c r="AN294" s="26">
        <v>864755</v>
      </c>
      <c r="AO294" s="27">
        <v>14</v>
      </c>
      <c r="AP294" s="26">
        <v>3925531</v>
      </c>
      <c r="AQ294" s="27">
        <v>23</v>
      </c>
      <c r="AR294" s="26">
        <v>1765115</v>
      </c>
      <c r="AS294" s="27">
        <v>15</v>
      </c>
      <c r="AT294" s="26">
        <v>1023567</v>
      </c>
      <c r="AU294" s="27">
        <v>3</v>
      </c>
      <c r="AV294" s="26">
        <v>520637</v>
      </c>
      <c r="AW294" s="27">
        <v>9</v>
      </c>
      <c r="AX294" s="26">
        <v>188089</v>
      </c>
      <c r="AY294" s="27">
        <v>3</v>
      </c>
      <c r="AZ294" s="26">
        <v>208571</v>
      </c>
      <c r="BA294" s="27">
        <v>88</v>
      </c>
      <c r="BB294" s="26">
        <v>5709003</v>
      </c>
      <c r="BC294" s="27"/>
      <c r="BD294" s="26"/>
      <c r="BE294" s="27">
        <v>101</v>
      </c>
      <c r="BF294" s="26">
        <v>13926540</v>
      </c>
      <c r="BG294" s="27"/>
      <c r="BH294" s="26"/>
      <c r="BI294" s="27"/>
      <c r="BJ294" s="26"/>
      <c r="BK294" s="27"/>
      <c r="BL294" s="26"/>
      <c r="BM294" s="27">
        <v>13</v>
      </c>
      <c r="BN294" s="26">
        <v>847969</v>
      </c>
      <c r="BO294" s="27">
        <v>18</v>
      </c>
      <c r="BP294" s="26">
        <v>440377</v>
      </c>
      <c r="BQ294" s="27">
        <v>950</v>
      </c>
      <c r="BR294" s="26">
        <v>69634950</v>
      </c>
    </row>
    <row r="295" spans="1:70" ht="14.1" customHeight="1" x14ac:dyDescent="0.15">
      <c r="A295" s="20" t="s">
        <v>527</v>
      </c>
      <c r="B295" s="28">
        <v>29494</v>
      </c>
      <c r="C295" s="18">
        <v>6</v>
      </c>
      <c r="D295" s="26">
        <v>133171</v>
      </c>
      <c r="E295" s="27">
        <v>6</v>
      </c>
      <c r="F295" s="26">
        <v>490915</v>
      </c>
      <c r="G295" s="27">
        <v>79</v>
      </c>
      <c r="H295" s="26">
        <v>2967778</v>
      </c>
      <c r="I295" s="27">
        <v>49</v>
      </c>
      <c r="J295" s="26">
        <v>2269815</v>
      </c>
      <c r="K295" s="27">
        <v>42</v>
      </c>
      <c r="L295" s="26">
        <v>1535388</v>
      </c>
      <c r="M295" s="27">
        <v>17</v>
      </c>
      <c r="N295" s="26">
        <v>586739</v>
      </c>
      <c r="O295" s="27">
        <v>106</v>
      </c>
      <c r="P295" s="26">
        <v>6056757</v>
      </c>
      <c r="Q295" s="27"/>
      <c r="R295" s="26"/>
      <c r="S295" s="27">
        <v>9</v>
      </c>
      <c r="T295" s="26">
        <v>1793657</v>
      </c>
      <c r="U295" s="27">
        <v>8</v>
      </c>
      <c r="V295" s="26">
        <v>413138</v>
      </c>
      <c r="W295" s="27">
        <v>30</v>
      </c>
      <c r="X295" s="26">
        <v>1360809</v>
      </c>
      <c r="Y295" s="27">
        <v>35</v>
      </c>
      <c r="Z295" s="26">
        <v>3549636</v>
      </c>
      <c r="AA295" s="27">
        <v>22</v>
      </c>
      <c r="AB295" s="26">
        <v>1081093</v>
      </c>
      <c r="AC295" s="27">
        <v>17</v>
      </c>
      <c r="AD295" s="26">
        <v>369277</v>
      </c>
      <c r="AE295" s="27">
        <v>73</v>
      </c>
      <c r="AF295" s="26">
        <v>3101170</v>
      </c>
      <c r="AG295" s="27">
        <v>91</v>
      </c>
      <c r="AH295" s="26">
        <v>9712050</v>
      </c>
      <c r="AI295" s="27">
        <v>43</v>
      </c>
      <c r="AJ295" s="26">
        <v>5604618</v>
      </c>
      <c r="AK295" s="27">
        <v>16</v>
      </c>
      <c r="AL295" s="26">
        <v>930941</v>
      </c>
      <c r="AM295" s="27">
        <v>21</v>
      </c>
      <c r="AN295" s="26">
        <v>875713</v>
      </c>
      <c r="AO295" s="27">
        <v>14</v>
      </c>
      <c r="AP295" s="26">
        <v>3940810</v>
      </c>
      <c r="AQ295" s="27">
        <v>23</v>
      </c>
      <c r="AR295" s="26">
        <v>1757993</v>
      </c>
      <c r="AS295" s="27">
        <v>15</v>
      </c>
      <c r="AT295" s="26">
        <v>1023593</v>
      </c>
      <c r="AU295" s="27">
        <v>3</v>
      </c>
      <c r="AV295" s="26">
        <v>515601</v>
      </c>
      <c r="AW295" s="27">
        <v>10</v>
      </c>
      <c r="AX295" s="26">
        <v>197634</v>
      </c>
      <c r="AY295" s="27">
        <v>3</v>
      </c>
      <c r="AZ295" s="26">
        <v>205640</v>
      </c>
      <c r="BA295" s="27">
        <v>88</v>
      </c>
      <c r="BB295" s="26">
        <v>5667656</v>
      </c>
      <c r="BC295" s="27"/>
      <c r="BD295" s="26"/>
      <c r="BE295" s="27">
        <v>102</v>
      </c>
      <c r="BF295" s="26">
        <v>14182448</v>
      </c>
      <c r="BG295" s="27"/>
      <c r="BH295" s="26"/>
      <c r="BI295" s="27"/>
      <c r="BJ295" s="26"/>
      <c r="BK295" s="27"/>
      <c r="BL295" s="26"/>
      <c r="BM295" s="27">
        <v>13</v>
      </c>
      <c r="BN295" s="26">
        <v>839618</v>
      </c>
      <c r="BO295" s="27">
        <v>18</v>
      </c>
      <c r="BP295" s="26">
        <v>446611</v>
      </c>
      <c r="BQ295" s="27">
        <v>959</v>
      </c>
      <c r="BR295" s="26">
        <v>71610286</v>
      </c>
    </row>
    <row r="296" spans="1:70" ht="14.1" customHeight="1" x14ac:dyDescent="0.15">
      <c r="A296" s="20" t="s">
        <v>527</v>
      </c>
      <c r="B296" s="28">
        <v>29525</v>
      </c>
      <c r="C296" s="18">
        <v>6</v>
      </c>
      <c r="D296" s="26">
        <v>129156</v>
      </c>
      <c r="E296" s="27">
        <v>6</v>
      </c>
      <c r="F296" s="26">
        <v>520344</v>
      </c>
      <c r="G296" s="27">
        <v>79</v>
      </c>
      <c r="H296" s="26">
        <v>2839539</v>
      </c>
      <c r="I296" s="27">
        <v>49</v>
      </c>
      <c r="J296" s="26">
        <v>2250745</v>
      </c>
      <c r="K296" s="27">
        <v>42</v>
      </c>
      <c r="L296" s="26">
        <v>1504703</v>
      </c>
      <c r="M296" s="27">
        <v>17</v>
      </c>
      <c r="N296" s="26">
        <v>564981</v>
      </c>
      <c r="O296" s="27">
        <v>106</v>
      </c>
      <c r="P296" s="26">
        <v>6055859</v>
      </c>
      <c r="Q296" s="27"/>
      <c r="R296" s="26"/>
      <c r="S296" s="27">
        <v>10</v>
      </c>
      <c r="T296" s="26">
        <v>1913297</v>
      </c>
      <c r="U296" s="27">
        <v>8</v>
      </c>
      <c r="V296" s="26">
        <v>434754</v>
      </c>
      <c r="W296" s="27">
        <v>30</v>
      </c>
      <c r="X296" s="26">
        <v>1371327</v>
      </c>
      <c r="Y296" s="27">
        <v>35</v>
      </c>
      <c r="Z296" s="26">
        <v>3547057</v>
      </c>
      <c r="AA296" s="27">
        <v>22</v>
      </c>
      <c r="AB296" s="26">
        <v>1087567</v>
      </c>
      <c r="AC296" s="27">
        <v>17</v>
      </c>
      <c r="AD296" s="26">
        <v>375942</v>
      </c>
      <c r="AE296" s="27">
        <v>73</v>
      </c>
      <c r="AF296" s="26">
        <v>3169095</v>
      </c>
      <c r="AG296" s="27">
        <v>92</v>
      </c>
      <c r="AH296" s="26">
        <v>10462296</v>
      </c>
      <c r="AI296" s="27">
        <v>43</v>
      </c>
      <c r="AJ296" s="26">
        <v>5814490</v>
      </c>
      <c r="AK296" s="27">
        <v>16</v>
      </c>
      <c r="AL296" s="26">
        <v>1049726</v>
      </c>
      <c r="AM296" s="27">
        <v>21</v>
      </c>
      <c r="AN296" s="26">
        <v>892830</v>
      </c>
      <c r="AO296" s="27">
        <v>14</v>
      </c>
      <c r="AP296" s="26">
        <v>4122340</v>
      </c>
      <c r="AQ296" s="27">
        <v>23</v>
      </c>
      <c r="AR296" s="26">
        <v>1733200</v>
      </c>
      <c r="AS296" s="27">
        <v>15</v>
      </c>
      <c r="AT296" s="26">
        <v>987606</v>
      </c>
      <c r="AU296" s="27">
        <v>3</v>
      </c>
      <c r="AV296" s="26">
        <v>510599</v>
      </c>
      <c r="AW296" s="27">
        <v>10</v>
      </c>
      <c r="AX296" s="26">
        <v>191205</v>
      </c>
      <c r="AY296" s="27">
        <v>3</v>
      </c>
      <c r="AZ296" s="26">
        <v>221662</v>
      </c>
      <c r="BA296" s="27">
        <v>87</v>
      </c>
      <c r="BB296" s="26">
        <v>5681116</v>
      </c>
      <c r="BC296" s="27"/>
      <c r="BD296" s="26"/>
      <c r="BE296" s="27">
        <v>102</v>
      </c>
      <c r="BF296" s="26">
        <v>14186530</v>
      </c>
      <c r="BG296" s="27"/>
      <c r="BH296" s="26"/>
      <c r="BI296" s="27"/>
      <c r="BJ296" s="26"/>
      <c r="BK296" s="27"/>
      <c r="BL296" s="26"/>
      <c r="BM296" s="27">
        <v>13</v>
      </c>
      <c r="BN296" s="26">
        <v>845441</v>
      </c>
      <c r="BO296" s="27">
        <v>18</v>
      </c>
      <c r="BP296" s="26">
        <v>447960</v>
      </c>
      <c r="BQ296" s="27">
        <v>960</v>
      </c>
      <c r="BR296" s="26">
        <v>72911383</v>
      </c>
    </row>
    <row r="297" spans="1:70" ht="14.1" customHeight="1" x14ac:dyDescent="0.15">
      <c r="A297" s="20" t="s">
        <v>527</v>
      </c>
      <c r="B297" s="28">
        <v>29554</v>
      </c>
      <c r="C297" s="18">
        <v>6</v>
      </c>
      <c r="D297" s="26">
        <v>131927</v>
      </c>
      <c r="E297" s="27">
        <v>6</v>
      </c>
      <c r="F297" s="26">
        <v>636622</v>
      </c>
      <c r="G297" s="27">
        <v>79</v>
      </c>
      <c r="H297" s="26">
        <v>2823520</v>
      </c>
      <c r="I297" s="27">
        <v>49</v>
      </c>
      <c r="J297" s="26">
        <v>2319220</v>
      </c>
      <c r="K297" s="27">
        <v>42</v>
      </c>
      <c r="L297" s="26">
        <v>1540464</v>
      </c>
      <c r="M297" s="27">
        <v>17</v>
      </c>
      <c r="N297" s="26">
        <v>558810</v>
      </c>
      <c r="O297" s="27">
        <v>106</v>
      </c>
      <c r="P297" s="26">
        <v>5931710</v>
      </c>
      <c r="Q297" s="27"/>
      <c r="R297" s="26"/>
      <c r="S297" s="27">
        <v>10</v>
      </c>
      <c r="T297" s="26">
        <v>2013602</v>
      </c>
      <c r="U297" s="27">
        <v>8</v>
      </c>
      <c r="V297" s="26">
        <v>412128</v>
      </c>
      <c r="W297" s="27">
        <v>30</v>
      </c>
      <c r="X297" s="26">
        <v>1402470</v>
      </c>
      <c r="Y297" s="27">
        <v>35</v>
      </c>
      <c r="Z297" s="26">
        <v>3452773</v>
      </c>
      <c r="AA297" s="27">
        <v>22</v>
      </c>
      <c r="AB297" s="26">
        <v>1113398</v>
      </c>
      <c r="AC297" s="27">
        <v>17</v>
      </c>
      <c r="AD297" s="26">
        <v>362514</v>
      </c>
      <c r="AE297" s="27">
        <v>73</v>
      </c>
      <c r="AF297" s="26">
        <v>3076783</v>
      </c>
      <c r="AG297" s="27">
        <v>92</v>
      </c>
      <c r="AH297" s="26">
        <v>10607930</v>
      </c>
      <c r="AI297" s="27">
        <v>43</v>
      </c>
      <c r="AJ297" s="26">
        <v>5557915</v>
      </c>
      <c r="AK297" s="27">
        <v>16</v>
      </c>
      <c r="AL297" s="26">
        <v>1178991</v>
      </c>
      <c r="AM297" s="27">
        <v>21</v>
      </c>
      <c r="AN297" s="26">
        <v>858644</v>
      </c>
      <c r="AO297" s="27">
        <v>14</v>
      </c>
      <c r="AP297" s="26">
        <v>4026978</v>
      </c>
      <c r="AQ297" s="27">
        <v>23</v>
      </c>
      <c r="AR297" s="26">
        <v>1730359</v>
      </c>
      <c r="AS297" s="27">
        <v>15</v>
      </c>
      <c r="AT297" s="26">
        <v>1051547</v>
      </c>
      <c r="AU297" s="27">
        <v>3</v>
      </c>
      <c r="AV297" s="26">
        <v>504792</v>
      </c>
      <c r="AW297" s="27">
        <v>10</v>
      </c>
      <c r="AX297" s="26">
        <v>195211</v>
      </c>
      <c r="AY297" s="27">
        <v>3</v>
      </c>
      <c r="AZ297" s="26">
        <v>220602</v>
      </c>
      <c r="BA297" s="27">
        <v>87</v>
      </c>
      <c r="BB297" s="26">
        <v>5620212</v>
      </c>
      <c r="BC297" s="27"/>
      <c r="BD297" s="26"/>
      <c r="BE297" s="27">
        <v>102</v>
      </c>
      <c r="BF297" s="26">
        <v>14146169</v>
      </c>
      <c r="BG297" s="27"/>
      <c r="BH297" s="26"/>
      <c r="BI297" s="27"/>
      <c r="BJ297" s="26"/>
      <c r="BK297" s="27"/>
      <c r="BL297" s="26"/>
      <c r="BM297" s="27">
        <v>13</v>
      </c>
      <c r="BN297" s="26">
        <v>827669</v>
      </c>
      <c r="BO297" s="27">
        <v>18</v>
      </c>
      <c r="BP297" s="26">
        <v>447853</v>
      </c>
      <c r="BQ297" s="27">
        <v>960</v>
      </c>
      <c r="BR297" s="26">
        <v>72750825</v>
      </c>
    </row>
    <row r="298" spans="1:70" ht="14.1" customHeight="1" x14ac:dyDescent="0.15">
      <c r="A298" s="20" t="s">
        <v>527</v>
      </c>
      <c r="B298" s="28">
        <v>29582</v>
      </c>
      <c r="C298" s="18">
        <v>6</v>
      </c>
      <c r="D298" s="26">
        <v>135846</v>
      </c>
      <c r="E298" s="27">
        <v>6</v>
      </c>
      <c r="F298" s="26">
        <v>569290</v>
      </c>
      <c r="G298" s="27">
        <v>79</v>
      </c>
      <c r="H298" s="26">
        <v>2757248</v>
      </c>
      <c r="I298" s="27">
        <v>49</v>
      </c>
      <c r="J298" s="26">
        <v>2376995</v>
      </c>
      <c r="K298" s="27">
        <v>42</v>
      </c>
      <c r="L298" s="26">
        <v>1582820</v>
      </c>
      <c r="M298" s="27">
        <v>17</v>
      </c>
      <c r="N298" s="26">
        <v>570518</v>
      </c>
      <c r="O298" s="27">
        <v>106</v>
      </c>
      <c r="P298" s="26">
        <v>6020292</v>
      </c>
      <c r="Q298" s="27"/>
      <c r="R298" s="26"/>
      <c r="S298" s="27">
        <v>10</v>
      </c>
      <c r="T298" s="26">
        <v>1920808</v>
      </c>
      <c r="U298" s="27">
        <v>8</v>
      </c>
      <c r="V298" s="26">
        <v>406593</v>
      </c>
      <c r="W298" s="27">
        <v>30</v>
      </c>
      <c r="X298" s="26">
        <v>1417520</v>
      </c>
      <c r="Y298" s="27">
        <v>35</v>
      </c>
      <c r="Z298" s="26">
        <v>3559399</v>
      </c>
      <c r="AA298" s="27">
        <v>22</v>
      </c>
      <c r="AB298" s="26">
        <v>1169914</v>
      </c>
      <c r="AC298" s="27">
        <v>17</v>
      </c>
      <c r="AD298" s="26">
        <v>367479</v>
      </c>
      <c r="AE298" s="27">
        <v>73</v>
      </c>
      <c r="AF298" s="26">
        <v>3083363</v>
      </c>
      <c r="AG298" s="27">
        <v>92</v>
      </c>
      <c r="AH298" s="26">
        <v>10631975</v>
      </c>
      <c r="AI298" s="27">
        <v>43</v>
      </c>
      <c r="AJ298" s="26">
        <v>5624972</v>
      </c>
      <c r="AK298" s="27">
        <v>16</v>
      </c>
      <c r="AL298" s="26">
        <v>1180159</v>
      </c>
      <c r="AM298" s="27">
        <v>21</v>
      </c>
      <c r="AN298" s="26">
        <v>863703</v>
      </c>
      <c r="AO298" s="27">
        <v>14</v>
      </c>
      <c r="AP298" s="26">
        <v>4081742</v>
      </c>
      <c r="AQ298" s="27">
        <v>23</v>
      </c>
      <c r="AR298" s="26">
        <v>1764932</v>
      </c>
      <c r="AS298" s="27">
        <v>15</v>
      </c>
      <c r="AT298" s="26">
        <v>1033308</v>
      </c>
      <c r="AU298" s="27">
        <v>3</v>
      </c>
      <c r="AV298" s="26">
        <v>504412</v>
      </c>
      <c r="AW298" s="27">
        <v>10</v>
      </c>
      <c r="AX298" s="26">
        <v>199412</v>
      </c>
      <c r="AY298" s="27">
        <v>3</v>
      </c>
      <c r="AZ298" s="26">
        <v>229436</v>
      </c>
      <c r="BA298" s="27">
        <v>87</v>
      </c>
      <c r="BB298" s="26">
        <v>5546360</v>
      </c>
      <c r="BC298" s="27"/>
      <c r="BD298" s="26"/>
      <c r="BE298" s="27">
        <v>102</v>
      </c>
      <c r="BF298" s="26">
        <v>14327033</v>
      </c>
      <c r="BG298" s="27"/>
      <c r="BH298" s="26"/>
      <c r="BI298" s="27"/>
      <c r="BJ298" s="26"/>
      <c r="BK298" s="27"/>
      <c r="BL298" s="26"/>
      <c r="BM298" s="27">
        <v>13</v>
      </c>
      <c r="BN298" s="26">
        <v>846329</v>
      </c>
      <c r="BO298" s="27">
        <v>18</v>
      </c>
      <c r="BP298" s="26">
        <v>448852</v>
      </c>
      <c r="BQ298" s="27">
        <v>960</v>
      </c>
      <c r="BR298" s="26">
        <v>73220724</v>
      </c>
    </row>
    <row r="299" spans="1:70" ht="14.1" customHeight="1" x14ac:dyDescent="0.15">
      <c r="A299" s="20" t="s">
        <v>526</v>
      </c>
      <c r="B299" s="28">
        <v>29617</v>
      </c>
      <c r="C299" s="18">
        <v>6</v>
      </c>
      <c r="D299" s="26">
        <v>134058</v>
      </c>
      <c r="E299" s="27">
        <v>6</v>
      </c>
      <c r="F299" s="26">
        <v>538531</v>
      </c>
      <c r="G299" s="27">
        <v>79</v>
      </c>
      <c r="H299" s="26">
        <v>2903847</v>
      </c>
      <c r="I299" s="27">
        <v>49</v>
      </c>
      <c r="J299" s="26">
        <v>2538828</v>
      </c>
      <c r="K299" s="27">
        <v>42</v>
      </c>
      <c r="L299" s="26">
        <v>1626302</v>
      </c>
      <c r="M299" s="27">
        <v>17</v>
      </c>
      <c r="N299" s="26">
        <v>573021</v>
      </c>
      <c r="O299" s="27">
        <v>106</v>
      </c>
      <c r="P299" s="26">
        <v>6447164</v>
      </c>
      <c r="Q299" s="27"/>
      <c r="R299" s="26"/>
      <c r="S299" s="27">
        <v>10</v>
      </c>
      <c r="T299" s="26">
        <v>1975805</v>
      </c>
      <c r="U299" s="27">
        <v>8</v>
      </c>
      <c r="V299" s="26">
        <v>419388</v>
      </c>
      <c r="W299" s="27">
        <v>30</v>
      </c>
      <c r="X299" s="26">
        <v>1547070</v>
      </c>
      <c r="Y299" s="27">
        <v>35</v>
      </c>
      <c r="Z299" s="26">
        <v>3632583</v>
      </c>
      <c r="AA299" s="27">
        <v>22</v>
      </c>
      <c r="AB299" s="26">
        <v>1216027</v>
      </c>
      <c r="AC299" s="27">
        <v>17</v>
      </c>
      <c r="AD299" s="26">
        <v>371814</v>
      </c>
      <c r="AE299" s="27">
        <v>73</v>
      </c>
      <c r="AF299" s="26">
        <v>3237533</v>
      </c>
      <c r="AG299" s="27">
        <v>92</v>
      </c>
      <c r="AH299" s="26">
        <v>10929246</v>
      </c>
      <c r="AI299" s="27">
        <v>43</v>
      </c>
      <c r="AJ299" s="26">
        <v>5736131</v>
      </c>
      <c r="AK299" s="27">
        <v>16</v>
      </c>
      <c r="AL299" s="26">
        <v>1197336</v>
      </c>
      <c r="AM299" s="27">
        <v>21</v>
      </c>
      <c r="AN299" s="26">
        <v>919705</v>
      </c>
      <c r="AO299" s="27">
        <v>14</v>
      </c>
      <c r="AP299" s="26">
        <v>4200526</v>
      </c>
      <c r="AQ299" s="27">
        <v>23</v>
      </c>
      <c r="AR299" s="26">
        <v>1750184</v>
      </c>
      <c r="AS299" s="27">
        <v>15</v>
      </c>
      <c r="AT299" s="26">
        <v>999566</v>
      </c>
      <c r="AU299" s="27">
        <v>3</v>
      </c>
      <c r="AV299" s="26">
        <v>507839</v>
      </c>
      <c r="AW299" s="27">
        <v>10</v>
      </c>
      <c r="AX299" s="26">
        <v>199743</v>
      </c>
      <c r="AY299" s="27">
        <v>3</v>
      </c>
      <c r="AZ299" s="26">
        <v>230130</v>
      </c>
      <c r="BA299" s="27">
        <v>87</v>
      </c>
      <c r="BB299" s="26">
        <v>5673528</v>
      </c>
      <c r="BC299" s="27"/>
      <c r="BD299" s="26"/>
      <c r="BE299" s="27">
        <v>102</v>
      </c>
      <c r="BF299" s="26">
        <v>14928173</v>
      </c>
      <c r="BG299" s="27"/>
      <c r="BH299" s="26"/>
      <c r="BI299" s="27"/>
      <c r="BJ299" s="26"/>
      <c r="BK299" s="27"/>
      <c r="BL299" s="26"/>
      <c r="BM299" s="27">
        <v>13</v>
      </c>
      <c r="BN299" s="26">
        <v>829274</v>
      </c>
      <c r="BO299" s="27">
        <v>18</v>
      </c>
      <c r="BP299" s="26">
        <v>473141</v>
      </c>
      <c r="BQ299" s="27">
        <v>960</v>
      </c>
      <c r="BR299" s="26">
        <v>75736507</v>
      </c>
    </row>
    <row r="300" spans="1:70" ht="14.1" customHeight="1" x14ac:dyDescent="0.15">
      <c r="A300" s="20" t="s">
        <v>526</v>
      </c>
      <c r="B300" s="28">
        <v>29645</v>
      </c>
      <c r="C300" s="18">
        <v>6</v>
      </c>
      <c r="D300" s="26">
        <v>128349</v>
      </c>
      <c r="E300" s="27">
        <v>6</v>
      </c>
      <c r="F300" s="26">
        <v>513891</v>
      </c>
      <c r="G300" s="27">
        <v>79</v>
      </c>
      <c r="H300" s="26">
        <v>2952537</v>
      </c>
      <c r="I300" s="27">
        <v>49</v>
      </c>
      <c r="J300" s="26">
        <v>2524799</v>
      </c>
      <c r="K300" s="27">
        <v>42</v>
      </c>
      <c r="L300" s="26">
        <v>1593855</v>
      </c>
      <c r="M300" s="27">
        <v>18</v>
      </c>
      <c r="N300" s="26">
        <v>559747</v>
      </c>
      <c r="O300" s="27">
        <v>106</v>
      </c>
      <c r="P300" s="26">
        <v>6399437</v>
      </c>
      <c r="Q300" s="27"/>
      <c r="R300" s="26"/>
      <c r="S300" s="27">
        <v>10</v>
      </c>
      <c r="T300" s="26">
        <v>1927302</v>
      </c>
      <c r="U300" s="27">
        <v>8</v>
      </c>
      <c r="V300" s="26">
        <v>403636</v>
      </c>
      <c r="W300" s="27">
        <v>30</v>
      </c>
      <c r="X300" s="26">
        <v>1514070</v>
      </c>
      <c r="Y300" s="27">
        <v>35</v>
      </c>
      <c r="Z300" s="26">
        <v>3555486</v>
      </c>
      <c r="AA300" s="27">
        <v>22</v>
      </c>
      <c r="AB300" s="26">
        <v>1192472</v>
      </c>
      <c r="AC300" s="27">
        <v>17</v>
      </c>
      <c r="AD300" s="26">
        <v>354380</v>
      </c>
      <c r="AE300" s="27">
        <v>73</v>
      </c>
      <c r="AF300" s="26">
        <v>3167476</v>
      </c>
      <c r="AG300" s="27">
        <v>92</v>
      </c>
      <c r="AH300" s="26">
        <v>11335554</v>
      </c>
      <c r="AI300" s="27">
        <v>43</v>
      </c>
      <c r="AJ300" s="26">
        <v>5560783</v>
      </c>
      <c r="AK300" s="27">
        <v>16</v>
      </c>
      <c r="AL300" s="26">
        <v>1217277</v>
      </c>
      <c r="AM300" s="27">
        <v>21</v>
      </c>
      <c r="AN300" s="26">
        <v>945272</v>
      </c>
      <c r="AO300" s="27">
        <v>14</v>
      </c>
      <c r="AP300" s="26">
        <v>4168623</v>
      </c>
      <c r="AQ300" s="27">
        <v>23</v>
      </c>
      <c r="AR300" s="26">
        <v>1742042</v>
      </c>
      <c r="AS300" s="27">
        <v>15</v>
      </c>
      <c r="AT300" s="26">
        <v>966549</v>
      </c>
      <c r="AU300" s="27">
        <v>3</v>
      </c>
      <c r="AV300" s="26">
        <v>519384</v>
      </c>
      <c r="AW300" s="27">
        <v>10</v>
      </c>
      <c r="AX300" s="26">
        <v>202648</v>
      </c>
      <c r="AY300" s="27">
        <v>3</v>
      </c>
      <c r="AZ300" s="26">
        <v>231139</v>
      </c>
      <c r="BA300" s="27">
        <v>87</v>
      </c>
      <c r="BB300" s="26">
        <v>5588378</v>
      </c>
      <c r="BC300" s="27"/>
      <c r="BD300" s="26"/>
      <c r="BE300" s="27">
        <v>102</v>
      </c>
      <c r="BF300" s="26">
        <v>14983122</v>
      </c>
      <c r="BG300" s="27"/>
      <c r="BH300" s="26"/>
      <c r="BI300" s="27"/>
      <c r="BJ300" s="26"/>
      <c r="BK300" s="27"/>
      <c r="BL300" s="26"/>
      <c r="BM300" s="27">
        <v>13</v>
      </c>
      <c r="BN300" s="26">
        <v>826912</v>
      </c>
      <c r="BO300" s="27">
        <v>18</v>
      </c>
      <c r="BP300" s="26">
        <v>474752</v>
      </c>
      <c r="BQ300" s="27">
        <v>961</v>
      </c>
      <c r="BR300" s="26">
        <v>75549884</v>
      </c>
    </row>
    <row r="301" spans="1:70" ht="14.1" customHeight="1" x14ac:dyDescent="0.15">
      <c r="A301" s="20" t="s">
        <v>526</v>
      </c>
      <c r="B301" s="28">
        <v>29676</v>
      </c>
      <c r="C301" s="18">
        <v>6</v>
      </c>
      <c r="D301" s="26">
        <v>127346</v>
      </c>
      <c r="E301" s="27">
        <v>6</v>
      </c>
      <c r="F301" s="26">
        <v>505366</v>
      </c>
      <c r="G301" s="27">
        <v>79</v>
      </c>
      <c r="H301" s="26">
        <v>2937484</v>
      </c>
      <c r="I301" s="27">
        <v>49</v>
      </c>
      <c r="J301" s="26">
        <v>2524873</v>
      </c>
      <c r="K301" s="27">
        <v>42</v>
      </c>
      <c r="L301" s="26">
        <v>1659695</v>
      </c>
      <c r="M301" s="27">
        <v>18</v>
      </c>
      <c r="N301" s="26">
        <v>544252</v>
      </c>
      <c r="O301" s="27">
        <v>106</v>
      </c>
      <c r="P301" s="26">
        <v>6666706</v>
      </c>
      <c r="Q301" s="27"/>
      <c r="R301" s="26"/>
      <c r="S301" s="27">
        <v>10</v>
      </c>
      <c r="T301" s="26">
        <v>1879759</v>
      </c>
      <c r="U301" s="27">
        <v>8</v>
      </c>
      <c r="V301" s="26">
        <v>407250</v>
      </c>
      <c r="W301" s="27">
        <v>30</v>
      </c>
      <c r="X301" s="26">
        <v>1577765</v>
      </c>
      <c r="Y301" s="27">
        <v>35</v>
      </c>
      <c r="Z301" s="26">
        <v>4038058</v>
      </c>
      <c r="AA301" s="27">
        <v>22</v>
      </c>
      <c r="AB301" s="26">
        <v>1267251</v>
      </c>
      <c r="AC301" s="27">
        <v>17</v>
      </c>
      <c r="AD301" s="26">
        <v>327254</v>
      </c>
      <c r="AE301" s="27">
        <v>73</v>
      </c>
      <c r="AF301" s="26">
        <v>3170085</v>
      </c>
      <c r="AG301" s="27">
        <v>92</v>
      </c>
      <c r="AH301" s="26">
        <v>13043626</v>
      </c>
      <c r="AI301" s="27">
        <v>43</v>
      </c>
      <c r="AJ301" s="26">
        <v>6095299</v>
      </c>
      <c r="AK301" s="27">
        <v>16</v>
      </c>
      <c r="AL301" s="26">
        <v>1290395</v>
      </c>
      <c r="AM301" s="27">
        <v>21</v>
      </c>
      <c r="AN301" s="26">
        <v>992499</v>
      </c>
      <c r="AO301" s="27">
        <v>14</v>
      </c>
      <c r="AP301" s="26">
        <v>4077479</v>
      </c>
      <c r="AQ301" s="27">
        <v>23</v>
      </c>
      <c r="AR301" s="26">
        <v>1725935</v>
      </c>
      <c r="AS301" s="27">
        <v>15</v>
      </c>
      <c r="AT301" s="26">
        <v>1005858</v>
      </c>
      <c r="AU301" s="27">
        <v>3</v>
      </c>
      <c r="AV301" s="26">
        <v>492689</v>
      </c>
      <c r="AW301" s="27">
        <v>10</v>
      </c>
      <c r="AX301" s="26">
        <v>196699</v>
      </c>
      <c r="AY301" s="27">
        <v>3</v>
      </c>
      <c r="AZ301" s="26">
        <v>220006</v>
      </c>
      <c r="BA301" s="27">
        <v>87</v>
      </c>
      <c r="BB301" s="26">
        <v>5602939</v>
      </c>
      <c r="BC301" s="27"/>
      <c r="BD301" s="26"/>
      <c r="BE301" s="27">
        <v>103</v>
      </c>
      <c r="BF301" s="26">
        <v>15519316</v>
      </c>
      <c r="BG301" s="27"/>
      <c r="BH301" s="26"/>
      <c r="BI301" s="27"/>
      <c r="BJ301" s="26"/>
      <c r="BK301" s="27"/>
      <c r="BL301" s="26"/>
      <c r="BM301" s="27">
        <v>13</v>
      </c>
      <c r="BN301" s="26">
        <v>849714</v>
      </c>
      <c r="BO301" s="27">
        <v>18</v>
      </c>
      <c r="BP301" s="26">
        <v>460287</v>
      </c>
      <c r="BQ301" s="27">
        <v>962</v>
      </c>
      <c r="BR301" s="26">
        <v>79205895</v>
      </c>
    </row>
    <row r="302" spans="1:70" ht="14.1" customHeight="1" x14ac:dyDescent="0.15">
      <c r="A302" s="20" t="s">
        <v>526</v>
      </c>
      <c r="B302" s="28">
        <v>29706</v>
      </c>
      <c r="C302" s="18">
        <v>6</v>
      </c>
      <c r="D302" s="26">
        <v>129902</v>
      </c>
      <c r="E302" s="27">
        <v>6</v>
      </c>
      <c r="F302" s="26">
        <v>408457</v>
      </c>
      <c r="G302" s="27">
        <v>79</v>
      </c>
      <c r="H302" s="26">
        <v>2903866</v>
      </c>
      <c r="I302" s="27">
        <v>49</v>
      </c>
      <c r="J302" s="26">
        <v>2560656</v>
      </c>
      <c r="K302" s="27">
        <v>42</v>
      </c>
      <c r="L302" s="26">
        <v>1739064</v>
      </c>
      <c r="M302" s="27">
        <v>18</v>
      </c>
      <c r="N302" s="26">
        <v>528469</v>
      </c>
      <c r="O302" s="27">
        <v>106</v>
      </c>
      <c r="P302" s="26">
        <v>6838682</v>
      </c>
      <c r="Q302" s="27"/>
      <c r="R302" s="26"/>
      <c r="S302" s="27">
        <v>10</v>
      </c>
      <c r="T302" s="26">
        <v>1562016</v>
      </c>
      <c r="U302" s="27">
        <v>8</v>
      </c>
      <c r="V302" s="26">
        <v>461332</v>
      </c>
      <c r="W302" s="27">
        <v>30</v>
      </c>
      <c r="X302" s="26">
        <v>1587719</v>
      </c>
      <c r="Y302" s="27">
        <v>35</v>
      </c>
      <c r="Z302" s="26">
        <v>4342167</v>
      </c>
      <c r="AA302" s="27">
        <v>22</v>
      </c>
      <c r="AB302" s="26">
        <v>1222813</v>
      </c>
      <c r="AC302" s="27">
        <v>17</v>
      </c>
      <c r="AD302" s="26">
        <v>302158</v>
      </c>
      <c r="AE302" s="27">
        <v>74</v>
      </c>
      <c r="AF302" s="26">
        <v>3228688</v>
      </c>
      <c r="AG302" s="27">
        <v>92</v>
      </c>
      <c r="AH302" s="26">
        <v>15038855</v>
      </c>
      <c r="AI302" s="27">
        <v>43</v>
      </c>
      <c r="AJ302" s="26">
        <v>7385111</v>
      </c>
      <c r="AK302" s="27">
        <v>16</v>
      </c>
      <c r="AL302" s="26">
        <v>1402663</v>
      </c>
      <c r="AM302" s="27">
        <v>21</v>
      </c>
      <c r="AN302" s="26">
        <v>1061004</v>
      </c>
      <c r="AO302" s="27">
        <v>14</v>
      </c>
      <c r="AP302" s="26">
        <v>4114185</v>
      </c>
      <c r="AQ302" s="27">
        <v>23</v>
      </c>
      <c r="AR302" s="26">
        <v>1741924</v>
      </c>
      <c r="AS302" s="27">
        <v>15</v>
      </c>
      <c r="AT302" s="26">
        <v>988930</v>
      </c>
      <c r="AU302" s="27">
        <v>3</v>
      </c>
      <c r="AV302" s="26">
        <v>492015</v>
      </c>
      <c r="AW302" s="27">
        <v>10</v>
      </c>
      <c r="AX302" s="26">
        <v>193856</v>
      </c>
      <c r="AY302" s="27">
        <v>3</v>
      </c>
      <c r="AZ302" s="26">
        <v>215660</v>
      </c>
      <c r="BA302" s="27">
        <v>87</v>
      </c>
      <c r="BB302" s="26">
        <v>5886732</v>
      </c>
      <c r="BC302" s="27"/>
      <c r="BD302" s="26"/>
      <c r="BE302" s="27">
        <v>103</v>
      </c>
      <c r="BF302" s="26">
        <v>16305796</v>
      </c>
      <c r="BG302" s="27"/>
      <c r="BH302" s="26"/>
      <c r="BI302" s="27"/>
      <c r="BJ302" s="26"/>
      <c r="BK302" s="27"/>
      <c r="BL302" s="26"/>
      <c r="BM302" s="27">
        <v>13</v>
      </c>
      <c r="BN302" s="26">
        <v>937340</v>
      </c>
      <c r="BO302" s="27">
        <v>18</v>
      </c>
      <c r="BP302" s="26">
        <v>448951</v>
      </c>
      <c r="BQ302" s="27">
        <v>963</v>
      </c>
      <c r="BR302" s="26">
        <v>84029022</v>
      </c>
    </row>
    <row r="303" spans="1:70" ht="14.1" customHeight="1" x14ac:dyDescent="0.15">
      <c r="A303" s="20" t="s">
        <v>526</v>
      </c>
      <c r="B303" s="28">
        <v>29736</v>
      </c>
      <c r="C303" s="18">
        <v>6</v>
      </c>
      <c r="D303" s="26">
        <v>121544</v>
      </c>
      <c r="E303" s="27">
        <v>6</v>
      </c>
      <c r="F303" s="26">
        <v>361482</v>
      </c>
      <c r="G303" s="27">
        <v>79</v>
      </c>
      <c r="H303" s="26">
        <v>2765399</v>
      </c>
      <c r="I303" s="27">
        <v>49</v>
      </c>
      <c r="J303" s="26">
        <v>2406695</v>
      </c>
      <c r="K303" s="27">
        <v>42</v>
      </c>
      <c r="L303" s="26">
        <v>1625556</v>
      </c>
      <c r="M303" s="27">
        <v>18</v>
      </c>
      <c r="N303" s="26">
        <v>508687</v>
      </c>
      <c r="O303" s="27">
        <v>106</v>
      </c>
      <c r="P303" s="26">
        <v>6454092</v>
      </c>
      <c r="Q303" s="27"/>
      <c r="R303" s="26"/>
      <c r="S303" s="27">
        <v>10</v>
      </c>
      <c r="T303" s="26">
        <v>1462420</v>
      </c>
      <c r="U303" s="27">
        <v>8</v>
      </c>
      <c r="V303" s="26">
        <v>409927</v>
      </c>
      <c r="W303" s="27">
        <v>30</v>
      </c>
      <c r="X303" s="26">
        <v>1492191</v>
      </c>
      <c r="Y303" s="27">
        <v>35</v>
      </c>
      <c r="Z303" s="26">
        <v>4646964</v>
      </c>
      <c r="AA303" s="27">
        <v>22</v>
      </c>
      <c r="AB303" s="26">
        <v>1190500</v>
      </c>
      <c r="AC303" s="27">
        <v>17</v>
      </c>
      <c r="AD303" s="26">
        <v>287834</v>
      </c>
      <c r="AE303" s="27">
        <v>74</v>
      </c>
      <c r="AF303" s="26">
        <v>3124048</v>
      </c>
      <c r="AG303" s="27">
        <v>92</v>
      </c>
      <c r="AH303" s="26">
        <v>16624131</v>
      </c>
      <c r="AI303" s="27">
        <v>43</v>
      </c>
      <c r="AJ303" s="26">
        <v>7478650</v>
      </c>
      <c r="AK303" s="27">
        <v>16</v>
      </c>
      <c r="AL303" s="26">
        <v>1516869</v>
      </c>
      <c r="AM303" s="27">
        <v>21</v>
      </c>
      <c r="AN303" s="26">
        <v>1057876</v>
      </c>
      <c r="AO303" s="27">
        <v>14</v>
      </c>
      <c r="AP303" s="26">
        <v>4014883</v>
      </c>
      <c r="AQ303" s="27">
        <v>23</v>
      </c>
      <c r="AR303" s="26">
        <v>1693253</v>
      </c>
      <c r="AS303" s="27">
        <v>15</v>
      </c>
      <c r="AT303" s="26">
        <v>950043</v>
      </c>
      <c r="AU303" s="27">
        <v>3</v>
      </c>
      <c r="AV303" s="26">
        <v>485928</v>
      </c>
      <c r="AW303" s="27">
        <v>10</v>
      </c>
      <c r="AX303" s="26">
        <v>184622</v>
      </c>
      <c r="AY303" s="27">
        <v>3</v>
      </c>
      <c r="AZ303" s="26">
        <v>203613</v>
      </c>
      <c r="BA303" s="27">
        <v>87</v>
      </c>
      <c r="BB303" s="26">
        <v>5643621</v>
      </c>
      <c r="BC303" s="27"/>
      <c r="BD303" s="26"/>
      <c r="BE303" s="27">
        <v>103</v>
      </c>
      <c r="BF303" s="26">
        <v>16201622</v>
      </c>
      <c r="BG303" s="27"/>
      <c r="BH303" s="26"/>
      <c r="BI303" s="27"/>
      <c r="BJ303" s="26"/>
      <c r="BK303" s="27"/>
      <c r="BL303" s="26"/>
      <c r="BM303" s="27">
        <v>13</v>
      </c>
      <c r="BN303" s="26">
        <v>841988</v>
      </c>
      <c r="BO303" s="27">
        <v>18</v>
      </c>
      <c r="BP303" s="26">
        <v>440577</v>
      </c>
      <c r="BQ303" s="27">
        <v>963</v>
      </c>
      <c r="BR303" s="26">
        <v>84195030</v>
      </c>
    </row>
    <row r="304" spans="1:70" ht="14.1" customHeight="1" x14ac:dyDescent="0.15">
      <c r="A304" s="20" t="s">
        <v>526</v>
      </c>
      <c r="B304" s="28">
        <v>29767</v>
      </c>
      <c r="C304" s="18">
        <v>6</v>
      </c>
      <c r="D304" s="26">
        <v>119063</v>
      </c>
      <c r="E304" s="27">
        <v>6</v>
      </c>
      <c r="F304" s="26">
        <v>347418</v>
      </c>
      <c r="G304" s="27">
        <v>80</v>
      </c>
      <c r="H304" s="26">
        <v>2840647</v>
      </c>
      <c r="I304" s="27">
        <v>49</v>
      </c>
      <c r="J304" s="26">
        <v>2506531</v>
      </c>
      <c r="K304" s="27">
        <v>42</v>
      </c>
      <c r="L304" s="26">
        <v>1729011</v>
      </c>
      <c r="M304" s="27">
        <v>18</v>
      </c>
      <c r="N304" s="26">
        <v>507343</v>
      </c>
      <c r="O304" s="27">
        <v>106</v>
      </c>
      <c r="P304" s="26">
        <v>6724448</v>
      </c>
      <c r="Q304" s="27"/>
      <c r="R304" s="26"/>
      <c r="S304" s="27">
        <v>10</v>
      </c>
      <c r="T304" s="26">
        <v>1412234</v>
      </c>
      <c r="U304" s="27">
        <v>8</v>
      </c>
      <c r="V304" s="26">
        <v>431758</v>
      </c>
      <c r="W304" s="27">
        <v>30</v>
      </c>
      <c r="X304" s="26">
        <v>1590918</v>
      </c>
      <c r="Y304" s="27">
        <v>35</v>
      </c>
      <c r="Z304" s="26">
        <v>4735438</v>
      </c>
      <c r="AA304" s="27">
        <v>22</v>
      </c>
      <c r="AB304" s="26">
        <v>1318098</v>
      </c>
      <c r="AC304" s="27">
        <v>17</v>
      </c>
      <c r="AD304" s="26">
        <v>304720</v>
      </c>
      <c r="AE304" s="27">
        <v>75</v>
      </c>
      <c r="AF304" s="26">
        <v>3527531</v>
      </c>
      <c r="AG304" s="27">
        <v>92</v>
      </c>
      <c r="AH304" s="26">
        <v>16975237</v>
      </c>
      <c r="AI304" s="27">
        <v>43</v>
      </c>
      <c r="AJ304" s="26">
        <v>8739966</v>
      </c>
      <c r="AK304" s="27">
        <v>16</v>
      </c>
      <c r="AL304" s="26">
        <v>1666822</v>
      </c>
      <c r="AM304" s="27">
        <v>21</v>
      </c>
      <c r="AN304" s="26">
        <v>1155771</v>
      </c>
      <c r="AO304" s="27">
        <v>14</v>
      </c>
      <c r="AP304" s="26">
        <v>4169738</v>
      </c>
      <c r="AQ304" s="27">
        <v>23</v>
      </c>
      <c r="AR304" s="26">
        <v>1733160</v>
      </c>
      <c r="AS304" s="27">
        <v>15</v>
      </c>
      <c r="AT304" s="26">
        <v>915556</v>
      </c>
      <c r="AU304" s="27">
        <v>3</v>
      </c>
      <c r="AV304" s="26">
        <v>528924</v>
      </c>
      <c r="AW304" s="27">
        <v>10</v>
      </c>
      <c r="AX304" s="26">
        <v>186973</v>
      </c>
      <c r="AY304" s="27">
        <v>3</v>
      </c>
      <c r="AZ304" s="26">
        <v>191128</v>
      </c>
      <c r="BA304" s="27">
        <v>88</v>
      </c>
      <c r="BB304" s="26">
        <v>6057461</v>
      </c>
      <c r="BC304" s="27"/>
      <c r="BD304" s="26"/>
      <c r="BE304" s="27">
        <v>103</v>
      </c>
      <c r="BF304" s="26">
        <v>16526247</v>
      </c>
      <c r="BG304" s="27"/>
      <c r="BH304" s="26"/>
      <c r="BI304" s="27"/>
      <c r="BJ304" s="26"/>
      <c r="BK304" s="27"/>
      <c r="BL304" s="26"/>
      <c r="BM304" s="27">
        <v>13</v>
      </c>
      <c r="BN304" s="26">
        <v>863974</v>
      </c>
      <c r="BO304" s="27">
        <v>18</v>
      </c>
      <c r="BP304" s="26">
        <v>463910</v>
      </c>
      <c r="BQ304" s="27">
        <v>966</v>
      </c>
      <c r="BR304" s="26">
        <v>88270036</v>
      </c>
    </row>
    <row r="305" spans="1:70" ht="14.1" customHeight="1" x14ac:dyDescent="0.15">
      <c r="A305" s="20" t="s">
        <v>526</v>
      </c>
      <c r="B305" s="28">
        <v>29798</v>
      </c>
      <c r="C305" s="18">
        <v>6</v>
      </c>
      <c r="D305" s="26">
        <v>114861</v>
      </c>
      <c r="E305" s="27">
        <v>6</v>
      </c>
      <c r="F305" s="26">
        <v>305698</v>
      </c>
      <c r="G305" s="27">
        <v>80</v>
      </c>
      <c r="H305" s="26">
        <v>2801576</v>
      </c>
      <c r="I305" s="27">
        <v>50</v>
      </c>
      <c r="J305" s="26">
        <v>2523891</v>
      </c>
      <c r="K305" s="27">
        <v>42</v>
      </c>
      <c r="L305" s="26">
        <v>1736726</v>
      </c>
      <c r="M305" s="27">
        <v>18</v>
      </c>
      <c r="N305" s="26">
        <v>490123</v>
      </c>
      <c r="O305" s="27">
        <v>106</v>
      </c>
      <c r="P305" s="26">
        <v>6553315</v>
      </c>
      <c r="Q305" s="27"/>
      <c r="R305" s="26"/>
      <c r="S305" s="27">
        <v>10</v>
      </c>
      <c r="T305" s="26">
        <v>1216681</v>
      </c>
      <c r="U305" s="27">
        <v>8</v>
      </c>
      <c r="V305" s="26">
        <v>402013</v>
      </c>
      <c r="W305" s="27">
        <v>30</v>
      </c>
      <c r="X305" s="26">
        <v>1528643</v>
      </c>
      <c r="Y305" s="27">
        <v>35</v>
      </c>
      <c r="Z305" s="26">
        <v>4799857</v>
      </c>
      <c r="AA305" s="27">
        <v>22</v>
      </c>
      <c r="AB305" s="26">
        <v>1374501</v>
      </c>
      <c r="AC305" s="27">
        <v>17</v>
      </c>
      <c r="AD305" s="26">
        <v>298778</v>
      </c>
      <c r="AE305" s="27">
        <v>75</v>
      </c>
      <c r="AF305" s="26">
        <v>3489800</v>
      </c>
      <c r="AG305" s="27">
        <v>92</v>
      </c>
      <c r="AH305" s="26">
        <v>18041272</v>
      </c>
      <c r="AI305" s="27">
        <v>43</v>
      </c>
      <c r="AJ305" s="26">
        <v>9114309</v>
      </c>
      <c r="AK305" s="27">
        <v>16</v>
      </c>
      <c r="AL305" s="26">
        <v>1770808</v>
      </c>
      <c r="AM305" s="27">
        <v>21</v>
      </c>
      <c r="AN305" s="26">
        <v>1131978</v>
      </c>
      <c r="AO305" s="27">
        <v>14</v>
      </c>
      <c r="AP305" s="26">
        <v>4241249</v>
      </c>
      <c r="AQ305" s="27">
        <v>23</v>
      </c>
      <c r="AR305" s="26">
        <v>1732282</v>
      </c>
      <c r="AS305" s="27">
        <v>15</v>
      </c>
      <c r="AT305" s="26">
        <v>856233</v>
      </c>
      <c r="AU305" s="27">
        <v>3</v>
      </c>
      <c r="AV305" s="26">
        <v>511747</v>
      </c>
      <c r="AW305" s="27">
        <v>10</v>
      </c>
      <c r="AX305" s="26">
        <v>185972</v>
      </c>
      <c r="AY305" s="27">
        <v>3</v>
      </c>
      <c r="AZ305" s="26">
        <v>188145</v>
      </c>
      <c r="BA305" s="27">
        <v>88</v>
      </c>
      <c r="BB305" s="26">
        <v>5939695</v>
      </c>
      <c r="BC305" s="27"/>
      <c r="BD305" s="26"/>
      <c r="BE305" s="27">
        <v>103</v>
      </c>
      <c r="BF305" s="26">
        <v>16996306</v>
      </c>
      <c r="BG305" s="27"/>
      <c r="BH305" s="26"/>
      <c r="BI305" s="27"/>
      <c r="BJ305" s="26"/>
      <c r="BK305" s="27"/>
      <c r="BL305" s="26"/>
      <c r="BM305" s="27">
        <v>13</v>
      </c>
      <c r="BN305" s="26">
        <v>820913</v>
      </c>
      <c r="BO305" s="27">
        <v>19</v>
      </c>
      <c r="BP305" s="26">
        <v>453172</v>
      </c>
      <c r="BQ305" s="27">
        <v>968</v>
      </c>
      <c r="BR305" s="26">
        <v>89620558</v>
      </c>
    </row>
    <row r="306" spans="1:70" ht="14.1" customHeight="1" x14ac:dyDescent="0.15">
      <c r="A306" s="20" t="s">
        <v>526</v>
      </c>
      <c r="B306" s="28">
        <v>29829</v>
      </c>
      <c r="C306" s="18">
        <v>6</v>
      </c>
      <c r="D306" s="26">
        <v>124581</v>
      </c>
      <c r="E306" s="27">
        <v>6</v>
      </c>
      <c r="F306" s="26">
        <v>377943</v>
      </c>
      <c r="G306" s="27">
        <v>80</v>
      </c>
      <c r="H306" s="26">
        <v>2847897</v>
      </c>
      <c r="I306" s="27">
        <v>50</v>
      </c>
      <c r="J306" s="26">
        <v>2496590</v>
      </c>
      <c r="K306" s="27">
        <v>42</v>
      </c>
      <c r="L306" s="26">
        <v>1979246</v>
      </c>
      <c r="M306" s="27">
        <v>18</v>
      </c>
      <c r="N306" s="26">
        <v>483548</v>
      </c>
      <c r="O306" s="27">
        <v>106</v>
      </c>
      <c r="P306" s="26">
        <v>6826798</v>
      </c>
      <c r="Q306" s="27"/>
      <c r="R306" s="26"/>
      <c r="S306" s="27">
        <v>10</v>
      </c>
      <c r="T306" s="26">
        <v>1309161</v>
      </c>
      <c r="U306" s="27">
        <v>8</v>
      </c>
      <c r="V306" s="26">
        <v>397173</v>
      </c>
      <c r="W306" s="27">
        <v>30</v>
      </c>
      <c r="X306" s="26">
        <v>1545031</v>
      </c>
      <c r="Y306" s="27">
        <v>35</v>
      </c>
      <c r="Z306" s="26">
        <v>5130578</v>
      </c>
      <c r="AA306" s="27">
        <v>22</v>
      </c>
      <c r="AB306" s="26">
        <v>1398892</v>
      </c>
      <c r="AC306" s="27">
        <v>17</v>
      </c>
      <c r="AD306" s="26">
        <v>289597</v>
      </c>
      <c r="AE306" s="27">
        <v>75</v>
      </c>
      <c r="AF306" s="26">
        <v>3536007</v>
      </c>
      <c r="AG306" s="27">
        <v>92</v>
      </c>
      <c r="AH306" s="26">
        <v>17287519</v>
      </c>
      <c r="AI306" s="27">
        <v>43</v>
      </c>
      <c r="AJ306" s="26">
        <v>9003662</v>
      </c>
      <c r="AK306" s="27">
        <v>16</v>
      </c>
      <c r="AL306" s="26">
        <v>1659440</v>
      </c>
      <c r="AM306" s="27">
        <v>21</v>
      </c>
      <c r="AN306" s="26">
        <v>1114657</v>
      </c>
      <c r="AO306" s="27">
        <v>14</v>
      </c>
      <c r="AP306" s="26">
        <v>4242546</v>
      </c>
      <c r="AQ306" s="27">
        <v>23</v>
      </c>
      <c r="AR306" s="26">
        <v>1725892</v>
      </c>
      <c r="AS306" s="27">
        <v>15</v>
      </c>
      <c r="AT306" s="26">
        <v>881460</v>
      </c>
      <c r="AU306" s="27">
        <v>3</v>
      </c>
      <c r="AV306" s="26">
        <v>509498</v>
      </c>
      <c r="AW306" s="27">
        <v>10</v>
      </c>
      <c r="AX306" s="26">
        <v>181226</v>
      </c>
      <c r="AY306" s="27">
        <v>3</v>
      </c>
      <c r="AZ306" s="26">
        <v>182753</v>
      </c>
      <c r="BA306" s="27">
        <v>89</v>
      </c>
      <c r="BB306" s="26">
        <v>5898223</v>
      </c>
      <c r="BC306" s="27"/>
      <c r="BD306" s="26"/>
      <c r="BE306" s="27">
        <v>103</v>
      </c>
      <c r="BF306" s="26">
        <v>17079056</v>
      </c>
      <c r="BG306" s="27"/>
      <c r="BH306" s="26"/>
      <c r="BI306" s="27"/>
      <c r="BJ306" s="26"/>
      <c r="BK306" s="27"/>
      <c r="BL306" s="26"/>
      <c r="BM306" s="27">
        <v>13</v>
      </c>
      <c r="BN306" s="26">
        <v>818072</v>
      </c>
      <c r="BO306" s="27">
        <v>19</v>
      </c>
      <c r="BP306" s="26">
        <v>437469</v>
      </c>
      <c r="BQ306" s="27">
        <v>969</v>
      </c>
      <c r="BR306" s="26">
        <v>89764529</v>
      </c>
    </row>
    <row r="307" spans="1:70" ht="14.1" customHeight="1" x14ac:dyDescent="0.15">
      <c r="A307" s="20" t="s">
        <v>526</v>
      </c>
      <c r="B307" s="28">
        <v>29859</v>
      </c>
      <c r="C307" s="18">
        <v>6</v>
      </c>
      <c r="D307" s="26">
        <v>135005</v>
      </c>
      <c r="E307" s="27">
        <v>6</v>
      </c>
      <c r="F307" s="26">
        <v>420505</v>
      </c>
      <c r="G307" s="27">
        <v>80</v>
      </c>
      <c r="H307" s="26">
        <v>3042614</v>
      </c>
      <c r="I307" s="27">
        <v>50</v>
      </c>
      <c r="J307" s="26">
        <v>2510862</v>
      </c>
      <c r="K307" s="27">
        <v>42</v>
      </c>
      <c r="L307" s="26">
        <v>1933958</v>
      </c>
      <c r="M307" s="27">
        <v>18</v>
      </c>
      <c r="N307" s="26">
        <v>518517</v>
      </c>
      <c r="O307" s="27">
        <v>106</v>
      </c>
      <c r="P307" s="26">
        <v>6588022</v>
      </c>
      <c r="Q307" s="27"/>
      <c r="R307" s="26"/>
      <c r="S307" s="27">
        <v>10</v>
      </c>
      <c r="T307" s="26">
        <v>1611831</v>
      </c>
      <c r="U307" s="27">
        <v>8</v>
      </c>
      <c r="V307" s="26">
        <v>388327</v>
      </c>
      <c r="W307" s="27">
        <v>30</v>
      </c>
      <c r="X307" s="26">
        <v>1527935</v>
      </c>
      <c r="Y307" s="27">
        <v>35</v>
      </c>
      <c r="Z307" s="26">
        <v>4607271</v>
      </c>
      <c r="AA307" s="27">
        <v>22</v>
      </c>
      <c r="AB307" s="26">
        <v>1485103</v>
      </c>
      <c r="AC307" s="27">
        <v>17</v>
      </c>
      <c r="AD307" s="26">
        <v>290034</v>
      </c>
      <c r="AE307" s="27">
        <v>75</v>
      </c>
      <c r="AF307" s="26">
        <v>3291725</v>
      </c>
      <c r="AG307" s="27">
        <v>92</v>
      </c>
      <c r="AH307" s="26">
        <v>14286134</v>
      </c>
      <c r="AI307" s="27">
        <v>43</v>
      </c>
      <c r="AJ307" s="26">
        <v>7485916</v>
      </c>
      <c r="AK307" s="27">
        <v>16</v>
      </c>
      <c r="AL307" s="26">
        <v>1357935</v>
      </c>
      <c r="AM307" s="27">
        <v>21</v>
      </c>
      <c r="AN307" s="26">
        <v>1003233</v>
      </c>
      <c r="AO307" s="27">
        <v>14</v>
      </c>
      <c r="AP307" s="26">
        <v>4256099</v>
      </c>
      <c r="AQ307" s="27">
        <v>24</v>
      </c>
      <c r="AR307" s="26">
        <v>1721461</v>
      </c>
      <c r="AS307" s="27">
        <v>15</v>
      </c>
      <c r="AT307" s="26">
        <v>1051321</v>
      </c>
      <c r="AU307" s="27">
        <v>3</v>
      </c>
      <c r="AV307" s="26">
        <v>507122</v>
      </c>
      <c r="AW307" s="27">
        <v>10</v>
      </c>
      <c r="AX307" s="26">
        <v>186073</v>
      </c>
      <c r="AY307" s="27">
        <v>3</v>
      </c>
      <c r="AZ307" s="26">
        <v>179211</v>
      </c>
      <c r="BA307" s="27">
        <v>89</v>
      </c>
      <c r="BB307" s="26">
        <v>5723984</v>
      </c>
      <c r="BC307" s="27"/>
      <c r="BD307" s="26"/>
      <c r="BE307" s="27">
        <v>103</v>
      </c>
      <c r="BF307" s="26">
        <v>16673637</v>
      </c>
      <c r="BG307" s="27"/>
      <c r="BH307" s="26"/>
      <c r="BI307" s="27"/>
      <c r="BJ307" s="26"/>
      <c r="BK307" s="27"/>
      <c r="BL307" s="26"/>
      <c r="BM307" s="27">
        <v>13</v>
      </c>
      <c r="BN307" s="26">
        <v>875263</v>
      </c>
      <c r="BO307" s="27">
        <v>19</v>
      </c>
      <c r="BP307" s="26">
        <v>421147</v>
      </c>
      <c r="BQ307" s="27">
        <v>970</v>
      </c>
      <c r="BR307" s="26">
        <v>84080260</v>
      </c>
    </row>
    <row r="308" spans="1:70" ht="14.1" customHeight="1" x14ac:dyDescent="0.15">
      <c r="A308" s="20" t="s">
        <v>526</v>
      </c>
      <c r="B308" s="28">
        <v>29890</v>
      </c>
      <c r="C308" s="18">
        <v>6</v>
      </c>
      <c r="D308" s="26">
        <v>138962</v>
      </c>
      <c r="E308" s="27">
        <v>6</v>
      </c>
      <c r="F308" s="26">
        <v>406871</v>
      </c>
      <c r="G308" s="27">
        <v>82</v>
      </c>
      <c r="H308" s="26">
        <v>3062590</v>
      </c>
      <c r="I308" s="27">
        <v>50</v>
      </c>
      <c r="J308" s="26">
        <v>2584103</v>
      </c>
      <c r="K308" s="27">
        <v>42</v>
      </c>
      <c r="L308" s="26">
        <v>1961312</v>
      </c>
      <c r="M308" s="27">
        <v>18</v>
      </c>
      <c r="N308" s="26">
        <v>528170</v>
      </c>
      <c r="O308" s="27">
        <v>106</v>
      </c>
      <c r="P308" s="26">
        <v>6748360</v>
      </c>
      <c r="Q308" s="27"/>
      <c r="R308" s="26"/>
      <c r="S308" s="27">
        <v>10</v>
      </c>
      <c r="T308" s="26">
        <v>1735447</v>
      </c>
      <c r="U308" s="27">
        <v>8</v>
      </c>
      <c r="V308" s="26">
        <v>389218</v>
      </c>
      <c r="W308" s="27">
        <v>30</v>
      </c>
      <c r="X308" s="26">
        <v>1540223</v>
      </c>
      <c r="Y308" s="27">
        <v>35</v>
      </c>
      <c r="Z308" s="26">
        <v>4303230</v>
      </c>
      <c r="AA308" s="27">
        <v>22</v>
      </c>
      <c r="AB308" s="26">
        <v>1492039</v>
      </c>
      <c r="AC308" s="27">
        <v>16</v>
      </c>
      <c r="AD308" s="26">
        <v>282089</v>
      </c>
      <c r="AE308" s="27">
        <v>76</v>
      </c>
      <c r="AF308" s="26">
        <v>3263603</v>
      </c>
      <c r="AG308" s="27">
        <v>92</v>
      </c>
      <c r="AH308" s="26">
        <v>14712674</v>
      </c>
      <c r="AI308" s="27">
        <v>43</v>
      </c>
      <c r="AJ308" s="26">
        <v>7679893</v>
      </c>
      <c r="AK308" s="27">
        <v>16</v>
      </c>
      <c r="AL308" s="26">
        <v>1283248</v>
      </c>
      <c r="AM308" s="27">
        <v>21</v>
      </c>
      <c r="AN308" s="26">
        <v>1025033</v>
      </c>
      <c r="AO308" s="27">
        <v>14</v>
      </c>
      <c r="AP308" s="26">
        <v>4171254</v>
      </c>
      <c r="AQ308" s="27">
        <v>24</v>
      </c>
      <c r="AR308" s="26">
        <v>1709336</v>
      </c>
      <c r="AS308" s="27">
        <v>15</v>
      </c>
      <c r="AT308" s="26">
        <v>1038331</v>
      </c>
      <c r="AU308" s="27">
        <v>3</v>
      </c>
      <c r="AV308" s="26">
        <v>498080</v>
      </c>
      <c r="AW308" s="27">
        <v>10</v>
      </c>
      <c r="AX308" s="26">
        <v>183660</v>
      </c>
      <c r="AY308" s="27">
        <v>3</v>
      </c>
      <c r="AZ308" s="26">
        <v>184459</v>
      </c>
      <c r="BA308" s="27">
        <v>89</v>
      </c>
      <c r="BB308" s="26">
        <v>5830470</v>
      </c>
      <c r="BC308" s="27"/>
      <c r="BD308" s="26"/>
      <c r="BE308" s="27">
        <v>103</v>
      </c>
      <c r="BF308" s="26">
        <v>16729767</v>
      </c>
      <c r="BG308" s="27"/>
      <c r="BH308" s="26"/>
      <c r="BI308" s="27"/>
      <c r="BJ308" s="26"/>
      <c r="BK308" s="27"/>
      <c r="BL308" s="26"/>
      <c r="BM308" s="27">
        <v>13</v>
      </c>
      <c r="BN308" s="26">
        <v>868261</v>
      </c>
      <c r="BO308" s="27">
        <v>19</v>
      </c>
      <c r="BP308" s="26">
        <v>443227</v>
      </c>
      <c r="BQ308" s="27">
        <v>972</v>
      </c>
      <c r="BR308" s="26">
        <v>84793924</v>
      </c>
    </row>
    <row r="309" spans="1:70" ht="14.1" customHeight="1" x14ac:dyDescent="0.15">
      <c r="A309" s="20" t="s">
        <v>526</v>
      </c>
      <c r="B309" s="28">
        <v>29920</v>
      </c>
      <c r="C309" s="18">
        <v>6</v>
      </c>
      <c r="D309" s="26">
        <v>137779</v>
      </c>
      <c r="E309" s="27">
        <v>6</v>
      </c>
      <c r="F309" s="26">
        <v>398718</v>
      </c>
      <c r="G309" s="27">
        <v>82</v>
      </c>
      <c r="H309" s="26">
        <v>3387347</v>
      </c>
      <c r="I309" s="27">
        <v>50</v>
      </c>
      <c r="J309" s="26">
        <v>2697298</v>
      </c>
      <c r="K309" s="27">
        <v>42</v>
      </c>
      <c r="L309" s="26">
        <v>2042735</v>
      </c>
      <c r="M309" s="27">
        <v>18</v>
      </c>
      <c r="N309" s="26">
        <v>541087</v>
      </c>
      <c r="O309" s="27">
        <v>106</v>
      </c>
      <c r="P309" s="26">
        <v>7210900</v>
      </c>
      <c r="Q309" s="27"/>
      <c r="R309" s="26"/>
      <c r="S309" s="27">
        <v>10</v>
      </c>
      <c r="T309" s="26">
        <v>1915069</v>
      </c>
      <c r="U309" s="27">
        <v>8</v>
      </c>
      <c r="V309" s="26">
        <v>388497</v>
      </c>
      <c r="W309" s="27">
        <v>30</v>
      </c>
      <c r="X309" s="26">
        <v>1619358</v>
      </c>
      <c r="Y309" s="27">
        <v>35</v>
      </c>
      <c r="Z309" s="26">
        <v>4072041</v>
      </c>
      <c r="AA309" s="27">
        <v>22</v>
      </c>
      <c r="AB309" s="26">
        <v>1554307</v>
      </c>
      <c r="AC309" s="27">
        <v>16</v>
      </c>
      <c r="AD309" s="26">
        <v>288854</v>
      </c>
      <c r="AE309" s="27">
        <v>76</v>
      </c>
      <c r="AF309" s="26">
        <v>3346742</v>
      </c>
      <c r="AG309" s="27">
        <v>92</v>
      </c>
      <c r="AH309" s="26">
        <v>13467514</v>
      </c>
      <c r="AI309" s="27">
        <v>43</v>
      </c>
      <c r="AJ309" s="26">
        <v>7048280</v>
      </c>
      <c r="AK309" s="27">
        <v>16</v>
      </c>
      <c r="AL309" s="26">
        <v>1174286</v>
      </c>
      <c r="AM309" s="27">
        <v>21</v>
      </c>
      <c r="AN309" s="26">
        <v>1044145</v>
      </c>
      <c r="AO309" s="27">
        <v>14</v>
      </c>
      <c r="AP309" s="26">
        <v>4673977</v>
      </c>
      <c r="AQ309" s="27">
        <v>24</v>
      </c>
      <c r="AR309" s="26">
        <v>1730772</v>
      </c>
      <c r="AS309" s="27">
        <v>15</v>
      </c>
      <c r="AT309" s="26">
        <v>975700</v>
      </c>
      <c r="AU309" s="27">
        <v>3</v>
      </c>
      <c r="AV309" s="26">
        <v>501008</v>
      </c>
      <c r="AW309" s="27">
        <v>10</v>
      </c>
      <c r="AX309" s="26">
        <v>192786</v>
      </c>
      <c r="AY309" s="27">
        <v>3</v>
      </c>
      <c r="AZ309" s="26">
        <v>185272</v>
      </c>
      <c r="BA309" s="27">
        <v>89</v>
      </c>
      <c r="BB309" s="26">
        <v>6018301</v>
      </c>
      <c r="BC309" s="27"/>
      <c r="BD309" s="26"/>
      <c r="BE309" s="27">
        <v>103</v>
      </c>
      <c r="BF309" s="26">
        <v>17291059</v>
      </c>
      <c r="BG309" s="27"/>
      <c r="BH309" s="26"/>
      <c r="BI309" s="27"/>
      <c r="BJ309" s="26"/>
      <c r="BK309" s="27"/>
      <c r="BL309" s="26"/>
      <c r="BM309" s="27">
        <v>13</v>
      </c>
      <c r="BN309" s="26">
        <v>945608</v>
      </c>
      <c r="BO309" s="27">
        <v>19</v>
      </c>
      <c r="BP309" s="26">
        <v>465291</v>
      </c>
      <c r="BQ309" s="27">
        <v>972</v>
      </c>
      <c r="BR309" s="26">
        <v>85314743</v>
      </c>
    </row>
    <row r="310" spans="1:70" ht="14.1" customHeight="1" x14ac:dyDescent="0.15">
      <c r="A310" s="20" t="s">
        <v>526</v>
      </c>
      <c r="B310" s="28">
        <v>29948</v>
      </c>
      <c r="C310" s="18">
        <v>6</v>
      </c>
      <c r="D310" s="26">
        <v>143422</v>
      </c>
      <c r="E310" s="27">
        <v>6</v>
      </c>
      <c r="F310" s="26">
        <v>379499</v>
      </c>
      <c r="G310" s="27">
        <v>82</v>
      </c>
      <c r="H310" s="26">
        <v>3239605</v>
      </c>
      <c r="I310" s="27">
        <v>50</v>
      </c>
      <c r="J310" s="26">
        <v>2671843</v>
      </c>
      <c r="K310" s="27">
        <v>42</v>
      </c>
      <c r="L310" s="26">
        <v>2042937</v>
      </c>
      <c r="M310" s="27">
        <v>18</v>
      </c>
      <c r="N310" s="26">
        <v>544122</v>
      </c>
      <c r="O310" s="27">
        <v>106</v>
      </c>
      <c r="P310" s="26">
        <v>7301056</v>
      </c>
      <c r="Q310" s="27"/>
      <c r="R310" s="26"/>
      <c r="S310" s="27">
        <v>10</v>
      </c>
      <c r="T310" s="26">
        <v>1632190</v>
      </c>
      <c r="U310" s="27">
        <v>8</v>
      </c>
      <c r="V310" s="26">
        <v>395181</v>
      </c>
      <c r="W310" s="27">
        <v>30</v>
      </c>
      <c r="X310" s="26">
        <v>1741157</v>
      </c>
      <c r="Y310" s="27">
        <v>35</v>
      </c>
      <c r="Z310" s="26">
        <v>4248824</v>
      </c>
      <c r="AA310" s="27">
        <v>22</v>
      </c>
      <c r="AB310" s="26">
        <v>1548782</v>
      </c>
      <c r="AC310" s="27">
        <v>16</v>
      </c>
      <c r="AD310" s="26">
        <v>285017</v>
      </c>
      <c r="AE310" s="27">
        <v>77</v>
      </c>
      <c r="AF310" s="26">
        <v>3467833</v>
      </c>
      <c r="AG310" s="27">
        <v>92</v>
      </c>
      <c r="AH310" s="26">
        <v>14559728</v>
      </c>
      <c r="AI310" s="27">
        <v>43</v>
      </c>
      <c r="AJ310" s="26">
        <v>7452469</v>
      </c>
      <c r="AK310" s="27">
        <v>16</v>
      </c>
      <c r="AL310" s="26">
        <v>1250134</v>
      </c>
      <c r="AM310" s="27">
        <v>21</v>
      </c>
      <c r="AN310" s="26">
        <v>1038851</v>
      </c>
      <c r="AO310" s="27">
        <v>14</v>
      </c>
      <c r="AP310" s="26">
        <v>4605005</v>
      </c>
      <c r="AQ310" s="27">
        <v>24</v>
      </c>
      <c r="AR310" s="26">
        <v>1772179</v>
      </c>
      <c r="AS310" s="27">
        <v>15</v>
      </c>
      <c r="AT310" s="26">
        <v>954752</v>
      </c>
      <c r="AU310" s="27">
        <v>3</v>
      </c>
      <c r="AV310" s="26">
        <v>510330</v>
      </c>
      <c r="AW310" s="27">
        <v>10</v>
      </c>
      <c r="AX310" s="26">
        <v>186786</v>
      </c>
      <c r="AY310" s="27">
        <v>3</v>
      </c>
      <c r="AZ310" s="26">
        <v>209556</v>
      </c>
      <c r="BA310" s="27">
        <v>89</v>
      </c>
      <c r="BB310" s="26">
        <v>5943691</v>
      </c>
      <c r="BC310" s="27"/>
      <c r="BD310" s="26"/>
      <c r="BE310" s="27">
        <v>103</v>
      </c>
      <c r="BF310" s="26">
        <v>18444286</v>
      </c>
      <c r="BG310" s="27"/>
      <c r="BH310" s="26"/>
      <c r="BI310" s="27"/>
      <c r="BJ310" s="26"/>
      <c r="BK310" s="27"/>
      <c r="BL310" s="26"/>
      <c r="BM310" s="27">
        <v>13</v>
      </c>
      <c r="BN310" s="26">
        <v>937568</v>
      </c>
      <c r="BO310" s="27">
        <v>20</v>
      </c>
      <c r="BP310" s="26">
        <v>470687</v>
      </c>
      <c r="BQ310" s="27">
        <v>974</v>
      </c>
      <c r="BR310" s="26">
        <v>87977503</v>
      </c>
    </row>
    <row r="311" spans="1:70" ht="14.1" customHeight="1" x14ac:dyDescent="0.15">
      <c r="A311" s="20" t="s">
        <v>525</v>
      </c>
      <c r="B311" s="28">
        <v>29981</v>
      </c>
      <c r="C311" s="18">
        <v>6</v>
      </c>
      <c r="D311" s="26">
        <v>140703</v>
      </c>
      <c r="E311" s="27">
        <v>6</v>
      </c>
      <c r="F311" s="26">
        <v>360453</v>
      </c>
      <c r="G311" s="27">
        <v>82</v>
      </c>
      <c r="H311" s="26">
        <v>3170893</v>
      </c>
      <c r="I311" s="27">
        <v>50</v>
      </c>
      <c r="J311" s="26">
        <v>2696345</v>
      </c>
      <c r="K311" s="27">
        <v>42</v>
      </c>
      <c r="L311" s="26">
        <v>2092651</v>
      </c>
      <c r="M311" s="27">
        <v>18</v>
      </c>
      <c r="N311" s="26">
        <v>562292</v>
      </c>
      <c r="O311" s="27">
        <v>106</v>
      </c>
      <c r="P311" s="26">
        <v>7614838</v>
      </c>
      <c r="Q311" s="27"/>
      <c r="R311" s="26"/>
      <c r="S311" s="27">
        <v>10</v>
      </c>
      <c r="T311" s="26">
        <v>1580930</v>
      </c>
      <c r="U311" s="27">
        <v>8</v>
      </c>
      <c r="V311" s="26">
        <v>405974</v>
      </c>
      <c r="W311" s="27">
        <v>30</v>
      </c>
      <c r="X311" s="26">
        <v>1788625</v>
      </c>
      <c r="Y311" s="27">
        <v>35</v>
      </c>
      <c r="Z311" s="26">
        <v>4261049</v>
      </c>
      <c r="AA311" s="27">
        <v>22</v>
      </c>
      <c r="AB311" s="26">
        <v>1696899</v>
      </c>
      <c r="AC311" s="27">
        <v>16</v>
      </c>
      <c r="AD311" s="26">
        <v>291412</v>
      </c>
      <c r="AE311" s="27">
        <v>77</v>
      </c>
      <c r="AF311" s="26">
        <v>3699370</v>
      </c>
      <c r="AG311" s="27">
        <v>93</v>
      </c>
      <c r="AH311" s="26">
        <v>15377675</v>
      </c>
      <c r="AI311" s="27">
        <v>43</v>
      </c>
      <c r="AJ311" s="26">
        <v>7611154</v>
      </c>
      <c r="AK311" s="27">
        <v>16</v>
      </c>
      <c r="AL311" s="26">
        <v>1296526</v>
      </c>
      <c r="AM311" s="27">
        <v>21</v>
      </c>
      <c r="AN311" s="26">
        <v>1065588</v>
      </c>
      <c r="AO311" s="27">
        <v>14</v>
      </c>
      <c r="AP311" s="26">
        <v>4594518</v>
      </c>
      <c r="AQ311" s="27">
        <v>24</v>
      </c>
      <c r="AR311" s="26">
        <v>1785219</v>
      </c>
      <c r="AS311" s="27">
        <v>15</v>
      </c>
      <c r="AT311" s="26">
        <v>964758</v>
      </c>
      <c r="AU311" s="27">
        <v>3</v>
      </c>
      <c r="AV311" s="26">
        <v>528881</v>
      </c>
      <c r="AW311" s="27">
        <v>10</v>
      </c>
      <c r="AX311" s="26">
        <v>184297</v>
      </c>
      <c r="AY311" s="27">
        <v>3</v>
      </c>
      <c r="AZ311" s="26">
        <v>198183</v>
      </c>
      <c r="BA311" s="27">
        <v>89</v>
      </c>
      <c r="BB311" s="26">
        <v>6088417</v>
      </c>
      <c r="BC311" s="27"/>
      <c r="BD311" s="26"/>
      <c r="BE311" s="27">
        <v>103</v>
      </c>
      <c r="BF311" s="26">
        <v>18574091</v>
      </c>
      <c r="BG311" s="27"/>
      <c r="BH311" s="26"/>
      <c r="BI311" s="27"/>
      <c r="BJ311" s="26"/>
      <c r="BK311" s="27"/>
      <c r="BL311" s="26"/>
      <c r="BM311" s="27">
        <v>13</v>
      </c>
      <c r="BN311" s="26">
        <v>918045</v>
      </c>
      <c r="BO311" s="27">
        <v>20</v>
      </c>
      <c r="BP311" s="26">
        <v>477453</v>
      </c>
      <c r="BQ311" s="27">
        <v>975</v>
      </c>
      <c r="BR311" s="26">
        <v>90027253</v>
      </c>
    </row>
    <row r="312" spans="1:70" ht="14.1" customHeight="1" x14ac:dyDescent="0.15">
      <c r="A312" s="20" t="s">
        <v>525</v>
      </c>
      <c r="B312" s="28">
        <v>30009</v>
      </c>
      <c r="C312" s="18">
        <v>6</v>
      </c>
      <c r="D312" s="26">
        <v>140241</v>
      </c>
      <c r="E312" s="27">
        <v>6</v>
      </c>
      <c r="F312" s="26">
        <v>353637</v>
      </c>
      <c r="G312" s="27">
        <v>82</v>
      </c>
      <c r="H312" s="26">
        <v>3265498</v>
      </c>
      <c r="I312" s="27">
        <v>50</v>
      </c>
      <c r="J312" s="26">
        <v>2585133</v>
      </c>
      <c r="K312" s="27">
        <v>42</v>
      </c>
      <c r="L312" s="26">
        <v>1942275</v>
      </c>
      <c r="M312" s="27">
        <v>18</v>
      </c>
      <c r="N312" s="26">
        <v>563103</v>
      </c>
      <c r="O312" s="27">
        <v>106</v>
      </c>
      <c r="P312" s="26">
        <v>7119360</v>
      </c>
      <c r="Q312" s="27"/>
      <c r="R312" s="26"/>
      <c r="S312" s="27">
        <v>10</v>
      </c>
      <c r="T312" s="26">
        <v>1553938</v>
      </c>
      <c r="U312" s="27">
        <v>8</v>
      </c>
      <c r="V312" s="26">
        <v>407330</v>
      </c>
      <c r="W312" s="27">
        <v>30</v>
      </c>
      <c r="X312" s="26">
        <v>1646708</v>
      </c>
      <c r="Y312" s="27">
        <v>35</v>
      </c>
      <c r="Z312" s="26">
        <v>3762111</v>
      </c>
      <c r="AA312" s="27">
        <v>22</v>
      </c>
      <c r="AB312" s="26">
        <v>1643367</v>
      </c>
      <c r="AC312" s="27">
        <v>16</v>
      </c>
      <c r="AD312" s="26">
        <v>284911</v>
      </c>
      <c r="AE312" s="27">
        <v>77</v>
      </c>
      <c r="AF312" s="26">
        <v>3484611</v>
      </c>
      <c r="AG312" s="27">
        <v>93</v>
      </c>
      <c r="AH312" s="26">
        <v>13814828</v>
      </c>
      <c r="AI312" s="27">
        <v>43</v>
      </c>
      <c r="AJ312" s="26">
        <v>6953541</v>
      </c>
      <c r="AK312" s="27">
        <v>16</v>
      </c>
      <c r="AL312" s="26">
        <v>1164092</v>
      </c>
      <c r="AM312" s="27">
        <v>21</v>
      </c>
      <c r="AN312" s="26">
        <v>1043453</v>
      </c>
      <c r="AO312" s="27">
        <v>14</v>
      </c>
      <c r="AP312" s="26">
        <v>4831777</v>
      </c>
      <c r="AQ312" s="27">
        <v>24</v>
      </c>
      <c r="AR312" s="26">
        <v>1736397</v>
      </c>
      <c r="AS312" s="27">
        <v>15</v>
      </c>
      <c r="AT312" s="26">
        <v>962723</v>
      </c>
      <c r="AU312" s="27">
        <v>3</v>
      </c>
      <c r="AV312" s="26">
        <v>520533</v>
      </c>
      <c r="AW312" s="27">
        <v>10</v>
      </c>
      <c r="AX312" s="26">
        <v>184426</v>
      </c>
      <c r="AY312" s="27">
        <v>3</v>
      </c>
      <c r="AZ312" s="26">
        <v>199197</v>
      </c>
      <c r="BA312" s="27">
        <v>89</v>
      </c>
      <c r="BB312" s="26">
        <v>5838459</v>
      </c>
      <c r="BC312" s="27"/>
      <c r="BD312" s="26"/>
      <c r="BE312" s="27">
        <v>103</v>
      </c>
      <c r="BF312" s="26">
        <v>18428785</v>
      </c>
      <c r="BG312" s="27"/>
      <c r="BH312" s="26"/>
      <c r="BI312" s="27"/>
      <c r="BJ312" s="26"/>
      <c r="BK312" s="27"/>
      <c r="BL312" s="26"/>
      <c r="BM312" s="27">
        <v>13</v>
      </c>
      <c r="BN312" s="26">
        <v>908066</v>
      </c>
      <c r="BO312" s="27">
        <v>20</v>
      </c>
      <c r="BP312" s="26">
        <v>480113</v>
      </c>
      <c r="BQ312" s="27">
        <v>975</v>
      </c>
      <c r="BR312" s="26">
        <v>85818627</v>
      </c>
    </row>
    <row r="313" spans="1:70" ht="14.1" customHeight="1" x14ac:dyDescent="0.15">
      <c r="A313" s="20" t="s">
        <v>525</v>
      </c>
      <c r="B313" s="28">
        <v>30041</v>
      </c>
      <c r="C313" s="18">
        <v>6</v>
      </c>
      <c r="D313" s="26">
        <v>136326</v>
      </c>
      <c r="E313" s="27">
        <v>6</v>
      </c>
      <c r="F313" s="26">
        <v>423373</v>
      </c>
      <c r="G313" s="27">
        <v>82</v>
      </c>
      <c r="H313" s="26">
        <v>3360348</v>
      </c>
      <c r="I313" s="27">
        <v>50</v>
      </c>
      <c r="J313" s="26">
        <v>2584922</v>
      </c>
      <c r="K313" s="27">
        <v>42</v>
      </c>
      <c r="L313" s="26">
        <v>1849124</v>
      </c>
      <c r="M313" s="27">
        <v>18</v>
      </c>
      <c r="N313" s="26">
        <v>576322</v>
      </c>
      <c r="O313" s="27">
        <v>106</v>
      </c>
      <c r="P313" s="26">
        <v>6969547</v>
      </c>
      <c r="Q313" s="27"/>
      <c r="R313" s="26"/>
      <c r="S313" s="27">
        <v>10</v>
      </c>
      <c r="T313" s="26">
        <v>1628580</v>
      </c>
      <c r="U313" s="27">
        <v>8</v>
      </c>
      <c r="V313" s="26">
        <v>391286</v>
      </c>
      <c r="W313" s="27">
        <v>30</v>
      </c>
      <c r="X313" s="26">
        <v>1552419</v>
      </c>
      <c r="Y313" s="27">
        <v>35</v>
      </c>
      <c r="Z313" s="26">
        <v>3806964</v>
      </c>
      <c r="AA313" s="27">
        <v>22</v>
      </c>
      <c r="AB313" s="26">
        <v>1795584</v>
      </c>
      <c r="AC313" s="27">
        <v>16</v>
      </c>
      <c r="AD313" s="26">
        <v>281876</v>
      </c>
      <c r="AE313" s="27">
        <v>78</v>
      </c>
      <c r="AF313" s="26">
        <v>3265094</v>
      </c>
      <c r="AG313" s="27">
        <v>93</v>
      </c>
      <c r="AH313" s="26">
        <v>12240752</v>
      </c>
      <c r="AI313" s="27">
        <v>43</v>
      </c>
      <c r="AJ313" s="26">
        <v>6363945</v>
      </c>
      <c r="AK313" s="27">
        <v>16</v>
      </c>
      <c r="AL313" s="26">
        <v>982444</v>
      </c>
      <c r="AM313" s="27">
        <v>21</v>
      </c>
      <c r="AN313" s="26">
        <v>987872</v>
      </c>
      <c r="AO313" s="27">
        <v>14</v>
      </c>
      <c r="AP313" s="26">
        <v>4649043</v>
      </c>
      <c r="AQ313" s="27">
        <v>24</v>
      </c>
      <c r="AR313" s="26">
        <v>1730425</v>
      </c>
      <c r="AS313" s="27">
        <v>15</v>
      </c>
      <c r="AT313" s="26">
        <v>1013628</v>
      </c>
      <c r="AU313" s="27">
        <v>3</v>
      </c>
      <c r="AV313" s="26">
        <v>506068</v>
      </c>
      <c r="AW313" s="27">
        <v>10</v>
      </c>
      <c r="AX313" s="26">
        <v>186114</v>
      </c>
      <c r="AY313" s="27">
        <v>3</v>
      </c>
      <c r="AZ313" s="26">
        <v>192542</v>
      </c>
      <c r="BA313" s="27">
        <v>89</v>
      </c>
      <c r="BB313" s="26">
        <v>5653874</v>
      </c>
      <c r="BC313" s="27"/>
      <c r="BD313" s="26"/>
      <c r="BE313" s="27">
        <v>104</v>
      </c>
      <c r="BF313" s="26">
        <v>18362470</v>
      </c>
      <c r="BG313" s="27"/>
      <c r="BH313" s="26"/>
      <c r="BI313" s="27"/>
      <c r="BJ313" s="26"/>
      <c r="BK313" s="27"/>
      <c r="BL313" s="26"/>
      <c r="BM313" s="27">
        <v>13</v>
      </c>
      <c r="BN313" s="26">
        <v>929878</v>
      </c>
      <c r="BO313" s="27">
        <v>20</v>
      </c>
      <c r="BP313" s="26">
        <v>467463</v>
      </c>
      <c r="BQ313" s="27">
        <v>977</v>
      </c>
      <c r="BR313" s="26">
        <v>82888298</v>
      </c>
    </row>
    <row r="314" spans="1:70" ht="14.1" customHeight="1" x14ac:dyDescent="0.15">
      <c r="A314" s="20" t="s">
        <v>525</v>
      </c>
      <c r="B314" s="28">
        <v>30071</v>
      </c>
      <c r="C314" s="18">
        <v>6</v>
      </c>
      <c r="D314" s="26">
        <v>130481</v>
      </c>
      <c r="E314" s="27">
        <v>6</v>
      </c>
      <c r="F314" s="26">
        <v>374302</v>
      </c>
      <c r="G314" s="27">
        <v>82</v>
      </c>
      <c r="H314" s="26">
        <v>3377257</v>
      </c>
      <c r="I314" s="27">
        <v>50</v>
      </c>
      <c r="J314" s="26">
        <v>2639863</v>
      </c>
      <c r="K314" s="27">
        <v>42</v>
      </c>
      <c r="L314" s="26">
        <v>1914105</v>
      </c>
      <c r="M314" s="27">
        <v>18</v>
      </c>
      <c r="N314" s="26">
        <v>571461</v>
      </c>
      <c r="O314" s="27">
        <v>106</v>
      </c>
      <c r="P314" s="26">
        <v>7102814</v>
      </c>
      <c r="Q314" s="27"/>
      <c r="R314" s="26"/>
      <c r="S314" s="27">
        <v>10</v>
      </c>
      <c r="T314" s="26">
        <v>1504721</v>
      </c>
      <c r="U314" s="27">
        <v>8</v>
      </c>
      <c r="V314" s="26">
        <v>405655</v>
      </c>
      <c r="W314" s="27">
        <v>30</v>
      </c>
      <c r="X314" s="26">
        <v>1595771</v>
      </c>
      <c r="Y314" s="27">
        <v>35</v>
      </c>
      <c r="Z314" s="26">
        <v>3802351</v>
      </c>
      <c r="AA314" s="27">
        <v>22</v>
      </c>
      <c r="AB314" s="26">
        <v>1705279</v>
      </c>
      <c r="AC314" s="27">
        <v>16</v>
      </c>
      <c r="AD314" s="26">
        <v>293150</v>
      </c>
      <c r="AE314" s="27">
        <v>78</v>
      </c>
      <c r="AF314" s="26">
        <v>3389103</v>
      </c>
      <c r="AG314" s="27">
        <v>93</v>
      </c>
      <c r="AH314" s="26">
        <v>13358880</v>
      </c>
      <c r="AI314" s="27">
        <v>43</v>
      </c>
      <c r="AJ314" s="26">
        <v>7139823</v>
      </c>
      <c r="AK314" s="27">
        <v>16</v>
      </c>
      <c r="AL314" s="26">
        <v>1040490</v>
      </c>
      <c r="AM314" s="27">
        <v>21</v>
      </c>
      <c r="AN314" s="26">
        <v>989756</v>
      </c>
      <c r="AO314" s="27">
        <v>14</v>
      </c>
      <c r="AP314" s="26">
        <v>4563005</v>
      </c>
      <c r="AQ314" s="27">
        <v>24</v>
      </c>
      <c r="AR314" s="26">
        <v>1739346</v>
      </c>
      <c r="AS314" s="27">
        <v>15</v>
      </c>
      <c r="AT314" s="26">
        <v>931086</v>
      </c>
      <c r="AU314" s="27">
        <v>3</v>
      </c>
      <c r="AV314" s="26">
        <v>502710</v>
      </c>
      <c r="AW314" s="27">
        <v>10</v>
      </c>
      <c r="AX314" s="26">
        <v>186337</v>
      </c>
      <c r="AY314" s="27">
        <v>3</v>
      </c>
      <c r="AZ314" s="26">
        <v>194370</v>
      </c>
      <c r="BA314" s="27">
        <v>89</v>
      </c>
      <c r="BB314" s="26">
        <v>5597649</v>
      </c>
      <c r="BC314" s="27"/>
      <c r="BD314" s="26"/>
      <c r="BE314" s="27">
        <v>104</v>
      </c>
      <c r="BF314" s="26">
        <v>18495416</v>
      </c>
      <c r="BG314" s="27"/>
      <c r="BH314" s="26"/>
      <c r="BI314" s="27"/>
      <c r="BJ314" s="26"/>
      <c r="BK314" s="27"/>
      <c r="BL314" s="26"/>
      <c r="BM314" s="27">
        <v>13</v>
      </c>
      <c r="BN314" s="26">
        <v>943560</v>
      </c>
      <c r="BO314" s="27">
        <v>20</v>
      </c>
      <c r="BP314" s="26">
        <v>461121</v>
      </c>
      <c r="BQ314" s="27">
        <v>977</v>
      </c>
      <c r="BR314" s="26">
        <v>84949877</v>
      </c>
    </row>
    <row r="315" spans="1:70" ht="14.1" customHeight="1" x14ac:dyDescent="0.15">
      <c r="A315" s="20" t="s">
        <v>525</v>
      </c>
      <c r="B315" s="28">
        <v>30102</v>
      </c>
      <c r="C315" s="18">
        <v>6</v>
      </c>
      <c r="D315" s="26">
        <v>122925</v>
      </c>
      <c r="E315" s="27">
        <v>6</v>
      </c>
      <c r="F315" s="26">
        <v>383067</v>
      </c>
      <c r="G315" s="27">
        <v>82</v>
      </c>
      <c r="H315" s="26">
        <v>3194517</v>
      </c>
      <c r="I315" s="27">
        <v>50</v>
      </c>
      <c r="J315" s="26">
        <v>2623731</v>
      </c>
      <c r="K315" s="27">
        <v>42</v>
      </c>
      <c r="L315" s="26">
        <v>1841038</v>
      </c>
      <c r="M315" s="27">
        <v>18</v>
      </c>
      <c r="N315" s="26">
        <v>553615</v>
      </c>
      <c r="O315" s="27">
        <v>106</v>
      </c>
      <c r="P315" s="26">
        <v>7177387</v>
      </c>
      <c r="Q315" s="27"/>
      <c r="R315" s="26"/>
      <c r="S315" s="27">
        <v>10</v>
      </c>
      <c r="T315" s="26">
        <v>1573169</v>
      </c>
      <c r="U315" s="27">
        <v>8</v>
      </c>
      <c r="V315" s="26">
        <v>405463</v>
      </c>
      <c r="W315" s="27">
        <v>30</v>
      </c>
      <c r="X315" s="26">
        <v>1551397</v>
      </c>
      <c r="Y315" s="27">
        <v>35</v>
      </c>
      <c r="Z315" s="26">
        <v>3588773</v>
      </c>
      <c r="AA315" s="27">
        <v>22</v>
      </c>
      <c r="AB315" s="26">
        <v>1744347</v>
      </c>
      <c r="AC315" s="27">
        <v>16</v>
      </c>
      <c r="AD315" s="26">
        <v>286844</v>
      </c>
      <c r="AE315" s="27">
        <v>78</v>
      </c>
      <c r="AF315" s="26">
        <v>3334258</v>
      </c>
      <c r="AG315" s="27">
        <v>93</v>
      </c>
      <c r="AH315" s="26">
        <v>13962441</v>
      </c>
      <c r="AI315" s="27">
        <v>43</v>
      </c>
      <c r="AJ315" s="26">
        <v>7166850</v>
      </c>
      <c r="AK315" s="27">
        <v>16</v>
      </c>
      <c r="AL315" s="26">
        <v>1099514</v>
      </c>
      <c r="AM315" s="27">
        <v>21</v>
      </c>
      <c r="AN315" s="26">
        <v>1026112</v>
      </c>
      <c r="AO315" s="27">
        <v>14</v>
      </c>
      <c r="AP315" s="26">
        <v>4543126</v>
      </c>
      <c r="AQ315" s="27">
        <v>24</v>
      </c>
      <c r="AR315" s="26">
        <v>1763384</v>
      </c>
      <c r="AS315" s="27">
        <v>15</v>
      </c>
      <c r="AT315" s="26">
        <v>898898</v>
      </c>
      <c r="AU315" s="27">
        <v>3</v>
      </c>
      <c r="AV315" s="26">
        <v>501990</v>
      </c>
      <c r="AW315" s="27">
        <v>10</v>
      </c>
      <c r="AX315" s="26">
        <v>186696</v>
      </c>
      <c r="AY315" s="27">
        <v>3</v>
      </c>
      <c r="AZ315" s="26">
        <v>189602</v>
      </c>
      <c r="BA315" s="27">
        <v>89</v>
      </c>
      <c r="BB315" s="26">
        <v>5662335</v>
      </c>
      <c r="BC315" s="27"/>
      <c r="BD315" s="26"/>
      <c r="BE315" s="27">
        <v>104</v>
      </c>
      <c r="BF315" s="26">
        <v>18486208</v>
      </c>
      <c r="BG315" s="27"/>
      <c r="BH315" s="26"/>
      <c r="BI315" s="27"/>
      <c r="BJ315" s="26"/>
      <c r="BK315" s="27"/>
      <c r="BL315" s="26"/>
      <c r="BM315" s="27">
        <v>13</v>
      </c>
      <c r="BN315" s="26">
        <v>912951</v>
      </c>
      <c r="BO315" s="27">
        <v>20</v>
      </c>
      <c r="BP315" s="26">
        <v>462682</v>
      </c>
      <c r="BQ315" s="27">
        <v>977</v>
      </c>
      <c r="BR315" s="26">
        <v>85243333</v>
      </c>
    </row>
    <row r="316" spans="1:70" ht="14.1" customHeight="1" x14ac:dyDescent="0.15">
      <c r="A316" s="20" t="s">
        <v>525</v>
      </c>
      <c r="B316" s="28">
        <v>30132</v>
      </c>
      <c r="C316" s="18">
        <v>6</v>
      </c>
      <c r="D316" s="26">
        <v>131430</v>
      </c>
      <c r="E316" s="27">
        <v>6</v>
      </c>
      <c r="F316" s="26">
        <v>366584</v>
      </c>
      <c r="G316" s="27">
        <v>82</v>
      </c>
      <c r="H316" s="26">
        <v>3117484</v>
      </c>
      <c r="I316" s="27">
        <v>50</v>
      </c>
      <c r="J316" s="26">
        <v>2632098</v>
      </c>
      <c r="K316" s="27">
        <v>42</v>
      </c>
      <c r="L316" s="26">
        <v>1862721</v>
      </c>
      <c r="M316" s="27">
        <v>18</v>
      </c>
      <c r="N316" s="26">
        <v>555313</v>
      </c>
      <c r="O316" s="27">
        <v>106</v>
      </c>
      <c r="P316" s="26">
        <v>7214310</v>
      </c>
      <c r="Q316" s="27"/>
      <c r="R316" s="26"/>
      <c r="S316" s="27">
        <v>10</v>
      </c>
      <c r="T316" s="26">
        <v>1472064</v>
      </c>
      <c r="U316" s="27">
        <v>8</v>
      </c>
      <c r="V316" s="26">
        <v>408021</v>
      </c>
      <c r="W316" s="27">
        <v>30</v>
      </c>
      <c r="X316" s="26">
        <v>1475332</v>
      </c>
      <c r="Y316" s="27">
        <v>35</v>
      </c>
      <c r="Z316" s="26">
        <v>3371238</v>
      </c>
      <c r="AA316" s="27">
        <v>22</v>
      </c>
      <c r="AB316" s="26">
        <v>1703169</v>
      </c>
      <c r="AC316" s="27">
        <v>16</v>
      </c>
      <c r="AD316" s="26">
        <v>283285</v>
      </c>
      <c r="AE316" s="27">
        <v>78</v>
      </c>
      <c r="AF316" s="26">
        <v>3286023</v>
      </c>
      <c r="AG316" s="27">
        <v>93</v>
      </c>
      <c r="AH316" s="26">
        <v>13778709</v>
      </c>
      <c r="AI316" s="27">
        <v>43</v>
      </c>
      <c r="AJ316" s="26">
        <v>6969580</v>
      </c>
      <c r="AK316" s="27">
        <v>16</v>
      </c>
      <c r="AL316" s="26">
        <v>1086065</v>
      </c>
      <c r="AM316" s="27">
        <v>21</v>
      </c>
      <c r="AN316" s="26">
        <v>1012451</v>
      </c>
      <c r="AO316" s="27">
        <v>14</v>
      </c>
      <c r="AP316" s="26">
        <v>4438743</v>
      </c>
      <c r="AQ316" s="27">
        <v>24</v>
      </c>
      <c r="AR316" s="26">
        <v>1810871</v>
      </c>
      <c r="AS316" s="27">
        <v>15</v>
      </c>
      <c r="AT316" s="26">
        <v>868315</v>
      </c>
      <c r="AU316" s="27">
        <v>3</v>
      </c>
      <c r="AV316" s="26">
        <v>504054</v>
      </c>
      <c r="AW316" s="27">
        <v>10</v>
      </c>
      <c r="AX316" s="26">
        <v>188319</v>
      </c>
      <c r="AY316" s="27">
        <v>3</v>
      </c>
      <c r="AZ316" s="26">
        <v>191031</v>
      </c>
      <c r="BA316" s="27">
        <v>88</v>
      </c>
      <c r="BB316" s="26">
        <v>5370771</v>
      </c>
      <c r="BC316" s="27"/>
      <c r="BD316" s="26"/>
      <c r="BE316" s="27">
        <v>104</v>
      </c>
      <c r="BF316" s="26">
        <v>18410194</v>
      </c>
      <c r="BG316" s="27"/>
      <c r="BH316" s="26"/>
      <c r="BI316" s="27"/>
      <c r="BJ316" s="26"/>
      <c r="BK316" s="27"/>
      <c r="BL316" s="26"/>
      <c r="BM316" s="27">
        <v>13</v>
      </c>
      <c r="BN316" s="26">
        <v>919916</v>
      </c>
      <c r="BO316" s="27">
        <v>20</v>
      </c>
      <c r="BP316" s="26">
        <v>489255</v>
      </c>
      <c r="BQ316" s="27">
        <v>976</v>
      </c>
      <c r="BR316" s="26">
        <v>83917360</v>
      </c>
    </row>
    <row r="317" spans="1:70" ht="14.1" customHeight="1" x14ac:dyDescent="0.15">
      <c r="A317" s="20" t="s">
        <v>525</v>
      </c>
      <c r="B317" s="28">
        <v>30163</v>
      </c>
      <c r="C317" s="18">
        <v>6</v>
      </c>
      <c r="D317" s="26">
        <v>133759</v>
      </c>
      <c r="E317" s="27">
        <v>6</v>
      </c>
      <c r="F317" s="26">
        <v>373334</v>
      </c>
      <c r="G317" s="27">
        <v>82</v>
      </c>
      <c r="H317" s="26">
        <v>3065841</v>
      </c>
      <c r="I317" s="27">
        <v>50</v>
      </c>
      <c r="J317" s="26">
        <v>2575672</v>
      </c>
      <c r="K317" s="27">
        <v>42</v>
      </c>
      <c r="L317" s="26">
        <v>1847949</v>
      </c>
      <c r="M317" s="27">
        <v>18</v>
      </c>
      <c r="N317" s="26">
        <v>555687</v>
      </c>
      <c r="O317" s="27">
        <v>106</v>
      </c>
      <c r="P317" s="26">
        <v>7245172</v>
      </c>
      <c r="Q317" s="27"/>
      <c r="R317" s="26"/>
      <c r="S317" s="27">
        <v>10</v>
      </c>
      <c r="T317" s="26">
        <v>1467818</v>
      </c>
      <c r="U317" s="27">
        <v>8</v>
      </c>
      <c r="V317" s="26">
        <v>403692</v>
      </c>
      <c r="W317" s="27">
        <v>30</v>
      </c>
      <c r="X317" s="26">
        <v>1454731</v>
      </c>
      <c r="Y317" s="27">
        <v>35</v>
      </c>
      <c r="Z317" s="26">
        <v>3172451</v>
      </c>
      <c r="AA317" s="27">
        <v>22</v>
      </c>
      <c r="AB317" s="26">
        <v>1824471</v>
      </c>
      <c r="AC317" s="27">
        <v>16</v>
      </c>
      <c r="AD317" s="26">
        <v>281683</v>
      </c>
      <c r="AE317" s="27">
        <v>78</v>
      </c>
      <c r="AF317" s="26">
        <v>3155524</v>
      </c>
      <c r="AG317" s="27">
        <v>93</v>
      </c>
      <c r="AH317" s="26">
        <v>13513191</v>
      </c>
      <c r="AI317" s="27">
        <v>43</v>
      </c>
      <c r="AJ317" s="26">
        <v>6635988</v>
      </c>
      <c r="AK317" s="27">
        <v>16</v>
      </c>
      <c r="AL317" s="26">
        <v>1148809</v>
      </c>
      <c r="AM317" s="27">
        <v>21</v>
      </c>
      <c r="AN317" s="26">
        <v>1016015</v>
      </c>
      <c r="AO317" s="27">
        <v>14</v>
      </c>
      <c r="AP317" s="26">
        <v>4466341</v>
      </c>
      <c r="AQ317" s="27">
        <v>24</v>
      </c>
      <c r="AR317" s="26">
        <v>1798799</v>
      </c>
      <c r="AS317" s="27">
        <v>15</v>
      </c>
      <c r="AT317" s="26">
        <v>854395</v>
      </c>
      <c r="AU317" s="27">
        <v>3</v>
      </c>
      <c r="AV317" s="26">
        <v>504273</v>
      </c>
      <c r="AW317" s="27">
        <v>10</v>
      </c>
      <c r="AX317" s="26">
        <v>185749</v>
      </c>
      <c r="AY317" s="27">
        <v>3</v>
      </c>
      <c r="AZ317" s="26">
        <v>216005</v>
      </c>
      <c r="BA317" s="27">
        <v>88</v>
      </c>
      <c r="BB317" s="26">
        <v>5262816</v>
      </c>
      <c r="BC317" s="27"/>
      <c r="BD317" s="26"/>
      <c r="BE317" s="27">
        <v>104</v>
      </c>
      <c r="BF317" s="26">
        <v>18349704</v>
      </c>
      <c r="BG317" s="27"/>
      <c r="BH317" s="26"/>
      <c r="BI317" s="27"/>
      <c r="BJ317" s="26"/>
      <c r="BK317" s="27"/>
      <c r="BL317" s="26"/>
      <c r="BM317" s="27">
        <v>13</v>
      </c>
      <c r="BN317" s="26">
        <v>875843</v>
      </c>
      <c r="BO317" s="27">
        <v>20</v>
      </c>
      <c r="BP317" s="26">
        <v>488377</v>
      </c>
      <c r="BQ317" s="27">
        <v>976</v>
      </c>
      <c r="BR317" s="26">
        <v>82874101</v>
      </c>
    </row>
    <row r="318" spans="1:70" ht="14.1" customHeight="1" x14ac:dyDescent="0.15">
      <c r="A318" s="20" t="s">
        <v>525</v>
      </c>
      <c r="B318" s="28">
        <v>30194</v>
      </c>
      <c r="C318" s="18">
        <v>6</v>
      </c>
      <c r="D318" s="26">
        <v>128681</v>
      </c>
      <c r="E318" s="27">
        <v>6</v>
      </c>
      <c r="F318" s="26">
        <v>360856</v>
      </c>
      <c r="G318" s="27">
        <v>82</v>
      </c>
      <c r="H318" s="26">
        <v>3052119</v>
      </c>
      <c r="I318" s="27">
        <v>50</v>
      </c>
      <c r="J318" s="26">
        <v>2466412</v>
      </c>
      <c r="K318" s="27">
        <v>42</v>
      </c>
      <c r="L318" s="26">
        <v>1823644</v>
      </c>
      <c r="M318" s="27">
        <v>18</v>
      </c>
      <c r="N318" s="26">
        <v>537490</v>
      </c>
      <c r="O318" s="27">
        <v>106</v>
      </c>
      <c r="P318" s="26">
        <v>7002746</v>
      </c>
      <c r="Q318" s="27"/>
      <c r="R318" s="26"/>
      <c r="S318" s="27">
        <v>10</v>
      </c>
      <c r="T318" s="26">
        <v>1448041</v>
      </c>
      <c r="U318" s="27">
        <v>8</v>
      </c>
      <c r="V318" s="26">
        <v>398680</v>
      </c>
      <c r="W318" s="27">
        <v>30</v>
      </c>
      <c r="X318" s="26">
        <v>1440638</v>
      </c>
      <c r="Y318" s="27">
        <v>35</v>
      </c>
      <c r="Z318" s="26">
        <v>3157700</v>
      </c>
      <c r="AA318" s="27">
        <v>22</v>
      </c>
      <c r="AB318" s="26">
        <v>1816150</v>
      </c>
      <c r="AC318" s="27">
        <v>16</v>
      </c>
      <c r="AD318" s="26">
        <v>272422</v>
      </c>
      <c r="AE318" s="27">
        <v>78</v>
      </c>
      <c r="AF318" s="26">
        <v>3121099</v>
      </c>
      <c r="AG318" s="27">
        <v>93</v>
      </c>
      <c r="AH318" s="26">
        <v>14020872</v>
      </c>
      <c r="AI318" s="27">
        <v>43</v>
      </c>
      <c r="AJ318" s="26">
        <v>6815666</v>
      </c>
      <c r="AK318" s="27">
        <v>16</v>
      </c>
      <c r="AL318" s="26">
        <v>1220169</v>
      </c>
      <c r="AM318" s="27">
        <v>21</v>
      </c>
      <c r="AN318" s="26">
        <v>1008638</v>
      </c>
      <c r="AO318" s="27">
        <v>14</v>
      </c>
      <c r="AP318" s="26">
        <v>4441262</v>
      </c>
      <c r="AQ318" s="27">
        <v>24</v>
      </c>
      <c r="AR318" s="26">
        <v>1802608</v>
      </c>
      <c r="AS318" s="27">
        <v>15</v>
      </c>
      <c r="AT318" s="26">
        <v>798932</v>
      </c>
      <c r="AU318" s="27">
        <v>3</v>
      </c>
      <c r="AV318" s="26">
        <v>477103</v>
      </c>
      <c r="AW318" s="27">
        <v>10</v>
      </c>
      <c r="AX318" s="26">
        <v>182471</v>
      </c>
      <c r="AY318" s="27">
        <v>3</v>
      </c>
      <c r="AZ318" s="26">
        <v>213245</v>
      </c>
      <c r="BA318" s="27">
        <v>88</v>
      </c>
      <c r="BB318" s="26">
        <v>5147847</v>
      </c>
      <c r="BC318" s="27"/>
      <c r="BD318" s="26"/>
      <c r="BE318" s="27">
        <v>104</v>
      </c>
      <c r="BF318" s="26">
        <v>18354987</v>
      </c>
      <c r="BG318" s="27"/>
      <c r="BH318" s="26"/>
      <c r="BI318" s="27"/>
      <c r="BJ318" s="26"/>
      <c r="BK318" s="27"/>
      <c r="BL318" s="26"/>
      <c r="BM318" s="27">
        <v>13</v>
      </c>
      <c r="BN318" s="26">
        <v>892844</v>
      </c>
      <c r="BO318" s="27">
        <v>20</v>
      </c>
      <c r="BP318" s="26">
        <v>479153</v>
      </c>
      <c r="BQ318" s="27">
        <v>976</v>
      </c>
      <c r="BR318" s="26">
        <v>82882490</v>
      </c>
    </row>
    <row r="319" spans="1:70" ht="14.1" customHeight="1" x14ac:dyDescent="0.15">
      <c r="A319" s="20" t="s">
        <v>525</v>
      </c>
      <c r="B319" s="28">
        <v>30224</v>
      </c>
      <c r="C319" s="18">
        <v>6</v>
      </c>
      <c r="D319" s="26">
        <v>116127</v>
      </c>
      <c r="E319" s="27">
        <v>6</v>
      </c>
      <c r="F319" s="26">
        <v>354851</v>
      </c>
      <c r="G319" s="27">
        <v>82</v>
      </c>
      <c r="H319" s="26">
        <v>2962771</v>
      </c>
      <c r="I319" s="27">
        <v>50</v>
      </c>
      <c r="J319" s="26">
        <v>2432688</v>
      </c>
      <c r="K319" s="27">
        <v>42</v>
      </c>
      <c r="L319" s="26">
        <v>1718707</v>
      </c>
      <c r="M319" s="27">
        <v>18</v>
      </c>
      <c r="N319" s="26">
        <v>525823</v>
      </c>
      <c r="O319" s="27">
        <v>107</v>
      </c>
      <c r="P319" s="26">
        <v>6990247</v>
      </c>
      <c r="Q319" s="27"/>
      <c r="R319" s="26"/>
      <c r="S319" s="27">
        <v>10</v>
      </c>
      <c r="T319" s="26">
        <v>1398905</v>
      </c>
      <c r="U319" s="27">
        <v>8</v>
      </c>
      <c r="V319" s="26">
        <v>389605</v>
      </c>
      <c r="W319" s="27">
        <v>30</v>
      </c>
      <c r="X319" s="26">
        <v>1414699</v>
      </c>
      <c r="Y319" s="27">
        <v>35</v>
      </c>
      <c r="Z319" s="26">
        <v>2959141</v>
      </c>
      <c r="AA319" s="27">
        <v>22</v>
      </c>
      <c r="AB319" s="26">
        <v>1674883</v>
      </c>
      <c r="AC319" s="27">
        <v>16</v>
      </c>
      <c r="AD319" s="26">
        <v>260694</v>
      </c>
      <c r="AE319" s="27">
        <v>79</v>
      </c>
      <c r="AF319" s="26">
        <v>3176720</v>
      </c>
      <c r="AG319" s="27">
        <v>94</v>
      </c>
      <c r="AH319" s="26">
        <v>14335212</v>
      </c>
      <c r="AI319" s="27">
        <v>43</v>
      </c>
      <c r="AJ319" s="26">
        <v>6638004</v>
      </c>
      <c r="AK319" s="27">
        <v>16</v>
      </c>
      <c r="AL319" s="26">
        <v>1255966</v>
      </c>
      <c r="AM319" s="27">
        <v>21</v>
      </c>
      <c r="AN319" s="26">
        <v>1033642</v>
      </c>
      <c r="AO319" s="27">
        <v>14</v>
      </c>
      <c r="AP319" s="26">
        <v>4328056</v>
      </c>
      <c r="AQ319" s="27">
        <v>24</v>
      </c>
      <c r="AR319" s="26">
        <v>1790931</v>
      </c>
      <c r="AS319" s="27">
        <v>15</v>
      </c>
      <c r="AT319" s="26">
        <v>712389</v>
      </c>
      <c r="AU319" s="27">
        <v>3</v>
      </c>
      <c r="AV319" s="26">
        <v>492035</v>
      </c>
      <c r="AW319" s="27">
        <v>10</v>
      </c>
      <c r="AX319" s="26">
        <v>171847</v>
      </c>
      <c r="AY319" s="27">
        <v>3</v>
      </c>
      <c r="AZ319" s="26">
        <v>205110</v>
      </c>
      <c r="BA319" s="27">
        <v>88</v>
      </c>
      <c r="BB319" s="26">
        <v>5196033</v>
      </c>
      <c r="BC319" s="27"/>
      <c r="BD319" s="26"/>
      <c r="BE319" s="27">
        <v>106</v>
      </c>
      <c r="BF319" s="26">
        <v>18384427</v>
      </c>
      <c r="BG319" s="27"/>
      <c r="BH319" s="26"/>
      <c r="BI319" s="27"/>
      <c r="BJ319" s="26"/>
      <c r="BK319" s="27"/>
      <c r="BL319" s="26"/>
      <c r="BM319" s="27">
        <v>13</v>
      </c>
      <c r="BN319" s="26">
        <v>874227</v>
      </c>
      <c r="BO319" s="27">
        <v>20</v>
      </c>
      <c r="BP319" s="26">
        <v>466952</v>
      </c>
      <c r="BQ319" s="27">
        <v>981</v>
      </c>
      <c r="BR319" s="26">
        <v>82260706</v>
      </c>
    </row>
    <row r="320" spans="1:70" ht="14.1" customHeight="1" x14ac:dyDescent="0.15">
      <c r="A320" s="20" t="s">
        <v>525</v>
      </c>
      <c r="B320" s="28">
        <v>30254</v>
      </c>
      <c r="C320" s="18">
        <v>6</v>
      </c>
      <c r="D320" s="26">
        <v>123846</v>
      </c>
      <c r="E320" s="27">
        <v>6</v>
      </c>
      <c r="F320" s="26">
        <v>371298</v>
      </c>
      <c r="G320" s="27">
        <v>82</v>
      </c>
      <c r="H320" s="26">
        <v>2965274</v>
      </c>
      <c r="I320" s="27">
        <v>50</v>
      </c>
      <c r="J320" s="26">
        <v>2477172</v>
      </c>
      <c r="K320" s="27">
        <v>42</v>
      </c>
      <c r="L320" s="26">
        <v>1738439</v>
      </c>
      <c r="M320" s="27">
        <v>18</v>
      </c>
      <c r="N320" s="26">
        <v>543827</v>
      </c>
      <c r="O320" s="27">
        <v>107</v>
      </c>
      <c r="P320" s="26">
        <v>7489782</v>
      </c>
      <c r="Q320" s="27"/>
      <c r="R320" s="26"/>
      <c r="S320" s="27">
        <v>10</v>
      </c>
      <c r="T320" s="26">
        <v>1419179</v>
      </c>
      <c r="U320" s="27">
        <v>8</v>
      </c>
      <c r="V320" s="26">
        <v>397378</v>
      </c>
      <c r="W320" s="27">
        <v>30</v>
      </c>
      <c r="X320" s="26">
        <v>1471597</v>
      </c>
      <c r="Y320" s="27">
        <v>35</v>
      </c>
      <c r="Z320" s="26">
        <v>2947790</v>
      </c>
      <c r="AA320" s="27">
        <v>22</v>
      </c>
      <c r="AB320" s="26">
        <v>1745011</v>
      </c>
      <c r="AC320" s="27">
        <v>16</v>
      </c>
      <c r="AD320" s="26">
        <v>269314</v>
      </c>
      <c r="AE320" s="27">
        <v>79</v>
      </c>
      <c r="AF320" s="26">
        <v>3366594</v>
      </c>
      <c r="AG320" s="27">
        <v>94</v>
      </c>
      <c r="AH320" s="26">
        <v>15737037</v>
      </c>
      <c r="AI320" s="27">
        <v>43</v>
      </c>
      <c r="AJ320" s="26">
        <v>7094853</v>
      </c>
      <c r="AK320" s="27">
        <v>16</v>
      </c>
      <c r="AL320" s="26">
        <v>1373363</v>
      </c>
      <c r="AM320" s="27">
        <v>21</v>
      </c>
      <c r="AN320" s="26">
        <v>1070812</v>
      </c>
      <c r="AO320" s="27">
        <v>14</v>
      </c>
      <c r="AP320" s="26">
        <v>4292261</v>
      </c>
      <c r="AQ320" s="27">
        <v>24</v>
      </c>
      <c r="AR320" s="26">
        <v>1766163</v>
      </c>
      <c r="AS320" s="27">
        <v>15</v>
      </c>
      <c r="AT320" s="26">
        <v>725664</v>
      </c>
      <c r="AU320" s="27">
        <v>3</v>
      </c>
      <c r="AV320" s="26">
        <v>486837</v>
      </c>
      <c r="AW320" s="27">
        <v>10</v>
      </c>
      <c r="AX320" s="26">
        <v>169851</v>
      </c>
      <c r="AY320" s="27">
        <v>3</v>
      </c>
      <c r="AZ320" s="26">
        <v>217299</v>
      </c>
      <c r="BA320" s="27">
        <v>88</v>
      </c>
      <c r="BB320" s="26">
        <v>5182711</v>
      </c>
      <c r="BC320" s="27"/>
      <c r="BD320" s="26"/>
      <c r="BE320" s="27">
        <v>106</v>
      </c>
      <c r="BF320" s="26">
        <v>18549813</v>
      </c>
      <c r="BG320" s="27"/>
      <c r="BH320" s="26"/>
      <c r="BI320" s="27"/>
      <c r="BJ320" s="26"/>
      <c r="BK320" s="27"/>
      <c r="BL320" s="26"/>
      <c r="BM320" s="27">
        <v>13</v>
      </c>
      <c r="BN320" s="26">
        <v>905225</v>
      </c>
      <c r="BO320" s="27">
        <v>20</v>
      </c>
      <c r="BP320" s="26">
        <v>466767</v>
      </c>
      <c r="BQ320" s="27">
        <v>981</v>
      </c>
      <c r="BR320" s="26">
        <v>85365171</v>
      </c>
    </row>
    <row r="321" spans="1:70" ht="14.1" customHeight="1" x14ac:dyDescent="0.15">
      <c r="A321" s="20" t="s">
        <v>525</v>
      </c>
      <c r="B321" s="28">
        <v>30285</v>
      </c>
      <c r="C321" s="18">
        <v>6</v>
      </c>
      <c r="D321" s="26">
        <v>127759</v>
      </c>
      <c r="E321" s="27">
        <v>6</v>
      </c>
      <c r="F321" s="26">
        <v>399303</v>
      </c>
      <c r="G321" s="27">
        <v>83</v>
      </c>
      <c r="H321" s="26">
        <v>3202459</v>
      </c>
      <c r="I321" s="27">
        <v>50</v>
      </c>
      <c r="J321" s="26">
        <v>2633308</v>
      </c>
      <c r="K321" s="27">
        <v>42</v>
      </c>
      <c r="L321" s="26">
        <v>1838622</v>
      </c>
      <c r="M321" s="27">
        <v>18</v>
      </c>
      <c r="N321" s="26">
        <v>579977</v>
      </c>
      <c r="O321" s="27">
        <v>107</v>
      </c>
      <c r="P321" s="26">
        <v>8011238</v>
      </c>
      <c r="Q321" s="27"/>
      <c r="R321" s="26"/>
      <c r="S321" s="27">
        <v>10</v>
      </c>
      <c r="T321" s="26">
        <v>1593680</v>
      </c>
      <c r="U321" s="27">
        <v>8</v>
      </c>
      <c r="V321" s="26">
        <v>413456</v>
      </c>
      <c r="W321" s="27">
        <v>30</v>
      </c>
      <c r="X321" s="26">
        <v>1598976</v>
      </c>
      <c r="Y321" s="27">
        <v>35</v>
      </c>
      <c r="Z321" s="26">
        <v>3195676</v>
      </c>
      <c r="AA321" s="27">
        <v>22</v>
      </c>
      <c r="AB321" s="26">
        <v>1974262</v>
      </c>
      <c r="AC321" s="27">
        <v>16</v>
      </c>
      <c r="AD321" s="26">
        <v>295818</v>
      </c>
      <c r="AE321" s="27">
        <v>79</v>
      </c>
      <c r="AF321" s="26">
        <v>3559272</v>
      </c>
      <c r="AG321" s="27">
        <v>94</v>
      </c>
      <c r="AH321" s="26">
        <v>17157872</v>
      </c>
      <c r="AI321" s="27">
        <v>43</v>
      </c>
      <c r="AJ321" s="26">
        <v>7612541</v>
      </c>
      <c r="AK321" s="27">
        <v>16</v>
      </c>
      <c r="AL321" s="26">
        <v>1548678</v>
      </c>
      <c r="AM321" s="27">
        <v>20</v>
      </c>
      <c r="AN321" s="26">
        <v>1110582</v>
      </c>
      <c r="AO321" s="27">
        <v>14</v>
      </c>
      <c r="AP321" s="26">
        <v>4565095</v>
      </c>
      <c r="AQ321" s="27">
        <v>24</v>
      </c>
      <c r="AR321" s="26">
        <v>1798963</v>
      </c>
      <c r="AS321" s="27">
        <v>15</v>
      </c>
      <c r="AT321" s="26">
        <v>750499</v>
      </c>
      <c r="AU321" s="27">
        <v>3</v>
      </c>
      <c r="AV321" s="26">
        <v>488643</v>
      </c>
      <c r="AW321" s="27">
        <v>10</v>
      </c>
      <c r="AX321" s="26">
        <v>177135</v>
      </c>
      <c r="AY321" s="27">
        <v>3</v>
      </c>
      <c r="AZ321" s="26">
        <v>241370</v>
      </c>
      <c r="BA321" s="27">
        <v>88</v>
      </c>
      <c r="BB321" s="26">
        <v>5474099</v>
      </c>
      <c r="BC321" s="27"/>
      <c r="BD321" s="26"/>
      <c r="BE321" s="27">
        <v>106</v>
      </c>
      <c r="BF321" s="26">
        <v>19156526</v>
      </c>
      <c r="BG321" s="27"/>
      <c r="BH321" s="26"/>
      <c r="BI321" s="27"/>
      <c r="BJ321" s="26"/>
      <c r="BK321" s="27"/>
      <c r="BL321" s="26"/>
      <c r="BM321" s="27">
        <v>13</v>
      </c>
      <c r="BN321" s="26">
        <v>995022</v>
      </c>
      <c r="BO321" s="27">
        <v>20</v>
      </c>
      <c r="BP321" s="26">
        <v>514116</v>
      </c>
      <c r="BQ321" s="27">
        <v>981</v>
      </c>
      <c r="BR321" s="26">
        <v>91014961</v>
      </c>
    </row>
    <row r="322" spans="1:70" ht="14.1" customHeight="1" x14ac:dyDescent="0.15">
      <c r="A322" s="20" t="s">
        <v>525</v>
      </c>
      <c r="B322" s="28">
        <v>30313</v>
      </c>
      <c r="C322" s="18">
        <v>6</v>
      </c>
      <c r="D322" s="26">
        <v>133276</v>
      </c>
      <c r="E322" s="27">
        <v>6</v>
      </c>
      <c r="F322" s="26">
        <v>414594</v>
      </c>
      <c r="G322" s="27">
        <v>83</v>
      </c>
      <c r="H322" s="26">
        <v>3182708</v>
      </c>
      <c r="I322" s="27">
        <v>50</v>
      </c>
      <c r="J322" s="26">
        <v>2625286</v>
      </c>
      <c r="K322" s="27">
        <v>42</v>
      </c>
      <c r="L322" s="26">
        <v>1840163</v>
      </c>
      <c r="M322" s="27">
        <v>18</v>
      </c>
      <c r="N322" s="26">
        <v>598884</v>
      </c>
      <c r="O322" s="27">
        <v>107</v>
      </c>
      <c r="P322" s="26">
        <v>8041836</v>
      </c>
      <c r="Q322" s="27"/>
      <c r="R322" s="26"/>
      <c r="S322" s="27">
        <v>10</v>
      </c>
      <c r="T322" s="26">
        <v>1739917</v>
      </c>
      <c r="U322" s="27">
        <v>8</v>
      </c>
      <c r="V322" s="26">
        <v>426042</v>
      </c>
      <c r="W322" s="27">
        <v>30</v>
      </c>
      <c r="X322" s="26">
        <v>1600273</v>
      </c>
      <c r="Y322" s="27">
        <v>35</v>
      </c>
      <c r="Z322" s="26">
        <v>3392738</v>
      </c>
      <c r="AA322" s="27">
        <v>22</v>
      </c>
      <c r="AB322" s="26">
        <v>2032247</v>
      </c>
      <c r="AC322" s="27">
        <v>16</v>
      </c>
      <c r="AD322" s="26">
        <v>297107</v>
      </c>
      <c r="AE322" s="27">
        <v>79</v>
      </c>
      <c r="AF322" s="26">
        <v>3560553</v>
      </c>
      <c r="AG322" s="27">
        <v>94</v>
      </c>
      <c r="AH322" s="26">
        <v>17829701</v>
      </c>
      <c r="AI322" s="27">
        <v>43</v>
      </c>
      <c r="AJ322" s="26">
        <v>8196530</v>
      </c>
      <c r="AK322" s="27">
        <v>16</v>
      </c>
      <c r="AL322" s="26">
        <v>1575162</v>
      </c>
      <c r="AM322" s="27">
        <v>20</v>
      </c>
      <c r="AN322" s="26">
        <v>1113405</v>
      </c>
      <c r="AO322" s="27">
        <v>14</v>
      </c>
      <c r="AP322" s="26">
        <v>4935481</v>
      </c>
      <c r="AQ322" s="27">
        <v>24</v>
      </c>
      <c r="AR322" s="26">
        <v>1842556</v>
      </c>
      <c r="AS322" s="27">
        <v>15</v>
      </c>
      <c r="AT322" s="26">
        <v>742518</v>
      </c>
      <c r="AU322" s="27">
        <v>3</v>
      </c>
      <c r="AV322" s="26">
        <v>498881</v>
      </c>
      <c r="AW322" s="27">
        <v>10</v>
      </c>
      <c r="AX322" s="26">
        <v>183434</v>
      </c>
      <c r="AY322" s="27">
        <v>3</v>
      </c>
      <c r="AZ322" s="26">
        <v>266589</v>
      </c>
      <c r="BA322" s="27">
        <v>88</v>
      </c>
      <c r="BB322" s="26">
        <v>5657298</v>
      </c>
      <c r="BC322" s="27"/>
      <c r="BD322" s="26"/>
      <c r="BE322" s="27">
        <v>106</v>
      </c>
      <c r="BF322" s="26">
        <v>19394667</v>
      </c>
      <c r="BG322" s="27"/>
      <c r="BH322" s="26"/>
      <c r="BI322" s="27"/>
      <c r="BJ322" s="26"/>
      <c r="BK322" s="27"/>
      <c r="BL322" s="26"/>
      <c r="BM322" s="27">
        <v>13</v>
      </c>
      <c r="BN322" s="26">
        <v>962596</v>
      </c>
      <c r="BO322" s="27">
        <v>20</v>
      </c>
      <c r="BP322" s="26">
        <v>520211</v>
      </c>
      <c r="BQ322" s="27">
        <v>981</v>
      </c>
      <c r="BR322" s="26">
        <v>93604668</v>
      </c>
    </row>
    <row r="323" spans="1:70" ht="14.1" customHeight="1" x14ac:dyDescent="0.15">
      <c r="A323" s="20" t="s">
        <v>524</v>
      </c>
      <c r="B323" s="28">
        <v>30347</v>
      </c>
      <c r="C323" s="18">
        <v>6</v>
      </c>
      <c r="D323" s="26">
        <v>150731</v>
      </c>
      <c r="E323" s="27">
        <v>6</v>
      </c>
      <c r="F323" s="26">
        <v>406219</v>
      </c>
      <c r="G323" s="27">
        <v>83</v>
      </c>
      <c r="H323" s="26">
        <v>3231169</v>
      </c>
      <c r="I323" s="27">
        <v>50</v>
      </c>
      <c r="J323" s="26">
        <v>2688963</v>
      </c>
      <c r="K323" s="27">
        <v>42</v>
      </c>
      <c r="L323" s="26">
        <v>1898364</v>
      </c>
      <c r="M323" s="27">
        <v>18</v>
      </c>
      <c r="N323" s="26">
        <v>663748</v>
      </c>
      <c r="O323" s="27">
        <v>107</v>
      </c>
      <c r="P323" s="26">
        <v>8331222</v>
      </c>
      <c r="Q323" s="27"/>
      <c r="R323" s="26"/>
      <c r="S323" s="27">
        <v>10</v>
      </c>
      <c r="T323" s="26">
        <v>1787577</v>
      </c>
      <c r="U323" s="27">
        <v>8</v>
      </c>
      <c r="V323" s="26">
        <v>411267</v>
      </c>
      <c r="W323" s="27">
        <v>30</v>
      </c>
      <c r="X323" s="26">
        <v>1591467</v>
      </c>
      <c r="Y323" s="27">
        <v>35</v>
      </c>
      <c r="Z323" s="26">
        <v>3292332</v>
      </c>
      <c r="AA323" s="27">
        <v>22</v>
      </c>
      <c r="AB323" s="26">
        <v>2329259</v>
      </c>
      <c r="AC323" s="27">
        <v>16</v>
      </c>
      <c r="AD323" s="26">
        <v>289741</v>
      </c>
      <c r="AE323" s="27">
        <v>79</v>
      </c>
      <c r="AF323" s="26">
        <v>3495753</v>
      </c>
      <c r="AG323" s="27">
        <v>94</v>
      </c>
      <c r="AH323" s="26">
        <v>16666544</v>
      </c>
      <c r="AI323" s="27">
        <v>43</v>
      </c>
      <c r="AJ323" s="26">
        <v>7684662</v>
      </c>
      <c r="AK323" s="27">
        <v>16</v>
      </c>
      <c r="AL323" s="26">
        <v>1483971</v>
      </c>
      <c r="AM323" s="27">
        <v>20</v>
      </c>
      <c r="AN323" s="26">
        <v>1099584</v>
      </c>
      <c r="AO323" s="27">
        <v>14</v>
      </c>
      <c r="AP323" s="26">
        <v>5074921</v>
      </c>
      <c r="AQ323" s="27">
        <v>24</v>
      </c>
      <c r="AR323" s="26">
        <v>1968436</v>
      </c>
      <c r="AS323" s="27">
        <v>15</v>
      </c>
      <c r="AT323" s="26">
        <v>867036</v>
      </c>
      <c r="AU323" s="27">
        <v>3</v>
      </c>
      <c r="AV323" s="26">
        <v>509630</v>
      </c>
      <c r="AW323" s="27">
        <v>10</v>
      </c>
      <c r="AX323" s="26">
        <v>191355</v>
      </c>
      <c r="AY323" s="27">
        <v>3</v>
      </c>
      <c r="AZ323" s="26">
        <v>280404</v>
      </c>
      <c r="BA323" s="27">
        <v>88</v>
      </c>
      <c r="BB323" s="26">
        <v>5553031</v>
      </c>
      <c r="BC323" s="27"/>
      <c r="BD323" s="26"/>
      <c r="BE323" s="27">
        <v>106</v>
      </c>
      <c r="BF323" s="26">
        <v>19374963</v>
      </c>
      <c r="BG323" s="27"/>
      <c r="BH323" s="26"/>
      <c r="BI323" s="27"/>
      <c r="BJ323" s="26"/>
      <c r="BK323" s="27"/>
      <c r="BL323" s="26"/>
      <c r="BM323" s="27">
        <v>13</v>
      </c>
      <c r="BN323" s="26">
        <v>998391</v>
      </c>
      <c r="BO323" s="27">
        <v>20</v>
      </c>
      <c r="BP323" s="26">
        <v>550101</v>
      </c>
      <c r="BQ323" s="27">
        <v>981</v>
      </c>
      <c r="BR323" s="26">
        <v>92870854</v>
      </c>
    </row>
    <row r="324" spans="1:70" ht="14.1" customHeight="1" x14ac:dyDescent="0.15">
      <c r="A324" s="20" t="s">
        <v>524</v>
      </c>
      <c r="B324" s="28">
        <v>30375</v>
      </c>
      <c r="C324" s="18">
        <v>6</v>
      </c>
      <c r="D324" s="26">
        <v>168947</v>
      </c>
      <c r="E324" s="27">
        <v>6</v>
      </c>
      <c r="F324" s="26">
        <v>360456</v>
      </c>
      <c r="G324" s="27">
        <v>83</v>
      </c>
      <c r="H324" s="26">
        <v>3284955</v>
      </c>
      <c r="I324" s="27">
        <v>50</v>
      </c>
      <c r="J324" s="26">
        <v>2676250</v>
      </c>
      <c r="K324" s="27">
        <v>42</v>
      </c>
      <c r="L324" s="26">
        <v>1924613</v>
      </c>
      <c r="M324" s="27">
        <v>18</v>
      </c>
      <c r="N324" s="26">
        <v>747884</v>
      </c>
      <c r="O324" s="27">
        <v>107</v>
      </c>
      <c r="P324" s="26">
        <v>8314362</v>
      </c>
      <c r="Q324" s="27"/>
      <c r="R324" s="26"/>
      <c r="S324" s="27">
        <v>10</v>
      </c>
      <c r="T324" s="26">
        <v>1674971</v>
      </c>
      <c r="U324" s="27">
        <v>8</v>
      </c>
      <c r="V324" s="26">
        <v>420190</v>
      </c>
      <c r="W324" s="27">
        <v>30</v>
      </c>
      <c r="X324" s="26">
        <v>1654415</v>
      </c>
      <c r="Y324" s="27">
        <v>35</v>
      </c>
      <c r="Z324" s="26">
        <v>3398772</v>
      </c>
      <c r="AA324" s="27">
        <v>22</v>
      </c>
      <c r="AB324" s="26">
        <v>2335418</v>
      </c>
      <c r="AC324" s="27">
        <v>16</v>
      </c>
      <c r="AD324" s="26">
        <v>292188</v>
      </c>
      <c r="AE324" s="27">
        <v>79</v>
      </c>
      <c r="AF324" s="26">
        <v>3453000</v>
      </c>
      <c r="AG324" s="27">
        <v>94</v>
      </c>
      <c r="AH324" s="26">
        <v>16491400</v>
      </c>
      <c r="AI324" s="27">
        <v>43</v>
      </c>
      <c r="AJ324" s="26">
        <v>7348392</v>
      </c>
      <c r="AK324" s="27">
        <v>16</v>
      </c>
      <c r="AL324" s="26">
        <v>1460095</v>
      </c>
      <c r="AM324" s="27">
        <v>20</v>
      </c>
      <c r="AN324" s="26">
        <v>1129778</v>
      </c>
      <c r="AO324" s="27">
        <v>14</v>
      </c>
      <c r="AP324" s="26">
        <v>5577184</v>
      </c>
      <c r="AQ324" s="27">
        <v>24</v>
      </c>
      <c r="AR324" s="26">
        <v>2184935</v>
      </c>
      <c r="AS324" s="27">
        <v>15</v>
      </c>
      <c r="AT324" s="26">
        <v>921502</v>
      </c>
      <c r="AU324" s="27">
        <v>3</v>
      </c>
      <c r="AV324" s="26">
        <v>551435</v>
      </c>
      <c r="AW324" s="27">
        <v>10</v>
      </c>
      <c r="AX324" s="26">
        <v>199897</v>
      </c>
      <c r="AY324" s="27">
        <v>3</v>
      </c>
      <c r="AZ324" s="26">
        <v>259737</v>
      </c>
      <c r="BA324" s="27">
        <v>88</v>
      </c>
      <c r="BB324" s="26">
        <v>5609897</v>
      </c>
      <c r="BC324" s="27"/>
      <c r="BD324" s="26"/>
      <c r="BE324" s="27">
        <v>106</v>
      </c>
      <c r="BF324" s="26">
        <v>19559614</v>
      </c>
      <c r="BG324" s="27"/>
      <c r="BH324" s="26"/>
      <c r="BI324" s="27"/>
      <c r="BJ324" s="26"/>
      <c r="BK324" s="27"/>
      <c r="BL324" s="26"/>
      <c r="BM324" s="27">
        <v>13</v>
      </c>
      <c r="BN324" s="26">
        <v>1048585</v>
      </c>
      <c r="BO324" s="27">
        <v>20</v>
      </c>
      <c r="BP324" s="26">
        <v>541803</v>
      </c>
      <c r="BQ324" s="27">
        <v>981</v>
      </c>
      <c r="BR324" s="26">
        <v>93590688</v>
      </c>
    </row>
    <row r="325" spans="1:70" ht="14.1" customHeight="1" x14ac:dyDescent="0.15">
      <c r="A325" s="20" t="s">
        <v>524</v>
      </c>
      <c r="B325" s="28">
        <v>30406</v>
      </c>
      <c r="C325" s="18">
        <v>6</v>
      </c>
      <c r="D325" s="26">
        <v>187154</v>
      </c>
      <c r="E325" s="27">
        <v>6</v>
      </c>
      <c r="F325" s="26">
        <v>357338</v>
      </c>
      <c r="G325" s="27">
        <v>83</v>
      </c>
      <c r="H325" s="26">
        <v>3471747</v>
      </c>
      <c r="I325" s="27">
        <v>50</v>
      </c>
      <c r="J325" s="26">
        <v>2853129</v>
      </c>
      <c r="K325" s="27">
        <v>42</v>
      </c>
      <c r="L325" s="26">
        <v>2008732</v>
      </c>
      <c r="M325" s="27">
        <v>18</v>
      </c>
      <c r="N325" s="26">
        <v>813737</v>
      </c>
      <c r="O325" s="27">
        <v>107</v>
      </c>
      <c r="P325" s="26">
        <v>8366248</v>
      </c>
      <c r="Q325" s="27"/>
      <c r="R325" s="26"/>
      <c r="S325" s="27">
        <v>10</v>
      </c>
      <c r="T325" s="26">
        <v>1639466</v>
      </c>
      <c r="U325" s="27">
        <v>8</v>
      </c>
      <c r="V325" s="26">
        <v>458423</v>
      </c>
      <c r="W325" s="27">
        <v>30</v>
      </c>
      <c r="X325" s="26">
        <v>1797276</v>
      </c>
      <c r="Y325" s="27">
        <v>35</v>
      </c>
      <c r="Z325" s="26">
        <v>3666724</v>
      </c>
      <c r="AA325" s="27">
        <v>22</v>
      </c>
      <c r="AB325" s="26">
        <v>2384883</v>
      </c>
      <c r="AC325" s="27">
        <v>16</v>
      </c>
      <c r="AD325" s="26">
        <v>315217</v>
      </c>
      <c r="AE325" s="27">
        <v>79</v>
      </c>
      <c r="AF325" s="26">
        <v>3682196</v>
      </c>
      <c r="AG325" s="27">
        <v>93</v>
      </c>
      <c r="AH325" s="26">
        <v>17928209</v>
      </c>
      <c r="AI325" s="27">
        <v>43</v>
      </c>
      <c r="AJ325" s="26">
        <v>7888191</v>
      </c>
      <c r="AK325" s="27">
        <v>16</v>
      </c>
      <c r="AL325" s="26">
        <v>1617038</v>
      </c>
      <c r="AM325" s="27">
        <v>20</v>
      </c>
      <c r="AN325" s="26">
        <v>1176228</v>
      </c>
      <c r="AO325" s="27">
        <v>14</v>
      </c>
      <c r="AP325" s="26">
        <v>5351958</v>
      </c>
      <c r="AQ325" s="27">
        <v>24</v>
      </c>
      <c r="AR325" s="26">
        <v>2372036</v>
      </c>
      <c r="AS325" s="27">
        <v>15</v>
      </c>
      <c r="AT325" s="26">
        <v>914197</v>
      </c>
      <c r="AU325" s="27">
        <v>3</v>
      </c>
      <c r="AV325" s="26">
        <v>537473</v>
      </c>
      <c r="AW325" s="27">
        <v>10</v>
      </c>
      <c r="AX325" s="26">
        <v>201570</v>
      </c>
      <c r="AY325" s="27">
        <v>3</v>
      </c>
      <c r="AZ325" s="26">
        <v>298379</v>
      </c>
      <c r="BA325" s="27">
        <v>88</v>
      </c>
      <c r="BB325" s="26">
        <v>5904016</v>
      </c>
      <c r="BC325" s="27"/>
      <c r="BD325" s="26"/>
      <c r="BE325" s="27">
        <v>106</v>
      </c>
      <c r="BF325" s="26">
        <v>19861104</v>
      </c>
      <c r="BG325" s="27"/>
      <c r="BH325" s="26"/>
      <c r="BI325" s="27"/>
      <c r="BJ325" s="26"/>
      <c r="BK325" s="27"/>
      <c r="BL325" s="26"/>
      <c r="BM325" s="27">
        <v>13</v>
      </c>
      <c r="BN325" s="26">
        <v>1108712</v>
      </c>
      <c r="BO325" s="27">
        <v>20</v>
      </c>
      <c r="BP325" s="26">
        <v>561588</v>
      </c>
      <c r="BQ325" s="27">
        <v>980</v>
      </c>
      <c r="BR325" s="26">
        <v>97722982</v>
      </c>
    </row>
    <row r="326" spans="1:70" ht="14.1" customHeight="1" x14ac:dyDescent="0.15">
      <c r="A326" s="20" t="s">
        <v>524</v>
      </c>
      <c r="B326" s="28">
        <v>30436</v>
      </c>
      <c r="C326" s="18">
        <v>6</v>
      </c>
      <c r="D326" s="26">
        <v>176769</v>
      </c>
      <c r="E326" s="27">
        <v>6</v>
      </c>
      <c r="F326" s="26">
        <v>378272</v>
      </c>
      <c r="G326" s="27">
        <v>83</v>
      </c>
      <c r="H326" s="26">
        <v>3496734</v>
      </c>
      <c r="I326" s="27">
        <v>50</v>
      </c>
      <c r="J326" s="26">
        <v>2881244</v>
      </c>
      <c r="K326" s="27">
        <v>42</v>
      </c>
      <c r="L326" s="26">
        <v>2081091</v>
      </c>
      <c r="M326" s="27">
        <v>18</v>
      </c>
      <c r="N326" s="26">
        <v>763963</v>
      </c>
      <c r="O326" s="27">
        <v>107</v>
      </c>
      <c r="P326" s="26">
        <v>8526872</v>
      </c>
      <c r="Q326" s="27"/>
      <c r="R326" s="26"/>
      <c r="S326" s="27">
        <v>10</v>
      </c>
      <c r="T326" s="26">
        <v>1722604</v>
      </c>
      <c r="U326" s="27">
        <v>8</v>
      </c>
      <c r="V326" s="26">
        <v>471659</v>
      </c>
      <c r="W326" s="27">
        <v>30</v>
      </c>
      <c r="X326" s="26">
        <v>1823645</v>
      </c>
      <c r="Y326" s="27">
        <v>35</v>
      </c>
      <c r="Z326" s="26">
        <v>3774534</v>
      </c>
      <c r="AA326" s="27">
        <v>22</v>
      </c>
      <c r="AB326" s="26">
        <v>2363476</v>
      </c>
      <c r="AC326" s="27">
        <v>16</v>
      </c>
      <c r="AD326" s="26">
        <v>337226</v>
      </c>
      <c r="AE326" s="27">
        <v>79</v>
      </c>
      <c r="AF326" s="26">
        <v>3876866</v>
      </c>
      <c r="AG326" s="27">
        <v>93</v>
      </c>
      <c r="AH326" s="26">
        <v>19036170</v>
      </c>
      <c r="AI326" s="27">
        <v>43</v>
      </c>
      <c r="AJ326" s="26">
        <v>8165495</v>
      </c>
      <c r="AK326" s="27">
        <v>16</v>
      </c>
      <c r="AL326" s="26">
        <v>1683305</v>
      </c>
      <c r="AM326" s="27">
        <v>21</v>
      </c>
      <c r="AN326" s="26">
        <v>1192746</v>
      </c>
      <c r="AO326" s="27">
        <v>14</v>
      </c>
      <c r="AP326" s="26">
        <v>5231295</v>
      </c>
      <c r="AQ326" s="27">
        <v>24</v>
      </c>
      <c r="AR326" s="26">
        <v>2371902</v>
      </c>
      <c r="AS326" s="27">
        <v>15</v>
      </c>
      <c r="AT326" s="26">
        <v>1040146</v>
      </c>
      <c r="AU326" s="27">
        <v>3</v>
      </c>
      <c r="AV326" s="26">
        <v>513256</v>
      </c>
      <c r="AW326" s="27">
        <v>10</v>
      </c>
      <c r="AX326" s="26">
        <v>225086</v>
      </c>
      <c r="AY326" s="27">
        <v>3</v>
      </c>
      <c r="AZ326" s="26">
        <v>304251</v>
      </c>
      <c r="BA326" s="27">
        <v>88</v>
      </c>
      <c r="BB326" s="26">
        <v>6063587</v>
      </c>
      <c r="BC326" s="27"/>
      <c r="BD326" s="26"/>
      <c r="BE326" s="27">
        <v>106</v>
      </c>
      <c r="BF326" s="26">
        <v>19926511</v>
      </c>
      <c r="BG326" s="27"/>
      <c r="BH326" s="26"/>
      <c r="BI326" s="27"/>
      <c r="BJ326" s="26"/>
      <c r="BK326" s="27"/>
      <c r="BL326" s="26"/>
      <c r="BM326" s="27">
        <v>13</v>
      </c>
      <c r="BN326" s="26">
        <v>1089100</v>
      </c>
      <c r="BO326" s="27">
        <v>20</v>
      </c>
      <c r="BP326" s="26">
        <v>582556</v>
      </c>
      <c r="BQ326" s="27">
        <v>981</v>
      </c>
      <c r="BR326" s="26">
        <v>100100375</v>
      </c>
    </row>
    <row r="327" spans="1:70" ht="14.1" customHeight="1" x14ac:dyDescent="0.15">
      <c r="A327" s="20" t="s">
        <v>524</v>
      </c>
      <c r="B327" s="28">
        <v>30467</v>
      </c>
      <c r="C327" s="18">
        <v>6</v>
      </c>
      <c r="D327" s="26">
        <v>161745</v>
      </c>
      <c r="E327" s="27">
        <v>6</v>
      </c>
      <c r="F327" s="26">
        <v>370219</v>
      </c>
      <c r="G327" s="27">
        <v>83</v>
      </c>
      <c r="H327" s="26">
        <v>3395774</v>
      </c>
      <c r="I327" s="27">
        <v>50</v>
      </c>
      <c r="J327" s="26">
        <v>2919141</v>
      </c>
      <c r="K327" s="27">
        <v>42</v>
      </c>
      <c r="L327" s="26">
        <v>2112913</v>
      </c>
      <c r="M327" s="27">
        <v>18</v>
      </c>
      <c r="N327" s="26">
        <v>736026</v>
      </c>
      <c r="O327" s="27">
        <v>107</v>
      </c>
      <c r="P327" s="26">
        <v>9059050</v>
      </c>
      <c r="Q327" s="27"/>
      <c r="R327" s="26"/>
      <c r="S327" s="27">
        <v>10</v>
      </c>
      <c r="T327" s="26">
        <v>1713811</v>
      </c>
      <c r="U327" s="27">
        <v>8</v>
      </c>
      <c r="V327" s="26">
        <v>450355</v>
      </c>
      <c r="W327" s="27">
        <v>30</v>
      </c>
      <c r="X327" s="26">
        <v>1928398</v>
      </c>
      <c r="Y327" s="27">
        <v>35</v>
      </c>
      <c r="Z327" s="26">
        <v>3564037</v>
      </c>
      <c r="AA327" s="27">
        <v>22</v>
      </c>
      <c r="AB327" s="26">
        <v>2312930</v>
      </c>
      <c r="AC327" s="27">
        <v>16</v>
      </c>
      <c r="AD327" s="26">
        <v>345100</v>
      </c>
      <c r="AE327" s="27">
        <v>79</v>
      </c>
      <c r="AF327" s="26">
        <v>3940271</v>
      </c>
      <c r="AG327" s="27">
        <v>93</v>
      </c>
      <c r="AH327" s="26">
        <v>19936048</v>
      </c>
      <c r="AI327" s="27">
        <v>43</v>
      </c>
      <c r="AJ327" s="26">
        <v>7910768</v>
      </c>
      <c r="AK327" s="27">
        <v>16</v>
      </c>
      <c r="AL327" s="26">
        <v>1792331</v>
      </c>
      <c r="AM327" s="27">
        <v>21</v>
      </c>
      <c r="AN327" s="26">
        <v>1216520</v>
      </c>
      <c r="AO327" s="27">
        <v>14</v>
      </c>
      <c r="AP327" s="26">
        <v>5153707</v>
      </c>
      <c r="AQ327" s="27">
        <v>24</v>
      </c>
      <c r="AR327" s="26">
        <v>2243506</v>
      </c>
      <c r="AS327" s="27">
        <v>15</v>
      </c>
      <c r="AT327" s="26">
        <v>1010714</v>
      </c>
      <c r="AU327" s="27">
        <v>3</v>
      </c>
      <c r="AV327" s="26">
        <v>517823</v>
      </c>
      <c r="AW327" s="27">
        <v>10</v>
      </c>
      <c r="AX327" s="26">
        <v>212361</v>
      </c>
      <c r="AY327" s="27">
        <v>3</v>
      </c>
      <c r="AZ327" s="26">
        <v>383141</v>
      </c>
      <c r="BA327" s="27">
        <v>88</v>
      </c>
      <c r="BB327" s="26">
        <v>6117482</v>
      </c>
      <c r="BC327" s="27"/>
      <c r="BD327" s="26"/>
      <c r="BE327" s="27">
        <v>106</v>
      </c>
      <c r="BF327" s="26">
        <v>19823717</v>
      </c>
      <c r="BG327" s="27"/>
      <c r="BH327" s="26"/>
      <c r="BI327" s="27"/>
      <c r="BJ327" s="26"/>
      <c r="BK327" s="27"/>
      <c r="BL327" s="26"/>
      <c r="BM327" s="27">
        <v>13</v>
      </c>
      <c r="BN327" s="26">
        <v>1038639</v>
      </c>
      <c r="BO327" s="27">
        <v>20</v>
      </c>
      <c r="BP327" s="26">
        <v>659293</v>
      </c>
      <c r="BQ327" s="27">
        <v>981</v>
      </c>
      <c r="BR327" s="26">
        <v>101025834</v>
      </c>
    </row>
    <row r="328" spans="1:70" ht="14.1" customHeight="1" x14ac:dyDescent="0.15">
      <c r="A328" s="20" t="s">
        <v>524</v>
      </c>
      <c r="B328" s="28">
        <v>30497</v>
      </c>
      <c r="C328" s="18">
        <v>6</v>
      </c>
      <c r="D328" s="26">
        <v>170187</v>
      </c>
      <c r="E328" s="27">
        <v>6</v>
      </c>
      <c r="F328" s="26">
        <v>383100</v>
      </c>
      <c r="G328" s="27">
        <v>83</v>
      </c>
      <c r="H328" s="26">
        <v>3309116</v>
      </c>
      <c r="I328" s="27">
        <v>50</v>
      </c>
      <c r="J328" s="26">
        <v>2972840</v>
      </c>
      <c r="K328" s="27">
        <v>42</v>
      </c>
      <c r="L328" s="26">
        <v>2308967</v>
      </c>
      <c r="M328" s="27">
        <v>18</v>
      </c>
      <c r="N328" s="26">
        <v>774243</v>
      </c>
      <c r="O328" s="27">
        <v>108</v>
      </c>
      <c r="P328" s="26">
        <v>10078244</v>
      </c>
      <c r="Q328" s="27"/>
      <c r="R328" s="26"/>
      <c r="S328" s="27">
        <v>10</v>
      </c>
      <c r="T328" s="26">
        <v>1837676</v>
      </c>
      <c r="U328" s="27">
        <v>8</v>
      </c>
      <c r="V328" s="26">
        <v>456476</v>
      </c>
      <c r="W328" s="27">
        <v>30</v>
      </c>
      <c r="X328" s="26">
        <v>1891354</v>
      </c>
      <c r="Y328" s="27">
        <v>36</v>
      </c>
      <c r="Z328" s="26">
        <v>3681504</v>
      </c>
      <c r="AA328" s="27">
        <v>22</v>
      </c>
      <c r="AB328" s="26">
        <v>2532050</v>
      </c>
      <c r="AC328" s="27">
        <v>16</v>
      </c>
      <c r="AD328" s="26">
        <v>333968</v>
      </c>
      <c r="AE328" s="27">
        <v>79</v>
      </c>
      <c r="AF328" s="26">
        <v>4006011</v>
      </c>
      <c r="AG328" s="27">
        <v>93</v>
      </c>
      <c r="AH328" s="26">
        <v>20820332</v>
      </c>
      <c r="AI328" s="27">
        <v>43</v>
      </c>
      <c r="AJ328" s="26">
        <v>8166067</v>
      </c>
      <c r="AK328" s="27">
        <v>16</v>
      </c>
      <c r="AL328" s="26">
        <v>1874867</v>
      </c>
      <c r="AM328" s="27">
        <v>21</v>
      </c>
      <c r="AN328" s="26">
        <v>1218835</v>
      </c>
      <c r="AO328" s="27">
        <v>14</v>
      </c>
      <c r="AP328" s="26">
        <v>5104022</v>
      </c>
      <c r="AQ328" s="27">
        <v>24</v>
      </c>
      <c r="AR328" s="26">
        <v>2235242</v>
      </c>
      <c r="AS328" s="27">
        <v>15</v>
      </c>
      <c r="AT328" s="26">
        <v>971794</v>
      </c>
      <c r="AU328" s="27">
        <v>3</v>
      </c>
      <c r="AV328" s="26">
        <v>529330</v>
      </c>
      <c r="AW328" s="27">
        <v>10</v>
      </c>
      <c r="AX328" s="26">
        <v>207755</v>
      </c>
      <c r="AY328" s="27">
        <v>3</v>
      </c>
      <c r="AZ328" s="26">
        <v>541118</v>
      </c>
      <c r="BA328" s="27">
        <v>90</v>
      </c>
      <c r="BB328" s="26">
        <v>6324879</v>
      </c>
      <c r="BC328" s="27"/>
      <c r="BD328" s="26"/>
      <c r="BE328" s="27">
        <v>106</v>
      </c>
      <c r="BF328" s="26">
        <v>20090127</v>
      </c>
      <c r="BG328" s="27"/>
      <c r="BH328" s="26"/>
      <c r="BI328" s="27"/>
      <c r="BJ328" s="26"/>
      <c r="BK328" s="27"/>
      <c r="BL328" s="26"/>
      <c r="BM328" s="27">
        <v>13</v>
      </c>
      <c r="BN328" s="26">
        <v>1023616</v>
      </c>
      <c r="BO328" s="27">
        <v>21</v>
      </c>
      <c r="BP328" s="26">
        <v>634828</v>
      </c>
      <c r="BQ328" s="27">
        <v>986</v>
      </c>
      <c r="BR328" s="26">
        <v>104478561</v>
      </c>
    </row>
    <row r="329" spans="1:70" ht="14.1" customHeight="1" x14ac:dyDescent="0.15">
      <c r="A329" s="20" t="s">
        <v>524</v>
      </c>
      <c r="B329" s="28">
        <v>30527</v>
      </c>
      <c r="C329" s="18">
        <v>6</v>
      </c>
      <c r="D329" s="26">
        <v>164823</v>
      </c>
      <c r="E329" s="27">
        <v>6</v>
      </c>
      <c r="F329" s="26">
        <v>456798</v>
      </c>
      <c r="G329" s="27">
        <v>83</v>
      </c>
      <c r="H329" s="26">
        <v>3394728</v>
      </c>
      <c r="I329" s="27">
        <v>50</v>
      </c>
      <c r="J329" s="26">
        <v>3045849</v>
      </c>
      <c r="K329" s="27">
        <v>42</v>
      </c>
      <c r="L329" s="26">
        <v>2289398</v>
      </c>
      <c r="M329" s="27">
        <v>18</v>
      </c>
      <c r="N329" s="26">
        <v>795958</v>
      </c>
      <c r="O329" s="27">
        <v>108</v>
      </c>
      <c r="P329" s="26">
        <v>10149305</v>
      </c>
      <c r="Q329" s="27"/>
      <c r="R329" s="26"/>
      <c r="S329" s="27">
        <v>10</v>
      </c>
      <c r="T329" s="26">
        <v>1762873</v>
      </c>
      <c r="U329" s="27">
        <v>8</v>
      </c>
      <c r="V329" s="26">
        <v>475842</v>
      </c>
      <c r="W329" s="27">
        <v>30</v>
      </c>
      <c r="X329" s="26">
        <v>1982560</v>
      </c>
      <c r="Y329" s="27">
        <v>36</v>
      </c>
      <c r="Z329" s="26">
        <v>3779566</v>
      </c>
      <c r="AA329" s="27">
        <v>22</v>
      </c>
      <c r="AB329" s="26">
        <v>2589175</v>
      </c>
      <c r="AC329" s="27">
        <v>16</v>
      </c>
      <c r="AD329" s="26">
        <v>355025</v>
      </c>
      <c r="AE329" s="27">
        <v>78</v>
      </c>
      <c r="AF329" s="26">
        <v>4287384</v>
      </c>
      <c r="AG329" s="27">
        <v>93</v>
      </c>
      <c r="AH329" s="26">
        <v>21761469</v>
      </c>
      <c r="AI329" s="27">
        <v>43</v>
      </c>
      <c r="AJ329" s="26">
        <v>8207722</v>
      </c>
      <c r="AK329" s="27">
        <v>16</v>
      </c>
      <c r="AL329" s="26">
        <v>1931430</v>
      </c>
      <c r="AM329" s="27">
        <v>22</v>
      </c>
      <c r="AN329" s="26">
        <v>1501786</v>
      </c>
      <c r="AO329" s="27">
        <v>14</v>
      </c>
      <c r="AP329" s="26">
        <v>4956325</v>
      </c>
      <c r="AQ329" s="27">
        <v>24</v>
      </c>
      <c r="AR329" s="26">
        <v>2215939</v>
      </c>
      <c r="AS329" s="27">
        <v>15</v>
      </c>
      <c r="AT329" s="26">
        <v>939122</v>
      </c>
      <c r="AU329" s="27">
        <v>3</v>
      </c>
      <c r="AV329" s="26">
        <v>521200</v>
      </c>
      <c r="AW329" s="27">
        <v>10</v>
      </c>
      <c r="AX329" s="26">
        <v>204364</v>
      </c>
      <c r="AY329" s="27">
        <v>3</v>
      </c>
      <c r="AZ329" s="26">
        <v>629567</v>
      </c>
      <c r="BA329" s="27">
        <v>90</v>
      </c>
      <c r="BB329" s="26">
        <v>6268967</v>
      </c>
      <c r="BC329" s="27"/>
      <c r="BD329" s="26"/>
      <c r="BE329" s="27">
        <v>106</v>
      </c>
      <c r="BF329" s="26">
        <v>20068946</v>
      </c>
      <c r="BG329" s="27"/>
      <c r="BH329" s="26"/>
      <c r="BI329" s="27"/>
      <c r="BJ329" s="26"/>
      <c r="BK329" s="27"/>
      <c r="BL329" s="26"/>
      <c r="BM329" s="27">
        <v>13</v>
      </c>
      <c r="BN329" s="26">
        <v>1019835</v>
      </c>
      <c r="BO329" s="27">
        <v>21</v>
      </c>
      <c r="BP329" s="26">
        <v>653437</v>
      </c>
      <c r="BQ329" s="27">
        <v>986</v>
      </c>
      <c r="BR329" s="26">
        <v>106409407</v>
      </c>
    </row>
    <row r="330" spans="1:70" ht="14.1" customHeight="1" x14ac:dyDescent="0.15">
      <c r="A330" s="20" t="s">
        <v>524</v>
      </c>
      <c r="B330" s="28">
        <v>30559</v>
      </c>
      <c r="C330" s="18">
        <v>6</v>
      </c>
      <c r="D330" s="26">
        <v>167444</v>
      </c>
      <c r="E330" s="27">
        <v>6</v>
      </c>
      <c r="F330" s="26">
        <v>603888</v>
      </c>
      <c r="G330" s="27">
        <v>83</v>
      </c>
      <c r="H330" s="26">
        <v>3547452</v>
      </c>
      <c r="I330" s="27">
        <v>50</v>
      </c>
      <c r="J330" s="26">
        <v>3171696</v>
      </c>
      <c r="K330" s="27">
        <v>42</v>
      </c>
      <c r="L330" s="26">
        <v>2341728</v>
      </c>
      <c r="M330" s="27">
        <v>18</v>
      </c>
      <c r="N330" s="26">
        <v>812392</v>
      </c>
      <c r="O330" s="27">
        <v>108</v>
      </c>
      <c r="P330" s="26">
        <v>10669849</v>
      </c>
      <c r="Q330" s="27"/>
      <c r="R330" s="26"/>
      <c r="S330" s="27">
        <v>10</v>
      </c>
      <c r="T330" s="26">
        <v>1827883</v>
      </c>
      <c r="U330" s="27">
        <v>8</v>
      </c>
      <c r="V330" s="26">
        <v>465423</v>
      </c>
      <c r="W330" s="27">
        <v>30</v>
      </c>
      <c r="X330" s="26">
        <v>2039956</v>
      </c>
      <c r="Y330" s="27">
        <v>36</v>
      </c>
      <c r="Z330" s="26">
        <v>3853303</v>
      </c>
      <c r="AA330" s="27">
        <v>22</v>
      </c>
      <c r="AB330" s="26">
        <v>2576530</v>
      </c>
      <c r="AC330" s="27">
        <v>16</v>
      </c>
      <c r="AD330" s="26">
        <v>352371</v>
      </c>
      <c r="AE330" s="27">
        <v>78</v>
      </c>
      <c r="AF330" s="26">
        <v>4410560</v>
      </c>
      <c r="AG330" s="27">
        <v>93</v>
      </c>
      <c r="AH330" s="26">
        <v>22371494</v>
      </c>
      <c r="AI330" s="27">
        <v>44</v>
      </c>
      <c r="AJ330" s="26">
        <v>8138629</v>
      </c>
      <c r="AK330" s="27">
        <v>16</v>
      </c>
      <c r="AL330" s="26">
        <v>2034503</v>
      </c>
      <c r="AM330" s="27">
        <v>22</v>
      </c>
      <c r="AN330" s="26">
        <v>1565908</v>
      </c>
      <c r="AO330" s="27">
        <v>14</v>
      </c>
      <c r="AP330" s="26">
        <v>4999994</v>
      </c>
      <c r="AQ330" s="27">
        <v>24</v>
      </c>
      <c r="AR330" s="26">
        <v>2261142</v>
      </c>
      <c r="AS330" s="27">
        <v>15</v>
      </c>
      <c r="AT330" s="26">
        <v>926390</v>
      </c>
      <c r="AU330" s="27">
        <v>3</v>
      </c>
      <c r="AV330" s="26">
        <v>528055</v>
      </c>
      <c r="AW330" s="27">
        <v>10</v>
      </c>
      <c r="AX330" s="26">
        <v>205662</v>
      </c>
      <c r="AY330" s="27">
        <v>3</v>
      </c>
      <c r="AZ330" s="26">
        <v>733996</v>
      </c>
      <c r="BA330" s="27">
        <v>91</v>
      </c>
      <c r="BB330" s="26">
        <v>6435139</v>
      </c>
      <c r="BC330" s="27"/>
      <c r="BD330" s="26"/>
      <c r="BE330" s="27">
        <v>106</v>
      </c>
      <c r="BF330" s="26">
        <v>19986853</v>
      </c>
      <c r="BG330" s="27"/>
      <c r="BH330" s="26"/>
      <c r="BI330" s="27"/>
      <c r="BJ330" s="26"/>
      <c r="BK330" s="27"/>
      <c r="BL330" s="26"/>
      <c r="BM330" s="27">
        <v>13</v>
      </c>
      <c r="BN330" s="26">
        <v>1040258</v>
      </c>
      <c r="BO330" s="27">
        <v>21</v>
      </c>
      <c r="BP330" s="26">
        <v>698067</v>
      </c>
      <c r="BQ330" s="27">
        <v>988</v>
      </c>
      <c r="BR330" s="26">
        <v>108766579</v>
      </c>
    </row>
    <row r="331" spans="1:70" ht="14.1" customHeight="1" x14ac:dyDescent="0.15">
      <c r="A331" s="20" t="s">
        <v>524</v>
      </c>
      <c r="B331" s="28">
        <v>30589</v>
      </c>
      <c r="C331" s="18">
        <v>6</v>
      </c>
      <c r="D331" s="26">
        <v>164519</v>
      </c>
      <c r="E331" s="27">
        <v>6</v>
      </c>
      <c r="F331" s="26">
        <v>606964</v>
      </c>
      <c r="G331" s="27">
        <v>86</v>
      </c>
      <c r="H331" s="26">
        <v>3671991</v>
      </c>
      <c r="I331" s="27">
        <v>50</v>
      </c>
      <c r="J331" s="26">
        <v>3225975</v>
      </c>
      <c r="K331" s="27">
        <v>42</v>
      </c>
      <c r="L331" s="26">
        <v>2379252</v>
      </c>
      <c r="M331" s="27">
        <v>18</v>
      </c>
      <c r="N331" s="26">
        <v>872016</v>
      </c>
      <c r="O331" s="27">
        <v>110</v>
      </c>
      <c r="P331" s="26">
        <v>10555508</v>
      </c>
      <c r="Q331" s="27"/>
      <c r="R331" s="26"/>
      <c r="S331" s="27">
        <v>10</v>
      </c>
      <c r="T331" s="26">
        <v>2176308</v>
      </c>
      <c r="U331" s="27">
        <v>8</v>
      </c>
      <c r="V331" s="26">
        <v>469098</v>
      </c>
      <c r="W331" s="27">
        <v>31</v>
      </c>
      <c r="X331" s="26">
        <v>2223265</v>
      </c>
      <c r="Y331" s="27">
        <v>36</v>
      </c>
      <c r="Z331" s="26">
        <v>3988701</v>
      </c>
      <c r="AA331" s="27">
        <v>23</v>
      </c>
      <c r="AB331" s="26">
        <v>2642386</v>
      </c>
      <c r="AC331" s="27">
        <v>17</v>
      </c>
      <c r="AD331" s="26">
        <v>402014</v>
      </c>
      <c r="AE331" s="27">
        <v>79</v>
      </c>
      <c r="AF331" s="26">
        <v>4461417</v>
      </c>
      <c r="AG331" s="27">
        <v>94</v>
      </c>
      <c r="AH331" s="26">
        <v>23652647</v>
      </c>
      <c r="AI331" s="27">
        <v>45</v>
      </c>
      <c r="AJ331" s="26">
        <v>8672008</v>
      </c>
      <c r="AK331" s="27">
        <v>15</v>
      </c>
      <c r="AL331" s="26">
        <v>2084865</v>
      </c>
      <c r="AM331" s="27">
        <v>22</v>
      </c>
      <c r="AN331" s="26">
        <v>1549270</v>
      </c>
      <c r="AO331" s="27">
        <v>14</v>
      </c>
      <c r="AP331" s="26">
        <v>5099528</v>
      </c>
      <c r="AQ331" s="27">
        <v>24</v>
      </c>
      <c r="AR331" s="26">
        <v>2344006</v>
      </c>
      <c r="AS331" s="27">
        <v>15</v>
      </c>
      <c r="AT331" s="26">
        <v>976571</v>
      </c>
      <c r="AU331" s="27">
        <v>3</v>
      </c>
      <c r="AV331" s="26">
        <v>523813</v>
      </c>
      <c r="AW331" s="27">
        <v>10</v>
      </c>
      <c r="AX331" s="26">
        <v>213094</v>
      </c>
      <c r="AY331" s="27">
        <v>3</v>
      </c>
      <c r="AZ331" s="26">
        <v>671557</v>
      </c>
      <c r="BA331" s="27">
        <v>93</v>
      </c>
      <c r="BB331" s="26">
        <v>6772392</v>
      </c>
      <c r="BC331" s="27"/>
      <c r="BD331" s="26"/>
      <c r="BE331" s="27">
        <v>106</v>
      </c>
      <c r="BF331" s="26">
        <v>20129622</v>
      </c>
      <c r="BG331" s="27"/>
      <c r="BH331" s="26"/>
      <c r="BI331" s="27"/>
      <c r="BJ331" s="26"/>
      <c r="BK331" s="27"/>
      <c r="BL331" s="26"/>
      <c r="BM331" s="27">
        <v>13</v>
      </c>
      <c r="BN331" s="26">
        <v>1095312</v>
      </c>
      <c r="BO331" s="27">
        <v>21</v>
      </c>
      <c r="BP331" s="26">
        <v>706028</v>
      </c>
      <c r="BQ331" s="27">
        <v>1000</v>
      </c>
      <c r="BR331" s="26">
        <v>112330143</v>
      </c>
    </row>
    <row r="332" spans="1:70" ht="14.1" customHeight="1" x14ac:dyDescent="0.15">
      <c r="A332" s="20" t="s">
        <v>524</v>
      </c>
      <c r="B332" s="28">
        <v>30620</v>
      </c>
      <c r="C332" s="18">
        <v>6</v>
      </c>
      <c r="D332" s="26">
        <v>170992</v>
      </c>
      <c r="E332" s="27">
        <v>6</v>
      </c>
      <c r="F332" s="26">
        <v>564735</v>
      </c>
      <c r="G332" s="27">
        <v>86</v>
      </c>
      <c r="H332" s="26">
        <v>3725727</v>
      </c>
      <c r="I332" s="27">
        <v>51</v>
      </c>
      <c r="J332" s="26">
        <v>3233682</v>
      </c>
      <c r="K332" s="27">
        <v>42</v>
      </c>
      <c r="L332" s="26">
        <v>2362562</v>
      </c>
      <c r="M332" s="27">
        <v>18</v>
      </c>
      <c r="N332" s="26">
        <v>886557</v>
      </c>
      <c r="O332" s="27">
        <v>110</v>
      </c>
      <c r="P332" s="26">
        <v>10285146</v>
      </c>
      <c r="Q332" s="27"/>
      <c r="R332" s="26"/>
      <c r="S332" s="27">
        <v>10</v>
      </c>
      <c r="T332" s="26">
        <v>2093425</v>
      </c>
      <c r="U332" s="27">
        <v>8</v>
      </c>
      <c r="V332" s="26">
        <v>504735</v>
      </c>
      <c r="W332" s="27">
        <v>31</v>
      </c>
      <c r="X332" s="26">
        <v>2254088</v>
      </c>
      <c r="Y332" s="27">
        <v>36</v>
      </c>
      <c r="Z332" s="26">
        <v>3893179</v>
      </c>
      <c r="AA332" s="27">
        <v>23</v>
      </c>
      <c r="AB332" s="26">
        <v>2622755</v>
      </c>
      <c r="AC332" s="27">
        <v>17</v>
      </c>
      <c r="AD332" s="26">
        <v>414025</v>
      </c>
      <c r="AE332" s="27">
        <v>79</v>
      </c>
      <c r="AF332" s="26">
        <v>4420555</v>
      </c>
      <c r="AG332" s="27">
        <v>94</v>
      </c>
      <c r="AH332" s="26">
        <v>23042262</v>
      </c>
      <c r="AI332" s="27">
        <v>45</v>
      </c>
      <c r="AJ332" s="26">
        <v>8953831</v>
      </c>
      <c r="AK332" s="27">
        <v>15</v>
      </c>
      <c r="AL332" s="26">
        <v>2010375</v>
      </c>
      <c r="AM332" s="27">
        <v>22</v>
      </c>
      <c r="AN332" s="26">
        <v>1558175</v>
      </c>
      <c r="AO332" s="27">
        <v>14</v>
      </c>
      <c r="AP332" s="26">
        <v>5196246</v>
      </c>
      <c r="AQ332" s="27">
        <v>24</v>
      </c>
      <c r="AR332" s="26">
        <v>2313700</v>
      </c>
      <c r="AS332" s="27">
        <v>15</v>
      </c>
      <c r="AT332" s="26">
        <v>957859</v>
      </c>
      <c r="AU332" s="27">
        <v>3</v>
      </c>
      <c r="AV332" s="26">
        <v>514227</v>
      </c>
      <c r="AW332" s="27">
        <v>10</v>
      </c>
      <c r="AX332" s="26">
        <v>213905</v>
      </c>
      <c r="AY332" s="27">
        <v>3</v>
      </c>
      <c r="AZ332" s="26">
        <v>685762</v>
      </c>
      <c r="BA332" s="27">
        <v>94</v>
      </c>
      <c r="BB332" s="26">
        <v>6875929</v>
      </c>
      <c r="BC332" s="27"/>
      <c r="BD332" s="26"/>
      <c r="BE332" s="27">
        <v>106</v>
      </c>
      <c r="BF332" s="26">
        <v>20033548</v>
      </c>
      <c r="BG332" s="27"/>
      <c r="BH332" s="26"/>
      <c r="BI332" s="27"/>
      <c r="BJ332" s="26"/>
      <c r="BK332" s="27"/>
      <c r="BL332" s="26"/>
      <c r="BM332" s="27">
        <v>13</v>
      </c>
      <c r="BN332" s="26">
        <v>1095021</v>
      </c>
      <c r="BO332" s="27">
        <v>21</v>
      </c>
      <c r="BP332" s="26">
        <v>730261</v>
      </c>
      <c r="BQ332" s="27">
        <v>1002</v>
      </c>
      <c r="BR332" s="26">
        <v>111613279</v>
      </c>
    </row>
    <row r="333" spans="1:70" ht="14.1" customHeight="1" x14ac:dyDescent="0.15">
      <c r="A333" s="20" t="s">
        <v>524</v>
      </c>
      <c r="B333" s="28">
        <v>30650</v>
      </c>
      <c r="C333" s="18">
        <v>6</v>
      </c>
      <c r="D333" s="26">
        <v>164340</v>
      </c>
      <c r="E333" s="27">
        <v>6</v>
      </c>
      <c r="F333" s="26">
        <v>512995</v>
      </c>
      <c r="G333" s="27">
        <v>86</v>
      </c>
      <c r="H333" s="26">
        <v>3641441</v>
      </c>
      <c r="I333" s="27">
        <v>51</v>
      </c>
      <c r="J333" s="26">
        <v>3216983</v>
      </c>
      <c r="K333" s="27">
        <v>42</v>
      </c>
      <c r="L333" s="26">
        <v>2357722</v>
      </c>
      <c r="M333" s="27">
        <v>18</v>
      </c>
      <c r="N333" s="26">
        <v>898837</v>
      </c>
      <c r="O333" s="27">
        <v>110</v>
      </c>
      <c r="P333" s="26">
        <v>10131883</v>
      </c>
      <c r="Q333" s="27"/>
      <c r="R333" s="26"/>
      <c r="S333" s="27">
        <v>10</v>
      </c>
      <c r="T333" s="26">
        <v>2085254</v>
      </c>
      <c r="U333" s="27">
        <v>8</v>
      </c>
      <c r="V333" s="26">
        <v>509563</v>
      </c>
      <c r="W333" s="27">
        <v>31</v>
      </c>
      <c r="X333" s="26">
        <v>2378703</v>
      </c>
      <c r="Y333" s="27">
        <v>36</v>
      </c>
      <c r="Z333" s="26">
        <v>3748068</v>
      </c>
      <c r="AA333" s="27">
        <v>23</v>
      </c>
      <c r="AB333" s="26">
        <v>2473597</v>
      </c>
      <c r="AC333" s="27">
        <v>17</v>
      </c>
      <c r="AD333" s="26">
        <v>411849</v>
      </c>
      <c r="AE333" s="27">
        <v>79</v>
      </c>
      <c r="AF333" s="26">
        <v>4560063</v>
      </c>
      <c r="AG333" s="27">
        <v>94</v>
      </c>
      <c r="AH333" s="26">
        <v>23663721</v>
      </c>
      <c r="AI333" s="27">
        <v>45</v>
      </c>
      <c r="AJ333" s="26">
        <v>9075420</v>
      </c>
      <c r="AK333" s="27">
        <v>15</v>
      </c>
      <c r="AL333" s="26">
        <v>2134768</v>
      </c>
      <c r="AM333" s="27">
        <v>22</v>
      </c>
      <c r="AN333" s="26">
        <v>1571517</v>
      </c>
      <c r="AO333" s="27">
        <v>14</v>
      </c>
      <c r="AP333" s="26">
        <v>5153829</v>
      </c>
      <c r="AQ333" s="27">
        <v>24</v>
      </c>
      <c r="AR333" s="26">
        <v>2315792</v>
      </c>
      <c r="AS333" s="27">
        <v>15</v>
      </c>
      <c r="AT333" s="26">
        <v>895876</v>
      </c>
      <c r="AU333" s="27">
        <v>3</v>
      </c>
      <c r="AV333" s="26">
        <v>518227</v>
      </c>
      <c r="AW333" s="27">
        <v>10</v>
      </c>
      <c r="AX333" s="26">
        <v>205251</v>
      </c>
      <c r="AY333" s="27">
        <v>3</v>
      </c>
      <c r="AZ333" s="26">
        <v>641330</v>
      </c>
      <c r="BA333" s="27">
        <v>94</v>
      </c>
      <c r="BB333" s="26">
        <v>6930903</v>
      </c>
      <c r="BC333" s="27"/>
      <c r="BD333" s="26"/>
      <c r="BE333" s="27">
        <v>106</v>
      </c>
      <c r="BF333" s="26">
        <v>20127664</v>
      </c>
      <c r="BG333" s="27"/>
      <c r="BH333" s="26"/>
      <c r="BI333" s="27"/>
      <c r="BJ333" s="26"/>
      <c r="BK333" s="27"/>
      <c r="BL333" s="26"/>
      <c r="BM333" s="27">
        <v>13</v>
      </c>
      <c r="BN333" s="26">
        <v>1080398</v>
      </c>
      <c r="BO333" s="27">
        <v>21</v>
      </c>
      <c r="BP333" s="26">
        <v>757390</v>
      </c>
      <c r="BQ333" s="27">
        <v>1002</v>
      </c>
      <c r="BR333" s="26">
        <v>112163398</v>
      </c>
    </row>
    <row r="334" spans="1:70" ht="14.1" customHeight="1" x14ac:dyDescent="0.15">
      <c r="A334" s="20" t="s">
        <v>524</v>
      </c>
      <c r="B334" s="28">
        <v>30678</v>
      </c>
      <c r="C334" s="18">
        <v>6</v>
      </c>
      <c r="D334" s="26">
        <v>170882</v>
      </c>
      <c r="E334" s="27">
        <v>6</v>
      </c>
      <c r="F334" s="26">
        <v>491878</v>
      </c>
      <c r="G334" s="27">
        <v>86</v>
      </c>
      <c r="H334" s="26">
        <v>3751350</v>
      </c>
      <c r="I334" s="27">
        <v>51</v>
      </c>
      <c r="J334" s="26">
        <v>3390037</v>
      </c>
      <c r="K334" s="27">
        <v>42</v>
      </c>
      <c r="L334" s="26">
        <v>2538779</v>
      </c>
      <c r="M334" s="27">
        <v>18</v>
      </c>
      <c r="N334" s="26">
        <v>1003195</v>
      </c>
      <c r="O334" s="27">
        <v>110</v>
      </c>
      <c r="P334" s="26">
        <v>10652875</v>
      </c>
      <c r="Q334" s="27"/>
      <c r="R334" s="26"/>
      <c r="S334" s="27">
        <v>10</v>
      </c>
      <c r="T334" s="26">
        <v>1994239</v>
      </c>
      <c r="U334" s="27">
        <v>8</v>
      </c>
      <c r="V334" s="26">
        <v>554182</v>
      </c>
      <c r="W334" s="27">
        <v>31</v>
      </c>
      <c r="X334" s="26">
        <v>2574152</v>
      </c>
      <c r="Y334" s="27">
        <v>36</v>
      </c>
      <c r="Z334" s="26">
        <v>4135057</v>
      </c>
      <c r="AA334" s="27">
        <v>23</v>
      </c>
      <c r="AB334" s="26">
        <v>2689990</v>
      </c>
      <c r="AC334" s="27">
        <v>17</v>
      </c>
      <c r="AD334" s="26">
        <v>421276</v>
      </c>
      <c r="AE334" s="27">
        <v>79</v>
      </c>
      <c r="AF334" s="26">
        <v>4932940</v>
      </c>
      <c r="AG334" s="27">
        <v>94</v>
      </c>
      <c r="AH334" s="26">
        <v>25798983</v>
      </c>
      <c r="AI334" s="27">
        <v>45</v>
      </c>
      <c r="AJ334" s="26">
        <v>9819459</v>
      </c>
      <c r="AK334" s="27">
        <v>15</v>
      </c>
      <c r="AL334" s="26">
        <v>2306852</v>
      </c>
      <c r="AM334" s="27">
        <v>22</v>
      </c>
      <c r="AN334" s="26">
        <v>1655971</v>
      </c>
      <c r="AO334" s="27">
        <v>14</v>
      </c>
      <c r="AP334" s="26">
        <v>5933777</v>
      </c>
      <c r="AQ334" s="27">
        <v>24</v>
      </c>
      <c r="AR334" s="26">
        <v>2453604</v>
      </c>
      <c r="AS334" s="27">
        <v>15</v>
      </c>
      <c r="AT334" s="26">
        <v>914570</v>
      </c>
      <c r="AU334" s="27">
        <v>3</v>
      </c>
      <c r="AV334" s="26">
        <v>531140</v>
      </c>
      <c r="AW334" s="27">
        <v>10</v>
      </c>
      <c r="AX334" s="26">
        <v>220655</v>
      </c>
      <c r="AY334" s="27">
        <v>3</v>
      </c>
      <c r="AZ334" s="26">
        <v>726188</v>
      </c>
      <c r="BA334" s="27">
        <v>94</v>
      </c>
      <c r="BB334" s="26">
        <v>7414751</v>
      </c>
      <c r="BC334" s="27"/>
      <c r="BD334" s="26"/>
      <c r="BE334" s="27">
        <v>106</v>
      </c>
      <c r="BF334" s="26">
        <v>20471282</v>
      </c>
      <c r="BG334" s="27"/>
      <c r="BH334" s="26"/>
      <c r="BI334" s="27"/>
      <c r="BJ334" s="26"/>
      <c r="BK334" s="27"/>
      <c r="BL334" s="26"/>
      <c r="BM334" s="27">
        <v>14</v>
      </c>
      <c r="BN334" s="26">
        <v>1170761</v>
      </c>
      <c r="BO334" s="27">
        <v>21</v>
      </c>
      <c r="BP334" s="26">
        <v>786385</v>
      </c>
      <c r="BQ334" s="27">
        <v>1003</v>
      </c>
      <c r="BR334" s="26">
        <v>119505223</v>
      </c>
    </row>
    <row r="335" spans="1:70" ht="14.1" customHeight="1" x14ac:dyDescent="0.15">
      <c r="A335" s="20" t="s">
        <v>523</v>
      </c>
      <c r="B335" s="28">
        <v>30712</v>
      </c>
      <c r="C335" s="18">
        <v>6</v>
      </c>
      <c r="D335" s="26">
        <v>176232</v>
      </c>
      <c r="E335" s="27">
        <v>6</v>
      </c>
      <c r="F335" s="26">
        <v>547299</v>
      </c>
      <c r="G335" s="27">
        <v>86</v>
      </c>
      <c r="H335" s="26">
        <v>3726473</v>
      </c>
      <c r="I335" s="27">
        <v>51</v>
      </c>
      <c r="J335" s="26">
        <v>3468939</v>
      </c>
      <c r="K335" s="27">
        <v>42</v>
      </c>
      <c r="L335" s="26">
        <v>2567520</v>
      </c>
      <c r="M335" s="27">
        <v>18</v>
      </c>
      <c r="N335" s="26">
        <v>971984</v>
      </c>
      <c r="O335" s="27">
        <v>110</v>
      </c>
      <c r="P335" s="26">
        <v>11314276</v>
      </c>
      <c r="Q335" s="27"/>
      <c r="R335" s="26"/>
      <c r="S335" s="27">
        <v>10</v>
      </c>
      <c r="T335" s="26">
        <v>1990938</v>
      </c>
      <c r="U335" s="27">
        <v>8</v>
      </c>
      <c r="V335" s="26">
        <v>521385</v>
      </c>
      <c r="W335" s="27">
        <v>31</v>
      </c>
      <c r="X335" s="26">
        <v>2610388</v>
      </c>
      <c r="Y335" s="27">
        <v>36</v>
      </c>
      <c r="Z335" s="26">
        <v>4204753</v>
      </c>
      <c r="AA335" s="27">
        <v>23</v>
      </c>
      <c r="AB335" s="26">
        <v>2888255</v>
      </c>
      <c r="AC335" s="27">
        <v>17</v>
      </c>
      <c r="AD335" s="26">
        <v>448387</v>
      </c>
      <c r="AE335" s="27">
        <v>79</v>
      </c>
      <c r="AF335" s="26">
        <v>5004494</v>
      </c>
      <c r="AG335" s="27">
        <v>94</v>
      </c>
      <c r="AH335" s="26">
        <v>26800030</v>
      </c>
      <c r="AI335" s="27">
        <v>45</v>
      </c>
      <c r="AJ335" s="26">
        <v>9522813</v>
      </c>
      <c r="AK335" s="27">
        <v>15</v>
      </c>
      <c r="AL335" s="26">
        <v>2335415</v>
      </c>
      <c r="AM335" s="27">
        <v>22</v>
      </c>
      <c r="AN335" s="26">
        <v>1749445</v>
      </c>
      <c r="AO335" s="27">
        <v>14</v>
      </c>
      <c r="AP335" s="26">
        <v>6481420</v>
      </c>
      <c r="AQ335" s="27">
        <v>24</v>
      </c>
      <c r="AR335" s="26">
        <v>2504068</v>
      </c>
      <c r="AS335" s="27">
        <v>15</v>
      </c>
      <c r="AT335" s="26">
        <v>918781</v>
      </c>
      <c r="AU335" s="27">
        <v>3</v>
      </c>
      <c r="AV335" s="26">
        <v>602347</v>
      </c>
      <c r="AW335" s="27">
        <v>10</v>
      </c>
      <c r="AX335" s="26">
        <v>227953</v>
      </c>
      <c r="AY335" s="27">
        <v>3</v>
      </c>
      <c r="AZ335" s="26">
        <v>951802</v>
      </c>
      <c r="BA335" s="27">
        <v>95</v>
      </c>
      <c r="BB335" s="26">
        <v>8223292</v>
      </c>
      <c r="BC335" s="27"/>
      <c r="BD335" s="26"/>
      <c r="BE335" s="27">
        <v>106</v>
      </c>
      <c r="BF335" s="26">
        <v>24658930</v>
      </c>
      <c r="BG335" s="27"/>
      <c r="BH335" s="26"/>
      <c r="BI335" s="27"/>
      <c r="BJ335" s="26"/>
      <c r="BK335" s="27"/>
      <c r="BL335" s="26"/>
      <c r="BM335" s="27">
        <v>14</v>
      </c>
      <c r="BN335" s="26">
        <v>1146093</v>
      </c>
      <c r="BO335" s="27">
        <v>21</v>
      </c>
      <c r="BP335" s="26">
        <v>866481</v>
      </c>
      <c r="BQ335" s="27">
        <v>1004</v>
      </c>
      <c r="BR335" s="26">
        <v>127430208</v>
      </c>
    </row>
    <row r="336" spans="1:70" ht="14.1" customHeight="1" x14ac:dyDescent="0.15">
      <c r="A336" s="20" t="s">
        <v>523</v>
      </c>
      <c r="B336" s="28">
        <v>30741</v>
      </c>
      <c r="C336" s="18">
        <v>6</v>
      </c>
      <c r="D336" s="26">
        <v>165965</v>
      </c>
      <c r="E336" s="27">
        <v>6</v>
      </c>
      <c r="F336" s="26">
        <v>586027</v>
      </c>
      <c r="G336" s="27">
        <v>86</v>
      </c>
      <c r="H336" s="26">
        <v>3690712</v>
      </c>
      <c r="I336" s="27">
        <v>51</v>
      </c>
      <c r="J336" s="26">
        <v>3368417</v>
      </c>
      <c r="K336" s="27">
        <v>42</v>
      </c>
      <c r="L336" s="26">
        <v>2513113</v>
      </c>
      <c r="M336" s="27">
        <v>18</v>
      </c>
      <c r="N336" s="26">
        <v>952084</v>
      </c>
      <c r="O336" s="27">
        <v>110</v>
      </c>
      <c r="P336" s="26">
        <v>11027548</v>
      </c>
      <c r="Q336" s="27"/>
      <c r="R336" s="26"/>
      <c r="S336" s="27">
        <v>10</v>
      </c>
      <c r="T336" s="26">
        <v>2059983</v>
      </c>
      <c r="U336" s="27">
        <v>8</v>
      </c>
      <c r="V336" s="26">
        <v>513592</v>
      </c>
      <c r="W336" s="27">
        <v>31</v>
      </c>
      <c r="X336" s="26">
        <v>2631558</v>
      </c>
      <c r="Y336" s="27">
        <v>36</v>
      </c>
      <c r="Z336" s="26">
        <v>4005703</v>
      </c>
      <c r="AA336" s="27">
        <v>23</v>
      </c>
      <c r="AB336" s="26">
        <v>3103598</v>
      </c>
      <c r="AC336" s="27">
        <v>17</v>
      </c>
      <c r="AD336" s="26">
        <v>427108</v>
      </c>
      <c r="AE336" s="27">
        <v>79</v>
      </c>
      <c r="AF336" s="26">
        <v>4999070</v>
      </c>
      <c r="AG336" s="27">
        <v>95</v>
      </c>
      <c r="AH336" s="26">
        <v>26064200</v>
      </c>
      <c r="AI336" s="27">
        <v>45</v>
      </c>
      <c r="AJ336" s="26">
        <v>9007315</v>
      </c>
      <c r="AK336" s="27">
        <v>15</v>
      </c>
      <c r="AL336" s="26">
        <v>2222081</v>
      </c>
      <c r="AM336" s="27">
        <v>22</v>
      </c>
      <c r="AN336" s="26">
        <v>1739886</v>
      </c>
      <c r="AO336" s="27">
        <v>14</v>
      </c>
      <c r="AP336" s="26">
        <v>6553241</v>
      </c>
      <c r="AQ336" s="27">
        <v>24</v>
      </c>
      <c r="AR336" s="26">
        <v>2493482</v>
      </c>
      <c r="AS336" s="27">
        <v>15</v>
      </c>
      <c r="AT336" s="26">
        <v>903429</v>
      </c>
      <c r="AU336" s="27">
        <v>3</v>
      </c>
      <c r="AV336" s="26">
        <v>604597</v>
      </c>
      <c r="AW336" s="27">
        <v>10</v>
      </c>
      <c r="AX336" s="26">
        <v>219796</v>
      </c>
      <c r="AY336" s="27">
        <v>4</v>
      </c>
      <c r="AZ336" s="26">
        <v>1128513</v>
      </c>
      <c r="BA336" s="27">
        <v>95</v>
      </c>
      <c r="BB336" s="26">
        <v>8013477</v>
      </c>
      <c r="BC336" s="27"/>
      <c r="BD336" s="26"/>
      <c r="BE336" s="27">
        <v>106</v>
      </c>
      <c r="BF336" s="26">
        <v>26819395</v>
      </c>
      <c r="BG336" s="27"/>
      <c r="BH336" s="26"/>
      <c r="BI336" s="27"/>
      <c r="BJ336" s="26"/>
      <c r="BK336" s="27"/>
      <c r="BL336" s="26"/>
      <c r="BM336" s="27">
        <v>14</v>
      </c>
      <c r="BN336" s="26">
        <v>1119111</v>
      </c>
      <c r="BO336" s="27">
        <v>21</v>
      </c>
      <c r="BP336" s="26">
        <v>903190</v>
      </c>
      <c r="BQ336" s="27">
        <v>1006</v>
      </c>
      <c r="BR336" s="26">
        <v>127836203</v>
      </c>
    </row>
    <row r="337" spans="1:70" ht="14.1" customHeight="1" x14ac:dyDescent="0.15">
      <c r="A337" s="20" t="s">
        <v>523</v>
      </c>
      <c r="B337" s="28">
        <v>30772</v>
      </c>
      <c r="C337" s="18">
        <v>6</v>
      </c>
      <c r="D337" s="26">
        <v>172127</v>
      </c>
      <c r="E337" s="27">
        <v>6</v>
      </c>
      <c r="F337" s="26">
        <v>606396</v>
      </c>
      <c r="G337" s="27">
        <v>86</v>
      </c>
      <c r="H337" s="26">
        <v>3763616</v>
      </c>
      <c r="I337" s="27">
        <v>51</v>
      </c>
      <c r="J337" s="26">
        <v>3546776</v>
      </c>
      <c r="K337" s="27">
        <v>43</v>
      </c>
      <c r="L337" s="26">
        <v>2888292</v>
      </c>
      <c r="M337" s="27">
        <v>18</v>
      </c>
      <c r="N337" s="26">
        <v>1083127</v>
      </c>
      <c r="O337" s="27">
        <v>110</v>
      </c>
      <c r="P337" s="26">
        <v>11822568</v>
      </c>
      <c r="Q337" s="27"/>
      <c r="R337" s="26"/>
      <c r="S337" s="27">
        <v>10</v>
      </c>
      <c r="T337" s="26">
        <v>2241451</v>
      </c>
      <c r="U337" s="27">
        <v>8</v>
      </c>
      <c r="V337" s="26">
        <v>516260</v>
      </c>
      <c r="W337" s="27">
        <v>31</v>
      </c>
      <c r="X337" s="26">
        <v>3021253</v>
      </c>
      <c r="Y337" s="27">
        <v>36</v>
      </c>
      <c r="Z337" s="26">
        <v>4426699</v>
      </c>
      <c r="AA337" s="27">
        <v>23</v>
      </c>
      <c r="AB337" s="26">
        <v>3546911</v>
      </c>
      <c r="AC337" s="27">
        <v>17</v>
      </c>
      <c r="AD337" s="26">
        <v>455041</v>
      </c>
      <c r="AE337" s="27">
        <v>79</v>
      </c>
      <c r="AF337" s="26">
        <v>5296960</v>
      </c>
      <c r="AG337" s="27">
        <v>95</v>
      </c>
      <c r="AH337" s="26">
        <v>27802952</v>
      </c>
      <c r="AI337" s="27">
        <v>45</v>
      </c>
      <c r="AJ337" s="26">
        <v>9387903</v>
      </c>
      <c r="AK337" s="27">
        <v>15</v>
      </c>
      <c r="AL337" s="26">
        <v>2378694</v>
      </c>
      <c r="AM337" s="27">
        <v>23</v>
      </c>
      <c r="AN337" s="26">
        <v>2046464</v>
      </c>
      <c r="AO337" s="27">
        <v>14</v>
      </c>
      <c r="AP337" s="26">
        <v>6784096</v>
      </c>
      <c r="AQ337" s="27">
        <v>24</v>
      </c>
      <c r="AR337" s="26">
        <v>2611296</v>
      </c>
      <c r="AS337" s="27">
        <v>15</v>
      </c>
      <c r="AT337" s="26">
        <v>900545</v>
      </c>
      <c r="AU337" s="27">
        <v>3</v>
      </c>
      <c r="AV337" s="26">
        <v>599371</v>
      </c>
      <c r="AW337" s="27">
        <v>10</v>
      </c>
      <c r="AX337" s="26">
        <v>244930</v>
      </c>
      <c r="AY337" s="27">
        <v>4</v>
      </c>
      <c r="AZ337" s="26">
        <v>1354709</v>
      </c>
      <c r="BA337" s="27">
        <v>95</v>
      </c>
      <c r="BB337" s="26">
        <v>9011342</v>
      </c>
      <c r="BC337" s="27"/>
      <c r="BD337" s="26"/>
      <c r="BE337" s="27">
        <v>106</v>
      </c>
      <c r="BF337" s="26">
        <v>35563443</v>
      </c>
      <c r="BG337" s="27"/>
      <c r="BH337" s="26"/>
      <c r="BI337" s="27"/>
      <c r="BJ337" s="26"/>
      <c r="BK337" s="27"/>
      <c r="BL337" s="26"/>
      <c r="BM337" s="27">
        <v>15</v>
      </c>
      <c r="BN337" s="26">
        <v>1422127</v>
      </c>
      <c r="BO337" s="27">
        <v>21</v>
      </c>
      <c r="BP337" s="26">
        <v>1002014</v>
      </c>
      <c r="BQ337" s="27">
        <v>1009</v>
      </c>
      <c r="BR337" s="26">
        <v>144497377</v>
      </c>
    </row>
    <row r="338" spans="1:70" ht="14.1" customHeight="1" x14ac:dyDescent="0.15">
      <c r="A338" s="20" t="s">
        <v>523</v>
      </c>
      <c r="B338" s="28">
        <v>30800</v>
      </c>
      <c r="C338" s="18">
        <v>6</v>
      </c>
      <c r="D338" s="26">
        <v>178792</v>
      </c>
      <c r="E338" s="27">
        <v>6</v>
      </c>
      <c r="F338" s="26">
        <v>585631</v>
      </c>
      <c r="G338" s="27">
        <v>86</v>
      </c>
      <c r="H338" s="26">
        <v>3721842</v>
      </c>
      <c r="I338" s="27">
        <v>51</v>
      </c>
      <c r="J338" s="26">
        <v>3655828</v>
      </c>
      <c r="K338" s="27">
        <v>43</v>
      </c>
      <c r="L338" s="26">
        <v>3143965</v>
      </c>
      <c r="M338" s="27">
        <v>18</v>
      </c>
      <c r="N338" s="26">
        <v>1117622</v>
      </c>
      <c r="O338" s="27">
        <v>110</v>
      </c>
      <c r="P338" s="26">
        <v>12436324</v>
      </c>
      <c r="Q338" s="27"/>
      <c r="R338" s="26"/>
      <c r="S338" s="27">
        <v>10</v>
      </c>
      <c r="T338" s="26">
        <v>2175499</v>
      </c>
      <c r="U338" s="27">
        <v>8</v>
      </c>
      <c r="V338" s="26">
        <v>537159</v>
      </c>
      <c r="W338" s="27">
        <v>31</v>
      </c>
      <c r="X338" s="26">
        <v>3023953</v>
      </c>
      <c r="Y338" s="27">
        <v>36</v>
      </c>
      <c r="Z338" s="26">
        <v>4468771</v>
      </c>
      <c r="AA338" s="27">
        <v>23</v>
      </c>
      <c r="AB338" s="26">
        <v>3658369</v>
      </c>
      <c r="AC338" s="27">
        <v>17</v>
      </c>
      <c r="AD338" s="26">
        <v>461236</v>
      </c>
      <c r="AE338" s="27">
        <v>79</v>
      </c>
      <c r="AF338" s="26">
        <v>5214877</v>
      </c>
      <c r="AG338" s="27">
        <v>95</v>
      </c>
      <c r="AH338" s="26">
        <v>26655990</v>
      </c>
      <c r="AI338" s="27">
        <v>45</v>
      </c>
      <c r="AJ338" s="26">
        <v>9402890</v>
      </c>
      <c r="AK338" s="27">
        <v>15</v>
      </c>
      <c r="AL338" s="26">
        <v>2253364</v>
      </c>
      <c r="AM338" s="27">
        <v>23</v>
      </c>
      <c r="AN338" s="26">
        <v>2031850</v>
      </c>
      <c r="AO338" s="27">
        <v>14</v>
      </c>
      <c r="AP338" s="26">
        <v>6458687</v>
      </c>
      <c r="AQ338" s="27">
        <v>24</v>
      </c>
      <c r="AR338" s="26">
        <v>2637815</v>
      </c>
      <c r="AS338" s="27">
        <v>15</v>
      </c>
      <c r="AT338" s="26">
        <v>840453</v>
      </c>
      <c r="AU338" s="27">
        <v>3</v>
      </c>
      <c r="AV338" s="26">
        <v>571847</v>
      </c>
      <c r="AW338" s="27">
        <v>10</v>
      </c>
      <c r="AX338" s="26">
        <v>255595</v>
      </c>
      <c r="AY338" s="27">
        <v>4</v>
      </c>
      <c r="AZ338" s="26">
        <v>1320611</v>
      </c>
      <c r="BA338" s="27">
        <v>95</v>
      </c>
      <c r="BB338" s="26">
        <v>8985364</v>
      </c>
      <c r="BC338" s="27"/>
      <c r="BD338" s="26"/>
      <c r="BE338" s="27">
        <v>106</v>
      </c>
      <c r="BF338" s="26">
        <v>34992332</v>
      </c>
      <c r="BG338" s="27"/>
      <c r="BH338" s="26"/>
      <c r="BI338" s="27"/>
      <c r="BJ338" s="26"/>
      <c r="BK338" s="27"/>
      <c r="BL338" s="26"/>
      <c r="BM338" s="27">
        <v>15</v>
      </c>
      <c r="BN338" s="26">
        <v>1462093</v>
      </c>
      <c r="BO338" s="27">
        <v>21</v>
      </c>
      <c r="BP338" s="26">
        <v>957618</v>
      </c>
      <c r="BQ338" s="27">
        <v>1009</v>
      </c>
      <c r="BR338" s="26">
        <v>143206389</v>
      </c>
    </row>
    <row r="339" spans="1:70" ht="14.1" customHeight="1" x14ac:dyDescent="0.15">
      <c r="A339" s="20" t="s">
        <v>523</v>
      </c>
      <c r="B339" s="28">
        <v>30833</v>
      </c>
      <c r="C339" s="18">
        <v>6</v>
      </c>
      <c r="D339" s="26">
        <v>176141</v>
      </c>
      <c r="E339" s="27">
        <v>6</v>
      </c>
      <c r="F339" s="26">
        <v>577252</v>
      </c>
      <c r="G339" s="27">
        <v>86</v>
      </c>
      <c r="H339" s="26">
        <v>3616539</v>
      </c>
      <c r="I339" s="27">
        <v>51</v>
      </c>
      <c r="J339" s="26">
        <v>3510059</v>
      </c>
      <c r="K339" s="27">
        <v>43</v>
      </c>
      <c r="L339" s="26">
        <v>2826335</v>
      </c>
      <c r="M339" s="27">
        <v>18</v>
      </c>
      <c r="N339" s="26">
        <v>992149</v>
      </c>
      <c r="O339" s="27">
        <v>110</v>
      </c>
      <c r="P339" s="26">
        <v>11458040</v>
      </c>
      <c r="Q339" s="27"/>
      <c r="R339" s="26"/>
      <c r="S339" s="27">
        <v>10</v>
      </c>
      <c r="T339" s="26">
        <v>1916583</v>
      </c>
      <c r="U339" s="27">
        <v>8</v>
      </c>
      <c r="V339" s="26">
        <v>497028</v>
      </c>
      <c r="W339" s="27">
        <v>31</v>
      </c>
      <c r="X339" s="26">
        <v>2644416</v>
      </c>
      <c r="Y339" s="27">
        <v>36</v>
      </c>
      <c r="Z339" s="26">
        <v>4016313</v>
      </c>
      <c r="AA339" s="27">
        <v>23</v>
      </c>
      <c r="AB339" s="26">
        <v>3248163</v>
      </c>
      <c r="AC339" s="27">
        <v>17</v>
      </c>
      <c r="AD339" s="26">
        <v>420022</v>
      </c>
      <c r="AE339" s="27">
        <v>79</v>
      </c>
      <c r="AF339" s="26">
        <v>4736905</v>
      </c>
      <c r="AG339" s="27">
        <v>95</v>
      </c>
      <c r="AH339" s="26">
        <v>23219313</v>
      </c>
      <c r="AI339" s="27">
        <v>45</v>
      </c>
      <c r="AJ339" s="26">
        <v>8830193</v>
      </c>
      <c r="AK339" s="27">
        <v>15</v>
      </c>
      <c r="AL339" s="26">
        <v>1927781</v>
      </c>
      <c r="AM339" s="27">
        <v>23</v>
      </c>
      <c r="AN339" s="26">
        <v>1839818</v>
      </c>
      <c r="AO339" s="27">
        <v>14</v>
      </c>
      <c r="AP339" s="26">
        <v>5875607</v>
      </c>
      <c r="AQ339" s="27">
        <v>24</v>
      </c>
      <c r="AR339" s="26">
        <v>2460555</v>
      </c>
      <c r="AS339" s="27">
        <v>15</v>
      </c>
      <c r="AT339" s="26">
        <v>811840</v>
      </c>
      <c r="AU339" s="27">
        <v>3</v>
      </c>
      <c r="AV339" s="26">
        <v>624085</v>
      </c>
      <c r="AW339" s="27">
        <v>10</v>
      </c>
      <c r="AX339" s="26">
        <v>239223</v>
      </c>
      <c r="AY339" s="27">
        <v>4</v>
      </c>
      <c r="AZ339" s="26">
        <v>1199025</v>
      </c>
      <c r="BA339" s="27">
        <v>95</v>
      </c>
      <c r="BB339" s="26">
        <v>8293561</v>
      </c>
      <c r="BC339" s="27"/>
      <c r="BD339" s="26"/>
      <c r="BE339" s="27">
        <v>106</v>
      </c>
      <c r="BF339" s="26">
        <v>30911869</v>
      </c>
      <c r="BG339" s="27"/>
      <c r="BH339" s="26"/>
      <c r="BI339" s="27"/>
      <c r="BJ339" s="26"/>
      <c r="BK339" s="27"/>
      <c r="BL339" s="26"/>
      <c r="BM339" s="27">
        <v>15</v>
      </c>
      <c r="BN339" s="26">
        <v>1267578</v>
      </c>
      <c r="BO339" s="27">
        <v>21</v>
      </c>
      <c r="BP339" s="26">
        <v>866699</v>
      </c>
      <c r="BQ339" s="27">
        <v>1009</v>
      </c>
      <c r="BR339" s="26">
        <v>129003105</v>
      </c>
    </row>
    <row r="340" spans="1:70" ht="14.1" customHeight="1" x14ac:dyDescent="0.15">
      <c r="A340" s="20" t="s">
        <v>523</v>
      </c>
      <c r="B340" s="28">
        <v>30863</v>
      </c>
      <c r="C340" s="18">
        <v>6</v>
      </c>
      <c r="D340" s="26">
        <v>185084</v>
      </c>
      <c r="E340" s="27">
        <v>6</v>
      </c>
      <c r="F340" s="26">
        <v>544858</v>
      </c>
      <c r="G340" s="27">
        <v>88</v>
      </c>
      <c r="H340" s="26">
        <v>3755990</v>
      </c>
      <c r="I340" s="27">
        <v>51</v>
      </c>
      <c r="J340" s="26">
        <v>3814173</v>
      </c>
      <c r="K340" s="27">
        <v>43</v>
      </c>
      <c r="L340" s="26">
        <v>3064579</v>
      </c>
      <c r="M340" s="27">
        <v>18</v>
      </c>
      <c r="N340" s="26">
        <v>1030101</v>
      </c>
      <c r="O340" s="27">
        <v>110</v>
      </c>
      <c r="P340" s="26">
        <v>12144142</v>
      </c>
      <c r="Q340" s="27"/>
      <c r="R340" s="26"/>
      <c r="S340" s="27">
        <v>10</v>
      </c>
      <c r="T340" s="26">
        <v>1832490</v>
      </c>
      <c r="U340" s="27">
        <v>8</v>
      </c>
      <c r="V340" s="26">
        <v>527806</v>
      </c>
      <c r="W340" s="27">
        <v>31</v>
      </c>
      <c r="X340" s="26">
        <v>2859041</v>
      </c>
      <c r="Y340" s="27">
        <v>35</v>
      </c>
      <c r="Z340" s="26">
        <v>3968313</v>
      </c>
      <c r="AA340" s="27">
        <v>23</v>
      </c>
      <c r="AB340" s="26">
        <v>3322311</v>
      </c>
      <c r="AC340" s="27">
        <v>17</v>
      </c>
      <c r="AD340" s="26">
        <v>439030</v>
      </c>
      <c r="AE340" s="27">
        <v>79</v>
      </c>
      <c r="AF340" s="26">
        <v>4743103</v>
      </c>
      <c r="AG340" s="27">
        <v>95</v>
      </c>
      <c r="AH340" s="26">
        <v>23764574</v>
      </c>
      <c r="AI340" s="27">
        <v>45</v>
      </c>
      <c r="AJ340" s="26">
        <v>9112463</v>
      </c>
      <c r="AK340" s="27">
        <v>15</v>
      </c>
      <c r="AL340" s="26">
        <v>1976838</v>
      </c>
      <c r="AM340" s="27">
        <v>23</v>
      </c>
      <c r="AN340" s="26">
        <v>1793665</v>
      </c>
      <c r="AO340" s="27">
        <v>14</v>
      </c>
      <c r="AP340" s="26">
        <v>5982275</v>
      </c>
      <c r="AQ340" s="27">
        <v>24</v>
      </c>
      <c r="AR340" s="26">
        <v>2569751</v>
      </c>
      <c r="AS340" s="27">
        <v>15</v>
      </c>
      <c r="AT340" s="26">
        <v>790639</v>
      </c>
      <c r="AU340" s="27">
        <v>3</v>
      </c>
      <c r="AV340" s="26">
        <v>621105</v>
      </c>
      <c r="AW340" s="27">
        <v>10</v>
      </c>
      <c r="AX340" s="26">
        <v>252609</v>
      </c>
      <c r="AY340" s="27">
        <v>4</v>
      </c>
      <c r="AZ340" s="26">
        <v>1376301</v>
      </c>
      <c r="BA340" s="27">
        <v>97</v>
      </c>
      <c r="BB340" s="26">
        <v>8686455</v>
      </c>
      <c r="BC340" s="27"/>
      <c r="BD340" s="26"/>
      <c r="BE340" s="27">
        <v>106</v>
      </c>
      <c r="BF340" s="26">
        <v>31423750</v>
      </c>
      <c r="BG340" s="27"/>
      <c r="BH340" s="26"/>
      <c r="BI340" s="27"/>
      <c r="BJ340" s="26"/>
      <c r="BK340" s="27"/>
      <c r="BL340" s="26"/>
      <c r="BM340" s="27">
        <v>15</v>
      </c>
      <c r="BN340" s="26">
        <v>1300156</v>
      </c>
      <c r="BO340" s="27">
        <v>21</v>
      </c>
      <c r="BP340" s="26">
        <v>916106</v>
      </c>
      <c r="BQ340" s="27">
        <v>1012</v>
      </c>
      <c r="BR340" s="26">
        <v>132797720</v>
      </c>
    </row>
    <row r="341" spans="1:70" ht="14.1" customHeight="1" x14ac:dyDescent="0.15">
      <c r="A341" s="20" t="s">
        <v>523</v>
      </c>
      <c r="B341" s="28">
        <v>30894</v>
      </c>
      <c r="C341" s="18">
        <v>6</v>
      </c>
      <c r="D341" s="26">
        <v>195807</v>
      </c>
      <c r="E341" s="27">
        <v>7</v>
      </c>
      <c r="F341" s="26">
        <v>510401</v>
      </c>
      <c r="G341" s="27">
        <v>88</v>
      </c>
      <c r="H341" s="26">
        <v>3583732</v>
      </c>
      <c r="I341" s="27">
        <v>52</v>
      </c>
      <c r="J341" s="26">
        <v>3876318</v>
      </c>
      <c r="K341" s="27">
        <v>43</v>
      </c>
      <c r="L341" s="26">
        <v>2985751</v>
      </c>
      <c r="M341" s="27">
        <v>18</v>
      </c>
      <c r="N341" s="26">
        <v>1033037</v>
      </c>
      <c r="O341" s="27">
        <v>110</v>
      </c>
      <c r="P341" s="26">
        <v>11857821</v>
      </c>
      <c r="Q341" s="27"/>
      <c r="R341" s="26"/>
      <c r="S341" s="27">
        <v>10</v>
      </c>
      <c r="T341" s="26">
        <v>1679111</v>
      </c>
      <c r="U341" s="27">
        <v>8</v>
      </c>
      <c r="V341" s="26">
        <v>512922</v>
      </c>
      <c r="W341" s="27">
        <v>31</v>
      </c>
      <c r="X341" s="26">
        <v>2782457</v>
      </c>
      <c r="Y341" s="27">
        <v>35</v>
      </c>
      <c r="Z341" s="26">
        <v>3785309</v>
      </c>
      <c r="AA341" s="27">
        <v>23</v>
      </c>
      <c r="AB341" s="26">
        <v>2771716</v>
      </c>
      <c r="AC341" s="27">
        <v>17</v>
      </c>
      <c r="AD341" s="26">
        <v>425170</v>
      </c>
      <c r="AE341" s="27">
        <v>78</v>
      </c>
      <c r="AF341" s="26">
        <v>4607419</v>
      </c>
      <c r="AG341" s="27">
        <v>95</v>
      </c>
      <c r="AH341" s="26">
        <v>22811337</v>
      </c>
      <c r="AI341" s="27">
        <v>45</v>
      </c>
      <c r="AJ341" s="26">
        <v>8916851</v>
      </c>
      <c r="AK341" s="27">
        <v>15</v>
      </c>
      <c r="AL341" s="26">
        <v>1929760</v>
      </c>
      <c r="AM341" s="27">
        <v>23</v>
      </c>
      <c r="AN341" s="26">
        <v>1770959</v>
      </c>
      <c r="AO341" s="27">
        <v>14</v>
      </c>
      <c r="AP341" s="26">
        <v>5743615</v>
      </c>
      <c r="AQ341" s="27">
        <v>24</v>
      </c>
      <c r="AR341" s="26">
        <v>2491929</v>
      </c>
      <c r="AS341" s="27">
        <v>15</v>
      </c>
      <c r="AT341" s="26">
        <v>753156</v>
      </c>
      <c r="AU341" s="27">
        <v>3</v>
      </c>
      <c r="AV341" s="26">
        <v>592814</v>
      </c>
      <c r="AW341" s="27">
        <v>10</v>
      </c>
      <c r="AX341" s="26">
        <v>245351</v>
      </c>
      <c r="AY341" s="27">
        <v>4</v>
      </c>
      <c r="AZ341" s="26">
        <v>1223343</v>
      </c>
      <c r="BA341" s="27">
        <v>97</v>
      </c>
      <c r="BB341" s="26">
        <v>8579567</v>
      </c>
      <c r="BC341" s="27"/>
      <c r="BD341" s="26"/>
      <c r="BE341" s="27">
        <v>106</v>
      </c>
      <c r="BF341" s="26">
        <v>29871943</v>
      </c>
      <c r="BG341" s="27"/>
      <c r="BH341" s="26"/>
      <c r="BI341" s="27"/>
      <c r="BJ341" s="26"/>
      <c r="BK341" s="27"/>
      <c r="BL341" s="26"/>
      <c r="BM341" s="27">
        <v>15</v>
      </c>
      <c r="BN341" s="26">
        <v>1240869</v>
      </c>
      <c r="BO341" s="27">
        <v>21</v>
      </c>
      <c r="BP341" s="26">
        <v>866276</v>
      </c>
      <c r="BQ341" s="27">
        <v>1013</v>
      </c>
      <c r="BR341" s="26">
        <v>127644758</v>
      </c>
    </row>
    <row r="342" spans="1:70" ht="14.1" customHeight="1" x14ac:dyDescent="0.15">
      <c r="A342" s="20" t="s">
        <v>523</v>
      </c>
      <c r="B342" s="28">
        <v>30925</v>
      </c>
      <c r="C342" s="18">
        <v>6</v>
      </c>
      <c r="D342" s="26">
        <v>183932</v>
      </c>
      <c r="E342" s="27">
        <v>7</v>
      </c>
      <c r="F342" s="26">
        <v>550688</v>
      </c>
      <c r="G342" s="27">
        <v>88</v>
      </c>
      <c r="H342" s="26">
        <v>3610704</v>
      </c>
      <c r="I342" s="27">
        <v>52</v>
      </c>
      <c r="J342" s="26">
        <v>3827682</v>
      </c>
      <c r="K342" s="27">
        <v>43</v>
      </c>
      <c r="L342" s="26">
        <v>3028763</v>
      </c>
      <c r="M342" s="27">
        <v>18</v>
      </c>
      <c r="N342" s="26">
        <v>1057112</v>
      </c>
      <c r="O342" s="27">
        <v>110</v>
      </c>
      <c r="P342" s="26">
        <v>12584254</v>
      </c>
      <c r="Q342" s="27"/>
      <c r="R342" s="26"/>
      <c r="S342" s="27">
        <v>10</v>
      </c>
      <c r="T342" s="26">
        <v>1786562</v>
      </c>
      <c r="U342" s="27">
        <v>8</v>
      </c>
      <c r="V342" s="26">
        <v>550679</v>
      </c>
      <c r="W342" s="27">
        <v>32</v>
      </c>
      <c r="X342" s="26">
        <v>3025612</v>
      </c>
      <c r="Y342" s="27">
        <v>35</v>
      </c>
      <c r="Z342" s="26">
        <v>4087638</v>
      </c>
      <c r="AA342" s="27">
        <v>23</v>
      </c>
      <c r="AB342" s="26">
        <v>3090838</v>
      </c>
      <c r="AC342" s="27">
        <v>17</v>
      </c>
      <c r="AD342" s="26">
        <v>455284</v>
      </c>
      <c r="AE342" s="27">
        <v>78</v>
      </c>
      <c r="AF342" s="26">
        <v>5145397</v>
      </c>
      <c r="AG342" s="27">
        <v>95</v>
      </c>
      <c r="AH342" s="26">
        <v>25592667</v>
      </c>
      <c r="AI342" s="27">
        <v>45</v>
      </c>
      <c r="AJ342" s="26">
        <v>9898579</v>
      </c>
      <c r="AK342" s="27">
        <v>15</v>
      </c>
      <c r="AL342" s="26">
        <v>2247900</v>
      </c>
      <c r="AM342" s="27">
        <v>23</v>
      </c>
      <c r="AN342" s="26">
        <v>1984582</v>
      </c>
      <c r="AO342" s="27">
        <v>14</v>
      </c>
      <c r="AP342" s="26">
        <v>6108128</v>
      </c>
      <c r="AQ342" s="27">
        <v>24</v>
      </c>
      <c r="AR342" s="26">
        <v>2554649</v>
      </c>
      <c r="AS342" s="27">
        <v>15</v>
      </c>
      <c r="AT342" s="26">
        <v>773595</v>
      </c>
      <c r="AU342" s="27">
        <v>3</v>
      </c>
      <c r="AV342" s="26">
        <v>673483</v>
      </c>
      <c r="AW342" s="27">
        <v>10</v>
      </c>
      <c r="AX342" s="26">
        <v>248879</v>
      </c>
      <c r="AY342" s="27">
        <v>4</v>
      </c>
      <c r="AZ342" s="26">
        <v>1243967</v>
      </c>
      <c r="BA342" s="27">
        <v>102</v>
      </c>
      <c r="BB342" s="26">
        <v>9338372</v>
      </c>
      <c r="BC342" s="27"/>
      <c r="BD342" s="26"/>
      <c r="BE342" s="27">
        <v>106</v>
      </c>
      <c r="BF342" s="26">
        <v>31131273</v>
      </c>
      <c r="BG342" s="27"/>
      <c r="BH342" s="26"/>
      <c r="BI342" s="27"/>
      <c r="BJ342" s="26"/>
      <c r="BK342" s="27"/>
      <c r="BL342" s="26"/>
      <c r="BM342" s="27">
        <v>15</v>
      </c>
      <c r="BN342" s="26">
        <v>1288959</v>
      </c>
      <c r="BO342" s="27">
        <v>21</v>
      </c>
      <c r="BP342" s="26">
        <v>929350</v>
      </c>
      <c r="BQ342" s="27">
        <v>1019</v>
      </c>
      <c r="BR342" s="26">
        <v>136999540</v>
      </c>
    </row>
    <row r="343" spans="1:70" ht="14.1" customHeight="1" x14ac:dyDescent="0.15">
      <c r="A343" s="20" t="s">
        <v>523</v>
      </c>
      <c r="B343" s="28">
        <v>30954</v>
      </c>
      <c r="C343" s="18">
        <v>6</v>
      </c>
      <c r="D343" s="26">
        <v>186047</v>
      </c>
      <c r="E343" s="27">
        <v>7</v>
      </c>
      <c r="F343" s="26">
        <v>559532</v>
      </c>
      <c r="G343" s="27">
        <v>88</v>
      </c>
      <c r="H343" s="26">
        <v>3525573</v>
      </c>
      <c r="I343" s="27">
        <v>52</v>
      </c>
      <c r="J343" s="26">
        <v>3777356</v>
      </c>
      <c r="K343" s="27">
        <v>43</v>
      </c>
      <c r="L343" s="26">
        <v>2976562</v>
      </c>
      <c r="M343" s="27">
        <v>18</v>
      </c>
      <c r="N343" s="26">
        <v>1052892</v>
      </c>
      <c r="O343" s="27">
        <v>111</v>
      </c>
      <c r="P343" s="26">
        <v>12515578</v>
      </c>
      <c r="Q343" s="27"/>
      <c r="R343" s="26"/>
      <c r="S343" s="27">
        <v>10</v>
      </c>
      <c r="T343" s="26">
        <v>1722501</v>
      </c>
      <c r="U343" s="27">
        <v>8</v>
      </c>
      <c r="V343" s="26">
        <v>530610</v>
      </c>
      <c r="W343" s="27">
        <v>32</v>
      </c>
      <c r="X343" s="26">
        <v>3230005</v>
      </c>
      <c r="Y343" s="27">
        <v>35</v>
      </c>
      <c r="Z343" s="26">
        <v>3887350</v>
      </c>
      <c r="AA343" s="27">
        <v>23</v>
      </c>
      <c r="AB343" s="26">
        <v>3063213</v>
      </c>
      <c r="AC343" s="27">
        <v>17</v>
      </c>
      <c r="AD343" s="26">
        <v>449831</v>
      </c>
      <c r="AE343" s="27">
        <v>80</v>
      </c>
      <c r="AF343" s="26">
        <v>5224401</v>
      </c>
      <c r="AG343" s="27">
        <v>97</v>
      </c>
      <c r="AH343" s="26">
        <v>27400971</v>
      </c>
      <c r="AI343" s="27">
        <v>45</v>
      </c>
      <c r="AJ343" s="26">
        <v>9486107</v>
      </c>
      <c r="AK343" s="27">
        <v>15</v>
      </c>
      <c r="AL343" s="26">
        <v>2499553</v>
      </c>
      <c r="AM343" s="27">
        <v>23</v>
      </c>
      <c r="AN343" s="26">
        <v>2085976</v>
      </c>
      <c r="AO343" s="27">
        <v>14</v>
      </c>
      <c r="AP343" s="26">
        <v>5851777</v>
      </c>
      <c r="AQ343" s="27">
        <v>25</v>
      </c>
      <c r="AR343" s="26">
        <v>2467390</v>
      </c>
      <c r="AS343" s="27">
        <v>15</v>
      </c>
      <c r="AT343" s="26">
        <v>730304</v>
      </c>
      <c r="AU343" s="27">
        <v>3</v>
      </c>
      <c r="AV343" s="26">
        <v>852747</v>
      </c>
      <c r="AW343" s="27">
        <v>10</v>
      </c>
      <c r="AX343" s="26">
        <v>238596</v>
      </c>
      <c r="AY343" s="27">
        <v>4</v>
      </c>
      <c r="AZ343" s="26">
        <v>1226015</v>
      </c>
      <c r="BA343" s="27">
        <v>104</v>
      </c>
      <c r="BB343" s="26">
        <v>9437118</v>
      </c>
      <c r="BC343" s="27"/>
      <c r="BD343" s="26"/>
      <c r="BE343" s="27">
        <v>108</v>
      </c>
      <c r="BF343" s="26">
        <v>31412827</v>
      </c>
      <c r="BG343" s="27"/>
      <c r="BH343" s="26"/>
      <c r="BI343" s="27"/>
      <c r="BJ343" s="26"/>
      <c r="BK343" s="27"/>
      <c r="BL343" s="26"/>
      <c r="BM343" s="27">
        <v>15</v>
      </c>
      <c r="BN343" s="26">
        <v>1250951</v>
      </c>
      <c r="BO343" s="27">
        <v>21</v>
      </c>
      <c r="BP343" s="26">
        <v>920595</v>
      </c>
      <c r="BQ343" s="27">
        <v>1029</v>
      </c>
      <c r="BR343" s="26">
        <v>138562394</v>
      </c>
    </row>
    <row r="344" spans="1:70" ht="14.1" customHeight="1" x14ac:dyDescent="0.15">
      <c r="A344" s="20" t="s">
        <v>523</v>
      </c>
      <c r="B344" s="28">
        <v>30986</v>
      </c>
      <c r="C344" s="18">
        <v>6</v>
      </c>
      <c r="D344" s="26">
        <v>192190</v>
      </c>
      <c r="E344" s="27">
        <v>7</v>
      </c>
      <c r="F344" s="26">
        <v>614218</v>
      </c>
      <c r="G344" s="27">
        <v>88</v>
      </c>
      <c r="H344" s="26">
        <v>3627244</v>
      </c>
      <c r="I344" s="27">
        <v>52</v>
      </c>
      <c r="J344" s="26">
        <v>3939082</v>
      </c>
      <c r="K344" s="27">
        <v>43</v>
      </c>
      <c r="L344" s="26">
        <v>3119019</v>
      </c>
      <c r="M344" s="27">
        <v>18</v>
      </c>
      <c r="N344" s="26">
        <v>1118535</v>
      </c>
      <c r="O344" s="27">
        <v>111</v>
      </c>
      <c r="P344" s="26">
        <v>14029421</v>
      </c>
      <c r="Q344" s="27"/>
      <c r="R344" s="26"/>
      <c r="S344" s="27">
        <v>10</v>
      </c>
      <c r="T344" s="26">
        <v>1849839</v>
      </c>
      <c r="U344" s="27">
        <v>8</v>
      </c>
      <c r="V344" s="26">
        <v>547521</v>
      </c>
      <c r="W344" s="27">
        <v>31</v>
      </c>
      <c r="X344" s="26">
        <v>3021758</v>
      </c>
      <c r="Y344" s="27">
        <v>35</v>
      </c>
      <c r="Z344" s="26">
        <v>3976050</v>
      </c>
      <c r="AA344" s="27">
        <v>23</v>
      </c>
      <c r="AB344" s="26">
        <v>3453364</v>
      </c>
      <c r="AC344" s="27">
        <v>17</v>
      </c>
      <c r="AD344" s="26">
        <v>463876</v>
      </c>
      <c r="AE344" s="27">
        <v>80</v>
      </c>
      <c r="AF344" s="26">
        <v>5316977</v>
      </c>
      <c r="AG344" s="27">
        <v>97</v>
      </c>
      <c r="AH344" s="26">
        <v>27161638</v>
      </c>
      <c r="AI344" s="27">
        <v>45</v>
      </c>
      <c r="AJ344" s="26">
        <v>9411621</v>
      </c>
      <c r="AK344" s="27">
        <v>16</v>
      </c>
      <c r="AL344" s="26">
        <v>2961732</v>
      </c>
      <c r="AM344" s="27">
        <v>23</v>
      </c>
      <c r="AN344" s="26">
        <v>2068938</v>
      </c>
      <c r="AO344" s="27">
        <v>14</v>
      </c>
      <c r="AP344" s="26">
        <v>6239586</v>
      </c>
      <c r="AQ344" s="27">
        <v>25</v>
      </c>
      <c r="AR344" s="26">
        <v>2505301</v>
      </c>
      <c r="AS344" s="27">
        <v>15</v>
      </c>
      <c r="AT344" s="26">
        <v>763965</v>
      </c>
      <c r="AU344" s="27">
        <v>3</v>
      </c>
      <c r="AV344" s="26">
        <v>856785</v>
      </c>
      <c r="AW344" s="27">
        <v>10</v>
      </c>
      <c r="AX344" s="26">
        <v>257972</v>
      </c>
      <c r="AY344" s="27">
        <v>4</v>
      </c>
      <c r="AZ344" s="26">
        <v>1453313</v>
      </c>
      <c r="BA344" s="27">
        <v>105</v>
      </c>
      <c r="BB344" s="26">
        <v>9736751</v>
      </c>
      <c r="BC344" s="27"/>
      <c r="BD344" s="26"/>
      <c r="BE344" s="27">
        <v>108</v>
      </c>
      <c r="BF344" s="26">
        <v>34308418</v>
      </c>
      <c r="BG344" s="27"/>
      <c r="BH344" s="26"/>
      <c r="BI344" s="27"/>
      <c r="BJ344" s="26"/>
      <c r="BK344" s="27"/>
      <c r="BL344" s="26"/>
      <c r="BM344" s="27">
        <v>16</v>
      </c>
      <c r="BN344" s="26">
        <v>1347751</v>
      </c>
      <c r="BO344" s="27">
        <v>20</v>
      </c>
      <c r="BP344" s="26">
        <v>904552</v>
      </c>
      <c r="BQ344" s="27">
        <v>1030</v>
      </c>
      <c r="BR344" s="26">
        <v>145247428</v>
      </c>
    </row>
    <row r="345" spans="1:70" ht="14.1" customHeight="1" x14ac:dyDescent="0.15">
      <c r="A345" s="20" t="s">
        <v>523</v>
      </c>
      <c r="B345" s="28">
        <v>31016</v>
      </c>
      <c r="C345" s="18">
        <v>6</v>
      </c>
      <c r="D345" s="26">
        <v>213139</v>
      </c>
      <c r="E345" s="27">
        <v>7</v>
      </c>
      <c r="F345" s="26">
        <v>582966</v>
      </c>
      <c r="G345" s="27">
        <v>88</v>
      </c>
      <c r="H345" s="26">
        <v>3717746</v>
      </c>
      <c r="I345" s="27">
        <v>52</v>
      </c>
      <c r="J345" s="26">
        <v>4089217</v>
      </c>
      <c r="K345" s="27">
        <v>43</v>
      </c>
      <c r="L345" s="26">
        <v>3188046</v>
      </c>
      <c r="M345" s="27">
        <v>18</v>
      </c>
      <c r="N345" s="26">
        <v>1105681</v>
      </c>
      <c r="O345" s="27">
        <v>111</v>
      </c>
      <c r="P345" s="26">
        <v>13930925</v>
      </c>
      <c r="Q345" s="27"/>
      <c r="R345" s="26"/>
      <c r="S345" s="27">
        <v>10</v>
      </c>
      <c r="T345" s="26">
        <v>1879728</v>
      </c>
      <c r="U345" s="27">
        <v>8</v>
      </c>
      <c r="V345" s="26">
        <v>546799</v>
      </c>
      <c r="W345" s="27">
        <v>31</v>
      </c>
      <c r="X345" s="26">
        <v>3121440</v>
      </c>
      <c r="Y345" s="27">
        <v>35</v>
      </c>
      <c r="Z345" s="26">
        <v>4020591</v>
      </c>
      <c r="AA345" s="27">
        <v>23</v>
      </c>
      <c r="AB345" s="26">
        <v>3353342</v>
      </c>
      <c r="AC345" s="27">
        <v>17</v>
      </c>
      <c r="AD345" s="26">
        <v>478156</v>
      </c>
      <c r="AE345" s="27">
        <v>81</v>
      </c>
      <c r="AF345" s="26">
        <v>5213763</v>
      </c>
      <c r="AG345" s="27">
        <v>98</v>
      </c>
      <c r="AH345" s="26">
        <v>25760865</v>
      </c>
      <c r="AI345" s="27">
        <v>45</v>
      </c>
      <c r="AJ345" s="26">
        <v>9064471</v>
      </c>
      <c r="AK345" s="27">
        <v>16</v>
      </c>
      <c r="AL345" s="26">
        <v>2858230</v>
      </c>
      <c r="AM345" s="27">
        <v>23</v>
      </c>
      <c r="AN345" s="26">
        <v>2102292</v>
      </c>
      <c r="AO345" s="27">
        <v>14</v>
      </c>
      <c r="AP345" s="26">
        <v>6517789</v>
      </c>
      <c r="AQ345" s="27">
        <v>25</v>
      </c>
      <c r="AR345" s="26">
        <v>3140422</v>
      </c>
      <c r="AS345" s="27">
        <v>15</v>
      </c>
      <c r="AT345" s="26">
        <v>830511</v>
      </c>
      <c r="AU345" s="27">
        <v>3</v>
      </c>
      <c r="AV345" s="26">
        <v>958030</v>
      </c>
      <c r="AW345" s="27">
        <v>10</v>
      </c>
      <c r="AX345" s="26">
        <v>274245</v>
      </c>
      <c r="AY345" s="27">
        <v>4</v>
      </c>
      <c r="AZ345" s="26">
        <v>1566798</v>
      </c>
      <c r="BA345" s="27">
        <v>105</v>
      </c>
      <c r="BB345" s="26">
        <v>9829573</v>
      </c>
      <c r="BC345" s="27"/>
      <c r="BD345" s="26"/>
      <c r="BE345" s="27">
        <v>108</v>
      </c>
      <c r="BF345" s="26">
        <v>37619668</v>
      </c>
      <c r="BG345" s="27"/>
      <c r="BH345" s="26"/>
      <c r="BI345" s="27"/>
      <c r="BJ345" s="26"/>
      <c r="BK345" s="27"/>
      <c r="BL345" s="26"/>
      <c r="BM345" s="27">
        <v>16</v>
      </c>
      <c r="BN345" s="26">
        <v>1379380</v>
      </c>
      <c r="BO345" s="27">
        <v>20</v>
      </c>
      <c r="BP345" s="26">
        <v>958846</v>
      </c>
      <c r="BQ345" s="27">
        <v>1032</v>
      </c>
      <c r="BR345" s="26">
        <v>148302673</v>
      </c>
    </row>
    <row r="346" spans="1:70" ht="14.1" customHeight="1" x14ac:dyDescent="0.15">
      <c r="A346" s="20" t="s">
        <v>523</v>
      </c>
      <c r="B346" s="28">
        <v>31044</v>
      </c>
      <c r="C346" s="18">
        <v>6</v>
      </c>
      <c r="D346" s="26">
        <v>216528</v>
      </c>
      <c r="E346" s="27">
        <v>7</v>
      </c>
      <c r="F346" s="26">
        <v>559684</v>
      </c>
      <c r="G346" s="27">
        <v>88</v>
      </c>
      <c r="H346" s="26">
        <v>3861404</v>
      </c>
      <c r="I346" s="27">
        <v>52</v>
      </c>
      <c r="J346" s="26">
        <v>4208747</v>
      </c>
      <c r="K346" s="27">
        <v>43</v>
      </c>
      <c r="L346" s="26">
        <v>3415419</v>
      </c>
      <c r="M346" s="27">
        <v>18</v>
      </c>
      <c r="N346" s="26">
        <v>1110441</v>
      </c>
      <c r="O346" s="27">
        <v>111</v>
      </c>
      <c r="P346" s="26">
        <v>14075438</v>
      </c>
      <c r="Q346" s="27"/>
      <c r="R346" s="26"/>
      <c r="S346" s="27">
        <v>10</v>
      </c>
      <c r="T346" s="26">
        <v>1770073</v>
      </c>
      <c r="U346" s="27">
        <v>8</v>
      </c>
      <c r="V346" s="26">
        <v>520456</v>
      </c>
      <c r="W346" s="27">
        <v>31</v>
      </c>
      <c r="X346" s="26">
        <v>3234758</v>
      </c>
      <c r="Y346" s="27">
        <v>35</v>
      </c>
      <c r="Z346" s="26">
        <v>4091791</v>
      </c>
      <c r="AA346" s="27">
        <v>23</v>
      </c>
      <c r="AB346" s="26">
        <v>3378764</v>
      </c>
      <c r="AC346" s="27">
        <v>17</v>
      </c>
      <c r="AD346" s="26">
        <v>490893</v>
      </c>
      <c r="AE346" s="27">
        <v>81</v>
      </c>
      <c r="AF346" s="26">
        <v>5154687</v>
      </c>
      <c r="AG346" s="27">
        <v>98</v>
      </c>
      <c r="AH346" s="26">
        <v>26168157</v>
      </c>
      <c r="AI346" s="27">
        <v>45</v>
      </c>
      <c r="AJ346" s="26">
        <v>9315216</v>
      </c>
      <c r="AK346" s="27">
        <v>16</v>
      </c>
      <c r="AL346" s="26">
        <v>2801710</v>
      </c>
      <c r="AM346" s="27">
        <v>23</v>
      </c>
      <c r="AN346" s="26">
        <v>2050218</v>
      </c>
      <c r="AO346" s="27">
        <v>14</v>
      </c>
      <c r="AP346" s="26">
        <v>7913352</v>
      </c>
      <c r="AQ346" s="27">
        <v>25</v>
      </c>
      <c r="AR346" s="26">
        <v>3092153</v>
      </c>
      <c r="AS346" s="27">
        <v>15</v>
      </c>
      <c r="AT346" s="26">
        <v>858439</v>
      </c>
      <c r="AU346" s="27">
        <v>3</v>
      </c>
      <c r="AV346" s="26">
        <v>1007107</v>
      </c>
      <c r="AW346" s="27">
        <v>10</v>
      </c>
      <c r="AX346" s="26">
        <v>285915</v>
      </c>
      <c r="AY346" s="27">
        <v>4</v>
      </c>
      <c r="AZ346" s="26">
        <v>1519899</v>
      </c>
      <c r="BA346" s="27">
        <v>105</v>
      </c>
      <c r="BB346" s="26">
        <v>9858760</v>
      </c>
      <c r="BC346" s="27"/>
      <c r="BD346" s="26"/>
      <c r="BE346" s="27">
        <v>108</v>
      </c>
      <c r="BF346" s="26">
        <v>41475493</v>
      </c>
      <c r="BG346" s="27"/>
      <c r="BH346" s="26"/>
      <c r="BI346" s="27"/>
      <c r="BJ346" s="26"/>
      <c r="BK346" s="27"/>
      <c r="BL346" s="26"/>
      <c r="BM346" s="27">
        <v>16</v>
      </c>
      <c r="BN346" s="26">
        <v>1491050</v>
      </c>
      <c r="BO346" s="27">
        <v>20</v>
      </c>
      <c r="BP346" s="26">
        <v>915853</v>
      </c>
      <c r="BQ346" s="27">
        <v>1032</v>
      </c>
      <c r="BR346" s="26">
        <v>154842419</v>
      </c>
    </row>
    <row r="347" spans="1:70" ht="14.1" customHeight="1" x14ac:dyDescent="0.15">
      <c r="A347" s="20" t="s">
        <v>522</v>
      </c>
      <c r="B347" s="28">
        <v>31078</v>
      </c>
      <c r="C347" s="18">
        <v>6</v>
      </c>
      <c r="D347" s="26">
        <v>220540</v>
      </c>
      <c r="E347" s="27">
        <v>7</v>
      </c>
      <c r="F347" s="26">
        <v>525704</v>
      </c>
      <c r="G347" s="27">
        <v>88</v>
      </c>
      <c r="H347" s="26">
        <v>3770332</v>
      </c>
      <c r="I347" s="27">
        <v>52</v>
      </c>
      <c r="J347" s="26">
        <v>4274855</v>
      </c>
      <c r="K347" s="27">
        <v>43</v>
      </c>
      <c r="L347" s="26">
        <v>3542274</v>
      </c>
      <c r="M347" s="27">
        <v>18</v>
      </c>
      <c r="N347" s="26">
        <v>1102271</v>
      </c>
      <c r="O347" s="27">
        <v>111</v>
      </c>
      <c r="P347" s="26">
        <v>15120826</v>
      </c>
      <c r="Q347" s="27"/>
      <c r="R347" s="26"/>
      <c r="S347" s="27">
        <v>10</v>
      </c>
      <c r="T347" s="26">
        <v>1756727</v>
      </c>
      <c r="U347" s="27">
        <v>8</v>
      </c>
      <c r="V347" s="26">
        <v>527081</v>
      </c>
      <c r="W347" s="27">
        <v>31</v>
      </c>
      <c r="X347" s="26">
        <v>3215101</v>
      </c>
      <c r="Y347" s="27">
        <v>35</v>
      </c>
      <c r="Z347" s="26">
        <v>3999459</v>
      </c>
      <c r="AA347" s="27">
        <v>23</v>
      </c>
      <c r="AB347" s="26">
        <v>3312189</v>
      </c>
      <c r="AC347" s="27">
        <v>17</v>
      </c>
      <c r="AD347" s="26">
        <v>507654</v>
      </c>
      <c r="AE347" s="27">
        <v>81</v>
      </c>
      <c r="AF347" s="26">
        <v>5263896</v>
      </c>
      <c r="AG347" s="27">
        <v>98</v>
      </c>
      <c r="AH347" s="26">
        <v>27064953</v>
      </c>
      <c r="AI347" s="27">
        <v>45</v>
      </c>
      <c r="AJ347" s="26">
        <v>9799363</v>
      </c>
      <c r="AK347" s="27">
        <v>16</v>
      </c>
      <c r="AL347" s="26">
        <v>2880822</v>
      </c>
      <c r="AM347" s="27">
        <v>23</v>
      </c>
      <c r="AN347" s="26">
        <v>2205462</v>
      </c>
      <c r="AO347" s="27">
        <v>14</v>
      </c>
      <c r="AP347" s="26">
        <v>7233063</v>
      </c>
      <c r="AQ347" s="27">
        <v>25</v>
      </c>
      <c r="AR347" s="26">
        <v>3059235</v>
      </c>
      <c r="AS347" s="27">
        <v>15</v>
      </c>
      <c r="AT347" s="26">
        <v>817272</v>
      </c>
      <c r="AU347" s="27">
        <v>3</v>
      </c>
      <c r="AV347" s="26">
        <v>1002221</v>
      </c>
      <c r="AW347" s="27">
        <v>10</v>
      </c>
      <c r="AX347" s="26">
        <v>274072</v>
      </c>
      <c r="AY347" s="27">
        <v>4</v>
      </c>
      <c r="AZ347" s="26">
        <v>1686793</v>
      </c>
      <c r="BA347" s="27">
        <v>105</v>
      </c>
      <c r="BB347" s="26">
        <v>9850205</v>
      </c>
      <c r="BC347" s="27"/>
      <c r="BD347" s="26"/>
      <c r="BE347" s="27">
        <v>108</v>
      </c>
      <c r="BF347" s="26">
        <v>42679286</v>
      </c>
      <c r="BG347" s="27"/>
      <c r="BH347" s="26"/>
      <c r="BI347" s="27"/>
      <c r="BJ347" s="26"/>
      <c r="BK347" s="27"/>
      <c r="BL347" s="26"/>
      <c r="BM347" s="27">
        <v>16</v>
      </c>
      <c r="BN347" s="26">
        <v>1413519</v>
      </c>
      <c r="BO347" s="27">
        <v>20</v>
      </c>
      <c r="BP347" s="26">
        <v>915733</v>
      </c>
      <c r="BQ347" s="27">
        <v>1032</v>
      </c>
      <c r="BR347" s="26">
        <v>158020922</v>
      </c>
    </row>
    <row r="348" spans="1:70" ht="14.1" customHeight="1" x14ac:dyDescent="0.15">
      <c r="A348" s="20" t="s">
        <v>522</v>
      </c>
      <c r="B348" s="28">
        <v>31106</v>
      </c>
      <c r="C348" s="18">
        <v>6</v>
      </c>
      <c r="D348" s="26">
        <v>202864</v>
      </c>
      <c r="E348" s="27">
        <v>7</v>
      </c>
      <c r="F348" s="26">
        <v>535697</v>
      </c>
      <c r="G348" s="27">
        <v>88</v>
      </c>
      <c r="H348" s="26">
        <v>3778835</v>
      </c>
      <c r="I348" s="27">
        <v>52</v>
      </c>
      <c r="J348" s="26">
        <v>4263687</v>
      </c>
      <c r="K348" s="27">
        <v>43</v>
      </c>
      <c r="L348" s="26">
        <v>3517572</v>
      </c>
      <c r="M348" s="27">
        <v>18</v>
      </c>
      <c r="N348" s="26">
        <v>1099504</v>
      </c>
      <c r="O348" s="27">
        <v>111</v>
      </c>
      <c r="P348" s="26">
        <v>15119520</v>
      </c>
      <c r="Q348" s="27"/>
      <c r="R348" s="26"/>
      <c r="S348" s="27">
        <v>10</v>
      </c>
      <c r="T348" s="26">
        <v>1732323</v>
      </c>
      <c r="U348" s="27">
        <v>8</v>
      </c>
      <c r="V348" s="26">
        <v>530160</v>
      </c>
      <c r="W348" s="27">
        <v>31</v>
      </c>
      <c r="X348" s="26">
        <v>3339696</v>
      </c>
      <c r="Y348" s="27">
        <v>35</v>
      </c>
      <c r="Z348" s="26">
        <v>4048165</v>
      </c>
      <c r="AA348" s="27">
        <v>23</v>
      </c>
      <c r="AB348" s="26">
        <v>3297196</v>
      </c>
      <c r="AC348" s="27">
        <v>17</v>
      </c>
      <c r="AD348" s="26">
        <v>501367</v>
      </c>
      <c r="AE348" s="27">
        <v>81</v>
      </c>
      <c r="AF348" s="26">
        <v>5331948</v>
      </c>
      <c r="AG348" s="27">
        <v>98</v>
      </c>
      <c r="AH348" s="26">
        <v>27859627</v>
      </c>
      <c r="AI348" s="27">
        <v>46</v>
      </c>
      <c r="AJ348" s="26">
        <v>9829246</v>
      </c>
      <c r="AK348" s="27">
        <v>16</v>
      </c>
      <c r="AL348" s="26">
        <v>2922211</v>
      </c>
      <c r="AM348" s="27">
        <v>23</v>
      </c>
      <c r="AN348" s="26">
        <v>2248281</v>
      </c>
      <c r="AO348" s="27">
        <v>14</v>
      </c>
      <c r="AP348" s="26">
        <v>7252906</v>
      </c>
      <c r="AQ348" s="27">
        <v>25</v>
      </c>
      <c r="AR348" s="26">
        <v>3022613</v>
      </c>
      <c r="AS348" s="27">
        <v>15</v>
      </c>
      <c r="AT348" s="26">
        <v>837072</v>
      </c>
      <c r="AU348" s="27">
        <v>3</v>
      </c>
      <c r="AV348" s="26">
        <v>991549</v>
      </c>
      <c r="AW348" s="27">
        <v>10</v>
      </c>
      <c r="AX348" s="26">
        <v>277205</v>
      </c>
      <c r="AY348" s="27">
        <v>4</v>
      </c>
      <c r="AZ348" s="26">
        <v>1934727</v>
      </c>
      <c r="BA348" s="27">
        <v>105</v>
      </c>
      <c r="BB348" s="26">
        <v>9983878</v>
      </c>
      <c r="BC348" s="27"/>
      <c r="BD348" s="26"/>
      <c r="BE348" s="27">
        <v>108</v>
      </c>
      <c r="BF348" s="26">
        <v>49305538</v>
      </c>
      <c r="BG348" s="27"/>
      <c r="BH348" s="26"/>
      <c r="BI348" s="27"/>
      <c r="BJ348" s="26"/>
      <c r="BK348" s="27"/>
      <c r="BL348" s="26"/>
      <c r="BM348" s="27">
        <v>16</v>
      </c>
      <c r="BN348" s="26">
        <v>1465828</v>
      </c>
      <c r="BO348" s="27">
        <v>20</v>
      </c>
      <c r="BP348" s="26">
        <v>873529</v>
      </c>
      <c r="BQ348" s="27">
        <v>1033</v>
      </c>
      <c r="BR348" s="26">
        <v>166102758</v>
      </c>
    </row>
    <row r="349" spans="1:70" ht="14.1" customHeight="1" x14ac:dyDescent="0.15">
      <c r="A349" s="20" t="s">
        <v>522</v>
      </c>
      <c r="B349" s="28">
        <v>31136</v>
      </c>
      <c r="C349" s="18">
        <v>6</v>
      </c>
      <c r="D349" s="26">
        <v>211445</v>
      </c>
      <c r="E349" s="27">
        <v>7</v>
      </c>
      <c r="F349" s="26">
        <v>565056</v>
      </c>
      <c r="G349" s="27">
        <v>88</v>
      </c>
      <c r="H349" s="26">
        <v>3901829</v>
      </c>
      <c r="I349" s="27">
        <v>52</v>
      </c>
      <c r="J349" s="26">
        <v>4322151</v>
      </c>
      <c r="K349" s="27">
        <v>43</v>
      </c>
      <c r="L349" s="26">
        <v>3972879</v>
      </c>
      <c r="M349" s="27">
        <v>18</v>
      </c>
      <c r="N349" s="26">
        <v>1136114</v>
      </c>
      <c r="O349" s="27">
        <v>112</v>
      </c>
      <c r="P349" s="26">
        <v>15748285</v>
      </c>
      <c r="Q349" s="27"/>
      <c r="R349" s="26"/>
      <c r="S349" s="27">
        <v>10</v>
      </c>
      <c r="T349" s="26">
        <v>1938389</v>
      </c>
      <c r="U349" s="27">
        <v>8</v>
      </c>
      <c r="V349" s="26">
        <v>544541</v>
      </c>
      <c r="W349" s="27">
        <v>31</v>
      </c>
      <c r="X349" s="26">
        <v>3345869</v>
      </c>
      <c r="Y349" s="27">
        <v>35</v>
      </c>
      <c r="Z349" s="26">
        <v>4348271</v>
      </c>
      <c r="AA349" s="27">
        <v>23</v>
      </c>
      <c r="AB349" s="26">
        <v>3662743</v>
      </c>
      <c r="AC349" s="27">
        <v>17</v>
      </c>
      <c r="AD349" s="26">
        <v>511567</v>
      </c>
      <c r="AE349" s="27">
        <v>82</v>
      </c>
      <c r="AF349" s="26">
        <v>5383552</v>
      </c>
      <c r="AG349" s="27">
        <v>98</v>
      </c>
      <c r="AH349" s="26">
        <v>25818684</v>
      </c>
      <c r="AI349" s="27">
        <v>46</v>
      </c>
      <c r="AJ349" s="26">
        <v>9921751</v>
      </c>
      <c r="AK349" s="27">
        <v>16</v>
      </c>
      <c r="AL349" s="26">
        <v>2780223</v>
      </c>
      <c r="AM349" s="27">
        <v>24</v>
      </c>
      <c r="AN349" s="26">
        <v>2256367</v>
      </c>
      <c r="AO349" s="27">
        <v>14</v>
      </c>
      <c r="AP349" s="26">
        <v>7792105</v>
      </c>
      <c r="AQ349" s="27">
        <v>25</v>
      </c>
      <c r="AR349" s="26">
        <v>3098375</v>
      </c>
      <c r="AS349" s="27">
        <v>15</v>
      </c>
      <c r="AT349" s="26">
        <v>855336</v>
      </c>
      <c r="AU349" s="27">
        <v>3</v>
      </c>
      <c r="AV349" s="26">
        <v>1140304</v>
      </c>
      <c r="AW349" s="27">
        <v>10</v>
      </c>
      <c r="AX349" s="26">
        <v>291638</v>
      </c>
      <c r="AY349" s="27">
        <v>4</v>
      </c>
      <c r="AZ349" s="26">
        <v>1857069</v>
      </c>
      <c r="BA349" s="27">
        <v>106</v>
      </c>
      <c r="BB349" s="26">
        <v>10070623</v>
      </c>
      <c r="BC349" s="27"/>
      <c r="BD349" s="26"/>
      <c r="BE349" s="27">
        <v>108</v>
      </c>
      <c r="BF349" s="26">
        <v>52382664</v>
      </c>
      <c r="BG349" s="27"/>
      <c r="BH349" s="26"/>
      <c r="BI349" s="27"/>
      <c r="BJ349" s="26"/>
      <c r="BK349" s="27"/>
      <c r="BL349" s="26"/>
      <c r="BM349" s="27">
        <v>16</v>
      </c>
      <c r="BN349" s="26">
        <v>1569760</v>
      </c>
      <c r="BO349" s="27">
        <v>21</v>
      </c>
      <c r="BP349" s="26">
        <v>1014630</v>
      </c>
      <c r="BQ349" s="27">
        <v>1038</v>
      </c>
      <c r="BR349" s="26">
        <v>170442236</v>
      </c>
    </row>
    <row r="350" spans="1:70" ht="14.1" customHeight="1" x14ac:dyDescent="0.15">
      <c r="A350" s="20" t="s">
        <v>522</v>
      </c>
      <c r="B350" s="28">
        <v>31167</v>
      </c>
      <c r="C350" s="18">
        <v>6</v>
      </c>
      <c r="D350" s="26">
        <v>218448</v>
      </c>
      <c r="E350" s="27">
        <v>7</v>
      </c>
      <c r="F350" s="26">
        <v>597132</v>
      </c>
      <c r="G350" s="27">
        <v>88</v>
      </c>
      <c r="H350" s="26">
        <v>4123972</v>
      </c>
      <c r="I350" s="27">
        <v>52</v>
      </c>
      <c r="J350" s="26">
        <v>4451195</v>
      </c>
      <c r="K350" s="27">
        <v>43</v>
      </c>
      <c r="L350" s="26">
        <v>3819608</v>
      </c>
      <c r="M350" s="27">
        <v>18</v>
      </c>
      <c r="N350" s="26">
        <v>1081040</v>
      </c>
      <c r="O350" s="27">
        <v>112</v>
      </c>
      <c r="P350" s="26">
        <v>15189279</v>
      </c>
      <c r="Q350" s="27"/>
      <c r="R350" s="26"/>
      <c r="S350" s="27">
        <v>10</v>
      </c>
      <c r="T350" s="26">
        <v>2040877</v>
      </c>
      <c r="U350" s="27">
        <v>8</v>
      </c>
      <c r="V350" s="26">
        <v>538386</v>
      </c>
      <c r="W350" s="27">
        <v>31</v>
      </c>
      <c r="X350" s="26">
        <v>3323747</v>
      </c>
      <c r="Y350" s="27">
        <v>35</v>
      </c>
      <c r="Z350" s="26">
        <v>4158990</v>
      </c>
      <c r="AA350" s="27">
        <v>23</v>
      </c>
      <c r="AB350" s="26">
        <v>3509422</v>
      </c>
      <c r="AC350" s="27">
        <v>17</v>
      </c>
      <c r="AD350" s="26">
        <v>508618</v>
      </c>
      <c r="AE350" s="27">
        <v>82</v>
      </c>
      <c r="AF350" s="26">
        <v>5271375</v>
      </c>
      <c r="AG350" s="27">
        <v>98</v>
      </c>
      <c r="AH350" s="26">
        <v>25884962</v>
      </c>
      <c r="AI350" s="27">
        <v>46</v>
      </c>
      <c r="AJ350" s="26">
        <v>9872455</v>
      </c>
      <c r="AK350" s="27">
        <v>16</v>
      </c>
      <c r="AL350" s="26">
        <v>2912470</v>
      </c>
      <c r="AM350" s="27">
        <v>24</v>
      </c>
      <c r="AN350" s="26">
        <v>2231949</v>
      </c>
      <c r="AO350" s="27">
        <v>14</v>
      </c>
      <c r="AP350" s="26">
        <v>7582748</v>
      </c>
      <c r="AQ350" s="27">
        <v>25</v>
      </c>
      <c r="AR350" s="26">
        <v>3091725</v>
      </c>
      <c r="AS350" s="27">
        <v>15</v>
      </c>
      <c r="AT350" s="26">
        <v>886193</v>
      </c>
      <c r="AU350" s="27">
        <v>3</v>
      </c>
      <c r="AV350" s="26">
        <v>1129602</v>
      </c>
      <c r="AW350" s="27">
        <v>10</v>
      </c>
      <c r="AX350" s="26">
        <v>302569</v>
      </c>
      <c r="AY350" s="27">
        <v>4</v>
      </c>
      <c r="AZ350" s="26">
        <v>2008778</v>
      </c>
      <c r="BA350" s="27">
        <v>106</v>
      </c>
      <c r="BB350" s="26">
        <v>10124400</v>
      </c>
      <c r="BC350" s="27"/>
      <c r="BD350" s="26"/>
      <c r="BE350" s="27">
        <v>108</v>
      </c>
      <c r="BF350" s="26">
        <v>48050399</v>
      </c>
      <c r="BG350" s="27"/>
      <c r="BH350" s="26"/>
      <c r="BI350" s="27"/>
      <c r="BJ350" s="26"/>
      <c r="BK350" s="27"/>
      <c r="BL350" s="26"/>
      <c r="BM350" s="27">
        <v>16</v>
      </c>
      <c r="BN350" s="26">
        <v>1550185</v>
      </c>
      <c r="BO350" s="27">
        <v>21</v>
      </c>
      <c r="BP350" s="26">
        <v>1047210</v>
      </c>
      <c r="BQ350" s="27">
        <v>1038</v>
      </c>
      <c r="BR350" s="26">
        <v>165507749</v>
      </c>
    </row>
    <row r="351" spans="1:70" ht="14.1" customHeight="1" x14ac:dyDescent="0.15">
      <c r="A351" s="20" t="s">
        <v>522</v>
      </c>
      <c r="B351" s="28">
        <v>31198</v>
      </c>
      <c r="C351" s="18">
        <v>6</v>
      </c>
      <c r="D351" s="26">
        <v>240935</v>
      </c>
      <c r="E351" s="27">
        <v>7</v>
      </c>
      <c r="F351" s="26">
        <v>598416</v>
      </c>
      <c r="G351" s="27">
        <v>88</v>
      </c>
      <c r="H351" s="26">
        <v>4454309</v>
      </c>
      <c r="I351" s="27">
        <v>52</v>
      </c>
      <c r="J351" s="26">
        <v>4752619</v>
      </c>
      <c r="K351" s="27">
        <v>43</v>
      </c>
      <c r="L351" s="26">
        <v>4296989</v>
      </c>
      <c r="M351" s="27">
        <v>18</v>
      </c>
      <c r="N351" s="26">
        <v>1106658</v>
      </c>
      <c r="O351" s="27">
        <v>113</v>
      </c>
      <c r="P351" s="26">
        <v>15775722</v>
      </c>
      <c r="Q351" s="27"/>
      <c r="R351" s="26"/>
      <c r="S351" s="27">
        <v>10</v>
      </c>
      <c r="T351" s="26">
        <v>1994736</v>
      </c>
      <c r="U351" s="27">
        <v>8</v>
      </c>
      <c r="V351" s="26">
        <v>572685</v>
      </c>
      <c r="W351" s="27">
        <v>31</v>
      </c>
      <c r="X351" s="26">
        <v>3290847</v>
      </c>
      <c r="Y351" s="27">
        <v>35</v>
      </c>
      <c r="Z351" s="26">
        <v>4242865</v>
      </c>
      <c r="AA351" s="27">
        <v>23</v>
      </c>
      <c r="AB351" s="26">
        <v>3571197</v>
      </c>
      <c r="AC351" s="27">
        <v>17</v>
      </c>
      <c r="AD351" s="26">
        <v>540341</v>
      </c>
      <c r="AE351" s="27">
        <v>82</v>
      </c>
      <c r="AF351" s="26">
        <v>5101999</v>
      </c>
      <c r="AG351" s="27">
        <v>98</v>
      </c>
      <c r="AH351" s="26">
        <v>23966098</v>
      </c>
      <c r="AI351" s="27">
        <v>46</v>
      </c>
      <c r="AJ351" s="26">
        <v>9687356</v>
      </c>
      <c r="AK351" s="27">
        <v>16</v>
      </c>
      <c r="AL351" s="26">
        <v>2723358</v>
      </c>
      <c r="AM351" s="27">
        <v>24</v>
      </c>
      <c r="AN351" s="26">
        <v>2251696</v>
      </c>
      <c r="AO351" s="27">
        <v>14</v>
      </c>
      <c r="AP351" s="26">
        <v>9093249</v>
      </c>
      <c r="AQ351" s="27">
        <v>25</v>
      </c>
      <c r="AR351" s="26">
        <v>3674630</v>
      </c>
      <c r="AS351" s="27">
        <v>15</v>
      </c>
      <c r="AT351" s="26">
        <v>938934</v>
      </c>
      <c r="AU351" s="27">
        <v>3</v>
      </c>
      <c r="AV351" s="26">
        <v>1268331</v>
      </c>
      <c r="AW351" s="27">
        <v>10</v>
      </c>
      <c r="AX351" s="26">
        <v>371984</v>
      </c>
      <c r="AY351" s="27">
        <v>4</v>
      </c>
      <c r="AZ351" s="26">
        <v>1934491</v>
      </c>
      <c r="BA351" s="27">
        <v>106</v>
      </c>
      <c r="BB351" s="26">
        <v>10556888</v>
      </c>
      <c r="BC351" s="27"/>
      <c r="BD351" s="26"/>
      <c r="BE351" s="27">
        <v>108</v>
      </c>
      <c r="BF351" s="26">
        <v>50968938</v>
      </c>
      <c r="BG351" s="27"/>
      <c r="BH351" s="26"/>
      <c r="BI351" s="27"/>
      <c r="BJ351" s="26"/>
      <c r="BK351" s="27"/>
      <c r="BL351" s="26"/>
      <c r="BM351" s="27">
        <v>16</v>
      </c>
      <c r="BN351" s="26">
        <v>2034069</v>
      </c>
      <c r="BO351" s="27">
        <v>21</v>
      </c>
      <c r="BP351" s="26">
        <v>1113146</v>
      </c>
      <c r="BQ351" s="27">
        <v>1039</v>
      </c>
      <c r="BR351" s="26">
        <v>171123499</v>
      </c>
    </row>
    <row r="352" spans="1:70" ht="14.1" customHeight="1" x14ac:dyDescent="0.15">
      <c r="A352" s="20" t="s">
        <v>522</v>
      </c>
      <c r="B352" s="28">
        <v>31227</v>
      </c>
      <c r="C352" s="18">
        <v>6</v>
      </c>
      <c r="D352" s="26">
        <v>253924</v>
      </c>
      <c r="E352" s="27">
        <v>7</v>
      </c>
      <c r="F352" s="26">
        <v>582442</v>
      </c>
      <c r="G352" s="27">
        <v>88</v>
      </c>
      <c r="H352" s="26">
        <v>4479327</v>
      </c>
      <c r="I352" s="27">
        <v>52</v>
      </c>
      <c r="J352" s="26">
        <v>4773196</v>
      </c>
      <c r="K352" s="27">
        <v>43</v>
      </c>
      <c r="L352" s="26">
        <v>4101628</v>
      </c>
      <c r="M352" s="27">
        <v>18</v>
      </c>
      <c r="N352" s="26">
        <v>1116240</v>
      </c>
      <c r="O352" s="27">
        <v>113</v>
      </c>
      <c r="P352" s="26">
        <v>15495510</v>
      </c>
      <c r="Q352" s="27"/>
      <c r="R352" s="26"/>
      <c r="S352" s="27">
        <v>10</v>
      </c>
      <c r="T352" s="26">
        <v>2089809</v>
      </c>
      <c r="U352" s="27">
        <v>8</v>
      </c>
      <c r="V352" s="26">
        <v>603214</v>
      </c>
      <c r="W352" s="27">
        <v>31</v>
      </c>
      <c r="X352" s="26">
        <v>3262232</v>
      </c>
      <c r="Y352" s="27">
        <v>35</v>
      </c>
      <c r="Z352" s="26">
        <v>4331517</v>
      </c>
      <c r="AA352" s="27">
        <v>23</v>
      </c>
      <c r="AB352" s="26">
        <v>3633831</v>
      </c>
      <c r="AC352" s="27">
        <v>17</v>
      </c>
      <c r="AD352" s="26">
        <v>629732</v>
      </c>
      <c r="AE352" s="27">
        <v>82</v>
      </c>
      <c r="AF352" s="26">
        <v>5200385</v>
      </c>
      <c r="AG352" s="27">
        <v>98</v>
      </c>
      <c r="AH352" s="26">
        <v>23712366</v>
      </c>
      <c r="AI352" s="27">
        <v>46</v>
      </c>
      <c r="AJ352" s="26">
        <v>10405122</v>
      </c>
      <c r="AK352" s="27">
        <v>16</v>
      </c>
      <c r="AL352" s="26">
        <v>2674697</v>
      </c>
      <c r="AM352" s="27">
        <v>24</v>
      </c>
      <c r="AN352" s="26">
        <v>2344807</v>
      </c>
      <c r="AO352" s="27">
        <v>14</v>
      </c>
      <c r="AP352" s="26">
        <v>9508494</v>
      </c>
      <c r="AQ352" s="27">
        <v>25</v>
      </c>
      <c r="AR352" s="26">
        <v>3801878</v>
      </c>
      <c r="AS352" s="27">
        <v>15</v>
      </c>
      <c r="AT352" s="26">
        <v>960665</v>
      </c>
      <c r="AU352" s="27">
        <v>3</v>
      </c>
      <c r="AV352" s="26">
        <v>1485069</v>
      </c>
      <c r="AW352" s="27">
        <v>10</v>
      </c>
      <c r="AX352" s="26">
        <v>370148</v>
      </c>
      <c r="AY352" s="27">
        <v>4</v>
      </c>
      <c r="AZ352" s="26">
        <v>1887733</v>
      </c>
      <c r="BA352" s="27">
        <v>106</v>
      </c>
      <c r="BB352" s="26">
        <v>10794348</v>
      </c>
      <c r="BC352" s="27"/>
      <c r="BD352" s="26"/>
      <c r="BE352" s="27">
        <v>108</v>
      </c>
      <c r="BF352" s="26">
        <v>54981603</v>
      </c>
      <c r="BG352" s="27"/>
      <c r="BH352" s="26"/>
      <c r="BI352" s="27"/>
      <c r="BJ352" s="26"/>
      <c r="BK352" s="27"/>
      <c r="BL352" s="26"/>
      <c r="BM352" s="27">
        <v>16</v>
      </c>
      <c r="BN352" s="26">
        <v>2168724</v>
      </c>
      <c r="BO352" s="27">
        <v>21</v>
      </c>
      <c r="BP352" s="26">
        <v>1172396</v>
      </c>
      <c r="BQ352" s="27">
        <v>1039</v>
      </c>
      <c r="BR352" s="26">
        <v>176821051</v>
      </c>
    </row>
    <row r="353" spans="1:70" ht="14.1" customHeight="1" x14ac:dyDescent="0.15">
      <c r="A353" s="20" t="s">
        <v>522</v>
      </c>
      <c r="B353" s="28">
        <v>31259</v>
      </c>
      <c r="C353" s="18">
        <v>6</v>
      </c>
      <c r="D353" s="26">
        <v>238920</v>
      </c>
      <c r="E353" s="27">
        <v>7</v>
      </c>
      <c r="F353" s="26">
        <v>522884</v>
      </c>
      <c r="G353" s="27">
        <v>88</v>
      </c>
      <c r="H353" s="26">
        <v>5372548</v>
      </c>
      <c r="I353" s="27">
        <v>52</v>
      </c>
      <c r="J353" s="26">
        <v>4610982</v>
      </c>
      <c r="K353" s="27">
        <v>43</v>
      </c>
      <c r="L353" s="26">
        <v>4088929</v>
      </c>
      <c r="M353" s="27">
        <v>18</v>
      </c>
      <c r="N353" s="26">
        <v>1127386</v>
      </c>
      <c r="O353" s="27">
        <v>113</v>
      </c>
      <c r="P353" s="26">
        <v>14727507</v>
      </c>
      <c r="Q353" s="27"/>
      <c r="R353" s="26"/>
      <c r="S353" s="27">
        <v>10</v>
      </c>
      <c r="T353" s="26">
        <v>1949790</v>
      </c>
      <c r="U353" s="27">
        <v>8</v>
      </c>
      <c r="V353" s="26">
        <v>587121</v>
      </c>
      <c r="W353" s="27">
        <v>31</v>
      </c>
      <c r="X353" s="26">
        <v>2952401</v>
      </c>
      <c r="Y353" s="27">
        <v>35</v>
      </c>
      <c r="Z353" s="26">
        <v>4354785</v>
      </c>
      <c r="AA353" s="27">
        <v>23</v>
      </c>
      <c r="AB353" s="26">
        <v>3341862</v>
      </c>
      <c r="AC353" s="27">
        <v>17</v>
      </c>
      <c r="AD353" s="26">
        <v>593619</v>
      </c>
      <c r="AE353" s="27">
        <v>82</v>
      </c>
      <c r="AF353" s="26">
        <v>4867060</v>
      </c>
      <c r="AG353" s="27">
        <v>98</v>
      </c>
      <c r="AH353" s="26">
        <v>20934565</v>
      </c>
      <c r="AI353" s="27">
        <v>46</v>
      </c>
      <c r="AJ353" s="26">
        <v>9799063</v>
      </c>
      <c r="AK353" s="27">
        <v>16</v>
      </c>
      <c r="AL353" s="26">
        <v>2240524</v>
      </c>
      <c r="AM353" s="27">
        <v>24</v>
      </c>
      <c r="AN353" s="26">
        <v>2163333</v>
      </c>
      <c r="AO353" s="27">
        <v>14</v>
      </c>
      <c r="AP353" s="26">
        <v>9114289</v>
      </c>
      <c r="AQ353" s="27">
        <v>25</v>
      </c>
      <c r="AR353" s="26">
        <v>3947754</v>
      </c>
      <c r="AS353" s="27">
        <v>15</v>
      </c>
      <c r="AT353" s="26">
        <v>1006498</v>
      </c>
      <c r="AU353" s="27">
        <v>3</v>
      </c>
      <c r="AV353" s="26">
        <v>1499007</v>
      </c>
      <c r="AW353" s="27">
        <v>10</v>
      </c>
      <c r="AX353" s="26">
        <v>392372</v>
      </c>
      <c r="AY353" s="27">
        <v>4</v>
      </c>
      <c r="AZ353" s="26">
        <v>1731315</v>
      </c>
      <c r="BA353" s="27">
        <v>106</v>
      </c>
      <c r="BB353" s="26">
        <v>10349772</v>
      </c>
      <c r="BC353" s="27"/>
      <c r="BD353" s="26"/>
      <c r="BE353" s="27">
        <v>108</v>
      </c>
      <c r="BF353" s="26">
        <v>54986941</v>
      </c>
      <c r="BG353" s="27"/>
      <c r="BH353" s="26"/>
      <c r="BI353" s="27"/>
      <c r="BJ353" s="26"/>
      <c r="BK353" s="27"/>
      <c r="BL353" s="26"/>
      <c r="BM353" s="27">
        <v>16</v>
      </c>
      <c r="BN353" s="26">
        <v>2220396</v>
      </c>
      <c r="BO353" s="27">
        <v>22</v>
      </c>
      <c r="BP353" s="26">
        <v>1124582</v>
      </c>
      <c r="BQ353" s="27">
        <v>1040</v>
      </c>
      <c r="BR353" s="26">
        <v>170846216</v>
      </c>
    </row>
    <row r="354" spans="1:70" ht="14.1" customHeight="1" x14ac:dyDescent="0.15">
      <c r="A354" s="20" t="s">
        <v>522</v>
      </c>
      <c r="B354" s="28">
        <v>31290</v>
      </c>
      <c r="C354" s="18">
        <v>6</v>
      </c>
      <c r="D354" s="26">
        <v>265096</v>
      </c>
      <c r="E354" s="27">
        <v>7</v>
      </c>
      <c r="F354" s="26">
        <v>513053</v>
      </c>
      <c r="G354" s="27">
        <v>88</v>
      </c>
      <c r="H354" s="26">
        <v>5906807</v>
      </c>
      <c r="I354" s="27">
        <v>52</v>
      </c>
      <c r="J354" s="26">
        <v>5026955</v>
      </c>
      <c r="K354" s="27">
        <v>43</v>
      </c>
      <c r="L354" s="26">
        <v>4209449</v>
      </c>
      <c r="M354" s="27">
        <v>18</v>
      </c>
      <c r="N354" s="26">
        <v>1130744</v>
      </c>
      <c r="O354" s="27">
        <v>113</v>
      </c>
      <c r="P354" s="26">
        <v>15461900</v>
      </c>
      <c r="Q354" s="27"/>
      <c r="R354" s="26"/>
      <c r="S354" s="27">
        <v>10</v>
      </c>
      <c r="T354" s="26">
        <v>1904738</v>
      </c>
      <c r="U354" s="27">
        <v>8</v>
      </c>
      <c r="V354" s="26">
        <v>622052</v>
      </c>
      <c r="W354" s="27">
        <v>31</v>
      </c>
      <c r="X354" s="26">
        <v>3059467</v>
      </c>
      <c r="Y354" s="27">
        <v>35</v>
      </c>
      <c r="Z354" s="26">
        <v>4471059</v>
      </c>
      <c r="AA354" s="27">
        <v>23</v>
      </c>
      <c r="AB354" s="26">
        <v>3340853</v>
      </c>
      <c r="AC354" s="27">
        <v>18</v>
      </c>
      <c r="AD354" s="26">
        <v>683917</v>
      </c>
      <c r="AE354" s="27">
        <v>82</v>
      </c>
      <c r="AF354" s="26">
        <v>5190744</v>
      </c>
      <c r="AG354" s="27">
        <v>98</v>
      </c>
      <c r="AH354" s="26">
        <v>21106144</v>
      </c>
      <c r="AI354" s="27">
        <v>46</v>
      </c>
      <c r="AJ354" s="26">
        <v>10166748</v>
      </c>
      <c r="AK354" s="27">
        <v>16</v>
      </c>
      <c r="AL354" s="26">
        <v>2332052</v>
      </c>
      <c r="AM354" s="27">
        <v>24</v>
      </c>
      <c r="AN354" s="26">
        <v>2240970</v>
      </c>
      <c r="AO354" s="27">
        <v>14</v>
      </c>
      <c r="AP354" s="26">
        <v>9711328</v>
      </c>
      <c r="AQ354" s="27">
        <v>25</v>
      </c>
      <c r="AR354" s="26">
        <v>4248879</v>
      </c>
      <c r="AS354" s="27">
        <v>14</v>
      </c>
      <c r="AT354" s="26">
        <v>940303</v>
      </c>
      <c r="AU354" s="27">
        <v>3</v>
      </c>
      <c r="AV354" s="26">
        <v>1275805</v>
      </c>
      <c r="AW354" s="27">
        <v>10</v>
      </c>
      <c r="AX354" s="26">
        <v>444044</v>
      </c>
      <c r="AY354" s="27">
        <v>4</v>
      </c>
      <c r="AZ354" s="26">
        <v>1749779</v>
      </c>
      <c r="BA354" s="27">
        <v>106</v>
      </c>
      <c r="BB354" s="26">
        <v>10820862</v>
      </c>
      <c r="BC354" s="27"/>
      <c r="BD354" s="26"/>
      <c r="BE354" s="27">
        <v>108</v>
      </c>
      <c r="BF354" s="26">
        <v>55013734</v>
      </c>
      <c r="BG354" s="27"/>
      <c r="BH354" s="26"/>
      <c r="BI354" s="27"/>
      <c r="BJ354" s="26"/>
      <c r="BK354" s="27"/>
      <c r="BL354" s="26"/>
      <c r="BM354" s="27">
        <v>16</v>
      </c>
      <c r="BN354" s="26">
        <v>2541639</v>
      </c>
      <c r="BO354" s="27">
        <v>22</v>
      </c>
      <c r="BP354" s="26">
        <v>1161805</v>
      </c>
      <c r="BQ354" s="27">
        <v>1040</v>
      </c>
      <c r="BR354" s="26">
        <v>175540941</v>
      </c>
    </row>
    <row r="355" spans="1:70" ht="14.1" customHeight="1" x14ac:dyDescent="0.15">
      <c r="A355" s="20" t="s">
        <v>522</v>
      </c>
      <c r="B355" s="28">
        <v>31320</v>
      </c>
      <c r="C355" s="18">
        <v>6</v>
      </c>
      <c r="D355" s="26">
        <v>273320</v>
      </c>
      <c r="E355" s="27">
        <v>7</v>
      </c>
      <c r="F355" s="26">
        <v>499782</v>
      </c>
      <c r="G355" s="27">
        <v>89</v>
      </c>
      <c r="H355" s="26">
        <v>6855182</v>
      </c>
      <c r="I355" s="27">
        <v>52</v>
      </c>
      <c r="J355" s="26">
        <v>4959763</v>
      </c>
      <c r="K355" s="27">
        <v>43</v>
      </c>
      <c r="L355" s="26">
        <v>4055896</v>
      </c>
      <c r="M355" s="27">
        <v>18</v>
      </c>
      <c r="N355" s="26">
        <v>1126131</v>
      </c>
      <c r="O355" s="27">
        <v>113</v>
      </c>
      <c r="P355" s="26">
        <v>14523312</v>
      </c>
      <c r="Q355" s="27"/>
      <c r="R355" s="26"/>
      <c r="S355" s="27">
        <v>10</v>
      </c>
      <c r="T355" s="26">
        <v>1924519</v>
      </c>
      <c r="U355" s="27">
        <v>8</v>
      </c>
      <c r="V355" s="26">
        <v>607416</v>
      </c>
      <c r="W355" s="27">
        <v>31</v>
      </c>
      <c r="X355" s="26">
        <v>3049568</v>
      </c>
      <c r="Y355" s="27">
        <v>35</v>
      </c>
      <c r="Z355" s="26">
        <v>4698838</v>
      </c>
      <c r="AA355" s="27">
        <v>24</v>
      </c>
      <c r="AB355" s="26">
        <v>3278564</v>
      </c>
      <c r="AC355" s="27">
        <v>18</v>
      </c>
      <c r="AD355" s="26">
        <v>705657</v>
      </c>
      <c r="AE355" s="27">
        <v>82</v>
      </c>
      <c r="AF355" s="26">
        <v>5103071</v>
      </c>
      <c r="AG355" s="27">
        <v>99</v>
      </c>
      <c r="AH355" s="26">
        <v>20820151</v>
      </c>
      <c r="AI355" s="27">
        <v>46</v>
      </c>
      <c r="AJ355" s="26">
        <v>9786404</v>
      </c>
      <c r="AK355" s="27">
        <v>16</v>
      </c>
      <c r="AL355" s="26">
        <v>2329797</v>
      </c>
      <c r="AM355" s="27">
        <v>25</v>
      </c>
      <c r="AN355" s="26">
        <v>2243801</v>
      </c>
      <c r="AO355" s="27">
        <v>14</v>
      </c>
      <c r="AP355" s="26">
        <v>12532812</v>
      </c>
      <c r="AQ355" s="27">
        <v>25</v>
      </c>
      <c r="AR355" s="26">
        <v>4958017</v>
      </c>
      <c r="AS355" s="27">
        <v>14</v>
      </c>
      <c r="AT355" s="26">
        <v>1060098</v>
      </c>
      <c r="AU355" s="27">
        <v>3</v>
      </c>
      <c r="AV355" s="26">
        <v>1233044</v>
      </c>
      <c r="AW355" s="27">
        <v>10</v>
      </c>
      <c r="AX355" s="26">
        <v>510554</v>
      </c>
      <c r="AY355" s="27">
        <v>4</v>
      </c>
      <c r="AZ355" s="26">
        <v>1664626</v>
      </c>
      <c r="BA355" s="27">
        <v>106</v>
      </c>
      <c r="BB355" s="26">
        <v>11062306</v>
      </c>
      <c r="BC355" s="27"/>
      <c r="BD355" s="26"/>
      <c r="BE355" s="27">
        <v>110</v>
      </c>
      <c r="BF355" s="26">
        <v>53738408</v>
      </c>
      <c r="BG355" s="27"/>
      <c r="BH355" s="26"/>
      <c r="BI355" s="27"/>
      <c r="BJ355" s="26"/>
      <c r="BK355" s="27"/>
      <c r="BL355" s="26"/>
      <c r="BM355" s="27">
        <v>16</v>
      </c>
      <c r="BN355" s="26">
        <v>2997168</v>
      </c>
      <c r="BO355" s="27">
        <v>22</v>
      </c>
      <c r="BP355" s="26">
        <v>1235890</v>
      </c>
      <c r="BQ355" s="27">
        <v>1046</v>
      </c>
      <c r="BR355" s="26">
        <v>177834109</v>
      </c>
    </row>
    <row r="356" spans="1:70" ht="14.1" customHeight="1" x14ac:dyDescent="0.15">
      <c r="A356" s="20" t="s">
        <v>522</v>
      </c>
      <c r="B356" s="28">
        <v>31351</v>
      </c>
      <c r="C356" s="18">
        <v>6</v>
      </c>
      <c r="D356" s="26">
        <v>270492</v>
      </c>
      <c r="E356" s="27">
        <v>7</v>
      </c>
      <c r="F356" s="26">
        <v>535074</v>
      </c>
      <c r="G356" s="27">
        <v>89</v>
      </c>
      <c r="H356" s="26">
        <v>5909624</v>
      </c>
      <c r="I356" s="27">
        <v>52</v>
      </c>
      <c r="J356" s="26">
        <v>4973858</v>
      </c>
      <c r="K356" s="27">
        <v>42</v>
      </c>
      <c r="L356" s="26">
        <v>4077387</v>
      </c>
      <c r="M356" s="27">
        <v>18</v>
      </c>
      <c r="N356" s="26">
        <v>1095799</v>
      </c>
      <c r="O356" s="27">
        <v>113</v>
      </c>
      <c r="P356" s="26">
        <v>15211218</v>
      </c>
      <c r="Q356" s="27"/>
      <c r="R356" s="26"/>
      <c r="S356" s="27">
        <v>10</v>
      </c>
      <c r="T356" s="26">
        <v>1858955</v>
      </c>
      <c r="U356" s="27">
        <v>8</v>
      </c>
      <c r="V356" s="26">
        <v>595467</v>
      </c>
      <c r="W356" s="27">
        <v>31</v>
      </c>
      <c r="X356" s="26">
        <v>3219970</v>
      </c>
      <c r="Y356" s="27">
        <v>35</v>
      </c>
      <c r="Z356" s="26">
        <v>4223361</v>
      </c>
      <c r="AA356" s="27">
        <v>24</v>
      </c>
      <c r="AB356" s="26">
        <v>3562657</v>
      </c>
      <c r="AC356" s="27">
        <v>18</v>
      </c>
      <c r="AD356" s="26">
        <v>706006</v>
      </c>
      <c r="AE356" s="27">
        <v>82</v>
      </c>
      <c r="AF356" s="26">
        <v>5177279</v>
      </c>
      <c r="AG356" s="27">
        <v>99</v>
      </c>
      <c r="AH356" s="26">
        <v>24076485</v>
      </c>
      <c r="AI356" s="27">
        <v>46</v>
      </c>
      <c r="AJ356" s="26">
        <v>9905908</v>
      </c>
      <c r="AK356" s="27">
        <v>16</v>
      </c>
      <c r="AL356" s="26">
        <v>2739619</v>
      </c>
      <c r="AM356" s="27">
        <v>25</v>
      </c>
      <c r="AN356" s="26">
        <v>2462959</v>
      </c>
      <c r="AO356" s="27">
        <v>14</v>
      </c>
      <c r="AP356" s="26">
        <v>10782294</v>
      </c>
      <c r="AQ356" s="27">
        <v>25</v>
      </c>
      <c r="AR356" s="26">
        <v>4481188</v>
      </c>
      <c r="AS356" s="27">
        <v>14</v>
      </c>
      <c r="AT356" s="26">
        <v>994296</v>
      </c>
      <c r="AU356" s="27">
        <v>3</v>
      </c>
      <c r="AV356" s="26">
        <v>1331775</v>
      </c>
      <c r="AW356" s="27">
        <v>10</v>
      </c>
      <c r="AX356" s="26">
        <v>458732</v>
      </c>
      <c r="AY356" s="27">
        <v>4</v>
      </c>
      <c r="AZ356" s="26">
        <v>1815750</v>
      </c>
      <c r="BA356" s="27">
        <v>107</v>
      </c>
      <c r="BB356" s="26">
        <v>11041125</v>
      </c>
      <c r="BC356" s="27"/>
      <c r="BD356" s="26"/>
      <c r="BE356" s="27">
        <v>111</v>
      </c>
      <c r="BF356" s="26">
        <v>52294630</v>
      </c>
      <c r="BG356" s="27"/>
      <c r="BH356" s="26"/>
      <c r="BI356" s="27"/>
      <c r="BJ356" s="26"/>
      <c r="BK356" s="27"/>
      <c r="BL356" s="26"/>
      <c r="BM356" s="27">
        <v>16</v>
      </c>
      <c r="BN356" s="26">
        <v>2905867</v>
      </c>
      <c r="BO356" s="27">
        <v>22</v>
      </c>
      <c r="BP356" s="26">
        <v>1338546</v>
      </c>
      <c r="BQ356" s="27">
        <v>1047</v>
      </c>
      <c r="BR356" s="26">
        <v>178046334</v>
      </c>
    </row>
    <row r="357" spans="1:70" ht="14.1" customHeight="1" x14ac:dyDescent="0.15">
      <c r="A357" s="20" t="s">
        <v>522</v>
      </c>
      <c r="B357" s="28">
        <v>31381</v>
      </c>
      <c r="C357" s="18">
        <v>6</v>
      </c>
      <c r="D357" s="26">
        <v>262322</v>
      </c>
      <c r="E357" s="27">
        <v>7</v>
      </c>
      <c r="F357" s="26">
        <v>527422</v>
      </c>
      <c r="G357" s="27">
        <v>89</v>
      </c>
      <c r="H357" s="26">
        <v>5804310</v>
      </c>
      <c r="I357" s="27">
        <v>52</v>
      </c>
      <c r="J357" s="26">
        <v>4914860</v>
      </c>
      <c r="K357" s="27">
        <v>42</v>
      </c>
      <c r="L357" s="26">
        <v>4097726</v>
      </c>
      <c r="M357" s="27">
        <v>18</v>
      </c>
      <c r="N357" s="26">
        <v>1057086</v>
      </c>
      <c r="O357" s="27">
        <v>113</v>
      </c>
      <c r="P357" s="26">
        <v>14774717</v>
      </c>
      <c r="Q357" s="27"/>
      <c r="R357" s="26"/>
      <c r="S357" s="27">
        <v>10</v>
      </c>
      <c r="T357" s="26">
        <v>1884658</v>
      </c>
      <c r="U357" s="27">
        <v>8</v>
      </c>
      <c r="V357" s="26">
        <v>572994</v>
      </c>
      <c r="W357" s="27">
        <v>31</v>
      </c>
      <c r="X357" s="26">
        <v>3193939</v>
      </c>
      <c r="Y357" s="27">
        <v>36</v>
      </c>
      <c r="Z357" s="26">
        <v>4052382</v>
      </c>
      <c r="AA357" s="27">
        <v>24</v>
      </c>
      <c r="AB357" s="26">
        <v>3357546</v>
      </c>
      <c r="AC357" s="27">
        <v>18</v>
      </c>
      <c r="AD357" s="26">
        <v>765951</v>
      </c>
      <c r="AE357" s="27">
        <v>82</v>
      </c>
      <c r="AF357" s="26">
        <v>5182065</v>
      </c>
      <c r="AG357" s="27">
        <v>99</v>
      </c>
      <c r="AH357" s="26">
        <v>24521919</v>
      </c>
      <c r="AI357" s="27">
        <v>47</v>
      </c>
      <c r="AJ357" s="26">
        <v>9673067</v>
      </c>
      <c r="AK357" s="27">
        <v>16</v>
      </c>
      <c r="AL357" s="26">
        <v>2807585</v>
      </c>
      <c r="AM357" s="27">
        <v>25</v>
      </c>
      <c r="AN357" s="26">
        <v>2712694</v>
      </c>
      <c r="AO357" s="27">
        <v>14</v>
      </c>
      <c r="AP357" s="26">
        <v>10119265</v>
      </c>
      <c r="AQ357" s="27">
        <v>25</v>
      </c>
      <c r="AR357" s="26">
        <v>4440445</v>
      </c>
      <c r="AS357" s="27">
        <v>14</v>
      </c>
      <c r="AT357" s="26">
        <v>961595</v>
      </c>
      <c r="AU357" s="27">
        <v>3</v>
      </c>
      <c r="AV357" s="26">
        <v>1405314</v>
      </c>
      <c r="AW357" s="27">
        <v>10</v>
      </c>
      <c r="AX357" s="26">
        <v>471142</v>
      </c>
      <c r="AY357" s="27">
        <v>4</v>
      </c>
      <c r="AZ357" s="26">
        <v>1848682</v>
      </c>
      <c r="BA357" s="27">
        <v>107</v>
      </c>
      <c r="BB357" s="26">
        <v>11391391</v>
      </c>
      <c r="BC357" s="27"/>
      <c r="BD357" s="26"/>
      <c r="BE357" s="27">
        <v>111</v>
      </c>
      <c r="BF357" s="26">
        <v>49996165</v>
      </c>
      <c r="BG357" s="27"/>
      <c r="BH357" s="26"/>
      <c r="BI357" s="27"/>
      <c r="BJ357" s="26"/>
      <c r="BK357" s="27"/>
      <c r="BL357" s="26"/>
      <c r="BM357" s="27">
        <v>16</v>
      </c>
      <c r="BN357" s="26">
        <v>2972095</v>
      </c>
      <c r="BO357" s="27">
        <v>22</v>
      </c>
      <c r="BP357" s="26">
        <v>1509645</v>
      </c>
      <c r="BQ357" s="27">
        <v>1049</v>
      </c>
      <c r="BR357" s="26">
        <v>175278993</v>
      </c>
    </row>
    <row r="358" spans="1:70" ht="14.1" customHeight="1" x14ac:dyDescent="0.15">
      <c r="A358" s="20" t="s">
        <v>522</v>
      </c>
      <c r="B358" s="28">
        <v>31409</v>
      </c>
      <c r="C358" s="18">
        <v>6</v>
      </c>
      <c r="D358" s="26">
        <v>241751</v>
      </c>
      <c r="E358" s="27">
        <v>7</v>
      </c>
      <c r="F358" s="26">
        <v>556507</v>
      </c>
      <c r="G358" s="27">
        <v>89</v>
      </c>
      <c r="H358" s="26">
        <v>5916672</v>
      </c>
      <c r="I358" s="27">
        <v>52</v>
      </c>
      <c r="J358" s="26">
        <v>5051851</v>
      </c>
      <c r="K358" s="27">
        <v>42</v>
      </c>
      <c r="L358" s="26">
        <v>4101012</v>
      </c>
      <c r="M358" s="27">
        <v>18</v>
      </c>
      <c r="N358" s="26">
        <v>1098172</v>
      </c>
      <c r="O358" s="27">
        <v>113</v>
      </c>
      <c r="P358" s="26">
        <v>15225654</v>
      </c>
      <c r="Q358" s="27"/>
      <c r="R358" s="26"/>
      <c r="S358" s="27">
        <v>10</v>
      </c>
      <c r="T358" s="26">
        <v>1973666</v>
      </c>
      <c r="U358" s="27">
        <v>8</v>
      </c>
      <c r="V358" s="26">
        <v>583653</v>
      </c>
      <c r="W358" s="27">
        <v>32</v>
      </c>
      <c r="X358" s="26">
        <v>3332049</v>
      </c>
      <c r="Y358" s="27">
        <v>36</v>
      </c>
      <c r="Z358" s="26">
        <v>4083232</v>
      </c>
      <c r="AA358" s="27">
        <v>24</v>
      </c>
      <c r="AB358" s="26">
        <v>3491554</v>
      </c>
      <c r="AC358" s="27">
        <v>18</v>
      </c>
      <c r="AD358" s="26">
        <v>754606</v>
      </c>
      <c r="AE358" s="27">
        <v>82</v>
      </c>
      <c r="AF358" s="26">
        <v>5245379</v>
      </c>
      <c r="AG358" s="27">
        <v>99</v>
      </c>
      <c r="AH358" s="26">
        <v>25439422</v>
      </c>
      <c r="AI358" s="27">
        <v>47</v>
      </c>
      <c r="AJ358" s="26">
        <v>9864946</v>
      </c>
      <c r="AK358" s="27">
        <v>16</v>
      </c>
      <c r="AL358" s="26">
        <v>2813603</v>
      </c>
      <c r="AM358" s="27">
        <v>25</v>
      </c>
      <c r="AN358" s="26">
        <v>2835021</v>
      </c>
      <c r="AO358" s="27">
        <v>14</v>
      </c>
      <c r="AP358" s="26">
        <v>11527845</v>
      </c>
      <c r="AQ358" s="27">
        <v>25</v>
      </c>
      <c r="AR358" s="26">
        <v>4829823</v>
      </c>
      <c r="AS358" s="27">
        <v>14</v>
      </c>
      <c r="AT358" s="26">
        <v>916746</v>
      </c>
      <c r="AU358" s="27">
        <v>3</v>
      </c>
      <c r="AV358" s="26">
        <v>1764757</v>
      </c>
      <c r="AW358" s="27">
        <v>10</v>
      </c>
      <c r="AX358" s="26">
        <v>489163</v>
      </c>
      <c r="AY358" s="27">
        <v>4</v>
      </c>
      <c r="AZ358" s="26">
        <v>2122608</v>
      </c>
      <c r="BA358" s="27">
        <v>108</v>
      </c>
      <c r="BB358" s="26">
        <v>11655851</v>
      </c>
      <c r="BC358" s="27"/>
      <c r="BD358" s="26"/>
      <c r="BE358" s="27">
        <v>112</v>
      </c>
      <c r="BF358" s="26">
        <v>52040299</v>
      </c>
      <c r="BG358" s="27"/>
      <c r="BH358" s="26"/>
      <c r="BI358" s="27"/>
      <c r="BJ358" s="26"/>
      <c r="BK358" s="27"/>
      <c r="BL358" s="26"/>
      <c r="BM358" s="27">
        <v>16</v>
      </c>
      <c r="BN358" s="26">
        <v>3131022</v>
      </c>
      <c r="BO358" s="27">
        <v>22</v>
      </c>
      <c r="BP358" s="26">
        <v>1609897</v>
      </c>
      <c r="BQ358" s="27">
        <v>1052</v>
      </c>
      <c r="BR358" s="26">
        <v>182696779</v>
      </c>
    </row>
    <row r="359" spans="1:70" ht="14.1" customHeight="1" x14ac:dyDescent="0.15">
      <c r="A359" s="20" t="s">
        <v>521</v>
      </c>
      <c r="B359" s="28">
        <v>31443</v>
      </c>
      <c r="C359" s="18">
        <v>6</v>
      </c>
      <c r="D359" s="26">
        <v>237443</v>
      </c>
      <c r="E359" s="27">
        <v>7</v>
      </c>
      <c r="F359" s="26">
        <v>560247</v>
      </c>
      <c r="G359" s="27">
        <v>89</v>
      </c>
      <c r="H359" s="26">
        <v>6014625</v>
      </c>
      <c r="I359" s="27">
        <v>52</v>
      </c>
      <c r="J359" s="26">
        <v>5192537</v>
      </c>
      <c r="K359" s="27">
        <v>42</v>
      </c>
      <c r="L359" s="26">
        <v>4082417</v>
      </c>
      <c r="M359" s="27">
        <v>18</v>
      </c>
      <c r="N359" s="26">
        <v>1101222</v>
      </c>
      <c r="O359" s="27">
        <v>113</v>
      </c>
      <c r="P359" s="26">
        <v>15519280</v>
      </c>
      <c r="Q359" s="27"/>
      <c r="R359" s="26"/>
      <c r="S359" s="27">
        <v>10</v>
      </c>
      <c r="T359" s="26">
        <v>1977795</v>
      </c>
      <c r="U359" s="27">
        <v>8</v>
      </c>
      <c r="V359" s="26">
        <v>610831</v>
      </c>
      <c r="W359" s="27">
        <v>32</v>
      </c>
      <c r="X359" s="26">
        <v>3308437</v>
      </c>
      <c r="Y359" s="27">
        <v>36</v>
      </c>
      <c r="Z359" s="26">
        <v>4250753</v>
      </c>
      <c r="AA359" s="27">
        <v>24</v>
      </c>
      <c r="AB359" s="26">
        <v>3527343</v>
      </c>
      <c r="AC359" s="27">
        <v>18</v>
      </c>
      <c r="AD359" s="26">
        <v>820661</v>
      </c>
      <c r="AE359" s="27">
        <v>82</v>
      </c>
      <c r="AF359" s="26">
        <v>5293003</v>
      </c>
      <c r="AG359" s="27">
        <v>99</v>
      </c>
      <c r="AH359" s="26">
        <v>25807610</v>
      </c>
      <c r="AI359" s="27">
        <v>47</v>
      </c>
      <c r="AJ359" s="26">
        <v>9848900</v>
      </c>
      <c r="AK359" s="27">
        <v>16</v>
      </c>
      <c r="AL359" s="26">
        <v>2812440</v>
      </c>
      <c r="AM359" s="27">
        <v>25</v>
      </c>
      <c r="AN359" s="26">
        <v>2778931</v>
      </c>
      <c r="AO359" s="27">
        <v>14</v>
      </c>
      <c r="AP359" s="26">
        <v>11153134</v>
      </c>
      <c r="AQ359" s="27">
        <v>25</v>
      </c>
      <c r="AR359" s="26">
        <v>4968087</v>
      </c>
      <c r="AS359" s="27">
        <v>14</v>
      </c>
      <c r="AT359" s="26">
        <v>854745</v>
      </c>
      <c r="AU359" s="27">
        <v>3</v>
      </c>
      <c r="AV359" s="26">
        <v>2223150</v>
      </c>
      <c r="AW359" s="27">
        <v>10</v>
      </c>
      <c r="AX359" s="26">
        <v>469081</v>
      </c>
      <c r="AY359" s="27">
        <v>4</v>
      </c>
      <c r="AZ359" s="26">
        <v>2077069</v>
      </c>
      <c r="BA359" s="27">
        <v>108</v>
      </c>
      <c r="BB359" s="26">
        <v>11903320</v>
      </c>
      <c r="BC359" s="27"/>
      <c r="BD359" s="26"/>
      <c r="BE359" s="27">
        <v>112</v>
      </c>
      <c r="BF359" s="26">
        <v>49593382</v>
      </c>
      <c r="BG359" s="27"/>
      <c r="BH359" s="26"/>
      <c r="BI359" s="27"/>
      <c r="BJ359" s="26"/>
      <c r="BK359" s="27"/>
      <c r="BL359" s="26"/>
      <c r="BM359" s="27">
        <v>16</v>
      </c>
      <c r="BN359" s="26">
        <v>2929064</v>
      </c>
      <c r="BO359" s="27">
        <v>22</v>
      </c>
      <c r="BP359" s="26">
        <v>1610024</v>
      </c>
      <c r="BQ359" s="27">
        <v>1052</v>
      </c>
      <c r="BR359" s="26">
        <v>181525543</v>
      </c>
    </row>
    <row r="360" spans="1:70" ht="14.1" customHeight="1" x14ac:dyDescent="0.15">
      <c r="A360" s="20" t="s">
        <v>521</v>
      </c>
      <c r="B360" s="28">
        <v>31471</v>
      </c>
      <c r="C360" s="18">
        <v>6</v>
      </c>
      <c r="D360" s="26">
        <v>275139</v>
      </c>
      <c r="E360" s="27">
        <v>7</v>
      </c>
      <c r="F360" s="26">
        <v>551800</v>
      </c>
      <c r="G360" s="27">
        <v>89</v>
      </c>
      <c r="H360" s="26">
        <v>6730587</v>
      </c>
      <c r="I360" s="27">
        <v>52</v>
      </c>
      <c r="J360" s="26">
        <v>5863842</v>
      </c>
      <c r="K360" s="27">
        <v>43</v>
      </c>
      <c r="L360" s="26">
        <v>4302890</v>
      </c>
      <c r="M360" s="27">
        <v>18</v>
      </c>
      <c r="N360" s="26">
        <v>1207968</v>
      </c>
      <c r="O360" s="27">
        <v>113</v>
      </c>
      <c r="P360" s="26">
        <v>16265377</v>
      </c>
      <c r="Q360" s="27"/>
      <c r="R360" s="26"/>
      <c r="S360" s="27">
        <v>10</v>
      </c>
      <c r="T360" s="26">
        <v>2099253</v>
      </c>
      <c r="U360" s="27">
        <v>8</v>
      </c>
      <c r="V360" s="26">
        <v>649218</v>
      </c>
      <c r="W360" s="27">
        <v>32</v>
      </c>
      <c r="X360" s="26">
        <v>3496505</v>
      </c>
      <c r="Y360" s="27">
        <v>36</v>
      </c>
      <c r="Z360" s="26">
        <v>4413221</v>
      </c>
      <c r="AA360" s="27">
        <v>24</v>
      </c>
      <c r="AB360" s="26">
        <v>3526825</v>
      </c>
      <c r="AC360" s="27">
        <v>18</v>
      </c>
      <c r="AD360" s="26">
        <v>859311</v>
      </c>
      <c r="AE360" s="27">
        <v>82</v>
      </c>
      <c r="AF360" s="26">
        <v>5455312</v>
      </c>
      <c r="AG360" s="27">
        <v>99</v>
      </c>
      <c r="AH360" s="26">
        <v>23662000</v>
      </c>
      <c r="AI360" s="27">
        <v>47</v>
      </c>
      <c r="AJ360" s="26">
        <v>9637082</v>
      </c>
      <c r="AK360" s="27">
        <v>16</v>
      </c>
      <c r="AL360" s="26">
        <v>2560140</v>
      </c>
      <c r="AM360" s="27">
        <v>25</v>
      </c>
      <c r="AN360" s="26">
        <v>2992911</v>
      </c>
      <c r="AO360" s="27">
        <v>14</v>
      </c>
      <c r="AP360" s="26">
        <v>12689324</v>
      </c>
      <c r="AQ360" s="27">
        <v>25</v>
      </c>
      <c r="AR360" s="26">
        <v>6348042</v>
      </c>
      <c r="AS360" s="27">
        <v>14</v>
      </c>
      <c r="AT360" s="26">
        <v>943054</v>
      </c>
      <c r="AU360" s="27">
        <v>3</v>
      </c>
      <c r="AV360" s="26">
        <v>2166522</v>
      </c>
      <c r="AW360" s="27">
        <v>10</v>
      </c>
      <c r="AX360" s="26">
        <v>528250</v>
      </c>
      <c r="AY360" s="27">
        <v>4</v>
      </c>
      <c r="AZ360" s="26">
        <v>1995023</v>
      </c>
      <c r="BA360" s="27">
        <v>108</v>
      </c>
      <c r="BB360" s="26">
        <v>13045058</v>
      </c>
      <c r="BC360" s="27"/>
      <c r="BD360" s="26"/>
      <c r="BE360" s="27">
        <v>112</v>
      </c>
      <c r="BF360" s="26">
        <v>52852389</v>
      </c>
      <c r="BG360" s="27"/>
      <c r="BH360" s="26"/>
      <c r="BI360" s="27"/>
      <c r="BJ360" s="26"/>
      <c r="BK360" s="27"/>
      <c r="BL360" s="26"/>
      <c r="BM360" s="27">
        <v>16</v>
      </c>
      <c r="BN360" s="26">
        <v>3344721</v>
      </c>
      <c r="BO360" s="27">
        <v>22</v>
      </c>
      <c r="BP360" s="26">
        <v>1778397</v>
      </c>
      <c r="BQ360" s="27">
        <v>1053</v>
      </c>
      <c r="BR360" s="26">
        <v>190240175</v>
      </c>
    </row>
    <row r="361" spans="1:70" ht="14.1" customHeight="1" x14ac:dyDescent="0.15">
      <c r="A361" s="20" t="s">
        <v>521</v>
      </c>
      <c r="B361" s="28">
        <v>31502</v>
      </c>
      <c r="C361" s="18">
        <v>6</v>
      </c>
      <c r="D361" s="26">
        <v>301974</v>
      </c>
      <c r="E361" s="27">
        <v>7</v>
      </c>
      <c r="F361" s="26">
        <v>610911</v>
      </c>
      <c r="G361" s="27">
        <v>89</v>
      </c>
      <c r="H361" s="26">
        <v>7906152</v>
      </c>
      <c r="I361" s="27">
        <v>52</v>
      </c>
      <c r="J361" s="26">
        <v>6625572</v>
      </c>
      <c r="K361" s="27">
        <v>43</v>
      </c>
      <c r="L361" s="26">
        <v>4901208</v>
      </c>
      <c r="M361" s="27">
        <v>18</v>
      </c>
      <c r="N361" s="26">
        <v>1353363</v>
      </c>
      <c r="O361" s="27">
        <v>113</v>
      </c>
      <c r="P361" s="26">
        <v>18394234</v>
      </c>
      <c r="Q361" s="27"/>
      <c r="R361" s="26"/>
      <c r="S361" s="27">
        <v>10</v>
      </c>
      <c r="T361" s="26">
        <v>2520603</v>
      </c>
      <c r="U361" s="27">
        <v>8</v>
      </c>
      <c r="V361" s="26">
        <v>743556</v>
      </c>
      <c r="W361" s="27">
        <v>32</v>
      </c>
      <c r="X361" s="26">
        <v>3892690</v>
      </c>
      <c r="Y361" s="27">
        <v>36</v>
      </c>
      <c r="Z361" s="26">
        <v>4668799</v>
      </c>
      <c r="AA361" s="27">
        <v>24</v>
      </c>
      <c r="AB361" s="26">
        <v>4037214</v>
      </c>
      <c r="AC361" s="27">
        <v>18</v>
      </c>
      <c r="AD361" s="26">
        <v>925925</v>
      </c>
      <c r="AE361" s="27">
        <v>82</v>
      </c>
      <c r="AF361" s="26">
        <v>5683543</v>
      </c>
      <c r="AG361" s="27">
        <v>99</v>
      </c>
      <c r="AH361" s="26">
        <v>26130980</v>
      </c>
      <c r="AI361" s="27">
        <v>47</v>
      </c>
      <c r="AJ361" s="26">
        <v>10400264</v>
      </c>
      <c r="AK361" s="27">
        <v>16</v>
      </c>
      <c r="AL361" s="26">
        <v>2692036</v>
      </c>
      <c r="AM361" s="27">
        <v>25</v>
      </c>
      <c r="AN361" s="26">
        <v>3511859</v>
      </c>
      <c r="AO361" s="27">
        <v>14</v>
      </c>
      <c r="AP361" s="26">
        <v>15241237</v>
      </c>
      <c r="AQ361" s="27">
        <v>25</v>
      </c>
      <c r="AR361" s="26">
        <v>7703613</v>
      </c>
      <c r="AS361" s="27">
        <v>14</v>
      </c>
      <c r="AT361" s="26">
        <v>1245264</v>
      </c>
      <c r="AU361" s="27">
        <v>3</v>
      </c>
      <c r="AV361" s="26">
        <v>2078668</v>
      </c>
      <c r="AW361" s="27">
        <v>10</v>
      </c>
      <c r="AX361" s="26">
        <v>643176</v>
      </c>
      <c r="AY361" s="27">
        <v>4</v>
      </c>
      <c r="AZ361" s="26">
        <v>2107392</v>
      </c>
      <c r="BA361" s="27">
        <v>110</v>
      </c>
      <c r="BB361" s="26">
        <v>14551700</v>
      </c>
      <c r="BC361" s="27"/>
      <c r="BD361" s="26"/>
      <c r="BE361" s="27">
        <v>112</v>
      </c>
      <c r="BF361" s="26">
        <v>65221497</v>
      </c>
      <c r="BG361" s="27"/>
      <c r="BH361" s="26"/>
      <c r="BI361" s="27"/>
      <c r="BJ361" s="26"/>
      <c r="BK361" s="27"/>
      <c r="BL361" s="26"/>
      <c r="BM361" s="27">
        <v>16</v>
      </c>
      <c r="BN361" s="26">
        <v>5209721</v>
      </c>
      <c r="BO361" s="27">
        <v>22</v>
      </c>
      <c r="BP361" s="26">
        <v>1919782</v>
      </c>
      <c r="BQ361" s="27">
        <v>1055</v>
      </c>
      <c r="BR361" s="26">
        <v>221222948</v>
      </c>
    </row>
    <row r="362" spans="1:70" ht="14.1" customHeight="1" x14ac:dyDescent="0.15">
      <c r="A362" s="20" t="s">
        <v>521</v>
      </c>
      <c r="B362" s="28">
        <v>31532</v>
      </c>
      <c r="C362" s="18">
        <v>6</v>
      </c>
      <c r="D362" s="26">
        <v>316891</v>
      </c>
      <c r="E362" s="27">
        <v>7</v>
      </c>
      <c r="F362" s="26">
        <v>611299</v>
      </c>
      <c r="G362" s="27">
        <v>89</v>
      </c>
      <c r="H362" s="26">
        <v>7764366</v>
      </c>
      <c r="I362" s="27">
        <v>52</v>
      </c>
      <c r="J362" s="26">
        <v>6975718</v>
      </c>
      <c r="K362" s="27">
        <v>43</v>
      </c>
      <c r="L362" s="26">
        <v>4629030</v>
      </c>
      <c r="M362" s="27">
        <v>18</v>
      </c>
      <c r="N362" s="26">
        <v>1323287</v>
      </c>
      <c r="O362" s="27">
        <v>113</v>
      </c>
      <c r="P362" s="26">
        <v>18948761</v>
      </c>
      <c r="Q362" s="27"/>
      <c r="R362" s="26"/>
      <c r="S362" s="27">
        <v>9</v>
      </c>
      <c r="T362" s="26">
        <v>2840373</v>
      </c>
      <c r="U362" s="27">
        <v>8</v>
      </c>
      <c r="V362" s="26">
        <v>727254</v>
      </c>
      <c r="W362" s="27">
        <v>32</v>
      </c>
      <c r="X362" s="26">
        <v>4126844</v>
      </c>
      <c r="Y362" s="27">
        <v>36</v>
      </c>
      <c r="Z362" s="26">
        <v>4369660</v>
      </c>
      <c r="AA362" s="27">
        <v>24</v>
      </c>
      <c r="AB362" s="26">
        <v>4082503</v>
      </c>
      <c r="AC362" s="27">
        <v>18</v>
      </c>
      <c r="AD362" s="26">
        <v>1016232</v>
      </c>
      <c r="AE362" s="27">
        <v>82</v>
      </c>
      <c r="AF362" s="26">
        <v>5935370</v>
      </c>
      <c r="AG362" s="27">
        <v>99</v>
      </c>
      <c r="AH362" s="26">
        <v>29574674</v>
      </c>
      <c r="AI362" s="27">
        <v>47</v>
      </c>
      <c r="AJ362" s="26">
        <v>11322387</v>
      </c>
      <c r="AK362" s="27">
        <v>16</v>
      </c>
      <c r="AL362" s="26">
        <v>2986157</v>
      </c>
      <c r="AM362" s="27">
        <v>25</v>
      </c>
      <c r="AN362" s="26">
        <v>3979741</v>
      </c>
      <c r="AO362" s="27">
        <v>14</v>
      </c>
      <c r="AP362" s="26">
        <v>14112864</v>
      </c>
      <c r="AQ362" s="27">
        <v>25</v>
      </c>
      <c r="AR362" s="26">
        <v>6908819</v>
      </c>
      <c r="AS362" s="27">
        <v>14</v>
      </c>
      <c r="AT362" s="26">
        <v>1091274</v>
      </c>
      <c r="AU362" s="27">
        <v>3</v>
      </c>
      <c r="AV362" s="26">
        <v>1949695</v>
      </c>
      <c r="AW362" s="27">
        <v>10</v>
      </c>
      <c r="AX362" s="26">
        <v>578685</v>
      </c>
      <c r="AY362" s="27">
        <v>4</v>
      </c>
      <c r="AZ362" s="26">
        <v>2174790</v>
      </c>
      <c r="BA362" s="27">
        <v>110</v>
      </c>
      <c r="BB362" s="26">
        <v>15007809</v>
      </c>
      <c r="BC362" s="27"/>
      <c r="BD362" s="26"/>
      <c r="BE362" s="27">
        <v>112</v>
      </c>
      <c r="BF362" s="26">
        <v>59152133</v>
      </c>
      <c r="BG362" s="27"/>
      <c r="BH362" s="26"/>
      <c r="BI362" s="27"/>
      <c r="BJ362" s="26"/>
      <c r="BK362" s="27"/>
      <c r="BL362" s="26"/>
      <c r="BM362" s="27">
        <v>16</v>
      </c>
      <c r="BN362" s="26">
        <v>4514097</v>
      </c>
      <c r="BO362" s="27">
        <v>22</v>
      </c>
      <c r="BP362" s="26">
        <v>2109177</v>
      </c>
      <c r="BQ362" s="27">
        <v>1054</v>
      </c>
      <c r="BR362" s="26">
        <v>219129906</v>
      </c>
    </row>
    <row r="363" spans="1:70" ht="14.1" customHeight="1" x14ac:dyDescent="0.15">
      <c r="A363" s="20" t="s">
        <v>521</v>
      </c>
      <c r="B363" s="28">
        <v>31563</v>
      </c>
      <c r="C363" s="18">
        <v>6</v>
      </c>
      <c r="D363" s="26">
        <v>348690</v>
      </c>
      <c r="E363" s="27">
        <v>7</v>
      </c>
      <c r="F363" s="26">
        <v>634381</v>
      </c>
      <c r="G363" s="27">
        <v>89</v>
      </c>
      <c r="H363" s="26">
        <v>8380207</v>
      </c>
      <c r="I363" s="27">
        <v>52</v>
      </c>
      <c r="J363" s="26">
        <v>7713982</v>
      </c>
      <c r="K363" s="27">
        <v>43</v>
      </c>
      <c r="L363" s="26">
        <v>5011407</v>
      </c>
      <c r="M363" s="27">
        <v>18</v>
      </c>
      <c r="N363" s="26">
        <v>1426657</v>
      </c>
      <c r="O363" s="27">
        <v>114</v>
      </c>
      <c r="P363" s="26">
        <v>20520882</v>
      </c>
      <c r="Q363" s="27"/>
      <c r="R363" s="26"/>
      <c r="S363" s="27">
        <v>9</v>
      </c>
      <c r="T363" s="26">
        <v>2752413</v>
      </c>
      <c r="U363" s="27">
        <v>8</v>
      </c>
      <c r="V363" s="26">
        <v>825805</v>
      </c>
      <c r="W363" s="27">
        <v>32</v>
      </c>
      <c r="X363" s="26">
        <v>4176596</v>
      </c>
      <c r="Y363" s="27">
        <v>36</v>
      </c>
      <c r="Z363" s="26">
        <v>4501215</v>
      </c>
      <c r="AA363" s="27">
        <v>24</v>
      </c>
      <c r="AB363" s="26">
        <v>3968596</v>
      </c>
      <c r="AC363" s="27">
        <v>18</v>
      </c>
      <c r="AD363" s="26">
        <v>1087349</v>
      </c>
      <c r="AE363" s="27">
        <v>82</v>
      </c>
      <c r="AF363" s="26">
        <v>6061665</v>
      </c>
      <c r="AG363" s="27">
        <v>99</v>
      </c>
      <c r="AH363" s="26">
        <v>28667194</v>
      </c>
      <c r="AI363" s="27">
        <v>47</v>
      </c>
      <c r="AJ363" s="26">
        <v>11080292</v>
      </c>
      <c r="AK363" s="27">
        <v>16</v>
      </c>
      <c r="AL363" s="26">
        <v>2981033</v>
      </c>
      <c r="AM363" s="27">
        <v>25</v>
      </c>
      <c r="AN363" s="26">
        <v>3941107</v>
      </c>
      <c r="AO363" s="27">
        <v>14</v>
      </c>
      <c r="AP363" s="26">
        <v>14015892</v>
      </c>
      <c r="AQ363" s="27">
        <v>25</v>
      </c>
      <c r="AR363" s="26">
        <v>7908482</v>
      </c>
      <c r="AS363" s="27">
        <v>14</v>
      </c>
      <c r="AT363" s="26">
        <v>1231235</v>
      </c>
      <c r="AU363" s="27">
        <v>3</v>
      </c>
      <c r="AV363" s="26">
        <v>2193768</v>
      </c>
      <c r="AW363" s="27">
        <v>10</v>
      </c>
      <c r="AX363" s="26">
        <v>640894</v>
      </c>
      <c r="AY363" s="27">
        <v>4</v>
      </c>
      <c r="AZ363" s="26">
        <v>2166004</v>
      </c>
      <c r="BA363" s="27">
        <v>110</v>
      </c>
      <c r="BB363" s="26">
        <v>16011426</v>
      </c>
      <c r="BC363" s="27"/>
      <c r="BD363" s="26"/>
      <c r="BE363" s="27">
        <v>112</v>
      </c>
      <c r="BF363" s="26">
        <v>62901340</v>
      </c>
      <c r="BG363" s="27"/>
      <c r="BH363" s="26"/>
      <c r="BI363" s="27"/>
      <c r="BJ363" s="26"/>
      <c r="BK363" s="27"/>
      <c r="BL363" s="26"/>
      <c r="BM363" s="27">
        <v>16</v>
      </c>
      <c r="BN363" s="26">
        <v>4982335</v>
      </c>
      <c r="BO363" s="27">
        <v>22</v>
      </c>
      <c r="BP363" s="26">
        <v>2305739</v>
      </c>
      <c r="BQ363" s="27">
        <v>1055</v>
      </c>
      <c r="BR363" s="26">
        <v>228436598</v>
      </c>
    </row>
    <row r="364" spans="1:70" ht="14.1" customHeight="1" x14ac:dyDescent="0.15">
      <c r="A364" s="20" t="s">
        <v>521</v>
      </c>
      <c r="B364" s="28">
        <v>31593</v>
      </c>
      <c r="C364" s="18">
        <v>6</v>
      </c>
      <c r="D364" s="26">
        <v>412829</v>
      </c>
      <c r="E364" s="27">
        <v>7</v>
      </c>
      <c r="F364" s="26">
        <v>635812</v>
      </c>
      <c r="G364" s="27">
        <v>89</v>
      </c>
      <c r="H364" s="26">
        <v>9048138</v>
      </c>
      <c r="I364" s="27">
        <v>52</v>
      </c>
      <c r="J364" s="26">
        <v>8370617</v>
      </c>
      <c r="K364" s="27">
        <v>43</v>
      </c>
      <c r="L364" s="26">
        <v>5241888</v>
      </c>
      <c r="M364" s="27">
        <v>18</v>
      </c>
      <c r="N364" s="26">
        <v>1619497</v>
      </c>
      <c r="O364" s="27">
        <v>114</v>
      </c>
      <c r="P364" s="26">
        <v>21183151</v>
      </c>
      <c r="Q364" s="27"/>
      <c r="R364" s="26"/>
      <c r="S364" s="27">
        <v>9</v>
      </c>
      <c r="T364" s="26">
        <v>2975497</v>
      </c>
      <c r="U364" s="27">
        <v>8</v>
      </c>
      <c r="V364" s="26">
        <v>901545</v>
      </c>
      <c r="W364" s="27">
        <v>32</v>
      </c>
      <c r="X364" s="26">
        <v>4289621</v>
      </c>
      <c r="Y364" s="27">
        <v>36</v>
      </c>
      <c r="Z364" s="26">
        <v>4912445</v>
      </c>
      <c r="AA364" s="27">
        <v>24</v>
      </c>
      <c r="AB364" s="26">
        <v>4184769</v>
      </c>
      <c r="AC364" s="27">
        <v>18</v>
      </c>
      <c r="AD364" s="26">
        <v>1112679</v>
      </c>
      <c r="AE364" s="27">
        <v>82</v>
      </c>
      <c r="AF364" s="26">
        <v>6494141</v>
      </c>
      <c r="AG364" s="27">
        <v>101</v>
      </c>
      <c r="AH364" s="26">
        <v>27708018</v>
      </c>
      <c r="AI364" s="27">
        <v>47</v>
      </c>
      <c r="AJ364" s="26">
        <v>11671486</v>
      </c>
      <c r="AK364" s="27">
        <v>16</v>
      </c>
      <c r="AL364" s="26">
        <v>2881333</v>
      </c>
      <c r="AM364" s="27">
        <v>25</v>
      </c>
      <c r="AN364" s="26">
        <v>4211337</v>
      </c>
      <c r="AO364" s="27">
        <v>14</v>
      </c>
      <c r="AP364" s="26">
        <v>15673653</v>
      </c>
      <c r="AQ364" s="27">
        <v>25</v>
      </c>
      <c r="AR364" s="26">
        <v>8622402</v>
      </c>
      <c r="AS364" s="27">
        <v>14</v>
      </c>
      <c r="AT364" s="26">
        <v>1331260</v>
      </c>
      <c r="AU364" s="27">
        <v>3</v>
      </c>
      <c r="AV364" s="26">
        <v>2309875</v>
      </c>
      <c r="AW364" s="27">
        <v>10</v>
      </c>
      <c r="AX364" s="26">
        <v>793001</v>
      </c>
      <c r="AY364" s="27">
        <v>4</v>
      </c>
      <c r="AZ364" s="26">
        <v>2194453</v>
      </c>
      <c r="BA364" s="27">
        <v>111</v>
      </c>
      <c r="BB364" s="26">
        <v>17158418</v>
      </c>
      <c r="BC364" s="27"/>
      <c r="BD364" s="26"/>
      <c r="BE364" s="27">
        <v>112</v>
      </c>
      <c r="BF364" s="26">
        <v>65242902</v>
      </c>
      <c r="BG364" s="27"/>
      <c r="BH364" s="26"/>
      <c r="BI364" s="27"/>
      <c r="BJ364" s="26"/>
      <c r="BK364" s="27"/>
      <c r="BL364" s="26"/>
      <c r="BM364" s="27">
        <v>16</v>
      </c>
      <c r="BN364" s="26">
        <v>5335870</v>
      </c>
      <c r="BO364" s="27">
        <v>22</v>
      </c>
      <c r="BP364" s="26">
        <v>2408377</v>
      </c>
      <c r="BQ364" s="27">
        <v>1058</v>
      </c>
      <c r="BR364" s="26">
        <v>238925027</v>
      </c>
    </row>
    <row r="365" spans="1:70" ht="14.1" customHeight="1" x14ac:dyDescent="0.15">
      <c r="A365" s="20" t="s">
        <v>521</v>
      </c>
      <c r="B365" s="28">
        <v>31624</v>
      </c>
      <c r="C365" s="18">
        <v>6</v>
      </c>
      <c r="D365" s="26">
        <v>446541</v>
      </c>
      <c r="E365" s="27">
        <v>7</v>
      </c>
      <c r="F365" s="26">
        <v>583502</v>
      </c>
      <c r="G365" s="27">
        <v>89</v>
      </c>
      <c r="H365" s="26">
        <v>9760220</v>
      </c>
      <c r="I365" s="27">
        <v>52</v>
      </c>
      <c r="J365" s="26">
        <v>8339548</v>
      </c>
      <c r="K365" s="27">
        <v>43</v>
      </c>
      <c r="L365" s="26">
        <v>5151971</v>
      </c>
      <c r="M365" s="27">
        <v>18</v>
      </c>
      <c r="N365" s="26">
        <v>1607100</v>
      </c>
      <c r="O365" s="27">
        <v>114</v>
      </c>
      <c r="P365" s="26">
        <v>21147250</v>
      </c>
      <c r="Q365" s="27"/>
      <c r="R365" s="26"/>
      <c r="S365" s="27">
        <v>9</v>
      </c>
      <c r="T365" s="26">
        <v>3169394</v>
      </c>
      <c r="U365" s="27">
        <v>8</v>
      </c>
      <c r="V365" s="26">
        <v>909689</v>
      </c>
      <c r="W365" s="27">
        <v>32</v>
      </c>
      <c r="X365" s="26">
        <v>4103621</v>
      </c>
      <c r="Y365" s="27">
        <v>36</v>
      </c>
      <c r="Z365" s="26">
        <v>5285918</v>
      </c>
      <c r="AA365" s="27">
        <v>24</v>
      </c>
      <c r="AB365" s="26">
        <v>3931734</v>
      </c>
      <c r="AC365" s="27">
        <v>18</v>
      </c>
      <c r="AD365" s="26">
        <v>1155725</v>
      </c>
      <c r="AE365" s="27">
        <v>82</v>
      </c>
      <c r="AF365" s="26">
        <v>5850840</v>
      </c>
      <c r="AG365" s="27">
        <v>101</v>
      </c>
      <c r="AH365" s="26">
        <v>24491775</v>
      </c>
      <c r="AI365" s="27">
        <v>47</v>
      </c>
      <c r="AJ365" s="26">
        <v>10768078</v>
      </c>
      <c r="AK365" s="27">
        <v>16</v>
      </c>
      <c r="AL365" s="26">
        <v>2461996</v>
      </c>
      <c r="AM365" s="27">
        <v>25</v>
      </c>
      <c r="AN365" s="26">
        <v>4155705</v>
      </c>
      <c r="AO365" s="27">
        <v>14</v>
      </c>
      <c r="AP365" s="26">
        <v>23037424</v>
      </c>
      <c r="AQ365" s="27">
        <v>25</v>
      </c>
      <c r="AR365" s="26">
        <v>9879891</v>
      </c>
      <c r="AS365" s="27">
        <v>14</v>
      </c>
      <c r="AT365" s="26">
        <v>1417513</v>
      </c>
      <c r="AU365" s="27">
        <v>3</v>
      </c>
      <c r="AV365" s="26">
        <v>2388599</v>
      </c>
      <c r="AW365" s="27">
        <v>10</v>
      </c>
      <c r="AX365" s="26">
        <v>793427</v>
      </c>
      <c r="AY365" s="27">
        <v>4</v>
      </c>
      <c r="AZ365" s="26">
        <v>2562326</v>
      </c>
      <c r="BA365" s="27">
        <v>111</v>
      </c>
      <c r="BB365" s="26">
        <v>17593412</v>
      </c>
      <c r="BC365" s="27"/>
      <c r="BD365" s="26"/>
      <c r="BE365" s="27">
        <v>112</v>
      </c>
      <c r="BF365" s="26">
        <v>72257546</v>
      </c>
      <c r="BG365" s="27"/>
      <c r="BH365" s="26"/>
      <c r="BI365" s="27"/>
      <c r="BJ365" s="26"/>
      <c r="BK365" s="27"/>
      <c r="BL365" s="26"/>
      <c r="BM365" s="27">
        <v>16</v>
      </c>
      <c r="BN365" s="26">
        <v>5613215</v>
      </c>
      <c r="BO365" s="27">
        <v>22</v>
      </c>
      <c r="BP365" s="26">
        <v>2732915</v>
      </c>
      <c r="BQ365" s="27">
        <v>1058</v>
      </c>
      <c r="BR365" s="26">
        <v>251596889</v>
      </c>
    </row>
    <row r="366" spans="1:70" ht="14.1" customHeight="1" x14ac:dyDescent="0.15">
      <c r="A366" s="20" t="s">
        <v>521</v>
      </c>
      <c r="B366" s="28">
        <v>31654</v>
      </c>
      <c r="C366" s="18">
        <v>6</v>
      </c>
      <c r="D366" s="26">
        <v>480750</v>
      </c>
      <c r="E366" s="27">
        <v>7</v>
      </c>
      <c r="F366" s="26">
        <v>584749</v>
      </c>
      <c r="G366" s="27">
        <v>89</v>
      </c>
      <c r="H366" s="26">
        <v>11011574</v>
      </c>
      <c r="I366" s="27">
        <v>52</v>
      </c>
      <c r="J366" s="26">
        <v>8311467</v>
      </c>
      <c r="K366" s="27">
        <v>43</v>
      </c>
      <c r="L366" s="26">
        <v>5494458</v>
      </c>
      <c r="M366" s="27">
        <v>18</v>
      </c>
      <c r="N366" s="26">
        <v>1603031</v>
      </c>
      <c r="O366" s="27">
        <v>114</v>
      </c>
      <c r="P366" s="26">
        <v>22013558</v>
      </c>
      <c r="Q366" s="27"/>
      <c r="R366" s="26"/>
      <c r="S366" s="27">
        <v>9</v>
      </c>
      <c r="T366" s="26">
        <v>2570885</v>
      </c>
      <c r="U366" s="27">
        <v>8</v>
      </c>
      <c r="V366" s="26">
        <v>964021</v>
      </c>
      <c r="W366" s="27">
        <v>32</v>
      </c>
      <c r="X366" s="26">
        <v>4222676</v>
      </c>
      <c r="Y366" s="27">
        <v>36</v>
      </c>
      <c r="Z366" s="26">
        <v>6050412</v>
      </c>
      <c r="AA366" s="27">
        <v>24</v>
      </c>
      <c r="AB366" s="26">
        <v>4264091</v>
      </c>
      <c r="AC366" s="27">
        <v>18</v>
      </c>
      <c r="AD366" s="26">
        <v>1080818</v>
      </c>
      <c r="AE366" s="27">
        <v>82</v>
      </c>
      <c r="AF366" s="26">
        <v>5963672</v>
      </c>
      <c r="AG366" s="27">
        <v>101</v>
      </c>
      <c r="AH366" s="26">
        <v>28499430</v>
      </c>
      <c r="AI366" s="27">
        <v>47</v>
      </c>
      <c r="AJ366" s="26">
        <v>12553265</v>
      </c>
      <c r="AK366" s="27">
        <v>16</v>
      </c>
      <c r="AL366" s="26">
        <v>2605471</v>
      </c>
      <c r="AM366" s="27">
        <v>25</v>
      </c>
      <c r="AN366" s="26">
        <v>4055705</v>
      </c>
      <c r="AO366" s="27">
        <v>14</v>
      </c>
      <c r="AP366" s="26">
        <v>23491779</v>
      </c>
      <c r="AQ366" s="27">
        <v>25</v>
      </c>
      <c r="AR366" s="26">
        <v>11315895</v>
      </c>
      <c r="AS366" s="27">
        <v>14</v>
      </c>
      <c r="AT366" s="26">
        <v>1468497</v>
      </c>
      <c r="AU366" s="27">
        <v>3</v>
      </c>
      <c r="AV366" s="26">
        <v>2229910</v>
      </c>
      <c r="AW366" s="27">
        <v>10</v>
      </c>
      <c r="AX366" s="26">
        <v>768306</v>
      </c>
      <c r="AY366" s="27">
        <v>4</v>
      </c>
      <c r="AZ366" s="26">
        <v>2872883</v>
      </c>
      <c r="BA366" s="27">
        <v>113</v>
      </c>
      <c r="BB366" s="26">
        <v>18970339</v>
      </c>
      <c r="BC366" s="27"/>
      <c r="BD366" s="26"/>
      <c r="BE366" s="27">
        <v>112</v>
      </c>
      <c r="BF366" s="26">
        <v>81183587</v>
      </c>
      <c r="BG366" s="27"/>
      <c r="BH366" s="26"/>
      <c r="BI366" s="27"/>
      <c r="BJ366" s="26"/>
      <c r="BK366" s="27"/>
      <c r="BL366" s="26"/>
      <c r="BM366" s="27">
        <v>16</v>
      </c>
      <c r="BN366" s="26">
        <v>5814748</v>
      </c>
      <c r="BO366" s="27">
        <v>22</v>
      </c>
      <c r="BP366" s="26">
        <v>2407660</v>
      </c>
      <c r="BQ366" s="27">
        <v>1060</v>
      </c>
      <c r="BR366" s="26">
        <v>272853648</v>
      </c>
    </row>
    <row r="367" spans="1:70" ht="14.1" customHeight="1" x14ac:dyDescent="0.15">
      <c r="A367" s="20" t="s">
        <v>521</v>
      </c>
      <c r="B367" s="28">
        <v>31685</v>
      </c>
      <c r="C367" s="18">
        <v>6</v>
      </c>
      <c r="D367" s="26">
        <v>374241</v>
      </c>
      <c r="E367" s="27">
        <v>7</v>
      </c>
      <c r="F367" s="26">
        <v>531667</v>
      </c>
      <c r="G367" s="27">
        <v>89</v>
      </c>
      <c r="H367" s="26">
        <v>11173330</v>
      </c>
      <c r="I367" s="27">
        <v>52</v>
      </c>
      <c r="J367" s="26">
        <v>7341906</v>
      </c>
      <c r="K367" s="27">
        <v>43</v>
      </c>
      <c r="L367" s="26">
        <v>4903907</v>
      </c>
      <c r="M367" s="27">
        <v>18</v>
      </c>
      <c r="N367" s="26">
        <v>1507362</v>
      </c>
      <c r="O367" s="27">
        <v>116</v>
      </c>
      <c r="P367" s="26">
        <v>19944995</v>
      </c>
      <c r="Q367" s="27"/>
      <c r="R367" s="26"/>
      <c r="S367" s="27">
        <v>9</v>
      </c>
      <c r="T367" s="26">
        <v>2606413</v>
      </c>
      <c r="U367" s="27">
        <v>8</v>
      </c>
      <c r="V367" s="26">
        <v>893871</v>
      </c>
      <c r="W367" s="27">
        <v>31</v>
      </c>
      <c r="X367" s="26">
        <v>4251073</v>
      </c>
      <c r="Y367" s="27">
        <v>36</v>
      </c>
      <c r="Z367" s="26">
        <v>5549606</v>
      </c>
      <c r="AA367" s="27">
        <v>24</v>
      </c>
      <c r="AB367" s="26">
        <v>4336144</v>
      </c>
      <c r="AC367" s="27">
        <v>19</v>
      </c>
      <c r="AD367" s="26">
        <v>926368</v>
      </c>
      <c r="AE367" s="27">
        <v>82</v>
      </c>
      <c r="AF367" s="26">
        <v>5512347</v>
      </c>
      <c r="AG367" s="27">
        <v>103</v>
      </c>
      <c r="AH367" s="26">
        <v>30220567</v>
      </c>
      <c r="AI367" s="27">
        <v>48</v>
      </c>
      <c r="AJ367" s="26">
        <v>13632053</v>
      </c>
      <c r="AK367" s="27">
        <v>18</v>
      </c>
      <c r="AL367" s="26">
        <v>2590524</v>
      </c>
      <c r="AM367" s="27">
        <v>25</v>
      </c>
      <c r="AN367" s="26">
        <v>3860009</v>
      </c>
      <c r="AO367" s="27">
        <v>14</v>
      </c>
      <c r="AP367" s="26">
        <v>26651721</v>
      </c>
      <c r="AQ367" s="27">
        <v>25</v>
      </c>
      <c r="AR367" s="26">
        <v>9744911</v>
      </c>
      <c r="AS367" s="27">
        <v>14</v>
      </c>
      <c r="AT367" s="26">
        <v>1215661</v>
      </c>
      <c r="AU367" s="27">
        <v>3</v>
      </c>
      <c r="AV367" s="26">
        <v>2028952</v>
      </c>
      <c r="AW367" s="27">
        <v>10</v>
      </c>
      <c r="AX367" s="26">
        <v>704731</v>
      </c>
      <c r="AY367" s="27">
        <v>4</v>
      </c>
      <c r="AZ367" s="26">
        <v>2633333</v>
      </c>
      <c r="BA367" s="27">
        <v>114</v>
      </c>
      <c r="BB367" s="26">
        <v>17782240</v>
      </c>
      <c r="BC367" s="27"/>
      <c r="BD367" s="26"/>
      <c r="BE367" s="27">
        <v>115</v>
      </c>
      <c r="BF367" s="26">
        <v>79246178</v>
      </c>
      <c r="BG367" s="27"/>
      <c r="BH367" s="26"/>
      <c r="BI367" s="27"/>
      <c r="BJ367" s="26"/>
      <c r="BK367" s="27"/>
      <c r="BL367" s="26"/>
      <c r="BM367" s="27">
        <v>17</v>
      </c>
      <c r="BN367" s="26">
        <v>6342844</v>
      </c>
      <c r="BO367" s="27">
        <v>23</v>
      </c>
      <c r="BP367" s="26">
        <v>2381475</v>
      </c>
      <c r="BQ367" s="27">
        <v>1073</v>
      </c>
      <c r="BR367" s="26">
        <v>268888445</v>
      </c>
    </row>
    <row r="368" spans="1:70" ht="14.1" customHeight="1" x14ac:dyDescent="0.15">
      <c r="A368" s="20" t="s">
        <v>521</v>
      </c>
      <c r="B368" s="28">
        <v>31716</v>
      </c>
      <c r="C368" s="18">
        <v>6</v>
      </c>
      <c r="D368" s="26">
        <v>375079</v>
      </c>
      <c r="E368" s="27">
        <v>7</v>
      </c>
      <c r="F368" s="26">
        <v>530117</v>
      </c>
      <c r="G368" s="27">
        <v>90</v>
      </c>
      <c r="H368" s="26">
        <v>9877801</v>
      </c>
      <c r="I368" s="27">
        <v>52</v>
      </c>
      <c r="J368" s="26">
        <v>7465777</v>
      </c>
      <c r="K368" s="27">
        <v>43</v>
      </c>
      <c r="L368" s="26">
        <v>4738972</v>
      </c>
      <c r="M368" s="27">
        <v>18</v>
      </c>
      <c r="N368" s="26">
        <v>1463699</v>
      </c>
      <c r="O368" s="27">
        <v>116</v>
      </c>
      <c r="P368" s="26">
        <v>19922591</v>
      </c>
      <c r="Q368" s="27"/>
      <c r="R368" s="26"/>
      <c r="S368" s="27">
        <v>9</v>
      </c>
      <c r="T368" s="26">
        <v>2621947</v>
      </c>
      <c r="U368" s="27">
        <v>8</v>
      </c>
      <c r="V368" s="26">
        <v>871740</v>
      </c>
      <c r="W368" s="27">
        <v>31</v>
      </c>
      <c r="X368" s="26">
        <v>4134265</v>
      </c>
      <c r="Y368" s="27">
        <v>36</v>
      </c>
      <c r="Z368" s="26">
        <v>4505275</v>
      </c>
      <c r="AA368" s="27">
        <v>24</v>
      </c>
      <c r="AB368" s="26">
        <v>4071797</v>
      </c>
      <c r="AC368" s="27">
        <v>19</v>
      </c>
      <c r="AD368" s="26">
        <v>934338</v>
      </c>
      <c r="AE368" s="27">
        <v>82</v>
      </c>
      <c r="AF368" s="26">
        <v>5593785</v>
      </c>
      <c r="AG368" s="27">
        <v>103</v>
      </c>
      <c r="AH368" s="26">
        <v>30589574</v>
      </c>
      <c r="AI368" s="27">
        <v>48</v>
      </c>
      <c r="AJ368" s="26">
        <v>12396306</v>
      </c>
      <c r="AK368" s="27">
        <v>18</v>
      </c>
      <c r="AL368" s="26">
        <v>2937336</v>
      </c>
      <c r="AM368" s="27">
        <v>25</v>
      </c>
      <c r="AN368" s="26">
        <v>3824836</v>
      </c>
      <c r="AO368" s="27">
        <v>14</v>
      </c>
      <c r="AP368" s="26">
        <v>23684583</v>
      </c>
      <c r="AQ368" s="27">
        <v>25</v>
      </c>
      <c r="AR368" s="26">
        <v>7920037</v>
      </c>
      <c r="AS368" s="27">
        <v>14</v>
      </c>
      <c r="AT368" s="26">
        <v>1048998</v>
      </c>
      <c r="AU368" s="27">
        <v>3</v>
      </c>
      <c r="AV368" s="26">
        <v>2051007</v>
      </c>
      <c r="AW368" s="27">
        <v>10</v>
      </c>
      <c r="AX368" s="26">
        <v>606536</v>
      </c>
      <c r="AY368" s="27">
        <v>4</v>
      </c>
      <c r="AZ368" s="26">
        <v>2213659</v>
      </c>
      <c r="BA368" s="27">
        <v>114</v>
      </c>
      <c r="BB368" s="26">
        <v>16741154</v>
      </c>
      <c r="BC368" s="27"/>
      <c r="BD368" s="26"/>
      <c r="BE368" s="27">
        <v>115</v>
      </c>
      <c r="BF368" s="26">
        <v>71456845</v>
      </c>
      <c r="BG368" s="27"/>
      <c r="BH368" s="26"/>
      <c r="BI368" s="27"/>
      <c r="BJ368" s="26"/>
      <c r="BK368" s="27"/>
      <c r="BL368" s="26"/>
      <c r="BM368" s="27">
        <v>17</v>
      </c>
      <c r="BN368" s="26">
        <v>5093932</v>
      </c>
      <c r="BO368" s="27">
        <v>23</v>
      </c>
      <c r="BP368" s="26">
        <v>2304698</v>
      </c>
      <c r="BQ368" s="27">
        <v>1074</v>
      </c>
      <c r="BR368" s="26">
        <v>249976695</v>
      </c>
    </row>
    <row r="369" spans="1:70" ht="14.1" customHeight="1" x14ac:dyDescent="0.15">
      <c r="A369" s="20" t="s">
        <v>521</v>
      </c>
      <c r="B369" s="28">
        <v>31745</v>
      </c>
      <c r="C369" s="18">
        <v>6</v>
      </c>
      <c r="D369" s="26">
        <v>405949</v>
      </c>
      <c r="E369" s="27">
        <v>7</v>
      </c>
      <c r="F369" s="26">
        <v>552408</v>
      </c>
      <c r="G369" s="27">
        <v>90</v>
      </c>
      <c r="H369" s="26">
        <v>11278051</v>
      </c>
      <c r="I369" s="27">
        <v>52</v>
      </c>
      <c r="J369" s="26">
        <v>8321554</v>
      </c>
      <c r="K369" s="27">
        <v>43</v>
      </c>
      <c r="L369" s="26">
        <v>5059372</v>
      </c>
      <c r="M369" s="27">
        <v>18</v>
      </c>
      <c r="N369" s="26">
        <v>1686991</v>
      </c>
      <c r="O369" s="27">
        <v>116</v>
      </c>
      <c r="P369" s="26">
        <v>22357411</v>
      </c>
      <c r="Q369" s="27"/>
      <c r="R369" s="26"/>
      <c r="S369" s="27">
        <v>9</v>
      </c>
      <c r="T369" s="26">
        <v>2793589</v>
      </c>
      <c r="U369" s="27">
        <v>8</v>
      </c>
      <c r="V369" s="26">
        <v>989234</v>
      </c>
      <c r="W369" s="27">
        <v>31</v>
      </c>
      <c r="X369" s="26">
        <v>4474425</v>
      </c>
      <c r="Y369" s="27">
        <v>36</v>
      </c>
      <c r="Z369" s="26">
        <v>4689038</v>
      </c>
      <c r="AA369" s="27">
        <v>24</v>
      </c>
      <c r="AB369" s="26">
        <v>4276010</v>
      </c>
      <c r="AC369" s="27">
        <v>19</v>
      </c>
      <c r="AD369" s="26">
        <v>1080727</v>
      </c>
      <c r="AE369" s="27">
        <v>82</v>
      </c>
      <c r="AF369" s="26">
        <v>5839174</v>
      </c>
      <c r="AG369" s="27">
        <v>103</v>
      </c>
      <c r="AH369" s="26">
        <v>30807808</v>
      </c>
      <c r="AI369" s="27">
        <v>48</v>
      </c>
      <c r="AJ369" s="26">
        <v>12661364</v>
      </c>
      <c r="AK369" s="27">
        <v>18</v>
      </c>
      <c r="AL369" s="26">
        <v>2929955</v>
      </c>
      <c r="AM369" s="27">
        <v>25</v>
      </c>
      <c r="AN369" s="26">
        <v>4257169</v>
      </c>
      <c r="AO369" s="27">
        <v>14</v>
      </c>
      <c r="AP369" s="26">
        <v>24784149</v>
      </c>
      <c r="AQ369" s="27">
        <v>25</v>
      </c>
      <c r="AR369" s="26">
        <v>9247984</v>
      </c>
      <c r="AS369" s="27">
        <v>14</v>
      </c>
      <c r="AT369" s="26">
        <v>1121207</v>
      </c>
      <c r="AU369" s="27">
        <v>3</v>
      </c>
      <c r="AV369" s="26">
        <v>2113517</v>
      </c>
      <c r="AW369" s="27">
        <v>10</v>
      </c>
      <c r="AX369" s="26">
        <v>717849</v>
      </c>
      <c r="AY369" s="27">
        <v>4</v>
      </c>
      <c r="AZ369" s="26">
        <v>2441605</v>
      </c>
      <c r="BA369" s="27">
        <v>114</v>
      </c>
      <c r="BB369" s="26">
        <v>18200704</v>
      </c>
      <c r="BC369" s="27"/>
      <c r="BD369" s="26"/>
      <c r="BE369" s="27">
        <v>115</v>
      </c>
      <c r="BF369" s="26">
        <v>76560085</v>
      </c>
      <c r="BG369" s="27"/>
      <c r="BH369" s="26"/>
      <c r="BI369" s="27"/>
      <c r="BJ369" s="26"/>
      <c r="BK369" s="27"/>
      <c r="BL369" s="26"/>
      <c r="BM369" s="27">
        <v>17</v>
      </c>
      <c r="BN369" s="26">
        <v>5822963</v>
      </c>
      <c r="BO369" s="27">
        <v>23</v>
      </c>
      <c r="BP369" s="26">
        <v>2544280</v>
      </c>
      <c r="BQ369" s="27">
        <v>1074</v>
      </c>
      <c r="BR369" s="26">
        <v>268014585</v>
      </c>
    </row>
    <row r="370" spans="1:70" ht="14.1" customHeight="1" x14ac:dyDescent="0.15">
      <c r="A370" s="20" t="s">
        <v>521</v>
      </c>
      <c r="B370" s="28">
        <v>31773</v>
      </c>
      <c r="C370" s="18">
        <v>6</v>
      </c>
      <c r="D370" s="26">
        <v>394139</v>
      </c>
      <c r="E370" s="27">
        <v>7</v>
      </c>
      <c r="F370" s="26">
        <v>537752</v>
      </c>
      <c r="G370" s="27">
        <v>90</v>
      </c>
      <c r="H370" s="26">
        <v>11499613</v>
      </c>
      <c r="I370" s="27">
        <v>52</v>
      </c>
      <c r="J370" s="26">
        <v>8356769</v>
      </c>
      <c r="K370" s="27">
        <v>43</v>
      </c>
      <c r="L370" s="26">
        <v>4925836</v>
      </c>
      <c r="M370" s="27">
        <v>18</v>
      </c>
      <c r="N370" s="26">
        <v>1635032</v>
      </c>
      <c r="O370" s="27">
        <v>116</v>
      </c>
      <c r="P370" s="26">
        <v>23057290</v>
      </c>
      <c r="Q370" s="27"/>
      <c r="R370" s="26"/>
      <c r="S370" s="27">
        <v>9</v>
      </c>
      <c r="T370" s="26">
        <v>3026926</v>
      </c>
      <c r="U370" s="27">
        <v>8</v>
      </c>
      <c r="V370" s="26">
        <v>923271</v>
      </c>
      <c r="W370" s="27">
        <v>31</v>
      </c>
      <c r="X370" s="26">
        <v>4472797</v>
      </c>
      <c r="Y370" s="27">
        <v>36</v>
      </c>
      <c r="Z370" s="26">
        <v>4703717</v>
      </c>
      <c r="AA370" s="27">
        <v>24</v>
      </c>
      <c r="AB370" s="26">
        <v>4260312</v>
      </c>
      <c r="AC370" s="27">
        <v>19</v>
      </c>
      <c r="AD370" s="26">
        <v>1050401</v>
      </c>
      <c r="AE370" s="27">
        <v>83</v>
      </c>
      <c r="AF370" s="26">
        <v>5819551</v>
      </c>
      <c r="AG370" s="27">
        <v>103</v>
      </c>
      <c r="AH370" s="26">
        <v>31505818</v>
      </c>
      <c r="AI370" s="27">
        <v>48</v>
      </c>
      <c r="AJ370" s="26">
        <v>13275886</v>
      </c>
      <c r="AK370" s="27">
        <v>18</v>
      </c>
      <c r="AL370" s="26">
        <v>2882923</v>
      </c>
      <c r="AM370" s="27">
        <v>25</v>
      </c>
      <c r="AN370" s="26">
        <v>4277113</v>
      </c>
      <c r="AO370" s="27">
        <v>14</v>
      </c>
      <c r="AP370" s="26">
        <v>26765355</v>
      </c>
      <c r="AQ370" s="27">
        <v>25</v>
      </c>
      <c r="AR370" s="26">
        <v>9246113</v>
      </c>
      <c r="AS370" s="27">
        <v>14</v>
      </c>
      <c r="AT370" s="26">
        <v>1129510</v>
      </c>
      <c r="AU370" s="27">
        <v>3</v>
      </c>
      <c r="AV370" s="26">
        <v>2687933</v>
      </c>
      <c r="AW370" s="27">
        <v>10</v>
      </c>
      <c r="AX370" s="26">
        <v>714510</v>
      </c>
      <c r="AY370" s="27">
        <v>4</v>
      </c>
      <c r="AZ370" s="26">
        <v>2390533</v>
      </c>
      <c r="BA370" s="27">
        <v>114</v>
      </c>
      <c r="BB370" s="26">
        <v>17743035</v>
      </c>
      <c r="BC370" s="27"/>
      <c r="BD370" s="26"/>
      <c r="BE370" s="27">
        <v>115</v>
      </c>
      <c r="BF370" s="26">
        <v>81233483</v>
      </c>
      <c r="BG370" s="27"/>
      <c r="BH370" s="26"/>
      <c r="BI370" s="27"/>
      <c r="BJ370" s="26"/>
      <c r="BK370" s="27"/>
      <c r="BL370" s="26"/>
      <c r="BM370" s="27">
        <v>17</v>
      </c>
      <c r="BN370" s="26">
        <v>5939752</v>
      </c>
      <c r="BO370" s="27">
        <v>23</v>
      </c>
      <c r="BP370" s="26">
        <v>2600997</v>
      </c>
      <c r="BQ370" s="27">
        <v>1075</v>
      </c>
      <c r="BR370" s="26">
        <v>277056380</v>
      </c>
    </row>
    <row r="371" spans="1:70" ht="14.1" customHeight="1" x14ac:dyDescent="0.15">
      <c r="A371" s="20" t="s">
        <v>520</v>
      </c>
      <c r="B371" s="28">
        <v>31808</v>
      </c>
      <c r="C371" s="18">
        <v>6</v>
      </c>
      <c r="D371" s="26">
        <v>408036</v>
      </c>
      <c r="E371" s="27">
        <v>7</v>
      </c>
      <c r="F371" s="26">
        <v>583880</v>
      </c>
      <c r="G371" s="27">
        <v>90</v>
      </c>
      <c r="H371" s="26">
        <v>12357363</v>
      </c>
      <c r="I371" s="27">
        <v>52</v>
      </c>
      <c r="J371" s="26">
        <v>8972668</v>
      </c>
      <c r="K371" s="27">
        <v>43</v>
      </c>
      <c r="L371" s="26">
        <v>5088401</v>
      </c>
      <c r="M371" s="27">
        <v>18</v>
      </c>
      <c r="N371" s="26">
        <v>1742401</v>
      </c>
      <c r="O371" s="27">
        <v>116</v>
      </c>
      <c r="P371" s="26">
        <v>23197259</v>
      </c>
      <c r="Q371" s="27"/>
      <c r="R371" s="26"/>
      <c r="S371" s="27">
        <v>9</v>
      </c>
      <c r="T371" s="26">
        <v>2848921</v>
      </c>
      <c r="U371" s="27">
        <v>8</v>
      </c>
      <c r="V371" s="26">
        <v>1025949</v>
      </c>
      <c r="W371" s="27">
        <v>31</v>
      </c>
      <c r="X371" s="26">
        <v>4512896</v>
      </c>
      <c r="Y371" s="27">
        <v>36</v>
      </c>
      <c r="Z371" s="26">
        <v>5436933</v>
      </c>
      <c r="AA371" s="27">
        <v>24</v>
      </c>
      <c r="AB371" s="26">
        <v>4370354</v>
      </c>
      <c r="AC371" s="27">
        <v>19</v>
      </c>
      <c r="AD371" s="26">
        <v>1039276</v>
      </c>
      <c r="AE371" s="27">
        <v>83</v>
      </c>
      <c r="AF371" s="26">
        <v>5954869</v>
      </c>
      <c r="AG371" s="27">
        <v>103</v>
      </c>
      <c r="AH371" s="26">
        <v>29386237</v>
      </c>
      <c r="AI371" s="27">
        <v>48</v>
      </c>
      <c r="AJ371" s="26">
        <v>12698242</v>
      </c>
      <c r="AK371" s="27">
        <v>18</v>
      </c>
      <c r="AL371" s="26">
        <v>2685394</v>
      </c>
      <c r="AM371" s="27">
        <v>25</v>
      </c>
      <c r="AN371" s="26">
        <v>4085705</v>
      </c>
      <c r="AO371" s="27">
        <v>14</v>
      </c>
      <c r="AP371" s="26">
        <v>28855399</v>
      </c>
      <c r="AQ371" s="27">
        <v>25</v>
      </c>
      <c r="AR371" s="26">
        <v>10728816</v>
      </c>
      <c r="AS371" s="27">
        <v>14</v>
      </c>
      <c r="AT371" s="26">
        <v>1262859</v>
      </c>
      <c r="AU371" s="27">
        <v>3</v>
      </c>
      <c r="AV371" s="26">
        <v>2929103</v>
      </c>
      <c r="AW371" s="27">
        <v>10</v>
      </c>
      <c r="AX371" s="26">
        <v>733250</v>
      </c>
      <c r="AY371" s="27">
        <v>4</v>
      </c>
      <c r="AZ371" s="26">
        <v>2436265</v>
      </c>
      <c r="BA371" s="27">
        <v>114</v>
      </c>
      <c r="BB371" s="26">
        <v>17693446</v>
      </c>
      <c r="BC371" s="27"/>
      <c r="BD371" s="26"/>
      <c r="BE371" s="27">
        <v>115</v>
      </c>
      <c r="BF371" s="26">
        <v>113140643</v>
      </c>
      <c r="BG371" s="27"/>
      <c r="BH371" s="26"/>
      <c r="BI371" s="27"/>
      <c r="BJ371" s="26"/>
      <c r="BK371" s="27"/>
      <c r="BL371" s="26"/>
      <c r="BM371" s="27">
        <v>17</v>
      </c>
      <c r="BN371" s="26">
        <v>6398799</v>
      </c>
      <c r="BO371" s="27">
        <v>23</v>
      </c>
      <c r="BP371" s="26">
        <v>2673584</v>
      </c>
      <c r="BQ371" s="27">
        <v>1075</v>
      </c>
      <c r="BR371" s="26">
        <v>313246960</v>
      </c>
    </row>
    <row r="372" spans="1:70" ht="14.1" customHeight="1" x14ac:dyDescent="0.15">
      <c r="A372" s="20" t="s">
        <v>520</v>
      </c>
      <c r="B372" s="28">
        <v>31836</v>
      </c>
      <c r="C372" s="18">
        <v>6</v>
      </c>
      <c r="D372" s="26">
        <v>415158</v>
      </c>
      <c r="E372" s="27">
        <v>7</v>
      </c>
      <c r="F372" s="26">
        <v>734333</v>
      </c>
      <c r="G372" s="27">
        <v>90</v>
      </c>
      <c r="H372" s="26">
        <v>12544644</v>
      </c>
      <c r="I372" s="27">
        <v>52</v>
      </c>
      <c r="J372" s="26">
        <v>10424683</v>
      </c>
      <c r="K372" s="27">
        <v>43</v>
      </c>
      <c r="L372" s="26">
        <v>5822498</v>
      </c>
      <c r="M372" s="27">
        <v>18</v>
      </c>
      <c r="N372" s="26">
        <v>1804329</v>
      </c>
      <c r="O372" s="27">
        <v>116</v>
      </c>
      <c r="P372" s="26">
        <v>25648676</v>
      </c>
      <c r="Q372" s="27"/>
      <c r="R372" s="26"/>
      <c r="S372" s="27">
        <v>9</v>
      </c>
      <c r="T372" s="26">
        <v>2808604</v>
      </c>
      <c r="U372" s="27">
        <v>8</v>
      </c>
      <c r="V372" s="26">
        <v>1058487</v>
      </c>
      <c r="W372" s="27">
        <v>31</v>
      </c>
      <c r="X372" s="26">
        <v>4629993</v>
      </c>
      <c r="Y372" s="27">
        <v>36</v>
      </c>
      <c r="Z372" s="26">
        <v>6217556</v>
      </c>
      <c r="AA372" s="27">
        <v>24</v>
      </c>
      <c r="AB372" s="26">
        <v>4095132</v>
      </c>
      <c r="AC372" s="27">
        <v>19</v>
      </c>
      <c r="AD372" s="26">
        <v>1020317</v>
      </c>
      <c r="AE372" s="27">
        <v>83</v>
      </c>
      <c r="AF372" s="26">
        <v>5898479</v>
      </c>
      <c r="AG372" s="27">
        <v>103</v>
      </c>
      <c r="AH372" s="26">
        <v>28691827</v>
      </c>
      <c r="AI372" s="27">
        <v>48</v>
      </c>
      <c r="AJ372" s="26">
        <v>12630249</v>
      </c>
      <c r="AK372" s="27">
        <v>18</v>
      </c>
      <c r="AL372" s="26">
        <v>2652376</v>
      </c>
      <c r="AM372" s="27">
        <v>25</v>
      </c>
      <c r="AN372" s="26">
        <v>4007808</v>
      </c>
      <c r="AO372" s="27">
        <v>14</v>
      </c>
      <c r="AP372" s="26">
        <v>28218231</v>
      </c>
      <c r="AQ372" s="27">
        <v>25</v>
      </c>
      <c r="AR372" s="26">
        <v>11765434</v>
      </c>
      <c r="AS372" s="27">
        <v>14</v>
      </c>
      <c r="AT372" s="26">
        <v>1435192</v>
      </c>
      <c r="AU372" s="27">
        <v>3</v>
      </c>
      <c r="AV372" s="26">
        <v>3902753</v>
      </c>
      <c r="AW372" s="27">
        <v>10</v>
      </c>
      <c r="AX372" s="26">
        <v>726523</v>
      </c>
      <c r="AY372" s="27">
        <v>5</v>
      </c>
      <c r="AZ372" s="26">
        <v>7513665</v>
      </c>
      <c r="BA372" s="27">
        <v>114</v>
      </c>
      <c r="BB372" s="26">
        <v>17226015</v>
      </c>
      <c r="BC372" s="27"/>
      <c r="BD372" s="26"/>
      <c r="BE372" s="27">
        <v>115</v>
      </c>
      <c r="BF372" s="26">
        <v>111413623</v>
      </c>
      <c r="BG372" s="27"/>
      <c r="BH372" s="26"/>
      <c r="BI372" s="27"/>
      <c r="BJ372" s="26"/>
      <c r="BK372" s="27"/>
      <c r="BL372" s="26"/>
      <c r="BM372" s="27">
        <v>17</v>
      </c>
      <c r="BN372" s="26">
        <v>6667626</v>
      </c>
      <c r="BO372" s="27">
        <v>23</v>
      </c>
      <c r="BP372" s="26">
        <v>2588778</v>
      </c>
      <c r="BQ372" s="27">
        <v>1076</v>
      </c>
      <c r="BR372" s="26">
        <v>322563002</v>
      </c>
    </row>
    <row r="373" spans="1:70" ht="14.1" customHeight="1" x14ac:dyDescent="0.15">
      <c r="A373" s="20" t="s">
        <v>520</v>
      </c>
      <c r="B373" s="28">
        <v>31867</v>
      </c>
      <c r="C373" s="18">
        <v>6</v>
      </c>
      <c r="D373" s="26">
        <v>434051</v>
      </c>
      <c r="E373" s="27">
        <v>7</v>
      </c>
      <c r="F373" s="26">
        <v>726688</v>
      </c>
      <c r="G373" s="27">
        <v>90</v>
      </c>
      <c r="H373" s="26">
        <v>13428012</v>
      </c>
      <c r="I373" s="27">
        <v>52</v>
      </c>
      <c r="J373" s="26">
        <v>11233571</v>
      </c>
      <c r="K373" s="27">
        <v>43</v>
      </c>
      <c r="L373" s="26">
        <v>6075546</v>
      </c>
      <c r="M373" s="27">
        <v>18</v>
      </c>
      <c r="N373" s="26">
        <v>1900752</v>
      </c>
      <c r="O373" s="27">
        <v>116</v>
      </c>
      <c r="P373" s="26">
        <v>25277013</v>
      </c>
      <c r="Q373" s="27"/>
      <c r="R373" s="26"/>
      <c r="S373" s="27">
        <v>9</v>
      </c>
      <c r="T373" s="26">
        <v>3238713</v>
      </c>
      <c r="U373" s="27">
        <v>8</v>
      </c>
      <c r="V373" s="26">
        <v>1012195</v>
      </c>
      <c r="W373" s="27">
        <v>31</v>
      </c>
      <c r="X373" s="26">
        <v>4901161</v>
      </c>
      <c r="Y373" s="27">
        <v>36</v>
      </c>
      <c r="Z373" s="26">
        <v>6926601</v>
      </c>
      <c r="AA373" s="27">
        <v>24</v>
      </c>
      <c r="AB373" s="26">
        <v>4577264</v>
      </c>
      <c r="AC373" s="27">
        <v>20</v>
      </c>
      <c r="AD373" s="26">
        <v>1297658</v>
      </c>
      <c r="AE373" s="27">
        <v>83</v>
      </c>
      <c r="AF373" s="26">
        <v>6066183</v>
      </c>
      <c r="AG373" s="27">
        <v>103</v>
      </c>
      <c r="AH373" s="26">
        <v>25168235</v>
      </c>
      <c r="AI373" s="27">
        <v>48</v>
      </c>
      <c r="AJ373" s="26">
        <v>12409131</v>
      </c>
      <c r="AK373" s="27">
        <v>18</v>
      </c>
      <c r="AL373" s="26">
        <v>2299281</v>
      </c>
      <c r="AM373" s="27">
        <v>25</v>
      </c>
      <c r="AN373" s="26">
        <v>3856045</v>
      </c>
      <c r="AO373" s="27">
        <v>14</v>
      </c>
      <c r="AP373" s="26">
        <v>28762937</v>
      </c>
      <c r="AQ373" s="27">
        <v>25</v>
      </c>
      <c r="AR373" s="26">
        <v>12338952</v>
      </c>
      <c r="AS373" s="27">
        <v>14</v>
      </c>
      <c r="AT373" s="26">
        <v>1631586</v>
      </c>
      <c r="AU373" s="27">
        <v>3</v>
      </c>
      <c r="AV373" s="26">
        <v>3664010</v>
      </c>
      <c r="AW373" s="27">
        <v>10</v>
      </c>
      <c r="AX373" s="26">
        <v>778866</v>
      </c>
      <c r="AY373" s="27">
        <v>5</v>
      </c>
      <c r="AZ373" s="26">
        <v>7520806</v>
      </c>
      <c r="BA373" s="27">
        <v>115</v>
      </c>
      <c r="BB373" s="26">
        <v>16735714</v>
      </c>
      <c r="BC373" s="27"/>
      <c r="BD373" s="26"/>
      <c r="BE373" s="27">
        <v>115</v>
      </c>
      <c r="BF373" s="26">
        <v>124589695</v>
      </c>
      <c r="BG373" s="27"/>
      <c r="BH373" s="26"/>
      <c r="BI373" s="27"/>
      <c r="BJ373" s="26"/>
      <c r="BK373" s="27"/>
      <c r="BL373" s="26"/>
      <c r="BM373" s="27">
        <v>17</v>
      </c>
      <c r="BN373" s="26">
        <v>7949143</v>
      </c>
      <c r="BO373" s="27">
        <v>23</v>
      </c>
      <c r="BP373" s="26">
        <v>2587192</v>
      </c>
      <c r="BQ373" s="27">
        <v>1078</v>
      </c>
      <c r="BR373" s="26">
        <v>337387016</v>
      </c>
    </row>
    <row r="374" spans="1:70" ht="14.1" customHeight="1" x14ac:dyDescent="0.15">
      <c r="A374" s="20" t="s">
        <v>520</v>
      </c>
      <c r="B374" s="28">
        <v>31897</v>
      </c>
      <c r="C374" s="18">
        <v>6</v>
      </c>
      <c r="D374" s="26">
        <v>454011</v>
      </c>
      <c r="E374" s="27">
        <v>7</v>
      </c>
      <c r="F374" s="26">
        <v>829990</v>
      </c>
      <c r="G374" s="27">
        <v>90</v>
      </c>
      <c r="H374" s="26">
        <v>14132879</v>
      </c>
      <c r="I374" s="27">
        <v>52</v>
      </c>
      <c r="J374" s="26">
        <v>12552473</v>
      </c>
      <c r="K374" s="27">
        <v>43</v>
      </c>
      <c r="L374" s="26">
        <v>5886501</v>
      </c>
      <c r="M374" s="27">
        <v>18</v>
      </c>
      <c r="N374" s="26">
        <v>1964408</v>
      </c>
      <c r="O374" s="27">
        <v>116</v>
      </c>
      <c r="P374" s="26">
        <v>26088244</v>
      </c>
      <c r="Q374" s="27"/>
      <c r="R374" s="26"/>
      <c r="S374" s="27">
        <v>9</v>
      </c>
      <c r="T374" s="26">
        <v>3328661</v>
      </c>
      <c r="U374" s="27">
        <v>8</v>
      </c>
      <c r="V374" s="26">
        <v>1054462</v>
      </c>
      <c r="W374" s="27">
        <v>31</v>
      </c>
      <c r="X374" s="26">
        <v>5507055</v>
      </c>
      <c r="Y374" s="27">
        <v>36</v>
      </c>
      <c r="Z374" s="26">
        <v>7352457</v>
      </c>
      <c r="AA374" s="27">
        <v>24</v>
      </c>
      <c r="AB374" s="26">
        <v>4869210</v>
      </c>
      <c r="AC374" s="27">
        <v>20</v>
      </c>
      <c r="AD374" s="26">
        <v>1332233</v>
      </c>
      <c r="AE374" s="27">
        <v>83</v>
      </c>
      <c r="AF374" s="26">
        <v>6153900</v>
      </c>
      <c r="AG374" s="27">
        <v>103</v>
      </c>
      <c r="AH374" s="26">
        <v>26410316</v>
      </c>
      <c r="AI374" s="27">
        <v>48</v>
      </c>
      <c r="AJ374" s="26">
        <v>13727536</v>
      </c>
      <c r="AK374" s="27">
        <v>18</v>
      </c>
      <c r="AL374" s="26">
        <v>2345774</v>
      </c>
      <c r="AM374" s="27">
        <v>25</v>
      </c>
      <c r="AN374" s="26">
        <v>3945373</v>
      </c>
      <c r="AO374" s="27">
        <v>14</v>
      </c>
      <c r="AP374" s="26">
        <v>30231763</v>
      </c>
      <c r="AQ374" s="27">
        <v>25</v>
      </c>
      <c r="AR374" s="26">
        <v>12085937</v>
      </c>
      <c r="AS374" s="27">
        <v>14</v>
      </c>
      <c r="AT374" s="26">
        <v>1626160</v>
      </c>
      <c r="AU374" s="27">
        <v>3</v>
      </c>
      <c r="AV374" s="26">
        <v>3733924</v>
      </c>
      <c r="AW374" s="27">
        <v>10</v>
      </c>
      <c r="AX374" s="26">
        <v>872491</v>
      </c>
      <c r="AY374" s="27">
        <v>5</v>
      </c>
      <c r="AZ374" s="26">
        <v>7741970</v>
      </c>
      <c r="BA374" s="27">
        <v>115</v>
      </c>
      <c r="BB374" s="26">
        <v>18418704</v>
      </c>
      <c r="BC374" s="27"/>
      <c r="BD374" s="26"/>
      <c r="BE374" s="27">
        <v>115</v>
      </c>
      <c r="BF374" s="26">
        <v>152411338</v>
      </c>
      <c r="BG374" s="27"/>
      <c r="BH374" s="26"/>
      <c r="BI374" s="27"/>
      <c r="BJ374" s="26"/>
      <c r="BK374" s="27"/>
      <c r="BL374" s="26"/>
      <c r="BM374" s="27">
        <v>17</v>
      </c>
      <c r="BN374" s="26">
        <v>7734027</v>
      </c>
      <c r="BO374" s="27">
        <v>23</v>
      </c>
      <c r="BP374" s="26">
        <v>2643114</v>
      </c>
      <c r="BQ374" s="27">
        <v>1078</v>
      </c>
      <c r="BR374" s="26">
        <v>375434925</v>
      </c>
    </row>
    <row r="375" spans="1:70" ht="14.1" customHeight="1" x14ac:dyDescent="0.15">
      <c r="A375" s="20" t="s">
        <v>520</v>
      </c>
      <c r="B375" s="28">
        <v>31927</v>
      </c>
      <c r="C375" s="18">
        <v>6</v>
      </c>
      <c r="D375" s="26">
        <v>512071</v>
      </c>
      <c r="E375" s="27">
        <v>7</v>
      </c>
      <c r="F375" s="26">
        <v>823308</v>
      </c>
      <c r="G375" s="27">
        <v>90</v>
      </c>
      <c r="H375" s="26">
        <v>15456616</v>
      </c>
      <c r="I375" s="27">
        <v>53</v>
      </c>
      <c r="J375" s="26">
        <v>13569450</v>
      </c>
      <c r="K375" s="27">
        <v>43</v>
      </c>
      <c r="L375" s="26">
        <v>6722973</v>
      </c>
      <c r="M375" s="27">
        <v>18</v>
      </c>
      <c r="N375" s="26">
        <v>2136684</v>
      </c>
      <c r="O375" s="27">
        <v>118</v>
      </c>
      <c r="P375" s="26">
        <v>29012638</v>
      </c>
      <c r="Q375" s="27"/>
      <c r="R375" s="26"/>
      <c r="S375" s="27">
        <v>9</v>
      </c>
      <c r="T375" s="26">
        <v>3431776</v>
      </c>
      <c r="U375" s="27">
        <v>8</v>
      </c>
      <c r="V375" s="26">
        <v>1230192</v>
      </c>
      <c r="W375" s="27">
        <v>31</v>
      </c>
      <c r="X375" s="26">
        <v>6070755</v>
      </c>
      <c r="Y375" s="27">
        <v>36</v>
      </c>
      <c r="Z375" s="26">
        <v>7925197</v>
      </c>
      <c r="AA375" s="27">
        <v>24</v>
      </c>
      <c r="AB375" s="26">
        <v>5229174</v>
      </c>
      <c r="AC375" s="27">
        <v>20</v>
      </c>
      <c r="AD375" s="26">
        <v>1635421</v>
      </c>
      <c r="AE375" s="27">
        <v>83</v>
      </c>
      <c r="AF375" s="26">
        <v>6942229</v>
      </c>
      <c r="AG375" s="27">
        <v>103</v>
      </c>
      <c r="AH375" s="26">
        <v>30688676</v>
      </c>
      <c r="AI375" s="27">
        <v>48</v>
      </c>
      <c r="AJ375" s="26">
        <v>14445805</v>
      </c>
      <c r="AK375" s="27">
        <v>18</v>
      </c>
      <c r="AL375" s="26">
        <v>2681319</v>
      </c>
      <c r="AM375" s="27">
        <v>25</v>
      </c>
      <c r="AN375" s="26">
        <v>4718694</v>
      </c>
      <c r="AO375" s="27">
        <v>14</v>
      </c>
      <c r="AP375" s="26">
        <v>27640970</v>
      </c>
      <c r="AQ375" s="27">
        <v>25</v>
      </c>
      <c r="AR375" s="26">
        <v>12758525</v>
      </c>
      <c r="AS375" s="27">
        <v>14</v>
      </c>
      <c r="AT375" s="26">
        <v>1702908</v>
      </c>
      <c r="AU375" s="27">
        <v>3</v>
      </c>
      <c r="AV375" s="26">
        <v>3739347</v>
      </c>
      <c r="AW375" s="27">
        <v>10</v>
      </c>
      <c r="AX375" s="26">
        <v>887318</v>
      </c>
      <c r="AY375" s="27">
        <v>5</v>
      </c>
      <c r="AZ375" s="26">
        <v>8105537</v>
      </c>
      <c r="BA375" s="27">
        <v>115</v>
      </c>
      <c r="BB375" s="26">
        <v>20097214</v>
      </c>
      <c r="BC375" s="27"/>
      <c r="BD375" s="26"/>
      <c r="BE375" s="27">
        <v>115</v>
      </c>
      <c r="BF375" s="26">
        <v>149246144</v>
      </c>
      <c r="BG375" s="27"/>
      <c r="BH375" s="26"/>
      <c r="BI375" s="27"/>
      <c r="BJ375" s="26"/>
      <c r="BK375" s="27"/>
      <c r="BL375" s="26"/>
      <c r="BM375" s="27">
        <v>17</v>
      </c>
      <c r="BN375" s="26">
        <v>8260522</v>
      </c>
      <c r="BO375" s="27">
        <v>23</v>
      </c>
      <c r="BP375" s="26">
        <v>3119203</v>
      </c>
      <c r="BQ375" s="27">
        <v>1081</v>
      </c>
      <c r="BR375" s="26">
        <v>388790681</v>
      </c>
    </row>
    <row r="376" spans="1:70" ht="14.1" customHeight="1" x14ac:dyDescent="0.15">
      <c r="A376" s="20" t="s">
        <v>520</v>
      </c>
      <c r="B376" s="28">
        <v>31958</v>
      </c>
      <c r="C376" s="18">
        <v>6</v>
      </c>
      <c r="D376" s="26">
        <v>495571</v>
      </c>
      <c r="E376" s="27">
        <v>7</v>
      </c>
      <c r="F376" s="26">
        <v>854644</v>
      </c>
      <c r="G376" s="27">
        <v>90</v>
      </c>
      <c r="H376" s="26">
        <v>13818902</v>
      </c>
      <c r="I376" s="27">
        <v>54</v>
      </c>
      <c r="J376" s="26">
        <v>12855056</v>
      </c>
      <c r="K376" s="27">
        <v>43</v>
      </c>
      <c r="L376" s="26">
        <v>6618012</v>
      </c>
      <c r="M376" s="27">
        <v>18</v>
      </c>
      <c r="N376" s="26">
        <v>2167651</v>
      </c>
      <c r="O376" s="27">
        <v>119</v>
      </c>
      <c r="P376" s="26">
        <v>30335278</v>
      </c>
      <c r="Q376" s="27"/>
      <c r="R376" s="26"/>
      <c r="S376" s="27">
        <v>9</v>
      </c>
      <c r="T376" s="26">
        <v>3644889</v>
      </c>
      <c r="U376" s="27">
        <v>9</v>
      </c>
      <c r="V376" s="26">
        <v>1429945</v>
      </c>
      <c r="W376" s="27">
        <v>31</v>
      </c>
      <c r="X376" s="26">
        <v>5880493</v>
      </c>
      <c r="Y376" s="27">
        <v>36</v>
      </c>
      <c r="Z376" s="26">
        <v>7159001</v>
      </c>
      <c r="AA376" s="27">
        <v>24</v>
      </c>
      <c r="AB376" s="26">
        <v>5200920</v>
      </c>
      <c r="AC376" s="27">
        <v>21</v>
      </c>
      <c r="AD376" s="26">
        <v>1726208</v>
      </c>
      <c r="AE376" s="27">
        <v>83</v>
      </c>
      <c r="AF376" s="26">
        <v>7129558</v>
      </c>
      <c r="AG376" s="27">
        <v>103</v>
      </c>
      <c r="AH376" s="26">
        <v>35076032</v>
      </c>
      <c r="AI376" s="27">
        <v>48</v>
      </c>
      <c r="AJ376" s="26">
        <v>14968440</v>
      </c>
      <c r="AK376" s="27">
        <v>18</v>
      </c>
      <c r="AL376" s="26">
        <v>2946447</v>
      </c>
      <c r="AM376" s="27">
        <v>26</v>
      </c>
      <c r="AN376" s="26">
        <v>4775485</v>
      </c>
      <c r="AO376" s="27">
        <v>14</v>
      </c>
      <c r="AP376" s="26">
        <v>23587589</v>
      </c>
      <c r="AQ376" s="27">
        <v>25</v>
      </c>
      <c r="AR376" s="26">
        <v>11371598</v>
      </c>
      <c r="AS376" s="27">
        <v>14</v>
      </c>
      <c r="AT376" s="26">
        <v>1708607</v>
      </c>
      <c r="AU376" s="27">
        <v>3</v>
      </c>
      <c r="AV376" s="26">
        <v>3500778</v>
      </c>
      <c r="AW376" s="27">
        <v>10</v>
      </c>
      <c r="AX376" s="26">
        <v>849520</v>
      </c>
      <c r="AY376" s="27">
        <v>5</v>
      </c>
      <c r="AZ376" s="26">
        <v>7065217</v>
      </c>
      <c r="BA376" s="27">
        <v>115</v>
      </c>
      <c r="BB376" s="26">
        <v>20864108</v>
      </c>
      <c r="BC376" s="27"/>
      <c r="BD376" s="26"/>
      <c r="BE376" s="27">
        <v>115</v>
      </c>
      <c r="BF376" s="26">
        <v>133919045</v>
      </c>
      <c r="BG376" s="27"/>
      <c r="BH376" s="26"/>
      <c r="BI376" s="27"/>
      <c r="BJ376" s="26"/>
      <c r="BK376" s="27"/>
      <c r="BL376" s="26"/>
      <c r="BM376" s="27">
        <v>17</v>
      </c>
      <c r="BN376" s="26">
        <v>7128919</v>
      </c>
      <c r="BO376" s="27">
        <v>24</v>
      </c>
      <c r="BP376" s="26">
        <v>3315365</v>
      </c>
      <c r="BQ376" s="27">
        <v>1087</v>
      </c>
      <c r="BR376" s="26">
        <v>370393291</v>
      </c>
    </row>
    <row r="377" spans="1:70" ht="14.1" customHeight="1" x14ac:dyDescent="0.15">
      <c r="A377" s="20" t="s">
        <v>520</v>
      </c>
      <c r="B377" s="28">
        <v>31989</v>
      </c>
      <c r="C377" s="18">
        <v>6</v>
      </c>
      <c r="D377" s="26">
        <v>503750</v>
      </c>
      <c r="E377" s="27">
        <v>7</v>
      </c>
      <c r="F377" s="26">
        <v>945273</v>
      </c>
      <c r="G377" s="27">
        <v>90</v>
      </c>
      <c r="H377" s="26">
        <v>13873780</v>
      </c>
      <c r="I377" s="27">
        <v>54</v>
      </c>
      <c r="J377" s="26">
        <v>12827203</v>
      </c>
      <c r="K377" s="27">
        <v>43</v>
      </c>
      <c r="L377" s="26">
        <v>6807754</v>
      </c>
      <c r="M377" s="27">
        <v>18</v>
      </c>
      <c r="N377" s="26">
        <v>2094896</v>
      </c>
      <c r="O377" s="27">
        <v>119</v>
      </c>
      <c r="P377" s="26">
        <v>30471969</v>
      </c>
      <c r="Q377" s="27"/>
      <c r="R377" s="26"/>
      <c r="S377" s="27">
        <v>9</v>
      </c>
      <c r="T377" s="26">
        <v>3744880</v>
      </c>
      <c r="U377" s="27">
        <v>9</v>
      </c>
      <c r="V377" s="26">
        <v>1493443</v>
      </c>
      <c r="W377" s="27">
        <v>31</v>
      </c>
      <c r="X377" s="26">
        <v>6087500</v>
      </c>
      <c r="Y377" s="27">
        <v>36</v>
      </c>
      <c r="Z377" s="26">
        <v>7506154</v>
      </c>
      <c r="AA377" s="27">
        <v>24</v>
      </c>
      <c r="AB377" s="26">
        <v>5436733</v>
      </c>
      <c r="AC377" s="27">
        <v>21</v>
      </c>
      <c r="AD377" s="26">
        <v>1879545</v>
      </c>
      <c r="AE377" s="27">
        <v>83</v>
      </c>
      <c r="AF377" s="26">
        <v>7528524</v>
      </c>
      <c r="AG377" s="27">
        <v>103</v>
      </c>
      <c r="AH377" s="26">
        <v>37148111</v>
      </c>
      <c r="AI377" s="27">
        <v>48</v>
      </c>
      <c r="AJ377" s="26">
        <v>15270740</v>
      </c>
      <c r="AK377" s="27">
        <v>18</v>
      </c>
      <c r="AL377" s="26">
        <v>3154648</v>
      </c>
      <c r="AM377" s="27">
        <v>26</v>
      </c>
      <c r="AN377" s="26">
        <v>4879798</v>
      </c>
      <c r="AO377" s="27">
        <v>14</v>
      </c>
      <c r="AP377" s="26">
        <v>21881489</v>
      </c>
      <c r="AQ377" s="27">
        <v>25</v>
      </c>
      <c r="AR377" s="26">
        <v>10424948</v>
      </c>
      <c r="AS377" s="27">
        <v>14</v>
      </c>
      <c r="AT377" s="26">
        <v>1600515</v>
      </c>
      <c r="AU377" s="27">
        <v>3</v>
      </c>
      <c r="AV377" s="26">
        <v>3652787</v>
      </c>
      <c r="AW377" s="27">
        <v>10</v>
      </c>
      <c r="AX377" s="26">
        <v>842498</v>
      </c>
      <c r="AY377" s="27">
        <v>5</v>
      </c>
      <c r="AZ377" s="26">
        <v>6946324</v>
      </c>
      <c r="BA377" s="27">
        <v>115</v>
      </c>
      <c r="BB377" s="26">
        <v>21133924</v>
      </c>
      <c r="BC377" s="27"/>
      <c r="BD377" s="26"/>
      <c r="BE377" s="27">
        <v>115</v>
      </c>
      <c r="BF377" s="26">
        <v>128705924</v>
      </c>
      <c r="BG377" s="27"/>
      <c r="BH377" s="26"/>
      <c r="BI377" s="27"/>
      <c r="BJ377" s="26"/>
      <c r="BK377" s="27"/>
      <c r="BL377" s="26"/>
      <c r="BM377" s="27">
        <v>17</v>
      </c>
      <c r="BN377" s="26">
        <v>6821844</v>
      </c>
      <c r="BO377" s="27">
        <v>24</v>
      </c>
      <c r="BP377" s="26">
        <v>3376399</v>
      </c>
      <c r="BQ377" s="27">
        <v>1087</v>
      </c>
      <c r="BR377" s="26">
        <v>367041367</v>
      </c>
    </row>
    <row r="378" spans="1:70" ht="14.1" customHeight="1" x14ac:dyDescent="0.15">
      <c r="A378" s="20" t="s">
        <v>520</v>
      </c>
      <c r="B378" s="28">
        <v>32020</v>
      </c>
      <c r="C378" s="18">
        <v>6</v>
      </c>
      <c r="D378" s="26">
        <v>543514</v>
      </c>
      <c r="E378" s="27">
        <v>7</v>
      </c>
      <c r="F378" s="26">
        <v>926953</v>
      </c>
      <c r="G378" s="27">
        <v>90</v>
      </c>
      <c r="H378" s="26">
        <v>15082343</v>
      </c>
      <c r="I378" s="27">
        <v>54</v>
      </c>
      <c r="J378" s="26">
        <v>13595672</v>
      </c>
      <c r="K378" s="27">
        <v>43</v>
      </c>
      <c r="L378" s="26">
        <v>7622798</v>
      </c>
      <c r="M378" s="27">
        <v>18</v>
      </c>
      <c r="N378" s="26">
        <v>2431583</v>
      </c>
      <c r="O378" s="27">
        <v>119</v>
      </c>
      <c r="P378" s="26">
        <v>34041473</v>
      </c>
      <c r="Q378" s="27"/>
      <c r="R378" s="26"/>
      <c r="S378" s="27">
        <v>9</v>
      </c>
      <c r="T378" s="26">
        <v>3700416</v>
      </c>
      <c r="U378" s="27">
        <v>9</v>
      </c>
      <c r="V378" s="26">
        <v>1573900</v>
      </c>
      <c r="W378" s="27">
        <v>31</v>
      </c>
      <c r="X378" s="26">
        <v>6506527</v>
      </c>
      <c r="Y378" s="27">
        <v>36</v>
      </c>
      <c r="Z378" s="26">
        <v>9042352</v>
      </c>
      <c r="AA378" s="27">
        <v>24</v>
      </c>
      <c r="AB378" s="26">
        <v>5676758</v>
      </c>
      <c r="AC378" s="27">
        <v>21</v>
      </c>
      <c r="AD378" s="26">
        <v>1969818</v>
      </c>
      <c r="AE378" s="27">
        <v>83</v>
      </c>
      <c r="AF378" s="26">
        <v>7795719</v>
      </c>
      <c r="AG378" s="27">
        <v>103</v>
      </c>
      <c r="AH378" s="26">
        <v>35749906</v>
      </c>
      <c r="AI378" s="27">
        <v>48</v>
      </c>
      <c r="AJ378" s="26">
        <v>15428140</v>
      </c>
      <c r="AK378" s="27">
        <v>18</v>
      </c>
      <c r="AL378" s="26">
        <v>3319235</v>
      </c>
      <c r="AM378" s="27">
        <v>26</v>
      </c>
      <c r="AN378" s="26">
        <v>5182430</v>
      </c>
      <c r="AO378" s="27">
        <v>14</v>
      </c>
      <c r="AP378" s="26">
        <v>24254771</v>
      </c>
      <c r="AQ378" s="27">
        <v>25</v>
      </c>
      <c r="AR378" s="26">
        <v>11051274</v>
      </c>
      <c r="AS378" s="27">
        <v>14</v>
      </c>
      <c r="AT378" s="26">
        <v>1747123</v>
      </c>
      <c r="AU378" s="27">
        <v>3</v>
      </c>
      <c r="AV378" s="26">
        <v>4170081</v>
      </c>
      <c r="AW378" s="27">
        <v>10</v>
      </c>
      <c r="AX378" s="26">
        <v>910262</v>
      </c>
      <c r="AY378" s="27">
        <v>5</v>
      </c>
      <c r="AZ378" s="26">
        <v>7588119</v>
      </c>
      <c r="BA378" s="27">
        <v>116</v>
      </c>
      <c r="BB378" s="26">
        <v>21911888</v>
      </c>
      <c r="BC378" s="27"/>
      <c r="BD378" s="26"/>
      <c r="BE378" s="27">
        <v>115</v>
      </c>
      <c r="BF378" s="26">
        <v>140880858</v>
      </c>
      <c r="BG378" s="27"/>
      <c r="BH378" s="26"/>
      <c r="BI378" s="27"/>
      <c r="BJ378" s="26"/>
      <c r="BK378" s="27"/>
      <c r="BL378" s="26"/>
      <c r="BM378" s="27">
        <v>17</v>
      </c>
      <c r="BN378" s="26">
        <v>7141213</v>
      </c>
      <c r="BO378" s="27">
        <v>24</v>
      </c>
      <c r="BP378" s="26">
        <v>3470793</v>
      </c>
      <c r="BQ378" s="27">
        <v>1088</v>
      </c>
      <c r="BR378" s="26">
        <v>393315931</v>
      </c>
    </row>
    <row r="379" spans="1:70" ht="14.1" customHeight="1" x14ac:dyDescent="0.15">
      <c r="A379" s="20" t="s">
        <v>520</v>
      </c>
      <c r="B379" s="28">
        <v>32050</v>
      </c>
      <c r="C379" s="18">
        <v>6</v>
      </c>
      <c r="D379" s="26">
        <v>558672</v>
      </c>
      <c r="E379" s="27">
        <v>7</v>
      </c>
      <c r="F379" s="26">
        <v>902113</v>
      </c>
      <c r="G379" s="27">
        <v>90</v>
      </c>
      <c r="H379" s="26">
        <v>14540024</v>
      </c>
      <c r="I379" s="27">
        <v>54</v>
      </c>
      <c r="J379" s="26">
        <v>12882710</v>
      </c>
      <c r="K379" s="27">
        <v>43</v>
      </c>
      <c r="L379" s="26">
        <v>7640081</v>
      </c>
      <c r="M379" s="27">
        <v>18</v>
      </c>
      <c r="N379" s="26">
        <v>2538181</v>
      </c>
      <c r="O379" s="27">
        <v>121</v>
      </c>
      <c r="P379" s="26">
        <v>32931534</v>
      </c>
      <c r="Q379" s="27"/>
      <c r="R379" s="26"/>
      <c r="S379" s="27">
        <v>9</v>
      </c>
      <c r="T379" s="26">
        <v>3595252</v>
      </c>
      <c r="U379" s="27">
        <v>9</v>
      </c>
      <c r="V379" s="26">
        <v>1698852</v>
      </c>
      <c r="W379" s="27">
        <v>31</v>
      </c>
      <c r="X379" s="26">
        <v>6450638</v>
      </c>
      <c r="Y379" s="27">
        <v>35</v>
      </c>
      <c r="Z379" s="26">
        <v>9993804</v>
      </c>
      <c r="AA379" s="27">
        <v>24</v>
      </c>
      <c r="AB379" s="26">
        <v>5784535</v>
      </c>
      <c r="AC379" s="27">
        <v>21</v>
      </c>
      <c r="AD379" s="26">
        <v>1968488</v>
      </c>
      <c r="AE379" s="27">
        <v>84</v>
      </c>
      <c r="AF379" s="26">
        <v>8241466</v>
      </c>
      <c r="AG379" s="27">
        <v>104</v>
      </c>
      <c r="AH379" s="26">
        <v>42198158</v>
      </c>
      <c r="AI379" s="27">
        <v>48</v>
      </c>
      <c r="AJ379" s="26">
        <v>16917608</v>
      </c>
      <c r="AK379" s="27">
        <v>18</v>
      </c>
      <c r="AL379" s="26">
        <v>3686151</v>
      </c>
      <c r="AM379" s="27">
        <v>27</v>
      </c>
      <c r="AN379" s="26">
        <v>5366344</v>
      </c>
      <c r="AO379" s="27">
        <v>14</v>
      </c>
      <c r="AP379" s="26">
        <v>22697305</v>
      </c>
      <c r="AQ379" s="27">
        <v>25</v>
      </c>
      <c r="AR379" s="26">
        <v>10863325</v>
      </c>
      <c r="AS379" s="27">
        <v>14</v>
      </c>
      <c r="AT379" s="26">
        <v>1889830</v>
      </c>
      <c r="AU379" s="27">
        <v>4</v>
      </c>
      <c r="AV379" s="26">
        <v>4520020</v>
      </c>
      <c r="AW379" s="27">
        <v>10</v>
      </c>
      <c r="AX379" s="26">
        <v>927253</v>
      </c>
      <c r="AY379" s="27">
        <v>5</v>
      </c>
      <c r="AZ379" s="26">
        <v>8052031</v>
      </c>
      <c r="BA379" s="27">
        <v>117</v>
      </c>
      <c r="BB379" s="26">
        <v>22026387</v>
      </c>
      <c r="BC379" s="27"/>
      <c r="BD379" s="26"/>
      <c r="BE379" s="27">
        <v>117</v>
      </c>
      <c r="BF379" s="26">
        <v>133009264</v>
      </c>
      <c r="BG379" s="27"/>
      <c r="BH379" s="26"/>
      <c r="BI379" s="27"/>
      <c r="BJ379" s="26"/>
      <c r="BK379" s="27"/>
      <c r="BL379" s="26"/>
      <c r="BM379" s="27">
        <v>18</v>
      </c>
      <c r="BN379" s="26">
        <v>6857704</v>
      </c>
      <c r="BO379" s="27">
        <v>24</v>
      </c>
      <c r="BP379" s="26">
        <v>3456653</v>
      </c>
      <c r="BQ379" s="27">
        <v>1097</v>
      </c>
      <c r="BR379" s="26">
        <v>392194399</v>
      </c>
    </row>
    <row r="380" spans="1:70" ht="14.1" customHeight="1" x14ac:dyDescent="0.15">
      <c r="A380" s="20" t="s">
        <v>520</v>
      </c>
      <c r="B380" s="28">
        <v>32081</v>
      </c>
      <c r="C380" s="18">
        <v>6</v>
      </c>
      <c r="D380" s="26">
        <v>549873</v>
      </c>
      <c r="E380" s="27">
        <v>7</v>
      </c>
      <c r="F380" s="26">
        <v>826892</v>
      </c>
      <c r="G380" s="27">
        <v>90</v>
      </c>
      <c r="H380" s="26">
        <v>14460499</v>
      </c>
      <c r="I380" s="27">
        <v>54</v>
      </c>
      <c r="J380" s="26">
        <v>11836575</v>
      </c>
      <c r="K380" s="27">
        <v>43</v>
      </c>
      <c r="L380" s="26">
        <v>6679596</v>
      </c>
      <c r="M380" s="27">
        <v>18</v>
      </c>
      <c r="N380" s="26">
        <v>2423547</v>
      </c>
      <c r="O380" s="27">
        <v>121</v>
      </c>
      <c r="P380" s="26">
        <v>28002997</v>
      </c>
      <c r="Q380" s="27"/>
      <c r="R380" s="26"/>
      <c r="S380" s="27">
        <v>9</v>
      </c>
      <c r="T380" s="26">
        <v>3233709</v>
      </c>
      <c r="U380" s="27">
        <v>9</v>
      </c>
      <c r="V380" s="26">
        <v>1552526</v>
      </c>
      <c r="W380" s="27">
        <v>31</v>
      </c>
      <c r="X380" s="26">
        <v>5833450</v>
      </c>
      <c r="Y380" s="27">
        <v>35</v>
      </c>
      <c r="Z380" s="26">
        <v>9786973</v>
      </c>
      <c r="AA380" s="27">
        <v>24</v>
      </c>
      <c r="AB380" s="26">
        <v>5009660</v>
      </c>
      <c r="AC380" s="27">
        <v>21</v>
      </c>
      <c r="AD380" s="26">
        <v>1733089</v>
      </c>
      <c r="AE380" s="27">
        <v>84</v>
      </c>
      <c r="AF380" s="26">
        <v>7443718</v>
      </c>
      <c r="AG380" s="27">
        <v>104</v>
      </c>
      <c r="AH380" s="26">
        <v>33040116</v>
      </c>
      <c r="AI380" s="27">
        <v>48</v>
      </c>
      <c r="AJ380" s="26">
        <v>14872833</v>
      </c>
      <c r="AK380" s="27">
        <v>18</v>
      </c>
      <c r="AL380" s="26">
        <v>3015689</v>
      </c>
      <c r="AM380" s="27">
        <v>27</v>
      </c>
      <c r="AN380" s="26">
        <v>4905168</v>
      </c>
      <c r="AO380" s="27">
        <v>14</v>
      </c>
      <c r="AP380" s="26">
        <v>23460467</v>
      </c>
      <c r="AQ380" s="27">
        <v>25</v>
      </c>
      <c r="AR380" s="26">
        <v>11604855</v>
      </c>
      <c r="AS380" s="27">
        <v>14</v>
      </c>
      <c r="AT380" s="26">
        <v>1933537</v>
      </c>
      <c r="AU380" s="27">
        <v>4</v>
      </c>
      <c r="AV380" s="26">
        <v>4674432</v>
      </c>
      <c r="AW380" s="27">
        <v>10</v>
      </c>
      <c r="AX380" s="26">
        <v>903181</v>
      </c>
      <c r="AY380" s="27">
        <v>5</v>
      </c>
      <c r="AZ380" s="26">
        <v>7809320</v>
      </c>
      <c r="BA380" s="27">
        <v>117</v>
      </c>
      <c r="BB380" s="26">
        <v>19636314</v>
      </c>
      <c r="BC380" s="27"/>
      <c r="BD380" s="26"/>
      <c r="BE380" s="27">
        <v>118</v>
      </c>
      <c r="BF380" s="26">
        <v>118496423</v>
      </c>
      <c r="BG380" s="27"/>
      <c r="BH380" s="26"/>
      <c r="BI380" s="27"/>
      <c r="BJ380" s="26"/>
      <c r="BK380" s="27"/>
      <c r="BL380" s="26"/>
      <c r="BM380" s="27">
        <v>18</v>
      </c>
      <c r="BN380" s="26">
        <v>6445355</v>
      </c>
      <c r="BO380" s="27">
        <v>24</v>
      </c>
      <c r="BP380" s="26">
        <v>3060076</v>
      </c>
      <c r="BQ380" s="27">
        <v>1098</v>
      </c>
      <c r="BR380" s="26">
        <v>353230881</v>
      </c>
    </row>
    <row r="381" spans="1:70" ht="14.1" customHeight="1" x14ac:dyDescent="0.15">
      <c r="A381" s="20" t="s">
        <v>520</v>
      </c>
      <c r="B381" s="28">
        <v>32111</v>
      </c>
      <c r="C381" s="18">
        <v>6</v>
      </c>
      <c r="D381" s="26">
        <v>548544</v>
      </c>
      <c r="E381" s="27">
        <v>7</v>
      </c>
      <c r="F381" s="26">
        <v>738015</v>
      </c>
      <c r="G381" s="27">
        <v>90</v>
      </c>
      <c r="H381" s="26">
        <v>13777512</v>
      </c>
      <c r="I381" s="27">
        <v>54</v>
      </c>
      <c r="J381" s="26">
        <v>11672658</v>
      </c>
      <c r="K381" s="27">
        <v>43</v>
      </c>
      <c r="L381" s="26">
        <v>6479613</v>
      </c>
      <c r="M381" s="27">
        <v>18</v>
      </c>
      <c r="N381" s="26">
        <v>2327012</v>
      </c>
      <c r="O381" s="27">
        <v>121</v>
      </c>
      <c r="P381" s="26">
        <v>28046913</v>
      </c>
      <c r="Q381" s="27"/>
      <c r="R381" s="26"/>
      <c r="S381" s="27">
        <v>9</v>
      </c>
      <c r="T381" s="26">
        <v>3076884</v>
      </c>
      <c r="U381" s="27">
        <v>9</v>
      </c>
      <c r="V381" s="26">
        <v>1555024</v>
      </c>
      <c r="W381" s="27">
        <v>31</v>
      </c>
      <c r="X381" s="26">
        <v>5660967</v>
      </c>
      <c r="Y381" s="27">
        <v>35</v>
      </c>
      <c r="Z381" s="26">
        <v>9468803</v>
      </c>
      <c r="AA381" s="27">
        <v>24</v>
      </c>
      <c r="AB381" s="26">
        <v>4930126</v>
      </c>
      <c r="AC381" s="27">
        <v>21</v>
      </c>
      <c r="AD381" s="26">
        <v>1786702</v>
      </c>
      <c r="AE381" s="27">
        <v>84</v>
      </c>
      <c r="AF381" s="26">
        <v>7276498</v>
      </c>
      <c r="AG381" s="27">
        <v>104</v>
      </c>
      <c r="AH381" s="26">
        <v>33317807</v>
      </c>
      <c r="AI381" s="27">
        <v>48</v>
      </c>
      <c r="AJ381" s="26">
        <v>14652096</v>
      </c>
      <c r="AK381" s="27">
        <v>18</v>
      </c>
      <c r="AL381" s="26">
        <v>2962703</v>
      </c>
      <c r="AM381" s="27">
        <v>27</v>
      </c>
      <c r="AN381" s="26">
        <v>4804202</v>
      </c>
      <c r="AO381" s="27">
        <v>14</v>
      </c>
      <c r="AP381" s="26">
        <v>21759142</v>
      </c>
      <c r="AQ381" s="27">
        <v>25</v>
      </c>
      <c r="AR381" s="26">
        <v>10529238</v>
      </c>
      <c r="AS381" s="27">
        <v>14</v>
      </c>
      <c r="AT381" s="26">
        <v>1730240</v>
      </c>
      <c r="AU381" s="27">
        <v>4</v>
      </c>
      <c r="AV381" s="26">
        <v>4328860</v>
      </c>
      <c r="AW381" s="27">
        <v>10</v>
      </c>
      <c r="AX381" s="26">
        <v>833455</v>
      </c>
      <c r="AY381" s="27">
        <v>5</v>
      </c>
      <c r="AZ381" s="26">
        <v>11850153</v>
      </c>
      <c r="BA381" s="27">
        <v>117</v>
      </c>
      <c r="BB381" s="26">
        <v>19313408</v>
      </c>
      <c r="BC381" s="27"/>
      <c r="BD381" s="26"/>
      <c r="BE381" s="27">
        <v>118</v>
      </c>
      <c r="BF381" s="26">
        <v>114379642</v>
      </c>
      <c r="BG381" s="27"/>
      <c r="BH381" s="26"/>
      <c r="BI381" s="27"/>
      <c r="BJ381" s="26"/>
      <c r="BK381" s="27"/>
      <c r="BL381" s="26"/>
      <c r="BM381" s="27">
        <v>18</v>
      </c>
      <c r="BN381" s="26">
        <v>5703278</v>
      </c>
      <c r="BO381" s="27">
        <v>24</v>
      </c>
      <c r="BP381" s="26">
        <v>2981220</v>
      </c>
      <c r="BQ381" s="27">
        <v>1098</v>
      </c>
      <c r="BR381" s="26">
        <v>346490730</v>
      </c>
    </row>
    <row r="382" spans="1:70" ht="14.1" customHeight="1" x14ac:dyDescent="0.15">
      <c r="A382" s="20" t="s">
        <v>520</v>
      </c>
      <c r="B382" s="28">
        <v>32139</v>
      </c>
      <c r="C382" s="18">
        <v>6</v>
      </c>
      <c r="D382" s="26">
        <v>505016</v>
      </c>
      <c r="E382" s="27">
        <v>7</v>
      </c>
      <c r="F382" s="26">
        <v>680344</v>
      </c>
      <c r="G382" s="27">
        <v>90</v>
      </c>
      <c r="H382" s="26">
        <v>12506213</v>
      </c>
      <c r="I382" s="27">
        <v>54</v>
      </c>
      <c r="J382" s="26">
        <v>11166271</v>
      </c>
      <c r="K382" s="27">
        <v>43</v>
      </c>
      <c r="L382" s="26">
        <v>6071625</v>
      </c>
      <c r="M382" s="27">
        <v>18</v>
      </c>
      <c r="N382" s="26">
        <v>2444237</v>
      </c>
      <c r="O382" s="27">
        <v>121</v>
      </c>
      <c r="P382" s="26">
        <v>27140521</v>
      </c>
      <c r="Q382" s="27"/>
      <c r="R382" s="26"/>
      <c r="S382" s="27">
        <v>9</v>
      </c>
      <c r="T382" s="26">
        <v>2861868</v>
      </c>
      <c r="U382" s="27">
        <v>9</v>
      </c>
      <c r="V382" s="26">
        <v>1440849</v>
      </c>
      <c r="W382" s="27">
        <v>31</v>
      </c>
      <c r="X382" s="26">
        <v>5389081</v>
      </c>
      <c r="Y382" s="27">
        <v>35</v>
      </c>
      <c r="Z382" s="26">
        <v>8590759</v>
      </c>
      <c r="AA382" s="27">
        <v>24</v>
      </c>
      <c r="AB382" s="26">
        <v>4648995</v>
      </c>
      <c r="AC382" s="27">
        <v>21</v>
      </c>
      <c r="AD382" s="26">
        <v>1870957</v>
      </c>
      <c r="AE382" s="27">
        <v>84</v>
      </c>
      <c r="AF382" s="26">
        <v>7544380</v>
      </c>
      <c r="AG382" s="27">
        <v>104</v>
      </c>
      <c r="AH382" s="26">
        <v>33469156</v>
      </c>
      <c r="AI382" s="27">
        <v>48</v>
      </c>
      <c r="AJ382" s="26">
        <v>14604571</v>
      </c>
      <c r="AK382" s="27">
        <v>18</v>
      </c>
      <c r="AL382" s="26">
        <v>2960258</v>
      </c>
      <c r="AM382" s="27">
        <v>27</v>
      </c>
      <c r="AN382" s="26">
        <v>4951737</v>
      </c>
      <c r="AO382" s="27">
        <v>14</v>
      </c>
      <c r="AP382" s="26">
        <v>18670611</v>
      </c>
      <c r="AQ382" s="27">
        <v>25</v>
      </c>
      <c r="AR382" s="26">
        <v>9407547</v>
      </c>
      <c r="AS382" s="27">
        <v>14</v>
      </c>
      <c r="AT382" s="26">
        <v>1581608</v>
      </c>
      <c r="AU382" s="27">
        <v>4</v>
      </c>
      <c r="AV382" s="26">
        <v>4093518</v>
      </c>
      <c r="AW382" s="27">
        <v>10</v>
      </c>
      <c r="AX382" s="26">
        <v>816592</v>
      </c>
      <c r="AY382" s="27">
        <v>5</v>
      </c>
      <c r="AZ382" s="26">
        <v>10282782</v>
      </c>
      <c r="BA382" s="27">
        <v>118</v>
      </c>
      <c r="BB382" s="26">
        <v>19570040</v>
      </c>
      <c r="BC382" s="27"/>
      <c r="BD382" s="26"/>
      <c r="BE382" s="27">
        <v>120</v>
      </c>
      <c r="BF382" s="26">
        <v>104494791</v>
      </c>
      <c r="BG382" s="27"/>
      <c r="BH382" s="26"/>
      <c r="BI382" s="27"/>
      <c r="BJ382" s="26"/>
      <c r="BK382" s="27"/>
      <c r="BL382" s="26"/>
      <c r="BM382" s="27">
        <v>18</v>
      </c>
      <c r="BN382" s="26">
        <v>4835287</v>
      </c>
      <c r="BO382" s="27">
        <v>24</v>
      </c>
      <c r="BP382" s="26">
        <v>2878293</v>
      </c>
      <c r="BQ382" s="27">
        <v>1101</v>
      </c>
      <c r="BR382" s="26">
        <v>325477919</v>
      </c>
    </row>
    <row r="383" spans="1:70" ht="14.1" customHeight="1" x14ac:dyDescent="0.15">
      <c r="A383" s="20" t="s">
        <v>519</v>
      </c>
      <c r="B383" s="28">
        <v>32172</v>
      </c>
      <c r="C383" s="18">
        <v>6</v>
      </c>
      <c r="D383" s="26">
        <v>584719</v>
      </c>
      <c r="E383" s="27">
        <v>7</v>
      </c>
      <c r="F383" s="26">
        <v>743670</v>
      </c>
      <c r="G383" s="27">
        <v>90</v>
      </c>
      <c r="H383" s="26">
        <v>13508359</v>
      </c>
      <c r="I383" s="27">
        <v>54</v>
      </c>
      <c r="J383" s="26">
        <v>12274581</v>
      </c>
      <c r="K383" s="27">
        <v>43</v>
      </c>
      <c r="L383" s="26">
        <v>6548436</v>
      </c>
      <c r="M383" s="27">
        <v>18</v>
      </c>
      <c r="N383" s="26">
        <v>2680605</v>
      </c>
      <c r="O383" s="27">
        <v>121</v>
      </c>
      <c r="P383" s="26">
        <v>29732146</v>
      </c>
      <c r="Q383" s="27"/>
      <c r="R383" s="26"/>
      <c r="S383" s="27">
        <v>9</v>
      </c>
      <c r="T383" s="26">
        <v>3164802</v>
      </c>
      <c r="U383" s="27">
        <v>9</v>
      </c>
      <c r="V383" s="26">
        <v>1611611</v>
      </c>
      <c r="W383" s="27">
        <v>31</v>
      </c>
      <c r="X383" s="26">
        <v>5851613</v>
      </c>
      <c r="Y383" s="27">
        <v>35</v>
      </c>
      <c r="Z383" s="26">
        <v>9091739</v>
      </c>
      <c r="AA383" s="27">
        <v>24</v>
      </c>
      <c r="AB383" s="26">
        <v>5086414</v>
      </c>
      <c r="AC383" s="27">
        <v>21</v>
      </c>
      <c r="AD383" s="26">
        <v>2038119</v>
      </c>
      <c r="AE383" s="27">
        <v>84</v>
      </c>
      <c r="AF383" s="26">
        <v>8354626</v>
      </c>
      <c r="AG383" s="27">
        <v>104</v>
      </c>
      <c r="AH383" s="26">
        <v>36892228</v>
      </c>
      <c r="AI383" s="27">
        <v>48</v>
      </c>
      <c r="AJ383" s="26">
        <v>15820286</v>
      </c>
      <c r="AK383" s="27">
        <v>18</v>
      </c>
      <c r="AL383" s="26">
        <v>3243826</v>
      </c>
      <c r="AM383" s="27">
        <v>27</v>
      </c>
      <c r="AN383" s="26">
        <v>5350841</v>
      </c>
      <c r="AO383" s="27">
        <v>14</v>
      </c>
      <c r="AP383" s="26">
        <v>19636126</v>
      </c>
      <c r="AQ383" s="27">
        <v>25</v>
      </c>
      <c r="AR383" s="26">
        <v>10264846</v>
      </c>
      <c r="AS383" s="27">
        <v>14</v>
      </c>
      <c r="AT383" s="26">
        <v>1765496</v>
      </c>
      <c r="AU383" s="27">
        <v>4</v>
      </c>
      <c r="AV383" s="26">
        <v>4288249</v>
      </c>
      <c r="AW383" s="27">
        <v>10</v>
      </c>
      <c r="AX383" s="26">
        <v>933915</v>
      </c>
      <c r="AY383" s="27">
        <v>5</v>
      </c>
      <c r="AZ383" s="26">
        <v>11095557</v>
      </c>
      <c r="BA383" s="27">
        <v>118</v>
      </c>
      <c r="BB383" s="26">
        <v>22331369</v>
      </c>
      <c r="BC383" s="27"/>
      <c r="BD383" s="26"/>
      <c r="BE383" s="27">
        <v>120</v>
      </c>
      <c r="BF383" s="26">
        <v>122408160</v>
      </c>
      <c r="BG383" s="27"/>
      <c r="BH383" s="26"/>
      <c r="BI383" s="27"/>
      <c r="BJ383" s="26"/>
      <c r="BK383" s="27"/>
      <c r="BL383" s="26"/>
      <c r="BM383" s="27">
        <v>18</v>
      </c>
      <c r="BN383" s="26">
        <v>5893540</v>
      </c>
      <c r="BO383" s="27">
        <v>24</v>
      </c>
      <c r="BP383" s="26">
        <v>3150865</v>
      </c>
      <c r="BQ383" s="27">
        <v>1101</v>
      </c>
      <c r="BR383" s="26">
        <v>364346760</v>
      </c>
    </row>
    <row r="384" spans="1:70" ht="14.1" customHeight="1" x14ac:dyDescent="0.15">
      <c r="A384" s="20" t="s">
        <v>519</v>
      </c>
      <c r="B384" s="28">
        <v>32202</v>
      </c>
      <c r="C384" s="18">
        <v>6</v>
      </c>
      <c r="D384" s="26">
        <v>571188</v>
      </c>
      <c r="E384" s="27">
        <v>7</v>
      </c>
      <c r="F384" s="26">
        <v>775518</v>
      </c>
      <c r="G384" s="27">
        <v>90</v>
      </c>
      <c r="H384" s="26">
        <v>14326885</v>
      </c>
      <c r="I384" s="27">
        <v>54</v>
      </c>
      <c r="J384" s="26">
        <v>12657546</v>
      </c>
      <c r="K384" s="27">
        <v>43</v>
      </c>
      <c r="L384" s="26">
        <v>6976019</v>
      </c>
      <c r="M384" s="27">
        <v>19</v>
      </c>
      <c r="N384" s="26">
        <v>3050087</v>
      </c>
      <c r="O384" s="27">
        <v>121</v>
      </c>
      <c r="P384" s="26">
        <v>31272978</v>
      </c>
      <c r="Q384" s="27"/>
      <c r="R384" s="26"/>
      <c r="S384" s="27">
        <v>9</v>
      </c>
      <c r="T384" s="26">
        <v>3403158</v>
      </c>
      <c r="U384" s="27">
        <v>9</v>
      </c>
      <c r="V384" s="26">
        <v>1835263</v>
      </c>
      <c r="W384" s="27">
        <v>31</v>
      </c>
      <c r="X384" s="26">
        <v>6227900</v>
      </c>
      <c r="Y384" s="27">
        <v>36</v>
      </c>
      <c r="Z384" s="26">
        <v>10450949</v>
      </c>
      <c r="AA384" s="27">
        <v>24</v>
      </c>
      <c r="AB384" s="26">
        <v>5510979</v>
      </c>
      <c r="AC384" s="27">
        <v>21</v>
      </c>
      <c r="AD384" s="26">
        <v>2243880</v>
      </c>
      <c r="AE384" s="27">
        <v>84</v>
      </c>
      <c r="AF384" s="26">
        <v>8927589</v>
      </c>
      <c r="AG384" s="27">
        <v>104</v>
      </c>
      <c r="AH384" s="26">
        <v>38337272</v>
      </c>
      <c r="AI384" s="27">
        <v>48</v>
      </c>
      <c r="AJ384" s="26">
        <v>17449478</v>
      </c>
      <c r="AK384" s="27">
        <v>18</v>
      </c>
      <c r="AL384" s="26">
        <v>3477514</v>
      </c>
      <c r="AM384" s="27">
        <v>27</v>
      </c>
      <c r="AN384" s="26">
        <v>5662040</v>
      </c>
      <c r="AO384" s="27">
        <v>14</v>
      </c>
      <c r="AP384" s="26">
        <v>21879043</v>
      </c>
      <c r="AQ384" s="27">
        <v>25</v>
      </c>
      <c r="AR384" s="26">
        <v>11193896</v>
      </c>
      <c r="AS384" s="27">
        <v>14</v>
      </c>
      <c r="AT384" s="26">
        <v>1804359</v>
      </c>
      <c r="AU384" s="27">
        <v>4</v>
      </c>
      <c r="AV384" s="26">
        <v>4659712</v>
      </c>
      <c r="AW384" s="27">
        <v>10</v>
      </c>
      <c r="AX384" s="26">
        <v>1008647</v>
      </c>
      <c r="AY384" s="27">
        <v>5</v>
      </c>
      <c r="AZ384" s="26">
        <v>11668748</v>
      </c>
      <c r="BA384" s="27">
        <v>118</v>
      </c>
      <c r="BB384" s="26">
        <v>24235740</v>
      </c>
      <c r="BC384" s="27"/>
      <c r="BD384" s="26"/>
      <c r="BE384" s="27">
        <v>120</v>
      </c>
      <c r="BF384" s="26">
        <v>133522185</v>
      </c>
      <c r="BG384" s="27"/>
      <c r="BH384" s="26"/>
      <c r="BI384" s="27"/>
      <c r="BJ384" s="26"/>
      <c r="BK384" s="27"/>
      <c r="BL384" s="26"/>
      <c r="BM384" s="27">
        <v>18</v>
      </c>
      <c r="BN384" s="26">
        <v>6422546</v>
      </c>
      <c r="BO384" s="27">
        <v>24</v>
      </c>
      <c r="BP384" s="26">
        <v>3470693</v>
      </c>
      <c r="BQ384" s="27">
        <v>1103</v>
      </c>
      <c r="BR384" s="26">
        <v>393021824</v>
      </c>
    </row>
    <row r="385" spans="1:70" ht="14.1" customHeight="1" x14ac:dyDescent="0.15">
      <c r="A385" s="20" t="s">
        <v>519</v>
      </c>
      <c r="B385" s="28">
        <v>32233</v>
      </c>
      <c r="C385" s="18">
        <v>6</v>
      </c>
      <c r="D385" s="26">
        <v>593988</v>
      </c>
      <c r="E385" s="27">
        <v>7</v>
      </c>
      <c r="F385" s="26">
        <v>781337</v>
      </c>
      <c r="G385" s="27">
        <v>90</v>
      </c>
      <c r="H385" s="26">
        <v>14094018</v>
      </c>
      <c r="I385" s="27">
        <v>54</v>
      </c>
      <c r="J385" s="26">
        <v>12850788</v>
      </c>
      <c r="K385" s="27">
        <v>43</v>
      </c>
      <c r="L385" s="26">
        <v>7120461</v>
      </c>
      <c r="M385" s="27">
        <v>19</v>
      </c>
      <c r="N385" s="26">
        <v>3296909</v>
      </c>
      <c r="O385" s="27">
        <v>121</v>
      </c>
      <c r="P385" s="26">
        <v>32428948</v>
      </c>
      <c r="Q385" s="27"/>
      <c r="R385" s="26"/>
      <c r="S385" s="27">
        <v>9</v>
      </c>
      <c r="T385" s="26">
        <v>3421288</v>
      </c>
      <c r="U385" s="27">
        <v>9</v>
      </c>
      <c r="V385" s="26">
        <v>1805400</v>
      </c>
      <c r="W385" s="27">
        <v>31</v>
      </c>
      <c r="X385" s="26">
        <v>6566416</v>
      </c>
      <c r="Y385" s="27">
        <v>36</v>
      </c>
      <c r="Z385" s="26">
        <v>11641332</v>
      </c>
      <c r="AA385" s="27">
        <v>24</v>
      </c>
      <c r="AB385" s="26">
        <v>5548311</v>
      </c>
      <c r="AC385" s="27">
        <v>21</v>
      </c>
      <c r="AD385" s="26">
        <v>2275085</v>
      </c>
      <c r="AE385" s="27">
        <v>85</v>
      </c>
      <c r="AF385" s="26">
        <v>9520766</v>
      </c>
      <c r="AG385" s="27">
        <v>105</v>
      </c>
      <c r="AH385" s="26">
        <v>40628187</v>
      </c>
      <c r="AI385" s="27">
        <v>48</v>
      </c>
      <c r="AJ385" s="26">
        <v>19042166</v>
      </c>
      <c r="AK385" s="27">
        <v>18</v>
      </c>
      <c r="AL385" s="26">
        <v>3573310</v>
      </c>
      <c r="AM385" s="27">
        <v>27</v>
      </c>
      <c r="AN385" s="26">
        <v>5707381</v>
      </c>
      <c r="AO385" s="27">
        <v>14</v>
      </c>
      <c r="AP385" s="26">
        <v>22218506</v>
      </c>
      <c r="AQ385" s="27">
        <v>25</v>
      </c>
      <c r="AR385" s="26">
        <v>11813534</v>
      </c>
      <c r="AS385" s="27">
        <v>14</v>
      </c>
      <c r="AT385" s="26">
        <v>1979914</v>
      </c>
      <c r="AU385" s="27">
        <v>4</v>
      </c>
      <c r="AV385" s="26">
        <v>4968651</v>
      </c>
      <c r="AW385" s="27">
        <v>10</v>
      </c>
      <c r="AX385" s="26">
        <v>998601</v>
      </c>
      <c r="AY385" s="27">
        <v>5</v>
      </c>
      <c r="AZ385" s="26">
        <v>11693950</v>
      </c>
      <c r="BA385" s="27">
        <v>119</v>
      </c>
      <c r="BB385" s="26">
        <v>25347854</v>
      </c>
      <c r="BC385" s="27"/>
      <c r="BD385" s="26"/>
      <c r="BE385" s="27">
        <v>122</v>
      </c>
      <c r="BF385" s="26">
        <v>137347198</v>
      </c>
      <c r="BG385" s="27"/>
      <c r="BH385" s="26"/>
      <c r="BI385" s="27"/>
      <c r="BJ385" s="26"/>
      <c r="BK385" s="27"/>
      <c r="BL385" s="26"/>
      <c r="BM385" s="27">
        <v>18</v>
      </c>
      <c r="BN385" s="26">
        <v>6700884</v>
      </c>
      <c r="BO385" s="27">
        <v>24</v>
      </c>
      <c r="BP385" s="26">
        <v>3513599</v>
      </c>
      <c r="BQ385" s="27">
        <v>1108</v>
      </c>
      <c r="BR385" s="26">
        <v>407478796</v>
      </c>
    </row>
    <row r="386" spans="1:70" ht="14.1" customHeight="1" x14ac:dyDescent="0.15">
      <c r="A386" s="20" t="s">
        <v>519</v>
      </c>
      <c r="B386" s="28">
        <v>32263</v>
      </c>
      <c r="C386" s="18">
        <v>6</v>
      </c>
      <c r="D386" s="26">
        <v>635127</v>
      </c>
      <c r="E386" s="27">
        <v>7</v>
      </c>
      <c r="F386" s="26">
        <v>834736</v>
      </c>
      <c r="G386" s="27">
        <v>90</v>
      </c>
      <c r="H386" s="26">
        <v>14818566</v>
      </c>
      <c r="I386" s="27">
        <v>55</v>
      </c>
      <c r="J386" s="26">
        <v>13959897</v>
      </c>
      <c r="K386" s="27">
        <v>43</v>
      </c>
      <c r="L386" s="26">
        <v>7622529</v>
      </c>
      <c r="M386" s="27">
        <v>19</v>
      </c>
      <c r="N386" s="26">
        <v>3327182</v>
      </c>
      <c r="O386" s="27">
        <v>121</v>
      </c>
      <c r="P386" s="26">
        <v>33678100</v>
      </c>
      <c r="Q386" s="27"/>
      <c r="R386" s="26"/>
      <c r="S386" s="27">
        <v>9</v>
      </c>
      <c r="T386" s="26">
        <v>3526942</v>
      </c>
      <c r="U386" s="27">
        <v>9</v>
      </c>
      <c r="V386" s="26">
        <v>1956850</v>
      </c>
      <c r="W386" s="27">
        <v>31</v>
      </c>
      <c r="X386" s="26">
        <v>7046237</v>
      </c>
      <c r="Y386" s="27">
        <v>36</v>
      </c>
      <c r="Z386" s="26">
        <v>11292776</v>
      </c>
      <c r="AA386" s="27">
        <v>24</v>
      </c>
      <c r="AB386" s="26">
        <v>5809762</v>
      </c>
      <c r="AC386" s="27">
        <v>21</v>
      </c>
      <c r="AD386" s="26">
        <v>2572311</v>
      </c>
      <c r="AE386" s="27">
        <v>85</v>
      </c>
      <c r="AF386" s="26">
        <v>10156272</v>
      </c>
      <c r="AG386" s="27">
        <v>105</v>
      </c>
      <c r="AH386" s="26">
        <v>43147269</v>
      </c>
      <c r="AI386" s="27">
        <v>48</v>
      </c>
      <c r="AJ386" s="26">
        <v>19809887</v>
      </c>
      <c r="AK386" s="27">
        <v>18</v>
      </c>
      <c r="AL386" s="26">
        <v>3909365</v>
      </c>
      <c r="AM386" s="27">
        <v>27</v>
      </c>
      <c r="AN386" s="26">
        <v>6069801</v>
      </c>
      <c r="AO386" s="27">
        <v>14</v>
      </c>
      <c r="AP386" s="26">
        <v>22087224</v>
      </c>
      <c r="AQ386" s="27">
        <v>25</v>
      </c>
      <c r="AR386" s="26">
        <v>12475956</v>
      </c>
      <c r="AS386" s="27">
        <v>14</v>
      </c>
      <c r="AT386" s="26">
        <v>2121486</v>
      </c>
      <c r="AU386" s="27">
        <v>4</v>
      </c>
      <c r="AV386" s="26">
        <v>5009912</v>
      </c>
      <c r="AW386" s="27">
        <v>10</v>
      </c>
      <c r="AX386" s="26">
        <v>1019119</v>
      </c>
      <c r="AY386" s="27">
        <v>5</v>
      </c>
      <c r="AZ386" s="26">
        <v>12271929</v>
      </c>
      <c r="BA386" s="27">
        <v>118</v>
      </c>
      <c r="BB386" s="26">
        <v>26507140</v>
      </c>
      <c r="BC386" s="27"/>
      <c r="BD386" s="26"/>
      <c r="BE386" s="27">
        <v>122</v>
      </c>
      <c r="BF386" s="26">
        <v>135213506</v>
      </c>
      <c r="BG386" s="27"/>
      <c r="BH386" s="26"/>
      <c r="BI386" s="27"/>
      <c r="BJ386" s="26"/>
      <c r="BK386" s="27"/>
      <c r="BL386" s="26"/>
      <c r="BM386" s="27">
        <v>18</v>
      </c>
      <c r="BN386" s="26">
        <v>6805060</v>
      </c>
      <c r="BO386" s="27">
        <v>24</v>
      </c>
      <c r="BP386" s="26">
        <v>3648807</v>
      </c>
      <c r="BQ386" s="27">
        <v>1108</v>
      </c>
      <c r="BR386" s="26">
        <v>417333763</v>
      </c>
    </row>
    <row r="387" spans="1:70" ht="14.1" customHeight="1" x14ac:dyDescent="0.15">
      <c r="A387" s="20" t="s">
        <v>519</v>
      </c>
      <c r="B387" s="28">
        <v>32294</v>
      </c>
      <c r="C387" s="18">
        <v>6</v>
      </c>
      <c r="D387" s="26">
        <v>693023</v>
      </c>
      <c r="E387" s="27">
        <v>7</v>
      </c>
      <c r="F387" s="26">
        <v>900874</v>
      </c>
      <c r="G387" s="27">
        <v>90</v>
      </c>
      <c r="H387" s="26">
        <v>15101405</v>
      </c>
      <c r="I387" s="27">
        <v>55</v>
      </c>
      <c r="J387" s="26">
        <v>13199967</v>
      </c>
      <c r="K387" s="27">
        <v>43</v>
      </c>
      <c r="L387" s="26">
        <v>7661759</v>
      </c>
      <c r="M387" s="27">
        <v>19</v>
      </c>
      <c r="N387" s="26">
        <v>3338000</v>
      </c>
      <c r="O387" s="27">
        <v>121</v>
      </c>
      <c r="P387" s="26">
        <v>31927307</v>
      </c>
      <c r="Q387" s="27"/>
      <c r="R387" s="26"/>
      <c r="S387" s="27">
        <v>9</v>
      </c>
      <c r="T387" s="26">
        <v>3644449</v>
      </c>
      <c r="U387" s="27">
        <v>9</v>
      </c>
      <c r="V387" s="26">
        <v>1954269</v>
      </c>
      <c r="W387" s="27">
        <v>31</v>
      </c>
      <c r="X387" s="26">
        <v>7061097</v>
      </c>
      <c r="Y387" s="27">
        <v>36</v>
      </c>
      <c r="Z387" s="26">
        <v>12268321</v>
      </c>
      <c r="AA387" s="27">
        <v>24</v>
      </c>
      <c r="AB387" s="26">
        <v>6122189</v>
      </c>
      <c r="AC387" s="27">
        <v>21</v>
      </c>
      <c r="AD387" s="26">
        <v>2662977</v>
      </c>
      <c r="AE387" s="27">
        <v>85</v>
      </c>
      <c r="AF387" s="26">
        <v>10850656</v>
      </c>
      <c r="AG387" s="27">
        <v>105</v>
      </c>
      <c r="AH387" s="26">
        <v>40541613</v>
      </c>
      <c r="AI387" s="27">
        <v>48</v>
      </c>
      <c r="AJ387" s="26">
        <v>19900760</v>
      </c>
      <c r="AK387" s="27">
        <v>18</v>
      </c>
      <c r="AL387" s="26">
        <v>3852927</v>
      </c>
      <c r="AM387" s="27">
        <v>27</v>
      </c>
      <c r="AN387" s="26">
        <v>5946386</v>
      </c>
      <c r="AO387" s="27">
        <v>14</v>
      </c>
      <c r="AP387" s="26">
        <v>21865588</v>
      </c>
      <c r="AQ387" s="27">
        <v>25</v>
      </c>
      <c r="AR387" s="26">
        <v>12847715</v>
      </c>
      <c r="AS387" s="27">
        <v>14</v>
      </c>
      <c r="AT387" s="26">
        <v>2322760</v>
      </c>
      <c r="AU387" s="27">
        <v>4</v>
      </c>
      <c r="AV387" s="26">
        <v>4905869</v>
      </c>
      <c r="AW387" s="27">
        <v>10</v>
      </c>
      <c r="AX387" s="26">
        <v>1103924</v>
      </c>
      <c r="AY387" s="27">
        <v>5</v>
      </c>
      <c r="AZ387" s="26">
        <v>11670872</v>
      </c>
      <c r="BA387" s="27">
        <v>118</v>
      </c>
      <c r="BB387" s="26">
        <v>25739390</v>
      </c>
      <c r="BC387" s="27"/>
      <c r="BD387" s="26"/>
      <c r="BE387" s="27">
        <v>122</v>
      </c>
      <c r="BF387" s="26">
        <v>126756337</v>
      </c>
      <c r="BG387" s="27"/>
      <c r="BH387" s="26"/>
      <c r="BI387" s="27"/>
      <c r="BJ387" s="26"/>
      <c r="BK387" s="27"/>
      <c r="BL387" s="26"/>
      <c r="BM387" s="27">
        <v>18</v>
      </c>
      <c r="BN387" s="26">
        <v>7010201</v>
      </c>
      <c r="BO387" s="27">
        <v>24</v>
      </c>
      <c r="BP387" s="26">
        <v>3708352</v>
      </c>
      <c r="BQ387" s="27">
        <v>1108</v>
      </c>
      <c r="BR387" s="26">
        <v>405558999</v>
      </c>
    </row>
    <row r="388" spans="1:70" ht="14.1" customHeight="1" x14ac:dyDescent="0.15">
      <c r="A388" s="20" t="s">
        <v>519</v>
      </c>
      <c r="B388" s="28">
        <v>32324</v>
      </c>
      <c r="C388" s="18">
        <v>6</v>
      </c>
      <c r="D388" s="26">
        <v>728311</v>
      </c>
      <c r="E388" s="27">
        <v>7</v>
      </c>
      <c r="F388" s="26">
        <v>956851</v>
      </c>
      <c r="G388" s="27">
        <v>90</v>
      </c>
      <c r="H388" s="26">
        <v>14549169</v>
      </c>
      <c r="I388" s="27">
        <v>55</v>
      </c>
      <c r="J388" s="26">
        <v>12872228</v>
      </c>
      <c r="K388" s="27">
        <v>43</v>
      </c>
      <c r="L388" s="26">
        <v>8019293</v>
      </c>
      <c r="M388" s="27">
        <v>19</v>
      </c>
      <c r="N388" s="26">
        <v>3552400</v>
      </c>
      <c r="O388" s="27">
        <v>121</v>
      </c>
      <c r="P388" s="26">
        <v>32320285</v>
      </c>
      <c r="Q388" s="27"/>
      <c r="R388" s="26"/>
      <c r="S388" s="27">
        <v>9</v>
      </c>
      <c r="T388" s="26">
        <v>3558923</v>
      </c>
      <c r="U388" s="27">
        <v>9</v>
      </c>
      <c r="V388" s="26">
        <v>2025265</v>
      </c>
      <c r="W388" s="27">
        <v>31</v>
      </c>
      <c r="X388" s="26">
        <v>6986531</v>
      </c>
      <c r="Y388" s="27">
        <v>36</v>
      </c>
      <c r="Z388" s="26">
        <v>16253434</v>
      </c>
      <c r="AA388" s="27">
        <v>24</v>
      </c>
      <c r="AB388" s="26">
        <v>6208269</v>
      </c>
      <c r="AC388" s="27">
        <v>22</v>
      </c>
      <c r="AD388" s="26">
        <v>2508704</v>
      </c>
      <c r="AE388" s="27">
        <v>85</v>
      </c>
      <c r="AF388" s="26">
        <v>11092479</v>
      </c>
      <c r="AG388" s="27">
        <v>106</v>
      </c>
      <c r="AH388" s="26">
        <v>42525371</v>
      </c>
      <c r="AI388" s="27">
        <v>48</v>
      </c>
      <c r="AJ388" s="26">
        <v>22230205</v>
      </c>
      <c r="AK388" s="27">
        <v>18</v>
      </c>
      <c r="AL388" s="26">
        <v>3910480</v>
      </c>
      <c r="AM388" s="27">
        <v>27</v>
      </c>
      <c r="AN388" s="26">
        <v>5971906</v>
      </c>
      <c r="AO388" s="27">
        <v>14</v>
      </c>
      <c r="AP388" s="26">
        <v>23719834</v>
      </c>
      <c r="AQ388" s="27">
        <v>25</v>
      </c>
      <c r="AR388" s="26">
        <v>12520685</v>
      </c>
      <c r="AS388" s="27">
        <v>14</v>
      </c>
      <c r="AT388" s="26">
        <v>2879182</v>
      </c>
      <c r="AU388" s="27">
        <v>4</v>
      </c>
      <c r="AV388" s="26">
        <v>4656678</v>
      </c>
      <c r="AW388" s="27">
        <v>10</v>
      </c>
      <c r="AX388" s="26">
        <v>1082854</v>
      </c>
      <c r="AY388" s="27">
        <v>5</v>
      </c>
      <c r="AZ388" s="26">
        <v>11599111</v>
      </c>
      <c r="BA388" s="27">
        <v>119</v>
      </c>
      <c r="BB388" s="26">
        <v>26365612</v>
      </c>
      <c r="BC388" s="27"/>
      <c r="BD388" s="26"/>
      <c r="BE388" s="27">
        <v>122</v>
      </c>
      <c r="BF388" s="26">
        <v>127525324</v>
      </c>
      <c r="BG388" s="27"/>
      <c r="BH388" s="26"/>
      <c r="BI388" s="27"/>
      <c r="BJ388" s="26"/>
      <c r="BK388" s="27"/>
      <c r="BL388" s="26"/>
      <c r="BM388" s="27">
        <v>18</v>
      </c>
      <c r="BN388" s="26">
        <v>6665540</v>
      </c>
      <c r="BO388" s="27">
        <v>24</v>
      </c>
      <c r="BP388" s="26">
        <v>3667115</v>
      </c>
      <c r="BQ388" s="27">
        <v>1111</v>
      </c>
      <c r="BR388" s="26">
        <v>416952053</v>
      </c>
    </row>
    <row r="389" spans="1:70" ht="14.1" customHeight="1" x14ac:dyDescent="0.15">
      <c r="A389" s="20" t="s">
        <v>519</v>
      </c>
      <c r="B389" s="28">
        <v>32354</v>
      </c>
      <c r="C389" s="18">
        <v>6</v>
      </c>
      <c r="D389" s="26">
        <v>654882</v>
      </c>
      <c r="E389" s="27">
        <v>7</v>
      </c>
      <c r="F389" s="26">
        <v>849578</v>
      </c>
      <c r="G389" s="27">
        <v>90</v>
      </c>
      <c r="H389" s="26">
        <v>14147337</v>
      </c>
      <c r="I389" s="27">
        <v>55</v>
      </c>
      <c r="J389" s="26">
        <v>12168177</v>
      </c>
      <c r="K389" s="27">
        <v>43</v>
      </c>
      <c r="L389" s="26">
        <v>7502113</v>
      </c>
      <c r="M389" s="27">
        <v>19</v>
      </c>
      <c r="N389" s="26">
        <v>3394162</v>
      </c>
      <c r="O389" s="27">
        <v>121</v>
      </c>
      <c r="P389" s="26">
        <v>31482491</v>
      </c>
      <c r="Q389" s="27"/>
      <c r="R389" s="26"/>
      <c r="S389" s="27">
        <v>9</v>
      </c>
      <c r="T389" s="26">
        <v>3430452</v>
      </c>
      <c r="U389" s="27">
        <v>9</v>
      </c>
      <c r="V389" s="26">
        <v>1949210</v>
      </c>
      <c r="W389" s="27">
        <v>31</v>
      </c>
      <c r="X389" s="26">
        <v>6830572</v>
      </c>
      <c r="Y389" s="27">
        <v>36</v>
      </c>
      <c r="Z389" s="26">
        <v>17093957</v>
      </c>
      <c r="AA389" s="27">
        <v>24</v>
      </c>
      <c r="AB389" s="26">
        <v>5871531</v>
      </c>
      <c r="AC389" s="27">
        <v>22</v>
      </c>
      <c r="AD389" s="26">
        <v>2492991</v>
      </c>
      <c r="AE389" s="27">
        <v>85</v>
      </c>
      <c r="AF389" s="26">
        <v>10766417</v>
      </c>
      <c r="AG389" s="27">
        <v>106</v>
      </c>
      <c r="AH389" s="26">
        <v>49125495</v>
      </c>
      <c r="AI389" s="27">
        <v>48</v>
      </c>
      <c r="AJ389" s="26">
        <v>25834833</v>
      </c>
      <c r="AK389" s="27">
        <v>18</v>
      </c>
      <c r="AL389" s="26">
        <v>4204073</v>
      </c>
      <c r="AM389" s="27">
        <v>27</v>
      </c>
      <c r="AN389" s="26">
        <v>6056726</v>
      </c>
      <c r="AO389" s="27">
        <v>14</v>
      </c>
      <c r="AP389" s="26">
        <v>24420421</v>
      </c>
      <c r="AQ389" s="27">
        <v>25</v>
      </c>
      <c r="AR389" s="26">
        <v>12387637</v>
      </c>
      <c r="AS389" s="27">
        <v>14</v>
      </c>
      <c r="AT389" s="26">
        <v>2653831</v>
      </c>
      <c r="AU389" s="27">
        <v>4</v>
      </c>
      <c r="AV389" s="26">
        <v>4739121</v>
      </c>
      <c r="AW389" s="27">
        <v>10</v>
      </c>
      <c r="AX389" s="26">
        <v>1023278</v>
      </c>
      <c r="AY389" s="27">
        <v>5</v>
      </c>
      <c r="AZ389" s="26">
        <v>11801622</v>
      </c>
      <c r="BA389" s="27">
        <v>119</v>
      </c>
      <c r="BB389" s="26">
        <v>26899483</v>
      </c>
      <c r="BC389" s="27"/>
      <c r="BD389" s="26"/>
      <c r="BE389" s="27">
        <v>122</v>
      </c>
      <c r="BF389" s="26">
        <v>131877916</v>
      </c>
      <c r="BG389" s="27"/>
      <c r="BH389" s="26"/>
      <c r="BI389" s="27"/>
      <c r="BJ389" s="26"/>
      <c r="BK389" s="27"/>
      <c r="BL389" s="26"/>
      <c r="BM389" s="27">
        <v>18</v>
      </c>
      <c r="BN389" s="26">
        <v>7000301</v>
      </c>
      <c r="BO389" s="27">
        <v>24</v>
      </c>
      <c r="BP389" s="26">
        <v>3572340</v>
      </c>
      <c r="BQ389" s="27">
        <v>1111</v>
      </c>
      <c r="BR389" s="26">
        <v>430230963</v>
      </c>
    </row>
    <row r="390" spans="1:70" ht="14.1" customHeight="1" x14ac:dyDescent="0.15">
      <c r="A390" s="20" t="s">
        <v>519</v>
      </c>
      <c r="B390" s="28">
        <v>32386</v>
      </c>
      <c r="C390" s="18">
        <v>6</v>
      </c>
      <c r="D390" s="26">
        <v>636294</v>
      </c>
      <c r="E390" s="27">
        <v>7</v>
      </c>
      <c r="F390" s="26">
        <v>862994</v>
      </c>
      <c r="G390" s="27">
        <v>90</v>
      </c>
      <c r="H390" s="26">
        <v>13742814</v>
      </c>
      <c r="I390" s="27">
        <v>55</v>
      </c>
      <c r="J390" s="26">
        <v>11930797</v>
      </c>
      <c r="K390" s="27">
        <v>43</v>
      </c>
      <c r="L390" s="26">
        <v>7319799</v>
      </c>
      <c r="M390" s="27">
        <v>19</v>
      </c>
      <c r="N390" s="26">
        <v>3452793</v>
      </c>
      <c r="O390" s="27">
        <v>121</v>
      </c>
      <c r="P390" s="26">
        <v>30826601</v>
      </c>
      <c r="Q390" s="27"/>
      <c r="R390" s="26"/>
      <c r="S390" s="27">
        <v>9</v>
      </c>
      <c r="T390" s="26">
        <v>3594790</v>
      </c>
      <c r="U390" s="27">
        <v>9</v>
      </c>
      <c r="V390" s="26">
        <v>1883675</v>
      </c>
      <c r="W390" s="27">
        <v>31</v>
      </c>
      <c r="X390" s="26">
        <v>6722506</v>
      </c>
      <c r="Y390" s="27">
        <v>36</v>
      </c>
      <c r="Z390" s="26">
        <v>15987746</v>
      </c>
      <c r="AA390" s="27">
        <v>24</v>
      </c>
      <c r="AB390" s="26">
        <v>5849210</v>
      </c>
      <c r="AC390" s="27">
        <v>22</v>
      </c>
      <c r="AD390" s="26">
        <v>2383647</v>
      </c>
      <c r="AE390" s="27">
        <v>85</v>
      </c>
      <c r="AF390" s="26">
        <v>10616607</v>
      </c>
      <c r="AG390" s="27">
        <v>106</v>
      </c>
      <c r="AH390" s="26">
        <v>44322266</v>
      </c>
      <c r="AI390" s="27">
        <v>48</v>
      </c>
      <c r="AJ390" s="26">
        <v>23148144</v>
      </c>
      <c r="AK390" s="27">
        <v>18</v>
      </c>
      <c r="AL390" s="26">
        <v>4002892</v>
      </c>
      <c r="AM390" s="27">
        <v>28</v>
      </c>
      <c r="AN390" s="26">
        <v>6004458</v>
      </c>
      <c r="AO390" s="27">
        <v>14</v>
      </c>
      <c r="AP390" s="26">
        <v>22714387</v>
      </c>
      <c r="AQ390" s="27">
        <v>25</v>
      </c>
      <c r="AR390" s="26">
        <v>13516488</v>
      </c>
      <c r="AS390" s="27">
        <v>14</v>
      </c>
      <c r="AT390" s="26">
        <v>2510272</v>
      </c>
      <c r="AU390" s="27">
        <v>4</v>
      </c>
      <c r="AV390" s="26">
        <v>4603896</v>
      </c>
      <c r="AW390" s="27">
        <v>10</v>
      </c>
      <c r="AX390" s="26">
        <v>1029231</v>
      </c>
      <c r="AY390" s="27">
        <v>5</v>
      </c>
      <c r="AZ390" s="26">
        <v>11152405</v>
      </c>
      <c r="BA390" s="27">
        <v>123</v>
      </c>
      <c r="BB390" s="26">
        <v>26217297</v>
      </c>
      <c r="BC390" s="27"/>
      <c r="BD390" s="26"/>
      <c r="BE390" s="27">
        <v>122</v>
      </c>
      <c r="BF390" s="26">
        <v>123925588</v>
      </c>
      <c r="BG390" s="27"/>
      <c r="BH390" s="26"/>
      <c r="BI390" s="27"/>
      <c r="BJ390" s="26"/>
      <c r="BK390" s="27"/>
      <c r="BL390" s="26"/>
      <c r="BM390" s="27">
        <v>18</v>
      </c>
      <c r="BN390" s="26">
        <v>6815439</v>
      </c>
      <c r="BO390" s="27">
        <v>25</v>
      </c>
      <c r="BP390" s="26">
        <v>3477551</v>
      </c>
      <c r="BQ390" s="27">
        <v>1117</v>
      </c>
      <c r="BR390" s="26">
        <v>409250600</v>
      </c>
    </row>
    <row r="391" spans="1:70" ht="14.1" customHeight="1" x14ac:dyDescent="0.15">
      <c r="A391" s="20" t="s">
        <v>519</v>
      </c>
      <c r="B391" s="28">
        <v>32416</v>
      </c>
      <c r="C391" s="18">
        <v>6</v>
      </c>
      <c r="D391" s="26">
        <v>666174</v>
      </c>
      <c r="E391" s="27">
        <v>7</v>
      </c>
      <c r="F391" s="26">
        <v>865493</v>
      </c>
      <c r="G391" s="27">
        <v>90</v>
      </c>
      <c r="H391" s="26">
        <v>14261514</v>
      </c>
      <c r="I391" s="27">
        <v>55</v>
      </c>
      <c r="J391" s="26">
        <v>11768920</v>
      </c>
      <c r="K391" s="27">
        <v>43</v>
      </c>
      <c r="L391" s="26">
        <v>7366400</v>
      </c>
      <c r="M391" s="27">
        <v>19</v>
      </c>
      <c r="N391" s="26">
        <v>4009208</v>
      </c>
      <c r="O391" s="27">
        <v>121</v>
      </c>
      <c r="P391" s="26">
        <v>30158540</v>
      </c>
      <c r="Q391" s="27"/>
      <c r="R391" s="26"/>
      <c r="S391" s="27">
        <v>9</v>
      </c>
      <c r="T391" s="26">
        <v>4012892</v>
      </c>
      <c r="U391" s="27">
        <v>9</v>
      </c>
      <c r="V391" s="26">
        <v>1830390</v>
      </c>
      <c r="W391" s="27">
        <v>31</v>
      </c>
      <c r="X391" s="26">
        <v>6689114</v>
      </c>
      <c r="Y391" s="27">
        <v>36</v>
      </c>
      <c r="Z391" s="26">
        <v>19161265</v>
      </c>
      <c r="AA391" s="27">
        <v>24</v>
      </c>
      <c r="AB391" s="26">
        <v>5933345</v>
      </c>
      <c r="AC391" s="27">
        <v>22</v>
      </c>
      <c r="AD391" s="26">
        <v>2362235</v>
      </c>
      <c r="AE391" s="27">
        <v>85</v>
      </c>
      <c r="AF391" s="26">
        <v>10706588</v>
      </c>
      <c r="AG391" s="27">
        <v>106</v>
      </c>
      <c r="AH391" s="26">
        <v>43439195</v>
      </c>
      <c r="AI391" s="27">
        <v>49</v>
      </c>
      <c r="AJ391" s="26">
        <v>24778598</v>
      </c>
      <c r="AK391" s="27">
        <v>18</v>
      </c>
      <c r="AL391" s="26">
        <v>3890784</v>
      </c>
      <c r="AM391" s="27">
        <v>28</v>
      </c>
      <c r="AN391" s="26">
        <v>6053601</v>
      </c>
      <c r="AO391" s="27">
        <v>14</v>
      </c>
      <c r="AP391" s="26">
        <v>23407305</v>
      </c>
      <c r="AQ391" s="27">
        <v>25</v>
      </c>
      <c r="AR391" s="26">
        <v>14860742</v>
      </c>
      <c r="AS391" s="27">
        <v>14</v>
      </c>
      <c r="AT391" s="26">
        <v>2926080</v>
      </c>
      <c r="AU391" s="27">
        <v>4</v>
      </c>
      <c r="AV391" s="26">
        <v>4579891</v>
      </c>
      <c r="AW391" s="27">
        <v>10</v>
      </c>
      <c r="AX391" s="26">
        <v>1052191</v>
      </c>
      <c r="AY391" s="27">
        <v>5</v>
      </c>
      <c r="AZ391" s="26">
        <v>10483591</v>
      </c>
      <c r="BA391" s="27">
        <v>123</v>
      </c>
      <c r="BB391" s="26">
        <v>25756512</v>
      </c>
      <c r="BC391" s="27"/>
      <c r="BD391" s="26"/>
      <c r="BE391" s="27">
        <v>126</v>
      </c>
      <c r="BF391" s="26">
        <v>123555765</v>
      </c>
      <c r="BG391" s="27"/>
      <c r="BH391" s="26"/>
      <c r="BI391" s="27"/>
      <c r="BJ391" s="26"/>
      <c r="BK391" s="27"/>
      <c r="BL391" s="26"/>
      <c r="BM391" s="27">
        <v>18</v>
      </c>
      <c r="BN391" s="26">
        <v>7275106</v>
      </c>
      <c r="BO391" s="27">
        <v>25</v>
      </c>
      <c r="BP391" s="26">
        <v>3444567</v>
      </c>
      <c r="BQ391" s="27">
        <v>1122</v>
      </c>
      <c r="BR391" s="26">
        <v>415296018</v>
      </c>
    </row>
    <row r="392" spans="1:70" ht="14.1" customHeight="1" x14ac:dyDescent="0.15">
      <c r="A392" s="20" t="s">
        <v>519</v>
      </c>
      <c r="B392" s="28">
        <v>32447</v>
      </c>
      <c r="C392" s="18">
        <v>6</v>
      </c>
      <c r="D392" s="26">
        <v>697553</v>
      </c>
      <c r="E392" s="27">
        <v>7</v>
      </c>
      <c r="F392" s="26">
        <v>844494</v>
      </c>
      <c r="G392" s="27">
        <v>90</v>
      </c>
      <c r="H392" s="26">
        <v>15233192</v>
      </c>
      <c r="I392" s="27">
        <v>55</v>
      </c>
      <c r="J392" s="26">
        <v>11059004</v>
      </c>
      <c r="K392" s="27">
        <v>43</v>
      </c>
      <c r="L392" s="26">
        <v>7354997</v>
      </c>
      <c r="M392" s="27">
        <v>19</v>
      </c>
      <c r="N392" s="26">
        <v>4137451</v>
      </c>
      <c r="O392" s="27">
        <v>121</v>
      </c>
      <c r="P392" s="26">
        <v>28285856</v>
      </c>
      <c r="Q392" s="27"/>
      <c r="R392" s="26"/>
      <c r="S392" s="27">
        <v>9</v>
      </c>
      <c r="T392" s="26">
        <v>4467125</v>
      </c>
      <c r="U392" s="27">
        <v>9</v>
      </c>
      <c r="V392" s="26">
        <v>1858201</v>
      </c>
      <c r="W392" s="27">
        <v>31</v>
      </c>
      <c r="X392" s="26">
        <v>6810214</v>
      </c>
      <c r="Y392" s="27">
        <v>36</v>
      </c>
      <c r="Z392" s="26">
        <v>20165155</v>
      </c>
      <c r="AA392" s="27">
        <v>24</v>
      </c>
      <c r="AB392" s="26">
        <v>6237555</v>
      </c>
      <c r="AC392" s="27">
        <v>22</v>
      </c>
      <c r="AD392" s="26">
        <v>2181536</v>
      </c>
      <c r="AE392" s="27">
        <v>85</v>
      </c>
      <c r="AF392" s="26">
        <v>10700515</v>
      </c>
      <c r="AG392" s="27">
        <v>106</v>
      </c>
      <c r="AH392" s="26">
        <v>39540386</v>
      </c>
      <c r="AI392" s="27">
        <v>49</v>
      </c>
      <c r="AJ392" s="26">
        <v>25323456</v>
      </c>
      <c r="AK392" s="27">
        <v>18</v>
      </c>
      <c r="AL392" s="26">
        <v>3499648</v>
      </c>
      <c r="AM392" s="27">
        <v>28</v>
      </c>
      <c r="AN392" s="26">
        <v>5789076</v>
      </c>
      <c r="AO392" s="27">
        <v>14</v>
      </c>
      <c r="AP392" s="26">
        <v>26364689</v>
      </c>
      <c r="AQ392" s="27">
        <v>25</v>
      </c>
      <c r="AR392" s="26">
        <v>15506496</v>
      </c>
      <c r="AS392" s="27">
        <v>14</v>
      </c>
      <c r="AT392" s="26">
        <v>3221087</v>
      </c>
      <c r="AU392" s="27">
        <v>4</v>
      </c>
      <c r="AV392" s="26">
        <v>4486886</v>
      </c>
      <c r="AW392" s="27">
        <v>10</v>
      </c>
      <c r="AX392" s="26">
        <v>1107215</v>
      </c>
      <c r="AY392" s="27">
        <v>5</v>
      </c>
      <c r="AZ392" s="26">
        <v>12078489</v>
      </c>
      <c r="BA392" s="27">
        <v>123</v>
      </c>
      <c r="BB392" s="26">
        <v>25709785</v>
      </c>
      <c r="BC392" s="27"/>
      <c r="BD392" s="26"/>
      <c r="BE392" s="27">
        <v>127</v>
      </c>
      <c r="BF392" s="26">
        <v>126511977</v>
      </c>
      <c r="BG392" s="27"/>
      <c r="BH392" s="26"/>
      <c r="BI392" s="27"/>
      <c r="BJ392" s="26"/>
      <c r="BK392" s="27"/>
      <c r="BL392" s="26"/>
      <c r="BM392" s="27">
        <v>18</v>
      </c>
      <c r="BN392" s="26">
        <v>7739675</v>
      </c>
      <c r="BO392" s="27">
        <v>25</v>
      </c>
      <c r="BP392" s="26">
        <v>3358901</v>
      </c>
      <c r="BQ392" s="27">
        <v>1123</v>
      </c>
      <c r="BR392" s="26">
        <v>420270627</v>
      </c>
    </row>
    <row r="393" spans="1:70" ht="14.1" customHeight="1" x14ac:dyDescent="0.15">
      <c r="A393" s="20" t="s">
        <v>519</v>
      </c>
      <c r="B393" s="28">
        <v>32477</v>
      </c>
      <c r="C393" s="18">
        <v>6</v>
      </c>
      <c r="D393" s="26">
        <v>739075</v>
      </c>
      <c r="E393" s="27">
        <v>7</v>
      </c>
      <c r="F393" s="26">
        <v>892772</v>
      </c>
      <c r="G393" s="27">
        <v>91</v>
      </c>
      <c r="H393" s="26">
        <v>15820813</v>
      </c>
      <c r="I393" s="27">
        <v>55</v>
      </c>
      <c r="J393" s="26">
        <v>12055538</v>
      </c>
      <c r="K393" s="27">
        <v>43</v>
      </c>
      <c r="L393" s="26">
        <v>7685621</v>
      </c>
      <c r="M393" s="27">
        <v>19</v>
      </c>
      <c r="N393" s="26">
        <v>4303898</v>
      </c>
      <c r="O393" s="27">
        <v>121</v>
      </c>
      <c r="P393" s="26">
        <v>30002540</v>
      </c>
      <c r="Q393" s="27"/>
      <c r="R393" s="26"/>
      <c r="S393" s="27">
        <v>9</v>
      </c>
      <c r="T393" s="26">
        <v>4597707</v>
      </c>
      <c r="U393" s="27">
        <v>9</v>
      </c>
      <c r="V393" s="26">
        <v>2018033</v>
      </c>
      <c r="W393" s="27">
        <v>31</v>
      </c>
      <c r="X393" s="26">
        <v>7236587</v>
      </c>
      <c r="Y393" s="27">
        <v>36</v>
      </c>
      <c r="Z393" s="26">
        <v>21849437</v>
      </c>
      <c r="AA393" s="27">
        <v>24</v>
      </c>
      <c r="AB393" s="26">
        <v>6450132</v>
      </c>
      <c r="AC393" s="27">
        <v>22</v>
      </c>
      <c r="AD393" s="26">
        <v>2362573</v>
      </c>
      <c r="AE393" s="27">
        <v>86</v>
      </c>
      <c r="AF393" s="26">
        <v>11440070</v>
      </c>
      <c r="AG393" s="27">
        <v>106</v>
      </c>
      <c r="AH393" s="26">
        <v>42687108</v>
      </c>
      <c r="AI393" s="27">
        <v>49</v>
      </c>
      <c r="AJ393" s="26">
        <v>26259093</v>
      </c>
      <c r="AK393" s="27">
        <v>18</v>
      </c>
      <c r="AL393" s="26">
        <v>3806775</v>
      </c>
      <c r="AM393" s="27">
        <v>28</v>
      </c>
      <c r="AN393" s="26">
        <v>6039509</v>
      </c>
      <c r="AO393" s="27">
        <v>14</v>
      </c>
      <c r="AP393" s="26">
        <v>27288326</v>
      </c>
      <c r="AQ393" s="27">
        <v>25</v>
      </c>
      <c r="AR393" s="26">
        <v>15433343</v>
      </c>
      <c r="AS393" s="27">
        <v>14</v>
      </c>
      <c r="AT393" s="26">
        <v>3698072</v>
      </c>
      <c r="AU393" s="27">
        <v>4</v>
      </c>
      <c r="AV393" s="26">
        <v>4923775</v>
      </c>
      <c r="AW393" s="27">
        <v>10</v>
      </c>
      <c r="AX393" s="26">
        <v>1149364</v>
      </c>
      <c r="AY393" s="27">
        <v>5</v>
      </c>
      <c r="AZ393" s="26">
        <v>12088098</v>
      </c>
      <c r="BA393" s="27">
        <v>125</v>
      </c>
      <c r="BB393" s="26">
        <v>27325363</v>
      </c>
      <c r="BC393" s="27"/>
      <c r="BD393" s="26"/>
      <c r="BE393" s="27">
        <v>128</v>
      </c>
      <c r="BF393" s="26">
        <v>136519874</v>
      </c>
      <c r="BG393" s="27"/>
      <c r="BH393" s="26"/>
      <c r="BI393" s="27"/>
      <c r="BJ393" s="26"/>
      <c r="BK393" s="27"/>
      <c r="BL393" s="26"/>
      <c r="BM393" s="27">
        <v>18</v>
      </c>
      <c r="BN393" s="26">
        <v>8303604</v>
      </c>
      <c r="BO393" s="27">
        <v>25</v>
      </c>
      <c r="BP393" s="26">
        <v>3640895</v>
      </c>
      <c r="BQ393" s="27">
        <v>1128</v>
      </c>
      <c r="BR393" s="26">
        <v>446618009</v>
      </c>
    </row>
    <row r="394" spans="1:70" ht="14.1" customHeight="1" x14ac:dyDescent="0.15">
      <c r="A394" s="20" t="s">
        <v>519</v>
      </c>
      <c r="B394" s="28">
        <v>32505</v>
      </c>
      <c r="C394" s="18">
        <v>6</v>
      </c>
      <c r="D394" s="26">
        <v>705345</v>
      </c>
      <c r="E394" s="27">
        <v>7</v>
      </c>
      <c r="F394" s="26">
        <v>938793</v>
      </c>
      <c r="G394" s="27">
        <v>91</v>
      </c>
      <c r="H394" s="26">
        <v>16365299</v>
      </c>
      <c r="I394" s="27">
        <v>55</v>
      </c>
      <c r="J394" s="26">
        <v>12173842</v>
      </c>
      <c r="K394" s="27">
        <v>43</v>
      </c>
      <c r="L394" s="26">
        <v>7726463</v>
      </c>
      <c r="M394" s="27">
        <v>19</v>
      </c>
      <c r="N394" s="26">
        <v>4592680</v>
      </c>
      <c r="O394" s="27">
        <v>122</v>
      </c>
      <c r="P394" s="26">
        <v>31085858</v>
      </c>
      <c r="Q394" s="27"/>
      <c r="R394" s="26"/>
      <c r="S394" s="27">
        <v>9</v>
      </c>
      <c r="T394" s="26">
        <v>4677702</v>
      </c>
      <c r="U394" s="27">
        <v>9</v>
      </c>
      <c r="V394" s="26">
        <v>2048957</v>
      </c>
      <c r="W394" s="27">
        <v>31</v>
      </c>
      <c r="X394" s="26">
        <v>7340814</v>
      </c>
      <c r="Y394" s="27">
        <v>36</v>
      </c>
      <c r="Z394" s="26">
        <v>20463206</v>
      </c>
      <c r="AA394" s="27">
        <v>24</v>
      </c>
      <c r="AB394" s="26">
        <v>6404220</v>
      </c>
      <c r="AC394" s="27">
        <v>22</v>
      </c>
      <c r="AD394" s="26">
        <v>2569146</v>
      </c>
      <c r="AE394" s="27">
        <v>86</v>
      </c>
      <c r="AF394" s="26">
        <v>11581835</v>
      </c>
      <c r="AG394" s="27">
        <v>106</v>
      </c>
      <c r="AH394" s="26">
        <v>43477810</v>
      </c>
      <c r="AI394" s="27">
        <v>50</v>
      </c>
      <c r="AJ394" s="26">
        <v>26578169</v>
      </c>
      <c r="AK394" s="27">
        <v>18</v>
      </c>
      <c r="AL394" s="26">
        <v>4001585</v>
      </c>
      <c r="AM394" s="27">
        <v>28</v>
      </c>
      <c r="AN394" s="26">
        <v>6349578</v>
      </c>
      <c r="AO394" s="27">
        <v>14</v>
      </c>
      <c r="AP394" s="26">
        <v>31405197</v>
      </c>
      <c r="AQ394" s="27">
        <v>25</v>
      </c>
      <c r="AR394" s="26">
        <v>15419758</v>
      </c>
      <c r="AS394" s="27">
        <v>14</v>
      </c>
      <c r="AT394" s="26">
        <v>3222571</v>
      </c>
      <c r="AU394" s="27">
        <v>4</v>
      </c>
      <c r="AV394" s="26">
        <v>5192899</v>
      </c>
      <c r="AW394" s="27">
        <v>10</v>
      </c>
      <c r="AX394" s="26">
        <v>1136075</v>
      </c>
      <c r="AY394" s="27">
        <v>5</v>
      </c>
      <c r="AZ394" s="26">
        <v>12016676</v>
      </c>
      <c r="BA394" s="27">
        <v>125</v>
      </c>
      <c r="BB394" s="26">
        <v>28704151</v>
      </c>
      <c r="BC394" s="27"/>
      <c r="BD394" s="26"/>
      <c r="BE394" s="27">
        <v>128</v>
      </c>
      <c r="BF394" s="26">
        <v>144924509</v>
      </c>
      <c r="BG394" s="27"/>
      <c r="BH394" s="26"/>
      <c r="BI394" s="27"/>
      <c r="BJ394" s="26"/>
      <c r="BK394" s="27"/>
      <c r="BL394" s="26"/>
      <c r="BM394" s="27">
        <v>18</v>
      </c>
      <c r="BN394" s="26">
        <v>8045365</v>
      </c>
      <c r="BO394" s="27">
        <v>25</v>
      </c>
      <c r="BP394" s="26">
        <v>3747858</v>
      </c>
      <c r="BQ394" s="27">
        <v>1130</v>
      </c>
      <c r="BR394" s="26">
        <v>462896374</v>
      </c>
    </row>
    <row r="395" spans="1:70" ht="14.1" customHeight="1" x14ac:dyDescent="0.15">
      <c r="A395" s="20" t="s">
        <v>518</v>
      </c>
      <c r="B395" s="28">
        <v>32539</v>
      </c>
      <c r="C395" s="18">
        <v>6</v>
      </c>
      <c r="D395" s="26">
        <v>778468</v>
      </c>
      <c r="E395" s="27">
        <v>7</v>
      </c>
      <c r="F395" s="26">
        <v>1115553</v>
      </c>
      <c r="G395" s="27">
        <v>91</v>
      </c>
      <c r="H395" s="26">
        <v>17500838</v>
      </c>
      <c r="I395" s="27">
        <v>55</v>
      </c>
      <c r="J395" s="26">
        <v>12873251</v>
      </c>
      <c r="K395" s="27">
        <v>43</v>
      </c>
      <c r="L395" s="26">
        <v>8400006</v>
      </c>
      <c r="M395" s="27">
        <v>19</v>
      </c>
      <c r="N395" s="26">
        <v>4431905</v>
      </c>
      <c r="O395" s="27">
        <v>122</v>
      </c>
      <c r="P395" s="26">
        <v>32678622</v>
      </c>
      <c r="Q395" s="27"/>
      <c r="R395" s="26"/>
      <c r="S395" s="27">
        <v>9</v>
      </c>
      <c r="T395" s="26">
        <v>5034527</v>
      </c>
      <c r="U395" s="27">
        <v>9</v>
      </c>
      <c r="V395" s="26">
        <v>2272113</v>
      </c>
      <c r="W395" s="27">
        <v>31</v>
      </c>
      <c r="X395" s="26">
        <v>7562815</v>
      </c>
      <c r="Y395" s="27">
        <v>36</v>
      </c>
      <c r="Z395" s="26">
        <v>21296787</v>
      </c>
      <c r="AA395" s="27">
        <v>24</v>
      </c>
      <c r="AB395" s="26">
        <v>7005460</v>
      </c>
      <c r="AC395" s="27">
        <v>22</v>
      </c>
      <c r="AD395" s="26">
        <v>2727600</v>
      </c>
      <c r="AE395" s="27">
        <v>86</v>
      </c>
      <c r="AF395" s="26">
        <v>13015531</v>
      </c>
      <c r="AG395" s="27">
        <v>107</v>
      </c>
      <c r="AH395" s="26">
        <v>45204379</v>
      </c>
      <c r="AI395" s="27">
        <v>50</v>
      </c>
      <c r="AJ395" s="26">
        <v>28845742</v>
      </c>
      <c r="AK395" s="27">
        <v>18</v>
      </c>
      <c r="AL395" s="26">
        <v>4236326</v>
      </c>
      <c r="AM395" s="27">
        <v>28</v>
      </c>
      <c r="AN395" s="26">
        <v>6357898</v>
      </c>
      <c r="AO395" s="27">
        <v>14</v>
      </c>
      <c r="AP395" s="26">
        <v>33373553</v>
      </c>
      <c r="AQ395" s="27">
        <v>25</v>
      </c>
      <c r="AR395" s="26">
        <v>16611598</v>
      </c>
      <c r="AS395" s="27">
        <v>14</v>
      </c>
      <c r="AT395" s="26">
        <v>3400259</v>
      </c>
      <c r="AU395" s="27">
        <v>4</v>
      </c>
      <c r="AV395" s="26">
        <v>5659714</v>
      </c>
      <c r="AW395" s="27">
        <v>10</v>
      </c>
      <c r="AX395" s="26">
        <v>1197512</v>
      </c>
      <c r="AY395" s="27">
        <v>5</v>
      </c>
      <c r="AZ395" s="26">
        <v>11861046</v>
      </c>
      <c r="BA395" s="27">
        <v>125</v>
      </c>
      <c r="BB395" s="26">
        <v>31129048</v>
      </c>
      <c r="BC395" s="27"/>
      <c r="BD395" s="26"/>
      <c r="BE395" s="27">
        <v>128</v>
      </c>
      <c r="BF395" s="26">
        <v>148436044</v>
      </c>
      <c r="BG395" s="27"/>
      <c r="BH395" s="26"/>
      <c r="BI395" s="27"/>
      <c r="BJ395" s="26"/>
      <c r="BK395" s="27"/>
      <c r="BL395" s="26"/>
      <c r="BM395" s="27">
        <v>18</v>
      </c>
      <c r="BN395" s="26">
        <v>8157635</v>
      </c>
      <c r="BO395" s="27">
        <v>25</v>
      </c>
      <c r="BP395" s="26">
        <v>3977134</v>
      </c>
      <c r="BQ395" s="27">
        <v>1131</v>
      </c>
      <c r="BR395" s="26">
        <v>485141375</v>
      </c>
    </row>
    <row r="396" spans="1:70" ht="14.1" customHeight="1" x14ac:dyDescent="0.15">
      <c r="A396" s="20" t="s">
        <v>518</v>
      </c>
      <c r="B396" s="28">
        <v>32567</v>
      </c>
      <c r="C396" s="18">
        <v>6</v>
      </c>
      <c r="D396" s="26">
        <v>785419</v>
      </c>
      <c r="E396" s="27">
        <v>7</v>
      </c>
      <c r="F396" s="26">
        <v>1092864</v>
      </c>
      <c r="G396" s="27">
        <v>91</v>
      </c>
      <c r="H396" s="26">
        <v>19868708</v>
      </c>
      <c r="I396" s="27">
        <v>55</v>
      </c>
      <c r="J396" s="26">
        <v>12269689</v>
      </c>
      <c r="K396" s="27">
        <v>43</v>
      </c>
      <c r="L396" s="26">
        <v>8674112</v>
      </c>
      <c r="M396" s="27">
        <v>19</v>
      </c>
      <c r="N396" s="26">
        <v>4743033</v>
      </c>
      <c r="O396" s="27">
        <v>122</v>
      </c>
      <c r="P396" s="26">
        <v>31942479</v>
      </c>
      <c r="Q396" s="27"/>
      <c r="R396" s="26"/>
      <c r="S396" s="27">
        <v>9</v>
      </c>
      <c r="T396" s="26">
        <v>5137970</v>
      </c>
      <c r="U396" s="27">
        <v>9</v>
      </c>
      <c r="V396" s="26">
        <v>2149675</v>
      </c>
      <c r="W396" s="27">
        <v>31</v>
      </c>
      <c r="X396" s="26">
        <v>7631421</v>
      </c>
      <c r="Y396" s="27">
        <v>36</v>
      </c>
      <c r="Z396" s="26">
        <v>22945269</v>
      </c>
      <c r="AA396" s="27">
        <v>24</v>
      </c>
      <c r="AB396" s="26">
        <v>7391013</v>
      </c>
      <c r="AC396" s="27">
        <v>22</v>
      </c>
      <c r="AD396" s="26">
        <v>2725939</v>
      </c>
      <c r="AE396" s="27">
        <v>86</v>
      </c>
      <c r="AF396" s="26">
        <v>13260640</v>
      </c>
      <c r="AG396" s="27">
        <v>107</v>
      </c>
      <c r="AH396" s="26">
        <v>44675792</v>
      </c>
      <c r="AI396" s="27">
        <v>50</v>
      </c>
      <c r="AJ396" s="26">
        <v>29291722</v>
      </c>
      <c r="AK396" s="27">
        <v>18</v>
      </c>
      <c r="AL396" s="26">
        <v>4175522</v>
      </c>
      <c r="AM396" s="27">
        <v>28</v>
      </c>
      <c r="AN396" s="26">
        <v>6133433</v>
      </c>
      <c r="AO396" s="27">
        <v>14</v>
      </c>
      <c r="AP396" s="26">
        <v>31067019</v>
      </c>
      <c r="AQ396" s="27">
        <v>25</v>
      </c>
      <c r="AR396" s="26">
        <v>16917277</v>
      </c>
      <c r="AS396" s="27">
        <v>14</v>
      </c>
      <c r="AT396" s="26">
        <v>3456853</v>
      </c>
      <c r="AU396" s="27">
        <v>4</v>
      </c>
      <c r="AV396" s="26">
        <v>5291415</v>
      </c>
      <c r="AW396" s="27">
        <v>10</v>
      </c>
      <c r="AX396" s="26">
        <v>1221452</v>
      </c>
      <c r="AY396" s="27">
        <v>5</v>
      </c>
      <c r="AZ396" s="26">
        <v>11001036</v>
      </c>
      <c r="BA396" s="27">
        <v>125</v>
      </c>
      <c r="BB396" s="26">
        <v>30920686</v>
      </c>
      <c r="BC396" s="27"/>
      <c r="BD396" s="26"/>
      <c r="BE396" s="27">
        <v>128</v>
      </c>
      <c r="BF396" s="26">
        <v>145753131</v>
      </c>
      <c r="BG396" s="27"/>
      <c r="BH396" s="26"/>
      <c r="BI396" s="27"/>
      <c r="BJ396" s="26"/>
      <c r="BK396" s="27"/>
      <c r="BL396" s="26"/>
      <c r="BM396" s="27">
        <v>18</v>
      </c>
      <c r="BN396" s="26">
        <v>8446306</v>
      </c>
      <c r="BO396" s="27">
        <v>25</v>
      </c>
      <c r="BP396" s="26">
        <v>3802644</v>
      </c>
      <c r="BQ396" s="27">
        <v>1131</v>
      </c>
      <c r="BR396" s="26">
        <v>482772533</v>
      </c>
    </row>
    <row r="397" spans="1:70" ht="14.1" customHeight="1" x14ac:dyDescent="0.15">
      <c r="A397" s="20" t="s">
        <v>518</v>
      </c>
      <c r="B397" s="28">
        <v>32598</v>
      </c>
      <c r="C397" s="18">
        <v>6</v>
      </c>
      <c r="D397" s="26">
        <v>799515</v>
      </c>
      <c r="E397" s="27">
        <v>7</v>
      </c>
      <c r="F397" s="26">
        <v>1163321</v>
      </c>
      <c r="G397" s="27">
        <v>91</v>
      </c>
      <c r="H397" s="26">
        <v>23698723</v>
      </c>
      <c r="I397" s="27">
        <v>55</v>
      </c>
      <c r="J397" s="26">
        <v>12250241</v>
      </c>
      <c r="K397" s="27">
        <v>43</v>
      </c>
      <c r="L397" s="26">
        <v>9074334</v>
      </c>
      <c r="M397" s="27">
        <v>19</v>
      </c>
      <c r="N397" s="26">
        <v>4931976</v>
      </c>
      <c r="O397" s="27">
        <v>122</v>
      </c>
      <c r="P397" s="26">
        <v>34870686</v>
      </c>
      <c r="Q397" s="27"/>
      <c r="R397" s="26"/>
      <c r="S397" s="27">
        <v>9</v>
      </c>
      <c r="T397" s="26">
        <v>4867862</v>
      </c>
      <c r="U397" s="27">
        <v>9</v>
      </c>
      <c r="V397" s="26">
        <v>2255468</v>
      </c>
      <c r="W397" s="27">
        <v>31</v>
      </c>
      <c r="X397" s="26">
        <v>8426360</v>
      </c>
      <c r="Y397" s="27">
        <v>36</v>
      </c>
      <c r="Z397" s="26">
        <v>23544175</v>
      </c>
      <c r="AA397" s="27">
        <v>24</v>
      </c>
      <c r="AB397" s="26">
        <v>7739305</v>
      </c>
      <c r="AC397" s="27">
        <v>22</v>
      </c>
      <c r="AD397" s="26">
        <v>2818251</v>
      </c>
      <c r="AE397" s="27">
        <v>86</v>
      </c>
      <c r="AF397" s="26">
        <v>14524516</v>
      </c>
      <c r="AG397" s="27">
        <v>107</v>
      </c>
      <c r="AH397" s="26">
        <v>44787269</v>
      </c>
      <c r="AI397" s="27">
        <v>50</v>
      </c>
      <c r="AJ397" s="26">
        <v>29558918</v>
      </c>
      <c r="AK397" s="27">
        <v>19</v>
      </c>
      <c r="AL397" s="26">
        <v>4440907</v>
      </c>
      <c r="AM397" s="27">
        <v>29</v>
      </c>
      <c r="AN397" s="26">
        <v>6137403</v>
      </c>
      <c r="AO397" s="27">
        <v>14</v>
      </c>
      <c r="AP397" s="26">
        <v>28288521</v>
      </c>
      <c r="AQ397" s="27">
        <v>25</v>
      </c>
      <c r="AR397" s="26">
        <v>17657596</v>
      </c>
      <c r="AS397" s="27">
        <v>14</v>
      </c>
      <c r="AT397" s="26">
        <v>3828390</v>
      </c>
      <c r="AU397" s="27">
        <v>4</v>
      </c>
      <c r="AV397" s="26">
        <v>5200817</v>
      </c>
      <c r="AW397" s="27">
        <v>10</v>
      </c>
      <c r="AX397" s="26">
        <v>1218973</v>
      </c>
      <c r="AY397" s="27">
        <v>5</v>
      </c>
      <c r="AZ397" s="26">
        <v>10433154</v>
      </c>
      <c r="BA397" s="27">
        <v>125</v>
      </c>
      <c r="BB397" s="26">
        <v>31224414</v>
      </c>
      <c r="BC397" s="27"/>
      <c r="BD397" s="26"/>
      <c r="BE397" s="27">
        <v>131</v>
      </c>
      <c r="BF397" s="26">
        <v>144314237</v>
      </c>
      <c r="BG397" s="27"/>
      <c r="BH397" s="26"/>
      <c r="BI397" s="27"/>
      <c r="BJ397" s="26"/>
      <c r="BK397" s="27"/>
      <c r="BL397" s="26"/>
      <c r="BM397" s="27">
        <v>18</v>
      </c>
      <c r="BN397" s="26">
        <v>8212474</v>
      </c>
      <c r="BO397" s="27">
        <v>25</v>
      </c>
      <c r="BP397" s="26">
        <v>3763317</v>
      </c>
      <c r="BQ397" s="27">
        <v>1136</v>
      </c>
      <c r="BR397" s="26">
        <v>490031136</v>
      </c>
    </row>
    <row r="398" spans="1:70" ht="14.1" customHeight="1" x14ac:dyDescent="0.15">
      <c r="A398" s="20" t="s">
        <v>518</v>
      </c>
      <c r="B398" s="28">
        <v>32626</v>
      </c>
      <c r="C398" s="18">
        <v>6</v>
      </c>
      <c r="D398" s="26">
        <v>881842</v>
      </c>
      <c r="E398" s="27">
        <v>7</v>
      </c>
      <c r="F398" s="26">
        <v>1244189</v>
      </c>
      <c r="G398" s="27">
        <v>91</v>
      </c>
      <c r="H398" s="26">
        <v>23304307</v>
      </c>
      <c r="I398" s="27">
        <v>55</v>
      </c>
      <c r="J398" s="26">
        <v>13258606</v>
      </c>
      <c r="K398" s="27">
        <v>43</v>
      </c>
      <c r="L398" s="26">
        <v>9489239</v>
      </c>
      <c r="M398" s="27">
        <v>19</v>
      </c>
      <c r="N398" s="26">
        <v>5163202</v>
      </c>
      <c r="O398" s="27">
        <v>122</v>
      </c>
      <c r="P398" s="26">
        <v>34948118</v>
      </c>
      <c r="Q398" s="27"/>
      <c r="R398" s="26"/>
      <c r="S398" s="27">
        <v>9</v>
      </c>
      <c r="T398" s="26">
        <v>5034107</v>
      </c>
      <c r="U398" s="27">
        <v>9</v>
      </c>
      <c r="V398" s="26">
        <v>2464255</v>
      </c>
      <c r="W398" s="27">
        <v>31</v>
      </c>
      <c r="X398" s="26">
        <v>8946634</v>
      </c>
      <c r="Y398" s="27">
        <v>36</v>
      </c>
      <c r="Z398" s="26">
        <v>24882677</v>
      </c>
      <c r="AA398" s="27">
        <v>24</v>
      </c>
      <c r="AB398" s="26">
        <v>8085045</v>
      </c>
      <c r="AC398" s="27">
        <v>22</v>
      </c>
      <c r="AD398" s="26">
        <v>2910773</v>
      </c>
      <c r="AE398" s="27">
        <v>86</v>
      </c>
      <c r="AF398" s="26">
        <v>15503405</v>
      </c>
      <c r="AG398" s="27">
        <v>107</v>
      </c>
      <c r="AH398" s="26">
        <v>45685848</v>
      </c>
      <c r="AI398" s="27">
        <v>50</v>
      </c>
      <c r="AJ398" s="26">
        <v>30240997</v>
      </c>
      <c r="AK398" s="27">
        <v>19</v>
      </c>
      <c r="AL398" s="26">
        <v>4721588</v>
      </c>
      <c r="AM398" s="27">
        <v>29</v>
      </c>
      <c r="AN398" s="26">
        <v>6322230</v>
      </c>
      <c r="AO398" s="27">
        <v>14</v>
      </c>
      <c r="AP398" s="26">
        <v>28585648</v>
      </c>
      <c r="AQ398" s="27">
        <v>25</v>
      </c>
      <c r="AR398" s="26">
        <v>17278509</v>
      </c>
      <c r="AS398" s="27">
        <v>14</v>
      </c>
      <c r="AT398" s="26">
        <v>4488658</v>
      </c>
      <c r="AU398" s="27">
        <v>4</v>
      </c>
      <c r="AV398" s="26">
        <v>5290962</v>
      </c>
      <c r="AW398" s="27">
        <v>10</v>
      </c>
      <c r="AX398" s="26">
        <v>1290624</v>
      </c>
      <c r="AY398" s="27">
        <v>5</v>
      </c>
      <c r="AZ398" s="26">
        <v>10451083</v>
      </c>
      <c r="BA398" s="27">
        <v>125</v>
      </c>
      <c r="BB398" s="26">
        <v>32225802</v>
      </c>
      <c r="BC398" s="27"/>
      <c r="BD398" s="26"/>
      <c r="BE398" s="27">
        <v>131</v>
      </c>
      <c r="BF398" s="26">
        <v>140896725</v>
      </c>
      <c r="BG398" s="27"/>
      <c r="BH398" s="26"/>
      <c r="BI398" s="27"/>
      <c r="BJ398" s="26"/>
      <c r="BK398" s="27"/>
      <c r="BL398" s="26"/>
      <c r="BM398" s="27">
        <v>18</v>
      </c>
      <c r="BN398" s="26">
        <v>8069385</v>
      </c>
      <c r="BO398" s="27">
        <v>25</v>
      </c>
      <c r="BP398" s="26">
        <v>3827849</v>
      </c>
      <c r="BQ398" s="27">
        <v>1136</v>
      </c>
      <c r="BR398" s="26">
        <v>495492321</v>
      </c>
    </row>
    <row r="399" spans="1:70" ht="14.1" customHeight="1" x14ac:dyDescent="0.15">
      <c r="A399" s="20" t="s">
        <v>518</v>
      </c>
      <c r="B399" s="28">
        <v>32659</v>
      </c>
      <c r="C399" s="18">
        <v>6</v>
      </c>
      <c r="D399" s="26">
        <v>855026</v>
      </c>
      <c r="E399" s="27">
        <v>7</v>
      </c>
      <c r="F399" s="26">
        <v>1211898</v>
      </c>
      <c r="G399" s="27">
        <v>91</v>
      </c>
      <c r="H399" s="26">
        <v>23254889</v>
      </c>
      <c r="I399" s="27">
        <v>55</v>
      </c>
      <c r="J399" s="26">
        <v>13144065</v>
      </c>
      <c r="K399" s="27">
        <v>43</v>
      </c>
      <c r="L399" s="26">
        <v>9441778</v>
      </c>
      <c r="M399" s="27">
        <v>19</v>
      </c>
      <c r="N399" s="26">
        <v>5056532</v>
      </c>
      <c r="O399" s="27">
        <v>122</v>
      </c>
      <c r="P399" s="26">
        <v>35122355</v>
      </c>
      <c r="Q399" s="27"/>
      <c r="R399" s="26"/>
      <c r="S399" s="27">
        <v>9</v>
      </c>
      <c r="T399" s="26">
        <v>4829194</v>
      </c>
      <c r="U399" s="27">
        <v>9</v>
      </c>
      <c r="V399" s="26">
        <v>2545565</v>
      </c>
      <c r="W399" s="27">
        <v>31</v>
      </c>
      <c r="X399" s="26">
        <v>8883471</v>
      </c>
      <c r="Y399" s="27">
        <v>36</v>
      </c>
      <c r="Z399" s="26">
        <v>24396717</v>
      </c>
      <c r="AA399" s="27">
        <v>24</v>
      </c>
      <c r="AB399" s="26">
        <v>7963216</v>
      </c>
      <c r="AC399" s="27">
        <v>22</v>
      </c>
      <c r="AD399" s="26">
        <v>3232325</v>
      </c>
      <c r="AE399" s="27">
        <v>86</v>
      </c>
      <c r="AF399" s="26">
        <v>16235653</v>
      </c>
      <c r="AG399" s="27">
        <v>107</v>
      </c>
      <c r="AH399" s="26">
        <v>50344923</v>
      </c>
      <c r="AI399" s="27">
        <v>50</v>
      </c>
      <c r="AJ399" s="26">
        <v>31671342</v>
      </c>
      <c r="AK399" s="27">
        <v>19</v>
      </c>
      <c r="AL399" s="26">
        <v>4980166</v>
      </c>
      <c r="AM399" s="27">
        <v>29</v>
      </c>
      <c r="AN399" s="26">
        <v>6775839</v>
      </c>
      <c r="AO399" s="27">
        <v>14</v>
      </c>
      <c r="AP399" s="26">
        <v>28793324</v>
      </c>
      <c r="AQ399" s="27">
        <v>25</v>
      </c>
      <c r="AR399" s="26">
        <v>17229869</v>
      </c>
      <c r="AS399" s="27">
        <v>14</v>
      </c>
      <c r="AT399" s="26">
        <v>4538445</v>
      </c>
      <c r="AU399" s="27">
        <v>4</v>
      </c>
      <c r="AV399" s="26">
        <v>5311581</v>
      </c>
      <c r="AW399" s="27">
        <v>10</v>
      </c>
      <c r="AX399" s="26">
        <v>1263688</v>
      </c>
      <c r="AY399" s="27">
        <v>5</v>
      </c>
      <c r="AZ399" s="26">
        <v>10097239</v>
      </c>
      <c r="BA399" s="27">
        <v>125</v>
      </c>
      <c r="BB399" s="26">
        <v>32632079</v>
      </c>
      <c r="BC399" s="27"/>
      <c r="BD399" s="26"/>
      <c r="BE399" s="27">
        <v>131</v>
      </c>
      <c r="BF399" s="26">
        <v>144400543</v>
      </c>
      <c r="BG399" s="27"/>
      <c r="BH399" s="26"/>
      <c r="BI399" s="27"/>
      <c r="BJ399" s="26"/>
      <c r="BK399" s="27"/>
      <c r="BL399" s="26"/>
      <c r="BM399" s="27">
        <v>18</v>
      </c>
      <c r="BN399" s="26">
        <v>7960177</v>
      </c>
      <c r="BO399" s="27">
        <v>25</v>
      </c>
      <c r="BP399" s="26">
        <v>4192420</v>
      </c>
      <c r="BQ399" s="27">
        <v>1136</v>
      </c>
      <c r="BR399" s="26">
        <v>506364330</v>
      </c>
    </row>
    <row r="400" spans="1:70" ht="14.1" customHeight="1" x14ac:dyDescent="0.15">
      <c r="A400" s="20" t="s">
        <v>518</v>
      </c>
      <c r="B400" s="28">
        <v>32689</v>
      </c>
      <c r="C400" s="18">
        <v>6</v>
      </c>
      <c r="D400" s="26">
        <v>826158</v>
      </c>
      <c r="E400" s="27">
        <v>7</v>
      </c>
      <c r="F400" s="26">
        <v>1200814</v>
      </c>
      <c r="G400" s="27">
        <v>91</v>
      </c>
      <c r="H400" s="26">
        <v>21922178</v>
      </c>
      <c r="I400" s="27">
        <v>55</v>
      </c>
      <c r="J400" s="26">
        <v>12766483</v>
      </c>
      <c r="K400" s="27">
        <v>43</v>
      </c>
      <c r="L400" s="26">
        <v>9069840</v>
      </c>
      <c r="M400" s="27">
        <v>19</v>
      </c>
      <c r="N400" s="26">
        <v>4563528</v>
      </c>
      <c r="O400" s="27">
        <v>122</v>
      </c>
      <c r="P400" s="26">
        <v>34384451</v>
      </c>
      <c r="Q400" s="27"/>
      <c r="R400" s="26"/>
      <c r="S400" s="27">
        <v>9</v>
      </c>
      <c r="T400" s="26">
        <v>4697618</v>
      </c>
      <c r="U400" s="27">
        <v>9</v>
      </c>
      <c r="V400" s="26">
        <v>2481281</v>
      </c>
      <c r="W400" s="27">
        <v>31</v>
      </c>
      <c r="X400" s="26">
        <v>8667896</v>
      </c>
      <c r="Y400" s="27">
        <v>36</v>
      </c>
      <c r="Z400" s="26">
        <v>21651705</v>
      </c>
      <c r="AA400" s="27">
        <v>24</v>
      </c>
      <c r="AB400" s="26">
        <v>7578074</v>
      </c>
      <c r="AC400" s="27">
        <v>22</v>
      </c>
      <c r="AD400" s="26">
        <v>3257531</v>
      </c>
      <c r="AE400" s="27">
        <v>86</v>
      </c>
      <c r="AF400" s="26">
        <v>15730914</v>
      </c>
      <c r="AG400" s="27">
        <v>107</v>
      </c>
      <c r="AH400" s="26">
        <v>49613874</v>
      </c>
      <c r="AI400" s="27">
        <v>50</v>
      </c>
      <c r="AJ400" s="26">
        <v>30869713</v>
      </c>
      <c r="AK400" s="27">
        <v>19</v>
      </c>
      <c r="AL400" s="26">
        <v>5027233</v>
      </c>
      <c r="AM400" s="27">
        <v>29</v>
      </c>
      <c r="AN400" s="26">
        <v>6839168</v>
      </c>
      <c r="AO400" s="27">
        <v>14</v>
      </c>
      <c r="AP400" s="26">
        <v>27140547</v>
      </c>
      <c r="AQ400" s="27">
        <v>25</v>
      </c>
      <c r="AR400" s="26">
        <v>15946581</v>
      </c>
      <c r="AS400" s="27">
        <v>13</v>
      </c>
      <c r="AT400" s="26">
        <v>4132761</v>
      </c>
      <c r="AU400" s="27">
        <v>4</v>
      </c>
      <c r="AV400" s="26">
        <v>5145233</v>
      </c>
      <c r="AW400" s="27">
        <v>10</v>
      </c>
      <c r="AX400" s="26">
        <v>1205523</v>
      </c>
      <c r="AY400" s="27">
        <v>5</v>
      </c>
      <c r="AZ400" s="26">
        <v>10008877</v>
      </c>
      <c r="BA400" s="27">
        <v>125</v>
      </c>
      <c r="BB400" s="26">
        <v>31743296</v>
      </c>
      <c r="BC400" s="27"/>
      <c r="BD400" s="26"/>
      <c r="BE400" s="27">
        <v>131</v>
      </c>
      <c r="BF400" s="26">
        <v>141300269</v>
      </c>
      <c r="BG400" s="27"/>
      <c r="BH400" s="26"/>
      <c r="BI400" s="27"/>
      <c r="BJ400" s="26"/>
      <c r="BK400" s="27"/>
      <c r="BL400" s="26"/>
      <c r="BM400" s="27">
        <v>18</v>
      </c>
      <c r="BN400" s="26">
        <v>7633263</v>
      </c>
      <c r="BO400" s="27">
        <v>25</v>
      </c>
      <c r="BP400" s="26">
        <v>4264725</v>
      </c>
      <c r="BQ400" s="27">
        <v>1135</v>
      </c>
      <c r="BR400" s="26">
        <v>489669549</v>
      </c>
    </row>
    <row r="401" spans="1:70" ht="14.1" customHeight="1" x14ac:dyDescent="0.15">
      <c r="A401" s="20" t="s">
        <v>518</v>
      </c>
      <c r="B401" s="28">
        <v>32720</v>
      </c>
      <c r="C401" s="18">
        <v>6</v>
      </c>
      <c r="D401" s="26">
        <v>879040</v>
      </c>
      <c r="E401" s="27">
        <v>7</v>
      </c>
      <c r="F401" s="26">
        <v>1237502</v>
      </c>
      <c r="G401" s="27">
        <v>91</v>
      </c>
      <c r="H401" s="26">
        <v>24797319</v>
      </c>
      <c r="I401" s="27">
        <v>55</v>
      </c>
      <c r="J401" s="26">
        <v>13544698</v>
      </c>
      <c r="K401" s="27">
        <v>43</v>
      </c>
      <c r="L401" s="26">
        <v>9736969</v>
      </c>
      <c r="M401" s="27">
        <v>19</v>
      </c>
      <c r="N401" s="26">
        <v>4851452</v>
      </c>
      <c r="O401" s="27">
        <v>122</v>
      </c>
      <c r="P401" s="26">
        <v>36586126</v>
      </c>
      <c r="Q401" s="27"/>
      <c r="R401" s="26"/>
      <c r="S401" s="27">
        <v>9</v>
      </c>
      <c r="T401" s="26">
        <v>4945035</v>
      </c>
      <c r="U401" s="27">
        <v>9</v>
      </c>
      <c r="V401" s="26">
        <v>2652060</v>
      </c>
      <c r="W401" s="27">
        <v>31</v>
      </c>
      <c r="X401" s="26">
        <v>9136090</v>
      </c>
      <c r="Y401" s="27">
        <v>36</v>
      </c>
      <c r="Z401" s="26">
        <v>23571597</v>
      </c>
      <c r="AA401" s="27">
        <v>24</v>
      </c>
      <c r="AB401" s="26">
        <v>8136586</v>
      </c>
      <c r="AC401" s="27">
        <v>22</v>
      </c>
      <c r="AD401" s="26">
        <v>3547893</v>
      </c>
      <c r="AE401" s="27">
        <v>86</v>
      </c>
      <c r="AF401" s="26">
        <v>16606546</v>
      </c>
      <c r="AG401" s="27">
        <v>107</v>
      </c>
      <c r="AH401" s="26">
        <v>50998755</v>
      </c>
      <c r="AI401" s="27">
        <v>50</v>
      </c>
      <c r="AJ401" s="26">
        <v>32177286</v>
      </c>
      <c r="AK401" s="27">
        <v>19</v>
      </c>
      <c r="AL401" s="26">
        <v>5100813</v>
      </c>
      <c r="AM401" s="27">
        <v>29</v>
      </c>
      <c r="AN401" s="26">
        <v>7101151</v>
      </c>
      <c r="AO401" s="27">
        <v>14</v>
      </c>
      <c r="AP401" s="26">
        <v>30412058</v>
      </c>
      <c r="AQ401" s="27">
        <v>25</v>
      </c>
      <c r="AR401" s="26">
        <v>17675877</v>
      </c>
      <c r="AS401" s="27">
        <v>13</v>
      </c>
      <c r="AT401" s="26">
        <v>4553607</v>
      </c>
      <c r="AU401" s="27">
        <v>4</v>
      </c>
      <c r="AV401" s="26">
        <v>5531207</v>
      </c>
      <c r="AW401" s="27">
        <v>10</v>
      </c>
      <c r="AX401" s="26">
        <v>1328296</v>
      </c>
      <c r="AY401" s="27">
        <v>5</v>
      </c>
      <c r="AZ401" s="26">
        <v>11344793</v>
      </c>
      <c r="BA401" s="27">
        <v>125</v>
      </c>
      <c r="BB401" s="26">
        <v>34953416</v>
      </c>
      <c r="BC401" s="27"/>
      <c r="BD401" s="26"/>
      <c r="BE401" s="27">
        <v>131</v>
      </c>
      <c r="BF401" s="26">
        <v>152688210</v>
      </c>
      <c r="BG401" s="27"/>
      <c r="BH401" s="26"/>
      <c r="BI401" s="27"/>
      <c r="BJ401" s="26"/>
      <c r="BK401" s="27"/>
      <c r="BL401" s="26"/>
      <c r="BM401" s="27">
        <v>18</v>
      </c>
      <c r="BN401" s="26">
        <v>8565169</v>
      </c>
      <c r="BO401" s="27">
        <v>25</v>
      </c>
      <c r="BP401" s="26">
        <v>4460898</v>
      </c>
      <c r="BQ401" s="27">
        <v>1135</v>
      </c>
      <c r="BR401" s="26">
        <v>527120461</v>
      </c>
    </row>
    <row r="402" spans="1:70" ht="14.1" customHeight="1" x14ac:dyDescent="0.15">
      <c r="A402" s="20" t="s">
        <v>518</v>
      </c>
      <c r="B402" s="28">
        <v>32751</v>
      </c>
      <c r="C402" s="18">
        <v>6</v>
      </c>
      <c r="D402" s="26">
        <v>861347</v>
      </c>
      <c r="E402" s="27">
        <v>7</v>
      </c>
      <c r="F402" s="26">
        <v>1215375</v>
      </c>
      <c r="G402" s="27">
        <v>91</v>
      </c>
      <c r="H402" s="26">
        <v>22797341</v>
      </c>
      <c r="I402" s="27">
        <v>55</v>
      </c>
      <c r="J402" s="26">
        <v>14034823</v>
      </c>
      <c r="K402" s="27">
        <v>43</v>
      </c>
      <c r="L402" s="26">
        <v>9617095</v>
      </c>
      <c r="M402" s="27">
        <v>19</v>
      </c>
      <c r="N402" s="26">
        <v>4693354</v>
      </c>
      <c r="O402" s="27">
        <v>122</v>
      </c>
      <c r="P402" s="26">
        <v>36832558</v>
      </c>
      <c r="Q402" s="27"/>
      <c r="R402" s="26"/>
      <c r="S402" s="27">
        <v>9</v>
      </c>
      <c r="T402" s="26">
        <v>4772666</v>
      </c>
      <c r="U402" s="27">
        <v>9</v>
      </c>
      <c r="V402" s="26">
        <v>2625639</v>
      </c>
      <c r="W402" s="27">
        <v>31</v>
      </c>
      <c r="X402" s="26">
        <v>9068772</v>
      </c>
      <c r="Y402" s="27">
        <v>36</v>
      </c>
      <c r="Z402" s="26">
        <v>21758084</v>
      </c>
      <c r="AA402" s="27">
        <v>24</v>
      </c>
      <c r="AB402" s="26">
        <v>7727150</v>
      </c>
      <c r="AC402" s="27">
        <v>22</v>
      </c>
      <c r="AD402" s="26">
        <v>3908769</v>
      </c>
      <c r="AE402" s="27">
        <v>86</v>
      </c>
      <c r="AF402" s="26">
        <v>16375406</v>
      </c>
      <c r="AG402" s="27">
        <v>107</v>
      </c>
      <c r="AH402" s="26">
        <v>50756284</v>
      </c>
      <c r="AI402" s="27">
        <v>50</v>
      </c>
      <c r="AJ402" s="26">
        <v>31296739</v>
      </c>
      <c r="AK402" s="27">
        <v>19</v>
      </c>
      <c r="AL402" s="26">
        <v>5078822</v>
      </c>
      <c r="AM402" s="27">
        <v>29</v>
      </c>
      <c r="AN402" s="26">
        <v>7744318</v>
      </c>
      <c r="AO402" s="27">
        <v>14</v>
      </c>
      <c r="AP402" s="26">
        <v>27830542</v>
      </c>
      <c r="AQ402" s="27">
        <v>25</v>
      </c>
      <c r="AR402" s="26">
        <v>17593228</v>
      </c>
      <c r="AS402" s="27">
        <v>13</v>
      </c>
      <c r="AT402" s="26">
        <v>4226697</v>
      </c>
      <c r="AU402" s="27">
        <v>4</v>
      </c>
      <c r="AV402" s="26">
        <v>5577237</v>
      </c>
      <c r="AW402" s="27">
        <v>10</v>
      </c>
      <c r="AX402" s="26">
        <v>1386921</v>
      </c>
      <c r="AY402" s="27">
        <v>5</v>
      </c>
      <c r="AZ402" s="26">
        <v>10561166</v>
      </c>
      <c r="BA402" s="27">
        <v>128</v>
      </c>
      <c r="BB402" s="26">
        <v>36669855</v>
      </c>
      <c r="BC402" s="27"/>
      <c r="BD402" s="26"/>
      <c r="BE402" s="27">
        <v>131</v>
      </c>
      <c r="BF402" s="26">
        <v>155437687</v>
      </c>
      <c r="BG402" s="27"/>
      <c r="BH402" s="26"/>
      <c r="BI402" s="27"/>
      <c r="BJ402" s="26"/>
      <c r="BK402" s="27"/>
      <c r="BL402" s="26"/>
      <c r="BM402" s="27">
        <v>18</v>
      </c>
      <c r="BN402" s="26">
        <v>8193355</v>
      </c>
      <c r="BO402" s="27">
        <v>25</v>
      </c>
      <c r="BP402" s="26">
        <v>4889140</v>
      </c>
      <c r="BQ402" s="27">
        <v>1138</v>
      </c>
      <c r="BR402" s="26">
        <v>523530382</v>
      </c>
    </row>
    <row r="403" spans="1:70" ht="14.1" customHeight="1" x14ac:dyDescent="0.15">
      <c r="A403" s="20" t="s">
        <v>518</v>
      </c>
      <c r="B403" s="28">
        <v>32780</v>
      </c>
      <c r="C403" s="18">
        <v>6</v>
      </c>
      <c r="D403" s="26">
        <v>899993</v>
      </c>
      <c r="E403" s="27">
        <v>7</v>
      </c>
      <c r="F403" s="26">
        <v>1221047</v>
      </c>
      <c r="G403" s="27">
        <v>91</v>
      </c>
      <c r="H403" s="26">
        <v>24395965</v>
      </c>
      <c r="I403" s="27">
        <v>55</v>
      </c>
      <c r="J403" s="26">
        <v>14723025</v>
      </c>
      <c r="K403" s="27">
        <v>43</v>
      </c>
      <c r="L403" s="26">
        <v>10097991</v>
      </c>
      <c r="M403" s="27">
        <v>19</v>
      </c>
      <c r="N403" s="26">
        <v>4814353</v>
      </c>
      <c r="O403" s="27">
        <v>122</v>
      </c>
      <c r="P403" s="26">
        <v>38195290</v>
      </c>
      <c r="Q403" s="27"/>
      <c r="R403" s="26"/>
      <c r="S403" s="27">
        <v>9</v>
      </c>
      <c r="T403" s="26">
        <v>4853788</v>
      </c>
      <c r="U403" s="27">
        <v>9</v>
      </c>
      <c r="V403" s="26">
        <v>2837253</v>
      </c>
      <c r="W403" s="27">
        <v>31</v>
      </c>
      <c r="X403" s="26">
        <v>9387260</v>
      </c>
      <c r="Y403" s="27">
        <v>36</v>
      </c>
      <c r="Z403" s="26">
        <v>21626702</v>
      </c>
      <c r="AA403" s="27">
        <v>24</v>
      </c>
      <c r="AB403" s="26">
        <v>7763861</v>
      </c>
      <c r="AC403" s="27">
        <v>24</v>
      </c>
      <c r="AD403" s="26">
        <v>4174484</v>
      </c>
      <c r="AE403" s="27">
        <v>90</v>
      </c>
      <c r="AF403" s="26">
        <v>18346511</v>
      </c>
      <c r="AG403" s="27">
        <v>109</v>
      </c>
      <c r="AH403" s="26">
        <v>51933561</v>
      </c>
      <c r="AI403" s="27">
        <v>51</v>
      </c>
      <c r="AJ403" s="26">
        <v>31655921</v>
      </c>
      <c r="AK403" s="27">
        <v>19</v>
      </c>
      <c r="AL403" s="26">
        <v>5353643</v>
      </c>
      <c r="AM403" s="27">
        <v>29</v>
      </c>
      <c r="AN403" s="26">
        <v>8090457</v>
      </c>
      <c r="AO403" s="27">
        <v>14</v>
      </c>
      <c r="AP403" s="26">
        <v>28176035</v>
      </c>
      <c r="AQ403" s="27">
        <v>25</v>
      </c>
      <c r="AR403" s="26">
        <v>20527435</v>
      </c>
      <c r="AS403" s="27">
        <v>13</v>
      </c>
      <c r="AT403" s="26">
        <v>4306193</v>
      </c>
      <c r="AU403" s="27">
        <v>4</v>
      </c>
      <c r="AV403" s="26">
        <v>5716316</v>
      </c>
      <c r="AW403" s="27">
        <v>10</v>
      </c>
      <c r="AX403" s="26">
        <v>1671650</v>
      </c>
      <c r="AY403" s="27">
        <v>5</v>
      </c>
      <c r="AZ403" s="26">
        <v>10566992</v>
      </c>
      <c r="BA403" s="27">
        <v>130</v>
      </c>
      <c r="BB403" s="26">
        <v>40529445</v>
      </c>
      <c r="BC403" s="27"/>
      <c r="BD403" s="26"/>
      <c r="BE403" s="27">
        <v>134</v>
      </c>
      <c r="BF403" s="26">
        <v>160380041</v>
      </c>
      <c r="BG403" s="27"/>
      <c r="BH403" s="26"/>
      <c r="BI403" s="27"/>
      <c r="BJ403" s="26"/>
      <c r="BK403" s="27"/>
      <c r="BL403" s="26"/>
      <c r="BM403" s="27">
        <v>18</v>
      </c>
      <c r="BN403" s="26">
        <v>9238426</v>
      </c>
      <c r="BO403" s="27">
        <v>25</v>
      </c>
      <c r="BP403" s="26">
        <v>5332102</v>
      </c>
      <c r="BQ403" s="27">
        <v>1152</v>
      </c>
      <c r="BR403" s="26">
        <v>546815754</v>
      </c>
    </row>
    <row r="404" spans="1:70" ht="14.1" customHeight="1" x14ac:dyDescent="0.15">
      <c r="A404" s="20" t="s">
        <v>518</v>
      </c>
      <c r="B404" s="28">
        <v>32812</v>
      </c>
      <c r="C404" s="18">
        <v>6</v>
      </c>
      <c r="D404" s="26">
        <v>891308</v>
      </c>
      <c r="E404" s="27">
        <v>7</v>
      </c>
      <c r="F404" s="26">
        <v>1378993</v>
      </c>
      <c r="G404" s="27">
        <v>91</v>
      </c>
      <c r="H404" s="26">
        <v>24913823</v>
      </c>
      <c r="I404" s="27">
        <v>55</v>
      </c>
      <c r="J404" s="26">
        <v>14770458</v>
      </c>
      <c r="K404" s="27">
        <v>43</v>
      </c>
      <c r="L404" s="26">
        <v>10071226</v>
      </c>
      <c r="M404" s="27">
        <v>20</v>
      </c>
      <c r="N404" s="26">
        <v>4943585</v>
      </c>
      <c r="O404" s="27">
        <v>123</v>
      </c>
      <c r="P404" s="26">
        <v>38204143</v>
      </c>
      <c r="Q404" s="27"/>
      <c r="R404" s="26"/>
      <c r="S404" s="27">
        <v>9</v>
      </c>
      <c r="T404" s="26">
        <v>5277445</v>
      </c>
      <c r="U404" s="27">
        <v>9</v>
      </c>
      <c r="V404" s="26">
        <v>3091515</v>
      </c>
      <c r="W404" s="27">
        <v>31</v>
      </c>
      <c r="X404" s="26">
        <v>9440781</v>
      </c>
      <c r="Y404" s="27">
        <v>36</v>
      </c>
      <c r="Z404" s="26">
        <v>20930646</v>
      </c>
      <c r="AA404" s="27">
        <v>24</v>
      </c>
      <c r="AB404" s="26">
        <v>8070257</v>
      </c>
      <c r="AC404" s="27">
        <v>24</v>
      </c>
      <c r="AD404" s="26">
        <v>4034047</v>
      </c>
      <c r="AE404" s="27">
        <v>91</v>
      </c>
      <c r="AF404" s="26">
        <v>18627692</v>
      </c>
      <c r="AG404" s="27">
        <v>109</v>
      </c>
      <c r="AH404" s="26">
        <v>51264573</v>
      </c>
      <c r="AI404" s="27">
        <v>51</v>
      </c>
      <c r="AJ404" s="26">
        <v>32072817</v>
      </c>
      <c r="AK404" s="27">
        <v>20</v>
      </c>
      <c r="AL404" s="26">
        <v>5269899</v>
      </c>
      <c r="AM404" s="27">
        <v>29</v>
      </c>
      <c r="AN404" s="26">
        <v>8288179</v>
      </c>
      <c r="AO404" s="27">
        <v>14</v>
      </c>
      <c r="AP404" s="26">
        <v>28418544</v>
      </c>
      <c r="AQ404" s="27">
        <v>25</v>
      </c>
      <c r="AR404" s="26">
        <v>21544789</v>
      </c>
      <c r="AS404" s="27">
        <v>13</v>
      </c>
      <c r="AT404" s="26">
        <v>4618594</v>
      </c>
      <c r="AU404" s="27">
        <v>4</v>
      </c>
      <c r="AV404" s="26">
        <v>5683067</v>
      </c>
      <c r="AW404" s="27">
        <v>10</v>
      </c>
      <c r="AX404" s="26">
        <v>1639322</v>
      </c>
      <c r="AY404" s="27">
        <v>5</v>
      </c>
      <c r="AZ404" s="26">
        <v>9702750</v>
      </c>
      <c r="BA404" s="27">
        <v>130</v>
      </c>
      <c r="BB404" s="26">
        <v>39767286</v>
      </c>
      <c r="BC404" s="27"/>
      <c r="BD404" s="26"/>
      <c r="BE404" s="27">
        <v>134</v>
      </c>
      <c r="BF404" s="26">
        <v>159186252</v>
      </c>
      <c r="BG404" s="27"/>
      <c r="BH404" s="26"/>
      <c r="BI404" s="27"/>
      <c r="BJ404" s="26"/>
      <c r="BK404" s="27"/>
      <c r="BL404" s="26"/>
      <c r="BM404" s="27">
        <v>18</v>
      </c>
      <c r="BN404" s="26">
        <v>9935031</v>
      </c>
      <c r="BO404" s="27">
        <v>25</v>
      </c>
      <c r="BP404" s="26">
        <v>5232328</v>
      </c>
      <c r="BQ404" s="27">
        <v>1156</v>
      </c>
      <c r="BR404" s="26">
        <v>547269365</v>
      </c>
    </row>
    <row r="405" spans="1:70" ht="14.1" customHeight="1" x14ac:dyDescent="0.15">
      <c r="A405" s="20" t="s">
        <v>518</v>
      </c>
      <c r="B405" s="28">
        <v>32842</v>
      </c>
      <c r="C405" s="18">
        <v>6</v>
      </c>
      <c r="D405" s="26">
        <v>1060056</v>
      </c>
      <c r="E405" s="27">
        <v>7</v>
      </c>
      <c r="F405" s="26">
        <v>1455882</v>
      </c>
      <c r="G405" s="27">
        <v>91</v>
      </c>
      <c r="H405" s="26">
        <v>26339326</v>
      </c>
      <c r="I405" s="27">
        <v>55</v>
      </c>
      <c r="J405" s="26">
        <v>15357682</v>
      </c>
      <c r="K405" s="27">
        <v>43</v>
      </c>
      <c r="L405" s="26">
        <v>10698912</v>
      </c>
      <c r="M405" s="27">
        <v>20</v>
      </c>
      <c r="N405" s="26">
        <v>5259321</v>
      </c>
      <c r="O405" s="27">
        <v>123</v>
      </c>
      <c r="P405" s="26">
        <v>38975100</v>
      </c>
      <c r="Q405" s="27"/>
      <c r="R405" s="26"/>
      <c r="S405" s="27">
        <v>9</v>
      </c>
      <c r="T405" s="26">
        <v>5578886</v>
      </c>
      <c r="U405" s="27">
        <v>9</v>
      </c>
      <c r="V405" s="26">
        <v>3207434</v>
      </c>
      <c r="W405" s="27">
        <v>31</v>
      </c>
      <c r="X405" s="26">
        <v>9752072</v>
      </c>
      <c r="Y405" s="27">
        <v>36</v>
      </c>
      <c r="Z405" s="26">
        <v>23676149</v>
      </c>
      <c r="AA405" s="27">
        <v>24</v>
      </c>
      <c r="AB405" s="26">
        <v>8568463</v>
      </c>
      <c r="AC405" s="27">
        <v>24</v>
      </c>
      <c r="AD405" s="26">
        <v>4145765</v>
      </c>
      <c r="AE405" s="27">
        <v>91</v>
      </c>
      <c r="AF405" s="26">
        <v>19439987</v>
      </c>
      <c r="AG405" s="27">
        <v>109</v>
      </c>
      <c r="AH405" s="26">
        <v>52391042</v>
      </c>
      <c r="AI405" s="27">
        <v>51</v>
      </c>
      <c r="AJ405" s="26">
        <v>33049359</v>
      </c>
      <c r="AK405" s="27">
        <v>20</v>
      </c>
      <c r="AL405" s="26">
        <v>5368294</v>
      </c>
      <c r="AM405" s="27">
        <v>29</v>
      </c>
      <c r="AN405" s="26">
        <v>8604833</v>
      </c>
      <c r="AO405" s="27">
        <v>14</v>
      </c>
      <c r="AP405" s="26">
        <v>31310828</v>
      </c>
      <c r="AQ405" s="27">
        <v>25</v>
      </c>
      <c r="AR405" s="26">
        <v>22268405</v>
      </c>
      <c r="AS405" s="27">
        <v>13</v>
      </c>
      <c r="AT405" s="26">
        <v>4947553</v>
      </c>
      <c r="AU405" s="27">
        <v>4</v>
      </c>
      <c r="AV405" s="26">
        <v>5875050</v>
      </c>
      <c r="AW405" s="27">
        <v>10</v>
      </c>
      <c r="AX405" s="26">
        <v>1790400</v>
      </c>
      <c r="AY405" s="27">
        <v>5</v>
      </c>
      <c r="AZ405" s="26">
        <v>10227662</v>
      </c>
      <c r="BA405" s="27">
        <v>130</v>
      </c>
      <c r="BB405" s="26">
        <v>42257651</v>
      </c>
      <c r="BC405" s="27"/>
      <c r="BD405" s="26"/>
      <c r="BE405" s="27">
        <v>136</v>
      </c>
      <c r="BF405" s="26">
        <v>170421338</v>
      </c>
      <c r="BG405" s="27"/>
      <c r="BH405" s="26"/>
      <c r="BI405" s="27"/>
      <c r="BJ405" s="26"/>
      <c r="BK405" s="27"/>
      <c r="BL405" s="26"/>
      <c r="BM405" s="27">
        <v>18</v>
      </c>
      <c r="BN405" s="26">
        <v>10320834</v>
      </c>
      <c r="BO405" s="27">
        <v>25</v>
      </c>
      <c r="BP405" s="26">
        <v>5343901</v>
      </c>
      <c r="BQ405" s="27">
        <v>1158</v>
      </c>
      <c r="BR405" s="26">
        <v>577692201</v>
      </c>
    </row>
    <row r="406" spans="1:70" ht="14.1" customHeight="1" x14ac:dyDescent="0.15">
      <c r="A406" s="20" t="s">
        <v>518</v>
      </c>
      <c r="B406" s="28">
        <v>32871</v>
      </c>
      <c r="C406" s="18">
        <v>6</v>
      </c>
      <c r="D406" s="26">
        <v>1084147</v>
      </c>
      <c r="E406" s="27">
        <v>7</v>
      </c>
      <c r="F406" s="26">
        <v>1878380</v>
      </c>
      <c r="G406" s="27">
        <v>92</v>
      </c>
      <c r="H406" s="26">
        <v>25917129</v>
      </c>
      <c r="I406" s="27">
        <v>55</v>
      </c>
      <c r="J406" s="26">
        <v>15764273</v>
      </c>
      <c r="K406" s="27">
        <v>43</v>
      </c>
      <c r="L406" s="26">
        <v>10961213</v>
      </c>
      <c r="M406" s="27">
        <v>20</v>
      </c>
      <c r="N406" s="26">
        <v>5447825</v>
      </c>
      <c r="O406" s="27">
        <v>124</v>
      </c>
      <c r="P406" s="26">
        <v>39200414</v>
      </c>
      <c r="Q406" s="27"/>
      <c r="R406" s="26"/>
      <c r="S406" s="27">
        <v>9</v>
      </c>
      <c r="T406" s="26">
        <v>6216701</v>
      </c>
      <c r="U406" s="27">
        <v>9</v>
      </c>
      <c r="V406" s="26">
        <v>2984482</v>
      </c>
      <c r="W406" s="27">
        <v>31</v>
      </c>
      <c r="X406" s="26">
        <v>9853797</v>
      </c>
      <c r="Y406" s="27">
        <v>36</v>
      </c>
      <c r="Z406" s="26">
        <v>22957019</v>
      </c>
      <c r="AA406" s="27">
        <v>24</v>
      </c>
      <c r="AB406" s="26">
        <v>9058131</v>
      </c>
      <c r="AC406" s="27">
        <v>24</v>
      </c>
      <c r="AD406" s="26">
        <v>4524650</v>
      </c>
      <c r="AE406" s="27">
        <v>91</v>
      </c>
      <c r="AF406" s="26">
        <v>20374123</v>
      </c>
      <c r="AG406" s="27">
        <v>109</v>
      </c>
      <c r="AH406" s="26">
        <v>54053500</v>
      </c>
      <c r="AI406" s="27">
        <v>51</v>
      </c>
      <c r="AJ406" s="26">
        <v>32617792</v>
      </c>
      <c r="AK406" s="27">
        <v>20</v>
      </c>
      <c r="AL406" s="26">
        <v>5542361</v>
      </c>
      <c r="AM406" s="27">
        <v>29</v>
      </c>
      <c r="AN406" s="26">
        <v>8758827</v>
      </c>
      <c r="AO406" s="27">
        <v>14</v>
      </c>
      <c r="AP406" s="26">
        <v>30957401</v>
      </c>
      <c r="AQ406" s="27">
        <v>25</v>
      </c>
      <c r="AR406" s="26">
        <v>21730856</v>
      </c>
      <c r="AS406" s="27">
        <v>13</v>
      </c>
      <c r="AT406" s="26">
        <v>5193775</v>
      </c>
      <c r="AU406" s="27">
        <v>4</v>
      </c>
      <c r="AV406" s="26">
        <v>6405105</v>
      </c>
      <c r="AW406" s="27">
        <v>10</v>
      </c>
      <c r="AX406" s="26">
        <v>1793764</v>
      </c>
      <c r="AY406" s="27">
        <v>5</v>
      </c>
      <c r="AZ406" s="26">
        <v>10723321</v>
      </c>
      <c r="BA406" s="27">
        <v>130</v>
      </c>
      <c r="BB406" s="26">
        <v>45718514</v>
      </c>
      <c r="BC406" s="27"/>
      <c r="BD406" s="26"/>
      <c r="BE406" s="27">
        <v>137</v>
      </c>
      <c r="BF406" s="26">
        <v>175494862</v>
      </c>
      <c r="BG406" s="27"/>
      <c r="BH406" s="26"/>
      <c r="BI406" s="27"/>
      <c r="BJ406" s="26"/>
      <c r="BK406" s="27"/>
      <c r="BL406" s="26"/>
      <c r="BM406" s="27">
        <v>18</v>
      </c>
      <c r="BN406" s="26">
        <v>9746627</v>
      </c>
      <c r="BO406" s="27">
        <v>25</v>
      </c>
      <c r="BP406" s="26">
        <v>5949791</v>
      </c>
      <c r="BQ406" s="27">
        <v>1161</v>
      </c>
      <c r="BR406" s="26">
        <v>590908794</v>
      </c>
    </row>
    <row r="407" spans="1:70" ht="14.1" customHeight="1" x14ac:dyDescent="0.15">
      <c r="A407" s="20" t="s">
        <v>517</v>
      </c>
      <c r="B407" s="28">
        <v>32904</v>
      </c>
      <c r="C407" s="18">
        <v>6</v>
      </c>
      <c r="D407" s="26">
        <v>1006910</v>
      </c>
      <c r="E407" s="27">
        <v>7</v>
      </c>
      <c r="F407" s="26">
        <v>1843322</v>
      </c>
      <c r="G407" s="27">
        <v>92</v>
      </c>
      <c r="H407" s="26">
        <v>24626221</v>
      </c>
      <c r="I407" s="27">
        <v>55</v>
      </c>
      <c r="J407" s="26">
        <v>15338014</v>
      </c>
      <c r="K407" s="27">
        <v>43</v>
      </c>
      <c r="L407" s="26">
        <v>10624118</v>
      </c>
      <c r="M407" s="27">
        <v>20</v>
      </c>
      <c r="N407" s="26">
        <v>5186941</v>
      </c>
      <c r="O407" s="27">
        <v>124</v>
      </c>
      <c r="P407" s="26">
        <v>39151332</v>
      </c>
      <c r="Q407" s="27"/>
      <c r="R407" s="26"/>
      <c r="S407" s="27">
        <v>9</v>
      </c>
      <c r="T407" s="26">
        <v>5844024</v>
      </c>
      <c r="U407" s="27">
        <v>9</v>
      </c>
      <c r="V407" s="26">
        <v>2826085</v>
      </c>
      <c r="W407" s="27">
        <v>31</v>
      </c>
      <c r="X407" s="26">
        <v>9425493</v>
      </c>
      <c r="Y407" s="27">
        <v>36</v>
      </c>
      <c r="Z407" s="26">
        <v>21583658</v>
      </c>
      <c r="AA407" s="27">
        <v>24</v>
      </c>
      <c r="AB407" s="26">
        <v>8813272</v>
      </c>
      <c r="AC407" s="27">
        <v>24</v>
      </c>
      <c r="AD407" s="26">
        <v>4454146</v>
      </c>
      <c r="AE407" s="27">
        <v>91</v>
      </c>
      <c r="AF407" s="26">
        <v>19155824</v>
      </c>
      <c r="AG407" s="27">
        <v>109</v>
      </c>
      <c r="AH407" s="26">
        <v>54961528</v>
      </c>
      <c r="AI407" s="27">
        <v>51</v>
      </c>
      <c r="AJ407" s="26">
        <v>31193818</v>
      </c>
      <c r="AK407" s="27">
        <v>20</v>
      </c>
      <c r="AL407" s="26">
        <v>5598199</v>
      </c>
      <c r="AM407" s="27">
        <v>29</v>
      </c>
      <c r="AN407" s="26">
        <v>8787909</v>
      </c>
      <c r="AO407" s="27">
        <v>14</v>
      </c>
      <c r="AP407" s="26">
        <v>28093793</v>
      </c>
      <c r="AQ407" s="27">
        <v>25</v>
      </c>
      <c r="AR407" s="26">
        <v>20006121</v>
      </c>
      <c r="AS407" s="27">
        <v>13</v>
      </c>
      <c r="AT407" s="26">
        <v>4793628</v>
      </c>
      <c r="AU407" s="27">
        <v>4</v>
      </c>
      <c r="AV407" s="26">
        <v>5746999</v>
      </c>
      <c r="AW407" s="27">
        <v>10</v>
      </c>
      <c r="AX407" s="26">
        <v>1721101</v>
      </c>
      <c r="AY407" s="27">
        <v>5</v>
      </c>
      <c r="AZ407" s="26">
        <v>10005139</v>
      </c>
      <c r="BA407" s="27">
        <v>130</v>
      </c>
      <c r="BB407" s="26">
        <v>42987709</v>
      </c>
      <c r="BC407" s="27"/>
      <c r="BD407" s="26"/>
      <c r="BE407" s="27">
        <v>137</v>
      </c>
      <c r="BF407" s="26">
        <v>164714640</v>
      </c>
      <c r="BG407" s="27"/>
      <c r="BH407" s="26"/>
      <c r="BI407" s="27"/>
      <c r="BJ407" s="26"/>
      <c r="BK407" s="27"/>
      <c r="BL407" s="26"/>
      <c r="BM407" s="27">
        <v>18</v>
      </c>
      <c r="BN407" s="26">
        <v>9103285</v>
      </c>
      <c r="BO407" s="27">
        <v>25</v>
      </c>
      <c r="BP407" s="26">
        <v>5757163</v>
      </c>
      <c r="BQ407" s="27">
        <v>1161</v>
      </c>
      <c r="BR407" s="26">
        <v>563350408</v>
      </c>
    </row>
    <row r="408" spans="1:70" ht="14.1" customHeight="1" x14ac:dyDescent="0.15">
      <c r="A408" s="20" t="s">
        <v>517</v>
      </c>
      <c r="B408" s="28">
        <v>32932</v>
      </c>
      <c r="C408" s="18">
        <v>6</v>
      </c>
      <c r="D408" s="26">
        <v>1002010</v>
      </c>
      <c r="E408" s="27">
        <v>7</v>
      </c>
      <c r="F408" s="26">
        <v>1813178</v>
      </c>
      <c r="G408" s="27">
        <v>92</v>
      </c>
      <c r="H408" s="26">
        <v>24726238</v>
      </c>
      <c r="I408" s="27">
        <v>55</v>
      </c>
      <c r="J408" s="26">
        <v>14135181</v>
      </c>
      <c r="K408" s="27">
        <v>43</v>
      </c>
      <c r="L408" s="26">
        <v>9935613</v>
      </c>
      <c r="M408" s="27">
        <v>20</v>
      </c>
      <c r="N408" s="26">
        <v>4871793</v>
      </c>
      <c r="O408" s="27">
        <v>124</v>
      </c>
      <c r="P408" s="26">
        <v>36471288</v>
      </c>
      <c r="Q408" s="27"/>
      <c r="R408" s="26"/>
      <c r="S408" s="27">
        <v>9</v>
      </c>
      <c r="T408" s="26">
        <v>5224117</v>
      </c>
      <c r="U408" s="27">
        <v>9</v>
      </c>
      <c r="V408" s="26">
        <v>2751015</v>
      </c>
      <c r="W408" s="27">
        <v>31</v>
      </c>
      <c r="X408" s="26">
        <v>8754281</v>
      </c>
      <c r="Y408" s="27">
        <v>36</v>
      </c>
      <c r="Z408" s="26">
        <v>20722024</v>
      </c>
      <c r="AA408" s="27">
        <v>24</v>
      </c>
      <c r="AB408" s="26">
        <v>8089338</v>
      </c>
      <c r="AC408" s="27">
        <v>24</v>
      </c>
      <c r="AD408" s="26">
        <v>4438270</v>
      </c>
      <c r="AE408" s="27">
        <v>91</v>
      </c>
      <c r="AF408" s="26">
        <v>18683515</v>
      </c>
      <c r="AG408" s="27">
        <v>109</v>
      </c>
      <c r="AH408" s="26">
        <v>53664909</v>
      </c>
      <c r="AI408" s="27">
        <v>51</v>
      </c>
      <c r="AJ408" s="26">
        <v>29479670</v>
      </c>
      <c r="AK408" s="27">
        <v>20</v>
      </c>
      <c r="AL408" s="26">
        <v>5190316</v>
      </c>
      <c r="AM408" s="27">
        <v>29</v>
      </c>
      <c r="AN408" s="26">
        <v>8704102</v>
      </c>
      <c r="AO408" s="27">
        <v>14</v>
      </c>
      <c r="AP408" s="26">
        <v>25949223</v>
      </c>
      <c r="AQ408" s="27">
        <v>26</v>
      </c>
      <c r="AR408" s="26">
        <v>18278395</v>
      </c>
      <c r="AS408" s="27">
        <v>13</v>
      </c>
      <c r="AT408" s="26">
        <v>4693909</v>
      </c>
      <c r="AU408" s="27">
        <v>4</v>
      </c>
      <c r="AV408" s="26">
        <v>5452932</v>
      </c>
      <c r="AW408" s="27">
        <v>10</v>
      </c>
      <c r="AX408" s="26">
        <v>1610455</v>
      </c>
      <c r="AY408" s="27">
        <v>5</v>
      </c>
      <c r="AZ408" s="26">
        <v>9380351</v>
      </c>
      <c r="BA408" s="27">
        <v>131</v>
      </c>
      <c r="BB408" s="26">
        <v>40541516</v>
      </c>
      <c r="BC408" s="27"/>
      <c r="BD408" s="26"/>
      <c r="BE408" s="27">
        <v>137</v>
      </c>
      <c r="BF408" s="26">
        <v>150698056</v>
      </c>
      <c r="BG408" s="27"/>
      <c r="BH408" s="26"/>
      <c r="BI408" s="27"/>
      <c r="BJ408" s="26"/>
      <c r="BK408" s="27"/>
      <c r="BL408" s="26"/>
      <c r="BM408" s="27">
        <v>18</v>
      </c>
      <c r="BN408" s="26">
        <v>8382694</v>
      </c>
      <c r="BO408" s="27">
        <v>25</v>
      </c>
      <c r="BP408" s="26">
        <v>5628873</v>
      </c>
      <c r="BQ408" s="27">
        <v>1163</v>
      </c>
      <c r="BR408" s="26">
        <v>529273274</v>
      </c>
    </row>
    <row r="409" spans="1:70" ht="14.1" customHeight="1" x14ac:dyDescent="0.15">
      <c r="A409" s="20" t="s">
        <v>517</v>
      </c>
      <c r="B409" s="28">
        <v>32962</v>
      </c>
      <c r="C409" s="18">
        <v>6</v>
      </c>
      <c r="D409" s="26">
        <v>769230</v>
      </c>
      <c r="E409" s="27">
        <v>7</v>
      </c>
      <c r="F409" s="26">
        <v>1333006</v>
      </c>
      <c r="G409" s="27">
        <v>92</v>
      </c>
      <c r="H409" s="26">
        <v>22642996</v>
      </c>
      <c r="I409" s="27">
        <v>55</v>
      </c>
      <c r="J409" s="26">
        <v>11987051</v>
      </c>
      <c r="K409" s="27">
        <v>43</v>
      </c>
      <c r="L409" s="26">
        <v>8258479</v>
      </c>
      <c r="M409" s="27">
        <v>20</v>
      </c>
      <c r="N409" s="26">
        <v>4105909</v>
      </c>
      <c r="O409" s="27">
        <v>124</v>
      </c>
      <c r="P409" s="26">
        <v>30756816</v>
      </c>
      <c r="Q409" s="27"/>
      <c r="R409" s="26"/>
      <c r="S409" s="27">
        <v>9</v>
      </c>
      <c r="T409" s="26">
        <v>3882277</v>
      </c>
      <c r="U409" s="27">
        <v>9</v>
      </c>
      <c r="V409" s="26">
        <v>2413297</v>
      </c>
      <c r="W409" s="27">
        <v>31</v>
      </c>
      <c r="X409" s="26">
        <v>7429403</v>
      </c>
      <c r="Y409" s="27">
        <v>36</v>
      </c>
      <c r="Z409" s="26">
        <v>15874978</v>
      </c>
      <c r="AA409" s="27">
        <v>24</v>
      </c>
      <c r="AB409" s="26">
        <v>6598541</v>
      </c>
      <c r="AC409" s="27">
        <v>25</v>
      </c>
      <c r="AD409" s="26">
        <v>4453217</v>
      </c>
      <c r="AE409" s="27">
        <v>92</v>
      </c>
      <c r="AF409" s="26">
        <v>17082336</v>
      </c>
      <c r="AG409" s="27">
        <v>109</v>
      </c>
      <c r="AH409" s="26">
        <v>52757059</v>
      </c>
      <c r="AI409" s="27">
        <v>51</v>
      </c>
      <c r="AJ409" s="26">
        <v>26379877</v>
      </c>
      <c r="AK409" s="27">
        <v>20</v>
      </c>
      <c r="AL409" s="26">
        <v>5101949</v>
      </c>
      <c r="AM409" s="27">
        <v>29</v>
      </c>
      <c r="AN409" s="26">
        <v>8238268</v>
      </c>
      <c r="AO409" s="27">
        <v>14</v>
      </c>
      <c r="AP409" s="26">
        <v>20403649</v>
      </c>
      <c r="AQ409" s="27">
        <v>26</v>
      </c>
      <c r="AR409" s="26">
        <v>13979902</v>
      </c>
      <c r="AS409" s="27">
        <v>13</v>
      </c>
      <c r="AT409" s="26">
        <v>3806719</v>
      </c>
      <c r="AU409" s="27">
        <v>4</v>
      </c>
      <c r="AV409" s="26">
        <v>4813268</v>
      </c>
      <c r="AW409" s="27">
        <v>10</v>
      </c>
      <c r="AX409" s="26">
        <v>1298814</v>
      </c>
      <c r="AY409" s="27">
        <v>5</v>
      </c>
      <c r="AZ409" s="26">
        <v>8228288</v>
      </c>
      <c r="BA409" s="27">
        <v>132</v>
      </c>
      <c r="BB409" s="26">
        <v>34470798</v>
      </c>
      <c r="BC409" s="27"/>
      <c r="BD409" s="26"/>
      <c r="BE409" s="27">
        <v>136</v>
      </c>
      <c r="BF409" s="26">
        <v>129596608</v>
      </c>
      <c r="BG409" s="27"/>
      <c r="BH409" s="26"/>
      <c r="BI409" s="27"/>
      <c r="BJ409" s="26"/>
      <c r="BK409" s="27"/>
      <c r="BL409" s="26"/>
      <c r="BM409" s="27">
        <v>18</v>
      </c>
      <c r="BN409" s="26">
        <v>6259532</v>
      </c>
      <c r="BO409" s="27">
        <v>25</v>
      </c>
      <c r="BP409" s="26">
        <v>5083382</v>
      </c>
      <c r="BQ409" s="27">
        <v>1165</v>
      </c>
      <c r="BR409" s="26">
        <v>458005665</v>
      </c>
    </row>
    <row r="410" spans="1:70" ht="14.1" customHeight="1" x14ac:dyDescent="0.15">
      <c r="A410" s="20" t="s">
        <v>517</v>
      </c>
      <c r="B410" s="28">
        <v>32990</v>
      </c>
      <c r="C410" s="18">
        <v>6</v>
      </c>
      <c r="D410" s="26">
        <v>745604</v>
      </c>
      <c r="E410" s="27">
        <v>7</v>
      </c>
      <c r="F410" s="26">
        <v>1261068</v>
      </c>
      <c r="G410" s="27">
        <v>92</v>
      </c>
      <c r="H410" s="26">
        <v>21412743</v>
      </c>
      <c r="I410" s="27">
        <v>55</v>
      </c>
      <c r="J410" s="26">
        <v>12110737</v>
      </c>
      <c r="K410" s="27">
        <v>44</v>
      </c>
      <c r="L410" s="26">
        <v>8663646</v>
      </c>
      <c r="M410" s="27">
        <v>20</v>
      </c>
      <c r="N410" s="26">
        <v>4109352</v>
      </c>
      <c r="O410" s="27">
        <v>124</v>
      </c>
      <c r="P410" s="26">
        <v>31775974</v>
      </c>
      <c r="Q410" s="27"/>
      <c r="R410" s="26"/>
      <c r="S410" s="27">
        <v>9</v>
      </c>
      <c r="T410" s="26">
        <v>4091319</v>
      </c>
      <c r="U410" s="27">
        <v>9</v>
      </c>
      <c r="V410" s="26">
        <v>2319203</v>
      </c>
      <c r="W410" s="27">
        <v>31</v>
      </c>
      <c r="X410" s="26">
        <v>7447799</v>
      </c>
      <c r="Y410" s="27">
        <v>36</v>
      </c>
      <c r="Z410" s="26">
        <v>16967563</v>
      </c>
      <c r="AA410" s="27">
        <v>24</v>
      </c>
      <c r="AB410" s="26">
        <v>6887121</v>
      </c>
      <c r="AC410" s="27">
        <v>25</v>
      </c>
      <c r="AD410" s="26">
        <v>4159592</v>
      </c>
      <c r="AE410" s="27">
        <v>92</v>
      </c>
      <c r="AF410" s="26">
        <v>16686477</v>
      </c>
      <c r="AG410" s="27">
        <v>109</v>
      </c>
      <c r="AH410" s="26">
        <v>52097095</v>
      </c>
      <c r="AI410" s="27">
        <v>51</v>
      </c>
      <c r="AJ410" s="26">
        <v>27738428</v>
      </c>
      <c r="AK410" s="27">
        <v>20</v>
      </c>
      <c r="AL410" s="26">
        <v>5076094</v>
      </c>
      <c r="AM410" s="27">
        <v>29</v>
      </c>
      <c r="AN410" s="26">
        <v>8049732</v>
      </c>
      <c r="AO410" s="27">
        <v>14</v>
      </c>
      <c r="AP410" s="26">
        <v>21559969</v>
      </c>
      <c r="AQ410" s="27">
        <v>26</v>
      </c>
      <c r="AR410" s="26">
        <v>14061632</v>
      </c>
      <c r="AS410" s="27">
        <v>13</v>
      </c>
      <c r="AT410" s="26">
        <v>3736926</v>
      </c>
      <c r="AU410" s="27">
        <v>4</v>
      </c>
      <c r="AV410" s="26">
        <v>5175339</v>
      </c>
      <c r="AW410" s="27">
        <v>10</v>
      </c>
      <c r="AX410" s="26">
        <v>1237258</v>
      </c>
      <c r="AY410" s="27">
        <v>5</v>
      </c>
      <c r="AZ410" s="26">
        <v>7799671</v>
      </c>
      <c r="BA410" s="27">
        <v>133</v>
      </c>
      <c r="BB410" s="26">
        <v>34502328</v>
      </c>
      <c r="BC410" s="27"/>
      <c r="BD410" s="26"/>
      <c r="BE410" s="27">
        <v>136</v>
      </c>
      <c r="BF410" s="26">
        <v>126418318</v>
      </c>
      <c r="BG410" s="27"/>
      <c r="BH410" s="26"/>
      <c r="BI410" s="27"/>
      <c r="BJ410" s="26"/>
      <c r="BK410" s="27"/>
      <c r="BL410" s="26"/>
      <c r="BM410" s="27">
        <v>18</v>
      </c>
      <c r="BN410" s="26">
        <v>6312561</v>
      </c>
      <c r="BO410" s="27">
        <v>25</v>
      </c>
      <c r="BP410" s="26">
        <v>5011594</v>
      </c>
      <c r="BQ410" s="27">
        <v>1167</v>
      </c>
      <c r="BR410" s="26">
        <v>457415158</v>
      </c>
    </row>
    <row r="411" spans="1:70" ht="14.1" customHeight="1" x14ac:dyDescent="0.15">
      <c r="A411" s="20" t="s">
        <v>517</v>
      </c>
      <c r="B411" s="28">
        <v>33024</v>
      </c>
      <c r="C411" s="18">
        <v>6</v>
      </c>
      <c r="D411" s="26">
        <v>831442</v>
      </c>
      <c r="E411" s="27">
        <v>7</v>
      </c>
      <c r="F411" s="26">
        <v>1398786</v>
      </c>
      <c r="G411" s="27">
        <v>92</v>
      </c>
      <c r="H411" s="26">
        <v>24727508</v>
      </c>
      <c r="I411" s="27">
        <v>55</v>
      </c>
      <c r="J411" s="26">
        <v>13140122</v>
      </c>
      <c r="K411" s="27">
        <v>44</v>
      </c>
      <c r="L411" s="26">
        <v>9841581</v>
      </c>
      <c r="M411" s="27">
        <v>20</v>
      </c>
      <c r="N411" s="26">
        <v>4737978</v>
      </c>
      <c r="O411" s="27">
        <v>124</v>
      </c>
      <c r="P411" s="26">
        <v>34240940</v>
      </c>
      <c r="Q411" s="27"/>
      <c r="R411" s="26"/>
      <c r="S411" s="27">
        <v>9</v>
      </c>
      <c r="T411" s="26">
        <v>4524793</v>
      </c>
      <c r="U411" s="27">
        <v>9</v>
      </c>
      <c r="V411" s="26">
        <v>2702995</v>
      </c>
      <c r="W411" s="27">
        <v>31</v>
      </c>
      <c r="X411" s="26">
        <v>8469280</v>
      </c>
      <c r="Y411" s="27">
        <v>36</v>
      </c>
      <c r="Z411" s="26">
        <v>19007476</v>
      </c>
      <c r="AA411" s="27">
        <v>24</v>
      </c>
      <c r="AB411" s="26">
        <v>7929843</v>
      </c>
      <c r="AC411" s="27">
        <v>25</v>
      </c>
      <c r="AD411" s="26">
        <v>4555117</v>
      </c>
      <c r="AE411" s="27">
        <v>92</v>
      </c>
      <c r="AF411" s="26">
        <v>19176599</v>
      </c>
      <c r="AG411" s="27">
        <v>109</v>
      </c>
      <c r="AH411" s="26">
        <v>54529241</v>
      </c>
      <c r="AI411" s="27">
        <v>51</v>
      </c>
      <c r="AJ411" s="26">
        <v>30466087</v>
      </c>
      <c r="AK411" s="27">
        <v>20</v>
      </c>
      <c r="AL411" s="26">
        <v>5378469</v>
      </c>
      <c r="AM411" s="27">
        <v>29</v>
      </c>
      <c r="AN411" s="26">
        <v>8630377</v>
      </c>
      <c r="AO411" s="27">
        <v>14</v>
      </c>
      <c r="AP411" s="26">
        <v>24180944</v>
      </c>
      <c r="AQ411" s="27">
        <v>26</v>
      </c>
      <c r="AR411" s="26">
        <v>15802885</v>
      </c>
      <c r="AS411" s="27">
        <v>13</v>
      </c>
      <c r="AT411" s="26">
        <v>4346463</v>
      </c>
      <c r="AU411" s="27">
        <v>4</v>
      </c>
      <c r="AV411" s="26">
        <v>5609927</v>
      </c>
      <c r="AW411" s="27">
        <v>10</v>
      </c>
      <c r="AX411" s="26">
        <v>1427576</v>
      </c>
      <c r="AY411" s="27">
        <v>5</v>
      </c>
      <c r="AZ411" s="26">
        <v>8485026</v>
      </c>
      <c r="BA411" s="27">
        <v>133</v>
      </c>
      <c r="BB411" s="26">
        <v>39135973</v>
      </c>
      <c r="BC411" s="27"/>
      <c r="BD411" s="26"/>
      <c r="BE411" s="27">
        <v>136</v>
      </c>
      <c r="BF411" s="26">
        <v>139724877</v>
      </c>
      <c r="BG411" s="27"/>
      <c r="BH411" s="26"/>
      <c r="BI411" s="27"/>
      <c r="BJ411" s="26"/>
      <c r="BK411" s="27"/>
      <c r="BL411" s="26"/>
      <c r="BM411" s="27">
        <v>18</v>
      </c>
      <c r="BN411" s="26">
        <v>7179314</v>
      </c>
      <c r="BO411" s="27">
        <v>25</v>
      </c>
      <c r="BP411" s="26">
        <v>5255185</v>
      </c>
      <c r="BQ411" s="27">
        <v>1167</v>
      </c>
      <c r="BR411" s="26">
        <v>505436819</v>
      </c>
    </row>
    <row r="412" spans="1:70" ht="14.1" customHeight="1" x14ac:dyDescent="0.15">
      <c r="A412" s="20" t="s">
        <v>517</v>
      </c>
      <c r="B412" s="28">
        <v>33053</v>
      </c>
      <c r="C412" s="18">
        <v>6</v>
      </c>
      <c r="D412" s="26">
        <v>822761</v>
      </c>
      <c r="E412" s="27">
        <v>7</v>
      </c>
      <c r="F412" s="26">
        <v>1345588</v>
      </c>
      <c r="G412" s="27">
        <v>92</v>
      </c>
      <c r="H412" s="26">
        <v>24254207</v>
      </c>
      <c r="I412" s="27">
        <v>55</v>
      </c>
      <c r="J412" s="26">
        <v>12804436</v>
      </c>
      <c r="K412" s="27">
        <v>44</v>
      </c>
      <c r="L412" s="26">
        <v>9380205</v>
      </c>
      <c r="M412" s="27">
        <v>20</v>
      </c>
      <c r="N412" s="26">
        <v>4651808</v>
      </c>
      <c r="O412" s="27">
        <v>124</v>
      </c>
      <c r="P412" s="26">
        <v>33354132</v>
      </c>
      <c r="Q412" s="27"/>
      <c r="R412" s="26"/>
      <c r="S412" s="27">
        <v>9</v>
      </c>
      <c r="T412" s="26">
        <v>4421540</v>
      </c>
      <c r="U412" s="27">
        <v>9</v>
      </c>
      <c r="V412" s="26">
        <v>2562252</v>
      </c>
      <c r="W412" s="27">
        <v>31</v>
      </c>
      <c r="X412" s="26">
        <v>8080938</v>
      </c>
      <c r="Y412" s="27">
        <v>36</v>
      </c>
      <c r="Z412" s="26">
        <v>17411105</v>
      </c>
      <c r="AA412" s="27">
        <v>24</v>
      </c>
      <c r="AB412" s="26">
        <v>7429833</v>
      </c>
      <c r="AC412" s="27">
        <v>25</v>
      </c>
      <c r="AD412" s="26">
        <v>4851236</v>
      </c>
      <c r="AE412" s="27">
        <v>92</v>
      </c>
      <c r="AF412" s="26">
        <v>19279613</v>
      </c>
      <c r="AG412" s="27">
        <v>109</v>
      </c>
      <c r="AH412" s="26">
        <v>55678261</v>
      </c>
      <c r="AI412" s="27">
        <v>51</v>
      </c>
      <c r="AJ412" s="26">
        <v>29492021</v>
      </c>
      <c r="AK412" s="27">
        <v>20</v>
      </c>
      <c r="AL412" s="26">
        <v>5536887</v>
      </c>
      <c r="AM412" s="27">
        <v>29</v>
      </c>
      <c r="AN412" s="26">
        <v>9352001</v>
      </c>
      <c r="AO412" s="27">
        <v>14</v>
      </c>
      <c r="AP412" s="26">
        <v>21631514</v>
      </c>
      <c r="AQ412" s="27">
        <v>26</v>
      </c>
      <c r="AR412" s="26">
        <v>14176006</v>
      </c>
      <c r="AS412" s="27">
        <v>13</v>
      </c>
      <c r="AT412" s="26">
        <v>3785039</v>
      </c>
      <c r="AU412" s="27">
        <v>4</v>
      </c>
      <c r="AV412" s="26">
        <v>5518575</v>
      </c>
      <c r="AW412" s="27">
        <v>10</v>
      </c>
      <c r="AX412" s="26">
        <v>1357789</v>
      </c>
      <c r="AY412" s="27">
        <v>5</v>
      </c>
      <c r="AZ412" s="26">
        <v>8216205</v>
      </c>
      <c r="BA412" s="27">
        <v>133</v>
      </c>
      <c r="BB412" s="26">
        <v>38006448</v>
      </c>
      <c r="BC412" s="27"/>
      <c r="BD412" s="26"/>
      <c r="BE412" s="27">
        <v>136</v>
      </c>
      <c r="BF412" s="26">
        <v>131026112</v>
      </c>
      <c r="BG412" s="27"/>
      <c r="BH412" s="26"/>
      <c r="BI412" s="27"/>
      <c r="BJ412" s="26"/>
      <c r="BK412" s="27"/>
      <c r="BL412" s="26"/>
      <c r="BM412" s="27">
        <v>18</v>
      </c>
      <c r="BN412" s="26">
        <v>6654036</v>
      </c>
      <c r="BO412" s="27">
        <v>26</v>
      </c>
      <c r="BP412" s="26">
        <v>5641185</v>
      </c>
      <c r="BQ412" s="27">
        <v>1168</v>
      </c>
      <c r="BR412" s="26">
        <v>486721746</v>
      </c>
    </row>
    <row r="413" spans="1:70" ht="14.1" customHeight="1" x14ac:dyDescent="0.15">
      <c r="A413" s="20" t="s">
        <v>517</v>
      </c>
      <c r="B413" s="28">
        <v>33085</v>
      </c>
      <c r="C413" s="18">
        <v>6</v>
      </c>
      <c r="D413" s="26">
        <v>766295</v>
      </c>
      <c r="E413" s="27">
        <v>7</v>
      </c>
      <c r="F413" s="26">
        <v>1507215</v>
      </c>
      <c r="G413" s="27">
        <v>92</v>
      </c>
      <c r="H413" s="26">
        <v>23901046</v>
      </c>
      <c r="I413" s="27">
        <v>55</v>
      </c>
      <c r="J413" s="26">
        <v>12893746</v>
      </c>
      <c r="K413" s="27">
        <v>44</v>
      </c>
      <c r="L413" s="26">
        <v>9160747</v>
      </c>
      <c r="M413" s="27">
        <v>20</v>
      </c>
      <c r="N413" s="26">
        <v>5215155</v>
      </c>
      <c r="O413" s="27">
        <v>124</v>
      </c>
      <c r="P413" s="26">
        <v>32737354</v>
      </c>
      <c r="Q413" s="27"/>
      <c r="R413" s="26"/>
      <c r="S413" s="27">
        <v>9</v>
      </c>
      <c r="T413" s="26">
        <v>4674658</v>
      </c>
      <c r="U413" s="27">
        <v>9</v>
      </c>
      <c r="V413" s="26">
        <v>2484169</v>
      </c>
      <c r="W413" s="27">
        <v>31</v>
      </c>
      <c r="X413" s="26">
        <v>7832089</v>
      </c>
      <c r="Y413" s="27">
        <v>36</v>
      </c>
      <c r="Z413" s="26">
        <v>16631342</v>
      </c>
      <c r="AA413" s="27">
        <v>24</v>
      </c>
      <c r="AB413" s="26">
        <v>7816922</v>
      </c>
      <c r="AC413" s="27">
        <v>25</v>
      </c>
      <c r="AD413" s="26">
        <v>5269236</v>
      </c>
      <c r="AE413" s="27">
        <v>92</v>
      </c>
      <c r="AF413" s="26">
        <v>18750848</v>
      </c>
      <c r="AG413" s="27">
        <v>109</v>
      </c>
      <c r="AH413" s="26">
        <v>53287933</v>
      </c>
      <c r="AI413" s="27">
        <v>51</v>
      </c>
      <c r="AJ413" s="26">
        <v>27933589</v>
      </c>
      <c r="AK413" s="27">
        <v>20</v>
      </c>
      <c r="AL413" s="26">
        <v>5334222</v>
      </c>
      <c r="AM413" s="27">
        <v>29</v>
      </c>
      <c r="AN413" s="26">
        <v>9507996</v>
      </c>
      <c r="AO413" s="27">
        <v>14</v>
      </c>
      <c r="AP413" s="26">
        <v>19915394</v>
      </c>
      <c r="AQ413" s="27">
        <v>26</v>
      </c>
      <c r="AR413" s="26">
        <v>13188780</v>
      </c>
      <c r="AS413" s="27">
        <v>13</v>
      </c>
      <c r="AT413" s="26">
        <v>3551992</v>
      </c>
      <c r="AU413" s="27">
        <v>4</v>
      </c>
      <c r="AV413" s="26">
        <v>5660467</v>
      </c>
      <c r="AW413" s="27">
        <v>10</v>
      </c>
      <c r="AX413" s="26">
        <v>1296245</v>
      </c>
      <c r="AY413" s="27">
        <v>5</v>
      </c>
      <c r="AZ413" s="26">
        <v>7855297</v>
      </c>
      <c r="BA413" s="27">
        <v>133</v>
      </c>
      <c r="BB413" s="26">
        <v>38152619</v>
      </c>
      <c r="BC413" s="27"/>
      <c r="BD413" s="26"/>
      <c r="BE413" s="27">
        <v>136</v>
      </c>
      <c r="BF413" s="26">
        <v>121116084</v>
      </c>
      <c r="BG413" s="27"/>
      <c r="BH413" s="26"/>
      <c r="BI413" s="27"/>
      <c r="BJ413" s="26"/>
      <c r="BK413" s="27"/>
      <c r="BL413" s="26"/>
      <c r="BM413" s="27">
        <v>18</v>
      </c>
      <c r="BN413" s="26">
        <v>6245476</v>
      </c>
      <c r="BO413" s="27">
        <v>26</v>
      </c>
      <c r="BP413" s="26">
        <v>5677930</v>
      </c>
      <c r="BQ413" s="27">
        <v>1168</v>
      </c>
      <c r="BR413" s="26">
        <v>468364860</v>
      </c>
    </row>
    <row r="414" spans="1:70" ht="14.1" customHeight="1" x14ac:dyDescent="0.15">
      <c r="A414" s="20" t="s">
        <v>517</v>
      </c>
      <c r="B414" s="28">
        <v>33116</v>
      </c>
      <c r="C414" s="18">
        <v>6</v>
      </c>
      <c r="D414" s="26">
        <v>641372</v>
      </c>
      <c r="E414" s="27">
        <v>7</v>
      </c>
      <c r="F414" s="26">
        <v>1291298</v>
      </c>
      <c r="G414" s="27">
        <v>92</v>
      </c>
      <c r="H414" s="26">
        <v>19762955</v>
      </c>
      <c r="I414" s="27">
        <v>55</v>
      </c>
      <c r="J414" s="26">
        <v>10574896</v>
      </c>
      <c r="K414" s="27">
        <v>44</v>
      </c>
      <c r="L414" s="26">
        <v>8310953</v>
      </c>
      <c r="M414" s="27">
        <v>20</v>
      </c>
      <c r="N414" s="26">
        <v>4965150</v>
      </c>
      <c r="O414" s="27">
        <v>124</v>
      </c>
      <c r="P414" s="26">
        <v>27979779</v>
      </c>
      <c r="Q414" s="27"/>
      <c r="R414" s="26"/>
      <c r="S414" s="27">
        <v>9</v>
      </c>
      <c r="T414" s="26">
        <v>3608867</v>
      </c>
      <c r="U414" s="27">
        <v>9</v>
      </c>
      <c r="V414" s="26">
        <v>2039177</v>
      </c>
      <c r="W414" s="27">
        <v>31</v>
      </c>
      <c r="X414" s="26">
        <v>6349761</v>
      </c>
      <c r="Y414" s="27">
        <v>36</v>
      </c>
      <c r="Z414" s="26">
        <v>15144227</v>
      </c>
      <c r="AA414" s="27">
        <v>24</v>
      </c>
      <c r="AB414" s="26">
        <v>6778296</v>
      </c>
      <c r="AC414" s="27">
        <v>25</v>
      </c>
      <c r="AD414" s="26">
        <v>4486563</v>
      </c>
      <c r="AE414" s="27">
        <v>92</v>
      </c>
      <c r="AF414" s="26">
        <v>16031518</v>
      </c>
      <c r="AG414" s="27">
        <v>109</v>
      </c>
      <c r="AH414" s="26">
        <v>46992737</v>
      </c>
      <c r="AI414" s="27">
        <v>52</v>
      </c>
      <c r="AJ414" s="26">
        <v>24762464</v>
      </c>
      <c r="AK414" s="27">
        <v>20</v>
      </c>
      <c r="AL414" s="26">
        <v>4647619</v>
      </c>
      <c r="AM414" s="27">
        <v>29</v>
      </c>
      <c r="AN414" s="26">
        <v>8441884</v>
      </c>
      <c r="AO414" s="27">
        <v>14</v>
      </c>
      <c r="AP414" s="26">
        <v>17623084</v>
      </c>
      <c r="AQ414" s="27">
        <v>26</v>
      </c>
      <c r="AR414" s="26">
        <v>11382256</v>
      </c>
      <c r="AS414" s="27">
        <v>13</v>
      </c>
      <c r="AT414" s="26">
        <v>2793749</v>
      </c>
      <c r="AU414" s="27">
        <v>4</v>
      </c>
      <c r="AV414" s="26">
        <v>4592625</v>
      </c>
      <c r="AW414" s="27">
        <v>10</v>
      </c>
      <c r="AX414" s="26">
        <v>1065692</v>
      </c>
      <c r="AY414" s="27">
        <v>5</v>
      </c>
      <c r="AZ414" s="26">
        <v>6720694</v>
      </c>
      <c r="BA414" s="27">
        <v>133</v>
      </c>
      <c r="BB414" s="26">
        <v>33523534</v>
      </c>
      <c r="BC414" s="27"/>
      <c r="BD414" s="26"/>
      <c r="BE414" s="27">
        <v>136</v>
      </c>
      <c r="BF414" s="26">
        <v>110018890</v>
      </c>
      <c r="BG414" s="27"/>
      <c r="BH414" s="26"/>
      <c r="BI414" s="27"/>
      <c r="BJ414" s="26"/>
      <c r="BK414" s="27"/>
      <c r="BL414" s="26"/>
      <c r="BM414" s="27">
        <v>18</v>
      </c>
      <c r="BN414" s="26">
        <v>5445570</v>
      </c>
      <c r="BO414" s="27">
        <v>26</v>
      </c>
      <c r="BP414" s="26">
        <v>4836911</v>
      </c>
      <c r="BQ414" s="27">
        <v>1169</v>
      </c>
      <c r="BR414" s="26">
        <v>410812536</v>
      </c>
    </row>
    <row r="415" spans="1:70" ht="14.1" customHeight="1" x14ac:dyDescent="0.15">
      <c r="A415" s="20" t="s">
        <v>517</v>
      </c>
      <c r="B415" s="28">
        <v>33144</v>
      </c>
      <c r="C415" s="18">
        <v>6</v>
      </c>
      <c r="D415" s="26">
        <v>515366</v>
      </c>
      <c r="E415" s="27">
        <v>7</v>
      </c>
      <c r="F415" s="26">
        <v>1039008</v>
      </c>
      <c r="G415" s="27">
        <v>92</v>
      </c>
      <c r="H415" s="26">
        <v>15215825</v>
      </c>
      <c r="I415" s="27">
        <v>55</v>
      </c>
      <c r="J415" s="26">
        <v>8560735</v>
      </c>
      <c r="K415" s="27">
        <v>44</v>
      </c>
      <c r="L415" s="26">
        <v>6826618</v>
      </c>
      <c r="M415" s="27">
        <v>20</v>
      </c>
      <c r="N415" s="26">
        <v>4091046</v>
      </c>
      <c r="O415" s="27">
        <v>127</v>
      </c>
      <c r="P415" s="26">
        <v>23214548</v>
      </c>
      <c r="Q415" s="27"/>
      <c r="R415" s="26"/>
      <c r="S415" s="27">
        <v>9</v>
      </c>
      <c r="T415" s="26">
        <v>2847922</v>
      </c>
      <c r="U415" s="27">
        <v>9</v>
      </c>
      <c r="V415" s="26">
        <v>1655466</v>
      </c>
      <c r="W415" s="27">
        <v>31</v>
      </c>
      <c r="X415" s="26">
        <v>5017617</v>
      </c>
      <c r="Y415" s="27">
        <v>36</v>
      </c>
      <c r="Z415" s="26">
        <v>12229105</v>
      </c>
      <c r="AA415" s="27">
        <v>25</v>
      </c>
      <c r="AB415" s="26">
        <v>5226519</v>
      </c>
      <c r="AC415" s="27">
        <v>25</v>
      </c>
      <c r="AD415" s="26">
        <v>3397930</v>
      </c>
      <c r="AE415" s="27">
        <v>92</v>
      </c>
      <c r="AF415" s="26">
        <v>12475604</v>
      </c>
      <c r="AG415" s="27">
        <v>111</v>
      </c>
      <c r="AH415" s="26">
        <v>37313136</v>
      </c>
      <c r="AI415" s="27">
        <v>52</v>
      </c>
      <c r="AJ415" s="26">
        <v>19923885</v>
      </c>
      <c r="AK415" s="27">
        <v>20</v>
      </c>
      <c r="AL415" s="26">
        <v>3593803</v>
      </c>
      <c r="AM415" s="27">
        <v>29</v>
      </c>
      <c r="AN415" s="26">
        <v>6781677</v>
      </c>
      <c r="AO415" s="27">
        <v>14</v>
      </c>
      <c r="AP415" s="26">
        <v>13724229</v>
      </c>
      <c r="AQ415" s="27">
        <v>28</v>
      </c>
      <c r="AR415" s="26">
        <v>9551963</v>
      </c>
      <c r="AS415" s="27">
        <v>13</v>
      </c>
      <c r="AT415" s="26">
        <v>2073914</v>
      </c>
      <c r="AU415" s="27">
        <v>4</v>
      </c>
      <c r="AV415" s="26">
        <v>3245947</v>
      </c>
      <c r="AW415" s="27">
        <v>10</v>
      </c>
      <c r="AX415" s="26">
        <v>871285</v>
      </c>
      <c r="AY415" s="27">
        <v>5</v>
      </c>
      <c r="AZ415" s="26">
        <v>5551113</v>
      </c>
      <c r="BA415" s="27">
        <v>135</v>
      </c>
      <c r="BB415" s="26">
        <v>27656567</v>
      </c>
      <c r="BC415" s="27"/>
      <c r="BD415" s="26"/>
      <c r="BE415" s="27">
        <v>140</v>
      </c>
      <c r="BF415" s="26">
        <v>88610214</v>
      </c>
      <c r="BG415" s="27"/>
      <c r="BH415" s="26"/>
      <c r="BI415" s="27"/>
      <c r="BJ415" s="26"/>
      <c r="BK415" s="27"/>
      <c r="BL415" s="26"/>
      <c r="BM415" s="27">
        <v>18</v>
      </c>
      <c r="BN415" s="26">
        <v>4312982</v>
      </c>
      <c r="BO415" s="27">
        <v>27</v>
      </c>
      <c r="BP415" s="26">
        <v>3733979</v>
      </c>
      <c r="BQ415" s="27">
        <v>1184</v>
      </c>
      <c r="BR415" s="26">
        <v>329258017</v>
      </c>
    </row>
    <row r="416" spans="1:70" ht="14.1" customHeight="1" x14ac:dyDescent="0.15">
      <c r="A416" s="20" t="s">
        <v>517</v>
      </c>
      <c r="B416" s="28">
        <v>33177</v>
      </c>
      <c r="C416" s="18">
        <v>6</v>
      </c>
      <c r="D416" s="26">
        <v>624019</v>
      </c>
      <c r="E416" s="27">
        <v>7</v>
      </c>
      <c r="F416" s="26">
        <v>1263632</v>
      </c>
      <c r="G416" s="27">
        <v>92</v>
      </c>
      <c r="H416" s="26">
        <v>19834545</v>
      </c>
      <c r="I416" s="27">
        <v>55</v>
      </c>
      <c r="J416" s="26">
        <v>10518595</v>
      </c>
      <c r="K416" s="27">
        <v>44</v>
      </c>
      <c r="L416" s="26">
        <v>7997628</v>
      </c>
      <c r="M416" s="27">
        <v>20</v>
      </c>
      <c r="N416" s="26">
        <v>3796689</v>
      </c>
      <c r="O416" s="27">
        <v>127</v>
      </c>
      <c r="P416" s="26">
        <v>28753935</v>
      </c>
      <c r="Q416" s="27"/>
      <c r="R416" s="26"/>
      <c r="S416" s="27">
        <v>9</v>
      </c>
      <c r="T416" s="26">
        <v>3461978</v>
      </c>
      <c r="U416" s="27">
        <v>9</v>
      </c>
      <c r="V416" s="26">
        <v>2006706</v>
      </c>
      <c r="W416" s="27">
        <v>31</v>
      </c>
      <c r="X416" s="26">
        <v>6225491</v>
      </c>
      <c r="Y416" s="27">
        <v>36</v>
      </c>
      <c r="Z416" s="26">
        <v>14432988</v>
      </c>
      <c r="AA416" s="27">
        <v>25</v>
      </c>
      <c r="AB416" s="26">
        <v>6262741</v>
      </c>
      <c r="AC416" s="27">
        <v>25</v>
      </c>
      <c r="AD416" s="26">
        <v>4243633</v>
      </c>
      <c r="AE416" s="27">
        <v>92</v>
      </c>
      <c r="AF416" s="26">
        <v>15682478</v>
      </c>
      <c r="AG416" s="27">
        <v>112</v>
      </c>
      <c r="AH416" s="26">
        <v>42008300</v>
      </c>
      <c r="AI416" s="27">
        <v>52</v>
      </c>
      <c r="AJ416" s="26">
        <v>22929084</v>
      </c>
      <c r="AK416" s="27">
        <v>21</v>
      </c>
      <c r="AL416" s="26">
        <v>4381713</v>
      </c>
      <c r="AM416" s="27">
        <v>30</v>
      </c>
      <c r="AN416" s="26">
        <v>8383006</v>
      </c>
      <c r="AO416" s="27">
        <v>14</v>
      </c>
      <c r="AP416" s="26">
        <v>17270025</v>
      </c>
      <c r="AQ416" s="27">
        <v>28</v>
      </c>
      <c r="AR416" s="26">
        <v>11324181</v>
      </c>
      <c r="AS416" s="27">
        <v>13</v>
      </c>
      <c r="AT416" s="26">
        <v>2646114</v>
      </c>
      <c r="AU416" s="27">
        <v>4</v>
      </c>
      <c r="AV416" s="26">
        <v>4118971</v>
      </c>
      <c r="AW416" s="27">
        <v>10</v>
      </c>
      <c r="AX416" s="26">
        <v>1102340</v>
      </c>
      <c r="AY416" s="27">
        <v>5</v>
      </c>
      <c r="AZ416" s="26">
        <v>7724086</v>
      </c>
      <c r="BA416" s="27">
        <v>135</v>
      </c>
      <c r="BB416" s="26">
        <v>32434302</v>
      </c>
      <c r="BC416" s="27"/>
      <c r="BD416" s="26"/>
      <c r="BE416" s="27">
        <v>140</v>
      </c>
      <c r="BF416" s="26">
        <v>101061244</v>
      </c>
      <c r="BG416" s="27"/>
      <c r="BH416" s="26"/>
      <c r="BI416" s="27"/>
      <c r="BJ416" s="26"/>
      <c r="BK416" s="27"/>
      <c r="BL416" s="26"/>
      <c r="BM416" s="27">
        <v>18</v>
      </c>
      <c r="BN416" s="26">
        <v>4847370</v>
      </c>
      <c r="BO416" s="27">
        <v>27</v>
      </c>
      <c r="BP416" s="26">
        <v>4540816</v>
      </c>
      <c r="BQ416" s="27">
        <v>1187</v>
      </c>
      <c r="BR416" s="26">
        <v>389876621</v>
      </c>
    </row>
    <row r="417" spans="1:70" ht="14.1" customHeight="1" x14ac:dyDescent="0.15">
      <c r="A417" s="20" t="s">
        <v>517</v>
      </c>
      <c r="B417" s="28">
        <v>33207</v>
      </c>
      <c r="C417" s="18">
        <v>7</v>
      </c>
      <c r="D417" s="26">
        <v>662352</v>
      </c>
      <c r="E417" s="27">
        <v>7</v>
      </c>
      <c r="F417" s="26">
        <v>1046483</v>
      </c>
      <c r="G417" s="27">
        <v>92</v>
      </c>
      <c r="H417" s="26">
        <v>17383634</v>
      </c>
      <c r="I417" s="27">
        <v>55</v>
      </c>
      <c r="J417" s="26">
        <v>9304243</v>
      </c>
      <c r="K417" s="27">
        <v>44</v>
      </c>
      <c r="L417" s="26">
        <v>6862474</v>
      </c>
      <c r="M417" s="27">
        <v>20</v>
      </c>
      <c r="N417" s="26">
        <v>3390224</v>
      </c>
      <c r="O417" s="27">
        <v>127</v>
      </c>
      <c r="P417" s="26">
        <v>24407193</v>
      </c>
      <c r="Q417" s="27"/>
      <c r="R417" s="26"/>
      <c r="S417" s="27">
        <v>9</v>
      </c>
      <c r="T417" s="26">
        <v>3136751</v>
      </c>
      <c r="U417" s="27">
        <v>9</v>
      </c>
      <c r="V417" s="26">
        <v>1650021</v>
      </c>
      <c r="W417" s="27">
        <v>30</v>
      </c>
      <c r="X417" s="26">
        <v>5160715</v>
      </c>
      <c r="Y417" s="27">
        <v>37</v>
      </c>
      <c r="Z417" s="26">
        <v>11971412</v>
      </c>
      <c r="AA417" s="27">
        <v>25</v>
      </c>
      <c r="AB417" s="26">
        <v>5197821</v>
      </c>
      <c r="AC417" s="27">
        <v>25</v>
      </c>
      <c r="AD417" s="26">
        <v>3684001</v>
      </c>
      <c r="AE417" s="27">
        <v>92</v>
      </c>
      <c r="AF417" s="26">
        <v>12770625</v>
      </c>
      <c r="AG417" s="27">
        <v>113</v>
      </c>
      <c r="AH417" s="26">
        <v>36073116</v>
      </c>
      <c r="AI417" s="27">
        <v>52</v>
      </c>
      <c r="AJ417" s="26">
        <v>19963153</v>
      </c>
      <c r="AK417" s="27">
        <v>21</v>
      </c>
      <c r="AL417" s="26">
        <v>3693850</v>
      </c>
      <c r="AM417" s="27">
        <v>30</v>
      </c>
      <c r="AN417" s="26">
        <v>7441259</v>
      </c>
      <c r="AO417" s="27">
        <v>14</v>
      </c>
      <c r="AP417" s="26">
        <v>15873867</v>
      </c>
      <c r="AQ417" s="27">
        <v>28</v>
      </c>
      <c r="AR417" s="26">
        <v>9871969</v>
      </c>
      <c r="AS417" s="27">
        <v>13</v>
      </c>
      <c r="AT417" s="26">
        <v>2016312</v>
      </c>
      <c r="AU417" s="27">
        <v>4</v>
      </c>
      <c r="AV417" s="26">
        <v>3469950</v>
      </c>
      <c r="AW417" s="27">
        <v>10</v>
      </c>
      <c r="AX417" s="26">
        <v>1015184</v>
      </c>
      <c r="AY417" s="27">
        <v>5</v>
      </c>
      <c r="AZ417" s="26">
        <v>6353885</v>
      </c>
      <c r="BA417" s="27">
        <v>136</v>
      </c>
      <c r="BB417" s="26">
        <v>27894145</v>
      </c>
      <c r="BC417" s="27"/>
      <c r="BD417" s="26"/>
      <c r="BE417" s="27">
        <v>140</v>
      </c>
      <c r="BF417" s="26">
        <v>98630708</v>
      </c>
      <c r="BG417" s="27"/>
      <c r="BH417" s="26"/>
      <c r="BI417" s="27"/>
      <c r="BJ417" s="26"/>
      <c r="BK417" s="27"/>
      <c r="BL417" s="26"/>
      <c r="BM417" s="27">
        <v>18</v>
      </c>
      <c r="BN417" s="26">
        <v>4358836</v>
      </c>
      <c r="BO417" s="27">
        <v>27</v>
      </c>
      <c r="BP417" s="26">
        <v>4050504</v>
      </c>
      <c r="BQ417" s="27">
        <v>1190</v>
      </c>
      <c r="BR417" s="26">
        <v>347334699</v>
      </c>
    </row>
    <row r="418" spans="1:70" ht="14.1" customHeight="1" x14ac:dyDescent="0.15">
      <c r="A418" s="20" t="s">
        <v>517</v>
      </c>
      <c r="B418" s="28">
        <v>33235</v>
      </c>
      <c r="C418" s="18">
        <v>7</v>
      </c>
      <c r="D418" s="26">
        <v>700478</v>
      </c>
      <c r="E418" s="27">
        <v>7</v>
      </c>
      <c r="F418" s="26">
        <v>1044858</v>
      </c>
      <c r="G418" s="27">
        <v>93</v>
      </c>
      <c r="H418" s="26">
        <v>18098038</v>
      </c>
      <c r="I418" s="27">
        <v>55</v>
      </c>
      <c r="J418" s="26">
        <v>9660566</v>
      </c>
      <c r="K418" s="27">
        <v>44</v>
      </c>
      <c r="L418" s="26">
        <v>7109185</v>
      </c>
      <c r="M418" s="27">
        <v>20</v>
      </c>
      <c r="N418" s="26">
        <v>3475092</v>
      </c>
      <c r="O418" s="27">
        <v>127</v>
      </c>
      <c r="P418" s="26">
        <v>24719208</v>
      </c>
      <c r="Q418" s="27"/>
      <c r="R418" s="26"/>
      <c r="S418" s="27">
        <v>9</v>
      </c>
      <c r="T418" s="26">
        <v>3312530</v>
      </c>
      <c r="U418" s="27">
        <v>9</v>
      </c>
      <c r="V418" s="26">
        <v>1631033</v>
      </c>
      <c r="W418" s="27">
        <v>30</v>
      </c>
      <c r="X418" s="26">
        <v>5288296</v>
      </c>
      <c r="Y418" s="27">
        <v>37</v>
      </c>
      <c r="Z418" s="26">
        <v>12915486</v>
      </c>
      <c r="AA418" s="27">
        <v>25</v>
      </c>
      <c r="AB418" s="26">
        <v>5828640</v>
      </c>
      <c r="AC418" s="27">
        <v>25</v>
      </c>
      <c r="AD418" s="26">
        <v>3677671</v>
      </c>
      <c r="AE418" s="27">
        <v>92</v>
      </c>
      <c r="AF418" s="26">
        <v>12818618</v>
      </c>
      <c r="AG418" s="27">
        <v>113</v>
      </c>
      <c r="AH418" s="26">
        <v>37276048</v>
      </c>
      <c r="AI418" s="27">
        <v>52</v>
      </c>
      <c r="AJ418" s="26">
        <v>20353883</v>
      </c>
      <c r="AK418" s="27">
        <v>21</v>
      </c>
      <c r="AL418" s="26">
        <v>3710906</v>
      </c>
      <c r="AM418" s="27">
        <v>30</v>
      </c>
      <c r="AN418" s="26">
        <v>7079988</v>
      </c>
      <c r="AO418" s="27">
        <v>14</v>
      </c>
      <c r="AP418" s="26">
        <v>18097745</v>
      </c>
      <c r="AQ418" s="27">
        <v>28</v>
      </c>
      <c r="AR418" s="26">
        <v>10625285</v>
      </c>
      <c r="AS418" s="27">
        <v>13</v>
      </c>
      <c r="AT418" s="26">
        <v>2157983</v>
      </c>
      <c r="AU418" s="27">
        <v>4</v>
      </c>
      <c r="AV418" s="26">
        <v>3739502</v>
      </c>
      <c r="AW418" s="27">
        <v>10</v>
      </c>
      <c r="AX418" s="26">
        <v>1036755</v>
      </c>
      <c r="AY418" s="27">
        <v>5</v>
      </c>
      <c r="AZ418" s="26">
        <v>6739512</v>
      </c>
      <c r="BA418" s="27">
        <v>136</v>
      </c>
      <c r="BB418" s="26">
        <v>27974176</v>
      </c>
      <c r="BC418" s="27"/>
      <c r="BD418" s="26"/>
      <c r="BE418" s="27">
        <v>140</v>
      </c>
      <c r="BF418" s="26">
        <v>107309265</v>
      </c>
      <c r="BG418" s="27"/>
      <c r="BH418" s="26"/>
      <c r="BI418" s="27"/>
      <c r="BJ418" s="26"/>
      <c r="BK418" s="27"/>
      <c r="BL418" s="26"/>
      <c r="BM418" s="27">
        <v>18</v>
      </c>
      <c r="BN418" s="26">
        <v>4684157</v>
      </c>
      <c r="BO418" s="27">
        <v>27</v>
      </c>
      <c r="BP418" s="26">
        <v>4089946</v>
      </c>
      <c r="BQ418" s="27">
        <v>1191</v>
      </c>
      <c r="BR418" s="26">
        <v>365154865</v>
      </c>
    </row>
    <row r="419" spans="1:70" ht="14.1" customHeight="1" x14ac:dyDescent="0.15">
      <c r="A419" s="20" t="s">
        <v>516</v>
      </c>
      <c r="B419" s="28">
        <v>33269</v>
      </c>
      <c r="C419" s="18">
        <v>7</v>
      </c>
      <c r="D419" s="26">
        <v>681937</v>
      </c>
      <c r="E419" s="27">
        <v>7</v>
      </c>
      <c r="F419" s="26">
        <v>946216</v>
      </c>
      <c r="G419" s="27">
        <v>93</v>
      </c>
      <c r="H419" s="26">
        <v>17039519</v>
      </c>
      <c r="I419" s="27">
        <v>55</v>
      </c>
      <c r="J419" s="26">
        <v>9127693</v>
      </c>
      <c r="K419" s="27">
        <v>44</v>
      </c>
      <c r="L419" s="26">
        <v>6754688</v>
      </c>
      <c r="M419" s="27">
        <v>20</v>
      </c>
      <c r="N419" s="26">
        <v>3497061</v>
      </c>
      <c r="O419" s="27">
        <v>127</v>
      </c>
      <c r="P419" s="26">
        <v>23825557</v>
      </c>
      <c r="Q419" s="27"/>
      <c r="R419" s="26"/>
      <c r="S419" s="27">
        <v>9</v>
      </c>
      <c r="T419" s="26">
        <v>3161369</v>
      </c>
      <c r="U419" s="27">
        <v>9</v>
      </c>
      <c r="V419" s="26">
        <v>1535420</v>
      </c>
      <c r="W419" s="27">
        <v>30</v>
      </c>
      <c r="X419" s="26">
        <v>5054967</v>
      </c>
      <c r="Y419" s="27">
        <v>37</v>
      </c>
      <c r="Z419" s="26">
        <v>12702211</v>
      </c>
      <c r="AA419" s="27">
        <v>25</v>
      </c>
      <c r="AB419" s="26">
        <v>5577238</v>
      </c>
      <c r="AC419" s="27">
        <v>25</v>
      </c>
      <c r="AD419" s="26">
        <v>3394836</v>
      </c>
      <c r="AE419" s="27">
        <v>92</v>
      </c>
      <c r="AF419" s="26">
        <v>12125484</v>
      </c>
      <c r="AG419" s="27">
        <v>113</v>
      </c>
      <c r="AH419" s="26">
        <v>37247584</v>
      </c>
      <c r="AI419" s="27">
        <v>52</v>
      </c>
      <c r="AJ419" s="26">
        <v>19918192</v>
      </c>
      <c r="AK419" s="27">
        <v>21</v>
      </c>
      <c r="AL419" s="26">
        <v>3639047</v>
      </c>
      <c r="AM419" s="27">
        <v>30</v>
      </c>
      <c r="AN419" s="26">
        <v>6996869</v>
      </c>
      <c r="AO419" s="27">
        <v>14</v>
      </c>
      <c r="AP419" s="26">
        <v>18328050</v>
      </c>
      <c r="AQ419" s="27">
        <v>28</v>
      </c>
      <c r="AR419" s="26">
        <v>10706269</v>
      </c>
      <c r="AS419" s="27">
        <v>13</v>
      </c>
      <c r="AT419" s="26">
        <v>2049130</v>
      </c>
      <c r="AU419" s="27">
        <v>4</v>
      </c>
      <c r="AV419" s="26">
        <v>3682677</v>
      </c>
      <c r="AW419" s="27">
        <v>10</v>
      </c>
      <c r="AX419" s="26">
        <v>1003196</v>
      </c>
      <c r="AY419" s="27">
        <v>5</v>
      </c>
      <c r="AZ419" s="26">
        <v>6407416</v>
      </c>
      <c r="BA419" s="27">
        <v>136</v>
      </c>
      <c r="BB419" s="26">
        <v>26586507</v>
      </c>
      <c r="BC419" s="27"/>
      <c r="BD419" s="26"/>
      <c r="BE419" s="27">
        <v>140</v>
      </c>
      <c r="BF419" s="26">
        <v>109701741</v>
      </c>
      <c r="BG419" s="27"/>
      <c r="BH419" s="26"/>
      <c r="BI419" s="27"/>
      <c r="BJ419" s="26"/>
      <c r="BK419" s="27"/>
      <c r="BL419" s="26"/>
      <c r="BM419" s="27">
        <v>18</v>
      </c>
      <c r="BN419" s="26">
        <v>4833476</v>
      </c>
      <c r="BO419" s="27">
        <v>27</v>
      </c>
      <c r="BP419" s="26">
        <v>3940833</v>
      </c>
      <c r="BQ419" s="27">
        <v>1191</v>
      </c>
      <c r="BR419" s="26">
        <v>360465197</v>
      </c>
    </row>
    <row r="420" spans="1:70" ht="14.1" customHeight="1" x14ac:dyDescent="0.15">
      <c r="A420" s="20" t="s">
        <v>516</v>
      </c>
      <c r="B420" s="28">
        <v>33297</v>
      </c>
      <c r="C420" s="18">
        <v>7</v>
      </c>
      <c r="D420" s="26">
        <v>782155</v>
      </c>
      <c r="E420" s="27">
        <v>7</v>
      </c>
      <c r="F420" s="26">
        <v>1175261</v>
      </c>
      <c r="G420" s="27">
        <v>93</v>
      </c>
      <c r="H420" s="26">
        <v>20326486</v>
      </c>
      <c r="I420" s="27">
        <v>55</v>
      </c>
      <c r="J420" s="26">
        <v>10587244</v>
      </c>
      <c r="K420" s="27">
        <v>44</v>
      </c>
      <c r="L420" s="26">
        <v>8037260</v>
      </c>
      <c r="M420" s="27">
        <v>20</v>
      </c>
      <c r="N420" s="26">
        <v>3899979</v>
      </c>
      <c r="O420" s="27">
        <v>127</v>
      </c>
      <c r="P420" s="26">
        <v>28805583</v>
      </c>
      <c r="Q420" s="27"/>
      <c r="R420" s="26"/>
      <c r="S420" s="27">
        <v>9</v>
      </c>
      <c r="T420" s="26">
        <v>4198466</v>
      </c>
      <c r="U420" s="27">
        <v>9</v>
      </c>
      <c r="V420" s="26">
        <v>1875914</v>
      </c>
      <c r="W420" s="27">
        <v>30</v>
      </c>
      <c r="X420" s="26">
        <v>6021186</v>
      </c>
      <c r="Y420" s="27">
        <v>37</v>
      </c>
      <c r="Z420" s="26">
        <v>15075555</v>
      </c>
      <c r="AA420" s="27">
        <v>25</v>
      </c>
      <c r="AB420" s="26">
        <v>7039930</v>
      </c>
      <c r="AC420" s="27">
        <v>25</v>
      </c>
      <c r="AD420" s="26">
        <v>3973637</v>
      </c>
      <c r="AE420" s="27">
        <v>92</v>
      </c>
      <c r="AF420" s="26">
        <v>14871727</v>
      </c>
      <c r="AG420" s="27">
        <v>113</v>
      </c>
      <c r="AH420" s="26">
        <v>44165539</v>
      </c>
      <c r="AI420" s="27">
        <v>52</v>
      </c>
      <c r="AJ420" s="26">
        <v>23022331</v>
      </c>
      <c r="AK420" s="27">
        <v>21</v>
      </c>
      <c r="AL420" s="26">
        <v>4525179</v>
      </c>
      <c r="AM420" s="27">
        <v>30</v>
      </c>
      <c r="AN420" s="26">
        <v>7901742</v>
      </c>
      <c r="AO420" s="27">
        <v>14</v>
      </c>
      <c r="AP420" s="26">
        <v>19847567</v>
      </c>
      <c r="AQ420" s="27">
        <v>28</v>
      </c>
      <c r="AR420" s="26">
        <v>12952391</v>
      </c>
      <c r="AS420" s="27">
        <v>13</v>
      </c>
      <c r="AT420" s="26">
        <v>2760738</v>
      </c>
      <c r="AU420" s="27">
        <v>4</v>
      </c>
      <c r="AV420" s="26">
        <v>4303394</v>
      </c>
      <c r="AW420" s="27">
        <v>10</v>
      </c>
      <c r="AX420" s="26">
        <v>1145890</v>
      </c>
      <c r="AY420" s="27">
        <v>5</v>
      </c>
      <c r="AZ420" s="26">
        <v>7214879</v>
      </c>
      <c r="BA420" s="27">
        <v>137</v>
      </c>
      <c r="BB420" s="26">
        <v>31684900</v>
      </c>
      <c r="BC420" s="27"/>
      <c r="BD420" s="26"/>
      <c r="BE420" s="27">
        <v>141</v>
      </c>
      <c r="BF420" s="26">
        <v>117239370</v>
      </c>
      <c r="BG420" s="27"/>
      <c r="BH420" s="26"/>
      <c r="BI420" s="27"/>
      <c r="BJ420" s="26"/>
      <c r="BK420" s="27"/>
      <c r="BL420" s="26"/>
      <c r="BM420" s="27">
        <v>18</v>
      </c>
      <c r="BN420" s="26">
        <v>5610169</v>
      </c>
      <c r="BO420" s="27">
        <v>27</v>
      </c>
      <c r="BP420" s="26">
        <v>4319642</v>
      </c>
      <c r="BQ420" s="27">
        <v>1193</v>
      </c>
      <c r="BR420" s="26">
        <v>413364128</v>
      </c>
    </row>
    <row r="421" spans="1:70" ht="14.1" customHeight="1" x14ac:dyDescent="0.15">
      <c r="A421" s="20" t="s">
        <v>516</v>
      </c>
      <c r="B421" s="28">
        <v>33326</v>
      </c>
      <c r="C421" s="18">
        <v>7</v>
      </c>
      <c r="D421" s="26">
        <v>824248</v>
      </c>
      <c r="E421" s="27">
        <v>7</v>
      </c>
      <c r="F421" s="26">
        <v>1115581</v>
      </c>
      <c r="G421" s="27">
        <v>93</v>
      </c>
      <c r="H421" s="26">
        <v>20315862</v>
      </c>
      <c r="I421" s="27">
        <v>56</v>
      </c>
      <c r="J421" s="26">
        <v>10762610</v>
      </c>
      <c r="K421" s="27">
        <v>44</v>
      </c>
      <c r="L421" s="26">
        <v>7937530</v>
      </c>
      <c r="M421" s="27">
        <v>20</v>
      </c>
      <c r="N421" s="26">
        <v>3930804</v>
      </c>
      <c r="O421" s="27">
        <v>127</v>
      </c>
      <c r="P421" s="26">
        <v>28802181</v>
      </c>
      <c r="Q421" s="27"/>
      <c r="R421" s="26"/>
      <c r="S421" s="27">
        <v>9</v>
      </c>
      <c r="T421" s="26">
        <v>3990155</v>
      </c>
      <c r="U421" s="27">
        <v>9</v>
      </c>
      <c r="V421" s="26">
        <v>1846568</v>
      </c>
      <c r="W421" s="27">
        <v>30</v>
      </c>
      <c r="X421" s="26">
        <v>6020222</v>
      </c>
      <c r="Y421" s="27">
        <v>37</v>
      </c>
      <c r="Z421" s="26">
        <v>14905203</v>
      </c>
      <c r="AA421" s="27">
        <v>25</v>
      </c>
      <c r="AB421" s="26">
        <v>6804318</v>
      </c>
      <c r="AC421" s="27">
        <v>25</v>
      </c>
      <c r="AD421" s="26">
        <v>4070690</v>
      </c>
      <c r="AE421" s="27">
        <v>92</v>
      </c>
      <c r="AF421" s="26">
        <v>15176986</v>
      </c>
      <c r="AG421" s="27">
        <v>113</v>
      </c>
      <c r="AH421" s="26">
        <v>43776175</v>
      </c>
      <c r="AI421" s="27">
        <v>52</v>
      </c>
      <c r="AJ421" s="26">
        <v>22661454</v>
      </c>
      <c r="AK421" s="27">
        <v>21</v>
      </c>
      <c r="AL421" s="26">
        <v>4488262</v>
      </c>
      <c r="AM421" s="27">
        <v>30</v>
      </c>
      <c r="AN421" s="26">
        <v>8376860</v>
      </c>
      <c r="AO421" s="27">
        <v>14</v>
      </c>
      <c r="AP421" s="26">
        <v>18957699</v>
      </c>
      <c r="AQ421" s="27">
        <v>28</v>
      </c>
      <c r="AR421" s="26">
        <v>12569191</v>
      </c>
      <c r="AS421" s="27">
        <v>13</v>
      </c>
      <c r="AT421" s="26">
        <v>2689113</v>
      </c>
      <c r="AU421" s="27">
        <v>4</v>
      </c>
      <c r="AV421" s="26">
        <v>4258090</v>
      </c>
      <c r="AW421" s="27">
        <v>10</v>
      </c>
      <c r="AX421" s="26">
        <v>1146461</v>
      </c>
      <c r="AY421" s="27">
        <v>5</v>
      </c>
      <c r="AZ421" s="26">
        <v>7466812</v>
      </c>
      <c r="BA421" s="27">
        <v>137</v>
      </c>
      <c r="BB421" s="26">
        <v>32090788</v>
      </c>
      <c r="BC421" s="27"/>
      <c r="BD421" s="26"/>
      <c r="BE421" s="27">
        <v>141</v>
      </c>
      <c r="BF421" s="26">
        <v>120844337</v>
      </c>
      <c r="BG421" s="27"/>
      <c r="BH421" s="26"/>
      <c r="BI421" s="27"/>
      <c r="BJ421" s="26"/>
      <c r="BK421" s="27"/>
      <c r="BL421" s="26"/>
      <c r="BM421" s="27">
        <v>18</v>
      </c>
      <c r="BN421" s="26">
        <v>5499388</v>
      </c>
      <c r="BO421" s="27">
        <v>27</v>
      </c>
      <c r="BP421" s="26">
        <v>4438787</v>
      </c>
      <c r="BQ421" s="27">
        <v>1194</v>
      </c>
      <c r="BR421" s="26">
        <v>415766387</v>
      </c>
    </row>
    <row r="422" spans="1:70" ht="14.1" customHeight="1" x14ac:dyDescent="0.15">
      <c r="A422" s="20" t="s">
        <v>516</v>
      </c>
      <c r="B422" s="28">
        <v>33358</v>
      </c>
      <c r="C422" s="18">
        <v>7</v>
      </c>
      <c r="D422" s="26">
        <v>780293</v>
      </c>
      <c r="E422" s="27">
        <v>7</v>
      </c>
      <c r="F422" s="26">
        <v>1110649</v>
      </c>
      <c r="G422" s="27">
        <v>93</v>
      </c>
      <c r="H422" s="26">
        <v>19737841</v>
      </c>
      <c r="I422" s="27">
        <v>56</v>
      </c>
      <c r="J422" s="26">
        <v>10822537</v>
      </c>
      <c r="K422" s="27">
        <v>44</v>
      </c>
      <c r="L422" s="26">
        <v>7787252</v>
      </c>
      <c r="M422" s="27">
        <v>20</v>
      </c>
      <c r="N422" s="26">
        <v>3856057</v>
      </c>
      <c r="O422" s="27">
        <v>127</v>
      </c>
      <c r="P422" s="26">
        <v>28370777</v>
      </c>
      <c r="Q422" s="27"/>
      <c r="R422" s="26"/>
      <c r="S422" s="27">
        <v>9</v>
      </c>
      <c r="T422" s="26">
        <v>4002398</v>
      </c>
      <c r="U422" s="27">
        <v>9</v>
      </c>
      <c r="V422" s="26">
        <v>1808432</v>
      </c>
      <c r="W422" s="27">
        <v>30</v>
      </c>
      <c r="X422" s="26">
        <v>6043384</v>
      </c>
      <c r="Y422" s="27">
        <v>37</v>
      </c>
      <c r="Z422" s="26">
        <v>14731089</v>
      </c>
      <c r="AA422" s="27">
        <v>25</v>
      </c>
      <c r="AB422" s="26">
        <v>6678994</v>
      </c>
      <c r="AC422" s="27">
        <v>25</v>
      </c>
      <c r="AD422" s="26">
        <v>4185439</v>
      </c>
      <c r="AE422" s="27">
        <v>92</v>
      </c>
      <c r="AF422" s="26">
        <v>14992778</v>
      </c>
      <c r="AG422" s="27">
        <v>113</v>
      </c>
      <c r="AH422" s="26">
        <v>43945811</v>
      </c>
      <c r="AI422" s="27">
        <v>52</v>
      </c>
      <c r="AJ422" s="26">
        <v>22296323</v>
      </c>
      <c r="AK422" s="27">
        <v>21</v>
      </c>
      <c r="AL422" s="26">
        <v>4519472</v>
      </c>
      <c r="AM422" s="27">
        <v>31</v>
      </c>
      <c r="AN422" s="26">
        <v>8280745</v>
      </c>
      <c r="AO422" s="27">
        <v>14</v>
      </c>
      <c r="AP422" s="26">
        <v>18800047</v>
      </c>
      <c r="AQ422" s="27">
        <v>28</v>
      </c>
      <c r="AR422" s="26">
        <v>12606141</v>
      </c>
      <c r="AS422" s="27">
        <v>13</v>
      </c>
      <c r="AT422" s="26">
        <v>2462898</v>
      </c>
      <c r="AU422" s="27">
        <v>4</v>
      </c>
      <c r="AV422" s="26">
        <v>4153161</v>
      </c>
      <c r="AW422" s="27">
        <v>10</v>
      </c>
      <c r="AX422" s="26">
        <v>1125160</v>
      </c>
      <c r="AY422" s="27">
        <v>5</v>
      </c>
      <c r="AZ422" s="26">
        <v>6816334</v>
      </c>
      <c r="BA422" s="27">
        <v>137</v>
      </c>
      <c r="BB422" s="26">
        <v>31722230</v>
      </c>
      <c r="BC422" s="27"/>
      <c r="BD422" s="26"/>
      <c r="BE422" s="27">
        <v>140</v>
      </c>
      <c r="BF422" s="26">
        <v>122822662</v>
      </c>
      <c r="BG422" s="27"/>
      <c r="BH422" s="26"/>
      <c r="BI422" s="27"/>
      <c r="BJ422" s="26"/>
      <c r="BK422" s="27"/>
      <c r="BL422" s="26"/>
      <c r="BM422" s="27">
        <v>18</v>
      </c>
      <c r="BN422" s="26">
        <v>5588668</v>
      </c>
      <c r="BO422" s="27">
        <v>27</v>
      </c>
      <c r="BP422" s="26">
        <v>4499446</v>
      </c>
      <c r="BQ422" s="27">
        <v>1194</v>
      </c>
      <c r="BR422" s="26">
        <v>414547032</v>
      </c>
    </row>
    <row r="423" spans="1:70" ht="14.1" customHeight="1" x14ac:dyDescent="0.15">
      <c r="A423" s="20" t="s">
        <v>516</v>
      </c>
      <c r="B423" s="28">
        <v>33389</v>
      </c>
      <c r="C423" s="18">
        <v>7</v>
      </c>
      <c r="D423" s="26">
        <v>752556</v>
      </c>
      <c r="E423" s="27">
        <v>7</v>
      </c>
      <c r="F423" s="26">
        <v>1085203</v>
      </c>
      <c r="G423" s="27">
        <v>93</v>
      </c>
      <c r="H423" s="26">
        <v>20005945</v>
      </c>
      <c r="I423" s="27">
        <v>56</v>
      </c>
      <c r="J423" s="26">
        <v>10822864</v>
      </c>
      <c r="K423" s="27">
        <v>44</v>
      </c>
      <c r="L423" s="26">
        <v>7762303</v>
      </c>
      <c r="M423" s="27">
        <v>20</v>
      </c>
      <c r="N423" s="26">
        <v>3686122</v>
      </c>
      <c r="O423" s="27">
        <v>127</v>
      </c>
      <c r="P423" s="26">
        <v>27940177</v>
      </c>
      <c r="Q423" s="27"/>
      <c r="R423" s="26"/>
      <c r="S423" s="27">
        <v>9</v>
      </c>
      <c r="T423" s="26">
        <v>4157414</v>
      </c>
      <c r="U423" s="27">
        <v>9</v>
      </c>
      <c r="V423" s="26">
        <v>1779548</v>
      </c>
      <c r="W423" s="27">
        <v>30</v>
      </c>
      <c r="X423" s="26">
        <v>6051455</v>
      </c>
      <c r="Y423" s="27">
        <v>37</v>
      </c>
      <c r="Z423" s="26">
        <v>14769000</v>
      </c>
      <c r="AA423" s="27">
        <v>25</v>
      </c>
      <c r="AB423" s="26">
        <v>6976756</v>
      </c>
      <c r="AC423" s="27">
        <v>25</v>
      </c>
      <c r="AD423" s="26">
        <v>3988417</v>
      </c>
      <c r="AE423" s="27">
        <v>92</v>
      </c>
      <c r="AF423" s="26">
        <v>14923099</v>
      </c>
      <c r="AG423" s="27">
        <v>113</v>
      </c>
      <c r="AH423" s="26">
        <v>43160336</v>
      </c>
      <c r="AI423" s="27">
        <v>52</v>
      </c>
      <c r="AJ423" s="26">
        <v>22025433</v>
      </c>
      <c r="AK423" s="27">
        <v>21</v>
      </c>
      <c r="AL423" s="26">
        <v>4448904</v>
      </c>
      <c r="AM423" s="27">
        <v>31</v>
      </c>
      <c r="AN423" s="26">
        <v>8013884</v>
      </c>
      <c r="AO423" s="27">
        <v>14</v>
      </c>
      <c r="AP423" s="26">
        <v>19467926</v>
      </c>
      <c r="AQ423" s="27">
        <v>28</v>
      </c>
      <c r="AR423" s="26">
        <v>12226610</v>
      </c>
      <c r="AS423" s="27">
        <v>13</v>
      </c>
      <c r="AT423" s="26">
        <v>2601674</v>
      </c>
      <c r="AU423" s="27">
        <v>4</v>
      </c>
      <c r="AV423" s="26">
        <v>4110524</v>
      </c>
      <c r="AW423" s="27">
        <v>10</v>
      </c>
      <c r="AX423" s="26">
        <v>1155850</v>
      </c>
      <c r="AY423" s="27">
        <v>5</v>
      </c>
      <c r="AZ423" s="26">
        <v>6567750</v>
      </c>
      <c r="BA423" s="27">
        <v>137</v>
      </c>
      <c r="BB423" s="26">
        <v>31266879</v>
      </c>
      <c r="BC423" s="27"/>
      <c r="BD423" s="26"/>
      <c r="BE423" s="27">
        <v>140</v>
      </c>
      <c r="BF423" s="26">
        <v>125632753</v>
      </c>
      <c r="BG423" s="27"/>
      <c r="BH423" s="26"/>
      <c r="BI423" s="27"/>
      <c r="BJ423" s="26"/>
      <c r="BK423" s="27"/>
      <c r="BL423" s="26"/>
      <c r="BM423" s="27">
        <v>18</v>
      </c>
      <c r="BN423" s="26">
        <v>5240449</v>
      </c>
      <c r="BO423" s="27">
        <v>27</v>
      </c>
      <c r="BP423" s="26">
        <v>4393701</v>
      </c>
      <c r="BQ423" s="27">
        <v>1194</v>
      </c>
      <c r="BR423" s="26">
        <v>415013547</v>
      </c>
    </row>
    <row r="424" spans="1:70" ht="14.1" customHeight="1" x14ac:dyDescent="0.15">
      <c r="A424" s="20" t="s">
        <v>516</v>
      </c>
      <c r="B424" s="28">
        <v>33417</v>
      </c>
      <c r="C424" s="18">
        <v>7</v>
      </c>
      <c r="D424" s="26">
        <v>740090</v>
      </c>
      <c r="E424" s="27">
        <v>7</v>
      </c>
      <c r="F424" s="26">
        <v>983184</v>
      </c>
      <c r="G424" s="27">
        <v>93</v>
      </c>
      <c r="H424" s="26">
        <v>18417506</v>
      </c>
      <c r="I424" s="27">
        <v>56</v>
      </c>
      <c r="J424" s="26">
        <v>10083779</v>
      </c>
      <c r="K424" s="27">
        <v>44</v>
      </c>
      <c r="L424" s="26">
        <v>7239621</v>
      </c>
      <c r="M424" s="27">
        <v>20</v>
      </c>
      <c r="N424" s="26">
        <v>3436912</v>
      </c>
      <c r="O424" s="27">
        <v>127</v>
      </c>
      <c r="P424" s="26">
        <v>25829430</v>
      </c>
      <c r="Q424" s="27"/>
      <c r="R424" s="26"/>
      <c r="S424" s="27">
        <v>9</v>
      </c>
      <c r="T424" s="26">
        <v>3851746</v>
      </c>
      <c r="U424" s="27">
        <v>9</v>
      </c>
      <c r="V424" s="26">
        <v>1637591</v>
      </c>
      <c r="W424" s="27">
        <v>30</v>
      </c>
      <c r="X424" s="26">
        <v>5466710</v>
      </c>
      <c r="Y424" s="27">
        <v>37</v>
      </c>
      <c r="Z424" s="26">
        <v>13038176</v>
      </c>
      <c r="AA424" s="27">
        <v>25</v>
      </c>
      <c r="AB424" s="26">
        <v>6223144</v>
      </c>
      <c r="AC424" s="27">
        <v>26</v>
      </c>
      <c r="AD424" s="26">
        <v>3918162</v>
      </c>
      <c r="AE424" s="27">
        <v>92</v>
      </c>
      <c r="AF424" s="26">
        <v>13724308</v>
      </c>
      <c r="AG424" s="27">
        <v>113</v>
      </c>
      <c r="AH424" s="26">
        <v>41236800</v>
      </c>
      <c r="AI424" s="27">
        <v>52</v>
      </c>
      <c r="AJ424" s="26">
        <v>21000225</v>
      </c>
      <c r="AK424" s="27">
        <v>21</v>
      </c>
      <c r="AL424" s="26">
        <v>4252361</v>
      </c>
      <c r="AM424" s="27">
        <v>31</v>
      </c>
      <c r="AN424" s="26">
        <v>7878159</v>
      </c>
      <c r="AO424" s="27">
        <v>14</v>
      </c>
      <c r="AP424" s="26">
        <v>18116304</v>
      </c>
      <c r="AQ424" s="27">
        <v>28</v>
      </c>
      <c r="AR424" s="26">
        <v>10885470</v>
      </c>
      <c r="AS424" s="27">
        <v>13</v>
      </c>
      <c r="AT424" s="26">
        <v>2336721</v>
      </c>
      <c r="AU424" s="27">
        <v>4</v>
      </c>
      <c r="AV424" s="26">
        <v>3896951</v>
      </c>
      <c r="AW424" s="27">
        <v>10</v>
      </c>
      <c r="AX424" s="26">
        <v>1061573</v>
      </c>
      <c r="AY424" s="27">
        <v>5</v>
      </c>
      <c r="AZ424" s="26">
        <v>6143120</v>
      </c>
      <c r="BA424" s="27">
        <v>137</v>
      </c>
      <c r="BB424" s="26">
        <v>29352082</v>
      </c>
      <c r="BC424" s="27"/>
      <c r="BD424" s="26"/>
      <c r="BE424" s="27">
        <v>140</v>
      </c>
      <c r="BF424" s="26">
        <v>114712253</v>
      </c>
      <c r="BG424" s="27"/>
      <c r="BH424" s="26"/>
      <c r="BI424" s="27"/>
      <c r="BJ424" s="26"/>
      <c r="BK424" s="27"/>
      <c r="BL424" s="26"/>
      <c r="BM424" s="27">
        <v>18</v>
      </c>
      <c r="BN424" s="26">
        <v>4757638</v>
      </c>
      <c r="BO424" s="27">
        <v>27</v>
      </c>
      <c r="BP424" s="26">
        <v>4152969</v>
      </c>
      <c r="BQ424" s="27">
        <v>1195</v>
      </c>
      <c r="BR424" s="26">
        <v>384372996</v>
      </c>
    </row>
    <row r="425" spans="1:70" ht="14.1" customHeight="1" x14ac:dyDescent="0.15">
      <c r="A425" s="20" t="s">
        <v>516</v>
      </c>
      <c r="B425" s="28">
        <v>33450</v>
      </c>
      <c r="C425" s="18">
        <v>7</v>
      </c>
      <c r="D425" s="26">
        <v>739961</v>
      </c>
      <c r="E425" s="27">
        <v>7</v>
      </c>
      <c r="F425" s="26">
        <v>929279</v>
      </c>
      <c r="G425" s="27">
        <v>93</v>
      </c>
      <c r="H425" s="26">
        <v>18670871</v>
      </c>
      <c r="I425" s="27">
        <v>56</v>
      </c>
      <c r="J425" s="26">
        <v>10368272</v>
      </c>
      <c r="K425" s="27">
        <v>44</v>
      </c>
      <c r="L425" s="26">
        <v>7211270</v>
      </c>
      <c r="M425" s="27">
        <v>20</v>
      </c>
      <c r="N425" s="26">
        <v>3331053</v>
      </c>
      <c r="O425" s="27">
        <v>127</v>
      </c>
      <c r="P425" s="26">
        <v>26539803</v>
      </c>
      <c r="Q425" s="27"/>
      <c r="R425" s="26"/>
      <c r="S425" s="27">
        <v>9</v>
      </c>
      <c r="T425" s="26">
        <v>4048580</v>
      </c>
      <c r="U425" s="27">
        <v>9</v>
      </c>
      <c r="V425" s="26">
        <v>1689878</v>
      </c>
      <c r="W425" s="27">
        <v>30</v>
      </c>
      <c r="X425" s="26">
        <v>5586090</v>
      </c>
      <c r="Y425" s="27">
        <v>37</v>
      </c>
      <c r="Z425" s="26">
        <v>13273211</v>
      </c>
      <c r="AA425" s="27">
        <v>25</v>
      </c>
      <c r="AB425" s="26">
        <v>6239983</v>
      </c>
      <c r="AC425" s="27">
        <v>26</v>
      </c>
      <c r="AD425" s="26">
        <v>3866332</v>
      </c>
      <c r="AE425" s="27">
        <v>92</v>
      </c>
      <c r="AF425" s="26">
        <v>13824668</v>
      </c>
      <c r="AG425" s="27">
        <v>114</v>
      </c>
      <c r="AH425" s="26">
        <v>42132115</v>
      </c>
      <c r="AI425" s="27">
        <v>52</v>
      </c>
      <c r="AJ425" s="26">
        <v>21205290</v>
      </c>
      <c r="AK425" s="27">
        <v>21</v>
      </c>
      <c r="AL425" s="26">
        <v>4396620</v>
      </c>
      <c r="AM425" s="27">
        <v>31</v>
      </c>
      <c r="AN425" s="26">
        <v>7733559</v>
      </c>
      <c r="AO425" s="27">
        <v>14</v>
      </c>
      <c r="AP425" s="26">
        <v>19340497</v>
      </c>
      <c r="AQ425" s="27">
        <v>28</v>
      </c>
      <c r="AR425" s="26">
        <v>11108096</v>
      </c>
      <c r="AS425" s="27">
        <v>13</v>
      </c>
      <c r="AT425" s="26">
        <v>2400100</v>
      </c>
      <c r="AU425" s="27">
        <v>4</v>
      </c>
      <c r="AV425" s="26">
        <v>4239830</v>
      </c>
      <c r="AW425" s="27">
        <v>10</v>
      </c>
      <c r="AX425" s="26">
        <v>1047456</v>
      </c>
      <c r="AY425" s="27">
        <v>5</v>
      </c>
      <c r="AZ425" s="26">
        <v>6123697</v>
      </c>
      <c r="BA425" s="27">
        <v>138</v>
      </c>
      <c r="BB425" s="26">
        <v>29887315</v>
      </c>
      <c r="BC425" s="27"/>
      <c r="BD425" s="26"/>
      <c r="BE425" s="27">
        <v>140</v>
      </c>
      <c r="BF425" s="26">
        <v>118042907</v>
      </c>
      <c r="BG425" s="27"/>
      <c r="BH425" s="26"/>
      <c r="BI425" s="27"/>
      <c r="BJ425" s="26"/>
      <c r="BK425" s="27"/>
      <c r="BL425" s="26"/>
      <c r="BM425" s="27">
        <v>18</v>
      </c>
      <c r="BN425" s="26">
        <v>5163409</v>
      </c>
      <c r="BO425" s="27">
        <v>27</v>
      </c>
      <c r="BP425" s="26">
        <v>4137307</v>
      </c>
      <c r="BQ425" s="27">
        <v>1197</v>
      </c>
      <c r="BR425" s="26">
        <v>393277463</v>
      </c>
    </row>
    <row r="426" spans="1:70" ht="14.1" customHeight="1" x14ac:dyDescent="0.15">
      <c r="A426" s="20" t="s">
        <v>516</v>
      </c>
      <c r="B426" s="28">
        <v>33480</v>
      </c>
      <c r="C426" s="18">
        <v>7</v>
      </c>
      <c r="D426" s="26">
        <v>652521</v>
      </c>
      <c r="E426" s="27">
        <v>7</v>
      </c>
      <c r="F426" s="26">
        <v>853300</v>
      </c>
      <c r="G426" s="27">
        <v>93</v>
      </c>
      <c r="H426" s="26">
        <v>16696901</v>
      </c>
      <c r="I426" s="27">
        <v>56</v>
      </c>
      <c r="J426" s="26">
        <v>9636097</v>
      </c>
      <c r="K426" s="27">
        <v>43</v>
      </c>
      <c r="L426" s="26">
        <v>6493687</v>
      </c>
      <c r="M426" s="27">
        <v>20</v>
      </c>
      <c r="N426" s="26">
        <v>3101598</v>
      </c>
      <c r="O426" s="27">
        <v>127</v>
      </c>
      <c r="P426" s="26">
        <v>24122928</v>
      </c>
      <c r="Q426" s="27"/>
      <c r="R426" s="26"/>
      <c r="S426" s="27">
        <v>9</v>
      </c>
      <c r="T426" s="26">
        <v>4109511</v>
      </c>
      <c r="U426" s="27">
        <v>9</v>
      </c>
      <c r="V426" s="26">
        <v>1518988</v>
      </c>
      <c r="W426" s="27">
        <v>30</v>
      </c>
      <c r="X426" s="26">
        <v>5248799</v>
      </c>
      <c r="Y426" s="27">
        <v>37</v>
      </c>
      <c r="Z426" s="26">
        <v>12466739</v>
      </c>
      <c r="AA426" s="27">
        <v>25</v>
      </c>
      <c r="AB426" s="26">
        <v>5612914</v>
      </c>
      <c r="AC426" s="27">
        <v>26</v>
      </c>
      <c r="AD426" s="26">
        <v>3478746</v>
      </c>
      <c r="AE426" s="27">
        <v>92</v>
      </c>
      <c r="AF426" s="26">
        <v>11921453</v>
      </c>
      <c r="AG426" s="27">
        <v>114</v>
      </c>
      <c r="AH426" s="26">
        <v>37283488</v>
      </c>
      <c r="AI426" s="27">
        <v>52</v>
      </c>
      <c r="AJ426" s="26">
        <v>19574278</v>
      </c>
      <c r="AK426" s="27">
        <v>21</v>
      </c>
      <c r="AL426" s="26">
        <v>3891935</v>
      </c>
      <c r="AM426" s="27">
        <v>31</v>
      </c>
      <c r="AN426" s="26">
        <v>6899822</v>
      </c>
      <c r="AO426" s="27">
        <v>14</v>
      </c>
      <c r="AP426" s="26">
        <v>19093922</v>
      </c>
      <c r="AQ426" s="27">
        <v>28</v>
      </c>
      <c r="AR426" s="26">
        <v>10155415</v>
      </c>
      <c r="AS426" s="27">
        <v>13</v>
      </c>
      <c r="AT426" s="26">
        <v>2201485</v>
      </c>
      <c r="AU426" s="27">
        <v>4</v>
      </c>
      <c r="AV426" s="26">
        <v>4231731</v>
      </c>
      <c r="AW426" s="27">
        <v>10</v>
      </c>
      <c r="AX426" s="26">
        <v>928049</v>
      </c>
      <c r="AY426" s="27">
        <v>5</v>
      </c>
      <c r="AZ426" s="26">
        <v>5645612</v>
      </c>
      <c r="BA426" s="27">
        <v>140</v>
      </c>
      <c r="BB426" s="26">
        <v>28266032</v>
      </c>
      <c r="BC426" s="27"/>
      <c r="BD426" s="26"/>
      <c r="BE426" s="27">
        <v>140</v>
      </c>
      <c r="BF426" s="26">
        <v>113892730</v>
      </c>
      <c r="BG426" s="27"/>
      <c r="BH426" s="26"/>
      <c r="BI426" s="27"/>
      <c r="BJ426" s="26"/>
      <c r="BK426" s="27"/>
      <c r="BL426" s="26"/>
      <c r="BM426" s="27">
        <v>18</v>
      </c>
      <c r="BN426" s="26">
        <v>4936485</v>
      </c>
      <c r="BO426" s="27">
        <v>27</v>
      </c>
      <c r="BP426" s="26">
        <v>3714263</v>
      </c>
      <c r="BQ426" s="27">
        <v>1198</v>
      </c>
      <c r="BR426" s="26">
        <v>366629442</v>
      </c>
    </row>
    <row r="427" spans="1:70" ht="14.1" customHeight="1" x14ac:dyDescent="0.15">
      <c r="A427" s="20" t="s">
        <v>516</v>
      </c>
      <c r="B427" s="28">
        <v>33511</v>
      </c>
      <c r="C427" s="18">
        <v>7</v>
      </c>
      <c r="D427" s="26">
        <v>735015</v>
      </c>
      <c r="E427" s="27">
        <v>7</v>
      </c>
      <c r="F427" s="26">
        <v>965592</v>
      </c>
      <c r="G427" s="27">
        <v>94</v>
      </c>
      <c r="H427" s="26">
        <v>18816248</v>
      </c>
      <c r="I427" s="27">
        <v>56</v>
      </c>
      <c r="J427" s="26">
        <v>11008481</v>
      </c>
      <c r="K427" s="27">
        <v>43</v>
      </c>
      <c r="L427" s="26">
        <v>7157505</v>
      </c>
      <c r="M427" s="27">
        <v>20</v>
      </c>
      <c r="N427" s="26">
        <v>3289475</v>
      </c>
      <c r="O427" s="27">
        <v>129</v>
      </c>
      <c r="P427" s="26">
        <v>27122473</v>
      </c>
      <c r="Q427" s="27"/>
      <c r="R427" s="26"/>
      <c r="S427" s="27">
        <v>9</v>
      </c>
      <c r="T427" s="26">
        <v>4242278</v>
      </c>
      <c r="U427" s="27">
        <v>9</v>
      </c>
      <c r="V427" s="26">
        <v>1844120</v>
      </c>
      <c r="W427" s="27">
        <v>30</v>
      </c>
      <c r="X427" s="26">
        <v>5671159</v>
      </c>
      <c r="Y427" s="27">
        <v>37</v>
      </c>
      <c r="Z427" s="26">
        <v>13045671</v>
      </c>
      <c r="AA427" s="27">
        <v>25</v>
      </c>
      <c r="AB427" s="26">
        <v>5882098</v>
      </c>
      <c r="AC427" s="27">
        <v>26</v>
      </c>
      <c r="AD427" s="26">
        <v>3845610</v>
      </c>
      <c r="AE427" s="27">
        <v>93</v>
      </c>
      <c r="AF427" s="26">
        <v>13217419</v>
      </c>
      <c r="AG427" s="27">
        <v>118</v>
      </c>
      <c r="AH427" s="26">
        <v>39158390</v>
      </c>
      <c r="AI427" s="27">
        <v>53</v>
      </c>
      <c r="AJ427" s="26">
        <v>21125112</v>
      </c>
      <c r="AK427" s="27">
        <v>21</v>
      </c>
      <c r="AL427" s="26">
        <v>4183566</v>
      </c>
      <c r="AM427" s="27">
        <v>34</v>
      </c>
      <c r="AN427" s="26">
        <v>8125364</v>
      </c>
      <c r="AO427" s="27">
        <v>14</v>
      </c>
      <c r="AP427" s="26">
        <v>19595023</v>
      </c>
      <c r="AQ427" s="27">
        <v>28</v>
      </c>
      <c r="AR427" s="26">
        <v>11112591</v>
      </c>
      <c r="AS427" s="27">
        <v>13</v>
      </c>
      <c r="AT427" s="26">
        <v>2469461</v>
      </c>
      <c r="AU427" s="27">
        <v>4</v>
      </c>
      <c r="AV427" s="26">
        <v>4382199</v>
      </c>
      <c r="AW427" s="27">
        <v>10</v>
      </c>
      <c r="AX427" s="26">
        <v>1043943</v>
      </c>
      <c r="AY427" s="27">
        <v>5</v>
      </c>
      <c r="AZ427" s="26">
        <v>5623059</v>
      </c>
      <c r="BA427" s="27">
        <v>144</v>
      </c>
      <c r="BB427" s="26">
        <v>30496459</v>
      </c>
      <c r="BC427" s="27"/>
      <c r="BD427" s="26"/>
      <c r="BE427" s="27">
        <v>143</v>
      </c>
      <c r="BF427" s="26">
        <v>116438850</v>
      </c>
      <c r="BG427" s="27"/>
      <c r="BH427" s="26"/>
      <c r="BI427" s="27"/>
      <c r="BJ427" s="26"/>
      <c r="BK427" s="27"/>
      <c r="BL427" s="26"/>
      <c r="BM427" s="27">
        <v>19</v>
      </c>
      <c r="BN427" s="26">
        <v>5452677</v>
      </c>
      <c r="BO427" s="27">
        <v>31</v>
      </c>
      <c r="BP427" s="26">
        <v>4431248</v>
      </c>
      <c r="BQ427" s="27">
        <v>1222</v>
      </c>
      <c r="BR427" s="26">
        <v>390481100</v>
      </c>
    </row>
    <row r="428" spans="1:70" ht="14.1" customHeight="1" x14ac:dyDescent="0.15">
      <c r="A428" s="20" t="s">
        <v>516</v>
      </c>
      <c r="B428" s="28">
        <v>33542</v>
      </c>
      <c r="C428" s="18">
        <v>7</v>
      </c>
      <c r="D428" s="26">
        <v>789222</v>
      </c>
      <c r="E428" s="27">
        <v>7</v>
      </c>
      <c r="F428" s="26">
        <v>1046422</v>
      </c>
      <c r="G428" s="27">
        <v>94</v>
      </c>
      <c r="H428" s="26">
        <v>20068127</v>
      </c>
      <c r="I428" s="27">
        <v>56</v>
      </c>
      <c r="J428" s="26">
        <v>11298226</v>
      </c>
      <c r="K428" s="27">
        <v>43</v>
      </c>
      <c r="L428" s="26">
        <v>7135586</v>
      </c>
      <c r="M428" s="27">
        <v>20</v>
      </c>
      <c r="N428" s="26">
        <v>3256782</v>
      </c>
      <c r="O428" s="27">
        <v>129</v>
      </c>
      <c r="P428" s="26">
        <v>27897564</v>
      </c>
      <c r="Q428" s="27"/>
      <c r="R428" s="26"/>
      <c r="S428" s="27">
        <v>9</v>
      </c>
      <c r="T428" s="26">
        <v>4464261</v>
      </c>
      <c r="U428" s="27">
        <v>9</v>
      </c>
      <c r="V428" s="26">
        <v>1932957</v>
      </c>
      <c r="W428" s="27">
        <v>30</v>
      </c>
      <c r="X428" s="26">
        <v>6072891</v>
      </c>
      <c r="Y428" s="27">
        <v>37</v>
      </c>
      <c r="Z428" s="26">
        <v>12925809</v>
      </c>
      <c r="AA428" s="27">
        <v>25</v>
      </c>
      <c r="AB428" s="26">
        <v>6141826</v>
      </c>
      <c r="AC428" s="27">
        <v>26</v>
      </c>
      <c r="AD428" s="26">
        <v>3971604</v>
      </c>
      <c r="AE428" s="27">
        <v>93</v>
      </c>
      <c r="AF428" s="26">
        <v>13633200</v>
      </c>
      <c r="AG428" s="27">
        <v>118</v>
      </c>
      <c r="AH428" s="26">
        <v>38757869</v>
      </c>
      <c r="AI428" s="27">
        <v>53</v>
      </c>
      <c r="AJ428" s="26">
        <v>21277367</v>
      </c>
      <c r="AK428" s="27">
        <v>21</v>
      </c>
      <c r="AL428" s="26">
        <v>4146216</v>
      </c>
      <c r="AM428" s="27">
        <v>34</v>
      </c>
      <c r="AN428" s="26">
        <v>8214888</v>
      </c>
      <c r="AO428" s="27">
        <v>14</v>
      </c>
      <c r="AP428" s="26">
        <v>19666187</v>
      </c>
      <c r="AQ428" s="27">
        <v>28</v>
      </c>
      <c r="AR428" s="26">
        <v>11549236</v>
      </c>
      <c r="AS428" s="27">
        <v>13</v>
      </c>
      <c r="AT428" s="26">
        <v>2595505</v>
      </c>
      <c r="AU428" s="27">
        <v>4</v>
      </c>
      <c r="AV428" s="26">
        <v>4305900</v>
      </c>
      <c r="AW428" s="27">
        <v>10</v>
      </c>
      <c r="AX428" s="26">
        <v>1104027</v>
      </c>
      <c r="AY428" s="27">
        <v>5</v>
      </c>
      <c r="AZ428" s="26">
        <v>5861024</v>
      </c>
      <c r="BA428" s="27">
        <v>144</v>
      </c>
      <c r="BB428" s="26">
        <v>30955192</v>
      </c>
      <c r="BC428" s="27"/>
      <c r="BD428" s="26"/>
      <c r="BE428" s="27">
        <v>143</v>
      </c>
      <c r="BF428" s="26">
        <v>123096175</v>
      </c>
      <c r="BG428" s="27"/>
      <c r="BH428" s="26"/>
      <c r="BI428" s="27"/>
      <c r="BJ428" s="26"/>
      <c r="BK428" s="27"/>
      <c r="BL428" s="26"/>
      <c r="BM428" s="27">
        <v>19</v>
      </c>
      <c r="BN428" s="26">
        <v>5562193</v>
      </c>
      <c r="BO428" s="27">
        <v>31</v>
      </c>
      <c r="BP428" s="26">
        <v>4660668</v>
      </c>
      <c r="BQ428" s="27">
        <v>1222</v>
      </c>
      <c r="BR428" s="26">
        <v>402386938</v>
      </c>
    </row>
    <row r="429" spans="1:70" ht="14.1" customHeight="1" x14ac:dyDescent="0.15">
      <c r="A429" s="20" t="s">
        <v>516</v>
      </c>
      <c r="B429" s="28">
        <v>33571</v>
      </c>
      <c r="C429" s="18">
        <v>7</v>
      </c>
      <c r="D429" s="26">
        <v>715393</v>
      </c>
      <c r="E429" s="27">
        <v>7</v>
      </c>
      <c r="F429" s="26">
        <v>897549</v>
      </c>
      <c r="G429" s="27">
        <v>94</v>
      </c>
      <c r="H429" s="26">
        <v>17751821</v>
      </c>
      <c r="I429" s="27">
        <v>56</v>
      </c>
      <c r="J429" s="26">
        <v>10451560</v>
      </c>
      <c r="K429" s="27">
        <v>43</v>
      </c>
      <c r="L429" s="26">
        <v>6468195</v>
      </c>
      <c r="M429" s="27">
        <v>20</v>
      </c>
      <c r="N429" s="26">
        <v>2935181</v>
      </c>
      <c r="O429" s="27">
        <v>129</v>
      </c>
      <c r="P429" s="26">
        <v>25286558</v>
      </c>
      <c r="Q429" s="27"/>
      <c r="R429" s="26"/>
      <c r="S429" s="27">
        <v>9</v>
      </c>
      <c r="T429" s="26">
        <v>3928171</v>
      </c>
      <c r="U429" s="27">
        <v>9</v>
      </c>
      <c r="V429" s="26">
        <v>1787741</v>
      </c>
      <c r="W429" s="27">
        <v>30</v>
      </c>
      <c r="X429" s="26">
        <v>5561768</v>
      </c>
      <c r="Y429" s="27">
        <v>37</v>
      </c>
      <c r="Z429" s="26">
        <v>11312569</v>
      </c>
      <c r="AA429" s="27">
        <v>25</v>
      </c>
      <c r="AB429" s="26">
        <v>5424741</v>
      </c>
      <c r="AC429" s="27">
        <v>26</v>
      </c>
      <c r="AD429" s="26">
        <v>3464129</v>
      </c>
      <c r="AE429" s="27">
        <v>93</v>
      </c>
      <c r="AF429" s="26">
        <v>11874172</v>
      </c>
      <c r="AG429" s="27">
        <v>118</v>
      </c>
      <c r="AH429" s="26">
        <v>34364585</v>
      </c>
      <c r="AI429" s="27">
        <v>53</v>
      </c>
      <c r="AJ429" s="26">
        <v>19411521</v>
      </c>
      <c r="AK429" s="27">
        <v>21</v>
      </c>
      <c r="AL429" s="26">
        <v>3681273</v>
      </c>
      <c r="AM429" s="27">
        <v>34</v>
      </c>
      <c r="AN429" s="26">
        <v>7180622</v>
      </c>
      <c r="AO429" s="27">
        <v>14</v>
      </c>
      <c r="AP429" s="26">
        <v>19207749</v>
      </c>
      <c r="AQ429" s="27">
        <v>28</v>
      </c>
      <c r="AR429" s="26">
        <v>10677694</v>
      </c>
      <c r="AS429" s="27">
        <v>13</v>
      </c>
      <c r="AT429" s="26">
        <v>2306046</v>
      </c>
      <c r="AU429" s="27">
        <v>4</v>
      </c>
      <c r="AV429" s="26">
        <v>3798752</v>
      </c>
      <c r="AW429" s="27">
        <v>10</v>
      </c>
      <c r="AX429" s="26">
        <v>1020333</v>
      </c>
      <c r="AY429" s="27">
        <v>5</v>
      </c>
      <c r="AZ429" s="26">
        <v>5572515</v>
      </c>
      <c r="BA429" s="27">
        <v>144</v>
      </c>
      <c r="BB429" s="26">
        <v>28375618</v>
      </c>
      <c r="BC429" s="27"/>
      <c r="BD429" s="26"/>
      <c r="BE429" s="27">
        <v>143</v>
      </c>
      <c r="BF429" s="26">
        <v>116556700</v>
      </c>
      <c r="BG429" s="27"/>
      <c r="BH429" s="26"/>
      <c r="BI429" s="27"/>
      <c r="BJ429" s="26"/>
      <c r="BK429" s="27"/>
      <c r="BL429" s="26"/>
      <c r="BM429" s="27">
        <v>19</v>
      </c>
      <c r="BN429" s="26">
        <v>5006253</v>
      </c>
      <c r="BO429" s="27">
        <v>31</v>
      </c>
      <c r="BP429" s="26">
        <v>4227984</v>
      </c>
      <c r="BQ429" s="27">
        <v>1222</v>
      </c>
      <c r="BR429" s="26">
        <v>369247206</v>
      </c>
    </row>
    <row r="430" spans="1:70" ht="14.1" customHeight="1" x14ac:dyDescent="0.15">
      <c r="A430" s="20" t="s">
        <v>516</v>
      </c>
      <c r="B430" s="28">
        <v>33602</v>
      </c>
      <c r="C430" s="18">
        <v>7</v>
      </c>
      <c r="D430" s="26">
        <v>748070</v>
      </c>
      <c r="E430" s="27">
        <v>7</v>
      </c>
      <c r="F430" s="26">
        <v>917277</v>
      </c>
      <c r="G430" s="27">
        <v>94</v>
      </c>
      <c r="H430" s="26">
        <v>18442551</v>
      </c>
      <c r="I430" s="27">
        <v>56</v>
      </c>
      <c r="J430" s="26">
        <v>10489056</v>
      </c>
      <c r="K430" s="27">
        <v>43</v>
      </c>
      <c r="L430" s="26">
        <v>6441065</v>
      </c>
      <c r="M430" s="27">
        <v>20</v>
      </c>
      <c r="N430" s="26">
        <v>3097625</v>
      </c>
      <c r="O430" s="27">
        <v>130</v>
      </c>
      <c r="P430" s="26">
        <v>24930962</v>
      </c>
      <c r="Q430" s="27"/>
      <c r="R430" s="26"/>
      <c r="S430" s="27">
        <v>9</v>
      </c>
      <c r="T430" s="26">
        <v>4012579</v>
      </c>
      <c r="U430" s="27">
        <v>9</v>
      </c>
      <c r="V430" s="26">
        <v>1713218</v>
      </c>
      <c r="W430" s="27">
        <v>30</v>
      </c>
      <c r="X430" s="26">
        <v>5425492</v>
      </c>
      <c r="Y430" s="27">
        <v>37</v>
      </c>
      <c r="Z430" s="26">
        <v>11180987</v>
      </c>
      <c r="AA430" s="27">
        <v>25</v>
      </c>
      <c r="AB430" s="26">
        <v>5373271</v>
      </c>
      <c r="AC430" s="27">
        <v>26</v>
      </c>
      <c r="AD430" s="26">
        <v>3447827</v>
      </c>
      <c r="AE430" s="27">
        <v>93</v>
      </c>
      <c r="AF430" s="26">
        <v>11677192</v>
      </c>
      <c r="AG430" s="27">
        <v>118</v>
      </c>
      <c r="AH430" s="26">
        <v>34296689</v>
      </c>
      <c r="AI430" s="27">
        <v>53</v>
      </c>
      <c r="AJ430" s="26">
        <v>19688187</v>
      </c>
      <c r="AK430" s="27">
        <v>21</v>
      </c>
      <c r="AL430" s="26">
        <v>3709472</v>
      </c>
      <c r="AM430" s="27">
        <v>34</v>
      </c>
      <c r="AN430" s="26">
        <v>7158453</v>
      </c>
      <c r="AO430" s="27">
        <v>14</v>
      </c>
      <c r="AP430" s="26">
        <v>19592406</v>
      </c>
      <c r="AQ430" s="27">
        <v>28</v>
      </c>
      <c r="AR430" s="26">
        <v>10696454</v>
      </c>
      <c r="AS430" s="27">
        <v>13</v>
      </c>
      <c r="AT430" s="26">
        <v>2305253</v>
      </c>
      <c r="AU430" s="27">
        <v>4</v>
      </c>
      <c r="AV430" s="26">
        <v>3771754</v>
      </c>
      <c r="AW430" s="27">
        <v>10</v>
      </c>
      <c r="AX430" s="26">
        <v>1016807</v>
      </c>
      <c r="AY430" s="27">
        <v>5</v>
      </c>
      <c r="AZ430" s="26">
        <v>5356178</v>
      </c>
      <c r="BA430" s="27">
        <v>144</v>
      </c>
      <c r="BB430" s="26">
        <v>28223207</v>
      </c>
      <c r="BC430" s="27"/>
      <c r="BD430" s="26"/>
      <c r="BE430" s="27">
        <v>143</v>
      </c>
      <c r="BF430" s="26">
        <v>112957911</v>
      </c>
      <c r="BG430" s="27"/>
      <c r="BH430" s="26"/>
      <c r="BI430" s="27"/>
      <c r="BJ430" s="26"/>
      <c r="BK430" s="27"/>
      <c r="BL430" s="26"/>
      <c r="BM430" s="27">
        <v>19</v>
      </c>
      <c r="BN430" s="26">
        <v>5176954</v>
      </c>
      <c r="BO430" s="27">
        <v>31</v>
      </c>
      <c r="BP430" s="26">
        <v>4091886</v>
      </c>
      <c r="BQ430" s="27">
        <v>1223</v>
      </c>
      <c r="BR430" s="26">
        <v>365938798</v>
      </c>
    </row>
    <row r="431" spans="1:70" ht="14.1" customHeight="1" x14ac:dyDescent="0.15">
      <c r="A431" s="20" t="s">
        <v>515</v>
      </c>
      <c r="B431" s="28">
        <v>33634</v>
      </c>
      <c r="C431" s="18">
        <v>7</v>
      </c>
      <c r="D431" s="26">
        <v>698604</v>
      </c>
      <c r="E431" s="27">
        <v>7</v>
      </c>
      <c r="F431" s="26">
        <v>879605</v>
      </c>
      <c r="G431" s="27">
        <v>94</v>
      </c>
      <c r="H431" s="26">
        <v>17551401</v>
      </c>
      <c r="I431" s="27">
        <v>55</v>
      </c>
      <c r="J431" s="26">
        <v>10018909</v>
      </c>
      <c r="K431" s="27">
        <v>43</v>
      </c>
      <c r="L431" s="26">
        <v>6343926</v>
      </c>
      <c r="M431" s="27">
        <v>20</v>
      </c>
      <c r="N431" s="26">
        <v>2965527</v>
      </c>
      <c r="O431" s="27">
        <v>130</v>
      </c>
      <c r="P431" s="26">
        <v>24815664</v>
      </c>
      <c r="Q431" s="27"/>
      <c r="R431" s="26"/>
      <c r="S431" s="27">
        <v>9</v>
      </c>
      <c r="T431" s="26">
        <v>3738285</v>
      </c>
      <c r="U431" s="27">
        <v>9</v>
      </c>
      <c r="V431" s="26">
        <v>1763646</v>
      </c>
      <c r="W431" s="27">
        <v>30</v>
      </c>
      <c r="X431" s="26">
        <v>5320669</v>
      </c>
      <c r="Y431" s="27">
        <v>37</v>
      </c>
      <c r="Z431" s="26">
        <v>11055285</v>
      </c>
      <c r="AA431" s="27">
        <v>25</v>
      </c>
      <c r="AB431" s="26">
        <v>5149078</v>
      </c>
      <c r="AC431" s="27">
        <v>26</v>
      </c>
      <c r="AD431" s="26">
        <v>3343679</v>
      </c>
      <c r="AE431" s="27">
        <v>93</v>
      </c>
      <c r="AF431" s="26">
        <v>11435792</v>
      </c>
      <c r="AG431" s="27">
        <v>118</v>
      </c>
      <c r="AH431" s="26">
        <v>34783924</v>
      </c>
      <c r="AI431" s="27">
        <v>53</v>
      </c>
      <c r="AJ431" s="26">
        <v>19052099</v>
      </c>
      <c r="AK431" s="27">
        <v>21</v>
      </c>
      <c r="AL431" s="26">
        <v>3689256</v>
      </c>
      <c r="AM431" s="27">
        <v>34</v>
      </c>
      <c r="AN431" s="26">
        <v>7110697</v>
      </c>
      <c r="AO431" s="27">
        <v>14</v>
      </c>
      <c r="AP431" s="26">
        <v>17963719</v>
      </c>
      <c r="AQ431" s="27">
        <v>28</v>
      </c>
      <c r="AR431" s="26">
        <v>10392605</v>
      </c>
      <c r="AS431" s="27">
        <v>13</v>
      </c>
      <c r="AT431" s="26">
        <v>2155397</v>
      </c>
      <c r="AU431" s="27">
        <v>4</v>
      </c>
      <c r="AV431" s="26">
        <v>3655616</v>
      </c>
      <c r="AW431" s="27">
        <v>10</v>
      </c>
      <c r="AX431" s="26">
        <v>949594</v>
      </c>
      <c r="AY431" s="27">
        <v>5</v>
      </c>
      <c r="AZ431" s="26">
        <v>5100440</v>
      </c>
      <c r="BA431" s="27">
        <v>144</v>
      </c>
      <c r="BB431" s="26">
        <v>26943577</v>
      </c>
      <c r="BC431" s="27"/>
      <c r="BD431" s="26"/>
      <c r="BE431" s="27">
        <v>143</v>
      </c>
      <c r="BF431" s="26">
        <v>102728393</v>
      </c>
      <c r="BG431" s="27"/>
      <c r="BH431" s="26"/>
      <c r="BI431" s="27"/>
      <c r="BJ431" s="26"/>
      <c r="BK431" s="27"/>
      <c r="BL431" s="26"/>
      <c r="BM431" s="27">
        <v>19</v>
      </c>
      <c r="BN431" s="26">
        <v>4481751</v>
      </c>
      <c r="BO431" s="27">
        <v>31</v>
      </c>
      <c r="BP431" s="26">
        <v>4003161</v>
      </c>
      <c r="BQ431" s="27">
        <v>1222</v>
      </c>
      <c r="BR431" s="26">
        <v>348090313</v>
      </c>
    </row>
    <row r="432" spans="1:70" ht="14.1" customHeight="1" x14ac:dyDescent="0.15">
      <c r="A432" s="20" t="s">
        <v>515</v>
      </c>
      <c r="B432" s="28">
        <v>33662</v>
      </c>
      <c r="C432" s="18">
        <v>7</v>
      </c>
      <c r="D432" s="26">
        <v>668548</v>
      </c>
      <c r="E432" s="27">
        <v>7</v>
      </c>
      <c r="F432" s="26">
        <v>837148</v>
      </c>
      <c r="G432" s="27">
        <v>95</v>
      </c>
      <c r="H432" s="26">
        <v>17650169</v>
      </c>
      <c r="I432" s="27">
        <v>55</v>
      </c>
      <c r="J432" s="26">
        <v>10071974</v>
      </c>
      <c r="K432" s="27">
        <v>43</v>
      </c>
      <c r="L432" s="26">
        <v>6193339</v>
      </c>
      <c r="M432" s="27">
        <v>20</v>
      </c>
      <c r="N432" s="26">
        <v>2895745</v>
      </c>
      <c r="O432" s="27">
        <v>130</v>
      </c>
      <c r="P432" s="26">
        <v>24651655</v>
      </c>
      <c r="Q432" s="27"/>
      <c r="R432" s="26"/>
      <c r="S432" s="27">
        <v>9</v>
      </c>
      <c r="T432" s="26">
        <v>3487169</v>
      </c>
      <c r="U432" s="27">
        <v>9</v>
      </c>
      <c r="V432" s="26">
        <v>1748658</v>
      </c>
      <c r="W432" s="27">
        <v>30</v>
      </c>
      <c r="X432" s="26">
        <v>5232127</v>
      </c>
      <c r="Y432" s="27">
        <v>37</v>
      </c>
      <c r="Z432" s="26">
        <v>10693299</v>
      </c>
      <c r="AA432" s="27">
        <v>25</v>
      </c>
      <c r="AB432" s="26">
        <v>5065129</v>
      </c>
      <c r="AC432" s="27">
        <v>26</v>
      </c>
      <c r="AD432" s="26">
        <v>3340956</v>
      </c>
      <c r="AE432" s="27">
        <v>93</v>
      </c>
      <c r="AF432" s="26">
        <v>11079711</v>
      </c>
      <c r="AG432" s="27">
        <v>118</v>
      </c>
      <c r="AH432" s="26">
        <v>32758795</v>
      </c>
      <c r="AI432" s="27">
        <v>53</v>
      </c>
      <c r="AJ432" s="26">
        <v>18408574</v>
      </c>
      <c r="AK432" s="27">
        <v>21</v>
      </c>
      <c r="AL432" s="26">
        <v>3467397</v>
      </c>
      <c r="AM432" s="27">
        <v>34</v>
      </c>
      <c r="AN432" s="26">
        <v>6982338</v>
      </c>
      <c r="AO432" s="27">
        <v>14</v>
      </c>
      <c r="AP432" s="26">
        <v>17270555</v>
      </c>
      <c r="AQ432" s="27">
        <v>28</v>
      </c>
      <c r="AR432" s="26">
        <v>9853794</v>
      </c>
      <c r="AS432" s="27">
        <v>13</v>
      </c>
      <c r="AT432" s="26">
        <v>2059990</v>
      </c>
      <c r="AU432" s="27">
        <v>4</v>
      </c>
      <c r="AV432" s="26">
        <v>3433353</v>
      </c>
      <c r="AW432" s="27">
        <v>10</v>
      </c>
      <c r="AX432" s="26">
        <v>955396</v>
      </c>
      <c r="AY432" s="27">
        <v>5</v>
      </c>
      <c r="AZ432" s="26">
        <v>5133449</v>
      </c>
      <c r="BA432" s="27">
        <v>144</v>
      </c>
      <c r="BB432" s="26">
        <v>26284091</v>
      </c>
      <c r="BC432" s="27"/>
      <c r="BD432" s="26"/>
      <c r="BE432" s="27">
        <v>143</v>
      </c>
      <c r="BF432" s="26">
        <v>93953865</v>
      </c>
      <c r="BG432" s="27"/>
      <c r="BH432" s="26"/>
      <c r="BI432" s="27"/>
      <c r="BJ432" s="26"/>
      <c r="BK432" s="27"/>
      <c r="BL432" s="26"/>
      <c r="BM432" s="27">
        <v>19</v>
      </c>
      <c r="BN432" s="26">
        <v>4398034</v>
      </c>
      <c r="BO432" s="27">
        <v>31</v>
      </c>
      <c r="BP432" s="26">
        <v>4066124</v>
      </c>
      <c r="BQ432" s="27">
        <v>1223</v>
      </c>
      <c r="BR432" s="26">
        <v>332641395</v>
      </c>
    </row>
    <row r="433" spans="1:70" ht="14.1" customHeight="1" x14ac:dyDescent="0.15">
      <c r="A433" s="20" t="s">
        <v>515</v>
      </c>
      <c r="B433" s="28">
        <v>33694</v>
      </c>
      <c r="C433" s="18">
        <v>7</v>
      </c>
      <c r="D433" s="26">
        <v>630042</v>
      </c>
      <c r="E433" s="27">
        <v>7</v>
      </c>
      <c r="F433" s="26">
        <v>794747</v>
      </c>
      <c r="G433" s="27">
        <v>95</v>
      </c>
      <c r="H433" s="26">
        <v>16627208</v>
      </c>
      <c r="I433" s="27">
        <v>55</v>
      </c>
      <c r="J433" s="26">
        <v>9485460</v>
      </c>
      <c r="K433" s="27">
        <v>43</v>
      </c>
      <c r="L433" s="26">
        <v>5549741</v>
      </c>
      <c r="M433" s="27">
        <v>20</v>
      </c>
      <c r="N433" s="26">
        <v>2742273</v>
      </c>
      <c r="O433" s="27">
        <v>130</v>
      </c>
      <c r="P433" s="26">
        <v>22595869</v>
      </c>
      <c r="Q433" s="27"/>
      <c r="R433" s="26"/>
      <c r="S433" s="27">
        <v>9</v>
      </c>
      <c r="T433" s="26">
        <v>3102488</v>
      </c>
      <c r="U433" s="27">
        <v>9</v>
      </c>
      <c r="V433" s="26">
        <v>1709966</v>
      </c>
      <c r="W433" s="27">
        <v>30</v>
      </c>
      <c r="X433" s="26">
        <v>4860469</v>
      </c>
      <c r="Y433" s="27">
        <v>37</v>
      </c>
      <c r="Z433" s="26">
        <v>9708091</v>
      </c>
      <c r="AA433" s="27">
        <v>25</v>
      </c>
      <c r="AB433" s="26">
        <v>4582936</v>
      </c>
      <c r="AC433" s="27">
        <v>26</v>
      </c>
      <c r="AD433" s="26">
        <v>3067310</v>
      </c>
      <c r="AE433" s="27">
        <v>94</v>
      </c>
      <c r="AF433" s="26">
        <v>10206364</v>
      </c>
      <c r="AG433" s="27">
        <v>118</v>
      </c>
      <c r="AH433" s="26">
        <v>30441193</v>
      </c>
      <c r="AI433" s="27">
        <v>53</v>
      </c>
      <c r="AJ433" s="26">
        <v>17186071</v>
      </c>
      <c r="AK433" s="27">
        <v>21</v>
      </c>
      <c r="AL433" s="26">
        <v>3146165</v>
      </c>
      <c r="AM433" s="27">
        <v>34</v>
      </c>
      <c r="AN433" s="26">
        <v>6459472</v>
      </c>
      <c r="AO433" s="27">
        <v>14</v>
      </c>
      <c r="AP433" s="26">
        <v>15991836</v>
      </c>
      <c r="AQ433" s="27">
        <v>28</v>
      </c>
      <c r="AR433" s="26">
        <v>8613416</v>
      </c>
      <c r="AS433" s="27">
        <v>13</v>
      </c>
      <c r="AT433" s="26">
        <v>1782556</v>
      </c>
      <c r="AU433" s="27">
        <v>4</v>
      </c>
      <c r="AV433" s="26">
        <v>2914853</v>
      </c>
      <c r="AW433" s="27">
        <v>10</v>
      </c>
      <c r="AX433" s="26">
        <v>898255</v>
      </c>
      <c r="AY433" s="27">
        <v>5</v>
      </c>
      <c r="AZ433" s="26">
        <v>4541918</v>
      </c>
      <c r="BA433" s="27">
        <v>143</v>
      </c>
      <c r="BB433" s="26">
        <v>23597977</v>
      </c>
      <c r="BC433" s="27"/>
      <c r="BD433" s="26"/>
      <c r="BE433" s="27">
        <v>143</v>
      </c>
      <c r="BF433" s="26">
        <v>84898286</v>
      </c>
      <c r="BG433" s="27"/>
      <c r="BH433" s="26"/>
      <c r="BI433" s="27"/>
      <c r="BJ433" s="26"/>
      <c r="BK433" s="27"/>
      <c r="BL433" s="26"/>
      <c r="BM433" s="27">
        <v>19</v>
      </c>
      <c r="BN433" s="26">
        <v>3938744</v>
      </c>
      <c r="BO433" s="27">
        <v>31</v>
      </c>
      <c r="BP433" s="26">
        <v>3601397</v>
      </c>
      <c r="BQ433" s="27">
        <v>1223</v>
      </c>
      <c r="BR433" s="26">
        <v>303675114</v>
      </c>
    </row>
    <row r="434" spans="1:70" ht="14.1" customHeight="1" x14ac:dyDescent="0.15">
      <c r="A434" s="20" t="s">
        <v>515</v>
      </c>
      <c r="B434" s="28">
        <v>33724</v>
      </c>
      <c r="C434" s="18">
        <v>7</v>
      </c>
      <c r="D434" s="26">
        <v>551168</v>
      </c>
      <c r="E434" s="27">
        <v>7</v>
      </c>
      <c r="F434" s="26">
        <v>674269</v>
      </c>
      <c r="G434" s="27">
        <v>95</v>
      </c>
      <c r="H434" s="26">
        <v>15298181</v>
      </c>
      <c r="I434" s="27">
        <v>55</v>
      </c>
      <c r="J434" s="26">
        <v>8695557</v>
      </c>
      <c r="K434" s="27">
        <v>43</v>
      </c>
      <c r="L434" s="26">
        <v>5194541</v>
      </c>
      <c r="M434" s="27">
        <v>20</v>
      </c>
      <c r="N434" s="26">
        <v>2520611</v>
      </c>
      <c r="O434" s="27">
        <v>130</v>
      </c>
      <c r="P434" s="26">
        <v>21397340</v>
      </c>
      <c r="Q434" s="27"/>
      <c r="R434" s="26"/>
      <c r="S434" s="27">
        <v>9</v>
      </c>
      <c r="T434" s="26">
        <v>2958025</v>
      </c>
      <c r="U434" s="27">
        <v>9</v>
      </c>
      <c r="V434" s="26">
        <v>1700225</v>
      </c>
      <c r="W434" s="27">
        <v>30</v>
      </c>
      <c r="X434" s="26">
        <v>4376473</v>
      </c>
      <c r="Y434" s="27">
        <v>37</v>
      </c>
      <c r="Z434" s="26">
        <v>9284896</v>
      </c>
      <c r="AA434" s="27">
        <v>25</v>
      </c>
      <c r="AB434" s="26">
        <v>4338363</v>
      </c>
      <c r="AC434" s="27">
        <v>26</v>
      </c>
      <c r="AD434" s="26">
        <v>2851322</v>
      </c>
      <c r="AE434" s="27">
        <v>94</v>
      </c>
      <c r="AF434" s="26">
        <v>9917237</v>
      </c>
      <c r="AG434" s="27">
        <v>118</v>
      </c>
      <c r="AH434" s="26">
        <v>31713824</v>
      </c>
      <c r="AI434" s="27">
        <v>53</v>
      </c>
      <c r="AJ434" s="26">
        <v>17184504</v>
      </c>
      <c r="AK434" s="27">
        <v>21</v>
      </c>
      <c r="AL434" s="26">
        <v>3237750</v>
      </c>
      <c r="AM434" s="27">
        <v>34</v>
      </c>
      <c r="AN434" s="26">
        <v>6277105</v>
      </c>
      <c r="AO434" s="27">
        <v>14</v>
      </c>
      <c r="AP434" s="26">
        <v>14970982</v>
      </c>
      <c r="AQ434" s="27">
        <v>28</v>
      </c>
      <c r="AR434" s="26">
        <v>7911814</v>
      </c>
      <c r="AS434" s="27">
        <v>13</v>
      </c>
      <c r="AT434" s="26">
        <v>1624822</v>
      </c>
      <c r="AU434" s="27">
        <v>4</v>
      </c>
      <c r="AV434" s="26">
        <v>2833695</v>
      </c>
      <c r="AW434" s="27">
        <v>10</v>
      </c>
      <c r="AX434" s="26">
        <v>760030</v>
      </c>
      <c r="AY434" s="27">
        <v>5</v>
      </c>
      <c r="AZ434" s="26">
        <v>4505074</v>
      </c>
      <c r="BA434" s="27">
        <v>143</v>
      </c>
      <c r="BB434" s="26">
        <v>22061031</v>
      </c>
      <c r="BC434" s="27"/>
      <c r="BD434" s="26"/>
      <c r="BE434" s="27">
        <v>143</v>
      </c>
      <c r="BF434" s="26">
        <v>72648616</v>
      </c>
      <c r="BG434" s="27"/>
      <c r="BH434" s="26"/>
      <c r="BI434" s="27"/>
      <c r="BJ434" s="26"/>
      <c r="BK434" s="27"/>
      <c r="BL434" s="26"/>
      <c r="BM434" s="27">
        <v>19</v>
      </c>
      <c r="BN434" s="26">
        <v>3405232</v>
      </c>
      <c r="BO434" s="27">
        <v>31</v>
      </c>
      <c r="BP434" s="26">
        <v>3223363</v>
      </c>
      <c r="BQ434" s="27">
        <v>1223</v>
      </c>
      <c r="BR434" s="26">
        <v>282116060</v>
      </c>
    </row>
    <row r="435" spans="1:70" ht="14.1" customHeight="1" x14ac:dyDescent="0.15">
      <c r="A435" s="20" t="s">
        <v>515</v>
      </c>
      <c r="B435" s="28">
        <v>33753</v>
      </c>
      <c r="C435" s="18">
        <v>7</v>
      </c>
      <c r="D435" s="26">
        <v>584044</v>
      </c>
      <c r="E435" s="27">
        <v>7</v>
      </c>
      <c r="F435" s="26">
        <v>799240</v>
      </c>
      <c r="G435" s="27">
        <v>95</v>
      </c>
      <c r="H435" s="26">
        <v>15896751</v>
      </c>
      <c r="I435" s="27">
        <v>55</v>
      </c>
      <c r="J435" s="26">
        <v>9303936</v>
      </c>
      <c r="K435" s="27">
        <v>43</v>
      </c>
      <c r="L435" s="26">
        <v>5625101</v>
      </c>
      <c r="M435" s="27">
        <v>20</v>
      </c>
      <c r="N435" s="26">
        <v>2629582</v>
      </c>
      <c r="O435" s="27">
        <v>130</v>
      </c>
      <c r="P435" s="26">
        <v>22970842</v>
      </c>
      <c r="Q435" s="27"/>
      <c r="R435" s="26"/>
      <c r="S435" s="27">
        <v>9</v>
      </c>
      <c r="T435" s="26">
        <v>3206449</v>
      </c>
      <c r="U435" s="27">
        <v>9</v>
      </c>
      <c r="V435" s="26">
        <v>1795659</v>
      </c>
      <c r="W435" s="27">
        <v>30</v>
      </c>
      <c r="X435" s="26">
        <v>4614153</v>
      </c>
      <c r="Y435" s="27">
        <v>37</v>
      </c>
      <c r="Z435" s="26">
        <v>9610016</v>
      </c>
      <c r="AA435" s="27">
        <v>25</v>
      </c>
      <c r="AB435" s="26">
        <v>4497682</v>
      </c>
      <c r="AC435" s="27">
        <v>26</v>
      </c>
      <c r="AD435" s="26">
        <v>3112920</v>
      </c>
      <c r="AE435" s="27">
        <v>94</v>
      </c>
      <c r="AF435" s="26">
        <v>10450136</v>
      </c>
      <c r="AG435" s="27">
        <v>118</v>
      </c>
      <c r="AH435" s="26">
        <v>31374291</v>
      </c>
      <c r="AI435" s="27">
        <v>53</v>
      </c>
      <c r="AJ435" s="26">
        <v>17748496</v>
      </c>
      <c r="AK435" s="27">
        <v>21</v>
      </c>
      <c r="AL435" s="26">
        <v>3360598</v>
      </c>
      <c r="AM435" s="27">
        <v>34</v>
      </c>
      <c r="AN435" s="26">
        <v>6462120</v>
      </c>
      <c r="AO435" s="27">
        <v>14</v>
      </c>
      <c r="AP435" s="26">
        <v>15477522</v>
      </c>
      <c r="AQ435" s="27">
        <v>28</v>
      </c>
      <c r="AR435" s="26">
        <v>8409440</v>
      </c>
      <c r="AS435" s="27">
        <v>13</v>
      </c>
      <c r="AT435" s="26">
        <v>1819453</v>
      </c>
      <c r="AU435" s="27">
        <v>4</v>
      </c>
      <c r="AV435" s="26">
        <v>2954986</v>
      </c>
      <c r="AW435" s="27">
        <v>10</v>
      </c>
      <c r="AX435" s="26">
        <v>835428</v>
      </c>
      <c r="AY435" s="27">
        <v>5</v>
      </c>
      <c r="AZ435" s="26">
        <v>4556461</v>
      </c>
      <c r="BA435" s="27">
        <v>143</v>
      </c>
      <c r="BB435" s="26">
        <v>23432093</v>
      </c>
      <c r="BC435" s="27"/>
      <c r="BD435" s="26"/>
      <c r="BE435" s="27">
        <v>143</v>
      </c>
      <c r="BF435" s="26">
        <v>76112172</v>
      </c>
      <c r="BG435" s="27"/>
      <c r="BH435" s="26"/>
      <c r="BI435" s="27"/>
      <c r="BJ435" s="26"/>
      <c r="BK435" s="27"/>
      <c r="BL435" s="26"/>
      <c r="BM435" s="27">
        <v>19</v>
      </c>
      <c r="BN435" s="26">
        <v>3643892</v>
      </c>
      <c r="BO435" s="27">
        <v>31</v>
      </c>
      <c r="BP435" s="26">
        <v>3464726</v>
      </c>
      <c r="BQ435" s="27">
        <v>1223</v>
      </c>
      <c r="BR435" s="26">
        <v>294748202</v>
      </c>
    </row>
    <row r="436" spans="1:70" ht="14.1" customHeight="1" x14ac:dyDescent="0.15">
      <c r="A436" s="20" t="s">
        <v>515</v>
      </c>
      <c r="B436" s="28">
        <v>33785</v>
      </c>
      <c r="C436" s="18">
        <v>7</v>
      </c>
      <c r="D436" s="26">
        <v>532767</v>
      </c>
      <c r="E436" s="27">
        <v>7</v>
      </c>
      <c r="F436" s="26">
        <v>681905</v>
      </c>
      <c r="G436" s="27">
        <v>95</v>
      </c>
      <c r="H436" s="26">
        <v>13913758</v>
      </c>
      <c r="I436" s="27">
        <v>55</v>
      </c>
      <c r="J436" s="26">
        <v>8608249</v>
      </c>
      <c r="K436" s="27">
        <v>43</v>
      </c>
      <c r="L436" s="26">
        <v>5054159</v>
      </c>
      <c r="M436" s="27">
        <v>20</v>
      </c>
      <c r="N436" s="26">
        <v>2417820</v>
      </c>
      <c r="O436" s="27">
        <v>130</v>
      </c>
      <c r="P436" s="26">
        <v>20900966</v>
      </c>
      <c r="Q436" s="27"/>
      <c r="R436" s="26"/>
      <c r="S436" s="27">
        <v>9</v>
      </c>
      <c r="T436" s="26">
        <v>2868947</v>
      </c>
      <c r="U436" s="27">
        <v>9</v>
      </c>
      <c r="V436" s="26">
        <v>1620049</v>
      </c>
      <c r="W436" s="27">
        <v>30</v>
      </c>
      <c r="X436" s="26">
        <v>4129060</v>
      </c>
      <c r="Y436" s="27">
        <v>37</v>
      </c>
      <c r="Z436" s="26">
        <v>8449325</v>
      </c>
      <c r="AA436" s="27">
        <v>25</v>
      </c>
      <c r="AB436" s="26">
        <v>3971449</v>
      </c>
      <c r="AC436" s="27">
        <v>26</v>
      </c>
      <c r="AD436" s="26">
        <v>2827114</v>
      </c>
      <c r="AE436" s="27">
        <v>94</v>
      </c>
      <c r="AF436" s="26">
        <v>9192825</v>
      </c>
      <c r="AG436" s="27">
        <v>118</v>
      </c>
      <c r="AH436" s="26">
        <v>29084367</v>
      </c>
      <c r="AI436" s="27">
        <v>53</v>
      </c>
      <c r="AJ436" s="26">
        <v>16234501</v>
      </c>
      <c r="AK436" s="27">
        <v>21</v>
      </c>
      <c r="AL436" s="26">
        <v>3076523</v>
      </c>
      <c r="AM436" s="27">
        <v>34</v>
      </c>
      <c r="AN436" s="26">
        <v>6177272</v>
      </c>
      <c r="AO436" s="27">
        <v>14</v>
      </c>
      <c r="AP436" s="26">
        <v>14278122</v>
      </c>
      <c r="AQ436" s="27">
        <v>28</v>
      </c>
      <c r="AR436" s="26">
        <v>7627734</v>
      </c>
      <c r="AS436" s="27">
        <v>13</v>
      </c>
      <c r="AT436" s="26">
        <v>1591950</v>
      </c>
      <c r="AU436" s="27">
        <v>4</v>
      </c>
      <c r="AV436" s="26">
        <v>2594144</v>
      </c>
      <c r="AW436" s="27">
        <v>10</v>
      </c>
      <c r="AX436" s="26">
        <v>747210</v>
      </c>
      <c r="AY436" s="27">
        <v>5</v>
      </c>
      <c r="AZ436" s="26">
        <v>4236074</v>
      </c>
      <c r="BA436" s="27">
        <v>143</v>
      </c>
      <c r="BB436" s="26">
        <v>21062395</v>
      </c>
      <c r="BC436" s="27"/>
      <c r="BD436" s="26"/>
      <c r="BE436" s="27">
        <v>143</v>
      </c>
      <c r="BF436" s="26">
        <v>66853886</v>
      </c>
      <c r="BG436" s="27"/>
      <c r="BH436" s="26"/>
      <c r="BI436" s="27"/>
      <c r="BJ436" s="26"/>
      <c r="BK436" s="27"/>
      <c r="BL436" s="26"/>
      <c r="BM436" s="27">
        <v>19</v>
      </c>
      <c r="BN436" s="26">
        <v>2927973</v>
      </c>
      <c r="BO436" s="27">
        <v>31</v>
      </c>
      <c r="BP436" s="26">
        <v>3139161</v>
      </c>
      <c r="BQ436" s="27">
        <v>1223</v>
      </c>
      <c r="BR436" s="26">
        <v>264799722</v>
      </c>
    </row>
    <row r="437" spans="1:70" ht="14.1" customHeight="1" x14ac:dyDescent="0.15">
      <c r="A437" s="20" t="s">
        <v>515</v>
      </c>
      <c r="B437" s="28">
        <v>33816</v>
      </c>
      <c r="C437" s="18">
        <v>7</v>
      </c>
      <c r="D437" s="26">
        <v>539428</v>
      </c>
      <c r="E437" s="27">
        <v>7</v>
      </c>
      <c r="F437" s="26">
        <v>636966</v>
      </c>
      <c r="G437" s="27">
        <v>95</v>
      </c>
      <c r="H437" s="26">
        <v>12400753</v>
      </c>
      <c r="I437" s="27">
        <v>55</v>
      </c>
      <c r="J437" s="26">
        <v>8433909</v>
      </c>
      <c r="K437" s="27">
        <v>43</v>
      </c>
      <c r="L437" s="26">
        <v>4839083</v>
      </c>
      <c r="M437" s="27">
        <v>20</v>
      </c>
      <c r="N437" s="26">
        <v>2231418</v>
      </c>
      <c r="O437" s="27">
        <v>130</v>
      </c>
      <c r="P437" s="26">
        <v>19992062</v>
      </c>
      <c r="Q437" s="27"/>
      <c r="R437" s="26"/>
      <c r="S437" s="27">
        <v>9</v>
      </c>
      <c r="T437" s="26">
        <v>2782812</v>
      </c>
      <c r="U437" s="27">
        <v>9</v>
      </c>
      <c r="V437" s="26">
        <v>1548928</v>
      </c>
      <c r="W437" s="27">
        <v>30</v>
      </c>
      <c r="X437" s="26">
        <v>3898809</v>
      </c>
      <c r="Y437" s="27">
        <v>37</v>
      </c>
      <c r="Z437" s="26">
        <v>8410325</v>
      </c>
      <c r="AA437" s="27">
        <v>25</v>
      </c>
      <c r="AB437" s="26">
        <v>3972268</v>
      </c>
      <c r="AC437" s="27">
        <v>26</v>
      </c>
      <c r="AD437" s="26">
        <v>2684380</v>
      </c>
      <c r="AE437" s="27">
        <v>94</v>
      </c>
      <c r="AF437" s="26">
        <v>8539033</v>
      </c>
      <c r="AG437" s="27">
        <v>118</v>
      </c>
      <c r="AH437" s="26">
        <v>26966795</v>
      </c>
      <c r="AI437" s="27">
        <v>53</v>
      </c>
      <c r="AJ437" s="26">
        <v>16072884</v>
      </c>
      <c r="AK437" s="27">
        <v>21</v>
      </c>
      <c r="AL437" s="26">
        <v>2959187</v>
      </c>
      <c r="AM437" s="27">
        <v>34</v>
      </c>
      <c r="AN437" s="26">
        <v>5867329</v>
      </c>
      <c r="AO437" s="27">
        <v>14</v>
      </c>
      <c r="AP437" s="26">
        <v>14497661</v>
      </c>
      <c r="AQ437" s="27">
        <v>28</v>
      </c>
      <c r="AR437" s="26">
        <v>7671646</v>
      </c>
      <c r="AS437" s="27">
        <v>13</v>
      </c>
      <c r="AT437" s="26">
        <v>1605718</v>
      </c>
      <c r="AU437" s="27">
        <v>4</v>
      </c>
      <c r="AV437" s="26">
        <v>2675234</v>
      </c>
      <c r="AW437" s="27">
        <v>10</v>
      </c>
      <c r="AX437" s="26">
        <v>732526</v>
      </c>
      <c r="AY437" s="27">
        <v>5</v>
      </c>
      <c r="AZ437" s="26">
        <v>4174854</v>
      </c>
      <c r="BA437" s="27">
        <v>143</v>
      </c>
      <c r="BB437" s="26">
        <v>20058745</v>
      </c>
      <c r="BC437" s="27"/>
      <c r="BD437" s="26"/>
      <c r="BE437" s="27">
        <v>143</v>
      </c>
      <c r="BF437" s="26">
        <v>70989991</v>
      </c>
      <c r="BG437" s="27"/>
      <c r="BH437" s="26"/>
      <c r="BI437" s="27"/>
      <c r="BJ437" s="26"/>
      <c r="BK437" s="27"/>
      <c r="BL437" s="26"/>
      <c r="BM437" s="27">
        <v>19</v>
      </c>
      <c r="BN437" s="26">
        <v>3009937</v>
      </c>
      <c r="BO437" s="27">
        <v>31</v>
      </c>
      <c r="BP437" s="26">
        <v>3004722</v>
      </c>
      <c r="BQ437" s="27">
        <v>1223</v>
      </c>
      <c r="BR437" s="26">
        <v>261197413</v>
      </c>
    </row>
    <row r="438" spans="1:70" ht="14.1" customHeight="1" x14ac:dyDescent="0.15">
      <c r="A438" s="20" t="s">
        <v>515</v>
      </c>
      <c r="B438" s="28">
        <v>33847</v>
      </c>
      <c r="C438" s="18">
        <v>7</v>
      </c>
      <c r="D438" s="26">
        <v>602484</v>
      </c>
      <c r="E438" s="27">
        <v>7</v>
      </c>
      <c r="F438" s="26">
        <v>698972</v>
      </c>
      <c r="G438" s="27">
        <v>95</v>
      </c>
      <c r="H438" s="26">
        <v>15382026</v>
      </c>
      <c r="I438" s="27">
        <v>55</v>
      </c>
      <c r="J438" s="26">
        <v>9198002</v>
      </c>
      <c r="K438" s="27">
        <v>43</v>
      </c>
      <c r="L438" s="26">
        <v>5339841</v>
      </c>
      <c r="M438" s="27">
        <v>20</v>
      </c>
      <c r="N438" s="26">
        <v>2402166</v>
      </c>
      <c r="O438" s="27">
        <v>130</v>
      </c>
      <c r="P438" s="26">
        <v>22453127</v>
      </c>
      <c r="Q438" s="27"/>
      <c r="R438" s="26"/>
      <c r="S438" s="27">
        <v>9</v>
      </c>
      <c r="T438" s="26">
        <v>3102470</v>
      </c>
      <c r="U438" s="27">
        <v>9</v>
      </c>
      <c r="V438" s="26">
        <v>1720812</v>
      </c>
      <c r="W438" s="27">
        <v>30</v>
      </c>
      <c r="X438" s="26">
        <v>4328164</v>
      </c>
      <c r="Y438" s="27">
        <v>37</v>
      </c>
      <c r="Z438" s="26">
        <v>9270659</v>
      </c>
      <c r="AA438" s="27">
        <v>25</v>
      </c>
      <c r="AB438" s="26">
        <v>4331039</v>
      </c>
      <c r="AC438" s="27">
        <v>26</v>
      </c>
      <c r="AD438" s="26">
        <v>2955833</v>
      </c>
      <c r="AE438" s="27">
        <v>94</v>
      </c>
      <c r="AF438" s="26">
        <v>9356968</v>
      </c>
      <c r="AG438" s="27">
        <v>118</v>
      </c>
      <c r="AH438" s="26">
        <v>28510763</v>
      </c>
      <c r="AI438" s="27">
        <v>53</v>
      </c>
      <c r="AJ438" s="26">
        <v>17003617</v>
      </c>
      <c r="AK438" s="27">
        <v>21</v>
      </c>
      <c r="AL438" s="26">
        <v>3185033</v>
      </c>
      <c r="AM438" s="27">
        <v>34</v>
      </c>
      <c r="AN438" s="26">
        <v>6307531</v>
      </c>
      <c r="AO438" s="27">
        <v>14</v>
      </c>
      <c r="AP438" s="26">
        <v>16315363</v>
      </c>
      <c r="AQ438" s="27">
        <v>28</v>
      </c>
      <c r="AR438" s="26">
        <v>8390303</v>
      </c>
      <c r="AS438" s="27">
        <v>13</v>
      </c>
      <c r="AT438" s="26">
        <v>1828030</v>
      </c>
      <c r="AU438" s="27">
        <v>4</v>
      </c>
      <c r="AV438" s="26">
        <v>2810121</v>
      </c>
      <c r="AW438" s="27">
        <v>10</v>
      </c>
      <c r="AX438" s="26">
        <v>843790</v>
      </c>
      <c r="AY438" s="27">
        <v>5</v>
      </c>
      <c r="AZ438" s="26">
        <v>4296319</v>
      </c>
      <c r="BA438" s="27">
        <v>143</v>
      </c>
      <c r="BB438" s="26">
        <v>22317328</v>
      </c>
      <c r="BC438" s="27"/>
      <c r="BD438" s="26"/>
      <c r="BE438" s="27">
        <v>143</v>
      </c>
      <c r="BF438" s="26">
        <v>87006240</v>
      </c>
      <c r="BG438" s="27"/>
      <c r="BH438" s="26"/>
      <c r="BI438" s="27"/>
      <c r="BJ438" s="26"/>
      <c r="BK438" s="27"/>
      <c r="BL438" s="26"/>
      <c r="BM438" s="27">
        <v>19</v>
      </c>
      <c r="BN438" s="26">
        <v>3714383</v>
      </c>
      <c r="BO438" s="27">
        <v>31</v>
      </c>
      <c r="BP438" s="26">
        <v>3170553</v>
      </c>
      <c r="BQ438" s="27">
        <v>1223</v>
      </c>
      <c r="BR438" s="26">
        <v>296841949</v>
      </c>
    </row>
    <row r="439" spans="1:70" ht="14.1" customHeight="1" x14ac:dyDescent="0.15">
      <c r="A439" s="20" t="s">
        <v>515</v>
      </c>
      <c r="B439" s="28">
        <v>33877</v>
      </c>
      <c r="C439" s="18">
        <v>7</v>
      </c>
      <c r="D439" s="26">
        <v>570502</v>
      </c>
      <c r="E439" s="27">
        <v>7</v>
      </c>
      <c r="F439" s="26">
        <v>694355</v>
      </c>
      <c r="G439" s="27">
        <v>99</v>
      </c>
      <c r="H439" s="26">
        <v>14236055</v>
      </c>
      <c r="I439" s="27">
        <v>55</v>
      </c>
      <c r="J439" s="26">
        <v>8799923</v>
      </c>
      <c r="K439" s="27">
        <v>43</v>
      </c>
      <c r="L439" s="26">
        <v>5194412</v>
      </c>
      <c r="M439" s="27">
        <v>20</v>
      </c>
      <c r="N439" s="26">
        <v>2449127</v>
      </c>
      <c r="O439" s="27">
        <v>130</v>
      </c>
      <c r="P439" s="26">
        <v>21339851</v>
      </c>
      <c r="Q439" s="27"/>
      <c r="R439" s="26"/>
      <c r="S439" s="27">
        <v>9</v>
      </c>
      <c r="T439" s="26">
        <v>3182429</v>
      </c>
      <c r="U439" s="27">
        <v>9</v>
      </c>
      <c r="V439" s="26">
        <v>1655507</v>
      </c>
      <c r="W439" s="27">
        <v>30</v>
      </c>
      <c r="X439" s="26">
        <v>4264015</v>
      </c>
      <c r="Y439" s="27">
        <v>36</v>
      </c>
      <c r="Z439" s="26">
        <v>8862463</v>
      </c>
      <c r="AA439" s="27">
        <v>25</v>
      </c>
      <c r="AB439" s="26">
        <v>4322373</v>
      </c>
      <c r="AC439" s="27">
        <v>26</v>
      </c>
      <c r="AD439" s="26">
        <v>2803467</v>
      </c>
      <c r="AE439" s="27">
        <v>94</v>
      </c>
      <c r="AF439" s="26">
        <v>9102206</v>
      </c>
      <c r="AG439" s="27">
        <v>118</v>
      </c>
      <c r="AH439" s="26">
        <v>25810637</v>
      </c>
      <c r="AI439" s="27">
        <v>53</v>
      </c>
      <c r="AJ439" s="26">
        <v>16611386</v>
      </c>
      <c r="AK439" s="27">
        <v>21</v>
      </c>
      <c r="AL439" s="26">
        <v>3049339</v>
      </c>
      <c r="AM439" s="27">
        <v>34</v>
      </c>
      <c r="AN439" s="26">
        <v>5846600</v>
      </c>
      <c r="AO439" s="27">
        <v>14</v>
      </c>
      <c r="AP439" s="26">
        <v>15242931</v>
      </c>
      <c r="AQ439" s="27">
        <v>28</v>
      </c>
      <c r="AR439" s="26">
        <v>8200327</v>
      </c>
      <c r="AS439" s="27">
        <v>13</v>
      </c>
      <c r="AT439" s="26">
        <v>1706203</v>
      </c>
      <c r="AU439" s="27">
        <v>4</v>
      </c>
      <c r="AV439" s="26">
        <v>2630854</v>
      </c>
      <c r="AW439" s="27">
        <v>10</v>
      </c>
      <c r="AX439" s="26">
        <v>812396</v>
      </c>
      <c r="AY439" s="27">
        <v>5</v>
      </c>
      <c r="AZ439" s="26">
        <v>3996478</v>
      </c>
      <c r="BA439" s="27">
        <v>144</v>
      </c>
      <c r="BB439" s="26">
        <v>21034179</v>
      </c>
      <c r="BC439" s="27"/>
      <c r="BD439" s="26"/>
      <c r="BE439" s="27">
        <v>144</v>
      </c>
      <c r="BF439" s="26">
        <v>82439624</v>
      </c>
      <c r="BG439" s="27"/>
      <c r="BH439" s="26"/>
      <c r="BI439" s="27"/>
      <c r="BJ439" s="26"/>
      <c r="BK439" s="27"/>
      <c r="BL439" s="26"/>
      <c r="BM439" s="27">
        <v>19</v>
      </c>
      <c r="BN439" s="26">
        <v>3389750</v>
      </c>
      <c r="BO439" s="27">
        <v>32</v>
      </c>
      <c r="BP439" s="26">
        <v>3119008</v>
      </c>
      <c r="BQ439" s="27">
        <v>1229</v>
      </c>
      <c r="BR439" s="26">
        <v>281366413</v>
      </c>
    </row>
    <row r="440" spans="1:70" ht="14.1" customHeight="1" x14ac:dyDescent="0.15">
      <c r="A440" s="20" t="s">
        <v>515</v>
      </c>
      <c r="B440" s="28">
        <v>33907</v>
      </c>
      <c r="C440" s="18">
        <v>7</v>
      </c>
      <c r="D440" s="26">
        <v>552730</v>
      </c>
      <c r="E440" s="27">
        <v>7</v>
      </c>
      <c r="F440" s="26">
        <v>657395</v>
      </c>
      <c r="G440" s="27">
        <v>99</v>
      </c>
      <c r="H440" s="26">
        <v>13669048</v>
      </c>
      <c r="I440" s="27">
        <v>55</v>
      </c>
      <c r="J440" s="26">
        <v>8627685</v>
      </c>
      <c r="K440" s="27">
        <v>43</v>
      </c>
      <c r="L440" s="26">
        <v>4954305</v>
      </c>
      <c r="M440" s="27">
        <v>20</v>
      </c>
      <c r="N440" s="26">
        <v>2342441</v>
      </c>
      <c r="O440" s="27">
        <v>130</v>
      </c>
      <c r="P440" s="26">
        <v>21269244</v>
      </c>
      <c r="Q440" s="27"/>
      <c r="R440" s="26"/>
      <c r="S440" s="27">
        <v>9</v>
      </c>
      <c r="T440" s="26">
        <v>3097978</v>
      </c>
      <c r="U440" s="27">
        <v>9</v>
      </c>
      <c r="V440" s="26">
        <v>1620289</v>
      </c>
      <c r="W440" s="27">
        <v>30</v>
      </c>
      <c r="X440" s="26">
        <v>4236372</v>
      </c>
      <c r="Y440" s="27">
        <v>36</v>
      </c>
      <c r="Z440" s="26">
        <v>8771214</v>
      </c>
      <c r="AA440" s="27">
        <v>25</v>
      </c>
      <c r="AB440" s="26">
        <v>4079314</v>
      </c>
      <c r="AC440" s="27">
        <v>26</v>
      </c>
      <c r="AD440" s="26">
        <v>2754919</v>
      </c>
      <c r="AE440" s="27">
        <v>94</v>
      </c>
      <c r="AF440" s="26">
        <v>8836355</v>
      </c>
      <c r="AG440" s="27">
        <v>118</v>
      </c>
      <c r="AH440" s="26">
        <v>25620023</v>
      </c>
      <c r="AI440" s="27">
        <v>53</v>
      </c>
      <c r="AJ440" s="26">
        <v>16237778</v>
      </c>
      <c r="AK440" s="27">
        <v>21</v>
      </c>
      <c r="AL440" s="26">
        <v>2997751</v>
      </c>
      <c r="AM440" s="27">
        <v>34</v>
      </c>
      <c r="AN440" s="26">
        <v>5869307</v>
      </c>
      <c r="AO440" s="27">
        <v>14</v>
      </c>
      <c r="AP440" s="26">
        <v>14514372</v>
      </c>
      <c r="AQ440" s="27">
        <v>28</v>
      </c>
      <c r="AR440" s="26">
        <v>7829912</v>
      </c>
      <c r="AS440" s="27">
        <v>13</v>
      </c>
      <c r="AT440" s="26">
        <v>1631698</v>
      </c>
      <c r="AU440" s="27">
        <v>4</v>
      </c>
      <c r="AV440" s="26">
        <v>2476094</v>
      </c>
      <c r="AW440" s="27">
        <v>10</v>
      </c>
      <c r="AX440" s="26">
        <v>789735</v>
      </c>
      <c r="AY440" s="27">
        <v>5</v>
      </c>
      <c r="AZ440" s="26">
        <v>3936099</v>
      </c>
      <c r="BA440" s="27">
        <v>144</v>
      </c>
      <c r="BB440" s="26">
        <v>20630264</v>
      </c>
      <c r="BC440" s="27"/>
      <c r="BD440" s="26"/>
      <c r="BE440" s="27">
        <v>144</v>
      </c>
      <c r="BF440" s="26">
        <v>80490103</v>
      </c>
      <c r="BG440" s="27"/>
      <c r="BH440" s="26"/>
      <c r="BI440" s="27"/>
      <c r="BJ440" s="26"/>
      <c r="BK440" s="27"/>
      <c r="BL440" s="26"/>
      <c r="BM440" s="27">
        <v>19</v>
      </c>
      <c r="BN440" s="26">
        <v>3154075</v>
      </c>
      <c r="BO440" s="27">
        <v>32</v>
      </c>
      <c r="BP440" s="26">
        <v>2996841</v>
      </c>
      <c r="BQ440" s="27">
        <v>1229</v>
      </c>
      <c r="BR440" s="26">
        <v>274643352</v>
      </c>
    </row>
    <row r="441" spans="1:70" ht="14.1" customHeight="1" x14ac:dyDescent="0.15">
      <c r="A441" s="20" t="s">
        <v>515</v>
      </c>
      <c r="B441" s="28">
        <v>33938</v>
      </c>
      <c r="C441" s="18">
        <v>7</v>
      </c>
      <c r="D441" s="26">
        <v>577047</v>
      </c>
      <c r="E441" s="27">
        <v>7</v>
      </c>
      <c r="F441" s="26">
        <v>656091</v>
      </c>
      <c r="G441" s="27">
        <v>99</v>
      </c>
      <c r="H441" s="26">
        <v>13898079</v>
      </c>
      <c r="I441" s="27">
        <v>55</v>
      </c>
      <c r="J441" s="26">
        <v>8970673</v>
      </c>
      <c r="K441" s="27">
        <v>43</v>
      </c>
      <c r="L441" s="26">
        <v>5120972</v>
      </c>
      <c r="M441" s="27">
        <v>20</v>
      </c>
      <c r="N441" s="26">
        <v>2386521</v>
      </c>
      <c r="O441" s="27">
        <v>130</v>
      </c>
      <c r="P441" s="26">
        <v>21724526</v>
      </c>
      <c r="Q441" s="27"/>
      <c r="R441" s="26"/>
      <c r="S441" s="27">
        <v>10</v>
      </c>
      <c r="T441" s="26">
        <v>3625533</v>
      </c>
      <c r="U441" s="27">
        <v>9</v>
      </c>
      <c r="V441" s="26">
        <v>1649540</v>
      </c>
      <c r="W441" s="27">
        <v>30</v>
      </c>
      <c r="X441" s="26">
        <v>4409514</v>
      </c>
      <c r="Y441" s="27">
        <v>36</v>
      </c>
      <c r="Z441" s="26">
        <v>8867540</v>
      </c>
      <c r="AA441" s="27">
        <v>24</v>
      </c>
      <c r="AB441" s="26">
        <v>3685000</v>
      </c>
      <c r="AC441" s="27">
        <v>26</v>
      </c>
      <c r="AD441" s="26">
        <v>2917900</v>
      </c>
      <c r="AE441" s="27">
        <v>94</v>
      </c>
      <c r="AF441" s="26">
        <v>9058224</v>
      </c>
      <c r="AG441" s="27">
        <v>118</v>
      </c>
      <c r="AH441" s="26">
        <v>26927175</v>
      </c>
      <c r="AI441" s="27">
        <v>53</v>
      </c>
      <c r="AJ441" s="26">
        <v>16696899</v>
      </c>
      <c r="AK441" s="27">
        <v>21</v>
      </c>
      <c r="AL441" s="26">
        <v>3127238</v>
      </c>
      <c r="AM441" s="27">
        <v>34</v>
      </c>
      <c r="AN441" s="26">
        <v>6120715</v>
      </c>
      <c r="AO441" s="27">
        <v>14</v>
      </c>
      <c r="AP441" s="26">
        <v>14966421</v>
      </c>
      <c r="AQ441" s="27">
        <v>28</v>
      </c>
      <c r="AR441" s="26">
        <v>8087171</v>
      </c>
      <c r="AS441" s="27">
        <v>13</v>
      </c>
      <c r="AT441" s="26">
        <v>1621848</v>
      </c>
      <c r="AU441" s="27">
        <v>4</v>
      </c>
      <c r="AV441" s="26">
        <v>2611671</v>
      </c>
      <c r="AW441" s="27">
        <v>10</v>
      </c>
      <c r="AX441" s="26">
        <v>849964</v>
      </c>
      <c r="AY441" s="27">
        <v>5</v>
      </c>
      <c r="AZ441" s="26">
        <v>3846040</v>
      </c>
      <c r="BA441" s="27">
        <v>144</v>
      </c>
      <c r="BB441" s="26">
        <v>21332460</v>
      </c>
      <c r="BC441" s="27"/>
      <c r="BD441" s="26"/>
      <c r="BE441" s="27">
        <v>144</v>
      </c>
      <c r="BF441" s="26">
        <v>84124481</v>
      </c>
      <c r="BG441" s="27"/>
      <c r="BH441" s="26"/>
      <c r="BI441" s="27"/>
      <c r="BJ441" s="26"/>
      <c r="BK441" s="27"/>
      <c r="BL441" s="26"/>
      <c r="BM441" s="27">
        <v>19</v>
      </c>
      <c r="BN441" s="26">
        <v>3263672</v>
      </c>
      <c r="BO441" s="27">
        <v>32</v>
      </c>
      <c r="BP441" s="26">
        <v>3115876</v>
      </c>
      <c r="BQ441" s="27">
        <v>1229</v>
      </c>
      <c r="BR441" s="26">
        <v>284238803</v>
      </c>
    </row>
    <row r="442" spans="1:70" ht="14.1" customHeight="1" x14ac:dyDescent="0.15">
      <c r="A442" s="20" t="s">
        <v>515</v>
      </c>
      <c r="B442" s="28">
        <v>33968</v>
      </c>
      <c r="C442" s="18">
        <v>7</v>
      </c>
      <c r="D442" s="26">
        <v>541470</v>
      </c>
      <c r="E442" s="27">
        <v>7</v>
      </c>
      <c r="F442" s="26">
        <v>633421</v>
      </c>
      <c r="G442" s="27">
        <v>99</v>
      </c>
      <c r="H442" s="26">
        <v>13291203</v>
      </c>
      <c r="I442" s="27">
        <v>55</v>
      </c>
      <c r="J442" s="26">
        <v>8640966</v>
      </c>
      <c r="K442" s="27">
        <v>43</v>
      </c>
      <c r="L442" s="26">
        <v>5009571</v>
      </c>
      <c r="M442" s="27">
        <v>20</v>
      </c>
      <c r="N442" s="26">
        <v>2383606</v>
      </c>
      <c r="O442" s="27">
        <v>130</v>
      </c>
      <c r="P442" s="26">
        <v>21355249</v>
      </c>
      <c r="Q442" s="27"/>
      <c r="R442" s="26"/>
      <c r="S442" s="27">
        <v>10</v>
      </c>
      <c r="T442" s="26">
        <v>3486078</v>
      </c>
      <c r="U442" s="27">
        <v>9</v>
      </c>
      <c r="V442" s="26">
        <v>1624911</v>
      </c>
      <c r="W442" s="27">
        <v>30</v>
      </c>
      <c r="X442" s="26">
        <v>4255833</v>
      </c>
      <c r="Y442" s="27">
        <v>36</v>
      </c>
      <c r="Z442" s="26">
        <v>8677082</v>
      </c>
      <c r="AA442" s="27">
        <v>24</v>
      </c>
      <c r="AB442" s="26">
        <v>3538280</v>
      </c>
      <c r="AC442" s="27">
        <v>26</v>
      </c>
      <c r="AD442" s="26">
        <v>2798916</v>
      </c>
      <c r="AE442" s="27">
        <v>94</v>
      </c>
      <c r="AF442" s="26">
        <v>8928947</v>
      </c>
      <c r="AG442" s="27">
        <v>119</v>
      </c>
      <c r="AH442" s="26">
        <v>27362788</v>
      </c>
      <c r="AI442" s="27">
        <v>53</v>
      </c>
      <c r="AJ442" s="26">
        <v>16731594</v>
      </c>
      <c r="AK442" s="27">
        <v>21</v>
      </c>
      <c r="AL442" s="26">
        <v>3199306</v>
      </c>
      <c r="AM442" s="27">
        <v>34</v>
      </c>
      <c r="AN442" s="26">
        <v>6068160</v>
      </c>
      <c r="AO442" s="27">
        <v>14</v>
      </c>
      <c r="AP442" s="26">
        <v>14721427</v>
      </c>
      <c r="AQ442" s="27">
        <v>28</v>
      </c>
      <c r="AR442" s="26">
        <v>7863361</v>
      </c>
      <c r="AS442" s="27">
        <v>13</v>
      </c>
      <c r="AT442" s="26">
        <v>1573177</v>
      </c>
      <c r="AU442" s="27">
        <v>4</v>
      </c>
      <c r="AV442" s="26">
        <v>2526926</v>
      </c>
      <c r="AW442" s="27">
        <v>10</v>
      </c>
      <c r="AX442" s="26">
        <v>849072</v>
      </c>
      <c r="AY442" s="27">
        <v>5</v>
      </c>
      <c r="AZ442" s="26">
        <v>3991709</v>
      </c>
      <c r="BA442" s="27">
        <v>143</v>
      </c>
      <c r="BB442" s="26">
        <v>20971879</v>
      </c>
      <c r="BC442" s="27"/>
      <c r="BD442" s="26"/>
      <c r="BE442" s="27">
        <v>144</v>
      </c>
      <c r="BF442" s="26">
        <v>83503690</v>
      </c>
      <c r="BG442" s="27"/>
      <c r="BH442" s="26"/>
      <c r="BI442" s="27"/>
      <c r="BJ442" s="26"/>
      <c r="BK442" s="27"/>
      <c r="BL442" s="26"/>
      <c r="BM442" s="27">
        <v>19</v>
      </c>
      <c r="BN442" s="26">
        <v>3343897</v>
      </c>
      <c r="BO442" s="27">
        <v>32</v>
      </c>
      <c r="BP442" s="26">
        <v>3133102</v>
      </c>
      <c r="BQ442" s="27">
        <v>1229</v>
      </c>
      <c r="BR442" s="26">
        <v>281005635</v>
      </c>
    </row>
    <row r="443" spans="1:70" ht="14.1" customHeight="1" x14ac:dyDescent="0.15">
      <c r="A443" s="20" t="s">
        <v>513</v>
      </c>
      <c r="B443" s="28">
        <v>33998</v>
      </c>
      <c r="C443" s="18">
        <v>7</v>
      </c>
      <c r="D443" s="26">
        <v>560531</v>
      </c>
      <c r="E443" s="27">
        <v>7</v>
      </c>
      <c r="F443" s="26">
        <v>632666</v>
      </c>
      <c r="G443" s="27">
        <v>99</v>
      </c>
      <c r="H443" s="26">
        <v>12777194</v>
      </c>
      <c r="I443" s="27">
        <v>55</v>
      </c>
      <c r="J443" s="26">
        <v>8567778</v>
      </c>
      <c r="K443" s="27">
        <v>43</v>
      </c>
      <c r="L443" s="26">
        <v>4922228</v>
      </c>
      <c r="M443" s="27">
        <v>20</v>
      </c>
      <c r="N443" s="26">
        <v>2372869</v>
      </c>
      <c r="O443" s="27">
        <v>130</v>
      </c>
      <c r="P443" s="26">
        <v>21228891</v>
      </c>
      <c r="Q443" s="27"/>
      <c r="R443" s="26"/>
      <c r="S443" s="27">
        <v>10</v>
      </c>
      <c r="T443" s="26">
        <v>3520854</v>
      </c>
      <c r="U443" s="27">
        <v>9</v>
      </c>
      <c r="V443" s="26">
        <v>1629151</v>
      </c>
      <c r="W443" s="27">
        <v>30</v>
      </c>
      <c r="X443" s="26">
        <v>4308260</v>
      </c>
      <c r="Y443" s="27">
        <v>36</v>
      </c>
      <c r="Z443" s="26">
        <v>8701415</v>
      </c>
      <c r="AA443" s="27">
        <v>24</v>
      </c>
      <c r="AB443" s="26">
        <v>3573390</v>
      </c>
      <c r="AC443" s="27">
        <v>26</v>
      </c>
      <c r="AD443" s="26">
        <v>2695831</v>
      </c>
      <c r="AE443" s="27">
        <v>94</v>
      </c>
      <c r="AF443" s="26">
        <v>8928139</v>
      </c>
      <c r="AG443" s="27">
        <v>119</v>
      </c>
      <c r="AH443" s="26">
        <v>27107614</v>
      </c>
      <c r="AI443" s="27">
        <v>53</v>
      </c>
      <c r="AJ443" s="26">
        <v>16766739</v>
      </c>
      <c r="AK443" s="27">
        <v>21</v>
      </c>
      <c r="AL443" s="26">
        <v>3222036</v>
      </c>
      <c r="AM443" s="27">
        <v>34</v>
      </c>
      <c r="AN443" s="26">
        <v>6141168</v>
      </c>
      <c r="AO443" s="27">
        <v>14</v>
      </c>
      <c r="AP443" s="26">
        <v>14895654</v>
      </c>
      <c r="AQ443" s="27">
        <v>28</v>
      </c>
      <c r="AR443" s="26">
        <v>7953667</v>
      </c>
      <c r="AS443" s="27">
        <v>13</v>
      </c>
      <c r="AT443" s="26">
        <v>1592298</v>
      </c>
      <c r="AU443" s="27">
        <v>4</v>
      </c>
      <c r="AV443" s="26">
        <v>2603326</v>
      </c>
      <c r="AW443" s="27">
        <v>10</v>
      </c>
      <c r="AX443" s="26">
        <v>832074</v>
      </c>
      <c r="AY443" s="27">
        <v>5</v>
      </c>
      <c r="AZ443" s="26">
        <v>4033743</v>
      </c>
      <c r="BA443" s="27">
        <v>143</v>
      </c>
      <c r="BB443" s="26">
        <v>20609566</v>
      </c>
      <c r="BC443" s="27"/>
      <c r="BD443" s="26"/>
      <c r="BE443" s="27">
        <v>144</v>
      </c>
      <c r="BF443" s="26">
        <v>82606776</v>
      </c>
      <c r="BG443" s="27"/>
      <c r="BH443" s="26"/>
      <c r="BI443" s="27"/>
      <c r="BJ443" s="26"/>
      <c r="BK443" s="27"/>
      <c r="BL443" s="26"/>
      <c r="BM443" s="27">
        <v>19</v>
      </c>
      <c r="BN443" s="26">
        <v>3286798</v>
      </c>
      <c r="BO443" s="27">
        <v>32</v>
      </c>
      <c r="BP443" s="26">
        <v>3104473</v>
      </c>
      <c r="BQ443" s="27">
        <v>1229</v>
      </c>
      <c r="BR443" s="26">
        <v>279175141</v>
      </c>
    </row>
    <row r="444" spans="1:70" ht="14.1" customHeight="1" x14ac:dyDescent="0.15">
      <c r="A444" s="20" t="s">
        <v>513</v>
      </c>
      <c r="B444" s="28">
        <v>34026</v>
      </c>
      <c r="C444" s="18">
        <v>7</v>
      </c>
      <c r="D444" s="26">
        <v>540200</v>
      </c>
      <c r="E444" s="27">
        <v>7</v>
      </c>
      <c r="F444" s="26">
        <v>612434</v>
      </c>
      <c r="G444" s="27">
        <v>99</v>
      </c>
      <c r="H444" s="26">
        <v>12669843</v>
      </c>
      <c r="I444" s="27">
        <v>55</v>
      </c>
      <c r="J444" s="26">
        <v>8571688</v>
      </c>
      <c r="K444" s="27">
        <v>43</v>
      </c>
      <c r="L444" s="26">
        <v>4866624</v>
      </c>
      <c r="M444" s="27">
        <v>20</v>
      </c>
      <c r="N444" s="26">
        <v>2350710</v>
      </c>
      <c r="O444" s="27">
        <v>130</v>
      </c>
      <c r="P444" s="26">
        <v>20929948</v>
      </c>
      <c r="Q444" s="27"/>
      <c r="R444" s="26"/>
      <c r="S444" s="27">
        <v>10</v>
      </c>
      <c r="T444" s="26">
        <v>3257344</v>
      </c>
      <c r="U444" s="27">
        <v>9</v>
      </c>
      <c r="V444" s="26">
        <v>1641795</v>
      </c>
      <c r="W444" s="27">
        <v>30</v>
      </c>
      <c r="X444" s="26">
        <v>4376165</v>
      </c>
      <c r="Y444" s="27">
        <v>36</v>
      </c>
      <c r="Z444" s="26">
        <v>8559288</v>
      </c>
      <c r="AA444" s="27">
        <v>24</v>
      </c>
      <c r="AB444" s="26">
        <v>3697518</v>
      </c>
      <c r="AC444" s="27">
        <v>26</v>
      </c>
      <c r="AD444" s="26">
        <v>2720357</v>
      </c>
      <c r="AE444" s="27">
        <v>94</v>
      </c>
      <c r="AF444" s="26">
        <v>8694629</v>
      </c>
      <c r="AG444" s="27">
        <v>119</v>
      </c>
      <c r="AH444" s="26">
        <v>26011685</v>
      </c>
      <c r="AI444" s="27">
        <v>53</v>
      </c>
      <c r="AJ444" s="26">
        <v>16308028</v>
      </c>
      <c r="AK444" s="27">
        <v>21</v>
      </c>
      <c r="AL444" s="26">
        <v>3130840</v>
      </c>
      <c r="AM444" s="27">
        <v>34</v>
      </c>
      <c r="AN444" s="26">
        <v>5981269</v>
      </c>
      <c r="AO444" s="27">
        <v>14</v>
      </c>
      <c r="AP444" s="26">
        <v>15279577</v>
      </c>
      <c r="AQ444" s="27">
        <v>28</v>
      </c>
      <c r="AR444" s="26">
        <v>8006116</v>
      </c>
      <c r="AS444" s="27">
        <v>13</v>
      </c>
      <c r="AT444" s="26">
        <v>1508816</v>
      </c>
      <c r="AU444" s="27">
        <v>4</v>
      </c>
      <c r="AV444" s="26">
        <v>2498727</v>
      </c>
      <c r="AW444" s="27">
        <v>10</v>
      </c>
      <c r="AX444" s="26">
        <v>847519</v>
      </c>
      <c r="AY444" s="27">
        <v>5</v>
      </c>
      <c r="AZ444" s="26">
        <v>4221473</v>
      </c>
      <c r="BA444" s="27">
        <v>143</v>
      </c>
      <c r="BB444" s="26">
        <v>20675644</v>
      </c>
      <c r="BC444" s="27"/>
      <c r="BD444" s="26"/>
      <c r="BE444" s="27">
        <v>144</v>
      </c>
      <c r="BF444" s="26">
        <v>81710789</v>
      </c>
      <c r="BG444" s="27"/>
      <c r="BH444" s="26"/>
      <c r="BI444" s="27"/>
      <c r="BJ444" s="26"/>
      <c r="BK444" s="27"/>
      <c r="BL444" s="26"/>
      <c r="BM444" s="27">
        <v>19</v>
      </c>
      <c r="BN444" s="26">
        <v>3294824</v>
      </c>
      <c r="BO444" s="27">
        <v>32</v>
      </c>
      <c r="BP444" s="26">
        <v>3079177</v>
      </c>
      <c r="BQ444" s="27">
        <v>1229</v>
      </c>
      <c r="BR444" s="26">
        <v>276043042</v>
      </c>
    </row>
    <row r="445" spans="1:70" ht="14.1" customHeight="1" x14ac:dyDescent="0.15">
      <c r="A445" s="20" t="s">
        <v>513</v>
      </c>
      <c r="B445" s="28">
        <v>34059</v>
      </c>
      <c r="C445" s="18">
        <v>7</v>
      </c>
      <c r="D445" s="26">
        <v>578025</v>
      </c>
      <c r="E445" s="27">
        <v>7</v>
      </c>
      <c r="F445" s="26">
        <v>709539</v>
      </c>
      <c r="G445" s="27">
        <v>99</v>
      </c>
      <c r="H445" s="26">
        <v>14544166</v>
      </c>
      <c r="I445" s="27">
        <v>55</v>
      </c>
      <c r="J445" s="26">
        <v>8887010</v>
      </c>
      <c r="K445" s="27">
        <v>43</v>
      </c>
      <c r="L445" s="26">
        <v>5110993</v>
      </c>
      <c r="M445" s="27">
        <v>20</v>
      </c>
      <c r="N445" s="26">
        <v>2562760</v>
      </c>
      <c r="O445" s="27">
        <v>130</v>
      </c>
      <c r="P445" s="26">
        <v>22281824</v>
      </c>
      <c r="Q445" s="27"/>
      <c r="R445" s="26"/>
      <c r="S445" s="27">
        <v>10</v>
      </c>
      <c r="T445" s="26">
        <v>3757137</v>
      </c>
      <c r="U445" s="27">
        <v>9</v>
      </c>
      <c r="V445" s="26">
        <v>1803105</v>
      </c>
      <c r="W445" s="27">
        <v>30</v>
      </c>
      <c r="X445" s="26">
        <v>4611561</v>
      </c>
      <c r="Y445" s="27">
        <v>36</v>
      </c>
      <c r="Z445" s="26">
        <v>9473618</v>
      </c>
      <c r="AA445" s="27">
        <v>24</v>
      </c>
      <c r="AB445" s="26">
        <v>4512287</v>
      </c>
      <c r="AC445" s="27">
        <v>26</v>
      </c>
      <c r="AD445" s="26">
        <v>2897354</v>
      </c>
      <c r="AE445" s="27">
        <v>94</v>
      </c>
      <c r="AF445" s="26">
        <v>9797780</v>
      </c>
      <c r="AG445" s="27">
        <v>119</v>
      </c>
      <c r="AH445" s="26">
        <v>30546211</v>
      </c>
      <c r="AI445" s="27">
        <v>53</v>
      </c>
      <c r="AJ445" s="26">
        <v>18584833</v>
      </c>
      <c r="AK445" s="27">
        <v>21</v>
      </c>
      <c r="AL445" s="26">
        <v>3458942</v>
      </c>
      <c r="AM445" s="27">
        <v>34</v>
      </c>
      <c r="AN445" s="26">
        <v>6390333</v>
      </c>
      <c r="AO445" s="27">
        <v>14</v>
      </c>
      <c r="AP445" s="26">
        <v>17735556</v>
      </c>
      <c r="AQ445" s="27">
        <v>28</v>
      </c>
      <c r="AR445" s="26">
        <v>9614049</v>
      </c>
      <c r="AS445" s="27">
        <v>13</v>
      </c>
      <c r="AT445" s="26">
        <v>1792878</v>
      </c>
      <c r="AU445" s="27">
        <v>4</v>
      </c>
      <c r="AV445" s="26">
        <v>2641908</v>
      </c>
      <c r="AW445" s="27">
        <v>10</v>
      </c>
      <c r="AX445" s="26">
        <v>917894</v>
      </c>
      <c r="AY445" s="27">
        <v>5</v>
      </c>
      <c r="AZ445" s="26">
        <v>5854433</v>
      </c>
      <c r="BA445" s="27">
        <v>142</v>
      </c>
      <c r="BB445" s="26">
        <v>23224139</v>
      </c>
      <c r="BC445" s="27"/>
      <c r="BD445" s="26"/>
      <c r="BE445" s="27">
        <v>144</v>
      </c>
      <c r="BF445" s="26">
        <v>88231604</v>
      </c>
      <c r="BG445" s="27"/>
      <c r="BH445" s="26"/>
      <c r="BI445" s="27"/>
      <c r="BJ445" s="26"/>
      <c r="BK445" s="27"/>
      <c r="BL445" s="26"/>
      <c r="BM445" s="27">
        <v>19</v>
      </c>
      <c r="BN445" s="26">
        <v>4037546</v>
      </c>
      <c r="BO445" s="27">
        <v>32</v>
      </c>
      <c r="BP445" s="26">
        <v>3456079</v>
      </c>
      <c r="BQ445" s="27">
        <v>1228</v>
      </c>
      <c r="BR445" s="26">
        <v>308013578</v>
      </c>
    </row>
    <row r="446" spans="1:70" ht="14.1" customHeight="1" x14ac:dyDescent="0.15">
      <c r="A446" s="20" t="s">
        <v>513</v>
      </c>
      <c r="B446" s="28">
        <v>34089</v>
      </c>
      <c r="C446" s="18">
        <v>7</v>
      </c>
      <c r="D446" s="26">
        <v>647208</v>
      </c>
      <c r="E446" s="27">
        <v>7</v>
      </c>
      <c r="F446" s="26">
        <v>860474</v>
      </c>
      <c r="G446" s="27">
        <v>99</v>
      </c>
      <c r="H446" s="26">
        <v>16111438</v>
      </c>
      <c r="I446" s="27">
        <v>55</v>
      </c>
      <c r="J446" s="26">
        <v>10049767</v>
      </c>
      <c r="K446" s="27">
        <v>43</v>
      </c>
      <c r="L446" s="26">
        <v>5849056</v>
      </c>
      <c r="M446" s="27">
        <v>19</v>
      </c>
      <c r="N446" s="26">
        <v>3099190</v>
      </c>
      <c r="O446" s="27">
        <v>129</v>
      </c>
      <c r="P446" s="26">
        <v>24839649</v>
      </c>
      <c r="Q446" s="27"/>
      <c r="R446" s="26"/>
      <c r="S446" s="27">
        <v>10</v>
      </c>
      <c r="T446" s="26">
        <v>4399990</v>
      </c>
      <c r="U446" s="27">
        <v>9</v>
      </c>
      <c r="V446" s="26">
        <v>1996641</v>
      </c>
      <c r="W446" s="27">
        <v>30</v>
      </c>
      <c r="X446" s="26">
        <v>5353837</v>
      </c>
      <c r="Y446" s="27">
        <v>36</v>
      </c>
      <c r="Z446" s="26">
        <v>11235985</v>
      </c>
      <c r="AA446" s="27">
        <v>24</v>
      </c>
      <c r="AB446" s="26">
        <v>5135279</v>
      </c>
      <c r="AC446" s="27">
        <v>26</v>
      </c>
      <c r="AD446" s="26">
        <v>3251301</v>
      </c>
      <c r="AE446" s="27">
        <v>94</v>
      </c>
      <c r="AF446" s="26">
        <v>11204328</v>
      </c>
      <c r="AG446" s="27">
        <v>119</v>
      </c>
      <c r="AH446" s="26">
        <v>35096171</v>
      </c>
      <c r="AI446" s="27">
        <v>53</v>
      </c>
      <c r="AJ446" s="26">
        <v>20981110</v>
      </c>
      <c r="AK446" s="27">
        <v>21</v>
      </c>
      <c r="AL446" s="26">
        <v>3920638</v>
      </c>
      <c r="AM446" s="27">
        <v>35</v>
      </c>
      <c r="AN446" s="26">
        <v>7112603</v>
      </c>
      <c r="AO446" s="27">
        <v>14</v>
      </c>
      <c r="AP446" s="26">
        <v>19902446</v>
      </c>
      <c r="AQ446" s="27">
        <v>28</v>
      </c>
      <c r="AR446" s="26">
        <v>10537428</v>
      </c>
      <c r="AS446" s="27">
        <v>13</v>
      </c>
      <c r="AT446" s="26">
        <v>2082449</v>
      </c>
      <c r="AU446" s="27">
        <v>4</v>
      </c>
      <c r="AV446" s="26">
        <v>3351722</v>
      </c>
      <c r="AW446" s="27">
        <v>10</v>
      </c>
      <c r="AX446" s="26">
        <v>1025419</v>
      </c>
      <c r="AY446" s="27">
        <v>5</v>
      </c>
      <c r="AZ446" s="26">
        <v>6563729</v>
      </c>
      <c r="BA446" s="27">
        <v>142</v>
      </c>
      <c r="BB446" s="26">
        <v>26404665</v>
      </c>
      <c r="BC446" s="27"/>
      <c r="BD446" s="26"/>
      <c r="BE446" s="27">
        <v>144</v>
      </c>
      <c r="BF446" s="26">
        <v>99387976</v>
      </c>
      <c r="BG446" s="27"/>
      <c r="BH446" s="26"/>
      <c r="BI446" s="27"/>
      <c r="BJ446" s="26"/>
      <c r="BK446" s="27"/>
      <c r="BL446" s="26"/>
      <c r="BM446" s="27">
        <v>19</v>
      </c>
      <c r="BN446" s="26">
        <v>4456358</v>
      </c>
      <c r="BO446" s="27">
        <v>32</v>
      </c>
      <c r="BP446" s="26">
        <v>3886319</v>
      </c>
      <c r="BQ446" s="27">
        <v>1227</v>
      </c>
      <c r="BR446" s="26">
        <v>348743189</v>
      </c>
    </row>
    <row r="447" spans="1:70" ht="14.1" customHeight="1" x14ac:dyDescent="0.15">
      <c r="A447" s="20" t="s">
        <v>513</v>
      </c>
      <c r="B447" s="28">
        <v>34120</v>
      </c>
      <c r="C447" s="18">
        <v>7</v>
      </c>
      <c r="D447" s="26">
        <v>685013</v>
      </c>
      <c r="E447" s="27">
        <v>7</v>
      </c>
      <c r="F447" s="26">
        <v>930907</v>
      </c>
      <c r="G447" s="27">
        <v>99</v>
      </c>
      <c r="H447" s="26">
        <v>16143662</v>
      </c>
      <c r="I447" s="27">
        <v>55</v>
      </c>
      <c r="J447" s="26">
        <v>10022089</v>
      </c>
      <c r="K447" s="27">
        <v>43</v>
      </c>
      <c r="L447" s="26">
        <v>5884183</v>
      </c>
      <c r="M447" s="27">
        <v>19</v>
      </c>
      <c r="N447" s="26">
        <v>3125654</v>
      </c>
      <c r="O447" s="27">
        <v>129</v>
      </c>
      <c r="P447" s="26">
        <v>25509348</v>
      </c>
      <c r="Q447" s="27"/>
      <c r="R447" s="26"/>
      <c r="S447" s="27">
        <v>10</v>
      </c>
      <c r="T447" s="26">
        <v>4344345</v>
      </c>
      <c r="U447" s="27">
        <v>9</v>
      </c>
      <c r="V447" s="26">
        <v>1988705</v>
      </c>
      <c r="W447" s="27">
        <v>30</v>
      </c>
      <c r="X447" s="26">
        <v>5326596</v>
      </c>
      <c r="Y447" s="27">
        <v>36</v>
      </c>
      <c r="Z447" s="26">
        <v>11234542</v>
      </c>
      <c r="AA447" s="27">
        <v>24</v>
      </c>
      <c r="AB447" s="26">
        <v>5186686</v>
      </c>
      <c r="AC447" s="27">
        <v>26</v>
      </c>
      <c r="AD447" s="26">
        <v>3358889</v>
      </c>
      <c r="AE447" s="27">
        <v>94</v>
      </c>
      <c r="AF447" s="26">
        <v>11441674</v>
      </c>
      <c r="AG447" s="27">
        <v>119</v>
      </c>
      <c r="AH447" s="26">
        <v>33724790</v>
      </c>
      <c r="AI447" s="27">
        <v>53</v>
      </c>
      <c r="AJ447" s="26">
        <v>20336729</v>
      </c>
      <c r="AK447" s="27">
        <v>21</v>
      </c>
      <c r="AL447" s="26">
        <v>3870207</v>
      </c>
      <c r="AM447" s="27">
        <v>35</v>
      </c>
      <c r="AN447" s="26">
        <v>7116002</v>
      </c>
      <c r="AO447" s="27">
        <v>14</v>
      </c>
      <c r="AP447" s="26">
        <v>19123835</v>
      </c>
      <c r="AQ447" s="27">
        <v>28</v>
      </c>
      <c r="AR447" s="26">
        <v>10722283</v>
      </c>
      <c r="AS447" s="27">
        <v>13</v>
      </c>
      <c r="AT447" s="26">
        <v>2105249</v>
      </c>
      <c r="AU447" s="27">
        <v>4</v>
      </c>
      <c r="AV447" s="26">
        <v>3188220</v>
      </c>
      <c r="AW447" s="27">
        <v>10</v>
      </c>
      <c r="AX447" s="26">
        <v>1082165</v>
      </c>
      <c r="AY447" s="27">
        <v>5</v>
      </c>
      <c r="AZ447" s="26">
        <v>6598841</v>
      </c>
      <c r="BA447" s="27">
        <v>142</v>
      </c>
      <c r="BB447" s="26">
        <v>26667738</v>
      </c>
      <c r="BC447" s="27"/>
      <c r="BD447" s="26"/>
      <c r="BE447" s="27">
        <v>144</v>
      </c>
      <c r="BF447" s="26">
        <v>104112478</v>
      </c>
      <c r="BG447" s="27"/>
      <c r="BH447" s="26"/>
      <c r="BI447" s="27"/>
      <c r="BJ447" s="26"/>
      <c r="BK447" s="27"/>
      <c r="BL447" s="26"/>
      <c r="BM447" s="27">
        <v>19</v>
      </c>
      <c r="BN447" s="26">
        <v>4421843</v>
      </c>
      <c r="BO447" s="27">
        <v>32</v>
      </c>
      <c r="BP447" s="26">
        <v>4029169</v>
      </c>
      <c r="BQ447" s="27">
        <v>1227</v>
      </c>
      <c r="BR447" s="26">
        <v>352281854</v>
      </c>
    </row>
    <row r="448" spans="1:70" ht="14.1" customHeight="1" x14ac:dyDescent="0.15">
      <c r="A448" s="20" t="s">
        <v>513</v>
      </c>
      <c r="B448" s="28">
        <v>34150</v>
      </c>
      <c r="C448" s="18">
        <v>7</v>
      </c>
      <c r="D448" s="26">
        <v>624036</v>
      </c>
      <c r="E448" s="27">
        <v>7</v>
      </c>
      <c r="F448" s="26">
        <v>850255</v>
      </c>
      <c r="G448" s="27">
        <v>99</v>
      </c>
      <c r="H448" s="26">
        <v>14658765</v>
      </c>
      <c r="I448" s="27">
        <v>55</v>
      </c>
      <c r="J448" s="26">
        <v>9584087</v>
      </c>
      <c r="K448" s="27">
        <v>43</v>
      </c>
      <c r="L448" s="26">
        <v>5693844</v>
      </c>
      <c r="M448" s="27">
        <v>19</v>
      </c>
      <c r="N448" s="26">
        <v>2932959</v>
      </c>
      <c r="O448" s="27">
        <v>129</v>
      </c>
      <c r="P448" s="26">
        <v>24078596</v>
      </c>
      <c r="Q448" s="27"/>
      <c r="R448" s="26"/>
      <c r="S448" s="27">
        <v>10</v>
      </c>
      <c r="T448" s="26">
        <v>4175523</v>
      </c>
      <c r="U448" s="27">
        <v>9</v>
      </c>
      <c r="V448" s="26">
        <v>1791044</v>
      </c>
      <c r="W448" s="27">
        <v>30</v>
      </c>
      <c r="X448" s="26">
        <v>5082514</v>
      </c>
      <c r="Y448" s="27">
        <v>36</v>
      </c>
      <c r="Z448" s="26">
        <v>10455858</v>
      </c>
      <c r="AA448" s="27">
        <v>24</v>
      </c>
      <c r="AB448" s="26">
        <v>4804254</v>
      </c>
      <c r="AC448" s="27">
        <v>26</v>
      </c>
      <c r="AD448" s="26">
        <v>3155017</v>
      </c>
      <c r="AE448" s="27">
        <v>94</v>
      </c>
      <c r="AF448" s="26">
        <v>10618326</v>
      </c>
      <c r="AG448" s="27">
        <v>119</v>
      </c>
      <c r="AH448" s="26">
        <v>32129612</v>
      </c>
      <c r="AI448" s="27">
        <v>53</v>
      </c>
      <c r="AJ448" s="26">
        <v>18873740</v>
      </c>
      <c r="AK448" s="27">
        <v>21</v>
      </c>
      <c r="AL448" s="26">
        <v>3668258</v>
      </c>
      <c r="AM448" s="27">
        <v>35</v>
      </c>
      <c r="AN448" s="26">
        <v>7007128</v>
      </c>
      <c r="AO448" s="27">
        <v>14</v>
      </c>
      <c r="AP448" s="26">
        <v>18873890</v>
      </c>
      <c r="AQ448" s="27">
        <v>28</v>
      </c>
      <c r="AR448" s="26">
        <v>10533423</v>
      </c>
      <c r="AS448" s="27">
        <v>13</v>
      </c>
      <c r="AT448" s="26">
        <v>1961982</v>
      </c>
      <c r="AU448" s="27">
        <v>4</v>
      </c>
      <c r="AV448" s="26">
        <v>3132594</v>
      </c>
      <c r="AW448" s="27">
        <v>10</v>
      </c>
      <c r="AX448" s="26">
        <v>1052076</v>
      </c>
      <c r="AY448" s="27">
        <v>5</v>
      </c>
      <c r="AZ448" s="26">
        <v>5919903</v>
      </c>
      <c r="BA448" s="27">
        <v>142</v>
      </c>
      <c r="BB448" s="26">
        <v>25952982</v>
      </c>
      <c r="BC448" s="27"/>
      <c r="BD448" s="26"/>
      <c r="BE448" s="27">
        <v>144</v>
      </c>
      <c r="BF448" s="26">
        <v>104623441</v>
      </c>
      <c r="BG448" s="27"/>
      <c r="BH448" s="26"/>
      <c r="BI448" s="27"/>
      <c r="BJ448" s="26"/>
      <c r="BK448" s="27"/>
      <c r="BL448" s="26"/>
      <c r="BM448" s="27">
        <v>19</v>
      </c>
      <c r="BN448" s="26">
        <v>4113009</v>
      </c>
      <c r="BO448" s="27">
        <v>32</v>
      </c>
      <c r="BP448" s="26">
        <v>3992342</v>
      </c>
      <c r="BQ448" s="27">
        <v>1227</v>
      </c>
      <c r="BR448" s="26">
        <v>340339472</v>
      </c>
    </row>
    <row r="449" spans="1:74" s="29" customFormat="1" ht="14.1" customHeight="1" x14ac:dyDescent="0.15">
      <c r="A449" s="31" t="s">
        <v>506</v>
      </c>
      <c r="B449" s="30" t="s">
        <v>506</v>
      </c>
      <c r="C449" s="225" t="s">
        <v>505</v>
      </c>
      <c r="D449" s="224"/>
      <c r="E449" s="223" t="s">
        <v>504</v>
      </c>
      <c r="F449" s="224"/>
      <c r="G449" s="223" t="s">
        <v>503</v>
      </c>
      <c r="H449" s="224"/>
      <c r="I449" s="223" t="s">
        <v>502</v>
      </c>
      <c r="J449" s="224"/>
      <c r="K449" s="223" t="s">
        <v>501</v>
      </c>
      <c r="L449" s="224"/>
      <c r="M449" s="223" t="s">
        <v>500</v>
      </c>
      <c r="N449" s="224"/>
      <c r="O449" s="223" t="s">
        <v>499</v>
      </c>
      <c r="P449" s="224"/>
      <c r="Q449" s="223" t="s">
        <v>498</v>
      </c>
      <c r="R449" s="224"/>
      <c r="S449" s="223" t="s">
        <v>497</v>
      </c>
      <c r="T449" s="224"/>
      <c r="U449" s="223" t="s">
        <v>496</v>
      </c>
      <c r="V449" s="224"/>
      <c r="W449" s="223" t="s">
        <v>495</v>
      </c>
      <c r="X449" s="224"/>
      <c r="Y449" s="223" t="s">
        <v>494</v>
      </c>
      <c r="Z449" s="224"/>
      <c r="AA449" s="223" t="s">
        <v>493</v>
      </c>
      <c r="AB449" s="224"/>
      <c r="AC449" s="223" t="s">
        <v>492</v>
      </c>
      <c r="AD449" s="224"/>
      <c r="AE449" s="223" t="s">
        <v>491</v>
      </c>
      <c r="AF449" s="224"/>
      <c r="AG449" s="223" t="s">
        <v>490</v>
      </c>
      <c r="AH449" s="224"/>
      <c r="AI449" s="223" t="s">
        <v>489</v>
      </c>
      <c r="AJ449" s="224"/>
      <c r="AK449" s="223" t="s">
        <v>488</v>
      </c>
      <c r="AL449" s="224"/>
      <c r="AM449" s="223" t="s">
        <v>487</v>
      </c>
      <c r="AN449" s="224"/>
      <c r="AO449" s="223" t="s">
        <v>486</v>
      </c>
      <c r="AP449" s="224"/>
      <c r="AQ449" s="223" t="s">
        <v>485</v>
      </c>
      <c r="AR449" s="224"/>
      <c r="AS449" s="223" t="s">
        <v>484</v>
      </c>
      <c r="AT449" s="224"/>
      <c r="AU449" s="223" t="s">
        <v>483</v>
      </c>
      <c r="AV449" s="224"/>
      <c r="AW449" s="223" t="s">
        <v>482</v>
      </c>
      <c r="AX449" s="224"/>
      <c r="AY449" s="223" t="s">
        <v>481</v>
      </c>
      <c r="AZ449" s="224"/>
      <c r="BA449" s="223" t="s">
        <v>480</v>
      </c>
      <c r="BB449" s="224"/>
      <c r="BC449" s="223" t="s">
        <v>479</v>
      </c>
      <c r="BD449" s="224"/>
      <c r="BE449" s="223" t="s">
        <v>478</v>
      </c>
      <c r="BF449" s="224"/>
      <c r="BG449" s="223" t="s">
        <v>514</v>
      </c>
      <c r="BH449" s="224"/>
      <c r="BI449" s="223" t="s">
        <v>476</v>
      </c>
      <c r="BJ449" s="224"/>
      <c r="BK449" s="223" t="s">
        <v>475</v>
      </c>
      <c r="BL449" s="224"/>
      <c r="BM449" s="223" t="s">
        <v>474</v>
      </c>
      <c r="BN449" s="224"/>
      <c r="BO449" s="223" t="s">
        <v>473</v>
      </c>
      <c r="BP449" s="224"/>
      <c r="BQ449" s="223" t="s">
        <v>472</v>
      </c>
      <c r="BR449" s="224"/>
      <c r="BV449" s="18"/>
    </row>
    <row r="450" spans="1:74" ht="14.1" customHeight="1" x14ac:dyDescent="0.15">
      <c r="A450" s="20" t="s">
        <v>513</v>
      </c>
      <c r="B450" s="28">
        <v>34180</v>
      </c>
      <c r="C450" s="18">
        <v>7</v>
      </c>
      <c r="D450" s="26">
        <v>635699</v>
      </c>
      <c r="E450" s="27">
        <v>8</v>
      </c>
      <c r="F450" s="26">
        <v>906619</v>
      </c>
      <c r="G450" s="27">
        <v>101</v>
      </c>
      <c r="H450" s="26">
        <v>15456572</v>
      </c>
      <c r="I450" s="27">
        <v>56</v>
      </c>
      <c r="J450" s="26">
        <v>9853952</v>
      </c>
      <c r="K450" s="27">
        <v>49</v>
      </c>
      <c r="L450" s="26">
        <v>5618296</v>
      </c>
      <c r="M450" s="27">
        <v>19</v>
      </c>
      <c r="N450" s="26">
        <v>2985722</v>
      </c>
      <c r="O450" s="27">
        <v>102</v>
      </c>
      <c r="P450" s="26">
        <v>16854809</v>
      </c>
      <c r="Q450" s="27">
        <v>33</v>
      </c>
      <c r="R450" s="26">
        <v>9474353</v>
      </c>
      <c r="S450" s="27">
        <v>10</v>
      </c>
      <c r="T450" s="26">
        <v>4383707</v>
      </c>
      <c r="U450" s="27">
        <v>8</v>
      </c>
      <c r="V450" s="26">
        <v>1835088</v>
      </c>
      <c r="W450" s="27">
        <v>29</v>
      </c>
      <c r="X450" s="26">
        <v>5231781</v>
      </c>
      <c r="Y450" s="27">
        <v>35</v>
      </c>
      <c r="Z450" s="26">
        <v>10423909</v>
      </c>
      <c r="AA450" s="27">
        <v>24</v>
      </c>
      <c r="AB450" s="26">
        <v>5097828</v>
      </c>
      <c r="AC450" s="27">
        <v>26</v>
      </c>
      <c r="AD450" s="26">
        <v>3274486</v>
      </c>
      <c r="AE450" s="27">
        <v>95</v>
      </c>
      <c r="AF450" s="26">
        <v>10838917</v>
      </c>
      <c r="AG450" s="27">
        <v>118</v>
      </c>
      <c r="AH450" s="26">
        <v>33033853</v>
      </c>
      <c r="AI450" s="27">
        <v>56</v>
      </c>
      <c r="AJ450" s="26">
        <v>21848585</v>
      </c>
      <c r="AK450" s="27">
        <v>18</v>
      </c>
      <c r="AL450" s="26">
        <v>3131410</v>
      </c>
      <c r="AM450" s="27">
        <v>32</v>
      </c>
      <c r="AN450" s="26">
        <v>7124251</v>
      </c>
      <c r="AO450" s="27">
        <v>14</v>
      </c>
      <c r="AP450" s="26">
        <v>19680699</v>
      </c>
      <c r="AQ450" s="27">
        <v>27</v>
      </c>
      <c r="AR450" s="26">
        <v>11215774</v>
      </c>
      <c r="AS450" s="27">
        <v>13</v>
      </c>
      <c r="AT450" s="26">
        <v>2036762</v>
      </c>
      <c r="AU450" s="27">
        <v>4</v>
      </c>
      <c r="AV450" s="26">
        <v>3191638</v>
      </c>
      <c r="AW450" s="27">
        <v>13</v>
      </c>
      <c r="AX450" s="26">
        <v>1274837</v>
      </c>
      <c r="AY450" s="27">
        <v>2</v>
      </c>
      <c r="AZ450" s="26">
        <v>5659564</v>
      </c>
      <c r="BA450" s="27">
        <v>71</v>
      </c>
      <c r="BB450" s="26">
        <v>11882901</v>
      </c>
      <c r="BC450" s="27">
        <v>60</v>
      </c>
      <c r="BD450" s="26">
        <v>13587274</v>
      </c>
      <c r="BE450" s="27">
        <v>99</v>
      </c>
      <c r="BF450" s="26">
        <v>92879320</v>
      </c>
      <c r="BG450" s="27">
        <v>20</v>
      </c>
      <c r="BH450" s="26">
        <v>10829111</v>
      </c>
      <c r="BI450" s="27">
        <v>14</v>
      </c>
      <c r="BJ450" s="26">
        <v>6522152</v>
      </c>
      <c r="BK450" s="27">
        <v>13</v>
      </c>
      <c r="BL450" s="26">
        <v>2201458</v>
      </c>
      <c r="BM450" s="27">
        <v>19</v>
      </c>
      <c r="BN450" s="26">
        <v>4243532</v>
      </c>
      <c r="BO450" s="27">
        <v>31</v>
      </c>
      <c r="BP450" s="26">
        <v>4411292</v>
      </c>
      <c r="BQ450" s="27">
        <v>1226</v>
      </c>
      <c r="BR450" s="26">
        <v>357626166</v>
      </c>
    </row>
    <row r="451" spans="1:74" ht="14.1" customHeight="1" x14ac:dyDescent="0.15">
      <c r="A451" s="20" t="s">
        <v>513</v>
      </c>
      <c r="B451" s="28">
        <v>34212</v>
      </c>
      <c r="C451" s="18">
        <v>7</v>
      </c>
      <c r="D451" s="26">
        <v>651143</v>
      </c>
      <c r="E451" s="27">
        <v>8</v>
      </c>
      <c r="F451" s="26">
        <v>916190</v>
      </c>
      <c r="G451" s="27">
        <v>102</v>
      </c>
      <c r="H451" s="26">
        <v>16381838</v>
      </c>
      <c r="I451" s="27">
        <v>56</v>
      </c>
      <c r="J451" s="26">
        <v>10119255</v>
      </c>
      <c r="K451" s="27">
        <v>49</v>
      </c>
      <c r="L451" s="26">
        <v>5701444</v>
      </c>
      <c r="M451" s="27">
        <v>19</v>
      </c>
      <c r="N451" s="26">
        <v>3042124</v>
      </c>
      <c r="O451" s="27">
        <v>102</v>
      </c>
      <c r="P451" s="26">
        <v>17102866</v>
      </c>
      <c r="Q451" s="27">
        <v>33</v>
      </c>
      <c r="R451" s="26">
        <v>9678991</v>
      </c>
      <c r="S451" s="27">
        <v>10</v>
      </c>
      <c r="T451" s="26">
        <v>4553213</v>
      </c>
      <c r="U451" s="27">
        <v>8</v>
      </c>
      <c r="V451" s="26">
        <v>1880027</v>
      </c>
      <c r="W451" s="27">
        <v>29</v>
      </c>
      <c r="X451" s="26">
        <v>5352323</v>
      </c>
      <c r="Y451" s="27">
        <v>35</v>
      </c>
      <c r="Z451" s="26">
        <v>10532422</v>
      </c>
      <c r="AA451" s="27">
        <v>24</v>
      </c>
      <c r="AB451" s="26">
        <v>5189547</v>
      </c>
      <c r="AC451" s="27">
        <v>26</v>
      </c>
      <c r="AD451" s="26">
        <v>3392649</v>
      </c>
      <c r="AE451" s="27">
        <v>95</v>
      </c>
      <c r="AF451" s="26">
        <v>10850569</v>
      </c>
      <c r="AG451" s="27">
        <v>118</v>
      </c>
      <c r="AH451" s="26">
        <v>33223669</v>
      </c>
      <c r="AI451" s="27">
        <v>56</v>
      </c>
      <c r="AJ451" s="26">
        <v>22361042</v>
      </c>
      <c r="AK451" s="27">
        <v>18</v>
      </c>
      <c r="AL451" s="26">
        <v>3215035</v>
      </c>
      <c r="AM451" s="27">
        <v>32</v>
      </c>
      <c r="AN451" s="26">
        <v>7297477</v>
      </c>
      <c r="AO451" s="27">
        <v>14</v>
      </c>
      <c r="AP451" s="26">
        <v>19346186</v>
      </c>
      <c r="AQ451" s="27">
        <v>27</v>
      </c>
      <c r="AR451" s="26">
        <v>11361373</v>
      </c>
      <c r="AS451" s="27">
        <v>13</v>
      </c>
      <c r="AT451" s="26">
        <v>2102716</v>
      </c>
      <c r="AU451" s="27">
        <v>4</v>
      </c>
      <c r="AV451" s="26">
        <v>3236759</v>
      </c>
      <c r="AW451" s="27">
        <v>13</v>
      </c>
      <c r="AX451" s="26">
        <v>1424980</v>
      </c>
      <c r="AY451" s="27">
        <v>2</v>
      </c>
      <c r="AZ451" s="26">
        <v>6006692</v>
      </c>
      <c r="BA451" s="27">
        <v>71</v>
      </c>
      <c r="BB451" s="26">
        <v>12348164</v>
      </c>
      <c r="BC451" s="27">
        <v>60</v>
      </c>
      <c r="BD451" s="26">
        <v>13987795</v>
      </c>
      <c r="BE451" s="27">
        <v>99</v>
      </c>
      <c r="BF451" s="26">
        <v>94324128</v>
      </c>
      <c r="BG451" s="27">
        <v>20</v>
      </c>
      <c r="BH451" s="26">
        <v>11583062</v>
      </c>
      <c r="BI451" s="27">
        <v>14</v>
      </c>
      <c r="BJ451" s="26">
        <v>6701872</v>
      </c>
      <c r="BK451" s="27">
        <v>13</v>
      </c>
      <c r="BL451" s="26">
        <v>2224363</v>
      </c>
      <c r="BM451" s="27">
        <v>19</v>
      </c>
      <c r="BN451" s="26">
        <v>4465812</v>
      </c>
      <c r="BO451" s="27">
        <v>31</v>
      </c>
      <c r="BP451" s="26">
        <v>4439783</v>
      </c>
      <c r="BQ451" s="27">
        <v>1227</v>
      </c>
      <c r="BR451" s="26">
        <v>364995525</v>
      </c>
    </row>
    <row r="452" spans="1:74" ht="14.1" customHeight="1" x14ac:dyDescent="0.15">
      <c r="A452" s="20" t="s">
        <v>513</v>
      </c>
      <c r="B452" s="28">
        <v>34242</v>
      </c>
      <c r="C452" s="18">
        <v>7</v>
      </c>
      <c r="D452" s="26">
        <v>623266</v>
      </c>
      <c r="E452" s="27">
        <v>8</v>
      </c>
      <c r="F452" s="26">
        <v>846164</v>
      </c>
      <c r="G452" s="27">
        <v>103</v>
      </c>
      <c r="H452" s="26">
        <v>15985762</v>
      </c>
      <c r="I452" s="27">
        <v>56</v>
      </c>
      <c r="J452" s="26">
        <v>10231054</v>
      </c>
      <c r="K452" s="27">
        <v>49</v>
      </c>
      <c r="L452" s="26">
        <v>5395745</v>
      </c>
      <c r="M452" s="27">
        <v>18</v>
      </c>
      <c r="N452" s="26">
        <v>2831219</v>
      </c>
      <c r="O452" s="27">
        <v>102</v>
      </c>
      <c r="P452" s="26">
        <v>16295668</v>
      </c>
      <c r="Q452" s="27">
        <v>34</v>
      </c>
      <c r="R452" s="26">
        <v>10324225</v>
      </c>
      <c r="S452" s="27">
        <v>10</v>
      </c>
      <c r="T452" s="26">
        <v>4406661</v>
      </c>
      <c r="U452" s="27">
        <v>8</v>
      </c>
      <c r="V452" s="26">
        <v>1809415</v>
      </c>
      <c r="W452" s="27">
        <v>29</v>
      </c>
      <c r="X452" s="26">
        <v>5221816</v>
      </c>
      <c r="Y452" s="27">
        <v>36</v>
      </c>
      <c r="Z452" s="26">
        <v>9185482</v>
      </c>
      <c r="AA452" s="27">
        <v>24</v>
      </c>
      <c r="AB452" s="26">
        <v>4726071</v>
      </c>
      <c r="AC452" s="27">
        <v>26</v>
      </c>
      <c r="AD452" s="26">
        <v>3458932</v>
      </c>
      <c r="AE452" s="27">
        <v>95</v>
      </c>
      <c r="AF452" s="26">
        <v>10100379</v>
      </c>
      <c r="AG452" s="27">
        <v>119</v>
      </c>
      <c r="AH452" s="26">
        <v>32524520</v>
      </c>
      <c r="AI452" s="27">
        <v>56</v>
      </c>
      <c r="AJ452" s="26">
        <v>21799211</v>
      </c>
      <c r="AK452" s="27">
        <v>18</v>
      </c>
      <c r="AL452" s="26">
        <v>3087213</v>
      </c>
      <c r="AM452" s="27">
        <v>32</v>
      </c>
      <c r="AN452" s="26">
        <v>7255126</v>
      </c>
      <c r="AO452" s="27">
        <v>14</v>
      </c>
      <c r="AP452" s="26">
        <v>18323780</v>
      </c>
      <c r="AQ452" s="27">
        <v>27</v>
      </c>
      <c r="AR452" s="26">
        <v>10916231</v>
      </c>
      <c r="AS452" s="27">
        <v>13</v>
      </c>
      <c r="AT452" s="26">
        <v>1923757</v>
      </c>
      <c r="AU452" s="27">
        <v>4</v>
      </c>
      <c r="AV452" s="26">
        <v>3092754</v>
      </c>
      <c r="AW452" s="27">
        <v>13</v>
      </c>
      <c r="AX452" s="26">
        <v>1389357</v>
      </c>
      <c r="AY452" s="27">
        <v>2</v>
      </c>
      <c r="AZ452" s="26">
        <v>5284383</v>
      </c>
      <c r="BA452" s="27">
        <v>72</v>
      </c>
      <c r="BB452" s="26">
        <v>12620760</v>
      </c>
      <c r="BC452" s="27">
        <v>60</v>
      </c>
      <c r="BD452" s="26">
        <v>15341103</v>
      </c>
      <c r="BE452" s="27">
        <v>99</v>
      </c>
      <c r="BF452" s="26">
        <v>88794537</v>
      </c>
      <c r="BG452" s="27">
        <v>20</v>
      </c>
      <c r="BH452" s="26">
        <v>10452479</v>
      </c>
      <c r="BI452" s="27">
        <v>14</v>
      </c>
      <c r="BJ452" s="26">
        <v>6244070</v>
      </c>
      <c r="BK452" s="27">
        <v>13</v>
      </c>
      <c r="BL452" s="26">
        <v>2237017</v>
      </c>
      <c r="BM452" s="27">
        <v>19</v>
      </c>
      <c r="BN452" s="26">
        <v>4277998</v>
      </c>
      <c r="BO452" s="27">
        <v>31</v>
      </c>
      <c r="BP452" s="26">
        <v>4394346</v>
      </c>
      <c r="BQ452" s="27">
        <v>1231</v>
      </c>
      <c r="BR452" s="26">
        <v>351400518</v>
      </c>
    </row>
    <row r="453" spans="1:74" ht="14.1" customHeight="1" x14ac:dyDescent="0.15">
      <c r="A453" s="20" t="s">
        <v>513</v>
      </c>
      <c r="B453" s="28">
        <v>34271</v>
      </c>
      <c r="C453" s="18">
        <v>7</v>
      </c>
      <c r="D453" s="26">
        <v>591310</v>
      </c>
      <c r="E453" s="27">
        <v>8</v>
      </c>
      <c r="F453" s="26">
        <v>811030</v>
      </c>
      <c r="G453" s="27">
        <v>103</v>
      </c>
      <c r="H453" s="26">
        <v>15674042</v>
      </c>
      <c r="I453" s="27">
        <v>56</v>
      </c>
      <c r="J453" s="26">
        <v>9858739</v>
      </c>
      <c r="K453" s="27">
        <v>49</v>
      </c>
      <c r="L453" s="26">
        <v>5291353</v>
      </c>
      <c r="M453" s="27">
        <v>18</v>
      </c>
      <c r="N453" s="26">
        <v>2978463</v>
      </c>
      <c r="O453" s="27">
        <v>102</v>
      </c>
      <c r="P453" s="26">
        <v>15828662</v>
      </c>
      <c r="Q453" s="27">
        <v>34</v>
      </c>
      <c r="R453" s="26">
        <v>9706370</v>
      </c>
      <c r="S453" s="27">
        <v>10</v>
      </c>
      <c r="T453" s="26">
        <v>4325913</v>
      </c>
      <c r="U453" s="27">
        <v>8</v>
      </c>
      <c r="V453" s="26">
        <v>1843412</v>
      </c>
      <c r="W453" s="27">
        <v>29</v>
      </c>
      <c r="X453" s="26">
        <v>5095196</v>
      </c>
      <c r="Y453" s="27">
        <v>36</v>
      </c>
      <c r="Z453" s="26">
        <v>9446352</v>
      </c>
      <c r="AA453" s="27">
        <v>24</v>
      </c>
      <c r="AB453" s="26">
        <v>4702525</v>
      </c>
      <c r="AC453" s="27">
        <v>26</v>
      </c>
      <c r="AD453" s="26">
        <v>3306257</v>
      </c>
      <c r="AE453" s="27">
        <v>95</v>
      </c>
      <c r="AF453" s="26">
        <v>10031516</v>
      </c>
      <c r="AG453" s="27">
        <v>119</v>
      </c>
      <c r="AH453" s="26">
        <v>33109094</v>
      </c>
      <c r="AI453" s="27">
        <v>56</v>
      </c>
      <c r="AJ453" s="26">
        <v>22532562</v>
      </c>
      <c r="AK453" s="27">
        <v>18</v>
      </c>
      <c r="AL453" s="26">
        <v>3087357</v>
      </c>
      <c r="AM453" s="27">
        <v>32</v>
      </c>
      <c r="AN453" s="26">
        <v>6647424</v>
      </c>
      <c r="AO453" s="27">
        <v>14</v>
      </c>
      <c r="AP453" s="26">
        <v>18958762</v>
      </c>
      <c r="AQ453" s="27">
        <v>28</v>
      </c>
      <c r="AR453" s="26">
        <v>12573874</v>
      </c>
      <c r="AS453" s="27">
        <v>13</v>
      </c>
      <c r="AT453" s="26">
        <v>1836832</v>
      </c>
      <c r="AU453" s="27">
        <v>4</v>
      </c>
      <c r="AV453" s="26">
        <v>2987925</v>
      </c>
      <c r="AW453" s="27">
        <v>13</v>
      </c>
      <c r="AX453" s="26">
        <v>1314243</v>
      </c>
      <c r="AY453" s="27">
        <v>2</v>
      </c>
      <c r="AZ453" s="26">
        <v>5290810</v>
      </c>
      <c r="BA453" s="27">
        <v>72</v>
      </c>
      <c r="BB453" s="26">
        <v>12458408</v>
      </c>
      <c r="BC453" s="27">
        <v>60</v>
      </c>
      <c r="BD453" s="26">
        <v>14793520</v>
      </c>
      <c r="BE453" s="27">
        <v>99</v>
      </c>
      <c r="BF453" s="26">
        <v>92389585</v>
      </c>
      <c r="BG453" s="27">
        <v>20</v>
      </c>
      <c r="BH453" s="26">
        <v>10572821</v>
      </c>
      <c r="BI453" s="27">
        <v>14</v>
      </c>
      <c r="BJ453" s="26">
        <v>6409884</v>
      </c>
      <c r="BK453" s="27">
        <v>13</v>
      </c>
      <c r="BL453" s="26">
        <v>2123939</v>
      </c>
      <c r="BM453" s="27">
        <v>19</v>
      </c>
      <c r="BN453" s="26">
        <v>4236588</v>
      </c>
      <c r="BO453" s="27">
        <v>31</v>
      </c>
      <c r="BP453" s="26">
        <v>4159734</v>
      </c>
      <c r="BQ453" s="27">
        <v>1232</v>
      </c>
      <c r="BR453" s="26">
        <v>354974517</v>
      </c>
    </row>
    <row r="454" spans="1:74" ht="14.1" customHeight="1" x14ac:dyDescent="0.15">
      <c r="A454" s="20" t="s">
        <v>513</v>
      </c>
      <c r="B454" s="28">
        <v>34303</v>
      </c>
      <c r="C454" s="18">
        <v>7</v>
      </c>
      <c r="D454" s="26">
        <v>499587</v>
      </c>
      <c r="E454" s="27">
        <v>8</v>
      </c>
      <c r="F454" s="26">
        <v>625900</v>
      </c>
      <c r="G454" s="27">
        <v>103</v>
      </c>
      <c r="H454" s="26">
        <v>13437781</v>
      </c>
      <c r="I454" s="27">
        <v>56</v>
      </c>
      <c r="J454" s="26">
        <v>8563668</v>
      </c>
      <c r="K454" s="27">
        <v>49</v>
      </c>
      <c r="L454" s="26">
        <v>4418940</v>
      </c>
      <c r="M454" s="27">
        <v>18</v>
      </c>
      <c r="N454" s="26">
        <v>2405403</v>
      </c>
      <c r="O454" s="27">
        <v>102</v>
      </c>
      <c r="P454" s="26">
        <v>13231426</v>
      </c>
      <c r="Q454" s="27">
        <v>34</v>
      </c>
      <c r="R454" s="26">
        <v>8245473</v>
      </c>
      <c r="S454" s="27">
        <v>10</v>
      </c>
      <c r="T454" s="26">
        <v>3860073</v>
      </c>
      <c r="U454" s="27">
        <v>8</v>
      </c>
      <c r="V454" s="26">
        <v>1642815</v>
      </c>
      <c r="W454" s="27">
        <v>29</v>
      </c>
      <c r="X454" s="26">
        <v>4220313</v>
      </c>
      <c r="Y454" s="27">
        <v>36</v>
      </c>
      <c r="Z454" s="26">
        <v>8103614</v>
      </c>
      <c r="AA454" s="27">
        <v>24</v>
      </c>
      <c r="AB454" s="26">
        <v>3855270</v>
      </c>
      <c r="AC454" s="27">
        <v>26</v>
      </c>
      <c r="AD454" s="26">
        <v>2889292</v>
      </c>
      <c r="AE454" s="27">
        <v>95</v>
      </c>
      <c r="AF454" s="26">
        <v>8343688</v>
      </c>
      <c r="AG454" s="27">
        <v>119</v>
      </c>
      <c r="AH454" s="26">
        <v>28788873</v>
      </c>
      <c r="AI454" s="27">
        <v>56</v>
      </c>
      <c r="AJ454" s="26">
        <v>19707747</v>
      </c>
      <c r="AK454" s="27">
        <v>18</v>
      </c>
      <c r="AL454" s="26">
        <v>2650862</v>
      </c>
      <c r="AM454" s="27">
        <v>32</v>
      </c>
      <c r="AN454" s="26">
        <v>5716799</v>
      </c>
      <c r="AO454" s="27">
        <v>14</v>
      </c>
      <c r="AP454" s="26">
        <v>17277763</v>
      </c>
      <c r="AQ454" s="27">
        <v>28</v>
      </c>
      <c r="AR454" s="26">
        <v>10857219</v>
      </c>
      <c r="AS454" s="27">
        <v>13</v>
      </c>
      <c r="AT454" s="26">
        <v>1580361</v>
      </c>
      <c r="AU454" s="27">
        <v>4</v>
      </c>
      <c r="AV454" s="26">
        <v>2713209</v>
      </c>
      <c r="AW454" s="27">
        <v>13</v>
      </c>
      <c r="AX454" s="26">
        <v>1050742</v>
      </c>
      <c r="AY454" s="27">
        <v>2</v>
      </c>
      <c r="AZ454" s="26">
        <v>4336328</v>
      </c>
      <c r="BA454" s="27">
        <v>72</v>
      </c>
      <c r="BB454" s="26">
        <v>10351902</v>
      </c>
      <c r="BC454" s="27">
        <v>60</v>
      </c>
      <c r="BD454" s="26">
        <v>13631695</v>
      </c>
      <c r="BE454" s="27">
        <v>99</v>
      </c>
      <c r="BF454" s="26">
        <v>73320714</v>
      </c>
      <c r="BG454" s="27">
        <v>20</v>
      </c>
      <c r="BH454" s="26">
        <v>8665740</v>
      </c>
      <c r="BI454" s="27">
        <v>14</v>
      </c>
      <c r="BJ454" s="26">
        <v>5440554</v>
      </c>
      <c r="BK454" s="27">
        <v>13</v>
      </c>
      <c r="BL454" s="26">
        <v>1751322</v>
      </c>
      <c r="BM454" s="27">
        <v>19</v>
      </c>
      <c r="BN454" s="26">
        <v>3474251</v>
      </c>
      <c r="BO454" s="27">
        <v>31</v>
      </c>
      <c r="BP454" s="26">
        <v>3574185</v>
      </c>
      <c r="BQ454" s="27">
        <v>1232</v>
      </c>
      <c r="BR454" s="26">
        <v>299233523</v>
      </c>
    </row>
    <row r="455" spans="1:74" ht="14.1" customHeight="1" x14ac:dyDescent="0.15">
      <c r="A455" s="20" t="s">
        <v>513</v>
      </c>
      <c r="B455" s="28">
        <v>34333</v>
      </c>
      <c r="C455" s="18">
        <v>7</v>
      </c>
      <c r="D455" s="26">
        <v>513461</v>
      </c>
      <c r="E455" s="27">
        <v>8</v>
      </c>
      <c r="F455" s="26">
        <v>651615</v>
      </c>
      <c r="G455" s="27">
        <v>104</v>
      </c>
      <c r="H455" s="26">
        <v>13941183</v>
      </c>
      <c r="I455" s="27">
        <v>56</v>
      </c>
      <c r="J455" s="26">
        <v>8754745</v>
      </c>
      <c r="K455" s="27">
        <v>49</v>
      </c>
      <c r="L455" s="26">
        <v>4572902</v>
      </c>
      <c r="M455" s="27">
        <v>18</v>
      </c>
      <c r="N455" s="26">
        <v>2342771</v>
      </c>
      <c r="O455" s="27">
        <v>102</v>
      </c>
      <c r="P455" s="26">
        <v>13859242</v>
      </c>
      <c r="Q455" s="27">
        <v>34</v>
      </c>
      <c r="R455" s="26">
        <v>8267245</v>
      </c>
      <c r="S455" s="27">
        <v>10</v>
      </c>
      <c r="T455" s="26">
        <v>3924867</v>
      </c>
      <c r="U455" s="27">
        <v>8</v>
      </c>
      <c r="V455" s="26">
        <v>1662056</v>
      </c>
      <c r="W455" s="27">
        <v>29</v>
      </c>
      <c r="X455" s="26">
        <v>4433083</v>
      </c>
      <c r="Y455" s="27">
        <v>36</v>
      </c>
      <c r="Z455" s="26">
        <v>8310949</v>
      </c>
      <c r="AA455" s="27">
        <v>24</v>
      </c>
      <c r="AB455" s="26">
        <v>4215550</v>
      </c>
      <c r="AC455" s="27">
        <v>27</v>
      </c>
      <c r="AD455" s="26">
        <v>2996898</v>
      </c>
      <c r="AE455" s="27">
        <v>95</v>
      </c>
      <c r="AF455" s="26">
        <v>8840390</v>
      </c>
      <c r="AG455" s="27">
        <v>119</v>
      </c>
      <c r="AH455" s="26">
        <v>31983992</v>
      </c>
      <c r="AI455" s="27">
        <v>56</v>
      </c>
      <c r="AJ455" s="26">
        <v>21036337</v>
      </c>
      <c r="AK455" s="27">
        <v>18</v>
      </c>
      <c r="AL455" s="26">
        <v>2968413</v>
      </c>
      <c r="AM455" s="27">
        <v>32</v>
      </c>
      <c r="AN455" s="26">
        <v>6096004</v>
      </c>
      <c r="AO455" s="27">
        <v>14</v>
      </c>
      <c r="AP455" s="26">
        <v>17502846</v>
      </c>
      <c r="AQ455" s="27">
        <v>28</v>
      </c>
      <c r="AR455" s="26">
        <v>11187309</v>
      </c>
      <c r="AS455" s="27">
        <v>13</v>
      </c>
      <c r="AT455" s="26">
        <v>1580792</v>
      </c>
      <c r="AU455" s="27">
        <v>4</v>
      </c>
      <c r="AV455" s="26">
        <v>2675674</v>
      </c>
      <c r="AW455" s="27">
        <v>13</v>
      </c>
      <c r="AX455" s="26">
        <v>1138357</v>
      </c>
      <c r="AY455" s="27">
        <v>2</v>
      </c>
      <c r="AZ455" s="26">
        <v>4724601</v>
      </c>
      <c r="BA455" s="27">
        <v>72</v>
      </c>
      <c r="BB455" s="26">
        <v>10676560</v>
      </c>
      <c r="BC455" s="27">
        <v>60</v>
      </c>
      <c r="BD455" s="26">
        <v>13568453</v>
      </c>
      <c r="BE455" s="27">
        <v>99</v>
      </c>
      <c r="BF455" s="26">
        <v>77019611</v>
      </c>
      <c r="BG455" s="27">
        <v>20</v>
      </c>
      <c r="BH455" s="26">
        <v>9255312</v>
      </c>
      <c r="BI455" s="27">
        <v>14</v>
      </c>
      <c r="BJ455" s="26">
        <v>5708228</v>
      </c>
      <c r="BK455" s="27">
        <v>13</v>
      </c>
      <c r="BL455" s="26">
        <v>1821918</v>
      </c>
      <c r="BM455" s="27">
        <v>19</v>
      </c>
      <c r="BN455" s="26">
        <v>3596243</v>
      </c>
      <c r="BO455" s="27">
        <v>31</v>
      </c>
      <c r="BP455" s="26">
        <v>3735732</v>
      </c>
      <c r="BQ455" s="27">
        <v>1234</v>
      </c>
      <c r="BR455" s="26">
        <v>313563357</v>
      </c>
    </row>
    <row r="456" spans="1:74" ht="14.1" customHeight="1" x14ac:dyDescent="0.15">
      <c r="A456" s="20" t="s">
        <v>512</v>
      </c>
      <c r="B456" s="28">
        <v>34365</v>
      </c>
      <c r="C456" s="18">
        <v>7</v>
      </c>
      <c r="D456" s="26">
        <v>564554</v>
      </c>
      <c r="E456" s="27">
        <v>8</v>
      </c>
      <c r="F456" s="26">
        <v>764354</v>
      </c>
      <c r="G456" s="27">
        <v>104</v>
      </c>
      <c r="H456" s="26">
        <v>16563607</v>
      </c>
      <c r="I456" s="27">
        <v>56</v>
      </c>
      <c r="J456" s="26">
        <v>9644114</v>
      </c>
      <c r="K456" s="27">
        <v>49</v>
      </c>
      <c r="L456" s="26">
        <v>5197605</v>
      </c>
      <c r="M456" s="27">
        <v>18</v>
      </c>
      <c r="N456" s="26">
        <v>2741329</v>
      </c>
      <c r="O456" s="27">
        <v>102</v>
      </c>
      <c r="P456" s="26">
        <v>15643587</v>
      </c>
      <c r="Q456" s="27">
        <v>34</v>
      </c>
      <c r="R456" s="26">
        <v>9328382</v>
      </c>
      <c r="S456" s="27">
        <v>10</v>
      </c>
      <c r="T456" s="26">
        <v>4255883</v>
      </c>
      <c r="U456" s="27">
        <v>8</v>
      </c>
      <c r="V456" s="26">
        <v>1873869</v>
      </c>
      <c r="W456" s="27">
        <v>29</v>
      </c>
      <c r="X456" s="26">
        <v>5089135</v>
      </c>
      <c r="Y456" s="27">
        <v>36</v>
      </c>
      <c r="Z456" s="26">
        <v>9661035</v>
      </c>
      <c r="AA456" s="27">
        <v>24</v>
      </c>
      <c r="AB456" s="26">
        <v>5110106</v>
      </c>
      <c r="AC456" s="27">
        <v>27</v>
      </c>
      <c r="AD456" s="26">
        <v>3325349</v>
      </c>
      <c r="AE456" s="27">
        <v>95</v>
      </c>
      <c r="AF456" s="26">
        <v>10241951</v>
      </c>
      <c r="AG456" s="27">
        <v>119</v>
      </c>
      <c r="AH456" s="26">
        <v>36605510</v>
      </c>
      <c r="AI456" s="27">
        <v>56</v>
      </c>
      <c r="AJ456" s="26">
        <v>23488114</v>
      </c>
      <c r="AK456" s="27">
        <v>18</v>
      </c>
      <c r="AL456" s="26">
        <v>3234258</v>
      </c>
      <c r="AM456" s="27">
        <v>32</v>
      </c>
      <c r="AN456" s="26">
        <v>6409763</v>
      </c>
      <c r="AO456" s="27">
        <v>14</v>
      </c>
      <c r="AP456" s="26">
        <v>18809095</v>
      </c>
      <c r="AQ456" s="27">
        <v>28</v>
      </c>
      <c r="AR456" s="26">
        <v>12620127</v>
      </c>
      <c r="AS456" s="27">
        <v>13</v>
      </c>
      <c r="AT456" s="26">
        <v>1856555</v>
      </c>
      <c r="AU456" s="27">
        <v>4</v>
      </c>
      <c r="AV456" s="26">
        <v>2934966</v>
      </c>
      <c r="AW456" s="27">
        <v>13</v>
      </c>
      <c r="AX456" s="26">
        <v>1311562</v>
      </c>
      <c r="AY456" s="27">
        <v>2</v>
      </c>
      <c r="AZ456" s="26">
        <v>6129601</v>
      </c>
      <c r="BA456" s="27">
        <v>72</v>
      </c>
      <c r="BB456" s="26">
        <v>12050708</v>
      </c>
      <c r="BC456" s="27">
        <v>60</v>
      </c>
      <c r="BD456" s="26">
        <v>14758448</v>
      </c>
      <c r="BE456" s="27">
        <v>99</v>
      </c>
      <c r="BF456" s="26">
        <v>85283365</v>
      </c>
      <c r="BG456" s="27">
        <v>20</v>
      </c>
      <c r="BH456" s="26">
        <v>12598457</v>
      </c>
      <c r="BI456" s="27">
        <v>14</v>
      </c>
      <c r="BJ456" s="26">
        <v>6178102</v>
      </c>
      <c r="BK456" s="27">
        <v>13</v>
      </c>
      <c r="BL456" s="26">
        <v>2072564</v>
      </c>
      <c r="BM456" s="27">
        <v>19</v>
      </c>
      <c r="BN456" s="26">
        <v>4313781</v>
      </c>
      <c r="BO456" s="27">
        <v>31</v>
      </c>
      <c r="BP456" s="26">
        <v>4328165</v>
      </c>
      <c r="BQ456" s="27">
        <v>1234</v>
      </c>
      <c r="BR456" s="26">
        <v>354988015</v>
      </c>
    </row>
    <row r="457" spans="1:74" ht="14.1" customHeight="1" x14ac:dyDescent="0.15">
      <c r="A457" s="20" t="s">
        <v>512</v>
      </c>
      <c r="B457" s="28">
        <v>34393</v>
      </c>
      <c r="C457" s="18">
        <v>7</v>
      </c>
      <c r="D457" s="26">
        <v>562308</v>
      </c>
      <c r="E457" s="27">
        <v>8</v>
      </c>
      <c r="F457" s="26">
        <v>740522</v>
      </c>
      <c r="G457" s="27">
        <v>104</v>
      </c>
      <c r="H457" s="26">
        <v>16236949</v>
      </c>
      <c r="I457" s="27">
        <v>56</v>
      </c>
      <c r="J457" s="26">
        <v>9347224</v>
      </c>
      <c r="K457" s="27">
        <v>49</v>
      </c>
      <c r="L457" s="26">
        <v>5184511</v>
      </c>
      <c r="M457" s="27">
        <v>18</v>
      </c>
      <c r="N457" s="26">
        <v>2772410</v>
      </c>
      <c r="O457" s="27">
        <v>102</v>
      </c>
      <c r="P457" s="26">
        <v>15698724</v>
      </c>
      <c r="Q457" s="27">
        <v>34</v>
      </c>
      <c r="R457" s="26">
        <v>9094655</v>
      </c>
      <c r="S457" s="27">
        <v>10</v>
      </c>
      <c r="T457" s="26">
        <v>4285767</v>
      </c>
      <c r="U457" s="27">
        <v>8</v>
      </c>
      <c r="V457" s="26">
        <v>1930820</v>
      </c>
      <c r="W457" s="27">
        <v>29</v>
      </c>
      <c r="X457" s="26">
        <v>4974803</v>
      </c>
      <c r="Y457" s="27">
        <v>36</v>
      </c>
      <c r="Z457" s="26">
        <v>9360952</v>
      </c>
      <c r="AA457" s="27">
        <v>24</v>
      </c>
      <c r="AB457" s="26">
        <v>5149534</v>
      </c>
      <c r="AC457" s="27">
        <v>27</v>
      </c>
      <c r="AD457" s="26">
        <v>3215274</v>
      </c>
      <c r="AE457" s="27">
        <v>95</v>
      </c>
      <c r="AF457" s="26">
        <v>10529090</v>
      </c>
      <c r="AG457" s="27">
        <v>119</v>
      </c>
      <c r="AH457" s="26">
        <v>37907673</v>
      </c>
      <c r="AI457" s="27">
        <v>56</v>
      </c>
      <c r="AJ457" s="26">
        <v>24017804</v>
      </c>
      <c r="AK457" s="27">
        <v>18</v>
      </c>
      <c r="AL457" s="26">
        <v>3328431</v>
      </c>
      <c r="AM457" s="27">
        <v>32</v>
      </c>
      <c r="AN457" s="26">
        <v>6509529</v>
      </c>
      <c r="AO457" s="27">
        <v>14</v>
      </c>
      <c r="AP457" s="26">
        <v>18645087</v>
      </c>
      <c r="AQ457" s="27">
        <v>28</v>
      </c>
      <c r="AR457" s="26">
        <v>12531678</v>
      </c>
      <c r="AS457" s="27">
        <v>13</v>
      </c>
      <c r="AT457" s="26">
        <v>1880933</v>
      </c>
      <c r="AU457" s="27">
        <v>4</v>
      </c>
      <c r="AV457" s="26">
        <v>2857160</v>
      </c>
      <c r="AW457" s="27">
        <v>13</v>
      </c>
      <c r="AX457" s="26">
        <v>1279105</v>
      </c>
      <c r="AY457" s="27">
        <v>2</v>
      </c>
      <c r="AZ457" s="26">
        <v>6105946</v>
      </c>
      <c r="BA457" s="27">
        <v>72</v>
      </c>
      <c r="BB457" s="26">
        <v>12100589</v>
      </c>
      <c r="BC457" s="27">
        <v>59</v>
      </c>
      <c r="BD457" s="26">
        <v>15272884</v>
      </c>
      <c r="BE457" s="27">
        <v>99</v>
      </c>
      <c r="BF457" s="26">
        <v>84222857</v>
      </c>
      <c r="BG457" s="27">
        <v>20</v>
      </c>
      <c r="BH457" s="26">
        <v>12705528</v>
      </c>
      <c r="BI457" s="27">
        <v>14</v>
      </c>
      <c r="BJ457" s="26">
        <v>6262583</v>
      </c>
      <c r="BK457" s="27">
        <v>13</v>
      </c>
      <c r="BL457" s="26">
        <v>2075806</v>
      </c>
      <c r="BM457" s="27">
        <v>19</v>
      </c>
      <c r="BN457" s="26">
        <v>4178430</v>
      </c>
      <c r="BO457" s="27">
        <v>31</v>
      </c>
      <c r="BP457" s="26">
        <v>4409831</v>
      </c>
      <c r="BQ457" s="27">
        <v>1233</v>
      </c>
      <c r="BR457" s="26">
        <v>355375415</v>
      </c>
    </row>
    <row r="458" spans="1:74" ht="14.1" customHeight="1" x14ac:dyDescent="0.15">
      <c r="A458" s="20" t="s">
        <v>512</v>
      </c>
      <c r="B458" s="28">
        <v>34424</v>
      </c>
      <c r="C458" s="18">
        <v>7</v>
      </c>
      <c r="D458" s="26">
        <v>563892</v>
      </c>
      <c r="E458" s="27">
        <v>8</v>
      </c>
      <c r="F458" s="26">
        <v>761733</v>
      </c>
      <c r="G458" s="27">
        <v>104</v>
      </c>
      <c r="H458" s="26">
        <v>15254826</v>
      </c>
      <c r="I458" s="27">
        <v>56</v>
      </c>
      <c r="J458" s="26">
        <v>9013186</v>
      </c>
      <c r="K458" s="27">
        <v>49</v>
      </c>
      <c r="L458" s="26">
        <v>5158782</v>
      </c>
      <c r="M458" s="27">
        <v>18</v>
      </c>
      <c r="N458" s="26">
        <v>2733381</v>
      </c>
      <c r="O458" s="27">
        <v>102</v>
      </c>
      <c r="P458" s="26">
        <v>15576700</v>
      </c>
      <c r="Q458" s="27">
        <v>34</v>
      </c>
      <c r="R458" s="26">
        <v>8772000</v>
      </c>
      <c r="S458" s="27">
        <v>10</v>
      </c>
      <c r="T458" s="26">
        <v>4088687</v>
      </c>
      <c r="U458" s="27">
        <v>8</v>
      </c>
      <c r="V458" s="26">
        <v>1928839</v>
      </c>
      <c r="W458" s="27">
        <v>29</v>
      </c>
      <c r="X458" s="26">
        <v>4877580</v>
      </c>
      <c r="Y458" s="27">
        <v>36</v>
      </c>
      <c r="Z458" s="26">
        <v>8934136</v>
      </c>
      <c r="AA458" s="27">
        <v>24</v>
      </c>
      <c r="AB458" s="26">
        <v>4971376</v>
      </c>
      <c r="AC458" s="27">
        <v>27</v>
      </c>
      <c r="AD458" s="26">
        <v>3173333</v>
      </c>
      <c r="AE458" s="27">
        <v>95</v>
      </c>
      <c r="AF458" s="26">
        <v>10530137</v>
      </c>
      <c r="AG458" s="27">
        <v>119</v>
      </c>
      <c r="AH458" s="26">
        <v>36833366</v>
      </c>
      <c r="AI458" s="27">
        <v>56</v>
      </c>
      <c r="AJ458" s="26">
        <v>23341006</v>
      </c>
      <c r="AK458" s="27">
        <v>18</v>
      </c>
      <c r="AL458" s="26">
        <v>3256045</v>
      </c>
      <c r="AM458" s="27">
        <v>32</v>
      </c>
      <c r="AN458" s="26">
        <v>6379726</v>
      </c>
      <c r="AO458" s="27">
        <v>14</v>
      </c>
      <c r="AP458" s="26">
        <v>17250432</v>
      </c>
      <c r="AQ458" s="27">
        <v>28</v>
      </c>
      <c r="AR458" s="26">
        <v>11886742</v>
      </c>
      <c r="AS458" s="27">
        <v>13</v>
      </c>
      <c r="AT458" s="26">
        <v>1768568</v>
      </c>
      <c r="AU458" s="27">
        <v>4</v>
      </c>
      <c r="AV458" s="26">
        <v>2684534</v>
      </c>
      <c r="AW458" s="27">
        <v>13</v>
      </c>
      <c r="AX458" s="26">
        <v>1246407</v>
      </c>
      <c r="AY458" s="27">
        <v>2</v>
      </c>
      <c r="AZ458" s="26">
        <v>5662646</v>
      </c>
      <c r="BA458" s="27">
        <v>72</v>
      </c>
      <c r="BB458" s="26">
        <v>11788494</v>
      </c>
      <c r="BC458" s="27">
        <v>59</v>
      </c>
      <c r="BD458" s="26">
        <v>14978946</v>
      </c>
      <c r="BE458" s="27">
        <v>99</v>
      </c>
      <c r="BF458" s="26">
        <v>79438314</v>
      </c>
      <c r="BG458" s="27">
        <v>20</v>
      </c>
      <c r="BH458" s="26">
        <v>11715566</v>
      </c>
      <c r="BI458" s="27">
        <v>14</v>
      </c>
      <c r="BJ458" s="26">
        <v>5906597</v>
      </c>
      <c r="BK458" s="27">
        <v>13</v>
      </c>
      <c r="BL458" s="26">
        <v>2019161</v>
      </c>
      <c r="BM458" s="27">
        <v>19</v>
      </c>
      <c r="BN458" s="26">
        <v>3939244</v>
      </c>
      <c r="BO458" s="27">
        <v>31</v>
      </c>
      <c r="BP458" s="26">
        <v>4362683</v>
      </c>
      <c r="BQ458" s="27">
        <v>1233</v>
      </c>
      <c r="BR458" s="26">
        <v>340797081</v>
      </c>
    </row>
    <row r="459" spans="1:74" ht="14.1" customHeight="1" x14ac:dyDescent="0.15">
      <c r="A459" s="20" t="s">
        <v>512</v>
      </c>
      <c r="B459" s="28">
        <v>34452</v>
      </c>
      <c r="C459" s="18">
        <v>7</v>
      </c>
      <c r="D459" s="26">
        <v>580024</v>
      </c>
      <c r="E459" s="27">
        <v>8</v>
      </c>
      <c r="F459" s="26">
        <v>821576</v>
      </c>
      <c r="G459" s="27">
        <v>104</v>
      </c>
      <c r="H459" s="26">
        <v>15489370</v>
      </c>
      <c r="I459" s="27">
        <v>56</v>
      </c>
      <c r="J459" s="26">
        <v>9210037</v>
      </c>
      <c r="K459" s="27">
        <v>49</v>
      </c>
      <c r="L459" s="26">
        <v>5556362</v>
      </c>
      <c r="M459" s="27">
        <v>18</v>
      </c>
      <c r="N459" s="26">
        <v>2873088</v>
      </c>
      <c r="O459" s="27">
        <v>102</v>
      </c>
      <c r="P459" s="26">
        <v>16263177</v>
      </c>
      <c r="Q459" s="27">
        <v>34</v>
      </c>
      <c r="R459" s="26">
        <v>8751957</v>
      </c>
      <c r="S459" s="27">
        <v>10</v>
      </c>
      <c r="T459" s="26">
        <v>4168332</v>
      </c>
      <c r="U459" s="27">
        <v>8</v>
      </c>
      <c r="V459" s="26">
        <v>1972967</v>
      </c>
      <c r="W459" s="27">
        <v>29</v>
      </c>
      <c r="X459" s="26">
        <v>5042242</v>
      </c>
      <c r="Y459" s="27">
        <v>36</v>
      </c>
      <c r="Z459" s="26">
        <v>9602577</v>
      </c>
      <c r="AA459" s="27">
        <v>24</v>
      </c>
      <c r="AB459" s="26">
        <v>4986664</v>
      </c>
      <c r="AC459" s="27">
        <v>27</v>
      </c>
      <c r="AD459" s="26">
        <v>3143150</v>
      </c>
      <c r="AE459" s="27">
        <v>95</v>
      </c>
      <c r="AF459" s="26">
        <v>10897144</v>
      </c>
      <c r="AG459" s="27">
        <v>119</v>
      </c>
      <c r="AH459" s="26">
        <v>37193285</v>
      </c>
      <c r="AI459" s="27">
        <v>56</v>
      </c>
      <c r="AJ459" s="26">
        <v>24102658</v>
      </c>
      <c r="AK459" s="27">
        <v>18</v>
      </c>
      <c r="AL459" s="26">
        <v>3323777</v>
      </c>
      <c r="AM459" s="27">
        <v>32</v>
      </c>
      <c r="AN459" s="26">
        <v>6432373</v>
      </c>
      <c r="AO459" s="27">
        <v>14</v>
      </c>
      <c r="AP459" s="26">
        <v>17386622</v>
      </c>
      <c r="AQ459" s="27">
        <v>28</v>
      </c>
      <c r="AR459" s="26">
        <v>12260356</v>
      </c>
      <c r="AS459" s="27">
        <v>13</v>
      </c>
      <c r="AT459" s="26">
        <v>1844873</v>
      </c>
      <c r="AU459" s="27">
        <v>4</v>
      </c>
      <c r="AV459" s="26">
        <v>2889818</v>
      </c>
      <c r="AW459" s="27">
        <v>13</v>
      </c>
      <c r="AX459" s="26">
        <v>1250271</v>
      </c>
      <c r="AY459" s="27">
        <v>2</v>
      </c>
      <c r="AZ459" s="26">
        <v>5540501</v>
      </c>
      <c r="BA459" s="27">
        <v>72</v>
      </c>
      <c r="BB459" s="26">
        <v>12282029</v>
      </c>
      <c r="BC459" s="27">
        <v>59</v>
      </c>
      <c r="BD459" s="26">
        <v>14860888</v>
      </c>
      <c r="BE459" s="27">
        <v>99</v>
      </c>
      <c r="BF459" s="26">
        <v>82263226</v>
      </c>
      <c r="BG459" s="27">
        <v>20</v>
      </c>
      <c r="BH459" s="26">
        <v>11734710</v>
      </c>
      <c r="BI459" s="27">
        <v>14</v>
      </c>
      <c r="BJ459" s="26">
        <v>6250762</v>
      </c>
      <c r="BK459" s="27">
        <v>13</v>
      </c>
      <c r="BL459" s="26">
        <v>2047602</v>
      </c>
      <c r="BM459" s="27">
        <v>19</v>
      </c>
      <c r="BN459" s="26">
        <v>4223825</v>
      </c>
      <c r="BO459" s="27">
        <v>31</v>
      </c>
      <c r="BP459" s="26">
        <v>4414322</v>
      </c>
      <c r="BQ459" s="27">
        <v>1233</v>
      </c>
      <c r="BR459" s="26">
        <v>349660582</v>
      </c>
    </row>
    <row r="460" spans="1:74" ht="14.1" customHeight="1" x14ac:dyDescent="0.15">
      <c r="A460" s="20" t="s">
        <v>512</v>
      </c>
      <c r="B460" s="28">
        <v>34485</v>
      </c>
      <c r="C460" s="18">
        <v>7</v>
      </c>
      <c r="D460" s="26">
        <v>600136</v>
      </c>
      <c r="E460" s="27">
        <v>8</v>
      </c>
      <c r="F460" s="26">
        <v>844071</v>
      </c>
      <c r="G460" s="27">
        <v>104</v>
      </c>
      <c r="H460" s="26">
        <v>15704183</v>
      </c>
      <c r="I460" s="27">
        <v>56</v>
      </c>
      <c r="J460" s="26">
        <v>9447058</v>
      </c>
      <c r="K460" s="27">
        <v>49</v>
      </c>
      <c r="L460" s="26">
        <v>5853940</v>
      </c>
      <c r="M460" s="27">
        <v>18</v>
      </c>
      <c r="N460" s="26">
        <v>3039325</v>
      </c>
      <c r="O460" s="27">
        <v>102</v>
      </c>
      <c r="P460" s="26">
        <v>17000062</v>
      </c>
      <c r="Q460" s="27">
        <v>34</v>
      </c>
      <c r="R460" s="26">
        <v>8816837</v>
      </c>
      <c r="S460" s="27">
        <v>10</v>
      </c>
      <c r="T460" s="26">
        <v>4343757</v>
      </c>
      <c r="U460" s="27">
        <v>8</v>
      </c>
      <c r="V460" s="26">
        <v>2095674</v>
      </c>
      <c r="W460" s="27">
        <v>29</v>
      </c>
      <c r="X460" s="26">
        <v>5231805</v>
      </c>
      <c r="Y460" s="27">
        <v>36</v>
      </c>
      <c r="Z460" s="26">
        <v>10370225</v>
      </c>
      <c r="AA460" s="27">
        <v>24</v>
      </c>
      <c r="AB460" s="26">
        <v>5393562</v>
      </c>
      <c r="AC460" s="27">
        <v>27</v>
      </c>
      <c r="AD460" s="26">
        <v>3191190</v>
      </c>
      <c r="AE460" s="27">
        <v>95</v>
      </c>
      <c r="AF460" s="26">
        <v>11597352</v>
      </c>
      <c r="AG460" s="27">
        <v>119</v>
      </c>
      <c r="AH460" s="26">
        <v>39743215</v>
      </c>
      <c r="AI460" s="27">
        <v>56</v>
      </c>
      <c r="AJ460" s="26">
        <v>25737640</v>
      </c>
      <c r="AK460" s="27">
        <v>18</v>
      </c>
      <c r="AL460" s="26">
        <v>3529086</v>
      </c>
      <c r="AM460" s="27">
        <v>32</v>
      </c>
      <c r="AN460" s="26">
        <v>6717603</v>
      </c>
      <c r="AO460" s="27">
        <v>14</v>
      </c>
      <c r="AP460" s="26">
        <v>17353060</v>
      </c>
      <c r="AQ460" s="27">
        <v>28</v>
      </c>
      <c r="AR460" s="26">
        <v>12566914</v>
      </c>
      <c r="AS460" s="27">
        <v>13</v>
      </c>
      <c r="AT460" s="26">
        <v>2045334</v>
      </c>
      <c r="AU460" s="27">
        <v>4</v>
      </c>
      <c r="AV460" s="26">
        <v>3015323</v>
      </c>
      <c r="AW460" s="27">
        <v>13</v>
      </c>
      <c r="AX460" s="26">
        <v>1315836</v>
      </c>
      <c r="AY460" s="27">
        <v>2</v>
      </c>
      <c r="AZ460" s="26">
        <v>5435846</v>
      </c>
      <c r="BA460" s="27">
        <v>72</v>
      </c>
      <c r="BB460" s="26">
        <v>12886151</v>
      </c>
      <c r="BC460" s="27">
        <v>59</v>
      </c>
      <c r="BD460" s="26">
        <v>15005316</v>
      </c>
      <c r="BE460" s="27">
        <v>99</v>
      </c>
      <c r="BF460" s="26">
        <v>87580821</v>
      </c>
      <c r="BG460" s="27">
        <v>20</v>
      </c>
      <c r="BH460" s="26">
        <v>12981607</v>
      </c>
      <c r="BI460" s="27">
        <v>14</v>
      </c>
      <c r="BJ460" s="26">
        <v>6534837</v>
      </c>
      <c r="BK460" s="27">
        <v>13</v>
      </c>
      <c r="BL460" s="26">
        <v>2099141</v>
      </c>
      <c r="BM460" s="27">
        <v>19</v>
      </c>
      <c r="BN460" s="26">
        <v>4442591</v>
      </c>
      <c r="BO460" s="27">
        <v>31</v>
      </c>
      <c r="BP460" s="26">
        <v>4455537</v>
      </c>
      <c r="BQ460" s="27">
        <v>1233</v>
      </c>
      <c r="BR460" s="26">
        <v>366975050</v>
      </c>
    </row>
    <row r="461" spans="1:74" ht="14.1" customHeight="1" x14ac:dyDescent="0.15">
      <c r="A461" s="20" t="s">
        <v>512</v>
      </c>
      <c r="B461" s="28">
        <v>34515</v>
      </c>
      <c r="C461" s="18">
        <v>7</v>
      </c>
      <c r="D461" s="26">
        <v>607224</v>
      </c>
      <c r="E461" s="27">
        <v>8</v>
      </c>
      <c r="F461" s="26">
        <v>834817</v>
      </c>
      <c r="G461" s="27">
        <v>104</v>
      </c>
      <c r="H461" s="26">
        <v>15729167</v>
      </c>
      <c r="I461" s="27">
        <v>56</v>
      </c>
      <c r="J461" s="26">
        <v>9286015</v>
      </c>
      <c r="K461" s="27">
        <v>49</v>
      </c>
      <c r="L461" s="26">
        <v>5868739</v>
      </c>
      <c r="M461" s="27">
        <v>18</v>
      </c>
      <c r="N461" s="26">
        <v>3063132</v>
      </c>
      <c r="O461" s="27">
        <v>102</v>
      </c>
      <c r="P461" s="26">
        <v>16936745</v>
      </c>
      <c r="Q461" s="27">
        <v>34</v>
      </c>
      <c r="R461" s="26">
        <v>8534301</v>
      </c>
      <c r="S461" s="27">
        <v>10</v>
      </c>
      <c r="T461" s="26">
        <v>4339797</v>
      </c>
      <c r="U461" s="27">
        <v>8</v>
      </c>
      <c r="V461" s="26">
        <v>2102144</v>
      </c>
      <c r="W461" s="27">
        <v>29</v>
      </c>
      <c r="X461" s="26">
        <v>5231647</v>
      </c>
      <c r="Y461" s="27">
        <v>36</v>
      </c>
      <c r="Z461" s="26">
        <v>10090871</v>
      </c>
      <c r="AA461" s="27">
        <v>24</v>
      </c>
      <c r="AB461" s="26">
        <v>5345303</v>
      </c>
      <c r="AC461" s="27">
        <v>27</v>
      </c>
      <c r="AD461" s="26">
        <v>3198225</v>
      </c>
      <c r="AE461" s="27">
        <v>95</v>
      </c>
      <c r="AF461" s="26">
        <v>12028638</v>
      </c>
      <c r="AG461" s="27">
        <v>119</v>
      </c>
      <c r="AH461" s="26">
        <v>40365476</v>
      </c>
      <c r="AI461" s="27">
        <v>56</v>
      </c>
      <c r="AJ461" s="26">
        <v>26248006</v>
      </c>
      <c r="AK461" s="27">
        <v>18</v>
      </c>
      <c r="AL461" s="26">
        <v>3592307</v>
      </c>
      <c r="AM461" s="27">
        <v>32</v>
      </c>
      <c r="AN461" s="26">
        <v>6933916</v>
      </c>
      <c r="AO461" s="27">
        <v>14</v>
      </c>
      <c r="AP461" s="26">
        <v>17043298</v>
      </c>
      <c r="AQ461" s="27">
        <v>28</v>
      </c>
      <c r="AR461" s="26">
        <v>12309055</v>
      </c>
      <c r="AS461" s="27">
        <v>13</v>
      </c>
      <c r="AT461" s="26">
        <v>1983649</v>
      </c>
      <c r="AU461" s="27">
        <v>4</v>
      </c>
      <c r="AV461" s="26">
        <v>2947017</v>
      </c>
      <c r="AW461" s="27">
        <v>13</v>
      </c>
      <c r="AX461" s="26">
        <v>1269004</v>
      </c>
      <c r="AY461" s="27">
        <v>2</v>
      </c>
      <c r="AZ461" s="26">
        <v>5502701</v>
      </c>
      <c r="BA461" s="27">
        <v>72</v>
      </c>
      <c r="BB461" s="26">
        <v>13048557</v>
      </c>
      <c r="BC461" s="27">
        <v>59</v>
      </c>
      <c r="BD461" s="26">
        <v>15015782</v>
      </c>
      <c r="BE461" s="27">
        <v>99</v>
      </c>
      <c r="BF461" s="26">
        <v>85485543</v>
      </c>
      <c r="BG461" s="27">
        <v>20</v>
      </c>
      <c r="BH461" s="26">
        <v>12868384</v>
      </c>
      <c r="BI461" s="27">
        <v>14</v>
      </c>
      <c r="BJ461" s="26">
        <v>6248738</v>
      </c>
      <c r="BK461" s="27">
        <v>13</v>
      </c>
      <c r="BL461" s="26">
        <v>2041814</v>
      </c>
      <c r="BM461" s="27">
        <v>19</v>
      </c>
      <c r="BN461" s="26">
        <v>4328919</v>
      </c>
      <c r="BO461" s="27">
        <v>31</v>
      </c>
      <c r="BP461" s="26">
        <v>4592256</v>
      </c>
      <c r="BQ461" s="27">
        <v>1233</v>
      </c>
      <c r="BR461" s="26">
        <v>365021201</v>
      </c>
    </row>
    <row r="462" spans="1:74" ht="14.1" customHeight="1" x14ac:dyDescent="0.15">
      <c r="A462" s="20" t="s">
        <v>512</v>
      </c>
      <c r="B462" s="28">
        <v>34544</v>
      </c>
      <c r="C462" s="18">
        <v>7</v>
      </c>
      <c r="D462" s="26">
        <v>601293</v>
      </c>
      <c r="E462" s="27">
        <v>8</v>
      </c>
      <c r="F462" s="26">
        <v>811599</v>
      </c>
      <c r="G462" s="27">
        <v>104</v>
      </c>
      <c r="H462" s="26">
        <v>15288535</v>
      </c>
      <c r="I462" s="27">
        <v>56</v>
      </c>
      <c r="J462" s="26">
        <v>9454029</v>
      </c>
      <c r="K462" s="27">
        <v>49</v>
      </c>
      <c r="L462" s="26">
        <v>5884021</v>
      </c>
      <c r="M462" s="27">
        <v>18</v>
      </c>
      <c r="N462" s="26">
        <v>2997797</v>
      </c>
      <c r="O462" s="27">
        <v>102</v>
      </c>
      <c r="P462" s="26">
        <v>16712435</v>
      </c>
      <c r="Q462" s="27">
        <v>34</v>
      </c>
      <c r="R462" s="26">
        <v>8738415</v>
      </c>
      <c r="S462" s="27">
        <v>10</v>
      </c>
      <c r="T462" s="26">
        <v>4377878</v>
      </c>
      <c r="U462" s="27">
        <v>8</v>
      </c>
      <c r="V462" s="26">
        <v>2115109</v>
      </c>
      <c r="W462" s="27">
        <v>29</v>
      </c>
      <c r="X462" s="26">
        <v>5231133</v>
      </c>
      <c r="Y462" s="27">
        <v>36</v>
      </c>
      <c r="Z462" s="26">
        <v>9847084</v>
      </c>
      <c r="AA462" s="27">
        <v>24</v>
      </c>
      <c r="AB462" s="26">
        <v>5252960</v>
      </c>
      <c r="AC462" s="27">
        <v>27</v>
      </c>
      <c r="AD462" s="26">
        <v>3151256</v>
      </c>
      <c r="AE462" s="27">
        <v>95</v>
      </c>
      <c r="AF462" s="26">
        <v>11743015</v>
      </c>
      <c r="AG462" s="27">
        <v>119</v>
      </c>
      <c r="AH462" s="26">
        <v>38279607</v>
      </c>
      <c r="AI462" s="27">
        <v>56</v>
      </c>
      <c r="AJ462" s="26">
        <v>25444384</v>
      </c>
      <c r="AK462" s="27">
        <v>18</v>
      </c>
      <c r="AL462" s="26">
        <v>3497322</v>
      </c>
      <c r="AM462" s="27">
        <v>32</v>
      </c>
      <c r="AN462" s="26">
        <v>6798147</v>
      </c>
      <c r="AO462" s="27">
        <v>14</v>
      </c>
      <c r="AP462" s="26">
        <v>16702346</v>
      </c>
      <c r="AQ462" s="27">
        <v>28</v>
      </c>
      <c r="AR462" s="26">
        <v>12280274</v>
      </c>
      <c r="AS462" s="27">
        <v>13</v>
      </c>
      <c r="AT462" s="26">
        <v>1947363</v>
      </c>
      <c r="AU462" s="27">
        <v>4</v>
      </c>
      <c r="AV462" s="26">
        <v>3064632</v>
      </c>
      <c r="AW462" s="27">
        <v>13</v>
      </c>
      <c r="AX462" s="26">
        <v>1254893</v>
      </c>
      <c r="AY462" s="27">
        <v>2</v>
      </c>
      <c r="AZ462" s="26">
        <v>5258937</v>
      </c>
      <c r="BA462" s="27">
        <v>72</v>
      </c>
      <c r="BB462" s="26">
        <v>12819603</v>
      </c>
      <c r="BC462" s="27">
        <v>59</v>
      </c>
      <c r="BD462" s="26">
        <v>15402415</v>
      </c>
      <c r="BE462" s="27">
        <v>99</v>
      </c>
      <c r="BF462" s="26">
        <v>83354582</v>
      </c>
      <c r="BG462" s="27">
        <v>20</v>
      </c>
      <c r="BH462" s="26">
        <v>11980213</v>
      </c>
      <c r="BI462" s="27">
        <v>14</v>
      </c>
      <c r="BJ462" s="26">
        <v>6205580</v>
      </c>
      <c r="BK462" s="27">
        <v>13</v>
      </c>
      <c r="BL462" s="26">
        <v>2053279</v>
      </c>
      <c r="BM462" s="27">
        <v>19</v>
      </c>
      <c r="BN462" s="26">
        <v>4286845</v>
      </c>
      <c r="BO462" s="27">
        <v>31</v>
      </c>
      <c r="BP462" s="26">
        <v>4498529</v>
      </c>
      <c r="BQ462" s="27">
        <v>1233</v>
      </c>
      <c r="BR462" s="26">
        <v>357335526</v>
      </c>
    </row>
    <row r="463" spans="1:74" ht="14.1" customHeight="1" x14ac:dyDescent="0.15">
      <c r="A463" s="20" t="s">
        <v>512</v>
      </c>
      <c r="B463" s="28">
        <v>34577</v>
      </c>
      <c r="C463" s="18">
        <v>7</v>
      </c>
      <c r="D463" s="26">
        <v>596347</v>
      </c>
      <c r="E463" s="27">
        <v>8</v>
      </c>
      <c r="F463" s="26">
        <v>801829</v>
      </c>
      <c r="G463" s="27">
        <v>104</v>
      </c>
      <c r="H463" s="26">
        <v>15564691</v>
      </c>
      <c r="I463" s="27">
        <v>56</v>
      </c>
      <c r="J463" s="26">
        <v>9247307</v>
      </c>
      <c r="K463" s="27">
        <v>49</v>
      </c>
      <c r="L463" s="26">
        <v>5906914</v>
      </c>
      <c r="M463" s="27">
        <v>18</v>
      </c>
      <c r="N463" s="26">
        <v>3069179</v>
      </c>
      <c r="O463" s="27">
        <v>102</v>
      </c>
      <c r="P463" s="26">
        <v>17029751</v>
      </c>
      <c r="Q463" s="27">
        <v>34</v>
      </c>
      <c r="R463" s="26">
        <v>8726915</v>
      </c>
      <c r="S463" s="27">
        <v>10</v>
      </c>
      <c r="T463" s="26">
        <v>4442501</v>
      </c>
      <c r="U463" s="27">
        <v>8</v>
      </c>
      <c r="V463" s="26">
        <v>2077538</v>
      </c>
      <c r="W463" s="27">
        <v>29</v>
      </c>
      <c r="X463" s="26">
        <v>5279284</v>
      </c>
      <c r="Y463" s="27">
        <v>36</v>
      </c>
      <c r="Z463" s="26">
        <v>10673626</v>
      </c>
      <c r="AA463" s="27">
        <v>24</v>
      </c>
      <c r="AB463" s="26">
        <v>5255325</v>
      </c>
      <c r="AC463" s="27">
        <v>27</v>
      </c>
      <c r="AD463" s="26">
        <v>3126073</v>
      </c>
      <c r="AE463" s="27">
        <v>95</v>
      </c>
      <c r="AF463" s="26">
        <v>11881692</v>
      </c>
      <c r="AG463" s="27">
        <v>119</v>
      </c>
      <c r="AH463" s="26">
        <v>39298209</v>
      </c>
      <c r="AI463" s="27">
        <v>56</v>
      </c>
      <c r="AJ463" s="26">
        <v>25581285</v>
      </c>
      <c r="AK463" s="27">
        <v>18</v>
      </c>
      <c r="AL463" s="26">
        <v>3495363</v>
      </c>
      <c r="AM463" s="27">
        <v>32</v>
      </c>
      <c r="AN463" s="26">
        <v>6602633</v>
      </c>
      <c r="AO463" s="27">
        <v>14</v>
      </c>
      <c r="AP463" s="26">
        <v>16499734</v>
      </c>
      <c r="AQ463" s="27">
        <v>28</v>
      </c>
      <c r="AR463" s="26">
        <v>12370373</v>
      </c>
      <c r="AS463" s="27">
        <v>13</v>
      </c>
      <c r="AT463" s="26">
        <v>1987618</v>
      </c>
      <c r="AU463" s="27">
        <v>4</v>
      </c>
      <c r="AV463" s="26">
        <v>3150748</v>
      </c>
      <c r="AW463" s="27">
        <v>13</v>
      </c>
      <c r="AX463" s="26">
        <v>1244826</v>
      </c>
      <c r="AY463" s="27">
        <v>2</v>
      </c>
      <c r="AZ463" s="26">
        <v>5670364</v>
      </c>
      <c r="BA463" s="27">
        <v>72</v>
      </c>
      <c r="BB463" s="26">
        <v>12858418</v>
      </c>
      <c r="BC463" s="27">
        <v>59</v>
      </c>
      <c r="BD463" s="26">
        <v>15166022</v>
      </c>
      <c r="BE463" s="27">
        <v>99</v>
      </c>
      <c r="BF463" s="26">
        <v>82059348</v>
      </c>
      <c r="BG463" s="27">
        <v>20</v>
      </c>
      <c r="BH463" s="26">
        <v>11615955</v>
      </c>
      <c r="BI463" s="27">
        <v>14</v>
      </c>
      <c r="BJ463" s="26">
        <v>6155618</v>
      </c>
      <c r="BK463" s="27">
        <v>13</v>
      </c>
      <c r="BL463" s="26">
        <v>2015838</v>
      </c>
      <c r="BM463" s="27">
        <v>19</v>
      </c>
      <c r="BN463" s="26">
        <v>4270749</v>
      </c>
      <c r="BO463" s="27">
        <v>31</v>
      </c>
      <c r="BP463" s="26">
        <v>4426601</v>
      </c>
      <c r="BQ463" s="27">
        <v>1233</v>
      </c>
      <c r="BR463" s="26">
        <v>358148692</v>
      </c>
    </row>
    <row r="464" spans="1:74" ht="14.1" customHeight="1" x14ac:dyDescent="0.15">
      <c r="A464" s="20" t="s">
        <v>512</v>
      </c>
      <c r="B464" s="28">
        <v>34607</v>
      </c>
      <c r="C464" s="18">
        <v>7</v>
      </c>
      <c r="D464" s="26">
        <v>578462</v>
      </c>
      <c r="E464" s="27">
        <v>8</v>
      </c>
      <c r="F464" s="26">
        <v>763961</v>
      </c>
      <c r="G464" s="27">
        <v>106</v>
      </c>
      <c r="H464" s="26">
        <v>14869992</v>
      </c>
      <c r="I464" s="27">
        <v>56</v>
      </c>
      <c r="J464" s="26">
        <v>8818894</v>
      </c>
      <c r="K464" s="27">
        <v>49</v>
      </c>
      <c r="L464" s="26">
        <v>5625607</v>
      </c>
      <c r="M464" s="27">
        <v>18</v>
      </c>
      <c r="N464" s="26">
        <v>2926865</v>
      </c>
      <c r="O464" s="27">
        <v>101</v>
      </c>
      <c r="P464" s="26">
        <v>16249186</v>
      </c>
      <c r="Q464" s="27">
        <v>34</v>
      </c>
      <c r="R464" s="26">
        <v>8372767</v>
      </c>
      <c r="S464" s="27">
        <v>10</v>
      </c>
      <c r="T464" s="26">
        <v>4213164</v>
      </c>
      <c r="U464" s="27">
        <v>8</v>
      </c>
      <c r="V464" s="26">
        <v>2040217</v>
      </c>
      <c r="W464" s="27">
        <v>27</v>
      </c>
      <c r="X464" s="26">
        <v>4930486</v>
      </c>
      <c r="Y464" s="27">
        <v>36</v>
      </c>
      <c r="Z464" s="26">
        <v>10836092</v>
      </c>
      <c r="AA464" s="27">
        <v>24</v>
      </c>
      <c r="AB464" s="26">
        <v>5073384</v>
      </c>
      <c r="AC464" s="27">
        <v>27</v>
      </c>
      <c r="AD464" s="26">
        <v>2979279</v>
      </c>
      <c r="AE464" s="27">
        <v>95</v>
      </c>
      <c r="AF464" s="26">
        <v>11592636</v>
      </c>
      <c r="AG464" s="27">
        <v>120</v>
      </c>
      <c r="AH464" s="26">
        <v>37692701</v>
      </c>
      <c r="AI464" s="27">
        <v>57</v>
      </c>
      <c r="AJ464" s="26">
        <v>24983004</v>
      </c>
      <c r="AK464" s="27">
        <v>18</v>
      </c>
      <c r="AL464" s="26">
        <v>3370198</v>
      </c>
      <c r="AM464" s="27">
        <v>32</v>
      </c>
      <c r="AN464" s="26">
        <v>6225345</v>
      </c>
      <c r="AO464" s="27">
        <v>14</v>
      </c>
      <c r="AP464" s="26">
        <v>16059915</v>
      </c>
      <c r="AQ464" s="27">
        <v>28</v>
      </c>
      <c r="AR464" s="26">
        <v>11929518</v>
      </c>
      <c r="AS464" s="27">
        <v>13</v>
      </c>
      <c r="AT464" s="26">
        <v>1908104</v>
      </c>
      <c r="AU464" s="27">
        <v>4</v>
      </c>
      <c r="AV464" s="26">
        <v>3004785</v>
      </c>
      <c r="AW464" s="27">
        <v>13</v>
      </c>
      <c r="AX464" s="26">
        <v>1190028</v>
      </c>
      <c r="AY464" s="27">
        <v>2</v>
      </c>
      <c r="AZ464" s="26">
        <v>5426864</v>
      </c>
      <c r="BA464" s="27">
        <v>72</v>
      </c>
      <c r="BB464" s="26">
        <v>12444251</v>
      </c>
      <c r="BC464" s="27">
        <v>59</v>
      </c>
      <c r="BD464" s="26">
        <v>14210824</v>
      </c>
      <c r="BE464" s="27">
        <v>99</v>
      </c>
      <c r="BF464" s="26">
        <v>78959329</v>
      </c>
      <c r="BG464" s="27">
        <v>20</v>
      </c>
      <c r="BH464" s="26">
        <v>10800242</v>
      </c>
      <c r="BI464" s="27">
        <v>14</v>
      </c>
      <c r="BJ464" s="26">
        <v>5882945</v>
      </c>
      <c r="BK464" s="27">
        <v>13</v>
      </c>
      <c r="BL464" s="26">
        <v>1896605</v>
      </c>
      <c r="BM464" s="27">
        <v>19</v>
      </c>
      <c r="BN464" s="26">
        <v>4062365</v>
      </c>
      <c r="BO464" s="27">
        <v>31</v>
      </c>
      <c r="BP464" s="26">
        <v>4199840</v>
      </c>
      <c r="BQ464" s="27">
        <v>1234</v>
      </c>
      <c r="BR464" s="26">
        <v>344117873</v>
      </c>
    </row>
    <row r="465" spans="1:70" ht="14.1" customHeight="1" x14ac:dyDescent="0.15">
      <c r="A465" s="20" t="s">
        <v>512</v>
      </c>
      <c r="B465" s="28">
        <v>34638</v>
      </c>
      <c r="C465" s="18">
        <v>7</v>
      </c>
      <c r="D465" s="26">
        <v>588010</v>
      </c>
      <c r="E465" s="27">
        <v>8</v>
      </c>
      <c r="F465" s="26">
        <v>785589</v>
      </c>
      <c r="G465" s="27">
        <v>106</v>
      </c>
      <c r="H465" s="26">
        <v>14283907</v>
      </c>
      <c r="I465" s="27">
        <v>57</v>
      </c>
      <c r="J465" s="26">
        <v>9569996</v>
      </c>
      <c r="K465" s="27">
        <v>48</v>
      </c>
      <c r="L465" s="26">
        <v>5667106</v>
      </c>
      <c r="M465" s="27">
        <v>18</v>
      </c>
      <c r="N465" s="26">
        <v>3056941</v>
      </c>
      <c r="O465" s="27">
        <v>101</v>
      </c>
      <c r="P465" s="26">
        <v>16832123</v>
      </c>
      <c r="Q465" s="27">
        <v>34</v>
      </c>
      <c r="R465" s="26">
        <v>8333022</v>
      </c>
      <c r="S465" s="27">
        <v>10</v>
      </c>
      <c r="T465" s="26">
        <v>4257624</v>
      </c>
      <c r="U465" s="27">
        <v>8</v>
      </c>
      <c r="V465" s="26">
        <v>2092821</v>
      </c>
      <c r="W465" s="27">
        <v>27</v>
      </c>
      <c r="X465" s="26">
        <v>5062560</v>
      </c>
      <c r="Y465" s="27">
        <v>36</v>
      </c>
      <c r="Z465" s="26">
        <v>11056430</v>
      </c>
      <c r="AA465" s="27">
        <v>24</v>
      </c>
      <c r="AB465" s="26">
        <v>5128620</v>
      </c>
      <c r="AC465" s="27">
        <v>28</v>
      </c>
      <c r="AD465" s="26">
        <v>2942884</v>
      </c>
      <c r="AE465" s="27">
        <v>95</v>
      </c>
      <c r="AF465" s="26">
        <v>11801991</v>
      </c>
      <c r="AG465" s="27">
        <v>121</v>
      </c>
      <c r="AH465" s="26">
        <v>38788305</v>
      </c>
      <c r="AI465" s="27">
        <v>57</v>
      </c>
      <c r="AJ465" s="26">
        <v>25772128</v>
      </c>
      <c r="AK465" s="27">
        <v>18</v>
      </c>
      <c r="AL465" s="26">
        <v>3483728</v>
      </c>
      <c r="AM465" s="27">
        <v>31</v>
      </c>
      <c r="AN465" s="26">
        <v>5948293</v>
      </c>
      <c r="AO465" s="27">
        <v>14</v>
      </c>
      <c r="AP465" s="26">
        <v>15706956</v>
      </c>
      <c r="AQ465" s="27">
        <v>28</v>
      </c>
      <c r="AR465" s="26">
        <v>11978496</v>
      </c>
      <c r="AS465" s="27">
        <v>13</v>
      </c>
      <c r="AT465" s="26">
        <v>2033250</v>
      </c>
      <c r="AU465" s="27">
        <v>4</v>
      </c>
      <c r="AV465" s="26">
        <v>3091994</v>
      </c>
      <c r="AW465" s="27">
        <v>12</v>
      </c>
      <c r="AX465" s="26">
        <v>1102743</v>
      </c>
      <c r="AY465" s="27">
        <v>2</v>
      </c>
      <c r="AZ465" s="26">
        <v>5526514</v>
      </c>
      <c r="BA465" s="27">
        <v>71</v>
      </c>
      <c r="BB465" s="26">
        <v>12398225</v>
      </c>
      <c r="BC465" s="27">
        <v>60</v>
      </c>
      <c r="BD465" s="26">
        <v>14452467</v>
      </c>
      <c r="BE465" s="27">
        <v>99</v>
      </c>
      <c r="BF465" s="26">
        <v>79152971</v>
      </c>
      <c r="BG465" s="27">
        <v>20</v>
      </c>
      <c r="BH465" s="26">
        <v>10651242</v>
      </c>
      <c r="BI465" s="27">
        <v>14</v>
      </c>
      <c r="BJ465" s="26">
        <v>5746511</v>
      </c>
      <c r="BK465" s="27">
        <v>13</v>
      </c>
      <c r="BL465" s="26">
        <v>1841386</v>
      </c>
      <c r="BM465" s="27">
        <v>19</v>
      </c>
      <c r="BN465" s="26">
        <v>3867216</v>
      </c>
      <c r="BO465" s="27">
        <v>31</v>
      </c>
      <c r="BP465" s="26">
        <v>4167173</v>
      </c>
      <c r="BQ465" s="27">
        <v>1234</v>
      </c>
      <c r="BR465" s="26">
        <v>347169236</v>
      </c>
    </row>
    <row r="466" spans="1:70" ht="14.1" customHeight="1" x14ac:dyDescent="0.15">
      <c r="A466" s="20" t="s">
        <v>512</v>
      </c>
      <c r="B466" s="28">
        <v>34668</v>
      </c>
      <c r="C466" s="18">
        <v>7</v>
      </c>
      <c r="D466" s="26">
        <v>555014</v>
      </c>
      <c r="E466" s="27">
        <v>8</v>
      </c>
      <c r="F466" s="26">
        <v>731399</v>
      </c>
      <c r="G466" s="27">
        <v>106</v>
      </c>
      <c r="H466" s="26">
        <v>13702865</v>
      </c>
      <c r="I466" s="27">
        <v>57</v>
      </c>
      <c r="J466" s="26">
        <v>9149161</v>
      </c>
      <c r="K466" s="27">
        <v>48</v>
      </c>
      <c r="L466" s="26">
        <v>5372558</v>
      </c>
      <c r="M466" s="27">
        <v>18</v>
      </c>
      <c r="N466" s="26">
        <v>2957595</v>
      </c>
      <c r="O466" s="27">
        <v>101</v>
      </c>
      <c r="P466" s="26">
        <v>16135389</v>
      </c>
      <c r="Q466" s="27">
        <v>34</v>
      </c>
      <c r="R466" s="26">
        <v>8327607</v>
      </c>
      <c r="S466" s="27">
        <v>10</v>
      </c>
      <c r="T466" s="26">
        <v>4059631</v>
      </c>
      <c r="U466" s="27">
        <v>8</v>
      </c>
      <c r="V466" s="26">
        <v>2003848</v>
      </c>
      <c r="W466" s="27">
        <v>27</v>
      </c>
      <c r="X466" s="26">
        <v>4929766</v>
      </c>
      <c r="Y466" s="27">
        <v>36</v>
      </c>
      <c r="Z466" s="26">
        <v>10333981</v>
      </c>
      <c r="AA466" s="27">
        <v>24</v>
      </c>
      <c r="AB466" s="26">
        <v>4824795</v>
      </c>
      <c r="AC466" s="27">
        <v>28</v>
      </c>
      <c r="AD466" s="26">
        <v>2911403</v>
      </c>
      <c r="AE466" s="27">
        <v>95</v>
      </c>
      <c r="AF466" s="26">
        <v>11323982</v>
      </c>
      <c r="AG466" s="27">
        <v>121</v>
      </c>
      <c r="AH466" s="26">
        <v>36771344</v>
      </c>
      <c r="AI466" s="27">
        <v>57</v>
      </c>
      <c r="AJ466" s="26">
        <v>25110036</v>
      </c>
      <c r="AK466" s="27">
        <v>18</v>
      </c>
      <c r="AL466" s="26">
        <v>3344127</v>
      </c>
      <c r="AM466" s="27">
        <v>31</v>
      </c>
      <c r="AN466" s="26">
        <v>5795265</v>
      </c>
      <c r="AO466" s="27">
        <v>14</v>
      </c>
      <c r="AP466" s="26">
        <v>15352685</v>
      </c>
      <c r="AQ466" s="27">
        <v>28</v>
      </c>
      <c r="AR466" s="26">
        <v>11554267</v>
      </c>
      <c r="AS466" s="27">
        <v>13</v>
      </c>
      <c r="AT466" s="26">
        <v>1944267</v>
      </c>
      <c r="AU466" s="27">
        <v>4</v>
      </c>
      <c r="AV466" s="26">
        <v>2992386</v>
      </c>
      <c r="AW466" s="27">
        <v>12</v>
      </c>
      <c r="AX466" s="26">
        <v>1063437</v>
      </c>
      <c r="AY466" s="27">
        <v>2</v>
      </c>
      <c r="AZ466" s="26">
        <v>5178728</v>
      </c>
      <c r="BA466" s="27">
        <v>71</v>
      </c>
      <c r="BB466" s="26">
        <v>11961212</v>
      </c>
      <c r="BC466" s="27">
        <v>60</v>
      </c>
      <c r="BD466" s="26">
        <v>13976297</v>
      </c>
      <c r="BE466" s="27">
        <v>99</v>
      </c>
      <c r="BF466" s="26">
        <v>76153590</v>
      </c>
      <c r="BG466" s="27">
        <v>20</v>
      </c>
      <c r="BH466" s="26">
        <v>9951180</v>
      </c>
      <c r="BI466" s="27">
        <v>14</v>
      </c>
      <c r="BJ466" s="26">
        <v>5546183</v>
      </c>
      <c r="BK466" s="27">
        <v>13</v>
      </c>
      <c r="BL466" s="26">
        <v>1754211</v>
      </c>
      <c r="BM466" s="27">
        <v>19</v>
      </c>
      <c r="BN466" s="26">
        <v>3650787</v>
      </c>
      <c r="BO466" s="27">
        <v>31</v>
      </c>
      <c r="BP466" s="26">
        <v>3968163</v>
      </c>
      <c r="BQ466" s="27">
        <v>1234</v>
      </c>
      <c r="BR466" s="26">
        <v>333387175</v>
      </c>
    </row>
    <row r="467" spans="1:70" ht="14.1" customHeight="1" x14ac:dyDescent="0.15">
      <c r="A467" s="20" t="s">
        <v>512</v>
      </c>
      <c r="B467" s="28">
        <v>34698</v>
      </c>
      <c r="C467" s="18">
        <v>7</v>
      </c>
      <c r="D467" s="26">
        <v>565557</v>
      </c>
      <c r="E467" s="27">
        <v>8</v>
      </c>
      <c r="F467" s="26">
        <v>729298</v>
      </c>
      <c r="G467" s="27">
        <v>106</v>
      </c>
      <c r="H467" s="26">
        <v>13877604</v>
      </c>
      <c r="I467" s="27">
        <v>57</v>
      </c>
      <c r="J467" s="26">
        <v>9339254</v>
      </c>
      <c r="K467" s="27">
        <v>48</v>
      </c>
      <c r="L467" s="26">
        <v>5419526</v>
      </c>
      <c r="M467" s="27">
        <v>18</v>
      </c>
      <c r="N467" s="26">
        <v>2981378</v>
      </c>
      <c r="O467" s="27">
        <v>101</v>
      </c>
      <c r="P467" s="26">
        <v>16395512</v>
      </c>
      <c r="Q467" s="27">
        <v>34</v>
      </c>
      <c r="R467" s="26">
        <v>8487245</v>
      </c>
      <c r="S467" s="27">
        <v>10</v>
      </c>
      <c r="T467" s="26">
        <v>4114844</v>
      </c>
      <c r="U467" s="27">
        <v>8</v>
      </c>
      <c r="V467" s="26">
        <v>2061060</v>
      </c>
      <c r="W467" s="27">
        <v>27</v>
      </c>
      <c r="X467" s="26">
        <v>4999543</v>
      </c>
      <c r="Y467" s="27">
        <v>36</v>
      </c>
      <c r="Z467" s="26">
        <v>10336943</v>
      </c>
      <c r="AA467" s="27">
        <v>24</v>
      </c>
      <c r="AB467" s="26">
        <v>4967296</v>
      </c>
      <c r="AC467" s="27">
        <v>28</v>
      </c>
      <c r="AD467" s="26">
        <v>2901257</v>
      </c>
      <c r="AE467" s="27">
        <v>95</v>
      </c>
      <c r="AF467" s="26">
        <v>11538882</v>
      </c>
      <c r="AG467" s="27">
        <v>121</v>
      </c>
      <c r="AH467" s="26">
        <v>37800745</v>
      </c>
      <c r="AI467" s="27">
        <v>57</v>
      </c>
      <c r="AJ467" s="26">
        <v>25508289</v>
      </c>
      <c r="AK467" s="27">
        <v>18</v>
      </c>
      <c r="AL467" s="26">
        <v>3450446</v>
      </c>
      <c r="AM467" s="27">
        <v>31</v>
      </c>
      <c r="AN467" s="26">
        <v>5881795</v>
      </c>
      <c r="AO467" s="27">
        <v>14</v>
      </c>
      <c r="AP467" s="26">
        <v>15334840</v>
      </c>
      <c r="AQ467" s="27">
        <v>28</v>
      </c>
      <c r="AR467" s="26">
        <v>11596430</v>
      </c>
      <c r="AS467" s="27">
        <v>13</v>
      </c>
      <c r="AT467" s="26">
        <v>1946428</v>
      </c>
      <c r="AU467" s="27">
        <v>4</v>
      </c>
      <c r="AV467" s="26">
        <v>2931185</v>
      </c>
      <c r="AW467" s="27">
        <v>12</v>
      </c>
      <c r="AX467" s="26">
        <v>1089470</v>
      </c>
      <c r="AY467" s="27">
        <v>2</v>
      </c>
      <c r="AZ467" s="26">
        <v>5387916</v>
      </c>
      <c r="BA467" s="27">
        <v>71</v>
      </c>
      <c r="BB467" s="26">
        <v>12147690</v>
      </c>
      <c r="BC467" s="27">
        <v>61</v>
      </c>
      <c r="BD467" s="26">
        <v>14750607</v>
      </c>
      <c r="BE467" s="27">
        <v>99</v>
      </c>
      <c r="BF467" s="26">
        <v>79378085</v>
      </c>
      <c r="BG467" s="27">
        <v>20</v>
      </c>
      <c r="BH467" s="26">
        <v>10756303</v>
      </c>
      <c r="BI467" s="27">
        <v>14</v>
      </c>
      <c r="BJ467" s="26">
        <v>5813856</v>
      </c>
      <c r="BK467" s="27">
        <v>13</v>
      </c>
      <c r="BL467" s="26">
        <v>1819327</v>
      </c>
      <c r="BM467" s="27">
        <v>19</v>
      </c>
      <c r="BN467" s="26">
        <v>3733878</v>
      </c>
      <c r="BO467" s="27">
        <v>31</v>
      </c>
      <c r="BP467" s="26">
        <v>4098440</v>
      </c>
      <c r="BQ467" s="27">
        <v>1235</v>
      </c>
      <c r="BR467" s="26">
        <v>342140944</v>
      </c>
    </row>
    <row r="468" spans="1:70" ht="14.1" customHeight="1" x14ac:dyDescent="0.15">
      <c r="A468" s="20" t="s">
        <v>511</v>
      </c>
      <c r="B468" s="28">
        <v>34730</v>
      </c>
      <c r="C468" s="18">
        <v>7</v>
      </c>
      <c r="D468" s="26">
        <v>516401</v>
      </c>
      <c r="E468" s="27">
        <v>8</v>
      </c>
      <c r="F468" s="26">
        <v>680057</v>
      </c>
      <c r="G468" s="27">
        <v>106</v>
      </c>
      <c r="H468" s="26">
        <v>16110777</v>
      </c>
      <c r="I468" s="27">
        <v>57</v>
      </c>
      <c r="J468" s="26">
        <v>8722411</v>
      </c>
      <c r="K468" s="27">
        <v>48</v>
      </c>
      <c r="L468" s="26">
        <v>4918802</v>
      </c>
      <c r="M468" s="27">
        <v>18</v>
      </c>
      <c r="N468" s="26">
        <v>2639542</v>
      </c>
      <c r="O468" s="27">
        <v>101</v>
      </c>
      <c r="P468" s="26">
        <v>15100424</v>
      </c>
      <c r="Q468" s="27">
        <v>34</v>
      </c>
      <c r="R468" s="26">
        <v>8118684</v>
      </c>
      <c r="S468" s="27">
        <v>10</v>
      </c>
      <c r="T468" s="26">
        <v>3919498</v>
      </c>
      <c r="U468" s="27">
        <v>8</v>
      </c>
      <c r="V468" s="26">
        <v>1877770</v>
      </c>
      <c r="W468" s="27">
        <v>27</v>
      </c>
      <c r="X468" s="26">
        <v>4992545</v>
      </c>
      <c r="Y468" s="27">
        <v>36</v>
      </c>
      <c r="Z468" s="26">
        <v>10103048</v>
      </c>
      <c r="AA468" s="27">
        <v>24</v>
      </c>
      <c r="AB468" s="26">
        <v>4514867</v>
      </c>
      <c r="AC468" s="27">
        <v>28</v>
      </c>
      <c r="AD468" s="26">
        <v>3019827</v>
      </c>
      <c r="AE468" s="27">
        <v>95</v>
      </c>
      <c r="AF468" s="26">
        <v>10527550</v>
      </c>
      <c r="AG468" s="27">
        <v>121</v>
      </c>
      <c r="AH468" s="26">
        <v>32543173</v>
      </c>
      <c r="AI468" s="27">
        <v>57</v>
      </c>
      <c r="AJ468" s="26">
        <v>22900273</v>
      </c>
      <c r="AK468" s="27">
        <v>18</v>
      </c>
      <c r="AL468" s="26">
        <v>3025977</v>
      </c>
      <c r="AM468" s="27">
        <v>31</v>
      </c>
      <c r="AN468" s="26">
        <v>5552938</v>
      </c>
      <c r="AO468" s="27">
        <v>14</v>
      </c>
      <c r="AP468" s="26">
        <v>14202362</v>
      </c>
      <c r="AQ468" s="27">
        <v>28</v>
      </c>
      <c r="AR468" s="26">
        <v>11162769</v>
      </c>
      <c r="AS468" s="27">
        <v>13</v>
      </c>
      <c r="AT468" s="26">
        <v>1720947</v>
      </c>
      <c r="AU468" s="27">
        <v>4</v>
      </c>
      <c r="AV468" s="26">
        <v>2754542</v>
      </c>
      <c r="AW468" s="27">
        <v>12</v>
      </c>
      <c r="AX468" s="26">
        <v>1050210</v>
      </c>
      <c r="AY468" s="27">
        <v>2</v>
      </c>
      <c r="AZ468" s="26">
        <v>4781841</v>
      </c>
      <c r="BA468" s="27">
        <v>71</v>
      </c>
      <c r="BB468" s="26">
        <v>10970853</v>
      </c>
      <c r="BC468" s="27">
        <v>61</v>
      </c>
      <c r="BD468" s="26">
        <v>12766185</v>
      </c>
      <c r="BE468" s="27">
        <v>99</v>
      </c>
      <c r="BF468" s="26">
        <v>77181090</v>
      </c>
      <c r="BG468" s="27">
        <v>20</v>
      </c>
      <c r="BH468" s="26">
        <v>10090226</v>
      </c>
      <c r="BI468" s="27">
        <v>14</v>
      </c>
      <c r="BJ468" s="26">
        <v>5382798</v>
      </c>
      <c r="BK468" s="27">
        <v>13</v>
      </c>
      <c r="BL468" s="26">
        <v>1703716</v>
      </c>
      <c r="BM468" s="27">
        <v>19</v>
      </c>
      <c r="BN468" s="26">
        <v>3962780</v>
      </c>
      <c r="BO468" s="27">
        <v>31</v>
      </c>
      <c r="BP468" s="26">
        <v>3820550</v>
      </c>
      <c r="BQ468" s="27">
        <v>1235</v>
      </c>
      <c r="BR468" s="26">
        <v>321335447</v>
      </c>
    </row>
    <row r="469" spans="1:70" ht="14.1" customHeight="1" x14ac:dyDescent="0.15">
      <c r="A469" s="20" t="s">
        <v>511</v>
      </c>
      <c r="B469" s="28">
        <v>34758</v>
      </c>
      <c r="C469" s="18">
        <v>7</v>
      </c>
      <c r="D469" s="26">
        <v>490576</v>
      </c>
      <c r="E469" s="27">
        <v>8</v>
      </c>
      <c r="F469" s="26">
        <v>653940</v>
      </c>
      <c r="G469" s="27">
        <v>106</v>
      </c>
      <c r="H469" s="26">
        <v>13895438</v>
      </c>
      <c r="I469" s="27">
        <v>57</v>
      </c>
      <c r="J469" s="26">
        <v>8240782</v>
      </c>
      <c r="K469" s="27">
        <v>48</v>
      </c>
      <c r="L469" s="26">
        <v>4580203</v>
      </c>
      <c r="M469" s="27">
        <v>18</v>
      </c>
      <c r="N469" s="26">
        <v>2471293</v>
      </c>
      <c r="O469" s="27">
        <v>101</v>
      </c>
      <c r="P469" s="26">
        <v>13993092</v>
      </c>
      <c r="Q469" s="27">
        <v>34</v>
      </c>
      <c r="R469" s="26">
        <v>7760291</v>
      </c>
      <c r="S469" s="27">
        <v>10</v>
      </c>
      <c r="T469" s="26">
        <v>3660616</v>
      </c>
      <c r="U469" s="27">
        <v>8</v>
      </c>
      <c r="V469" s="26">
        <v>1738633</v>
      </c>
      <c r="W469" s="27">
        <v>27</v>
      </c>
      <c r="X469" s="26">
        <v>4477512</v>
      </c>
      <c r="Y469" s="27">
        <v>36</v>
      </c>
      <c r="Z469" s="26">
        <v>8971071</v>
      </c>
      <c r="AA469" s="27">
        <v>24</v>
      </c>
      <c r="AB469" s="26">
        <v>4085783</v>
      </c>
      <c r="AC469" s="27">
        <v>28</v>
      </c>
      <c r="AD469" s="26">
        <v>2657631</v>
      </c>
      <c r="AE469" s="27">
        <v>95</v>
      </c>
      <c r="AF469" s="26">
        <v>9429728</v>
      </c>
      <c r="AG469" s="27">
        <v>121</v>
      </c>
      <c r="AH469" s="26">
        <v>31431843</v>
      </c>
      <c r="AI469" s="27">
        <v>57</v>
      </c>
      <c r="AJ469" s="26">
        <v>20956231</v>
      </c>
      <c r="AK469" s="27">
        <v>18</v>
      </c>
      <c r="AL469" s="26">
        <v>2895513</v>
      </c>
      <c r="AM469" s="27">
        <v>31</v>
      </c>
      <c r="AN469" s="26">
        <v>5096760</v>
      </c>
      <c r="AO469" s="27">
        <v>14</v>
      </c>
      <c r="AP469" s="26">
        <v>14205606</v>
      </c>
      <c r="AQ469" s="27">
        <v>28</v>
      </c>
      <c r="AR469" s="26">
        <v>10515585</v>
      </c>
      <c r="AS469" s="27">
        <v>13</v>
      </c>
      <c r="AT469" s="26">
        <v>1629831</v>
      </c>
      <c r="AU469" s="27">
        <v>4</v>
      </c>
      <c r="AV469" s="26">
        <v>2559272</v>
      </c>
      <c r="AW469" s="27">
        <v>12</v>
      </c>
      <c r="AX469" s="26">
        <v>903187</v>
      </c>
      <c r="AY469" s="27">
        <v>2</v>
      </c>
      <c r="AZ469" s="26">
        <v>4228613</v>
      </c>
      <c r="BA469" s="27">
        <v>71</v>
      </c>
      <c r="BB469" s="26">
        <v>9841614</v>
      </c>
      <c r="BC469" s="27">
        <v>61</v>
      </c>
      <c r="BD469" s="26">
        <v>11961882</v>
      </c>
      <c r="BE469" s="27">
        <v>99</v>
      </c>
      <c r="BF469" s="26">
        <v>71086290</v>
      </c>
      <c r="BG469" s="27">
        <v>20</v>
      </c>
      <c r="BH469" s="26">
        <v>8503079</v>
      </c>
      <c r="BI469" s="27">
        <v>14</v>
      </c>
      <c r="BJ469" s="26">
        <v>4831622</v>
      </c>
      <c r="BK469" s="27">
        <v>13</v>
      </c>
      <c r="BL469" s="26">
        <v>1551425</v>
      </c>
      <c r="BM469" s="27">
        <v>19</v>
      </c>
      <c r="BN469" s="26">
        <v>3377640</v>
      </c>
      <c r="BO469" s="27">
        <v>31</v>
      </c>
      <c r="BP469" s="26">
        <v>3449895</v>
      </c>
      <c r="BQ469" s="27">
        <v>1235</v>
      </c>
      <c r="BR469" s="26">
        <v>296132491</v>
      </c>
    </row>
    <row r="470" spans="1:70" ht="14.1" customHeight="1" x14ac:dyDescent="0.15">
      <c r="A470" s="20" t="s">
        <v>511</v>
      </c>
      <c r="B470" s="28">
        <v>34789</v>
      </c>
      <c r="C470" s="18">
        <v>7</v>
      </c>
      <c r="D470" s="26">
        <v>480967</v>
      </c>
      <c r="E470" s="27">
        <v>8</v>
      </c>
      <c r="F470" s="26">
        <v>631180</v>
      </c>
      <c r="G470" s="27">
        <v>106</v>
      </c>
      <c r="H470" s="26">
        <v>13189120</v>
      </c>
      <c r="I470" s="27">
        <v>57</v>
      </c>
      <c r="J470" s="26">
        <v>7788123</v>
      </c>
      <c r="K470" s="27">
        <v>48</v>
      </c>
      <c r="L470" s="26">
        <v>4427774</v>
      </c>
      <c r="M470" s="27">
        <v>18</v>
      </c>
      <c r="N470" s="26">
        <v>2394380</v>
      </c>
      <c r="O470" s="27">
        <v>100</v>
      </c>
      <c r="P470" s="26">
        <v>13933251</v>
      </c>
      <c r="Q470" s="27">
        <v>34</v>
      </c>
      <c r="R470" s="26">
        <v>7600657</v>
      </c>
      <c r="S470" s="27">
        <v>10</v>
      </c>
      <c r="T470" s="26">
        <v>3453748</v>
      </c>
      <c r="U470" s="27">
        <v>8</v>
      </c>
      <c r="V470" s="26">
        <v>1664665</v>
      </c>
      <c r="W470" s="27">
        <v>27</v>
      </c>
      <c r="X470" s="26">
        <v>4189355</v>
      </c>
      <c r="Y470" s="27">
        <v>36</v>
      </c>
      <c r="Z470" s="26">
        <v>8667633</v>
      </c>
      <c r="AA470" s="27">
        <v>24</v>
      </c>
      <c r="AB470" s="26">
        <v>3834873</v>
      </c>
      <c r="AC470" s="27">
        <v>28</v>
      </c>
      <c r="AD470" s="26">
        <v>2617134</v>
      </c>
      <c r="AE470" s="27">
        <v>95</v>
      </c>
      <c r="AF470" s="26">
        <v>8904057</v>
      </c>
      <c r="AG470" s="27">
        <v>121</v>
      </c>
      <c r="AH470" s="26">
        <v>31312034</v>
      </c>
      <c r="AI470" s="27">
        <v>57</v>
      </c>
      <c r="AJ470" s="26">
        <v>20815531</v>
      </c>
      <c r="AK470" s="27">
        <v>18</v>
      </c>
      <c r="AL470" s="26">
        <v>2807584</v>
      </c>
      <c r="AM470" s="27">
        <v>31</v>
      </c>
      <c r="AN470" s="26">
        <v>4965959</v>
      </c>
      <c r="AO470" s="27">
        <v>14</v>
      </c>
      <c r="AP470" s="26">
        <v>14345820</v>
      </c>
      <c r="AQ470" s="27">
        <v>28</v>
      </c>
      <c r="AR470" s="26">
        <v>10195189</v>
      </c>
      <c r="AS470" s="27">
        <v>13</v>
      </c>
      <c r="AT470" s="26">
        <v>1550455</v>
      </c>
      <c r="AU470" s="27">
        <v>4</v>
      </c>
      <c r="AV470" s="26">
        <v>2566468</v>
      </c>
      <c r="AW470" s="27">
        <v>12</v>
      </c>
      <c r="AX470" s="26">
        <v>888387</v>
      </c>
      <c r="AY470" s="27">
        <v>2</v>
      </c>
      <c r="AZ470" s="26">
        <v>4521246</v>
      </c>
      <c r="BA470" s="27">
        <v>70</v>
      </c>
      <c r="BB470" s="26">
        <v>9566632</v>
      </c>
      <c r="BC470" s="27">
        <v>61</v>
      </c>
      <c r="BD470" s="26">
        <v>11526608</v>
      </c>
      <c r="BE470" s="27">
        <v>99</v>
      </c>
      <c r="BF470" s="26">
        <v>67620670</v>
      </c>
      <c r="BG470" s="27">
        <v>20</v>
      </c>
      <c r="BH470" s="26">
        <v>7891589</v>
      </c>
      <c r="BI470" s="27">
        <v>14</v>
      </c>
      <c r="BJ470" s="26">
        <v>4767950</v>
      </c>
      <c r="BK470" s="27">
        <v>13</v>
      </c>
      <c r="BL470" s="26">
        <v>1462352</v>
      </c>
      <c r="BM470" s="27">
        <v>19</v>
      </c>
      <c r="BN470" s="26">
        <v>3313386</v>
      </c>
      <c r="BO470" s="27">
        <v>31</v>
      </c>
      <c r="BP470" s="26">
        <v>3352981</v>
      </c>
      <c r="BQ470" s="27">
        <v>1233</v>
      </c>
      <c r="BR470" s="26">
        <v>287247774</v>
      </c>
    </row>
    <row r="471" spans="1:70" ht="14.1" customHeight="1" x14ac:dyDescent="0.15">
      <c r="A471" s="20" t="s">
        <v>511</v>
      </c>
      <c r="B471" s="28">
        <v>34817</v>
      </c>
      <c r="C471" s="18">
        <v>7</v>
      </c>
      <c r="D471" s="26">
        <v>497522</v>
      </c>
      <c r="E471" s="27">
        <v>8</v>
      </c>
      <c r="F471" s="26">
        <v>665350</v>
      </c>
      <c r="G471" s="27">
        <v>106</v>
      </c>
      <c r="H471" s="26">
        <v>13305103</v>
      </c>
      <c r="I471" s="27">
        <v>57</v>
      </c>
      <c r="J471" s="26">
        <v>7956974</v>
      </c>
      <c r="K471" s="27">
        <v>48</v>
      </c>
      <c r="L471" s="26">
        <v>4500109</v>
      </c>
      <c r="M471" s="27">
        <v>18</v>
      </c>
      <c r="N471" s="26">
        <v>2574538</v>
      </c>
      <c r="O471" s="27">
        <v>100</v>
      </c>
      <c r="P471" s="26">
        <v>14270313</v>
      </c>
      <c r="Q471" s="27">
        <v>34</v>
      </c>
      <c r="R471" s="26">
        <v>7578120</v>
      </c>
      <c r="S471" s="27">
        <v>10</v>
      </c>
      <c r="T471" s="26">
        <v>3743365</v>
      </c>
      <c r="U471" s="27">
        <v>8</v>
      </c>
      <c r="V471" s="26">
        <v>1743090</v>
      </c>
      <c r="W471" s="27">
        <v>27</v>
      </c>
      <c r="X471" s="26">
        <v>4303949</v>
      </c>
      <c r="Y471" s="27">
        <v>36</v>
      </c>
      <c r="Z471" s="26">
        <v>8780855</v>
      </c>
      <c r="AA471" s="27">
        <v>24</v>
      </c>
      <c r="AB471" s="26">
        <v>3938158</v>
      </c>
      <c r="AC471" s="27">
        <v>28</v>
      </c>
      <c r="AD471" s="26">
        <v>2629979</v>
      </c>
      <c r="AE471" s="27">
        <v>95</v>
      </c>
      <c r="AF471" s="26">
        <v>8989809</v>
      </c>
      <c r="AG471" s="27">
        <v>121</v>
      </c>
      <c r="AH471" s="26">
        <v>30744719</v>
      </c>
      <c r="AI471" s="27">
        <v>57</v>
      </c>
      <c r="AJ471" s="26">
        <v>20206099</v>
      </c>
      <c r="AK471" s="27">
        <v>18</v>
      </c>
      <c r="AL471" s="26">
        <v>2779853</v>
      </c>
      <c r="AM471" s="27">
        <v>31</v>
      </c>
      <c r="AN471" s="26">
        <v>5027854</v>
      </c>
      <c r="AO471" s="27">
        <v>14</v>
      </c>
      <c r="AP471" s="26">
        <v>14596915</v>
      </c>
      <c r="AQ471" s="27">
        <v>28</v>
      </c>
      <c r="AR471" s="26">
        <v>10413011</v>
      </c>
      <c r="AS471" s="27">
        <v>13</v>
      </c>
      <c r="AT471" s="26">
        <v>1573820</v>
      </c>
      <c r="AU471" s="27">
        <v>4</v>
      </c>
      <c r="AV471" s="26">
        <v>2583579</v>
      </c>
      <c r="AW471" s="27">
        <v>12</v>
      </c>
      <c r="AX471" s="26">
        <v>915919</v>
      </c>
      <c r="AY471" s="27">
        <v>2</v>
      </c>
      <c r="AZ471" s="26">
        <v>4497459</v>
      </c>
      <c r="BA471" s="27">
        <v>70</v>
      </c>
      <c r="BB471" s="26">
        <v>9747636</v>
      </c>
      <c r="BC471" s="27">
        <v>61</v>
      </c>
      <c r="BD471" s="26">
        <v>11574469</v>
      </c>
      <c r="BE471" s="27">
        <v>99</v>
      </c>
      <c r="BF471" s="26">
        <v>71230409</v>
      </c>
      <c r="BG471" s="27">
        <v>20</v>
      </c>
      <c r="BH471" s="26">
        <v>8263710</v>
      </c>
      <c r="BI471" s="27">
        <v>14</v>
      </c>
      <c r="BJ471" s="26">
        <v>4756594</v>
      </c>
      <c r="BK471" s="27">
        <v>13</v>
      </c>
      <c r="BL471" s="26">
        <v>1469425</v>
      </c>
      <c r="BM471" s="27">
        <v>19</v>
      </c>
      <c r="BN471" s="26">
        <v>3390933</v>
      </c>
      <c r="BO471" s="27">
        <v>31</v>
      </c>
      <c r="BP471" s="26">
        <v>3348910</v>
      </c>
      <c r="BQ471" s="27">
        <v>1233</v>
      </c>
      <c r="BR471" s="26">
        <v>292598564</v>
      </c>
    </row>
    <row r="472" spans="1:70" ht="14.1" customHeight="1" x14ac:dyDescent="0.15">
      <c r="A472" s="20" t="s">
        <v>511</v>
      </c>
      <c r="B472" s="28">
        <v>34850</v>
      </c>
      <c r="C472" s="18">
        <v>7</v>
      </c>
      <c r="D472" s="26">
        <v>455706</v>
      </c>
      <c r="E472" s="27">
        <v>8</v>
      </c>
      <c r="F472" s="26">
        <v>608295</v>
      </c>
      <c r="G472" s="27">
        <v>106</v>
      </c>
      <c r="H472" s="26">
        <v>12237560</v>
      </c>
      <c r="I472" s="27">
        <v>57</v>
      </c>
      <c r="J472" s="26">
        <v>7742794</v>
      </c>
      <c r="K472" s="27">
        <v>48</v>
      </c>
      <c r="L472" s="26">
        <v>4158218</v>
      </c>
      <c r="M472" s="27">
        <v>18</v>
      </c>
      <c r="N472" s="26">
        <v>2408197</v>
      </c>
      <c r="O472" s="27">
        <v>100</v>
      </c>
      <c r="P472" s="26">
        <v>13054185</v>
      </c>
      <c r="Q472" s="27">
        <v>34</v>
      </c>
      <c r="R472" s="26">
        <v>7263387</v>
      </c>
      <c r="S472" s="27">
        <v>10</v>
      </c>
      <c r="T472" s="26">
        <v>3458420</v>
      </c>
      <c r="U472" s="27">
        <v>8</v>
      </c>
      <c r="V472" s="26">
        <v>1571103</v>
      </c>
      <c r="W472" s="27">
        <v>27</v>
      </c>
      <c r="X472" s="26">
        <v>3977782</v>
      </c>
      <c r="Y472" s="27">
        <v>36</v>
      </c>
      <c r="Z472" s="26">
        <v>8005066</v>
      </c>
      <c r="AA472" s="27">
        <v>24</v>
      </c>
      <c r="AB472" s="26">
        <v>3529684</v>
      </c>
      <c r="AC472" s="27">
        <v>28</v>
      </c>
      <c r="AD472" s="26">
        <v>2433390</v>
      </c>
      <c r="AE472" s="27">
        <v>95</v>
      </c>
      <c r="AF472" s="26">
        <v>8182335</v>
      </c>
      <c r="AG472" s="27">
        <v>121</v>
      </c>
      <c r="AH472" s="26">
        <v>28763451</v>
      </c>
      <c r="AI472" s="27">
        <v>57</v>
      </c>
      <c r="AJ472" s="26">
        <v>18665947</v>
      </c>
      <c r="AK472" s="27">
        <v>18</v>
      </c>
      <c r="AL472" s="26">
        <v>2652059</v>
      </c>
      <c r="AM472" s="27">
        <v>31</v>
      </c>
      <c r="AN472" s="26">
        <v>4646291</v>
      </c>
      <c r="AO472" s="27">
        <v>14</v>
      </c>
      <c r="AP472" s="26">
        <v>14269725</v>
      </c>
      <c r="AQ472" s="27">
        <v>28</v>
      </c>
      <c r="AR472" s="26">
        <v>9932812</v>
      </c>
      <c r="AS472" s="27">
        <v>13</v>
      </c>
      <c r="AT472" s="26">
        <v>1373631</v>
      </c>
      <c r="AU472" s="27">
        <v>4</v>
      </c>
      <c r="AV472" s="26">
        <v>2496461</v>
      </c>
      <c r="AW472" s="27">
        <v>12</v>
      </c>
      <c r="AX472" s="26">
        <v>835940</v>
      </c>
      <c r="AY472" s="27">
        <v>2</v>
      </c>
      <c r="AZ472" s="26">
        <v>4254333</v>
      </c>
      <c r="BA472" s="27">
        <v>70</v>
      </c>
      <c r="BB472" s="26">
        <v>9037779</v>
      </c>
      <c r="BC472" s="27">
        <v>61</v>
      </c>
      <c r="BD472" s="26">
        <v>11387031</v>
      </c>
      <c r="BE472" s="27">
        <v>99</v>
      </c>
      <c r="BF472" s="26">
        <v>68515789</v>
      </c>
      <c r="BG472" s="27">
        <v>20</v>
      </c>
      <c r="BH472" s="26">
        <v>7272979</v>
      </c>
      <c r="BI472" s="27">
        <v>14</v>
      </c>
      <c r="BJ472" s="26">
        <v>4597128</v>
      </c>
      <c r="BK472" s="27">
        <v>13</v>
      </c>
      <c r="BL472" s="26">
        <v>1408064</v>
      </c>
      <c r="BM472" s="27">
        <v>19</v>
      </c>
      <c r="BN472" s="26">
        <v>3154394</v>
      </c>
      <c r="BO472" s="27">
        <v>31</v>
      </c>
      <c r="BP472" s="26">
        <v>3186729</v>
      </c>
      <c r="BQ472" s="27">
        <v>1233</v>
      </c>
      <c r="BR472" s="26">
        <v>275536680</v>
      </c>
    </row>
    <row r="473" spans="1:70" ht="14.1" customHeight="1" x14ac:dyDescent="0.15">
      <c r="A473" s="20" t="s">
        <v>511</v>
      </c>
      <c r="B473" s="28">
        <v>34880</v>
      </c>
      <c r="C473" s="18">
        <v>7</v>
      </c>
      <c r="D473" s="26">
        <v>433147</v>
      </c>
      <c r="E473" s="27">
        <v>8</v>
      </c>
      <c r="F473" s="26">
        <v>528762</v>
      </c>
      <c r="G473" s="27">
        <v>107</v>
      </c>
      <c r="H473" s="26">
        <v>11792938</v>
      </c>
      <c r="I473" s="27">
        <v>57</v>
      </c>
      <c r="J473" s="26">
        <v>7287701</v>
      </c>
      <c r="K473" s="27">
        <v>48</v>
      </c>
      <c r="L473" s="26">
        <v>3861771</v>
      </c>
      <c r="M473" s="27">
        <v>18</v>
      </c>
      <c r="N473" s="26">
        <v>2187738</v>
      </c>
      <c r="O473" s="27">
        <v>100</v>
      </c>
      <c r="P473" s="26">
        <v>12161908</v>
      </c>
      <c r="Q473" s="27">
        <v>34</v>
      </c>
      <c r="R473" s="26">
        <v>7105064</v>
      </c>
      <c r="S473" s="27">
        <v>10</v>
      </c>
      <c r="T473" s="26">
        <v>3260558</v>
      </c>
      <c r="U473" s="27">
        <v>8</v>
      </c>
      <c r="V473" s="26">
        <v>1544305</v>
      </c>
      <c r="W473" s="27">
        <v>27</v>
      </c>
      <c r="X473" s="26">
        <v>3697266</v>
      </c>
      <c r="Y473" s="27">
        <v>36</v>
      </c>
      <c r="Z473" s="26">
        <v>7270429</v>
      </c>
      <c r="AA473" s="27">
        <v>24</v>
      </c>
      <c r="AB473" s="26">
        <v>3298003</v>
      </c>
      <c r="AC473" s="27">
        <v>28</v>
      </c>
      <c r="AD473" s="26">
        <v>2233138</v>
      </c>
      <c r="AE473" s="27">
        <v>95</v>
      </c>
      <c r="AF473" s="26">
        <v>7724638</v>
      </c>
      <c r="AG473" s="27">
        <v>121</v>
      </c>
      <c r="AH473" s="26">
        <v>28954163</v>
      </c>
      <c r="AI473" s="27">
        <v>57</v>
      </c>
      <c r="AJ473" s="26">
        <v>18702585</v>
      </c>
      <c r="AK473" s="27">
        <v>18</v>
      </c>
      <c r="AL473" s="26">
        <v>2663831</v>
      </c>
      <c r="AM473" s="27">
        <v>31</v>
      </c>
      <c r="AN473" s="26">
        <v>4486199</v>
      </c>
      <c r="AO473" s="27">
        <v>14</v>
      </c>
      <c r="AP473" s="26">
        <v>14166046</v>
      </c>
      <c r="AQ473" s="27">
        <v>28</v>
      </c>
      <c r="AR473" s="26">
        <v>9843761</v>
      </c>
      <c r="AS473" s="27">
        <v>13</v>
      </c>
      <c r="AT473" s="26">
        <v>1240113</v>
      </c>
      <c r="AU473" s="27">
        <v>4</v>
      </c>
      <c r="AV473" s="26">
        <v>2390025</v>
      </c>
      <c r="AW473" s="27">
        <v>12</v>
      </c>
      <c r="AX473" s="26">
        <v>795656</v>
      </c>
      <c r="AY473" s="27">
        <v>2</v>
      </c>
      <c r="AZ473" s="26">
        <v>4280696</v>
      </c>
      <c r="BA473" s="27">
        <v>70</v>
      </c>
      <c r="BB473" s="26">
        <v>8847088</v>
      </c>
      <c r="BC473" s="27">
        <v>61</v>
      </c>
      <c r="BD473" s="26">
        <v>11060296</v>
      </c>
      <c r="BE473" s="27">
        <v>99</v>
      </c>
      <c r="BF473" s="26">
        <v>62283688</v>
      </c>
      <c r="BG473" s="27">
        <v>20</v>
      </c>
      <c r="BH473" s="26">
        <v>6863277</v>
      </c>
      <c r="BI473" s="27">
        <v>14</v>
      </c>
      <c r="BJ473" s="26">
        <v>4502037</v>
      </c>
      <c r="BK473" s="27">
        <v>13</v>
      </c>
      <c r="BL473" s="26">
        <v>1350035</v>
      </c>
      <c r="BM473" s="27">
        <v>19</v>
      </c>
      <c r="BN473" s="26">
        <v>3143244</v>
      </c>
      <c r="BO473" s="27">
        <v>32</v>
      </c>
      <c r="BP473" s="26">
        <v>3163173</v>
      </c>
      <c r="BQ473" s="27">
        <v>1235</v>
      </c>
      <c r="BR473" s="26">
        <v>263123296</v>
      </c>
    </row>
    <row r="474" spans="1:70" ht="14.1" customHeight="1" x14ac:dyDescent="0.15">
      <c r="A474" s="20" t="s">
        <v>511</v>
      </c>
      <c r="B474" s="28">
        <v>34911</v>
      </c>
      <c r="C474" s="18">
        <v>7</v>
      </c>
      <c r="D474" s="26">
        <v>464670</v>
      </c>
      <c r="E474" s="27">
        <v>8</v>
      </c>
      <c r="F474" s="26">
        <v>573192</v>
      </c>
      <c r="G474" s="27">
        <v>107</v>
      </c>
      <c r="H474" s="26">
        <v>12982406</v>
      </c>
      <c r="I474" s="27">
        <v>57</v>
      </c>
      <c r="J474" s="26">
        <v>7993412</v>
      </c>
      <c r="K474" s="27">
        <v>48</v>
      </c>
      <c r="L474" s="26">
        <v>4212176</v>
      </c>
      <c r="M474" s="27">
        <v>18</v>
      </c>
      <c r="N474" s="26">
        <v>2463164</v>
      </c>
      <c r="O474" s="27">
        <v>100</v>
      </c>
      <c r="P474" s="26">
        <v>13559925</v>
      </c>
      <c r="Q474" s="27">
        <v>34</v>
      </c>
      <c r="R474" s="26">
        <v>7490401</v>
      </c>
      <c r="S474" s="27">
        <v>10</v>
      </c>
      <c r="T474" s="26">
        <v>3430129</v>
      </c>
      <c r="U474" s="27">
        <v>8</v>
      </c>
      <c r="V474" s="26">
        <v>1679622</v>
      </c>
      <c r="W474" s="27">
        <v>27</v>
      </c>
      <c r="X474" s="26">
        <v>4163926</v>
      </c>
      <c r="Y474" s="27">
        <v>36</v>
      </c>
      <c r="Z474" s="26">
        <v>8173724</v>
      </c>
      <c r="AA474" s="27">
        <v>24</v>
      </c>
      <c r="AB474" s="26">
        <v>3797964</v>
      </c>
      <c r="AC474" s="27">
        <v>28</v>
      </c>
      <c r="AD474" s="26">
        <v>2498790</v>
      </c>
      <c r="AE474" s="27">
        <v>95</v>
      </c>
      <c r="AF474" s="26">
        <v>8991058</v>
      </c>
      <c r="AG474" s="27">
        <v>121</v>
      </c>
      <c r="AH474" s="26">
        <v>33041080</v>
      </c>
      <c r="AI474" s="27">
        <v>57</v>
      </c>
      <c r="AJ474" s="26">
        <v>20751658</v>
      </c>
      <c r="AK474" s="27">
        <v>18</v>
      </c>
      <c r="AL474" s="26">
        <v>3107723</v>
      </c>
      <c r="AM474" s="27">
        <v>31</v>
      </c>
      <c r="AN474" s="26">
        <v>5032484</v>
      </c>
      <c r="AO474" s="27">
        <v>14</v>
      </c>
      <c r="AP474" s="26">
        <v>14439500</v>
      </c>
      <c r="AQ474" s="27">
        <v>28</v>
      </c>
      <c r="AR474" s="26">
        <v>10711749</v>
      </c>
      <c r="AS474" s="27">
        <v>13</v>
      </c>
      <c r="AT474" s="26">
        <v>1409656</v>
      </c>
      <c r="AU474" s="27">
        <v>4</v>
      </c>
      <c r="AV474" s="26">
        <v>2500818</v>
      </c>
      <c r="AW474" s="27">
        <v>12</v>
      </c>
      <c r="AX474" s="26">
        <v>873079</v>
      </c>
      <c r="AY474" s="27">
        <v>2</v>
      </c>
      <c r="AZ474" s="26">
        <v>4534490</v>
      </c>
      <c r="BA474" s="27">
        <v>70</v>
      </c>
      <c r="BB474" s="26">
        <v>9779699</v>
      </c>
      <c r="BC474" s="27">
        <v>61</v>
      </c>
      <c r="BD474" s="26">
        <v>12059337</v>
      </c>
      <c r="BE474" s="27">
        <v>99</v>
      </c>
      <c r="BF474" s="26">
        <v>71752542</v>
      </c>
      <c r="BG474" s="27">
        <v>20</v>
      </c>
      <c r="BH474" s="26">
        <v>8065170</v>
      </c>
      <c r="BI474" s="27">
        <v>14</v>
      </c>
      <c r="BJ474" s="26">
        <v>4844814</v>
      </c>
      <c r="BK474" s="27">
        <v>13</v>
      </c>
      <c r="BL474" s="26">
        <v>1507033</v>
      </c>
      <c r="BM474" s="27">
        <v>19</v>
      </c>
      <c r="BN474" s="26">
        <v>3608544</v>
      </c>
      <c r="BO474" s="27">
        <v>32</v>
      </c>
      <c r="BP474" s="26">
        <v>3421637</v>
      </c>
      <c r="BQ474" s="27">
        <v>1235</v>
      </c>
      <c r="BR474" s="26">
        <v>293915589</v>
      </c>
    </row>
    <row r="475" spans="1:70" ht="14.1" customHeight="1" x14ac:dyDescent="0.15">
      <c r="A475" s="20" t="s">
        <v>511</v>
      </c>
      <c r="B475" s="28">
        <v>34942</v>
      </c>
      <c r="C475" s="18">
        <v>7</v>
      </c>
      <c r="D475" s="26">
        <v>510050</v>
      </c>
      <c r="E475" s="27">
        <v>8</v>
      </c>
      <c r="F475" s="26">
        <v>643343</v>
      </c>
      <c r="G475" s="27">
        <v>107</v>
      </c>
      <c r="H475" s="26">
        <v>14274941</v>
      </c>
      <c r="I475" s="27">
        <v>57</v>
      </c>
      <c r="J475" s="26">
        <v>8296190</v>
      </c>
      <c r="K475" s="27">
        <v>48</v>
      </c>
      <c r="L475" s="26">
        <v>4623033</v>
      </c>
      <c r="M475" s="27">
        <v>18</v>
      </c>
      <c r="N475" s="26">
        <v>2542568</v>
      </c>
      <c r="O475" s="27">
        <v>100</v>
      </c>
      <c r="P475" s="26">
        <v>14824453</v>
      </c>
      <c r="Q475" s="27">
        <v>34</v>
      </c>
      <c r="R475" s="26">
        <v>7936709</v>
      </c>
      <c r="S475" s="27">
        <v>10</v>
      </c>
      <c r="T475" s="26">
        <v>3502480</v>
      </c>
      <c r="U475" s="27">
        <v>8</v>
      </c>
      <c r="V475" s="26">
        <v>1875016</v>
      </c>
      <c r="W475" s="27">
        <v>27</v>
      </c>
      <c r="X475" s="26">
        <v>4556007</v>
      </c>
      <c r="Y475" s="27">
        <v>36</v>
      </c>
      <c r="Z475" s="26">
        <v>8948967</v>
      </c>
      <c r="AA475" s="27">
        <v>24</v>
      </c>
      <c r="AB475" s="26">
        <v>4470972</v>
      </c>
      <c r="AC475" s="27">
        <v>28</v>
      </c>
      <c r="AD475" s="26">
        <v>2717024</v>
      </c>
      <c r="AE475" s="27">
        <v>95</v>
      </c>
      <c r="AF475" s="26">
        <v>10154526</v>
      </c>
      <c r="AG475" s="27">
        <v>121</v>
      </c>
      <c r="AH475" s="26">
        <v>36973503</v>
      </c>
      <c r="AI475" s="27">
        <v>57</v>
      </c>
      <c r="AJ475" s="26">
        <v>22840847</v>
      </c>
      <c r="AK475" s="27">
        <v>18</v>
      </c>
      <c r="AL475" s="26">
        <v>3542927</v>
      </c>
      <c r="AM475" s="27">
        <v>31</v>
      </c>
      <c r="AN475" s="26">
        <v>5456590</v>
      </c>
      <c r="AO475" s="27">
        <v>14</v>
      </c>
      <c r="AP475" s="26">
        <v>14407790</v>
      </c>
      <c r="AQ475" s="27">
        <v>28</v>
      </c>
      <c r="AR475" s="26">
        <v>11271316</v>
      </c>
      <c r="AS475" s="27">
        <v>13</v>
      </c>
      <c r="AT475" s="26">
        <v>1646894</v>
      </c>
      <c r="AU475" s="27">
        <v>4</v>
      </c>
      <c r="AV475" s="26">
        <v>2647749</v>
      </c>
      <c r="AW475" s="27">
        <v>12</v>
      </c>
      <c r="AX475" s="26">
        <v>949686</v>
      </c>
      <c r="AY475" s="27">
        <v>2</v>
      </c>
      <c r="AZ475" s="26">
        <v>5300637</v>
      </c>
      <c r="BA475" s="27">
        <v>70</v>
      </c>
      <c r="BB475" s="26">
        <v>10532537</v>
      </c>
      <c r="BC475" s="27">
        <v>61</v>
      </c>
      <c r="BD475" s="26">
        <v>13024222</v>
      </c>
      <c r="BE475" s="27">
        <v>99</v>
      </c>
      <c r="BF475" s="26">
        <v>71644280</v>
      </c>
      <c r="BG475" s="27">
        <v>20</v>
      </c>
      <c r="BH475" s="26">
        <v>9273275</v>
      </c>
      <c r="BI475" s="27">
        <v>14</v>
      </c>
      <c r="BJ475" s="26">
        <v>5190700</v>
      </c>
      <c r="BK475" s="27">
        <v>13</v>
      </c>
      <c r="BL475" s="26">
        <v>1575787</v>
      </c>
      <c r="BM475" s="27">
        <v>19</v>
      </c>
      <c r="BN475" s="26">
        <v>3985908</v>
      </c>
      <c r="BO475" s="27">
        <v>32</v>
      </c>
      <c r="BP475" s="26">
        <v>3926284</v>
      </c>
      <c r="BQ475" s="27">
        <v>1235</v>
      </c>
      <c r="BR475" s="26">
        <v>314067230</v>
      </c>
    </row>
    <row r="476" spans="1:70" ht="14.1" customHeight="1" x14ac:dyDescent="0.15">
      <c r="A476" s="20" t="s">
        <v>511</v>
      </c>
      <c r="B476" s="28">
        <v>34971</v>
      </c>
      <c r="C476" s="18">
        <v>7</v>
      </c>
      <c r="D476" s="26">
        <v>491990</v>
      </c>
      <c r="E476" s="27">
        <v>8</v>
      </c>
      <c r="F476" s="26">
        <v>632101</v>
      </c>
      <c r="G476" s="27">
        <v>110</v>
      </c>
      <c r="H476" s="26">
        <v>14392700</v>
      </c>
      <c r="I476" s="27">
        <v>57</v>
      </c>
      <c r="J476" s="26">
        <v>8253179</v>
      </c>
      <c r="K476" s="27">
        <v>49</v>
      </c>
      <c r="L476" s="26">
        <v>4515980</v>
      </c>
      <c r="M476" s="27">
        <v>18</v>
      </c>
      <c r="N476" s="26">
        <v>2652232</v>
      </c>
      <c r="O476" s="27">
        <v>101</v>
      </c>
      <c r="P476" s="26">
        <v>14960657</v>
      </c>
      <c r="Q476" s="27">
        <v>35</v>
      </c>
      <c r="R476" s="26">
        <v>8227122</v>
      </c>
      <c r="S476" s="27">
        <v>10</v>
      </c>
      <c r="T476" s="26">
        <v>3387731</v>
      </c>
      <c r="U476" s="27">
        <v>8</v>
      </c>
      <c r="V476" s="26">
        <v>1882662</v>
      </c>
      <c r="W476" s="27">
        <v>27</v>
      </c>
      <c r="X476" s="26">
        <v>4530316</v>
      </c>
      <c r="Y476" s="27">
        <v>36</v>
      </c>
      <c r="Z476" s="26">
        <v>9331775</v>
      </c>
      <c r="AA476" s="27">
        <v>24</v>
      </c>
      <c r="AB476" s="26">
        <v>4288680</v>
      </c>
      <c r="AC476" s="27">
        <v>29</v>
      </c>
      <c r="AD476" s="26">
        <v>2746255</v>
      </c>
      <c r="AE476" s="27">
        <v>95</v>
      </c>
      <c r="AF476" s="26">
        <v>10077202</v>
      </c>
      <c r="AG476" s="27">
        <v>121</v>
      </c>
      <c r="AH476" s="26">
        <v>37265715</v>
      </c>
      <c r="AI476" s="27">
        <v>59</v>
      </c>
      <c r="AJ476" s="26">
        <v>22898576</v>
      </c>
      <c r="AK476" s="27">
        <v>19</v>
      </c>
      <c r="AL476" s="26">
        <v>3553425</v>
      </c>
      <c r="AM476" s="27">
        <v>31</v>
      </c>
      <c r="AN476" s="26">
        <v>5739830</v>
      </c>
      <c r="AO476" s="27">
        <v>14</v>
      </c>
      <c r="AP476" s="26">
        <v>15104747</v>
      </c>
      <c r="AQ476" s="27">
        <v>28</v>
      </c>
      <c r="AR476" s="26">
        <v>11467099</v>
      </c>
      <c r="AS476" s="27">
        <v>13</v>
      </c>
      <c r="AT476" s="26">
        <v>1564335</v>
      </c>
      <c r="AU476" s="27">
        <v>4</v>
      </c>
      <c r="AV476" s="26">
        <v>2582696</v>
      </c>
      <c r="AW476" s="27">
        <v>12</v>
      </c>
      <c r="AX476" s="26">
        <v>934256</v>
      </c>
      <c r="AY476" s="27">
        <v>3</v>
      </c>
      <c r="AZ476" s="26">
        <v>7023336</v>
      </c>
      <c r="BA476" s="27">
        <v>71</v>
      </c>
      <c r="BB476" s="26">
        <v>10614783</v>
      </c>
      <c r="BC476" s="27">
        <v>63</v>
      </c>
      <c r="BD476" s="26">
        <v>13405320</v>
      </c>
      <c r="BE476" s="27">
        <v>99</v>
      </c>
      <c r="BF476" s="26">
        <v>72587569</v>
      </c>
      <c r="BG476" s="27">
        <v>20</v>
      </c>
      <c r="BH476" s="26">
        <v>9269245</v>
      </c>
      <c r="BI476" s="27">
        <v>14</v>
      </c>
      <c r="BJ476" s="26">
        <v>5046423</v>
      </c>
      <c r="BK476" s="27">
        <v>13</v>
      </c>
      <c r="BL476" s="26">
        <v>1604095</v>
      </c>
      <c r="BM476" s="27">
        <v>19</v>
      </c>
      <c r="BN476" s="26">
        <v>3788992</v>
      </c>
      <c r="BO476" s="27">
        <v>33</v>
      </c>
      <c r="BP476" s="26">
        <v>4012716</v>
      </c>
      <c r="BQ476" s="27">
        <v>1250</v>
      </c>
      <c r="BR476" s="26">
        <v>318833755</v>
      </c>
    </row>
    <row r="477" spans="1:70" ht="14.1" customHeight="1" x14ac:dyDescent="0.15">
      <c r="A477" s="20" t="s">
        <v>511</v>
      </c>
      <c r="B477" s="28">
        <v>35003</v>
      </c>
      <c r="C477" s="18">
        <v>7</v>
      </c>
      <c r="D477" s="26">
        <v>487020</v>
      </c>
      <c r="E477" s="27">
        <v>8</v>
      </c>
      <c r="F477" s="26">
        <v>614868</v>
      </c>
      <c r="G477" s="27">
        <v>110</v>
      </c>
      <c r="H477" s="26">
        <v>13686590</v>
      </c>
      <c r="I477" s="27">
        <v>57</v>
      </c>
      <c r="J477" s="26">
        <v>8266392</v>
      </c>
      <c r="K477" s="27">
        <v>49</v>
      </c>
      <c r="L477" s="26">
        <v>4563140</v>
      </c>
      <c r="M477" s="27">
        <v>18</v>
      </c>
      <c r="N477" s="26">
        <v>2761737</v>
      </c>
      <c r="O477" s="27">
        <v>101</v>
      </c>
      <c r="P477" s="26">
        <v>15352325</v>
      </c>
      <c r="Q477" s="27">
        <v>35</v>
      </c>
      <c r="R477" s="26">
        <v>8215213</v>
      </c>
      <c r="S477" s="27">
        <v>10</v>
      </c>
      <c r="T477" s="26">
        <v>3414960</v>
      </c>
      <c r="U477" s="27">
        <v>8</v>
      </c>
      <c r="V477" s="26">
        <v>1822113</v>
      </c>
      <c r="W477" s="27">
        <v>27</v>
      </c>
      <c r="X477" s="26">
        <v>4480703</v>
      </c>
      <c r="Y477" s="27">
        <v>36</v>
      </c>
      <c r="Z477" s="26">
        <v>9029640</v>
      </c>
      <c r="AA477" s="27">
        <v>24</v>
      </c>
      <c r="AB477" s="26">
        <v>4175850</v>
      </c>
      <c r="AC477" s="27">
        <v>29</v>
      </c>
      <c r="AD477" s="26">
        <v>2705129</v>
      </c>
      <c r="AE477" s="27">
        <v>95</v>
      </c>
      <c r="AF477" s="26">
        <v>10252781</v>
      </c>
      <c r="AG477" s="27">
        <v>123</v>
      </c>
      <c r="AH477" s="26">
        <v>38213049</v>
      </c>
      <c r="AI477" s="27">
        <v>59</v>
      </c>
      <c r="AJ477" s="26">
        <v>22885327</v>
      </c>
      <c r="AK477" s="27">
        <v>18</v>
      </c>
      <c r="AL477" s="26">
        <v>2172871</v>
      </c>
      <c r="AM477" s="27">
        <v>30</v>
      </c>
      <c r="AN477" s="26">
        <v>5898471</v>
      </c>
      <c r="AO477" s="27">
        <v>14</v>
      </c>
      <c r="AP477" s="26">
        <v>14915321</v>
      </c>
      <c r="AQ477" s="27">
        <v>28</v>
      </c>
      <c r="AR477" s="26">
        <v>11278322</v>
      </c>
      <c r="AS477" s="27">
        <v>13</v>
      </c>
      <c r="AT477" s="26">
        <v>1466169</v>
      </c>
      <c r="AU477" s="27">
        <v>4</v>
      </c>
      <c r="AV477" s="26">
        <v>2594069</v>
      </c>
      <c r="AW477" s="27">
        <v>12</v>
      </c>
      <c r="AX477" s="26">
        <v>915261</v>
      </c>
      <c r="AY477" s="27">
        <v>3</v>
      </c>
      <c r="AZ477" s="26">
        <v>6954075</v>
      </c>
      <c r="BA477" s="27">
        <v>71</v>
      </c>
      <c r="BB477" s="26">
        <v>10625976</v>
      </c>
      <c r="BC477" s="27">
        <v>63</v>
      </c>
      <c r="BD477" s="26">
        <v>13393087</v>
      </c>
      <c r="BE477" s="27">
        <v>99</v>
      </c>
      <c r="BF477" s="26">
        <v>68732930</v>
      </c>
      <c r="BG477" s="27">
        <v>20</v>
      </c>
      <c r="BH477" s="26">
        <v>8889293</v>
      </c>
      <c r="BI477" s="27">
        <v>14</v>
      </c>
      <c r="BJ477" s="26">
        <v>4924647</v>
      </c>
      <c r="BK477" s="27">
        <v>13</v>
      </c>
      <c r="BL477" s="26">
        <v>1599554</v>
      </c>
      <c r="BM477" s="27">
        <v>19</v>
      </c>
      <c r="BN477" s="26">
        <v>3673330</v>
      </c>
      <c r="BO477" s="27">
        <v>33</v>
      </c>
      <c r="BP477" s="26">
        <v>3969612</v>
      </c>
      <c r="BQ477" s="27">
        <v>1250</v>
      </c>
      <c r="BR477" s="26">
        <v>312929845</v>
      </c>
    </row>
    <row r="478" spans="1:70" ht="14.1" customHeight="1" x14ac:dyDescent="0.15">
      <c r="A478" s="20" t="s">
        <v>511</v>
      </c>
      <c r="B478" s="28">
        <v>35033</v>
      </c>
      <c r="C478" s="18">
        <v>7</v>
      </c>
      <c r="D478" s="26">
        <v>495939</v>
      </c>
      <c r="E478" s="27">
        <v>8</v>
      </c>
      <c r="F478" s="26">
        <v>635085</v>
      </c>
      <c r="G478" s="27">
        <v>110</v>
      </c>
      <c r="H478" s="26">
        <v>14035986</v>
      </c>
      <c r="I478" s="27">
        <v>57</v>
      </c>
      <c r="J478" s="26">
        <v>8681733</v>
      </c>
      <c r="K478" s="27">
        <v>49</v>
      </c>
      <c r="L478" s="26">
        <v>4853367</v>
      </c>
      <c r="M478" s="27">
        <v>18</v>
      </c>
      <c r="N478" s="26">
        <v>2777586</v>
      </c>
      <c r="O478" s="27">
        <v>101</v>
      </c>
      <c r="P478" s="26">
        <v>15953653</v>
      </c>
      <c r="Q478" s="27">
        <v>35</v>
      </c>
      <c r="R478" s="26">
        <v>8321029</v>
      </c>
      <c r="S478" s="27">
        <v>10</v>
      </c>
      <c r="T478" s="26">
        <v>3544214</v>
      </c>
      <c r="U478" s="27">
        <v>8</v>
      </c>
      <c r="V478" s="26">
        <v>1911453</v>
      </c>
      <c r="W478" s="27">
        <v>27</v>
      </c>
      <c r="X478" s="26">
        <v>4755058</v>
      </c>
      <c r="Y478" s="27">
        <v>36</v>
      </c>
      <c r="Z478" s="26">
        <v>9628673</v>
      </c>
      <c r="AA478" s="27">
        <v>24</v>
      </c>
      <c r="AB478" s="26">
        <v>4431384</v>
      </c>
      <c r="AC478" s="27">
        <v>29</v>
      </c>
      <c r="AD478" s="26">
        <v>2741145</v>
      </c>
      <c r="AE478" s="27">
        <v>95</v>
      </c>
      <c r="AF478" s="26">
        <v>10634034</v>
      </c>
      <c r="AG478" s="27">
        <v>123</v>
      </c>
      <c r="AH478" s="26">
        <v>38708567</v>
      </c>
      <c r="AI478" s="27">
        <v>59</v>
      </c>
      <c r="AJ478" s="26">
        <v>23917068</v>
      </c>
      <c r="AK478" s="27">
        <v>18</v>
      </c>
      <c r="AL478" s="26">
        <v>2257534</v>
      </c>
      <c r="AM478" s="27">
        <v>30</v>
      </c>
      <c r="AN478" s="26">
        <v>6191512</v>
      </c>
      <c r="AO478" s="27">
        <v>14</v>
      </c>
      <c r="AP478" s="26">
        <v>14873357</v>
      </c>
      <c r="AQ478" s="27">
        <v>28</v>
      </c>
      <c r="AR478" s="26">
        <v>11840191</v>
      </c>
      <c r="AS478" s="27">
        <v>13</v>
      </c>
      <c r="AT478" s="26">
        <v>1607855</v>
      </c>
      <c r="AU478" s="27">
        <v>4</v>
      </c>
      <c r="AV478" s="26">
        <v>2683706</v>
      </c>
      <c r="AW478" s="27">
        <v>12</v>
      </c>
      <c r="AX478" s="26">
        <v>990544</v>
      </c>
      <c r="AY478" s="27">
        <v>3</v>
      </c>
      <c r="AZ478" s="26">
        <v>6902160</v>
      </c>
      <c r="BA478" s="27">
        <v>71</v>
      </c>
      <c r="BB478" s="26">
        <v>11404424</v>
      </c>
      <c r="BC478" s="27">
        <v>63</v>
      </c>
      <c r="BD478" s="26">
        <v>14092051</v>
      </c>
      <c r="BE478" s="27">
        <v>99</v>
      </c>
      <c r="BF478" s="26">
        <v>74746112</v>
      </c>
      <c r="BG478" s="27">
        <v>20</v>
      </c>
      <c r="BH478" s="26">
        <v>9979324</v>
      </c>
      <c r="BI478" s="27">
        <v>14</v>
      </c>
      <c r="BJ478" s="26">
        <v>5284052</v>
      </c>
      <c r="BK478" s="27">
        <v>13</v>
      </c>
      <c r="BL478" s="26">
        <v>1731273</v>
      </c>
      <c r="BM478" s="27">
        <v>19</v>
      </c>
      <c r="BN478" s="26">
        <v>3911163</v>
      </c>
      <c r="BO478" s="27">
        <v>33</v>
      </c>
      <c r="BP478" s="26">
        <v>4307662</v>
      </c>
      <c r="BQ478" s="27">
        <v>1250</v>
      </c>
      <c r="BR478" s="26">
        <v>328828911</v>
      </c>
    </row>
    <row r="479" spans="1:70" ht="14.1" customHeight="1" x14ac:dyDescent="0.15">
      <c r="A479" s="20" t="s">
        <v>511</v>
      </c>
      <c r="B479" s="28">
        <v>35062</v>
      </c>
      <c r="C479" s="18">
        <v>7</v>
      </c>
      <c r="D479" s="26">
        <v>538265</v>
      </c>
      <c r="E479" s="27">
        <v>8</v>
      </c>
      <c r="F479" s="26">
        <v>709344</v>
      </c>
      <c r="G479" s="27">
        <v>111</v>
      </c>
      <c r="H479" s="26">
        <v>14919988</v>
      </c>
      <c r="I479" s="27">
        <v>57</v>
      </c>
      <c r="J479" s="26">
        <v>9172640</v>
      </c>
      <c r="K479" s="27">
        <v>49</v>
      </c>
      <c r="L479" s="26">
        <v>5222388</v>
      </c>
      <c r="M479" s="27">
        <v>18</v>
      </c>
      <c r="N479" s="26">
        <v>2847415</v>
      </c>
      <c r="O479" s="27">
        <v>101</v>
      </c>
      <c r="P479" s="26">
        <v>16850092</v>
      </c>
      <c r="Q479" s="27">
        <v>35</v>
      </c>
      <c r="R479" s="26">
        <v>8832824</v>
      </c>
      <c r="S479" s="27">
        <v>10</v>
      </c>
      <c r="T479" s="26">
        <v>3795032</v>
      </c>
      <c r="U479" s="27">
        <v>8</v>
      </c>
      <c r="V479" s="26">
        <v>2074911</v>
      </c>
      <c r="W479" s="27">
        <v>27</v>
      </c>
      <c r="X479" s="26">
        <v>4903273</v>
      </c>
      <c r="Y479" s="27">
        <v>36</v>
      </c>
      <c r="Z479" s="26">
        <v>9829993</v>
      </c>
      <c r="AA479" s="27">
        <v>24</v>
      </c>
      <c r="AB479" s="26">
        <v>4588761</v>
      </c>
      <c r="AC479" s="27">
        <v>29</v>
      </c>
      <c r="AD479" s="26">
        <v>2910830</v>
      </c>
      <c r="AE479" s="27">
        <v>95</v>
      </c>
      <c r="AF479" s="26">
        <v>11298445</v>
      </c>
      <c r="AG479" s="27">
        <v>123</v>
      </c>
      <c r="AH479" s="26">
        <v>40463218</v>
      </c>
      <c r="AI479" s="27">
        <v>59</v>
      </c>
      <c r="AJ479" s="26">
        <v>25631181</v>
      </c>
      <c r="AK479" s="27">
        <v>18</v>
      </c>
      <c r="AL479" s="26">
        <v>2376893</v>
      </c>
      <c r="AM479" s="27">
        <v>31</v>
      </c>
      <c r="AN479" s="26">
        <v>6434638</v>
      </c>
      <c r="AO479" s="27">
        <v>14</v>
      </c>
      <c r="AP479" s="26">
        <v>15290696</v>
      </c>
      <c r="AQ479" s="27">
        <v>28</v>
      </c>
      <c r="AR479" s="26">
        <v>12111790</v>
      </c>
      <c r="AS479" s="27">
        <v>13</v>
      </c>
      <c r="AT479" s="26">
        <v>1740918</v>
      </c>
      <c r="AU479" s="27">
        <v>4</v>
      </c>
      <c r="AV479" s="26">
        <v>2789930</v>
      </c>
      <c r="AW479" s="27">
        <v>12</v>
      </c>
      <c r="AX479" s="26">
        <v>1041107</v>
      </c>
      <c r="AY479" s="27">
        <v>3</v>
      </c>
      <c r="AZ479" s="26">
        <v>6917189</v>
      </c>
      <c r="BA479" s="27">
        <v>71</v>
      </c>
      <c r="BB479" s="26">
        <v>11954809</v>
      </c>
      <c r="BC479" s="27">
        <v>64</v>
      </c>
      <c r="BD479" s="26">
        <v>15396136</v>
      </c>
      <c r="BE479" s="27">
        <v>98</v>
      </c>
      <c r="BF479" s="26">
        <v>81507932</v>
      </c>
      <c r="BG479" s="27">
        <v>20</v>
      </c>
      <c r="BH479" s="26">
        <v>11613401</v>
      </c>
      <c r="BI479" s="27">
        <v>14</v>
      </c>
      <c r="BJ479" s="26">
        <v>5944669</v>
      </c>
      <c r="BK479" s="27">
        <v>13</v>
      </c>
      <c r="BL479" s="26">
        <v>1848369</v>
      </c>
      <c r="BM479" s="27">
        <v>19</v>
      </c>
      <c r="BN479" s="26">
        <v>4199658</v>
      </c>
      <c r="BO479" s="27">
        <v>33</v>
      </c>
      <c r="BP479" s="26">
        <v>4480761</v>
      </c>
      <c r="BQ479" s="27">
        <v>1252</v>
      </c>
      <c r="BR479" s="26">
        <v>350237510</v>
      </c>
    </row>
    <row r="480" spans="1:70" ht="14.1" customHeight="1" x14ac:dyDescent="0.15">
      <c r="A480" s="20" t="s">
        <v>510</v>
      </c>
      <c r="B480" s="28">
        <v>35095</v>
      </c>
      <c r="C480" s="18">
        <v>7</v>
      </c>
      <c r="D480" s="26">
        <v>587776</v>
      </c>
      <c r="E480" s="27">
        <v>8</v>
      </c>
      <c r="F480" s="26">
        <v>719924</v>
      </c>
      <c r="G480" s="27">
        <v>111</v>
      </c>
      <c r="H480" s="26">
        <v>15572087</v>
      </c>
      <c r="I480" s="27">
        <v>57</v>
      </c>
      <c r="J480" s="26">
        <v>9731132</v>
      </c>
      <c r="K480" s="27">
        <v>49</v>
      </c>
      <c r="L480" s="26">
        <v>5470955</v>
      </c>
      <c r="M480" s="27">
        <v>18</v>
      </c>
      <c r="N480" s="26">
        <v>3094688</v>
      </c>
      <c r="O480" s="27">
        <v>101</v>
      </c>
      <c r="P480" s="26">
        <v>17475314</v>
      </c>
      <c r="Q480" s="27">
        <v>35</v>
      </c>
      <c r="R480" s="26">
        <v>9094956</v>
      </c>
      <c r="S480" s="27">
        <v>10</v>
      </c>
      <c r="T480" s="26">
        <v>3916249</v>
      </c>
      <c r="U480" s="27">
        <v>8</v>
      </c>
      <c r="V480" s="26">
        <v>2144360</v>
      </c>
      <c r="W480" s="27">
        <v>27</v>
      </c>
      <c r="X480" s="26">
        <v>5157479</v>
      </c>
      <c r="Y480" s="27">
        <v>36</v>
      </c>
      <c r="Z480" s="26">
        <v>10454500</v>
      </c>
      <c r="AA480" s="27">
        <v>24</v>
      </c>
      <c r="AB480" s="26">
        <v>4922590</v>
      </c>
      <c r="AC480" s="27">
        <v>29</v>
      </c>
      <c r="AD480" s="26">
        <v>3098681</v>
      </c>
      <c r="AE480" s="27">
        <v>96</v>
      </c>
      <c r="AF480" s="26">
        <v>12133980</v>
      </c>
      <c r="AG480" s="27">
        <v>123</v>
      </c>
      <c r="AH480" s="26">
        <v>41764358</v>
      </c>
      <c r="AI480" s="27">
        <v>59</v>
      </c>
      <c r="AJ480" s="26">
        <v>27201613</v>
      </c>
      <c r="AK480" s="27">
        <v>18</v>
      </c>
      <c r="AL480" s="26">
        <v>2413037</v>
      </c>
      <c r="AM480" s="27">
        <v>31</v>
      </c>
      <c r="AN480" s="26">
        <v>6600100</v>
      </c>
      <c r="AO480" s="27">
        <v>14</v>
      </c>
      <c r="AP480" s="26">
        <v>15467711</v>
      </c>
      <c r="AQ480" s="27">
        <v>28</v>
      </c>
      <c r="AR480" s="26">
        <v>12618225</v>
      </c>
      <c r="AS480" s="27">
        <v>13</v>
      </c>
      <c r="AT480" s="26">
        <v>1817265</v>
      </c>
      <c r="AU480" s="27">
        <v>4</v>
      </c>
      <c r="AV480" s="26">
        <v>2918803</v>
      </c>
      <c r="AW480" s="27">
        <v>12</v>
      </c>
      <c r="AX480" s="26">
        <v>1130744</v>
      </c>
      <c r="AY480" s="27">
        <v>3</v>
      </c>
      <c r="AZ480" s="26">
        <v>6700199</v>
      </c>
      <c r="BA480" s="27">
        <v>71</v>
      </c>
      <c r="BB480" s="26">
        <v>12427380</v>
      </c>
      <c r="BC480" s="27">
        <v>64</v>
      </c>
      <c r="BD480" s="26">
        <v>15405155</v>
      </c>
      <c r="BE480" s="27">
        <v>98</v>
      </c>
      <c r="BF480" s="26">
        <v>79770328</v>
      </c>
      <c r="BG480" s="27">
        <v>20</v>
      </c>
      <c r="BH480" s="26">
        <v>11880103</v>
      </c>
      <c r="BI480" s="27">
        <v>14</v>
      </c>
      <c r="BJ480" s="26">
        <v>6044632</v>
      </c>
      <c r="BK480" s="27">
        <v>13</v>
      </c>
      <c r="BL480" s="26">
        <v>1919705</v>
      </c>
      <c r="BM480" s="27">
        <v>19</v>
      </c>
      <c r="BN480" s="26">
        <v>4237757</v>
      </c>
      <c r="BO480" s="27">
        <v>33</v>
      </c>
      <c r="BP480" s="26">
        <v>4576335</v>
      </c>
      <c r="BQ480" s="27">
        <v>1253</v>
      </c>
      <c r="BR480" s="26">
        <v>358468136</v>
      </c>
    </row>
    <row r="481" spans="1:70" ht="14.1" customHeight="1" x14ac:dyDescent="0.15">
      <c r="A481" s="20" t="s">
        <v>510</v>
      </c>
      <c r="B481" s="28">
        <v>35124</v>
      </c>
      <c r="C481" s="18">
        <v>7</v>
      </c>
      <c r="D481" s="26">
        <v>588186</v>
      </c>
      <c r="E481" s="27">
        <v>8</v>
      </c>
      <c r="F481" s="26">
        <v>717836</v>
      </c>
      <c r="G481" s="27">
        <v>111</v>
      </c>
      <c r="H481" s="26">
        <v>15034602</v>
      </c>
      <c r="I481" s="27">
        <v>57</v>
      </c>
      <c r="J481" s="26">
        <v>9416957</v>
      </c>
      <c r="K481" s="27">
        <v>49</v>
      </c>
      <c r="L481" s="26">
        <v>5330050</v>
      </c>
      <c r="M481" s="27">
        <v>18</v>
      </c>
      <c r="N481" s="26">
        <v>3023051</v>
      </c>
      <c r="O481" s="27">
        <v>101</v>
      </c>
      <c r="P481" s="26">
        <v>17171194</v>
      </c>
      <c r="Q481" s="27">
        <v>35</v>
      </c>
      <c r="R481" s="26">
        <v>9038958</v>
      </c>
      <c r="S481" s="27">
        <v>10</v>
      </c>
      <c r="T481" s="26">
        <v>3982842</v>
      </c>
      <c r="U481" s="27">
        <v>8</v>
      </c>
      <c r="V481" s="26">
        <v>2098763</v>
      </c>
      <c r="W481" s="27">
        <v>27</v>
      </c>
      <c r="X481" s="26">
        <v>5053468</v>
      </c>
      <c r="Y481" s="27">
        <v>36</v>
      </c>
      <c r="Z481" s="26">
        <v>9819827</v>
      </c>
      <c r="AA481" s="27">
        <v>24</v>
      </c>
      <c r="AB481" s="26">
        <v>4884072</v>
      </c>
      <c r="AC481" s="27">
        <v>29</v>
      </c>
      <c r="AD481" s="26">
        <v>2972843</v>
      </c>
      <c r="AE481" s="27">
        <v>96</v>
      </c>
      <c r="AF481" s="26">
        <v>11829613</v>
      </c>
      <c r="AG481" s="27">
        <v>123</v>
      </c>
      <c r="AH481" s="26">
        <v>40728020</v>
      </c>
      <c r="AI481" s="27">
        <v>59</v>
      </c>
      <c r="AJ481" s="26">
        <v>26787432</v>
      </c>
      <c r="AK481" s="27">
        <v>18</v>
      </c>
      <c r="AL481" s="26">
        <v>2414704</v>
      </c>
      <c r="AM481" s="27">
        <v>31</v>
      </c>
      <c r="AN481" s="26">
        <v>6301916</v>
      </c>
      <c r="AO481" s="27">
        <v>14</v>
      </c>
      <c r="AP481" s="26">
        <v>15285198</v>
      </c>
      <c r="AQ481" s="27">
        <v>28</v>
      </c>
      <c r="AR481" s="26">
        <v>12462425</v>
      </c>
      <c r="AS481" s="27">
        <v>13</v>
      </c>
      <c r="AT481" s="26">
        <v>1732898</v>
      </c>
      <c r="AU481" s="27">
        <v>4</v>
      </c>
      <c r="AV481" s="26">
        <v>2999636</v>
      </c>
      <c r="AW481" s="27">
        <v>12</v>
      </c>
      <c r="AX481" s="26">
        <v>1080696</v>
      </c>
      <c r="AY481" s="27">
        <v>3</v>
      </c>
      <c r="AZ481" s="26">
        <v>6652351</v>
      </c>
      <c r="BA481" s="27">
        <v>71</v>
      </c>
      <c r="BB481" s="26">
        <v>12071352</v>
      </c>
      <c r="BC481" s="27">
        <v>64</v>
      </c>
      <c r="BD481" s="26">
        <v>14941028</v>
      </c>
      <c r="BE481" s="27">
        <v>98</v>
      </c>
      <c r="BF481" s="26">
        <v>75374397</v>
      </c>
      <c r="BG481" s="27">
        <v>20</v>
      </c>
      <c r="BH481" s="26">
        <v>10924599</v>
      </c>
      <c r="BI481" s="27">
        <v>14</v>
      </c>
      <c r="BJ481" s="26">
        <v>5834276</v>
      </c>
      <c r="BK481" s="27">
        <v>13</v>
      </c>
      <c r="BL481" s="26">
        <v>1765630</v>
      </c>
      <c r="BM481" s="27">
        <v>19</v>
      </c>
      <c r="BN481" s="26">
        <v>4124900</v>
      </c>
      <c r="BO481" s="27">
        <v>33</v>
      </c>
      <c r="BP481" s="26">
        <v>4410506</v>
      </c>
      <c r="BQ481" s="27">
        <v>1253</v>
      </c>
      <c r="BR481" s="26">
        <v>346854245</v>
      </c>
    </row>
    <row r="482" spans="1:70" ht="14.1" customHeight="1" x14ac:dyDescent="0.15">
      <c r="A482" s="20" t="s">
        <v>510</v>
      </c>
      <c r="B482" s="28">
        <v>35153</v>
      </c>
      <c r="C482" s="18">
        <v>7</v>
      </c>
      <c r="D482" s="26">
        <v>601837</v>
      </c>
      <c r="E482" s="27">
        <v>8</v>
      </c>
      <c r="F482" s="26">
        <v>777243</v>
      </c>
      <c r="G482" s="27">
        <v>111</v>
      </c>
      <c r="H482" s="26">
        <v>15762703</v>
      </c>
      <c r="I482" s="27">
        <v>57</v>
      </c>
      <c r="J482" s="26">
        <v>9889735</v>
      </c>
      <c r="K482" s="27">
        <v>49</v>
      </c>
      <c r="L482" s="26">
        <v>5581554</v>
      </c>
      <c r="M482" s="27">
        <v>18</v>
      </c>
      <c r="N482" s="26">
        <v>3119000</v>
      </c>
      <c r="O482" s="27">
        <v>101</v>
      </c>
      <c r="P482" s="26">
        <v>17762318</v>
      </c>
      <c r="Q482" s="27">
        <v>35</v>
      </c>
      <c r="R482" s="26">
        <v>9332567</v>
      </c>
      <c r="S482" s="27">
        <v>10</v>
      </c>
      <c r="T482" s="26">
        <v>4128005</v>
      </c>
      <c r="U482" s="27">
        <v>8</v>
      </c>
      <c r="V482" s="26">
        <v>2260741</v>
      </c>
      <c r="W482" s="27">
        <v>27</v>
      </c>
      <c r="X482" s="26">
        <v>5297017</v>
      </c>
      <c r="Y482" s="27">
        <v>36</v>
      </c>
      <c r="Z482" s="26">
        <v>10468754</v>
      </c>
      <c r="AA482" s="27">
        <v>24</v>
      </c>
      <c r="AB482" s="26">
        <v>5234011</v>
      </c>
      <c r="AC482" s="27">
        <v>29</v>
      </c>
      <c r="AD482" s="26">
        <v>3169267</v>
      </c>
      <c r="AE482" s="27">
        <v>96</v>
      </c>
      <c r="AF482" s="26">
        <v>12362910</v>
      </c>
      <c r="AG482" s="27">
        <v>123</v>
      </c>
      <c r="AH482" s="26">
        <v>41157619</v>
      </c>
      <c r="AI482" s="27">
        <v>59</v>
      </c>
      <c r="AJ482" s="26">
        <v>28123080</v>
      </c>
      <c r="AK482" s="27">
        <v>18</v>
      </c>
      <c r="AL482" s="26">
        <v>2449738</v>
      </c>
      <c r="AM482" s="27">
        <v>31</v>
      </c>
      <c r="AN482" s="26">
        <v>6491070</v>
      </c>
      <c r="AO482" s="27">
        <v>14</v>
      </c>
      <c r="AP482" s="26">
        <v>15412982</v>
      </c>
      <c r="AQ482" s="27">
        <v>28</v>
      </c>
      <c r="AR482" s="26">
        <v>13083056</v>
      </c>
      <c r="AS482" s="27">
        <v>13</v>
      </c>
      <c r="AT482" s="26">
        <v>1832565</v>
      </c>
      <c r="AU482" s="27">
        <v>4</v>
      </c>
      <c r="AV482" s="26">
        <v>3115669</v>
      </c>
      <c r="AW482" s="27">
        <v>12</v>
      </c>
      <c r="AX482" s="26">
        <v>1160051</v>
      </c>
      <c r="AY482" s="27">
        <v>3</v>
      </c>
      <c r="AZ482" s="26">
        <v>6715084</v>
      </c>
      <c r="BA482" s="27">
        <v>73</v>
      </c>
      <c r="BB482" s="26">
        <v>12868621</v>
      </c>
      <c r="BC482" s="27">
        <v>64</v>
      </c>
      <c r="BD482" s="26">
        <v>15792360</v>
      </c>
      <c r="BE482" s="27">
        <v>97</v>
      </c>
      <c r="BF482" s="26">
        <v>77421875</v>
      </c>
      <c r="BG482" s="27">
        <v>20</v>
      </c>
      <c r="BH482" s="26">
        <v>12035298</v>
      </c>
      <c r="BI482" s="27">
        <v>14</v>
      </c>
      <c r="BJ482" s="26">
        <v>6202440</v>
      </c>
      <c r="BK482" s="27">
        <v>13</v>
      </c>
      <c r="BL482" s="26">
        <v>1873548</v>
      </c>
      <c r="BM482" s="27">
        <v>19</v>
      </c>
      <c r="BN482" s="26">
        <v>4689353</v>
      </c>
      <c r="BO482" s="27">
        <v>34</v>
      </c>
      <c r="BP482" s="26">
        <v>4641417</v>
      </c>
      <c r="BQ482" s="27">
        <v>1255</v>
      </c>
      <c r="BR482" s="26">
        <v>360813502</v>
      </c>
    </row>
    <row r="483" spans="1:70" ht="14.1" customHeight="1" x14ac:dyDescent="0.15">
      <c r="A483" s="20" t="s">
        <v>510</v>
      </c>
      <c r="B483" s="28">
        <v>35185</v>
      </c>
      <c r="C483" s="18">
        <v>7</v>
      </c>
      <c r="D483" s="26">
        <v>631243</v>
      </c>
      <c r="E483" s="27">
        <v>8</v>
      </c>
      <c r="F483" s="26">
        <v>835519</v>
      </c>
      <c r="G483" s="27">
        <v>111</v>
      </c>
      <c r="H483" s="26">
        <v>16577777</v>
      </c>
      <c r="I483" s="27">
        <v>57</v>
      </c>
      <c r="J483" s="26">
        <v>10383586</v>
      </c>
      <c r="K483" s="27">
        <v>49</v>
      </c>
      <c r="L483" s="26">
        <v>5929371</v>
      </c>
      <c r="M483" s="27">
        <v>18</v>
      </c>
      <c r="N483" s="26">
        <v>3195515</v>
      </c>
      <c r="O483" s="27">
        <v>101</v>
      </c>
      <c r="P483" s="26">
        <v>18532001</v>
      </c>
      <c r="Q483" s="27">
        <v>35</v>
      </c>
      <c r="R483" s="26">
        <v>9892493</v>
      </c>
      <c r="S483" s="27">
        <v>10</v>
      </c>
      <c r="T483" s="26">
        <v>4306534</v>
      </c>
      <c r="U483" s="27">
        <v>8</v>
      </c>
      <c r="V483" s="26">
        <v>2424962</v>
      </c>
      <c r="W483" s="27">
        <v>27</v>
      </c>
      <c r="X483" s="26">
        <v>5480391</v>
      </c>
      <c r="Y483" s="27">
        <v>36</v>
      </c>
      <c r="Z483" s="26">
        <v>10850255</v>
      </c>
      <c r="AA483" s="27">
        <v>24</v>
      </c>
      <c r="AB483" s="26">
        <v>5511569</v>
      </c>
      <c r="AC483" s="27">
        <v>29</v>
      </c>
      <c r="AD483" s="26">
        <v>3273796</v>
      </c>
      <c r="AE483" s="27">
        <v>96</v>
      </c>
      <c r="AF483" s="26">
        <v>13043341</v>
      </c>
      <c r="AG483" s="27">
        <v>123</v>
      </c>
      <c r="AH483" s="26">
        <v>44053214</v>
      </c>
      <c r="AI483" s="27">
        <v>59</v>
      </c>
      <c r="AJ483" s="26">
        <v>29129948</v>
      </c>
      <c r="AK483" s="27">
        <v>18</v>
      </c>
      <c r="AL483" s="26">
        <v>2586295</v>
      </c>
      <c r="AM483" s="27">
        <v>31</v>
      </c>
      <c r="AN483" s="26">
        <v>6959681</v>
      </c>
      <c r="AO483" s="27">
        <v>14</v>
      </c>
      <c r="AP483" s="26">
        <v>16223284</v>
      </c>
      <c r="AQ483" s="27">
        <v>28</v>
      </c>
      <c r="AR483" s="26">
        <v>13738743</v>
      </c>
      <c r="AS483" s="27">
        <v>13</v>
      </c>
      <c r="AT483" s="26">
        <v>1927126</v>
      </c>
      <c r="AU483" s="27">
        <v>4</v>
      </c>
      <c r="AV483" s="26">
        <v>3335969</v>
      </c>
      <c r="AW483" s="27">
        <v>12</v>
      </c>
      <c r="AX483" s="26">
        <v>1179617</v>
      </c>
      <c r="AY483" s="27">
        <v>3</v>
      </c>
      <c r="AZ483" s="26">
        <v>7083821</v>
      </c>
      <c r="BA483" s="27">
        <v>73</v>
      </c>
      <c r="BB483" s="26">
        <v>13754522</v>
      </c>
      <c r="BC483" s="27">
        <v>64</v>
      </c>
      <c r="BD483" s="26">
        <v>16768317</v>
      </c>
      <c r="BE483" s="27">
        <v>97</v>
      </c>
      <c r="BF483" s="26">
        <v>83665679</v>
      </c>
      <c r="BG483" s="27">
        <v>20</v>
      </c>
      <c r="BH483" s="26">
        <v>11956013</v>
      </c>
      <c r="BI483" s="27">
        <v>14</v>
      </c>
      <c r="BJ483" s="26">
        <v>6605312</v>
      </c>
      <c r="BK483" s="27">
        <v>13</v>
      </c>
      <c r="BL483" s="26">
        <v>1959724</v>
      </c>
      <c r="BM483" s="27">
        <v>19</v>
      </c>
      <c r="BN483" s="26">
        <v>4769937</v>
      </c>
      <c r="BO483" s="27">
        <v>34</v>
      </c>
      <c r="BP483" s="26">
        <v>4939418</v>
      </c>
      <c r="BQ483" s="27">
        <v>1255</v>
      </c>
      <c r="BR483" s="26">
        <v>381504988</v>
      </c>
    </row>
    <row r="484" spans="1:70" ht="14.1" customHeight="1" x14ac:dyDescent="0.15">
      <c r="A484" s="20" t="s">
        <v>510</v>
      </c>
      <c r="B484" s="28">
        <v>35216</v>
      </c>
      <c r="C484" s="18">
        <v>7</v>
      </c>
      <c r="D484" s="26">
        <v>625943</v>
      </c>
      <c r="E484" s="27">
        <v>8</v>
      </c>
      <c r="F484" s="26">
        <v>827488</v>
      </c>
      <c r="G484" s="27">
        <v>111</v>
      </c>
      <c r="H484" s="26">
        <v>16399473</v>
      </c>
      <c r="I484" s="27">
        <v>57</v>
      </c>
      <c r="J484" s="26">
        <v>10253406</v>
      </c>
      <c r="K484" s="27">
        <v>49</v>
      </c>
      <c r="L484" s="26">
        <v>5902608</v>
      </c>
      <c r="M484" s="27">
        <v>18</v>
      </c>
      <c r="N484" s="26">
        <v>3051325</v>
      </c>
      <c r="O484" s="27">
        <v>101</v>
      </c>
      <c r="P484" s="26">
        <v>18197073</v>
      </c>
      <c r="Q484" s="27">
        <v>35</v>
      </c>
      <c r="R484" s="26">
        <v>9623752</v>
      </c>
      <c r="S484" s="27">
        <v>10</v>
      </c>
      <c r="T484" s="26">
        <v>4300997</v>
      </c>
      <c r="U484" s="27">
        <v>8</v>
      </c>
      <c r="V484" s="26">
        <v>2363118</v>
      </c>
      <c r="W484" s="27">
        <v>27</v>
      </c>
      <c r="X484" s="26">
        <v>5503146</v>
      </c>
      <c r="Y484" s="27">
        <v>36</v>
      </c>
      <c r="Z484" s="26">
        <v>10549024</v>
      </c>
      <c r="AA484" s="27">
        <v>24</v>
      </c>
      <c r="AB484" s="26">
        <v>5415197</v>
      </c>
      <c r="AC484" s="27">
        <v>29</v>
      </c>
      <c r="AD484" s="26">
        <v>3239816</v>
      </c>
      <c r="AE484" s="27">
        <v>96</v>
      </c>
      <c r="AF484" s="26">
        <v>12801626</v>
      </c>
      <c r="AG484" s="27">
        <v>123</v>
      </c>
      <c r="AH484" s="26">
        <v>42116841</v>
      </c>
      <c r="AI484" s="27">
        <v>59</v>
      </c>
      <c r="AJ484" s="26">
        <v>29664609</v>
      </c>
      <c r="AK484" s="27">
        <v>18</v>
      </c>
      <c r="AL484" s="26">
        <v>2522707</v>
      </c>
      <c r="AM484" s="27">
        <v>31</v>
      </c>
      <c r="AN484" s="26">
        <v>6910166</v>
      </c>
      <c r="AO484" s="27">
        <v>14</v>
      </c>
      <c r="AP484" s="26">
        <v>15795000</v>
      </c>
      <c r="AQ484" s="27">
        <v>28</v>
      </c>
      <c r="AR484" s="26">
        <v>13680594</v>
      </c>
      <c r="AS484" s="27">
        <v>13</v>
      </c>
      <c r="AT484" s="26">
        <v>1886768</v>
      </c>
      <c r="AU484" s="27">
        <v>4</v>
      </c>
      <c r="AV484" s="26">
        <v>3358423</v>
      </c>
      <c r="AW484" s="27">
        <v>12</v>
      </c>
      <c r="AX484" s="26">
        <v>1188123</v>
      </c>
      <c r="AY484" s="27">
        <v>3</v>
      </c>
      <c r="AZ484" s="26">
        <v>7013721</v>
      </c>
      <c r="BA484" s="27">
        <v>73</v>
      </c>
      <c r="BB484" s="26">
        <v>13529172</v>
      </c>
      <c r="BC484" s="27">
        <v>64</v>
      </c>
      <c r="BD484" s="26">
        <v>16357589</v>
      </c>
      <c r="BE484" s="27">
        <v>97</v>
      </c>
      <c r="BF484" s="26">
        <v>82520688</v>
      </c>
      <c r="BG484" s="27">
        <v>20</v>
      </c>
      <c r="BH484" s="26">
        <v>10856776</v>
      </c>
      <c r="BI484" s="27">
        <v>14</v>
      </c>
      <c r="BJ484" s="26">
        <v>6385275</v>
      </c>
      <c r="BK484" s="27">
        <v>13</v>
      </c>
      <c r="BL484" s="26">
        <v>1995520</v>
      </c>
      <c r="BM484" s="27">
        <v>19</v>
      </c>
      <c r="BN484" s="26">
        <v>4889237</v>
      </c>
      <c r="BO484" s="27">
        <v>34</v>
      </c>
      <c r="BP484" s="26">
        <v>4938851</v>
      </c>
      <c r="BQ484" s="27">
        <v>1255</v>
      </c>
      <c r="BR484" s="26">
        <v>374664065</v>
      </c>
    </row>
    <row r="485" spans="1:70" ht="14.1" customHeight="1" x14ac:dyDescent="0.15">
      <c r="A485" s="20" t="s">
        <v>510</v>
      </c>
      <c r="B485" s="28">
        <v>35244</v>
      </c>
      <c r="C485" s="18">
        <v>7</v>
      </c>
      <c r="D485" s="26">
        <v>619858</v>
      </c>
      <c r="E485" s="27">
        <v>8</v>
      </c>
      <c r="F485" s="26">
        <v>823713</v>
      </c>
      <c r="G485" s="27">
        <v>111</v>
      </c>
      <c r="H485" s="26">
        <v>16345274</v>
      </c>
      <c r="I485" s="27">
        <v>58</v>
      </c>
      <c r="J485" s="26">
        <v>10336477</v>
      </c>
      <c r="K485" s="27">
        <v>49</v>
      </c>
      <c r="L485" s="26">
        <v>5989014</v>
      </c>
      <c r="M485" s="27">
        <v>18</v>
      </c>
      <c r="N485" s="26">
        <v>3012765</v>
      </c>
      <c r="O485" s="27">
        <v>101</v>
      </c>
      <c r="P485" s="26">
        <v>18270549</v>
      </c>
      <c r="Q485" s="27">
        <v>35</v>
      </c>
      <c r="R485" s="26">
        <v>10022225</v>
      </c>
      <c r="S485" s="27">
        <v>10</v>
      </c>
      <c r="T485" s="26">
        <v>4249682</v>
      </c>
      <c r="U485" s="27">
        <v>8</v>
      </c>
      <c r="V485" s="26">
        <v>2531883</v>
      </c>
      <c r="W485" s="27">
        <v>27</v>
      </c>
      <c r="X485" s="26">
        <v>5545769</v>
      </c>
      <c r="Y485" s="27">
        <v>36</v>
      </c>
      <c r="Z485" s="26">
        <v>10698250</v>
      </c>
      <c r="AA485" s="27">
        <v>24</v>
      </c>
      <c r="AB485" s="26">
        <v>5465646</v>
      </c>
      <c r="AC485" s="27">
        <v>29</v>
      </c>
      <c r="AD485" s="26">
        <v>3265617</v>
      </c>
      <c r="AE485" s="27">
        <v>96</v>
      </c>
      <c r="AF485" s="26">
        <v>13135177</v>
      </c>
      <c r="AG485" s="27">
        <v>123</v>
      </c>
      <c r="AH485" s="26">
        <v>44025401</v>
      </c>
      <c r="AI485" s="27">
        <v>59</v>
      </c>
      <c r="AJ485" s="26">
        <v>31686540</v>
      </c>
      <c r="AK485" s="27">
        <v>18</v>
      </c>
      <c r="AL485" s="26">
        <v>2537239</v>
      </c>
      <c r="AM485" s="27">
        <v>31</v>
      </c>
      <c r="AN485" s="26">
        <v>7143041</v>
      </c>
      <c r="AO485" s="27">
        <v>14</v>
      </c>
      <c r="AP485" s="26">
        <v>15666325</v>
      </c>
      <c r="AQ485" s="27">
        <v>28</v>
      </c>
      <c r="AR485" s="26">
        <v>13713169</v>
      </c>
      <c r="AS485" s="27">
        <v>13</v>
      </c>
      <c r="AT485" s="26">
        <v>1907299</v>
      </c>
      <c r="AU485" s="27">
        <v>4</v>
      </c>
      <c r="AV485" s="26">
        <v>3410843</v>
      </c>
      <c r="AW485" s="27">
        <v>12</v>
      </c>
      <c r="AX485" s="26">
        <v>1209672</v>
      </c>
      <c r="AY485" s="27">
        <v>3</v>
      </c>
      <c r="AZ485" s="26">
        <v>7296827</v>
      </c>
      <c r="BA485" s="27">
        <v>73</v>
      </c>
      <c r="BB485" s="26">
        <v>13244667</v>
      </c>
      <c r="BC485" s="27">
        <v>64</v>
      </c>
      <c r="BD485" s="26">
        <v>17034924</v>
      </c>
      <c r="BE485" s="27">
        <v>96</v>
      </c>
      <c r="BF485" s="26">
        <v>83182375</v>
      </c>
      <c r="BG485" s="27">
        <v>20</v>
      </c>
      <c r="BH485" s="26">
        <v>11006081</v>
      </c>
      <c r="BI485" s="27">
        <v>14</v>
      </c>
      <c r="BJ485" s="26">
        <v>6513969</v>
      </c>
      <c r="BK485" s="27">
        <v>12</v>
      </c>
      <c r="BL485" s="26">
        <v>1979453</v>
      </c>
      <c r="BM485" s="27">
        <v>19</v>
      </c>
      <c r="BN485" s="26">
        <v>5010109</v>
      </c>
      <c r="BO485" s="27">
        <v>34</v>
      </c>
      <c r="BP485" s="26">
        <v>5125093</v>
      </c>
      <c r="BQ485" s="27">
        <v>1254</v>
      </c>
      <c r="BR485" s="26">
        <v>382004943</v>
      </c>
    </row>
    <row r="486" spans="1:70" ht="14.1" customHeight="1" x14ac:dyDescent="0.15">
      <c r="A486" s="20" t="s">
        <v>510</v>
      </c>
      <c r="B486" s="28">
        <v>35277</v>
      </c>
      <c r="C486" s="18">
        <v>7</v>
      </c>
      <c r="D486" s="26">
        <v>573680</v>
      </c>
      <c r="E486" s="27">
        <v>8</v>
      </c>
      <c r="F486" s="26">
        <v>757145</v>
      </c>
      <c r="G486" s="27">
        <v>111</v>
      </c>
      <c r="H486" s="26">
        <v>15024570</v>
      </c>
      <c r="I486" s="27">
        <v>58</v>
      </c>
      <c r="J486" s="26">
        <v>9688444</v>
      </c>
      <c r="K486" s="27">
        <v>49</v>
      </c>
      <c r="L486" s="26">
        <v>5513336</v>
      </c>
      <c r="M486" s="27">
        <v>18</v>
      </c>
      <c r="N486" s="26">
        <v>2855676</v>
      </c>
      <c r="O486" s="27">
        <v>101</v>
      </c>
      <c r="P486" s="26">
        <v>16844642</v>
      </c>
      <c r="Q486" s="27">
        <v>35</v>
      </c>
      <c r="R486" s="26">
        <v>9661365</v>
      </c>
      <c r="S486" s="27">
        <v>10</v>
      </c>
      <c r="T486" s="26">
        <v>3923628</v>
      </c>
      <c r="U486" s="27">
        <v>8</v>
      </c>
      <c r="V486" s="26">
        <v>2331593</v>
      </c>
      <c r="W486" s="27">
        <v>27</v>
      </c>
      <c r="X486" s="26">
        <v>5150809</v>
      </c>
      <c r="Y486" s="27">
        <v>36</v>
      </c>
      <c r="Z486" s="26">
        <v>9902363</v>
      </c>
      <c r="AA486" s="27">
        <v>24</v>
      </c>
      <c r="AB486" s="26">
        <v>5057534</v>
      </c>
      <c r="AC486" s="27">
        <v>29</v>
      </c>
      <c r="AD486" s="26">
        <v>3060947</v>
      </c>
      <c r="AE486" s="27">
        <v>96</v>
      </c>
      <c r="AF486" s="26">
        <v>12113928</v>
      </c>
      <c r="AG486" s="27">
        <v>123</v>
      </c>
      <c r="AH486" s="26">
        <v>40468554</v>
      </c>
      <c r="AI486" s="27">
        <v>59</v>
      </c>
      <c r="AJ486" s="26">
        <v>29529816</v>
      </c>
      <c r="AK486" s="27">
        <v>18</v>
      </c>
      <c r="AL486" s="26">
        <v>2329694</v>
      </c>
      <c r="AM486" s="27">
        <v>31</v>
      </c>
      <c r="AN486" s="26">
        <v>6605041</v>
      </c>
      <c r="AO486" s="27">
        <v>14</v>
      </c>
      <c r="AP486" s="26">
        <v>15147889</v>
      </c>
      <c r="AQ486" s="27">
        <v>28</v>
      </c>
      <c r="AR486" s="26">
        <v>13098938</v>
      </c>
      <c r="AS486" s="27">
        <v>13</v>
      </c>
      <c r="AT486" s="26">
        <v>1719231</v>
      </c>
      <c r="AU486" s="27">
        <v>4</v>
      </c>
      <c r="AV486" s="26">
        <v>3294895</v>
      </c>
      <c r="AW486" s="27">
        <v>12</v>
      </c>
      <c r="AX486" s="26">
        <v>1138136</v>
      </c>
      <c r="AY486" s="27">
        <v>3</v>
      </c>
      <c r="AZ486" s="26">
        <v>6780640</v>
      </c>
      <c r="BA486" s="27">
        <v>73</v>
      </c>
      <c r="BB486" s="26">
        <v>12272010</v>
      </c>
      <c r="BC486" s="27">
        <v>64</v>
      </c>
      <c r="BD486" s="26">
        <v>16220417</v>
      </c>
      <c r="BE486" s="27">
        <v>96</v>
      </c>
      <c r="BF486" s="26">
        <v>75487358</v>
      </c>
      <c r="BG486" s="27">
        <v>20</v>
      </c>
      <c r="BH486" s="26">
        <v>9740403</v>
      </c>
      <c r="BI486" s="27">
        <v>14</v>
      </c>
      <c r="BJ486" s="26">
        <v>6019283</v>
      </c>
      <c r="BK486" s="27">
        <v>12</v>
      </c>
      <c r="BL486" s="26">
        <v>1882744</v>
      </c>
      <c r="BM486" s="27">
        <v>19</v>
      </c>
      <c r="BN486" s="26">
        <v>4600392</v>
      </c>
      <c r="BO486" s="27">
        <v>34</v>
      </c>
      <c r="BP486" s="26">
        <v>4870211</v>
      </c>
      <c r="BQ486" s="27">
        <v>1254</v>
      </c>
      <c r="BR486" s="26">
        <v>353665328</v>
      </c>
    </row>
    <row r="487" spans="1:70" ht="14.1" customHeight="1" x14ac:dyDescent="0.15">
      <c r="A487" s="20" t="s">
        <v>510</v>
      </c>
      <c r="B487" s="28">
        <v>35307</v>
      </c>
      <c r="C487" s="18">
        <v>7</v>
      </c>
      <c r="D487" s="26">
        <v>569836</v>
      </c>
      <c r="E487" s="27">
        <v>8</v>
      </c>
      <c r="F487" s="26">
        <v>751010</v>
      </c>
      <c r="G487" s="27">
        <v>111</v>
      </c>
      <c r="H487" s="26">
        <v>14551160</v>
      </c>
      <c r="I487" s="27">
        <v>58</v>
      </c>
      <c r="J487" s="26">
        <v>9314134</v>
      </c>
      <c r="K487" s="27">
        <v>49</v>
      </c>
      <c r="L487" s="26">
        <v>5295328</v>
      </c>
      <c r="M487" s="27">
        <v>18</v>
      </c>
      <c r="N487" s="26">
        <v>2732837</v>
      </c>
      <c r="O487" s="27">
        <v>101</v>
      </c>
      <c r="P487" s="26">
        <v>16523581</v>
      </c>
      <c r="Q487" s="27">
        <v>35</v>
      </c>
      <c r="R487" s="26">
        <v>9342167</v>
      </c>
      <c r="S487" s="27">
        <v>10</v>
      </c>
      <c r="T487" s="26">
        <v>3848416</v>
      </c>
      <c r="U487" s="27">
        <v>8</v>
      </c>
      <c r="V487" s="26">
        <v>2198313</v>
      </c>
      <c r="W487" s="27">
        <v>27</v>
      </c>
      <c r="X487" s="26">
        <v>5022610</v>
      </c>
      <c r="Y487" s="27">
        <v>36</v>
      </c>
      <c r="Z487" s="26">
        <v>9580872</v>
      </c>
      <c r="AA487" s="27">
        <v>24</v>
      </c>
      <c r="AB487" s="26">
        <v>4899879</v>
      </c>
      <c r="AC487" s="27">
        <v>29</v>
      </c>
      <c r="AD487" s="26">
        <v>2978797</v>
      </c>
      <c r="AE487" s="27">
        <v>96</v>
      </c>
      <c r="AF487" s="26">
        <v>11604948</v>
      </c>
      <c r="AG487" s="27">
        <v>123</v>
      </c>
      <c r="AH487" s="26">
        <v>40390066</v>
      </c>
      <c r="AI487" s="27">
        <v>59</v>
      </c>
      <c r="AJ487" s="26">
        <v>29005590</v>
      </c>
      <c r="AK487" s="27">
        <v>18</v>
      </c>
      <c r="AL487" s="26">
        <v>2314452</v>
      </c>
      <c r="AM487" s="27">
        <v>31</v>
      </c>
      <c r="AN487" s="26">
        <v>6221100</v>
      </c>
      <c r="AO487" s="27">
        <v>14</v>
      </c>
      <c r="AP487" s="26">
        <v>14859411</v>
      </c>
      <c r="AQ487" s="27">
        <v>28</v>
      </c>
      <c r="AR487" s="26">
        <v>12585992</v>
      </c>
      <c r="AS487" s="27">
        <v>13</v>
      </c>
      <c r="AT487" s="26">
        <v>1656242</v>
      </c>
      <c r="AU487" s="27">
        <v>4</v>
      </c>
      <c r="AV487" s="26">
        <v>3120111</v>
      </c>
      <c r="AW487" s="27">
        <v>12</v>
      </c>
      <c r="AX487" s="26">
        <v>1066530</v>
      </c>
      <c r="AY487" s="27">
        <v>3</v>
      </c>
      <c r="AZ487" s="26">
        <v>6828134</v>
      </c>
      <c r="BA487" s="27">
        <v>73</v>
      </c>
      <c r="BB487" s="26">
        <v>11656796</v>
      </c>
      <c r="BC487" s="27">
        <v>65</v>
      </c>
      <c r="BD487" s="26">
        <v>15367874</v>
      </c>
      <c r="BE487" s="27">
        <v>96</v>
      </c>
      <c r="BF487" s="26">
        <v>74375051</v>
      </c>
      <c r="BG487" s="27">
        <v>20</v>
      </c>
      <c r="BH487" s="26">
        <v>9582261</v>
      </c>
      <c r="BI487" s="27">
        <v>14</v>
      </c>
      <c r="BJ487" s="26">
        <v>5702022</v>
      </c>
      <c r="BK487" s="27">
        <v>12</v>
      </c>
      <c r="BL487" s="26">
        <v>1855655</v>
      </c>
      <c r="BM487" s="27">
        <v>19</v>
      </c>
      <c r="BN487" s="26">
        <v>4437376</v>
      </c>
      <c r="BO487" s="27">
        <v>34</v>
      </c>
      <c r="BP487" s="26">
        <v>4814705</v>
      </c>
      <c r="BQ487" s="27">
        <v>1255</v>
      </c>
      <c r="BR487" s="26">
        <v>345053270</v>
      </c>
    </row>
    <row r="488" spans="1:70" ht="14.1" customHeight="1" x14ac:dyDescent="0.15">
      <c r="A488" s="20" t="s">
        <v>510</v>
      </c>
      <c r="B488" s="28">
        <v>35338</v>
      </c>
      <c r="C488" s="18">
        <v>7</v>
      </c>
      <c r="D488" s="26">
        <v>589734</v>
      </c>
      <c r="E488" s="27">
        <v>8</v>
      </c>
      <c r="F488" s="26">
        <v>782386</v>
      </c>
      <c r="G488" s="27">
        <v>115</v>
      </c>
      <c r="H488" s="26">
        <v>15239000</v>
      </c>
      <c r="I488" s="27">
        <v>58</v>
      </c>
      <c r="J488" s="26">
        <v>9787637</v>
      </c>
      <c r="K488" s="27">
        <v>49</v>
      </c>
      <c r="L488" s="26">
        <v>5481743</v>
      </c>
      <c r="M488" s="27">
        <v>17</v>
      </c>
      <c r="N488" s="26">
        <v>2483543</v>
      </c>
      <c r="O488" s="27">
        <v>101</v>
      </c>
      <c r="P488" s="26">
        <v>17145131</v>
      </c>
      <c r="Q488" s="27">
        <v>35</v>
      </c>
      <c r="R488" s="26">
        <v>9926453</v>
      </c>
      <c r="S488" s="27">
        <v>10</v>
      </c>
      <c r="T488" s="26">
        <v>3976312</v>
      </c>
      <c r="U488" s="27">
        <v>9</v>
      </c>
      <c r="V488" s="26">
        <v>2537252</v>
      </c>
      <c r="W488" s="27">
        <v>27</v>
      </c>
      <c r="X488" s="26">
        <v>5249618</v>
      </c>
      <c r="Y488" s="27">
        <v>37</v>
      </c>
      <c r="Z488" s="26">
        <v>9797203</v>
      </c>
      <c r="AA488" s="27">
        <v>24</v>
      </c>
      <c r="AB488" s="26">
        <v>5184136</v>
      </c>
      <c r="AC488" s="27">
        <v>29</v>
      </c>
      <c r="AD488" s="26">
        <v>3099644</v>
      </c>
      <c r="AE488" s="27">
        <v>96</v>
      </c>
      <c r="AF488" s="26">
        <v>12128677</v>
      </c>
      <c r="AG488" s="27">
        <v>127</v>
      </c>
      <c r="AH488" s="26">
        <v>43405515</v>
      </c>
      <c r="AI488" s="27">
        <v>60</v>
      </c>
      <c r="AJ488" s="26">
        <v>31467018</v>
      </c>
      <c r="AK488" s="27">
        <v>18</v>
      </c>
      <c r="AL488" s="26">
        <v>2436702</v>
      </c>
      <c r="AM488" s="27">
        <v>33</v>
      </c>
      <c r="AN488" s="26">
        <v>6940101</v>
      </c>
      <c r="AO488" s="27">
        <v>14</v>
      </c>
      <c r="AP488" s="26">
        <v>15085512</v>
      </c>
      <c r="AQ488" s="27">
        <v>28</v>
      </c>
      <c r="AR488" s="26">
        <v>13168516</v>
      </c>
      <c r="AS488" s="27">
        <v>13</v>
      </c>
      <c r="AT488" s="26">
        <v>1703151</v>
      </c>
      <c r="AU488" s="27">
        <v>4</v>
      </c>
      <c r="AV488" s="26">
        <v>3053145</v>
      </c>
      <c r="AW488" s="27">
        <v>12</v>
      </c>
      <c r="AX488" s="26">
        <v>1122797</v>
      </c>
      <c r="AY488" s="27">
        <v>4</v>
      </c>
      <c r="AZ488" s="26">
        <v>8299664</v>
      </c>
      <c r="BA488" s="27">
        <v>77</v>
      </c>
      <c r="BB488" s="26">
        <v>12707246</v>
      </c>
      <c r="BC488" s="27">
        <v>66</v>
      </c>
      <c r="BD488" s="26">
        <v>16155961</v>
      </c>
      <c r="BE488" s="27">
        <v>98</v>
      </c>
      <c r="BF488" s="26">
        <v>79182304</v>
      </c>
      <c r="BG488" s="27">
        <v>20</v>
      </c>
      <c r="BH488" s="26">
        <v>10264831</v>
      </c>
      <c r="BI488" s="27">
        <v>14</v>
      </c>
      <c r="BJ488" s="26">
        <v>6050538</v>
      </c>
      <c r="BK488" s="27">
        <v>16</v>
      </c>
      <c r="BL488" s="26">
        <v>3778037</v>
      </c>
      <c r="BM488" s="27">
        <v>19</v>
      </c>
      <c r="BN488" s="26">
        <v>4967384</v>
      </c>
      <c r="BO488" s="27">
        <v>35</v>
      </c>
      <c r="BP488" s="26">
        <v>5906557</v>
      </c>
      <c r="BQ488" s="27">
        <v>1280</v>
      </c>
      <c r="BR488" s="26">
        <v>369103464</v>
      </c>
    </row>
    <row r="489" spans="1:70" ht="14.1" customHeight="1" x14ac:dyDescent="0.15">
      <c r="A489" s="20" t="s">
        <v>510</v>
      </c>
      <c r="B489" s="28">
        <v>35369</v>
      </c>
      <c r="C489" s="18">
        <v>7</v>
      </c>
      <c r="D489" s="26">
        <v>557322</v>
      </c>
      <c r="E489" s="27">
        <v>8</v>
      </c>
      <c r="F489" s="26">
        <v>747370</v>
      </c>
      <c r="G489" s="27">
        <v>116</v>
      </c>
      <c r="H489" s="26">
        <v>14537715</v>
      </c>
      <c r="I489" s="27">
        <v>59</v>
      </c>
      <c r="J489" s="26">
        <v>9408657</v>
      </c>
      <c r="K489" s="27">
        <v>49</v>
      </c>
      <c r="L489" s="26">
        <v>5279508</v>
      </c>
      <c r="M489" s="27">
        <v>17</v>
      </c>
      <c r="N489" s="26">
        <v>2615177</v>
      </c>
      <c r="O489" s="27">
        <v>101</v>
      </c>
      <c r="P489" s="26">
        <v>16474159</v>
      </c>
      <c r="Q489" s="27">
        <v>35</v>
      </c>
      <c r="R489" s="26">
        <v>9626299</v>
      </c>
      <c r="S489" s="27">
        <v>10</v>
      </c>
      <c r="T489" s="26">
        <v>3807762</v>
      </c>
      <c r="U489" s="27">
        <v>9</v>
      </c>
      <c r="V489" s="26">
        <v>2433089</v>
      </c>
      <c r="W489" s="27">
        <v>27</v>
      </c>
      <c r="X489" s="26">
        <v>5006173</v>
      </c>
      <c r="Y489" s="27">
        <v>37</v>
      </c>
      <c r="Z489" s="26">
        <v>9278693</v>
      </c>
      <c r="AA489" s="27">
        <v>24</v>
      </c>
      <c r="AB489" s="26">
        <v>4961990</v>
      </c>
      <c r="AC489" s="27">
        <v>29</v>
      </c>
      <c r="AD489" s="26">
        <v>3010183</v>
      </c>
      <c r="AE489" s="27">
        <v>96</v>
      </c>
      <c r="AF489" s="26">
        <v>11572291</v>
      </c>
      <c r="AG489" s="27">
        <v>128</v>
      </c>
      <c r="AH489" s="26">
        <v>41299654</v>
      </c>
      <c r="AI489" s="27">
        <v>60</v>
      </c>
      <c r="AJ489" s="26">
        <v>30000266</v>
      </c>
      <c r="AK489" s="27">
        <v>17</v>
      </c>
      <c r="AL489" s="26">
        <v>2244777</v>
      </c>
      <c r="AM489" s="27">
        <v>33</v>
      </c>
      <c r="AN489" s="26">
        <v>6620073</v>
      </c>
      <c r="AO489" s="27">
        <v>14</v>
      </c>
      <c r="AP489" s="26">
        <v>14624414</v>
      </c>
      <c r="AQ489" s="27">
        <v>29</v>
      </c>
      <c r="AR489" s="26">
        <v>13271018</v>
      </c>
      <c r="AS489" s="27">
        <v>13</v>
      </c>
      <c r="AT489" s="26">
        <v>1619816</v>
      </c>
      <c r="AU489" s="27">
        <v>4</v>
      </c>
      <c r="AV489" s="26">
        <v>2649732</v>
      </c>
      <c r="AW489" s="27">
        <v>12</v>
      </c>
      <c r="AX489" s="26">
        <v>1079559</v>
      </c>
      <c r="AY489" s="27">
        <v>4</v>
      </c>
      <c r="AZ489" s="26">
        <v>8005455</v>
      </c>
      <c r="BA489" s="27">
        <v>77</v>
      </c>
      <c r="BB489" s="26">
        <v>11980764</v>
      </c>
      <c r="BC489" s="27">
        <v>66</v>
      </c>
      <c r="BD489" s="26">
        <v>15372538</v>
      </c>
      <c r="BE489" s="27">
        <v>98</v>
      </c>
      <c r="BF489" s="26">
        <v>75531227</v>
      </c>
      <c r="BG489" s="27">
        <v>20</v>
      </c>
      <c r="BH489" s="26">
        <v>9502927</v>
      </c>
      <c r="BI489" s="27">
        <v>14</v>
      </c>
      <c r="BJ489" s="26">
        <v>5641660</v>
      </c>
      <c r="BK489" s="27">
        <v>16</v>
      </c>
      <c r="BL489" s="26">
        <v>3745299</v>
      </c>
      <c r="BM489" s="27">
        <v>19</v>
      </c>
      <c r="BN489" s="26">
        <v>4668915</v>
      </c>
      <c r="BO489" s="27">
        <v>35</v>
      </c>
      <c r="BP489" s="26">
        <v>5679135</v>
      </c>
      <c r="BQ489" s="27">
        <v>1283</v>
      </c>
      <c r="BR489" s="26">
        <v>352853631</v>
      </c>
    </row>
    <row r="490" spans="1:70" ht="14.1" customHeight="1" x14ac:dyDescent="0.15">
      <c r="A490" s="20" t="s">
        <v>510</v>
      </c>
      <c r="B490" s="28">
        <v>35398</v>
      </c>
      <c r="C490" s="18">
        <v>7</v>
      </c>
      <c r="D490" s="26">
        <v>545356</v>
      </c>
      <c r="E490" s="27">
        <v>8</v>
      </c>
      <c r="F490" s="26">
        <v>716159</v>
      </c>
      <c r="G490" s="27">
        <v>116</v>
      </c>
      <c r="H490" s="26">
        <v>13732115</v>
      </c>
      <c r="I490" s="27">
        <v>59</v>
      </c>
      <c r="J490" s="26">
        <v>9433757</v>
      </c>
      <c r="K490" s="27">
        <v>49</v>
      </c>
      <c r="L490" s="26">
        <v>5321637</v>
      </c>
      <c r="M490" s="27">
        <v>17</v>
      </c>
      <c r="N490" s="26">
        <v>2544668</v>
      </c>
      <c r="O490" s="27">
        <v>101</v>
      </c>
      <c r="P490" s="26">
        <v>16481402</v>
      </c>
      <c r="Q490" s="27">
        <v>35</v>
      </c>
      <c r="R490" s="26">
        <v>10182745</v>
      </c>
      <c r="S490" s="27">
        <v>10</v>
      </c>
      <c r="T490" s="26">
        <v>3768307</v>
      </c>
      <c r="U490" s="27">
        <v>9</v>
      </c>
      <c r="V490" s="26">
        <v>2584276</v>
      </c>
      <c r="W490" s="27">
        <v>27</v>
      </c>
      <c r="X490" s="26">
        <v>4983864</v>
      </c>
      <c r="Y490" s="27">
        <v>37</v>
      </c>
      <c r="Z490" s="26">
        <v>9228793</v>
      </c>
      <c r="AA490" s="27">
        <v>24</v>
      </c>
      <c r="AB490" s="26">
        <v>4991745</v>
      </c>
      <c r="AC490" s="27">
        <v>29</v>
      </c>
      <c r="AD490" s="26">
        <v>2962524</v>
      </c>
      <c r="AE490" s="27">
        <v>97</v>
      </c>
      <c r="AF490" s="26">
        <v>11579316</v>
      </c>
      <c r="AG490" s="27">
        <v>129</v>
      </c>
      <c r="AH490" s="26">
        <v>42839501</v>
      </c>
      <c r="AI490" s="27">
        <v>60</v>
      </c>
      <c r="AJ490" s="26">
        <v>32453278</v>
      </c>
      <c r="AK490" s="27">
        <v>17</v>
      </c>
      <c r="AL490" s="26">
        <v>2378680</v>
      </c>
      <c r="AM490" s="27">
        <v>33</v>
      </c>
      <c r="AN490" s="26">
        <v>6907540</v>
      </c>
      <c r="AO490" s="27">
        <v>14</v>
      </c>
      <c r="AP490" s="26">
        <v>14532818</v>
      </c>
      <c r="AQ490" s="27">
        <v>29</v>
      </c>
      <c r="AR490" s="26">
        <v>13161208</v>
      </c>
      <c r="AS490" s="27">
        <v>13</v>
      </c>
      <c r="AT490" s="26">
        <v>1543414</v>
      </c>
      <c r="AU490" s="27">
        <v>4</v>
      </c>
      <c r="AV490" s="26">
        <v>2698185</v>
      </c>
      <c r="AW490" s="27">
        <v>12</v>
      </c>
      <c r="AX490" s="26">
        <v>1066013</v>
      </c>
      <c r="AY490" s="27">
        <v>4</v>
      </c>
      <c r="AZ490" s="26">
        <v>7846724</v>
      </c>
      <c r="BA490" s="27">
        <v>77</v>
      </c>
      <c r="BB490" s="26">
        <v>12104522</v>
      </c>
      <c r="BC490" s="27">
        <v>67</v>
      </c>
      <c r="BD490" s="26">
        <v>15422863</v>
      </c>
      <c r="BE490" s="27">
        <v>98</v>
      </c>
      <c r="BF490" s="26">
        <v>74741315</v>
      </c>
      <c r="BG490" s="27">
        <v>20</v>
      </c>
      <c r="BH490" s="26">
        <v>9430079</v>
      </c>
      <c r="BI490" s="27">
        <v>14</v>
      </c>
      <c r="BJ490" s="26">
        <v>5628972</v>
      </c>
      <c r="BK490" s="27">
        <v>16</v>
      </c>
      <c r="BL490" s="26">
        <v>3889698</v>
      </c>
      <c r="BM490" s="27">
        <v>19</v>
      </c>
      <c r="BN490" s="26">
        <v>4505122</v>
      </c>
      <c r="BO490" s="27">
        <v>35</v>
      </c>
      <c r="BP490" s="26">
        <v>5737822</v>
      </c>
      <c r="BQ490" s="27">
        <v>1286</v>
      </c>
      <c r="BR490" s="26">
        <v>355944434</v>
      </c>
    </row>
    <row r="491" spans="1:70" ht="14.1" customHeight="1" x14ac:dyDescent="0.15">
      <c r="A491" s="20" t="s">
        <v>510</v>
      </c>
      <c r="B491" s="28">
        <v>35429</v>
      </c>
      <c r="C491" s="18">
        <v>7</v>
      </c>
      <c r="D491" s="26">
        <v>497538</v>
      </c>
      <c r="E491" s="27">
        <v>8</v>
      </c>
      <c r="F491" s="26">
        <v>656938</v>
      </c>
      <c r="G491" s="27">
        <v>116</v>
      </c>
      <c r="H491" s="26">
        <v>12579795</v>
      </c>
      <c r="I491" s="27">
        <v>59</v>
      </c>
      <c r="J491" s="26">
        <v>8870184</v>
      </c>
      <c r="K491" s="27">
        <v>49</v>
      </c>
      <c r="L491" s="26">
        <v>4983530</v>
      </c>
      <c r="M491" s="27">
        <v>17</v>
      </c>
      <c r="N491" s="26">
        <v>2221973</v>
      </c>
      <c r="O491" s="27">
        <v>101</v>
      </c>
      <c r="P491" s="26">
        <v>15566712</v>
      </c>
      <c r="Q491" s="27">
        <v>35</v>
      </c>
      <c r="R491" s="26">
        <v>10464802</v>
      </c>
      <c r="S491" s="27">
        <v>10</v>
      </c>
      <c r="T491" s="26">
        <v>3432677</v>
      </c>
      <c r="U491" s="27">
        <v>9</v>
      </c>
      <c r="V491" s="26">
        <v>2602789</v>
      </c>
      <c r="W491" s="27">
        <v>27</v>
      </c>
      <c r="X491" s="26">
        <v>4553716</v>
      </c>
      <c r="Y491" s="27">
        <v>37</v>
      </c>
      <c r="Z491" s="26">
        <v>8784763</v>
      </c>
      <c r="AA491" s="27">
        <v>24</v>
      </c>
      <c r="AB491" s="26">
        <v>4679236</v>
      </c>
      <c r="AC491" s="27">
        <v>29</v>
      </c>
      <c r="AD491" s="26">
        <v>2630805</v>
      </c>
      <c r="AE491" s="27">
        <v>97</v>
      </c>
      <c r="AF491" s="26">
        <v>10930678</v>
      </c>
      <c r="AG491" s="27">
        <v>129</v>
      </c>
      <c r="AH491" s="26">
        <v>42120773</v>
      </c>
      <c r="AI491" s="27">
        <v>60</v>
      </c>
      <c r="AJ491" s="26">
        <v>32206215</v>
      </c>
      <c r="AK491" s="27">
        <v>17</v>
      </c>
      <c r="AL491" s="26">
        <v>2336222</v>
      </c>
      <c r="AM491" s="27">
        <v>34</v>
      </c>
      <c r="AN491" s="26">
        <v>6716071</v>
      </c>
      <c r="AO491" s="27">
        <v>14</v>
      </c>
      <c r="AP491" s="26">
        <v>14203237</v>
      </c>
      <c r="AQ491" s="27">
        <v>29</v>
      </c>
      <c r="AR491" s="26">
        <v>12187192</v>
      </c>
      <c r="AS491" s="27">
        <v>13</v>
      </c>
      <c r="AT491" s="26">
        <v>1422329</v>
      </c>
      <c r="AU491" s="27">
        <v>4</v>
      </c>
      <c r="AV491" s="26">
        <v>2447958</v>
      </c>
      <c r="AW491" s="27">
        <v>12</v>
      </c>
      <c r="AX491" s="26">
        <v>925953</v>
      </c>
      <c r="AY491" s="27">
        <v>4</v>
      </c>
      <c r="AZ491" s="26">
        <v>8086803</v>
      </c>
      <c r="BA491" s="27">
        <v>78</v>
      </c>
      <c r="BB491" s="26">
        <v>11420229</v>
      </c>
      <c r="BC491" s="27">
        <v>68</v>
      </c>
      <c r="BD491" s="26">
        <v>14674525</v>
      </c>
      <c r="BE491" s="27">
        <v>100</v>
      </c>
      <c r="BF491" s="26">
        <v>67109941</v>
      </c>
      <c r="BG491" s="27">
        <v>20</v>
      </c>
      <c r="BH491" s="26">
        <v>8113905</v>
      </c>
      <c r="BI491" s="27">
        <v>14</v>
      </c>
      <c r="BJ491" s="26">
        <v>4885093</v>
      </c>
      <c r="BK491" s="27">
        <v>16</v>
      </c>
      <c r="BL491" s="26">
        <v>3839880</v>
      </c>
      <c r="BM491" s="27">
        <v>20</v>
      </c>
      <c r="BN491" s="26">
        <v>3882434</v>
      </c>
      <c r="BO491" s="27">
        <v>36</v>
      </c>
      <c r="BP491" s="26">
        <v>6350199</v>
      </c>
      <c r="BQ491" s="27">
        <v>1293</v>
      </c>
      <c r="BR491" s="26">
        <v>336385108</v>
      </c>
    </row>
    <row r="492" spans="1:70" ht="14.1" customHeight="1" x14ac:dyDescent="0.15">
      <c r="A492" s="20" t="s">
        <v>509</v>
      </c>
      <c r="B492" s="28">
        <v>35461</v>
      </c>
      <c r="C492" s="18">
        <v>7</v>
      </c>
      <c r="D492" s="26">
        <v>449150</v>
      </c>
      <c r="E492" s="27">
        <v>8</v>
      </c>
      <c r="F492" s="26">
        <v>586273</v>
      </c>
      <c r="G492" s="27">
        <v>116</v>
      </c>
      <c r="H492" s="26">
        <v>11492679</v>
      </c>
      <c r="I492" s="27">
        <v>59</v>
      </c>
      <c r="J492" s="26">
        <v>8296966</v>
      </c>
      <c r="K492" s="27">
        <v>49</v>
      </c>
      <c r="L492" s="26">
        <v>4638970</v>
      </c>
      <c r="M492" s="27">
        <v>17</v>
      </c>
      <c r="N492" s="26">
        <v>2106141</v>
      </c>
      <c r="O492" s="27">
        <v>101</v>
      </c>
      <c r="P492" s="26">
        <v>15047177</v>
      </c>
      <c r="Q492" s="27">
        <v>35</v>
      </c>
      <c r="R492" s="26">
        <v>10213711</v>
      </c>
      <c r="S492" s="27">
        <v>10</v>
      </c>
      <c r="T492" s="26">
        <v>3077045</v>
      </c>
      <c r="U492" s="27">
        <v>9</v>
      </c>
      <c r="V492" s="26">
        <v>2442924</v>
      </c>
      <c r="W492" s="27">
        <v>27</v>
      </c>
      <c r="X492" s="26">
        <v>4392949</v>
      </c>
      <c r="Y492" s="27">
        <v>37</v>
      </c>
      <c r="Z492" s="26">
        <v>7916080</v>
      </c>
      <c r="AA492" s="27">
        <v>24</v>
      </c>
      <c r="AB492" s="26">
        <v>4595506</v>
      </c>
      <c r="AC492" s="27">
        <v>29</v>
      </c>
      <c r="AD492" s="26">
        <v>2561720</v>
      </c>
      <c r="AE492" s="27">
        <v>97</v>
      </c>
      <c r="AF492" s="26">
        <v>10505229</v>
      </c>
      <c r="AG492" s="27">
        <v>129</v>
      </c>
      <c r="AH492" s="26">
        <v>42653784</v>
      </c>
      <c r="AI492" s="27">
        <v>60</v>
      </c>
      <c r="AJ492" s="26">
        <v>30975490</v>
      </c>
      <c r="AK492" s="27">
        <v>17</v>
      </c>
      <c r="AL492" s="26">
        <v>2469624</v>
      </c>
      <c r="AM492" s="27">
        <v>34</v>
      </c>
      <c r="AN492" s="26">
        <v>6382383</v>
      </c>
      <c r="AO492" s="27">
        <v>14</v>
      </c>
      <c r="AP492" s="26">
        <v>13353283</v>
      </c>
      <c r="AQ492" s="27">
        <v>29</v>
      </c>
      <c r="AR492" s="26">
        <v>11613787</v>
      </c>
      <c r="AS492" s="27">
        <v>13</v>
      </c>
      <c r="AT492" s="26">
        <v>1308487</v>
      </c>
      <c r="AU492" s="27">
        <v>4</v>
      </c>
      <c r="AV492" s="26">
        <v>2076800</v>
      </c>
      <c r="AW492" s="27">
        <v>12</v>
      </c>
      <c r="AX492" s="26">
        <v>827406</v>
      </c>
      <c r="AY492" s="27">
        <v>4</v>
      </c>
      <c r="AZ492" s="26">
        <v>7881701</v>
      </c>
      <c r="BA492" s="27">
        <v>78</v>
      </c>
      <c r="BB492" s="26">
        <v>10952023</v>
      </c>
      <c r="BC492" s="27">
        <v>67</v>
      </c>
      <c r="BD492" s="26">
        <v>14014625</v>
      </c>
      <c r="BE492" s="27">
        <v>100</v>
      </c>
      <c r="BF492" s="26">
        <v>55505709</v>
      </c>
      <c r="BG492" s="27">
        <v>20</v>
      </c>
      <c r="BH492" s="26">
        <v>7255806</v>
      </c>
      <c r="BI492" s="27">
        <v>14</v>
      </c>
      <c r="BJ492" s="26">
        <v>4660924</v>
      </c>
      <c r="BK492" s="27">
        <v>16</v>
      </c>
      <c r="BL492" s="26">
        <v>3646487</v>
      </c>
      <c r="BM492" s="27">
        <v>20</v>
      </c>
      <c r="BN492" s="26">
        <v>4147326</v>
      </c>
      <c r="BO492" s="27">
        <v>36</v>
      </c>
      <c r="BP492" s="26">
        <v>5927716</v>
      </c>
      <c r="BQ492" s="27">
        <v>1292</v>
      </c>
      <c r="BR492" s="26">
        <v>313975898</v>
      </c>
    </row>
    <row r="493" spans="1:70" ht="14.1" customHeight="1" x14ac:dyDescent="0.15">
      <c r="A493" s="20" t="s">
        <v>509</v>
      </c>
      <c r="B493" s="28">
        <v>35489</v>
      </c>
      <c r="C493" s="18">
        <v>7</v>
      </c>
      <c r="D493" s="26">
        <v>424304</v>
      </c>
      <c r="E493" s="27">
        <v>8</v>
      </c>
      <c r="F493" s="26">
        <v>583185</v>
      </c>
      <c r="G493" s="27">
        <v>116</v>
      </c>
      <c r="H493" s="26">
        <v>10995952</v>
      </c>
      <c r="I493" s="27">
        <v>59</v>
      </c>
      <c r="J493" s="26">
        <v>8228439</v>
      </c>
      <c r="K493" s="27">
        <v>49</v>
      </c>
      <c r="L493" s="26">
        <v>4679515</v>
      </c>
      <c r="M493" s="27">
        <v>17</v>
      </c>
      <c r="N493" s="26">
        <v>2130998</v>
      </c>
      <c r="O493" s="27">
        <v>101</v>
      </c>
      <c r="P493" s="26">
        <v>15514383</v>
      </c>
      <c r="Q493" s="27">
        <v>35</v>
      </c>
      <c r="R493" s="26">
        <v>10569127</v>
      </c>
      <c r="S493" s="27">
        <v>10</v>
      </c>
      <c r="T493" s="26">
        <v>2988305</v>
      </c>
      <c r="U493" s="27">
        <v>9</v>
      </c>
      <c r="V493" s="26">
        <v>2531498</v>
      </c>
      <c r="W493" s="27">
        <v>27</v>
      </c>
      <c r="X493" s="26">
        <v>4317457</v>
      </c>
      <c r="Y493" s="27">
        <v>37</v>
      </c>
      <c r="Z493" s="26">
        <v>8251843</v>
      </c>
      <c r="AA493" s="27">
        <v>24</v>
      </c>
      <c r="AB493" s="26">
        <v>4764599</v>
      </c>
      <c r="AC493" s="27">
        <v>29</v>
      </c>
      <c r="AD493" s="26">
        <v>2481292</v>
      </c>
      <c r="AE493" s="27">
        <v>97</v>
      </c>
      <c r="AF493" s="26">
        <v>10826557</v>
      </c>
      <c r="AG493" s="27">
        <v>129</v>
      </c>
      <c r="AH493" s="26">
        <v>42708795</v>
      </c>
      <c r="AI493" s="27">
        <v>60</v>
      </c>
      <c r="AJ493" s="26">
        <v>31158524</v>
      </c>
      <c r="AK493" s="27">
        <v>17</v>
      </c>
      <c r="AL493" s="26">
        <v>2523389</v>
      </c>
      <c r="AM493" s="27">
        <v>34</v>
      </c>
      <c r="AN493" s="26">
        <v>6514783</v>
      </c>
      <c r="AO493" s="27">
        <v>14</v>
      </c>
      <c r="AP493" s="26">
        <v>12998318</v>
      </c>
      <c r="AQ493" s="27">
        <v>29</v>
      </c>
      <c r="AR493" s="26">
        <v>12192896</v>
      </c>
      <c r="AS493" s="27">
        <v>13</v>
      </c>
      <c r="AT493" s="26">
        <v>1270229</v>
      </c>
      <c r="AU493" s="27">
        <v>4</v>
      </c>
      <c r="AV493" s="26">
        <v>2231335</v>
      </c>
      <c r="AW493" s="27">
        <v>12</v>
      </c>
      <c r="AX493" s="26">
        <v>842198</v>
      </c>
      <c r="AY493" s="27">
        <v>4</v>
      </c>
      <c r="AZ493" s="26">
        <v>7760275</v>
      </c>
      <c r="BA493" s="27">
        <v>78</v>
      </c>
      <c r="BB493" s="26">
        <v>10954800</v>
      </c>
      <c r="BC493" s="27">
        <v>67</v>
      </c>
      <c r="BD493" s="26">
        <v>14194816</v>
      </c>
      <c r="BE493" s="27">
        <v>100</v>
      </c>
      <c r="BF493" s="26">
        <v>57666367</v>
      </c>
      <c r="BG493" s="27">
        <v>20</v>
      </c>
      <c r="BH493" s="26">
        <v>7249968</v>
      </c>
      <c r="BI493" s="27">
        <v>14</v>
      </c>
      <c r="BJ493" s="26">
        <v>4959378</v>
      </c>
      <c r="BK493" s="27">
        <v>16</v>
      </c>
      <c r="BL493" s="26">
        <v>3580204</v>
      </c>
      <c r="BM493" s="27">
        <v>20</v>
      </c>
      <c r="BN493" s="26">
        <v>4322716</v>
      </c>
      <c r="BO493" s="27">
        <v>35</v>
      </c>
      <c r="BP493" s="26">
        <v>5859049</v>
      </c>
      <c r="BQ493" s="27">
        <v>1291</v>
      </c>
      <c r="BR493" s="26">
        <v>318275508</v>
      </c>
    </row>
    <row r="494" spans="1:70" ht="14.1" customHeight="1" x14ac:dyDescent="0.15">
      <c r="A494" s="20" t="s">
        <v>509</v>
      </c>
      <c r="B494" s="28">
        <v>35520</v>
      </c>
      <c r="C494" s="18">
        <v>7</v>
      </c>
      <c r="D494" s="26">
        <v>399886</v>
      </c>
      <c r="E494" s="27">
        <v>8</v>
      </c>
      <c r="F494" s="26">
        <v>553801</v>
      </c>
      <c r="G494" s="27">
        <v>116</v>
      </c>
      <c r="H494" s="26">
        <v>10568761</v>
      </c>
      <c r="I494" s="27">
        <v>59</v>
      </c>
      <c r="J494" s="26">
        <v>8052107</v>
      </c>
      <c r="K494" s="27">
        <v>49</v>
      </c>
      <c r="L494" s="26">
        <v>4592848</v>
      </c>
      <c r="M494" s="27">
        <v>17</v>
      </c>
      <c r="N494" s="26">
        <v>2036908</v>
      </c>
      <c r="O494" s="27">
        <v>101</v>
      </c>
      <c r="P494" s="26">
        <v>15478031</v>
      </c>
      <c r="Q494" s="27">
        <v>35</v>
      </c>
      <c r="R494" s="26">
        <v>10673866</v>
      </c>
      <c r="S494" s="27">
        <v>10</v>
      </c>
      <c r="T494" s="26">
        <v>2987072</v>
      </c>
      <c r="U494" s="27">
        <v>9</v>
      </c>
      <c r="V494" s="26">
        <v>2632135</v>
      </c>
      <c r="W494" s="27">
        <v>27</v>
      </c>
      <c r="X494" s="26">
        <v>4215245</v>
      </c>
      <c r="Y494" s="27">
        <v>37</v>
      </c>
      <c r="Z494" s="26">
        <v>8340750</v>
      </c>
      <c r="AA494" s="27">
        <v>24</v>
      </c>
      <c r="AB494" s="26">
        <v>4592733</v>
      </c>
      <c r="AC494" s="27">
        <v>29</v>
      </c>
      <c r="AD494" s="26">
        <v>2376134</v>
      </c>
      <c r="AE494" s="27">
        <v>97</v>
      </c>
      <c r="AF494" s="26">
        <v>10568919</v>
      </c>
      <c r="AG494" s="27">
        <v>129</v>
      </c>
      <c r="AH494" s="26">
        <v>43029880</v>
      </c>
      <c r="AI494" s="27">
        <v>60</v>
      </c>
      <c r="AJ494" s="26">
        <v>30982512</v>
      </c>
      <c r="AK494" s="27">
        <v>17</v>
      </c>
      <c r="AL494" s="26">
        <v>2486401</v>
      </c>
      <c r="AM494" s="27">
        <v>34</v>
      </c>
      <c r="AN494" s="26">
        <v>6547892</v>
      </c>
      <c r="AO494" s="27">
        <v>14</v>
      </c>
      <c r="AP494" s="26">
        <v>12828942</v>
      </c>
      <c r="AQ494" s="27">
        <v>29</v>
      </c>
      <c r="AR494" s="26">
        <v>12388139</v>
      </c>
      <c r="AS494" s="27">
        <v>13</v>
      </c>
      <c r="AT494" s="26">
        <v>1185430</v>
      </c>
      <c r="AU494" s="27">
        <v>4</v>
      </c>
      <c r="AV494" s="26">
        <v>2091796</v>
      </c>
      <c r="AW494" s="27">
        <v>12</v>
      </c>
      <c r="AX494" s="26">
        <v>799210</v>
      </c>
      <c r="AY494" s="27">
        <v>4</v>
      </c>
      <c r="AZ494" s="26">
        <v>7824374</v>
      </c>
      <c r="BA494" s="27">
        <v>78</v>
      </c>
      <c r="BB494" s="26">
        <v>10770546</v>
      </c>
      <c r="BC494" s="27">
        <v>67</v>
      </c>
      <c r="BD494" s="26">
        <v>13875172</v>
      </c>
      <c r="BE494" s="27">
        <v>100</v>
      </c>
      <c r="BF494" s="26">
        <v>56117101</v>
      </c>
      <c r="BG494" s="27">
        <v>20</v>
      </c>
      <c r="BH494" s="26">
        <v>6565332</v>
      </c>
      <c r="BI494" s="27">
        <v>14</v>
      </c>
      <c r="BJ494" s="26">
        <v>5209830</v>
      </c>
      <c r="BK494" s="27">
        <v>16</v>
      </c>
      <c r="BL494" s="26">
        <v>3671603</v>
      </c>
      <c r="BM494" s="27">
        <v>20</v>
      </c>
      <c r="BN494" s="26">
        <v>4151443</v>
      </c>
      <c r="BO494" s="27">
        <v>35</v>
      </c>
      <c r="BP494" s="26">
        <v>5834618</v>
      </c>
      <c r="BQ494" s="27">
        <v>1291</v>
      </c>
      <c r="BR494" s="26">
        <v>314429431</v>
      </c>
    </row>
    <row r="495" spans="1:70" ht="14.1" customHeight="1" x14ac:dyDescent="0.15">
      <c r="A495" s="20" t="s">
        <v>509</v>
      </c>
      <c r="B495" s="28">
        <v>35550</v>
      </c>
      <c r="C495" s="18">
        <v>7</v>
      </c>
      <c r="D495" s="26">
        <v>410713</v>
      </c>
      <c r="E495" s="27">
        <v>8</v>
      </c>
      <c r="F495" s="26">
        <v>556034</v>
      </c>
      <c r="G495" s="27">
        <v>116</v>
      </c>
      <c r="H495" s="26">
        <v>10166078</v>
      </c>
      <c r="I495" s="27">
        <v>59</v>
      </c>
      <c r="J495" s="26">
        <v>8500093</v>
      </c>
      <c r="K495" s="27">
        <v>49</v>
      </c>
      <c r="L495" s="26">
        <v>4907742</v>
      </c>
      <c r="M495" s="27">
        <v>17</v>
      </c>
      <c r="N495" s="26">
        <v>2046895</v>
      </c>
      <c r="O495" s="27">
        <v>101</v>
      </c>
      <c r="P495" s="26">
        <v>17004364</v>
      </c>
      <c r="Q495" s="27">
        <v>35</v>
      </c>
      <c r="R495" s="26">
        <v>11283937</v>
      </c>
      <c r="S495" s="27">
        <v>10</v>
      </c>
      <c r="T495" s="26">
        <v>3105742</v>
      </c>
      <c r="U495" s="27">
        <v>9</v>
      </c>
      <c r="V495" s="26">
        <v>2969104</v>
      </c>
      <c r="W495" s="27">
        <v>27</v>
      </c>
      <c r="X495" s="26">
        <v>4449497</v>
      </c>
      <c r="Y495" s="27">
        <v>37</v>
      </c>
      <c r="Z495" s="26">
        <v>8776945</v>
      </c>
      <c r="AA495" s="27">
        <v>24</v>
      </c>
      <c r="AB495" s="26">
        <v>4922427</v>
      </c>
      <c r="AC495" s="27">
        <v>29</v>
      </c>
      <c r="AD495" s="26">
        <v>2408553</v>
      </c>
      <c r="AE495" s="27">
        <v>97</v>
      </c>
      <c r="AF495" s="26">
        <v>11268014</v>
      </c>
      <c r="AG495" s="27">
        <v>129</v>
      </c>
      <c r="AH495" s="26">
        <v>46387544</v>
      </c>
      <c r="AI495" s="27">
        <v>60</v>
      </c>
      <c r="AJ495" s="26">
        <v>34265050</v>
      </c>
      <c r="AK495" s="27">
        <v>17</v>
      </c>
      <c r="AL495" s="26">
        <v>2655909</v>
      </c>
      <c r="AM495" s="27">
        <v>34</v>
      </c>
      <c r="AN495" s="26">
        <v>7036456</v>
      </c>
      <c r="AO495" s="27">
        <v>14</v>
      </c>
      <c r="AP495" s="26">
        <v>12814063</v>
      </c>
      <c r="AQ495" s="27">
        <v>29</v>
      </c>
      <c r="AR495" s="26">
        <v>12962846</v>
      </c>
      <c r="AS495" s="27">
        <v>13</v>
      </c>
      <c r="AT495" s="26">
        <v>1210553</v>
      </c>
      <c r="AU495" s="27">
        <v>4</v>
      </c>
      <c r="AV495" s="26">
        <v>2049960</v>
      </c>
      <c r="AW495" s="27">
        <v>12</v>
      </c>
      <c r="AX495" s="26">
        <v>827892</v>
      </c>
      <c r="AY495" s="27">
        <v>4</v>
      </c>
      <c r="AZ495" s="26">
        <v>8047751</v>
      </c>
      <c r="BA495" s="27">
        <v>78</v>
      </c>
      <c r="BB495" s="26">
        <v>11237985</v>
      </c>
      <c r="BC495" s="27">
        <v>67</v>
      </c>
      <c r="BD495" s="26">
        <v>14987449</v>
      </c>
      <c r="BE495" s="27">
        <v>100</v>
      </c>
      <c r="BF495" s="26">
        <v>56591327</v>
      </c>
      <c r="BG495" s="27">
        <v>20</v>
      </c>
      <c r="BH495" s="26">
        <v>6543819</v>
      </c>
      <c r="BI495" s="27">
        <v>14</v>
      </c>
      <c r="BJ495" s="26">
        <v>5182387</v>
      </c>
      <c r="BK495" s="27">
        <v>16</v>
      </c>
      <c r="BL495" s="26">
        <v>3724139</v>
      </c>
      <c r="BM495" s="27">
        <v>20</v>
      </c>
      <c r="BN495" s="26">
        <v>4683994</v>
      </c>
      <c r="BO495" s="27">
        <v>35</v>
      </c>
      <c r="BP495" s="26">
        <v>6203615</v>
      </c>
      <c r="BQ495" s="27">
        <v>1291</v>
      </c>
      <c r="BR495" s="26">
        <v>330188891</v>
      </c>
    </row>
    <row r="496" spans="1:70" ht="14.1" customHeight="1" x14ac:dyDescent="0.15">
      <c r="A496" s="20" t="s">
        <v>509</v>
      </c>
      <c r="B496" s="28">
        <v>35580</v>
      </c>
      <c r="C496" s="18">
        <v>7</v>
      </c>
      <c r="D496" s="26">
        <v>429556</v>
      </c>
      <c r="E496" s="27">
        <v>8</v>
      </c>
      <c r="F496" s="26">
        <v>593080</v>
      </c>
      <c r="G496" s="27">
        <v>116</v>
      </c>
      <c r="H496" s="26">
        <v>10680801</v>
      </c>
      <c r="I496" s="27">
        <v>59</v>
      </c>
      <c r="J496" s="26">
        <v>9053262</v>
      </c>
      <c r="K496" s="27">
        <v>49</v>
      </c>
      <c r="L496" s="26">
        <v>5062775</v>
      </c>
      <c r="M496" s="27">
        <v>17</v>
      </c>
      <c r="N496" s="26">
        <v>2210881</v>
      </c>
      <c r="O496" s="27">
        <v>101</v>
      </c>
      <c r="P496" s="26">
        <v>16736221</v>
      </c>
      <c r="Q496" s="27">
        <v>35</v>
      </c>
      <c r="R496" s="26">
        <v>11740199</v>
      </c>
      <c r="S496" s="27">
        <v>10</v>
      </c>
      <c r="T496" s="26">
        <v>3359577</v>
      </c>
      <c r="U496" s="27">
        <v>9</v>
      </c>
      <c r="V496" s="26">
        <v>2928974</v>
      </c>
      <c r="W496" s="27">
        <v>27</v>
      </c>
      <c r="X496" s="26">
        <v>4649817</v>
      </c>
      <c r="Y496" s="27">
        <v>37</v>
      </c>
      <c r="Z496" s="26">
        <v>8394233</v>
      </c>
      <c r="AA496" s="27">
        <v>24</v>
      </c>
      <c r="AB496" s="26">
        <v>5145096</v>
      </c>
      <c r="AC496" s="27">
        <v>29</v>
      </c>
      <c r="AD496" s="26">
        <v>2507583</v>
      </c>
      <c r="AE496" s="27">
        <v>97</v>
      </c>
      <c r="AF496" s="26">
        <v>11479985</v>
      </c>
      <c r="AG496" s="27">
        <v>130</v>
      </c>
      <c r="AH496" s="26">
        <v>48563365</v>
      </c>
      <c r="AI496" s="27">
        <v>60</v>
      </c>
      <c r="AJ496" s="26">
        <v>32661078</v>
      </c>
      <c r="AK496" s="27">
        <v>17</v>
      </c>
      <c r="AL496" s="26">
        <v>2654379</v>
      </c>
      <c r="AM496" s="27">
        <v>34</v>
      </c>
      <c r="AN496" s="26">
        <v>7130897</v>
      </c>
      <c r="AO496" s="27">
        <v>14</v>
      </c>
      <c r="AP496" s="26">
        <v>12808113</v>
      </c>
      <c r="AQ496" s="27">
        <v>29</v>
      </c>
      <c r="AR496" s="26">
        <v>13183493</v>
      </c>
      <c r="AS496" s="27">
        <v>13</v>
      </c>
      <c r="AT496" s="26">
        <v>1313883</v>
      </c>
      <c r="AU496" s="27">
        <v>4</v>
      </c>
      <c r="AV496" s="26">
        <v>2062181</v>
      </c>
      <c r="AW496" s="27">
        <v>12</v>
      </c>
      <c r="AX496" s="26">
        <v>939714</v>
      </c>
      <c r="AY496" s="27">
        <v>4</v>
      </c>
      <c r="AZ496" s="26">
        <v>9437716</v>
      </c>
      <c r="BA496" s="27">
        <v>78</v>
      </c>
      <c r="BB496" s="26">
        <v>12330432</v>
      </c>
      <c r="BC496" s="27">
        <v>67</v>
      </c>
      <c r="BD496" s="26">
        <v>16017615</v>
      </c>
      <c r="BE496" s="27">
        <v>100</v>
      </c>
      <c r="BF496" s="26">
        <v>58944438</v>
      </c>
      <c r="BG496" s="27">
        <v>20</v>
      </c>
      <c r="BH496" s="26">
        <v>6420084</v>
      </c>
      <c r="BI496" s="27">
        <v>14</v>
      </c>
      <c r="BJ496" s="26">
        <v>5730275</v>
      </c>
      <c r="BK496" s="27">
        <v>16</v>
      </c>
      <c r="BL496" s="26">
        <v>3927672</v>
      </c>
      <c r="BM496" s="27">
        <v>20</v>
      </c>
      <c r="BN496" s="26">
        <v>4800116</v>
      </c>
      <c r="BO496" s="27">
        <v>35</v>
      </c>
      <c r="BP496" s="26">
        <v>6932037</v>
      </c>
      <c r="BQ496" s="27">
        <v>1292</v>
      </c>
      <c r="BR496" s="26">
        <v>340829541</v>
      </c>
    </row>
    <row r="497" spans="1:70" ht="14.1" customHeight="1" x14ac:dyDescent="0.15">
      <c r="A497" s="20" t="s">
        <v>509</v>
      </c>
      <c r="B497" s="28">
        <v>35611</v>
      </c>
      <c r="C497" s="18">
        <v>7</v>
      </c>
      <c r="D497" s="26">
        <v>453151</v>
      </c>
      <c r="E497" s="27">
        <v>8</v>
      </c>
      <c r="F497" s="26">
        <v>569995</v>
      </c>
      <c r="G497" s="27">
        <v>116</v>
      </c>
      <c r="H497" s="26">
        <v>10874537</v>
      </c>
      <c r="I497" s="27">
        <v>59</v>
      </c>
      <c r="J497" s="26">
        <v>9300891</v>
      </c>
      <c r="K497" s="27">
        <v>49</v>
      </c>
      <c r="L497" s="26">
        <v>5159830</v>
      </c>
      <c r="M497" s="27">
        <v>17</v>
      </c>
      <c r="N497" s="26">
        <v>2303994</v>
      </c>
      <c r="O497" s="27">
        <v>101</v>
      </c>
      <c r="P497" s="26">
        <v>17209053</v>
      </c>
      <c r="Q497" s="27">
        <v>35</v>
      </c>
      <c r="R497" s="26">
        <v>12204054</v>
      </c>
      <c r="S497" s="27">
        <v>10</v>
      </c>
      <c r="T497" s="26">
        <v>3370765</v>
      </c>
      <c r="U497" s="27">
        <v>9</v>
      </c>
      <c r="V497" s="26">
        <v>2933498</v>
      </c>
      <c r="W497" s="27">
        <v>27</v>
      </c>
      <c r="X497" s="26">
        <v>4745748</v>
      </c>
      <c r="Y497" s="27">
        <v>37</v>
      </c>
      <c r="Z497" s="26">
        <v>8779764</v>
      </c>
      <c r="AA497" s="27">
        <v>24</v>
      </c>
      <c r="AB497" s="26">
        <v>5247531</v>
      </c>
      <c r="AC497" s="27">
        <v>29</v>
      </c>
      <c r="AD497" s="26">
        <v>2613673</v>
      </c>
      <c r="AE497" s="27">
        <v>99</v>
      </c>
      <c r="AF497" s="26">
        <v>12017800</v>
      </c>
      <c r="AG497" s="27">
        <v>130</v>
      </c>
      <c r="AH497" s="26">
        <v>49955009</v>
      </c>
      <c r="AI497" s="27">
        <v>60</v>
      </c>
      <c r="AJ497" s="26">
        <v>33204541</v>
      </c>
      <c r="AK497" s="27">
        <v>17</v>
      </c>
      <c r="AL497" s="26">
        <v>2615485</v>
      </c>
      <c r="AM497" s="27">
        <v>34</v>
      </c>
      <c r="AN497" s="26">
        <v>7567247</v>
      </c>
      <c r="AO497" s="27">
        <v>14</v>
      </c>
      <c r="AP497" s="26">
        <v>13122382</v>
      </c>
      <c r="AQ497" s="27">
        <v>29</v>
      </c>
      <c r="AR497" s="26">
        <v>13319522</v>
      </c>
      <c r="AS497" s="27">
        <v>13</v>
      </c>
      <c r="AT497" s="26">
        <v>1218040</v>
      </c>
      <c r="AU497" s="27">
        <v>4</v>
      </c>
      <c r="AV497" s="26">
        <v>2068934</v>
      </c>
      <c r="AW497" s="27">
        <v>12</v>
      </c>
      <c r="AX497" s="26">
        <v>907429</v>
      </c>
      <c r="AY497" s="27">
        <v>4</v>
      </c>
      <c r="AZ497" s="26">
        <v>9318861</v>
      </c>
      <c r="BA497" s="27">
        <v>79</v>
      </c>
      <c r="BB497" s="26">
        <v>12759942</v>
      </c>
      <c r="BC497" s="27">
        <v>67</v>
      </c>
      <c r="BD497" s="26">
        <v>16023341</v>
      </c>
      <c r="BE497" s="27">
        <v>100</v>
      </c>
      <c r="BF497" s="26">
        <v>67099886</v>
      </c>
      <c r="BG497" s="27">
        <v>20</v>
      </c>
      <c r="BH497" s="26">
        <v>6922661</v>
      </c>
      <c r="BI497" s="27">
        <v>14</v>
      </c>
      <c r="BJ497" s="26">
        <v>6277282</v>
      </c>
      <c r="BK497" s="27">
        <v>16</v>
      </c>
      <c r="BL497" s="26">
        <v>4480101</v>
      </c>
      <c r="BM497" s="27">
        <v>20</v>
      </c>
      <c r="BN497" s="26">
        <v>5017184</v>
      </c>
      <c r="BO497" s="27">
        <v>35</v>
      </c>
      <c r="BP497" s="26">
        <v>7100024</v>
      </c>
      <c r="BQ497" s="27">
        <v>1295</v>
      </c>
      <c r="BR497" s="26">
        <v>356762170</v>
      </c>
    </row>
    <row r="498" spans="1:70" ht="14.1" customHeight="1" x14ac:dyDescent="0.15">
      <c r="A498" s="20" t="s">
        <v>509</v>
      </c>
      <c r="B498" s="28">
        <v>35642</v>
      </c>
      <c r="C498" s="18">
        <v>7</v>
      </c>
      <c r="D498" s="26">
        <v>412355</v>
      </c>
      <c r="E498" s="27">
        <v>8</v>
      </c>
      <c r="F498" s="26">
        <v>505207</v>
      </c>
      <c r="G498" s="27">
        <v>114</v>
      </c>
      <c r="H498" s="26">
        <v>9780507</v>
      </c>
      <c r="I498" s="27">
        <v>59</v>
      </c>
      <c r="J498" s="26">
        <v>8884156</v>
      </c>
      <c r="K498" s="27">
        <v>49</v>
      </c>
      <c r="L498" s="26">
        <v>4873166</v>
      </c>
      <c r="M498" s="27">
        <v>17</v>
      </c>
      <c r="N498" s="26">
        <v>2094627</v>
      </c>
      <c r="O498" s="27">
        <v>101</v>
      </c>
      <c r="P498" s="26">
        <v>16877484</v>
      </c>
      <c r="Q498" s="27">
        <v>35</v>
      </c>
      <c r="R498" s="26">
        <v>12844545</v>
      </c>
      <c r="S498" s="27">
        <v>10</v>
      </c>
      <c r="T498" s="26">
        <v>2985765</v>
      </c>
      <c r="U498" s="27">
        <v>9</v>
      </c>
      <c r="V498" s="26">
        <v>3011895</v>
      </c>
      <c r="W498" s="27">
        <v>27</v>
      </c>
      <c r="X498" s="26">
        <v>4581587</v>
      </c>
      <c r="Y498" s="27">
        <v>37</v>
      </c>
      <c r="Z498" s="26">
        <v>7910826</v>
      </c>
      <c r="AA498" s="27">
        <v>24</v>
      </c>
      <c r="AB498" s="26">
        <v>5255894</v>
      </c>
      <c r="AC498" s="27">
        <v>29</v>
      </c>
      <c r="AD498" s="26">
        <v>2264695</v>
      </c>
      <c r="AE498" s="27">
        <v>99</v>
      </c>
      <c r="AF498" s="26">
        <v>11938987</v>
      </c>
      <c r="AG498" s="27">
        <v>130</v>
      </c>
      <c r="AH498" s="26">
        <v>55275236</v>
      </c>
      <c r="AI498" s="27">
        <v>60</v>
      </c>
      <c r="AJ498" s="26">
        <v>34239926</v>
      </c>
      <c r="AK498" s="27">
        <v>17</v>
      </c>
      <c r="AL498" s="26">
        <v>2817078</v>
      </c>
      <c r="AM498" s="27">
        <v>35</v>
      </c>
      <c r="AN498" s="26">
        <v>7966031</v>
      </c>
      <c r="AO498" s="27">
        <v>14</v>
      </c>
      <c r="AP498" s="26">
        <v>12639953</v>
      </c>
      <c r="AQ498" s="27">
        <v>29</v>
      </c>
      <c r="AR498" s="26">
        <v>12432848</v>
      </c>
      <c r="AS498" s="27">
        <v>13</v>
      </c>
      <c r="AT498" s="26">
        <v>1106448</v>
      </c>
      <c r="AU498" s="27">
        <v>4</v>
      </c>
      <c r="AV498" s="26">
        <v>2056752</v>
      </c>
      <c r="AW498" s="27">
        <v>12</v>
      </c>
      <c r="AX498" s="26">
        <v>836902</v>
      </c>
      <c r="AY498" s="27">
        <v>4</v>
      </c>
      <c r="AZ498" s="26">
        <v>9745616</v>
      </c>
      <c r="BA498" s="27">
        <v>79</v>
      </c>
      <c r="BB498" s="26">
        <v>12401462</v>
      </c>
      <c r="BC498" s="27">
        <v>68</v>
      </c>
      <c r="BD498" s="26">
        <v>15771204</v>
      </c>
      <c r="BE498" s="27">
        <v>100</v>
      </c>
      <c r="BF498" s="26">
        <v>63844898</v>
      </c>
      <c r="BG498" s="27">
        <v>20</v>
      </c>
      <c r="BH498" s="26">
        <v>6695082</v>
      </c>
      <c r="BI498" s="27">
        <v>14</v>
      </c>
      <c r="BJ498" s="26">
        <v>6210395</v>
      </c>
      <c r="BK498" s="27">
        <v>16</v>
      </c>
      <c r="BL498" s="26">
        <v>4722514</v>
      </c>
      <c r="BM498" s="27">
        <v>20</v>
      </c>
      <c r="BN498" s="26">
        <v>4827476</v>
      </c>
      <c r="BO498" s="27">
        <v>35</v>
      </c>
      <c r="BP498" s="26">
        <v>7253615</v>
      </c>
      <c r="BQ498" s="27">
        <v>1295</v>
      </c>
      <c r="BR498" s="26">
        <v>355065148</v>
      </c>
    </row>
    <row r="499" spans="1:70" ht="14.1" customHeight="1" x14ac:dyDescent="0.15">
      <c r="A499" s="20" t="s">
        <v>509</v>
      </c>
      <c r="B499" s="28">
        <v>35671</v>
      </c>
      <c r="C499" s="18">
        <v>7</v>
      </c>
      <c r="D499" s="26">
        <v>385887</v>
      </c>
      <c r="E499" s="27">
        <v>8</v>
      </c>
      <c r="F499" s="26">
        <v>471846</v>
      </c>
      <c r="G499" s="27">
        <v>113</v>
      </c>
      <c r="H499" s="26">
        <v>9501803</v>
      </c>
      <c r="I499" s="27">
        <v>59</v>
      </c>
      <c r="J499" s="26">
        <v>8337468</v>
      </c>
      <c r="K499" s="27">
        <v>49</v>
      </c>
      <c r="L499" s="26">
        <v>4627424</v>
      </c>
      <c r="M499" s="27">
        <v>17</v>
      </c>
      <c r="N499" s="26">
        <v>2073883</v>
      </c>
      <c r="O499" s="27">
        <v>101</v>
      </c>
      <c r="P499" s="26">
        <v>15817668</v>
      </c>
      <c r="Q499" s="27">
        <v>35</v>
      </c>
      <c r="R499" s="26">
        <v>11805574</v>
      </c>
      <c r="S499" s="27">
        <v>10</v>
      </c>
      <c r="T499" s="26">
        <v>2727703</v>
      </c>
      <c r="U499" s="27">
        <v>9</v>
      </c>
      <c r="V499" s="26">
        <v>2848074</v>
      </c>
      <c r="W499" s="27">
        <v>27</v>
      </c>
      <c r="X499" s="26">
        <v>3894690</v>
      </c>
      <c r="Y499" s="27">
        <v>37</v>
      </c>
      <c r="Z499" s="26">
        <v>7150470</v>
      </c>
      <c r="AA499" s="27">
        <v>24</v>
      </c>
      <c r="AB499" s="26">
        <v>4739426</v>
      </c>
      <c r="AC499" s="27">
        <v>29</v>
      </c>
      <c r="AD499" s="26">
        <v>2123743</v>
      </c>
      <c r="AE499" s="27">
        <v>99</v>
      </c>
      <c r="AF499" s="26">
        <v>10740300</v>
      </c>
      <c r="AG499" s="27">
        <v>130</v>
      </c>
      <c r="AH499" s="26">
        <v>47319627</v>
      </c>
      <c r="AI499" s="27">
        <v>61</v>
      </c>
      <c r="AJ499" s="26">
        <v>30910502</v>
      </c>
      <c r="AK499" s="27">
        <v>17</v>
      </c>
      <c r="AL499" s="26">
        <v>2561977</v>
      </c>
      <c r="AM499" s="27">
        <v>36</v>
      </c>
      <c r="AN499" s="26">
        <v>7290319</v>
      </c>
      <c r="AO499" s="27">
        <v>14</v>
      </c>
      <c r="AP499" s="26">
        <v>12660966</v>
      </c>
      <c r="AQ499" s="27">
        <v>29</v>
      </c>
      <c r="AR499" s="26">
        <v>12287008</v>
      </c>
      <c r="AS499" s="27">
        <v>13</v>
      </c>
      <c r="AT499" s="26">
        <v>1103278</v>
      </c>
      <c r="AU499" s="27">
        <v>4</v>
      </c>
      <c r="AV499" s="26">
        <v>1991883</v>
      </c>
      <c r="AW499" s="27">
        <v>12</v>
      </c>
      <c r="AX499" s="26">
        <v>758138</v>
      </c>
      <c r="AY499" s="27">
        <v>4</v>
      </c>
      <c r="AZ499" s="26">
        <v>8804416</v>
      </c>
      <c r="BA499" s="27">
        <v>79</v>
      </c>
      <c r="BB499" s="26">
        <v>11227554</v>
      </c>
      <c r="BC499" s="27">
        <v>70</v>
      </c>
      <c r="BD499" s="26">
        <v>14676483</v>
      </c>
      <c r="BE499" s="27">
        <v>100</v>
      </c>
      <c r="BF499" s="26">
        <v>62404070</v>
      </c>
      <c r="BG499" s="27">
        <v>20</v>
      </c>
      <c r="BH499" s="26">
        <v>6194509</v>
      </c>
      <c r="BI499" s="27">
        <v>14</v>
      </c>
      <c r="BJ499" s="26">
        <v>5533853</v>
      </c>
      <c r="BK499" s="27">
        <v>16</v>
      </c>
      <c r="BL499" s="26">
        <v>4371020</v>
      </c>
      <c r="BM499" s="27">
        <v>20</v>
      </c>
      <c r="BN499" s="26">
        <v>4685060</v>
      </c>
      <c r="BO499" s="27">
        <v>36</v>
      </c>
      <c r="BP499" s="26">
        <v>7557261</v>
      </c>
      <c r="BQ499" s="27">
        <v>1299</v>
      </c>
      <c r="BR499" s="26">
        <v>329583899</v>
      </c>
    </row>
    <row r="500" spans="1:70" ht="14.1" customHeight="1" x14ac:dyDescent="0.15">
      <c r="A500" s="20" t="s">
        <v>509</v>
      </c>
      <c r="B500" s="28">
        <v>35703</v>
      </c>
      <c r="C500" s="18">
        <v>7</v>
      </c>
      <c r="D500" s="26">
        <v>309974</v>
      </c>
      <c r="E500" s="27">
        <v>8</v>
      </c>
      <c r="F500" s="26">
        <v>434004</v>
      </c>
      <c r="G500" s="27">
        <v>114</v>
      </c>
      <c r="H500" s="26">
        <v>8366229</v>
      </c>
      <c r="I500" s="27">
        <v>61</v>
      </c>
      <c r="J500" s="26">
        <v>8142421</v>
      </c>
      <c r="K500" s="27">
        <v>49</v>
      </c>
      <c r="L500" s="26">
        <v>4002932</v>
      </c>
      <c r="M500" s="27">
        <v>17</v>
      </c>
      <c r="N500" s="26">
        <v>1942393</v>
      </c>
      <c r="O500" s="27">
        <v>102</v>
      </c>
      <c r="P500" s="26">
        <v>14887618</v>
      </c>
      <c r="Q500" s="27">
        <v>35</v>
      </c>
      <c r="R500" s="26">
        <v>12144532</v>
      </c>
      <c r="S500" s="27">
        <v>10</v>
      </c>
      <c r="T500" s="26">
        <v>2476456</v>
      </c>
      <c r="U500" s="27">
        <v>10</v>
      </c>
      <c r="V500" s="26">
        <v>3024309</v>
      </c>
      <c r="W500" s="27">
        <v>27</v>
      </c>
      <c r="X500" s="26">
        <v>3768072</v>
      </c>
      <c r="Y500" s="27">
        <v>38</v>
      </c>
      <c r="Z500" s="26">
        <v>6204355</v>
      </c>
      <c r="AA500" s="27">
        <v>24</v>
      </c>
      <c r="AB500" s="26">
        <v>4352362</v>
      </c>
      <c r="AC500" s="27">
        <v>29</v>
      </c>
      <c r="AD500" s="26">
        <v>1843785</v>
      </c>
      <c r="AE500" s="27">
        <v>102</v>
      </c>
      <c r="AF500" s="26">
        <v>10285558</v>
      </c>
      <c r="AG500" s="27">
        <v>132</v>
      </c>
      <c r="AH500" s="26">
        <v>47401052</v>
      </c>
      <c r="AI500" s="27">
        <v>61</v>
      </c>
      <c r="AJ500" s="26">
        <v>32477268</v>
      </c>
      <c r="AK500" s="27">
        <v>17</v>
      </c>
      <c r="AL500" s="26">
        <v>2284268</v>
      </c>
      <c r="AM500" s="27">
        <v>36</v>
      </c>
      <c r="AN500" s="26">
        <v>7346990</v>
      </c>
      <c r="AO500" s="27">
        <v>14</v>
      </c>
      <c r="AP500" s="26">
        <v>12595689</v>
      </c>
      <c r="AQ500" s="27">
        <v>30</v>
      </c>
      <c r="AR500" s="26">
        <v>11988321</v>
      </c>
      <c r="AS500" s="27">
        <v>13</v>
      </c>
      <c r="AT500" s="26">
        <v>905300</v>
      </c>
      <c r="AU500" s="27">
        <v>4</v>
      </c>
      <c r="AV500" s="26">
        <v>1823401</v>
      </c>
      <c r="AW500" s="27">
        <v>12</v>
      </c>
      <c r="AX500" s="26">
        <v>712789</v>
      </c>
      <c r="AY500" s="27">
        <v>4</v>
      </c>
      <c r="AZ500" s="26">
        <v>8554526</v>
      </c>
      <c r="BA500" s="27">
        <v>85</v>
      </c>
      <c r="BB500" s="26">
        <v>10709132</v>
      </c>
      <c r="BC500" s="27">
        <v>72</v>
      </c>
      <c r="BD500" s="26">
        <v>14387950</v>
      </c>
      <c r="BE500" s="27">
        <v>100</v>
      </c>
      <c r="BF500" s="26">
        <v>60388263</v>
      </c>
      <c r="BG500" s="27">
        <v>20</v>
      </c>
      <c r="BH500" s="26">
        <v>5835478</v>
      </c>
      <c r="BI500" s="27">
        <v>14</v>
      </c>
      <c r="BJ500" s="26">
        <v>5682397</v>
      </c>
      <c r="BK500" s="27">
        <v>16</v>
      </c>
      <c r="BL500" s="26">
        <v>4397567</v>
      </c>
      <c r="BM500" s="27">
        <v>21</v>
      </c>
      <c r="BN500" s="26">
        <v>4712796</v>
      </c>
      <c r="BO500" s="27">
        <v>38</v>
      </c>
      <c r="BP500" s="26">
        <v>7573586</v>
      </c>
      <c r="BQ500" s="27">
        <v>1322</v>
      </c>
      <c r="BR500" s="26">
        <v>321961790</v>
      </c>
    </row>
    <row r="501" spans="1:70" ht="14.1" customHeight="1" x14ac:dyDescent="0.15">
      <c r="A501" s="20" t="s">
        <v>509</v>
      </c>
      <c r="B501" s="28">
        <v>35734</v>
      </c>
      <c r="C501" s="18">
        <v>7</v>
      </c>
      <c r="D501" s="26">
        <v>325727</v>
      </c>
      <c r="E501" s="27">
        <v>8</v>
      </c>
      <c r="F501" s="26">
        <v>420958</v>
      </c>
      <c r="G501" s="27">
        <v>114</v>
      </c>
      <c r="H501" s="26">
        <v>8331109</v>
      </c>
      <c r="I501" s="27">
        <v>61</v>
      </c>
      <c r="J501" s="26">
        <v>8165390</v>
      </c>
      <c r="K501" s="27">
        <v>49</v>
      </c>
      <c r="L501" s="26">
        <v>4052905</v>
      </c>
      <c r="M501" s="27">
        <v>17</v>
      </c>
      <c r="N501" s="26">
        <v>2028483</v>
      </c>
      <c r="O501" s="27">
        <v>102</v>
      </c>
      <c r="P501" s="26">
        <v>14643034</v>
      </c>
      <c r="Q501" s="27">
        <v>35</v>
      </c>
      <c r="R501" s="26">
        <v>11456063</v>
      </c>
      <c r="S501" s="27">
        <v>10</v>
      </c>
      <c r="T501" s="26">
        <v>2390249</v>
      </c>
      <c r="U501" s="27">
        <v>10</v>
      </c>
      <c r="V501" s="26">
        <v>2812572</v>
      </c>
      <c r="W501" s="27">
        <v>27</v>
      </c>
      <c r="X501" s="26">
        <v>3412507</v>
      </c>
      <c r="Y501" s="27">
        <v>38</v>
      </c>
      <c r="Z501" s="26">
        <v>5950302</v>
      </c>
      <c r="AA501" s="27">
        <v>24</v>
      </c>
      <c r="AB501" s="26">
        <v>4215888</v>
      </c>
      <c r="AC501" s="27">
        <v>29</v>
      </c>
      <c r="AD501" s="26">
        <v>1710602</v>
      </c>
      <c r="AE501" s="27">
        <v>102</v>
      </c>
      <c r="AF501" s="26">
        <v>9847262</v>
      </c>
      <c r="AG501" s="27">
        <v>132</v>
      </c>
      <c r="AH501" s="26">
        <v>43207344</v>
      </c>
      <c r="AI501" s="27">
        <v>61</v>
      </c>
      <c r="AJ501" s="26">
        <v>29751554</v>
      </c>
      <c r="AK501" s="27">
        <v>18</v>
      </c>
      <c r="AL501" s="26">
        <v>2153423</v>
      </c>
      <c r="AM501" s="27">
        <v>37</v>
      </c>
      <c r="AN501" s="26">
        <v>6833720</v>
      </c>
      <c r="AO501" s="27">
        <v>14</v>
      </c>
      <c r="AP501" s="26">
        <v>12471628</v>
      </c>
      <c r="AQ501" s="27">
        <v>31</v>
      </c>
      <c r="AR501" s="26">
        <v>12788806</v>
      </c>
      <c r="AS501" s="27">
        <v>13</v>
      </c>
      <c r="AT501" s="26">
        <v>1054452</v>
      </c>
      <c r="AU501" s="27">
        <v>4</v>
      </c>
      <c r="AV501" s="26">
        <v>1712391</v>
      </c>
      <c r="AW501" s="27">
        <v>12</v>
      </c>
      <c r="AX501" s="26">
        <v>715161</v>
      </c>
      <c r="AY501" s="27">
        <v>4</v>
      </c>
      <c r="AZ501" s="26">
        <v>7581155</v>
      </c>
      <c r="BA501" s="27">
        <v>82</v>
      </c>
      <c r="BB501" s="26">
        <v>10075397</v>
      </c>
      <c r="BC501" s="27">
        <v>73</v>
      </c>
      <c r="BD501" s="26">
        <v>13843621</v>
      </c>
      <c r="BE501" s="27">
        <v>100</v>
      </c>
      <c r="BF501" s="26">
        <v>48590305</v>
      </c>
      <c r="BG501" s="27">
        <v>20</v>
      </c>
      <c r="BH501" s="26">
        <v>5344241</v>
      </c>
      <c r="BI501" s="27">
        <v>14</v>
      </c>
      <c r="BJ501" s="26">
        <v>5169245</v>
      </c>
      <c r="BK501" s="27">
        <v>16</v>
      </c>
      <c r="BL501" s="26">
        <v>4654411</v>
      </c>
      <c r="BM501" s="27">
        <v>21</v>
      </c>
      <c r="BN501" s="26">
        <v>4300063</v>
      </c>
      <c r="BO501" s="27">
        <v>38</v>
      </c>
      <c r="BP501" s="26">
        <v>7345974</v>
      </c>
      <c r="BQ501" s="27">
        <v>1323</v>
      </c>
      <c r="BR501" s="26">
        <v>297355955</v>
      </c>
    </row>
    <row r="502" spans="1:70" ht="14.1" customHeight="1" x14ac:dyDescent="0.15">
      <c r="A502" s="20" t="s">
        <v>509</v>
      </c>
      <c r="B502" s="28">
        <v>35762</v>
      </c>
      <c r="C502" s="18">
        <v>7</v>
      </c>
      <c r="D502" s="26">
        <v>275726</v>
      </c>
      <c r="E502" s="27">
        <v>8</v>
      </c>
      <c r="F502" s="26">
        <v>380863</v>
      </c>
      <c r="G502" s="27">
        <v>114</v>
      </c>
      <c r="H502" s="26">
        <v>7065182</v>
      </c>
      <c r="I502" s="27">
        <v>61</v>
      </c>
      <c r="J502" s="26">
        <v>7884257</v>
      </c>
      <c r="K502" s="27">
        <v>49</v>
      </c>
      <c r="L502" s="26">
        <v>3665903</v>
      </c>
      <c r="M502" s="27">
        <v>17</v>
      </c>
      <c r="N502" s="26">
        <v>1860382</v>
      </c>
      <c r="O502" s="27">
        <v>103</v>
      </c>
      <c r="P502" s="26">
        <v>14288410</v>
      </c>
      <c r="Q502" s="27">
        <v>35</v>
      </c>
      <c r="R502" s="26">
        <v>11717359</v>
      </c>
      <c r="S502" s="27">
        <v>10</v>
      </c>
      <c r="T502" s="26">
        <v>2329005</v>
      </c>
      <c r="U502" s="27">
        <v>10</v>
      </c>
      <c r="V502" s="26">
        <v>2938472</v>
      </c>
      <c r="W502" s="27">
        <v>27</v>
      </c>
      <c r="X502" s="26">
        <v>3390910</v>
      </c>
      <c r="Y502" s="27">
        <v>38</v>
      </c>
      <c r="Z502" s="26">
        <v>5554801</v>
      </c>
      <c r="AA502" s="27">
        <v>24</v>
      </c>
      <c r="AB502" s="26">
        <v>4182950</v>
      </c>
      <c r="AC502" s="27">
        <v>30</v>
      </c>
      <c r="AD502" s="26">
        <v>1642298</v>
      </c>
      <c r="AE502" s="27">
        <v>102</v>
      </c>
      <c r="AF502" s="26">
        <v>9718926</v>
      </c>
      <c r="AG502" s="27">
        <v>132</v>
      </c>
      <c r="AH502" s="26">
        <v>42895928</v>
      </c>
      <c r="AI502" s="27">
        <v>61</v>
      </c>
      <c r="AJ502" s="26">
        <v>30527588</v>
      </c>
      <c r="AK502" s="27">
        <v>19</v>
      </c>
      <c r="AL502" s="26">
        <v>2282847</v>
      </c>
      <c r="AM502" s="27">
        <v>37</v>
      </c>
      <c r="AN502" s="26">
        <v>7319821</v>
      </c>
      <c r="AO502" s="27">
        <v>14</v>
      </c>
      <c r="AP502" s="26">
        <v>12534948</v>
      </c>
      <c r="AQ502" s="27">
        <v>31</v>
      </c>
      <c r="AR502" s="26">
        <v>13328531</v>
      </c>
      <c r="AS502" s="27">
        <v>13</v>
      </c>
      <c r="AT502" s="26">
        <v>953386</v>
      </c>
      <c r="AU502" s="27">
        <v>4</v>
      </c>
      <c r="AV502" s="26">
        <v>1651262</v>
      </c>
      <c r="AW502" s="27">
        <v>12</v>
      </c>
      <c r="AX502" s="26">
        <v>670161</v>
      </c>
      <c r="AY502" s="27">
        <v>4</v>
      </c>
      <c r="AZ502" s="26">
        <v>7695688</v>
      </c>
      <c r="BA502" s="27">
        <v>82</v>
      </c>
      <c r="BB502" s="26">
        <v>9086817</v>
      </c>
      <c r="BC502" s="27">
        <v>73</v>
      </c>
      <c r="BD502" s="26">
        <v>12953685</v>
      </c>
      <c r="BE502" s="27">
        <v>100</v>
      </c>
      <c r="BF502" s="26">
        <v>47510039</v>
      </c>
      <c r="BG502" s="27">
        <v>19</v>
      </c>
      <c r="BH502" s="26">
        <v>4884057</v>
      </c>
      <c r="BI502" s="27">
        <v>14</v>
      </c>
      <c r="BJ502" s="26">
        <v>4731038</v>
      </c>
      <c r="BK502" s="27">
        <v>16</v>
      </c>
      <c r="BL502" s="26">
        <v>4618206</v>
      </c>
      <c r="BM502" s="27">
        <v>21</v>
      </c>
      <c r="BN502" s="26">
        <v>4098834</v>
      </c>
      <c r="BO502" s="27">
        <v>38</v>
      </c>
      <c r="BP502" s="26">
        <v>7214177</v>
      </c>
      <c r="BQ502" s="27">
        <v>1325</v>
      </c>
      <c r="BR502" s="26">
        <v>291852470</v>
      </c>
    </row>
    <row r="503" spans="1:70" ht="14.1" customHeight="1" x14ac:dyDescent="0.15">
      <c r="A503" s="20" t="s">
        <v>509</v>
      </c>
      <c r="B503" s="28">
        <v>35794</v>
      </c>
      <c r="C503" s="18">
        <v>7</v>
      </c>
      <c r="D503" s="26">
        <v>247288</v>
      </c>
      <c r="E503" s="27">
        <v>8</v>
      </c>
      <c r="F503" s="26">
        <v>303430</v>
      </c>
      <c r="G503" s="27">
        <v>114</v>
      </c>
      <c r="H503" s="26">
        <v>5909571</v>
      </c>
      <c r="I503" s="27">
        <v>61</v>
      </c>
      <c r="J503" s="26">
        <v>7431664</v>
      </c>
      <c r="K503" s="27">
        <v>49</v>
      </c>
      <c r="L503" s="26">
        <v>3244825</v>
      </c>
      <c r="M503" s="27">
        <v>17</v>
      </c>
      <c r="N503" s="26">
        <v>1641191</v>
      </c>
      <c r="O503" s="27">
        <v>103</v>
      </c>
      <c r="P503" s="26">
        <v>12664461</v>
      </c>
      <c r="Q503" s="27">
        <v>35</v>
      </c>
      <c r="R503" s="26">
        <v>10650616</v>
      </c>
      <c r="S503" s="27">
        <v>10</v>
      </c>
      <c r="T503" s="26">
        <v>1728007</v>
      </c>
      <c r="U503" s="27">
        <v>10</v>
      </c>
      <c r="V503" s="26">
        <v>2877270</v>
      </c>
      <c r="W503" s="27">
        <v>27</v>
      </c>
      <c r="X503" s="26">
        <v>2738313</v>
      </c>
      <c r="Y503" s="27">
        <v>38</v>
      </c>
      <c r="Z503" s="26">
        <v>4386415</v>
      </c>
      <c r="AA503" s="27">
        <v>24</v>
      </c>
      <c r="AB503" s="26">
        <v>3760008</v>
      </c>
      <c r="AC503" s="27">
        <v>30</v>
      </c>
      <c r="AD503" s="26">
        <v>1459957</v>
      </c>
      <c r="AE503" s="27">
        <v>102</v>
      </c>
      <c r="AF503" s="26">
        <v>8445347</v>
      </c>
      <c r="AG503" s="27">
        <v>133</v>
      </c>
      <c r="AH503" s="26">
        <v>41248008</v>
      </c>
      <c r="AI503" s="27">
        <v>61</v>
      </c>
      <c r="AJ503" s="26">
        <v>30097270</v>
      </c>
      <c r="AK503" s="27">
        <v>19</v>
      </c>
      <c r="AL503" s="26">
        <v>2202676</v>
      </c>
      <c r="AM503" s="27">
        <v>37</v>
      </c>
      <c r="AN503" s="26">
        <v>6934608</v>
      </c>
      <c r="AO503" s="27">
        <v>14</v>
      </c>
      <c r="AP503" s="26">
        <v>12598547</v>
      </c>
      <c r="AQ503" s="27">
        <v>31</v>
      </c>
      <c r="AR503" s="26">
        <v>12961579</v>
      </c>
      <c r="AS503" s="27">
        <v>13</v>
      </c>
      <c r="AT503" s="26">
        <v>853460</v>
      </c>
      <c r="AU503" s="27">
        <v>4</v>
      </c>
      <c r="AV503" s="26">
        <v>1401966</v>
      </c>
      <c r="AW503" s="27">
        <v>12</v>
      </c>
      <c r="AX503" s="26">
        <v>569742</v>
      </c>
      <c r="AY503" s="27">
        <v>4</v>
      </c>
      <c r="AZ503" s="26">
        <v>7735658</v>
      </c>
      <c r="BA503" s="27">
        <v>81</v>
      </c>
      <c r="BB503" s="26">
        <v>7779136</v>
      </c>
      <c r="BC503" s="27">
        <v>73</v>
      </c>
      <c r="BD503" s="26">
        <v>12891972</v>
      </c>
      <c r="BE503" s="27">
        <v>100</v>
      </c>
      <c r="BF503" s="26">
        <v>43357700</v>
      </c>
      <c r="BG503" s="27">
        <v>18</v>
      </c>
      <c r="BH503" s="26">
        <v>5120714</v>
      </c>
      <c r="BI503" s="27">
        <v>14</v>
      </c>
      <c r="BJ503" s="26">
        <v>5185869</v>
      </c>
      <c r="BK503" s="27">
        <v>16</v>
      </c>
      <c r="BL503" s="26">
        <v>4702120</v>
      </c>
      <c r="BM503" s="27">
        <v>21</v>
      </c>
      <c r="BN503" s="26">
        <v>3702305</v>
      </c>
      <c r="BO503" s="27">
        <v>38</v>
      </c>
      <c r="BP503" s="26">
        <v>7076247</v>
      </c>
      <c r="BQ503" s="27">
        <v>1324</v>
      </c>
      <c r="BR503" s="26">
        <v>273907955</v>
      </c>
    </row>
    <row r="504" spans="1:70" ht="14.1" customHeight="1" x14ac:dyDescent="0.15">
      <c r="A504" s="20" t="s">
        <v>508</v>
      </c>
      <c r="B504" s="28">
        <v>35825</v>
      </c>
      <c r="C504" s="18">
        <v>7</v>
      </c>
      <c r="D504" s="26">
        <v>287592</v>
      </c>
      <c r="E504" s="27">
        <v>8</v>
      </c>
      <c r="F504" s="26">
        <v>368303</v>
      </c>
      <c r="G504" s="27">
        <v>114</v>
      </c>
      <c r="H504" s="26">
        <v>7775176</v>
      </c>
      <c r="I504" s="27">
        <v>61</v>
      </c>
      <c r="J504" s="26">
        <v>7837225</v>
      </c>
      <c r="K504" s="27">
        <v>49</v>
      </c>
      <c r="L504" s="26">
        <v>3687262</v>
      </c>
      <c r="M504" s="27">
        <v>17</v>
      </c>
      <c r="N504" s="26">
        <v>1851414</v>
      </c>
      <c r="O504" s="27">
        <v>103</v>
      </c>
      <c r="P504" s="26">
        <v>14256962</v>
      </c>
      <c r="Q504" s="27">
        <v>35</v>
      </c>
      <c r="R504" s="26">
        <v>11194130</v>
      </c>
      <c r="S504" s="27">
        <v>10</v>
      </c>
      <c r="T504" s="26">
        <v>2149838</v>
      </c>
      <c r="U504" s="27">
        <v>10</v>
      </c>
      <c r="V504" s="26">
        <v>3153085</v>
      </c>
      <c r="W504" s="27">
        <v>27</v>
      </c>
      <c r="X504" s="26">
        <v>3112190</v>
      </c>
      <c r="Y504" s="27">
        <v>38</v>
      </c>
      <c r="Z504" s="26">
        <v>5094139</v>
      </c>
      <c r="AA504" s="27">
        <v>24</v>
      </c>
      <c r="AB504" s="26">
        <v>4107268</v>
      </c>
      <c r="AC504" s="27">
        <v>30</v>
      </c>
      <c r="AD504" s="26">
        <v>1716245</v>
      </c>
      <c r="AE504" s="27">
        <v>102</v>
      </c>
      <c r="AF504" s="26">
        <v>9275348</v>
      </c>
      <c r="AG504" s="27">
        <v>133</v>
      </c>
      <c r="AH504" s="26">
        <v>44185886</v>
      </c>
      <c r="AI504" s="27">
        <v>61</v>
      </c>
      <c r="AJ504" s="26">
        <v>30171561</v>
      </c>
      <c r="AK504" s="27">
        <v>19</v>
      </c>
      <c r="AL504" s="26">
        <v>2337592</v>
      </c>
      <c r="AM504" s="27">
        <v>37</v>
      </c>
      <c r="AN504" s="26">
        <v>7057779</v>
      </c>
      <c r="AO504" s="27">
        <v>14</v>
      </c>
      <c r="AP504" s="26">
        <v>12527033</v>
      </c>
      <c r="AQ504" s="27">
        <v>31</v>
      </c>
      <c r="AR504" s="26">
        <v>13333908</v>
      </c>
      <c r="AS504" s="27">
        <v>13</v>
      </c>
      <c r="AT504" s="26">
        <v>993908</v>
      </c>
      <c r="AU504" s="27">
        <v>4</v>
      </c>
      <c r="AV504" s="26">
        <v>1625154</v>
      </c>
      <c r="AW504" s="27">
        <v>12</v>
      </c>
      <c r="AX504" s="26">
        <v>657866</v>
      </c>
      <c r="AY504" s="27">
        <v>4</v>
      </c>
      <c r="AZ504" s="26">
        <v>8164088</v>
      </c>
      <c r="BA504" s="27">
        <v>82</v>
      </c>
      <c r="BB504" s="26">
        <v>9540080</v>
      </c>
      <c r="BC504" s="27">
        <v>73</v>
      </c>
      <c r="BD504" s="26">
        <v>13664767</v>
      </c>
      <c r="BE504" s="27">
        <v>100</v>
      </c>
      <c r="BF504" s="26">
        <v>48886623</v>
      </c>
      <c r="BG504" s="27">
        <v>18</v>
      </c>
      <c r="BH504" s="26">
        <v>5524027</v>
      </c>
      <c r="BI504" s="27">
        <v>14</v>
      </c>
      <c r="BJ504" s="26">
        <v>5583918</v>
      </c>
      <c r="BK504" s="27">
        <v>16</v>
      </c>
      <c r="BL504" s="26">
        <v>4698764</v>
      </c>
      <c r="BM504" s="27">
        <v>21</v>
      </c>
      <c r="BN504" s="26">
        <v>3851886</v>
      </c>
      <c r="BO504" s="27">
        <v>38</v>
      </c>
      <c r="BP504" s="26">
        <v>7247914</v>
      </c>
      <c r="BQ504" s="27">
        <v>1325</v>
      </c>
      <c r="BR504" s="26">
        <v>295918947</v>
      </c>
    </row>
    <row r="505" spans="1:70" ht="14.1" customHeight="1" x14ac:dyDescent="0.15">
      <c r="A505" s="20" t="s">
        <v>508</v>
      </c>
      <c r="B505" s="28">
        <v>35853</v>
      </c>
      <c r="C505" s="18">
        <v>7</v>
      </c>
      <c r="D505" s="26">
        <v>304421</v>
      </c>
      <c r="E505" s="27">
        <v>8</v>
      </c>
      <c r="F505" s="26">
        <v>387155</v>
      </c>
      <c r="G505" s="27">
        <v>114</v>
      </c>
      <c r="H505" s="26">
        <v>8327484</v>
      </c>
      <c r="I505" s="27">
        <v>61</v>
      </c>
      <c r="J505" s="26">
        <v>8051691</v>
      </c>
      <c r="K505" s="27">
        <v>49</v>
      </c>
      <c r="L505" s="26">
        <v>4043456</v>
      </c>
      <c r="M505" s="27">
        <v>18</v>
      </c>
      <c r="N505" s="26">
        <v>2090425</v>
      </c>
      <c r="O505" s="27">
        <v>103</v>
      </c>
      <c r="P505" s="26">
        <v>14373019</v>
      </c>
      <c r="Q505" s="27">
        <v>35</v>
      </c>
      <c r="R505" s="26">
        <v>11214223</v>
      </c>
      <c r="S505" s="27">
        <v>10</v>
      </c>
      <c r="T505" s="26">
        <v>2234988</v>
      </c>
      <c r="U505" s="27">
        <v>10</v>
      </c>
      <c r="V505" s="26">
        <v>3060179</v>
      </c>
      <c r="W505" s="27">
        <v>27</v>
      </c>
      <c r="X505" s="26">
        <v>3286485</v>
      </c>
      <c r="Y505" s="27">
        <v>38</v>
      </c>
      <c r="Z505" s="26">
        <v>5677840</v>
      </c>
      <c r="AA505" s="27">
        <v>24</v>
      </c>
      <c r="AB505" s="26">
        <v>4197429</v>
      </c>
      <c r="AC505" s="27">
        <v>30</v>
      </c>
      <c r="AD505" s="26">
        <v>1785724</v>
      </c>
      <c r="AE505" s="27">
        <v>102</v>
      </c>
      <c r="AF505" s="26">
        <v>9341493</v>
      </c>
      <c r="AG505" s="27">
        <v>133</v>
      </c>
      <c r="AH505" s="26">
        <v>43029679</v>
      </c>
      <c r="AI505" s="27">
        <v>61</v>
      </c>
      <c r="AJ505" s="26">
        <v>30106631</v>
      </c>
      <c r="AK505" s="27">
        <v>19</v>
      </c>
      <c r="AL505" s="26">
        <v>2306563</v>
      </c>
      <c r="AM505" s="27">
        <v>37</v>
      </c>
      <c r="AN505" s="26">
        <v>6518073</v>
      </c>
      <c r="AO505" s="27">
        <v>14</v>
      </c>
      <c r="AP505" s="26">
        <v>12364932</v>
      </c>
      <c r="AQ505" s="27">
        <v>31</v>
      </c>
      <c r="AR505" s="26">
        <v>12880530</v>
      </c>
      <c r="AS505" s="27">
        <v>13</v>
      </c>
      <c r="AT505" s="26">
        <v>1068377</v>
      </c>
      <c r="AU505" s="27">
        <v>4</v>
      </c>
      <c r="AV505" s="26">
        <v>1994078</v>
      </c>
      <c r="AW505" s="27">
        <v>12</v>
      </c>
      <c r="AX505" s="26">
        <v>698723</v>
      </c>
      <c r="AY505" s="27">
        <v>4</v>
      </c>
      <c r="AZ505" s="26">
        <v>8004484</v>
      </c>
      <c r="BA505" s="27">
        <v>82</v>
      </c>
      <c r="BB505" s="26">
        <v>9512117</v>
      </c>
      <c r="BC505" s="27">
        <v>73</v>
      </c>
      <c r="BD505" s="26">
        <v>13669425</v>
      </c>
      <c r="BE505" s="27">
        <v>100</v>
      </c>
      <c r="BF505" s="26">
        <v>49728725</v>
      </c>
      <c r="BG505" s="27">
        <v>18</v>
      </c>
      <c r="BH505" s="26">
        <v>5780024</v>
      </c>
      <c r="BI505" s="27">
        <v>14</v>
      </c>
      <c r="BJ505" s="26">
        <v>5637155</v>
      </c>
      <c r="BK505" s="27">
        <v>16</v>
      </c>
      <c r="BL505" s="26">
        <v>4683155</v>
      </c>
      <c r="BM505" s="27">
        <v>21</v>
      </c>
      <c r="BN505" s="26">
        <v>4081993</v>
      </c>
      <c r="BO505" s="27">
        <v>38</v>
      </c>
      <c r="BP505" s="26">
        <v>6873053</v>
      </c>
      <c r="BQ505" s="27">
        <v>1326</v>
      </c>
      <c r="BR505" s="26">
        <v>297313746</v>
      </c>
    </row>
    <row r="506" spans="1:70" ht="14.1" customHeight="1" x14ac:dyDescent="0.15">
      <c r="A506" s="20" t="s">
        <v>508</v>
      </c>
      <c r="B506" s="28">
        <v>35885</v>
      </c>
      <c r="C506" s="18">
        <v>7</v>
      </c>
      <c r="D506" s="26">
        <v>295848</v>
      </c>
      <c r="E506" s="27">
        <v>8</v>
      </c>
      <c r="F506" s="26">
        <v>391423</v>
      </c>
      <c r="G506" s="27">
        <v>115</v>
      </c>
      <c r="H506" s="26">
        <v>8139454</v>
      </c>
      <c r="I506" s="27">
        <v>61</v>
      </c>
      <c r="J506" s="26">
        <v>8319620</v>
      </c>
      <c r="K506" s="27">
        <v>49</v>
      </c>
      <c r="L506" s="26">
        <v>3976104</v>
      </c>
      <c r="M506" s="27">
        <v>18</v>
      </c>
      <c r="N506" s="26">
        <v>2041296</v>
      </c>
      <c r="O506" s="27">
        <v>103</v>
      </c>
      <c r="P506" s="26">
        <v>13969345</v>
      </c>
      <c r="Q506" s="27">
        <v>34</v>
      </c>
      <c r="R506" s="26">
        <v>11079442</v>
      </c>
      <c r="S506" s="27">
        <v>10</v>
      </c>
      <c r="T506" s="26">
        <v>2134808</v>
      </c>
      <c r="U506" s="27">
        <v>10</v>
      </c>
      <c r="V506" s="26">
        <v>3120909</v>
      </c>
      <c r="W506" s="27">
        <v>26</v>
      </c>
      <c r="X506" s="26">
        <v>3170989</v>
      </c>
      <c r="Y506" s="27">
        <v>38</v>
      </c>
      <c r="Z506" s="26">
        <v>5185579</v>
      </c>
      <c r="AA506" s="27">
        <v>24</v>
      </c>
      <c r="AB506" s="26">
        <v>3960994</v>
      </c>
      <c r="AC506" s="27">
        <v>30</v>
      </c>
      <c r="AD506" s="26">
        <v>1654248</v>
      </c>
      <c r="AE506" s="27">
        <v>102</v>
      </c>
      <c r="AF506" s="26">
        <v>9157010</v>
      </c>
      <c r="AG506" s="27">
        <v>134</v>
      </c>
      <c r="AH506" s="26">
        <v>43696320</v>
      </c>
      <c r="AI506" s="27">
        <v>61</v>
      </c>
      <c r="AJ506" s="26">
        <v>29990612</v>
      </c>
      <c r="AK506" s="27">
        <v>19</v>
      </c>
      <c r="AL506" s="26">
        <v>2384042</v>
      </c>
      <c r="AM506" s="27">
        <v>38</v>
      </c>
      <c r="AN506" s="26">
        <v>6822364</v>
      </c>
      <c r="AO506" s="27">
        <v>14</v>
      </c>
      <c r="AP506" s="26">
        <v>12837045</v>
      </c>
      <c r="AQ506" s="27">
        <v>31</v>
      </c>
      <c r="AR506" s="26">
        <v>13410770</v>
      </c>
      <c r="AS506" s="27">
        <v>13</v>
      </c>
      <c r="AT506" s="26">
        <v>1105655</v>
      </c>
      <c r="AU506" s="27">
        <v>4</v>
      </c>
      <c r="AV506" s="26">
        <v>1838319</v>
      </c>
      <c r="AW506" s="27">
        <v>12</v>
      </c>
      <c r="AX506" s="26">
        <v>734962</v>
      </c>
      <c r="AY506" s="27">
        <v>4</v>
      </c>
      <c r="AZ506" s="26">
        <v>7655537</v>
      </c>
      <c r="BA506" s="27">
        <v>82</v>
      </c>
      <c r="BB506" s="26">
        <v>9648602</v>
      </c>
      <c r="BC506" s="27">
        <v>73</v>
      </c>
      <c r="BD506" s="26">
        <v>13903332</v>
      </c>
      <c r="BE506" s="27">
        <v>99</v>
      </c>
      <c r="BF506" s="26">
        <v>46159798</v>
      </c>
      <c r="BG506" s="27">
        <v>18</v>
      </c>
      <c r="BH506" s="26">
        <v>5207192</v>
      </c>
      <c r="BI506" s="27">
        <v>14</v>
      </c>
      <c r="BJ506" s="26">
        <v>5697511</v>
      </c>
      <c r="BK506" s="27">
        <v>16</v>
      </c>
      <c r="BL506" s="26">
        <v>4563960</v>
      </c>
      <c r="BM506" s="27">
        <v>21</v>
      </c>
      <c r="BN506" s="26">
        <v>3740201</v>
      </c>
      <c r="BO506" s="27">
        <v>38</v>
      </c>
      <c r="BP506" s="26">
        <v>6845140</v>
      </c>
      <c r="BQ506" s="27">
        <v>1326</v>
      </c>
      <c r="BR506" s="26">
        <v>292838446</v>
      </c>
    </row>
    <row r="507" spans="1:70" ht="14.1" customHeight="1" x14ac:dyDescent="0.15">
      <c r="A507" s="20" t="s">
        <v>508</v>
      </c>
      <c r="B507" s="28">
        <v>35915</v>
      </c>
      <c r="C507" s="18">
        <v>7</v>
      </c>
      <c r="D507" s="26">
        <v>267823</v>
      </c>
      <c r="E507" s="27">
        <v>8</v>
      </c>
      <c r="F507" s="26">
        <v>339015</v>
      </c>
      <c r="G507" s="27">
        <v>115</v>
      </c>
      <c r="H507" s="26">
        <v>7600528</v>
      </c>
      <c r="I507" s="27">
        <v>61</v>
      </c>
      <c r="J507" s="26">
        <v>7886448</v>
      </c>
      <c r="K507" s="27">
        <v>49</v>
      </c>
      <c r="L507" s="26">
        <v>3812842</v>
      </c>
      <c r="M507" s="27">
        <v>18</v>
      </c>
      <c r="N507" s="26">
        <v>1927088</v>
      </c>
      <c r="O507" s="27">
        <v>103</v>
      </c>
      <c r="P507" s="26">
        <v>13630236</v>
      </c>
      <c r="Q507" s="27">
        <v>34</v>
      </c>
      <c r="R507" s="26">
        <v>11342324</v>
      </c>
      <c r="S507" s="27">
        <v>10</v>
      </c>
      <c r="T507" s="26">
        <v>1986556</v>
      </c>
      <c r="U507" s="27">
        <v>10</v>
      </c>
      <c r="V507" s="26">
        <v>3107036</v>
      </c>
      <c r="W507" s="27">
        <v>26</v>
      </c>
      <c r="X507" s="26">
        <v>3045059</v>
      </c>
      <c r="Y507" s="27">
        <v>38</v>
      </c>
      <c r="Z507" s="26">
        <v>4977580</v>
      </c>
      <c r="AA507" s="27">
        <v>24</v>
      </c>
      <c r="AB507" s="26">
        <v>3675735</v>
      </c>
      <c r="AC507" s="27">
        <v>30</v>
      </c>
      <c r="AD507" s="26">
        <v>1574105</v>
      </c>
      <c r="AE507" s="27">
        <v>102</v>
      </c>
      <c r="AF507" s="26">
        <v>8950682</v>
      </c>
      <c r="AG507" s="27">
        <v>134</v>
      </c>
      <c r="AH507" s="26">
        <v>44934782</v>
      </c>
      <c r="AI507" s="27">
        <v>61</v>
      </c>
      <c r="AJ507" s="26">
        <v>28825832</v>
      </c>
      <c r="AK507" s="27">
        <v>19</v>
      </c>
      <c r="AL507" s="26">
        <v>2418312</v>
      </c>
      <c r="AM507" s="27">
        <v>38</v>
      </c>
      <c r="AN507" s="26">
        <v>6757061</v>
      </c>
      <c r="AO507" s="27">
        <v>14</v>
      </c>
      <c r="AP507" s="26">
        <v>12928884</v>
      </c>
      <c r="AQ507" s="27">
        <v>31</v>
      </c>
      <c r="AR507" s="26">
        <v>13102167</v>
      </c>
      <c r="AS507" s="27">
        <v>13</v>
      </c>
      <c r="AT507" s="26">
        <v>1010243</v>
      </c>
      <c r="AU507" s="27">
        <v>4</v>
      </c>
      <c r="AV507" s="26">
        <v>1592038</v>
      </c>
      <c r="AW507" s="27">
        <v>12</v>
      </c>
      <c r="AX507" s="26">
        <v>647914</v>
      </c>
      <c r="AY507" s="27">
        <v>4</v>
      </c>
      <c r="AZ507" s="26">
        <v>8046916</v>
      </c>
      <c r="BA507" s="27">
        <v>82</v>
      </c>
      <c r="BB507" s="26">
        <v>9251905</v>
      </c>
      <c r="BC507" s="27">
        <v>73</v>
      </c>
      <c r="BD507" s="26">
        <v>13360645</v>
      </c>
      <c r="BE507" s="27">
        <v>99</v>
      </c>
      <c r="BF507" s="26">
        <v>44089401</v>
      </c>
      <c r="BG507" s="27">
        <v>18</v>
      </c>
      <c r="BH507" s="26">
        <v>5131869</v>
      </c>
      <c r="BI507" s="27">
        <v>14</v>
      </c>
      <c r="BJ507" s="26">
        <v>5469644</v>
      </c>
      <c r="BK507" s="27">
        <v>16</v>
      </c>
      <c r="BL507" s="26">
        <v>4410982</v>
      </c>
      <c r="BM507" s="27">
        <v>21</v>
      </c>
      <c r="BN507" s="26">
        <v>3552616</v>
      </c>
      <c r="BO507" s="27">
        <v>39</v>
      </c>
      <c r="BP507" s="26">
        <v>6693816</v>
      </c>
      <c r="BQ507" s="27">
        <v>1327</v>
      </c>
      <c r="BR507" s="26">
        <v>286348102</v>
      </c>
    </row>
    <row r="508" spans="1:70" ht="14.1" customHeight="1" x14ac:dyDescent="0.15">
      <c r="A508" s="20" t="s">
        <v>508</v>
      </c>
      <c r="B508" s="28">
        <v>35944</v>
      </c>
      <c r="C508" s="18">
        <v>7</v>
      </c>
      <c r="D508" s="26">
        <v>263043</v>
      </c>
      <c r="E508" s="27">
        <v>8</v>
      </c>
      <c r="F508" s="26">
        <v>353755</v>
      </c>
      <c r="G508" s="27">
        <v>115</v>
      </c>
      <c r="H508" s="26">
        <v>7327198</v>
      </c>
      <c r="I508" s="27">
        <v>61</v>
      </c>
      <c r="J508" s="26">
        <v>8137122</v>
      </c>
      <c r="K508" s="27">
        <v>49</v>
      </c>
      <c r="L508" s="26">
        <v>3850710</v>
      </c>
      <c r="M508" s="27">
        <v>18</v>
      </c>
      <c r="N508" s="26">
        <v>1925350</v>
      </c>
      <c r="O508" s="27">
        <v>103</v>
      </c>
      <c r="P508" s="26">
        <v>14002642</v>
      </c>
      <c r="Q508" s="27">
        <v>34</v>
      </c>
      <c r="R508" s="26">
        <v>11227610</v>
      </c>
      <c r="S508" s="27">
        <v>10</v>
      </c>
      <c r="T508" s="26">
        <v>1866499</v>
      </c>
      <c r="U508" s="27">
        <v>10</v>
      </c>
      <c r="V508" s="26">
        <v>3232766</v>
      </c>
      <c r="W508" s="27">
        <v>26</v>
      </c>
      <c r="X508" s="26">
        <v>3117144</v>
      </c>
      <c r="Y508" s="27">
        <v>38</v>
      </c>
      <c r="Z508" s="26">
        <v>5313452</v>
      </c>
      <c r="AA508" s="27">
        <v>24</v>
      </c>
      <c r="AB508" s="26">
        <v>3572043</v>
      </c>
      <c r="AC508" s="27">
        <v>30</v>
      </c>
      <c r="AD508" s="26">
        <v>1572707</v>
      </c>
      <c r="AE508" s="27">
        <v>103</v>
      </c>
      <c r="AF508" s="26">
        <v>9347674</v>
      </c>
      <c r="AG508" s="27">
        <v>134</v>
      </c>
      <c r="AH508" s="26">
        <v>45805521</v>
      </c>
      <c r="AI508" s="27">
        <v>61</v>
      </c>
      <c r="AJ508" s="26">
        <v>29078379</v>
      </c>
      <c r="AK508" s="27">
        <v>19</v>
      </c>
      <c r="AL508" s="26">
        <v>2474017</v>
      </c>
      <c r="AM508" s="27">
        <v>38</v>
      </c>
      <c r="AN508" s="26">
        <v>6968705</v>
      </c>
      <c r="AO508" s="27">
        <v>14</v>
      </c>
      <c r="AP508" s="26">
        <v>13059168</v>
      </c>
      <c r="AQ508" s="27">
        <v>31</v>
      </c>
      <c r="AR508" s="26">
        <v>12920863</v>
      </c>
      <c r="AS508" s="27">
        <v>13</v>
      </c>
      <c r="AT508" s="26">
        <v>1088228</v>
      </c>
      <c r="AU508" s="27">
        <v>4</v>
      </c>
      <c r="AV508" s="26">
        <v>1428238</v>
      </c>
      <c r="AW508" s="27">
        <v>12</v>
      </c>
      <c r="AX508" s="26">
        <v>652158</v>
      </c>
      <c r="AY508" s="27">
        <v>4</v>
      </c>
      <c r="AZ508" s="26">
        <v>8147918</v>
      </c>
      <c r="BA508" s="27">
        <v>82</v>
      </c>
      <c r="BB508" s="26">
        <v>8560237</v>
      </c>
      <c r="BC508" s="27">
        <v>73</v>
      </c>
      <c r="BD508" s="26">
        <v>13522157</v>
      </c>
      <c r="BE508" s="27">
        <v>98</v>
      </c>
      <c r="BF508" s="26">
        <v>42755031</v>
      </c>
      <c r="BG508" s="27">
        <v>18</v>
      </c>
      <c r="BH508" s="26">
        <v>5043356</v>
      </c>
      <c r="BI508" s="27">
        <v>14</v>
      </c>
      <c r="BJ508" s="26">
        <v>5232406</v>
      </c>
      <c r="BK508" s="27">
        <v>16</v>
      </c>
      <c r="BL508" s="26">
        <v>4125330</v>
      </c>
      <c r="BM508" s="27">
        <v>21</v>
      </c>
      <c r="BN508" s="26">
        <v>3394614</v>
      </c>
      <c r="BO508" s="27">
        <v>39</v>
      </c>
      <c r="BP508" s="26">
        <v>6935451</v>
      </c>
      <c r="BQ508" s="27">
        <v>1327</v>
      </c>
      <c r="BR508" s="26">
        <v>286301506</v>
      </c>
    </row>
    <row r="509" spans="1:70" ht="14.1" customHeight="1" x14ac:dyDescent="0.15">
      <c r="A509" s="20" t="s">
        <v>508</v>
      </c>
      <c r="B509" s="28">
        <v>35976</v>
      </c>
      <c r="C509" s="18">
        <v>7</v>
      </c>
      <c r="D509" s="26">
        <v>267090</v>
      </c>
      <c r="E509" s="27">
        <v>8</v>
      </c>
      <c r="F509" s="26">
        <v>351858</v>
      </c>
      <c r="G509" s="27">
        <v>115</v>
      </c>
      <c r="H509" s="26">
        <v>7622262</v>
      </c>
      <c r="I509" s="27">
        <v>63</v>
      </c>
      <c r="J509" s="26">
        <v>8342009</v>
      </c>
      <c r="K509" s="27">
        <v>49</v>
      </c>
      <c r="L509" s="26">
        <v>3935490</v>
      </c>
      <c r="M509" s="27">
        <v>18</v>
      </c>
      <c r="N509" s="26">
        <v>1932293</v>
      </c>
      <c r="O509" s="27">
        <v>103</v>
      </c>
      <c r="P509" s="26">
        <v>14333839</v>
      </c>
      <c r="Q509" s="27">
        <v>34</v>
      </c>
      <c r="R509" s="26">
        <v>11262154</v>
      </c>
      <c r="S509" s="27">
        <v>10</v>
      </c>
      <c r="T509" s="26">
        <v>1881452</v>
      </c>
      <c r="U509" s="27">
        <v>10</v>
      </c>
      <c r="V509" s="26">
        <v>3355759</v>
      </c>
      <c r="W509" s="27">
        <v>26</v>
      </c>
      <c r="X509" s="26">
        <v>3122117</v>
      </c>
      <c r="Y509" s="27">
        <v>38</v>
      </c>
      <c r="Z509" s="26">
        <v>5574995</v>
      </c>
      <c r="AA509" s="27">
        <v>24</v>
      </c>
      <c r="AB509" s="26">
        <v>3569167</v>
      </c>
      <c r="AC509" s="27">
        <v>31</v>
      </c>
      <c r="AD509" s="26">
        <v>1688081</v>
      </c>
      <c r="AE509" s="27">
        <v>103</v>
      </c>
      <c r="AF509" s="26">
        <v>9544566</v>
      </c>
      <c r="AG509" s="27">
        <v>135</v>
      </c>
      <c r="AH509" s="26">
        <v>45094837</v>
      </c>
      <c r="AI509" s="27">
        <v>61</v>
      </c>
      <c r="AJ509" s="26">
        <v>30222828</v>
      </c>
      <c r="AK509" s="27">
        <v>19</v>
      </c>
      <c r="AL509" s="26">
        <v>2418382</v>
      </c>
      <c r="AM509" s="27">
        <v>38</v>
      </c>
      <c r="AN509" s="26">
        <v>6866487</v>
      </c>
      <c r="AO509" s="27">
        <v>14</v>
      </c>
      <c r="AP509" s="26">
        <v>13790490</v>
      </c>
      <c r="AQ509" s="27">
        <v>31</v>
      </c>
      <c r="AR509" s="26">
        <v>12761655</v>
      </c>
      <c r="AS509" s="27">
        <v>13</v>
      </c>
      <c r="AT509" s="26">
        <v>1113283</v>
      </c>
      <c r="AU509" s="27">
        <v>4</v>
      </c>
      <c r="AV509" s="26">
        <v>1407477</v>
      </c>
      <c r="AW509" s="27">
        <v>12</v>
      </c>
      <c r="AX509" s="26">
        <v>641921</v>
      </c>
      <c r="AY509" s="27">
        <v>4</v>
      </c>
      <c r="AZ509" s="26">
        <v>8214075</v>
      </c>
      <c r="BA509" s="27">
        <v>82</v>
      </c>
      <c r="BB509" s="26">
        <v>8599892</v>
      </c>
      <c r="BC509" s="27">
        <v>73</v>
      </c>
      <c r="BD509" s="26">
        <v>13145253</v>
      </c>
      <c r="BE509" s="27">
        <v>98</v>
      </c>
      <c r="BF509" s="26">
        <v>42368936</v>
      </c>
      <c r="BG509" s="27">
        <v>18</v>
      </c>
      <c r="BH509" s="26">
        <v>5551318</v>
      </c>
      <c r="BI509" s="27">
        <v>14</v>
      </c>
      <c r="BJ509" s="26">
        <v>5445226</v>
      </c>
      <c r="BK509" s="27">
        <v>16</v>
      </c>
      <c r="BL509" s="26">
        <v>4263917</v>
      </c>
      <c r="BM509" s="27">
        <v>21</v>
      </c>
      <c r="BN509" s="26">
        <v>3354007</v>
      </c>
      <c r="BO509" s="27">
        <v>39</v>
      </c>
      <c r="BP509" s="26">
        <v>6607405</v>
      </c>
      <c r="BQ509" s="27">
        <v>1331</v>
      </c>
      <c r="BR509" s="26">
        <v>288650534</v>
      </c>
    </row>
    <row r="510" spans="1:70" ht="14.1" customHeight="1" x14ac:dyDescent="0.15">
      <c r="A510" s="20" t="s">
        <v>508</v>
      </c>
      <c r="B510" s="28">
        <v>36007</v>
      </c>
      <c r="C510" s="18">
        <v>7</v>
      </c>
      <c r="D510" s="26">
        <v>283448</v>
      </c>
      <c r="E510" s="27">
        <v>8</v>
      </c>
      <c r="F510" s="26">
        <v>368985</v>
      </c>
      <c r="G510" s="27">
        <v>115</v>
      </c>
      <c r="H510" s="26">
        <v>7584909</v>
      </c>
      <c r="I510" s="27">
        <v>63</v>
      </c>
      <c r="J510" s="26">
        <v>8515775</v>
      </c>
      <c r="K510" s="27">
        <v>49</v>
      </c>
      <c r="L510" s="26">
        <v>3983596</v>
      </c>
      <c r="M510" s="27">
        <v>18</v>
      </c>
      <c r="N510" s="26">
        <v>1929408</v>
      </c>
      <c r="O510" s="27">
        <v>103</v>
      </c>
      <c r="P510" s="26">
        <v>14992788</v>
      </c>
      <c r="Q510" s="27">
        <v>34</v>
      </c>
      <c r="R510" s="26">
        <v>11627618</v>
      </c>
      <c r="S510" s="27">
        <v>10</v>
      </c>
      <c r="T510" s="26">
        <v>1856771</v>
      </c>
      <c r="U510" s="27">
        <v>10</v>
      </c>
      <c r="V510" s="26">
        <v>3569016</v>
      </c>
      <c r="W510" s="27">
        <v>26</v>
      </c>
      <c r="X510" s="26">
        <v>3260942</v>
      </c>
      <c r="Y510" s="27">
        <v>38</v>
      </c>
      <c r="Z510" s="26">
        <v>5647501</v>
      </c>
      <c r="AA510" s="27">
        <v>24</v>
      </c>
      <c r="AB510" s="26">
        <v>3700888</v>
      </c>
      <c r="AC510" s="27">
        <v>31</v>
      </c>
      <c r="AD510" s="26">
        <v>1783695</v>
      </c>
      <c r="AE510" s="27">
        <v>103</v>
      </c>
      <c r="AF510" s="26">
        <v>10059386</v>
      </c>
      <c r="AG510" s="27">
        <v>135</v>
      </c>
      <c r="AH510" s="26">
        <v>47189217</v>
      </c>
      <c r="AI510" s="27">
        <v>61</v>
      </c>
      <c r="AJ510" s="26">
        <v>31016329</v>
      </c>
      <c r="AK510" s="27">
        <v>19</v>
      </c>
      <c r="AL510" s="26">
        <v>2716967</v>
      </c>
      <c r="AM510" s="27">
        <v>38</v>
      </c>
      <c r="AN510" s="26">
        <v>7187165</v>
      </c>
      <c r="AO510" s="27">
        <v>14</v>
      </c>
      <c r="AP510" s="26">
        <v>13804654</v>
      </c>
      <c r="AQ510" s="27">
        <v>31</v>
      </c>
      <c r="AR510" s="26">
        <v>13094527</v>
      </c>
      <c r="AS510" s="27">
        <v>13</v>
      </c>
      <c r="AT510" s="26">
        <v>1092650</v>
      </c>
      <c r="AU510" s="27">
        <v>4</v>
      </c>
      <c r="AV510" s="26">
        <v>1450444</v>
      </c>
      <c r="AW510" s="27">
        <v>12</v>
      </c>
      <c r="AX510" s="26">
        <v>662068</v>
      </c>
      <c r="AY510" s="27">
        <v>4</v>
      </c>
      <c r="AZ510" s="26">
        <v>8655383</v>
      </c>
      <c r="BA510" s="27">
        <v>82</v>
      </c>
      <c r="BB510" s="26">
        <v>9098508</v>
      </c>
      <c r="BC510" s="27">
        <v>73</v>
      </c>
      <c r="BD510" s="26">
        <v>13996729</v>
      </c>
      <c r="BE510" s="27">
        <v>98</v>
      </c>
      <c r="BF510" s="26">
        <v>40250718</v>
      </c>
      <c r="BG510" s="27">
        <v>18</v>
      </c>
      <c r="BH510" s="26">
        <v>5798285</v>
      </c>
      <c r="BI510" s="27">
        <v>14</v>
      </c>
      <c r="BJ510" s="26">
        <v>5708129</v>
      </c>
      <c r="BK510" s="27">
        <v>16</v>
      </c>
      <c r="BL510" s="26">
        <v>4759360</v>
      </c>
      <c r="BM510" s="27">
        <v>21</v>
      </c>
      <c r="BN510" s="26">
        <v>3424745</v>
      </c>
      <c r="BO510" s="27">
        <v>39</v>
      </c>
      <c r="BP510" s="26">
        <v>7003490</v>
      </c>
      <c r="BQ510" s="27">
        <v>1331</v>
      </c>
      <c r="BR510" s="26">
        <v>296074108</v>
      </c>
    </row>
    <row r="511" spans="1:70" ht="14.1" customHeight="1" x14ac:dyDescent="0.15">
      <c r="A511" s="20" t="s">
        <v>508</v>
      </c>
      <c r="B511" s="28">
        <v>36038</v>
      </c>
      <c r="C511" s="18">
        <v>7</v>
      </c>
      <c r="D511" s="26">
        <v>252922</v>
      </c>
      <c r="E511" s="27">
        <v>8</v>
      </c>
      <c r="F511" s="26">
        <v>312965</v>
      </c>
      <c r="G511" s="27">
        <v>115</v>
      </c>
      <c r="H511" s="26">
        <v>6912156</v>
      </c>
      <c r="I511" s="27">
        <v>63</v>
      </c>
      <c r="J511" s="26">
        <v>7668927</v>
      </c>
      <c r="K511" s="27">
        <v>49</v>
      </c>
      <c r="L511" s="26">
        <v>3489602</v>
      </c>
      <c r="M511" s="27">
        <v>18</v>
      </c>
      <c r="N511" s="26">
        <v>1569889</v>
      </c>
      <c r="O511" s="27">
        <v>103</v>
      </c>
      <c r="P511" s="26">
        <v>13058188</v>
      </c>
      <c r="Q511" s="27">
        <v>34</v>
      </c>
      <c r="R511" s="26">
        <v>11520724</v>
      </c>
      <c r="S511" s="27">
        <v>10</v>
      </c>
      <c r="T511" s="26">
        <v>1604005</v>
      </c>
      <c r="U511" s="27">
        <v>10</v>
      </c>
      <c r="V511" s="26">
        <v>3212023</v>
      </c>
      <c r="W511" s="27">
        <v>26</v>
      </c>
      <c r="X511" s="26">
        <v>3027289</v>
      </c>
      <c r="Y511" s="27">
        <v>38</v>
      </c>
      <c r="Z511" s="26">
        <v>4869609</v>
      </c>
      <c r="AA511" s="27">
        <v>25</v>
      </c>
      <c r="AB511" s="26">
        <v>3188961</v>
      </c>
      <c r="AC511" s="27">
        <v>31</v>
      </c>
      <c r="AD511" s="26">
        <v>1622350</v>
      </c>
      <c r="AE511" s="27">
        <v>103</v>
      </c>
      <c r="AF511" s="26">
        <v>8813783</v>
      </c>
      <c r="AG511" s="27">
        <v>135</v>
      </c>
      <c r="AH511" s="26">
        <v>41070117</v>
      </c>
      <c r="AI511" s="27">
        <v>61</v>
      </c>
      <c r="AJ511" s="26">
        <v>27108135</v>
      </c>
      <c r="AK511" s="27">
        <v>19</v>
      </c>
      <c r="AL511" s="26">
        <v>2494781</v>
      </c>
      <c r="AM511" s="27">
        <v>38</v>
      </c>
      <c r="AN511" s="26">
        <v>6464325</v>
      </c>
      <c r="AO511" s="27">
        <v>14</v>
      </c>
      <c r="AP511" s="26">
        <v>13533318</v>
      </c>
      <c r="AQ511" s="27">
        <v>31</v>
      </c>
      <c r="AR511" s="26">
        <v>12337493</v>
      </c>
      <c r="AS511" s="27">
        <v>13</v>
      </c>
      <c r="AT511" s="26">
        <v>954577</v>
      </c>
      <c r="AU511" s="27">
        <v>4</v>
      </c>
      <c r="AV511" s="26">
        <v>1324608</v>
      </c>
      <c r="AW511" s="27">
        <v>12</v>
      </c>
      <c r="AX511" s="26">
        <v>565510</v>
      </c>
      <c r="AY511" s="27">
        <v>4</v>
      </c>
      <c r="AZ511" s="26">
        <v>7372667</v>
      </c>
      <c r="BA511" s="27">
        <v>81</v>
      </c>
      <c r="BB511" s="26">
        <v>7871013</v>
      </c>
      <c r="BC511" s="27">
        <v>74</v>
      </c>
      <c r="BD511" s="26">
        <v>13011714</v>
      </c>
      <c r="BE511" s="27">
        <v>98</v>
      </c>
      <c r="BF511" s="26">
        <v>31785788</v>
      </c>
      <c r="BG511" s="27">
        <v>18</v>
      </c>
      <c r="BH511" s="26">
        <v>4733836</v>
      </c>
      <c r="BI511" s="27">
        <v>14</v>
      </c>
      <c r="BJ511" s="26">
        <v>4649470</v>
      </c>
      <c r="BK511" s="27">
        <v>17</v>
      </c>
      <c r="BL511" s="26">
        <v>4423241</v>
      </c>
      <c r="BM511" s="27">
        <v>21</v>
      </c>
      <c r="BN511" s="26">
        <v>2812358</v>
      </c>
      <c r="BO511" s="27">
        <v>39</v>
      </c>
      <c r="BP511" s="26">
        <v>6379232</v>
      </c>
      <c r="BQ511" s="27">
        <v>1333</v>
      </c>
      <c r="BR511" s="26">
        <v>260015590</v>
      </c>
    </row>
    <row r="512" spans="1:70" ht="14.1" customHeight="1" x14ac:dyDescent="0.15">
      <c r="A512" s="20" t="s">
        <v>508</v>
      </c>
      <c r="B512" s="28">
        <v>36068</v>
      </c>
      <c r="C512" s="18">
        <v>7</v>
      </c>
      <c r="D512" s="26">
        <v>246154</v>
      </c>
      <c r="E512" s="27">
        <v>8</v>
      </c>
      <c r="F512" s="26">
        <v>302095</v>
      </c>
      <c r="G512" s="27">
        <v>115</v>
      </c>
      <c r="H512" s="26">
        <v>6680827</v>
      </c>
      <c r="I512" s="27">
        <v>63</v>
      </c>
      <c r="J512" s="26">
        <v>7603114</v>
      </c>
      <c r="K512" s="27">
        <v>49</v>
      </c>
      <c r="L512" s="26">
        <v>3340013</v>
      </c>
      <c r="M512" s="27">
        <v>18</v>
      </c>
      <c r="N512" s="26">
        <v>1420295</v>
      </c>
      <c r="O512" s="27">
        <v>102</v>
      </c>
      <c r="P512" s="26">
        <v>12836245</v>
      </c>
      <c r="Q512" s="27">
        <v>34</v>
      </c>
      <c r="R512" s="26">
        <v>11543735</v>
      </c>
      <c r="S512" s="27">
        <v>10</v>
      </c>
      <c r="T512" s="26">
        <v>1607878</v>
      </c>
      <c r="U512" s="27">
        <v>10</v>
      </c>
      <c r="V512" s="26">
        <v>2872506</v>
      </c>
      <c r="W512" s="27">
        <v>25</v>
      </c>
      <c r="X512" s="26">
        <v>2819815</v>
      </c>
      <c r="Y512" s="27">
        <v>37</v>
      </c>
      <c r="Z512" s="26">
        <v>3861307</v>
      </c>
      <c r="AA512" s="27">
        <v>24</v>
      </c>
      <c r="AB512" s="26">
        <v>3036162</v>
      </c>
      <c r="AC512" s="27">
        <v>31</v>
      </c>
      <c r="AD512" s="26">
        <v>1563625</v>
      </c>
      <c r="AE512" s="27">
        <v>104</v>
      </c>
      <c r="AF512" s="26">
        <v>8142866</v>
      </c>
      <c r="AG512" s="27">
        <v>137</v>
      </c>
      <c r="AH512" s="26">
        <v>37684409</v>
      </c>
      <c r="AI512" s="27">
        <v>61</v>
      </c>
      <c r="AJ512" s="26">
        <v>26150529</v>
      </c>
      <c r="AK512" s="27">
        <v>19</v>
      </c>
      <c r="AL512" s="26">
        <v>2406397</v>
      </c>
      <c r="AM512" s="27">
        <v>38</v>
      </c>
      <c r="AN512" s="26">
        <v>6155074</v>
      </c>
      <c r="AO512" s="27">
        <v>14</v>
      </c>
      <c r="AP512" s="26">
        <v>13696062</v>
      </c>
      <c r="AQ512" s="27">
        <v>31</v>
      </c>
      <c r="AR512" s="26">
        <v>12285857</v>
      </c>
      <c r="AS512" s="27">
        <v>12</v>
      </c>
      <c r="AT512" s="26">
        <v>916971</v>
      </c>
      <c r="AU512" s="27">
        <v>4</v>
      </c>
      <c r="AV512" s="26">
        <v>1247359</v>
      </c>
      <c r="AW512" s="27">
        <v>12</v>
      </c>
      <c r="AX512" s="26">
        <v>572444</v>
      </c>
      <c r="AY512" s="27">
        <v>4</v>
      </c>
      <c r="AZ512" s="26">
        <v>6811863</v>
      </c>
      <c r="BA512" s="27">
        <v>82</v>
      </c>
      <c r="BB512" s="26">
        <v>6883582</v>
      </c>
      <c r="BC512" s="27">
        <v>75</v>
      </c>
      <c r="BD512" s="26">
        <v>12594423</v>
      </c>
      <c r="BE512" s="27">
        <v>98</v>
      </c>
      <c r="BF512" s="26">
        <v>29287399</v>
      </c>
      <c r="BG512" s="27">
        <v>18</v>
      </c>
      <c r="BH512" s="26">
        <v>3425939</v>
      </c>
      <c r="BI512" s="27">
        <v>14</v>
      </c>
      <c r="BJ512" s="26">
        <v>4536125</v>
      </c>
      <c r="BK512" s="27">
        <v>17</v>
      </c>
      <c r="BL512" s="26">
        <v>4414114</v>
      </c>
      <c r="BM512" s="27">
        <v>22</v>
      </c>
      <c r="BN512" s="26">
        <v>2350651</v>
      </c>
      <c r="BO512" s="27">
        <v>41</v>
      </c>
      <c r="BP512" s="26">
        <v>6470609</v>
      </c>
      <c r="BQ512" s="27">
        <v>1336</v>
      </c>
      <c r="BR512" s="26">
        <v>245766459</v>
      </c>
    </row>
    <row r="513" spans="1:70" ht="14.1" customHeight="1" x14ac:dyDescent="0.15">
      <c r="A513" s="20" t="s">
        <v>508</v>
      </c>
      <c r="B513" s="28">
        <v>36098</v>
      </c>
      <c r="C513" s="18">
        <v>7</v>
      </c>
      <c r="D513" s="26">
        <v>253258</v>
      </c>
      <c r="E513" s="27">
        <v>8</v>
      </c>
      <c r="F513" s="26">
        <v>289806</v>
      </c>
      <c r="G513" s="27">
        <v>114</v>
      </c>
      <c r="H513" s="26">
        <v>6897831</v>
      </c>
      <c r="I513" s="27">
        <v>64</v>
      </c>
      <c r="J513" s="26">
        <v>8185112</v>
      </c>
      <c r="K513" s="27">
        <v>49</v>
      </c>
      <c r="L513" s="26">
        <v>3268005</v>
      </c>
      <c r="M513" s="27">
        <v>18</v>
      </c>
      <c r="N513" s="26">
        <v>1508724</v>
      </c>
      <c r="O513" s="27">
        <v>102</v>
      </c>
      <c r="P513" s="26">
        <v>12792408</v>
      </c>
      <c r="Q513" s="27">
        <v>34</v>
      </c>
      <c r="R513" s="26">
        <v>11868236</v>
      </c>
      <c r="S513" s="27">
        <v>10</v>
      </c>
      <c r="T513" s="26">
        <v>1776293</v>
      </c>
      <c r="U513" s="27">
        <v>10</v>
      </c>
      <c r="V513" s="26">
        <v>2634992</v>
      </c>
      <c r="W513" s="27">
        <v>25</v>
      </c>
      <c r="X513" s="26">
        <v>2952999</v>
      </c>
      <c r="Y513" s="27">
        <v>37</v>
      </c>
      <c r="Z513" s="26">
        <v>4003515</v>
      </c>
      <c r="AA513" s="27">
        <v>24</v>
      </c>
      <c r="AB513" s="26">
        <v>2876810</v>
      </c>
      <c r="AC513" s="27">
        <v>31</v>
      </c>
      <c r="AD513" s="26">
        <v>1573284</v>
      </c>
      <c r="AE513" s="27">
        <v>105</v>
      </c>
      <c r="AF513" s="26">
        <v>8826607</v>
      </c>
      <c r="AG513" s="27">
        <v>138</v>
      </c>
      <c r="AH513" s="26">
        <v>34780990</v>
      </c>
      <c r="AI513" s="27">
        <v>59</v>
      </c>
      <c r="AJ513" s="26">
        <v>22247254</v>
      </c>
      <c r="AK513" s="27">
        <v>19</v>
      </c>
      <c r="AL513" s="26">
        <v>2208716</v>
      </c>
      <c r="AM513" s="27">
        <v>38</v>
      </c>
      <c r="AN513" s="26">
        <v>5559709</v>
      </c>
      <c r="AO513" s="27">
        <v>14</v>
      </c>
      <c r="AP513" s="26">
        <v>14454118</v>
      </c>
      <c r="AQ513" s="27">
        <v>31</v>
      </c>
      <c r="AR513" s="26">
        <v>12316539</v>
      </c>
      <c r="AS513" s="27">
        <v>12</v>
      </c>
      <c r="AT513" s="26">
        <v>854692</v>
      </c>
      <c r="AU513" s="27">
        <v>4</v>
      </c>
      <c r="AV513" s="26">
        <v>1186762</v>
      </c>
      <c r="AW513" s="27">
        <v>12</v>
      </c>
      <c r="AX513" s="26">
        <v>597205</v>
      </c>
      <c r="AY513" s="27">
        <v>5</v>
      </c>
      <c r="AZ513" s="26">
        <v>14520935</v>
      </c>
      <c r="BA513" s="27">
        <v>82</v>
      </c>
      <c r="BB513" s="26">
        <v>6972285</v>
      </c>
      <c r="BC513" s="27">
        <v>75</v>
      </c>
      <c r="BD513" s="26">
        <v>12933976</v>
      </c>
      <c r="BE513" s="27">
        <v>97</v>
      </c>
      <c r="BF513" s="26">
        <v>33438490</v>
      </c>
      <c r="BG513" s="27">
        <v>18</v>
      </c>
      <c r="BH513" s="26">
        <v>3339365</v>
      </c>
      <c r="BI513" s="27">
        <v>14</v>
      </c>
      <c r="BJ513" s="26">
        <v>4730860</v>
      </c>
      <c r="BK513" s="27">
        <v>17</v>
      </c>
      <c r="BL513" s="26">
        <v>4091701</v>
      </c>
      <c r="BM513" s="27">
        <v>23</v>
      </c>
      <c r="BN513" s="26">
        <v>2692891</v>
      </c>
      <c r="BO513" s="27">
        <v>41</v>
      </c>
      <c r="BP513" s="26">
        <v>6210294</v>
      </c>
      <c r="BQ513" s="27">
        <v>1337</v>
      </c>
      <c r="BR513" s="26">
        <v>252844680</v>
      </c>
    </row>
    <row r="514" spans="1:70" ht="14.1" customHeight="1" x14ac:dyDescent="0.15">
      <c r="A514" s="20" t="s">
        <v>508</v>
      </c>
      <c r="B514" s="28">
        <v>36129</v>
      </c>
      <c r="C514" s="18">
        <v>7</v>
      </c>
      <c r="D514" s="26">
        <v>258841</v>
      </c>
      <c r="E514" s="27">
        <v>8</v>
      </c>
      <c r="F514" s="26">
        <v>304057</v>
      </c>
      <c r="G514" s="27">
        <v>114</v>
      </c>
      <c r="H514" s="26">
        <v>7354706</v>
      </c>
      <c r="I514" s="27">
        <v>64</v>
      </c>
      <c r="J514" s="26">
        <v>8693058</v>
      </c>
      <c r="K514" s="27">
        <v>49</v>
      </c>
      <c r="L514" s="26">
        <v>3533948</v>
      </c>
      <c r="M514" s="27">
        <v>18</v>
      </c>
      <c r="N514" s="26">
        <v>1648145</v>
      </c>
      <c r="O514" s="27">
        <v>102</v>
      </c>
      <c r="P514" s="26">
        <v>13893754</v>
      </c>
      <c r="Q514" s="27">
        <v>34</v>
      </c>
      <c r="R514" s="26">
        <v>12482423</v>
      </c>
      <c r="S514" s="27">
        <v>10</v>
      </c>
      <c r="T514" s="26">
        <v>1783409</v>
      </c>
      <c r="U514" s="27">
        <v>10</v>
      </c>
      <c r="V514" s="26">
        <v>2962806</v>
      </c>
      <c r="W514" s="27">
        <v>25</v>
      </c>
      <c r="X514" s="26">
        <v>3224905</v>
      </c>
      <c r="Y514" s="27">
        <v>37</v>
      </c>
      <c r="Z514" s="26">
        <v>4447004</v>
      </c>
      <c r="AA514" s="27">
        <v>24</v>
      </c>
      <c r="AB514" s="26">
        <v>3196723</v>
      </c>
      <c r="AC514" s="27">
        <v>31</v>
      </c>
      <c r="AD514" s="26">
        <v>1730340</v>
      </c>
      <c r="AE514" s="27">
        <v>105</v>
      </c>
      <c r="AF514" s="26">
        <v>9714792</v>
      </c>
      <c r="AG514" s="27">
        <v>138</v>
      </c>
      <c r="AH514" s="26">
        <v>41260030</v>
      </c>
      <c r="AI514" s="27">
        <v>59</v>
      </c>
      <c r="AJ514" s="26">
        <v>25431469</v>
      </c>
      <c r="AK514" s="27">
        <v>19</v>
      </c>
      <c r="AL514" s="26">
        <v>2456090</v>
      </c>
      <c r="AM514" s="27">
        <v>38</v>
      </c>
      <c r="AN514" s="26">
        <v>6212225</v>
      </c>
      <c r="AO514" s="27">
        <v>14</v>
      </c>
      <c r="AP514" s="26">
        <v>14056213</v>
      </c>
      <c r="AQ514" s="27">
        <v>31</v>
      </c>
      <c r="AR514" s="26">
        <v>12610750</v>
      </c>
      <c r="AS514" s="27">
        <v>12</v>
      </c>
      <c r="AT514" s="26">
        <v>890190</v>
      </c>
      <c r="AU514" s="27">
        <v>4</v>
      </c>
      <c r="AV514" s="26">
        <v>1233009</v>
      </c>
      <c r="AW514" s="27">
        <v>12</v>
      </c>
      <c r="AX514" s="26">
        <v>639616</v>
      </c>
      <c r="AY514" s="27">
        <v>5</v>
      </c>
      <c r="AZ514" s="26">
        <v>15638618</v>
      </c>
      <c r="BA514" s="27">
        <v>83</v>
      </c>
      <c r="BB514" s="26">
        <v>8240808</v>
      </c>
      <c r="BC514" s="27">
        <v>75</v>
      </c>
      <c r="BD514" s="26">
        <v>14113665</v>
      </c>
      <c r="BE514" s="27">
        <v>98</v>
      </c>
      <c r="BF514" s="26">
        <v>37822452</v>
      </c>
      <c r="BG514" s="27">
        <v>18</v>
      </c>
      <c r="BH514" s="26">
        <v>4250023</v>
      </c>
      <c r="BI514" s="27">
        <v>14</v>
      </c>
      <c r="BJ514" s="26">
        <v>4997830</v>
      </c>
      <c r="BK514" s="27">
        <v>17</v>
      </c>
      <c r="BL514" s="26">
        <v>4485560</v>
      </c>
      <c r="BM514" s="27">
        <v>23</v>
      </c>
      <c r="BN514" s="26">
        <v>3102705</v>
      </c>
      <c r="BO514" s="27">
        <v>41</v>
      </c>
      <c r="BP514" s="26">
        <v>6802187</v>
      </c>
      <c r="BQ514" s="27">
        <v>1339</v>
      </c>
      <c r="BR514" s="26">
        <v>279472371</v>
      </c>
    </row>
    <row r="515" spans="1:70" ht="14.1" customHeight="1" x14ac:dyDescent="0.15">
      <c r="A515" s="20" t="s">
        <v>508</v>
      </c>
      <c r="B515" s="28">
        <v>36159</v>
      </c>
      <c r="C515" s="18">
        <v>7</v>
      </c>
      <c r="D515" s="26">
        <v>244291</v>
      </c>
      <c r="E515" s="27">
        <v>8</v>
      </c>
      <c r="F515" s="26">
        <v>271987</v>
      </c>
      <c r="G515" s="27">
        <v>113</v>
      </c>
      <c r="H515" s="26">
        <v>6962751</v>
      </c>
      <c r="I515" s="27">
        <v>64</v>
      </c>
      <c r="J515" s="26">
        <v>8890863</v>
      </c>
      <c r="K515" s="27">
        <v>49</v>
      </c>
      <c r="L515" s="26">
        <v>3404814</v>
      </c>
      <c r="M515" s="27">
        <v>18</v>
      </c>
      <c r="N515" s="26">
        <v>1642501</v>
      </c>
      <c r="O515" s="27">
        <v>102</v>
      </c>
      <c r="P515" s="26">
        <v>13617514</v>
      </c>
      <c r="Q515" s="27">
        <v>34</v>
      </c>
      <c r="R515" s="26">
        <v>12724942</v>
      </c>
      <c r="S515" s="27">
        <v>10</v>
      </c>
      <c r="T515" s="26">
        <v>1621810</v>
      </c>
      <c r="U515" s="27">
        <v>10</v>
      </c>
      <c r="V515" s="26">
        <v>2671906</v>
      </c>
      <c r="W515" s="27">
        <v>25</v>
      </c>
      <c r="X515" s="26">
        <v>3218011</v>
      </c>
      <c r="Y515" s="27">
        <v>37</v>
      </c>
      <c r="Z515" s="26">
        <v>4006034</v>
      </c>
      <c r="AA515" s="27">
        <v>24</v>
      </c>
      <c r="AB515" s="26">
        <v>2918919</v>
      </c>
      <c r="AC515" s="27">
        <v>31</v>
      </c>
      <c r="AD515" s="26">
        <v>1686603</v>
      </c>
      <c r="AE515" s="27">
        <v>105</v>
      </c>
      <c r="AF515" s="26">
        <v>9178694</v>
      </c>
      <c r="AG515" s="27">
        <v>138</v>
      </c>
      <c r="AH515" s="26">
        <v>39705003</v>
      </c>
      <c r="AI515" s="27">
        <v>60</v>
      </c>
      <c r="AJ515" s="26">
        <v>23843595</v>
      </c>
      <c r="AK515" s="27">
        <v>19</v>
      </c>
      <c r="AL515" s="26">
        <v>2343904</v>
      </c>
      <c r="AM515" s="27">
        <v>38</v>
      </c>
      <c r="AN515" s="26">
        <v>5898302</v>
      </c>
      <c r="AO515" s="27">
        <v>14</v>
      </c>
      <c r="AP515" s="26">
        <v>14097512</v>
      </c>
      <c r="AQ515" s="27">
        <v>31</v>
      </c>
      <c r="AR515" s="26">
        <v>11974079</v>
      </c>
      <c r="AS515" s="27">
        <v>12</v>
      </c>
      <c r="AT515" s="26">
        <v>823660</v>
      </c>
      <c r="AU515" s="27">
        <v>4</v>
      </c>
      <c r="AV515" s="26">
        <v>1143734</v>
      </c>
      <c r="AW515" s="27">
        <v>12</v>
      </c>
      <c r="AX515" s="26">
        <v>615907</v>
      </c>
      <c r="AY515" s="27">
        <v>5</v>
      </c>
      <c r="AZ515" s="26">
        <v>16229238</v>
      </c>
      <c r="BA515" s="27">
        <v>83</v>
      </c>
      <c r="BB515" s="26">
        <v>7482299</v>
      </c>
      <c r="BC515" s="27">
        <v>75</v>
      </c>
      <c r="BD515" s="26">
        <v>14115352</v>
      </c>
      <c r="BE515" s="27">
        <v>97</v>
      </c>
      <c r="BF515" s="26">
        <v>32944479</v>
      </c>
      <c r="BG515" s="27">
        <v>18</v>
      </c>
      <c r="BH515" s="26">
        <v>3567214</v>
      </c>
      <c r="BI515" s="27">
        <v>14</v>
      </c>
      <c r="BJ515" s="26">
        <v>4803869</v>
      </c>
      <c r="BK515" s="27">
        <v>18</v>
      </c>
      <c r="BL515" s="26">
        <v>5605206</v>
      </c>
      <c r="BM515" s="27">
        <v>23</v>
      </c>
      <c r="BN515" s="26">
        <v>2733832</v>
      </c>
      <c r="BO515" s="27">
        <v>41</v>
      </c>
      <c r="BP515" s="26">
        <v>6794707</v>
      </c>
      <c r="BQ515" s="27">
        <v>1339</v>
      </c>
      <c r="BR515" s="26">
        <v>267783547</v>
      </c>
    </row>
    <row r="516" spans="1:70" ht="14.1" customHeight="1" x14ac:dyDescent="0.15">
      <c r="A516" s="20" t="s">
        <v>507</v>
      </c>
      <c r="B516" s="28">
        <v>36189</v>
      </c>
      <c r="C516" s="18">
        <v>7</v>
      </c>
      <c r="D516" s="26">
        <v>253186</v>
      </c>
      <c r="E516" s="27">
        <v>8</v>
      </c>
      <c r="F516" s="26">
        <v>283513</v>
      </c>
      <c r="G516" s="27">
        <v>113</v>
      </c>
      <c r="H516" s="26">
        <v>6892550</v>
      </c>
      <c r="I516" s="27">
        <v>64</v>
      </c>
      <c r="J516" s="26">
        <v>9040780</v>
      </c>
      <c r="K516" s="27">
        <v>49</v>
      </c>
      <c r="L516" s="26">
        <v>3317202</v>
      </c>
      <c r="M516" s="27">
        <v>18</v>
      </c>
      <c r="N516" s="26">
        <v>1625552</v>
      </c>
      <c r="O516" s="27">
        <v>102</v>
      </c>
      <c r="P516" s="26">
        <v>13563444</v>
      </c>
      <c r="Q516" s="27">
        <v>34</v>
      </c>
      <c r="R516" s="26">
        <v>12716523</v>
      </c>
      <c r="S516" s="27">
        <v>10</v>
      </c>
      <c r="T516" s="26">
        <v>1628718</v>
      </c>
      <c r="U516" s="27">
        <v>10</v>
      </c>
      <c r="V516" s="26">
        <v>2699680</v>
      </c>
      <c r="W516" s="27">
        <v>25</v>
      </c>
      <c r="X516" s="26">
        <v>3277668</v>
      </c>
      <c r="Y516" s="27">
        <v>36</v>
      </c>
      <c r="Z516" s="26">
        <v>3967168</v>
      </c>
      <c r="AA516" s="27">
        <v>24</v>
      </c>
      <c r="AB516" s="26">
        <v>3109498</v>
      </c>
      <c r="AC516" s="27">
        <v>31</v>
      </c>
      <c r="AD516" s="26">
        <v>1744145</v>
      </c>
      <c r="AE516" s="27">
        <v>105</v>
      </c>
      <c r="AF516" s="26">
        <v>9465982</v>
      </c>
      <c r="AG516" s="27">
        <v>138</v>
      </c>
      <c r="AH516" s="26">
        <v>42035939</v>
      </c>
      <c r="AI516" s="27">
        <v>60</v>
      </c>
      <c r="AJ516" s="26">
        <v>24787534</v>
      </c>
      <c r="AK516" s="27">
        <v>19</v>
      </c>
      <c r="AL516" s="26">
        <v>2615028</v>
      </c>
      <c r="AM516" s="27">
        <v>38</v>
      </c>
      <c r="AN516" s="26">
        <v>5815252</v>
      </c>
      <c r="AO516" s="27">
        <v>14</v>
      </c>
      <c r="AP516" s="26">
        <v>13132870</v>
      </c>
      <c r="AQ516" s="27">
        <v>31</v>
      </c>
      <c r="AR516" s="26">
        <v>12306593</v>
      </c>
      <c r="AS516" s="27">
        <v>12</v>
      </c>
      <c r="AT516" s="26">
        <v>806267</v>
      </c>
      <c r="AU516" s="27">
        <v>4</v>
      </c>
      <c r="AV516" s="26">
        <v>1138016</v>
      </c>
      <c r="AW516" s="27">
        <v>12</v>
      </c>
      <c r="AX516" s="26">
        <v>631201</v>
      </c>
      <c r="AY516" s="27">
        <v>5</v>
      </c>
      <c r="AZ516" s="26">
        <v>17262365</v>
      </c>
      <c r="BA516" s="27">
        <v>83</v>
      </c>
      <c r="BB516" s="26">
        <v>8221285</v>
      </c>
      <c r="BC516" s="27">
        <v>75</v>
      </c>
      <c r="BD516" s="26">
        <v>13892324</v>
      </c>
      <c r="BE516" s="27">
        <v>97</v>
      </c>
      <c r="BF516" s="26">
        <v>37477429</v>
      </c>
      <c r="BG516" s="27">
        <v>18</v>
      </c>
      <c r="BH516" s="26">
        <v>3701128</v>
      </c>
      <c r="BI516" s="27">
        <v>14</v>
      </c>
      <c r="BJ516" s="26">
        <v>4796623</v>
      </c>
      <c r="BK516" s="27">
        <v>18</v>
      </c>
      <c r="BL516" s="26">
        <v>5340127</v>
      </c>
      <c r="BM516" s="27">
        <v>23</v>
      </c>
      <c r="BN516" s="26">
        <v>2907367</v>
      </c>
      <c r="BO516" s="27">
        <v>41</v>
      </c>
      <c r="BP516" s="26">
        <v>6985732</v>
      </c>
      <c r="BQ516" s="27">
        <v>1338</v>
      </c>
      <c r="BR516" s="26">
        <v>277438707</v>
      </c>
    </row>
    <row r="517" spans="1:70" ht="14.1" customHeight="1" x14ac:dyDescent="0.15">
      <c r="A517" s="20" t="s">
        <v>507</v>
      </c>
      <c r="B517" s="28">
        <v>36217</v>
      </c>
      <c r="C517" s="18">
        <v>7</v>
      </c>
      <c r="D517" s="26">
        <v>262693</v>
      </c>
      <c r="E517" s="27">
        <v>8</v>
      </c>
      <c r="F517" s="26">
        <v>269580</v>
      </c>
      <c r="G517" s="27">
        <v>113</v>
      </c>
      <c r="H517" s="26">
        <v>6750886</v>
      </c>
      <c r="I517" s="27">
        <v>64</v>
      </c>
      <c r="J517" s="26">
        <v>8826794</v>
      </c>
      <c r="K517" s="27">
        <v>49</v>
      </c>
      <c r="L517" s="26">
        <v>3192451</v>
      </c>
      <c r="M517" s="27">
        <v>18</v>
      </c>
      <c r="N517" s="26">
        <v>1544486</v>
      </c>
      <c r="O517" s="27">
        <v>102</v>
      </c>
      <c r="P517" s="26">
        <v>13827701</v>
      </c>
      <c r="Q517" s="27">
        <v>34</v>
      </c>
      <c r="R517" s="26">
        <v>12544793</v>
      </c>
      <c r="S517" s="27">
        <v>10</v>
      </c>
      <c r="T517" s="26">
        <v>1623706</v>
      </c>
      <c r="U517" s="27">
        <v>11</v>
      </c>
      <c r="V517" s="26">
        <v>2858789</v>
      </c>
      <c r="W517" s="27">
        <v>25</v>
      </c>
      <c r="X517" s="26">
        <v>3365223</v>
      </c>
      <c r="Y517" s="27">
        <v>36</v>
      </c>
      <c r="Z517" s="26">
        <v>3964459</v>
      </c>
      <c r="AA517" s="27">
        <v>24</v>
      </c>
      <c r="AB517" s="26">
        <v>2967984</v>
      </c>
      <c r="AC517" s="27">
        <v>31</v>
      </c>
      <c r="AD517" s="26">
        <v>1721062</v>
      </c>
      <c r="AE517" s="27">
        <v>105</v>
      </c>
      <c r="AF517" s="26">
        <v>9402092</v>
      </c>
      <c r="AG517" s="27">
        <v>138</v>
      </c>
      <c r="AH517" s="26">
        <v>41479877</v>
      </c>
      <c r="AI517" s="27">
        <v>60</v>
      </c>
      <c r="AJ517" s="26">
        <v>25194656</v>
      </c>
      <c r="AK517" s="27">
        <v>19</v>
      </c>
      <c r="AL517" s="26">
        <v>2687920</v>
      </c>
      <c r="AM517" s="27">
        <v>38</v>
      </c>
      <c r="AN517" s="26">
        <v>5722439</v>
      </c>
      <c r="AO517" s="27">
        <v>14</v>
      </c>
      <c r="AP517" s="26">
        <v>12708282</v>
      </c>
      <c r="AQ517" s="27">
        <v>31</v>
      </c>
      <c r="AR517" s="26">
        <v>11852393</v>
      </c>
      <c r="AS517" s="27">
        <v>12</v>
      </c>
      <c r="AT517" s="26">
        <v>885849</v>
      </c>
      <c r="AU517" s="27">
        <v>4</v>
      </c>
      <c r="AV517" s="26">
        <v>1103862</v>
      </c>
      <c r="AW517" s="27">
        <v>12</v>
      </c>
      <c r="AX517" s="26">
        <v>614048</v>
      </c>
      <c r="AY517" s="27">
        <v>5</v>
      </c>
      <c r="AZ517" s="26">
        <v>17341696</v>
      </c>
      <c r="BA517" s="27">
        <v>83</v>
      </c>
      <c r="BB517" s="26">
        <v>8053527</v>
      </c>
      <c r="BC517" s="27">
        <v>77</v>
      </c>
      <c r="BD517" s="26">
        <v>13525542</v>
      </c>
      <c r="BE517" s="27">
        <v>97</v>
      </c>
      <c r="BF517" s="26">
        <v>37676271</v>
      </c>
      <c r="BG517" s="27">
        <v>18</v>
      </c>
      <c r="BH517" s="26">
        <v>3868203</v>
      </c>
      <c r="BI517" s="27">
        <v>14</v>
      </c>
      <c r="BJ517" s="26">
        <v>4589644</v>
      </c>
      <c r="BK517" s="27">
        <v>18</v>
      </c>
      <c r="BL517" s="26">
        <v>5382718</v>
      </c>
      <c r="BM517" s="27">
        <v>23</v>
      </c>
      <c r="BN517" s="26">
        <v>3024451</v>
      </c>
      <c r="BO517" s="27">
        <v>41</v>
      </c>
      <c r="BP517" s="26">
        <v>7411140</v>
      </c>
      <c r="BQ517" s="27">
        <v>1341</v>
      </c>
      <c r="BR517" s="26">
        <v>276245232</v>
      </c>
    </row>
    <row r="518" spans="1:70" ht="14.1" customHeight="1" x14ac:dyDescent="0.15">
      <c r="A518" s="20" t="s">
        <v>507</v>
      </c>
      <c r="B518" s="28">
        <v>36250</v>
      </c>
      <c r="C518" s="18">
        <v>7</v>
      </c>
      <c r="D518" s="26">
        <v>277716</v>
      </c>
      <c r="E518" s="27">
        <v>8</v>
      </c>
      <c r="F518" s="26">
        <v>332293</v>
      </c>
      <c r="G518" s="27">
        <v>113</v>
      </c>
      <c r="H518" s="26">
        <v>7737175</v>
      </c>
      <c r="I518" s="27">
        <v>64</v>
      </c>
      <c r="J518" s="26">
        <v>9208099</v>
      </c>
      <c r="K518" s="27">
        <v>49</v>
      </c>
      <c r="L518" s="26">
        <v>3546885</v>
      </c>
      <c r="M518" s="27">
        <v>17</v>
      </c>
      <c r="N518" s="26">
        <v>1731962</v>
      </c>
      <c r="O518" s="27">
        <v>102</v>
      </c>
      <c r="P518" s="26">
        <v>15235412</v>
      </c>
      <c r="Q518" s="27">
        <v>34</v>
      </c>
      <c r="R518" s="26">
        <v>13781440</v>
      </c>
      <c r="S518" s="27">
        <v>9</v>
      </c>
      <c r="T518" s="26">
        <v>1694371</v>
      </c>
      <c r="U518" s="27">
        <v>11</v>
      </c>
      <c r="V518" s="26">
        <v>3184269</v>
      </c>
      <c r="W518" s="27">
        <v>25</v>
      </c>
      <c r="X518" s="26">
        <v>3538354</v>
      </c>
      <c r="Y518" s="27">
        <v>36</v>
      </c>
      <c r="Z518" s="26">
        <v>4558855</v>
      </c>
      <c r="AA518" s="27">
        <v>24</v>
      </c>
      <c r="AB518" s="26">
        <v>3266350</v>
      </c>
      <c r="AC518" s="27">
        <v>31</v>
      </c>
      <c r="AD518" s="26">
        <v>1942770</v>
      </c>
      <c r="AE518" s="27">
        <v>105</v>
      </c>
      <c r="AF518" s="26">
        <v>10524374</v>
      </c>
      <c r="AG518" s="27">
        <v>138</v>
      </c>
      <c r="AH518" s="26">
        <v>48120651</v>
      </c>
      <c r="AI518" s="27">
        <v>61</v>
      </c>
      <c r="AJ518" s="26">
        <v>28098803</v>
      </c>
      <c r="AK518" s="27">
        <v>19</v>
      </c>
      <c r="AL518" s="26">
        <v>2816923</v>
      </c>
      <c r="AM518" s="27">
        <v>38</v>
      </c>
      <c r="AN518" s="26">
        <v>6228066</v>
      </c>
      <c r="AO518" s="27">
        <v>14</v>
      </c>
      <c r="AP518" s="26">
        <v>13187167</v>
      </c>
      <c r="AQ518" s="27">
        <v>31</v>
      </c>
      <c r="AR518" s="26">
        <v>12406240</v>
      </c>
      <c r="AS518" s="27">
        <v>11</v>
      </c>
      <c r="AT518" s="26">
        <v>1064382</v>
      </c>
      <c r="AU518" s="27">
        <v>4</v>
      </c>
      <c r="AV518" s="26">
        <v>1305745</v>
      </c>
      <c r="AW518" s="27">
        <v>12</v>
      </c>
      <c r="AX518" s="26">
        <v>645357</v>
      </c>
      <c r="AY518" s="27">
        <v>5</v>
      </c>
      <c r="AZ518" s="26">
        <v>21221835</v>
      </c>
      <c r="BA518" s="27">
        <v>82</v>
      </c>
      <c r="BB518" s="26">
        <v>9862232</v>
      </c>
      <c r="BC518" s="27">
        <v>77</v>
      </c>
      <c r="BD518" s="26">
        <v>14718262</v>
      </c>
      <c r="BE518" s="27">
        <v>97</v>
      </c>
      <c r="BF518" s="26">
        <v>44242220</v>
      </c>
      <c r="BG518" s="27">
        <v>17</v>
      </c>
      <c r="BH518" s="26">
        <v>5288384</v>
      </c>
      <c r="BI518" s="27">
        <v>14</v>
      </c>
      <c r="BJ518" s="26">
        <v>4947966</v>
      </c>
      <c r="BK518" s="27">
        <v>18</v>
      </c>
      <c r="BL518" s="26">
        <v>6162836</v>
      </c>
      <c r="BM518" s="27">
        <v>23</v>
      </c>
      <c r="BN518" s="26">
        <v>3318677</v>
      </c>
      <c r="BO518" s="27">
        <v>41</v>
      </c>
      <c r="BP518" s="26">
        <v>9174352</v>
      </c>
      <c r="BQ518" s="27">
        <v>1337</v>
      </c>
      <c r="BR518" s="26">
        <v>313370438</v>
      </c>
    </row>
    <row r="519" spans="1:70" ht="14.1" customHeight="1" x14ac:dyDescent="0.15">
      <c r="A519" s="20" t="s">
        <v>507</v>
      </c>
      <c r="B519" s="28">
        <v>36280</v>
      </c>
      <c r="C519" s="18">
        <v>7</v>
      </c>
      <c r="D519" s="26">
        <v>299211</v>
      </c>
      <c r="E519" s="27">
        <v>8</v>
      </c>
      <c r="F519" s="26">
        <v>361142</v>
      </c>
      <c r="G519" s="27">
        <v>114</v>
      </c>
      <c r="H519" s="26">
        <v>8091267</v>
      </c>
      <c r="I519" s="27">
        <v>64</v>
      </c>
      <c r="J519" s="26">
        <v>9554229</v>
      </c>
      <c r="K519" s="27">
        <v>49</v>
      </c>
      <c r="L519" s="26">
        <v>3846523</v>
      </c>
      <c r="M519" s="27">
        <v>17</v>
      </c>
      <c r="N519" s="26">
        <v>1955039</v>
      </c>
      <c r="O519" s="27">
        <v>102</v>
      </c>
      <c r="P519" s="26">
        <v>16642417</v>
      </c>
      <c r="Q519" s="27">
        <v>34</v>
      </c>
      <c r="R519" s="26">
        <v>14529542</v>
      </c>
      <c r="S519" s="27">
        <v>9</v>
      </c>
      <c r="T519" s="26">
        <v>2009273</v>
      </c>
      <c r="U519" s="27">
        <v>11</v>
      </c>
      <c r="V519" s="26">
        <v>3361788</v>
      </c>
      <c r="W519" s="27">
        <v>24</v>
      </c>
      <c r="X519" s="26">
        <v>3784091</v>
      </c>
      <c r="Y519" s="27">
        <v>36</v>
      </c>
      <c r="Z519" s="26">
        <v>5185486</v>
      </c>
      <c r="AA519" s="27">
        <v>24</v>
      </c>
      <c r="AB519" s="26">
        <v>3498385</v>
      </c>
      <c r="AC519" s="27">
        <v>31</v>
      </c>
      <c r="AD519" s="26">
        <v>2026476</v>
      </c>
      <c r="AE519" s="27">
        <v>105</v>
      </c>
      <c r="AF519" s="26">
        <v>11175554</v>
      </c>
      <c r="AG519" s="27">
        <v>138</v>
      </c>
      <c r="AH519" s="26">
        <v>49653944</v>
      </c>
      <c r="AI519" s="27">
        <v>61</v>
      </c>
      <c r="AJ519" s="26">
        <v>28657525</v>
      </c>
      <c r="AK519" s="27">
        <v>19</v>
      </c>
      <c r="AL519" s="26">
        <v>2989816</v>
      </c>
      <c r="AM519" s="27">
        <v>38</v>
      </c>
      <c r="AN519" s="26">
        <v>6437752</v>
      </c>
      <c r="AO519" s="27">
        <v>14</v>
      </c>
      <c r="AP519" s="26">
        <v>13152435</v>
      </c>
      <c r="AQ519" s="27">
        <v>31</v>
      </c>
      <c r="AR519" s="26">
        <v>12431301</v>
      </c>
      <c r="AS519" s="27">
        <v>11</v>
      </c>
      <c r="AT519" s="26">
        <v>1168262</v>
      </c>
      <c r="AU519" s="27">
        <v>4</v>
      </c>
      <c r="AV519" s="26">
        <v>1256260</v>
      </c>
      <c r="AW519" s="27">
        <v>12</v>
      </c>
      <c r="AX519" s="26">
        <v>692199</v>
      </c>
      <c r="AY519" s="27">
        <v>5</v>
      </c>
      <c r="AZ519" s="26">
        <v>24523405</v>
      </c>
      <c r="BA519" s="27">
        <v>82</v>
      </c>
      <c r="BB519" s="26">
        <v>10931634</v>
      </c>
      <c r="BC519" s="27">
        <v>77</v>
      </c>
      <c r="BD519" s="26">
        <v>15214038</v>
      </c>
      <c r="BE519" s="27">
        <v>97</v>
      </c>
      <c r="BF519" s="26">
        <v>46954207</v>
      </c>
      <c r="BG519" s="27">
        <v>17</v>
      </c>
      <c r="BH519" s="26">
        <v>5955354</v>
      </c>
      <c r="BI519" s="27">
        <v>14</v>
      </c>
      <c r="BJ519" s="26">
        <v>5207761</v>
      </c>
      <c r="BK519" s="27">
        <v>18</v>
      </c>
      <c r="BL519" s="26">
        <v>6610402</v>
      </c>
      <c r="BM519" s="27">
        <v>23</v>
      </c>
      <c r="BN519" s="26">
        <v>3500111</v>
      </c>
      <c r="BO519" s="27">
        <v>41</v>
      </c>
      <c r="BP519" s="26">
        <v>9514602</v>
      </c>
      <c r="BQ519" s="27">
        <v>1337</v>
      </c>
      <c r="BR519" s="26">
        <v>331171449</v>
      </c>
    </row>
    <row r="520" spans="1:70" ht="14.1" customHeight="1" x14ac:dyDescent="0.15">
      <c r="A520" s="20" t="s">
        <v>507</v>
      </c>
      <c r="B520" s="28">
        <v>36311</v>
      </c>
      <c r="C520" s="18">
        <v>7</v>
      </c>
      <c r="D520" s="26">
        <v>324349</v>
      </c>
      <c r="E520" s="27">
        <v>8</v>
      </c>
      <c r="F520" s="26">
        <v>359783</v>
      </c>
      <c r="G520" s="27">
        <v>114</v>
      </c>
      <c r="H520" s="26">
        <v>7946709</v>
      </c>
      <c r="I520" s="27">
        <v>64</v>
      </c>
      <c r="J520" s="26">
        <v>9579870</v>
      </c>
      <c r="K520" s="27">
        <v>49</v>
      </c>
      <c r="L520" s="26">
        <v>3661515</v>
      </c>
      <c r="M520" s="27">
        <v>17</v>
      </c>
      <c r="N520" s="26">
        <v>1854458</v>
      </c>
      <c r="O520" s="27">
        <v>102</v>
      </c>
      <c r="P520" s="26">
        <v>16436682</v>
      </c>
      <c r="Q520" s="27">
        <v>34</v>
      </c>
      <c r="R520" s="26">
        <v>15006730</v>
      </c>
      <c r="S520" s="27">
        <v>9</v>
      </c>
      <c r="T520" s="26">
        <v>1890222</v>
      </c>
      <c r="U520" s="27">
        <v>11</v>
      </c>
      <c r="V520" s="26">
        <v>3288890</v>
      </c>
      <c r="W520" s="27">
        <v>24</v>
      </c>
      <c r="X520" s="26">
        <v>3413409</v>
      </c>
      <c r="Y520" s="27">
        <v>36</v>
      </c>
      <c r="Z520" s="26">
        <v>5023579</v>
      </c>
      <c r="AA520" s="27">
        <v>24</v>
      </c>
      <c r="AB520" s="26">
        <v>3286848</v>
      </c>
      <c r="AC520" s="27">
        <v>31</v>
      </c>
      <c r="AD520" s="26">
        <v>2023141</v>
      </c>
      <c r="AE520" s="27">
        <v>105</v>
      </c>
      <c r="AF520" s="26">
        <v>10721862</v>
      </c>
      <c r="AG520" s="27">
        <v>138</v>
      </c>
      <c r="AH520" s="26">
        <v>49196699</v>
      </c>
      <c r="AI520" s="27">
        <v>61</v>
      </c>
      <c r="AJ520" s="26">
        <v>28654971</v>
      </c>
      <c r="AK520" s="27">
        <v>19</v>
      </c>
      <c r="AL520" s="26">
        <v>2860443</v>
      </c>
      <c r="AM520" s="27">
        <v>38</v>
      </c>
      <c r="AN520" s="26">
        <v>6728691</v>
      </c>
      <c r="AO520" s="27">
        <v>14</v>
      </c>
      <c r="AP520" s="26">
        <v>13376640</v>
      </c>
      <c r="AQ520" s="27">
        <v>31</v>
      </c>
      <c r="AR520" s="26">
        <v>12257056</v>
      </c>
      <c r="AS520" s="27">
        <v>11</v>
      </c>
      <c r="AT520" s="26">
        <v>1194830</v>
      </c>
      <c r="AU520" s="27">
        <v>4</v>
      </c>
      <c r="AV520" s="26">
        <v>1258205</v>
      </c>
      <c r="AW520" s="27">
        <v>12</v>
      </c>
      <c r="AX520" s="26">
        <v>680134</v>
      </c>
      <c r="AY520" s="27">
        <v>5</v>
      </c>
      <c r="AZ520" s="26">
        <v>23278412</v>
      </c>
      <c r="BA520" s="27">
        <v>82</v>
      </c>
      <c r="BB520" s="26">
        <v>10285726</v>
      </c>
      <c r="BC520" s="27">
        <v>77</v>
      </c>
      <c r="BD520" s="26">
        <v>15183984</v>
      </c>
      <c r="BE520" s="27">
        <v>97</v>
      </c>
      <c r="BF520" s="26">
        <v>43077316</v>
      </c>
      <c r="BG520" s="27">
        <v>17</v>
      </c>
      <c r="BH520" s="26">
        <v>5258596</v>
      </c>
      <c r="BI520" s="27">
        <v>14</v>
      </c>
      <c r="BJ520" s="26">
        <v>4998504</v>
      </c>
      <c r="BK520" s="27">
        <v>18</v>
      </c>
      <c r="BL520" s="26">
        <v>6707172</v>
      </c>
      <c r="BM520" s="27">
        <v>23</v>
      </c>
      <c r="BN520" s="26">
        <v>3323720</v>
      </c>
      <c r="BO520" s="27">
        <v>41</v>
      </c>
      <c r="BP520" s="26">
        <v>9032459</v>
      </c>
      <c r="BQ520" s="27">
        <v>1337</v>
      </c>
      <c r="BR520" s="26">
        <v>322171622</v>
      </c>
    </row>
    <row r="521" spans="1:70" ht="14.1" customHeight="1" x14ac:dyDescent="0.15">
      <c r="A521" s="20" t="s">
        <v>507</v>
      </c>
      <c r="B521" s="28">
        <v>36341</v>
      </c>
      <c r="C521" s="18">
        <v>7</v>
      </c>
      <c r="D521" s="26">
        <v>335636</v>
      </c>
      <c r="E521" s="27">
        <v>8</v>
      </c>
      <c r="F521" s="26">
        <v>366555</v>
      </c>
      <c r="G521" s="27">
        <v>114</v>
      </c>
      <c r="H521" s="26">
        <v>8107251</v>
      </c>
      <c r="I521" s="27">
        <v>65</v>
      </c>
      <c r="J521" s="26">
        <v>10152659</v>
      </c>
      <c r="K521" s="27">
        <v>49</v>
      </c>
      <c r="L521" s="26">
        <v>3809605</v>
      </c>
      <c r="M521" s="27">
        <v>17</v>
      </c>
      <c r="N521" s="26">
        <v>2021822</v>
      </c>
      <c r="O521" s="27">
        <v>102</v>
      </c>
      <c r="P521" s="26">
        <v>17658854</v>
      </c>
      <c r="Q521" s="27">
        <v>34</v>
      </c>
      <c r="R521" s="26">
        <v>15520939</v>
      </c>
      <c r="S521" s="27">
        <v>9</v>
      </c>
      <c r="T521" s="26">
        <v>2033046</v>
      </c>
      <c r="U521" s="27">
        <v>11</v>
      </c>
      <c r="V521" s="26">
        <v>3793353</v>
      </c>
      <c r="W521" s="27">
        <v>24</v>
      </c>
      <c r="X521" s="26">
        <v>3451260</v>
      </c>
      <c r="Y521" s="27">
        <v>36</v>
      </c>
      <c r="Z521" s="26">
        <v>5339543</v>
      </c>
      <c r="AA521" s="27">
        <v>24</v>
      </c>
      <c r="AB521" s="26">
        <v>3447519</v>
      </c>
      <c r="AC521" s="27">
        <v>31</v>
      </c>
      <c r="AD521" s="26">
        <v>2206109</v>
      </c>
      <c r="AE521" s="27">
        <v>105</v>
      </c>
      <c r="AF521" s="26">
        <v>12084475</v>
      </c>
      <c r="AG521" s="27">
        <v>138</v>
      </c>
      <c r="AH521" s="26">
        <v>56640891</v>
      </c>
      <c r="AI521" s="27">
        <v>61</v>
      </c>
      <c r="AJ521" s="26">
        <v>32085945</v>
      </c>
      <c r="AK521" s="27">
        <v>19</v>
      </c>
      <c r="AL521" s="26">
        <v>3402274</v>
      </c>
      <c r="AM521" s="27">
        <v>38</v>
      </c>
      <c r="AN521" s="26">
        <v>7312934</v>
      </c>
      <c r="AO521" s="27">
        <v>14</v>
      </c>
      <c r="AP521" s="26">
        <v>13044075</v>
      </c>
      <c r="AQ521" s="27">
        <v>31</v>
      </c>
      <c r="AR521" s="26">
        <v>11925063</v>
      </c>
      <c r="AS521" s="27">
        <v>11</v>
      </c>
      <c r="AT521" s="26">
        <v>1143684</v>
      </c>
      <c r="AU521" s="27">
        <v>4</v>
      </c>
      <c r="AV521" s="26">
        <v>1306465</v>
      </c>
      <c r="AW521" s="27">
        <v>12</v>
      </c>
      <c r="AX521" s="26">
        <v>667624</v>
      </c>
      <c r="AY521" s="27">
        <v>5</v>
      </c>
      <c r="AZ521" s="26">
        <v>28025381</v>
      </c>
      <c r="BA521" s="27">
        <v>82</v>
      </c>
      <c r="BB521" s="26">
        <v>12447321</v>
      </c>
      <c r="BC521" s="27">
        <v>77</v>
      </c>
      <c r="BD521" s="26">
        <v>16949034</v>
      </c>
      <c r="BE521" s="27">
        <v>96</v>
      </c>
      <c r="BF521" s="26">
        <v>44173742</v>
      </c>
      <c r="BG521" s="27">
        <v>17</v>
      </c>
      <c r="BH521" s="26">
        <v>6369627</v>
      </c>
      <c r="BI521" s="27">
        <v>14</v>
      </c>
      <c r="BJ521" s="26">
        <v>4903143</v>
      </c>
      <c r="BK521" s="27">
        <v>18</v>
      </c>
      <c r="BL521" s="26">
        <v>7492651</v>
      </c>
      <c r="BM521" s="27">
        <v>23</v>
      </c>
      <c r="BN521" s="26">
        <v>3392745</v>
      </c>
      <c r="BO521" s="27">
        <v>42</v>
      </c>
      <c r="BP521" s="26">
        <v>10268064</v>
      </c>
      <c r="BQ521" s="27">
        <v>1338</v>
      </c>
      <c r="BR521" s="26">
        <v>351879308</v>
      </c>
    </row>
    <row r="522" spans="1:70" ht="14.1" customHeight="1" x14ac:dyDescent="0.15">
      <c r="A522" s="20" t="s">
        <v>507</v>
      </c>
      <c r="B522" s="28">
        <v>36371</v>
      </c>
      <c r="C522" s="18">
        <v>7</v>
      </c>
      <c r="D522" s="26">
        <v>342741</v>
      </c>
      <c r="E522" s="27">
        <v>8</v>
      </c>
      <c r="F522" s="26">
        <v>340425</v>
      </c>
      <c r="G522" s="27">
        <v>114</v>
      </c>
      <c r="H522" s="26">
        <v>8106799</v>
      </c>
      <c r="I522" s="27">
        <v>65</v>
      </c>
      <c r="J522" s="26">
        <v>10319364</v>
      </c>
      <c r="K522" s="27">
        <v>49</v>
      </c>
      <c r="L522" s="26">
        <v>3640480</v>
      </c>
      <c r="M522" s="27">
        <v>17</v>
      </c>
      <c r="N522" s="26">
        <v>2024846</v>
      </c>
      <c r="O522" s="27">
        <v>102</v>
      </c>
      <c r="P522" s="26">
        <v>17279045</v>
      </c>
      <c r="Q522" s="27">
        <v>34</v>
      </c>
      <c r="R522" s="26">
        <v>16714672</v>
      </c>
      <c r="S522" s="27">
        <v>9</v>
      </c>
      <c r="T522" s="26">
        <v>2006294</v>
      </c>
      <c r="U522" s="27">
        <v>11</v>
      </c>
      <c r="V522" s="26">
        <v>3624733</v>
      </c>
      <c r="W522" s="27">
        <v>24</v>
      </c>
      <c r="X522" s="26">
        <v>3238463</v>
      </c>
      <c r="Y522" s="27">
        <v>36</v>
      </c>
      <c r="Z522" s="26">
        <v>5403924</v>
      </c>
      <c r="AA522" s="27">
        <v>24</v>
      </c>
      <c r="AB522" s="26">
        <v>3505497</v>
      </c>
      <c r="AC522" s="27">
        <v>31</v>
      </c>
      <c r="AD522" s="26">
        <v>2242251</v>
      </c>
      <c r="AE522" s="27">
        <v>105</v>
      </c>
      <c r="AF522" s="26">
        <v>12368226</v>
      </c>
      <c r="AG522" s="27">
        <v>138</v>
      </c>
      <c r="AH522" s="26">
        <v>62720457</v>
      </c>
      <c r="AI522" s="27">
        <v>61</v>
      </c>
      <c r="AJ522" s="26">
        <v>33397345</v>
      </c>
      <c r="AK522" s="27">
        <v>19</v>
      </c>
      <c r="AL522" s="26">
        <v>3443926</v>
      </c>
      <c r="AM522" s="27">
        <v>38</v>
      </c>
      <c r="AN522" s="26">
        <v>7367362</v>
      </c>
      <c r="AO522" s="27">
        <v>14</v>
      </c>
      <c r="AP522" s="26">
        <v>13364606</v>
      </c>
      <c r="AQ522" s="27">
        <v>31</v>
      </c>
      <c r="AR522" s="26">
        <v>12576156</v>
      </c>
      <c r="AS522" s="27">
        <v>11</v>
      </c>
      <c r="AT522" s="26">
        <v>1011080</v>
      </c>
      <c r="AU522" s="27">
        <v>4</v>
      </c>
      <c r="AV522" s="26">
        <v>1337159</v>
      </c>
      <c r="AW522" s="27">
        <v>12</v>
      </c>
      <c r="AX522" s="26">
        <v>664737</v>
      </c>
      <c r="AY522" s="27">
        <v>5</v>
      </c>
      <c r="AZ522" s="26">
        <v>30089269</v>
      </c>
      <c r="BA522" s="27">
        <v>82</v>
      </c>
      <c r="BB522" s="26">
        <v>13530163</v>
      </c>
      <c r="BC522" s="27">
        <v>77</v>
      </c>
      <c r="BD522" s="26">
        <v>17479578</v>
      </c>
      <c r="BE522" s="27">
        <v>96</v>
      </c>
      <c r="BF522" s="26">
        <v>45545354</v>
      </c>
      <c r="BG522" s="27">
        <v>17</v>
      </c>
      <c r="BH522" s="26">
        <v>7504381</v>
      </c>
      <c r="BI522" s="27">
        <v>14</v>
      </c>
      <c r="BJ522" s="26">
        <v>5038469</v>
      </c>
      <c r="BK522" s="27">
        <v>19</v>
      </c>
      <c r="BL522" s="26">
        <v>8873710</v>
      </c>
      <c r="BM522" s="27">
        <v>23</v>
      </c>
      <c r="BN522" s="26">
        <v>3345614</v>
      </c>
      <c r="BO522" s="27">
        <v>42</v>
      </c>
      <c r="BP522" s="26">
        <v>10893751</v>
      </c>
      <c r="BQ522" s="27">
        <v>1339</v>
      </c>
      <c r="BR522" s="26">
        <v>369340892</v>
      </c>
    </row>
    <row r="523" spans="1:70" ht="14.1" customHeight="1" x14ac:dyDescent="0.15">
      <c r="A523" s="20" t="s">
        <v>507</v>
      </c>
      <c r="B523" s="28">
        <v>36403</v>
      </c>
      <c r="C523" s="18">
        <v>7</v>
      </c>
      <c r="D523" s="26">
        <v>328135</v>
      </c>
      <c r="E523" s="27">
        <v>8</v>
      </c>
      <c r="F523" s="26">
        <v>323711</v>
      </c>
      <c r="G523" s="27">
        <v>114</v>
      </c>
      <c r="H523" s="26">
        <v>7655068</v>
      </c>
      <c r="I523" s="27">
        <v>65</v>
      </c>
      <c r="J523" s="26">
        <v>10186407</v>
      </c>
      <c r="K523" s="27">
        <v>49</v>
      </c>
      <c r="L523" s="26">
        <v>3605048</v>
      </c>
      <c r="M523" s="27">
        <v>17</v>
      </c>
      <c r="N523" s="26">
        <v>2190137</v>
      </c>
      <c r="O523" s="27">
        <v>102</v>
      </c>
      <c r="P523" s="26">
        <v>16984826</v>
      </c>
      <c r="Q523" s="27">
        <v>34</v>
      </c>
      <c r="R523" s="26">
        <v>15806958</v>
      </c>
      <c r="S523" s="27">
        <v>9</v>
      </c>
      <c r="T523" s="26">
        <v>1958349</v>
      </c>
      <c r="U523" s="27">
        <v>11</v>
      </c>
      <c r="V523" s="26">
        <v>3243120</v>
      </c>
      <c r="W523" s="27">
        <v>24</v>
      </c>
      <c r="X523" s="26">
        <v>3149630</v>
      </c>
      <c r="Y523" s="27">
        <v>36</v>
      </c>
      <c r="Z523" s="26">
        <v>5361021</v>
      </c>
      <c r="AA523" s="27">
        <v>24</v>
      </c>
      <c r="AB523" s="26">
        <v>3610196</v>
      </c>
      <c r="AC523" s="27">
        <v>31</v>
      </c>
      <c r="AD523" s="26">
        <v>2074121</v>
      </c>
      <c r="AE523" s="27">
        <v>105</v>
      </c>
      <c r="AF523" s="26">
        <v>12526288</v>
      </c>
      <c r="AG523" s="27">
        <v>138</v>
      </c>
      <c r="AH523" s="26">
        <v>60918159</v>
      </c>
      <c r="AI523" s="27">
        <v>61</v>
      </c>
      <c r="AJ523" s="26">
        <v>29117613</v>
      </c>
      <c r="AK523" s="27">
        <v>19</v>
      </c>
      <c r="AL523" s="26">
        <v>3333755</v>
      </c>
      <c r="AM523" s="27">
        <v>38</v>
      </c>
      <c r="AN523" s="26">
        <v>7503082</v>
      </c>
      <c r="AO523" s="27">
        <v>14</v>
      </c>
      <c r="AP523" s="26">
        <v>12489268</v>
      </c>
      <c r="AQ523" s="27">
        <v>31</v>
      </c>
      <c r="AR523" s="26">
        <v>12017976</v>
      </c>
      <c r="AS523" s="27">
        <v>11</v>
      </c>
      <c r="AT523" s="26">
        <v>963573</v>
      </c>
      <c r="AU523" s="27">
        <v>4</v>
      </c>
      <c r="AV523" s="26">
        <v>1416163</v>
      </c>
      <c r="AW523" s="27">
        <v>12</v>
      </c>
      <c r="AX523" s="26">
        <v>639744</v>
      </c>
      <c r="AY523" s="27">
        <v>5</v>
      </c>
      <c r="AZ523" s="26">
        <v>28712416</v>
      </c>
      <c r="BA523" s="27">
        <v>83</v>
      </c>
      <c r="BB523" s="26">
        <v>14053655</v>
      </c>
      <c r="BC523" s="27">
        <v>78</v>
      </c>
      <c r="BD523" s="26">
        <v>19098705</v>
      </c>
      <c r="BE523" s="27">
        <v>95</v>
      </c>
      <c r="BF523" s="26">
        <v>48583180</v>
      </c>
      <c r="BG523" s="27">
        <v>17</v>
      </c>
      <c r="BH523" s="26">
        <v>7529641</v>
      </c>
      <c r="BI523" s="27">
        <v>14</v>
      </c>
      <c r="BJ523" s="26">
        <v>4883780</v>
      </c>
      <c r="BK523" s="27">
        <v>19</v>
      </c>
      <c r="BL523" s="26">
        <v>9488752</v>
      </c>
      <c r="BM523" s="27">
        <v>23</v>
      </c>
      <c r="BN523" s="26">
        <v>3166502</v>
      </c>
      <c r="BO523" s="27">
        <v>43</v>
      </c>
      <c r="BP523" s="26">
        <v>11766759</v>
      </c>
      <c r="BQ523" s="27">
        <v>1341</v>
      </c>
      <c r="BR523" s="26">
        <v>364685751</v>
      </c>
    </row>
    <row r="524" spans="1:70" ht="14.1" customHeight="1" x14ac:dyDescent="0.15">
      <c r="A524" s="20" t="s">
        <v>507</v>
      </c>
      <c r="B524" s="28">
        <v>36433</v>
      </c>
      <c r="C524" s="18">
        <v>7</v>
      </c>
      <c r="D524" s="26">
        <v>320195</v>
      </c>
      <c r="E524" s="27">
        <v>8</v>
      </c>
      <c r="F524" s="26">
        <v>302206</v>
      </c>
      <c r="G524" s="27">
        <v>115</v>
      </c>
      <c r="H524" s="26">
        <v>7473942</v>
      </c>
      <c r="I524" s="27">
        <v>66</v>
      </c>
      <c r="J524" s="26">
        <v>10008800</v>
      </c>
      <c r="K524" s="27">
        <v>50</v>
      </c>
      <c r="L524" s="26">
        <v>3924794</v>
      </c>
      <c r="M524" s="27">
        <v>17</v>
      </c>
      <c r="N524" s="26">
        <v>2229092</v>
      </c>
      <c r="O524" s="27">
        <v>102</v>
      </c>
      <c r="P524" s="26">
        <v>16919445</v>
      </c>
      <c r="Q524" s="27">
        <v>33</v>
      </c>
      <c r="R524" s="26">
        <v>16067286</v>
      </c>
      <c r="S524" s="27">
        <v>9</v>
      </c>
      <c r="T524" s="26">
        <v>1817545</v>
      </c>
      <c r="U524" s="27">
        <v>11</v>
      </c>
      <c r="V524" s="26">
        <v>3110297</v>
      </c>
      <c r="W524" s="27">
        <v>24</v>
      </c>
      <c r="X524" s="26">
        <v>3109138</v>
      </c>
      <c r="Y524" s="27">
        <v>36</v>
      </c>
      <c r="Z524" s="26">
        <v>5203558</v>
      </c>
      <c r="AA524" s="27">
        <v>23</v>
      </c>
      <c r="AB524" s="26">
        <v>3565025</v>
      </c>
      <c r="AC524" s="27">
        <v>31</v>
      </c>
      <c r="AD524" s="26">
        <v>2012491</v>
      </c>
      <c r="AE524" s="27">
        <v>105</v>
      </c>
      <c r="AF524" s="26">
        <v>11911235</v>
      </c>
      <c r="AG524" s="27">
        <v>138</v>
      </c>
      <c r="AH524" s="26">
        <v>63805943</v>
      </c>
      <c r="AI524" s="27">
        <v>61</v>
      </c>
      <c r="AJ524" s="26">
        <v>29323357</v>
      </c>
      <c r="AK524" s="27">
        <v>19</v>
      </c>
      <c r="AL524" s="26">
        <v>3333031</v>
      </c>
      <c r="AM524" s="27">
        <v>39</v>
      </c>
      <c r="AN524" s="26">
        <v>7657966</v>
      </c>
      <c r="AO524" s="27">
        <v>14</v>
      </c>
      <c r="AP524" s="26">
        <v>12012925</v>
      </c>
      <c r="AQ524" s="27">
        <v>31</v>
      </c>
      <c r="AR524" s="26">
        <v>11971385</v>
      </c>
      <c r="AS524" s="27">
        <v>11</v>
      </c>
      <c r="AT524" s="26">
        <v>917656</v>
      </c>
      <c r="AU524" s="27">
        <v>4</v>
      </c>
      <c r="AV524" s="26">
        <v>1399365</v>
      </c>
      <c r="AW524" s="27">
        <v>12</v>
      </c>
      <c r="AX524" s="26">
        <v>603468</v>
      </c>
      <c r="AY524" s="27">
        <v>6</v>
      </c>
      <c r="AZ524" s="26">
        <v>34513654</v>
      </c>
      <c r="BA524" s="27">
        <v>86</v>
      </c>
      <c r="BB524" s="26">
        <v>15060436</v>
      </c>
      <c r="BC524" s="27">
        <v>78</v>
      </c>
      <c r="BD524" s="26">
        <v>20546659</v>
      </c>
      <c r="BE524" s="27">
        <v>95</v>
      </c>
      <c r="BF524" s="26">
        <v>52588302</v>
      </c>
      <c r="BG524" s="27">
        <v>17</v>
      </c>
      <c r="BH524" s="26">
        <v>7471207</v>
      </c>
      <c r="BI524" s="27">
        <v>14</v>
      </c>
      <c r="BJ524" s="26">
        <v>4680364</v>
      </c>
      <c r="BK524" s="27">
        <v>22</v>
      </c>
      <c r="BL524" s="26">
        <v>10221199</v>
      </c>
      <c r="BM524" s="27">
        <v>23</v>
      </c>
      <c r="BN524" s="26">
        <v>2997643</v>
      </c>
      <c r="BO524" s="27">
        <v>48</v>
      </c>
      <c r="BP524" s="26">
        <v>13951177</v>
      </c>
      <c r="BQ524" s="27">
        <v>1355</v>
      </c>
      <c r="BR524" s="26">
        <v>381030802</v>
      </c>
    </row>
    <row r="525" spans="1:70" ht="14.1" customHeight="1" x14ac:dyDescent="0.15">
      <c r="A525" s="20" t="s">
        <v>507</v>
      </c>
      <c r="B525" s="28">
        <v>36462</v>
      </c>
      <c r="C525" s="18">
        <v>7</v>
      </c>
      <c r="D525" s="26">
        <v>296555</v>
      </c>
      <c r="E525" s="27">
        <v>8</v>
      </c>
      <c r="F525" s="26">
        <v>302737</v>
      </c>
      <c r="G525" s="27">
        <v>115</v>
      </c>
      <c r="H525" s="26">
        <v>6893163</v>
      </c>
      <c r="I525" s="27">
        <v>66</v>
      </c>
      <c r="J525" s="26">
        <v>9347518</v>
      </c>
      <c r="K525" s="27">
        <v>50</v>
      </c>
      <c r="L525" s="26">
        <v>3963073</v>
      </c>
      <c r="M525" s="27">
        <v>17</v>
      </c>
      <c r="N525" s="26">
        <v>2222338</v>
      </c>
      <c r="O525" s="27">
        <v>102</v>
      </c>
      <c r="P525" s="26">
        <v>16999418</v>
      </c>
      <c r="Q525" s="27">
        <v>33</v>
      </c>
      <c r="R525" s="26">
        <v>15658256</v>
      </c>
      <c r="S525" s="27">
        <v>9</v>
      </c>
      <c r="T525" s="26">
        <v>1759617</v>
      </c>
      <c r="U525" s="27">
        <v>10</v>
      </c>
      <c r="V525" s="26">
        <v>2975678</v>
      </c>
      <c r="W525" s="27">
        <v>24</v>
      </c>
      <c r="X525" s="26">
        <v>3082161</v>
      </c>
      <c r="Y525" s="27">
        <v>36</v>
      </c>
      <c r="Z525" s="26">
        <v>4815841</v>
      </c>
      <c r="AA525" s="27">
        <v>23</v>
      </c>
      <c r="AB525" s="26">
        <v>3399270</v>
      </c>
      <c r="AC525" s="27">
        <v>31</v>
      </c>
      <c r="AD525" s="26">
        <v>1866495</v>
      </c>
      <c r="AE525" s="27">
        <v>106</v>
      </c>
      <c r="AF525" s="26">
        <v>11626842</v>
      </c>
      <c r="AG525" s="27">
        <v>141</v>
      </c>
      <c r="AH525" s="26">
        <v>66127667</v>
      </c>
      <c r="AI525" s="27">
        <v>59</v>
      </c>
      <c r="AJ525" s="26">
        <v>29566805</v>
      </c>
      <c r="AK525" s="27">
        <v>20</v>
      </c>
      <c r="AL525" s="26">
        <v>4229608</v>
      </c>
      <c r="AM525" s="27">
        <v>39</v>
      </c>
      <c r="AN525" s="26">
        <v>7341383</v>
      </c>
      <c r="AO525" s="27">
        <v>14</v>
      </c>
      <c r="AP525" s="26">
        <v>11373529</v>
      </c>
      <c r="AQ525" s="27">
        <v>31</v>
      </c>
      <c r="AR525" s="26">
        <v>11386303</v>
      </c>
      <c r="AS525" s="27">
        <v>11</v>
      </c>
      <c r="AT525" s="26">
        <v>1024591</v>
      </c>
      <c r="AU525" s="27">
        <v>4</v>
      </c>
      <c r="AV525" s="26">
        <v>1230198</v>
      </c>
      <c r="AW525" s="27">
        <v>12</v>
      </c>
      <c r="AX525" s="26">
        <v>571400</v>
      </c>
      <c r="AY525" s="27">
        <v>6</v>
      </c>
      <c r="AZ525" s="26">
        <v>45524027</v>
      </c>
      <c r="BA525" s="27">
        <v>85</v>
      </c>
      <c r="BB525" s="26">
        <v>13380353</v>
      </c>
      <c r="BC525" s="27">
        <v>78</v>
      </c>
      <c r="BD525" s="26">
        <v>20464658</v>
      </c>
      <c r="BE525" s="27">
        <v>94</v>
      </c>
      <c r="BF525" s="26">
        <v>57720205</v>
      </c>
      <c r="BG525" s="27">
        <v>17</v>
      </c>
      <c r="BH525" s="26">
        <v>8029638</v>
      </c>
      <c r="BI525" s="27">
        <v>14</v>
      </c>
      <c r="BJ525" s="26">
        <v>5217135</v>
      </c>
      <c r="BK525" s="27">
        <v>22</v>
      </c>
      <c r="BL525" s="26">
        <v>8722511</v>
      </c>
      <c r="BM525" s="27">
        <v>23</v>
      </c>
      <c r="BN525" s="26">
        <v>2809819</v>
      </c>
      <c r="BO525" s="27">
        <v>48</v>
      </c>
      <c r="BP525" s="26">
        <v>16375659</v>
      </c>
      <c r="BQ525" s="27">
        <v>1355</v>
      </c>
      <c r="BR525" s="26">
        <v>396304465</v>
      </c>
    </row>
    <row r="526" spans="1:70" ht="14.1" customHeight="1" x14ac:dyDescent="0.15">
      <c r="A526" s="20" t="s">
        <v>507</v>
      </c>
      <c r="B526" s="28">
        <v>36494</v>
      </c>
      <c r="C526" s="18">
        <v>8</v>
      </c>
      <c r="D526" s="26">
        <v>393423</v>
      </c>
      <c r="E526" s="27">
        <v>8</v>
      </c>
      <c r="F526" s="26">
        <v>288382</v>
      </c>
      <c r="G526" s="27">
        <v>115</v>
      </c>
      <c r="H526" s="26">
        <v>6269243</v>
      </c>
      <c r="I526" s="27">
        <v>66</v>
      </c>
      <c r="J526" s="26">
        <v>8596926</v>
      </c>
      <c r="K526" s="27">
        <v>50</v>
      </c>
      <c r="L526" s="26">
        <v>3682592</v>
      </c>
      <c r="M526" s="27">
        <v>17</v>
      </c>
      <c r="N526" s="26">
        <v>2043003</v>
      </c>
      <c r="O526" s="27">
        <v>102</v>
      </c>
      <c r="P526" s="26">
        <v>16079359</v>
      </c>
      <c r="Q526" s="27">
        <v>33</v>
      </c>
      <c r="R526" s="26">
        <v>14730632</v>
      </c>
      <c r="S526" s="27">
        <v>9</v>
      </c>
      <c r="T526" s="26">
        <v>1641277</v>
      </c>
      <c r="U526" s="27">
        <v>10</v>
      </c>
      <c r="V526" s="26">
        <v>2588162</v>
      </c>
      <c r="W526" s="27">
        <v>24</v>
      </c>
      <c r="X526" s="26">
        <v>2801064</v>
      </c>
      <c r="Y526" s="27">
        <v>36</v>
      </c>
      <c r="Z526" s="26">
        <v>4236934</v>
      </c>
      <c r="AA526" s="27">
        <v>23</v>
      </c>
      <c r="AB526" s="26">
        <v>3238254</v>
      </c>
      <c r="AC526" s="27">
        <v>31</v>
      </c>
      <c r="AD526" s="26">
        <v>1567563</v>
      </c>
      <c r="AE526" s="27">
        <v>106</v>
      </c>
      <c r="AF526" s="26">
        <v>11102698</v>
      </c>
      <c r="AG526" s="27">
        <v>141</v>
      </c>
      <c r="AH526" s="26">
        <v>73800142</v>
      </c>
      <c r="AI526" s="27">
        <v>59</v>
      </c>
      <c r="AJ526" s="26">
        <v>27519164</v>
      </c>
      <c r="AK526" s="27">
        <v>20</v>
      </c>
      <c r="AL526" s="26">
        <v>4168660</v>
      </c>
      <c r="AM526" s="27">
        <v>39</v>
      </c>
      <c r="AN526" s="26">
        <v>7390969</v>
      </c>
      <c r="AO526" s="27">
        <v>14</v>
      </c>
      <c r="AP526" s="26">
        <v>11665729</v>
      </c>
      <c r="AQ526" s="27">
        <v>31</v>
      </c>
      <c r="AR526" s="26">
        <v>10938264</v>
      </c>
      <c r="AS526" s="27">
        <v>11</v>
      </c>
      <c r="AT526" s="26">
        <v>898454</v>
      </c>
      <c r="AU526" s="27">
        <v>4</v>
      </c>
      <c r="AV526" s="26">
        <v>1148836</v>
      </c>
      <c r="AW526" s="27">
        <v>12</v>
      </c>
      <c r="AX526" s="26">
        <v>457836</v>
      </c>
      <c r="AY526" s="27">
        <v>6</v>
      </c>
      <c r="AZ526" s="26">
        <v>59715288</v>
      </c>
      <c r="BA526" s="27">
        <v>85</v>
      </c>
      <c r="BB526" s="26">
        <v>17359148</v>
      </c>
      <c r="BC526" s="27">
        <v>78</v>
      </c>
      <c r="BD526" s="26">
        <v>27159420</v>
      </c>
      <c r="BE526" s="27">
        <v>94</v>
      </c>
      <c r="BF526" s="26">
        <v>49965906</v>
      </c>
      <c r="BG526" s="27">
        <v>17</v>
      </c>
      <c r="BH526" s="26">
        <v>9081530</v>
      </c>
      <c r="BI526" s="27">
        <v>14</v>
      </c>
      <c r="BJ526" s="26">
        <v>4734322</v>
      </c>
      <c r="BK526" s="27">
        <v>22</v>
      </c>
      <c r="BL526" s="26">
        <v>8812351</v>
      </c>
      <c r="BM526" s="27">
        <v>23</v>
      </c>
      <c r="BN526" s="26">
        <v>2899945</v>
      </c>
      <c r="BO526" s="27">
        <v>50</v>
      </c>
      <c r="BP526" s="26">
        <v>21650279</v>
      </c>
      <c r="BQ526" s="27">
        <v>1358</v>
      </c>
      <c r="BR526" s="26">
        <v>418625772</v>
      </c>
    </row>
    <row r="527" spans="1:70" ht="14.1" customHeight="1" x14ac:dyDescent="0.15">
      <c r="A527" s="20" t="s">
        <v>507</v>
      </c>
      <c r="B527" s="28">
        <v>36524</v>
      </c>
      <c r="C527" s="18">
        <v>8</v>
      </c>
      <c r="D527" s="26">
        <v>351682</v>
      </c>
      <c r="E527" s="27">
        <v>8</v>
      </c>
      <c r="F527" s="26">
        <v>259809</v>
      </c>
      <c r="G527" s="27">
        <v>115</v>
      </c>
      <c r="H527" s="26">
        <v>5711885</v>
      </c>
      <c r="I527" s="27">
        <v>66</v>
      </c>
      <c r="J527" s="26">
        <v>8155040</v>
      </c>
      <c r="K527" s="27">
        <v>50</v>
      </c>
      <c r="L527" s="26">
        <v>3273927</v>
      </c>
      <c r="M527" s="27">
        <v>17</v>
      </c>
      <c r="N527" s="26">
        <v>1768377</v>
      </c>
      <c r="O527" s="27">
        <v>103</v>
      </c>
      <c r="P527" s="26">
        <v>15448469</v>
      </c>
      <c r="Q527" s="27">
        <v>33</v>
      </c>
      <c r="R527" s="26">
        <v>12740107</v>
      </c>
      <c r="S527" s="27">
        <v>9</v>
      </c>
      <c r="T527" s="26">
        <v>1514512</v>
      </c>
      <c r="U527" s="27">
        <v>10</v>
      </c>
      <c r="V527" s="26">
        <v>2319657</v>
      </c>
      <c r="W527" s="27">
        <v>24</v>
      </c>
      <c r="X527" s="26">
        <v>2704019</v>
      </c>
      <c r="Y527" s="27">
        <v>36</v>
      </c>
      <c r="Z527" s="26">
        <v>3978055</v>
      </c>
      <c r="AA527" s="27">
        <v>23</v>
      </c>
      <c r="AB527" s="26">
        <v>3428420</v>
      </c>
      <c r="AC527" s="27">
        <v>31</v>
      </c>
      <c r="AD527" s="26">
        <v>1462182</v>
      </c>
      <c r="AE527" s="27">
        <v>108</v>
      </c>
      <c r="AF527" s="26">
        <v>11556817</v>
      </c>
      <c r="AG527" s="27">
        <v>141</v>
      </c>
      <c r="AH527" s="26">
        <v>96556714</v>
      </c>
      <c r="AI527" s="27">
        <v>59</v>
      </c>
      <c r="AJ527" s="26">
        <v>32337396</v>
      </c>
      <c r="AK527" s="27">
        <v>20</v>
      </c>
      <c r="AL527" s="26">
        <v>4501821</v>
      </c>
      <c r="AM527" s="27">
        <v>40</v>
      </c>
      <c r="AN527" s="26">
        <v>7311716</v>
      </c>
      <c r="AO527" s="27">
        <v>14</v>
      </c>
      <c r="AP527" s="26">
        <v>11352852</v>
      </c>
      <c r="AQ527" s="27">
        <v>31</v>
      </c>
      <c r="AR527" s="26">
        <v>10710810</v>
      </c>
      <c r="AS527" s="27">
        <v>11</v>
      </c>
      <c r="AT527" s="26">
        <v>876116</v>
      </c>
      <c r="AU527" s="27">
        <v>4</v>
      </c>
      <c r="AV527" s="26">
        <v>1034355</v>
      </c>
      <c r="AW527" s="27">
        <v>12</v>
      </c>
      <c r="AX527" s="26">
        <v>403274</v>
      </c>
      <c r="AY527" s="27">
        <v>6</v>
      </c>
      <c r="AZ527" s="26">
        <v>63969471</v>
      </c>
      <c r="BA527" s="27">
        <v>85</v>
      </c>
      <c r="BB527" s="26">
        <v>19401073</v>
      </c>
      <c r="BC527" s="27">
        <v>78</v>
      </c>
      <c r="BD527" s="26">
        <v>26273605</v>
      </c>
      <c r="BE527" s="27">
        <v>94</v>
      </c>
      <c r="BF527" s="26">
        <v>44536313</v>
      </c>
      <c r="BG527" s="27">
        <v>17</v>
      </c>
      <c r="BH527" s="26">
        <v>9190411</v>
      </c>
      <c r="BI527" s="27">
        <v>14</v>
      </c>
      <c r="BJ527" s="26">
        <v>4410706</v>
      </c>
      <c r="BK527" s="27">
        <v>22</v>
      </c>
      <c r="BL527" s="26">
        <v>8019924</v>
      </c>
      <c r="BM527" s="27">
        <v>23</v>
      </c>
      <c r="BN527" s="26">
        <v>2557615</v>
      </c>
      <c r="BO527" s="27">
        <v>51</v>
      </c>
      <c r="BP527" s="26">
        <v>24326191</v>
      </c>
      <c r="BQ527" s="27">
        <v>1363</v>
      </c>
      <c r="BR527" s="26">
        <v>442443338</v>
      </c>
    </row>
    <row r="528" spans="1:70" ht="14.1" customHeight="1" x14ac:dyDescent="0.15">
      <c r="A528" s="20" t="s">
        <v>471</v>
      </c>
      <c r="B528" s="28">
        <v>36556</v>
      </c>
      <c r="C528" s="18">
        <v>8</v>
      </c>
      <c r="D528" s="26">
        <v>384943</v>
      </c>
      <c r="E528" s="27">
        <v>8</v>
      </c>
      <c r="F528" s="26">
        <v>249459</v>
      </c>
      <c r="G528" s="27">
        <v>115</v>
      </c>
      <c r="H528" s="26">
        <v>5911485</v>
      </c>
      <c r="I528" s="27">
        <v>66</v>
      </c>
      <c r="J528" s="26">
        <v>8872368</v>
      </c>
      <c r="K528" s="27">
        <v>50</v>
      </c>
      <c r="L528" s="26">
        <v>3500259</v>
      </c>
      <c r="M528" s="27">
        <v>17</v>
      </c>
      <c r="N528" s="26">
        <v>2056127</v>
      </c>
      <c r="O528" s="27">
        <v>103</v>
      </c>
      <c r="P528" s="26">
        <v>17268034</v>
      </c>
      <c r="Q528" s="27">
        <v>33</v>
      </c>
      <c r="R528" s="26">
        <v>15173823</v>
      </c>
      <c r="S528" s="27">
        <v>9</v>
      </c>
      <c r="T528" s="26">
        <v>1589483</v>
      </c>
      <c r="U528" s="27">
        <v>10</v>
      </c>
      <c r="V528" s="26">
        <v>2386965</v>
      </c>
      <c r="W528" s="27">
        <v>24</v>
      </c>
      <c r="X528" s="26">
        <v>3105046</v>
      </c>
      <c r="Y528" s="27">
        <v>36</v>
      </c>
      <c r="Z528" s="26">
        <v>4323523</v>
      </c>
      <c r="AA528" s="27">
        <v>23</v>
      </c>
      <c r="AB528" s="26">
        <v>3802135</v>
      </c>
      <c r="AC528" s="27">
        <v>31</v>
      </c>
      <c r="AD528" s="26">
        <v>1462692</v>
      </c>
      <c r="AE528" s="27">
        <v>108</v>
      </c>
      <c r="AF528" s="26">
        <v>12164929</v>
      </c>
      <c r="AG528" s="27">
        <v>141</v>
      </c>
      <c r="AH528" s="26">
        <v>88767477</v>
      </c>
      <c r="AI528" s="27">
        <v>59</v>
      </c>
      <c r="AJ528" s="26">
        <v>31583190</v>
      </c>
      <c r="AK528" s="27">
        <v>20</v>
      </c>
      <c r="AL528" s="26">
        <v>4938288</v>
      </c>
      <c r="AM528" s="27">
        <v>40</v>
      </c>
      <c r="AN528" s="26">
        <v>8232351</v>
      </c>
      <c r="AO528" s="27">
        <v>14</v>
      </c>
      <c r="AP528" s="26">
        <v>10922684</v>
      </c>
      <c r="AQ528" s="27">
        <v>31</v>
      </c>
      <c r="AR528" s="26">
        <v>10649030</v>
      </c>
      <c r="AS528" s="27">
        <v>11</v>
      </c>
      <c r="AT528" s="26">
        <v>933480</v>
      </c>
      <c r="AU528" s="27">
        <v>4</v>
      </c>
      <c r="AV528" s="26">
        <v>1047858</v>
      </c>
      <c r="AW528" s="27">
        <v>12</v>
      </c>
      <c r="AX528" s="26">
        <v>466506</v>
      </c>
      <c r="AY528" s="27">
        <v>6</v>
      </c>
      <c r="AZ528" s="26">
        <v>59112254</v>
      </c>
      <c r="BA528" s="27">
        <v>85</v>
      </c>
      <c r="BB528" s="26">
        <v>20669631</v>
      </c>
      <c r="BC528" s="27">
        <v>78</v>
      </c>
      <c r="BD528" s="26">
        <v>25591230</v>
      </c>
      <c r="BE528" s="27">
        <v>94</v>
      </c>
      <c r="BF528" s="26">
        <v>44982916</v>
      </c>
      <c r="BG528" s="27">
        <v>17</v>
      </c>
      <c r="BH528" s="26">
        <v>11040302</v>
      </c>
      <c r="BI528" s="27">
        <v>14</v>
      </c>
      <c r="BJ528" s="26">
        <v>4198269</v>
      </c>
      <c r="BK528" s="27">
        <v>22</v>
      </c>
      <c r="BL528" s="26">
        <v>8744847</v>
      </c>
      <c r="BM528" s="27">
        <v>23</v>
      </c>
      <c r="BN528" s="26">
        <v>2927447</v>
      </c>
      <c r="BO528" s="27">
        <v>51</v>
      </c>
      <c r="BP528" s="26">
        <v>22876694</v>
      </c>
      <c r="BQ528" s="27">
        <v>1363</v>
      </c>
      <c r="BR528" s="26">
        <v>439935742</v>
      </c>
    </row>
    <row r="529" spans="1:74" ht="14.1" customHeight="1" x14ac:dyDescent="0.15">
      <c r="A529" s="20" t="s">
        <v>471</v>
      </c>
      <c r="B529" s="28">
        <v>36585</v>
      </c>
      <c r="C529" s="18">
        <v>8</v>
      </c>
      <c r="D529" s="26">
        <v>339840</v>
      </c>
      <c r="E529" s="27">
        <v>8</v>
      </c>
      <c r="F529" s="26">
        <v>195852</v>
      </c>
      <c r="G529" s="27">
        <v>115</v>
      </c>
      <c r="H529" s="26">
        <v>5061078</v>
      </c>
      <c r="I529" s="27">
        <v>67</v>
      </c>
      <c r="J529" s="26">
        <v>8652985</v>
      </c>
      <c r="K529" s="27">
        <v>50</v>
      </c>
      <c r="L529" s="26">
        <v>3057865</v>
      </c>
      <c r="M529" s="27">
        <v>17</v>
      </c>
      <c r="N529" s="26">
        <v>1685215</v>
      </c>
      <c r="O529" s="27">
        <v>103</v>
      </c>
      <c r="P529" s="26">
        <v>17093000</v>
      </c>
      <c r="Q529" s="27">
        <v>33</v>
      </c>
      <c r="R529" s="26">
        <v>16063772</v>
      </c>
      <c r="S529" s="27">
        <v>9</v>
      </c>
      <c r="T529" s="26">
        <v>1335736</v>
      </c>
      <c r="U529" s="27">
        <v>10</v>
      </c>
      <c r="V529" s="26">
        <v>2548783</v>
      </c>
      <c r="W529" s="27">
        <v>24</v>
      </c>
      <c r="X529" s="26">
        <v>3024858</v>
      </c>
      <c r="Y529" s="27">
        <v>36</v>
      </c>
      <c r="Z529" s="26">
        <v>3748735</v>
      </c>
      <c r="AA529" s="27">
        <v>23</v>
      </c>
      <c r="AB529" s="26">
        <v>4080020</v>
      </c>
      <c r="AC529" s="27">
        <v>31</v>
      </c>
      <c r="AD529" s="26">
        <v>1303524</v>
      </c>
      <c r="AE529" s="27">
        <v>108</v>
      </c>
      <c r="AF529" s="26">
        <v>11536285</v>
      </c>
      <c r="AG529" s="27">
        <v>141</v>
      </c>
      <c r="AH529" s="26">
        <v>91929975</v>
      </c>
      <c r="AI529" s="27">
        <v>59</v>
      </c>
      <c r="AJ529" s="26">
        <v>29906417</v>
      </c>
      <c r="AK529" s="27">
        <v>20</v>
      </c>
      <c r="AL529" s="26">
        <v>4885319</v>
      </c>
      <c r="AM529" s="27">
        <v>40</v>
      </c>
      <c r="AN529" s="26">
        <v>8533939</v>
      </c>
      <c r="AO529" s="27">
        <v>14</v>
      </c>
      <c r="AP529" s="26">
        <v>9959541</v>
      </c>
      <c r="AQ529" s="27">
        <v>31</v>
      </c>
      <c r="AR529" s="26">
        <v>10312097</v>
      </c>
      <c r="AS529" s="27">
        <v>11</v>
      </c>
      <c r="AT529" s="26">
        <v>801685</v>
      </c>
      <c r="AU529" s="27">
        <v>4</v>
      </c>
      <c r="AV529" s="26">
        <v>889131</v>
      </c>
      <c r="AW529" s="27">
        <v>13</v>
      </c>
      <c r="AX529" s="26">
        <v>420250</v>
      </c>
      <c r="AY529" s="27">
        <v>6</v>
      </c>
      <c r="AZ529" s="26">
        <v>66692851</v>
      </c>
      <c r="BA529" s="27">
        <v>85</v>
      </c>
      <c r="BB529" s="26">
        <v>26534539</v>
      </c>
      <c r="BC529" s="27">
        <v>83</v>
      </c>
      <c r="BD529" s="26">
        <v>19677539</v>
      </c>
      <c r="BE529" s="27">
        <v>94</v>
      </c>
      <c r="BF529" s="26">
        <v>39960292</v>
      </c>
      <c r="BG529" s="27">
        <v>17</v>
      </c>
      <c r="BH529" s="26">
        <v>12452712</v>
      </c>
      <c r="BI529" s="27">
        <v>14</v>
      </c>
      <c r="BJ529" s="26">
        <v>3601271</v>
      </c>
      <c r="BK529" s="27">
        <v>23</v>
      </c>
      <c r="BL529" s="26">
        <v>8381798</v>
      </c>
      <c r="BM529" s="27">
        <v>22</v>
      </c>
      <c r="BN529" s="26">
        <v>2632186</v>
      </c>
      <c r="BO529" s="27">
        <v>53</v>
      </c>
      <c r="BP529" s="26">
        <v>26537571</v>
      </c>
      <c r="BQ529" s="27">
        <v>1372</v>
      </c>
      <c r="BR529" s="26">
        <v>443836677</v>
      </c>
    </row>
    <row r="530" spans="1:74" s="29" customFormat="1" ht="14.1" customHeight="1" x14ac:dyDescent="0.15">
      <c r="A530" s="31" t="s">
        <v>506</v>
      </c>
      <c r="B530" s="30" t="s">
        <v>506</v>
      </c>
      <c r="C530" s="225" t="s">
        <v>505</v>
      </c>
      <c r="D530" s="224"/>
      <c r="E530" s="223" t="s">
        <v>504</v>
      </c>
      <c r="F530" s="224"/>
      <c r="G530" s="223" t="s">
        <v>503</v>
      </c>
      <c r="H530" s="224"/>
      <c r="I530" s="223" t="s">
        <v>502</v>
      </c>
      <c r="J530" s="224"/>
      <c r="K530" s="223" t="s">
        <v>501</v>
      </c>
      <c r="L530" s="224"/>
      <c r="M530" s="223" t="s">
        <v>500</v>
      </c>
      <c r="N530" s="224"/>
      <c r="O530" s="223" t="s">
        <v>499</v>
      </c>
      <c r="P530" s="224"/>
      <c r="Q530" s="223" t="s">
        <v>498</v>
      </c>
      <c r="R530" s="224"/>
      <c r="S530" s="223" t="s">
        <v>497</v>
      </c>
      <c r="T530" s="224"/>
      <c r="U530" s="223" t="s">
        <v>496</v>
      </c>
      <c r="V530" s="224"/>
      <c r="W530" s="223" t="s">
        <v>495</v>
      </c>
      <c r="X530" s="224"/>
      <c r="Y530" s="223" t="s">
        <v>494</v>
      </c>
      <c r="Z530" s="224"/>
      <c r="AA530" s="223" t="s">
        <v>493</v>
      </c>
      <c r="AB530" s="224"/>
      <c r="AC530" s="223" t="s">
        <v>492</v>
      </c>
      <c r="AD530" s="224"/>
      <c r="AE530" s="223" t="s">
        <v>491</v>
      </c>
      <c r="AF530" s="224"/>
      <c r="AG530" s="223" t="s">
        <v>490</v>
      </c>
      <c r="AH530" s="224"/>
      <c r="AI530" s="223" t="s">
        <v>489</v>
      </c>
      <c r="AJ530" s="224"/>
      <c r="AK530" s="223" t="s">
        <v>488</v>
      </c>
      <c r="AL530" s="224"/>
      <c r="AM530" s="223" t="s">
        <v>487</v>
      </c>
      <c r="AN530" s="224"/>
      <c r="AO530" s="223" t="s">
        <v>486</v>
      </c>
      <c r="AP530" s="224"/>
      <c r="AQ530" s="223" t="s">
        <v>485</v>
      </c>
      <c r="AR530" s="224"/>
      <c r="AS530" s="223" t="s">
        <v>484</v>
      </c>
      <c r="AT530" s="224"/>
      <c r="AU530" s="223" t="s">
        <v>483</v>
      </c>
      <c r="AV530" s="224"/>
      <c r="AW530" s="223" t="s">
        <v>482</v>
      </c>
      <c r="AX530" s="224"/>
      <c r="AY530" s="223" t="s">
        <v>481</v>
      </c>
      <c r="AZ530" s="224"/>
      <c r="BA530" s="223" t="s">
        <v>480</v>
      </c>
      <c r="BB530" s="224"/>
      <c r="BC530" s="223" t="s">
        <v>479</v>
      </c>
      <c r="BD530" s="224"/>
      <c r="BE530" s="223" t="s">
        <v>478</v>
      </c>
      <c r="BF530" s="224"/>
      <c r="BG530" s="223" t="s">
        <v>477</v>
      </c>
      <c r="BH530" s="224"/>
      <c r="BI530" s="223" t="s">
        <v>476</v>
      </c>
      <c r="BJ530" s="224"/>
      <c r="BK530" s="223" t="s">
        <v>475</v>
      </c>
      <c r="BL530" s="224"/>
      <c r="BM530" s="223" t="s">
        <v>474</v>
      </c>
      <c r="BN530" s="224"/>
      <c r="BO530" s="223" t="s">
        <v>473</v>
      </c>
      <c r="BP530" s="224"/>
      <c r="BQ530" s="223" t="s">
        <v>472</v>
      </c>
      <c r="BR530" s="224"/>
      <c r="BV530" s="18"/>
    </row>
    <row r="531" spans="1:74" ht="14.1" customHeight="1" x14ac:dyDescent="0.15">
      <c r="A531" s="20" t="s">
        <v>471</v>
      </c>
      <c r="B531" s="28">
        <v>36616</v>
      </c>
      <c r="C531" s="18">
        <v>8</v>
      </c>
      <c r="D531" s="26">
        <v>365716</v>
      </c>
      <c r="E531" s="27">
        <v>8</v>
      </c>
      <c r="F531" s="26">
        <v>218957</v>
      </c>
      <c r="G531" s="27">
        <v>116</v>
      </c>
      <c r="H531" s="26">
        <v>5490963</v>
      </c>
      <c r="I531" s="27">
        <v>67</v>
      </c>
      <c r="J531" s="26">
        <v>8653917</v>
      </c>
      <c r="K531" s="27">
        <v>53</v>
      </c>
      <c r="L531" s="26">
        <v>3430884</v>
      </c>
      <c r="M531" s="27">
        <v>17</v>
      </c>
      <c r="N531" s="26">
        <v>2134090</v>
      </c>
      <c r="O531" s="27">
        <v>104</v>
      </c>
      <c r="P531" s="26">
        <v>17802961</v>
      </c>
      <c r="Q531" s="27">
        <v>35</v>
      </c>
      <c r="R531" s="26">
        <v>18027622</v>
      </c>
      <c r="S531" s="27">
        <v>9</v>
      </c>
      <c r="T531" s="26">
        <v>1371640</v>
      </c>
      <c r="U531" s="27">
        <v>10</v>
      </c>
      <c r="V531" s="26">
        <v>2412206</v>
      </c>
      <c r="W531" s="27">
        <v>25</v>
      </c>
      <c r="X531" s="26">
        <v>3327247</v>
      </c>
      <c r="Y531" s="27">
        <v>36</v>
      </c>
      <c r="Z531" s="26">
        <v>4106194</v>
      </c>
      <c r="AA531" s="27">
        <v>23</v>
      </c>
      <c r="AB531" s="26">
        <v>4349233</v>
      </c>
      <c r="AC531" s="27">
        <v>31</v>
      </c>
      <c r="AD531" s="26">
        <v>1445138</v>
      </c>
      <c r="AE531" s="27">
        <v>109</v>
      </c>
      <c r="AF531" s="26">
        <v>12392903</v>
      </c>
      <c r="AG531" s="27">
        <v>143</v>
      </c>
      <c r="AH531" s="26">
        <v>91812321</v>
      </c>
      <c r="AI531" s="27">
        <v>60</v>
      </c>
      <c r="AJ531" s="26">
        <v>34739487</v>
      </c>
      <c r="AK531" s="27">
        <v>20</v>
      </c>
      <c r="AL531" s="26">
        <v>5063458</v>
      </c>
      <c r="AM531" s="27">
        <v>43</v>
      </c>
      <c r="AN531" s="26">
        <v>7648549</v>
      </c>
      <c r="AO531" s="27">
        <v>14</v>
      </c>
      <c r="AP531" s="26">
        <v>9802116</v>
      </c>
      <c r="AQ531" s="27">
        <v>31</v>
      </c>
      <c r="AR531" s="26">
        <v>10635977</v>
      </c>
      <c r="AS531" s="27">
        <v>11</v>
      </c>
      <c r="AT531" s="26">
        <v>951671</v>
      </c>
      <c r="AU531" s="27">
        <v>4</v>
      </c>
      <c r="AV531" s="26">
        <v>996847</v>
      </c>
      <c r="AW531" s="27">
        <v>13</v>
      </c>
      <c r="AX531" s="26">
        <v>472005</v>
      </c>
      <c r="AY531" s="27">
        <v>6</v>
      </c>
      <c r="AZ531" s="26">
        <v>60094716</v>
      </c>
      <c r="BA531" s="27">
        <v>88</v>
      </c>
      <c r="BB531" s="26">
        <v>19448815</v>
      </c>
      <c r="BC531" s="27">
        <v>87</v>
      </c>
      <c r="BD531" s="26">
        <v>21487088</v>
      </c>
      <c r="BE531" s="27">
        <v>94</v>
      </c>
      <c r="BF531" s="26">
        <v>44103264</v>
      </c>
      <c r="BG531" s="27">
        <v>15</v>
      </c>
      <c r="BH531" s="26">
        <v>13674556</v>
      </c>
      <c r="BI531" s="27">
        <v>14</v>
      </c>
      <c r="BJ531" s="26">
        <v>3695035</v>
      </c>
      <c r="BK531" s="27">
        <v>26</v>
      </c>
      <c r="BL531" s="26">
        <v>8587878</v>
      </c>
      <c r="BM531" s="27">
        <v>22</v>
      </c>
      <c r="BN531" s="26">
        <v>2940146</v>
      </c>
      <c r="BO531" s="27">
        <v>59</v>
      </c>
      <c r="BP531" s="26">
        <v>24797151</v>
      </c>
      <c r="BQ531" s="27">
        <v>1401</v>
      </c>
      <c r="BR531" s="26">
        <v>446480767</v>
      </c>
    </row>
    <row r="532" spans="1:74" ht="14.1" customHeight="1" x14ac:dyDescent="0.15">
      <c r="A532" s="20" t="s">
        <v>471</v>
      </c>
      <c r="B532" s="28">
        <v>36644</v>
      </c>
      <c r="C532" s="18">
        <v>8</v>
      </c>
      <c r="D532" s="26">
        <v>333310</v>
      </c>
      <c r="E532" s="27">
        <v>8</v>
      </c>
      <c r="F532" s="26">
        <v>196532</v>
      </c>
      <c r="G532" s="27">
        <v>116</v>
      </c>
      <c r="H532" s="26">
        <v>5306594</v>
      </c>
      <c r="I532" s="27">
        <v>67</v>
      </c>
      <c r="J532" s="26">
        <v>8823577</v>
      </c>
      <c r="K532" s="27">
        <v>53</v>
      </c>
      <c r="L532" s="26">
        <v>3450785</v>
      </c>
      <c r="M532" s="27">
        <v>17</v>
      </c>
      <c r="N532" s="26">
        <v>2009883</v>
      </c>
      <c r="O532" s="27">
        <v>104</v>
      </c>
      <c r="P532" s="26">
        <v>17809428</v>
      </c>
      <c r="Q532" s="27">
        <v>35</v>
      </c>
      <c r="R532" s="26">
        <v>18490422</v>
      </c>
      <c r="S532" s="27">
        <v>9</v>
      </c>
      <c r="T532" s="26">
        <v>1347447</v>
      </c>
      <c r="U532" s="27">
        <v>10</v>
      </c>
      <c r="V532" s="26">
        <v>2461258</v>
      </c>
      <c r="W532" s="27">
        <v>25</v>
      </c>
      <c r="X532" s="26">
        <v>3514713</v>
      </c>
      <c r="Y532" s="27">
        <v>36</v>
      </c>
      <c r="Z532" s="26">
        <v>4022684</v>
      </c>
      <c r="AA532" s="27">
        <v>23</v>
      </c>
      <c r="AB532" s="26">
        <v>4105441</v>
      </c>
      <c r="AC532" s="27">
        <v>31</v>
      </c>
      <c r="AD532" s="26">
        <v>1452934</v>
      </c>
      <c r="AE532" s="27">
        <v>109</v>
      </c>
      <c r="AF532" s="26">
        <v>12628436</v>
      </c>
      <c r="AG532" s="27">
        <v>143</v>
      </c>
      <c r="AH532" s="26">
        <v>89417979</v>
      </c>
      <c r="AI532" s="27">
        <v>59</v>
      </c>
      <c r="AJ532" s="26">
        <v>35741027</v>
      </c>
      <c r="AK532" s="27">
        <v>20</v>
      </c>
      <c r="AL532" s="26">
        <v>5164832</v>
      </c>
      <c r="AM532" s="27">
        <v>43</v>
      </c>
      <c r="AN532" s="26">
        <v>7564750</v>
      </c>
      <c r="AO532" s="27">
        <v>14</v>
      </c>
      <c r="AP532" s="26">
        <v>10632449</v>
      </c>
      <c r="AQ532" s="27">
        <v>31</v>
      </c>
      <c r="AR532" s="26">
        <v>10624312</v>
      </c>
      <c r="AS532" s="27">
        <v>11</v>
      </c>
      <c r="AT532" s="26">
        <v>930748</v>
      </c>
      <c r="AU532" s="27">
        <v>4</v>
      </c>
      <c r="AV532" s="26">
        <v>1043707</v>
      </c>
      <c r="AW532" s="27">
        <v>13</v>
      </c>
      <c r="AX532" s="26">
        <v>465136</v>
      </c>
      <c r="AY532" s="27">
        <v>6</v>
      </c>
      <c r="AZ532" s="26">
        <v>52349360</v>
      </c>
      <c r="BA532" s="27">
        <v>88</v>
      </c>
      <c r="BB532" s="26">
        <v>17811105</v>
      </c>
      <c r="BC532" s="27">
        <v>87</v>
      </c>
      <c r="BD532" s="26">
        <v>23292181</v>
      </c>
      <c r="BE532" s="27">
        <v>94</v>
      </c>
      <c r="BF532" s="26">
        <v>42167781</v>
      </c>
      <c r="BG532" s="27">
        <v>15</v>
      </c>
      <c r="BH532" s="26">
        <v>11678247</v>
      </c>
      <c r="BI532" s="27">
        <v>14</v>
      </c>
      <c r="BJ532" s="26">
        <v>3777341</v>
      </c>
      <c r="BK532" s="27">
        <v>25</v>
      </c>
      <c r="BL532" s="26">
        <v>8832118</v>
      </c>
      <c r="BM532" s="27">
        <v>22</v>
      </c>
      <c r="BN532" s="26">
        <v>3177966</v>
      </c>
      <c r="BO532" s="27">
        <v>61</v>
      </c>
      <c r="BP532" s="26">
        <v>22639776</v>
      </c>
      <c r="BQ532" s="27">
        <v>1401</v>
      </c>
      <c r="BR532" s="26">
        <v>433264274</v>
      </c>
    </row>
    <row r="533" spans="1:74" ht="14.1" customHeight="1" x14ac:dyDescent="0.15">
      <c r="A533" s="20" t="s">
        <v>471</v>
      </c>
      <c r="B533" s="28">
        <v>36677</v>
      </c>
      <c r="C533" s="18">
        <v>8</v>
      </c>
      <c r="D533" s="26">
        <v>345976</v>
      </c>
      <c r="E533" s="27">
        <v>8</v>
      </c>
      <c r="F533" s="26">
        <v>207805</v>
      </c>
      <c r="G533" s="27">
        <v>116</v>
      </c>
      <c r="H533" s="26">
        <v>5477003</v>
      </c>
      <c r="I533" s="27">
        <v>67</v>
      </c>
      <c r="J533" s="26">
        <v>9108494</v>
      </c>
      <c r="K533" s="27">
        <v>53</v>
      </c>
      <c r="L533" s="26">
        <v>3397619</v>
      </c>
      <c r="M533" s="27">
        <v>17</v>
      </c>
      <c r="N533" s="26">
        <v>2060079</v>
      </c>
      <c r="O533" s="27">
        <v>104</v>
      </c>
      <c r="P533" s="26">
        <v>17323212</v>
      </c>
      <c r="Q533" s="27">
        <v>35</v>
      </c>
      <c r="R533" s="26">
        <v>17873470</v>
      </c>
      <c r="S533" s="27">
        <v>9</v>
      </c>
      <c r="T533" s="26">
        <v>1495837</v>
      </c>
      <c r="U533" s="27">
        <v>10</v>
      </c>
      <c r="V533" s="26">
        <v>2610303</v>
      </c>
      <c r="W533" s="27">
        <v>25</v>
      </c>
      <c r="X533" s="26">
        <v>3746345</v>
      </c>
      <c r="Y533" s="27">
        <v>36</v>
      </c>
      <c r="Z533" s="26">
        <v>4089548</v>
      </c>
      <c r="AA533" s="27">
        <v>23</v>
      </c>
      <c r="AB533" s="26">
        <v>4426057</v>
      </c>
      <c r="AC533" s="27">
        <v>31</v>
      </c>
      <c r="AD533" s="26">
        <v>1559619</v>
      </c>
      <c r="AE533" s="27">
        <v>109</v>
      </c>
      <c r="AF533" s="26">
        <v>12627821</v>
      </c>
      <c r="AG533" s="27">
        <v>144</v>
      </c>
      <c r="AH533" s="26">
        <v>83283522</v>
      </c>
      <c r="AI533" s="27">
        <v>59</v>
      </c>
      <c r="AJ533" s="26">
        <v>32877324</v>
      </c>
      <c r="AK533" s="27">
        <v>20</v>
      </c>
      <c r="AL533" s="26">
        <v>4940492</v>
      </c>
      <c r="AM533" s="27">
        <v>43</v>
      </c>
      <c r="AN533" s="26">
        <v>7204949</v>
      </c>
      <c r="AO533" s="27">
        <v>14</v>
      </c>
      <c r="AP533" s="26">
        <v>11363256</v>
      </c>
      <c r="AQ533" s="27">
        <v>31</v>
      </c>
      <c r="AR533" s="26">
        <v>10738713</v>
      </c>
      <c r="AS533" s="27">
        <v>11</v>
      </c>
      <c r="AT533" s="26">
        <v>997536</v>
      </c>
      <c r="AU533" s="27">
        <v>4</v>
      </c>
      <c r="AV533" s="26">
        <v>1024513</v>
      </c>
      <c r="AW533" s="27">
        <v>13</v>
      </c>
      <c r="AX533" s="26">
        <v>471656</v>
      </c>
      <c r="AY533" s="27">
        <v>6</v>
      </c>
      <c r="AZ533" s="26">
        <v>42745790</v>
      </c>
      <c r="BA533" s="27">
        <v>89</v>
      </c>
      <c r="BB533" s="26">
        <v>14055033</v>
      </c>
      <c r="BC533" s="27">
        <v>87</v>
      </c>
      <c r="BD533" s="26">
        <v>19597332</v>
      </c>
      <c r="BE533" s="27">
        <v>94</v>
      </c>
      <c r="BF533" s="26">
        <v>41551049</v>
      </c>
      <c r="BG533" s="27">
        <v>15</v>
      </c>
      <c r="BH533" s="26">
        <v>10170626</v>
      </c>
      <c r="BI533" s="27">
        <v>14</v>
      </c>
      <c r="BJ533" s="26">
        <v>4282073</v>
      </c>
      <c r="BK533" s="27">
        <v>24</v>
      </c>
      <c r="BL533" s="26">
        <v>8616591</v>
      </c>
      <c r="BM533" s="27">
        <v>22</v>
      </c>
      <c r="BN533" s="26">
        <v>3328855</v>
      </c>
      <c r="BO533" s="27">
        <v>62</v>
      </c>
      <c r="BP533" s="26">
        <v>23735333</v>
      </c>
      <c r="BQ533" s="27">
        <v>1403</v>
      </c>
      <c r="BR533" s="26">
        <v>407333848</v>
      </c>
    </row>
    <row r="534" spans="1:74" ht="14.1" customHeight="1" x14ac:dyDescent="0.15">
      <c r="A534" s="20" t="s">
        <v>471</v>
      </c>
      <c r="B534" s="28">
        <v>36707</v>
      </c>
      <c r="C534" s="18">
        <v>8</v>
      </c>
      <c r="D534" s="26">
        <v>361090</v>
      </c>
      <c r="E534" s="27">
        <v>8</v>
      </c>
      <c r="F534" s="26">
        <v>227923</v>
      </c>
      <c r="G534" s="27">
        <v>116</v>
      </c>
      <c r="H534" s="26">
        <v>5935798</v>
      </c>
      <c r="I534" s="27">
        <v>67</v>
      </c>
      <c r="J534" s="26">
        <v>9565779</v>
      </c>
      <c r="K534" s="27">
        <v>53</v>
      </c>
      <c r="L534" s="26">
        <v>3809240</v>
      </c>
      <c r="M534" s="27">
        <v>17</v>
      </c>
      <c r="N534" s="26">
        <v>2211926</v>
      </c>
      <c r="O534" s="27">
        <v>104</v>
      </c>
      <c r="P534" s="26">
        <v>18930990</v>
      </c>
      <c r="Q534" s="27">
        <v>35</v>
      </c>
      <c r="R534" s="26">
        <v>19223452</v>
      </c>
      <c r="S534" s="27">
        <v>9</v>
      </c>
      <c r="T534" s="26">
        <v>1607281</v>
      </c>
      <c r="U534" s="27">
        <v>10</v>
      </c>
      <c r="V534" s="26">
        <v>2462649</v>
      </c>
      <c r="W534" s="27">
        <v>25</v>
      </c>
      <c r="X534" s="26">
        <v>4694294</v>
      </c>
      <c r="Y534" s="27">
        <v>36</v>
      </c>
      <c r="Z534" s="26">
        <v>4040446</v>
      </c>
      <c r="AA534" s="27">
        <v>23</v>
      </c>
      <c r="AB534" s="26">
        <v>5420009</v>
      </c>
      <c r="AC534" s="27">
        <v>31</v>
      </c>
      <c r="AD534" s="26">
        <v>1633152</v>
      </c>
      <c r="AE534" s="27">
        <v>110</v>
      </c>
      <c r="AF534" s="26">
        <v>14200380</v>
      </c>
      <c r="AG534" s="27">
        <v>146</v>
      </c>
      <c r="AH534" s="26">
        <v>89396967</v>
      </c>
      <c r="AI534" s="27">
        <v>59</v>
      </c>
      <c r="AJ534" s="26">
        <v>33627690</v>
      </c>
      <c r="AK534" s="27">
        <v>20</v>
      </c>
      <c r="AL534" s="26">
        <v>5458663</v>
      </c>
      <c r="AM534" s="27">
        <v>43</v>
      </c>
      <c r="AN534" s="26">
        <v>7746687</v>
      </c>
      <c r="AO534" s="27">
        <v>14</v>
      </c>
      <c r="AP534" s="26">
        <v>11563108</v>
      </c>
      <c r="AQ534" s="27">
        <v>31</v>
      </c>
      <c r="AR534" s="26">
        <v>10958582</v>
      </c>
      <c r="AS534" s="27">
        <v>11</v>
      </c>
      <c r="AT534" s="26">
        <v>1120625</v>
      </c>
      <c r="AU534" s="27">
        <v>4</v>
      </c>
      <c r="AV534" s="26">
        <v>1218908</v>
      </c>
      <c r="AW534" s="27">
        <v>13</v>
      </c>
      <c r="AX534" s="26">
        <v>509278</v>
      </c>
      <c r="AY534" s="27">
        <v>6</v>
      </c>
      <c r="AZ534" s="26">
        <v>44213123</v>
      </c>
      <c r="BA534" s="27">
        <v>89</v>
      </c>
      <c r="BB534" s="26">
        <v>14438185</v>
      </c>
      <c r="BC534" s="27">
        <v>87</v>
      </c>
      <c r="BD534" s="26">
        <v>19536512</v>
      </c>
      <c r="BE534" s="27">
        <v>94</v>
      </c>
      <c r="BF534" s="26">
        <v>40008869</v>
      </c>
      <c r="BG534" s="27">
        <v>15</v>
      </c>
      <c r="BH534" s="26">
        <v>10702617</v>
      </c>
      <c r="BI534" s="27">
        <v>14</v>
      </c>
      <c r="BJ534" s="26">
        <v>4340903</v>
      </c>
      <c r="BK534" s="27">
        <v>24</v>
      </c>
      <c r="BL534" s="26">
        <v>8994399</v>
      </c>
      <c r="BM534" s="27">
        <v>22</v>
      </c>
      <c r="BN534" s="26">
        <v>3399547</v>
      </c>
      <c r="BO534" s="27">
        <v>62</v>
      </c>
      <c r="BP534" s="26">
        <v>24308306</v>
      </c>
      <c r="BQ534" s="27">
        <v>1406</v>
      </c>
      <c r="BR534" s="26">
        <v>425867395</v>
      </c>
    </row>
    <row r="535" spans="1:74" ht="14.1" customHeight="1" x14ac:dyDescent="0.15">
      <c r="A535" s="20" t="s">
        <v>471</v>
      </c>
      <c r="B535" s="28">
        <v>36738</v>
      </c>
      <c r="C535" s="18">
        <v>8</v>
      </c>
      <c r="D535" s="26">
        <v>322984</v>
      </c>
      <c r="E535" s="27">
        <v>8</v>
      </c>
      <c r="F535" s="26">
        <v>221533</v>
      </c>
      <c r="G535" s="27">
        <v>116</v>
      </c>
      <c r="H535" s="26">
        <v>5701589</v>
      </c>
      <c r="I535" s="27">
        <v>67</v>
      </c>
      <c r="J535" s="26">
        <v>8748485</v>
      </c>
      <c r="K535" s="27">
        <v>53</v>
      </c>
      <c r="L535" s="26">
        <v>3327050</v>
      </c>
      <c r="M535" s="27">
        <v>17</v>
      </c>
      <c r="N535" s="26">
        <v>2287854</v>
      </c>
      <c r="O535" s="27">
        <v>104</v>
      </c>
      <c r="P535" s="26">
        <v>17464607</v>
      </c>
      <c r="Q535" s="27">
        <v>35</v>
      </c>
      <c r="R535" s="26">
        <v>17739885</v>
      </c>
      <c r="S535" s="27">
        <v>8</v>
      </c>
      <c r="T535" s="26">
        <v>1645261</v>
      </c>
      <c r="U535" s="27">
        <v>10</v>
      </c>
      <c r="V535" s="26">
        <v>2659664</v>
      </c>
      <c r="W535" s="27">
        <v>25</v>
      </c>
      <c r="X535" s="26">
        <v>4241796</v>
      </c>
      <c r="Y535" s="27">
        <v>36</v>
      </c>
      <c r="Z535" s="26">
        <v>3822729</v>
      </c>
      <c r="AA535" s="27">
        <v>23</v>
      </c>
      <c r="AB535" s="26">
        <v>5719449</v>
      </c>
      <c r="AC535" s="27">
        <v>31</v>
      </c>
      <c r="AD535" s="26">
        <v>1443700</v>
      </c>
      <c r="AE535" s="27">
        <v>110</v>
      </c>
      <c r="AF535" s="26">
        <v>12564750</v>
      </c>
      <c r="AG535" s="27">
        <v>146</v>
      </c>
      <c r="AH535" s="26">
        <v>80130375</v>
      </c>
      <c r="AI535" s="27">
        <v>59</v>
      </c>
      <c r="AJ535" s="26">
        <v>32671261</v>
      </c>
      <c r="AK535" s="27">
        <v>20</v>
      </c>
      <c r="AL535" s="26">
        <v>4853299</v>
      </c>
      <c r="AM535" s="27">
        <v>43</v>
      </c>
      <c r="AN535" s="26">
        <v>7270824</v>
      </c>
      <c r="AO535" s="27">
        <v>14</v>
      </c>
      <c r="AP535" s="26">
        <v>11320867</v>
      </c>
      <c r="AQ535" s="27">
        <v>31</v>
      </c>
      <c r="AR535" s="26">
        <v>11182018</v>
      </c>
      <c r="AS535" s="27">
        <v>11</v>
      </c>
      <c r="AT535" s="26">
        <v>1107312</v>
      </c>
      <c r="AU535" s="27">
        <v>4</v>
      </c>
      <c r="AV535" s="26">
        <v>1338821</v>
      </c>
      <c r="AW535" s="27">
        <v>13</v>
      </c>
      <c r="AX535" s="26">
        <v>481812</v>
      </c>
      <c r="AY535" s="27">
        <v>6</v>
      </c>
      <c r="AZ535" s="26">
        <v>41387237</v>
      </c>
      <c r="BA535" s="27">
        <v>89</v>
      </c>
      <c r="BB535" s="26">
        <v>11569557</v>
      </c>
      <c r="BC535" s="27">
        <v>87</v>
      </c>
      <c r="BD535" s="26">
        <v>17464564</v>
      </c>
      <c r="BE535" s="27">
        <v>94</v>
      </c>
      <c r="BF535" s="26">
        <v>36110491</v>
      </c>
      <c r="BG535" s="27">
        <v>15</v>
      </c>
      <c r="BH535" s="26">
        <v>8793504</v>
      </c>
      <c r="BI535" s="27">
        <v>14</v>
      </c>
      <c r="BJ535" s="26">
        <v>4098819</v>
      </c>
      <c r="BK535" s="27">
        <v>24</v>
      </c>
      <c r="BL535" s="26">
        <v>8063588</v>
      </c>
      <c r="BM535" s="27">
        <v>22</v>
      </c>
      <c r="BN535" s="26">
        <v>3063766</v>
      </c>
      <c r="BO535" s="27">
        <v>62</v>
      </c>
      <c r="BP535" s="26">
        <v>20203237</v>
      </c>
      <c r="BQ535" s="27">
        <v>1405</v>
      </c>
      <c r="BR535" s="26">
        <v>389022705</v>
      </c>
    </row>
    <row r="536" spans="1:74" ht="14.1" customHeight="1" x14ac:dyDescent="0.15">
      <c r="A536" s="20" t="s">
        <v>471</v>
      </c>
      <c r="B536" s="28">
        <v>36769</v>
      </c>
      <c r="C536" s="18">
        <v>8</v>
      </c>
      <c r="D536" s="26">
        <v>319118</v>
      </c>
      <c r="E536" s="27">
        <v>8</v>
      </c>
      <c r="F536" s="26">
        <v>230149</v>
      </c>
      <c r="G536" s="27">
        <v>116</v>
      </c>
      <c r="H536" s="26">
        <v>5838146</v>
      </c>
      <c r="I536" s="27">
        <v>68</v>
      </c>
      <c r="J536" s="26">
        <v>8572970</v>
      </c>
      <c r="K536" s="27">
        <v>53</v>
      </c>
      <c r="L536" s="26">
        <v>3194223</v>
      </c>
      <c r="M536" s="27">
        <v>17</v>
      </c>
      <c r="N536" s="26">
        <v>2148857</v>
      </c>
      <c r="O536" s="27">
        <v>105</v>
      </c>
      <c r="P536" s="26">
        <v>16976422</v>
      </c>
      <c r="Q536" s="27">
        <v>35</v>
      </c>
      <c r="R536" s="26">
        <v>17428492</v>
      </c>
      <c r="S536" s="27">
        <v>8</v>
      </c>
      <c r="T536" s="26">
        <v>1782872</v>
      </c>
      <c r="U536" s="27">
        <v>10</v>
      </c>
      <c r="V536" s="26">
        <v>1700815</v>
      </c>
      <c r="W536" s="27">
        <v>25</v>
      </c>
      <c r="X536" s="26">
        <v>4640980</v>
      </c>
      <c r="Y536" s="27">
        <v>36</v>
      </c>
      <c r="Z536" s="26">
        <v>3720252</v>
      </c>
      <c r="AA536" s="27">
        <v>23</v>
      </c>
      <c r="AB536" s="26">
        <v>6563729</v>
      </c>
      <c r="AC536" s="27">
        <v>31</v>
      </c>
      <c r="AD536" s="26">
        <v>1496661</v>
      </c>
      <c r="AE536" s="27">
        <v>110</v>
      </c>
      <c r="AF536" s="26">
        <v>12808256</v>
      </c>
      <c r="AG536" s="27">
        <v>146</v>
      </c>
      <c r="AH536" s="26">
        <v>88093097</v>
      </c>
      <c r="AI536" s="27">
        <v>59</v>
      </c>
      <c r="AJ536" s="26">
        <v>32276729</v>
      </c>
      <c r="AK536" s="27">
        <v>20</v>
      </c>
      <c r="AL536" s="26">
        <v>5041956</v>
      </c>
      <c r="AM536" s="27">
        <v>43</v>
      </c>
      <c r="AN536" s="26">
        <v>7229274</v>
      </c>
      <c r="AO536" s="27">
        <v>14</v>
      </c>
      <c r="AP536" s="26">
        <v>11178791</v>
      </c>
      <c r="AQ536" s="27">
        <v>31</v>
      </c>
      <c r="AR536" s="26">
        <v>10922682</v>
      </c>
      <c r="AS536" s="27">
        <v>11</v>
      </c>
      <c r="AT536" s="26">
        <v>1024237</v>
      </c>
      <c r="AU536" s="27">
        <v>4</v>
      </c>
      <c r="AV536" s="26">
        <v>1250547</v>
      </c>
      <c r="AW536" s="27">
        <v>13</v>
      </c>
      <c r="AX536" s="26">
        <v>471256</v>
      </c>
      <c r="AY536" s="27">
        <v>6</v>
      </c>
      <c r="AZ536" s="26">
        <v>41482072</v>
      </c>
      <c r="BA536" s="27">
        <v>89</v>
      </c>
      <c r="BB536" s="26">
        <v>13235614</v>
      </c>
      <c r="BC536" s="27">
        <v>90</v>
      </c>
      <c r="BD536" s="26">
        <v>17321471</v>
      </c>
      <c r="BE536" s="27">
        <v>94</v>
      </c>
      <c r="BF536" s="26">
        <v>40574311</v>
      </c>
      <c r="BG536" s="27">
        <v>15</v>
      </c>
      <c r="BH536" s="26">
        <v>10153181</v>
      </c>
      <c r="BI536" s="27">
        <v>14</v>
      </c>
      <c r="BJ536" s="26">
        <v>4292364</v>
      </c>
      <c r="BK536" s="27">
        <v>24</v>
      </c>
      <c r="BL536" s="26">
        <v>8140930</v>
      </c>
      <c r="BM536" s="27">
        <v>22</v>
      </c>
      <c r="BN536" s="26">
        <v>3096033</v>
      </c>
      <c r="BO536" s="27">
        <v>67</v>
      </c>
      <c r="BP536" s="26">
        <v>25133759</v>
      </c>
      <c r="BQ536" s="27">
        <v>1415</v>
      </c>
      <c r="BR536" s="26">
        <v>408340262</v>
      </c>
    </row>
    <row r="537" spans="1:74" ht="14.1" customHeight="1" x14ac:dyDescent="0.15">
      <c r="A537" s="20" t="s">
        <v>471</v>
      </c>
      <c r="B537" s="28">
        <v>36798</v>
      </c>
      <c r="C537" s="18">
        <v>8</v>
      </c>
      <c r="D537" s="26">
        <v>319056</v>
      </c>
      <c r="E537" s="27">
        <v>8</v>
      </c>
      <c r="F537" s="26">
        <v>253082</v>
      </c>
      <c r="G537" s="27">
        <v>117</v>
      </c>
      <c r="H537" s="26">
        <v>5746392</v>
      </c>
      <c r="I537" s="27">
        <v>68</v>
      </c>
      <c r="J537" s="26">
        <v>8613378</v>
      </c>
      <c r="K537" s="27">
        <v>53</v>
      </c>
      <c r="L537" s="26">
        <v>3349387</v>
      </c>
      <c r="M537" s="27">
        <v>17</v>
      </c>
      <c r="N537" s="26">
        <v>2038189</v>
      </c>
      <c r="O537" s="27">
        <v>105</v>
      </c>
      <c r="P537" s="26">
        <v>16432321</v>
      </c>
      <c r="Q537" s="27">
        <v>35</v>
      </c>
      <c r="R537" s="26">
        <v>18530003</v>
      </c>
      <c r="S537" s="27">
        <v>8</v>
      </c>
      <c r="T537" s="26">
        <v>1873842</v>
      </c>
      <c r="U537" s="27">
        <v>10</v>
      </c>
      <c r="V537" s="26">
        <v>1641027</v>
      </c>
      <c r="W537" s="27">
        <v>25</v>
      </c>
      <c r="X537" s="26">
        <v>4659162</v>
      </c>
      <c r="Y537" s="27">
        <v>36</v>
      </c>
      <c r="Z537" s="26">
        <v>3633314</v>
      </c>
      <c r="AA537" s="27">
        <v>23</v>
      </c>
      <c r="AB537" s="26">
        <v>6067630</v>
      </c>
      <c r="AC537" s="27">
        <v>30</v>
      </c>
      <c r="AD537" s="26">
        <v>1478335</v>
      </c>
      <c r="AE537" s="27">
        <v>112</v>
      </c>
      <c r="AF537" s="26">
        <v>12790247</v>
      </c>
      <c r="AG537" s="27">
        <v>147</v>
      </c>
      <c r="AH537" s="26">
        <v>81033749</v>
      </c>
      <c r="AI537" s="27">
        <v>59</v>
      </c>
      <c r="AJ537" s="26">
        <v>31410410</v>
      </c>
      <c r="AK537" s="27">
        <v>20</v>
      </c>
      <c r="AL537" s="26">
        <v>4337624</v>
      </c>
      <c r="AM537" s="27">
        <v>44</v>
      </c>
      <c r="AN537" s="26">
        <v>7285699</v>
      </c>
      <c r="AO537" s="27">
        <v>14</v>
      </c>
      <c r="AP537" s="26">
        <v>11477830</v>
      </c>
      <c r="AQ537" s="27">
        <v>31</v>
      </c>
      <c r="AR537" s="26">
        <v>11256090</v>
      </c>
      <c r="AS537" s="27">
        <v>11</v>
      </c>
      <c r="AT537" s="26">
        <v>1148773</v>
      </c>
      <c r="AU537" s="27">
        <v>4</v>
      </c>
      <c r="AV537" s="26">
        <v>1307043</v>
      </c>
      <c r="AW537" s="27">
        <v>13</v>
      </c>
      <c r="AX537" s="26">
        <v>477407</v>
      </c>
      <c r="AY537" s="27">
        <v>6</v>
      </c>
      <c r="AZ537" s="26">
        <v>41743759</v>
      </c>
      <c r="BA537" s="27">
        <v>91</v>
      </c>
      <c r="BB537" s="26">
        <v>12058966</v>
      </c>
      <c r="BC537" s="27">
        <v>91</v>
      </c>
      <c r="BD537" s="26">
        <v>17028608</v>
      </c>
      <c r="BE537" s="27">
        <v>92</v>
      </c>
      <c r="BF537" s="26">
        <v>41638282</v>
      </c>
      <c r="BG537" s="27">
        <v>14</v>
      </c>
      <c r="BH537" s="26">
        <v>9475765</v>
      </c>
      <c r="BI537" s="27">
        <v>14</v>
      </c>
      <c r="BJ537" s="26">
        <v>4218542</v>
      </c>
      <c r="BK537" s="27">
        <v>25</v>
      </c>
      <c r="BL537" s="26">
        <v>8311138</v>
      </c>
      <c r="BM537" s="27">
        <v>24</v>
      </c>
      <c r="BN537" s="26">
        <v>3665870</v>
      </c>
      <c r="BO537" s="27">
        <v>70</v>
      </c>
      <c r="BP537" s="26">
        <v>24026238</v>
      </c>
      <c r="BQ537" s="27">
        <v>1425</v>
      </c>
      <c r="BR537" s="26">
        <v>399327176</v>
      </c>
    </row>
    <row r="538" spans="1:74" ht="14.1" customHeight="1" x14ac:dyDescent="0.15">
      <c r="A538" s="20" t="s">
        <v>471</v>
      </c>
      <c r="B538" s="28">
        <v>36830</v>
      </c>
      <c r="C538" s="18">
        <v>8</v>
      </c>
      <c r="D538" s="26">
        <v>312849</v>
      </c>
      <c r="E538" s="27">
        <v>8</v>
      </c>
      <c r="F538" s="26">
        <v>266403</v>
      </c>
      <c r="G538" s="27">
        <v>116</v>
      </c>
      <c r="H538" s="26">
        <v>5615071</v>
      </c>
      <c r="I538" s="27">
        <v>68</v>
      </c>
      <c r="J538" s="26">
        <v>8486532</v>
      </c>
      <c r="K538" s="27">
        <v>52</v>
      </c>
      <c r="L538" s="26">
        <v>3200576</v>
      </c>
      <c r="M538" s="27">
        <v>17</v>
      </c>
      <c r="N538" s="26">
        <v>1904545</v>
      </c>
      <c r="O538" s="27">
        <v>108</v>
      </c>
      <c r="P538" s="26">
        <v>17308252</v>
      </c>
      <c r="Q538" s="27">
        <v>35</v>
      </c>
      <c r="R538" s="26">
        <v>18274916</v>
      </c>
      <c r="S538" s="27">
        <v>8</v>
      </c>
      <c r="T538" s="26">
        <v>1874405</v>
      </c>
      <c r="U538" s="27">
        <v>10</v>
      </c>
      <c r="V538" s="26">
        <v>1410185</v>
      </c>
      <c r="W538" s="27">
        <v>25</v>
      </c>
      <c r="X538" s="26">
        <v>4560761</v>
      </c>
      <c r="Y538" s="27">
        <v>37</v>
      </c>
      <c r="Z538" s="26">
        <v>3350369</v>
      </c>
      <c r="AA538" s="27">
        <v>23</v>
      </c>
      <c r="AB538" s="26">
        <v>6079426</v>
      </c>
      <c r="AC538" s="27">
        <v>30</v>
      </c>
      <c r="AD538" s="26">
        <v>1444673</v>
      </c>
      <c r="AE538" s="27">
        <v>111</v>
      </c>
      <c r="AF538" s="26">
        <v>10269345</v>
      </c>
      <c r="AG538" s="27">
        <v>147</v>
      </c>
      <c r="AH538" s="26">
        <v>71811031</v>
      </c>
      <c r="AI538" s="27">
        <v>58</v>
      </c>
      <c r="AJ538" s="26">
        <v>32116359</v>
      </c>
      <c r="AK538" s="27">
        <v>20</v>
      </c>
      <c r="AL538" s="26">
        <v>3910129</v>
      </c>
      <c r="AM538" s="27">
        <v>44</v>
      </c>
      <c r="AN538" s="26">
        <v>6847619</v>
      </c>
      <c r="AO538" s="27">
        <v>14</v>
      </c>
      <c r="AP538" s="26">
        <v>11468905</v>
      </c>
      <c r="AQ538" s="27">
        <v>31</v>
      </c>
      <c r="AR538" s="26">
        <v>11202963</v>
      </c>
      <c r="AS538" s="27">
        <v>11</v>
      </c>
      <c r="AT538" s="26">
        <v>1098472</v>
      </c>
      <c r="AU538" s="27">
        <v>4</v>
      </c>
      <c r="AV538" s="26">
        <v>1323976</v>
      </c>
      <c r="AW538" s="27">
        <v>13</v>
      </c>
      <c r="AX538" s="26">
        <v>464864</v>
      </c>
      <c r="AY538" s="27">
        <v>6</v>
      </c>
      <c r="AZ538" s="26">
        <v>37607105</v>
      </c>
      <c r="BA538" s="27">
        <v>91</v>
      </c>
      <c r="BB538" s="26">
        <v>10460933</v>
      </c>
      <c r="BC538" s="27">
        <v>91</v>
      </c>
      <c r="BD538" s="26">
        <v>17120234</v>
      </c>
      <c r="BE538" s="27">
        <v>92</v>
      </c>
      <c r="BF538" s="26">
        <v>40896329</v>
      </c>
      <c r="BG538" s="27">
        <v>14</v>
      </c>
      <c r="BH538" s="26">
        <v>9084106</v>
      </c>
      <c r="BI538" s="27">
        <v>14</v>
      </c>
      <c r="BJ538" s="26">
        <v>4369706</v>
      </c>
      <c r="BK538" s="27">
        <v>25</v>
      </c>
      <c r="BL538" s="26">
        <v>7603690</v>
      </c>
      <c r="BM538" s="27">
        <v>24</v>
      </c>
      <c r="BN538" s="26">
        <v>3627220</v>
      </c>
      <c r="BO538" s="27">
        <v>73</v>
      </c>
      <c r="BP538" s="26">
        <v>21681862</v>
      </c>
      <c r="BQ538" s="27">
        <v>1428</v>
      </c>
      <c r="BR538" s="26">
        <v>377053827</v>
      </c>
    </row>
    <row r="539" spans="1:74" ht="14.1" customHeight="1" x14ac:dyDescent="0.15">
      <c r="A539" s="20" t="s">
        <v>471</v>
      </c>
      <c r="B539" s="28">
        <v>36860</v>
      </c>
      <c r="C539" s="18">
        <v>8</v>
      </c>
      <c r="D539" s="26">
        <v>326294</v>
      </c>
      <c r="E539" s="27">
        <v>8</v>
      </c>
      <c r="F539" s="26">
        <v>322365</v>
      </c>
      <c r="G539" s="27">
        <v>115</v>
      </c>
      <c r="H539" s="26">
        <v>5930169</v>
      </c>
      <c r="I539" s="27">
        <v>69</v>
      </c>
      <c r="J539" s="26">
        <v>8589825</v>
      </c>
      <c r="K539" s="27">
        <v>52</v>
      </c>
      <c r="L539" s="26">
        <v>3273613</v>
      </c>
      <c r="M539" s="27">
        <v>17</v>
      </c>
      <c r="N539" s="26">
        <v>1862224</v>
      </c>
      <c r="O539" s="27">
        <v>108</v>
      </c>
      <c r="P539" s="26">
        <v>17905418</v>
      </c>
      <c r="Q539" s="27">
        <v>35</v>
      </c>
      <c r="R539" s="26">
        <v>18417607</v>
      </c>
      <c r="S539" s="27">
        <v>8</v>
      </c>
      <c r="T539" s="26">
        <v>2104456</v>
      </c>
      <c r="U539" s="27">
        <v>10</v>
      </c>
      <c r="V539" s="26">
        <v>1667837</v>
      </c>
      <c r="W539" s="27">
        <v>25</v>
      </c>
      <c r="X539" s="26">
        <v>4597207</v>
      </c>
      <c r="Y539" s="27">
        <v>37</v>
      </c>
      <c r="Z539" s="26">
        <v>3742944</v>
      </c>
      <c r="AA539" s="27">
        <v>23</v>
      </c>
      <c r="AB539" s="26">
        <v>5818126</v>
      </c>
      <c r="AC539" s="27">
        <v>30</v>
      </c>
      <c r="AD539" s="26">
        <v>1476000</v>
      </c>
      <c r="AE539" s="27">
        <v>112</v>
      </c>
      <c r="AF539" s="26">
        <v>10659327</v>
      </c>
      <c r="AG539" s="27">
        <v>146</v>
      </c>
      <c r="AH539" s="26">
        <v>70342535</v>
      </c>
      <c r="AI539" s="27">
        <v>58</v>
      </c>
      <c r="AJ539" s="26">
        <v>30323151</v>
      </c>
      <c r="AK539" s="27">
        <v>20</v>
      </c>
      <c r="AL539" s="26">
        <v>3685576</v>
      </c>
      <c r="AM539" s="27">
        <v>45</v>
      </c>
      <c r="AN539" s="26">
        <v>6709043</v>
      </c>
      <c r="AO539" s="27">
        <v>14</v>
      </c>
      <c r="AP539" s="26">
        <v>11783276</v>
      </c>
      <c r="AQ539" s="27">
        <v>31</v>
      </c>
      <c r="AR539" s="26">
        <v>11590096</v>
      </c>
      <c r="AS539" s="27">
        <v>11</v>
      </c>
      <c r="AT539" s="26">
        <v>1037234</v>
      </c>
      <c r="AU539" s="27">
        <v>4</v>
      </c>
      <c r="AV539" s="26">
        <v>1423700</v>
      </c>
      <c r="AW539" s="27">
        <v>13</v>
      </c>
      <c r="AX539" s="26">
        <v>501445</v>
      </c>
      <c r="AY539" s="27">
        <v>6</v>
      </c>
      <c r="AZ539" s="26">
        <v>39014037</v>
      </c>
      <c r="BA539" s="27">
        <v>93</v>
      </c>
      <c r="BB539" s="26">
        <v>10292716</v>
      </c>
      <c r="BC539" s="27">
        <v>92</v>
      </c>
      <c r="BD539" s="26">
        <v>18183696</v>
      </c>
      <c r="BE539" s="27">
        <v>92</v>
      </c>
      <c r="BF539" s="26">
        <v>36674092</v>
      </c>
      <c r="BG539" s="27">
        <v>14</v>
      </c>
      <c r="BH539" s="26">
        <v>8929172</v>
      </c>
      <c r="BI539" s="27">
        <v>14</v>
      </c>
      <c r="BJ539" s="26">
        <v>4589191</v>
      </c>
      <c r="BK539" s="27">
        <v>25</v>
      </c>
      <c r="BL539" s="26">
        <v>6839037</v>
      </c>
      <c r="BM539" s="27">
        <v>24</v>
      </c>
      <c r="BN539" s="26">
        <v>3671720</v>
      </c>
      <c r="BO539" s="27">
        <v>75</v>
      </c>
      <c r="BP539" s="26">
        <v>21485313</v>
      </c>
      <c r="BQ539" s="27">
        <v>1434</v>
      </c>
      <c r="BR539" s="26">
        <v>373768457</v>
      </c>
    </row>
    <row r="540" spans="1:74" ht="14.1" customHeight="1" x14ac:dyDescent="0.15">
      <c r="A540" s="25" t="s">
        <v>471</v>
      </c>
      <c r="B540" s="24">
        <v>36889</v>
      </c>
      <c r="C540" s="23">
        <v>8</v>
      </c>
      <c r="D540" s="21">
        <v>328307</v>
      </c>
      <c r="E540" s="22">
        <v>8</v>
      </c>
      <c r="F540" s="21">
        <v>285434</v>
      </c>
      <c r="G540" s="22">
        <v>115</v>
      </c>
      <c r="H540" s="21">
        <v>5905438</v>
      </c>
      <c r="I540" s="22">
        <v>70</v>
      </c>
      <c r="J540" s="21">
        <v>8708482</v>
      </c>
      <c r="K540" s="22">
        <v>52</v>
      </c>
      <c r="L540" s="21">
        <v>3385372</v>
      </c>
      <c r="M540" s="22">
        <v>17</v>
      </c>
      <c r="N540" s="21">
        <v>1910172</v>
      </c>
      <c r="O540" s="22">
        <v>109</v>
      </c>
      <c r="P540" s="21">
        <v>17707573</v>
      </c>
      <c r="Q540" s="22">
        <v>35</v>
      </c>
      <c r="R540" s="21">
        <v>18746313</v>
      </c>
      <c r="S540" s="22">
        <v>8</v>
      </c>
      <c r="T540" s="21">
        <v>1799596</v>
      </c>
      <c r="U540" s="22">
        <v>10</v>
      </c>
      <c r="V540" s="21">
        <v>1369030</v>
      </c>
      <c r="W540" s="22">
        <v>25</v>
      </c>
      <c r="X540" s="21">
        <v>4211068</v>
      </c>
      <c r="Y540" s="22">
        <v>37</v>
      </c>
      <c r="Z540" s="21">
        <v>3499189</v>
      </c>
      <c r="AA540" s="22">
        <v>23</v>
      </c>
      <c r="AB540" s="21">
        <v>5210736</v>
      </c>
      <c r="AC540" s="22">
        <v>31</v>
      </c>
      <c r="AD540" s="21">
        <v>1387473</v>
      </c>
      <c r="AE540" s="22">
        <v>113</v>
      </c>
      <c r="AF540" s="21">
        <v>9944255</v>
      </c>
      <c r="AG540" s="22">
        <v>148</v>
      </c>
      <c r="AH540" s="21">
        <v>66048384</v>
      </c>
      <c r="AI540" s="22">
        <v>58</v>
      </c>
      <c r="AJ540" s="21">
        <v>29250048</v>
      </c>
      <c r="AK540" s="22">
        <v>21</v>
      </c>
      <c r="AL540" s="21">
        <v>3605762</v>
      </c>
      <c r="AM540" s="22">
        <v>45</v>
      </c>
      <c r="AN540" s="21">
        <v>6918547</v>
      </c>
      <c r="AO540" s="22">
        <v>14</v>
      </c>
      <c r="AP540" s="21">
        <v>12382303</v>
      </c>
      <c r="AQ540" s="22">
        <v>31</v>
      </c>
      <c r="AR540" s="21">
        <v>11638537</v>
      </c>
      <c r="AS540" s="22">
        <v>11</v>
      </c>
      <c r="AT540" s="21">
        <v>996454</v>
      </c>
      <c r="AU540" s="22">
        <v>4</v>
      </c>
      <c r="AV540" s="21">
        <v>1543219</v>
      </c>
      <c r="AW540" s="22">
        <v>13</v>
      </c>
      <c r="AX540" s="21">
        <v>486594</v>
      </c>
      <c r="AY540" s="22">
        <v>6</v>
      </c>
      <c r="AZ540" s="21">
        <v>29930967</v>
      </c>
      <c r="BA540" s="22">
        <v>95</v>
      </c>
      <c r="BB540" s="21">
        <v>9418857</v>
      </c>
      <c r="BC540" s="22">
        <v>92</v>
      </c>
      <c r="BD540" s="21">
        <v>16618928</v>
      </c>
      <c r="BE540" s="22">
        <v>92</v>
      </c>
      <c r="BF540" s="21">
        <v>36572818</v>
      </c>
      <c r="BG540" s="22">
        <v>14</v>
      </c>
      <c r="BH540" s="21">
        <v>8402851</v>
      </c>
      <c r="BI540" s="22">
        <v>14</v>
      </c>
      <c r="BJ540" s="21">
        <v>4788534</v>
      </c>
      <c r="BK540" s="22">
        <v>25</v>
      </c>
      <c r="BL540" s="21">
        <v>7018019</v>
      </c>
      <c r="BM540" s="22">
        <v>24</v>
      </c>
      <c r="BN540" s="21">
        <v>3474402</v>
      </c>
      <c r="BO540" s="22">
        <v>77</v>
      </c>
      <c r="BP540" s="21">
        <v>19291007</v>
      </c>
      <c r="BQ540" s="22">
        <v>1445</v>
      </c>
      <c r="BR540" s="21">
        <v>352784685</v>
      </c>
    </row>
  </sheetData>
  <mergeCells count="244">
    <mergeCell ref="BA530:BB530"/>
    <mergeCell ref="AS530:AT530"/>
    <mergeCell ref="AU530:AV530"/>
    <mergeCell ref="AW530:AX530"/>
    <mergeCell ref="AY530:AZ530"/>
    <mergeCell ref="BQ530:BR530"/>
    <mergeCell ref="BI530:BJ530"/>
    <mergeCell ref="BK530:BL530"/>
    <mergeCell ref="BM530:BN530"/>
    <mergeCell ref="BO530:BP530"/>
    <mergeCell ref="BO449:BP449"/>
    <mergeCell ref="BQ449:BR449"/>
    <mergeCell ref="C530:D530"/>
    <mergeCell ref="E530:F530"/>
    <mergeCell ref="G530:H530"/>
    <mergeCell ref="I530:J530"/>
    <mergeCell ref="K530:L530"/>
    <mergeCell ref="M530:N530"/>
    <mergeCell ref="BE449:BF449"/>
    <mergeCell ref="BG449:BH449"/>
    <mergeCell ref="W530:X530"/>
    <mergeCell ref="Y530:Z530"/>
    <mergeCell ref="BK449:BL449"/>
    <mergeCell ref="BM449:BN449"/>
    <mergeCell ref="BI449:BJ449"/>
    <mergeCell ref="BA449:BB449"/>
    <mergeCell ref="BC449:BD449"/>
    <mergeCell ref="BC530:BD530"/>
    <mergeCell ref="BE530:BF530"/>
    <mergeCell ref="BG530:BH530"/>
    <mergeCell ref="O530:P530"/>
    <mergeCell ref="Q530:R530"/>
    <mergeCell ref="S530:T530"/>
    <mergeCell ref="U530:V530"/>
    <mergeCell ref="AI530:AJ530"/>
    <mergeCell ref="AM449:AN449"/>
    <mergeCell ref="AA449:AB449"/>
    <mergeCell ref="AC449:AD449"/>
    <mergeCell ref="AE449:AF449"/>
    <mergeCell ref="AG449:AH449"/>
    <mergeCell ref="AA530:AB530"/>
    <mergeCell ref="AC530:AD530"/>
    <mergeCell ref="AE530:AF530"/>
    <mergeCell ref="AG530:AH530"/>
    <mergeCell ref="AK530:AL530"/>
    <mergeCell ref="AM530:AN530"/>
    <mergeCell ref="AO530:AP530"/>
    <mergeCell ref="AQ530:AR530"/>
    <mergeCell ref="AO449:AP449"/>
    <mergeCell ref="AQ449:AR449"/>
    <mergeCell ref="AI449:AJ449"/>
    <mergeCell ref="AK449:AL449"/>
    <mergeCell ref="BO167:BP167"/>
    <mergeCell ref="BQ167:BR167"/>
    <mergeCell ref="C449:D449"/>
    <mergeCell ref="E449:F449"/>
    <mergeCell ref="G449:H449"/>
    <mergeCell ref="I449:J449"/>
    <mergeCell ref="K449:L449"/>
    <mergeCell ref="M449:N449"/>
    <mergeCell ref="AS449:AT449"/>
    <mergeCell ref="AU449:AV449"/>
    <mergeCell ref="W449:X449"/>
    <mergeCell ref="Y449:Z449"/>
    <mergeCell ref="BE167:BF167"/>
    <mergeCell ref="BM167:BN167"/>
    <mergeCell ref="AW449:AX449"/>
    <mergeCell ref="AY449:AZ449"/>
    <mergeCell ref="AY167:AZ167"/>
    <mergeCell ref="BA167:BB167"/>
    <mergeCell ref="AU167:AV167"/>
    <mergeCell ref="AW167:AX167"/>
    <mergeCell ref="S167:T167"/>
    <mergeCell ref="U167:V167"/>
    <mergeCell ref="O449:P449"/>
    <mergeCell ref="Q449:R449"/>
    <mergeCell ref="S449:T449"/>
    <mergeCell ref="U449:V449"/>
    <mergeCell ref="AE167:AF167"/>
    <mergeCell ref="AG167:AH167"/>
    <mergeCell ref="BQ132:BR132"/>
    <mergeCell ref="C167:D167"/>
    <mergeCell ref="E167:F167"/>
    <mergeCell ref="G167:H167"/>
    <mergeCell ref="I167:J167"/>
    <mergeCell ref="K167:L167"/>
    <mergeCell ref="M167:N167"/>
    <mergeCell ref="O167:P167"/>
    <mergeCell ref="W167:X167"/>
    <mergeCell ref="Y167:Z167"/>
    <mergeCell ref="AA167:AB167"/>
    <mergeCell ref="AC167:AD167"/>
    <mergeCell ref="AY132:AZ132"/>
    <mergeCell ref="BA132:BB132"/>
    <mergeCell ref="AI167:AJ167"/>
    <mergeCell ref="AK167:AL167"/>
    <mergeCell ref="AM167:AN167"/>
    <mergeCell ref="AO167:AP167"/>
    <mergeCell ref="AQ167:AR167"/>
    <mergeCell ref="AS167:AT167"/>
    <mergeCell ref="AO132:AP132"/>
    <mergeCell ref="AQ132:AR132"/>
    <mergeCell ref="AS132:AT132"/>
    <mergeCell ref="AW132:AX132"/>
    <mergeCell ref="C132:D132"/>
    <mergeCell ref="E132:F132"/>
    <mergeCell ref="G132:H132"/>
    <mergeCell ref="I132:J132"/>
    <mergeCell ref="K132:L132"/>
    <mergeCell ref="M132:N132"/>
    <mergeCell ref="O132:P132"/>
    <mergeCell ref="S132:T132"/>
    <mergeCell ref="BO53:BP53"/>
    <mergeCell ref="C53:D53"/>
    <mergeCell ref="E53:F53"/>
    <mergeCell ref="G53:H53"/>
    <mergeCell ref="I53:J53"/>
    <mergeCell ref="K53:L53"/>
    <mergeCell ref="M53:N53"/>
    <mergeCell ref="BE132:BF132"/>
    <mergeCell ref="BM132:BN132"/>
    <mergeCell ref="BO132:BP132"/>
    <mergeCell ref="W132:X132"/>
    <mergeCell ref="Y132:Z132"/>
    <mergeCell ref="AA132:AB132"/>
    <mergeCell ref="AC132:AD132"/>
    <mergeCell ref="AE132:AF132"/>
    <mergeCell ref="AG132:AH132"/>
    <mergeCell ref="U132:V132"/>
    <mergeCell ref="AQ53:AR53"/>
    <mergeCell ref="AS53:AT53"/>
    <mergeCell ref="AW53:AX53"/>
    <mergeCell ref="AA53:AB53"/>
    <mergeCell ref="AC53:AD53"/>
    <mergeCell ref="AE53:AF53"/>
    <mergeCell ref="AG53:AH53"/>
    <mergeCell ref="AY53:AZ53"/>
    <mergeCell ref="AI53:AJ53"/>
    <mergeCell ref="AK53:AL53"/>
    <mergeCell ref="AM53:AN53"/>
    <mergeCell ref="AO53:AP53"/>
    <mergeCell ref="W53:X53"/>
    <mergeCell ref="Y53:Z53"/>
    <mergeCell ref="AI132:AJ132"/>
    <mergeCell ref="AK132:AL132"/>
    <mergeCell ref="AM132:AN132"/>
    <mergeCell ref="Q53:R53"/>
    <mergeCell ref="S53:T53"/>
    <mergeCell ref="U53:V53"/>
    <mergeCell ref="AC40:AD40"/>
    <mergeCell ref="AE40:AF40"/>
    <mergeCell ref="BQ53:BR53"/>
    <mergeCell ref="BA53:BB53"/>
    <mergeCell ref="AI40:AJ40"/>
    <mergeCell ref="AK40:AL40"/>
    <mergeCell ref="AM40:AN40"/>
    <mergeCell ref="AO40:AP40"/>
    <mergeCell ref="AQ40:AR40"/>
    <mergeCell ref="BE40:BF40"/>
    <mergeCell ref="BM40:BN40"/>
    <mergeCell ref="AS40:AT40"/>
    <mergeCell ref="AW40:AX40"/>
    <mergeCell ref="AY40:AZ40"/>
    <mergeCell ref="BA40:BB40"/>
    <mergeCell ref="BM6:BN6"/>
    <mergeCell ref="BE53:BF53"/>
    <mergeCell ref="BM53:BN53"/>
    <mergeCell ref="BQ6:BR6"/>
    <mergeCell ref="C40:D40"/>
    <mergeCell ref="E40:F40"/>
    <mergeCell ref="G40:H40"/>
    <mergeCell ref="I40:J40"/>
    <mergeCell ref="K40:L40"/>
    <mergeCell ref="M40:N40"/>
    <mergeCell ref="O40:P40"/>
    <mergeCell ref="BO40:BP40"/>
    <mergeCell ref="BQ40:BR40"/>
    <mergeCell ref="S40:T40"/>
    <mergeCell ref="U40:V40"/>
    <mergeCell ref="W40:X40"/>
    <mergeCell ref="Y40:Z40"/>
    <mergeCell ref="AY6:AZ6"/>
    <mergeCell ref="BA6:BB6"/>
    <mergeCell ref="AG40:AH40"/>
    <mergeCell ref="Y6:Z6"/>
    <mergeCell ref="AC6:AD6"/>
    <mergeCell ref="AE6:AF6"/>
    <mergeCell ref="O53:P53"/>
    <mergeCell ref="C6:D6"/>
    <mergeCell ref="E6:F6"/>
    <mergeCell ref="G6:H6"/>
    <mergeCell ref="I6:J6"/>
    <mergeCell ref="K6:L6"/>
    <mergeCell ref="M6:N6"/>
    <mergeCell ref="O6:P6"/>
    <mergeCell ref="Q6:R6"/>
    <mergeCell ref="BE6:BF6"/>
    <mergeCell ref="BO6:BP6"/>
    <mergeCell ref="AQ6:AR6"/>
    <mergeCell ref="S6:T6"/>
    <mergeCell ref="Q4:R4"/>
    <mergeCell ref="S4:T4"/>
    <mergeCell ref="U4:V4"/>
    <mergeCell ref="U6:V6"/>
    <mergeCell ref="W6:X6"/>
    <mergeCell ref="AM6:AN6"/>
    <mergeCell ref="AS6:AT6"/>
    <mergeCell ref="AW6:AX6"/>
    <mergeCell ref="Y4:Z4"/>
    <mergeCell ref="AA4:AB4"/>
    <mergeCell ref="AC4:AD4"/>
    <mergeCell ref="AE4:AF4"/>
    <mergeCell ref="AI4:AJ4"/>
    <mergeCell ref="AK4:AL4"/>
    <mergeCell ref="AM4:AN4"/>
    <mergeCell ref="AO4:AP4"/>
    <mergeCell ref="AQ4:AR4"/>
    <mergeCell ref="AG6:AH6"/>
    <mergeCell ref="AI6:AJ6"/>
    <mergeCell ref="AK6:AL6"/>
    <mergeCell ref="AO6:AP6"/>
    <mergeCell ref="A4:B4"/>
    <mergeCell ref="C4:D4"/>
    <mergeCell ref="E4:F4"/>
    <mergeCell ref="G4:H4"/>
    <mergeCell ref="AG4:AH4"/>
    <mergeCell ref="W4:X4"/>
    <mergeCell ref="I4:J4"/>
    <mergeCell ref="K4:L4"/>
    <mergeCell ref="M4:N4"/>
    <mergeCell ref="O4:P4"/>
    <mergeCell ref="BQ4:BR4"/>
    <mergeCell ref="BE4:BF4"/>
    <mergeCell ref="BG4:BH4"/>
    <mergeCell ref="BI4:BJ4"/>
    <mergeCell ref="BK4:BL4"/>
    <mergeCell ref="AS4:AT4"/>
    <mergeCell ref="AU4:AV4"/>
    <mergeCell ref="AW4:AX4"/>
    <mergeCell ref="AY4:AZ4"/>
    <mergeCell ref="BA4:BB4"/>
    <mergeCell ref="BC4:BD4"/>
    <mergeCell ref="BM4:BN4"/>
    <mergeCell ref="BO4:BP4"/>
  </mergeCells>
  <phoneticPr fontId="9"/>
  <pageMargins left="0.23622047244094491" right="0.19685039370078741" top="0.27559055118110237" bottom="0.31496062992125984" header="0.19685039370078741" footer="0.19685039370078741"/>
  <pageSetup paperSize="12" scale="65" orientation="landscape" verticalDpi="0" r:id="rId1"/>
  <headerFooter alignWithMargins="0"/>
  <colBreaks count="1" manualBreakCount="1"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30"/>
  <sheetViews>
    <sheetView zoomScale="115" zoomScaleNormal="115" workbookViewId="0">
      <pane xSplit="1" ySplit="9" topLeftCell="B42" activePane="bottomRight" state="frozen"/>
      <selection activeCell="A56" sqref="A56"/>
      <selection pane="topRight" activeCell="A56" sqref="A56"/>
      <selection pane="bottomLeft" activeCell="A56" sqref="A56"/>
      <selection pane="bottomRight" activeCell="D58" sqref="D58"/>
    </sheetView>
  </sheetViews>
  <sheetFormatPr defaultColWidth="11" defaultRowHeight="13.5" x14ac:dyDescent="0.15"/>
  <cols>
    <col min="1" max="1" width="11" style="66" customWidth="1"/>
    <col min="2" max="17" width="11" style="67" customWidth="1"/>
    <col min="18" max="256" width="11" style="66"/>
    <col min="257" max="273" width="11" style="66" customWidth="1"/>
    <col min="274" max="512" width="11" style="66"/>
    <col min="513" max="529" width="11" style="66" customWidth="1"/>
    <col min="530" max="768" width="11" style="66"/>
    <col min="769" max="785" width="11" style="66" customWidth="1"/>
    <col min="786" max="1024" width="11" style="66"/>
    <col min="1025" max="1041" width="11" style="66" customWidth="1"/>
    <col min="1042" max="1280" width="11" style="66"/>
    <col min="1281" max="1297" width="11" style="66" customWidth="1"/>
    <col min="1298" max="1536" width="11" style="66"/>
    <col min="1537" max="1553" width="11" style="66" customWidth="1"/>
    <col min="1554" max="1792" width="11" style="66"/>
    <col min="1793" max="1809" width="11" style="66" customWidth="1"/>
    <col min="1810" max="2048" width="11" style="66"/>
    <col min="2049" max="2065" width="11" style="66" customWidth="1"/>
    <col min="2066" max="2304" width="11" style="66"/>
    <col min="2305" max="2321" width="11" style="66" customWidth="1"/>
    <col min="2322" max="2560" width="11" style="66"/>
    <col min="2561" max="2577" width="11" style="66" customWidth="1"/>
    <col min="2578" max="2816" width="11" style="66"/>
    <col min="2817" max="2833" width="11" style="66" customWidth="1"/>
    <col min="2834" max="3072" width="11" style="66"/>
    <col min="3073" max="3089" width="11" style="66" customWidth="1"/>
    <col min="3090" max="3328" width="11" style="66"/>
    <col min="3329" max="3345" width="11" style="66" customWidth="1"/>
    <col min="3346" max="3584" width="11" style="66"/>
    <col min="3585" max="3601" width="11" style="66" customWidth="1"/>
    <col min="3602" max="3840" width="11" style="66"/>
    <col min="3841" max="3857" width="11" style="66" customWidth="1"/>
    <col min="3858" max="4096" width="11" style="66"/>
    <col min="4097" max="4113" width="11" style="66" customWidth="1"/>
    <col min="4114" max="4352" width="11" style="66"/>
    <col min="4353" max="4369" width="11" style="66" customWidth="1"/>
    <col min="4370" max="4608" width="11" style="66"/>
    <col min="4609" max="4625" width="11" style="66" customWidth="1"/>
    <col min="4626" max="4864" width="11" style="66"/>
    <col min="4865" max="4881" width="11" style="66" customWidth="1"/>
    <col min="4882" max="5120" width="11" style="66"/>
    <col min="5121" max="5137" width="11" style="66" customWidth="1"/>
    <col min="5138" max="5376" width="11" style="66"/>
    <col min="5377" max="5393" width="11" style="66" customWidth="1"/>
    <col min="5394" max="5632" width="11" style="66"/>
    <col min="5633" max="5649" width="11" style="66" customWidth="1"/>
    <col min="5650" max="5888" width="11" style="66"/>
    <col min="5889" max="5905" width="11" style="66" customWidth="1"/>
    <col min="5906" max="6144" width="11" style="66"/>
    <col min="6145" max="6161" width="11" style="66" customWidth="1"/>
    <col min="6162" max="6400" width="11" style="66"/>
    <col min="6401" max="6417" width="11" style="66" customWidth="1"/>
    <col min="6418" max="6656" width="11" style="66"/>
    <col min="6657" max="6673" width="11" style="66" customWidth="1"/>
    <col min="6674" max="6912" width="11" style="66"/>
    <col min="6913" max="6929" width="11" style="66" customWidth="1"/>
    <col min="6930" max="7168" width="11" style="66"/>
    <col min="7169" max="7185" width="11" style="66" customWidth="1"/>
    <col min="7186" max="7424" width="11" style="66"/>
    <col min="7425" max="7441" width="11" style="66" customWidth="1"/>
    <col min="7442" max="7680" width="11" style="66"/>
    <col min="7681" max="7697" width="11" style="66" customWidth="1"/>
    <col min="7698" max="7936" width="11" style="66"/>
    <col min="7937" max="7953" width="11" style="66" customWidth="1"/>
    <col min="7954" max="8192" width="11" style="66"/>
    <col min="8193" max="8209" width="11" style="66" customWidth="1"/>
    <col min="8210" max="8448" width="11" style="66"/>
    <col min="8449" max="8465" width="11" style="66" customWidth="1"/>
    <col min="8466" max="8704" width="11" style="66"/>
    <col min="8705" max="8721" width="11" style="66" customWidth="1"/>
    <col min="8722" max="8960" width="11" style="66"/>
    <col min="8961" max="8977" width="11" style="66" customWidth="1"/>
    <col min="8978" max="9216" width="11" style="66"/>
    <col min="9217" max="9233" width="11" style="66" customWidth="1"/>
    <col min="9234" max="9472" width="11" style="66"/>
    <col min="9473" max="9489" width="11" style="66" customWidth="1"/>
    <col min="9490" max="9728" width="11" style="66"/>
    <col min="9729" max="9745" width="11" style="66" customWidth="1"/>
    <col min="9746" max="9984" width="11" style="66"/>
    <col min="9985" max="10001" width="11" style="66" customWidth="1"/>
    <col min="10002" max="10240" width="11" style="66"/>
    <col min="10241" max="10257" width="11" style="66" customWidth="1"/>
    <col min="10258" max="10496" width="11" style="66"/>
    <col min="10497" max="10513" width="11" style="66" customWidth="1"/>
    <col min="10514" max="10752" width="11" style="66"/>
    <col min="10753" max="10769" width="11" style="66" customWidth="1"/>
    <col min="10770" max="11008" width="11" style="66"/>
    <col min="11009" max="11025" width="11" style="66" customWidth="1"/>
    <col min="11026" max="11264" width="11" style="66"/>
    <col min="11265" max="11281" width="11" style="66" customWidth="1"/>
    <col min="11282" max="11520" width="11" style="66"/>
    <col min="11521" max="11537" width="11" style="66" customWidth="1"/>
    <col min="11538" max="11776" width="11" style="66"/>
    <col min="11777" max="11793" width="11" style="66" customWidth="1"/>
    <col min="11794" max="12032" width="11" style="66"/>
    <col min="12033" max="12049" width="11" style="66" customWidth="1"/>
    <col min="12050" max="12288" width="11" style="66"/>
    <col min="12289" max="12305" width="11" style="66" customWidth="1"/>
    <col min="12306" max="12544" width="11" style="66"/>
    <col min="12545" max="12561" width="11" style="66" customWidth="1"/>
    <col min="12562" max="12800" width="11" style="66"/>
    <col min="12801" max="12817" width="11" style="66" customWidth="1"/>
    <col min="12818" max="13056" width="11" style="66"/>
    <col min="13057" max="13073" width="11" style="66" customWidth="1"/>
    <col min="13074" max="13312" width="11" style="66"/>
    <col min="13313" max="13329" width="11" style="66" customWidth="1"/>
    <col min="13330" max="13568" width="11" style="66"/>
    <col min="13569" max="13585" width="11" style="66" customWidth="1"/>
    <col min="13586" max="13824" width="11" style="66"/>
    <col min="13825" max="13841" width="11" style="66" customWidth="1"/>
    <col min="13842" max="14080" width="11" style="66"/>
    <col min="14081" max="14097" width="11" style="66" customWidth="1"/>
    <col min="14098" max="14336" width="11" style="66"/>
    <col min="14337" max="14353" width="11" style="66" customWidth="1"/>
    <col min="14354" max="14592" width="11" style="66"/>
    <col min="14593" max="14609" width="11" style="66" customWidth="1"/>
    <col min="14610" max="14848" width="11" style="66"/>
    <col min="14849" max="14865" width="11" style="66" customWidth="1"/>
    <col min="14866" max="15104" width="11" style="66"/>
    <col min="15105" max="15121" width="11" style="66" customWidth="1"/>
    <col min="15122" max="15360" width="11" style="66"/>
    <col min="15361" max="15377" width="11" style="66" customWidth="1"/>
    <col min="15378" max="15616" width="11" style="66"/>
    <col min="15617" max="15633" width="11" style="66" customWidth="1"/>
    <col min="15634" max="15872" width="11" style="66"/>
    <col min="15873" max="15889" width="11" style="66" customWidth="1"/>
    <col min="15890" max="16128" width="11" style="66"/>
    <col min="16129" max="16145" width="11" style="66" customWidth="1"/>
    <col min="16146" max="16384" width="11" style="66"/>
  </cols>
  <sheetData>
    <row r="1" spans="1:17" s="68" customFormat="1" x14ac:dyDescent="0.15">
      <c r="A1" s="68" t="s">
        <v>1799</v>
      </c>
      <c r="F1" s="68" t="s">
        <v>683</v>
      </c>
    </row>
    <row r="2" spans="1:17" s="68" customFormat="1" x14ac:dyDescent="0.15">
      <c r="A2" s="68" t="s">
        <v>1800</v>
      </c>
      <c r="F2" s="68" t="s">
        <v>685</v>
      </c>
    </row>
    <row r="3" spans="1:17" s="68" customFormat="1" x14ac:dyDescent="0.15">
      <c r="A3" s="68" t="s">
        <v>1801</v>
      </c>
      <c r="F3" s="68" t="s">
        <v>679</v>
      </c>
    </row>
    <row r="4" spans="1:17" s="68" customFormat="1" x14ac:dyDescent="0.15">
      <c r="A4" s="68" t="s">
        <v>1802</v>
      </c>
      <c r="F4" s="68" t="s">
        <v>677</v>
      </c>
    </row>
    <row r="5" spans="1:17" s="68" customFormat="1" x14ac:dyDescent="0.15"/>
    <row r="6" spans="1:17" s="68" customFormat="1" x14ac:dyDescent="0.15">
      <c r="A6" s="68" t="s">
        <v>1243</v>
      </c>
      <c r="E6" s="68" t="s">
        <v>1803</v>
      </c>
    </row>
    <row r="7" spans="1:17" s="68" customFormat="1" x14ac:dyDescent="0.15">
      <c r="A7" s="70" t="s">
        <v>676</v>
      </c>
      <c r="B7" s="70" t="s">
        <v>675</v>
      </c>
      <c r="C7" s="70" t="s">
        <v>674</v>
      </c>
      <c r="D7" s="70" t="s">
        <v>673</v>
      </c>
      <c r="E7" s="70" t="s">
        <v>672</v>
      </c>
      <c r="F7" s="70">
        <v>1</v>
      </c>
      <c r="G7" s="70">
        <v>2</v>
      </c>
      <c r="H7" s="70">
        <v>3</v>
      </c>
      <c r="I7" s="70">
        <v>4</v>
      </c>
      <c r="J7" s="70">
        <v>5</v>
      </c>
      <c r="K7" s="70">
        <v>6</v>
      </c>
      <c r="L7" s="70">
        <v>7</v>
      </c>
      <c r="M7" s="70">
        <v>8</v>
      </c>
      <c r="N7" s="70">
        <v>9</v>
      </c>
      <c r="O7" s="70">
        <v>10</v>
      </c>
      <c r="P7" s="70">
        <v>11</v>
      </c>
      <c r="Q7" s="70">
        <v>12</v>
      </c>
    </row>
    <row r="8" spans="1:17" s="68" customFormat="1" x14ac:dyDescent="0.15">
      <c r="A8" s="70" t="s">
        <v>671</v>
      </c>
      <c r="B8" s="71" t="s">
        <v>670</v>
      </c>
      <c r="C8" s="71" t="s">
        <v>669</v>
      </c>
      <c r="D8" s="71" t="s">
        <v>668</v>
      </c>
      <c r="E8" s="71" t="s">
        <v>667</v>
      </c>
      <c r="F8" s="71" t="s">
        <v>666</v>
      </c>
      <c r="G8" s="71" t="s">
        <v>665</v>
      </c>
      <c r="H8" s="71" t="s">
        <v>664</v>
      </c>
      <c r="I8" s="71" t="s">
        <v>663</v>
      </c>
      <c r="J8" s="71" t="s">
        <v>662</v>
      </c>
      <c r="K8" s="71" t="s">
        <v>661</v>
      </c>
      <c r="L8" s="71" t="s">
        <v>660</v>
      </c>
      <c r="M8" s="71" t="s">
        <v>659</v>
      </c>
      <c r="N8" s="71" t="s">
        <v>658</v>
      </c>
      <c r="O8" s="71" t="s">
        <v>657</v>
      </c>
      <c r="P8" s="71" t="s">
        <v>656</v>
      </c>
      <c r="Q8" s="71" t="s">
        <v>655</v>
      </c>
    </row>
    <row r="9" spans="1:17" s="68" customFormat="1" x14ac:dyDescent="0.15">
      <c r="A9" s="70"/>
      <c r="B9" s="69" t="s">
        <v>654</v>
      </c>
      <c r="C9" s="69" t="s">
        <v>653</v>
      </c>
      <c r="D9" s="69" t="s">
        <v>652</v>
      </c>
      <c r="E9" s="69" t="s">
        <v>651</v>
      </c>
      <c r="F9" s="69" t="s">
        <v>650</v>
      </c>
      <c r="G9" s="69" t="s">
        <v>649</v>
      </c>
      <c r="H9" s="69" t="s">
        <v>648</v>
      </c>
      <c r="I9" s="69" t="s">
        <v>647</v>
      </c>
      <c r="J9" s="69" t="s">
        <v>646</v>
      </c>
      <c r="K9" s="69" t="s">
        <v>645</v>
      </c>
      <c r="L9" s="69" t="s">
        <v>644</v>
      </c>
      <c r="M9" s="69" t="s">
        <v>643</v>
      </c>
      <c r="N9" s="69" t="s">
        <v>642</v>
      </c>
      <c r="O9" s="69" t="s">
        <v>641</v>
      </c>
      <c r="P9" s="69" t="s">
        <v>640</v>
      </c>
      <c r="Q9" s="69" t="s">
        <v>639</v>
      </c>
    </row>
    <row r="10" spans="1:17" x14ac:dyDescent="0.15">
      <c r="A10" s="66">
        <v>1970</v>
      </c>
      <c r="B10" s="67">
        <v>124.1</v>
      </c>
      <c r="C10" s="67">
        <v>125.4</v>
      </c>
      <c r="D10" s="67">
        <v>124.7</v>
      </c>
      <c r="E10" s="67">
        <v>124.1</v>
      </c>
      <c r="F10" s="67">
        <v>123.6</v>
      </c>
      <c r="G10" s="67">
        <v>124.9</v>
      </c>
      <c r="H10" s="67">
        <v>123.8</v>
      </c>
      <c r="I10" s="67">
        <v>125</v>
      </c>
      <c r="J10" s="67">
        <v>126.1</v>
      </c>
      <c r="K10" s="67">
        <v>125.2</v>
      </c>
      <c r="L10" s="67">
        <v>124.9</v>
      </c>
      <c r="M10" s="67">
        <v>124.9</v>
      </c>
      <c r="N10" s="67">
        <v>124.2</v>
      </c>
      <c r="O10" s="67">
        <v>124.8</v>
      </c>
      <c r="P10" s="67">
        <v>123.9</v>
      </c>
      <c r="Q10" s="67">
        <v>123.7</v>
      </c>
    </row>
    <row r="11" spans="1:17" x14ac:dyDescent="0.15">
      <c r="A11" s="66">
        <v>1971</v>
      </c>
      <c r="B11" s="67">
        <v>124.2</v>
      </c>
      <c r="C11" s="67">
        <v>122.5</v>
      </c>
      <c r="D11" s="67">
        <v>123.5</v>
      </c>
      <c r="E11" s="67">
        <v>123</v>
      </c>
      <c r="F11" s="67">
        <v>124.4</v>
      </c>
      <c r="G11" s="67">
        <v>123.4</v>
      </c>
      <c r="H11" s="67">
        <v>124.7</v>
      </c>
      <c r="I11" s="67">
        <v>124.1</v>
      </c>
      <c r="J11" s="67">
        <v>121.2</v>
      </c>
      <c r="K11" s="67">
        <v>122.3</v>
      </c>
      <c r="L11" s="67">
        <v>123.6</v>
      </c>
      <c r="M11" s="67">
        <v>123.8</v>
      </c>
      <c r="N11" s="67">
        <v>123.2</v>
      </c>
      <c r="O11" s="67">
        <v>123.4</v>
      </c>
      <c r="P11" s="67">
        <v>123.2</v>
      </c>
      <c r="Q11" s="67">
        <v>122.4</v>
      </c>
    </row>
    <row r="12" spans="1:17" x14ac:dyDescent="0.15">
      <c r="A12" s="66">
        <v>1972</v>
      </c>
      <c r="B12" s="67">
        <v>123.4</v>
      </c>
      <c r="C12" s="67">
        <v>122.4</v>
      </c>
      <c r="D12" s="67">
        <v>122.7</v>
      </c>
      <c r="E12" s="67">
        <v>122.2</v>
      </c>
      <c r="F12" s="67">
        <v>123.7</v>
      </c>
      <c r="G12" s="67">
        <v>122.6</v>
      </c>
      <c r="H12" s="67">
        <v>124</v>
      </c>
      <c r="I12" s="67">
        <v>122.8</v>
      </c>
      <c r="J12" s="67">
        <v>122</v>
      </c>
      <c r="K12" s="67">
        <v>122.4</v>
      </c>
      <c r="L12" s="67">
        <v>122</v>
      </c>
      <c r="M12" s="67">
        <v>122.9</v>
      </c>
      <c r="N12" s="67">
        <v>123.3</v>
      </c>
      <c r="O12" s="67">
        <v>121.4</v>
      </c>
      <c r="P12" s="67">
        <v>122.3</v>
      </c>
      <c r="Q12" s="67">
        <v>122.9</v>
      </c>
    </row>
    <row r="13" spans="1:17" x14ac:dyDescent="0.15">
      <c r="A13" s="66">
        <v>1973</v>
      </c>
      <c r="B13" s="67">
        <v>122.8</v>
      </c>
      <c r="C13" s="67">
        <v>121.7</v>
      </c>
      <c r="D13" s="67">
        <v>120.3</v>
      </c>
      <c r="E13" s="67">
        <v>120.6</v>
      </c>
      <c r="F13" s="67">
        <v>122.8</v>
      </c>
      <c r="G13" s="67">
        <v>123.3</v>
      </c>
      <c r="H13" s="67">
        <v>122.2</v>
      </c>
      <c r="I13" s="67">
        <v>121.4</v>
      </c>
      <c r="J13" s="67">
        <v>121.5</v>
      </c>
      <c r="K13" s="67">
        <v>122.2</v>
      </c>
      <c r="L13" s="67">
        <v>120.6</v>
      </c>
      <c r="M13" s="67">
        <v>120.2</v>
      </c>
      <c r="N13" s="67">
        <v>120</v>
      </c>
      <c r="O13" s="67">
        <v>120.6</v>
      </c>
      <c r="P13" s="67">
        <v>121.3</v>
      </c>
      <c r="Q13" s="67">
        <v>119.9</v>
      </c>
    </row>
    <row r="14" spans="1:17" x14ac:dyDescent="0.15">
      <c r="A14" s="66">
        <v>1974</v>
      </c>
      <c r="B14" s="67">
        <v>117.5</v>
      </c>
      <c r="C14" s="67">
        <v>117.7</v>
      </c>
      <c r="D14" s="67">
        <v>116.6</v>
      </c>
      <c r="E14" s="67">
        <v>116.4</v>
      </c>
      <c r="F14" s="67">
        <v>116.7</v>
      </c>
      <c r="G14" s="67">
        <v>118.9</v>
      </c>
      <c r="H14" s="67">
        <v>116.9</v>
      </c>
      <c r="I14" s="67">
        <v>117.6</v>
      </c>
      <c r="J14" s="67">
        <v>118</v>
      </c>
      <c r="K14" s="67">
        <v>117.4</v>
      </c>
      <c r="L14" s="67">
        <v>117.5</v>
      </c>
      <c r="M14" s="67">
        <v>116.2</v>
      </c>
      <c r="N14" s="67">
        <v>116.1</v>
      </c>
      <c r="O14" s="67">
        <v>115.7</v>
      </c>
      <c r="P14" s="67">
        <v>118</v>
      </c>
      <c r="Q14" s="67">
        <v>115.4</v>
      </c>
    </row>
    <row r="15" spans="1:17" x14ac:dyDescent="0.15">
      <c r="A15" s="66">
        <v>1975</v>
      </c>
      <c r="B15" s="67">
        <v>113.9</v>
      </c>
      <c r="C15" s="67">
        <v>114.5</v>
      </c>
      <c r="D15" s="67">
        <v>115.4</v>
      </c>
      <c r="E15" s="67">
        <v>115.4</v>
      </c>
      <c r="F15" s="67">
        <v>114</v>
      </c>
      <c r="G15" s="67">
        <v>114.5</v>
      </c>
      <c r="H15" s="67">
        <v>113.2</v>
      </c>
      <c r="I15" s="67">
        <v>113.8</v>
      </c>
      <c r="J15" s="67">
        <v>115</v>
      </c>
      <c r="K15" s="67">
        <v>114.7</v>
      </c>
      <c r="L15" s="67">
        <v>115.5</v>
      </c>
      <c r="M15" s="67">
        <v>114.9</v>
      </c>
      <c r="N15" s="67">
        <v>115.7</v>
      </c>
      <c r="O15" s="67">
        <v>116</v>
      </c>
      <c r="P15" s="67">
        <v>114.9</v>
      </c>
      <c r="Q15" s="67">
        <v>115.3</v>
      </c>
    </row>
    <row r="16" spans="1:17" x14ac:dyDescent="0.15">
      <c r="A16" s="66">
        <v>1976</v>
      </c>
      <c r="B16" s="67">
        <v>116.9</v>
      </c>
      <c r="C16" s="67">
        <v>116.1</v>
      </c>
      <c r="D16" s="67">
        <v>116.5</v>
      </c>
      <c r="E16" s="67">
        <v>116.3</v>
      </c>
      <c r="F16" s="67">
        <v>115.4</v>
      </c>
      <c r="G16" s="67">
        <v>116.5</v>
      </c>
      <c r="H16" s="67">
        <v>118.8</v>
      </c>
      <c r="I16" s="67">
        <v>117.3</v>
      </c>
      <c r="J16" s="67">
        <v>115</v>
      </c>
      <c r="K16" s="67">
        <v>116.1</v>
      </c>
      <c r="L16" s="67">
        <v>117.1</v>
      </c>
      <c r="M16" s="67">
        <v>116.5</v>
      </c>
      <c r="N16" s="67">
        <v>115.8</v>
      </c>
      <c r="O16" s="67">
        <v>115.9</v>
      </c>
      <c r="P16" s="67">
        <v>116.9</v>
      </c>
      <c r="Q16" s="67">
        <v>116.1</v>
      </c>
    </row>
    <row r="17" spans="1:17" x14ac:dyDescent="0.15">
      <c r="A17" s="66">
        <v>1977</v>
      </c>
      <c r="B17" s="67">
        <v>117.1</v>
      </c>
      <c r="C17" s="67">
        <v>116.5</v>
      </c>
      <c r="D17" s="67">
        <v>116.6</v>
      </c>
      <c r="E17" s="67">
        <v>116.6</v>
      </c>
      <c r="F17" s="67">
        <v>118.5</v>
      </c>
      <c r="G17" s="67">
        <v>115.8</v>
      </c>
      <c r="H17" s="67">
        <v>117.1</v>
      </c>
      <c r="I17" s="67">
        <v>117.3</v>
      </c>
      <c r="J17" s="67">
        <v>115.6</v>
      </c>
      <c r="K17" s="67">
        <v>116.5</v>
      </c>
      <c r="L17" s="67">
        <v>116</v>
      </c>
      <c r="M17" s="67">
        <v>117.4</v>
      </c>
      <c r="N17" s="67">
        <v>116.4</v>
      </c>
      <c r="O17" s="67">
        <v>115.9</v>
      </c>
      <c r="P17" s="67">
        <v>116.6</v>
      </c>
      <c r="Q17" s="67">
        <v>117.2</v>
      </c>
    </row>
    <row r="18" spans="1:17" x14ac:dyDescent="0.15">
      <c r="A18" s="66">
        <v>1978</v>
      </c>
      <c r="B18" s="67">
        <v>117</v>
      </c>
      <c r="C18" s="67">
        <v>116.9</v>
      </c>
      <c r="D18" s="67">
        <v>117.4</v>
      </c>
      <c r="E18" s="67">
        <v>117.5</v>
      </c>
      <c r="F18" s="67">
        <v>117.3</v>
      </c>
      <c r="G18" s="67">
        <v>116.5</v>
      </c>
      <c r="H18" s="67">
        <v>117.2</v>
      </c>
      <c r="I18" s="67">
        <v>116.3</v>
      </c>
      <c r="J18" s="67">
        <v>117</v>
      </c>
      <c r="K18" s="67">
        <v>117.3</v>
      </c>
      <c r="L18" s="67">
        <v>116.5</v>
      </c>
      <c r="M18" s="67">
        <v>117.3</v>
      </c>
      <c r="N18" s="67">
        <v>118.3</v>
      </c>
      <c r="O18" s="67">
        <v>117.1</v>
      </c>
      <c r="P18" s="67">
        <v>117.8</v>
      </c>
      <c r="Q18" s="67">
        <v>117.5</v>
      </c>
    </row>
    <row r="19" spans="1:17" x14ac:dyDescent="0.15">
      <c r="A19" s="66">
        <v>1979</v>
      </c>
      <c r="B19" s="67">
        <v>117.4</v>
      </c>
      <c r="C19" s="67">
        <v>117.6</v>
      </c>
      <c r="D19" s="67">
        <v>117.2</v>
      </c>
      <c r="E19" s="67">
        <v>118.2</v>
      </c>
      <c r="F19" s="67">
        <v>117.4</v>
      </c>
      <c r="G19" s="67">
        <v>117.4</v>
      </c>
      <c r="H19" s="67">
        <v>117.3</v>
      </c>
      <c r="I19" s="67">
        <v>116.7</v>
      </c>
      <c r="J19" s="67">
        <v>118.2</v>
      </c>
      <c r="K19" s="67">
        <v>117.9</v>
      </c>
      <c r="L19" s="67">
        <v>117</v>
      </c>
      <c r="M19" s="67">
        <v>117.5</v>
      </c>
      <c r="N19" s="67">
        <v>117</v>
      </c>
      <c r="O19" s="67">
        <v>118.2</v>
      </c>
      <c r="P19" s="67">
        <v>119.1</v>
      </c>
      <c r="Q19" s="67">
        <v>117.4</v>
      </c>
    </row>
    <row r="20" spans="1:17" x14ac:dyDescent="0.15">
      <c r="A20" s="66">
        <v>1980</v>
      </c>
      <c r="B20" s="67">
        <v>117.6</v>
      </c>
      <c r="C20" s="67">
        <v>117.7</v>
      </c>
      <c r="D20" s="67">
        <v>116.8</v>
      </c>
      <c r="E20" s="67">
        <v>116.8</v>
      </c>
      <c r="F20" s="67">
        <v>115.7</v>
      </c>
      <c r="G20" s="67">
        <v>119.9</v>
      </c>
      <c r="H20" s="67">
        <v>117.1</v>
      </c>
      <c r="I20" s="67">
        <v>117.4</v>
      </c>
      <c r="J20" s="67">
        <v>119.2</v>
      </c>
      <c r="K20" s="67">
        <v>116.5</v>
      </c>
      <c r="L20" s="67">
        <v>117.1</v>
      </c>
      <c r="M20" s="67">
        <v>116.3</v>
      </c>
      <c r="N20" s="67">
        <v>117.1</v>
      </c>
      <c r="O20" s="67">
        <v>117.5</v>
      </c>
      <c r="P20" s="67">
        <v>115.9</v>
      </c>
      <c r="Q20" s="67">
        <v>117.1</v>
      </c>
    </row>
    <row r="21" spans="1:17" x14ac:dyDescent="0.15">
      <c r="A21" s="66">
        <v>1981</v>
      </c>
      <c r="B21" s="67">
        <v>116.6</v>
      </c>
      <c r="C21" s="67">
        <v>116.8</v>
      </c>
      <c r="D21" s="67">
        <v>116.5</v>
      </c>
      <c r="E21" s="67">
        <v>117.1</v>
      </c>
      <c r="F21" s="67">
        <v>116.5</v>
      </c>
      <c r="G21" s="67">
        <v>117</v>
      </c>
      <c r="H21" s="67">
        <v>116.3</v>
      </c>
      <c r="I21" s="67">
        <v>117.2</v>
      </c>
      <c r="J21" s="67">
        <v>116.2</v>
      </c>
      <c r="K21" s="67">
        <v>117.1</v>
      </c>
      <c r="L21" s="67">
        <v>117.3</v>
      </c>
      <c r="M21" s="67">
        <v>115.8</v>
      </c>
      <c r="N21" s="67">
        <v>116.4</v>
      </c>
      <c r="O21" s="67">
        <v>118.9</v>
      </c>
      <c r="P21" s="67">
        <v>116.1</v>
      </c>
      <c r="Q21" s="67">
        <v>116.4</v>
      </c>
    </row>
    <row r="22" spans="1:17" x14ac:dyDescent="0.15">
      <c r="A22" s="66">
        <v>1982</v>
      </c>
      <c r="B22" s="67">
        <v>116.5</v>
      </c>
      <c r="C22" s="67">
        <v>116.4</v>
      </c>
      <c r="D22" s="67">
        <v>116.8</v>
      </c>
      <c r="E22" s="67">
        <v>116.4</v>
      </c>
      <c r="F22" s="67">
        <v>116.7</v>
      </c>
      <c r="G22" s="67">
        <v>115.8</v>
      </c>
      <c r="H22" s="67">
        <v>117.1</v>
      </c>
      <c r="I22" s="67">
        <v>116.7</v>
      </c>
      <c r="J22" s="67">
        <v>116.3</v>
      </c>
      <c r="K22" s="67">
        <v>116.2</v>
      </c>
      <c r="L22" s="67">
        <v>117.1</v>
      </c>
      <c r="M22" s="67">
        <v>116.8</v>
      </c>
      <c r="N22" s="67">
        <v>116.4</v>
      </c>
      <c r="O22" s="67">
        <v>115.9</v>
      </c>
      <c r="P22" s="67">
        <v>117.4</v>
      </c>
      <c r="Q22" s="67">
        <v>116</v>
      </c>
    </row>
    <row r="23" spans="1:17" x14ac:dyDescent="0.15">
      <c r="A23" s="66">
        <v>1983</v>
      </c>
      <c r="B23" s="67">
        <v>116.3</v>
      </c>
      <c r="C23" s="67">
        <v>116.5</v>
      </c>
      <c r="D23" s="67">
        <v>116.8</v>
      </c>
      <c r="E23" s="67">
        <v>116.7</v>
      </c>
      <c r="F23" s="67">
        <v>117.6</v>
      </c>
      <c r="G23" s="67">
        <v>114.5</v>
      </c>
      <c r="H23" s="67">
        <v>116.8</v>
      </c>
      <c r="I23" s="67">
        <v>116.7</v>
      </c>
      <c r="J23" s="67">
        <v>116.1</v>
      </c>
      <c r="K23" s="67">
        <v>116.7</v>
      </c>
      <c r="L23" s="67">
        <v>115.9</v>
      </c>
      <c r="M23" s="67">
        <v>117.5</v>
      </c>
      <c r="N23" s="67">
        <v>117</v>
      </c>
      <c r="O23" s="67">
        <v>115.9</v>
      </c>
      <c r="P23" s="67">
        <v>116.7</v>
      </c>
      <c r="Q23" s="67">
        <v>117.6</v>
      </c>
    </row>
    <row r="24" spans="1:17" x14ac:dyDescent="0.15">
      <c r="A24" s="66">
        <v>1984</v>
      </c>
      <c r="B24" s="67">
        <v>117.9</v>
      </c>
      <c r="C24" s="67">
        <v>117.6</v>
      </c>
      <c r="D24" s="67">
        <v>117</v>
      </c>
      <c r="E24" s="67">
        <v>118.2</v>
      </c>
      <c r="F24" s="67">
        <v>117.4</v>
      </c>
      <c r="G24" s="67">
        <v>118</v>
      </c>
      <c r="H24" s="67">
        <v>118.3</v>
      </c>
      <c r="I24" s="67">
        <v>117</v>
      </c>
      <c r="J24" s="67">
        <v>117.9</v>
      </c>
      <c r="K24" s="67">
        <v>117.8</v>
      </c>
      <c r="L24" s="67">
        <v>116.7</v>
      </c>
      <c r="M24" s="67">
        <v>117.4</v>
      </c>
      <c r="N24" s="67">
        <v>117</v>
      </c>
      <c r="O24" s="67">
        <v>118.2</v>
      </c>
      <c r="P24" s="67">
        <v>119.2</v>
      </c>
      <c r="Q24" s="67">
        <v>117.3</v>
      </c>
    </row>
    <row r="25" spans="1:17" x14ac:dyDescent="0.15">
      <c r="A25" s="66">
        <v>1985</v>
      </c>
      <c r="B25" s="67">
        <v>116.1</v>
      </c>
      <c r="C25" s="67">
        <v>117.3</v>
      </c>
      <c r="D25" s="67">
        <v>116.9</v>
      </c>
      <c r="E25" s="67">
        <v>117.3</v>
      </c>
      <c r="F25" s="67">
        <v>115.8</v>
      </c>
      <c r="G25" s="67">
        <v>116.9</v>
      </c>
      <c r="H25" s="67">
        <v>115.7</v>
      </c>
      <c r="I25" s="67">
        <v>117.2</v>
      </c>
      <c r="J25" s="67">
        <v>118.1</v>
      </c>
      <c r="K25" s="67">
        <v>116.5</v>
      </c>
      <c r="L25" s="67">
        <v>117.3</v>
      </c>
      <c r="M25" s="67">
        <v>116.6</v>
      </c>
      <c r="N25" s="67">
        <v>116.7</v>
      </c>
      <c r="O25" s="67">
        <v>116.5</v>
      </c>
      <c r="P25" s="67">
        <v>118.9</v>
      </c>
      <c r="Q25" s="67">
        <v>116.5</v>
      </c>
    </row>
    <row r="26" spans="1:17" x14ac:dyDescent="0.15">
      <c r="A26" s="66">
        <v>1986</v>
      </c>
      <c r="B26" s="67">
        <v>116.1</v>
      </c>
      <c r="C26" s="67">
        <v>117</v>
      </c>
      <c r="D26" s="67">
        <v>116.4</v>
      </c>
      <c r="E26" s="67">
        <v>116.1</v>
      </c>
      <c r="F26" s="67">
        <v>115.9</v>
      </c>
      <c r="G26" s="67">
        <v>116.7</v>
      </c>
      <c r="H26" s="67">
        <v>115.7</v>
      </c>
      <c r="I26" s="67">
        <v>116</v>
      </c>
      <c r="J26" s="67">
        <v>118.9</v>
      </c>
      <c r="K26" s="67">
        <v>116.2</v>
      </c>
      <c r="L26" s="67">
        <v>116.6</v>
      </c>
      <c r="M26" s="67">
        <v>116</v>
      </c>
      <c r="N26" s="67">
        <v>116.7</v>
      </c>
      <c r="O26" s="67">
        <v>116.5</v>
      </c>
      <c r="P26" s="67">
        <v>115.8</v>
      </c>
      <c r="Q26" s="67">
        <v>116</v>
      </c>
    </row>
    <row r="27" spans="1:17" x14ac:dyDescent="0.15">
      <c r="A27" s="66">
        <v>1987</v>
      </c>
      <c r="B27" s="67">
        <v>116.2</v>
      </c>
      <c r="C27" s="67">
        <v>116.8</v>
      </c>
      <c r="D27" s="67">
        <v>116.9</v>
      </c>
      <c r="E27" s="67">
        <v>117.7</v>
      </c>
      <c r="F27" s="67">
        <v>116.3</v>
      </c>
      <c r="G27" s="67">
        <v>115.9</v>
      </c>
      <c r="H27" s="67">
        <v>116.4</v>
      </c>
      <c r="I27" s="67">
        <v>116.8</v>
      </c>
      <c r="J27" s="67">
        <v>116.5</v>
      </c>
      <c r="K27" s="67">
        <v>117.2</v>
      </c>
      <c r="L27" s="67">
        <v>117.7</v>
      </c>
      <c r="M27" s="67">
        <v>116.5</v>
      </c>
      <c r="N27" s="67">
        <v>116.6</v>
      </c>
      <c r="O27" s="67">
        <v>119</v>
      </c>
      <c r="P27" s="67">
        <v>117.1</v>
      </c>
      <c r="Q27" s="67">
        <v>117.1</v>
      </c>
    </row>
    <row r="28" spans="1:17" x14ac:dyDescent="0.15">
      <c r="A28" s="66">
        <v>1988</v>
      </c>
      <c r="B28" s="67">
        <v>118.9</v>
      </c>
      <c r="C28" s="67">
        <v>116.2</v>
      </c>
      <c r="D28" s="67">
        <v>117</v>
      </c>
      <c r="E28" s="67">
        <v>116.5</v>
      </c>
      <c r="F28" s="67">
        <v>118.4</v>
      </c>
      <c r="G28" s="67">
        <v>118.5</v>
      </c>
      <c r="H28" s="67">
        <v>119.7</v>
      </c>
      <c r="I28" s="67">
        <v>117.2</v>
      </c>
      <c r="J28" s="67">
        <v>114.9</v>
      </c>
      <c r="K28" s="67">
        <v>116.6</v>
      </c>
      <c r="L28" s="67">
        <v>116.3</v>
      </c>
      <c r="M28" s="67">
        <v>117.6</v>
      </c>
      <c r="N28" s="67">
        <v>117</v>
      </c>
      <c r="O28" s="67">
        <v>115.6</v>
      </c>
      <c r="P28" s="67">
        <v>116.4</v>
      </c>
      <c r="Q28" s="67">
        <v>117.5</v>
      </c>
    </row>
    <row r="29" spans="1:17" x14ac:dyDescent="0.15">
      <c r="A29" s="66">
        <v>1989</v>
      </c>
      <c r="B29" s="67">
        <v>116.3</v>
      </c>
      <c r="C29" s="67">
        <v>115.5</v>
      </c>
      <c r="D29" s="67">
        <v>115.5</v>
      </c>
      <c r="E29" s="67">
        <v>115.2</v>
      </c>
      <c r="F29" s="67">
        <v>117.4</v>
      </c>
      <c r="G29" s="67">
        <v>115.1</v>
      </c>
      <c r="H29" s="67">
        <v>116.3</v>
      </c>
      <c r="I29" s="67">
        <v>116</v>
      </c>
      <c r="J29" s="67">
        <v>114.5</v>
      </c>
      <c r="K29" s="67">
        <v>115.9</v>
      </c>
      <c r="L29" s="67">
        <v>114.8</v>
      </c>
      <c r="M29" s="67">
        <v>115.6</v>
      </c>
      <c r="N29" s="67">
        <v>116.2</v>
      </c>
      <c r="O29" s="67">
        <v>114.9</v>
      </c>
      <c r="P29" s="67">
        <v>115.2</v>
      </c>
      <c r="Q29" s="67">
        <v>115.5</v>
      </c>
    </row>
    <row r="30" spans="1:17" x14ac:dyDescent="0.15">
      <c r="A30" s="66">
        <v>1990</v>
      </c>
      <c r="B30" s="67">
        <v>114.6</v>
      </c>
      <c r="C30" s="67">
        <v>114.7</v>
      </c>
      <c r="D30" s="67">
        <v>114</v>
      </c>
      <c r="E30" s="67">
        <v>113.8</v>
      </c>
      <c r="F30" s="67">
        <v>114.7</v>
      </c>
      <c r="G30" s="67">
        <v>114</v>
      </c>
      <c r="H30" s="67">
        <v>115</v>
      </c>
      <c r="I30" s="67">
        <v>114.2</v>
      </c>
      <c r="J30" s="67">
        <v>114.9</v>
      </c>
      <c r="K30" s="67">
        <v>115.1</v>
      </c>
      <c r="L30" s="67">
        <v>113.8</v>
      </c>
      <c r="M30" s="67">
        <v>114.4</v>
      </c>
      <c r="N30" s="67">
        <v>113.7</v>
      </c>
      <c r="O30" s="67">
        <v>114.7</v>
      </c>
      <c r="P30" s="67">
        <v>113.8</v>
      </c>
      <c r="Q30" s="67">
        <v>112.8</v>
      </c>
    </row>
    <row r="31" spans="1:17" x14ac:dyDescent="0.15">
      <c r="A31" s="66">
        <v>1991</v>
      </c>
      <c r="B31" s="67">
        <v>112.4</v>
      </c>
      <c r="C31" s="67">
        <v>112.1</v>
      </c>
      <c r="D31" s="67">
        <v>111.1</v>
      </c>
      <c r="E31" s="67">
        <v>111.3</v>
      </c>
      <c r="F31" s="67">
        <v>112</v>
      </c>
      <c r="G31" s="67">
        <v>113.5</v>
      </c>
      <c r="H31" s="67">
        <v>111.6</v>
      </c>
      <c r="I31" s="67">
        <v>112.3</v>
      </c>
      <c r="J31" s="67">
        <v>113.1</v>
      </c>
      <c r="K31" s="67">
        <v>111</v>
      </c>
      <c r="L31" s="67">
        <v>112.1</v>
      </c>
      <c r="M31" s="67">
        <v>110.7</v>
      </c>
      <c r="N31" s="67">
        <v>110.5</v>
      </c>
      <c r="O31" s="67">
        <v>111.1</v>
      </c>
      <c r="P31" s="67">
        <v>112.5</v>
      </c>
      <c r="Q31" s="67">
        <v>110.4</v>
      </c>
    </row>
    <row r="32" spans="1:17" x14ac:dyDescent="0.15">
      <c r="A32" s="66">
        <v>1992</v>
      </c>
      <c r="B32" s="67">
        <v>110.1</v>
      </c>
      <c r="C32" s="67">
        <v>109.4</v>
      </c>
      <c r="D32" s="67">
        <v>107.9</v>
      </c>
      <c r="E32" s="67">
        <v>108.1</v>
      </c>
      <c r="F32" s="67">
        <v>109.8</v>
      </c>
      <c r="G32" s="67">
        <v>110.9</v>
      </c>
      <c r="H32" s="67">
        <v>109.7</v>
      </c>
      <c r="I32" s="67">
        <v>109.7</v>
      </c>
      <c r="J32" s="67">
        <v>109.6</v>
      </c>
      <c r="K32" s="67">
        <v>109</v>
      </c>
      <c r="L32" s="67">
        <v>109.4</v>
      </c>
      <c r="M32" s="67">
        <v>106.7</v>
      </c>
      <c r="N32" s="67">
        <v>107.6</v>
      </c>
      <c r="O32" s="67">
        <v>110.5</v>
      </c>
      <c r="P32" s="67">
        <v>107.1</v>
      </c>
      <c r="Q32" s="67">
        <v>106.7</v>
      </c>
    </row>
    <row r="33" spans="1:17" x14ac:dyDescent="0.15">
      <c r="A33" s="66">
        <v>1993</v>
      </c>
      <c r="B33" s="67">
        <v>107.1</v>
      </c>
      <c r="C33" s="67">
        <v>105.9</v>
      </c>
      <c r="D33" s="67">
        <v>106.4</v>
      </c>
      <c r="E33" s="67">
        <v>105.8</v>
      </c>
      <c r="F33" s="67">
        <v>107.4</v>
      </c>
      <c r="G33" s="67">
        <v>106.3</v>
      </c>
      <c r="H33" s="67">
        <v>107.6</v>
      </c>
      <c r="I33" s="67">
        <v>108.1</v>
      </c>
      <c r="J33" s="67">
        <v>105.3</v>
      </c>
      <c r="K33" s="67">
        <v>104.4</v>
      </c>
      <c r="L33" s="67">
        <v>106.8</v>
      </c>
      <c r="M33" s="67">
        <v>105.9</v>
      </c>
      <c r="N33" s="67">
        <v>106.5</v>
      </c>
      <c r="O33" s="67">
        <v>105.7</v>
      </c>
      <c r="P33" s="67">
        <v>106.2</v>
      </c>
      <c r="Q33" s="67">
        <v>105.6</v>
      </c>
    </row>
    <row r="34" spans="1:17" x14ac:dyDescent="0.15">
      <c r="A34" s="66">
        <v>1994</v>
      </c>
      <c r="B34" s="67">
        <v>106.2</v>
      </c>
      <c r="C34" s="67">
        <v>105.5</v>
      </c>
      <c r="D34" s="67">
        <v>106</v>
      </c>
      <c r="E34" s="67">
        <v>105.8</v>
      </c>
      <c r="F34" s="67">
        <v>108</v>
      </c>
      <c r="G34" s="67">
        <v>104.9</v>
      </c>
      <c r="H34" s="67">
        <v>105.8</v>
      </c>
      <c r="I34" s="67">
        <v>106</v>
      </c>
      <c r="J34" s="67">
        <v>104.4</v>
      </c>
      <c r="K34" s="67">
        <v>106.1</v>
      </c>
      <c r="L34" s="67">
        <v>105.4</v>
      </c>
      <c r="M34" s="67">
        <v>106.4</v>
      </c>
      <c r="N34" s="67">
        <v>106.2</v>
      </c>
      <c r="O34" s="67">
        <v>105.2</v>
      </c>
      <c r="P34" s="67">
        <v>105.9</v>
      </c>
      <c r="Q34" s="67">
        <v>106.4</v>
      </c>
    </row>
    <row r="35" spans="1:17" x14ac:dyDescent="0.15">
      <c r="A35" s="66">
        <v>1995</v>
      </c>
      <c r="B35" s="67">
        <v>106.2</v>
      </c>
      <c r="C35" s="67">
        <v>106.1</v>
      </c>
      <c r="D35" s="67">
        <v>106.2</v>
      </c>
      <c r="E35" s="67">
        <v>106.6</v>
      </c>
      <c r="F35" s="67">
        <v>106</v>
      </c>
      <c r="G35" s="67">
        <v>106.3</v>
      </c>
      <c r="H35" s="67">
        <v>106.2</v>
      </c>
      <c r="I35" s="67">
        <v>105.5</v>
      </c>
      <c r="J35" s="67">
        <v>105.8</v>
      </c>
      <c r="K35" s="67">
        <v>106.9</v>
      </c>
      <c r="L35" s="67">
        <v>105.3</v>
      </c>
      <c r="M35" s="67">
        <v>106.5</v>
      </c>
      <c r="N35" s="67">
        <v>106.9</v>
      </c>
      <c r="O35" s="67">
        <v>106.1</v>
      </c>
      <c r="P35" s="67">
        <v>106.5</v>
      </c>
      <c r="Q35" s="67">
        <v>107.1</v>
      </c>
    </row>
    <row r="36" spans="1:17" x14ac:dyDescent="0.15">
      <c r="A36" s="66">
        <v>1996</v>
      </c>
      <c r="B36" s="67">
        <v>106.8</v>
      </c>
      <c r="C36" s="67">
        <v>106.4</v>
      </c>
      <c r="D36" s="67">
        <v>106.2</v>
      </c>
      <c r="E36" s="67">
        <v>106.9</v>
      </c>
      <c r="F36" s="67">
        <v>106.6</v>
      </c>
      <c r="G36" s="67">
        <v>107.7</v>
      </c>
      <c r="H36" s="67">
        <v>106</v>
      </c>
      <c r="I36" s="67">
        <v>106.4</v>
      </c>
      <c r="J36" s="67">
        <v>107.6</v>
      </c>
      <c r="K36" s="67">
        <v>105.2</v>
      </c>
      <c r="L36" s="67">
        <v>106.7</v>
      </c>
      <c r="M36" s="67">
        <v>106.4</v>
      </c>
      <c r="N36" s="67">
        <v>105.5</v>
      </c>
      <c r="O36" s="67">
        <v>106.4</v>
      </c>
      <c r="P36" s="67">
        <v>108.3</v>
      </c>
      <c r="Q36" s="67">
        <v>105.9</v>
      </c>
    </row>
    <row r="37" spans="1:17" x14ac:dyDescent="0.15">
      <c r="A37" s="66">
        <v>1997</v>
      </c>
      <c r="B37" s="67">
        <v>105.3</v>
      </c>
      <c r="C37" s="67">
        <v>106.8</v>
      </c>
      <c r="D37" s="67">
        <v>105.2</v>
      </c>
      <c r="E37" s="67">
        <v>104.9</v>
      </c>
      <c r="F37" s="67">
        <v>105.5</v>
      </c>
      <c r="G37" s="67">
        <v>106.4</v>
      </c>
      <c r="H37" s="67">
        <v>103.9</v>
      </c>
      <c r="I37" s="67">
        <v>105.6</v>
      </c>
      <c r="J37" s="67">
        <v>109</v>
      </c>
      <c r="K37" s="67">
        <v>105.8</v>
      </c>
      <c r="L37" s="67">
        <v>105.9</v>
      </c>
      <c r="M37" s="67">
        <v>104.3</v>
      </c>
      <c r="N37" s="67">
        <v>105.3</v>
      </c>
      <c r="O37" s="67">
        <v>106.1</v>
      </c>
      <c r="P37" s="67">
        <v>104.3</v>
      </c>
      <c r="Q37" s="67">
        <v>104.3</v>
      </c>
    </row>
    <row r="38" spans="1:17" x14ac:dyDescent="0.15">
      <c r="A38" s="66">
        <v>1998</v>
      </c>
      <c r="B38" s="67">
        <v>104.3</v>
      </c>
      <c r="C38" s="67">
        <v>104.7</v>
      </c>
      <c r="D38" s="67">
        <v>103.8</v>
      </c>
      <c r="E38" s="67">
        <v>104.6</v>
      </c>
      <c r="F38" s="67">
        <v>104.7</v>
      </c>
      <c r="G38" s="67">
        <v>103.8</v>
      </c>
      <c r="H38" s="67">
        <v>104.4</v>
      </c>
      <c r="I38" s="67">
        <v>105.1</v>
      </c>
      <c r="J38" s="67">
        <v>104.3</v>
      </c>
      <c r="K38" s="67">
        <v>104.6</v>
      </c>
      <c r="L38" s="67">
        <v>104.6</v>
      </c>
      <c r="M38" s="67">
        <v>103.2</v>
      </c>
      <c r="N38" s="67">
        <v>103.6</v>
      </c>
      <c r="O38" s="67">
        <v>106.1</v>
      </c>
      <c r="P38" s="67">
        <v>104</v>
      </c>
      <c r="Q38" s="67">
        <v>103.6</v>
      </c>
    </row>
    <row r="39" spans="1:17" x14ac:dyDescent="0.15">
      <c r="A39" s="66">
        <v>1999</v>
      </c>
      <c r="B39" s="67">
        <v>103.6</v>
      </c>
      <c r="C39" s="67">
        <v>102.7</v>
      </c>
      <c r="D39" s="67">
        <v>103.8</v>
      </c>
      <c r="E39" s="67">
        <v>103</v>
      </c>
      <c r="F39" s="67">
        <v>103.9</v>
      </c>
      <c r="G39" s="67">
        <v>102.6</v>
      </c>
      <c r="H39" s="67">
        <v>104.3</v>
      </c>
      <c r="I39" s="67">
        <v>103.6</v>
      </c>
      <c r="J39" s="67">
        <v>101.5</v>
      </c>
      <c r="K39" s="67">
        <v>103</v>
      </c>
      <c r="L39" s="67">
        <v>103.4</v>
      </c>
      <c r="M39" s="67">
        <v>104</v>
      </c>
      <c r="N39" s="67">
        <v>103.9</v>
      </c>
      <c r="O39" s="67">
        <v>102.3</v>
      </c>
      <c r="P39" s="67">
        <v>103.4</v>
      </c>
      <c r="Q39" s="67">
        <v>103.4</v>
      </c>
    </row>
    <row r="40" spans="1:17" x14ac:dyDescent="0.15">
      <c r="A40" s="66">
        <v>2000</v>
      </c>
      <c r="B40" s="67">
        <v>104.9</v>
      </c>
      <c r="C40" s="67">
        <v>103.9</v>
      </c>
      <c r="D40" s="67">
        <v>103.8</v>
      </c>
      <c r="E40" s="67">
        <v>104.2</v>
      </c>
      <c r="F40" s="67">
        <v>103.7</v>
      </c>
      <c r="G40" s="67">
        <v>104.4</v>
      </c>
      <c r="H40" s="67">
        <v>106.5</v>
      </c>
      <c r="I40" s="67">
        <v>104.1</v>
      </c>
      <c r="J40" s="67">
        <v>103.3</v>
      </c>
      <c r="K40" s="67">
        <v>104.2</v>
      </c>
      <c r="L40" s="67">
        <v>102.4</v>
      </c>
      <c r="M40" s="67">
        <v>104.3</v>
      </c>
      <c r="N40" s="67">
        <v>104.7</v>
      </c>
      <c r="O40" s="67">
        <v>104</v>
      </c>
      <c r="P40" s="67">
        <v>104</v>
      </c>
      <c r="Q40" s="67">
        <v>104.7</v>
      </c>
    </row>
    <row r="41" spans="1:17" x14ac:dyDescent="0.15">
      <c r="A41" s="66">
        <v>2001</v>
      </c>
      <c r="B41" s="67">
        <v>103.8</v>
      </c>
      <c r="C41" s="67">
        <v>103.6</v>
      </c>
      <c r="D41" s="67">
        <v>102.9</v>
      </c>
      <c r="E41" s="67">
        <v>103.8</v>
      </c>
      <c r="F41" s="67">
        <v>104.4</v>
      </c>
      <c r="G41" s="67">
        <v>103.5</v>
      </c>
      <c r="H41" s="67">
        <v>103.4</v>
      </c>
      <c r="I41" s="67">
        <v>102.9</v>
      </c>
      <c r="J41" s="67">
        <v>103.8</v>
      </c>
      <c r="K41" s="67">
        <v>104</v>
      </c>
      <c r="L41" s="67">
        <v>102.5</v>
      </c>
      <c r="M41" s="67">
        <v>103.5</v>
      </c>
      <c r="N41" s="67">
        <v>102.6</v>
      </c>
      <c r="O41" s="67">
        <v>103.7</v>
      </c>
      <c r="P41" s="67">
        <v>105</v>
      </c>
      <c r="Q41" s="67">
        <v>102.6</v>
      </c>
    </row>
    <row r="42" spans="1:17" x14ac:dyDescent="0.15">
      <c r="A42" s="66">
        <v>2002</v>
      </c>
      <c r="B42" s="67">
        <v>102</v>
      </c>
      <c r="C42" s="67">
        <v>102.5</v>
      </c>
      <c r="D42" s="67">
        <v>102.9</v>
      </c>
      <c r="E42" s="67">
        <v>103.3</v>
      </c>
      <c r="F42" s="67">
        <v>101.4</v>
      </c>
      <c r="G42" s="67">
        <v>102.9</v>
      </c>
      <c r="H42" s="67">
        <v>101.6</v>
      </c>
      <c r="I42" s="67">
        <v>102.2</v>
      </c>
      <c r="J42" s="67">
        <v>103.8</v>
      </c>
      <c r="K42" s="67">
        <v>101.5</v>
      </c>
      <c r="L42" s="67">
        <v>103.6</v>
      </c>
      <c r="M42" s="67">
        <v>103.1</v>
      </c>
      <c r="N42" s="67">
        <v>101.9</v>
      </c>
      <c r="O42" s="67">
        <v>103.4</v>
      </c>
      <c r="P42" s="67">
        <v>103.8</v>
      </c>
      <c r="Q42" s="67">
        <v>102.6</v>
      </c>
    </row>
    <row r="43" spans="1:17" x14ac:dyDescent="0.15">
      <c r="A43" s="66">
        <v>2003</v>
      </c>
      <c r="B43" s="67">
        <v>102.4</v>
      </c>
      <c r="C43" s="67">
        <v>103.4</v>
      </c>
      <c r="D43" s="67">
        <v>102.7</v>
      </c>
      <c r="E43" s="67">
        <v>103.1</v>
      </c>
      <c r="F43" s="67">
        <v>102.7</v>
      </c>
      <c r="G43" s="67">
        <v>102.8</v>
      </c>
      <c r="H43" s="67">
        <v>101.8</v>
      </c>
      <c r="I43" s="67">
        <v>102</v>
      </c>
      <c r="J43" s="67">
        <v>105.4</v>
      </c>
      <c r="K43" s="67">
        <v>102.8</v>
      </c>
      <c r="L43" s="67">
        <v>103.6</v>
      </c>
      <c r="M43" s="67">
        <v>101.6</v>
      </c>
      <c r="N43" s="67">
        <v>103</v>
      </c>
      <c r="O43" s="67">
        <v>105.2</v>
      </c>
      <c r="P43" s="67">
        <v>101.4</v>
      </c>
      <c r="Q43" s="67">
        <v>102.6</v>
      </c>
    </row>
    <row r="44" spans="1:17" x14ac:dyDescent="0.15">
      <c r="A44" s="66">
        <v>2004</v>
      </c>
      <c r="B44" s="67">
        <v>104.6</v>
      </c>
      <c r="C44" s="67">
        <v>103.1</v>
      </c>
      <c r="D44" s="67">
        <v>103.4</v>
      </c>
      <c r="E44" s="67">
        <v>102.7</v>
      </c>
      <c r="F44" s="67">
        <v>103.7</v>
      </c>
      <c r="G44" s="67">
        <v>103.3</v>
      </c>
      <c r="H44" s="67">
        <v>106.9</v>
      </c>
      <c r="I44" s="67">
        <v>104.9</v>
      </c>
      <c r="J44" s="67">
        <v>101.2</v>
      </c>
      <c r="K44" s="67">
        <v>103.1</v>
      </c>
      <c r="L44" s="67">
        <v>103.6</v>
      </c>
      <c r="M44" s="67">
        <v>103.1</v>
      </c>
      <c r="N44" s="67">
        <v>103.5</v>
      </c>
      <c r="O44" s="67">
        <v>102</v>
      </c>
      <c r="P44" s="67">
        <v>102.8</v>
      </c>
      <c r="Q44" s="67">
        <v>103.2</v>
      </c>
    </row>
    <row r="45" spans="1:17" x14ac:dyDescent="0.15">
      <c r="A45" s="66">
        <v>2005</v>
      </c>
      <c r="B45" s="67">
        <v>103</v>
      </c>
      <c r="C45" s="67">
        <v>102.7</v>
      </c>
      <c r="D45" s="67">
        <v>103.1</v>
      </c>
      <c r="E45" s="67">
        <v>102.9</v>
      </c>
      <c r="F45" s="67">
        <v>103.5</v>
      </c>
      <c r="G45" s="67">
        <v>101.9</v>
      </c>
      <c r="H45" s="67">
        <v>103.5</v>
      </c>
      <c r="I45" s="67">
        <v>103.2</v>
      </c>
      <c r="J45" s="67">
        <v>101.6</v>
      </c>
      <c r="K45" s="67">
        <v>103.3</v>
      </c>
      <c r="L45" s="67">
        <v>102.1</v>
      </c>
      <c r="M45" s="67">
        <v>103.7</v>
      </c>
      <c r="N45" s="67">
        <v>103.4</v>
      </c>
      <c r="O45" s="67">
        <v>102.3</v>
      </c>
      <c r="P45" s="67">
        <v>103</v>
      </c>
      <c r="Q45" s="67">
        <v>103.4</v>
      </c>
    </row>
    <row r="46" spans="1:17" x14ac:dyDescent="0.15">
      <c r="A46" s="66">
        <v>2006</v>
      </c>
      <c r="B46" s="67">
        <v>103.8</v>
      </c>
      <c r="C46" s="67">
        <v>103.5</v>
      </c>
      <c r="D46" s="67">
        <v>103.2</v>
      </c>
      <c r="E46" s="67">
        <v>103.9</v>
      </c>
      <c r="F46" s="67">
        <v>103</v>
      </c>
      <c r="G46" s="67">
        <v>104.2</v>
      </c>
      <c r="H46" s="67">
        <v>104.3</v>
      </c>
      <c r="I46" s="67">
        <v>103</v>
      </c>
      <c r="J46" s="67">
        <v>103.6</v>
      </c>
      <c r="K46" s="67">
        <v>103.8</v>
      </c>
      <c r="L46" s="67">
        <v>102.3</v>
      </c>
      <c r="M46" s="67">
        <v>103.8</v>
      </c>
      <c r="N46" s="67">
        <v>103.6</v>
      </c>
      <c r="O46" s="67">
        <v>103.8</v>
      </c>
      <c r="P46" s="67">
        <v>103.8</v>
      </c>
      <c r="Q46" s="67">
        <v>104.2</v>
      </c>
    </row>
    <row r="47" spans="1:17" x14ac:dyDescent="0.15">
      <c r="A47" s="66">
        <v>2007</v>
      </c>
      <c r="B47" s="67">
        <v>103.4</v>
      </c>
      <c r="C47" s="67">
        <v>103.8</v>
      </c>
      <c r="D47" s="67">
        <v>102.6</v>
      </c>
      <c r="E47" s="67">
        <v>103.9</v>
      </c>
      <c r="F47" s="67">
        <v>103.7</v>
      </c>
      <c r="G47" s="67">
        <v>103.4</v>
      </c>
      <c r="H47" s="67">
        <v>103.2</v>
      </c>
      <c r="I47" s="67">
        <v>102.7</v>
      </c>
      <c r="J47" s="67">
        <v>105.5</v>
      </c>
      <c r="K47" s="67">
        <v>103.3</v>
      </c>
      <c r="L47" s="67">
        <v>102.7</v>
      </c>
      <c r="M47" s="67">
        <v>103.6</v>
      </c>
      <c r="N47" s="67">
        <v>101.4</v>
      </c>
      <c r="O47" s="67">
        <v>103.8</v>
      </c>
      <c r="P47" s="67">
        <v>105.6</v>
      </c>
      <c r="Q47" s="67">
        <v>102.3</v>
      </c>
    </row>
    <row r="48" spans="1:17" x14ac:dyDescent="0.15">
      <c r="A48" s="66">
        <v>2008</v>
      </c>
      <c r="B48" s="67">
        <v>103.1</v>
      </c>
      <c r="C48" s="67">
        <v>102.8</v>
      </c>
      <c r="D48" s="67">
        <v>101.6</v>
      </c>
      <c r="E48" s="67">
        <v>101.1</v>
      </c>
      <c r="F48" s="67">
        <v>101.7</v>
      </c>
      <c r="G48" s="67">
        <v>105.1</v>
      </c>
      <c r="H48" s="67">
        <v>102.5</v>
      </c>
      <c r="I48" s="67">
        <v>102.4</v>
      </c>
      <c r="J48" s="67">
        <v>104.7</v>
      </c>
      <c r="K48" s="67">
        <v>101.3</v>
      </c>
      <c r="L48" s="67">
        <v>103.2</v>
      </c>
      <c r="M48" s="67">
        <v>100.3</v>
      </c>
      <c r="N48" s="67">
        <v>101.4</v>
      </c>
      <c r="O48" s="67">
        <v>103.7</v>
      </c>
      <c r="P48" s="67">
        <v>99.9</v>
      </c>
      <c r="Q48" s="67">
        <v>99.7</v>
      </c>
    </row>
    <row r="49" spans="1:17" x14ac:dyDescent="0.15">
      <c r="A49" s="66">
        <v>2009</v>
      </c>
      <c r="B49" s="67">
        <v>98.5</v>
      </c>
      <c r="C49" s="67">
        <v>98.8</v>
      </c>
      <c r="D49" s="67">
        <v>99.5</v>
      </c>
      <c r="E49" s="67">
        <v>99.5</v>
      </c>
      <c r="F49" s="67">
        <v>99.9</v>
      </c>
      <c r="G49" s="67">
        <v>98.4</v>
      </c>
      <c r="H49" s="67">
        <v>97.2</v>
      </c>
      <c r="I49" s="67">
        <v>99.2</v>
      </c>
      <c r="J49" s="67">
        <v>98</v>
      </c>
      <c r="K49" s="67">
        <v>99.1</v>
      </c>
      <c r="L49" s="67">
        <v>100.9</v>
      </c>
      <c r="M49" s="67">
        <v>98.7</v>
      </c>
      <c r="N49" s="67">
        <v>99</v>
      </c>
      <c r="O49" s="67">
        <v>99.7</v>
      </c>
      <c r="P49" s="67">
        <v>99.3</v>
      </c>
      <c r="Q49" s="67">
        <v>99.6</v>
      </c>
    </row>
    <row r="50" spans="1:17" x14ac:dyDescent="0.15">
      <c r="A50" s="66">
        <v>2010</v>
      </c>
      <c r="B50" s="67">
        <v>100.9</v>
      </c>
      <c r="C50" s="67">
        <v>100.9</v>
      </c>
      <c r="D50" s="67">
        <v>101.1</v>
      </c>
      <c r="E50" s="67">
        <v>100.7</v>
      </c>
      <c r="F50" s="67">
        <v>100.8</v>
      </c>
      <c r="G50" s="67">
        <v>100.2</v>
      </c>
      <c r="H50" s="67">
        <v>101.8</v>
      </c>
      <c r="I50" s="67">
        <v>102</v>
      </c>
      <c r="J50" s="67">
        <v>99.9</v>
      </c>
      <c r="K50" s="67">
        <v>100.7</v>
      </c>
      <c r="L50" s="67">
        <v>101.1</v>
      </c>
      <c r="M50" s="67">
        <v>100.7</v>
      </c>
      <c r="N50" s="67">
        <v>101.4</v>
      </c>
      <c r="O50" s="67">
        <v>99.9</v>
      </c>
      <c r="P50" s="67">
        <v>101</v>
      </c>
      <c r="Q50" s="67">
        <v>101.1</v>
      </c>
    </row>
    <row r="51" spans="1:17" x14ac:dyDescent="0.15">
      <c r="A51" s="66">
        <v>2011</v>
      </c>
      <c r="B51" s="67">
        <v>100.4</v>
      </c>
      <c r="C51" s="67">
        <v>99.8</v>
      </c>
      <c r="D51" s="67">
        <v>100.8</v>
      </c>
      <c r="E51" s="67">
        <v>100.6</v>
      </c>
      <c r="F51" s="67">
        <v>100.6</v>
      </c>
      <c r="G51" s="67">
        <v>100.3</v>
      </c>
      <c r="H51" s="67">
        <v>100.4</v>
      </c>
      <c r="I51" s="67">
        <v>99.2</v>
      </c>
      <c r="J51" s="67">
        <v>99</v>
      </c>
      <c r="K51" s="67">
        <v>101.2</v>
      </c>
      <c r="L51" s="67">
        <v>99.6</v>
      </c>
      <c r="M51" s="67">
        <v>101.3</v>
      </c>
      <c r="N51" s="67">
        <v>101.5</v>
      </c>
      <c r="O51" s="67">
        <v>99.8</v>
      </c>
      <c r="P51" s="67">
        <v>100.8</v>
      </c>
      <c r="Q51" s="67">
        <v>101.2</v>
      </c>
    </row>
    <row r="52" spans="1:17" x14ac:dyDescent="0.15">
      <c r="A52" s="66">
        <v>2012</v>
      </c>
      <c r="B52" s="67">
        <v>102.4</v>
      </c>
      <c r="C52" s="67">
        <v>101.3</v>
      </c>
      <c r="D52" s="67">
        <v>100.3</v>
      </c>
      <c r="E52" s="67">
        <v>101.3</v>
      </c>
      <c r="F52" s="67">
        <v>100.6</v>
      </c>
      <c r="G52" s="67">
        <v>104.3</v>
      </c>
      <c r="H52" s="67">
        <v>102.4</v>
      </c>
      <c r="I52" s="67">
        <v>100.1</v>
      </c>
      <c r="J52" s="67">
        <v>102.8</v>
      </c>
      <c r="K52" s="67">
        <v>101</v>
      </c>
      <c r="L52" s="67">
        <v>99.8</v>
      </c>
      <c r="M52" s="67">
        <v>101.1</v>
      </c>
      <c r="N52" s="67">
        <v>100</v>
      </c>
      <c r="O52" s="67">
        <v>101</v>
      </c>
      <c r="P52" s="67">
        <v>102.8</v>
      </c>
      <c r="Q52" s="67">
        <v>100.2</v>
      </c>
    </row>
    <row r="53" spans="1:17" x14ac:dyDescent="0.15">
      <c r="A53" s="66">
        <v>2013</v>
      </c>
      <c r="B53" s="67">
        <v>99.2</v>
      </c>
      <c r="C53" s="67">
        <v>100.8</v>
      </c>
      <c r="D53" s="67">
        <v>100.3</v>
      </c>
      <c r="E53" s="67">
        <v>101</v>
      </c>
      <c r="F53" s="67">
        <v>99.3</v>
      </c>
      <c r="G53" s="67">
        <v>100</v>
      </c>
      <c r="H53" s="67">
        <v>98.4</v>
      </c>
      <c r="I53" s="67">
        <v>100.3</v>
      </c>
      <c r="J53" s="67">
        <v>103</v>
      </c>
      <c r="K53" s="67">
        <v>99.2</v>
      </c>
      <c r="L53" s="67">
        <v>100.4</v>
      </c>
      <c r="M53" s="67">
        <v>101</v>
      </c>
      <c r="N53" s="67">
        <v>99.4</v>
      </c>
      <c r="O53" s="67">
        <v>101</v>
      </c>
      <c r="P53" s="67">
        <v>101.6</v>
      </c>
      <c r="Q53" s="67">
        <v>100.3</v>
      </c>
    </row>
    <row r="54" spans="1:17" x14ac:dyDescent="0.15">
      <c r="A54" s="66">
        <v>2014</v>
      </c>
      <c r="B54" s="67">
        <v>99.9</v>
      </c>
      <c r="C54" s="67">
        <v>100.4</v>
      </c>
      <c r="D54" s="67">
        <v>100.1</v>
      </c>
      <c r="E54" s="67">
        <v>100.1</v>
      </c>
      <c r="F54" s="67">
        <v>100.9</v>
      </c>
      <c r="G54" s="67">
        <v>99.8</v>
      </c>
      <c r="H54" s="67">
        <v>98.9</v>
      </c>
      <c r="I54" s="67">
        <v>99.7</v>
      </c>
      <c r="J54" s="67">
        <v>101.7</v>
      </c>
      <c r="K54" s="67">
        <v>99.7</v>
      </c>
      <c r="L54" s="67">
        <v>100.9</v>
      </c>
      <c r="M54" s="67">
        <v>99.2</v>
      </c>
      <c r="N54" s="67">
        <v>100.3</v>
      </c>
      <c r="O54" s="67">
        <v>101.6</v>
      </c>
      <c r="P54" s="67">
        <v>98.9</v>
      </c>
      <c r="Q54" s="67">
        <v>99.8</v>
      </c>
    </row>
    <row r="55" spans="1:17" x14ac:dyDescent="0.15">
      <c r="A55" s="66">
        <v>2015</v>
      </c>
      <c r="B55" s="67">
        <v>100.6</v>
      </c>
      <c r="C55" s="67">
        <v>100</v>
      </c>
      <c r="D55" s="67">
        <v>100</v>
      </c>
      <c r="E55" s="67">
        <v>99.5</v>
      </c>
      <c r="F55" s="67">
        <v>100.7</v>
      </c>
      <c r="G55" s="67">
        <v>99.8</v>
      </c>
      <c r="H55" s="67">
        <v>101.3</v>
      </c>
      <c r="I55" s="67">
        <v>101.1</v>
      </c>
      <c r="J55" s="67">
        <v>98.7</v>
      </c>
      <c r="K55" s="67">
        <v>100.1</v>
      </c>
      <c r="L55" s="67">
        <v>100.9</v>
      </c>
      <c r="M55" s="67">
        <v>99.6</v>
      </c>
      <c r="N55" s="67">
        <v>99.4</v>
      </c>
      <c r="O55" s="67">
        <v>99.1</v>
      </c>
      <c r="P55" s="67">
        <v>99.4</v>
      </c>
      <c r="Q55" s="67">
        <v>99.9</v>
      </c>
    </row>
    <row r="56" spans="1:17" x14ac:dyDescent="0.15">
      <c r="A56" s="66">
        <v>2016</v>
      </c>
      <c r="B56" s="67">
        <v>101.1</v>
      </c>
      <c r="C56" s="67">
        <v>99.6</v>
      </c>
      <c r="D56" s="67">
        <v>99.4</v>
      </c>
      <c r="E56" s="67">
        <v>99.5</v>
      </c>
      <c r="F56" s="67">
        <v>99.8</v>
      </c>
      <c r="G56" s="67">
        <v>100.9</v>
      </c>
      <c r="H56" s="67">
        <v>102.7</v>
      </c>
      <c r="I56" s="67">
        <v>99.7</v>
      </c>
      <c r="J56" s="67">
        <v>98.6</v>
      </c>
      <c r="K56" s="67">
        <v>100.5</v>
      </c>
      <c r="L56" s="67">
        <v>98.2</v>
      </c>
      <c r="M56" s="67">
        <v>99.5</v>
      </c>
      <c r="N56" s="67">
        <v>100.6</v>
      </c>
      <c r="O56" s="67">
        <v>98.3</v>
      </c>
      <c r="P56" s="67">
        <v>100.1</v>
      </c>
      <c r="Q56" s="67">
        <v>100</v>
      </c>
    </row>
    <row r="57" spans="1:17" x14ac:dyDescent="0.15">
      <c r="A57" s="66">
        <v>2017</v>
      </c>
      <c r="B57" s="67">
        <v>100.3</v>
      </c>
      <c r="C57" s="67">
        <v>99.9</v>
      </c>
      <c r="F57" s="67">
        <v>98.9</v>
      </c>
      <c r="G57" s="67">
        <v>100.8</v>
      </c>
      <c r="H57" s="67">
        <v>101.3</v>
      </c>
      <c r="I57" s="67">
        <v>99.2</v>
      </c>
      <c r="J57" s="67">
        <v>100.1</v>
      </c>
      <c r="K57" s="67">
        <v>100.5</v>
      </c>
      <c r="L57" s="67">
        <v>97.4</v>
      </c>
    </row>
    <row r="74" spans="1:17" s="68" customFormat="1" x14ac:dyDescent="0.15">
      <c r="A74" s="68" t="s">
        <v>684</v>
      </c>
      <c r="F74" s="68" t="s">
        <v>683</v>
      </c>
    </row>
    <row r="75" spans="1:17" s="68" customFormat="1" x14ac:dyDescent="0.15">
      <c r="A75" s="68" t="s">
        <v>682</v>
      </c>
      <c r="F75" s="68" t="s">
        <v>685</v>
      </c>
    </row>
    <row r="76" spans="1:17" s="68" customFormat="1" x14ac:dyDescent="0.15">
      <c r="A76" s="68" t="s">
        <v>680</v>
      </c>
      <c r="F76" s="68" t="s">
        <v>679</v>
      </c>
    </row>
    <row r="77" spans="1:17" s="68" customFormat="1" x14ac:dyDescent="0.15">
      <c r="A77" s="68" t="s">
        <v>678</v>
      </c>
      <c r="F77" s="68" t="s">
        <v>677</v>
      </c>
    </row>
    <row r="78" spans="1:17" s="68" customFormat="1" x14ac:dyDescent="0.15"/>
    <row r="79" spans="1:17" s="68" customFormat="1" x14ac:dyDescent="0.15">
      <c r="A79" s="68" t="s">
        <v>1244</v>
      </c>
    </row>
    <row r="80" spans="1:17" s="68" customFormat="1" x14ac:dyDescent="0.15">
      <c r="A80" s="70" t="s">
        <v>676</v>
      </c>
      <c r="B80" s="70" t="s">
        <v>675</v>
      </c>
      <c r="C80" s="70" t="s">
        <v>674</v>
      </c>
      <c r="D80" s="70" t="s">
        <v>673</v>
      </c>
      <c r="E80" s="70" t="s">
        <v>672</v>
      </c>
      <c r="F80" s="70">
        <v>1</v>
      </c>
      <c r="G80" s="70">
        <v>2</v>
      </c>
      <c r="H80" s="70">
        <v>3</v>
      </c>
      <c r="I80" s="70">
        <v>4</v>
      </c>
      <c r="J80" s="70">
        <v>5</v>
      </c>
      <c r="K80" s="70">
        <v>6</v>
      </c>
      <c r="L80" s="70">
        <v>7</v>
      </c>
      <c r="M80" s="70">
        <v>8</v>
      </c>
      <c r="N80" s="70">
        <v>9</v>
      </c>
      <c r="O80" s="70">
        <v>10</v>
      </c>
      <c r="P80" s="70">
        <v>11</v>
      </c>
      <c r="Q80" s="70">
        <v>12</v>
      </c>
    </row>
    <row r="81" spans="1:17" s="68" customFormat="1" x14ac:dyDescent="0.15">
      <c r="A81" s="70" t="s">
        <v>671</v>
      </c>
      <c r="B81" s="71" t="s">
        <v>670</v>
      </c>
      <c r="C81" s="71" t="s">
        <v>669</v>
      </c>
      <c r="D81" s="71" t="s">
        <v>668</v>
      </c>
      <c r="E81" s="71" t="s">
        <v>667</v>
      </c>
      <c r="F81" s="71" t="s">
        <v>666</v>
      </c>
      <c r="G81" s="71" t="s">
        <v>665</v>
      </c>
      <c r="H81" s="71" t="s">
        <v>664</v>
      </c>
      <c r="I81" s="71" t="s">
        <v>663</v>
      </c>
      <c r="J81" s="71" t="s">
        <v>662</v>
      </c>
      <c r="K81" s="71" t="s">
        <v>661</v>
      </c>
      <c r="L81" s="71" t="s">
        <v>660</v>
      </c>
      <c r="M81" s="71" t="s">
        <v>659</v>
      </c>
      <c r="N81" s="71" t="s">
        <v>658</v>
      </c>
      <c r="O81" s="71" t="s">
        <v>657</v>
      </c>
      <c r="P81" s="71" t="s">
        <v>656</v>
      </c>
      <c r="Q81" s="71" t="s">
        <v>655</v>
      </c>
    </row>
    <row r="82" spans="1:17" s="68" customFormat="1" x14ac:dyDescent="0.15">
      <c r="A82" s="70"/>
      <c r="B82" s="69" t="s">
        <v>654</v>
      </c>
      <c r="C82" s="69" t="s">
        <v>653</v>
      </c>
      <c r="D82" s="69" t="s">
        <v>652</v>
      </c>
      <c r="E82" s="69" t="s">
        <v>651</v>
      </c>
      <c r="F82" s="69" t="s">
        <v>650</v>
      </c>
      <c r="G82" s="69" t="s">
        <v>649</v>
      </c>
      <c r="H82" s="69" t="s">
        <v>648</v>
      </c>
      <c r="I82" s="69" t="s">
        <v>647</v>
      </c>
      <c r="J82" s="69" t="s">
        <v>646</v>
      </c>
      <c r="K82" s="69" t="s">
        <v>645</v>
      </c>
      <c r="L82" s="69" t="s">
        <v>644</v>
      </c>
      <c r="M82" s="69" t="s">
        <v>643</v>
      </c>
      <c r="N82" s="69" t="s">
        <v>642</v>
      </c>
      <c r="O82" s="69" t="s">
        <v>641</v>
      </c>
      <c r="P82" s="69" t="s">
        <v>640</v>
      </c>
      <c r="Q82" s="69" t="s">
        <v>639</v>
      </c>
    </row>
    <row r="83" spans="1:17" x14ac:dyDescent="0.15">
      <c r="A83" s="66">
        <v>1970</v>
      </c>
      <c r="B83" s="67" t="s">
        <v>638</v>
      </c>
      <c r="C83" s="67">
        <v>1</v>
      </c>
      <c r="D83" s="67">
        <v>-0.6</v>
      </c>
      <c r="E83" s="67">
        <v>-0.5</v>
      </c>
      <c r="F83" s="67" t="s">
        <v>638</v>
      </c>
      <c r="G83" s="67">
        <v>1.1000000000000001</v>
      </c>
      <c r="H83" s="67">
        <v>-0.9</v>
      </c>
      <c r="I83" s="67">
        <v>1</v>
      </c>
      <c r="J83" s="67">
        <v>0.9</v>
      </c>
      <c r="K83" s="67">
        <v>-0.7</v>
      </c>
      <c r="L83" s="67">
        <v>-0.2</v>
      </c>
      <c r="M83" s="67">
        <v>0</v>
      </c>
      <c r="N83" s="67">
        <v>-0.6</v>
      </c>
      <c r="O83" s="67">
        <v>0.5</v>
      </c>
      <c r="P83" s="67">
        <v>-0.7</v>
      </c>
      <c r="Q83" s="67">
        <v>-0.2</v>
      </c>
    </row>
    <row r="84" spans="1:17" x14ac:dyDescent="0.15">
      <c r="A84" s="66">
        <v>1971</v>
      </c>
      <c r="B84" s="67">
        <v>0.1</v>
      </c>
      <c r="C84" s="67">
        <v>-1.4</v>
      </c>
      <c r="D84" s="67">
        <v>0.8</v>
      </c>
      <c r="E84" s="67">
        <v>-0.4</v>
      </c>
      <c r="F84" s="67">
        <v>0.6</v>
      </c>
      <c r="G84" s="67">
        <v>-0.8</v>
      </c>
      <c r="H84" s="67">
        <v>1.1000000000000001</v>
      </c>
      <c r="I84" s="67">
        <v>-0.5</v>
      </c>
      <c r="J84" s="67">
        <v>-2.2999999999999998</v>
      </c>
      <c r="K84" s="67">
        <v>0.9</v>
      </c>
      <c r="L84" s="67">
        <v>1.1000000000000001</v>
      </c>
      <c r="M84" s="67">
        <v>0.2</v>
      </c>
      <c r="N84" s="67">
        <v>-0.5</v>
      </c>
      <c r="O84" s="67">
        <v>0.2</v>
      </c>
      <c r="P84" s="67">
        <v>-0.2</v>
      </c>
      <c r="Q84" s="67">
        <v>-0.6</v>
      </c>
    </row>
    <row r="85" spans="1:17" x14ac:dyDescent="0.15">
      <c r="A85" s="66">
        <v>1972</v>
      </c>
      <c r="B85" s="67">
        <v>0.3</v>
      </c>
      <c r="C85" s="67">
        <v>-0.8</v>
      </c>
      <c r="D85" s="67">
        <v>0.2</v>
      </c>
      <c r="E85" s="67">
        <v>-0.4</v>
      </c>
      <c r="F85" s="67">
        <v>1.1000000000000001</v>
      </c>
      <c r="G85" s="67">
        <v>-0.9</v>
      </c>
      <c r="H85" s="67">
        <v>1.1000000000000001</v>
      </c>
      <c r="I85" s="67">
        <v>-1</v>
      </c>
      <c r="J85" s="67">
        <v>-0.7</v>
      </c>
      <c r="K85" s="67">
        <v>0.3</v>
      </c>
      <c r="L85" s="67">
        <v>-0.3</v>
      </c>
      <c r="M85" s="67">
        <v>0.7</v>
      </c>
      <c r="N85" s="67">
        <v>0.3</v>
      </c>
      <c r="O85" s="67">
        <v>-1.5</v>
      </c>
      <c r="P85" s="67">
        <v>0.7</v>
      </c>
      <c r="Q85" s="67">
        <v>0.5</v>
      </c>
    </row>
    <row r="86" spans="1:17" x14ac:dyDescent="0.15">
      <c r="A86" s="66">
        <v>1973</v>
      </c>
      <c r="B86" s="67">
        <v>0.5</v>
      </c>
      <c r="C86" s="67">
        <v>-0.9</v>
      </c>
      <c r="D86" s="67">
        <v>-1.2</v>
      </c>
      <c r="E86" s="67">
        <v>0.2</v>
      </c>
      <c r="F86" s="67">
        <v>-0.1</v>
      </c>
      <c r="G86" s="67">
        <v>0.4</v>
      </c>
      <c r="H86" s="67">
        <v>-0.9</v>
      </c>
      <c r="I86" s="67">
        <v>-0.7</v>
      </c>
      <c r="J86" s="67">
        <v>0.1</v>
      </c>
      <c r="K86" s="67">
        <v>0.6</v>
      </c>
      <c r="L86" s="67">
        <v>-1.3</v>
      </c>
      <c r="M86" s="67">
        <v>-0.3</v>
      </c>
      <c r="N86" s="67">
        <v>-0.2</v>
      </c>
      <c r="O86" s="67">
        <v>0.5</v>
      </c>
      <c r="P86" s="67">
        <v>0.6</v>
      </c>
      <c r="Q86" s="67">
        <v>-1.2</v>
      </c>
    </row>
    <row r="87" spans="1:17" x14ac:dyDescent="0.15">
      <c r="A87" s="66">
        <v>1974</v>
      </c>
      <c r="B87" s="67">
        <v>-2.6</v>
      </c>
      <c r="C87" s="67">
        <v>0.2</v>
      </c>
      <c r="D87" s="67">
        <v>-0.9</v>
      </c>
      <c r="E87" s="67">
        <v>-0.2</v>
      </c>
      <c r="F87" s="67">
        <v>-2.7</v>
      </c>
      <c r="G87" s="67">
        <v>1.9</v>
      </c>
      <c r="H87" s="67">
        <v>-1.7</v>
      </c>
      <c r="I87" s="67">
        <v>0.6</v>
      </c>
      <c r="J87" s="67">
        <v>0.3</v>
      </c>
      <c r="K87" s="67">
        <v>-0.5</v>
      </c>
      <c r="L87" s="67">
        <v>0.1</v>
      </c>
      <c r="M87" s="67">
        <v>-1.1000000000000001</v>
      </c>
      <c r="N87" s="67">
        <v>-0.1</v>
      </c>
      <c r="O87" s="67">
        <v>-0.3</v>
      </c>
      <c r="P87" s="67">
        <v>2</v>
      </c>
      <c r="Q87" s="67">
        <v>-2.2000000000000002</v>
      </c>
    </row>
    <row r="88" spans="1:17" x14ac:dyDescent="0.15">
      <c r="A88" s="66">
        <v>1975</v>
      </c>
      <c r="B88" s="67">
        <v>-2.1</v>
      </c>
      <c r="C88" s="67">
        <v>0.5</v>
      </c>
      <c r="D88" s="67">
        <v>0.8</v>
      </c>
      <c r="E88" s="67">
        <v>0</v>
      </c>
      <c r="F88" s="67">
        <v>-1.2</v>
      </c>
      <c r="G88" s="67">
        <v>0.4</v>
      </c>
      <c r="H88" s="67">
        <v>-1.1000000000000001</v>
      </c>
      <c r="I88" s="67">
        <v>0.5</v>
      </c>
      <c r="J88" s="67">
        <v>1.1000000000000001</v>
      </c>
      <c r="K88" s="67">
        <v>-0.3</v>
      </c>
      <c r="L88" s="67">
        <v>0.7</v>
      </c>
      <c r="M88" s="67">
        <v>-0.5</v>
      </c>
      <c r="N88" s="67">
        <v>0.7</v>
      </c>
      <c r="O88" s="67">
        <v>0.3</v>
      </c>
      <c r="P88" s="67">
        <v>-0.9</v>
      </c>
      <c r="Q88" s="67">
        <v>0.3</v>
      </c>
    </row>
    <row r="89" spans="1:17" x14ac:dyDescent="0.15">
      <c r="A89" s="66">
        <v>1976</v>
      </c>
      <c r="B89" s="67">
        <v>1.3</v>
      </c>
      <c r="C89" s="67">
        <v>-0.7</v>
      </c>
      <c r="D89" s="67">
        <v>0.3</v>
      </c>
      <c r="E89" s="67">
        <v>-0.2</v>
      </c>
      <c r="F89" s="67">
        <v>0.1</v>
      </c>
      <c r="G89" s="67">
        <v>1</v>
      </c>
      <c r="H89" s="67">
        <v>2</v>
      </c>
      <c r="I89" s="67">
        <v>-1.3</v>
      </c>
      <c r="J89" s="67">
        <v>-2</v>
      </c>
      <c r="K89" s="67">
        <v>1</v>
      </c>
      <c r="L89" s="67">
        <v>0.9</v>
      </c>
      <c r="M89" s="67">
        <v>-0.5</v>
      </c>
      <c r="N89" s="67">
        <v>-0.6</v>
      </c>
      <c r="O89" s="67">
        <v>0.1</v>
      </c>
      <c r="P89" s="67">
        <v>0.9</v>
      </c>
      <c r="Q89" s="67">
        <v>-0.7</v>
      </c>
    </row>
    <row r="90" spans="1:17" x14ac:dyDescent="0.15">
      <c r="A90" s="66">
        <v>1977</v>
      </c>
      <c r="B90" s="67">
        <v>0.7</v>
      </c>
      <c r="C90" s="67">
        <v>-0.5</v>
      </c>
      <c r="D90" s="67">
        <v>0.1</v>
      </c>
      <c r="E90" s="67">
        <v>0</v>
      </c>
      <c r="F90" s="67">
        <v>2.1</v>
      </c>
      <c r="G90" s="67">
        <v>-2.2999999999999998</v>
      </c>
      <c r="H90" s="67">
        <v>1.1000000000000001</v>
      </c>
      <c r="I90" s="67">
        <v>0.2</v>
      </c>
      <c r="J90" s="67">
        <v>-1.4</v>
      </c>
      <c r="K90" s="67">
        <v>0.8</v>
      </c>
      <c r="L90" s="67">
        <v>-0.4</v>
      </c>
      <c r="M90" s="67">
        <v>1.2</v>
      </c>
      <c r="N90" s="67">
        <v>-0.9</v>
      </c>
      <c r="O90" s="67">
        <v>-0.4</v>
      </c>
      <c r="P90" s="67">
        <v>0.6</v>
      </c>
      <c r="Q90" s="67">
        <v>0.5</v>
      </c>
    </row>
    <row r="91" spans="1:17" x14ac:dyDescent="0.15">
      <c r="A91" s="66">
        <v>1978</v>
      </c>
      <c r="B91" s="67">
        <v>0.3</v>
      </c>
      <c r="C91" s="67">
        <v>-0.1</v>
      </c>
      <c r="D91" s="67">
        <v>0.4</v>
      </c>
      <c r="E91" s="67">
        <v>0.1</v>
      </c>
      <c r="F91" s="67">
        <v>0.1</v>
      </c>
      <c r="G91" s="67">
        <v>-0.7</v>
      </c>
      <c r="H91" s="67">
        <v>0.6</v>
      </c>
      <c r="I91" s="67">
        <v>-0.8</v>
      </c>
      <c r="J91" s="67">
        <v>0.6</v>
      </c>
      <c r="K91" s="67">
        <v>0.3</v>
      </c>
      <c r="L91" s="67">
        <v>-0.7</v>
      </c>
      <c r="M91" s="67">
        <v>0.7</v>
      </c>
      <c r="N91" s="67">
        <v>0.9</v>
      </c>
      <c r="O91" s="67">
        <v>-1</v>
      </c>
      <c r="P91" s="67">
        <v>0.6</v>
      </c>
      <c r="Q91" s="67">
        <v>-0.3</v>
      </c>
    </row>
    <row r="92" spans="1:17" x14ac:dyDescent="0.15">
      <c r="A92" s="66">
        <v>1979</v>
      </c>
      <c r="B92" s="67">
        <v>-0.1</v>
      </c>
      <c r="C92" s="67">
        <v>0.2</v>
      </c>
      <c r="D92" s="67">
        <v>-0.3</v>
      </c>
      <c r="E92" s="67">
        <v>0.9</v>
      </c>
      <c r="F92" s="67">
        <v>-0.1</v>
      </c>
      <c r="G92" s="67">
        <v>0</v>
      </c>
      <c r="H92" s="67">
        <v>-0.1</v>
      </c>
      <c r="I92" s="67">
        <v>-0.5</v>
      </c>
      <c r="J92" s="67">
        <v>1.3</v>
      </c>
      <c r="K92" s="67">
        <v>-0.3</v>
      </c>
      <c r="L92" s="67">
        <v>-0.8</v>
      </c>
      <c r="M92" s="67">
        <v>0.4</v>
      </c>
      <c r="N92" s="67">
        <v>-0.4</v>
      </c>
      <c r="O92" s="67">
        <v>1</v>
      </c>
      <c r="P92" s="67">
        <v>0.8</v>
      </c>
      <c r="Q92" s="67">
        <v>-1.4</v>
      </c>
    </row>
    <row r="93" spans="1:17" x14ac:dyDescent="0.15">
      <c r="A93" s="66">
        <v>1980</v>
      </c>
      <c r="B93" s="67">
        <v>-0.5</v>
      </c>
      <c r="C93" s="67">
        <v>0.1</v>
      </c>
      <c r="D93" s="67">
        <v>-0.8</v>
      </c>
      <c r="E93" s="67">
        <v>0</v>
      </c>
      <c r="F93" s="67">
        <v>-1.4</v>
      </c>
      <c r="G93" s="67">
        <v>3.6</v>
      </c>
      <c r="H93" s="67">
        <v>-2.2999999999999998</v>
      </c>
      <c r="I93" s="67">
        <v>0.3</v>
      </c>
      <c r="J93" s="67">
        <v>1.5</v>
      </c>
      <c r="K93" s="67">
        <v>-2.2999999999999998</v>
      </c>
      <c r="L93" s="67">
        <v>0.5</v>
      </c>
      <c r="M93" s="67">
        <v>-0.7</v>
      </c>
      <c r="N93" s="67">
        <v>0.7</v>
      </c>
      <c r="O93" s="67">
        <v>0.3</v>
      </c>
      <c r="P93" s="67">
        <v>-1.4</v>
      </c>
      <c r="Q93" s="67">
        <v>1</v>
      </c>
    </row>
    <row r="94" spans="1:17" x14ac:dyDescent="0.15">
      <c r="A94" s="66">
        <v>1981</v>
      </c>
      <c r="B94" s="67">
        <v>-0.2</v>
      </c>
      <c r="C94" s="67">
        <v>0.2</v>
      </c>
      <c r="D94" s="67">
        <v>-0.3</v>
      </c>
      <c r="E94" s="67">
        <v>0.5</v>
      </c>
      <c r="F94" s="67">
        <v>-0.5</v>
      </c>
      <c r="G94" s="67">
        <v>0.4</v>
      </c>
      <c r="H94" s="67">
        <v>-0.6</v>
      </c>
      <c r="I94" s="67">
        <v>0.8</v>
      </c>
      <c r="J94" s="67">
        <v>-0.9</v>
      </c>
      <c r="K94" s="67">
        <v>0.8</v>
      </c>
      <c r="L94" s="67">
        <v>0.2</v>
      </c>
      <c r="M94" s="67">
        <v>-1.3</v>
      </c>
      <c r="N94" s="67">
        <v>0.5</v>
      </c>
      <c r="O94" s="67">
        <v>2.1</v>
      </c>
      <c r="P94" s="67">
        <v>-2.4</v>
      </c>
      <c r="Q94" s="67">
        <v>0.3</v>
      </c>
    </row>
    <row r="95" spans="1:17" x14ac:dyDescent="0.15">
      <c r="A95" s="66">
        <v>1982</v>
      </c>
      <c r="B95" s="67">
        <v>-0.5</v>
      </c>
      <c r="C95" s="67">
        <v>-0.1</v>
      </c>
      <c r="D95" s="67">
        <v>0.3</v>
      </c>
      <c r="E95" s="67">
        <v>-0.3</v>
      </c>
      <c r="F95" s="67">
        <v>0.3</v>
      </c>
      <c r="G95" s="67">
        <v>-0.8</v>
      </c>
      <c r="H95" s="67">
        <v>1.1000000000000001</v>
      </c>
      <c r="I95" s="67">
        <v>-0.3</v>
      </c>
      <c r="J95" s="67">
        <v>-0.3</v>
      </c>
      <c r="K95" s="67">
        <v>-0.1</v>
      </c>
      <c r="L95" s="67">
        <v>0.8</v>
      </c>
      <c r="M95" s="67">
        <v>-0.3</v>
      </c>
      <c r="N95" s="67">
        <v>-0.3</v>
      </c>
      <c r="O95" s="67">
        <v>-0.4</v>
      </c>
      <c r="P95" s="67">
        <v>1.3</v>
      </c>
      <c r="Q95" s="67">
        <v>-1.2</v>
      </c>
    </row>
    <row r="96" spans="1:17" x14ac:dyDescent="0.15">
      <c r="A96" s="66">
        <v>1983</v>
      </c>
      <c r="B96" s="67">
        <v>-0.1</v>
      </c>
      <c r="C96" s="67">
        <v>0.2</v>
      </c>
      <c r="D96" s="67">
        <v>0.3</v>
      </c>
      <c r="E96" s="67">
        <v>-0.1</v>
      </c>
      <c r="F96" s="67">
        <v>1.4</v>
      </c>
      <c r="G96" s="67">
        <v>-2.6</v>
      </c>
      <c r="H96" s="67">
        <v>2</v>
      </c>
      <c r="I96" s="67">
        <v>-0.1</v>
      </c>
      <c r="J96" s="67">
        <v>-0.5</v>
      </c>
      <c r="K96" s="67">
        <v>0.5</v>
      </c>
      <c r="L96" s="67">
        <v>-0.7</v>
      </c>
      <c r="M96" s="67">
        <v>1.4</v>
      </c>
      <c r="N96" s="67">
        <v>-0.4</v>
      </c>
      <c r="O96" s="67">
        <v>-0.9</v>
      </c>
      <c r="P96" s="67">
        <v>0.7</v>
      </c>
      <c r="Q96" s="67">
        <v>0.8</v>
      </c>
    </row>
    <row r="97" spans="1:17" x14ac:dyDescent="0.15">
      <c r="A97" s="66">
        <v>1984</v>
      </c>
      <c r="B97" s="67">
        <v>1</v>
      </c>
      <c r="C97" s="67">
        <v>-0.3</v>
      </c>
      <c r="D97" s="67">
        <v>-0.5</v>
      </c>
      <c r="E97" s="67">
        <v>1</v>
      </c>
      <c r="F97" s="67">
        <v>-0.2</v>
      </c>
      <c r="G97" s="67">
        <v>0.5</v>
      </c>
      <c r="H97" s="67">
        <v>0.3</v>
      </c>
      <c r="I97" s="67">
        <v>-1.1000000000000001</v>
      </c>
      <c r="J97" s="67">
        <v>0.8</v>
      </c>
      <c r="K97" s="67">
        <v>-0.1</v>
      </c>
      <c r="L97" s="67">
        <v>-0.9</v>
      </c>
      <c r="M97" s="67">
        <v>0.6</v>
      </c>
      <c r="N97" s="67">
        <v>-0.3</v>
      </c>
      <c r="O97" s="67">
        <v>1</v>
      </c>
      <c r="P97" s="67">
        <v>0.8</v>
      </c>
      <c r="Q97" s="67">
        <v>-1.6</v>
      </c>
    </row>
    <row r="98" spans="1:17" x14ac:dyDescent="0.15">
      <c r="A98" s="66">
        <v>1985</v>
      </c>
      <c r="B98" s="67">
        <v>-1.8</v>
      </c>
      <c r="C98" s="67">
        <v>1</v>
      </c>
      <c r="D98" s="67">
        <v>-0.3</v>
      </c>
      <c r="E98" s="67">
        <v>0.3</v>
      </c>
      <c r="F98" s="67">
        <v>-1.3</v>
      </c>
      <c r="G98" s="67">
        <v>0.9</v>
      </c>
      <c r="H98" s="67">
        <v>-1</v>
      </c>
      <c r="I98" s="67">
        <v>1.3</v>
      </c>
      <c r="J98" s="67">
        <v>0.8</v>
      </c>
      <c r="K98" s="67">
        <v>-1.4</v>
      </c>
      <c r="L98" s="67">
        <v>0.7</v>
      </c>
      <c r="M98" s="67">
        <v>-0.6</v>
      </c>
      <c r="N98" s="67">
        <v>0.1</v>
      </c>
      <c r="O98" s="67">
        <v>-0.2</v>
      </c>
      <c r="P98" s="67">
        <v>2.1</v>
      </c>
      <c r="Q98" s="67">
        <v>-2</v>
      </c>
    </row>
    <row r="99" spans="1:17" x14ac:dyDescent="0.15">
      <c r="A99" s="66">
        <v>1986</v>
      </c>
      <c r="B99" s="67">
        <v>-1</v>
      </c>
      <c r="C99" s="67">
        <v>0.8</v>
      </c>
      <c r="D99" s="67">
        <v>-0.5</v>
      </c>
      <c r="E99" s="67">
        <v>-0.3</v>
      </c>
      <c r="F99" s="67">
        <v>-0.5</v>
      </c>
      <c r="G99" s="67">
        <v>0.7</v>
      </c>
      <c r="H99" s="67">
        <v>-0.9</v>
      </c>
      <c r="I99" s="67">
        <v>0.3</v>
      </c>
      <c r="J99" s="67">
        <v>2.5</v>
      </c>
      <c r="K99" s="67">
        <v>-2.2999999999999998</v>
      </c>
      <c r="L99" s="67">
        <v>0.3</v>
      </c>
      <c r="M99" s="67">
        <v>-0.5</v>
      </c>
      <c r="N99" s="67">
        <v>0.6</v>
      </c>
      <c r="O99" s="67">
        <v>-0.2</v>
      </c>
      <c r="P99" s="67">
        <v>-0.6</v>
      </c>
      <c r="Q99" s="67">
        <v>0.2</v>
      </c>
    </row>
    <row r="100" spans="1:17" x14ac:dyDescent="0.15">
      <c r="A100" s="66">
        <v>1987</v>
      </c>
      <c r="B100" s="67">
        <v>0.1</v>
      </c>
      <c r="C100" s="67">
        <v>0.5</v>
      </c>
      <c r="D100" s="67">
        <v>0.1</v>
      </c>
      <c r="E100" s="67">
        <v>0.7</v>
      </c>
      <c r="F100" s="67">
        <v>0.3</v>
      </c>
      <c r="G100" s="67">
        <v>-0.3</v>
      </c>
      <c r="H100" s="67">
        <v>0.4</v>
      </c>
      <c r="I100" s="67">
        <v>0.3</v>
      </c>
      <c r="J100" s="67">
        <v>-0.3</v>
      </c>
      <c r="K100" s="67">
        <v>0.6</v>
      </c>
      <c r="L100" s="67">
        <v>0.4</v>
      </c>
      <c r="M100" s="67">
        <v>-1</v>
      </c>
      <c r="N100" s="67">
        <v>0.1</v>
      </c>
      <c r="O100" s="67">
        <v>2.1</v>
      </c>
      <c r="P100" s="67">
        <v>-1.6</v>
      </c>
      <c r="Q100" s="67">
        <v>0</v>
      </c>
    </row>
    <row r="101" spans="1:17" x14ac:dyDescent="0.15">
      <c r="A101" s="66">
        <v>1988</v>
      </c>
      <c r="B101" s="67">
        <v>1</v>
      </c>
      <c r="C101" s="67">
        <v>-2.2999999999999998</v>
      </c>
      <c r="D101" s="67">
        <v>0.7</v>
      </c>
      <c r="E101" s="67">
        <v>-0.4</v>
      </c>
      <c r="F101" s="67">
        <v>1.1000000000000001</v>
      </c>
      <c r="G101" s="67">
        <v>0.1</v>
      </c>
      <c r="H101" s="67">
        <v>1</v>
      </c>
      <c r="I101" s="67">
        <v>-2.1</v>
      </c>
      <c r="J101" s="67">
        <v>-2</v>
      </c>
      <c r="K101" s="67">
        <v>1.5</v>
      </c>
      <c r="L101" s="67">
        <v>-0.3</v>
      </c>
      <c r="M101" s="67">
        <v>1.1000000000000001</v>
      </c>
      <c r="N101" s="67">
        <v>-0.5</v>
      </c>
      <c r="O101" s="67">
        <v>-1.2</v>
      </c>
      <c r="P101" s="67">
        <v>0.7</v>
      </c>
      <c r="Q101" s="67">
        <v>0.9</v>
      </c>
    </row>
    <row r="102" spans="1:17" x14ac:dyDescent="0.15">
      <c r="A102" s="66">
        <v>1989</v>
      </c>
      <c r="B102" s="67">
        <v>-0.2</v>
      </c>
      <c r="C102" s="67">
        <v>-0.7</v>
      </c>
      <c r="D102" s="67">
        <v>0</v>
      </c>
      <c r="E102" s="67">
        <v>-0.3</v>
      </c>
      <c r="F102" s="67">
        <v>-0.1</v>
      </c>
      <c r="G102" s="67">
        <v>-2</v>
      </c>
      <c r="H102" s="67">
        <v>1</v>
      </c>
      <c r="I102" s="67">
        <v>-0.3</v>
      </c>
      <c r="J102" s="67">
        <v>-1.3</v>
      </c>
      <c r="K102" s="67">
        <v>1.2</v>
      </c>
      <c r="L102" s="67">
        <v>-0.9</v>
      </c>
      <c r="M102" s="67">
        <v>0.7</v>
      </c>
      <c r="N102" s="67">
        <v>0.5</v>
      </c>
      <c r="O102" s="67">
        <v>-1.1000000000000001</v>
      </c>
      <c r="P102" s="67">
        <v>0.3</v>
      </c>
      <c r="Q102" s="67">
        <v>0.3</v>
      </c>
    </row>
    <row r="103" spans="1:17" x14ac:dyDescent="0.15">
      <c r="A103" s="66">
        <v>1990</v>
      </c>
      <c r="B103" s="67">
        <v>-0.5</v>
      </c>
      <c r="C103" s="67">
        <v>0.1</v>
      </c>
      <c r="D103" s="67">
        <v>-0.6</v>
      </c>
      <c r="E103" s="67">
        <v>-0.2</v>
      </c>
      <c r="F103" s="67">
        <v>-0.7</v>
      </c>
      <c r="G103" s="67">
        <v>-0.6</v>
      </c>
      <c r="H103" s="67">
        <v>0.9</v>
      </c>
      <c r="I103" s="67">
        <v>-0.7</v>
      </c>
      <c r="J103" s="67">
        <v>0.6</v>
      </c>
      <c r="K103" s="67">
        <v>0.2</v>
      </c>
      <c r="L103" s="67">
        <v>-1.1000000000000001</v>
      </c>
      <c r="M103" s="67">
        <v>0.5</v>
      </c>
      <c r="N103" s="67">
        <v>-0.6</v>
      </c>
      <c r="O103" s="67">
        <v>0.9</v>
      </c>
      <c r="P103" s="67">
        <v>-0.8</v>
      </c>
      <c r="Q103" s="67">
        <v>-0.9</v>
      </c>
    </row>
    <row r="104" spans="1:17" x14ac:dyDescent="0.15">
      <c r="A104" s="66">
        <v>1991</v>
      </c>
      <c r="B104" s="67">
        <v>-1.2</v>
      </c>
      <c r="C104" s="67">
        <v>-0.3</v>
      </c>
      <c r="D104" s="67">
        <v>-0.9</v>
      </c>
      <c r="E104" s="67">
        <v>0.2</v>
      </c>
      <c r="F104" s="67">
        <v>-0.7</v>
      </c>
      <c r="G104" s="67">
        <v>1.3</v>
      </c>
      <c r="H104" s="67">
        <v>-1.7</v>
      </c>
      <c r="I104" s="67">
        <v>0.6</v>
      </c>
      <c r="J104" s="67">
        <v>0.7</v>
      </c>
      <c r="K104" s="67">
        <v>-1.9</v>
      </c>
      <c r="L104" s="67">
        <v>1</v>
      </c>
      <c r="M104" s="67">
        <v>-1.2</v>
      </c>
      <c r="N104" s="67">
        <v>-0.2</v>
      </c>
      <c r="O104" s="67">
        <v>0.5</v>
      </c>
      <c r="P104" s="67">
        <v>1.3</v>
      </c>
      <c r="Q104" s="67">
        <v>-1.9</v>
      </c>
    </row>
    <row r="105" spans="1:17" x14ac:dyDescent="0.15">
      <c r="A105" s="66">
        <v>1992</v>
      </c>
      <c r="B105" s="67">
        <v>-1.1000000000000001</v>
      </c>
      <c r="C105" s="67">
        <v>-0.6</v>
      </c>
      <c r="D105" s="67">
        <v>-1.4</v>
      </c>
      <c r="E105" s="67">
        <v>0.2</v>
      </c>
      <c r="F105" s="67">
        <v>-0.5</v>
      </c>
      <c r="G105" s="67">
        <v>1</v>
      </c>
      <c r="H105" s="67">
        <v>-1.1000000000000001</v>
      </c>
      <c r="I105" s="67">
        <v>0</v>
      </c>
      <c r="J105" s="67">
        <v>-0.1</v>
      </c>
      <c r="K105" s="67">
        <v>-0.5</v>
      </c>
      <c r="L105" s="67">
        <v>0.4</v>
      </c>
      <c r="M105" s="67">
        <v>-2.5</v>
      </c>
      <c r="N105" s="67">
        <v>0.8</v>
      </c>
      <c r="O105" s="67">
        <v>2.7</v>
      </c>
      <c r="P105" s="67">
        <v>-3.1</v>
      </c>
      <c r="Q105" s="67">
        <v>-0.4</v>
      </c>
    </row>
    <row r="106" spans="1:17" x14ac:dyDescent="0.15">
      <c r="A106" s="66">
        <v>1993</v>
      </c>
      <c r="B106" s="67">
        <v>-0.9</v>
      </c>
      <c r="C106" s="67">
        <v>-1.1000000000000001</v>
      </c>
      <c r="D106" s="67">
        <v>0.5</v>
      </c>
      <c r="E106" s="67">
        <v>-0.6</v>
      </c>
      <c r="F106" s="67">
        <v>0.7</v>
      </c>
      <c r="G106" s="67">
        <v>-1</v>
      </c>
      <c r="H106" s="67">
        <v>1.2</v>
      </c>
      <c r="I106" s="67">
        <v>0.5</v>
      </c>
      <c r="J106" s="67">
        <v>-2.6</v>
      </c>
      <c r="K106" s="67">
        <v>-0.9</v>
      </c>
      <c r="L106" s="67">
        <v>2.2999999999999998</v>
      </c>
      <c r="M106" s="67">
        <v>-0.8</v>
      </c>
      <c r="N106" s="67">
        <v>0.6</v>
      </c>
      <c r="O106" s="67">
        <v>-0.8</v>
      </c>
      <c r="P106" s="67">
        <v>0.5</v>
      </c>
      <c r="Q106" s="67">
        <v>-0.6</v>
      </c>
    </row>
    <row r="107" spans="1:17" x14ac:dyDescent="0.15">
      <c r="A107" s="66">
        <v>1994</v>
      </c>
      <c r="B107" s="67">
        <v>0.4</v>
      </c>
      <c r="C107" s="67">
        <v>-0.7</v>
      </c>
      <c r="D107" s="67">
        <v>0.5</v>
      </c>
      <c r="E107" s="67">
        <v>-0.2</v>
      </c>
      <c r="F107" s="67">
        <v>2.2999999999999998</v>
      </c>
      <c r="G107" s="67">
        <v>-2.9</v>
      </c>
      <c r="H107" s="67">
        <v>0.9</v>
      </c>
      <c r="I107" s="67">
        <v>0.2</v>
      </c>
      <c r="J107" s="67">
        <v>-1.5</v>
      </c>
      <c r="K107" s="67">
        <v>1.6</v>
      </c>
      <c r="L107" s="67">
        <v>-0.7</v>
      </c>
      <c r="M107" s="67">
        <v>0.9</v>
      </c>
      <c r="N107" s="67">
        <v>-0.2</v>
      </c>
      <c r="O107" s="67">
        <v>-0.9</v>
      </c>
      <c r="P107" s="67">
        <v>0.7</v>
      </c>
      <c r="Q107" s="67">
        <v>0.5</v>
      </c>
    </row>
    <row r="108" spans="1:17" x14ac:dyDescent="0.15">
      <c r="A108" s="66">
        <v>1995</v>
      </c>
      <c r="B108" s="67">
        <v>0.4</v>
      </c>
      <c r="C108" s="67">
        <v>-0.1</v>
      </c>
      <c r="D108" s="67">
        <v>0.1</v>
      </c>
      <c r="E108" s="67">
        <v>0.4</v>
      </c>
      <c r="F108" s="67">
        <v>-0.4</v>
      </c>
      <c r="G108" s="67">
        <v>0.3</v>
      </c>
      <c r="H108" s="67">
        <v>-0.1</v>
      </c>
      <c r="I108" s="67">
        <v>-0.7</v>
      </c>
      <c r="J108" s="67">
        <v>0.3</v>
      </c>
      <c r="K108" s="67">
        <v>1</v>
      </c>
      <c r="L108" s="67">
        <v>-1.5</v>
      </c>
      <c r="M108" s="67">
        <v>1.1000000000000001</v>
      </c>
      <c r="N108" s="67">
        <v>0.4</v>
      </c>
      <c r="O108" s="67">
        <v>-0.7</v>
      </c>
      <c r="P108" s="67">
        <v>0.4</v>
      </c>
      <c r="Q108" s="67">
        <v>0.6</v>
      </c>
    </row>
    <row r="109" spans="1:17" x14ac:dyDescent="0.15">
      <c r="A109" s="66">
        <v>1996</v>
      </c>
      <c r="B109" s="67">
        <v>0.2</v>
      </c>
      <c r="C109" s="67">
        <v>-0.4</v>
      </c>
      <c r="D109" s="67">
        <v>-0.2</v>
      </c>
      <c r="E109" s="67">
        <v>0.7</v>
      </c>
      <c r="F109" s="67">
        <v>-0.5</v>
      </c>
      <c r="G109" s="67">
        <v>1</v>
      </c>
      <c r="H109" s="67">
        <v>-1.6</v>
      </c>
      <c r="I109" s="67">
        <v>0.4</v>
      </c>
      <c r="J109" s="67">
        <v>1.1000000000000001</v>
      </c>
      <c r="K109" s="67">
        <v>-2.2000000000000002</v>
      </c>
      <c r="L109" s="67">
        <v>1.4</v>
      </c>
      <c r="M109" s="67">
        <v>-0.3</v>
      </c>
      <c r="N109" s="67">
        <v>-0.8</v>
      </c>
      <c r="O109" s="67">
        <v>0.9</v>
      </c>
      <c r="P109" s="67">
        <v>1.8</v>
      </c>
      <c r="Q109" s="67">
        <v>-2.2000000000000002</v>
      </c>
    </row>
    <row r="110" spans="1:17" x14ac:dyDescent="0.15">
      <c r="A110" s="66">
        <v>1997</v>
      </c>
      <c r="B110" s="67">
        <v>-1.5</v>
      </c>
      <c r="C110" s="67">
        <v>1.4</v>
      </c>
      <c r="D110" s="67">
        <v>-1.5</v>
      </c>
      <c r="E110" s="67">
        <v>-0.3</v>
      </c>
      <c r="F110" s="67">
        <v>-0.4</v>
      </c>
      <c r="G110" s="67">
        <v>0.9</v>
      </c>
      <c r="H110" s="67">
        <v>-2.2999999999999998</v>
      </c>
      <c r="I110" s="67">
        <v>1.6</v>
      </c>
      <c r="J110" s="67">
        <v>3.2</v>
      </c>
      <c r="K110" s="67">
        <v>-2.9</v>
      </c>
      <c r="L110" s="67">
        <v>0.1</v>
      </c>
      <c r="M110" s="67">
        <v>-1.5</v>
      </c>
      <c r="N110" s="67">
        <v>1</v>
      </c>
      <c r="O110" s="67">
        <v>0.8</v>
      </c>
      <c r="P110" s="67">
        <v>-1.7</v>
      </c>
      <c r="Q110" s="67">
        <v>0</v>
      </c>
    </row>
    <row r="111" spans="1:17" x14ac:dyDescent="0.15">
      <c r="A111" s="66">
        <v>1998</v>
      </c>
      <c r="B111" s="67">
        <v>-0.6</v>
      </c>
      <c r="C111" s="67">
        <v>0.4</v>
      </c>
      <c r="D111" s="67">
        <v>-0.9</v>
      </c>
      <c r="E111" s="67">
        <v>0.8</v>
      </c>
      <c r="F111" s="67">
        <v>0.4</v>
      </c>
      <c r="G111" s="67">
        <v>-0.9</v>
      </c>
      <c r="H111" s="67">
        <v>0.6</v>
      </c>
      <c r="I111" s="67">
        <v>0.7</v>
      </c>
      <c r="J111" s="67">
        <v>-0.8</v>
      </c>
      <c r="K111" s="67">
        <v>0.3</v>
      </c>
      <c r="L111" s="67">
        <v>0</v>
      </c>
      <c r="M111" s="67">
        <v>-1.3</v>
      </c>
      <c r="N111" s="67">
        <v>0.4</v>
      </c>
      <c r="O111" s="67">
        <v>2.4</v>
      </c>
      <c r="P111" s="67">
        <v>-2</v>
      </c>
      <c r="Q111" s="67">
        <v>-0.4</v>
      </c>
    </row>
    <row r="112" spans="1:17" x14ac:dyDescent="0.15">
      <c r="A112" s="66">
        <v>1999</v>
      </c>
      <c r="B112" s="67">
        <v>-1</v>
      </c>
      <c r="C112" s="67">
        <v>-0.9</v>
      </c>
      <c r="D112" s="67">
        <v>1.1000000000000001</v>
      </c>
      <c r="E112" s="67">
        <v>-0.8</v>
      </c>
      <c r="F112" s="67">
        <v>0.3</v>
      </c>
      <c r="G112" s="67">
        <v>-1.3</v>
      </c>
      <c r="H112" s="67">
        <v>1.7</v>
      </c>
      <c r="I112" s="67">
        <v>-0.7</v>
      </c>
      <c r="J112" s="67">
        <v>-2</v>
      </c>
      <c r="K112" s="67">
        <v>1.5</v>
      </c>
      <c r="L112" s="67">
        <v>0.4</v>
      </c>
      <c r="M112" s="67">
        <v>0.6</v>
      </c>
      <c r="N112" s="67">
        <v>-0.1</v>
      </c>
      <c r="O112" s="67">
        <v>-1.5</v>
      </c>
      <c r="P112" s="67">
        <v>1.1000000000000001</v>
      </c>
      <c r="Q112" s="67">
        <v>0</v>
      </c>
    </row>
    <row r="113" spans="1:17" x14ac:dyDescent="0.15">
      <c r="A113" s="66">
        <v>2000</v>
      </c>
      <c r="B113" s="67">
        <v>1.8</v>
      </c>
      <c r="C113" s="67">
        <v>-1</v>
      </c>
      <c r="D113" s="67">
        <v>-0.1</v>
      </c>
      <c r="E113" s="67">
        <v>0.4</v>
      </c>
      <c r="F113" s="67">
        <v>0.3</v>
      </c>
      <c r="G113" s="67">
        <v>0.7</v>
      </c>
      <c r="H113" s="67">
        <v>2</v>
      </c>
      <c r="I113" s="67">
        <v>-2.2999999999999998</v>
      </c>
      <c r="J113" s="67">
        <v>-0.8</v>
      </c>
      <c r="K113" s="67">
        <v>0.9</v>
      </c>
      <c r="L113" s="67">
        <v>-1.7</v>
      </c>
      <c r="M113" s="67">
        <v>1.9</v>
      </c>
      <c r="N113" s="67">
        <v>0.4</v>
      </c>
      <c r="O113" s="67">
        <v>-0.7</v>
      </c>
      <c r="P113" s="67">
        <v>0</v>
      </c>
      <c r="Q113" s="67">
        <v>0.7</v>
      </c>
    </row>
    <row r="114" spans="1:17" x14ac:dyDescent="0.15">
      <c r="A114" s="66">
        <v>2001</v>
      </c>
      <c r="B114" s="67">
        <v>-0.4</v>
      </c>
      <c r="C114" s="67">
        <v>-0.2</v>
      </c>
      <c r="D114" s="67">
        <v>-0.7</v>
      </c>
      <c r="E114" s="67">
        <v>0.9</v>
      </c>
      <c r="F114" s="67">
        <v>-0.3</v>
      </c>
      <c r="G114" s="67">
        <v>-0.9</v>
      </c>
      <c r="H114" s="67">
        <v>-0.1</v>
      </c>
      <c r="I114" s="67">
        <v>-0.5</v>
      </c>
      <c r="J114" s="67">
        <v>0.9</v>
      </c>
      <c r="K114" s="67">
        <v>0.2</v>
      </c>
      <c r="L114" s="67">
        <v>-1.4</v>
      </c>
      <c r="M114" s="67">
        <v>1</v>
      </c>
      <c r="N114" s="67">
        <v>-0.9</v>
      </c>
      <c r="O114" s="67">
        <v>1.1000000000000001</v>
      </c>
      <c r="P114" s="67">
        <v>1.3</v>
      </c>
      <c r="Q114" s="67">
        <v>-2.2999999999999998</v>
      </c>
    </row>
    <row r="115" spans="1:17" x14ac:dyDescent="0.15">
      <c r="A115" s="66">
        <v>2002</v>
      </c>
      <c r="B115" s="67">
        <v>-1.7</v>
      </c>
      <c r="C115" s="67">
        <v>0.5</v>
      </c>
      <c r="D115" s="67">
        <v>0.4</v>
      </c>
      <c r="E115" s="67">
        <v>0.4</v>
      </c>
      <c r="F115" s="67">
        <v>-1.2</v>
      </c>
      <c r="G115" s="67">
        <v>1.5</v>
      </c>
      <c r="H115" s="67">
        <v>-1.3</v>
      </c>
      <c r="I115" s="67">
        <v>0.6</v>
      </c>
      <c r="J115" s="67">
        <v>1.6</v>
      </c>
      <c r="K115" s="67">
        <v>-2.2000000000000002</v>
      </c>
      <c r="L115" s="67">
        <v>2.1</v>
      </c>
      <c r="M115" s="67">
        <v>-0.5</v>
      </c>
      <c r="N115" s="67">
        <v>-1.2</v>
      </c>
      <c r="O115" s="67">
        <v>1.5</v>
      </c>
      <c r="P115" s="67">
        <v>0.4</v>
      </c>
      <c r="Q115" s="67">
        <v>-1.2</v>
      </c>
    </row>
    <row r="116" spans="1:17" x14ac:dyDescent="0.15">
      <c r="A116" s="66">
        <v>2003</v>
      </c>
      <c r="B116" s="67">
        <v>-0.9</v>
      </c>
      <c r="C116" s="67">
        <v>1</v>
      </c>
      <c r="D116" s="67">
        <v>-0.7</v>
      </c>
      <c r="E116" s="67">
        <v>0.4</v>
      </c>
      <c r="F116" s="67">
        <v>0.1</v>
      </c>
      <c r="G116" s="67">
        <v>0.1</v>
      </c>
      <c r="H116" s="67">
        <v>-1</v>
      </c>
      <c r="I116" s="67">
        <v>0.2</v>
      </c>
      <c r="J116" s="67">
        <v>3.3</v>
      </c>
      <c r="K116" s="67">
        <v>-2.5</v>
      </c>
      <c r="L116" s="67">
        <v>0.8</v>
      </c>
      <c r="M116" s="67">
        <v>-1.9</v>
      </c>
      <c r="N116" s="67">
        <v>1.4</v>
      </c>
      <c r="O116" s="67">
        <v>2.1</v>
      </c>
      <c r="P116" s="67">
        <v>-3.6</v>
      </c>
      <c r="Q116" s="67">
        <v>1.2</v>
      </c>
    </row>
    <row r="117" spans="1:17" x14ac:dyDescent="0.15">
      <c r="A117" s="66">
        <v>2004</v>
      </c>
      <c r="B117" s="67">
        <v>1.5</v>
      </c>
      <c r="C117" s="67">
        <v>-1.4</v>
      </c>
      <c r="D117" s="67">
        <v>0.3</v>
      </c>
      <c r="E117" s="67">
        <v>-0.7</v>
      </c>
      <c r="F117" s="67">
        <v>1.1000000000000001</v>
      </c>
      <c r="G117" s="67">
        <v>-0.4</v>
      </c>
      <c r="H117" s="67">
        <v>3.5</v>
      </c>
      <c r="I117" s="67">
        <v>-1.9</v>
      </c>
      <c r="J117" s="67">
        <v>-3.5</v>
      </c>
      <c r="K117" s="67">
        <v>1.9</v>
      </c>
      <c r="L117" s="67">
        <v>0.5</v>
      </c>
      <c r="M117" s="67">
        <v>-0.5</v>
      </c>
      <c r="N117" s="67">
        <v>0.4</v>
      </c>
      <c r="O117" s="67">
        <v>-1.4</v>
      </c>
      <c r="P117" s="67">
        <v>0.8</v>
      </c>
      <c r="Q117" s="67">
        <v>0.4</v>
      </c>
    </row>
    <row r="118" spans="1:17" x14ac:dyDescent="0.15">
      <c r="A118" s="66">
        <v>2005</v>
      </c>
      <c r="B118" s="67">
        <v>0.3</v>
      </c>
      <c r="C118" s="67">
        <v>-0.3</v>
      </c>
      <c r="D118" s="67">
        <v>0.4</v>
      </c>
      <c r="E118" s="67">
        <v>-0.2</v>
      </c>
      <c r="F118" s="67">
        <v>0.3</v>
      </c>
      <c r="G118" s="67">
        <v>-1.5</v>
      </c>
      <c r="H118" s="67">
        <v>1.6</v>
      </c>
      <c r="I118" s="67">
        <v>-0.3</v>
      </c>
      <c r="J118" s="67">
        <v>-1.6</v>
      </c>
      <c r="K118" s="67">
        <v>1.7</v>
      </c>
      <c r="L118" s="67">
        <v>-1.2</v>
      </c>
      <c r="M118" s="67">
        <v>1.6</v>
      </c>
      <c r="N118" s="67">
        <v>-0.3</v>
      </c>
      <c r="O118" s="67">
        <v>-1.1000000000000001</v>
      </c>
      <c r="P118" s="67">
        <v>0.7</v>
      </c>
      <c r="Q118" s="67">
        <v>0.4</v>
      </c>
    </row>
    <row r="119" spans="1:17" x14ac:dyDescent="0.15">
      <c r="A119" s="66">
        <v>2006</v>
      </c>
      <c r="B119" s="67">
        <v>0.9</v>
      </c>
      <c r="C119" s="67">
        <v>-0.3</v>
      </c>
      <c r="D119" s="67">
        <v>-0.3</v>
      </c>
      <c r="E119" s="67">
        <v>0.7</v>
      </c>
      <c r="F119" s="67">
        <v>-0.4</v>
      </c>
      <c r="G119" s="67">
        <v>1.2</v>
      </c>
      <c r="H119" s="67">
        <v>0.1</v>
      </c>
      <c r="I119" s="67">
        <v>-1.2</v>
      </c>
      <c r="J119" s="67">
        <v>0.6</v>
      </c>
      <c r="K119" s="67">
        <v>0.2</v>
      </c>
      <c r="L119" s="67">
        <v>-1.4</v>
      </c>
      <c r="M119" s="67">
        <v>1.5</v>
      </c>
      <c r="N119" s="67">
        <v>-0.2</v>
      </c>
      <c r="O119" s="67">
        <v>0.2</v>
      </c>
      <c r="P119" s="67">
        <v>0</v>
      </c>
      <c r="Q119" s="67">
        <v>0.4</v>
      </c>
    </row>
    <row r="120" spans="1:17" x14ac:dyDescent="0.15">
      <c r="A120" s="66">
        <v>2007</v>
      </c>
      <c r="B120" s="67">
        <v>-0.5</v>
      </c>
      <c r="C120" s="67">
        <v>0.4</v>
      </c>
      <c r="D120" s="67">
        <v>-1.2</v>
      </c>
      <c r="E120" s="67">
        <v>1.3</v>
      </c>
      <c r="F120" s="67">
        <v>-0.5</v>
      </c>
      <c r="G120" s="67">
        <v>-0.3</v>
      </c>
      <c r="H120" s="67">
        <v>-0.2</v>
      </c>
      <c r="I120" s="67">
        <v>-0.5</v>
      </c>
      <c r="J120" s="67">
        <v>2.7</v>
      </c>
      <c r="K120" s="67">
        <v>-2.1</v>
      </c>
      <c r="L120" s="67">
        <v>-0.6</v>
      </c>
      <c r="M120" s="67">
        <v>0.9</v>
      </c>
      <c r="N120" s="67">
        <v>-2.1</v>
      </c>
      <c r="O120" s="67">
        <v>2.4</v>
      </c>
      <c r="P120" s="67">
        <v>1.7</v>
      </c>
      <c r="Q120" s="67">
        <v>-3.1</v>
      </c>
    </row>
    <row r="121" spans="1:17" x14ac:dyDescent="0.15">
      <c r="A121" s="66">
        <v>2008</v>
      </c>
      <c r="B121" s="67">
        <v>-0.8</v>
      </c>
      <c r="C121" s="67">
        <v>-0.3</v>
      </c>
      <c r="D121" s="67">
        <v>-1.2</v>
      </c>
      <c r="E121" s="67">
        <v>-0.5</v>
      </c>
      <c r="F121" s="67">
        <v>-0.6</v>
      </c>
      <c r="G121" s="67">
        <v>3.3</v>
      </c>
      <c r="H121" s="67">
        <v>-2.5</v>
      </c>
      <c r="I121" s="67">
        <v>-0.1</v>
      </c>
      <c r="J121" s="67">
        <v>2.2000000000000002</v>
      </c>
      <c r="K121" s="67">
        <v>-3.2</v>
      </c>
      <c r="L121" s="67">
        <v>1.9</v>
      </c>
      <c r="M121" s="67">
        <v>-2.8</v>
      </c>
      <c r="N121" s="67">
        <v>1.1000000000000001</v>
      </c>
      <c r="O121" s="67">
        <v>2.2999999999999998</v>
      </c>
      <c r="P121" s="67">
        <v>-3.7</v>
      </c>
      <c r="Q121" s="67">
        <v>-0.2</v>
      </c>
    </row>
    <row r="122" spans="1:17" x14ac:dyDescent="0.15">
      <c r="A122" s="66">
        <v>2009</v>
      </c>
      <c r="B122" s="67">
        <v>-2.6</v>
      </c>
      <c r="C122" s="67">
        <v>0.3</v>
      </c>
      <c r="D122" s="67">
        <v>0.7</v>
      </c>
      <c r="E122" s="67">
        <v>0</v>
      </c>
      <c r="F122" s="67">
        <v>0.2</v>
      </c>
      <c r="G122" s="67">
        <v>-1.5</v>
      </c>
      <c r="H122" s="67">
        <v>-1.2</v>
      </c>
      <c r="I122" s="67">
        <v>2.1</v>
      </c>
      <c r="J122" s="67">
        <v>-1.2</v>
      </c>
      <c r="K122" s="67">
        <v>1.1000000000000001</v>
      </c>
      <c r="L122" s="67">
        <v>1.8</v>
      </c>
      <c r="M122" s="67">
        <v>-2.2000000000000002</v>
      </c>
      <c r="N122" s="67">
        <v>0.3</v>
      </c>
      <c r="O122" s="67">
        <v>0.7</v>
      </c>
      <c r="P122" s="67">
        <v>-0.4</v>
      </c>
      <c r="Q122" s="67">
        <v>0.3</v>
      </c>
    </row>
    <row r="123" spans="1:17" x14ac:dyDescent="0.15">
      <c r="A123" s="66">
        <v>2010</v>
      </c>
      <c r="B123" s="67">
        <v>1.4</v>
      </c>
      <c r="C123" s="67">
        <v>0</v>
      </c>
      <c r="D123" s="67">
        <v>0.2</v>
      </c>
      <c r="E123" s="67">
        <v>-0.4</v>
      </c>
      <c r="F123" s="67">
        <v>1.2</v>
      </c>
      <c r="G123" s="67">
        <v>-0.6</v>
      </c>
      <c r="H123" s="67">
        <v>1.6</v>
      </c>
      <c r="I123" s="67">
        <v>0.2</v>
      </c>
      <c r="J123" s="67">
        <v>-2.1</v>
      </c>
      <c r="K123" s="67">
        <v>0.8</v>
      </c>
      <c r="L123" s="67">
        <v>0.4</v>
      </c>
      <c r="M123" s="67">
        <v>-0.4</v>
      </c>
      <c r="N123" s="67">
        <v>0.7</v>
      </c>
      <c r="O123" s="67">
        <v>-1.5</v>
      </c>
      <c r="P123" s="67">
        <v>1.1000000000000001</v>
      </c>
      <c r="Q123" s="67">
        <v>0.1</v>
      </c>
    </row>
    <row r="124" spans="1:17" x14ac:dyDescent="0.15">
      <c r="A124" s="66">
        <v>2011</v>
      </c>
      <c r="B124" s="67">
        <v>-0.3</v>
      </c>
      <c r="C124" s="67">
        <v>-0.6</v>
      </c>
      <c r="D124" s="67">
        <v>1</v>
      </c>
      <c r="E124" s="67">
        <v>-0.2</v>
      </c>
      <c r="F124" s="67">
        <v>-0.5</v>
      </c>
      <c r="G124" s="67">
        <v>-0.3</v>
      </c>
      <c r="H124" s="67">
        <v>0.1</v>
      </c>
      <c r="I124" s="67">
        <v>-1.2</v>
      </c>
      <c r="J124" s="67">
        <v>-0.2</v>
      </c>
      <c r="K124" s="67">
        <v>2.2000000000000002</v>
      </c>
      <c r="L124" s="67">
        <v>-1.6</v>
      </c>
      <c r="M124" s="67">
        <v>1.7</v>
      </c>
      <c r="N124" s="67">
        <v>0.2</v>
      </c>
      <c r="O124" s="67">
        <v>-1.7</v>
      </c>
      <c r="P124" s="67">
        <v>1</v>
      </c>
      <c r="Q124" s="67">
        <v>0.4</v>
      </c>
    </row>
    <row r="125" spans="1:17" x14ac:dyDescent="0.15">
      <c r="A125" s="66">
        <v>2012</v>
      </c>
      <c r="B125" s="67">
        <v>1.8</v>
      </c>
      <c r="C125" s="67">
        <v>-1.1000000000000001</v>
      </c>
      <c r="D125" s="67">
        <v>-1</v>
      </c>
      <c r="E125" s="67">
        <v>1</v>
      </c>
      <c r="F125" s="67">
        <v>-0.6</v>
      </c>
      <c r="G125" s="67">
        <v>3.7</v>
      </c>
      <c r="H125" s="67">
        <v>-1.8</v>
      </c>
      <c r="I125" s="67">
        <v>-2.2000000000000002</v>
      </c>
      <c r="J125" s="67">
        <v>2.7</v>
      </c>
      <c r="K125" s="67">
        <v>-1.8</v>
      </c>
      <c r="L125" s="67">
        <v>-1.2</v>
      </c>
      <c r="M125" s="67">
        <v>1.3</v>
      </c>
      <c r="N125" s="67">
        <v>-1.1000000000000001</v>
      </c>
      <c r="O125" s="67">
        <v>1</v>
      </c>
      <c r="P125" s="67">
        <v>1.8</v>
      </c>
      <c r="Q125" s="67">
        <v>-2.5</v>
      </c>
    </row>
    <row r="126" spans="1:17" x14ac:dyDescent="0.15">
      <c r="A126" s="66">
        <v>2013</v>
      </c>
      <c r="B126" s="67">
        <v>-2.1</v>
      </c>
      <c r="C126" s="67">
        <v>1.6</v>
      </c>
      <c r="D126" s="67">
        <v>-0.5</v>
      </c>
      <c r="E126" s="67">
        <v>0.7</v>
      </c>
      <c r="F126" s="67">
        <v>-0.9</v>
      </c>
      <c r="G126" s="67">
        <v>0.7</v>
      </c>
      <c r="H126" s="67">
        <v>-1.6</v>
      </c>
      <c r="I126" s="67">
        <v>1.9</v>
      </c>
      <c r="J126" s="67">
        <v>2.7</v>
      </c>
      <c r="K126" s="67">
        <v>-3.7</v>
      </c>
      <c r="L126" s="67">
        <v>1.2</v>
      </c>
      <c r="M126" s="67">
        <v>0.6</v>
      </c>
      <c r="N126" s="67">
        <v>-1.6</v>
      </c>
      <c r="O126" s="67">
        <v>1.6</v>
      </c>
      <c r="P126" s="67">
        <v>0.6</v>
      </c>
      <c r="Q126" s="67">
        <v>-1.3</v>
      </c>
    </row>
    <row r="127" spans="1:17" x14ac:dyDescent="0.15">
      <c r="A127" s="66">
        <v>2014</v>
      </c>
      <c r="B127" s="67">
        <v>-1.1000000000000001</v>
      </c>
      <c r="C127" s="67">
        <v>0.5</v>
      </c>
      <c r="D127" s="67">
        <v>-0.3</v>
      </c>
      <c r="E127" s="67">
        <v>0</v>
      </c>
      <c r="F127" s="67">
        <v>0.6</v>
      </c>
      <c r="G127" s="67">
        <v>-1.1000000000000001</v>
      </c>
      <c r="H127" s="67">
        <v>-0.9</v>
      </c>
      <c r="I127" s="67">
        <v>0.8</v>
      </c>
      <c r="J127" s="67">
        <v>2</v>
      </c>
      <c r="K127" s="67">
        <v>-2</v>
      </c>
      <c r="L127" s="67">
        <v>1.2</v>
      </c>
      <c r="M127" s="67">
        <v>-1.7</v>
      </c>
      <c r="N127" s="67">
        <v>1.1000000000000001</v>
      </c>
      <c r="O127" s="67">
        <v>1.3</v>
      </c>
      <c r="P127" s="67">
        <v>-2.7</v>
      </c>
      <c r="Q127" s="67">
        <v>0.9</v>
      </c>
    </row>
    <row r="128" spans="1:17" x14ac:dyDescent="0.15">
      <c r="A128" s="66">
        <v>2015</v>
      </c>
      <c r="B128" s="67">
        <v>0.5</v>
      </c>
      <c r="C128" s="67">
        <v>-0.6</v>
      </c>
      <c r="D128" s="67">
        <v>0</v>
      </c>
      <c r="E128" s="67">
        <v>-0.5</v>
      </c>
      <c r="F128" s="67">
        <v>0.9</v>
      </c>
      <c r="G128" s="67">
        <v>-0.9</v>
      </c>
      <c r="H128" s="67">
        <v>1.5</v>
      </c>
      <c r="I128" s="67">
        <v>-0.2</v>
      </c>
      <c r="J128" s="67">
        <v>-2.4</v>
      </c>
      <c r="K128" s="67">
        <v>1.4</v>
      </c>
      <c r="L128" s="67">
        <v>0.8</v>
      </c>
      <c r="M128" s="67">
        <v>-1.3</v>
      </c>
      <c r="N128" s="67">
        <v>-0.2</v>
      </c>
      <c r="O128" s="67">
        <v>-0.3</v>
      </c>
      <c r="P128" s="67">
        <v>0.3</v>
      </c>
      <c r="Q128" s="67">
        <v>0.5</v>
      </c>
    </row>
    <row r="129" spans="1:17" x14ac:dyDescent="0.15">
      <c r="A129" s="66">
        <v>2016</v>
      </c>
      <c r="B129" s="67">
        <v>1.6</v>
      </c>
      <c r="C129" s="67">
        <v>-1.5</v>
      </c>
      <c r="D129" s="67">
        <v>-0.2</v>
      </c>
      <c r="E129" s="67">
        <v>0.1</v>
      </c>
      <c r="F129" s="67">
        <v>-0.1</v>
      </c>
      <c r="G129" s="67">
        <v>1.1000000000000001</v>
      </c>
      <c r="H129" s="67">
        <v>1.8</v>
      </c>
      <c r="I129" s="67">
        <v>-2.9</v>
      </c>
      <c r="J129" s="67">
        <v>-1.1000000000000001</v>
      </c>
      <c r="K129" s="67">
        <v>1.9</v>
      </c>
      <c r="L129" s="67">
        <v>-2.2999999999999998</v>
      </c>
      <c r="M129" s="67">
        <v>1.3</v>
      </c>
      <c r="N129" s="67">
        <v>1.1000000000000001</v>
      </c>
      <c r="O129" s="67">
        <v>-2.2999999999999998</v>
      </c>
      <c r="P129" s="67">
        <v>1.8</v>
      </c>
      <c r="Q129" s="67">
        <v>-0.1</v>
      </c>
    </row>
    <row r="130" spans="1:17" x14ac:dyDescent="0.15">
      <c r="A130" s="66">
        <v>2017</v>
      </c>
      <c r="B130" s="67">
        <v>0.8</v>
      </c>
      <c r="C130" s="67">
        <v>-0.4</v>
      </c>
      <c r="F130" s="67">
        <v>-1.1000000000000001</v>
      </c>
      <c r="G130" s="67">
        <v>1.9</v>
      </c>
      <c r="H130" s="67">
        <v>0.5</v>
      </c>
      <c r="I130" s="67">
        <v>-2.1</v>
      </c>
      <c r="J130" s="67">
        <v>0.9</v>
      </c>
      <c r="K130" s="67">
        <v>0.4</v>
      </c>
      <c r="L130" s="67">
        <v>-3.1</v>
      </c>
    </row>
  </sheetData>
  <phoneticPr fontId="9"/>
  <pageMargins left="0.59055118110236227" right="0.59055118110236227" top="0.39370078740157483" bottom="0.19685039370078741" header="0.39370078740157483" footer="0.19685039370078741"/>
  <pageSetup paperSize="9" scale="60" orientation="landscape" r:id="rId1"/>
  <headerFooter alignWithMargins="0"/>
  <rowBreaks count="1" manualBreakCount="1">
    <brk id="72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10"/>
  <sheetViews>
    <sheetView zoomScaleNormal="100" workbookViewId="0">
      <selection activeCell="C23" sqref="C23"/>
    </sheetView>
  </sheetViews>
  <sheetFormatPr defaultColWidth="11" defaultRowHeight="13.5" x14ac:dyDescent="0.15"/>
  <cols>
    <col min="1" max="1" width="11" style="66" customWidth="1"/>
    <col min="2" max="17" width="11" style="67" customWidth="1"/>
    <col min="18" max="256" width="11" style="66"/>
    <col min="257" max="273" width="11" style="66" customWidth="1"/>
    <col min="274" max="512" width="11" style="66"/>
    <col min="513" max="529" width="11" style="66" customWidth="1"/>
    <col min="530" max="768" width="11" style="66"/>
    <col min="769" max="785" width="11" style="66" customWidth="1"/>
    <col min="786" max="1024" width="11" style="66"/>
    <col min="1025" max="1041" width="11" style="66" customWidth="1"/>
    <col min="1042" max="1280" width="11" style="66"/>
    <col min="1281" max="1297" width="11" style="66" customWidth="1"/>
    <col min="1298" max="1536" width="11" style="66"/>
    <col min="1537" max="1553" width="11" style="66" customWidth="1"/>
    <col min="1554" max="1792" width="11" style="66"/>
    <col min="1793" max="1809" width="11" style="66" customWidth="1"/>
    <col min="1810" max="2048" width="11" style="66"/>
    <col min="2049" max="2065" width="11" style="66" customWidth="1"/>
    <col min="2066" max="2304" width="11" style="66"/>
    <col min="2305" max="2321" width="11" style="66" customWidth="1"/>
    <col min="2322" max="2560" width="11" style="66"/>
    <col min="2561" max="2577" width="11" style="66" customWidth="1"/>
    <col min="2578" max="2816" width="11" style="66"/>
    <col min="2817" max="2833" width="11" style="66" customWidth="1"/>
    <col min="2834" max="3072" width="11" style="66"/>
    <col min="3073" max="3089" width="11" style="66" customWidth="1"/>
    <col min="3090" max="3328" width="11" style="66"/>
    <col min="3329" max="3345" width="11" style="66" customWidth="1"/>
    <col min="3346" max="3584" width="11" style="66"/>
    <col min="3585" max="3601" width="11" style="66" customWidth="1"/>
    <col min="3602" max="3840" width="11" style="66"/>
    <col min="3841" max="3857" width="11" style="66" customWidth="1"/>
    <col min="3858" max="4096" width="11" style="66"/>
    <col min="4097" max="4113" width="11" style="66" customWidth="1"/>
    <col min="4114" max="4352" width="11" style="66"/>
    <col min="4353" max="4369" width="11" style="66" customWidth="1"/>
    <col min="4370" max="4608" width="11" style="66"/>
    <col min="4609" max="4625" width="11" style="66" customWidth="1"/>
    <col min="4626" max="4864" width="11" style="66"/>
    <col min="4865" max="4881" width="11" style="66" customWidth="1"/>
    <col min="4882" max="5120" width="11" style="66"/>
    <col min="5121" max="5137" width="11" style="66" customWidth="1"/>
    <col min="5138" max="5376" width="11" style="66"/>
    <col min="5377" max="5393" width="11" style="66" customWidth="1"/>
    <col min="5394" max="5632" width="11" style="66"/>
    <col min="5633" max="5649" width="11" style="66" customWidth="1"/>
    <col min="5650" max="5888" width="11" style="66"/>
    <col min="5889" max="5905" width="11" style="66" customWidth="1"/>
    <col min="5906" max="6144" width="11" style="66"/>
    <col min="6145" max="6161" width="11" style="66" customWidth="1"/>
    <col min="6162" max="6400" width="11" style="66"/>
    <col min="6401" max="6417" width="11" style="66" customWidth="1"/>
    <col min="6418" max="6656" width="11" style="66"/>
    <col min="6657" max="6673" width="11" style="66" customWidth="1"/>
    <col min="6674" max="6912" width="11" style="66"/>
    <col min="6913" max="6929" width="11" style="66" customWidth="1"/>
    <col min="6930" max="7168" width="11" style="66"/>
    <col min="7169" max="7185" width="11" style="66" customWidth="1"/>
    <col min="7186" max="7424" width="11" style="66"/>
    <col min="7425" max="7441" width="11" style="66" customWidth="1"/>
    <col min="7442" max="7680" width="11" style="66"/>
    <col min="7681" max="7697" width="11" style="66" customWidth="1"/>
    <col min="7698" max="7936" width="11" style="66"/>
    <col min="7937" max="7953" width="11" style="66" customWidth="1"/>
    <col min="7954" max="8192" width="11" style="66"/>
    <col min="8193" max="8209" width="11" style="66" customWidth="1"/>
    <col min="8210" max="8448" width="11" style="66"/>
    <col min="8449" max="8465" width="11" style="66" customWidth="1"/>
    <col min="8466" max="8704" width="11" style="66"/>
    <col min="8705" max="8721" width="11" style="66" customWidth="1"/>
    <col min="8722" max="8960" width="11" style="66"/>
    <col min="8961" max="8977" width="11" style="66" customWidth="1"/>
    <col min="8978" max="9216" width="11" style="66"/>
    <col min="9217" max="9233" width="11" style="66" customWidth="1"/>
    <col min="9234" max="9472" width="11" style="66"/>
    <col min="9473" max="9489" width="11" style="66" customWidth="1"/>
    <col min="9490" max="9728" width="11" style="66"/>
    <col min="9729" max="9745" width="11" style="66" customWidth="1"/>
    <col min="9746" max="9984" width="11" style="66"/>
    <col min="9985" max="10001" width="11" style="66" customWidth="1"/>
    <col min="10002" max="10240" width="11" style="66"/>
    <col min="10241" max="10257" width="11" style="66" customWidth="1"/>
    <col min="10258" max="10496" width="11" style="66"/>
    <col min="10497" max="10513" width="11" style="66" customWidth="1"/>
    <col min="10514" max="10752" width="11" style="66"/>
    <col min="10753" max="10769" width="11" style="66" customWidth="1"/>
    <col min="10770" max="11008" width="11" style="66"/>
    <col min="11009" max="11025" width="11" style="66" customWidth="1"/>
    <col min="11026" max="11264" width="11" style="66"/>
    <col min="11265" max="11281" width="11" style="66" customWidth="1"/>
    <col min="11282" max="11520" width="11" style="66"/>
    <col min="11521" max="11537" width="11" style="66" customWidth="1"/>
    <col min="11538" max="11776" width="11" style="66"/>
    <col min="11777" max="11793" width="11" style="66" customWidth="1"/>
    <col min="11794" max="12032" width="11" style="66"/>
    <col min="12033" max="12049" width="11" style="66" customWidth="1"/>
    <col min="12050" max="12288" width="11" style="66"/>
    <col min="12289" max="12305" width="11" style="66" customWidth="1"/>
    <col min="12306" max="12544" width="11" style="66"/>
    <col min="12545" max="12561" width="11" style="66" customWidth="1"/>
    <col min="12562" max="12800" width="11" style="66"/>
    <col min="12801" max="12817" width="11" style="66" customWidth="1"/>
    <col min="12818" max="13056" width="11" style="66"/>
    <col min="13057" max="13073" width="11" style="66" customWidth="1"/>
    <col min="13074" max="13312" width="11" style="66"/>
    <col min="13313" max="13329" width="11" style="66" customWidth="1"/>
    <col min="13330" max="13568" width="11" style="66"/>
    <col min="13569" max="13585" width="11" style="66" customWidth="1"/>
    <col min="13586" max="13824" width="11" style="66"/>
    <col min="13825" max="13841" width="11" style="66" customWidth="1"/>
    <col min="13842" max="14080" width="11" style="66"/>
    <col min="14081" max="14097" width="11" style="66" customWidth="1"/>
    <col min="14098" max="14336" width="11" style="66"/>
    <col min="14337" max="14353" width="11" style="66" customWidth="1"/>
    <col min="14354" max="14592" width="11" style="66"/>
    <col min="14593" max="14609" width="11" style="66" customWidth="1"/>
    <col min="14610" max="14848" width="11" style="66"/>
    <col min="14849" max="14865" width="11" style="66" customWidth="1"/>
    <col min="14866" max="15104" width="11" style="66"/>
    <col min="15105" max="15121" width="11" style="66" customWidth="1"/>
    <col min="15122" max="15360" width="11" style="66"/>
    <col min="15361" max="15377" width="11" style="66" customWidth="1"/>
    <col min="15378" max="15616" width="11" style="66"/>
    <col min="15617" max="15633" width="11" style="66" customWidth="1"/>
    <col min="15634" max="15872" width="11" style="66"/>
    <col min="15873" max="15889" width="11" style="66" customWidth="1"/>
    <col min="15890" max="16128" width="11" style="66"/>
    <col min="16129" max="16145" width="11" style="66" customWidth="1"/>
    <col min="16146" max="16384" width="11" style="66"/>
  </cols>
  <sheetData>
    <row r="1" spans="1:17" s="68" customFormat="1" x14ac:dyDescent="0.15">
      <c r="A1" s="68" t="s">
        <v>1794</v>
      </c>
      <c r="F1" s="68" t="s">
        <v>683</v>
      </c>
    </row>
    <row r="2" spans="1:17" s="68" customFormat="1" x14ac:dyDescent="0.15">
      <c r="A2" s="68" t="s">
        <v>1795</v>
      </c>
      <c r="F2" s="68" t="s">
        <v>681</v>
      </c>
    </row>
    <row r="3" spans="1:17" s="68" customFormat="1" x14ac:dyDescent="0.15">
      <c r="A3" s="68" t="s">
        <v>1796</v>
      </c>
      <c r="F3" s="68" t="s">
        <v>679</v>
      </c>
    </row>
    <row r="4" spans="1:17" s="68" customFormat="1" x14ac:dyDescent="0.15">
      <c r="A4" s="68" t="s">
        <v>1797</v>
      </c>
      <c r="F4" s="68" t="s">
        <v>677</v>
      </c>
    </row>
    <row r="5" spans="1:17" s="68" customFormat="1" x14ac:dyDescent="0.15"/>
    <row r="6" spans="1:17" s="68" customFormat="1" x14ac:dyDescent="0.15">
      <c r="A6" s="68" t="s">
        <v>1243</v>
      </c>
      <c r="E6" s="68" t="s">
        <v>1798</v>
      </c>
    </row>
    <row r="7" spans="1:17" s="68" customFormat="1" x14ac:dyDescent="0.15">
      <c r="A7" s="70" t="s">
        <v>676</v>
      </c>
      <c r="B7" s="70" t="s">
        <v>675</v>
      </c>
      <c r="C7" s="70" t="s">
        <v>674</v>
      </c>
      <c r="D7" s="70" t="s">
        <v>673</v>
      </c>
      <c r="E7" s="70" t="s">
        <v>672</v>
      </c>
      <c r="F7" s="70">
        <v>1</v>
      </c>
      <c r="G7" s="70">
        <v>2</v>
      </c>
      <c r="H7" s="70">
        <v>3</v>
      </c>
      <c r="I7" s="70">
        <v>4</v>
      </c>
      <c r="J7" s="70">
        <v>5</v>
      </c>
      <c r="K7" s="70">
        <v>6</v>
      </c>
      <c r="L7" s="70">
        <v>7</v>
      </c>
      <c r="M7" s="70">
        <v>8</v>
      </c>
      <c r="N7" s="70">
        <v>9</v>
      </c>
      <c r="O7" s="70">
        <v>10</v>
      </c>
      <c r="P7" s="70">
        <v>11</v>
      </c>
      <c r="Q7" s="70">
        <v>12</v>
      </c>
    </row>
    <row r="8" spans="1:17" s="68" customFormat="1" x14ac:dyDescent="0.15">
      <c r="A8" s="70" t="s">
        <v>671</v>
      </c>
      <c r="B8" s="71" t="s">
        <v>670</v>
      </c>
      <c r="C8" s="71" t="s">
        <v>669</v>
      </c>
      <c r="D8" s="71" t="s">
        <v>668</v>
      </c>
      <c r="E8" s="71" t="s">
        <v>667</v>
      </c>
      <c r="F8" s="71" t="s">
        <v>666</v>
      </c>
      <c r="G8" s="71" t="s">
        <v>665</v>
      </c>
      <c r="H8" s="71" t="s">
        <v>664</v>
      </c>
      <c r="I8" s="71" t="s">
        <v>663</v>
      </c>
      <c r="J8" s="71" t="s">
        <v>662</v>
      </c>
      <c r="K8" s="71" t="s">
        <v>661</v>
      </c>
      <c r="L8" s="71" t="s">
        <v>660</v>
      </c>
      <c r="M8" s="71" t="s">
        <v>659</v>
      </c>
      <c r="N8" s="71" t="s">
        <v>658</v>
      </c>
      <c r="O8" s="71" t="s">
        <v>657</v>
      </c>
      <c r="P8" s="71" t="s">
        <v>656</v>
      </c>
      <c r="Q8" s="71" t="s">
        <v>655</v>
      </c>
    </row>
    <row r="9" spans="1:17" s="68" customFormat="1" x14ac:dyDescent="0.15">
      <c r="A9" s="70"/>
      <c r="B9" s="69" t="s">
        <v>654</v>
      </c>
      <c r="C9" s="69" t="s">
        <v>653</v>
      </c>
      <c r="D9" s="69" t="s">
        <v>652</v>
      </c>
      <c r="E9" s="69" t="s">
        <v>651</v>
      </c>
      <c r="F9" s="69" t="s">
        <v>650</v>
      </c>
      <c r="G9" s="69" t="s">
        <v>649</v>
      </c>
      <c r="H9" s="69" t="s">
        <v>648</v>
      </c>
      <c r="I9" s="69" t="s">
        <v>647</v>
      </c>
      <c r="J9" s="69" t="s">
        <v>646</v>
      </c>
      <c r="K9" s="69" t="s">
        <v>645</v>
      </c>
      <c r="L9" s="69" t="s">
        <v>644</v>
      </c>
      <c r="M9" s="69" t="s">
        <v>643</v>
      </c>
      <c r="N9" s="69" t="s">
        <v>642</v>
      </c>
      <c r="O9" s="69" t="s">
        <v>641</v>
      </c>
      <c r="P9" s="69" t="s">
        <v>640</v>
      </c>
      <c r="Q9" s="69" t="s">
        <v>639</v>
      </c>
    </row>
    <row r="10" spans="1:17" x14ac:dyDescent="0.15">
      <c r="A10" s="66">
        <v>1990</v>
      </c>
      <c r="B10" s="67">
        <v>119.5</v>
      </c>
      <c r="C10" s="67">
        <v>119.1</v>
      </c>
      <c r="D10" s="67">
        <v>118.3</v>
      </c>
      <c r="E10" s="67">
        <v>118</v>
      </c>
      <c r="F10" s="67">
        <v>120.5</v>
      </c>
      <c r="G10" s="67">
        <v>118.5</v>
      </c>
      <c r="H10" s="67">
        <v>119.4</v>
      </c>
      <c r="I10" s="67">
        <v>118.9</v>
      </c>
      <c r="J10" s="67">
        <v>119.2</v>
      </c>
      <c r="K10" s="67">
        <v>119.3</v>
      </c>
      <c r="L10" s="67">
        <v>118</v>
      </c>
      <c r="M10" s="67">
        <v>118.7</v>
      </c>
      <c r="N10" s="67">
        <v>118.2</v>
      </c>
      <c r="O10" s="67">
        <v>118.7</v>
      </c>
      <c r="P10" s="67">
        <v>117.4</v>
      </c>
      <c r="Q10" s="67">
        <v>117.9</v>
      </c>
    </row>
    <row r="11" spans="1:17" x14ac:dyDescent="0.15">
      <c r="A11" s="66">
        <v>1991</v>
      </c>
      <c r="B11" s="67">
        <v>116.8</v>
      </c>
      <c r="C11" s="67">
        <v>116.3</v>
      </c>
      <c r="D11" s="67">
        <v>115.6</v>
      </c>
      <c r="E11" s="67">
        <v>115.6</v>
      </c>
      <c r="F11" s="67">
        <v>117</v>
      </c>
      <c r="G11" s="67">
        <v>117.7</v>
      </c>
      <c r="H11" s="67">
        <v>115.8</v>
      </c>
      <c r="I11" s="67">
        <v>116.7</v>
      </c>
      <c r="J11" s="67">
        <v>117.1</v>
      </c>
      <c r="K11" s="67">
        <v>115.2</v>
      </c>
      <c r="L11" s="67">
        <v>116.5</v>
      </c>
      <c r="M11" s="67">
        <v>115.2</v>
      </c>
      <c r="N11" s="67">
        <v>115.2</v>
      </c>
      <c r="O11" s="67">
        <v>115.5</v>
      </c>
      <c r="P11" s="67">
        <v>116.2</v>
      </c>
      <c r="Q11" s="67">
        <v>115.1</v>
      </c>
    </row>
    <row r="12" spans="1:17" x14ac:dyDescent="0.15">
      <c r="A12" s="66">
        <v>1992</v>
      </c>
      <c r="B12" s="67">
        <v>114.7</v>
      </c>
      <c r="C12" s="67">
        <v>114.1</v>
      </c>
      <c r="D12" s="67">
        <v>112.6</v>
      </c>
      <c r="E12" s="67">
        <v>112.6</v>
      </c>
      <c r="F12" s="67">
        <v>114.3</v>
      </c>
      <c r="G12" s="67">
        <v>115.4</v>
      </c>
      <c r="H12" s="67">
        <v>114.3</v>
      </c>
      <c r="I12" s="67">
        <v>114.3</v>
      </c>
      <c r="J12" s="67">
        <v>114</v>
      </c>
      <c r="K12" s="67">
        <v>114.1</v>
      </c>
      <c r="L12" s="67">
        <v>113.6</v>
      </c>
      <c r="M12" s="67">
        <v>111.6</v>
      </c>
      <c r="N12" s="67">
        <v>112.5</v>
      </c>
      <c r="O12" s="67">
        <v>114.9</v>
      </c>
      <c r="P12" s="67">
        <v>111.5</v>
      </c>
      <c r="Q12" s="67">
        <v>111.4</v>
      </c>
    </row>
    <row r="13" spans="1:17" x14ac:dyDescent="0.15">
      <c r="A13" s="66">
        <v>1993</v>
      </c>
      <c r="B13" s="67">
        <v>111.4</v>
      </c>
      <c r="C13" s="67">
        <v>109.9</v>
      </c>
      <c r="D13" s="67">
        <v>110.5</v>
      </c>
      <c r="E13" s="67">
        <v>109.8</v>
      </c>
      <c r="F13" s="67">
        <v>111.6</v>
      </c>
      <c r="G13" s="67">
        <v>110.8</v>
      </c>
      <c r="H13" s="67">
        <v>111.8</v>
      </c>
      <c r="I13" s="67">
        <v>112.3</v>
      </c>
      <c r="J13" s="67">
        <v>108.9</v>
      </c>
      <c r="K13" s="67">
        <v>108.6</v>
      </c>
      <c r="L13" s="67">
        <v>110.8</v>
      </c>
      <c r="M13" s="67">
        <v>110.4</v>
      </c>
      <c r="N13" s="67">
        <v>110.4</v>
      </c>
      <c r="O13" s="67">
        <v>109.7</v>
      </c>
      <c r="P13" s="67">
        <v>110.2</v>
      </c>
      <c r="Q13" s="67">
        <v>109.5</v>
      </c>
    </row>
    <row r="14" spans="1:17" x14ac:dyDescent="0.15">
      <c r="A14" s="66">
        <v>1994</v>
      </c>
      <c r="B14" s="67">
        <v>110.3</v>
      </c>
      <c r="C14" s="67">
        <v>109.3</v>
      </c>
      <c r="D14" s="67">
        <v>110.1</v>
      </c>
      <c r="E14" s="67">
        <v>110</v>
      </c>
      <c r="F14" s="67">
        <v>112.1</v>
      </c>
      <c r="G14" s="67">
        <v>108.9</v>
      </c>
      <c r="H14" s="67">
        <v>110</v>
      </c>
      <c r="I14" s="67">
        <v>110</v>
      </c>
      <c r="J14" s="67">
        <v>107.8</v>
      </c>
      <c r="K14" s="67">
        <v>110.1</v>
      </c>
      <c r="L14" s="67">
        <v>109.5</v>
      </c>
      <c r="M14" s="67">
        <v>110.6</v>
      </c>
      <c r="N14" s="67">
        <v>110.2</v>
      </c>
      <c r="O14" s="67">
        <v>109.4</v>
      </c>
      <c r="P14" s="67">
        <v>110.1</v>
      </c>
      <c r="Q14" s="67">
        <v>110.5</v>
      </c>
    </row>
    <row r="15" spans="1:17" x14ac:dyDescent="0.15">
      <c r="A15" s="66">
        <v>1995</v>
      </c>
      <c r="B15" s="67">
        <v>110.1</v>
      </c>
      <c r="C15" s="67">
        <v>109.7</v>
      </c>
      <c r="D15" s="67">
        <v>110.1</v>
      </c>
      <c r="E15" s="67">
        <v>110.4</v>
      </c>
      <c r="F15" s="67">
        <v>110</v>
      </c>
      <c r="G15" s="67">
        <v>110.2</v>
      </c>
      <c r="H15" s="67">
        <v>110.2</v>
      </c>
      <c r="I15" s="67">
        <v>109.3</v>
      </c>
      <c r="J15" s="67">
        <v>109.4</v>
      </c>
      <c r="K15" s="67">
        <v>110.5</v>
      </c>
      <c r="L15" s="67">
        <v>109.5</v>
      </c>
      <c r="M15" s="67">
        <v>110.1</v>
      </c>
      <c r="N15" s="67">
        <v>110.6</v>
      </c>
      <c r="O15" s="67">
        <v>110.3</v>
      </c>
      <c r="P15" s="67">
        <v>110.2</v>
      </c>
      <c r="Q15" s="67">
        <v>110.8</v>
      </c>
    </row>
    <row r="16" spans="1:17" x14ac:dyDescent="0.15">
      <c r="A16" s="66">
        <v>1996</v>
      </c>
      <c r="B16" s="67">
        <v>110.5</v>
      </c>
      <c r="C16" s="67">
        <v>110.2</v>
      </c>
      <c r="D16" s="67">
        <v>109.7</v>
      </c>
      <c r="E16" s="67">
        <v>110.4</v>
      </c>
      <c r="F16" s="67">
        <v>110.4</v>
      </c>
      <c r="G16" s="67">
        <v>111.3</v>
      </c>
      <c r="H16" s="67">
        <v>109.8</v>
      </c>
      <c r="I16" s="67">
        <v>110.5</v>
      </c>
      <c r="J16" s="67">
        <v>111</v>
      </c>
      <c r="K16" s="67">
        <v>109</v>
      </c>
      <c r="L16" s="67">
        <v>110.4</v>
      </c>
      <c r="M16" s="67">
        <v>109.4</v>
      </c>
      <c r="N16" s="67">
        <v>109.3</v>
      </c>
      <c r="O16" s="67">
        <v>109.7</v>
      </c>
      <c r="P16" s="67">
        <v>111.6</v>
      </c>
      <c r="Q16" s="67">
        <v>109.8</v>
      </c>
    </row>
    <row r="17" spans="1:17" x14ac:dyDescent="0.15">
      <c r="A17" s="66">
        <v>1997</v>
      </c>
      <c r="B17" s="67">
        <v>108.6</v>
      </c>
      <c r="C17" s="67">
        <v>110</v>
      </c>
      <c r="D17" s="67">
        <v>108.1</v>
      </c>
      <c r="E17" s="67">
        <v>108</v>
      </c>
      <c r="F17" s="67">
        <v>108.7</v>
      </c>
      <c r="G17" s="67">
        <v>109.8</v>
      </c>
      <c r="H17" s="67">
        <v>107.4</v>
      </c>
      <c r="I17" s="67">
        <v>109</v>
      </c>
      <c r="J17" s="67">
        <v>112.1</v>
      </c>
      <c r="K17" s="67">
        <v>109</v>
      </c>
      <c r="L17" s="67">
        <v>108.8</v>
      </c>
      <c r="M17" s="67">
        <v>106.8</v>
      </c>
      <c r="N17" s="67">
        <v>108.7</v>
      </c>
      <c r="O17" s="67">
        <v>109.1</v>
      </c>
      <c r="P17" s="67">
        <v>107.4</v>
      </c>
      <c r="Q17" s="67">
        <v>107.5</v>
      </c>
    </row>
    <row r="18" spans="1:17" x14ac:dyDescent="0.15">
      <c r="A18" s="66">
        <v>1998</v>
      </c>
      <c r="B18" s="67">
        <v>107.5</v>
      </c>
      <c r="C18" s="67">
        <v>107.8</v>
      </c>
      <c r="D18" s="67">
        <v>106.8</v>
      </c>
      <c r="E18" s="67">
        <v>107.5</v>
      </c>
      <c r="F18" s="67">
        <v>107.7</v>
      </c>
      <c r="G18" s="67">
        <v>107.3</v>
      </c>
      <c r="H18" s="67">
        <v>107.6</v>
      </c>
      <c r="I18" s="67">
        <v>107.9</v>
      </c>
      <c r="J18" s="67">
        <v>107.6</v>
      </c>
      <c r="K18" s="67">
        <v>108</v>
      </c>
      <c r="L18" s="67">
        <v>107.5</v>
      </c>
      <c r="M18" s="67">
        <v>106.4</v>
      </c>
      <c r="N18" s="67">
        <v>106.5</v>
      </c>
      <c r="O18" s="67">
        <v>109</v>
      </c>
      <c r="P18" s="67">
        <v>107</v>
      </c>
      <c r="Q18" s="67">
        <v>106.4</v>
      </c>
    </row>
    <row r="19" spans="1:17" x14ac:dyDescent="0.15">
      <c r="A19" s="66">
        <v>1999</v>
      </c>
      <c r="B19" s="67">
        <v>106.4</v>
      </c>
      <c r="C19" s="67">
        <v>105.7</v>
      </c>
      <c r="D19" s="67">
        <v>106.6</v>
      </c>
      <c r="E19" s="67">
        <v>106.1</v>
      </c>
      <c r="F19" s="67">
        <v>106.8</v>
      </c>
      <c r="G19" s="67">
        <v>105.6</v>
      </c>
      <c r="H19" s="67">
        <v>106.9</v>
      </c>
      <c r="I19" s="67">
        <v>106.4</v>
      </c>
      <c r="J19" s="67">
        <v>104.9</v>
      </c>
      <c r="K19" s="67">
        <v>105.9</v>
      </c>
      <c r="L19" s="67">
        <v>106.2</v>
      </c>
      <c r="M19" s="67">
        <v>107.1</v>
      </c>
      <c r="N19" s="67">
        <v>106.4</v>
      </c>
      <c r="O19" s="67">
        <v>105.4</v>
      </c>
      <c r="P19" s="67">
        <v>106.5</v>
      </c>
      <c r="Q19" s="67">
        <v>106.3</v>
      </c>
    </row>
    <row r="20" spans="1:17" x14ac:dyDescent="0.15">
      <c r="A20" s="66">
        <v>2000</v>
      </c>
      <c r="B20" s="67">
        <v>107.7</v>
      </c>
      <c r="C20" s="67">
        <v>106.7</v>
      </c>
      <c r="D20" s="67">
        <v>106.5</v>
      </c>
      <c r="E20" s="67">
        <v>106.7</v>
      </c>
      <c r="F20" s="67">
        <v>106.9</v>
      </c>
      <c r="G20" s="67">
        <v>107.2</v>
      </c>
      <c r="H20" s="67">
        <v>109</v>
      </c>
      <c r="I20" s="67">
        <v>106.9</v>
      </c>
      <c r="J20" s="67">
        <v>106.3</v>
      </c>
      <c r="K20" s="67">
        <v>106.9</v>
      </c>
      <c r="L20" s="67">
        <v>105.5</v>
      </c>
      <c r="M20" s="67">
        <v>106.7</v>
      </c>
      <c r="N20" s="67">
        <v>107.3</v>
      </c>
      <c r="O20" s="67">
        <v>106.8</v>
      </c>
      <c r="P20" s="67">
        <v>106.2</v>
      </c>
      <c r="Q20" s="67">
        <v>107.2</v>
      </c>
    </row>
    <row r="21" spans="1:17" x14ac:dyDescent="0.15">
      <c r="A21" s="66">
        <v>2001</v>
      </c>
      <c r="B21" s="67">
        <v>106.2</v>
      </c>
      <c r="C21" s="67">
        <v>106.1</v>
      </c>
      <c r="D21" s="67">
        <v>105.3</v>
      </c>
      <c r="E21" s="67">
        <v>105.9</v>
      </c>
      <c r="F21" s="67">
        <v>106.9</v>
      </c>
      <c r="G21" s="67">
        <v>105.7</v>
      </c>
      <c r="H21" s="67">
        <v>105.9</v>
      </c>
      <c r="I21" s="67">
        <v>105.5</v>
      </c>
      <c r="J21" s="67">
        <v>106.4</v>
      </c>
      <c r="K21" s="67">
        <v>106.3</v>
      </c>
      <c r="L21" s="67">
        <v>105.2</v>
      </c>
      <c r="M21" s="67">
        <v>105.4</v>
      </c>
      <c r="N21" s="67">
        <v>105.3</v>
      </c>
      <c r="O21" s="67">
        <v>105.9</v>
      </c>
      <c r="P21" s="67">
        <v>106.8</v>
      </c>
      <c r="Q21" s="67">
        <v>105</v>
      </c>
    </row>
    <row r="22" spans="1:17" x14ac:dyDescent="0.15">
      <c r="A22" s="66">
        <v>2002</v>
      </c>
      <c r="B22" s="67">
        <v>104.3</v>
      </c>
      <c r="C22" s="67">
        <v>104.8</v>
      </c>
      <c r="D22" s="67">
        <v>105</v>
      </c>
      <c r="E22" s="67">
        <v>105.3</v>
      </c>
      <c r="F22" s="67">
        <v>103.8</v>
      </c>
      <c r="G22" s="67">
        <v>105.2</v>
      </c>
      <c r="H22" s="67">
        <v>104</v>
      </c>
      <c r="I22" s="67">
        <v>104.7</v>
      </c>
      <c r="J22" s="67">
        <v>105.8</v>
      </c>
      <c r="K22" s="67">
        <v>103.8</v>
      </c>
      <c r="L22" s="67">
        <v>105.9</v>
      </c>
      <c r="M22" s="67">
        <v>104.9</v>
      </c>
      <c r="N22" s="67">
        <v>104.3</v>
      </c>
      <c r="O22" s="67">
        <v>105.3</v>
      </c>
      <c r="P22" s="67">
        <v>105.9</v>
      </c>
      <c r="Q22" s="67">
        <v>104.7</v>
      </c>
    </row>
    <row r="23" spans="1:17" x14ac:dyDescent="0.15">
      <c r="A23" s="66">
        <v>2003</v>
      </c>
      <c r="B23" s="67">
        <v>104.5</v>
      </c>
      <c r="C23" s="67">
        <v>105.5</v>
      </c>
      <c r="D23" s="67">
        <v>104.6</v>
      </c>
      <c r="E23" s="67">
        <v>104.9</v>
      </c>
      <c r="F23" s="67">
        <v>104.5</v>
      </c>
      <c r="G23" s="67">
        <v>104.9</v>
      </c>
      <c r="H23" s="67">
        <v>104</v>
      </c>
      <c r="I23" s="67">
        <v>104</v>
      </c>
      <c r="J23" s="67">
        <v>107.7</v>
      </c>
      <c r="K23" s="67">
        <v>104.9</v>
      </c>
      <c r="L23" s="67">
        <v>105.4</v>
      </c>
      <c r="M23" s="67">
        <v>103.3</v>
      </c>
      <c r="N23" s="67">
        <v>105</v>
      </c>
      <c r="O23" s="67">
        <v>106.7</v>
      </c>
      <c r="P23" s="67">
        <v>103.5</v>
      </c>
      <c r="Q23" s="67">
        <v>104.5</v>
      </c>
    </row>
    <row r="24" spans="1:17" x14ac:dyDescent="0.15">
      <c r="A24" s="66">
        <v>2004</v>
      </c>
      <c r="B24" s="67">
        <v>106.4</v>
      </c>
      <c r="C24" s="67">
        <v>104.7</v>
      </c>
      <c r="D24" s="67">
        <v>104.8</v>
      </c>
      <c r="E24" s="67">
        <v>104.2</v>
      </c>
      <c r="F24" s="67">
        <v>105.5</v>
      </c>
      <c r="G24" s="67">
        <v>105.2</v>
      </c>
      <c r="H24" s="67">
        <v>108.4</v>
      </c>
      <c r="I24" s="67">
        <v>106.2</v>
      </c>
      <c r="J24" s="67">
        <v>103.1</v>
      </c>
      <c r="K24" s="67">
        <v>104.7</v>
      </c>
      <c r="L24" s="67">
        <v>105</v>
      </c>
      <c r="M24" s="67">
        <v>104.8</v>
      </c>
      <c r="N24" s="67">
        <v>104.7</v>
      </c>
      <c r="O24" s="67">
        <v>103.5</v>
      </c>
      <c r="P24" s="67">
        <v>104.5</v>
      </c>
      <c r="Q24" s="67">
        <v>104.6</v>
      </c>
    </row>
    <row r="25" spans="1:17" x14ac:dyDescent="0.15">
      <c r="A25" s="66">
        <v>2005</v>
      </c>
      <c r="B25" s="67">
        <v>104.5</v>
      </c>
      <c r="C25" s="67">
        <v>104.3</v>
      </c>
      <c r="D25" s="67">
        <v>104.5</v>
      </c>
      <c r="E25" s="67">
        <v>104.3</v>
      </c>
      <c r="F25" s="67">
        <v>105.1</v>
      </c>
      <c r="G25" s="67">
        <v>103.5</v>
      </c>
      <c r="H25" s="67">
        <v>105</v>
      </c>
      <c r="I25" s="67">
        <v>104.8</v>
      </c>
      <c r="J25" s="67">
        <v>103.2</v>
      </c>
      <c r="K25" s="67">
        <v>104.8</v>
      </c>
      <c r="L25" s="67">
        <v>103.6</v>
      </c>
      <c r="M25" s="67">
        <v>105.2</v>
      </c>
      <c r="N25" s="67">
        <v>104.7</v>
      </c>
      <c r="O25" s="67">
        <v>103.7</v>
      </c>
      <c r="P25" s="67">
        <v>104.3</v>
      </c>
      <c r="Q25" s="67">
        <v>104.8</v>
      </c>
    </row>
    <row r="26" spans="1:17" x14ac:dyDescent="0.15">
      <c r="A26" s="66">
        <v>2006</v>
      </c>
      <c r="B26" s="67">
        <v>105.1</v>
      </c>
      <c r="C26" s="67">
        <v>104.8</v>
      </c>
      <c r="D26" s="67">
        <v>104.6</v>
      </c>
      <c r="E26" s="67">
        <v>105</v>
      </c>
      <c r="F26" s="67">
        <v>104.4</v>
      </c>
      <c r="G26" s="67">
        <v>105.4</v>
      </c>
      <c r="H26" s="67">
        <v>105.5</v>
      </c>
      <c r="I26" s="67">
        <v>104.6</v>
      </c>
      <c r="J26" s="67">
        <v>104.9</v>
      </c>
      <c r="K26" s="67">
        <v>105</v>
      </c>
      <c r="L26" s="67">
        <v>103.7</v>
      </c>
      <c r="M26" s="67">
        <v>104.7</v>
      </c>
      <c r="N26" s="67">
        <v>105.3</v>
      </c>
      <c r="O26" s="67">
        <v>105.2</v>
      </c>
      <c r="P26" s="67">
        <v>104.7</v>
      </c>
      <c r="Q26" s="67">
        <v>105.2</v>
      </c>
    </row>
    <row r="27" spans="1:17" x14ac:dyDescent="0.15">
      <c r="A27" s="66">
        <v>2007</v>
      </c>
      <c r="B27" s="67">
        <v>104.3</v>
      </c>
      <c r="C27" s="67">
        <v>104.4</v>
      </c>
      <c r="D27" s="67">
        <v>103.3</v>
      </c>
      <c r="E27" s="67">
        <v>104.5</v>
      </c>
      <c r="F27" s="67">
        <v>104.6</v>
      </c>
      <c r="G27" s="67">
        <v>104.2</v>
      </c>
      <c r="H27" s="67">
        <v>104</v>
      </c>
      <c r="I27" s="67">
        <v>103.3</v>
      </c>
      <c r="J27" s="67">
        <v>105.8</v>
      </c>
      <c r="K27" s="67">
        <v>104.2</v>
      </c>
      <c r="L27" s="67">
        <v>103.5</v>
      </c>
      <c r="M27" s="67">
        <v>104</v>
      </c>
      <c r="N27" s="67">
        <v>102.4</v>
      </c>
      <c r="O27" s="67">
        <v>104.4</v>
      </c>
      <c r="P27" s="67">
        <v>106</v>
      </c>
      <c r="Q27" s="67">
        <v>103.1</v>
      </c>
    </row>
    <row r="28" spans="1:17" x14ac:dyDescent="0.15">
      <c r="A28" s="66">
        <v>2008</v>
      </c>
      <c r="B28" s="67">
        <v>103.7</v>
      </c>
      <c r="C28" s="67">
        <v>103.5</v>
      </c>
      <c r="D28" s="67">
        <v>102.4</v>
      </c>
      <c r="E28" s="67">
        <v>102</v>
      </c>
      <c r="F28" s="67">
        <v>102.2</v>
      </c>
      <c r="G28" s="67">
        <v>105.6</v>
      </c>
      <c r="H28" s="67">
        <v>103.3</v>
      </c>
      <c r="I28" s="67">
        <v>103.1</v>
      </c>
      <c r="J28" s="67">
        <v>105.3</v>
      </c>
      <c r="K28" s="67">
        <v>102.2</v>
      </c>
      <c r="L28" s="67">
        <v>103.7</v>
      </c>
      <c r="M28" s="67">
        <v>101</v>
      </c>
      <c r="N28" s="67">
        <v>102.4</v>
      </c>
      <c r="O28" s="67">
        <v>104.1</v>
      </c>
      <c r="P28" s="67">
        <v>101.1</v>
      </c>
      <c r="Q28" s="67">
        <v>100.9</v>
      </c>
    </row>
    <row r="29" spans="1:17" x14ac:dyDescent="0.15">
      <c r="A29" s="66">
        <v>2009</v>
      </c>
      <c r="B29" s="67">
        <v>99.8</v>
      </c>
      <c r="C29" s="67">
        <v>99.9</v>
      </c>
      <c r="D29" s="67">
        <v>100.2</v>
      </c>
      <c r="E29" s="67">
        <v>100</v>
      </c>
      <c r="F29" s="67">
        <v>100.8</v>
      </c>
      <c r="G29" s="67">
        <v>99.9</v>
      </c>
      <c r="H29" s="67">
        <v>98.6</v>
      </c>
      <c r="I29" s="67">
        <v>100.3</v>
      </c>
      <c r="J29" s="67">
        <v>99.3</v>
      </c>
      <c r="K29" s="67">
        <v>100.2</v>
      </c>
      <c r="L29" s="67">
        <v>101.4</v>
      </c>
      <c r="M29" s="67">
        <v>99.6</v>
      </c>
      <c r="N29" s="67">
        <v>99.5</v>
      </c>
      <c r="O29" s="67">
        <v>100</v>
      </c>
      <c r="P29" s="67">
        <v>99.9</v>
      </c>
      <c r="Q29" s="67">
        <v>100.1</v>
      </c>
    </row>
    <row r="30" spans="1:17" x14ac:dyDescent="0.15">
      <c r="A30" s="66">
        <v>2010</v>
      </c>
      <c r="B30" s="67">
        <v>101.5</v>
      </c>
      <c r="C30" s="67">
        <v>101.3</v>
      </c>
      <c r="D30" s="67">
        <v>101.7</v>
      </c>
      <c r="E30" s="67">
        <v>101.3</v>
      </c>
      <c r="F30" s="67">
        <v>101.4</v>
      </c>
      <c r="G30" s="67">
        <v>100.9</v>
      </c>
      <c r="H30" s="67">
        <v>102.1</v>
      </c>
      <c r="I30" s="67">
        <v>102.2</v>
      </c>
      <c r="J30" s="67">
        <v>100.6</v>
      </c>
      <c r="K30" s="67">
        <v>101.2</v>
      </c>
      <c r="L30" s="67">
        <v>101.7</v>
      </c>
      <c r="M30" s="67">
        <v>101.6</v>
      </c>
      <c r="N30" s="67">
        <v>101.9</v>
      </c>
      <c r="O30" s="67">
        <v>100.8</v>
      </c>
      <c r="P30" s="67">
        <v>101.5</v>
      </c>
      <c r="Q30" s="67">
        <v>101.6</v>
      </c>
    </row>
    <row r="31" spans="1:17" x14ac:dyDescent="0.15">
      <c r="A31" s="66">
        <v>2011</v>
      </c>
      <c r="B31" s="67">
        <v>101.1</v>
      </c>
      <c r="C31" s="67">
        <v>100.8</v>
      </c>
      <c r="D31" s="67">
        <v>101.6</v>
      </c>
      <c r="E31" s="67">
        <v>101.4</v>
      </c>
      <c r="F31" s="67">
        <v>101.4</v>
      </c>
      <c r="G31" s="67">
        <v>100.8</v>
      </c>
      <c r="H31" s="67">
        <v>101.1</v>
      </c>
      <c r="I31" s="67">
        <v>100.4</v>
      </c>
      <c r="J31" s="67">
        <v>100.1</v>
      </c>
      <c r="K31" s="67">
        <v>101.8</v>
      </c>
      <c r="L31" s="67">
        <v>100.5</v>
      </c>
      <c r="M31" s="67">
        <v>102.2</v>
      </c>
      <c r="N31" s="67">
        <v>102.1</v>
      </c>
      <c r="O31" s="67">
        <v>100.8</v>
      </c>
      <c r="P31" s="67">
        <v>101.5</v>
      </c>
      <c r="Q31" s="67">
        <v>102</v>
      </c>
    </row>
    <row r="32" spans="1:17" x14ac:dyDescent="0.15">
      <c r="A32" s="66">
        <v>2012</v>
      </c>
      <c r="B32" s="67">
        <v>102.8</v>
      </c>
      <c r="C32" s="67">
        <v>101.7</v>
      </c>
      <c r="D32" s="67">
        <v>100.9</v>
      </c>
      <c r="E32" s="67">
        <v>101.8</v>
      </c>
      <c r="F32" s="67">
        <v>101.4</v>
      </c>
      <c r="G32" s="67">
        <v>104.2</v>
      </c>
      <c r="H32" s="67">
        <v>102.7</v>
      </c>
      <c r="I32" s="67">
        <v>100.8</v>
      </c>
      <c r="J32" s="67">
        <v>102.9</v>
      </c>
      <c r="K32" s="67">
        <v>101.4</v>
      </c>
      <c r="L32" s="67">
        <v>100.5</v>
      </c>
      <c r="M32" s="67">
        <v>101.3</v>
      </c>
      <c r="N32" s="67">
        <v>100.8</v>
      </c>
      <c r="O32" s="67">
        <v>101.7</v>
      </c>
      <c r="P32" s="67">
        <v>103.1</v>
      </c>
      <c r="Q32" s="67">
        <v>100.7</v>
      </c>
    </row>
    <row r="33" spans="1:17" x14ac:dyDescent="0.15">
      <c r="A33" s="66">
        <v>2013</v>
      </c>
      <c r="B33" s="67">
        <v>99.7</v>
      </c>
      <c r="C33" s="67">
        <v>101.2</v>
      </c>
      <c r="D33" s="67">
        <v>100.5</v>
      </c>
      <c r="E33" s="67">
        <v>101.4</v>
      </c>
      <c r="F33" s="67">
        <v>99.7</v>
      </c>
      <c r="G33" s="67">
        <v>100.5</v>
      </c>
      <c r="H33" s="67">
        <v>98.9</v>
      </c>
      <c r="I33" s="67">
        <v>100.9</v>
      </c>
      <c r="J33" s="67">
        <v>102.9</v>
      </c>
      <c r="K33" s="67">
        <v>99.8</v>
      </c>
      <c r="L33" s="67">
        <v>100.7</v>
      </c>
      <c r="M33" s="67">
        <v>101</v>
      </c>
      <c r="N33" s="67">
        <v>99.9</v>
      </c>
      <c r="O33" s="67">
        <v>101.2</v>
      </c>
      <c r="P33" s="67">
        <v>102.1</v>
      </c>
      <c r="Q33" s="67">
        <v>100.9</v>
      </c>
    </row>
    <row r="34" spans="1:17" x14ac:dyDescent="0.15">
      <c r="A34" s="66">
        <v>2014</v>
      </c>
      <c r="B34" s="67">
        <v>100.2</v>
      </c>
      <c r="C34" s="67">
        <v>100.7</v>
      </c>
      <c r="D34" s="67">
        <v>100.3</v>
      </c>
      <c r="E34" s="67">
        <v>100.2</v>
      </c>
      <c r="F34" s="67">
        <v>100.9</v>
      </c>
      <c r="G34" s="67">
        <v>100.3</v>
      </c>
      <c r="H34" s="67">
        <v>99.4</v>
      </c>
      <c r="I34" s="67">
        <v>99.9</v>
      </c>
      <c r="J34" s="67">
        <v>101.9</v>
      </c>
      <c r="K34" s="67">
        <v>100.2</v>
      </c>
      <c r="L34" s="67">
        <v>101.1</v>
      </c>
      <c r="M34" s="67">
        <v>99.4</v>
      </c>
      <c r="N34" s="67">
        <v>100.5</v>
      </c>
      <c r="O34" s="67">
        <v>101.6</v>
      </c>
      <c r="P34" s="67">
        <v>99.3</v>
      </c>
      <c r="Q34" s="67">
        <v>99.7</v>
      </c>
    </row>
    <row r="35" spans="1:17" x14ac:dyDescent="0.15">
      <c r="A35" s="66">
        <v>2015</v>
      </c>
      <c r="B35" s="67">
        <v>100.6</v>
      </c>
      <c r="C35" s="67">
        <v>100.1</v>
      </c>
      <c r="D35" s="67">
        <v>100</v>
      </c>
      <c r="E35" s="67">
        <v>99.3</v>
      </c>
      <c r="F35" s="67">
        <v>100.8</v>
      </c>
      <c r="G35" s="67">
        <v>100</v>
      </c>
      <c r="H35" s="67">
        <v>101</v>
      </c>
      <c r="I35" s="67">
        <v>101</v>
      </c>
      <c r="J35" s="67">
        <v>99.3</v>
      </c>
      <c r="K35" s="67">
        <v>100.1</v>
      </c>
      <c r="L35" s="67">
        <v>100.7</v>
      </c>
      <c r="M35" s="67">
        <v>99.9</v>
      </c>
      <c r="N35" s="67">
        <v>99.5</v>
      </c>
      <c r="O35" s="67">
        <v>99.1</v>
      </c>
      <c r="P35" s="67">
        <v>99.3</v>
      </c>
      <c r="Q35" s="67">
        <v>99.6</v>
      </c>
    </row>
    <row r="36" spans="1:17" x14ac:dyDescent="0.15">
      <c r="A36" s="66">
        <v>2016</v>
      </c>
      <c r="B36" s="67">
        <v>100.7</v>
      </c>
      <c r="C36" s="67">
        <v>99.2</v>
      </c>
      <c r="D36" s="67">
        <v>99</v>
      </c>
      <c r="E36" s="67">
        <v>99</v>
      </c>
      <c r="F36" s="67">
        <v>99.8</v>
      </c>
      <c r="G36" s="67">
        <v>100.4</v>
      </c>
      <c r="H36" s="67">
        <v>101.8</v>
      </c>
      <c r="I36" s="67">
        <v>99.4</v>
      </c>
      <c r="J36" s="67">
        <v>98.5</v>
      </c>
      <c r="K36" s="67">
        <v>99.8</v>
      </c>
      <c r="L36" s="67">
        <v>98.1</v>
      </c>
      <c r="M36" s="67">
        <v>99.2</v>
      </c>
      <c r="N36" s="67">
        <v>99.8</v>
      </c>
      <c r="O36" s="67">
        <v>98.2</v>
      </c>
      <c r="P36" s="67">
        <v>99.3</v>
      </c>
      <c r="Q36" s="67">
        <v>99.4</v>
      </c>
    </row>
    <row r="37" spans="1:17" x14ac:dyDescent="0.15">
      <c r="A37" s="66">
        <v>2017</v>
      </c>
      <c r="B37" s="67">
        <v>99.5</v>
      </c>
      <c r="C37" s="67">
        <v>99.4</v>
      </c>
      <c r="F37" s="67">
        <v>98.7</v>
      </c>
      <c r="G37" s="67">
        <v>99.8</v>
      </c>
      <c r="H37" s="67">
        <v>100.1</v>
      </c>
      <c r="I37" s="67">
        <v>98.7</v>
      </c>
      <c r="J37" s="67">
        <v>99.6</v>
      </c>
      <c r="K37" s="67">
        <v>99.8</v>
      </c>
      <c r="L37" s="67">
        <v>97.6</v>
      </c>
    </row>
    <row r="74" spans="1:17" s="68" customFormat="1" x14ac:dyDescent="0.15">
      <c r="A74" s="68" t="s">
        <v>684</v>
      </c>
      <c r="F74" s="68" t="s">
        <v>683</v>
      </c>
    </row>
    <row r="75" spans="1:17" s="68" customFormat="1" x14ac:dyDescent="0.15">
      <c r="A75" s="68" t="s">
        <v>682</v>
      </c>
      <c r="F75" s="68" t="s">
        <v>681</v>
      </c>
    </row>
    <row r="76" spans="1:17" s="68" customFormat="1" x14ac:dyDescent="0.15">
      <c r="A76" s="68" t="s">
        <v>680</v>
      </c>
      <c r="F76" s="68" t="s">
        <v>679</v>
      </c>
    </row>
    <row r="77" spans="1:17" s="68" customFormat="1" x14ac:dyDescent="0.15">
      <c r="A77" s="68" t="s">
        <v>678</v>
      </c>
      <c r="F77" s="68" t="s">
        <v>677</v>
      </c>
    </row>
    <row r="78" spans="1:17" s="68" customFormat="1" x14ac:dyDescent="0.15"/>
    <row r="79" spans="1:17" s="68" customFormat="1" x14ac:dyDescent="0.15">
      <c r="A79" s="68" t="s">
        <v>1244</v>
      </c>
    </row>
    <row r="80" spans="1:17" s="68" customFormat="1" x14ac:dyDescent="0.15">
      <c r="A80" s="70" t="s">
        <v>676</v>
      </c>
      <c r="B80" s="70" t="s">
        <v>675</v>
      </c>
      <c r="C80" s="70" t="s">
        <v>674</v>
      </c>
      <c r="D80" s="70" t="s">
        <v>673</v>
      </c>
      <c r="E80" s="70" t="s">
        <v>672</v>
      </c>
      <c r="F80" s="70">
        <v>1</v>
      </c>
      <c r="G80" s="70">
        <v>2</v>
      </c>
      <c r="H80" s="70">
        <v>3</v>
      </c>
      <c r="I80" s="70">
        <v>4</v>
      </c>
      <c r="J80" s="70">
        <v>5</v>
      </c>
      <c r="K80" s="70">
        <v>6</v>
      </c>
      <c r="L80" s="70">
        <v>7</v>
      </c>
      <c r="M80" s="70">
        <v>8</v>
      </c>
      <c r="N80" s="70">
        <v>9</v>
      </c>
      <c r="O80" s="70">
        <v>10</v>
      </c>
      <c r="P80" s="70">
        <v>11</v>
      </c>
      <c r="Q80" s="70">
        <v>12</v>
      </c>
    </row>
    <row r="81" spans="1:17" s="68" customFormat="1" x14ac:dyDescent="0.15">
      <c r="A81" s="70" t="s">
        <v>671</v>
      </c>
      <c r="B81" s="71" t="s">
        <v>670</v>
      </c>
      <c r="C81" s="71" t="s">
        <v>669</v>
      </c>
      <c r="D81" s="71" t="s">
        <v>668</v>
      </c>
      <c r="E81" s="71" t="s">
        <v>667</v>
      </c>
      <c r="F81" s="71" t="s">
        <v>666</v>
      </c>
      <c r="G81" s="71" t="s">
        <v>665</v>
      </c>
      <c r="H81" s="71" t="s">
        <v>664</v>
      </c>
      <c r="I81" s="71" t="s">
        <v>663</v>
      </c>
      <c r="J81" s="71" t="s">
        <v>662</v>
      </c>
      <c r="K81" s="71" t="s">
        <v>661</v>
      </c>
      <c r="L81" s="71" t="s">
        <v>660</v>
      </c>
      <c r="M81" s="71" t="s">
        <v>659</v>
      </c>
      <c r="N81" s="71" t="s">
        <v>658</v>
      </c>
      <c r="O81" s="71" t="s">
        <v>657</v>
      </c>
      <c r="P81" s="71" t="s">
        <v>656</v>
      </c>
      <c r="Q81" s="71" t="s">
        <v>655</v>
      </c>
    </row>
    <row r="82" spans="1:17" s="68" customFormat="1" x14ac:dyDescent="0.15">
      <c r="A82" s="70"/>
      <c r="B82" s="69" t="s">
        <v>654</v>
      </c>
      <c r="C82" s="69" t="s">
        <v>653</v>
      </c>
      <c r="D82" s="69" t="s">
        <v>652</v>
      </c>
      <c r="E82" s="69" t="s">
        <v>651</v>
      </c>
      <c r="F82" s="69" t="s">
        <v>650</v>
      </c>
      <c r="G82" s="69" t="s">
        <v>649</v>
      </c>
      <c r="H82" s="69" t="s">
        <v>648</v>
      </c>
      <c r="I82" s="69" t="s">
        <v>647</v>
      </c>
      <c r="J82" s="69" t="s">
        <v>646</v>
      </c>
      <c r="K82" s="69" t="s">
        <v>645</v>
      </c>
      <c r="L82" s="69" t="s">
        <v>644</v>
      </c>
      <c r="M82" s="69" t="s">
        <v>643</v>
      </c>
      <c r="N82" s="69" t="s">
        <v>642</v>
      </c>
      <c r="O82" s="69" t="s">
        <v>641</v>
      </c>
      <c r="P82" s="69" t="s">
        <v>640</v>
      </c>
      <c r="Q82" s="69" t="s">
        <v>639</v>
      </c>
    </row>
    <row r="83" spans="1:17" x14ac:dyDescent="0.15">
      <c r="A83" s="66">
        <v>1990</v>
      </c>
      <c r="B83" s="67" t="s">
        <v>638</v>
      </c>
      <c r="C83" s="67">
        <v>-0.3</v>
      </c>
      <c r="D83" s="67">
        <v>-0.7</v>
      </c>
      <c r="E83" s="67">
        <v>-0.3</v>
      </c>
      <c r="F83" s="67" t="s">
        <v>638</v>
      </c>
      <c r="G83" s="67">
        <v>-1.7</v>
      </c>
      <c r="H83" s="67">
        <v>0.8</v>
      </c>
      <c r="I83" s="67">
        <v>-0.4</v>
      </c>
      <c r="J83" s="67">
        <v>0.3</v>
      </c>
      <c r="K83" s="67">
        <v>0.1</v>
      </c>
      <c r="L83" s="67">
        <v>-1.1000000000000001</v>
      </c>
      <c r="M83" s="67">
        <v>0.6</v>
      </c>
      <c r="N83" s="67">
        <v>-0.4</v>
      </c>
      <c r="O83" s="67">
        <v>0.4</v>
      </c>
      <c r="P83" s="67">
        <v>-1.1000000000000001</v>
      </c>
      <c r="Q83" s="67">
        <v>0.4</v>
      </c>
    </row>
    <row r="84" spans="1:17" x14ac:dyDescent="0.15">
      <c r="A84" s="66">
        <v>1991</v>
      </c>
      <c r="B84" s="67">
        <v>-1</v>
      </c>
      <c r="C84" s="67">
        <v>-0.4</v>
      </c>
      <c r="D84" s="67">
        <v>-0.6</v>
      </c>
      <c r="E84" s="67">
        <v>0</v>
      </c>
      <c r="F84" s="67">
        <v>-0.8</v>
      </c>
      <c r="G84" s="67">
        <v>0.6</v>
      </c>
      <c r="H84" s="67">
        <v>-1.6</v>
      </c>
      <c r="I84" s="67">
        <v>0.8</v>
      </c>
      <c r="J84" s="67">
        <v>0.3</v>
      </c>
      <c r="K84" s="67">
        <v>-1.6</v>
      </c>
      <c r="L84" s="67">
        <v>1.1000000000000001</v>
      </c>
      <c r="M84" s="67">
        <v>-1.1000000000000001</v>
      </c>
      <c r="N84" s="67">
        <v>0</v>
      </c>
      <c r="O84" s="67">
        <v>0.3</v>
      </c>
      <c r="P84" s="67">
        <v>0.6</v>
      </c>
      <c r="Q84" s="67">
        <v>-0.9</v>
      </c>
    </row>
    <row r="85" spans="1:17" x14ac:dyDescent="0.15">
      <c r="A85" s="66">
        <v>1992</v>
      </c>
      <c r="B85" s="67">
        <v>-0.8</v>
      </c>
      <c r="C85" s="67">
        <v>-0.5</v>
      </c>
      <c r="D85" s="67">
        <v>-1.3</v>
      </c>
      <c r="E85" s="67">
        <v>0</v>
      </c>
      <c r="F85" s="67">
        <v>-0.7</v>
      </c>
      <c r="G85" s="67">
        <v>1</v>
      </c>
      <c r="H85" s="67">
        <v>-1</v>
      </c>
      <c r="I85" s="67">
        <v>0</v>
      </c>
      <c r="J85" s="67">
        <v>-0.3</v>
      </c>
      <c r="K85" s="67">
        <v>0.1</v>
      </c>
      <c r="L85" s="67">
        <v>-0.4</v>
      </c>
      <c r="M85" s="67">
        <v>-1.8</v>
      </c>
      <c r="N85" s="67">
        <v>0.8</v>
      </c>
      <c r="O85" s="67">
        <v>2.1</v>
      </c>
      <c r="P85" s="67">
        <v>-3</v>
      </c>
      <c r="Q85" s="67">
        <v>-0.1</v>
      </c>
    </row>
    <row r="86" spans="1:17" x14ac:dyDescent="0.15">
      <c r="A86" s="66">
        <v>1993</v>
      </c>
      <c r="B86" s="67">
        <v>-1.1000000000000001</v>
      </c>
      <c r="C86" s="67">
        <v>-1.3</v>
      </c>
      <c r="D86" s="67">
        <v>0.5</v>
      </c>
      <c r="E86" s="67">
        <v>-0.6</v>
      </c>
      <c r="F86" s="67">
        <v>0.2</v>
      </c>
      <c r="G86" s="67">
        <v>-0.7</v>
      </c>
      <c r="H86" s="67">
        <v>0.9</v>
      </c>
      <c r="I86" s="67">
        <v>0.4</v>
      </c>
      <c r="J86" s="67">
        <v>-3</v>
      </c>
      <c r="K86" s="67">
        <v>-0.3</v>
      </c>
      <c r="L86" s="67">
        <v>2</v>
      </c>
      <c r="M86" s="67">
        <v>-0.4</v>
      </c>
      <c r="N86" s="67">
        <v>0</v>
      </c>
      <c r="O86" s="67">
        <v>-0.6</v>
      </c>
      <c r="P86" s="67">
        <v>0.5</v>
      </c>
      <c r="Q86" s="67">
        <v>-0.6</v>
      </c>
    </row>
    <row r="87" spans="1:17" x14ac:dyDescent="0.15">
      <c r="A87" s="66">
        <v>1994</v>
      </c>
      <c r="B87" s="67">
        <v>0.5</v>
      </c>
      <c r="C87" s="67">
        <v>-0.9</v>
      </c>
      <c r="D87" s="67">
        <v>0.7</v>
      </c>
      <c r="E87" s="67">
        <v>-0.1</v>
      </c>
      <c r="F87" s="67">
        <v>2.4</v>
      </c>
      <c r="G87" s="67">
        <v>-2.9</v>
      </c>
      <c r="H87" s="67">
        <v>1</v>
      </c>
      <c r="I87" s="67">
        <v>0</v>
      </c>
      <c r="J87" s="67">
        <v>-2</v>
      </c>
      <c r="K87" s="67">
        <v>2.1</v>
      </c>
      <c r="L87" s="67">
        <v>-0.5</v>
      </c>
      <c r="M87" s="67">
        <v>1</v>
      </c>
      <c r="N87" s="67">
        <v>-0.4</v>
      </c>
      <c r="O87" s="67">
        <v>-0.7</v>
      </c>
      <c r="P87" s="67">
        <v>0.6</v>
      </c>
      <c r="Q87" s="67">
        <v>0.4</v>
      </c>
    </row>
    <row r="88" spans="1:17" x14ac:dyDescent="0.15">
      <c r="A88" s="66">
        <v>1995</v>
      </c>
      <c r="B88" s="67">
        <v>0.1</v>
      </c>
      <c r="C88" s="67">
        <v>-0.4</v>
      </c>
      <c r="D88" s="67">
        <v>0.4</v>
      </c>
      <c r="E88" s="67">
        <v>0.3</v>
      </c>
      <c r="F88" s="67">
        <v>-0.5</v>
      </c>
      <c r="G88" s="67">
        <v>0.2</v>
      </c>
      <c r="H88" s="67">
        <v>0</v>
      </c>
      <c r="I88" s="67">
        <v>-0.8</v>
      </c>
      <c r="J88" s="67">
        <v>0.1</v>
      </c>
      <c r="K88" s="67">
        <v>1</v>
      </c>
      <c r="L88" s="67">
        <v>-0.9</v>
      </c>
      <c r="M88" s="67">
        <v>0.5</v>
      </c>
      <c r="N88" s="67">
        <v>0.5</v>
      </c>
      <c r="O88" s="67">
        <v>-0.3</v>
      </c>
      <c r="P88" s="67">
        <v>-0.1</v>
      </c>
      <c r="Q88" s="67">
        <v>0.5</v>
      </c>
    </row>
    <row r="89" spans="1:17" x14ac:dyDescent="0.15">
      <c r="A89" s="66">
        <v>1996</v>
      </c>
      <c r="B89" s="67">
        <v>0.1</v>
      </c>
      <c r="C89" s="67">
        <v>-0.3</v>
      </c>
      <c r="D89" s="67">
        <v>-0.5</v>
      </c>
      <c r="E89" s="67">
        <v>0.6</v>
      </c>
      <c r="F89" s="67">
        <v>-0.4</v>
      </c>
      <c r="G89" s="67">
        <v>0.8</v>
      </c>
      <c r="H89" s="67">
        <v>-1.3</v>
      </c>
      <c r="I89" s="67">
        <v>0.6</v>
      </c>
      <c r="J89" s="67">
        <v>0.5</v>
      </c>
      <c r="K89" s="67">
        <v>-1.8</v>
      </c>
      <c r="L89" s="67">
        <v>1.3</v>
      </c>
      <c r="M89" s="67">
        <v>-0.9</v>
      </c>
      <c r="N89" s="67">
        <v>-0.1</v>
      </c>
      <c r="O89" s="67">
        <v>0.4</v>
      </c>
      <c r="P89" s="67">
        <v>1.7</v>
      </c>
      <c r="Q89" s="67">
        <v>-1.6</v>
      </c>
    </row>
    <row r="90" spans="1:17" x14ac:dyDescent="0.15">
      <c r="A90" s="66">
        <v>1997</v>
      </c>
      <c r="B90" s="67">
        <v>-1.6</v>
      </c>
      <c r="C90" s="67">
        <v>1.3</v>
      </c>
      <c r="D90" s="67">
        <v>-1.7</v>
      </c>
      <c r="E90" s="67">
        <v>-0.1</v>
      </c>
      <c r="F90" s="67">
        <v>-1</v>
      </c>
      <c r="G90" s="67">
        <v>1</v>
      </c>
      <c r="H90" s="67">
        <v>-2.2000000000000002</v>
      </c>
      <c r="I90" s="67">
        <v>1.5</v>
      </c>
      <c r="J90" s="67">
        <v>2.8</v>
      </c>
      <c r="K90" s="67">
        <v>-2.8</v>
      </c>
      <c r="L90" s="67">
        <v>-0.2</v>
      </c>
      <c r="M90" s="67">
        <v>-1.8</v>
      </c>
      <c r="N90" s="67">
        <v>1.8</v>
      </c>
      <c r="O90" s="67">
        <v>0.4</v>
      </c>
      <c r="P90" s="67">
        <v>-1.6</v>
      </c>
      <c r="Q90" s="67">
        <v>0.1</v>
      </c>
    </row>
    <row r="91" spans="1:17" x14ac:dyDescent="0.15">
      <c r="A91" s="66">
        <v>1998</v>
      </c>
      <c r="B91" s="67">
        <v>-0.5</v>
      </c>
      <c r="C91" s="67">
        <v>0.3</v>
      </c>
      <c r="D91" s="67">
        <v>-0.9</v>
      </c>
      <c r="E91" s="67">
        <v>0.7</v>
      </c>
      <c r="F91" s="67">
        <v>0.2</v>
      </c>
      <c r="G91" s="67">
        <v>-0.4</v>
      </c>
      <c r="H91" s="67">
        <v>0.3</v>
      </c>
      <c r="I91" s="67">
        <v>0.3</v>
      </c>
      <c r="J91" s="67">
        <v>-0.3</v>
      </c>
      <c r="K91" s="67">
        <v>0.4</v>
      </c>
      <c r="L91" s="67">
        <v>-0.5</v>
      </c>
      <c r="M91" s="67">
        <v>-1</v>
      </c>
      <c r="N91" s="67">
        <v>0.1</v>
      </c>
      <c r="O91" s="67">
        <v>2.2999999999999998</v>
      </c>
      <c r="P91" s="67">
        <v>-1.8</v>
      </c>
      <c r="Q91" s="67">
        <v>-0.6</v>
      </c>
    </row>
    <row r="92" spans="1:17" x14ac:dyDescent="0.15">
      <c r="A92" s="66">
        <v>1999</v>
      </c>
      <c r="B92" s="67">
        <v>-1</v>
      </c>
      <c r="C92" s="67">
        <v>-0.7</v>
      </c>
      <c r="D92" s="67">
        <v>0.9</v>
      </c>
      <c r="E92" s="67">
        <v>-0.5</v>
      </c>
      <c r="F92" s="67">
        <v>0.4</v>
      </c>
      <c r="G92" s="67">
        <v>-1.1000000000000001</v>
      </c>
      <c r="H92" s="67">
        <v>1.2</v>
      </c>
      <c r="I92" s="67">
        <v>-0.5</v>
      </c>
      <c r="J92" s="67">
        <v>-1.4</v>
      </c>
      <c r="K92" s="67">
        <v>1</v>
      </c>
      <c r="L92" s="67">
        <v>0.3</v>
      </c>
      <c r="M92" s="67">
        <v>0.8</v>
      </c>
      <c r="N92" s="67">
        <v>-0.7</v>
      </c>
      <c r="O92" s="67">
        <v>-0.9</v>
      </c>
      <c r="P92" s="67">
        <v>1</v>
      </c>
      <c r="Q92" s="67">
        <v>-0.2</v>
      </c>
    </row>
    <row r="93" spans="1:17" x14ac:dyDescent="0.15">
      <c r="A93" s="66">
        <v>2000</v>
      </c>
      <c r="B93" s="67">
        <v>1.5</v>
      </c>
      <c r="C93" s="67">
        <v>-0.9</v>
      </c>
      <c r="D93" s="67">
        <v>-0.2</v>
      </c>
      <c r="E93" s="67">
        <v>0.2</v>
      </c>
      <c r="F93" s="67">
        <v>0.6</v>
      </c>
      <c r="G93" s="67">
        <v>0.3</v>
      </c>
      <c r="H93" s="67">
        <v>1.7</v>
      </c>
      <c r="I93" s="67">
        <v>-1.9</v>
      </c>
      <c r="J93" s="67">
        <v>-0.6</v>
      </c>
      <c r="K93" s="67">
        <v>0.6</v>
      </c>
      <c r="L93" s="67">
        <v>-1.3</v>
      </c>
      <c r="M93" s="67">
        <v>1.1000000000000001</v>
      </c>
      <c r="N93" s="67">
        <v>0.6</v>
      </c>
      <c r="O93" s="67">
        <v>-0.5</v>
      </c>
      <c r="P93" s="67">
        <v>-0.6</v>
      </c>
      <c r="Q93" s="67">
        <v>0.9</v>
      </c>
    </row>
    <row r="94" spans="1:17" x14ac:dyDescent="0.15">
      <c r="A94" s="66">
        <v>2001</v>
      </c>
      <c r="B94" s="67">
        <v>-0.5</v>
      </c>
      <c r="C94" s="67">
        <v>-0.1</v>
      </c>
      <c r="D94" s="67">
        <v>-0.8</v>
      </c>
      <c r="E94" s="67">
        <v>0.6</v>
      </c>
      <c r="F94" s="67">
        <v>-0.3</v>
      </c>
      <c r="G94" s="67">
        <v>-1.1000000000000001</v>
      </c>
      <c r="H94" s="67">
        <v>0.2</v>
      </c>
      <c r="I94" s="67">
        <v>-0.4</v>
      </c>
      <c r="J94" s="67">
        <v>0.9</v>
      </c>
      <c r="K94" s="67">
        <v>-0.1</v>
      </c>
      <c r="L94" s="67">
        <v>-1</v>
      </c>
      <c r="M94" s="67">
        <v>0.2</v>
      </c>
      <c r="N94" s="67">
        <v>-0.1</v>
      </c>
      <c r="O94" s="67">
        <v>0.6</v>
      </c>
      <c r="P94" s="67">
        <v>0.8</v>
      </c>
      <c r="Q94" s="67">
        <v>-1.7</v>
      </c>
    </row>
    <row r="95" spans="1:17" x14ac:dyDescent="0.15">
      <c r="A95" s="66">
        <v>2002</v>
      </c>
      <c r="B95" s="67">
        <v>-1.5</v>
      </c>
      <c r="C95" s="67">
        <v>0.5</v>
      </c>
      <c r="D95" s="67">
        <v>0.2</v>
      </c>
      <c r="E95" s="67">
        <v>0.3</v>
      </c>
      <c r="F95" s="67">
        <v>-1.1000000000000001</v>
      </c>
      <c r="G95" s="67">
        <v>1.3</v>
      </c>
      <c r="H95" s="67">
        <v>-1.1000000000000001</v>
      </c>
      <c r="I95" s="67">
        <v>0.7</v>
      </c>
      <c r="J95" s="67">
        <v>1.1000000000000001</v>
      </c>
      <c r="K95" s="67">
        <v>-1.9</v>
      </c>
      <c r="L95" s="67">
        <v>2</v>
      </c>
      <c r="M95" s="67">
        <v>-0.9</v>
      </c>
      <c r="N95" s="67">
        <v>-0.6</v>
      </c>
      <c r="O95" s="67">
        <v>1</v>
      </c>
      <c r="P95" s="67">
        <v>0.6</v>
      </c>
      <c r="Q95" s="67">
        <v>-1.1000000000000001</v>
      </c>
    </row>
    <row r="96" spans="1:17" x14ac:dyDescent="0.15">
      <c r="A96" s="66">
        <v>2003</v>
      </c>
      <c r="B96" s="67">
        <v>-0.8</v>
      </c>
      <c r="C96" s="67">
        <v>1</v>
      </c>
      <c r="D96" s="67">
        <v>-0.9</v>
      </c>
      <c r="E96" s="67">
        <v>0.3</v>
      </c>
      <c r="F96" s="67">
        <v>-0.2</v>
      </c>
      <c r="G96" s="67">
        <v>0.4</v>
      </c>
      <c r="H96" s="67">
        <v>-0.9</v>
      </c>
      <c r="I96" s="67">
        <v>0</v>
      </c>
      <c r="J96" s="67">
        <v>3.6</v>
      </c>
      <c r="K96" s="67">
        <v>-2.6</v>
      </c>
      <c r="L96" s="67">
        <v>0.5</v>
      </c>
      <c r="M96" s="67">
        <v>-2</v>
      </c>
      <c r="N96" s="67">
        <v>1.6</v>
      </c>
      <c r="O96" s="67">
        <v>1.6</v>
      </c>
      <c r="P96" s="67">
        <v>-3</v>
      </c>
      <c r="Q96" s="67">
        <v>1</v>
      </c>
    </row>
    <row r="97" spans="1:17" x14ac:dyDescent="0.15">
      <c r="A97" s="66">
        <v>2004</v>
      </c>
      <c r="B97" s="67">
        <v>1.4</v>
      </c>
      <c r="C97" s="67">
        <v>-1.6</v>
      </c>
      <c r="D97" s="67">
        <v>0.1</v>
      </c>
      <c r="E97" s="67">
        <v>-0.6</v>
      </c>
      <c r="F97" s="67">
        <v>1</v>
      </c>
      <c r="G97" s="67">
        <v>-0.3</v>
      </c>
      <c r="H97" s="67">
        <v>3</v>
      </c>
      <c r="I97" s="67">
        <v>-2</v>
      </c>
      <c r="J97" s="67">
        <v>-2.9</v>
      </c>
      <c r="K97" s="67">
        <v>1.6</v>
      </c>
      <c r="L97" s="67">
        <v>0.3</v>
      </c>
      <c r="M97" s="67">
        <v>-0.2</v>
      </c>
      <c r="N97" s="67">
        <v>-0.1</v>
      </c>
      <c r="O97" s="67">
        <v>-1.1000000000000001</v>
      </c>
      <c r="P97" s="67">
        <v>1</v>
      </c>
      <c r="Q97" s="67">
        <v>0.1</v>
      </c>
    </row>
    <row r="98" spans="1:17" x14ac:dyDescent="0.15">
      <c r="A98" s="66">
        <v>2005</v>
      </c>
      <c r="B98" s="67">
        <v>0.3</v>
      </c>
      <c r="C98" s="67">
        <v>-0.2</v>
      </c>
      <c r="D98" s="67">
        <v>0.2</v>
      </c>
      <c r="E98" s="67">
        <v>-0.2</v>
      </c>
      <c r="F98" s="67">
        <v>0.5</v>
      </c>
      <c r="G98" s="67">
        <v>-1.5</v>
      </c>
      <c r="H98" s="67">
        <v>1.4</v>
      </c>
      <c r="I98" s="67">
        <v>-0.2</v>
      </c>
      <c r="J98" s="67">
        <v>-1.5</v>
      </c>
      <c r="K98" s="67">
        <v>1.6</v>
      </c>
      <c r="L98" s="67">
        <v>-1.1000000000000001</v>
      </c>
      <c r="M98" s="67">
        <v>1.5</v>
      </c>
      <c r="N98" s="67">
        <v>-0.5</v>
      </c>
      <c r="O98" s="67">
        <v>-1</v>
      </c>
      <c r="P98" s="67">
        <v>0.6</v>
      </c>
      <c r="Q98" s="67">
        <v>0.5</v>
      </c>
    </row>
    <row r="99" spans="1:17" x14ac:dyDescent="0.15">
      <c r="A99" s="66">
        <v>2006</v>
      </c>
      <c r="B99" s="67">
        <v>0.8</v>
      </c>
      <c r="C99" s="67">
        <v>-0.3</v>
      </c>
      <c r="D99" s="67">
        <v>-0.2</v>
      </c>
      <c r="E99" s="67">
        <v>0.4</v>
      </c>
      <c r="F99" s="67">
        <v>-0.4</v>
      </c>
      <c r="G99" s="67">
        <v>1</v>
      </c>
      <c r="H99" s="67">
        <v>0.1</v>
      </c>
      <c r="I99" s="67">
        <v>-0.9</v>
      </c>
      <c r="J99" s="67">
        <v>0.3</v>
      </c>
      <c r="K99" s="67">
        <v>0.1</v>
      </c>
      <c r="L99" s="67">
        <v>-1.2</v>
      </c>
      <c r="M99" s="67">
        <v>1</v>
      </c>
      <c r="N99" s="67">
        <v>0.6</v>
      </c>
      <c r="O99" s="67">
        <v>-0.1</v>
      </c>
      <c r="P99" s="67">
        <v>-0.5</v>
      </c>
      <c r="Q99" s="67">
        <v>0.5</v>
      </c>
    </row>
    <row r="100" spans="1:17" x14ac:dyDescent="0.15">
      <c r="A100" s="66">
        <v>2007</v>
      </c>
      <c r="B100" s="67">
        <v>-0.7</v>
      </c>
      <c r="C100" s="67">
        <v>0.1</v>
      </c>
      <c r="D100" s="67">
        <v>-1.1000000000000001</v>
      </c>
      <c r="E100" s="67">
        <v>1.2</v>
      </c>
      <c r="F100" s="67">
        <v>-0.6</v>
      </c>
      <c r="G100" s="67">
        <v>-0.4</v>
      </c>
      <c r="H100" s="67">
        <v>-0.2</v>
      </c>
      <c r="I100" s="67">
        <v>-0.7</v>
      </c>
      <c r="J100" s="67">
        <v>2.4</v>
      </c>
      <c r="K100" s="67">
        <v>-1.5</v>
      </c>
      <c r="L100" s="67">
        <v>-0.7</v>
      </c>
      <c r="M100" s="67">
        <v>0.5</v>
      </c>
      <c r="N100" s="67">
        <v>-1.5</v>
      </c>
      <c r="O100" s="67">
        <v>2</v>
      </c>
      <c r="P100" s="67">
        <v>1.5</v>
      </c>
      <c r="Q100" s="67">
        <v>-2.7</v>
      </c>
    </row>
    <row r="101" spans="1:17" x14ac:dyDescent="0.15">
      <c r="A101" s="66">
        <v>2008</v>
      </c>
      <c r="B101" s="67">
        <v>-0.8</v>
      </c>
      <c r="C101" s="67">
        <v>-0.2</v>
      </c>
      <c r="D101" s="67">
        <v>-1.1000000000000001</v>
      </c>
      <c r="E101" s="67">
        <v>-0.4</v>
      </c>
      <c r="F101" s="67">
        <v>-0.9</v>
      </c>
      <c r="G101" s="67">
        <v>3.3</v>
      </c>
      <c r="H101" s="67">
        <v>-2.2000000000000002</v>
      </c>
      <c r="I101" s="67">
        <v>-0.2</v>
      </c>
      <c r="J101" s="67">
        <v>2.1</v>
      </c>
      <c r="K101" s="67">
        <v>-2.9</v>
      </c>
      <c r="L101" s="67">
        <v>1.5</v>
      </c>
      <c r="M101" s="67">
        <v>-2.6</v>
      </c>
      <c r="N101" s="67">
        <v>1.4</v>
      </c>
      <c r="O101" s="67">
        <v>1.7</v>
      </c>
      <c r="P101" s="67">
        <v>-2.9</v>
      </c>
      <c r="Q101" s="67">
        <v>-0.2</v>
      </c>
    </row>
    <row r="102" spans="1:17" x14ac:dyDescent="0.15">
      <c r="A102" s="66">
        <v>2009</v>
      </c>
      <c r="B102" s="67">
        <v>-2.2000000000000002</v>
      </c>
      <c r="C102" s="67">
        <v>0.1</v>
      </c>
      <c r="D102" s="67">
        <v>0.3</v>
      </c>
      <c r="E102" s="67">
        <v>-0.2</v>
      </c>
      <c r="F102" s="67">
        <v>-0.1</v>
      </c>
      <c r="G102" s="67">
        <v>-0.9</v>
      </c>
      <c r="H102" s="67">
        <v>-1.3</v>
      </c>
      <c r="I102" s="67">
        <v>1.7</v>
      </c>
      <c r="J102" s="67">
        <v>-1</v>
      </c>
      <c r="K102" s="67">
        <v>0.9</v>
      </c>
      <c r="L102" s="67">
        <v>1.2</v>
      </c>
      <c r="M102" s="67">
        <v>-1.8</v>
      </c>
      <c r="N102" s="67">
        <v>-0.1</v>
      </c>
      <c r="O102" s="67">
        <v>0.5</v>
      </c>
      <c r="P102" s="67">
        <v>-0.1</v>
      </c>
      <c r="Q102" s="67">
        <v>0.2</v>
      </c>
    </row>
    <row r="103" spans="1:17" x14ac:dyDescent="0.15">
      <c r="A103" s="66">
        <v>2010</v>
      </c>
      <c r="B103" s="67">
        <v>1.5</v>
      </c>
      <c r="C103" s="67">
        <v>-0.2</v>
      </c>
      <c r="D103" s="67">
        <v>0.4</v>
      </c>
      <c r="E103" s="67">
        <v>-0.4</v>
      </c>
      <c r="F103" s="67">
        <v>1.3</v>
      </c>
      <c r="G103" s="67">
        <v>-0.5</v>
      </c>
      <c r="H103" s="67">
        <v>1.2</v>
      </c>
      <c r="I103" s="67">
        <v>0.1</v>
      </c>
      <c r="J103" s="67">
        <v>-1.6</v>
      </c>
      <c r="K103" s="67">
        <v>0.6</v>
      </c>
      <c r="L103" s="67">
        <v>0.5</v>
      </c>
      <c r="M103" s="67">
        <v>-0.1</v>
      </c>
      <c r="N103" s="67">
        <v>0.3</v>
      </c>
      <c r="O103" s="67">
        <v>-1.1000000000000001</v>
      </c>
      <c r="P103" s="67">
        <v>0.7</v>
      </c>
      <c r="Q103" s="67">
        <v>0.1</v>
      </c>
    </row>
    <row r="104" spans="1:17" x14ac:dyDescent="0.15">
      <c r="A104" s="66">
        <v>2011</v>
      </c>
      <c r="B104" s="67">
        <v>-0.2</v>
      </c>
      <c r="C104" s="67">
        <v>-0.3</v>
      </c>
      <c r="D104" s="67">
        <v>0.8</v>
      </c>
      <c r="E104" s="67">
        <v>-0.2</v>
      </c>
      <c r="F104" s="67">
        <v>-0.2</v>
      </c>
      <c r="G104" s="67">
        <v>-0.6</v>
      </c>
      <c r="H104" s="67">
        <v>0.3</v>
      </c>
      <c r="I104" s="67">
        <v>-0.7</v>
      </c>
      <c r="J104" s="67">
        <v>-0.3</v>
      </c>
      <c r="K104" s="67">
        <v>1.7</v>
      </c>
      <c r="L104" s="67">
        <v>-1.3</v>
      </c>
      <c r="M104" s="67">
        <v>1.7</v>
      </c>
      <c r="N104" s="67">
        <v>-0.1</v>
      </c>
      <c r="O104" s="67">
        <v>-1.3</v>
      </c>
      <c r="P104" s="67">
        <v>0.7</v>
      </c>
      <c r="Q104" s="67">
        <v>0.5</v>
      </c>
    </row>
    <row r="105" spans="1:17" x14ac:dyDescent="0.15">
      <c r="A105" s="66">
        <v>2012</v>
      </c>
      <c r="B105" s="67">
        <v>1.4</v>
      </c>
      <c r="C105" s="67">
        <v>-1.1000000000000001</v>
      </c>
      <c r="D105" s="67">
        <v>-0.8</v>
      </c>
      <c r="E105" s="67">
        <v>0.9</v>
      </c>
      <c r="F105" s="67">
        <v>-0.6</v>
      </c>
      <c r="G105" s="67">
        <v>2.8</v>
      </c>
      <c r="H105" s="67">
        <v>-1.4</v>
      </c>
      <c r="I105" s="67">
        <v>-1.9</v>
      </c>
      <c r="J105" s="67">
        <v>2.1</v>
      </c>
      <c r="K105" s="67">
        <v>-1.5</v>
      </c>
      <c r="L105" s="67">
        <v>-0.9</v>
      </c>
      <c r="M105" s="67">
        <v>0.8</v>
      </c>
      <c r="N105" s="67">
        <v>-0.5</v>
      </c>
      <c r="O105" s="67">
        <v>0.9</v>
      </c>
      <c r="P105" s="67">
        <v>1.4</v>
      </c>
      <c r="Q105" s="67">
        <v>-2.2999999999999998</v>
      </c>
    </row>
    <row r="106" spans="1:17" x14ac:dyDescent="0.15">
      <c r="A106" s="66">
        <v>2013</v>
      </c>
      <c r="B106" s="67">
        <v>-2.1</v>
      </c>
      <c r="C106" s="67">
        <v>1.5</v>
      </c>
      <c r="D106" s="67">
        <v>-0.7</v>
      </c>
      <c r="E106" s="67">
        <v>0.9</v>
      </c>
      <c r="F106" s="67">
        <v>-1</v>
      </c>
      <c r="G106" s="67">
        <v>0.8</v>
      </c>
      <c r="H106" s="67">
        <v>-1.6</v>
      </c>
      <c r="I106" s="67">
        <v>2</v>
      </c>
      <c r="J106" s="67">
        <v>2</v>
      </c>
      <c r="K106" s="67">
        <v>-3</v>
      </c>
      <c r="L106" s="67">
        <v>0.9</v>
      </c>
      <c r="M106" s="67">
        <v>0.3</v>
      </c>
      <c r="N106" s="67">
        <v>-1.1000000000000001</v>
      </c>
      <c r="O106" s="67">
        <v>1.3</v>
      </c>
      <c r="P106" s="67">
        <v>0.9</v>
      </c>
      <c r="Q106" s="67">
        <v>-1.2</v>
      </c>
    </row>
    <row r="107" spans="1:17" x14ac:dyDescent="0.15">
      <c r="A107" s="66">
        <v>2014</v>
      </c>
      <c r="B107" s="67">
        <v>-1.2</v>
      </c>
      <c r="C107" s="67">
        <v>0.5</v>
      </c>
      <c r="D107" s="67">
        <v>-0.4</v>
      </c>
      <c r="E107" s="67">
        <v>-0.1</v>
      </c>
      <c r="F107" s="67">
        <v>0</v>
      </c>
      <c r="G107" s="67">
        <v>-0.6</v>
      </c>
      <c r="H107" s="67">
        <v>-0.9</v>
      </c>
      <c r="I107" s="67">
        <v>0.5</v>
      </c>
      <c r="J107" s="67">
        <v>2</v>
      </c>
      <c r="K107" s="67">
        <v>-1.7</v>
      </c>
      <c r="L107" s="67">
        <v>0.9</v>
      </c>
      <c r="M107" s="67">
        <v>-1.7</v>
      </c>
      <c r="N107" s="67">
        <v>1.1000000000000001</v>
      </c>
      <c r="O107" s="67">
        <v>1.1000000000000001</v>
      </c>
      <c r="P107" s="67">
        <v>-2.2999999999999998</v>
      </c>
      <c r="Q107" s="67">
        <v>0.4</v>
      </c>
    </row>
    <row r="108" spans="1:17" x14ac:dyDescent="0.15">
      <c r="A108" s="66">
        <v>2015</v>
      </c>
      <c r="B108" s="67">
        <v>0.4</v>
      </c>
      <c r="C108" s="67">
        <v>-0.5</v>
      </c>
      <c r="D108" s="67">
        <v>-0.1</v>
      </c>
      <c r="E108" s="67">
        <v>-0.7</v>
      </c>
      <c r="F108" s="67">
        <v>1.1000000000000001</v>
      </c>
      <c r="G108" s="67">
        <v>-0.8</v>
      </c>
      <c r="H108" s="67">
        <v>1</v>
      </c>
      <c r="I108" s="67">
        <v>0</v>
      </c>
      <c r="J108" s="67">
        <v>-1.7</v>
      </c>
      <c r="K108" s="67">
        <v>0.8</v>
      </c>
      <c r="L108" s="67">
        <v>0.6</v>
      </c>
      <c r="M108" s="67">
        <v>-0.8</v>
      </c>
      <c r="N108" s="67">
        <v>-0.4</v>
      </c>
      <c r="O108" s="67">
        <v>-0.4</v>
      </c>
      <c r="P108" s="67">
        <v>0.2</v>
      </c>
      <c r="Q108" s="67">
        <v>0.3</v>
      </c>
    </row>
    <row r="109" spans="1:17" x14ac:dyDescent="0.15">
      <c r="A109" s="66">
        <v>2016</v>
      </c>
      <c r="B109" s="67">
        <v>1.4</v>
      </c>
      <c r="C109" s="67">
        <v>-1.5</v>
      </c>
      <c r="D109" s="67">
        <v>-0.2</v>
      </c>
      <c r="E109" s="67">
        <v>0</v>
      </c>
      <c r="F109" s="67">
        <v>0.2</v>
      </c>
      <c r="G109" s="67">
        <v>0.6</v>
      </c>
      <c r="H109" s="67">
        <v>1.4</v>
      </c>
      <c r="I109" s="67">
        <v>-2.4</v>
      </c>
      <c r="J109" s="67">
        <v>-0.9</v>
      </c>
      <c r="K109" s="67">
        <v>1.3</v>
      </c>
      <c r="L109" s="67">
        <v>-1.7</v>
      </c>
      <c r="M109" s="67">
        <v>1.1000000000000001</v>
      </c>
      <c r="N109" s="67">
        <v>0.6</v>
      </c>
      <c r="O109" s="67">
        <v>-1.6</v>
      </c>
      <c r="P109" s="67">
        <v>1.1000000000000001</v>
      </c>
      <c r="Q109" s="67">
        <v>0.1</v>
      </c>
    </row>
    <row r="110" spans="1:17" x14ac:dyDescent="0.15">
      <c r="A110" s="66">
        <v>2017</v>
      </c>
      <c r="B110" s="67">
        <v>0.5</v>
      </c>
      <c r="C110" s="67">
        <v>-0.1</v>
      </c>
      <c r="F110" s="67">
        <v>-0.7</v>
      </c>
      <c r="G110" s="67">
        <v>1.1000000000000001</v>
      </c>
      <c r="H110" s="67">
        <v>0.3</v>
      </c>
      <c r="I110" s="67">
        <v>-1.4</v>
      </c>
      <c r="J110" s="67">
        <v>0.9</v>
      </c>
      <c r="K110" s="67">
        <v>0.2</v>
      </c>
      <c r="L110" s="67">
        <v>-2.2000000000000002</v>
      </c>
    </row>
  </sheetData>
  <phoneticPr fontId="9"/>
  <pageMargins left="0.59055118110236227" right="0.59055118110236227" top="0.39370078740157483" bottom="0.19685039370078741" header="0.39370078740157483" footer="0.19685039370078741"/>
  <pageSetup paperSize="9" scale="60" orientation="landscape" r:id="rId1"/>
  <headerFooter alignWithMargins="0"/>
  <rowBreaks count="1" manualBreakCount="1">
    <brk id="72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8"/>
  <sheetViews>
    <sheetView zoomScaleNormal="100" workbookViewId="0">
      <pane xSplit="1" ySplit="9" topLeftCell="B38" activePane="bottomRight" state="frozen"/>
      <selection activeCell="A56" sqref="A56"/>
      <selection pane="topRight" activeCell="A56" sqref="A56"/>
      <selection pane="bottomLeft" activeCell="A56" sqref="A56"/>
      <selection pane="bottomRight" activeCell="D58" sqref="D58"/>
    </sheetView>
  </sheetViews>
  <sheetFormatPr defaultColWidth="11" defaultRowHeight="13.5" x14ac:dyDescent="0.15"/>
  <cols>
    <col min="1" max="1" width="11" style="66" customWidth="1"/>
    <col min="2" max="17" width="11" style="67" customWidth="1"/>
    <col min="18" max="256" width="11" style="66"/>
    <col min="257" max="273" width="11" style="66" customWidth="1"/>
    <col min="274" max="512" width="11" style="66"/>
    <col min="513" max="529" width="11" style="66" customWidth="1"/>
    <col min="530" max="768" width="11" style="66"/>
    <col min="769" max="785" width="11" style="66" customWidth="1"/>
    <col min="786" max="1024" width="11" style="66"/>
    <col min="1025" max="1041" width="11" style="66" customWidth="1"/>
    <col min="1042" max="1280" width="11" style="66"/>
    <col min="1281" max="1297" width="11" style="66" customWidth="1"/>
    <col min="1298" max="1536" width="11" style="66"/>
    <col min="1537" max="1553" width="11" style="66" customWidth="1"/>
    <col min="1554" max="1792" width="11" style="66"/>
    <col min="1793" max="1809" width="11" style="66" customWidth="1"/>
    <col min="1810" max="2048" width="11" style="66"/>
    <col min="2049" max="2065" width="11" style="66" customWidth="1"/>
    <col min="2066" max="2304" width="11" style="66"/>
    <col min="2305" max="2321" width="11" style="66" customWidth="1"/>
    <col min="2322" max="2560" width="11" style="66"/>
    <col min="2561" max="2577" width="11" style="66" customWidth="1"/>
    <col min="2578" max="2816" width="11" style="66"/>
    <col min="2817" max="2833" width="11" style="66" customWidth="1"/>
    <col min="2834" max="3072" width="11" style="66"/>
    <col min="3073" max="3089" width="11" style="66" customWidth="1"/>
    <col min="3090" max="3328" width="11" style="66"/>
    <col min="3329" max="3345" width="11" style="66" customWidth="1"/>
    <col min="3346" max="3584" width="11" style="66"/>
    <col min="3585" max="3601" width="11" style="66" customWidth="1"/>
    <col min="3602" max="3840" width="11" style="66"/>
    <col min="3841" max="3857" width="11" style="66" customWidth="1"/>
    <col min="3858" max="4096" width="11" style="66"/>
    <col min="4097" max="4113" width="11" style="66" customWidth="1"/>
    <col min="4114" max="4352" width="11" style="66"/>
    <col min="4353" max="4369" width="11" style="66" customWidth="1"/>
    <col min="4370" max="4608" width="11" style="66"/>
    <col min="4609" max="4625" width="11" style="66" customWidth="1"/>
    <col min="4626" max="4864" width="11" style="66"/>
    <col min="4865" max="4881" width="11" style="66" customWidth="1"/>
    <col min="4882" max="5120" width="11" style="66"/>
    <col min="5121" max="5137" width="11" style="66" customWidth="1"/>
    <col min="5138" max="5376" width="11" style="66"/>
    <col min="5377" max="5393" width="11" style="66" customWidth="1"/>
    <col min="5394" max="5632" width="11" style="66"/>
    <col min="5633" max="5649" width="11" style="66" customWidth="1"/>
    <col min="5650" max="5888" width="11" style="66"/>
    <col min="5889" max="5905" width="11" style="66" customWidth="1"/>
    <col min="5906" max="6144" width="11" style="66"/>
    <col min="6145" max="6161" width="11" style="66" customWidth="1"/>
    <col min="6162" max="6400" width="11" style="66"/>
    <col min="6401" max="6417" width="11" style="66" customWidth="1"/>
    <col min="6418" max="6656" width="11" style="66"/>
    <col min="6657" max="6673" width="11" style="66" customWidth="1"/>
    <col min="6674" max="6912" width="11" style="66"/>
    <col min="6913" max="6929" width="11" style="66" customWidth="1"/>
    <col min="6930" max="7168" width="11" style="66"/>
    <col min="7169" max="7185" width="11" style="66" customWidth="1"/>
    <col min="7186" max="7424" width="11" style="66"/>
    <col min="7425" max="7441" width="11" style="66" customWidth="1"/>
    <col min="7442" max="7680" width="11" style="66"/>
    <col min="7681" max="7697" width="11" style="66" customWidth="1"/>
    <col min="7698" max="7936" width="11" style="66"/>
    <col min="7937" max="7953" width="11" style="66" customWidth="1"/>
    <col min="7954" max="8192" width="11" style="66"/>
    <col min="8193" max="8209" width="11" style="66" customWidth="1"/>
    <col min="8210" max="8448" width="11" style="66"/>
    <col min="8449" max="8465" width="11" style="66" customWidth="1"/>
    <col min="8466" max="8704" width="11" style="66"/>
    <col min="8705" max="8721" width="11" style="66" customWidth="1"/>
    <col min="8722" max="8960" width="11" style="66"/>
    <col min="8961" max="8977" width="11" style="66" customWidth="1"/>
    <col min="8978" max="9216" width="11" style="66"/>
    <col min="9217" max="9233" width="11" style="66" customWidth="1"/>
    <col min="9234" max="9472" width="11" style="66"/>
    <col min="9473" max="9489" width="11" style="66" customWidth="1"/>
    <col min="9490" max="9728" width="11" style="66"/>
    <col min="9729" max="9745" width="11" style="66" customWidth="1"/>
    <col min="9746" max="9984" width="11" style="66"/>
    <col min="9985" max="10001" width="11" style="66" customWidth="1"/>
    <col min="10002" max="10240" width="11" style="66"/>
    <col min="10241" max="10257" width="11" style="66" customWidth="1"/>
    <col min="10258" max="10496" width="11" style="66"/>
    <col min="10497" max="10513" width="11" style="66" customWidth="1"/>
    <col min="10514" max="10752" width="11" style="66"/>
    <col min="10753" max="10769" width="11" style="66" customWidth="1"/>
    <col min="10770" max="11008" width="11" style="66"/>
    <col min="11009" max="11025" width="11" style="66" customWidth="1"/>
    <col min="11026" max="11264" width="11" style="66"/>
    <col min="11265" max="11281" width="11" style="66" customWidth="1"/>
    <col min="11282" max="11520" width="11" style="66"/>
    <col min="11521" max="11537" width="11" style="66" customWidth="1"/>
    <col min="11538" max="11776" width="11" style="66"/>
    <col min="11777" max="11793" width="11" style="66" customWidth="1"/>
    <col min="11794" max="12032" width="11" style="66"/>
    <col min="12033" max="12049" width="11" style="66" customWidth="1"/>
    <col min="12050" max="12288" width="11" style="66"/>
    <col min="12289" max="12305" width="11" style="66" customWidth="1"/>
    <col min="12306" max="12544" width="11" style="66"/>
    <col min="12545" max="12561" width="11" style="66" customWidth="1"/>
    <col min="12562" max="12800" width="11" style="66"/>
    <col min="12801" max="12817" width="11" style="66" customWidth="1"/>
    <col min="12818" max="13056" width="11" style="66"/>
    <col min="13057" max="13073" width="11" style="66" customWidth="1"/>
    <col min="13074" max="13312" width="11" style="66"/>
    <col min="13313" max="13329" width="11" style="66" customWidth="1"/>
    <col min="13330" max="13568" width="11" style="66"/>
    <col min="13569" max="13585" width="11" style="66" customWidth="1"/>
    <col min="13586" max="13824" width="11" style="66"/>
    <col min="13825" max="13841" width="11" style="66" customWidth="1"/>
    <col min="13842" max="14080" width="11" style="66"/>
    <col min="14081" max="14097" width="11" style="66" customWidth="1"/>
    <col min="14098" max="14336" width="11" style="66"/>
    <col min="14337" max="14353" width="11" style="66" customWidth="1"/>
    <col min="14354" max="14592" width="11" style="66"/>
    <col min="14593" max="14609" width="11" style="66" customWidth="1"/>
    <col min="14610" max="14848" width="11" style="66"/>
    <col min="14849" max="14865" width="11" style="66" customWidth="1"/>
    <col min="14866" max="15104" width="11" style="66"/>
    <col min="15105" max="15121" width="11" style="66" customWidth="1"/>
    <col min="15122" max="15360" width="11" style="66"/>
    <col min="15361" max="15377" width="11" style="66" customWidth="1"/>
    <col min="15378" max="15616" width="11" style="66"/>
    <col min="15617" max="15633" width="11" style="66" customWidth="1"/>
    <col min="15634" max="15872" width="11" style="66"/>
    <col min="15873" max="15889" width="11" style="66" customWidth="1"/>
    <col min="15890" max="16128" width="11" style="66"/>
    <col min="16129" max="16145" width="11" style="66" customWidth="1"/>
    <col min="16146" max="16384" width="11" style="66"/>
  </cols>
  <sheetData>
    <row r="1" spans="1:17" s="68" customFormat="1" x14ac:dyDescent="0.15">
      <c r="A1" s="68" t="s">
        <v>684</v>
      </c>
      <c r="F1" s="68" t="s">
        <v>1232</v>
      </c>
    </row>
    <row r="2" spans="1:17" s="68" customFormat="1" x14ac:dyDescent="0.15">
      <c r="A2" s="68" t="s">
        <v>682</v>
      </c>
      <c r="F2" s="68" t="s">
        <v>685</v>
      </c>
    </row>
    <row r="3" spans="1:17" s="68" customFormat="1" x14ac:dyDescent="0.15">
      <c r="A3" s="68" t="s">
        <v>680</v>
      </c>
      <c r="F3" s="68" t="s">
        <v>679</v>
      </c>
    </row>
    <row r="4" spans="1:17" s="68" customFormat="1" x14ac:dyDescent="0.15">
      <c r="A4" s="68" t="s">
        <v>678</v>
      </c>
      <c r="F4" s="68" t="s">
        <v>677</v>
      </c>
    </row>
    <row r="5" spans="1:17" s="68" customFormat="1" x14ac:dyDescent="0.15"/>
    <row r="6" spans="1:17" s="68" customFormat="1" x14ac:dyDescent="0.15">
      <c r="A6" s="68" t="s">
        <v>1131</v>
      </c>
      <c r="E6" s="68" t="s">
        <v>1132</v>
      </c>
    </row>
    <row r="7" spans="1:17" s="68" customFormat="1" x14ac:dyDescent="0.15">
      <c r="A7" s="70" t="s">
        <v>676</v>
      </c>
      <c r="B7" s="70" t="s">
        <v>675</v>
      </c>
      <c r="C7" s="70" t="s">
        <v>674</v>
      </c>
      <c r="D7" s="70" t="s">
        <v>673</v>
      </c>
      <c r="E7" s="70" t="s">
        <v>672</v>
      </c>
      <c r="F7" s="70">
        <v>1</v>
      </c>
      <c r="G7" s="70">
        <v>2</v>
      </c>
      <c r="H7" s="70">
        <v>3</v>
      </c>
      <c r="I7" s="70">
        <v>4</v>
      </c>
      <c r="J7" s="70">
        <v>5</v>
      </c>
      <c r="K7" s="70">
        <v>6</v>
      </c>
      <c r="L7" s="70">
        <v>7</v>
      </c>
      <c r="M7" s="70">
        <v>8</v>
      </c>
      <c r="N7" s="70">
        <v>9</v>
      </c>
      <c r="O7" s="70">
        <v>10</v>
      </c>
      <c r="P7" s="70">
        <v>11</v>
      </c>
      <c r="Q7" s="70">
        <v>12</v>
      </c>
    </row>
    <row r="8" spans="1:17" s="68" customFormat="1" x14ac:dyDescent="0.15">
      <c r="A8" s="70" t="s">
        <v>671</v>
      </c>
      <c r="B8" s="71" t="s">
        <v>670</v>
      </c>
      <c r="C8" s="71" t="s">
        <v>669</v>
      </c>
      <c r="D8" s="71" t="s">
        <v>668</v>
      </c>
      <c r="E8" s="71" t="s">
        <v>667</v>
      </c>
      <c r="F8" s="71" t="s">
        <v>666</v>
      </c>
      <c r="G8" s="71" t="s">
        <v>665</v>
      </c>
      <c r="H8" s="71" t="s">
        <v>664</v>
      </c>
      <c r="I8" s="71" t="s">
        <v>663</v>
      </c>
      <c r="J8" s="71" t="s">
        <v>662</v>
      </c>
      <c r="K8" s="71" t="s">
        <v>661</v>
      </c>
      <c r="L8" s="71" t="s">
        <v>660</v>
      </c>
      <c r="M8" s="71" t="s">
        <v>659</v>
      </c>
      <c r="N8" s="71" t="s">
        <v>658</v>
      </c>
      <c r="O8" s="71" t="s">
        <v>657</v>
      </c>
      <c r="P8" s="71" t="s">
        <v>656</v>
      </c>
      <c r="Q8" s="71" t="s">
        <v>655</v>
      </c>
    </row>
    <row r="9" spans="1:17" s="68" customFormat="1" x14ac:dyDescent="0.15">
      <c r="A9" s="70"/>
      <c r="B9" s="69" t="s">
        <v>654</v>
      </c>
      <c r="C9" s="69" t="s">
        <v>653</v>
      </c>
      <c r="D9" s="69" t="s">
        <v>652</v>
      </c>
      <c r="E9" s="69" t="s">
        <v>651</v>
      </c>
      <c r="F9" s="69" t="s">
        <v>650</v>
      </c>
      <c r="G9" s="69" t="s">
        <v>649</v>
      </c>
      <c r="H9" s="69" t="s">
        <v>648</v>
      </c>
      <c r="I9" s="69" t="s">
        <v>647</v>
      </c>
      <c r="J9" s="69" t="s">
        <v>646</v>
      </c>
      <c r="K9" s="69" t="s">
        <v>645</v>
      </c>
      <c r="L9" s="69" t="s">
        <v>644</v>
      </c>
      <c r="M9" s="69" t="s">
        <v>643</v>
      </c>
      <c r="N9" s="69" t="s">
        <v>642</v>
      </c>
      <c r="O9" s="69" t="s">
        <v>641</v>
      </c>
      <c r="P9" s="69" t="s">
        <v>640</v>
      </c>
      <c r="Q9" s="69" t="s">
        <v>639</v>
      </c>
    </row>
    <row r="10" spans="1:17" x14ac:dyDescent="0.15">
      <c r="A10" s="66">
        <v>1970</v>
      </c>
      <c r="B10" s="67">
        <v>123</v>
      </c>
      <c r="C10" s="67">
        <v>124.3</v>
      </c>
      <c r="D10" s="67">
        <v>123.6</v>
      </c>
      <c r="E10" s="67">
        <v>123.1</v>
      </c>
      <c r="F10" s="67">
        <v>122.6</v>
      </c>
      <c r="G10" s="67">
        <v>123.8</v>
      </c>
      <c r="H10" s="67">
        <v>122.6</v>
      </c>
      <c r="I10" s="67">
        <v>124</v>
      </c>
      <c r="J10" s="67">
        <v>124.9</v>
      </c>
      <c r="K10" s="67">
        <v>124.1</v>
      </c>
      <c r="L10" s="67">
        <v>123.8</v>
      </c>
      <c r="M10" s="67">
        <v>123.9</v>
      </c>
      <c r="N10" s="67">
        <v>123.2</v>
      </c>
      <c r="O10" s="67">
        <v>123.8</v>
      </c>
      <c r="P10" s="67">
        <v>122.8</v>
      </c>
      <c r="Q10" s="67">
        <v>122.7</v>
      </c>
    </row>
    <row r="11" spans="1:17" x14ac:dyDescent="0.15">
      <c r="A11" s="66">
        <v>1971</v>
      </c>
      <c r="B11" s="67">
        <v>123</v>
      </c>
      <c r="C11" s="67">
        <v>121.5</v>
      </c>
      <c r="D11" s="67">
        <v>122.5</v>
      </c>
      <c r="E11" s="67">
        <v>121.9</v>
      </c>
      <c r="F11" s="67">
        <v>123.4</v>
      </c>
      <c r="G11" s="67">
        <v>122.3</v>
      </c>
      <c r="H11" s="67">
        <v>123.4</v>
      </c>
      <c r="I11" s="67">
        <v>123.1</v>
      </c>
      <c r="J11" s="67">
        <v>120.2</v>
      </c>
      <c r="K11" s="67">
        <v>121.2</v>
      </c>
      <c r="L11" s="67">
        <v>122.6</v>
      </c>
      <c r="M11" s="67">
        <v>122.7</v>
      </c>
      <c r="N11" s="67">
        <v>122.2</v>
      </c>
      <c r="O11" s="67">
        <v>122.3</v>
      </c>
      <c r="P11" s="67">
        <v>122.1</v>
      </c>
      <c r="Q11" s="67">
        <v>121.3</v>
      </c>
    </row>
    <row r="12" spans="1:17" x14ac:dyDescent="0.15">
      <c r="A12" s="66">
        <v>1972</v>
      </c>
      <c r="B12" s="67">
        <v>122.3</v>
      </c>
      <c r="C12" s="67">
        <v>121.4</v>
      </c>
      <c r="D12" s="67">
        <v>121.7</v>
      </c>
      <c r="E12" s="67">
        <v>121.1</v>
      </c>
      <c r="F12" s="67">
        <v>122.6</v>
      </c>
      <c r="G12" s="67">
        <v>121.6</v>
      </c>
      <c r="H12" s="67">
        <v>122.6</v>
      </c>
      <c r="I12" s="67">
        <v>121.8</v>
      </c>
      <c r="J12" s="67">
        <v>121</v>
      </c>
      <c r="K12" s="67">
        <v>121.3</v>
      </c>
      <c r="L12" s="67">
        <v>120.9</v>
      </c>
      <c r="M12" s="67">
        <v>121.9</v>
      </c>
      <c r="N12" s="67">
        <v>122.2</v>
      </c>
      <c r="O12" s="67">
        <v>120.3</v>
      </c>
      <c r="P12" s="67">
        <v>121.2</v>
      </c>
      <c r="Q12" s="67">
        <v>121.9</v>
      </c>
    </row>
    <row r="13" spans="1:17" x14ac:dyDescent="0.15">
      <c r="A13" s="66">
        <v>1973</v>
      </c>
      <c r="B13" s="67">
        <v>121.6</v>
      </c>
      <c r="C13" s="67">
        <v>120.7</v>
      </c>
      <c r="D13" s="67">
        <v>119.3</v>
      </c>
      <c r="E13" s="67">
        <v>119.6</v>
      </c>
      <c r="F13" s="67">
        <v>121.8</v>
      </c>
      <c r="G13" s="67">
        <v>122.3</v>
      </c>
      <c r="H13" s="67">
        <v>120.7</v>
      </c>
      <c r="I13" s="67">
        <v>120.4</v>
      </c>
      <c r="J13" s="67">
        <v>120.5</v>
      </c>
      <c r="K13" s="67">
        <v>121.2</v>
      </c>
      <c r="L13" s="67">
        <v>119.6</v>
      </c>
      <c r="M13" s="67">
        <v>119.2</v>
      </c>
      <c r="N13" s="67">
        <v>119.1</v>
      </c>
      <c r="O13" s="67">
        <v>119.7</v>
      </c>
      <c r="P13" s="67">
        <v>120.2</v>
      </c>
      <c r="Q13" s="67">
        <v>118.9</v>
      </c>
    </row>
    <row r="14" spans="1:17" x14ac:dyDescent="0.15">
      <c r="A14" s="66">
        <v>1974</v>
      </c>
      <c r="B14" s="67">
        <v>116.4</v>
      </c>
      <c r="C14" s="67">
        <v>116.7</v>
      </c>
      <c r="D14" s="67">
        <v>115.6</v>
      </c>
      <c r="E14" s="67">
        <v>115.4</v>
      </c>
      <c r="F14" s="67">
        <v>115.8</v>
      </c>
      <c r="G14" s="67">
        <v>117.9</v>
      </c>
      <c r="H14" s="67">
        <v>115.5</v>
      </c>
      <c r="I14" s="67">
        <v>116.6</v>
      </c>
      <c r="J14" s="67">
        <v>117</v>
      </c>
      <c r="K14" s="67">
        <v>116.4</v>
      </c>
      <c r="L14" s="67">
        <v>116.5</v>
      </c>
      <c r="M14" s="67">
        <v>115.2</v>
      </c>
      <c r="N14" s="67">
        <v>115.2</v>
      </c>
      <c r="O14" s="67">
        <v>114.8</v>
      </c>
      <c r="P14" s="67">
        <v>117</v>
      </c>
      <c r="Q14" s="67">
        <v>114.5</v>
      </c>
    </row>
    <row r="15" spans="1:17" x14ac:dyDescent="0.15">
      <c r="A15" s="66">
        <v>1975</v>
      </c>
      <c r="B15" s="67">
        <v>112.8</v>
      </c>
      <c r="C15" s="67">
        <v>113.6</v>
      </c>
      <c r="D15" s="67">
        <v>114.4</v>
      </c>
      <c r="E15" s="67">
        <v>114.4</v>
      </c>
      <c r="F15" s="67">
        <v>113.1</v>
      </c>
      <c r="G15" s="67">
        <v>113.6</v>
      </c>
      <c r="H15" s="67">
        <v>111.8</v>
      </c>
      <c r="I15" s="67">
        <v>112.9</v>
      </c>
      <c r="J15" s="67">
        <v>114.1</v>
      </c>
      <c r="K15" s="67">
        <v>113.7</v>
      </c>
      <c r="L15" s="67">
        <v>114.6</v>
      </c>
      <c r="M15" s="67">
        <v>113.9</v>
      </c>
      <c r="N15" s="67">
        <v>114.7</v>
      </c>
      <c r="O15" s="67">
        <v>115</v>
      </c>
      <c r="P15" s="67">
        <v>113.9</v>
      </c>
      <c r="Q15" s="67">
        <v>114.4</v>
      </c>
    </row>
    <row r="16" spans="1:17" x14ac:dyDescent="0.15">
      <c r="A16" s="66">
        <v>1976</v>
      </c>
      <c r="B16" s="67">
        <v>115.8</v>
      </c>
      <c r="C16" s="67">
        <v>115.2</v>
      </c>
      <c r="D16" s="67">
        <v>115.5</v>
      </c>
      <c r="E16" s="67">
        <v>115.3</v>
      </c>
      <c r="F16" s="67">
        <v>114.4</v>
      </c>
      <c r="G16" s="67">
        <v>115.5</v>
      </c>
      <c r="H16" s="67">
        <v>117.4</v>
      </c>
      <c r="I16" s="67">
        <v>116.4</v>
      </c>
      <c r="J16" s="67">
        <v>114.1</v>
      </c>
      <c r="K16" s="67">
        <v>115.2</v>
      </c>
      <c r="L16" s="67">
        <v>116.1</v>
      </c>
      <c r="M16" s="67">
        <v>115.6</v>
      </c>
      <c r="N16" s="67">
        <v>114.9</v>
      </c>
      <c r="O16" s="67">
        <v>114.9</v>
      </c>
      <c r="P16" s="67">
        <v>115.9</v>
      </c>
      <c r="Q16" s="67">
        <v>115.1</v>
      </c>
    </row>
    <row r="17" spans="1:17" x14ac:dyDescent="0.15">
      <c r="A17" s="66">
        <v>1977</v>
      </c>
      <c r="B17" s="67">
        <v>116.1</v>
      </c>
      <c r="C17" s="67">
        <v>115.5</v>
      </c>
      <c r="D17" s="67">
        <v>115.6</v>
      </c>
      <c r="E17" s="67">
        <v>115.6</v>
      </c>
      <c r="F17" s="67">
        <v>117.5</v>
      </c>
      <c r="G17" s="67">
        <v>114.9</v>
      </c>
      <c r="H17" s="67">
        <v>115.9</v>
      </c>
      <c r="I17" s="67">
        <v>116.3</v>
      </c>
      <c r="J17" s="67">
        <v>114.7</v>
      </c>
      <c r="K17" s="67">
        <v>115.6</v>
      </c>
      <c r="L17" s="67">
        <v>115.1</v>
      </c>
      <c r="M17" s="67">
        <v>116.4</v>
      </c>
      <c r="N17" s="67">
        <v>115.4</v>
      </c>
      <c r="O17" s="67">
        <v>114.9</v>
      </c>
      <c r="P17" s="67">
        <v>115.6</v>
      </c>
      <c r="Q17" s="67">
        <v>116.3</v>
      </c>
    </row>
    <row r="18" spans="1:17" x14ac:dyDescent="0.15">
      <c r="A18" s="66">
        <v>1978</v>
      </c>
      <c r="B18" s="67">
        <v>116</v>
      </c>
      <c r="C18" s="67">
        <v>115.9</v>
      </c>
      <c r="D18" s="67">
        <v>116.4</v>
      </c>
      <c r="E18" s="67">
        <v>116.5</v>
      </c>
      <c r="F18" s="67">
        <v>116.4</v>
      </c>
      <c r="G18" s="67">
        <v>115.5</v>
      </c>
      <c r="H18" s="67">
        <v>116.1</v>
      </c>
      <c r="I18" s="67">
        <v>115.3</v>
      </c>
      <c r="J18" s="67">
        <v>116</v>
      </c>
      <c r="K18" s="67">
        <v>116.3</v>
      </c>
      <c r="L18" s="67">
        <v>115.6</v>
      </c>
      <c r="M18" s="67">
        <v>116.3</v>
      </c>
      <c r="N18" s="67">
        <v>117.3</v>
      </c>
      <c r="O18" s="67">
        <v>116.2</v>
      </c>
      <c r="P18" s="67">
        <v>116.8</v>
      </c>
      <c r="Q18" s="67">
        <v>116.5</v>
      </c>
    </row>
    <row r="19" spans="1:17" x14ac:dyDescent="0.15">
      <c r="A19" s="66">
        <v>1979</v>
      </c>
      <c r="B19" s="67">
        <v>116.4</v>
      </c>
      <c r="C19" s="67">
        <v>116.6</v>
      </c>
      <c r="D19" s="67">
        <v>116.2</v>
      </c>
      <c r="E19" s="67">
        <v>117.3</v>
      </c>
      <c r="F19" s="67">
        <v>116.4</v>
      </c>
      <c r="G19" s="67">
        <v>116.4</v>
      </c>
      <c r="H19" s="67">
        <v>116.3</v>
      </c>
      <c r="I19" s="67">
        <v>115.7</v>
      </c>
      <c r="J19" s="67">
        <v>117.2</v>
      </c>
      <c r="K19" s="67">
        <v>116.8</v>
      </c>
      <c r="L19" s="67">
        <v>116</v>
      </c>
      <c r="M19" s="67">
        <v>116.5</v>
      </c>
      <c r="N19" s="67">
        <v>116</v>
      </c>
      <c r="O19" s="67">
        <v>117.2</v>
      </c>
      <c r="P19" s="67">
        <v>118.2</v>
      </c>
      <c r="Q19" s="67">
        <v>116.4</v>
      </c>
    </row>
    <row r="20" spans="1:17" x14ac:dyDescent="0.15">
      <c r="A20" s="66">
        <v>1980</v>
      </c>
      <c r="B20" s="67">
        <v>116.6</v>
      </c>
      <c r="C20" s="67">
        <v>116.7</v>
      </c>
      <c r="D20" s="67">
        <v>115.8</v>
      </c>
      <c r="E20" s="67">
        <v>115.8</v>
      </c>
      <c r="F20" s="67">
        <v>114.8</v>
      </c>
      <c r="G20" s="67">
        <v>118.9</v>
      </c>
      <c r="H20" s="67">
        <v>116.1</v>
      </c>
      <c r="I20" s="67">
        <v>116.4</v>
      </c>
      <c r="J20" s="67">
        <v>118.2</v>
      </c>
      <c r="K20" s="67">
        <v>115.5</v>
      </c>
      <c r="L20" s="67">
        <v>116.1</v>
      </c>
      <c r="M20" s="67">
        <v>115.3</v>
      </c>
      <c r="N20" s="67">
        <v>116.1</v>
      </c>
      <c r="O20" s="67">
        <v>116.5</v>
      </c>
      <c r="P20" s="67">
        <v>114.9</v>
      </c>
      <c r="Q20" s="67">
        <v>116.1</v>
      </c>
    </row>
    <row r="21" spans="1:17" x14ac:dyDescent="0.15">
      <c r="A21" s="66">
        <v>1981</v>
      </c>
      <c r="B21" s="67">
        <v>115.6</v>
      </c>
      <c r="C21" s="67">
        <v>115.8</v>
      </c>
      <c r="D21" s="67">
        <v>115.5</v>
      </c>
      <c r="E21" s="67">
        <v>116.1</v>
      </c>
      <c r="F21" s="67">
        <v>115.5</v>
      </c>
      <c r="G21" s="67">
        <v>116</v>
      </c>
      <c r="H21" s="67">
        <v>115.3</v>
      </c>
      <c r="I21" s="67">
        <v>116.2</v>
      </c>
      <c r="J21" s="67">
        <v>115.2</v>
      </c>
      <c r="K21" s="67">
        <v>116.1</v>
      </c>
      <c r="L21" s="67">
        <v>116.3</v>
      </c>
      <c r="M21" s="67">
        <v>114.8</v>
      </c>
      <c r="N21" s="67">
        <v>115.5</v>
      </c>
      <c r="O21" s="67">
        <v>117.9</v>
      </c>
      <c r="P21" s="67">
        <v>115.1</v>
      </c>
      <c r="Q21" s="67">
        <v>115.4</v>
      </c>
    </row>
    <row r="22" spans="1:17" x14ac:dyDescent="0.15">
      <c r="A22" s="66">
        <v>1982</v>
      </c>
      <c r="B22" s="67">
        <v>115.5</v>
      </c>
      <c r="C22" s="67">
        <v>115.4</v>
      </c>
      <c r="D22" s="67">
        <v>115.8</v>
      </c>
      <c r="E22" s="67">
        <v>115.4</v>
      </c>
      <c r="F22" s="67">
        <v>115.7</v>
      </c>
      <c r="G22" s="67">
        <v>114.8</v>
      </c>
      <c r="H22" s="67">
        <v>116.1</v>
      </c>
      <c r="I22" s="67">
        <v>115.7</v>
      </c>
      <c r="J22" s="67">
        <v>115.3</v>
      </c>
      <c r="K22" s="67">
        <v>115.2</v>
      </c>
      <c r="L22" s="67">
        <v>116.1</v>
      </c>
      <c r="M22" s="67">
        <v>115.8</v>
      </c>
      <c r="N22" s="67">
        <v>115.4</v>
      </c>
      <c r="O22" s="67">
        <v>114.9</v>
      </c>
      <c r="P22" s="67">
        <v>116.4</v>
      </c>
      <c r="Q22" s="67">
        <v>115</v>
      </c>
    </row>
    <row r="23" spans="1:17" x14ac:dyDescent="0.15">
      <c r="A23" s="66">
        <v>1983</v>
      </c>
      <c r="B23" s="67">
        <v>115.3</v>
      </c>
      <c r="C23" s="67">
        <v>115.5</v>
      </c>
      <c r="D23" s="67">
        <v>115.8</v>
      </c>
      <c r="E23" s="67">
        <v>115.7</v>
      </c>
      <c r="F23" s="67">
        <v>116.6</v>
      </c>
      <c r="G23" s="67">
        <v>113.5</v>
      </c>
      <c r="H23" s="67">
        <v>115.8</v>
      </c>
      <c r="I23" s="67">
        <v>115.7</v>
      </c>
      <c r="J23" s="67">
        <v>115.1</v>
      </c>
      <c r="K23" s="67">
        <v>115.7</v>
      </c>
      <c r="L23" s="67">
        <v>114.9</v>
      </c>
      <c r="M23" s="67">
        <v>116.5</v>
      </c>
      <c r="N23" s="67">
        <v>116</v>
      </c>
      <c r="O23" s="67">
        <v>114.9</v>
      </c>
      <c r="P23" s="67">
        <v>115.7</v>
      </c>
      <c r="Q23" s="67">
        <v>116.6</v>
      </c>
    </row>
    <row r="24" spans="1:17" x14ac:dyDescent="0.15">
      <c r="A24" s="66">
        <v>1984</v>
      </c>
      <c r="B24" s="67">
        <v>116.9</v>
      </c>
      <c r="C24" s="67">
        <v>116.6</v>
      </c>
      <c r="D24" s="67">
        <v>116</v>
      </c>
      <c r="E24" s="67">
        <v>117.2</v>
      </c>
      <c r="F24" s="67">
        <v>116.4</v>
      </c>
      <c r="G24" s="67">
        <v>117</v>
      </c>
      <c r="H24" s="67">
        <v>117.3</v>
      </c>
      <c r="I24" s="67">
        <v>116</v>
      </c>
      <c r="J24" s="67">
        <v>116.9</v>
      </c>
      <c r="K24" s="67">
        <v>116.8</v>
      </c>
      <c r="L24" s="67">
        <v>115.7</v>
      </c>
      <c r="M24" s="67">
        <v>116.4</v>
      </c>
      <c r="N24" s="67">
        <v>116</v>
      </c>
      <c r="O24" s="67">
        <v>117.2</v>
      </c>
      <c r="P24" s="67">
        <v>118.2</v>
      </c>
      <c r="Q24" s="67">
        <v>116.3</v>
      </c>
    </row>
    <row r="25" spans="1:17" x14ac:dyDescent="0.15">
      <c r="A25" s="66">
        <v>1985</v>
      </c>
      <c r="B25" s="67">
        <v>115.1</v>
      </c>
      <c r="C25" s="67">
        <v>116.3</v>
      </c>
      <c r="D25" s="67">
        <v>115.9</v>
      </c>
      <c r="E25" s="67">
        <v>116.3</v>
      </c>
      <c r="F25" s="67">
        <v>114.8</v>
      </c>
      <c r="G25" s="67">
        <v>115.9</v>
      </c>
      <c r="H25" s="67">
        <v>114.7</v>
      </c>
      <c r="I25" s="67">
        <v>116.3</v>
      </c>
      <c r="J25" s="67">
        <v>117.1</v>
      </c>
      <c r="K25" s="67">
        <v>115.5</v>
      </c>
      <c r="L25" s="67">
        <v>116.3</v>
      </c>
      <c r="M25" s="67">
        <v>115.6</v>
      </c>
      <c r="N25" s="67">
        <v>115.8</v>
      </c>
      <c r="O25" s="67">
        <v>115.5</v>
      </c>
      <c r="P25" s="67">
        <v>117.9</v>
      </c>
      <c r="Q25" s="67">
        <v>115.5</v>
      </c>
    </row>
    <row r="26" spans="1:17" x14ac:dyDescent="0.15">
      <c r="A26" s="66">
        <v>1986</v>
      </c>
      <c r="B26" s="67">
        <v>115.1</v>
      </c>
      <c r="C26" s="67">
        <v>116</v>
      </c>
      <c r="D26" s="67">
        <v>115.4</v>
      </c>
      <c r="E26" s="67">
        <v>115.1</v>
      </c>
      <c r="F26" s="67">
        <v>114.9</v>
      </c>
      <c r="G26" s="67">
        <v>115.7</v>
      </c>
      <c r="H26" s="67">
        <v>114.7</v>
      </c>
      <c r="I26" s="67">
        <v>115</v>
      </c>
      <c r="J26" s="67">
        <v>117.9</v>
      </c>
      <c r="K26" s="67">
        <v>115.2</v>
      </c>
      <c r="L26" s="67">
        <v>115.6</v>
      </c>
      <c r="M26" s="67">
        <v>115</v>
      </c>
      <c r="N26" s="67">
        <v>115.7</v>
      </c>
      <c r="O26" s="67">
        <v>115.5</v>
      </c>
      <c r="P26" s="67">
        <v>114.8</v>
      </c>
      <c r="Q26" s="67">
        <v>115</v>
      </c>
    </row>
    <row r="27" spans="1:17" x14ac:dyDescent="0.15">
      <c r="A27" s="66">
        <v>1987</v>
      </c>
      <c r="B27" s="67">
        <v>115.2</v>
      </c>
      <c r="C27" s="67">
        <v>115.8</v>
      </c>
      <c r="D27" s="67">
        <v>115.9</v>
      </c>
      <c r="E27" s="67">
        <v>116.8</v>
      </c>
      <c r="F27" s="67">
        <v>115.3</v>
      </c>
      <c r="G27" s="67">
        <v>114.9</v>
      </c>
      <c r="H27" s="67">
        <v>115.4</v>
      </c>
      <c r="I27" s="67">
        <v>115.8</v>
      </c>
      <c r="J27" s="67">
        <v>115.5</v>
      </c>
      <c r="K27" s="67">
        <v>116.2</v>
      </c>
      <c r="L27" s="67">
        <v>116.7</v>
      </c>
      <c r="M27" s="67">
        <v>115.4</v>
      </c>
      <c r="N27" s="67">
        <v>115.6</v>
      </c>
      <c r="O27" s="67">
        <v>118</v>
      </c>
      <c r="P27" s="67">
        <v>116.2</v>
      </c>
      <c r="Q27" s="67">
        <v>116.1</v>
      </c>
    </row>
    <row r="28" spans="1:17" x14ac:dyDescent="0.15">
      <c r="A28" s="66">
        <v>1988</v>
      </c>
      <c r="B28" s="67">
        <v>117.9</v>
      </c>
      <c r="C28" s="67">
        <v>115.2</v>
      </c>
      <c r="D28" s="67">
        <v>116</v>
      </c>
      <c r="E28" s="67">
        <v>115.5</v>
      </c>
      <c r="F28" s="67">
        <v>117.4</v>
      </c>
      <c r="G28" s="67">
        <v>117.5</v>
      </c>
      <c r="H28" s="67">
        <v>118.7</v>
      </c>
      <c r="I28" s="67">
        <v>116.2</v>
      </c>
      <c r="J28" s="67">
        <v>113.9</v>
      </c>
      <c r="K28" s="67">
        <v>115.6</v>
      </c>
      <c r="L28" s="67">
        <v>115.4</v>
      </c>
      <c r="M28" s="67">
        <v>116.6</v>
      </c>
      <c r="N28" s="67">
        <v>116</v>
      </c>
      <c r="O28" s="67">
        <v>114.6</v>
      </c>
      <c r="P28" s="67">
        <v>115.4</v>
      </c>
      <c r="Q28" s="67">
        <v>116.5</v>
      </c>
    </row>
    <row r="29" spans="1:17" x14ac:dyDescent="0.15">
      <c r="A29" s="66">
        <v>1989</v>
      </c>
      <c r="B29" s="67">
        <v>115.3</v>
      </c>
      <c r="C29" s="67">
        <v>114.5</v>
      </c>
      <c r="D29" s="67">
        <v>114.5</v>
      </c>
      <c r="E29" s="67">
        <v>114.2</v>
      </c>
      <c r="F29" s="67">
        <v>116.4</v>
      </c>
      <c r="G29" s="67">
        <v>114.1</v>
      </c>
      <c r="H29" s="67">
        <v>115.3</v>
      </c>
      <c r="I29" s="67">
        <v>115</v>
      </c>
      <c r="J29" s="67">
        <v>113.6</v>
      </c>
      <c r="K29" s="67">
        <v>114.9</v>
      </c>
      <c r="L29" s="67">
        <v>113.8</v>
      </c>
      <c r="M29" s="67">
        <v>114.5</v>
      </c>
      <c r="N29" s="67">
        <v>115.2</v>
      </c>
      <c r="O29" s="67">
        <v>113.9</v>
      </c>
      <c r="P29" s="67">
        <v>114.2</v>
      </c>
      <c r="Q29" s="67">
        <v>114.5</v>
      </c>
    </row>
    <row r="30" spans="1:17" x14ac:dyDescent="0.15">
      <c r="A30" s="66">
        <v>1990</v>
      </c>
      <c r="B30" s="67">
        <v>113.6</v>
      </c>
      <c r="C30" s="67">
        <v>113.7</v>
      </c>
      <c r="D30" s="67">
        <v>113</v>
      </c>
      <c r="E30" s="67">
        <v>112.8</v>
      </c>
      <c r="F30" s="67">
        <v>113.7</v>
      </c>
      <c r="G30" s="67">
        <v>113</v>
      </c>
      <c r="H30" s="67">
        <v>114</v>
      </c>
      <c r="I30" s="67">
        <v>113.2</v>
      </c>
      <c r="J30" s="67">
        <v>113.9</v>
      </c>
      <c r="K30" s="67">
        <v>114.1</v>
      </c>
      <c r="L30" s="67">
        <v>112.8</v>
      </c>
      <c r="M30" s="67">
        <v>113.5</v>
      </c>
      <c r="N30" s="67">
        <v>112.7</v>
      </c>
      <c r="O30" s="67">
        <v>113.7</v>
      </c>
      <c r="P30" s="67">
        <v>112.8</v>
      </c>
      <c r="Q30" s="67">
        <v>111.8</v>
      </c>
    </row>
    <row r="31" spans="1:17" x14ac:dyDescent="0.15">
      <c r="A31" s="66">
        <v>1991</v>
      </c>
      <c r="B31" s="67">
        <v>111.4</v>
      </c>
      <c r="C31" s="67">
        <v>111.2</v>
      </c>
      <c r="D31" s="67">
        <v>110.2</v>
      </c>
      <c r="E31" s="67">
        <v>110.3</v>
      </c>
      <c r="F31" s="67">
        <v>111.1</v>
      </c>
      <c r="G31" s="67">
        <v>112.5</v>
      </c>
      <c r="H31" s="67">
        <v>110.6</v>
      </c>
      <c r="I31" s="67">
        <v>111.4</v>
      </c>
      <c r="J31" s="67">
        <v>112.1</v>
      </c>
      <c r="K31" s="67">
        <v>110.1</v>
      </c>
      <c r="L31" s="67">
        <v>111.2</v>
      </c>
      <c r="M31" s="67">
        <v>109.7</v>
      </c>
      <c r="N31" s="67">
        <v>109.6</v>
      </c>
      <c r="O31" s="67">
        <v>110.1</v>
      </c>
      <c r="P31" s="67">
        <v>111.5</v>
      </c>
      <c r="Q31" s="67">
        <v>109.4</v>
      </c>
    </row>
    <row r="32" spans="1:17" x14ac:dyDescent="0.15">
      <c r="A32" s="66">
        <v>1992</v>
      </c>
      <c r="B32" s="67">
        <v>109.2</v>
      </c>
      <c r="C32" s="67">
        <v>108.5</v>
      </c>
      <c r="D32" s="67">
        <v>106.9</v>
      </c>
      <c r="E32" s="67">
        <v>107.2</v>
      </c>
      <c r="F32" s="67">
        <v>108.9</v>
      </c>
      <c r="G32" s="67">
        <v>110</v>
      </c>
      <c r="H32" s="67">
        <v>108.8</v>
      </c>
      <c r="I32" s="67">
        <v>108.7</v>
      </c>
      <c r="J32" s="67">
        <v>108.6</v>
      </c>
      <c r="K32" s="67">
        <v>108.1</v>
      </c>
      <c r="L32" s="67">
        <v>108.4</v>
      </c>
      <c r="M32" s="67">
        <v>105.7</v>
      </c>
      <c r="N32" s="67">
        <v>106.7</v>
      </c>
      <c r="O32" s="67">
        <v>109.5</v>
      </c>
      <c r="P32" s="67">
        <v>106.2</v>
      </c>
      <c r="Q32" s="67">
        <v>105.8</v>
      </c>
    </row>
    <row r="33" spans="1:17" x14ac:dyDescent="0.15">
      <c r="A33" s="66">
        <v>1993</v>
      </c>
      <c r="B33" s="67">
        <v>106.2</v>
      </c>
      <c r="C33" s="67">
        <v>105</v>
      </c>
      <c r="D33" s="67">
        <v>105.5</v>
      </c>
      <c r="E33" s="67">
        <v>104.9</v>
      </c>
      <c r="F33" s="67">
        <v>106.5</v>
      </c>
      <c r="G33" s="67">
        <v>105.4</v>
      </c>
      <c r="H33" s="67">
        <v>106.7</v>
      </c>
      <c r="I33" s="67">
        <v>107.1</v>
      </c>
      <c r="J33" s="67">
        <v>104.3</v>
      </c>
      <c r="K33" s="67">
        <v>103.5</v>
      </c>
      <c r="L33" s="67">
        <v>105.9</v>
      </c>
      <c r="M33" s="67">
        <v>104.9</v>
      </c>
      <c r="N33" s="67">
        <v>105.6</v>
      </c>
      <c r="O33" s="67">
        <v>104.8</v>
      </c>
      <c r="P33" s="67">
        <v>105.3</v>
      </c>
      <c r="Q33" s="67">
        <v>104.7</v>
      </c>
    </row>
    <row r="34" spans="1:17" x14ac:dyDescent="0.15">
      <c r="A34" s="66">
        <v>1994</v>
      </c>
      <c r="B34" s="67">
        <v>105.3</v>
      </c>
      <c r="C34" s="67">
        <v>104.6</v>
      </c>
      <c r="D34" s="67">
        <v>105.1</v>
      </c>
      <c r="E34" s="67">
        <v>104.9</v>
      </c>
      <c r="F34" s="67">
        <v>107.1</v>
      </c>
      <c r="G34" s="67">
        <v>104</v>
      </c>
      <c r="H34" s="67">
        <v>104.9</v>
      </c>
      <c r="I34" s="67">
        <v>105.1</v>
      </c>
      <c r="J34" s="67">
        <v>103.4</v>
      </c>
      <c r="K34" s="67">
        <v>105.2</v>
      </c>
      <c r="L34" s="67">
        <v>104.6</v>
      </c>
      <c r="M34" s="67">
        <v>105.5</v>
      </c>
      <c r="N34" s="67">
        <v>105.3</v>
      </c>
      <c r="O34" s="67">
        <v>104.3</v>
      </c>
      <c r="P34" s="67">
        <v>105</v>
      </c>
      <c r="Q34" s="67">
        <v>105.5</v>
      </c>
    </row>
    <row r="35" spans="1:17" x14ac:dyDescent="0.15">
      <c r="A35" s="66">
        <v>1995</v>
      </c>
      <c r="B35" s="67">
        <v>105.3</v>
      </c>
      <c r="C35" s="67">
        <v>105.1</v>
      </c>
      <c r="D35" s="67">
        <v>105.3</v>
      </c>
      <c r="E35" s="67">
        <v>105.7</v>
      </c>
      <c r="F35" s="67">
        <v>105.1</v>
      </c>
      <c r="G35" s="67">
        <v>105.4</v>
      </c>
      <c r="H35" s="67">
        <v>105.3</v>
      </c>
      <c r="I35" s="67">
        <v>104.6</v>
      </c>
      <c r="J35" s="67">
        <v>104.8</v>
      </c>
      <c r="K35" s="67">
        <v>106</v>
      </c>
      <c r="L35" s="67">
        <v>104.4</v>
      </c>
      <c r="M35" s="67">
        <v>105.6</v>
      </c>
      <c r="N35" s="67">
        <v>106</v>
      </c>
      <c r="O35" s="67">
        <v>105.2</v>
      </c>
      <c r="P35" s="67">
        <v>105.6</v>
      </c>
      <c r="Q35" s="67">
        <v>106.2</v>
      </c>
    </row>
    <row r="36" spans="1:17" x14ac:dyDescent="0.15">
      <c r="A36" s="66">
        <v>1996</v>
      </c>
      <c r="B36" s="67">
        <v>105.9</v>
      </c>
      <c r="C36" s="67">
        <v>105.5</v>
      </c>
      <c r="D36" s="67">
        <v>105.3</v>
      </c>
      <c r="E36" s="67">
        <v>106</v>
      </c>
      <c r="F36" s="67">
        <v>105.7</v>
      </c>
      <c r="G36" s="67">
        <v>106.8</v>
      </c>
      <c r="H36" s="67">
        <v>105.1</v>
      </c>
      <c r="I36" s="67">
        <v>105.4</v>
      </c>
      <c r="J36" s="67">
        <v>106.8</v>
      </c>
      <c r="K36" s="67">
        <v>104.3</v>
      </c>
      <c r="L36" s="67">
        <v>105.8</v>
      </c>
      <c r="M36" s="67">
        <v>105.5</v>
      </c>
      <c r="N36" s="67">
        <v>104.6</v>
      </c>
      <c r="O36" s="67">
        <v>105.5</v>
      </c>
      <c r="P36" s="67">
        <v>107.4</v>
      </c>
      <c r="Q36" s="67">
        <v>105</v>
      </c>
    </row>
    <row r="37" spans="1:17" x14ac:dyDescent="0.15">
      <c r="A37" s="66">
        <v>1997</v>
      </c>
      <c r="B37" s="67">
        <v>104.4</v>
      </c>
      <c r="C37" s="67">
        <v>105.9</v>
      </c>
      <c r="D37" s="67">
        <v>104.3</v>
      </c>
      <c r="E37" s="67">
        <v>104</v>
      </c>
      <c r="F37" s="67">
        <v>104.6</v>
      </c>
      <c r="G37" s="67">
        <v>105.5</v>
      </c>
      <c r="H37" s="67">
        <v>103</v>
      </c>
      <c r="I37" s="67">
        <v>104.7</v>
      </c>
      <c r="J37" s="67">
        <v>108.1</v>
      </c>
      <c r="K37" s="67">
        <v>105</v>
      </c>
      <c r="L37" s="67">
        <v>105</v>
      </c>
      <c r="M37" s="67">
        <v>103.4</v>
      </c>
      <c r="N37" s="67">
        <v>104.4</v>
      </c>
      <c r="O37" s="67">
        <v>105.2</v>
      </c>
      <c r="P37" s="67">
        <v>103.4</v>
      </c>
      <c r="Q37" s="67">
        <v>103.4</v>
      </c>
    </row>
    <row r="38" spans="1:17" x14ac:dyDescent="0.15">
      <c r="A38" s="66">
        <v>1998</v>
      </c>
      <c r="B38" s="67">
        <v>103.4</v>
      </c>
      <c r="C38" s="67">
        <v>103.8</v>
      </c>
      <c r="D38" s="67">
        <v>102.9</v>
      </c>
      <c r="E38" s="67">
        <v>103.7</v>
      </c>
      <c r="F38" s="67">
        <v>103.8</v>
      </c>
      <c r="G38" s="67">
        <v>102.9</v>
      </c>
      <c r="H38" s="67">
        <v>103.5</v>
      </c>
      <c r="I38" s="67">
        <v>104.2</v>
      </c>
      <c r="J38" s="67">
        <v>103.5</v>
      </c>
      <c r="K38" s="67">
        <v>103.7</v>
      </c>
      <c r="L38" s="67">
        <v>103.6</v>
      </c>
      <c r="M38" s="67">
        <v>102.3</v>
      </c>
      <c r="N38" s="67">
        <v>102.7</v>
      </c>
      <c r="O38" s="67">
        <v>105.2</v>
      </c>
      <c r="P38" s="67">
        <v>103.1</v>
      </c>
      <c r="Q38" s="67">
        <v>102.7</v>
      </c>
    </row>
    <row r="39" spans="1:17" x14ac:dyDescent="0.15">
      <c r="A39" s="66">
        <v>1999</v>
      </c>
      <c r="B39" s="67">
        <v>102.7</v>
      </c>
      <c r="C39" s="67">
        <v>101.9</v>
      </c>
      <c r="D39" s="67">
        <v>102.9</v>
      </c>
      <c r="E39" s="67">
        <v>102.2</v>
      </c>
      <c r="F39" s="67">
        <v>103</v>
      </c>
      <c r="G39" s="67">
        <v>101.7</v>
      </c>
      <c r="H39" s="67">
        <v>103.4</v>
      </c>
      <c r="I39" s="67">
        <v>102.7</v>
      </c>
      <c r="J39" s="67">
        <v>100.8</v>
      </c>
      <c r="K39" s="67">
        <v>102.1</v>
      </c>
      <c r="L39" s="67">
        <v>102.5</v>
      </c>
      <c r="M39" s="67">
        <v>103.1</v>
      </c>
      <c r="N39" s="67">
        <v>103</v>
      </c>
      <c r="O39" s="67">
        <v>101.5</v>
      </c>
      <c r="P39" s="67">
        <v>102.5</v>
      </c>
      <c r="Q39" s="67">
        <v>102.6</v>
      </c>
    </row>
    <row r="40" spans="1:17" x14ac:dyDescent="0.15">
      <c r="A40" s="66">
        <v>2000</v>
      </c>
      <c r="B40" s="67">
        <v>104</v>
      </c>
      <c r="C40" s="67">
        <v>103</v>
      </c>
      <c r="D40" s="67">
        <v>102.9</v>
      </c>
      <c r="E40" s="67">
        <v>103.3</v>
      </c>
      <c r="F40" s="67">
        <v>102.8</v>
      </c>
      <c r="G40" s="67">
        <v>103.5</v>
      </c>
      <c r="H40" s="67">
        <v>105.6</v>
      </c>
      <c r="I40" s="67">
        <v>103.2</v>
      </c>
      <c r="J40" s="67">
        <v>102.5</v>
      </c>
      <c r="K40" s="67">
        <v>103.3</v>
      </c>
      <c r="L40" s="67">
        <v>101.5</v>
      </c>
      <c r="M40" s="67">
        <v>103.4</v>
      </c>
      <c r="N40" s="67">
        <v>103.8</v>
      </c>
      <c r="O40" s="67">
        <v>103.1</v>
      </c>
      <c r="P40" s="67">
        <v>103.1</v>
      </c>
      <c r="Q40" s="67">
        <v>103.8</v>
      </c>
    </row>
    <row r="41" spans="1:17" x14ac:dyDescent="0.15">
      <c r="A41" s="66">
        <v>2001</v>
      </c>
      <c r="B41" s="67">
        <v>102.9</v>
      </c>
      <c r="C41" s="67">
        <v>102.7</v>
      </c>
      <c r="D41" s="67">
        <v>102</v>
      </c>
      <c r="E41" s="67">
        <v>102.9</v>
      </c>
      <c r="F41" s="67">
        <v>103.5</v>
      </c>
      <c r="G41" s="67">
        <v>102.6</v>
      </c>
      <c r="H41" s="67">
        <v>102.5</v>
      </c>
      <c r="I41" s="67">
        <v>102</v>
      </c>
      <c r="J41" s="67">
        <v>103</v>
      </c>
      <c r="K41" s="67">
        <v>103.1</v>
      </c>
      <c r="L41" s="67">
        <v>101.5</v>
      </c>
      <c r="M41" s="67">
        <v>102.7</v>
      </c>
      <c r="N41" s="67">
        <v>101.8</v>
      </c>
      <c r="O41" s="67">
        <v>102.8</v>
      </c>
      <c r="P41" s="67">
        <v>104.1</v>
      </c>
      <c r="Q41" s="67">
        <v>101.7</v>
      </c>
    </row>
    <row r="42" spans="1:17" x14ac:dyDescent="0.15">
      <c r="A42" s="66">
        <v>2002</v>
      </c>
      <c r="B42" s="67">
        <v>101.1</v>
      </c>
      <c r="C42" s="67">
        <v>101.6</v>
      </c>
      <c r="D42" s="67">
        <v>102</v>
      </c>
      <c r="E42" s="67">
        <v>102.4</v>
      </c>
      <c r="F42" s="67">
        <v>100.5</v>
      </c>
      <c r="G42" s="67">
        <v>102</v>
      </c>
      <c r="H42" s="67">
        <v>100.7</v>
      </c>
      <c r="I42" s="67">
        <v>101.3</v>
      </c>
      <c r="J42" s="67">
        <v>102.9</v>
      </c>
      <c r="K42" s="67">
        <v>100.6</v>
      </c>
      <c r="L42" s="67">
        <v>102.7</v>
      </c>
      <c r="M42" s="67">
        <v>102.2</v>
      </c>
      <c r="N42" s="67">
        <v>101</v>
      </c>
      <c r="O42" s="67">
        <v>102.5</v>
      </c>
      <c r="P42" s="67">
        <v>103</v>
      </c>
      <c r="Q42" s="67">
        <v>101.7</v>
      </c>
    </row>
    <row r="43" spans="1:17" x14ac:dyDescent="0.15">
      <c r="A43" s="66">
        <v>2003</v>
      </c>
      <c r="B43" s="67">
        <v>101.6</v>
      </c>
      <c r="C43" s="67">
        <v>102.5</v>
      </c>
      <c r="D43" s="67">
        <v>101.8</v>
      </c>
      <c r="E43" s="67">
        <v>102.2</v>
      </c>
      <c r="F43" s="67">
        <v>101.9</v>
      </c>
      <c r="G43" s="67">
        <v>101.9</v>
      </c>
      <c r="H43" s="67">
        <v>100.9</v>
      </c>
      <c r="I43" s="67">
        <v>101.1</v>
      </c>
      <c r="J43" s="67">
        <v>104.5</v>
      </c>
      <c r="K43" s="67">
        <v>101.9</v>
      </c>
      <c r="L43" s="67">
        <v>102.6</v>
      </c>
      <c r="M43" s="67">
        <v>100.7</v>
      </c>
      <c r="N43" s="67">
        <v>102.1</v>
      </c>
      <c r="O43" s="67">
        <v>104.3</v>
      </c>
      <c r="P43" s="67">
        <v>100.6</v>
      </c>
      <c r="Q43" s="67">
        <v>101.7</v>
      </c>
    </row>
    <row r="44" spans="1:17" x14ac:dyDescent="0.15">
      <c r="A44" s="66">
        <v>2004</v>
      </c>
      <c r="B44" s="67">
        <v>103.7</v>
      </c>
      <c r="C44" s="67">
        <v>102.2</v>
      </c>
      <c r="D44" s="67">
        <v>102.5</v>
      </c>
      <c r="E44" s="67">
        <v>101.8</v>
      </c>
      <c r="F44" s="67">
        <v>102.8</v>
      </c>
      <c r="G44" s="67">
        <v>102.4</v>
      </c>
      <c r="H44" s="67">
        <v>106</v>
      </c>
      <c r="I44" s="67">
        <v>104</v>
      </c>
      <c r="J44" s="67">
        <v>100.4</v>
      </c>
      <c r="K44" s="67">
        <v>102.2</v>
      </c>
      <c r="L44" s="67">
        <v>102.7</v>
      </c>
      <c r="M44" s="67">
        <v>102.2</v>
      </c>
      <c r="N44" s="67">
        <v>102.6</v>
      </c>
      <c r="O44" s="67">
        <v>101.1</v>
      </c>
      <c r="P44" s="67">
        <v>101.9</v>
      </c>
      <c r="Q44" s="67">
        <v>102.3</v>
      </c>
    </row>
    <row r="45" spans="1:17" x14ac:dyDescent="0.15">
      <c r="A45" s="66">
        <v>2005</v>
      </c>
      <c r="B45" s="67">
        <v>102.1</v>
      </c>
      <c r="C45" s="67">
        <v>101.8</v>
      </c>
      <c r="D45" s="67">
        <v>102.2</v>
      </c>
      <c r="E45" s="67">
        <v>102</v>
      </c>
      <c r="F45" s="67">
        <v>102.6</v>
      </c>
      <c r="G45" s="67">
        <v>101</v>
      </c>
      <c r="H45" s="67">
        <v>102.7</v>
      </c>
      <c r="I45" s="67">
        <v>102.3</v>
      </c>
      <c r="J45" s="67">
        <v>100.8</v>
      </c>
      <c r="K45" s="67">
        <v>102.4</v>
      </c>
      <c r="L45" s="67">
        <v>101.2</v>
      </c>
      <c r="M45" s="67">
        <v>102.8</v>
      </c>
      <c r="N45" s="67">
        <v>102.5</v>
      </c>
      <c r="O45" s="67">
        <v>101.4</v>
      </c>
      <c r="P45" s="67">
        <v>102.1</v>
      </c>
      <c r="Q45" s="67">
        <v>102.5</v>
      </c>
    </row>
    <row r="46" spans="1:17" x14ac:dyDescent="0.15">
      <c r="A46" s="66">
        <v>2006</v>
      </c>
      <c r="B46" s="67">
        <v>102.9</v>
      </c>
      <c r="C46" s="67">
        <v>102.6</v>
      </c>
      <c r="D46" s="67">
        <v>102.3</v>
      </c>
      <c r="E46" s="67">
        <v>103</v>
      </c>
      <c r="F46" s="67">
        <v>102.1</v>
      </c>
      <c r="G46" s="67">
        <v>103.3</v>
      </c>
      <c r="H46" s="67">
        <v>103.4</v>
      </c>
      <c r="I46" s="67">
        <v>102.1</v>
      </c>
      <c r="J46" s="67">
        <v>102.6</v>
      </c>
      <c r="K46" s="67">
        <v>103</v>
      </c>
      <c r="L46" s="67">
        <v>101.4</v>
      </c>
      <c r="M46" s="67">
        <v>102.9</v>
      </c>
      <c r="N46" s="67">
        <v>102.7</v>
      </c>
      <c r="O46" s="67">
        <v>102.9</v>
      </c>
      <c r="P46" s="67">
        <v>102.9</v>
      </c>
      <c r="Q46" s="67">
        <v>103.3</v>
      </c>
    </row>
    <row r="47" spans="1:17" x14ac:dyDescent="0.15">
      <c r="A47" s="66">
        <v>2007</v>
      </c>
      <c r="B47" s="67">
        <v>102.5</v>
      </c>
      <c r="C47" s="67">
        <v>102.9</v>
      </c>
      <c r="D47" s="67">
        <v>101.7</v>
      </c>
      <c r="E47" s="67">
        <v>103</v>
      </c>
      <c r="F47" s="67">
        <v>102.8</v>
      </c>
      <c r="G47" s="67">
        <v>102.5</v>
      </c>
      <c r="H47" s="67">
        <v>102.3</v>
      </c>
      <c r="I47" s="67">
        <v>101.8</v>
      </c>
      <c r="J47" s="67">
        <v>104.6</v>
      </c>
      <c r="K47" s="67">
        <v>102.4</v>
      </c>
      <c r="L47" s="67">
        <v>101.9</v>
      </c>
      <c r="M47" s="67">
        <v>102.7</v>
      </c>
      <c r="N47" s="67">
        <v>100.5</v>
      </c>
      <c r="O47" s="67">
        <v>102.9</v>
      </c>
      <c r="P47" s="67">
        <v>104.7</v>
      </c>
      <c r="Q47" s="67">
        <v>101.4</v>
      </c>
    </row>
    <row r="48" spans="1:17" x14ac:dyDescent="0.15">
      <c r="A48" s="66">
        <v>2008</v>
      </c>
      <c r="B48" s="67">
        <v>102.2</v>
      </c>
      <c r="C48" s="67">
        <v>101.9</v>
      </c>
      <c r="D48" s="67">
        <v>100.8</v>
      </c>
      <c r="E48" s="67">
        <v>100.3</v>
      </c>
      <c r="F48" s="67">
        <v>100.8</v>
      </c>
      <c r="G48" s="67">
        <v>104.2</v>
      </c>
      <c r="H48" s="67">
        <v>101.6</v>
      </c>
      <c r="I48" s="67">
        <v>101.6</v>
      </c>
      <c r="J48" s="67">
        <v>103.7</v>
      </c>
      <c r="K48" s="67">
        <v>100.5</v>
      </c>
      <c r="L48" s="67">
        <v>102.3</v>
      </c>
      <c r="M48" s="67">
        <v>99.5</v>
      </c>
      <c r="N48" s="67">
        <v>100.5</v>
      </c>
      <c r="O48" s="67">
        <v>102.9</v>
      </c>
      <c r="P48" s="67">
        <v>99</v>
      </c>
      <c r="Q48" s="67">
        <v>98.9</v>
      </c>
    </row>
    <row r="49" spans="1:17" x14ac:dyDescent="0.15">
      <c r="A49" s="66">
        <v>2009</v>
      </c>
      <c r="B49" s="67">
        <v>97.7</v>
      </c>
      <c r="C49" s="67">
        <v>97.9</v>
      </c>
      <c r="D49" s="67">
        <v>98.7</v>
      </c>
      <c r="E49" s="67">
        <v>98.6</v>
      </c>
      <c r="F49" s="67">
        <v>99</v>
      </c>
      <c r="G49" s="67">
        <v>97.6</v>
      </c>
      <c r="H49" s="67">
        <v>96.4</v>
      </c>
      <c r="I49" s="67">
        <v>98.3</v>
      </c>
      <c r="J49" s="67">
        <v>97.2</v>
      </c>
      <c r="K49" s="67">
        <v>98.2</v>
      </c>
      <c r="L49" s="67">
        <v>100</v>
      </c>
      <c r="M49" s="67">
        <v>97.9</v>
      </c>
      <c r="N49" s="67">
        <v>98.1</v>
      </c>
      <c r="O49" s="67">
        <v>98.8</v>
      </c>
      <c r="P49" s="67">
        <v>98.4</v>
      </c>
      <c r="Q49" s="67">
        <v>98.7</v>
      </c>
    </row>
    <row r="50" spans="1:17" x14ac:dyDescent="0.15">
      <c r="A50" s="66">
        <v>2010</v>
      </c>
      <c r="B50" s="67">
        <v>100.1</v>
      </c>
      <c r="C50" s="67">
        <v>100</v>
      </c>
      <c r="D50" s="67">
        <v>100.2</v>
      </c>
      <c r="E50" s="67">
        <v>99.8</v>
      </c>
      <c r="F50" s="67">
        <v>99.9</v>
      </c>
      <c r="G50" s="67">
        <v>99.3</v>
      </c>
      <c r="H50" s="67">
        <v>101</v>
      </c>
      <c r="I50" s="67">
        <v>101.1</v>
      </c>
      <c r="J50" s="67">
        <v>99</v>
      </c>
      <c r="K50" s="67">
        <v>99.8</v>
      </c>
      <c r="L50" s="67">
        <v>100.2</v>
      </c>
      <c r="M50" s="67">
        <v>99.8</v>
      </c>
      <c r="N50" s="67">
        <v>100.5</v>
      </c>
      <c r="O50" s="67">
        <v>99</v>
      </c>
      <c r="P50" s="67">
        <v>100.1</v>
      </c>
      <c r="Q50" s="67">
        <v>100.2</v>
      </c>
    </row>
    <row r="51" spans="1:17" x14ac:dyDescent="0.15">
      <c r="A51" s="66">
        <v>2011</v>
      </c>
      <c r="B51" s="67">
        <v>99.6</v>
      </c>
      <c r="C51" s="67">
        <v>98.9</v>
      </c>
      <c r="D51" s="67">
        <v>99.9</v>
      </c>
      <c r="E51" s="67">
        <v>99.7</v>
      </c>
      <c r="F51" s="67">
        <v>99.8</v>
      </c>
      <c r="G51" s="67">
        <v>99.4</v>
      </c>
      <c r="H51" s="67">
        <v>99.5</v>
      </c>
      <c r="I51" s="67">
        <v>98.3</v>
      </c>
      <c r="J51" s="67">
        <v>98.1</v>
      </c>
      <c r="K51" s="67">
        <v>100.3</v>
      </c>
      <c r="L51" s="67">
        <v>98.8</v>
      </c>
      <c r="M51" s="67">
        <v>100.4</v>
      </c>
      <c r="N51" s="67">
        <v>100.6</v>
      </c>
      <c r="O51" s="67">
        <v>98.9</v>
      </c>
      <c r="P51" s="67">
        <v>99.9</v>
      </c>
      <c r="Q51" s="67">
        <v>100.4</v>
      </c>
    </row>
    <row r="52" spans="1:17" x14ac:dyDescent="0.15">
      <c r="A52" s="66">
        <v>2012</v>
      </c>
      <c r="B52" s="67">
        <v>101.5</v>
      </c>
      <c r="C52" s="67">
        <v>100.4</v>
      </c>
      <c r="D52" s="67">
        <v>99.4</v>
      </c>
      <c r="E52" s="67">
        <v>100.4</v>
      </c>
      <c r="F52" s="67">
        <v>99.7</v>
      </c>
      <c r="G52" s="67">
        <v>103.3</v>
      </c>
      <c r="H52" s="67">
        <v>101.6</v>
      </c>
      <c r="I52" s="67">
        <v>99.3</v>
      </c>
      <c r="J52" s="67">
        <v>101.7</v>
      </c>
      <c r="K52" s="67">
        <v>100.2</v>
      </c>
      <c r="L52" s="67">
        <v>99</v>
      </c>
      <c r="M52" s="67">
        <v>100.2</v>
      </c>
      <c r="N52" s="67">
        <v>99.1</v>
      </c>
      <c r="O52" s="67">
        <v>100.1</v>
      </c>
      <c r="P52" s="67">
        <v>101.7</v>
      </c>
      <c r="Q52" s="67">
        <v>99.3</v>
      </c>
    </row>
    <row r="53" spans="1:17" x14ac:dyDescent="0.15">
      <c r="A53" s="66">
        <v>2013</v>
      </c>
      <c r="B53" s="67">
        <v>98.5</v>
      </c>
      <c r="C53" s="67">
        <v>99.9</v>
      </c>
      <c r="D53" s="67">
        <v>99.4</v>
      </c>
      <c r="E53" s="67">
        <v>99.9</v>
      </c>
      <c r="F53" s="67">
        <v>98.5</v>
      </c>
      <c r="G53" s="67">
        <v>99.3</v>
      </c>
      <c r="H53" s="67">
        <v>97.8</v>
      </c>
      <c r="I53" s="67">
        <v>99.5</v>
      </c>
      <c r="J53" s="67">
        <v>101.6</v>
      </c>
      <c r="K53" s="67">
        <v>98.5</v>
      </c>
      <c r="L53" s="67">
        <v>99.4</v>
      </c>
      <c r="M53" s="67">
        <v>100.1</v>
      </c>
      <c r="N53" s="67">
        <v>98.7</v>
      </c>
      <c r="O53" s="67">
        <v>99.9</v>
      </c>
      <c r="P53" s="67">
        <v>100.5</v>
      </c>
      <c r="Q53" s="67">
        <v>99.4</v>
      </c>
    </row>
    <row r="54" spans="1:17" x14ac:dyDescent="0.15">
      <c r="A54" s="66">
        <v>2014</v>
      </c>
      <c r="B54" s="67">
        <v>99.3</v>
      </c>
      <c r="C54" s="67">
        <v>99.4</v>
      </c>
      <c r="D54" s="67">
        <v>99.3</v>
      </c>
      <c r="E54" s="67">
        <v>99</v>
      </c>
      <c r="F54" s="67">
        <v>100.2</v>
      </c>
      <c r="G54" s="67">
        <v>99.3</v>
      </c>
      <c r="H54" s="67">
        <v>98.4</v>
      </c>
      <c r="I54" s="67">
        <v>99</v>
      </c>
      <c r="J54" s="67">
        <v>100</v>
      </c>
      <c r="K54" s="67">
        <v>99.1</v>
      </c>
      <c r="L54" s="67">
        <v>100</v>
      </c>
      <c r="M54" s="67">
        <v>98.3</v>
      </c>
      <c r="N54" s="67">
        <v>99.6</v>
      </c>
      <c r="O54" s="67">
        <v>100.4</v>
      </c>
      <c r="P54" s="67">
        <v>97.7</v>
      </c>
      <c r="Q54" s="67">
        <v>98.8</v>
      </c>
    </row>
    <row r="55" spans="1:17" x14ac:dyDescent="0.15">
      <c r="A55" s="66">
        <v>2015</v>
      </c>
      <c r="B55" s="67">
        <v>100.1</v>
      </c>
      <c r="C55" s="67">
        <v>99</v>
      </c>
      <c r="D55" s="67">
        <v>99.2</v>
      </c>
      <c r="E55" s="67">
        <v>98.3</v>
      </c>
      <c r="F55" s="67">
        <v>100.1</v>
      </c>
      <c r="G55" s="67">
        <v>99.4</v>
      </c>
      <c r="H55" s="67">
        <v>100.7</v>
      </c>
      <c r="I55" s="67">
        <v>100.5</v>
      </c>
      <c r="J55" s="67">
        <v>96.9</v>
      </c>
      <c r="K55" s="67">
        <v>99.7</v>
      </c>
      <c r="L55" s="67">
        <v>99.9</v>
      </c>
      <c r="M55" s="67">
        <v>98.6</v>
      </c>
      <c r="N55" s="67">
        <v>99</v>
      </c>
      <c r="O55" s="67">
        <v>97.7</v>
      </c>
      <c r="P55" s="67">
        <v>98.1</v>
      </c>
      <c r="Q55" s="67">
        <v>99</v>
      </c>
    </row>
    <row r="56" spans="1:17" x14ac:dyDescent="0.15">
      <c r="A56" s="66">
        <v>2016</v>
      </c>
      <c r="B56" s="67">
        <v>100.7</v>
      </c>
      <c r="C56" s="67">
        <v>98.6</v>
      </c>
      <c r="D56" s="67">
        <v>98.7</v>
      </c>
      <c r="E56" s="67">
        <v>98.2</v>
      </c>
      <c r="F56" s="67">
        <v>99.4</v>
      </c>
      <c r="G56" s="67">
        <v>100.5</v>
      </c>
      <c r="H56" s="67">
        <v>102.2</v>
      </c>
      <c r="I56" s="67">
        <v>99.1</v>
      </c>
      <c r="J56" s="67">
        <v>96.6</v>
      </c>
      <c r="K56" s="67">
        <v>100.2</v>
      </c>
      <c r="L56" s="67">
        <v>97.2</v>
      </c>
      <c r="M56" s="67">
        <v>98.5</v>
      </c>
      <c r="N56" s="67">
        <v>100.3</v>
      </c>
      <c r="O56" s="67">
        <v>96.8</v>
      </c>
      <c r="P56" s="67">
        <v>98.7</v>
      </c>
      <c r="Q56" s="67">
        <v>99.1</v>
      </c>
    </row>
    <row r="73" spans="1:17" s="68" customFormat="1" x14ac:dyDescent="0.15">
      <c r="A73" s="68" t="s">
        <v>684</v>
      </c>
      <c r="F73" s="68" t="s">
        <v>683</v>
      </c>
    </row>
    <row r="74" spans="1:17" s="68" customFormat="1" x14ac:dyDescent="0.15">
      <c r="A74" s="68" t="s">
        <v>682</v>
      </c>
      <c r="F74" s="68" t="s">
        <v>685</v>
      </c>
    </row>
    <row r="75" spans="1:17" s="68" customFormat="1" x14ac:dyDescent="0.15">
      <c r="A75" s="68" t="s">
        <v>680</v>
      </c>
      <c r="F75" s="68" t="s">
        <v>679</v>
      </c>
    </row>
    <row r="76" spans="1:17" s="68" customFormat="1" x14ac:dyDescent="0.15">
      <c r="A76" s="68" t="s">
        <v>678</v>
      </c>
      <c r="F76" s="68" t="s">
        <v>677</v>
      </c>
    </row>
    <row r="77" spans="1:17" s="68" customFormat="1" x14ac:dyDescent="0.15"/>
    <row r="78" spans="1:17" s="68" customFormat="1" x14ac:dyDescent="0.15">
      <c r="A78" s="68" t="s">
        <v>1133</v>
      </c>
    </row>
    <row r="79" spans="1:17" s="68" customFormat="1" x14ac:dyDescent="0.15">
      <c r="A79" s="70" t="s">
        <v>676</v>
      </c>
      <c r="B79" s="70" t="s">
        <v>675</v>
      </c>
      <c r="C79" s="70" t="s">
        <v>674</v>
      </c>
      <c r="D79" s="70" t="s">
        <v>673</v>
      </c>
      <c r="E79" s="70" t="s">
        <v>672</v>
      </c>
      <c r="F79" s="70">
        <v>1</v>
      </c>
      <c r="G79" s="70">
        <v>2</v>
      </c>
      <c r="H79" s="70">
        <v>3</v>
      </c>
      <c r="I79" s="70">
        <v>4</v>
      </c>
      <c r="J79" s="70">
        <v>5</v>
      </c>
      <c r="K79" s="70">
        <v>6</v>
      </c>
      <c r="L79" s="70">
        <v>7</v>
      </c>
      <c r="M79" s="70">
        <v>8</v>
      </c>
      <c r="N79" s="70">
        <v>9</v>
      </c>
      <c r="O79" s="70">
        <v>10</v>
      </c>
      <c r="P79" s="70">
        <v>11</v>
      </c>
      <c r="Q79" s="70">
        <v>12</v>
      </c>
    </row>
    <row r="80" spans="1:17" s="68" customFormat="1" x14ac:dyDescent="0.15">
      <c r="A80" s="70" t="s">
        <v>671</v>
      </c>
      <c r="B80" s="71" t="s">
        <v>670</v>
      </c>
      <c r="C80" s="71" t="s">
        <v>669</v>
      </c>
      <c r="D80" s="71" t="s">
        <v>668</v>
      </c>
      <c r="E80" s="71" t="s">
        <v>667</v>
      </c>
      <c r="F80" s="71" t="s">
        <v>666</v>
      </c>
      <c r="G80" s="71" t="s">
        <v>665</v>
      </c>
      <c r="H80" s="71" t="s">
        <v>664</v>
      </c>
      <c r="I80" s="71" t="s">
        <v>663</v>
      </c>
      <c r="J80" s="71" t="s">
        <v>662</v>
      </c>
      <c r="K80" s="71" t="s">
        <v>661</v>
      </c>
      <c r="L80" s="71" t="s">
        <v>660</v>
      </c>
      <c r="M80" s="71" t="s">
        <v>659</v>
      </c>
      <c r="N80" s="71" t="s">
        <v>658</v>
      </c>
      <c r="O80" s="71" t="s">
        <v>657</v>
      </c>
      <c r="P80" s="71" t="s">
        <v>656</v>
      </c>
      <c r="Q80" s="71" t="s">
        <v>655</v>
      </c>
    </row>
    <row r="81" spans="1:17" s="68" customFormat="1" x14ac:dyDescent="0.15">
      <c r="A81" s="70"/>
      <c r="B81" s="69" t="s">
        <v>654</v>
      </c>
      <c r="C81" s="69" t="s">
        <v>653</v>
      </c>
      <c r="D81" s="69" t="s">
        <v>652</v>
      </c>
      <c r="E81" s="69" t="s">
        <v>651</v>
      </c>
      <c r="F81" s="69" t="s">
        <v>650</v>
      </c>
      <c r="G81" s="69" t="s">
        <v>649</v>
      </c>
      <c r="H81" s="69" t="s">
        <v>648</v>
      </c>
      <c r="I81" s="69" t="s">
        <v>647</v>
      </c>
      <c r="J81" s="69" t="s">
        <v>646</v>
      </c>
      <c r="K81" s="69" t="s">
        <v>645</v>
      </c>
      <c r="L81" s="69" t="s">
        <v>644</v>
      </c>
      <c r="M81" s="69" t="s">
        <v>643</v>
      </c>
      <c r="N81" s="69" t="s">
        <v>642</v>
      </c>
      <c r="O81" s="69" t="s">
        <v>641</v>
      </c>
      <c r="P81" s="69" t="s">
        <v>640</v>
      </c>
      <c r="Q81" s="69" t="s">
        <v>639</v>
      </c>
    </row>
    <row r="82" spans="1:17" x14ac:dyDescent="0.15">
      <c r="A82" s="66">
        <v>1970</v>
      </c>
      <c r="B82" s="67" t="s">
        <v>638</v>
      </c>
      <c r="C82" s="67">
        <v>1.1000000000000001</v>
      </c>
      <c r="D82" s="67">
        <v>-0.6</v>
      </c>
      <c r="E82" s="67">
        <v>-0.4</v>
      </c>
      <c r="F82" s="67" t="s">
        <v>638</v>
      </c>
      <c r="G82" s="67">
        <v>1</v>
      </c>
      <c r="H82" s="67">
        <v>-1</v>
      </c>
      <c r="I82" s="67">
        <v>1.1000000000000001</v>
      </c>
      <c r="J82" s="67">
        <v>0.7</v>
      </c>
      <c r="K82" s="67">
        <v>-0.6</v>
      </c>
      <c r="L82" s="67">
        <v>-0.2</v>
      </c>
      <c r="M82" s="67">
        <v>0.1</v>
      </c>
      <c r="N82" s="67">
        <v>-0.6</v>
      </c>
      <c r="O82" s="67">
        <v>0.5</v>
      </c>
      <c r="P82" s="67">
        <v>-0.8</v>
      </c>
      <c r="Q82" s="67">
        <v>-0.1</v>
      </c>
    </row>
    <row r="83" spans="1:17" x14ac:dyDescent="0.15">
      <c r="A83" s="66">
        <v>1971</v>
      </c>
      <c r="B83" s="67">
        <v>-0.1</v>
      </c>
      <c r="C83" s="67">
        <v>-1.2</v>
      </c>
      <c r="D83" s="67">
        <v>0.8</v>
      </c>
      <c r="E83" s="67">
        <v>-0.5</v>
      </c>
      <c r="F83" s="67">
        <v>0.6</v>
      </c>
      <c r="G83" s="67">
        <v>-0.9</v>
      </c>
      <c r="H83" s="67">
        <v>0.9</v>
      </c>
      <c r="I83" s="67">
        <v>-0.2</v>
      </c>
      <c r="J83" s="67">
        <v>-2.4</v>
      </c>
      <c r="K83" s="67">
        <v>0.8</v>
      </c>
      <c r="L83" s="67">
        <v>1.2</v>
      </c>
      <c r="M83" s="67">
        <v>0.1</v>
      </c>
      <c r="N83" s="67">
        <v>-0.4</v>
      </c>
      <c r="O83" s="67">
        <v>0.1</v>
      </c>
      <c r="P83" s="67">
        <v>-0.2</v>
      </c>
      <c r="Q83" s="67">
        <v>-0.7</v>
      </c>
    </row>
    <row r="84" spans="1:17" x14ac:dyDescent="0.15">
      <c r="A84" s="66">
        <v>1972</v>
      </c>
      <c r="B84" s="67">
        <v>0.3</v>
      </c>
      <c r="C84" s="67">
        <v>-0.7</v>
      </c>
      <c r="D84" s="67">
        <v>0.2</v>
      </c>
      <c r="E84" s="67">
        <v>-0.5</v>
      </c>
      <c r="F84" s="67">
        <v>1.1000000000000001</v>
      </c>
      <c r="G84" s="67">
        <v>-0.8</v>
      </c>
      <c r="H84" s="67">
        <v>0.8</v>
      </c>
      <c r="I84" s="67">
        <v>-0.7</v>
      </c>
      <c r="J84" s="67">
        <v>-0.7</v>
      </c>
      <c r="K84" s="67">
        <v>0.2</v>
      </c>
      <c r="L84" s="67">
        <v>-0.3</v>
      </c>
      <c r="M84" s="67">
        <v>0.8</v>
      </c>
      <c r="N84" s="67">
        <v>0.2</v>
      </c>
      <c r="O84" s="67">
        <v>-1.6</v>
      </c>
      <c r="P84" s="67">
        <v>0.7</v>
      </c>
      <c r="Q84" s="67">
        <v>0.6</v>
      </c>
    </row>
    <row r="85" spans="1:17" x14ac:dyDescent="0.15">
      <c r="A85" s="66">
        <v>1973</v>
      </c>
      <c r="B85" s="67">
        <v>0.4</v>
      </c>
      <c r="C85" s="67">
        <v>-0.7</v>
      </c>
      <c r="D85" s="67">
        <v>-1.2</v>
      </c>
      <c r="E85" s="67">
        <v>0.3</v>
      </c>
      <c r="F85" s="67">
        <v>-0.1</v>
      </c>
      <c r="G85" s="67">
        <v>0.4</v>
      </c>
      <c r="H85" s="67">
        <v>-1.3</v>
      </c>
      <c r="I85" s="67">
        <v>-0.2</v>
      </c>
      <c r="J85" s="67">
        <v>0.1</v>
      </c>
      <c r="K85" s="67">
        <v>0.6</v>
      </c>
      <c r="L85" s="67">
        <v>-1.3</v>
      </c>
      <c r="M85" s="67">
        <v>-0.3</v>
      </c>
      <c r="N85" s="67">
        <v>-0.1</v>
      </c>
      <c r="O85" s="67">
        <v>0.5</v>
      </c>
      <c r="P85" s="67">
        <v>0.4</v>
      </c>
      <c r="Q85" s="67">
        <v>-1.1000000000000001</v>
      </c>
    </row>
    <row r="86" spans="1:17" x14ac:dyDescent="0.15">
      <c r="A86" s="66">
        <v>1974</v>
      </c>
      <c r="B86" s="67">
        <v>-2.7</v>
      </c>
      <c r="C86" s="67">
        <v>0.3</v>
      </c>
      <c r="D86" s="67">
        <v>-0.9</v>
      </c>
      <c r="E86" s="67">
        <v>-0.2</v>
      </c>
      <c r="F86" s="67">
        <v>-2.6</v>
      </c>
      <c r="G86" s="67">
        <v>1.8</v>
      </c>
      <c r="H86" s="67">
        <v>-2</v>
      </c>
      <c r="I86" s="67">
        <v>1</v>
      </c>
      <c r="J86" s="67">
        <v>0.3</v>
      </c>
      <c r="K86" s="67">
        <v>-0.5</v>
      </c>
      <c r="L86" s="67">
        <v>0.1</v>
      </c>
      <c r="M86" s="67">
        <v>-1.1000000000000001</v>
      </c>
      <c r="N86" s="67">
        <v>0</v>
      </c>
      <c r="O86" s="67">
        <v>-0.3</v>
      </c>
      <c r="P86" s="67">
        <v>1.9</v>
      </c>
      <c r="Q86" s="67">
        <v>-2.1</v>
      </c>
    </row>
    <row r="87" spans="1:17" x14ac:dyDescent="0.15">
      <c r="A87" s="66">
        <v>1975</v>
      </c>
      <c r="B87" s="67">
        <v>-2.2999999999999998</v>
      </c>
      <c r="C87" s="67">
        <v>0.7</v>
      </c>
      <c r="D87" s="67">
        <v>0.7</v>
      </c>
      <c r="E87" s="67">
        <v>0</v>
      </c>
      <c r="F87" s="67">
        <v>-1.2</v>
      </c>
      <c r="G87" s="67">
        <v>0.4</v>
      </c>
      <c r="H87" s="67">
        <v>-1.6</v>
      </c>
      <c r="I87" s="67">
        <v>1</v>
      </c>
      <c r="J87" s="67">
        <v>1.1000000000000001</v>
      </c>
      <c r="K87" s="67">
        <v>-0.4</v>
      </c>
      <c r="L87" s="67">
        <v>0.8</v>
      </c>
      <c r="M87" s="67">
        <v>-0.6</v>
      </c>
      <c r="N87" s="67">
        <v>0.7</v>
      </c>
      <c r="O87" s="67">
        <v>0.3</v>
      </c>
      <c r="P87" s="67">
        <v>-1</v>
      </c>
      <c r="Q87" s="67">
        <v>0.4</v>
      </c>
    </row>
    <row r="88" spans="1:17" x14ac:dyDescent="0.15">
      <c r="A88" s="66">
        <v>1976</v>
      </c>
      <c r="B88" s="67">
        <v>1.2</v>
      </c>
      <c r="C88" s="67">
        <v>-0.5</v>
      </c>
      <c r="D88" s="67">
        <v>0.3</v>
      </c>
      <c r="E88" s="67">
        <v>-0.2</v>
      </c>
      <c r="F88" s="67">
        <v>0</v>
      </c>
      <c r="G88" s="67">
        <v>1</v>
      </c>
      <c r="H88" s="67">
        <v>1.6</v>
      </c>
      <c r="I88" s="67">
        <v>-0.9</v>
      </c>
      <c r="J88" s="67">
        <v>-2</v>
      </c>
      <c r="K88" s="67">
        <v>1</v>
      </c>
      <c r="L88" s="67">
        <v>0.8</v>
      </c>
      <c r="M88" s="67">
        <v>-0.4</v>
      </c>
      <c r="N88" s="67">
        <v>-0.6</v>
      </c>
      <c r="O88" s="67">
        <v>0</v>
      </c>
      <c r="P88" s="67">
        <v>0.9</v>
      </c>
      <c r="Q88" s="67">
        <v>-0.7</v>
      </c>
    </row>
    <row r="89" spans="1:17" x14ac:dyDescent="0.15">
      <c r="A89" s="66">
        <v>1977</v>
      </c>
      <c r="B89" s="67">
        <v>0.7</v>
      </c>
      <c r="C89" s="67">
        <v>-0.5</v>
      </c>
      <c r="D89" s="67">
        <v>0.1</v>
      </c>
      <c r="E89" s="67">
        <v>0</v>
      </c>
      <c r="F89" s="67">
        <v>2.1</v>
      </c>
      <c r="G89" s="67">
        <v>-2.2000000000000002</v>
      </c>
      <c r="H89" s="67">
        <v>0.9</v>
      </c>
      <c r="I89" s="67">
        <v>0.3</v>
      </c>
      <c r="J89" s="67">
        <v>-1.4</v>
      </c>
      <c r="K89" s="67">
        <v>0.8</v>
      </c>
      <c r="L89" s="67">
        <v>-0.4</v>
      </c>
      <c r="M89" s="67">
        <v>1.1000000000000001</v>
      </c>
      <c r="N89" s="67">
        <v>-0.9</v>
      </c>
      <c r="O89" s="67">
        <v>-0.4</v>
      </c>
      <c r="P89" s="67">
        <v>0.6</v>
      </c>
      <c r="Q89" s="67">
        <v>0.6</v>
      </c>
    </row>
    <row r="90" spans="1:17" x14ac:dyDescent="0.15">
      <c r="A90" s="66">
        <v>1978</v>
      </c>
      <c r="B90" s="67">
        <v>0.3</v>
      </c>
      <c r="C90" s="67">
        <v>-0.1</v>
      </c>
      <c r="D90" s="67">
        <v>0.4</v>
      </c>
      <c r="E90" s="67">
        <v>0.1</v>
      </c>
      <c r="F90" s="67">
        <v>0.1</v>
      </c>
      <c r="G90" s="67">
        <v>-0.8</v>
      </c>
      <c r="H90" s="67">
        <v>0.5</v>
      </c>
      <c r="I90" s="67">
        <v>-0.7</v>
      </c>
      <c r="J90" s="67">
        <v>0.6</v>
      </c>
      <c r="K90" s="67">
        <v>0.3</v>
      </c>
      <c r="L90" s="67">
        <v>-0.6</v>
      </c>
      <c r="M90" s="67">
        <v>0.6</v>
      </c>
      <c r="N90" s="67">
        <v>0.9</v>
      </c>
      <c r="O90" s="67">
        <v>-0.9</v>
      </c>
      <c r="P90" s="67">
        <v>0.5</v>
      </c>
      <c r="Q90" s="67">
        <v>-0.3</v>
      </c>
    </row>
    <row r="91" spans="1:17" x14ac:dyDescent="0.15">
      <c r="A91" s="66">
        <v>1979</v>
      </c>
      <c r="B91" s="67">
        <v>-0.1</v>
      </c>
      <c r="C91" s="67">
        <v>0.2</v>
      </c>
      <c r="D91" s="67">
        <v>-0.3</v>
      </c>
      <c r="E91" s="67">
        <v>0.9</v>
      </c>
      <c r="F91" s="67">
        <v>-0.1</v>
      </c>
      <c r="G91" s="67">
        <v>0</v>
      </c>
      <c r="H91" s="67">
        <v>-0.1</v>
      </c>
      <c r="I91" s="67">
        <v>-0.5</v>
      </c>
      <c r="J91" s="67">
        <v>1.3</v>
      </c>
      <c r="K91" s="67">
        <v>-0.3</v>
      </c>
      <c r="L91" s="67">
        <v>-0.7</v>
      </c>
      <c r="M91" s="67">
        <v>0.4</v>
      </c>
      <c r="N91" s="67">
        <v>-0.4</v>
      </c>
      <c r="O91" s="67">
        <v>1</v>
      </c>
      <c r="P91" s="67">
        <v>0.9</v>
      </c>
      <c r="Q91" s="67">
        <v>-1.5</v>
      </c>
    </row>
    <row r="92" spans="1:17" x14ac:dyDescent="0.15">
      <c r="A92" s="66">
        <v>1980</v>
      </c>
      <c r="B92" s="67">
        <v>-0.6</v>
      </c>
      <c r="C92" s="67">
        <v>0.1</v>
      </c>
      <c r="D92" s="67">
        <v>-0.8</v>
      </c>
      <c r="E92" s="67">
        <v>0</v>
      </c>
      <c r="F92" s="67">
        <v>-1.4</v>
      </c>
      <c r="G92" s="67">
        <v>3.6</v>
      </c>
      <c r="H92" s="67">
        <v>-2.4</v>
      </c>
      <c r="I92" s="67">
        <v>0.3</v>
      </c>
      <c r="J92" s="67">
        <v>1.5</v>
      </c>
      <c r="K92" s="67">
        <v>-2.2999999999999998</v>
      </c>
      <c r="L92" s="67">
        <v>0.5</v>
      </c>
      <c r="M92" s="67">
        <v>-0.7</v>
      </c>
      <c r="N92" s="67">
        <v>0.7</v>
      </c>
      <c r="O92" s="67">
        <v>0.3</v>
      </c>
      <c r="P92" s="67">
        <v>-1.4</v>
      </c>
      <c r="Q92" s="67">
        <v>1</v>
      </c>
    </row>
    <row r="93" spans="1:17" x14ac:dyDescent="0.15">
      <c r="A93" s="66">
        <v>1981</v>
      </c>
      <c r="B93" s="67">
        <v>-0.2</v>
      </c>
      <c r="C93" s="67">
        <v>0.2</v>
      </c>
      <c r="D93" s="67">
        <v>-0.3</v>
      </c>
      <c r="E93" s="67">
        <v>0.5</v>
      </c>
      <c r="F93" s="67">
        <v>-0.5</v>
      </c>
      <c r="G93" s="67">
        <v>0.4</v>
      </c>
      <c r="H93" s="67">
        <v>-0.6</v>
      </c>
      <c r="I93" s="67">
        <v>0.8</v>
      </c>
      <c r="J93" s="67">
        <v>-0.9</v>
      </c>
      <c r="K93" s="67">
        <v>0.8</v>
      </c>
      <c r="L93" s="67">
        <v>0.2</v>
      </c>
      <c r="M93" s="67">
        <v>-1.3</v>
      </c>
      <c r="N93" s="67">
        <v>0.6</v>
      </c>
      <c r="O93" s="67">
        <v>2.1</v>
      </c>
      <c r="P93" s="67">
        <v>-2.4</v>
      </c>
      <c r="Q93" s="67">
        <v>0.3</v>
      </c>
    </row>
    <row r="94" spans="1:17" x14ac:dyDescent="0.15">
      <c r="A94" s="66">
        <v>1982</v>
      </c>
      <c r="B94" s="67">
        <v>-0.5</v>
      </c>
      <c r="C94" s="67">
        <v>-0.1</v>
      </c>
      <c r="D94" s="67">
        <v>0.3</v>
      </c>
      <c r="E94" s="67">
        <v>-0.3</v>
      </c>
      <c r="F94" s="67">
        <v>0.3</v>
      </c>
      <c r="G94" s="67">
        <v>-0.8</v>
      </c>
      <c r="H94" s="67">
        <v>1.1000000000000001</v>
      </c>
      <c r="I94" s="67">
        <v>-0.3</v>
      </c>
      <c r="J94" s="67">
        <v>-0.3</v>
      </c>
      <c r="K94" s="67">
        <v>-0.1</v>
      </c>
      <c r="L94" s="67">
        <v>0.8</v>
      </c>
      <c r="M94" s="67">
        <v>-0.3</v>
      </c>
      <c r="N94" s="67">
        <v>-0.3</v>
      </c>
      <c r="O94" s="67">
        <v>-0.4</v>
      </c>
      <c r="P94" s="67">
        <v>1.3</v>
      </c>
      <c r="Q94" s="67">
        <v>-1.2</v>
      </c>
    </row>
    <row r="95" spans="1:17" x14ac:dyDescent="0.15">
      <c r="A95" s="66">
        <v>1983</v>
      </c>
      <c r="B95" s="67">
        <v>-0.1</v>
      </c>
      <c r="C95" s="67">
        <v>0.2</v>
      </c>
      <c r="D95" s="67">
        <v>0.3</v>
      </c>
      <c r="E95" s="67">
        <v>-0.1</v>
      </c>
      <c r="F95" s="67">
        <v>1.4</v>
      </c>
      <c r="G95" s="67">
        <v>-2.7</v>
      </c>
      <c r="H95" s="67">
        <v>2</v>
      </c>
      <c r="I95" s="67">
        <v>-0.1</v>
      </c>
      <c r="J95" s="67">
        <v>-0.5</v>
      </c>
      <c r="K95" s="67">
        <v>0.5</v>
      </c>
      <c r="L95" s="67">
        <v>-0.7</v>
      </c>
      <c r="M95" s="67">
        <v>1.4</v>
      </c>
      <c r="N95" s="67">
        <v>-0.4</v>
      </c>
      <c r="O95" s="67">
        <v>-0.9</v>
      </c>
      <c r="P95" s="67">
        <v>0.7</v>
      </c>
      <c r="Q95" s="67">
        <v>0.8</v>
      </c>
    </row>
    <row r="96" spans="1:17" x14ac:dyDescent="0.15">
      <c r="A96" s="66">
        <v>1984</v>
      </c>
      <c r="B96" s="67">
        <v>1</v>
      </c>
      <c r="C96" s="67">
        <v>-0.3</v>
      </c>
      <c r="D96" s="67">
        <v>-0.5</v>
      </c>
      <c r="E96" s="67">
        <v>1</v>
      </c>
      <c r="F96" s="67">
        <v>-0.2</v>
      </c>
      <c r="G96" s="67">
        <v>0.5</v>
      </c>
      <c r="H96" s="67">
        <v>0.3</v>
      </c>
      <c r="I96" s="67">
        <v>-1.1000000000000001</v>
      </c>
      <c r="J96" s="67">
        <v>0.8</v>
      </c>
      <c r="K96" s="67">
        <v>-0.1</v>
      </c>
      <c r="L96" s="67">
        <v>-0.9</v>
      </c>
      <c r="M96" s="67">
        <v>0.6</v>
      </c>
      <c r="N96" s="67">
        <v>-0.3</v>
      </c>
      <c r="O96" s="67">
        <v>1</v>
      </c>
      <c r="P96" s="67">
        <v>0.9</v>
      </c>
      <c r="Q96" s="67">
        <v>-1.6</v>
      </c>
    </row>
    <row r="97" spans="1:17" x14ac:dyDescent="0.15">
      <c r="A97" s="66">
        <v>1985</v>
      </c>
      <c r="B97" s="67">
        <v>-1.8</v>
      </c>
      <c r="C97" s="67">
        <v>1</v>
      </c>
      <c r="D97" s="67">
        <v>-0.3</v>
      </c>
      <c r="E97" s="67">
        <v>0.3</v>
      </c>
      <c r="F97" s="67">
        <v>-1.3</v>
      </c>
      <c r="G97" s="67">
        <v>1</v>
      </c>
      <c r="H97" s="67">
        <v>-1</v>
      </c>
      <c r="I97" s="67">
        <v>1.4</v>
      </c>
      <c r="J97" s="67">
        <v>0.7</v>
      </c>
      <c r="K97" s="67">
        <v>-1.4</v>
      </c>
      <c r="L97" s="67">
        <v>0.7</v>
      </c>
      <c r="M97" s="67">
        <v>-0.6</v>
      </c>
      <c r="N97" s="67">
        <v>0.2</v>
      </c>
      <c r="O97" s="67">
        <v>-0.3</v>
      </c>
      <c r="P97" s="67">
        <v>2.1</v>
      </c>
      <c r="Q97" s="67">
        <v>-2</v>
      </c>
    </row>
    <row r="98" spans="1:17" x14ac:dyDescent="0.15">
      <c r="A98" s="66">
        <v>1986</v>
      </c>
      <c r="B98" s="67">
        <v>-1</v>
      </c>
      <c r="C98" s="67">
        <v>0.8</v>
      </c>
      <c r="D98" s="67">
        <v>-0.5</v>
      </c>
      <c r="E98" s="67">
        <v>-0.3</v>
      </c>
      <c r="F98" s="67">
        <v>-0.5</v>
      </c>
      <c r="G98" s="67">
        <v>0.7</v>
      </c>
      <c r="H98" s="67">
        <v>-0.9</v>
      </c>
      <c r="I98" s="67">
        <v>0.3</v>
      </c>
      <c r="J98" s="67">
        <v>2.5</v>
      </c>
      <c r="K98" s="67">
        <v>-2.2999999999999998</v>
      </c>
      <c r="L98" s="67">
        <v>0.3</v>
      </c>
      <c r="M98" s="67">
        <v>-0.5</v>
      </c>
      <c r="N98" s="67">
        <v>0.6</v>
      </c>
      <c r="O98" s="67">
        <v>-0.2</v>
      </c>
      <c r="P98" s="67">
        <v>-0.6</v>
      </c>
      <c r="Q98" s="67">
        <v>0.2</v>
      </c>
    </row>
    <row r="99" spans="1:17" x14ac:dyDescent="0.15">
      <c r="A99" s="66">
        <v>1987</v>
      </c>
      <c r="B99" s="67">
        <v>0.1</v>
      </c>
      <c r="C99" s="67">
        <v>0.5</v>
      </c>
      <c r="D99" s="67">
        <v>0.1</v>
      </c>
      <c r="E99" s="67">
        <v>0.8</v>
      </c>
      <c r="F99" s="67">
        <v>0.3</v>
      </c>
      <c r="G99" s="67">
        <v>-0.3</v>
      </c>
      <c r="H99" s="67">
        <v>0.4</v>
      </c>
      <c r="I99" s="67">
        <v>0.3</v>
      </c>
      <c r="J99" s="67">
        <v>-0.3</v>
      </c>
      <c r="K99" s="67">
        <v>0.6</v>
      </c>
      <c r="L99" s="67">
        <v>0.4</v>
      </c>
      <c r="M99" s="67">
        <v>-1.1000000000000001</v>
      </c>
      <c r="N99" s="67">
        <v>0.2</v>
      </c>
      <c r="O99" s="67">
        <v>2.1</v>
      </c>
      <c r="P99" s="67">
        <v>-1.5</v>
      </c>
      <c r="Q99" s="67">
        <v>-0.1</v>
      </c>
    </row>
    <row r="100" spans="1:17" x14ac:dyDescent="0.15">
      <c r="A100" s="66">
        <v>1988</v>
      </c>
      <c r="B100" s="67">
        <v>0.9</v>
      </c>
      <c r="C100" s="67">
        <v>-2.2999999999999998</v>
      </c>
      <c r="D100" s="67">
        <v>0.7</v>
      </c>
      <c r="E100" s="67">
        <v>-0.4</v>
      </c>
      <c r="F100" s="67">
        <v>1.1000000000000001</v>
      </c>
      <c r="G100" s="67">
        <v>0.1</v>
      </c>
      <c r="H100" s="67">
        <v>1</v>
      </c>
      <c r="I100" s="67">
        <v>-2.1</v>
      </c>
      <c r="J100" s="67">
        <v>-2</v>
      </c>
      <c r="K100" s="67">
        <v>1.5</v>
      </c>
      <c r="L100" s="67">
        <v>-0.2</v>
      </c>
      <c r="M100" s="67">
        <v>1</v>
      </c>
      <c r="N100" s="67">
        <v>-0.5</v>
      </c>
      <c r="O100" s="67">
        <v>-1.2</v>
      </c>
      <c r="P100" s="67">
        <v>0.7</v>
      </c>
      <c r="Q100" s="67">
        <v>1</v>
      </c>
    </row>
    <row r="101" spans="1:17" x14ac:dyDescent="0.15">
      <c r="A101" s="66">
        <v>1989</v>
      </c>
      <c r="B101" s="67">
        <v>-0.2</v>
      </c>
      <c r="C101" s="67">
        <v>-0.7</v>
      </c>
      <c r="D101" s="67">
        <v>0</v>
      </c>
      <c r="E101" s="67">
        <v>-0.3</v>
      </c>
      <c r="F101" s="67">
        <v>-0.1</v>
      </c>
      <c r="G101" s="67">
        <v>-2</v>
      </c>
      <c r="H101" s="67">
        <v>1.1000000000000001</v>
      </c>
      <c r="I101" s="67">
        <v>-0.3</v>
      </c>
      <c r="J101" s="67">
        <v>-1.2</v>
      </c>
      <c r="K101" s="67">
        <v>1.1000000000000001</v>
      </c>
      <c r="L101" s="67">
        <v>-1</v>
      </c>
      <c r="M101" s="67">
        <v>0.6</v>
      </c>
      <c r="N101" s="67">
        <v>0.6</v>
      </c>
      <c r="O101" s="67">
        <v>-1.1000000000000001</v>
      </c>
      <c r="P101" s="67">
        <v>0.3</v>
      </c>
      <c r="Q101" s="67">
        <v>0.3</v>
      </c>
    </row>
    <row r="102" spans="1:17" x14ac:dyDescent="0.15">
      <c r="A102" s="66">
        <v>1990</v>
      </c>
      <c r="B102" s="67">
        <v>-0.5</v>
      </c>
      <c r="C102" s="67">
        <v>0.1</v>
      </c>
      <c r="D102" s="67">
        <v>-0.6</v>
      </c>
      <c r="E102" s="67">
        <v>-0.2</v>
      </c>
      <c r="F102" s="67">
        <v>-0.7</v>
      </c>
      <c r="G102" s="67">
        <v>-0.6</v>
      </c>
      <c r="H102" s="67">
        <v>0.9</v>
      </c>
      <c r="I102" s="67">
        <v>-0.7</v>
      </c>
      <c r="J102" s="67">
        <v>0.6</v>
      </c>
      <c r="K102" s="67">
        <v>0.2</v>
      </c>
      <c r="L102" s="67">
        <v>-1.1000000000000001</v>
      </c>
      <c r="M102" s="67">
        <v>0.6</v>
      </c>
      <c r="N102" s="67">
        <v>-0.7</v>
      </c>
      <c r="O102" s="67">
        <v>0.9</v>
      </c>
      <c r="P102" s="67">
        <v>-0.8</v>
      </c>
      <c r="Q102" s="67">
        <v>-0.9</v>
      </c>
    </row>
    <row r="103" spans="1:17" x14ac:dyDescent="0.15">
      <c r="A103" s="66">
        <v>1991</v>
      </c>
      <c r="B103" s="67">
        <v>-1.2</v>
      </c>
      <c r="C103" s="67">
        <v>-0.2</v>
      </c>
      <c r="D103" s="67">
        <v>-0.9</v>
      </c>
      <c r="E103" s="67">
        <v>0.1</v>
      </c>
      <c r="F103" s="67">
        <v>-0.6</v>
      </c>
      <c r="G103" s="67">
        <v>1.3</v>
      </c>
      <c r="H103" s="67">
        <v>-1.7</v>
      </c>
      <c r="I103" s="67">
        <v>0.7</v>
      </c>
      <c r="J103" s="67">
        <v>0.6</v>
      </c>
      <c r="K103" s="67">
        <v>-1.8</v>
      </c>
      <c r="L103" s="67">
        <v>1</v>
      </c>
      <c r="M103" s="67">
        <v>-1.3</v>
      </c>
      <c r="N103" s="67">
        <v>-0.1</v>
      </c>
      <c r="O103" s="67">
        <v>0.5</v>
      </c>
      <c r="P103" s="67">
        <v>1.3</v>
      </c>
      <c r="Q103" s="67">
        <v>-1.9</v>
      </c>
    </row>
    <row r="104" spans="1:17" x14ac:dyDescent="0.15">
      <c r="A104" s="66">
        <v>1992</v>
      </c>
      <c r="B104" s="67">
        <v>-1</v>
      </c>
      <c r="C104" s="67">
        <v>-0.6</v>
      </c>
      <c r="D104" s="67">
        <v>-1.5</v>
      </c>
      <c r="E104" s="67">
        <v>0.3</v>
      </c>
      <c r="F104" s="67">
        <v>-0.5</v>
      </c>
      <c r="G104" s="67">
        <v>1</v>
      </c>
      <c r="H104" s="67">
        <v>-1.1000000000000001</v>
      </c>
      <c r="I104" s="67">
        <v>-0.1</v>
      </c>
      <c r="J104" s="67">
        <v>-0.1</v>
      </c>
      <c r="K104" s="67">
        <v>-0.5</v>
      </c>
      <c r="L104" s="67">
        <v>0.3</v>
      </c>
      <c r="M104" s="67">
        <v>-2.5</v>
      </c>
      <c r="N104" s="67">
        <v>0.9</v>
      </c>
      <c r="O104" s="67">
        <v>2.6</v>
      </c>
      <c r="P104" s="67">
        <v>-3</v>
      </c>
      <c r="Q104" s="67">
        <v>-0.4</v>
      </c>
    </row>
    <row r="105" spans="1:17" x14ac:dyDescent="0.15">
      <c r="A105" s="66">
        <v>1993</v>
      </c>
      <c r="B105" s="67">
        <v>-0.9</v>
      </c>
      <c r="C105" s="67">
        <v>-1.1000000000000001</v>
      </c>
      <c r="D105" s="67">
        <v>0.5</v>
      </c>
      <c r="E105" s="67">
        <v>-0.6</v>
      </c>
      <c r="F105" s="67">
        <v>0.7</v>
      </c>
      <c r="G105" s="67">
        <v>-1</v>
      </c>
      <c r="H105" s="67">
        <v>1.2</v>
      </c>
      <c r="I105" s="67">
        <v>0.4</v>
      </c>
      <c r="J105" s="67">
        <v>-2.6</v>
      </c>
      <c r="K105" s="67">
        <v>-0.8</v>
      </c>
      <c r="L105" s="67">
        <v>2.2999999999999998</v>
      </c>
      <c r="M105" s="67">
        <v>-0.9</v>
      </c>
      <c r="N105" s="67">
        <v>0.7</v>
      </c>
      <c r="O105" s="67">
        <v>-0.8</v>
      </c>
      <c r="P105" s="67">
        <v>0.5</v>
      </c>
      <c r="Q105" s="67">
        <v>-0.6</v>
      </c>
    </row>
    <row r="106" spans="1:17" x14ac:dyDescent="0.15">
      <c r="A106" s="66">
        <v>1994</v>
      </c>
      <c r="B106" s="67">
        <v>0.4</v>
      </c>
      <c r="C106" s="67">
        <v>-0.7</v>
      </c>
      <c r="D106" s="67">
        <v>0.5</v>
      </c>
      <c r="E106" s="67">
        <v>-0.2</v>
      </c>
      <c r="F106" s="67">
        <v>2.2999999999999998</v>
      </c>
      <c r="G106" s="67">
        <v>-2.9</v>
      </c>
      <c r="H106" s="67">
        <v>0.9</v>
      </c>
      <c r="I106" s="67">
        <v>0.2</v>
      </c>
      <c r="J106" s="67">
        <v>-1.6</v>
      </c>
      <c r="K106" s="67">
        <v>1.7</v>
      </c>
      <c r="L106" s="67">
        <v>-0.6</v>
      </c>
      <c r="M106" s="67">
        <v>0.9</v>
      </c>
      <c r="N106" s="67">
        <v>-0.2</v>
      </c>
      <c r="O106" s="67">
        <v>-0.9</v>
      </c>
      <c r="P106" s="67">
        <v>0.7</v>
      </c>
      <c r="Q106" s="67">
        <v>0.5</v>
      </c>
    </row>
    <row r="107" spans="1:17" x14ac:dyDescent="0.15">
      <c r="A107" s="66">
        <v>1995</v>
      </c>
      <c r="B107" s="67">
        <v>0.4</v>
      </c>
      <c r="C107" s="67">
        <v>-0.2</v>
      </c>
      <c r="D107" s="67">
        <v>0.2</v>
      </c>
      <c r="E107" s="67">
        <v>0.4</v>
      </c>
      <c r="F107" s="67">
        <v>-0.4</v>
      </c>
      <c r="G107" s="67">
        <v>0.3</v>
      </c>
      <c r="H107" s="67">
        <v>-0.1</v>
      </c>
      <c r="I107" s="67">
        <v>-0.7</v>
      </c>
      <c r="J107" s="67">
        <v>0.2</v>
      </c>
      <c r="K107" s="67">
        <v>1.1000000000000001</v>
      </c>
      <c r="L107" s="67">
        <v>-1.5</v>
      </c>
      <c r="M107" s="67">
        <v>1.1000000000000001</v>
      </c>
      <c r="N107" s="67">
        <v>0.4</v>
      </c>
      <c r="O107" s="67">
        <v>-0.8</v>
      </c>
      <c r="P107" s="67">
        <v>0.4</v>
      </c>
      <c r="Q107" s="67">
        <v>0.6</v>
      </c>
    </row>
    <row r="108" spans="1:17" x14ac:dyDescent="0.15">
      <c r="A108" s="66">
        <v>1996</v>
      </c>
      <c r="B108" s="67">
        <v>0.2</v>
      </c>
      <c r="C108" s="67">
        <v>-0.4</v>
      </c>
      <c r="D108" s="67">
        <v>-0.2</v>
      </c>
      <c r="E108" s="67">
        <v>0.7</v>
      </c>
      <c r="F108" s="67">
        <v>-0.5</v>
      </c>
      <c r="G108" s="67">
        <v>1</v>
      </c>
      <c r="H108" s="67">
        <v>-1.6</v>
      </c>
      <c r="I108" s="67">
        <v>0.3</v>
      </c>
      <c r="J108" s="67">
        <v>1.3</v>
      </c>
      <c r="K108" s="67">
        <v>-2.2999999999999998</v>
      </c>
      <c r="L108" s="67">
        <v>1.4</v>
      </c>
      <c r="M108" s="67">
        <v>-0.3</v>
      </c>
      <c r="N108" s="67">
        <v>-0.9</v>
      </c>
      <c r="O108" s="67">
        <v>0.9</v>
      </c>
      <c r="P108" s="67">
        <v>1.8</v>
      </c>
      <c r="Q108" s="67">
        <v>-2.2000000000000002</v>
      </c>
    </row>
    <row r="109" spans="1:17" x14ac:dyDescent="0.15">
      <c r="A109" s="66">
        <v>1997</v>
      </c>
      <c r="B109" s="67">
        <v>-1.5</v>
      </c>
      <c r="C109" s="67">
        <v>1.4</v>
      </c>
      <c r="D109" s="67">
        <v>-1.5</v>
      </c>
      <c r="E109" s="67">
        <v>-0.3</v>
      </c>
      <c r="F109" s="67">
        <v>-0.4</v>
      </c>
      <c r="G109" s="67">
        <v>0.9</v>
      </c>
      <c r="H109" s="67">
        <v>-2.4</v>
      </c>
      <c r="I109" s="67">
        <v>1.7</v>
      </c>
      <c r="J109" s="67">
        <v>3.2</v>
      </c>
      <c r="K109" s="67">
        <v>-2.9</v>
      </c>
      <c r="L109" s="67">
        <v>0</v>
      </c>
      <c r="M109" s="67">
        <v>-1.5</v>
      </c>
      <c r="N109" s="67">
        <v>1</v>
      </c>
      <c r="O109" s="67">
        <v>0.8</v>
      </c>
      <c r="P109" s="67">
        <v>-1.7</v>
      </c>
      <c r="Q109" s="67">
        <v>0</v>
      </c>
    </row>
    <row r="110" spans="1:17" x14ac:dyDescent="0.15">
      <c r="A110" s="66">
        <v>1998</v>
      </c>
      <c r="B110" s="67">
        <v>-0.6</v>
      </c>
      <c r="C110" s="67">
        <v>0.4</v>
      </c>
      <c r="D110" s="67">
        <v>-0.9</v>
      </c>
      <c r="E110" s="67">
        <v>0.8</v>
      </c>
      <c r="F110" s="67">
        <v>0.4</v>
      </c>
      <c r="G110" s="67">
        <v>-0.9</v>
      </c>
      <c r="H110" s="67">
        <v>0.6</v>
      </c>
      <c r="I110" s="67">
        <v>0.7</v>
      </c>
      <c r="J110" s="67">
        <v>-0.7</v>
      </c>
      <c r="K110" s="67">
        <v>0.2</v>
      </c>
      <c r="L110" s="67">
        <v>-0.1</v>
      </c>
      <c r="M110" s="67">
        <v>-1.3</v>
      </c>
      <c r="N110" s="67">
        <v>0.4</v>
      </c>
      <c r="O110" s="67">
        <v>2.4</v>
      </c>
      <c r="P110" s="67">
        <v>-2</v>
      </c>
      <c r="Q110" s="67">
        <v>-0.4</v>
      </c>
    </row>
    <row r="111" spans="1:17" x14ac:dyDescent="0.15">
      <c r="A111" s="66">
        <v>1999</v>
      </c>
      <c r="B111" s="67">
        <v>-1</v>
      </c>
      <c r="C111" s="67">
        <v>-0.8</v>
      </c>
      <c r="D111" s="67">
        <v>1</v>
      </c>
      <c r="E111" s="67">
        <v>-0.7</v>
      </c>
      <c r="F111" s="67">
        <v>0.3</v>
      </c>
      <c r="G111" s="67">
        <v>-1.3</v>
      </c>
      <c r="H111" s="67">
        <v>1.7</v>
      </c>
      <c r="I111" s="67">
        <v>-0.7</v>
      </c>
      <c r="J111" s="67">
        <v>-1.9</v>
      </c>
      <c r="K111" s="67">
        <v>1.3</v>
      </c>
      <c r="L111" s="67">
        <v>0.4</v>
      </c>
      <c r="M111" s="67">
        <v>0.6</v>
      </c>
      <c r="N111" s="67">
        <v>-0.1</v>
      </c>
      <c r="O111" s="67">
        <v>-1.5</v>
      </c>
      <c r="P111" s="67">
        <v>1</v>
      </c>
      <c r="Q111" s="67">
        <v>0.1</v>
      </c>
    </row>
    <row r="112" spans="1:17" x14ac:dyDescent="0.15">
      <c r="A112" s="66">
        <v>2000</v>
      </c>
      <c r="B112" s="67">
        <v>1.8</v>
      </c>
      <c r="C112" s="67">
        <v>-1</v>
      </c>
      <c r="D112" s="67">
        <v>-0.1</v>
      </c>
      <c r="E112" s="67">
        <v>0.4</v>
      </c>
      <c r="F112" s="67">
        <v>0.2</v>
      </c>
      <c r="G112" s="67">
        <v>0.7</v>
      </c>
      <c r="H112" s="67">
        <v>2</v>
      </c>
      <c r="I112" s="67">
        <v>-2.2999999999999998</v>
      </c>
      <c r="J112" s="67">
        <v>-0.7</v>
      </c>
      <c r="K112" s="67">
        <v>0.8</v>
      </c>
      <c r="L112" s="67">
        <v>-1.7</v>
      </c>
      <c r="M112" s="67">
        <v>1.9</v>
      </c>
      <c r="N112" s="67">
        <v>0.4</v>
      </c>
      <c r="O112" s="67">
        <v>-0.7</v>
      </c>
      <c r="P112" s="67">
        <v>0</v>
      </c>
      <c r="Q112" s="67">
        <v>0.7</v>
      </c>
    </row>
    <row r="113" spans="1:17" x14ac:dyDescent="0.15">
      <c r="A113" s="66">
        <v>2001</v>
      </c>
      <c r="B113" s="67">
        <v>-0.4</v>
      </c>
      <c r="C113" s="67">
        <v>-0.2</v>
      </c>
      <c r="D113" s="67">
        <v>-0.7</v>
      </c>
      <c r="E113" s="67">
        <v>0.9</v>
      </c>
      <c r="F113" s="67">
        <v>-0.3</v>
      </c>
      <c r="G113" s="67">
        <v>-0.9</v>
      </c>
      <c r="H113" s="67">
        <v>-0.1</v>
      </c>
      <c r="I113" s="67">
        <v>-0.5</v>
      </c>
      <c r="J113" s="67">
        <v>1</v>
      </c>
      <c r="K113" s="67">
        <v>0.1</v>
      </c>
      <c r="L113" s="67">
        <v>-1.6</v>
      </c>
      <c r="M113" s="67">
        <v>1.2</v>
      </c>
      <c r="N113" s="67">
        <v>-0.9</v>
      </c>
      <c r="O113" s="67">
        <v>1</v>
      </c>
      <c r="P113" s="67">
        <v>1.3</v>
      </c>
      <c r="Q113" s="67">
        <v>-2.2999999999999998</v>
      </c>
    </row>
    <row r="114" spans="1:17" x14ac:dyDescent="0.15">
      <c r="A114" s="66">
        <v>2002</v>
      </c>
      <c r="B114" s="67">
        <v>-1.7</v>
      </c>
      <c r="C114" s="67">
        <v>0.5</v>
      </c>
      <c r="D114" s="67">
        <v>0.4</v>
      </c>
      <c r="E114" s="67">
        <v>0.4</v>
      </c>
      <c r="F114" s="67">
        <v>-1.2</v>
      </c>
      <c r="G114" s="67">
        <v>1.5</v>
      </c>
      <c r="H114" s="67">
        <v>-1.3</v>
      </c>
      <c r="I114" s="67">
        <v>0.6</v>
      </c>
      <c r="J114" s="67">
        <v>1.6</v>
      </c>
      <c r="K114" s="67">
        <v>-2.2000000000000002</v>
      </c>
      <c r="L114" s="67">
        <v>2.1</v>
      </c>
      <c r="M114" s="67">
        <v>-0.5</v>
      </c>
      <c r="N114" s="67">
        <v>-1.2</v>
      </c>
      <c r="O114" s="67">
        <v>1.5</v>
      </c>
      <c r="P114" s="67">
        <v>0.5</v>
      </c>
      <c r="Q114" s="67">
        <v>-1.3</v>
      </c>
    </row>
    <row r="115" spans="1:17" x14ac:dyDescent="0.15">
      <c r="A115" s="66">
        <v>2003</v>
      </c>
      <c r="B115" s="67">
        <v>-0.8</v>
      </c>
      <c r="C115" s="67">
        <v>0.9</v>
      </c>
      <c r="D115" s="67">
        <v>-0.7</v>
      </c>
      <c r="E115" s="67">
        <v>0.4</v>
      </c>
      <c r="F115" s="67">
        <v>0.2</v>
      </c>
      <c r="G115" s="67">
        <v>0</v>
      </c>
      <c r="H115" s="67">
        <v>-1</v>
      </c>
      <c r="I115" s="67">
        <v>0.2</v>
      </c>
      <c r="J115" s="67">
        <v>3.4</v>
      </c>
      <c r="K115" s="67">
        <v>-2.5</v>
      </c>
      <c r="L115" s="67">
        <v>0.7</v>
      </c>
      <c r="M115" s="67">
        <v>-1.9</v>
      </c>
      <c r="N115" s="67">
        <v>1.4</v>
      </c>
      <c r="O115" s="67">
        <v>2.2000000000000002</v>
      </c>
      <c r="P115" s="67">
        <v>-3.5</v>
      </c>
      <c r="Q115" s="67">
        <v>1.1000000000000001</v>
      </c>
    </row>
    <row r="116" spans="1:17" x14ac:dyDescent="0.15">
      <c r="A116" s="66">
        <v>2004</v>
      </c>
      <c r="B116" s="67">
        <v>1.5</v>
      </c>
      <c r="C116" s="67">
        <v>-1.4</v>
      </c>
      <c r="D116" s="67">
        <v>0.3</v>
      </c>
      <c r="E116" s="67">
        <v>-0.7</v>
      </c>
      <c r="F116" s="67">
        <v>1.1000000000000001</v>
      </c>
      <c r="G116" s="67">
        <v>-0.4</v>
      </c>
      <c r="H116" s="67">
        <v>3.5</v>
      </c>
      <c r="I116" s="67">
        <v>-1.9</v>
      </c>
      <c r="J116" s="67">
        <v>-3.5</v>
      </c>
      <c r="K116" s="67">
        <v>1.8</v>
      </c>
      <c r="L116" s="67">
        <v>0.5</v>
      </c>
      <c r="M116" s="67">
        <v>-0.5</v>
      </c>
      <c r="N116" s="67">
        <v>0.4</v>
      </c>
      <c r="O116" s="67">
        <v>-1.5</v>
      </c>
      <c r="P116" s="67">
        <v>0.8</v>
      </c>
      <c r="Q116" s="67">
        <v>0.4</v>
      </c>
    </row>
    <row r="117" spans="1:17" x14ac:dyDescent="0.15">
      <c r="A117" s="66">
        <v>2005</v>
      </c>
      <c r="B117" s="67">
        <v>0.3</v>
      </c>
      <c r="C117" s="67">
        <v>-0.3</v>
      </c>
      <c r="D117" s="67">
        <v>0.4</v>
      </c>
      <c r="E117" s="67">
        <v>-0.2</v>
      </c>
      <c r="F117" s="67">
        <v>0.3</v>
      </c>
      <c r="G117" s="67">
        <v>-1.6</v>
      </c>
      <c r="H117" s="67">
        <v>1.7</v>
      </c>
      <c r="I117" s="67">
        <v>-0.4</v>
      </c>
      <c r="J117" s="67">
        <v>-1.5</v>
      </c>
      <c r="K117" s="67">
        <v>1.6</v>
      </c>
      <c r="L117" s="67">
        <v>-1.2</v>
      </c>
      <c r="M117" s="67">
        <v>1.6</v>
      </c>
      <c r="N117" s="67">
        <v>-0.3</v>
      </c>
      <c r="O117" s="67">
        <v>-1.1000000000000001</v>
      </c>
      <c r="P117" s="67">
        <v>0.7</v>
      </c>
      <c r="Q117" s="67">
        <v>0.4</v>
      </c>
    </row>
    <row r="118" spans="1:17" x14ac:dyDescent="0.15">
      <c r="A118" s="66">
        <v>2006</v>
      </c>
      <c r="B118" s="67">
        <v>0.9</v>
      </c>
      <c r="C118" s="67">
        <v>-0.3</v>
      </c>
      <c r="D118" s="67">
        <v>-0.3</v>
      </c>
      <c r="E118" s="67">
        <v>0.7</v>
      </c>
      <c r="F118" s="67">
        <v>-0.4</v>
      </c>
      <c r="G118" s="67">
        <v>1.2</v>
      </c>
      <c r="H118" s="67">
        <v>0.1</v>
      </c>
      <c r="I118" s="67">
        <v>-1.3</v>
      </c>
      <c r="J118" s="67">
        <v>0.5</v>
      </c>
      <c r="K118" s="67">
        <v>0.4</v>
      </c>
      <c r="L118" s="67">
        <v>-1.6</v>
      </c>
      <c r="M118" s="67">
        <v>1.5</v>
      </c>
      <c r="N118" s="67">
        <v>-0.2</v>
      </c>
      <c r="O118" s="67">
        <v>0.2</v>
      </c>
      <c r="P118" s="67">
        <v>0</v>
      </c>
      <c r="Q118" s="67">
        <v>0.4</v>
      </c>
    </row>
    <row r="119" spans="1:17" x14ac:dyDescent="0.15">
      <c r="A119" s="66">
        <v>2007</v>
      </c>
      <c r="B119" s="67">
        <v>-0.5</v>
      </c>
      <c r="C119" s="67">
        <v>0.4</v>
      </c>
      <c r="D119" s="67">
        <v>-1.2</v>
      </c>
      <c r="E119" s="67">
        <v>1.3</v>
      </c>
      <c r="F119" s="67">
        <v>-0.5</v>
      </c>
      <c r="G119" s="67">
        <v>-0.3</v>
      </c>
      <c r="H119" s="67">
        <v>-0.2</v>
      </c>
      <c r="I119" s="67">
        <v>-0.5</v>
      </c>
      <c r="J119" s="67">
        <v>2.8</v>
      </c>
      <c r="K119" s="67">
        <v>-2.1</v>
      </c>
      <c r="L119" s="67">
        <v>-0.5</v>
      </c>
      <c r="M119" s="67">
        <v>0.8</v>
      </c>
      <c r="N119" s="67">
        <v>-2.1</v>
      </c>
      <c r="O119" s="67">
        <v>2.4</v>
      </c>
      <c r="P119" s="67">
        <v>1.7</v>
      </c>
      <c r="Q119" s="67">
        <v>-3.2</v>
      </c>
    </row>
    <row r="120" spans="1:17" x14ac:dyDescent="0.15">
      <c r="A120" s="66">
        <v>2008</v>
      </c>
      <c r="B120" s="67">
        <v>-0.8</v>
      </c>
      <c r="C120" s="67">
        <v>-0.3</v>
      </c>
      <c r="D120" s="67">
        <v>-1.1000000000000001</v>
      </c>
      <c r="E120" s="67">
        <v>-0.5</v>
      </c>
      <c r="F120" s="67">
        <v>-0.6</v>
      </c>
      <c r="G120" s="67">
        <v>3.4</v>
      </c>
      <c r="H120" s="67">
        <v>-2.5</v>
      </c>
      <c r="I120" s="67">
        <v>0</v>
      </c>
      <c r="J120" s="67">
        <v>2.1</v>
      </c>
      <c r="K120" s="67">
        <v>-3.1</v>
      </c>
      <c r="L120" s="67">
        <v>1.8</v>
      </c>
      <c r="M120" s="67">
        <v>-2.7</v>
      </c>
      <c r="N120" s="67">
        <v>1</v>
      </c>
      <c r="O120" s="67">
        <v>2.4</v>
      </c>
      <c r="P120" s="67">
        <v>-3.8</v>
      </c>
      <c r="Q120" s="67">
        <v>-0.1</v>
      </c>
    </row>
    <row r="121" spans="1:17" x14ac:dyDescent="0.15">
      <c r="A121" s="66">
        <v>2009</v>
      </c>
      <c r="B121" s="67">
        <v>-2.6</v>
      </c>
      <c r="C121" s="67">
        <v>0.2</v>
      </c>
      <c r="D121" s="67">
        <v>0.8</v>
      </c>
      <c r="E121" s="67">
        <v>-0.1</v>
      </c>
      <c r="F121" s="67">
        <v>0.1</v>
      </c>
      <c r="G121" s="67">
        <v>-1.4</v>
      </c>
      <c r="H121" s="67">
        <v>-1.2</v>
      </c>
      <c r="I121" s="67">
        <v>2</v>
      </c>
      <c r="J121" s="67">
        <v>-1.1000000000000001</v>
      </c>
      <c r="K121" s="67">
        <v>1</v>
      </c>
      <c r="L121" s="67">
        <v>1.8</v>
      </c>
      <c r="M121" s="67">
        <v>-2.1</v>
      </c>
      <c r="N121" s="67">
        <v>0.2</v>
      </c>
      <c r="O121" s="67">
        <v>0.7</v>
      </c>
      <c r="P121" s="67">
        <v>-0.4</v>
      </c>
      <c r="Q121" s="67">
        <v>0.3</v>
      </c>
    </row>
    <row r="122" spans="1:17" x14ac:dyDescent="0.15">
      <c r="A122" s="66">
        <v>2010</v>
      </c>
      <c r="B122" s="67">
        <v>1.5</v>
      </c>
      <c r="C122" s="67">
        <v>-0.1</v>
      </c>
      <c r="D122" s="67">
        <v>0.2</v>
      </c>
      <c r="E122" s="67">
        <v>-0.4</v>
      </c>
      <c r="F122" s="67">
        <v>1.2</v>
      </c>
      <c r="G122" s="67">
        <v>-0.6</v>
      </c>
      <c r="H122" s="67">
        <v>1.7</v>
      </c>
      <c r="I122" s="67">
        <v>0.1</v>
      </c>
      <c r="J122" s="67">
        <v>-2.1</v>
      </c>
      <c r="K122" s="67">
        <v>0.8</v>
      </c>
      <c r="L122" s="67">
        <v>0.4</v>
      </c>
      <c r="M122" s="67">
        <v>-0.4</v>
      </c>
      <c r="N122" s="67">
        <v>0.7</v>
      </c>
      <c r="O122" s="67">
        <v>-1.5</v>
      </c>
      <c r="P122" s="67">
        <v>1.1000000000000001</v>
      </c>
      <c r="Q122" s="67">
        <v>0.1</v>
      </c>
    </row>
    <row r="123" spans="1:17" x14ac:dyDescent="0.15">
      <c r="A123" s="66">
        <v>2011</v>
      </c>
      <c r="B123" s="67">
        <v>-0.2</v>
      </c>
      <c r="C123" s="67">
        <v>-0.7</v>
      </c>
      <c r="D123" s="67">
        <v>1</v>
      </c>
      <c r="E123" s="67">
        <v>-0.2</v>
      </c>
      <c r="F123" s="67">
        <v>-0.4</v>
      </c>
      <c r="G123" s="67">
        <v>-0.4</v>
      </c>
      <c r="H123" s="67">
        <v>0.1</v>
      </c>
      <c r="I123" s="67">
        <v>-1.2</v>
      </c>
      <c r="J123" s="67">
        <v>-0.2</v>
      </c>
      <c r="K123" s="67">
        <v>2.2000000000000002</v>
      </c>
      <c r="L123" s="67">
        <v>-1.5</v>
      </c>
      <c r="M123" s="67">
        <v>1.6</v>
      </c>
      <c r="N123" s="67">
        <v>0.2</v>
      </c>
      <c r="O123" s="67">
        <v>-1.7</v>
      </c>
      <c r="P123" s="67">
        <v>1</v>
      </c>
      <c r="Q123" s="67">
        <v>0.5</v>
      </c>
    </row>
    <row r="124" spans="1:17" x14ac:dyDescent="0.15">
      <c r="A124" s="66">
        <v>2012</v>
      </c>
      <c r="B124" s="67">
        <v>1.8</v>
      </c>
      <c r="C124" s="67">
        <v>-1.1000000000000001</v>
      </c>
      <c r="D124" s="67">
        <v>-1</v>
      </c>
      <c r="E124" s="67">
        <v>1</v>
      </c>
      <c r="F124" s="67">
        <v>-0.7</v>
      </c>
      <c r="G124" s="67">
        <v>3.6</v>
      </c>
      <c r="H124" s="67">
        <v>-1.6</v>
      </c>
      <c r="I124" s="67">
        <v>-2.2999999999999998</v>
      </c>
      <c r="J124" s="67">
        <v>2.4</v>
      </c>
      <c r="K124" s="67">
        <v>-1.5</v>
      </c>
      <c r="L124" s="67">
        <v>-1.2</v>
      </c>
      <c r="M124" s="67">
        <v>1.2</v>
      </c>
      <c r="N124" s="67">
        <v>-1.1000000000000001</v>
      </c>
      <c r="O124" s="67">
        <v>1</v>
      </c>
      <c r="P124" s="67">
        <v>1.6</v>
      </c>
      <c r="Q124" s="67">
        <v>-2.4</v>
      </c>
    </row>
    <row r="125" spans="1:17" x14ac:dyDescent="0.15">
      <c r="A125" s="66">
        <v>2013</v>
      </c>
      <c r="B125" s="67">
        <v>-1.9</v>
      </c>
      <c r="C125" s="67">
        <v>1.4</v>
      </c>
      <c r="D125" s="67">
        <v>-0.5</v>
      </c>
      <c r="E125" s="67">
        <v>0.5</v>
      </c>
      <c r="F125" s="67">
        <v>-0.8</v>
      </c>
      <c r="G125" s="67">
        <v>0.8</v>
      </c>
      <c r="H125" s="67">
        <v>-1.5</v>
      </c>
      <c r="I125" s="67">
        <v>1.7</v>
      </c>
      <c r="J125" s="67">
        <v>2.1</v>
      </c>
      <c r="K125" s="67">
        <v>-3.1</v>
      </c>
      <c r="L125" s="67">
        <v>0.9</v>
      </c>
      <c r="M125" s="67">
        <v>0.7</v>
      </c>
      <c r="N125" s="67">
        <v>-1.4</v>
      </c>
      <c r="O125" s="67">
        <v>1.2</v>
      </c>
      <c r="P125" s="67">
        <v>0.6</v>
      </c>
      <c r="Q125" s="67">
        <v>-1.1000000000000001</v>
      </c>
    </row>
    <row r="126" spans="1:17" x14ac:dyDescent="0.15">
      <c r="A126" s="66">
        <v>2014</v>
      </c>
      <c r="B126" s="67">
        <v>-0.6</v>
      </c>
      <c r="C126" s="67">
        <v>0.1</v>
      </c>
      <c r="D126" s="67">
        <v>-0.1</v>
      </c>
      <c r="E126" s="67">
        <v>-0.3</v>
      </c>
      <c r="F126" s="67">
        <v>0.8</v>
      </c>
      <c r="G126" s="67">
        <v>-0.9</v>
      </c>
      <c r="H126" s="67">
        <v>-0.9</v>
      </c>
      <c r="I126" s="67">
        <v>0.6</v>
      </c>
      <c r="J126" s="67">
        <v>1</v>
      </c>
      <c r="K126" s="67">
        <v>-0.9</v>
      </c>
      <c r="L126" s="67">
        <v>0.9</v>
      </c>
      <c r="M126" s="67">
        <v>-1.7</v>
      </c>
      <c r="N126" s="67">
        <v>1.3</v>
      </c>
      <c r="O126" s="67">
        <v>0.8</v>
      </c>
      <c r="P126" s="67">
        <v>-2.7</v>
      </c>
      <c r="Q126" s="67">
        <v>1.1000000000000001</v>
      </c>
    </row>
    <row r="127" spans="1:17" x14ac:dyDescent="0.15">
      <c r="A127" s="66">
        <v>2015</v>
      </c>
      <c r="B127" s="67">
        <v>1.1000000000000001</v>
      </c>
      <c r="C127" s="67">
        <v>-1.1000000000000001</v>
      </c>
      <c r="D127" s="67">
        <v>0.2</v>
      </c>
      <c r="E127" s="67">
        <v>-0.9</v>
      </c>
      <c r="F127" s="67">
        <v>1.3</v>
      </c>
      <c r="G127" s="67">
        <v>-0.7</v>
      </c>
      <c r="H127" s="67">
        <v>1.3</v>
      </c>
      <c r="I127" s="67">
        <v>-0.2</v>
      </c>
      <c r="J127" s="67">
        <v>-3.6</v>
      </c>
      <c r="K127" s="67">
        <v>2.9</v>
      </c>
      <c r="L127" s="67">
        <v>0.2</v>
      </c>
      <c r="M127" s="67">
        <v>-1.3</v>
      </c>
      <c r="N127" s="67">
        <v>0.4</v>
      </c>
      <c r="O127" s="67">
        <v>-1.3</v>
      </c>
      <c r="P127" s="67">
        <v>0.4</v>
      </c>
      <c r="Q127" s="67">
        <v>0.9</v>
      </c>
    </row>
    <row r="128" spans="1:17" x14ac:dyDescent="0.15">
      <c r="A128" s="66">
        <v>2016</v>
      </c>
      <c r="B128" s="67">
        <v>2.4</v>
      </c>
      <c r="C128" s="67">
        <v>-2.1</v>
      </c>
      <c r="D128" s="67">
        <v>0.1</v>
      </c>
      <c r="E128" s="67">
        <v>-0.5</v>
      </c>
      <c r="F128" s="67">
        <v>0.4</v>
      </c>
      <c r="G128" s="67">
        <v>1.1000000000000001</v>
      </c>
      <c r="H128" s="67">
        <v>1.7</v>
      </c>
      <c r="I128" s="67">
        <v>-3</v>
      </c>
      <c r="J128" s="67">
        <v>-2.5</v>
      </c>
      <c r="K128" s="67">
        <v>3.7</v>
      </c>
      <c r="L128" s="67">
        <v>-3</v>
      </c>
      <c r="M128" s="67">
        <v>1.3</v>
      </c>
      <c r="N128" s="67">
        <v>1.8</v>
      </c>
      <c r="O128" s="67">
        <v>-3.5</v>
      </c>
      <c r="P128" s="67">
        <v>2</v>
      </c>
      <c r="Q128" s="67">
        <v>0.4</v>
      </c>
    </row>
  </sheetData>
  <phoneticPr fontId="6"/>
  <pageMargins left="0.59055118110236227" right="0.59055118110236227" top="0.39370078740157483" bottom="0.19685039370078741" header="0.39370078740157483" footer="0.19685039370078741"/>
  <pageSetup paperSize="9" scale="60" orientation="landscape" r:id="rId1"/>
  <headerFooter alignWithMargins="0"/>
  <rowBreaks count="1" manualBreakCount="1">
    <brk id="7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zoomScale="130" zoomScaleNormal="130" workbookViewId="0">
      <selection activeCell="D58" sqref="D58"/>
    </sheetView>
  </sheetViews>
  <sheetFormatPr defaultColWidth="11" defaultRowHeight="13.5" x14ac:dyDescent="0.15"/>
  <cols>
    <col min="1" max="1" width="11" style="66" customWidth="1"/>
    <col min="2" max="17" width="11" style="67" customWidth="1"/>
    <col min="18" max="256" width="11" style="66"/>
    <col min="257" max="273" width="11" style="66" customWidth="1"/>
    <col min="274" max="512" width="11" style="66"/>
    <col min="513" max="529" width="11" style="66" customWidth="1"/>
    <col min="530" max="768" width="11" style="66"/>
    <col min="769" max="785" width="11" style="66" customWidth="1"/>
    <col min="786" max="1024" width="11" style="66"/>
    <col min="1025" max="1041" width="11" style="66" customWidth="1"/>
    <col min="1042" max="1280" width="11" style="66"/>
    <col min="1281" max="1297" width="11" style="66" customWidth="1"/>
    <col min="1298" max="1536" width="11" style="66"/>
    <col min="1537" max="1553" width="11" style="66" customWidth="1"/>
    <col min="1554" max="1792" width="11" style="66"/>
    <col min="1793" max="1809" width="11" style="66" customWidth="1"/>
    <col min="1810" max="2048" width="11" style="66"/>
    <col min="2049" max="2065" width="11" style="66" customWidth="1"/>
    <col min="2066" max="2304" width="11" style="66"/>
    <col min="2305" max="2321" width="11" style="66" customWidth="1"/>
    <col min="2322" max="2560" width="11" style="66"/>
    <col min="2561" max="2577" width="11" style="66" customWidth="1"/>
    <col min="2578" max="2816" width="11" style="66"/>
    <col min="2817" max="2833" width="11" style="66" customWidth="1"/>
    <col min="2834" max="3072" width="11" style="66"/>
    <col min="3073" max="3089" width="11" style="66" customWidth="1"/>
    <col min="3090" max="3328" width="11" style="66"/>
    <col min="3329" max="3345" width="11" style="66" customWidth="1"/>
    <col min="3346" max="3584" width="11" style="66"/>
    <col min="3585" max="3601" width="11" style="66" customWidth="1"/>
    <col min="3602" max="3840" width="11" style="66"/>
    <col min="3841" max="3857" width="11" style="66" customWidth="1"/>
    <col min="3858" max="4096" width="11" style="66"/>
    <col min="4097" max="4113" width="11" style="66" customWidth="1"/>
    <col min="4114" max="4352" width="11" style="66"/>
    <col min="4353" max="4369" width="11" style="66" customWidth="1"/>
    <col min="4370" max="4608" width="11" style="66"/>
    <col min="4609" max="4625" width="11" style="66" customWidth="1"/>
    <col min="4626" max="4864" width="11" style="66"/>
    <col min="4865" max="4881" width="11" style="66" customWidth="1"/>
    <col min="4882" max="5120" width="11" style="66"/>
    <col min="5121" max="5137" width="11" style="66" customWidth="1"/>
    <col min="5138" max="5376" width="11" style="66"/>
    <col min="5377" max="5393" width="11" style="66" customWidth="1"/>
    <col min="5394" max="5632" width="11" style="66"/>
    <col min="5633" max="5649" width="11" style="66" customWidth="1"/>
    <col min="5650" max="5888" width="11" style="66"/>
    <col min="5889" max="5905" width="11" style="66" customWidth="1"/>
    <col min="5906" max="6144" width="11" style="66"/>
    <col min="6145" max="6161" width="11" style="66" customWidth="1"/>
    <col min="6162" max="6400" width="11" style="66"/>
    <col min="6401" max="6417" width="11" style="66" customWidth="1"/>
    <col min="6418" max="6656" width="11" style="66"/>
    <col min="6657" max="6673" width="11" style="66" customWidth="1"/>
    <col min="6674" max="6912" width="11" style="66"/>
    <col min="6913" max="6929" width="11" style="66" customWidth="1"/>
    <col min="6930" max="7168" width="11" style="66"/>
    <col min="7169" max="7185" width="11" style="66" customWidth="1"/>
    <col min="7186" max="7424" width="11" style="66"/>
    <col min="7425" max="7441" width="11" style="66" customWidth="1"/>
    <col min="7442" max="7680" width="11" style="66"/>
    <col min="7681" max="7697" width="11" style="66" customWidth="1"/>
    <col min="7698" max="7936" width="11" style="66"/>
    <col min="7937" max="7953" width="11" style="66" customWidth="1"/>
    <col min="7954" max="8192" width="11" style="66"/>
    <col min="8193" max="8209" width="11" style="66" customWidth="1"/>
    <col min="8210" max="8448" width="11" style="66"/>
    <col min="8449" max="8465" width="11" style="66" customWidth="1"/>
    <col min="8466" max="8704" width="11" style="66"/>
    <col min="8705" max="8721" width="11" style="66" customWidth="1"/>
    <col min="8722" max="8960" width="11" style="66"/>
    <col min="8961" max="8977" width="11" style="66" customWidth="1"/>
    <col min="8978" max="9216" width="11" style="66"/>
    <col min="9217" max="9233" width="11" style="66" customWidth="1"/>
    <col min="9234" max="9472" width="11" style="66"/>
    <col min="9473" max="9489" width="11" style="66" customWidth="1"/>
    <col min="9490" max="9728" width="11" style="66"/>
    <col min="9729" max="9745" width="11" style="66" customWidth="1"/>
    <col min="9746" max="9984" width="11" style="66"/>
    <col min="9985" max="10001" width="11" style="66" customWidth="1"/>
    <col min="10002" max="10240" width="11" style="66"/>
    <col min="10241" max="10257" width="11" style="66" customWidth="1"/>
    <col min="10258" max="10496" width="11" style="66"/>
    <col min="10497" max="10513" width="11" style="66" customWidth="1"/>
    <col min="10514" max="10752" width="11" style="66"/>
    <col min="10753" max="10769" width="11" style="66" customWidth="1"/>
    <col min="10770" max="11008" width="11" style="66"/>
    <col min="11009" max="11025" width="11" style="66" customWidth="1"/>
    <col min="11026" max="11264" width="11" style="66"/>
    <col min="11265" max="11281" width="11" style="66" customWidth="1"/>
    <col min="11282" max="11520" width="11" style="66"/>
    <col min="11521" max="11537" width="11" style="66" customWidth="1"/>
    <col min="11538" max="11776" width="11" style="66"/>
    <col min="11777" max="11793" width="11" style="66" customWidth="1"/>
    <col min="11794" max="12032" width="11" style="66"/>
    <col min="12033" max="12049" width="11" style="66" customWidth="1"/>
    <col min="12050" max="12288" width="11" style="66"/>
    <col min="12289" max="12305" width="11" style="66" customWidth="1"/>
    <col min="12306" max="12544" width="11" style="66"/>
    <col min="12545" max="12561" width="11" style="66" customWidth="1"/>
    <col min="12562" max="12800" width="11" style="66"/>
    <col min="12801" max="12817" width="11" style="66" customWidth="1"/>
    <col min="12818" max="13056" width="11" style="66"/>
    <col min="13057" max="13073" width="11" style="66" customWidth="1"/>
    <col min="13074" max="13312" width="11" style="66"/>
    <col min="13313" max="13329" width="11" style="66" customWidth="1"/>
    <col min="13330" max="13568" width="11" style="66"/>
    <col min="13569" max="13585" width="11" style="66" customWidth="1"/>
    <col min="13586" max="13824" width="11" style="66"/>
    <col min="13825" max="13841" width="11" style="66" customWidth="1"/>
    <col min="13842" max="14080" width="11" style="66"/>
    <col min="14081" max="14097" width="11" style="66" customWidth="1"/>
    <col min="14098" max="14336" width="11" style="66"/>
    <col min="14337" max="14353" width="11" style="66" customWidth="1"/>
    <col min="14354" max="14592" width="11" style="66"/>
    <col min="14593" max="14609" width="11" style="66" customWidth="1"/>
    <col min="14610" max="14848" width="11" style="66"/>
    <col min="14849" max="14865" width="11" style="66" customWidth="1"/>
    <col min="14866" max="15104" width="11" style="66"/>
    <col min="15105" max="15121" width="11" style="66" customWidth="1"/>
    <col min="15122" max="15360" width="11" style="66"/>
    <col min="15361" max="15377" width="11" style="66" customWidth="1"/>
    <col min="15378" max="15616" width="11" style="66"/>
    <col min="15617" max="15633" width="11" style="66" customWidth="1"/>
    <col min="15634" max="15872" width="11" style="66"/>
    <col min="15873" max="15889" width="11" style="66" customWidth="1"/>
    <col min="15890" max="16128" width="11" style="66"/>
    <col min="16129" max="16145" width="11" style="66" customWidth="1"/>
    <col min="16146" max="16384" width="11" style="66"/>
  </cols>
  <sheetData>
    <row r="1" spans="1:17" s="68" customFormat="1" x14ac:dyDescent="0.15">
      <c r="A1" s="68" t="s">
        <v>684</v>
      </c>
      <c r="F1" s="68" t="s">
        <v>683</v>
      </c>
    </row>
    <row r="2" spans="1:17" s="68" customFormat="1" x14ac:dyDescent="0.15">
      <c r="A2" s="68" t="s">
        <v>682</v>
      </c>
      <c r="F2" s="68" t="s">
        <v>681</v>
      </c>
    </row>
    <row r="3" spans="1:17" s="68" customFormat="1" x14ac:dyDescent="0.15">
      <c r="A3" s="68" t="s">
        <v>680</v>
      </c>
      <c r="F3" s="68" t="s">
        <v>679</v>
      </c>
    </row>
    <row r="4" spans="1:17" s="68" customFormat="1" x14ac:dyDescent="0.15">
      <c r="A4" s="68" t="s">
        <v>678</v>
      </c>
      <c r="F4" s="68" t="s">
        <v>677</v>
      </c>
    </row>
    <row r="5" spans="1:17" s="68" customFormat="1" x14ac:dyDescent="0.15"/>
    <row r="6" spans="1:17" s="68" customFormat="1" x14ac:dyDescent="0.15">
      <c r="A6" s="68" t="s">
        <v>1131</v>
      </c>
      <c r="E6" s="68" t="s">
        <v>1132</v>
      </c>
    </row>
    <row r="7" spans="1:17" s="68" customFormat="1" x14ac:dyDescent="0.15">
      <c r="A7" s="70" t="s">
        <v>676</v>
      </c>
      <c r="B7" s="70" t="s">
        <v>675</v>
      </c>
      <c r="C7" s="70" t="s">
        <v>674</v>
      </c>
      <c r="D7" s="70" t="s">
        <v>673</v>
      </c>
      <c r="E7" s="70" t="s">
        <v>672</v>
      </c>
      <c r="F7" s="70">
        <v>1</v>
      </c>
      <c r="G7" s="70">
        <v>2</v>
      </c>
      <c r="H7" s="70">
        <v>3</v>
      </c>
      <c r="I7" s="70">
        <v>4</v>
      </c>
      <c r="J7" s="70">
        <v>5</v>
      </c>
      <c r="K7" s="70">
        <v>6</v>
      </c>
      <c r="L7" s="70">
        <v>7</v>
      </c>
      <c r="M7" s="70">
        <v>8</v>
      </c>
      <c r="N7" s="70">
        <v>9</v>
      </c>
      <c r="O7" s="70">
        <v>10</v>
      </c>
      <c r="P7" s="70">
        <v>11</v>
      </c>
      <c r="Q7" s="70">
        <v>12</v>
      </c>
    </row>
    <row r="8" spans="1:17" s="68" customFormat="1" x14ac:dyDescent="0.15">
      <c r="A8" s="70" t="s">
        <v>671</v>
      </c>
      <c r="B8" s="71" t="s">
        <v>670</v>
      </c>
      <c r="C8" s="71" t="s">
        <v>669</v>
      </c>
      <c r="D8" s="71" t="s">
        <v>668</v>
      </c>
      <c r="E8" s="71" t="s">
        <v>667</v>
      </c>
      <c r="F8" s="71" t="s">
        <v>666</v>
      </c>
      <c r="G8" s="71" t="s">
        <v>665</v>
      </c>
      <c r="H8" s="71" t="s">
        <v>664</v>
      </c>
      <c r="I8" s="71" t="s">
        <v>663</v>
      </c>
      <c r="J8" s="71" t="s">
        <v>662</v>
      </c>
      <c r="K8" s="71" t="s">
        <v>661</v>
      </c>
      <c r="L8" s="71" t="s">
        <v>660</v>
      </c>
      <c r="M8" s="71" t="s">
        <v>659</v>
      </c>
      <c r="N8" s="71" t="s">
        <v>658</v>
      </c>
      <c r="O8" s="71" t="s">
        <v>657</v>
      </c>
      <c r="P8" s="71" t="s">
        <v>656</v>
      </c>
      <c r="Q8" s="71" t="s">
        <v>655</v>
      </c>
    </row>
    <row r="9" spans="1:17" s="68" customFormat="1" x14ac:dyDescent="0.15">
      <c r="A9" s="70"/>
      <c r="B9" s="69" t="s">
        <v>654</v>
      </c>
      <c r="C9" s="69" t="s">
        <v>653</v>
      </c>
      <c r="D9" s="69" t="s">
        <v>652</v>
      </c>
      <c r="E9" s="69" t="s">
        <v>651</v>
      </c>
      <c r="F9" s="69" t="s">
        <v>650</v>
      </c>
      <c r="G9" s="69" t="s">
        <v>649</v>
      </c>
      <c r="H9" s="69" t="s">
        <v>648</v>
      </c>
      <c r="I9" s="69" t="s">
        <v>647</v>
      </c>
      <c r="J9" s="69" t="s">
        <v>646</v>
      </c>
      <c r="K9" s="69" t="s">
        <v>645</v>
      </c>
      <c r="L9" s="69" t="s">
        <v>644</v>
      </c>
      <c r="M9" s="69" t="s">
        <v>643</v>
      </c>
      <c r="N9" s="69" t="s">
        <v>642</v>
      </c>
      <c r="O9" s="69" t="s">
        <v>641</v>
      </c>
      <c r="P9" s="69" t="s">
        <v>640</v>
      </c>
      <c r="Q9" s="69" t="s">
        <v>639</v>
      </c>
    </row>
    <row r="10" spans="1:17" x14ac:dyDescent="0.15">
      <c r="A10" s="66">
        <v>1990</v>
      </c>
      <c r="B10" s="67">
        <v>117.7</v>
      </c>
      <c r="C10" s="67">
        <v>117.4</v>
      </c>
      <c r="D10" s="67">
        <v>116.6</v>
      </c>
      <c r="E10" s="67">
        <v>116.3</v>
      </c>
      <c r="F10" s="67">
        <v>118.7</v>
      </c>
      <c r="G10" s="67">
        <v>116.8</v>
      </c>
      <c r="H10" s="67">
        <v>117.7</v>
      </c>
      <c r="I10" s="67">
        <v>117.2</v>
      </c>
      <c r="J10" s="67">
        <v>117.4</v>
      </c>
      <c r="K10" s="67">
        <v>117.6</v>
      </c>
      <c r="L10" s="67">
        <v>116.3</v>
      </c>
      <c r="M10" s="67">
        <v>116.9</v>
      </c>
      <c r="N10" s="67">
        <v>116.5</v>
      </c>
      <c r="O10" s="67">
        <v>117</v>
      </c>
      <c r="P10" s="67">
        <v>115.7</v>
      </c>
      <c r="Q10" s="67">
        <v>116.2</v>
      </c>
    </row>
    <row r="11" spans="1:17" x14ac:dyDescent="0.15">
      <c r="A11" s="66">
        <v>1991</v>
      </c>
      <c r="B11" s="67">
        <v>115.2</v>
      </c>
      <c r="C11" s="67">
        <v>114.7</v>
      </c>
      <c r="D11" s="67">
        <v>113.9</v>
      </c>
      <c r="E11" s="67">
        <v>113.9</v>
      </c>
      <c r="F11" s="67">
        <v>115.4</v>
      </c>
      <c r="G11" s="67">
        <v>116</v>
      </c>
      <c r="H11" s="67">
        <v>114.1</v>
      </c>
      <c r="I11" s="67">
        <v>114.9</v>
      </c>
      <c r="J11" s="67">
        <v>115.5</v>
      </c>
      <c r="K11" s="67">
        <v>113.6</v>
      </c>
      <c r="L11" s="67">
        <v>114.8</v>
      </c>
      <c r="M11" s="67">
        <v>113.5</v>
      </c>
      <c r="N11" s="67">
        <v>113.5</v>
      </c>
      <c r="O11" s="67">
        <v>113.8</v>
      </c>
      <c r="P11" s="67">
        <v>114.5</v>
      </c>
      <c r="Q11" s="67">
        <v>113.4</v>
      </c>
    </row>
    <row r="12" spans="1:17" x14ac:dyDescent="0.15">
      <c r="A12" s="66">
        <v>1992</v>
      </c>
      <c r="B12" s="67">
        <v>113</v>
      </c>
      <c r="C12" s="67">
        <v>112.5</v>
      </c>
      <c r="D12" s="67">
        <v>110.9</v>
      </c>
      <c r="E12" s="67">
        <v>110.9</v>
      </c>
      <c r="F12" s="67">
        <v>112.6</v>
      </c>
      <c r="G12" s="67">
        <v>113.7</v>
      </c>
      <c r="H12" s="67">
        <v>112.6</v>
      </c>
      <c r="I12" s="67">
        <v>112.6</v>
      </c>
      <c r="J12" s="67">
        <v>112.3</v>
      </c>
      <c r="K12" s="67">
        <v>112.5</v>
      </c>
      <c r="L12" s="67">
        <v>112</v>
      </c>
      <c r="M12" s="67">
        <v>109.9</v>
      </c>
      <c r="N12" s="67">
        <v>110.9</v>
      </c>
      <c r="O12" s="67">
        <v>113.2</v>
      </c>
      <c r="P12" s="67">
        <v>109.8</v>
      </c>
      <c r="Q12" s="67">
        <v>109.8</v>
      </c>
    </row>
    <row r="13" spans="1:17" x14ac:dyDescent="0.15">
      <c r="A13" s="66">
        <v>1993</v>
      </c>
      <c r="B13" s="67">
        <v>109.8</v>
      </c>
      <c r="C13" s="67">
        <v>108.3</v>
      </c>
      <c r="D13" s="67">
        <v>108.9</v>
      </c>
      <c r="E13" s="67">
        <v>108.2</v>
      </c>
      <c r="F13" s="67">
        <v>110</v>
      </c>
      <c r="G13" s="67">
        <v>109.2</v>
      </c>
      <c r="H13" s="67">
        <v>110.2</v>
      </c>
      <c r="I13" s="67">
        <v>110.6</v>
      </c>
      <c r="J13" s="67">
        <v>107.3</v>
      </c>
      <c r="K13" s="67">
        <v>107.1</v>
      </c>
      <c r="L13" s="67">
        <v>109.1</v>
      </c>
      <c r="M13" s="67">
        <v>108.8</v>
      </c>
      <c r="N13" s="67">
        <v>108.8</v>
      </c>
      <c r="O13" s="67">
        <v>108.1</v>
      </c>
      <c r="P13" s="67">
        <v>108.7</v>
      </c>
      <c r="Q13" s="67">
        <v>107.9</v>
      </c>
    </row>
    <row r="14" spans="1:17" x14ac:dyDescent="0.15">
      <c r="A14" s="66">
        <v>1994</v>
      </c>
      <c r="B14" s="67">
        <v>108.7</v>
      </c>
      <c r="C14" s="67">
        <v>107.7</v>
      </c>
      <c r="D14" s="67">
        <v>108.5</v>
      </c>
      <c r="E14" s="67">
        <v>108.4</v>
      </c>
      <c r="F14" s="67">
        <v>110.5</v>
      </c>
      <c r="G14" s="67">
        <v>107.3</v>
      </c>
      <c r="H14" s="67">
        <v>108.4</v>
      </c>
      <c r="I14" s="67">
        <v>108.4</v>
      </c>
      <c r="J14" s="67">
        <v>106.3</v>
      </c>
      <c r="K14" s="67">
        <v>108.5</v>
      </c>
      <c r="L14" s="67">
        <v>107.9</v>
      </c>
      <c r="M14" s="67">
        <v>109</v>
      </c>
      <c r="N14" s="67">
        <v>108.6</v>
      </c>
      <c r="O14" s="67">
        <v>107.9</v>
      </c>
      <c r="P14" s="67">
        <v>108.5</v>
      </c>
      <c r="Q14" s="67">
        <v>108.9</v>
      </c>
    </row>
    <row r="15" spans="1:17" x14ac:dyDescent="0.15">
      <c r="A15" s="66">
        <v>1995</v>
      </c>
      <c r="B15" s="67">
        <v>108.6</v>
      </c>
      <c r="C15" s="67">
        <v>108.2</v>
      </c>
      <c r="D15" s="67">
        <v>108.5</v>
      </c>
      <c r="E15" s="67">
        <v>108.8</v>
      </c>
      <c r="F15" s="67">
        <v>108.5</v>
      </c>
      <c r="G15" s="67">
        <v>108.6</v>
      </c>
      <c r="H15" s="67">
        <v>108.6</v>
      </c>
      <c r="I15" s="67">
        <v>107.8</v>
      </c>
      <c r="J15" s="67">
        <v>107.8</v>
      </c>
      <c r="K15" s="67">
        <v>108.9</v>
      </c>
      <c r="L15" s="67">
        <v>108</v>
      </c>
      <c r="M15" s="67">
        <v>108.5</v>
      </c>
      <c r="N15" s="67">
        <v>109</v>
      </c>
      <c r="O15" s="67">
        <v>108.7</v>
      </c>
      <c r="P15" s="67">
        <v>108.6</v>
      </c>
      <c r="Q15" s="67">
        <v>109.2</v>
      </c>
    </row>
    <row r="16" spans="1:17" x14ac:dyDescent="0.15">
      <c r="A16" s="66">
        <v>1996</v>
      </c>
      <c r="B16" s="67">
        <v>108.9</v>
      </c>
      <c r="C16" s="67">
        <v>108.6</v>
      </c>
      <c r="D16" s="67">
        <v>108.1</v>
      </c>
      <c r="E16" s="67">
        <v>108.7</v>
      </c>
      <c r="F16" s="67">
        <v>108.9</v>
      </c>
      <c r="G16" s="67">
        <v>109.7</v>
      </c>
      <c r="H16" s="67">
        <v>108.2</v>
      </c>
      <c r="I16" s="67">
        <v>108.8</v>
      </c>
      <c r="J16" s="67">
        <v>109.4</v>
      </c>
      <c r="K16" s="67">
        <v>107.5</v>
      </c>
      <c r="L16" s="67">
        <v>108.8</v>
      </c>
      <c r="M16" s="67">
        <v>107.9</v>
      </c>
      <c r="N16" s="67">
        <v>107.7</v>
      </c>
      <c r="O16" s="67">
        <v>108.1</v>
      </c>
      <c r="P16" s="67">
        <v>109.9</v>
      </c>
      <c r="Q16" s="67">
        <v>108.2</v>
      </c>
    </row>
    <row r="17" spans="1:17" x14ac:dyDescent="0.15">
      <c r="A17" s="66">
        <v>1997</v>
      </c>
      <c r="B17" s="67">
        <v>107</v>
      </c>
      <c r="C17" s="67">
        <v>108.4</v>
      </c>
      <c r="D17" s="67">
        <v>106.5</v>
      </c>
      <c r="E17" s="67">
        <v>106.4</v>
      </c>
      <c r="F17" s="67">
        <v>107.2</v>
      </c>
      <c r="G17" s="67">
        <v>108.1</v>
      </c>
      <c r="H17" s="67">
        <v>105.8</v>
      </c>
      <c r="I17" s="67">
        <v>107.5</v>
      </c>
      <c r="J17" s="67">
        <v>110.4</v>
      </c>
      <c r="K17" s="67">
        <v>107.4</v>
      </c>
      <c r="L17" s="67">
        <v>107.2</v>
      </c>
      <c r="M17" s="67">
        <v>105.2</v>
      </c>
      <c r="N17" s="67">
        <v>107.1</v>
      </c>
      <c r="O17" s="67">
        <v>107.5</v>
      </c>
      <c r="P17" s="67">
        <v>105.9</v>
      </c>
      <c r="Q17" s="67">
        <v>105.9</v>
      </c>
    </row>
    <row r="18" spans="1:17" x14ac:dyDescent="0.15">
      <c r="A18" s="66">
        <v>1998</v>
      </c>
      <c r="B18" s="67">
        <v>106</v>
      </c>
      <c r="C18" s="67">
        <v>106.3</v>
      </c>
      <c r="D18" s="67">
        <v>105.3</v>
      </c>
      <c r="E18" s="67">
        <v>105.9</v>
      </c>
      <c r="F18" s="67">
        <v>106.2</v>
      </c>
      <c r="G18" s="67">
        <v>105.8</v>
      </c>
      <c r="H18" s="67">
        <v>106</v>
      </c>
      <c r="I18" s="67">
        <v>106.4</v>
      </c>
      <c r="J18" s="67">
        <v>106.1</v>
      </c>
      <c r="K18" s="67">
        <v>106.4</v>
      </c>
      <c r="L18" s="67">
        <v>106</v>
      </c>
      <c r="M18" s="67">
        <v>104.8</v>
      </c>
      <c r="N18" s="67">
        <v>105</v>
      </c>
      <c r="O18" s="67">
        <v>107.5</v>
      </c>
      <c r="P18" s="67">
        <v>105.5</v>
      </c>
      <c r="Q18" s="67">
        <v>104.8</v>
      </c>
    </row>
    <row r="19" spans="1:17" x14ac:dyDescent="0.15">
      <c r="A19" s="66">
        <v>1999</v>
      </c>
      <c r="B19" s="67">
        <v>104.9</v>
      </c>
      <c r="C19" s="67">
        <v>104.2</v>
      </c>
      <c r="D19" s="67">
        <v>105</v>
      </c>
      <c r="E19" s="67">
        <v>104.5</v>
      </c>
      <c r="F19" s="67">
        <v>105.2</v>
      </c>
      <c r="G19" s="67">
        <v>104.1</v>
      </c>
      <c r="H19" s="67">
        <v>105.3</v>
      </c>
      <c r="I19" s="67">
        <v>104.8</v>
      </c>
      <c r="J19" s="67">
        <v>103.4</v>
      </c>
      <c r="K19" s="67">
        <v>104.3</v>
      </c>
      <c r="L19" s="67">
        <v>104.7</v>
      </c>
      <c r="M19" s="67">
        <v>105.5</v>
      </c>
      <c r="N19" s="67">
        <v>104.9</v>
      </c>
      <c r="O19" s="67">
        <v>103.8</v>
      </c>
      <c r="P19" s="67">
        <v>104.9</v>
      </c>
      <c r="Q19" s="67">
        <v>104.8</v>
      </c>
    </row>
    <row r="20" spans="1:17" x14ac:dyDescent="0.15">
      <c r="A20" s="66">
        <v>2000</v>
      </c>
      <c r="B20" s="67">
        <v>106.2</v>
      </c>
      <c r="C20" s="67">
        <v>105.1</v>
      </c>
      <c r="D20" s="67">
        <v>105</v>
      </c>
      <c r="E20" s="67">
        <v>105.2</v>
      </c>
      <c r="F20" s="67">
        <v>105.4</v>
      </c>
      <c r="G20" s="67">
        <v>105.7</v>
      </c>
      <c r="H20" s="67">
        <v>107.4</v>
      </c>
      <c r="I20" s="67">
        <v>105.3</v>
      </c>
      <c r="J20" s="67">
        <v>104.7</v>
      </c>
      <c r="K20" s="67">
        <v>105.4</v>
      </c>
      <c r="L20" s="67">
        <v>104</v>
      </c>
      <c r="M20" s="67">
        <v>105.2</v>
      </c>
      <c r="N20" s="67">
        <v>105.7</v>
      </c>
      <c r="O20" s="67">
        <v>105.2</v>
      </c>
      <c r="P20" s="67">
        <v>104.7</v>
      </c>
      <c r="Q20" s="67">
        <v>105.6</v>
      </c>
    </row>
    <row r="21" spans="1:17" x14ac:dyDescent="0.15">
      <c r="A21" s="66">
        <v>2001</v>
      </c>
      <c r="B21" s="67">
        <v>104.7</v>
      </c>
      <c r="C21" s="67">
        <v>104.5</v>
      </c>
      <c r="D21" s="67">
        <v>103.8</v>
      </c>
      <c r="E21" s="67">
        <v>104.4</v>
      </c>
      <c r="F21" s="67">
        <v>105.4</v>
      </c>
      <c r="G21" s="67">
        <v>104.2</v>
      </c>
      <c r="H21" s="67">
        <v>104.4</v>
      </c>
      <c r="I21" s="67">
        <v>104</v>
      </c>
      <c r="J21" s="67">
        <v>104.8</v>
      </c>
      <c r="K21" s="67">
        <v>104.8</v>
      </c>
      <c r="L21" s="67">
        <v>103.6</v>
      </c>
      <c r="M21" s="67">
        <v>103.9</v>
      </c>
      <c r="N21" s="67">
        <v>103.8</v>
      </c>
      <c r="O21" s="67">
        <v>104.3</v>
      </c>
      <c r="P21" s="67">
        <v>105.3</v>
      </c>
      <c r="Q21" s="67">
        <v>103.5</v>
      </c>
    </row>
    <row r="22" spans="1:17" x14ac:dyDescent="0.15">
      <c r="A22" s="66">
        <v>2002</v>
      </c>
      <c r="B22" s="67">
        <v>102.8</v>
      </c>
      <c r="C22" s="67">
        <v>103.2</v>
      </c>
      <c r="D22" s="67">
        <v>103.5</v>
      </c>
      <c r="E22" s="67">
        <v>103.8</v>
      </c>
      <c r="F22" s="67">
        <v>102.3</v>
      </c>
      <c r="G22" s="67">
        <v>103.7</v>
      </c>
      <c r="H22" s="67">
        <v>102.5</v>
      </c>
      <c r="I22" s="67">
        <v>103.2</v>
      </c>
      <c r="J22" s="67">
        <v>104.3</v>
      </c>
      <c r="K22" s="67">
        <v>102.2</v>
      </c>
      <c r="L22" s="67">
        <v>104.3</v>
      </c>
      <c r="M22" s="67">
        <v>103.4</v>
      </c>
      <c r="N22" s="67">
        <v>102.8</v>
      </c>
      <c r="O22" s="67">
        <v>103.8</v>
      </c>
      <c r="P22" s="67">
        <v>104.3</v>
      </c>
      <c r="Q22" s="67">
        <v>103.2</v>
      </c>
    </row>
    <row r="23" spans="1:17" x14ac:dyDescent="0.15">
      <c r="A23" s="66">
        <v>2003</v>
      </c>
      <c r="B23" s="67">
        <v>103</v>
      </c>
      <c r="C23" s="67">
        <v>104</v>
      </c>
      <c r="D23" s="67">
        <v>103</v>
      </c>
      <c r="E23" s="67">
        <v>103.4</v>
      </c>
      <c r="F23" s="67">
        <v>103</v>
      </c>
      <c r="G23" s="67">
        <v>103.4</v>
      </c>
      <c r="H23" s="67">
        <v>102.5</v>
      </c>
      <c r="I23" s="67">
        <v>102.5</v>
      </c>
      <c r="J23" s="67">
        <v>106.1</v>
      </c>
      <c r="K23" s="67">
        <v>103.3</v>
      </c>
      <c r="L23" s="67">
        <v>103.9</v>
      </c>
      <c r="M23" s="67">
        <v>101.8</v>
      </c>
      <c r="N23" s="67">
        <v>103.4</v>
      </c>
      <c r="O23" s="67">
        <v>105.1</v>
      </c>
      <c r="P23" s="67">
        <v>102.1</v>
      </c>
      <c r="Q23" s="67">
        <v>103</v>
      </c>
    </row>
    <row r="24" spans="1:17" x14ac:dyDescent="0.15">
      <c r="A24" s="66">
        <v>2004</v>
      </c>
      <c r="B24" s="67">
        <v>104.8</v>
      </c>
      <c r="C24" s="67">
        <v>103.2</v>
      </c>
      <c r="D24" s="67">
        <v>103.3</v>
      </c>
      <c r="E24" s="67">
        <v>102.7</v>
      </c>
      <c r="F24" s="67">
        <v>103.9</v>
      </c>
      <c r="G24" s="67">
        <v>103.7</v>
      </c>
      <c r="H24" s="67">
        <v>106.8</v>
      </c>
      <c r="I24" s="67">
        <v>104.7</v>
      </c>
      <c r="J24" s="67">
        <v>101.6</v>
      </c>
      <c r="K24" s="67">
        <v>103.2</v>
      </c>
      <c r="L24" s="67">
        <v>103.4</v>
      </c>
      <c r="M24" s="67">
        <v>103.3</v>
      </c>
      <c r="N24" s="67">
        <v>103.2</v>
      </c>
      <c r="O24" s="67">
        <v>102</v>
      </c>
      <c r="P24" s="67">
        <v>103</v>
      </c>
      <c r="Q24" s="67">
        <v>103.1</v>
      </c>
    </row>
    <row r="25" spans="1:17" x14ac:dyDescent="0.15">
      <c r="A25" s="66">
        <v>2005</v>
      </c>
      <c r="B25" s="67">
        <v>103</v>
      </c>
      <c r="C25" s="67">
        <v>102.8</v>
      </c>
      <c r="D25" s="67">
        <v>103</v>
      </c>
      <c r="E25" s="67">
        <v>102.8</v>
      </c>
      <c r="F25" s="67">
        <v>103.6</v>
      </c>
      <c r="G25" s="67">
        <v>102</v>
      </c>
      <c r="H25" s="67">
        <v>103.5</v>
      </c>
      <c r="I25" s="67">
        <v>103.2</v>
      </c>
      <c r="J25" s="67">
        <v>101.8</v>
      </c>
      <c r="K25" s="67">
        <v>103.3</v>
      </c>
      <c r="L25" s="67">
        <v>102.1</v>
      </c>
      <c r="M25" s="67">
        <v>103.7</v>
      </c>
      <c r="N25" s="67">
        <v>103.2</v>
      </c>
      <c r="O25" s="67">
        <v>102.2</v>
      </c>
      <c r="P25" s="67">
        <v>102.8</v>
      </c>
      <c r="Q25" s="67">
        <v>103.3</v>
      </c>
    </row>
    <row r="26" spans="1:17" x14ac:dyDescent="0.15">
      <c r="A26" s="66">
        <v>2006</v>
      </c>
      <c r="B26" s="67">
        <v>103.6</v>
      </c>
      <c r="C26" s="67">
        <v>103.3</v>
      </c>
      <c r="D26" s="67">
        <v>103.1</v>
      </c>
      <c r="E26" s="67">
        <v>103.5</v>
      </c>
      <c r="F26" s="67">
        <v>102.8</v>
      </c>
      <c r="G26" s="67">
        <v>103.9</v>
      </c>
      <c r="H26" s="67">
        <v>104</v>
      </c>
      <c r="I26" s="67">
        <v>103</v>
      </c>
      <c r="J26" s="67">
        <v>103.4</v>
      </c>
      <c r="K26" s="67">
        <v>103.5</v>
      </c>
      <c r="L26" s="67">
        <v>102.3</v>
      </c>
      <c r="M26" s="67">
        <v>103.2</v>
      </c>
      <c r="N26" s="67">
        <v>103.8</v>
      </c>
      <c r="O26" s="67">
        <v>103.7</v>
      </c>
      <c r="P26" s="67">
        <v>103.2</v>
      </c>
      <c r="Q26" s="67">
        <v>103.7</v>
      </c>
    </row>
    <row r="27" spans="1:17" x14ac:dyDescent="0.15">
      <c r="A27" s="66">
        <v>2007</v>
      </c>
      <c r="B27" s="67">
        <v>102.7</v>
      </c>
      <c r="C27" s="67">
        <v>103</v>
      </c>
      <c r="D27" s="67">
        <v>101.8</v>
      </c>
      <c r="E27" s="67">
        <v>103</v>
      </c>
      <c r="F27" s="67">
        <v>103.1</v>
      </c>
      <c r="G27" s="67">
        <v>102.6</v>
      </c>
      <c r="H27" s="67">
        <v>102.5</v>
      </c>
      <c r="I27" s="67">
        <v>101.9</v>
      </c>
      <c r="J27" s="67">
        <v>104.3</v>
      </c>
      <c r="K27" s="67">
        <v>102.7</v>
      </c>
      <c r="L27" s="67">
        <v>102</v>
      </c>
      <c r="M27" s="67">
        <v>102.5</v>
      </c>
      <c r="N27" s="67">
        <v>100.9</v>
      </c>
      <c r="O27" s="67">
        <v>102.9</v>
      </c>
      <c r="P27" s="67">
        <v>104.4</v>
      </c>
      <c r="Q27" s="67">
        <v>101.6</v>
      </c>
    </row>
    <row r="28" spans="1:17" x14ac:dyDescent="0.15">
      <c r="A28" s="66">
        <v>2008</v>
      </c>
      <c r="B28" s="67">
        <v>102.2</v>
      </c>
      <c r="C28" s="67">
        <v>102.1</v>
      </c>
      <c r="D28" s="67">
        <v>100.9</v>
      </c>
      <c r="E28" s="67">
        <v>100.6</v>
      </c>
      <c r="F28" s="67">
        <v>100.7</v>
      </c>
      <c r="G28" s="67">
        <v>104.1</v>
      </c>
      <c r="H28" s="67">
        <v>101.8</v>
      </c>
      <c r="I28" s="67">
        <v>101.7</v>
      </c>
      <c r="J28" s="67">
        <v>103.8</v>
      </c>
      <c r="K28" s="67">
        <v>100.7</v>
      </c>
      <c r="L28" s="67">
        <v>102.2</v>
      </c>
      <c r="M28" s="67">
        <v>99.6</v>
      </c>
      <c r="N28" s="67">
        <v>100.9</v>
      </c>
      <c r="O28" s="67">
        <v>102.7</v>
      </c>
      <c r="P28" s="67">
        <v>99.7</v>
      </c>
      <c r="Q28" s="67">
        <v>99.4</v>
      </c>
    </row>
    <row r="29" spans="1:17" x14ac:dyDescent="0.15">
      <c r="A29" s="66">
        <v>2009</v>
      </c>
      <c r="B29" s="67">
        <v>98.3</v>
      </c>
      <c r="C29" s="67">
        <v>98.5</v>
      </c>
      <c r="D29" s="67">
        <v>98.7</v>
      </c>
      <c r="E29" s="67">
        <v>98.5</v>
      </c>
      <c r="F29" s="67">
        <v>99.3</v>
      </c>
      <c r="G29" s="67">
        <v>98.5</v>
      </c>
      <c r="H29" s="67">
        <v>97.2</v>
      </c>
      <c r="I29" s="67">
        <v>98.9</v>
      </c>
      <c r="J29" s="67">
        <v>97.9</v>
      </c>
      <c r="K29" s="67">
        <v>98.7</v>
      </c>
      <c r="L29" s="67">
        <v>99.9</v>
      </c>
      <c r="M29" s="67">
        <v>98.2</v>
      </c>
      <c r="N29" s="67">
        <v>98.1</v>
      </c>
      <c r="O29" s="67">
        <v>98.5</v>
      </c>
      <c r="P29" s="67">
        <v>98.5</v>
      </c>
      <c r="Q29" s="67">
        <v>98.6</v>
      </c>
    </row>
    <row r="30" spans="1:17" x14ac:dyDescent="0.15">
      <c r="A30" s="66">
        <v>2010</v>
      </c>
      <c r="B30" s="67">
        <v>100</v>
      </c>
      <c r="C30" s="67">
        <v>99.9</v>
      </c>
      <c r="D30" s="67">
        <v>100.3</v>
      </c>
      <c r="E30" s="67">
        <v>99.8</v>
      </c>
      <c r="F30" s="67">
        <v>99.9</v>
      </c>
      <c r="G30" s="67">
        <v>99.4</v>
      </c>
      <c r="H30" s="67">
        <v>100.7</v>
      </c>
      <c r="I30" s="67">
        <v>100.7</v>
      </c>
      <c r="J30" s="67">
        <v>99.1</v>
      </c>
      <c r="K30" s="67">
        <v>99.8</v>
      </c>
      <c r="L30" s="67">
        <v>100.3</v>
      </c>
      <c r="M30" s="67">
        <v>100.1</v>
      </c>
      <c r="N30" s="67">
        <v>100.4</v>
      </c>
      <c r="O30" s="67">
        <v>99.4</v>
      </c>
      <c r="P30" s="67">
        <v>100</v>
      </c>
      <c r="Q30" s="67">
        <v>100.1</v>
      </c>
    </row>
    <row r="31" spans="1:17" x14ac:dyDescent="0.15">
      <c r="A31" s="66">
        <v>2011</v>
      </c>
      <c r="B31" s="67">
        <v>99.6</v>
      </c>
      <c r="C31" s="67">
        <v>99.3</v>
      </c>
      <c r="D31" s="67">
        <v>100.1</v>
      </c>
      <c r="E31" s="67">
        <v>99.9</v>
      </c>
      <c r="F31" s="67">
        <v>99.9</v>
      </c>
      <c r="G31" s="67">
        <v>99.4</v>
      </c>
      <c r="H31" s="67">
        <v>99.6</v>
      </c>
      <c r="I31" s="67">
        <v>99</v>
      </c>
      <c r="J31" s="67">
        <v>98.6</v>
      </c>
      <c r="K31" s="67">
        <v>100.3</v>
      </c>
      <c r="L31" s="67">
        <v>99.1</v>
      </c>
      <c r="M31" s="67">
        <v>100.7</v>
      </c>
      <c r="N31" s="67">
        <v>100.6</v>
      </c>
      <c r="O31" s="67">
        <v>99.3</v>
      </c>
      <c r="P31" s="67">
        <v>100</v>
      </c>
      <c r="Q31" s="67">
        <v>100.5</v>
      </c>
    </row>
    <row r="32" spans="1:17" x14ac:dyDescent="0.15">
      <c r="A32" s="66">
        <v>2012</v>
      </c>
      <c r="B32" s="67">
        <v>101.3</v>
      </c>
      <c r="C32" s="67">
        <v>100.2</v>
      </c>
      <c r="D32" s="67">
        <v>99.4</v>
      </c>
      <c r="E32" s="67">
        <v>100.3</v>
      </c>
      <c r="F32" s="67">
        <v>100</v>
      </c>
      <c r="G32" s="67">
        <v>102.7</v>
      </c>
      <c r="H32" s="67">
        <v>101.3</v>
      </c>
      <c r="I32" s="67">
        <v>99.4</v>
      </c>
      <c r="J32" s="67">
        <v>101.3</v>
      </c>
      <c r="K32" s="67">
        <v>100</v>
      </c>
      <c r="L32" s="67">
        <v>99</v>
      </c>
      <c r="M32" s="67">
        <v>99.8</v>
      </c>
      <c r="N32" s="67">
        <v>99.3</v>
      </c>
      <c r="O32" s="67">
        <v>100.2</v>
      </c>
      <c r="P32" s="67">
        <v>101.5</v>
      </c>
      <c r="Q32" s="67">
        <v>99.2</v>
      </c>
    </row>
    <row r="33" spans="1:17" x14ac:dyDescent="0.15">
      <c r="A33" s="66">
        <v>2013</v>
      </c>
      <c r="B33" s="67">
        <v>98.4</v>
      </c>
      <c r="C33" s="67">
        <v>99.7</v>
      </c>
      <c r="D33" s="67">
        <v>99.1</v>
      </c>
      <c r="E33" s="67">
        <v>99.8</v>
      </c>
      <c r="F33" s="67">
        <v>98.3</v>
      </c>
      <c r="G33" s="67">
        <v>99.2</v>
      </c>
      <c r="H33" s="67">
        <v>97.7</v>
      </c>
      <c r="I33" s="67">
        <v>99.5</v>
      </c>
      <c r="J33" s="67">
        <v>101.1</v>
      </c>
      <c r="K33" s="67">
        <v>98.5</v>
      </c>
      <c r="L33" s="67">
        <v>99.2</v>
      </c>
      <c r="M33" s="67">
        <v>99.5</v>
      </c>
      <c r="N33" s="67">
        <v>98.6</v>
      </c>
      <c r="O33" s="67">
        <v>99.5</v>
      </c>
      <c r="P33" s="67">
        <v>100.5</v>
      </c>
      <c r="Q33" s="67">
        <v>99.4</v>
      </c>
    </row>
    <row r="34" spans="1:17" x14ac:dyDescent="0.15">
      <c r="A34" s="66">
        <v>2014</v>
      </c>
      <c r="B34" s="67">
        <v>99</v>
      </c>
      <c r="C34" s="67">
        <v>99.2</v>
      </c>
      <c r="D34" s="67">
        <v>98.9</v>
      </c>
      <c r="E34" s="67">
        <v>98.5</v>
      </c>
      <c r="F34" s="67">
        <v>99.6</v>
      </c>
      <c r="G34" s="67">
        <v>99.1</v>
      </c>
      <c r="H34" s="67">
        <v>98.3</v>
      </c>
      <c r="I34" s="67">
        <v>98.7</v>
      </c>
      <c r="J34" s="67">
        <v>99.8</v>
      </c>
      <c r="K34" s="67">
        <v>99</v>
      </c>
      <c r="L34" s="67">
        <v>99.6</v>
      </c>
      <c r="M34" s="67">
        <v>98</v>
      </c>
      <c r="N34" s="67">
        <v>99.1</v>
      </c>
      <c r="O34" s="67">
        <v>99.8</v>
      </c>
      <c r="P34" s="67">
        <v>97.6</v>
      </c>
      <c r="Q34" s="67">
        <v>98.2</v>
      </c>
    </row>
    <row r="35" spans="1:17" x14ac:dyDescent="0.15">
      <c r="A35" s="66">
        <v>2015</v>
      </c>
      <c r="B35" s="67">
        <v>99.5</v>
      </c>
      <c r="C35" s="67">
        <v>98.6</v>
      </c>
      <c r="D35" s="67">
        <v>98.6</v>
      </c>
      <c r="E35" s="67">
        <v>97.6</v>
      </c>
      <c r="F35" s="67">
        <v>99.6</v>
      </c>
      <c r="G35" s="67">
        <v>98.9</v>
      </c>
      <c r="H35" s="67">
        <v>99.9</v>
      </c>
      <c r="I35" s="67">
        <v>99.7</v>
      </c>
      <c r="J35" s="67">
        <v>97</v>
      </c>
      <c r="K35" s="67">
        <v>99</v>
      </c>
      <c r="L35" s="67">
        <v>99.1</v>
      </c>
      <c r="M35" s="67">
        <v>98.4</v>
      </c>
      <c r="N35" s="67">
        <v>98.3</v>
      </c>
      <c r="O35" s="67">
        <v>97.1</v>
      </c>
      <c r="P35" s="67">
        <v>97.5</v>
      </c>
      <c r="Q35" s="67">
        <v>98.1</v>
      </c>
    </row>
    <row r="36" spans="1:17" x14ac:dyDescent="0.15">
      <c r="A36" s="66">
        <v>2016</v>
      </c>
      <c r="B36" s="67">
        <v>99.6</v>
      </c>
      <c r="C36" s="67">
        <v>97.7</v>
      </c>
      <c r="D36" s="67">
        <v>97.7</v>
      </c>
      <c r="E36" s="67">
        <v>97.2</v>
      </c>
      <c r="F36" s="67">
        <v>98.8</v>
      </c>
      <c r="G36" s="67">
        <v>99.3</v>
      </c>
      <c r="H36" s="67">
        <v>100.6</v>
      </c>
      <c r="I36" s="67">
        <v>98.2</v>
      </c>
      <c r="J36" s="67">
        <v>96.1</v>
      </c>
      <c r="K36" s="67">
        <v>98.7</v>
      </c>
      <c r="L36" s="67">
        <v>96.6</v>
      </c>
      <c r="M36" s="67">
        <v>97.6</v>
      </c>
      <c r="N36" s="67">
        <v>98.8</v>
      </c>
      <c r="O36" s="67">
        <v>96.2</v>
      </c>
      <c r="P36" s="67">
        <v>97.4</v>
      </c>
      <c r="Q36" s="67">
        <v>97.9</v>
      </c>
    </row>
    <row r="38" spans="1:17" x14ac:dyDescent="0.15">
      <c r="I38" s="124"/>
    </row>
    <row r="73" spans="1:17" s="68" customFormat="1" x14ac:dyDescent="0.15">
      <c r="A73" s="68" t="s">
        <v>684</v>
      </c>
      <c r="F73" s="68" t="s">
        <v>683</v>
      </c>
    </row>
    <row r="74" spans="1:17" s="68" customFormat="1" x14ac:dyDescent="0.15">
      <c r="A74" s="68" t="s">
        <v>682</v>
      </c>
      <c r="F74" s="68" t="s">
        <v>681</v>
      </c>
    </row>
    <row r="75" spans="1:17" s="68" customFormat="1" x14ac:dyDescent="0.15">
      <c r="A75" s="68" t="s">
        <v>680</v>
      </c>
      <c r="F75" s="68" t="s">
        <v>679</v>
      </c>
    </row>
    <row r="76" spans="1:17" s="68" customFormat="1" x14ac:dyDescent="0.15">
      <c r="A76" s="68" t="s">
        <v>678</v>
      </c>
      <c r="F76" s="68" t="s">
        <v>677</v>
      </c>
    </row>
    <row r="77" spans="1:17" s="68" customFormat="1" x14ac:dyDescent="0.15"/>
    <row r="78" spans="1:17" s="68" customFormat="1" x14ac:dyDescent="0.15">
      <c r="A78" s="68" t="s">
        <v>1133</v>
      </c>
    </row>
    <row r="79" spans="1:17" s="68" customFormat="1" x14ac:dyDescent="0.15">
      <c r="A79" s="70" t="s">
        <v>676</v>
      </c>
      <c r="B79" s="70" t="s">
        <v>675</v>
      </c>
      <c r="C79" s="70" t="s">
        <v>674</v>
      </c>
      <c r="D79" s="70" t="s">
        <v>673</v>
      </c>
      <c r="E79" s="70" t="s">
        <v>672</v>
      </c>
      <c r="F79" s="70">
        <v>1</v>
      </c>
      <c r="G79" s="70">
        <v>2</v>
      </c>
      <c r="H79" s="70">
        <v>3</v>
      </c>
      <c r="I79" s="70">
        <v>4</v>
      </c>
      <c r="J79" s="70">
        <v>5</v>
      </c>
      <c r="K79" s="70">
        <v>6</v>
      </c>
      <c r="L79" s="70">
        <v>7</v>
      </c>
      <c r="M79" s="70">
        <v>8</v>
      </c>
      <c r="N79" s="70">
        <v>9</v>
      </c>
      <c r="O79" s="70">
        <v>10</v>
      </c>
      <c r="P79" s="70">
        <v>11</v>
      </c>
      <c r="Q79" s="70">
        <v>12</v>
      </c>
    </row>
    <row r="80" spans="1:17" s="68" customFormat="1" x14ac:dyDescent="0.15">
      <c r="A80" s="70" t="s">
        <v>671</v>
      </c>
      <c r="B80" s="71" t="s">
        <v>670</v>
      </c>
      <c r="C80" s="71" t="s">
        <v>669</v>
      </c>
      <c r="D80" s="71" t="s">
        <v>668</v>
      </c>
      <c r="E80" s="71" t="s">
        <v>667</v>
      </c>
      <c r="F80" s="71" t="s">
        <v>666</v>
      </c>
      <c r="G80" s="71" t="s">
        <v>665</v>
      </c>
      <c r="H80" s="71" t="s">
        <v>664</v>
      </c>
      <c r="I80" s="71" t="s">
        <v>663</v>
      </c>
      <c r="J80" s="71" t="s">
        <v>662</v>
      </c>
      <c r="K80" s="71" t="s">
        <v>661</v>
      </c>
      <c r="L80" s="71" t="s">
        <v>660</v>
      </c>
      <c r="M80" s="71" t="s">
        <v>659</v>
      </c>
      <c r="N80" s="71" t="s">
        <v>658</v>
      </c>
      <c r="O80" s="71" t="s">
        <v>657</v>
      </c>
      <c r="P80" s="71" t="s">
        <v>656</v>
      </c>
      <c r="Q80" s="71" t="s">
        <v>655</v>
      </c>
    </row>
    <row r="81" spans="1:17" s="68" customFormat="1" x14ac:dyDescent="0.15">
      <c r="A81" s="70"/>
      <c r="B81" s="69" t="s">
        <v>654</v>
      </c>
      <c r="C81" s="69" t="s">
        <v>653</v>
      </c>
      <c r="D81" s="69" t="s">
        <v>652</v>
      </c>
      <c r="E81" s="69" t="s">
        <v>651</v>
      </c>
      <c r="F81" s="69" t="s">
        <v>650</v>
      </c>
      <c r="G81" s="69" t="s">
        <v>649</v>
      </c>
      <c r="H81" s="69" t="s">
        <v>648</v>
      </c>
      <c r="I81" s="69" t="s">
        <v>647</v>
      </c>
      <c r="J81" s="69" t="s">
        <v>646</v>
      </c>
      <c r="K81" s="69" t="s">
        <v>645</v>
      </c>
      <c r="L81" s="69" t="s">
        <v>644</v>
      </c>
      <c r="M81" s="69" t="s">
        <v>643</v>
      </c>
      <c r="N81" s="69" t="s">
        <v>642</v>
      </c>
      <c r="O81" s="69" t="s">
        <v>641</v>
      </c>
      <c r="P81" s="69" t="s">
        <v>640</v>
      </c>
      <c r="Q81" s="69" t="s">
        <v>639</v>
      </c>
    </row>
    <row r="82" spans="1:17" x14ac:dyDescent="0.15">
      <c r="A82" s="66">
        <v>1990</v>
      </c>
      <c r="B82" s="67" t="s">
        <v>638</v>
      </c>
      <c r="C82" s="67">
        <v>-0.3</v>
      </c>
      <c r="D82" s="67">
        <v>-0.7</v>
      </c>
      <c r="E82" s="67">
        <v>-0.3</v>
      </c>
      <c r="F82" s="67" t="s">
        <v>638</v>
      </c>
      <c r="G82" s="67">
        <v>-1.6</v>
      </c>
      <c r="H82" s="67">
        <v>0.8</v>
      </c>
      <c r="I82" s="67">
        <v>-0.4</v>
      </c>
      <c r="J82" s="67">
        <v>0.2</v>
      </c>
      <c r="K82" s="67">
        <v>0.2</v>
      </c>
      <c r="L82" s="67">
        <v>-1.1000000000000001</v>
      </c>
      <c r="M82" s="67">
        <v>0.5</v>
      </c>
      <c r="N82" s="67">
        <v>-0.3</v>
      </c>
      <c r="O82" s="67">
        <v>0.4</v>
      </c>
      <c r="P82" s="67">
        <v>-1.1000000000000001</v>
      </c>
      <c r="Q82" s="67">
        <v>0.4</v>
      </c>
    </row>
    <row r="83" spans="1:17" x14ac:dyDescent="0.15">
      <c r="A83" s="66">
        <v>1991</v>
      </c>
      <c r="B83" s="67">
        <v>-0.9</v>
      </c>
      <c r="C83" s="67">
        <v>-0.4</v>
      </c>
      <c r="D83" s="67">
        <v>-0.7</v>
      </c>
      <c r="E83" s="67">
        <v>0</v>
      </c>
      <c r="F83" s="67">
        <v>-0.7</v>
      </c>
      <c r="G83" s="67">
        <v>0.5</v>
      </c>
      <c r="H83" s="67">
        <v>-1.6</v>
      </c>
      <c r="I83" s="67">
        <v>0.7</v>
      </c>
      <c r="J83" s="67">
        <v>0.5</v>
      </c>
      <c r="K83" s="67">
        <v>-1.6</v>
      </c>
      <c r="L83" s="67">
        <v>1.1000000000000001</v>
      </c>
      <c r="M83" s="67">
        <v>-1.1000000000000001</v>
      </c>
      <c r="N83" s="67">
        <v>0</v>
      </c>
      <c r="O83" s="67">
        <v>0.3</v>
      </c>
      <c r="P83" s="67">
        <v>0.6</v>
      </c>
      <c r="Q83" s="67">
        <v>-1</v>
      </c>
    </row>
    <row r="84" spans="1:17" x14ac:dyDescent="0.15">
      <c r="A84" s="66">
        <v>1992</v>
      </c>
      <c r="B84" s="67">
        <v>-0.8</v>
      </c>
      <c r="C84" s="67">
        <v>-0.4</v>
      </c>
      <c r="D84" s="67">
        <v>-1.4</v>
      </c>
      <c r="E84" s="67">
        <v>0</v>
      </c>
      <c r="F84" s="67">
        <v>-0.7</v>
      </c>
      <c r="G84" s="67">
        <v>1</v>
      </c>
      <c r="H84" s="67">
        <v>-1</v>
      </c>
      <c r="I84" s="67">
        <v>0</v>
      </c>
      <c r="J84" s="67">
        <v>-0.3</v>
      </c>
      <c r="K84" s="67">
        <v>0.2</v>
      </c>
      <c r="L84" s="67">
        <v>-0.4</v>
      </c>
      <c r="M84" s="67">
        <v>-1.9</v>
      </c>
      <c r="N84" s="67">
        <v>0.9</v>
      </c>
      <c r="O84" s="67">
        <v>2.1</v>
      </c>
      <c r="P84" s="67">
        <v>-3</v>
      </c>
      <c r="Q84" s="67">
        <v>0</v>
      </c>
    </row>
    <row r="85" spans="1:17" x14ac:dyDescent="0.15">
      <c r="A85" s="66">
        <v>1993</v>
      </c>
      <c r="B85" s="67">
        <v>-1</v>
      </c>
      <c r="C85" s="67">
        <v>-1.4</v>
      </c>
      <c r="D85" s="67">
        <v>0.6</v>
      </c>
      <c r="E85" s="67">
        <v>-0.6</v>
      </c>
      <c r="F85" s="67">
        <v>0.2</v>
      </c>
      <c r="G85" s="67">
        <v>-0.7</v>
      </c>
      <c r="H85" s="67">
        <v>0.9</v>
      </c>
      <c r="I85" s="67">
        <v>0.4</v>
      </c>
      <c r="J85" s="67">
        <v>-3</v>
      </c>
      <c r="K85" s="67">
        <v>-0.2</v>
      </c>
      <c r="L85" s="67">
        <v>1.9</v>
      </c>
      <c r="M85" s="67">
        <v>-0.3</v>
      </c>
      <c r="N85" s="67">
        <v>0</v>
      </c>
      <c r="O85" s="67">
        <v>-0.6</v>
      </c>
      <c r="P85" s="67">
        <v>0.6</v>
      </c>
      <c r="Q85" s="67">
        <v>-0.7</v>
      </c>
    </row>
    <row r="86" spans="1:17" x14ac:dyDescent="0.15">
      <c r="A86" s="66">
        <v>1994</v>
      </c>
      <c r="B86" s="67">
        <v>0.5</v>
      </c>
      <c r="C86" s="67">
        <v>-0.9</v>
      </c>
      <c r="D86" s="67">
        <v>0.7</v>
      </c>
      <c r="E86" s="67">
        <v>-0.1</v>
      </c>
      <c r="F86" s="67">
        <v>2.4</v>
      </c>
      <c r="G86" s="67">
        <v>-2.9</v>
      </c>
      <c r="H86" s="67">
        <v>1</v>
      </c>
      <c r="I86" s="67">
        <v>0</v>
      </c>
      <c r="J86" s="67">
        <v>-1.9</v>
      </c>
      <c r="K86" s="67">
        <v>2.1</v>
      </c>
      <c r="L86" s="67">
        <v>-0.6</v>
      </c>
      <c r="M86" s="67">
        <v>1</v>
      </c>
      <c r="N86" s="67">
        <v>-0.4</v>
      </c>
      <c r="O86" s="67">
        <v>-0.6</v>
      </c>
      <c r="P86" s="67">
        <v>0.6</v>
      </c>
      <c r="Q86" s="67">
        <v>0.4</v>
      </c>
    </row>
    <row r="87" spans="1:17" x14ac:dyDescent="0.15">
      <c r="A87" s="66">
        <v>1995</v>
      </c>
      <c r="B87" s="67">
        <v>0.2</v>
      </c>
      <c r="C87" s="67">
        <v>-0.4</v>
      </c>
      <c r="D87" s="67">
        <v>0.3</v>
      </c>
      <c r="E87" s="67">
        <v>0.3</v>
      </c>
      <c r="F87" s="67">
        <v>-0.4</v>
      </c>
      <c r="G87" s="67">
        <v>0.1</v>
      </c>
      <c r="H87" s="67">
        <v>0</v>
      </c>
      <c r="I87" s="67">
        <v>-0.7</v>
      </c>
      <c r="J87" s="67">
        <v>0</v>
      </c>
      <c r="K87" s="67">
        <v>1</v>
      </c>
      <c r="L87" s="67">
        <v>-0.8</v>
      </c>
      <c r="M87" s="67">
        <v>0.5</v>
      </c>
      <c r="N87" s="67">
        <v>0.5</v>
      </c>
      <c r="O87" s="67">
        <v>-0.3</v>
      </c>
      <c r="P87" s="67">
        <v>-0.1</v>
      </c>
      <c r="Q87" s="67">
        <v>0.6</v>
      </c>
    </row>
    <row r="88" spans="1:17" x14ac:dyDescent="0.15">
      <c r="A88" s="66">
        <v>1996</v>
      </c>
      <c r="B88" s="67">
        <v>0.1</v>
      </c>
      <c r="C88" s="67">
        <v>-0.3</v>
      </c>
      <c r="D88" s="67">
        <v>-0.5</v>
      </c>
      <c r="E88" s="67">
        <v>0.6</v>
      </c>
      <c r="F88" s="67">
        <v>-0.3</v>
      </c>
      <c r="G88" s="67">
        <v>0.7</v>
      </c>
      <c r="H88" s="67">
        <v>-1.4</v>
      </c>
      <c r="I88" s="67">
        <v>0.6</v>
      </c>
      <c r="J88" s="67">
        <v>0.6</v>
      </c>
      <c r="K88" s="67">
        <v>-1.7</v>
      </c>
      <c r="L88" s="67">
        <v>1.2</v>
      </c>
      <c r="M88" s="67">
        <v>-0.8</v>
      </c>
      <c r="N88" s="67">
        <v>-0.2</v>
      </c>
      <c r="O88" s="67">
        <v>0.4</v>
      </c>
      <c r="P88" s="67">
        <v>1.7</v>
      </c>
      <c r="Q88" s="67">
        <v>-1.5</v>
      </c>
    </row>
    <row r="89" spans="1:17" x14ac:dyDescent="0.15">
      <c r="A89" s="66">
        <v>1997</v>
      </c>
      <c r="B89" s="67">
        <v>-1.6</v>
      </c>
      <c r="C89" s="67">
        <v>1.3</v>
      </c>
      <c r="D89" s="67">
        <v>-1.8</v>
      </c>
      <c r="E89" s="67">
        <v>-0.1</v>
      </c>
      <c r="F89" s="67">
        <v>-0.9</v>
      </c>
      <c r="G89" s="67">
        <v>0.8</v>
      </c>
      <c r="H89" s="67">
        <v>-2.1</v>
      </c>
      <c r="I89" s="67">
        <v>1.6</v>
      </c>
      <c r="J89" s="67">
        <v>2.7</v>
      </c>
      <c r="K89" s="67">
        <v>-2.7</v>
      </c>
      <c r="L89" s="67">
        <v>-0.2</v>
      </c>
      <c r="M89" s="67">
        <v>-1.9</v>
      </c>
      <c r="N89" s="67">
        <v>1.8</v>
      </c>
      <c r="O89" s="67">
        <v>0.4</v>
      </c>
      <c r="P89" s="67">
        <v>-1.5</v>
      </c>
      <c r="Q89" s="67">
        <v>0</v>
      </c>
    </row>
    <row r="90" spans="1:17" x14ac:dyDescent="0.15">
      <c r="A90" s="66">
        <v>1998</v>
      </c>
      <c r="B90" s="67">
        <v>-0.4</v>
      </c>
      <c r="C90" s="67">
        <v>0.3</v>
      </c>
      <c r="D90" s="67">
        <v>-0.9</v>
      </c>
      <c r="E90" s="67">
        <v>0.6</v>
      </c>
      <c r="F90" s="67">
        <v>0.3</v>
      </c>
      <c r="G90" s="67">
        <v>-0.4</v>
      </c>
      <c r="H90" s="67">
        <v>0.2</v>
      </c>
      <c r="I90" s="67">
        <v>0.4</v>
      </c>
      <c r="J90" s="67">
        <v>-0.3</v>
      </c>
      <c r="K90" s="67">
        <v>0.3</v>
      </c>
      <c r="L90" s="67">
        <v>-0.4</v>
      </c>
      <c r="M90" s="67">
        <v>-1.1000000000000001</v>
      </c>
      <c r="N90" s="67">
        <v>0.2</v>
      </c>
      <c r="O90" s="67">
        <v>2.4</v>
      </c>
      <c r="P90" s="67">
        <v>-1.9</v>
      </c>
      <c r="Q90" s="67">
        <v>-0.7</v>
      </c>
    </row>
    <row r="91" spans="1:17" x14ac:dyDescent="0.15">
      <c r="A91" s="66">
        <v>1999</v>
      </c>
      <c r="B91" s="67">
        <v>-0.9</v>
      </c>
      <c r="C91" s="67">
        <v>-0.7</v>
      </c>
      <c r="D91" s="67">
        <v>0.8</v>
      </c>
      <c r="E91" s="67">
        <v>-0.5</v>
      </c>
      <c r="F91" s="67">
        <v>0.4</v>
      </c>
      <c r="G91" s="67">
        <v>-1</v>
      </c>
      <c r="H91" s="67">
        <v>1.2</v>
      </c>
      <c r="I91" s="67">
        <v>-0.5</v>
      </c>
      <c r="J91" s="67">
        <v>-1.3</v>
      </c>
      <c r="K91" s="67">
        <v>0.9</v>
      </c>
      <c r="L91" s="67">
        <v>0.4</v>
      </c>
      <c r="M91" s="67">
        <v>0.8</v>
      </c>
      <c r="N91" s="67">
        <v>-0.6</v>
      </c>
      <c r="O91" s="67">
        <v>-1</v>
      </c>
      <c r="P91" s="67">
        <v>1.1000000000000001</v>
      </c>
      <c r="Q91" s="67">
        <v>-0.1</v>
      </c>
    </row>
    <row r="92" spans="1:17" x14ac:dyDescent="0.15">
      <c r="A92" s="66">
        <v>2000</v>
      </c>
      <c r="B92" s="67">
        <v>1.6</v>
      </c>
      <c r="C92" s="67">
        <v>-1</v>
      </c>
      <c r="D92" s="67">
        <v>-0.1</v>
      </c>
      <c r="E92" s="67">
        <v>0.2</v>
      </c>
      <c r="F92" s="67">
        <v>0.6</v>
      </c>
      <c r="G92" s="67">
        <v>0.3</v>
      </c>
      <c r="H92" s="67">
        <v>1.6</v>
      </c>
      <c r="I92" s="67">
        <v>-2</v>
      </c>
      <c r="J92" s="67">
        <v>-0.6</v>
      </c>
      <c r="K92" s="67">
        <v>0.7</v>
      </c>
      <c r="L92" s="67">
        <v>-1.3</v>
      </c>
      <c r="M92" s="67">
        <v>1.2</v>
      </c>
      <c r="N92" s="67">
        <v>0.5</v>
      </c>
      <c r="O92" s="67">
        <v>-0.5</v>
      </c>
      <c r="P92" s="67">
        <v>-0.5</v>
      </c>
      <c r="Q92" s="67">
        <v>0.9</v>
      </c>
    </row>
    <row r="93" spans="1:17" x14ac:dyDescent="0.15">
      <c r="A93" s="66">
        <v>2001</v>
      </c>
      <c r="B93" s="67">
        <v>-0.5</v>
      </c>
      <c r="C93" s="67">
        <v>-0.2</v>
      </c>
      <c r="D93" s="67">
        <v>-0.7</v>
      </c>
      <c r="E93" s="67">
        <v>0.6</v>
      </c>
      <c r="F93" s="67">
        <v>-0.2</v>
      </c>
      <c r="G93" s="67">
        <v>-1.1000000000000001</v>
      </c>
      <c r="H93" s="67">
        <v>0.2</v>
      </c>
      <c r="I93" s="67">
        <v>-0.4</v>
      </c>
      <c r="J93" s="67">
        <v>0.8</v>
      </c>
      <c r="K93" s="67">
        <v>0</v>
      </c>
      <c r="L93" s="67">
        <v>-1.1000000000000001</v>
      </c>
      <c r="M93" s="67">
        <v>0.3</v>
      </c>
      <c r="N93" s="67">
        <v>-0.1</v>
      </c>
      <c r="O93" s="67">
        <v>0.5</v>
      </c>
      <c r="P93" s="67">
        <v>1</v>
      </c>
      <c r="Q93" s="67">
        <v>-1.7</v>
      </c>
    </row>
    <row r="94" spans="1:17" x14ac:dyDescent="0.15">
      <c r="A94" s="66">
        <v>2002</v>
      </c>
      <c r="B94" s="67">
        <v>-1.5</v>
      </c>
      <c r="C94" s="67">
        <v>0.4</v>
      </c>
      <c r="D94" s="67">
        <v>0.3</v>
      </c>
      <c r="E94" s="67">
        <v>0.3</v>
      </c>
      <c r="F94" s="67">
        <v>-1.2</v>
      </c>
      <c r="G94" s="67">
        <v>1.4</v>
      </c>
      <c r="H94" s="67">
        <v>-1.2</v>
      </c>
      <c r="I94" s="67">
        <v>0.7</v>
      </c>
      <c r="J94" s="67">
        <v>1.1000000000000001</v>
      </c>
      <c r="K94" s="67">
        <v>-2</v>
      </c>
      <c r="L94" s="67">
        <v>2.1</v>
      </c>
      <c r="M94" s="67">
        <v>-0.9</v>
      </c>
      <c r="N94" s="67">
        <v>-0.6</v>
      </c>
      <c r="O94" s="67">
        <v>1</v>
      </c>
      <c r="P94" s="67">
        <v>0.5</v>
      </c>
      <c r="Q94" s="67">
        <v>-1.1000000000000001</v>
      </c>
    </row>
    <row r="95" spans="1:17" x14ac:dyDescent="0.15">
      <c r="A95" s="66">
        <v>2003</v>
      </c>
      <c r="B95" s="67">
        <v>-0.8</v>
      </c>
      <c r="C95" s="67">
        <v>1</v>
      </c>
      <c r="D95" s="67">
        <v>-1</v>
      </c>
      <c r="E95" s="67">
        <v>0.4</v>
      </c>
      <c r="F95" s="67">
        <v>-0.2</v>
      </c>
      <c r="G95" s="67">
        <v>0.4</v>
      </c>
      <c r="H95" s="67">
        <v>-0.9</v>
      </c>
      <c r="I95" s="67">
        <v>0</v>
      </c>
      <c r="J95" s="67">
        <v>3.5</v>
      </c>
      <c r="K95" s="67">
        <v>-2.6</v>
      </c>
      <c r="L95" s="67">
        <v>0.6</v>
      </c>
      <c r="M95" s="67">
        <v>-2</v>
      </c>
      <c r="N95" s="67">
        <v>1.6</v>
      </c>
      <c r="O95" s="67">
        <v>1.6</v>
      </c>
      <c r="P95" s="67">
        <v>-2.9</v>
      </c>
      <c r="Q95" s="67">
        <v>0.9</v>
      </c>
    </row>
    <row r="96" spans="1:17" x14ac:dyDescent="0.15">
      <c r="A96" s="66">
        <v>2004</v>
      </c>
      <c r="B96" s="67">
        <v>1.4</v>
      </c>
      <c r="C96" s="67">
        <v>-1.5</v>
      </c>
      <c r="D96" s="67">
        <v>0.1</v>
      </c>
      <c r="E96" s="67">
        <v>-0.6</v>
      </c>
      <c r="F96" s="67">
        <v>0.9</v>
      </c>
      <c r="G96" s="67">
        <v>-0.2</v>
      </c>
      <c r="H96" s="67">
        <v>3</v>
      </c>
      <c r="I96" s="67">
        <v>-2</v>
      </c>
      <c r="J96" s="67">
        <v>-3</v>
      </c>
      <c r="K96" s="67">
        <v>1.6</v>
      </c>
      <c r="L96" s="67">
        <v>0.2</v>
      </c>
      <c r="M96" s="67">
        <v>-0.1</v>
      </c>
      <c r="N96" s="67">
        <v>-0.1</v>
      </c>
      <c r="O96" s="67">
        <v>-1.2</v>
      </c>
      <c r="P96" s="67">
        <v>1</v>
      </c>
      <c r="Q96" s="67">
        <v>0.1</v>
      </c>
    </row>
    <row r="97" spans="1:17" x14ac:dyDescent="0.15">
      <c r="A97" s="66">
        <v>2005</v>
      </c>
      <c r="B97" s="67">
        <v>0.3</v>
      </c>
      <c r="C97" s="67">
        <v>-0.2</v>
      </c>
      <c r="D97" s="67">
        <v>0.2</v>
      </c>
      <c r="E97" s="67">
        <v>-0.2</v>
      </c>
      <c r="F97" s="67">
        <v>0.5</v>
      </c>
      <c r="G97" s="67">
        <v>-1.5</v>
      </c>
      <c r="H97" s="67">
        <v>1.5</v>
      </c>
      <c r="I97" s="67">
        <v>-0.3</v>
      </c>
      <c r="J97" s="67">
        <v>-1.4</v>
      </c>
      <c r="K97" s="67">
        <v>1.5</v>
      </c>
      <c r="L97" s="67">
        <v>-1.2</v>
      </c>
      <c r="M97" s="67">
        <v>1.6</v>
      </c>
      <c r="N97" s="67">
        <v>-0.5</v>
      </c>
      <c r="O97" s="67">
        <v>-1</v>
      </c>
      <c r="P97" s="67">
        <v>0.6</v>
      </c>
      <c r="Q97" s="67">
        <v>0.5</v>
      </c>
    </row>
    <row r="98" spans="1:17" x14ac:dyDescent="0.15">
      <c r="A98" s="66">
        <v>2006</v>
      </c>
      <c r="B98" s="67">
        <v>0.8</v>
      </c>
      <c r="C98" s="67">
        <v>-0.3</v>
      </c>
      <c r="D98" s="67">
        <v>-0.2</v>
      </c>
      <c r="E98" s="67">
        <v>0.4</v>
      </c>
      <c r="F98" s="67">
        <v>-0.5</v>
      </c>
      <c r="G98" s="67">
        <v>1.1000000000000001</v>
      </c>
      <c r="H98" s="67">
        <v>0.1</v>
      </c>
      <c r="I98" s="67">
        <v>-1</v>
      </c>
      <c r="J98" s="67">
        <v>0.4</v>
      </c>
      <c r="K98" s="67">
        <v>0.1</v>
      </c>
      <c r="L98" s="67">
        <v>-1.2</v>
      </c>
      <c r="M98" s="67">
        <v>0.9</v>
      </c>
      <c r="N98" s="67">
        <v>0.6</v>
      </c>
      <c r="O98" s="67">
        <v>-0.1</v>
      </c>
      <c r="P98" s="67">
        <v>-0.5</v>
      </c>
      <c r="Q98" s="67">
        <v>0.5</v>
      </c>
    </row>
    <row r="99" spans="1:17" x14ac:dyDescent="0.15">
      <c r="A99" s="66">
        <v>2007</v>
      </c>
      <c r="B99" s="67">
        <v>-0.8</v>
      </c>
      <c r="C99" s="67">
        <v>0.3</v>
      </c>
      <c r="D99" s="67">
        <v>-1.2</v>
      </c>
      <c r="E99" s="67">
        <v>1.2</v>
      </c>
      <c r="F99" s="67">
        <v>-0.6</v>
      </c>
      <c r="G99" s="67">
        <v>-0.5</v>
      </c>
      <c r="H99" s="67">
        <v>-0.1</v>
      </c>
      <c r="I99" s="67">
        <v>-0.6</v>
      </c>
      <c r="J99" s="67">
        <v>2.4</v>
      </c>
      <c r="K99" s="67">
        <v>-1.5</v>
      </c>
      <c r="L99" s="67">
        <v>-0.7</v>
      </c>
      <c r="M99" s="67">
        <v>0.5</v>
      </c>
      <c r="N99" s="67">
        <v>-1.6</v>
      </c>
      <c r="O99" s="67">
        <v>2</v>
      </c>
      <c r="P99" s="67">
        <v>1.5</v>
      </c>
      <c r="Q99" s="67">
        <v>-2.7</v>
      </c>
    </row>
    <row r="100" spans="1:17" x14ac:dyDescent="0.15">
      <c r="A100" s="66">
        <v>2008</v>
      </c>
      <c r="B100" s="67">
        <v>-0.8</v>
      </c>
      <c r="C100" s="67">
        <v>-0.1</v>
      </c>
      <c r="D100" s="67">
        <v>-1.2</v>
      </c>
      <c r="E100" s="67">
        <v>-0.3</v>
      </c>
      <c r="F100" s="67">
        <v>-0.9</v>
      </c>
      <c r="G100" s="67">
        <v>3.4</v>
      </c>
      <c r="H100" s="67">
        <v>-2.2000000000000002</v>
      </c>
      <c r="I100" s="67">
        <v>-0.1</v>
      </c>
      <c r="J100" s="67">
        <v>2.1</v>
      </c>
      <c r="K100" s="67">
        <v>-3</v>
      </c>
      <c r="L100" s="67">
        <v>1.5</v>
      </c>
      <c r="M100" s="67">
        <v>-2.5</v>
      </c>
      <c r="N100" s="67">
        <v>1.3</v>
      </c>
      <c r="O100" s="67">
        <v>1.8</v>
      </c>
      <c r="P100" s="67">
        <v>-2.9</v>
      </c>
      <c r="Q100" s="67">
        <v>-0.3</v>
      </c>
    </row>
    <row r="101" spans="1:17" x14ac:dyDescent="0.15">
      <c r="A101" s="66">
        <v>2009</v>
      </c>
      <c r="B101" s="67">
        <v>-2.2999999999999998</v>
      </c>
      <c r="C101" s="67">
        <v>0.2</v>
      </c>
      <c r="D101" s="67">
        <v>0.2</v>
      </c>
      <c r="E101" s="67">
        <v>-0.2</v>
      </c>
      <c r="F101" s="67">
        <v>-0.1</v>
      </c>
      <c r="G101" s="67">
        <v>-0.8</v>
      </c>
      <c r="H101" s="67">
        <v>-1.3</v>
      </c>
      <c r="I101" s="67">
        <v>1.7</v>
      </c>
      <c r="J101" s="67">
        <v>-1</v>
      </c>
      <c r="K101" s="67">
        <v>0.8</v>
      </c>
      <c r="L101" s="67">
        <v>1.2</v>
      </c>
      <c r="M101" s="67">
        <v>-1.7</v>
      </c>
      <c r="N101" s="67">
        <v>-0.1</v>
      </c>
      <c r="O101" s="67">
        <v>0.4</v>
      </c>
      <c r="P101" s="67">
        <v>0</v>
      </c>
      <c r="Q101" s="67">
        <v>0.1</v>
      </c>
    </row>
    <row r="102" spans="1:17" x14ac:dyDescent="0.15">
      <c r="A102" s="66">
        <v>2010</v>
      </c>
      <c r="B102" s="67">
        <v>1.5</v>
      </c>
      <c r="C102" s="67">
        <v>-0.1</v>
      </c>
      <c r="D102" s="67">
        <v>0.4</v>
      </c>
      <c r="E102" s="67">
        <v>-0.5</v>
      </c>
      <c r="F102" s="67">
        <v>1.3</v>
      </c>
      <c r="G102" s="67">
        <v>-0.5</v>
      </c>
      <c r="H102" s="67">
        <v>1.3</v>
      </c>
      <c r="I102" s="67">
        <v>0</v>
      </c>
      <c r="J102" s="67">
        <v>-1.6</v>
      </c>
      <c r="K102" s="67">
        <v>0.7</v>
      </c>
      <c r="L102" s="67">
        <v>0.5</v>
      </c>
      <c r="M102" s="67">
        <v>-0.2</v>
      </c>
      <c r="N102" s="67">
        <v>0.3</v>
      </c>
      <c r="O102" s="67">
        <v>-1</v>
      </c>
      <c r="P102" s="67">
        <v>0.6</v>
      </c>
      <c r="Q102" s="67">
        <v>0.1</v>
      </c>
    </row>
    <row r="103" spans="1:17" x14ac:dyDescent="0.15">
      <c r="A103" s="66">
        <v>2011</v>
      </c>
      <c r="B103" s="67">
        <v>-0.2</v>
      </c>
      <c r="C103" s="67">
        <v>-0.3</v>
      </c>
      <c r="D103" s="67">
        <v>0.8</v>
      </c>
      <c r="E103" s="67">
        <v>-0.2</v>
      </c>
      <c r="F103" s="67">
        <v>-0.2</v>
      </c>
      <c r="G103" s="67">
        <v>-0.5</v>
      </c>
      <c r="H103" s="67">
        <v>0.2</v>
      </c>
      <c r="I103" s="67">
        <v>-0.6</v>
      </c>
      <c r="J103" s="67">
        <v>-0.4</v>
      </c>
      <c r="K103" s="67">
        <v>1.7</v>
      </c>
      <c r="L103" s="67">
        <v>-1.2</v>
      </c>
      <c r="M103" s="67">
        <v>1.6</v>
      </c>
      <c r="N103" s="67">
        <v>-0.1</v>
      </c>
      <c r="O103" s="67">
        <v>-1.3</v>
      </c>
      <c r="P103" s="67">
        <v>0.7</v>
      </c>
      <c r="Q103" s="67">
        <v>0.5</v>
      </c>
    </row>
    <row r="104" spans="1:17" x14ac:dyDescent="0.15">
      <c r="A104" s="66">
        <v>2012</v>
      </c>
      <c r="B104" s="67">
        <v>1.4</v>
      </c>
      <c r="C104" s="67">
        <v>-1.1000000000000001</v>
      </c>
      <c r="D104" s="67">
        <v>-0.8</v>
      </c>
      <c r="E104" s="67">
        <v>0.9</v>
      </c>
      <c r="F104" s="67">
        <v>-0.5</v>
      </c>
      <c r="G104" s="67">
        <v>2.7</v>
      </c>
      <c r="H104" s="67">
        <v>-1.4</v>
      </c>
      <c r="I104" s="67">
        <v>-1.9</v>
      </c>
      <c r="J104" s="67">
        <v>1.9</v>
      </c>
      <c r="K104" s="67">
        <v>-1.3</v>
      </c>
      <c r="L104" s="67">
        <v>-1</v>
      </c>
      <c r="M104" s="67">
        <v>0.8</v>
      </c>
      <c r="N104" s="67">
        <v>-0.5</v>
      </c>
      <c r="O104" s="67">
        <v>0.9</v>
      </c>
      <c r="P104" s="67">
        <v>1.3</v>
      </c>
      <c r="Q104" s="67">
        <v>-2.2999999999999998</v>
      </c>
    </row>
    <row r="105" spans="1:17" x14ac:dyDescent="0.15">
      <c r="A105" s="66">
        <v>2013</v>
      </c>
      <c r="B105" s="67">
        <v>-1.9</v>
      </c>
      <c r="C105" s="67">
        <v>1.3</v>
      </c>
      <c r="D105" s="67">
        <v>-0.6</v>
      </c>
      <c r="E105" s="67">
        <v>0.7</v>
      </c>
      <c r="F105" s="67">
        <v>-0.9</v>
      </c>
      <c r="G105" s="67">
        <v>0.9</v>
      </c>
      <c r="H105" s="67">
        <v>-1.5</v>
      </c>
      <c r="I105" s="67">
        <v>1.8</v>
      </c>
      <c r="J105" s="67">
        <v>1.6</v>
      </c>
      <c r="K105" s="67">
        <v>-2.6</v>
      </c>
      <c r="L105" s="67">
        <v>0.7</v>
      </c>
      <c r="M105" s="67">
        <v>0.3</v>
      </c>
      <c r="N105" s="67">
        <v>-0.9</v>
      </c>
      <c r="O105" s="67">
        <v>0.9</v>
      </c>
      <c r="P105" s="67">
        <v>1</v>
      </c>
      <c r="Q105" s="67">
        <v>-1.1000000000000001</v>
      </c>
    </row>
    <row r="106" spans="1:17" x14ac:dyDescent="0.15">
      <c r="A106" s="66">
        <v>2014</v>
      </c>
      <c r="B106" s="67">
        <v>-0.8</v>
      </c>
      <c r="C106" s="67">
        <v>0.2</v>
      </c>
      <c r="D106" s="67">
        <v>-0.3</v>
      </c>
      <c r="E106" s="67">
        <v>-0.4</v>
      </c>
      <c r="F106" s="67">
        <v>0.2</v>
      </c>
      <c r="G106" s="67">
        <v>-0.5</v>
      </c>
      <c r="H106" s="67">
        <v>-0.8</v>
      </c>
      <c r="I106" s="67">
        <v>0.4</v>
      </c>
      <c r="J106" s="67">
        <v>1.1000000000000001</v>
      </c>
      <c r="K106" s="67">
        <v>-0.8</v>
      </c>
      <c r="L106" s="67">
        <v>0.6</v>
      </c>
      <c r="M106" s="67">
        <v>-1.6</v>
      </c>
      <c r="N106" s="67">
        <v>1.1000000000000001</v>
      </c>
      <c r="O106" s="67">
        <v>0.7</v>
      </c>
      <c r="P106" s="67">
        <v>-2.2000000000000002</v>
      </c>
      <c r="Q106" s="67">
        <v>0.6</v>
      </c>
    </row>
    <row r="107" spans="1:17" x14ac:dyDescent="0.15">
      <c r="A107" s="66">
        <v>2015</v>
      </c>
      <c r="B107" s="67">
        <v>1</v>
      </c>
      <c r="C107" s="67">
        <v>-0.9</v>
      </c>
      <c r="D107" s="67">
        <v>0</v>
      </c>
      <c r="E107" s="67">
        <v>-1</v>
      </c>
      <c r="F107" s="67">
        <v>1.4</v>
      </c>
      <c r="G107" s="67">
        <v>-0.7</v>
      </c>
      <c r="H107" s="67">
        <v>1</v>
      </c>
      <c r="I107" s="67">
        <v>-0.2</v>
      </c>
      <c r="J107" s="67">
        <v>-2.7</v>
      </c>
      <c r="K107" s="67">
        <v>2.1</v>
      </c>
      <c r="L107" s="67">
        <v>0.1</v>
      </c>
      <c r="M107" s="67">
        <v>-0.7</v>
      </c>
      <c r="N107" s="67">
        <v>-0.1</v>
      </c>
      <c r="O107" s="67">
        <v>-1.2</v>
      </c>
      <c r="P107" s="67">
        <v>0.4</v>
      </c>
      <c r="Q107" s="67">
        <v>0.6</v>
      </c>
    </row>
    <row r="108" spans="1:17" x14ac:dyDescent="0.15">
      <c r="A108" s="66">
        <v>2016</v>
      </c>
      <c r="B108" s="67">
        <v>2</v>
      </c>
      <c r="C108" s="67">
        <v>-1.9</v>
      </c>
      <c r="D108" s="67">
        <v>0</v>
      </c>
      <c r="E108" s="67">
        <v>-0.5</v>
      </c>
      <c r="F108" s="67">
        <v>0.7</v>
      </c>
      <c r="G108" s="67">
        <v>0.5</v>
      </c>
      <c r="H108" s="67">
        <v>1.3</v>
      </c>
      <c r="I108" s="67">
        <v>-2.4</v>
      </c>
      <c r="J108" s="67">
        <v>-2.1</v>
      </c>
      <c r="K108" s="67">
        <v>2.7</v>
      </c>
      <c r="L108" s="67">
        <v>-2.1</v>
      </c>
      <c r="M108" s="67">
        <v>1</v>
      </c>
      <c r="N108" s="67">
        <v>1.2</v>
      </c>
      <c r="O108" s="67">
        <v>-2.6</v>
      </c>
      <c r="P108" s="67">
        <v>1.2</v>
      </c>
      <c r="Q108" s="67">
        <v>0.5</v>
      </c>
    </row>
  </sheetData>
  <phoneticPr fontId="6"/>
  <pageMargins left="0.59055118110236227" right="0.59055118110236227" top="0.39370078740157483" bottom="0.19685039370078741" header="0.39370078740157483" footer="0.19685039370078741"/>
  <pageSetup paperSize="9" scale="60" orientation="landscape" r:id="rId1"/>
  <headerFooter alignWithMargins="0"/>
  <rowBreaks count="1" manualBreakCount="1">
    <brk id="7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ER521"/>
  <sheetViews>
    <sheetView zoomScale="130" zoomScaleNormal="130" workbookViewId="0">
      <pane xSplit="1" ySplit="5" topLeftCell="N160" activePane="bottomRight" state="frozen"/>
      <selection activeCell="L29" sqref="L29"/>
      <selection pane="topRight" activeCell="L29" sqref="L29"/>
      <selection pane="bottomLeft" activeCell="L29" sqref="L29"/>
      <selection pane="bottomRight" activeCell="T175" sqref="T175"/>
    </sheetView>
  </sheetViews>
  <sheetFormatPr defaultRowHeight="13.5" x14ac:dyDescent="0.15"/>
  <cols>
    <col min="1" max="1" width="9" style="74"/>
    <col min="2" max="4" width="10.5" style="186" bestFit="1" customWidth="1"/>
    <col min="5" max="5" width="9.5" style="186" bestFit="1" customWidth="1"/>
    <col min="6" max="6" width="9" style="186"/>
    <col min="7" max="9" width="9" style="141"/>
    <col min="11" max="11" width="9" style="123"/>
    <col min="17" max="17" width="10.5" bestFit="1" customWidth="1"/>
    <col min="24" max="24" width="9.5" style="123" bestFit="1" customWidth="1"/>
    <col min="25" max="26" width="9.5" style="123" customWidth="1"/>
    <col min="27" max="29" width="9.5" style="123" bestFit="1" customWidth="1"/>
    <col min="30" max="30" width="9.5" style="123" customWidth="1"/>
    <col min="31" max="31" width="9.5" style="123" bestFit="1" customWidth="1"/>
    <col min="32" max="32" width="9.5" style="123" customWidth="1"/>
    <col min="33" max="34" width="9.5" style="123" bestFit="1" customWidth="1"/>
    <col min="35" max="16384" width="9" style="123"/>
  </cols>
  <sheetData>
    <row r="2" spans="1:148" ht="27" x14ac:dyDescent="0.15">
      <c r="M2" s="2" t="s">
        <v>1237</v>
      </c>
      <c r="N2" s="2" t="s">
        <v>1237</v>
      </c>
    </row>
    <row r="3" spans="1:148" ht="39.75" customHeight="1" x14ac:dyDescent="0.15">
      <c r="B3" s="188"/>
      <c r="J3" s="191" t="s">
        <v>1236</v>
      </c>
      <c r="K3" s="188"/>
      <c r="M3" s="183" t="s">
        <v>1234</v>
      </c>
      <c r="N3" s="183" t="s">
        <v>1234</v>
      </c>
      <c r="O3" s="184" t="s">
        <v>1235</v>
      </c>
      <c r="P3" s="184" t="s">
        <v>1235</v>
      </c>
      <c r="Q3" s="185"/>
      <c r="R3" s="185"/>
      <c r="S3" s="184" t="s">
        <v>1235</v>
      </c>
      <c r="T3" s="184" t="s">
        <v>1235</v>
      </c>
    </row>
    <row r="4" spans="1:148" ht="40.5" x14ac:dyDescent="0.15">
      <c r="A4" s="74" t="s">
        <v>698</v>
      </c>
      <c r="B4" s="93" t="s">
        <v>1233</v>
      </c>
      <c r="C4" s="186" t="s">
        <v>696</v>
      </c>
      <c r="D4" s="186" t="s">
        <v>695</v>
      </c>
      <c r="E4" s="186" t="s">
        <v>694</v>
      </c>
      <c r="J4" s="183" t="s">
        <v>1234</v>
      </c>
      <c r="K4" s="93"/>
      <c r="M4" t="s">
        <v>1199</v>
      </c>
      <c r="O4" t="s">
        <v>1200</v>
      </c>
      <c r="S4" t="s">
        <v>1200</v>
      </c>
    </row>
    <row r="5" spans="1:148" ht="54" x14ac:dyDescent="0.15">
      <c r="A5" s="75" t="s">
        <v>693</v>
      </c>
      <c r="B5" s="93" t="s">
        <v>692</v>
      </c>
      <c r="C5" s="187" t="s">
        <v>691</v>
      </c>
      <c r="D5" s="187" t="s">
        <v>690</v>
      </c>
      <c r="E5" s="187" t="s">
        <v>689</v>
      </c>
      <c r="F5" s="187"/>
      <c r="G5" s="189" t="s">
        <v>721</v>
      </c>
      <c r="H5" s="189" t="s">
        <v>722</v>
      </c>
      <c r="I5" s="189" t="s">
        <v>723</v>
      </c>
      <c r="J5" s="84" t="s">
        <v>1022</v>
      </c>
      <c r="K5" s="146"/>
      <c r="M5" s="144" t="s">
        <v>1197</v>
      </c>
      <c r="N5" s="144" t="s">
        <v>1198</v>
      </c>
      <c r="O5" s="144" t="s">
        <v>1197</v>
      </c>
      <c r="P5" s="144" t="s">
        <v>1198</v>
      </c>
      <c r="S5" s="144" t="s">
        <v>1197</v>
      </c>
      <c r="T5" s="144" t="s">
        <v>1198</v>
      </c>
      <c r="X5" s="104"/>
      <c r="Y5" s="93"/>
      <c r="Z5" s="93"/>
      <c r="AA5" s="144"/>
      <c r="AB5" s="125"/>
      <c r="AC5" s="125"/>
      <c r="AD5" s="125"/>
      <c r="AE5" s="125"/>
      <c r="AF5" s="104"/>
      <c r="AG5" s="104"/>
      <c r="AH5" s="104"/>
      <c r="AJ5" s="93"/>
      <c r="AK5" s="93"/>
      <c r="AL5" s="93"/>
      <c r="AM5" s="93"/>
      <c r="AN5" s="93"/>
      <c r="AQ5" s="93"/>
      <c r="AV5" s="93"/>
      <c r="BA5" s="93"/>
      <c r="BF5" s="93"/>
      <c r="BK5" s="93"/>
      <c r="BP5" s="93"/>
      <c r="BU5" s="93"/>
      <c r="BZ5" s="93"/>
      <c r="CE5" s="93"/>
      <c r="CJ5" s="93"/>
      <c r="CO5" s="93"/>
      <c r="CT5" s="93"/>
      <c r="CY5" s="93"/>
      <c r="DD5" s="93"/>
      <c r="DI5" s="93"/>
      <c r="DN5" s="93"/>
      <c r="DS5" s="93"/>
      <c r="DX5" s="93"/>
      <c r="EC5" s="93"/>
      <c r="EH5" s="93"/>
      <c r="EM5" s="93"/>
      <c r="ER5" s="93"/>
    </row>
    <row r="6" spans="1:148" x14ac:dyDescent="0.15">
      <c r="A6" s="76">
        <v>27395</v>
      </c>
      <c r="E6" s="192">
        <f>M6*10000</f>
        <v>83970000</v>
      </c>
      <c r="G6" s="141">
        <v>3587</v>
      </c>
      <c r="J6" s="123">
        <v>5194</v>
      </c>
      <c r="M6" s="123">
        <v>8397</v>
      </c>
      <c r="N6">
        <v>7533</v>
      </c>
      <c r="O6">
        <v>8395.9725564708297</v>
      </c>
      <c r="P6">
        <v>7532.0438009857799</v>
      </c>
      <c r="R6" t="s">
        <v>701</v>
      </c>
      <c r="S6">
        <v>8404.7322665968804</v>
      </c>
      <c r="T6">
        <v>7538.28780274985</v>
      </c>
      <c r="Y6" s="80"/>
      <c r="Z6" s="145"/>
      <c r="AA6" s="145"/>
      <c r="AB6" s="126"/>
    </row>
    <row r="7" spans="1:148" x14ac:dyDescent="0.15">
      <c r="A7" s="76">
        <v>27426</v>
      </c>
      <c r="E7" s="192">
        <f t="shared" ref="E7:E70" si="0">M7*10000</f>
        <v>84050000</v>
      </c>
      <c r="G7" s="141">
        <v>3597</v>
      </c>
      <c r="J7" s="123">
        <v>5196</v>
      </c>
      <c r="M7" s="123">
        <v>8405</v>
      </c>
      <c r="N7">
        <v>7538</v>
      </c>
      <c r="O7">
        <v>8404.9162163527508</v>
      </c>
      <c r="P7">
        <v>7538.6614108339099</v>
      </c>
      <c r="R7" t="s">
        <v>702</v>
      </c>
      <c r="S7">
        <v>8430.2303867024202</v>
      </c>
      <c r="T7">
        <v>7555.2044153351399</v>
      </c>
      <c r="Y7" s="80"/>
      <c r="Z7" s="145"/>
      <c r="AA7" s="145"/>
      <c r="AB7" s="126"/>
    </row>
    <row r="8" spans="1:148" x14ac:dyDescent="0.15">
      <c r="A8" s="76">
        <v>27454</v>
      </c>
      <c r="E8" s="192">
        <f t="shared" si="0"/>
        <v>84140000</v>
      </c>
      <c r="G8" s="141">
        <v>3633</v>
      </c>
      <c r="J8" s="123">
        <v>5196</v>
      </c>
      <c r="M8" s="123">
        <v>8414</v>
      </c>
      <c r="N8">
        <v>7541</v>
      </c>
      <c r="O8">
        <v>8413.3080269670809</v>
      </c>
      <c r="P8">
        <v>7544.1581964298603</v>
      </c>
      <c r="R8" t="s">
        <v>703</v>
      </c>
      <c r="S8">
        <v>8455.9623222910304</v>
      </c>
      <c r="T8">
        <v>7572.4231202441097</v>
      </c>
      <c r="Y8" s="80"/>
      <c r="Z8" s="145"/>
      <c r="AA8" s="145"/>
      <c r="AB8" s="126"/>
    </row>
    <row r="9" spans="1:148" x14ac:dyDescent="0.15">
      <c r="A9" s="76">
        <v>27485</v>
      </c>
      <c r="E9" s="192">
        <f t="shared" si="0"/>
        <v>84220000</v>
      </c>
      <c r="G9" s="141">
        <v>3611</v>
      </c>
      <c r="J9" s="123">
        <v>5189</v>
      </c>
      <c r="M9" s="123">
        <v>8422</v>
      </c>
      <c r="N9">
        <v>7547</v>
      </c>
      <c r="O9">
        <v>8422.2250404717397</v>
      </c>
      <c r="P9">
        <v>7549.9114453429002</v>
      </c>
      <c r="R9" t="s">
        <v>704</v>
      </c>
      <c r="S9">
        <v>8481.4132420255301</v>
      </c>
      <c r="T9">
        <v>7588.4041801461999</v>
      </c>
      <c r="Y9" s="80"/>
      <c r="Z9" s="145"/>
      <c r="AA9" s="145"/>
      <c r="AB9" s="126"/>
    </row>
    <row r="10" spans="1:148" x14ac:dyDescent="0.15">
      <c r="A10" s="76">
        <v>27515</v>
      </c>
      <c r="E10" s="192">
        <f t="shared" si="0"/>
        <v>84320000</v>
      </c>
      <c r="G10" s="141">
        <v>3631</v>
      </c>
      <c r="J10" s="123">
        <v>5236</v>
      </c>
      <c r="M10" s="123">
        <v>8432</v>
      </c>
      <c r="N10">
        <v>7556</v>
      </c>
      <c r="O10">
        <v>8429.6226550827596</v>
      </c>
      <c r="P10">
        <v>7555.0769156660599</v>
      </c>
      <c r="R10" t="s">
        <v>705</v>
      </c>
      <c r="S10">
        <v>8505.7209527432005</v>
      </c>
      <c r="T10">
        <v>7604.6255402721699</v>
      </c>
      <c r="Y10" s="80"/>
      <c r="Z10" s="145"/>
      <c r="AA10" s="145"/>
      <c r="AB10" s="126"/>
    </row>
    <row r="11" spans="1:148" x14ac:dyDescent="0.15">
      <c r="A11" s="76">
        <v>27546</v>
      </c>
      <c r="E11" s="192">
        <f t="shared" si="0"/>
        <v>84400000</v>
      </c>
      <c r="G11" s="141">
        <v>3662</v>
      </c>
      <c r="J11" s="123">
        <v>5237</v>
      </c>
      <c r="M11" s="123">
        <v>8440</v>
      </c>
      <c r="N11">
        <v>7562</v>
      </c>
      <c r="O11">
        <v>8438.8434645527595</v>
      </c>
      <c r="P11">
        <v>7560.6248849964804</v>
      </c>
      <c r="R11" t="s">
        <v>706</v>
      </c>
      <c r="S11">
        <v>8528.5851961998706</v>
      </c>
      <c r="T11">
        <v>7619.2413725092301</v>
      </c>
      <c r="Y11" s="80"/>
      <c r="Z11" s="145"/>
      <c r="AA11" s="145"/>
      <c r="AB11" s="126"/>
    </row>
    <row r="12" spans="1:148" x14ac:dyDescent="0.15">
      <c r="A12" s="76">
        <v>27576</v>
      </c>
      <c r="E12" s="192">
        <f t="shared" si="0"/>
        <v>84450000</v>
      </c>
      <c r="G12" s="141">
        <v>3678</v>
      </c>
      <c r="J12" s="123">
        <v>5241</v>
      </c>
      <c r="M12" s="123">
        <v>8445</v>
      </c>
      <c r="N12">
        <v>7565</v>
      </c>
      <c r="O12">
        <v>8448.4910379571702</v>
      </c>
      <c r="P12">
        <v>7567.2210521739698</v>
      </c>
      <c r="R12" t="s">
        <v>707</v>
      </c>
      <c r="S12">
        <v>8550.9988398271907</v>
      </c>
      <c r="T12">
        <v>7632.7824612764598</v>
      </c>
      <c r="Y12" s="80"/>
      <c r="Z12" s="145"/>
      <c r="AA12" s="145"/>
      <c r="AB12" s="126"/>
    </row>
    <row r="13" spans="1:148" x14ac:dyDescent="0.15">
      <c r="A13" s="76">
        <v>27607</v>
      </c>
      <c r="E13" s="192">
        <f t="shared" si="0"/>
        <v>84550000</v>
      </c>
      <c r="G13" s="141">
        <v>3647</v>
      </c>
      <c r="J13" s="123">
        <v>5240</v>
      </c>
      <c r="M13" s="123">
        <v>8455</v>
      </c>
      <c r="N13">
        <v>7573</v>
      </c>
      <c r="O13">
        <v>8454.1639573620105</v>
      </c>
      <c r="P13">
        <v>7570.8883532215305</v>
      </c>
      <c r="R13" t="s">
        <v>708</v>
      </c>
      <c r="S13">
        <v>8573.3291582251404</v>
      </c>
      <c r="T13">
        <v>7646.29920323847</v>
      </c>
      <c r="Y13" s="80"/>
      <c r="Z13" s="145"/>
      <c r="AA13" s="145"/>
      <c r="AB13" s="126"/>
    </row>
    <row r="14" spans="1:148" x14ac:dyDescent="0.15">
      <c r="A14" s="76">
        <v>27638</v>
      </c>
      <c r="E14" s="192">
        <f t="shared" si="0"/>
        <v>84660000</v>
      </c>
      <c r="G14" s="141">
        <v>3636</v>
      </c>
      <c r="J14" s="123">
        <v>5234</v>
      </c>
      <c r="M14" s="123">
        <v>8466</v>
      </c>
      <c r="N14">
        <v>7581</v>
      </c>
      <c r="O14">
        <v>8465.2319715539306</v>
      </c>
      <c r="P14">
        <v>7579.1599553368396</v>
      </c>
      <c r="R14" t="s">
        <v>709</v>
      </c>
      <c r="S14">
        <v>8596.6991094365403</v>
      </c>
      <c r="T14">
        <v>7660.6298581086903</v>
      </c>
      <c r="Y14" s="80"/>
      <c r="Z14" s="145"/>
      <c r="AA14" s="145"/>
      <c r="AB14" s="126"/>
    </row>
    <row r="15" spans="1:148" x14ac:dyDescent="0.15">
      <c r="A15" s="76">
        <v>27668</v>
      </c>
      <c r="E15" s="192">
        <f t="shared" si="0"/>
        <v>84740000</v>
      </c>
      <c r="G15" s="141">
        <v>3646</v>
      </c>
      <c r="J15" s="123">
        <v>5222</v>
      </c>
      <c r="M15" s="123">
        <v>8474</v>
      </c>
      <c r="N15">
        <v>7585</v>
      </c>
      <c r="O15">
        <v>8472.9202223013708</v>
      </c>
      <c r="P15">
        <v>7582.7792699944803</v>
      </c>
      <c r="R15" t="s">
        <v>710</v>
      </c>
      <c r="S15">
        <v>8619.3372772197708</v>
      </c>
      <c r="T15">
        <v>7673.9983368112698</v>
      </c>
      <c r="Y15" s="80"/>
      <c r="Z15" s="145"/>
      <c r="AA15" s="145"/>
      <c r="AB15" s="126"/>
    </row>
    <row r="16" spans="1:148" x14ac:dyDescent="0.15">
      <c r="A16" s="76">
        <v>27699</v>
      </c>
      <c r="E16" s="192">
        <f t="shared" si="0"/>
        <v>84820000</v>
      </c>
      <c r="G16" s="141">
        <v>3702</v>
      </c>
      <c r="J16" s="123">
        <v>5231</v>
      </c>
      <c r="M16" s="123">
        <v>8482</v>
      </c>
      <c r="N16">
        <v>7590</v>
      </c>
      <c r="O16">
        <v>8481.3280747929202</v>
      </c>
      <c r="P16">
        <v>7588.3485331987304</v>
      </c>
      <c r="R16" t="s">
        <v>711</v>
      </c>
      <c r="S16">
        <v>8642.0873661766691</v>
      </c>
      <c r="T16">
        <v>7687.8553327434101</v>
      </c>
      <c r="Y16" s="80"/>
      <c r="Z16" s="145"/>
      <c r="AA16" s="145"/>
      <c r="AB16" s="126"/>
    </row>
    <row r="17" spans="1:28" x14ac:dyDescent="0.15">
      <c r="A17" s="76">
        <v>27729</v>
      </c>
      <c r="E17" s="192">
        <f t="shared" si="0"/>
        <v>84850000</v>
      </c>
      <c r="G17" s="141">
        <v>3731</v>
      </c>
      <c r="J17" s="123">
        <v>5260</v>
      </c>
      <c r="M17" s="123">
        <v>8485</v>
      </c>
      <c r="N17">
        <v>7592</v>
      </c>
      <c r="O17">
        <v>8489.99142898231</v>
      </c>
      <c r="P17">
        <v>7594.08473724541</v>
      </c>
      <c r="R17" t="s">
        <v>712</v>
      </c>
      <c r="S17">
        <v>8665.1332818293995</v>
      </c>
      <c r="T17">
        <v>7702.0826524077902</v>
      </c>
      <c r="Y17" s="80"/>
      <c r="Z17" s="145"/>
      <c r="AA17" s="145"/>
      <c r="AB17" s="126"/>
    </row>
    <row r="18" spans="1:28" x14ac:dyDescent="0.15">
      <c r="A18" s="76">
        <v>27760</v>
      </c>
      <c r="E18" s="192">
        <f t="shared" si="0"/>
        <v>85000000</v>
      </c>
      <c r="G18" s="141">
        <v>3659</v>
      </c>
      <c r="J18" s="123">
        <v>5257</v>
      </c>
      <c r="M18" s="123">
        <v>8500</v>
      </c>
      <c r="N18">
        <v>7602</v>
      </c>
      <c r="O18">
        <v>8498.9100579579008</v>
      </c>
      <c r="P18">
        <v>7600.9633690303899</v>
      </c>
      <c r="R18" t="s">
        <v>713</v>
      </c>
      <c r="S18">
        <v>8689.6912238180303</v>
      </c>
      <c r="T18">
        <v>7717.6513672986302</v>
      </c>
      <c r="Y18" s="80"/>
      <c r="Z18" s="145"/>
      <c r="AA18" s="145"/>
      <c r="AB18" s="126"/>
    </row>
    <row r="19" spans="1:28" x14ac:dyDescent="0.15">
      <c r="A19" s="76">
        <v>27791</v>
      </c>
      <c r="E19" s="192">
        <f t="shared" si="0"/>
        <v>85050000</v>
      </c>
      <c r="G19" s="141">
        <v>3682</v>
      </c>
      <c r="J19" s="123">
        <v>5260</v>
      </c>
      <c r="M19" s="123">
        <v>8505</v>
      </c>
      <c r="N19">
        <v>7603</v>
      </c>
      <c r="O19">
        <v>8504.9662154272301</v>
      </c>
      <c r="P19">
        <v>7603.7176460359196</v>
      </c>
      <c r="R19" t="s">
        <v>714</v>
      </c>
      <c r="S19">
        <v>8714.49058853938</v>
      </c>
      <c r="T19">
        <v>7733.1571101027203</v>
      </c>
      <c r="Y19" s="80"/>
      <c r="Z19" s="145"/>
      <c r="AA19" s="145"/>
      <c r="AB19" s="126"/>
    </row>
    <row r="20" spans="1:28" x14ac:dyDescent="0.15">
      <c r="A20" s="76">
        <v>27820</v>
      </c>
      <c r="E20" s="192">
        <f t="shared" si="0"/>
        <v>85140000</v>
      </c>
      <c r="G20" s="141">
        <v>3741</v>
      </c>
      <c r="J20" s="123">
        <v>5278</v>
      </c>
      <c r="M20" s="123">
        <v>8514</v>
      </c>
      <c r="N20">
        <v>7606</v>
      </c>
      <c r="O20">
        <v>8513.2865848444799</v>
      </c>
      <c r="P20">
        <v>7609.1956057502202</v>
      </c>
      <c r="R20" t="s">
        <v>715</v>
      </c>
      <c r="S20">
        <v>8738.1363850314901</v>
      </c>
      <c r="T20">
        <v>7747.88934377231</v>
      </c>
      <c r="Y20" s="80"/>
      <c r="Z20" s="145"/>
      <c r="AA20" s="145"/>
      <c r="AB20" s="126"/>
    </row>
    <row r="21" spans="1:28" x14ac:dyDescent="0.15">
      <c r="A21" s="76">
        <v>27851</v>
      </c>
      <c r="E21" s="192">
        <f t="shared" si="0"/>
        <v>85210000</v>
      </c>
      <c r="G21" s="141">
        <v>3712</v>
      </c>
      <c r="J21" s="123">
        <v>5255</v>
      </c>
      <c r="M21" s="123">
        <v>8521</v>
      </c>
      <c r="N21">
        <v>7612</v>
      </c>
      <c r="O21">
        <v>8521.2855435586207</v>
      </c>
      <c r="P21">
        <v>7615.0235191998399</v>
      </c>
      <c r="R21" t="s">
        <v>716</v>
      </c>
      <c r="S21">
        <v>8761.2538474616194</v>
      </c>
      <c r="T21">
        <v>7761.5158645757401</v>
      </c>
      <c r="Y21" s="80"/>
      <c r="Z21" s="145"/>
      <c r="AA21" s="145"/>
      <c r="AB21" s="126"/>
    </row>
    <row r="22" spans="1:28" x14ac:dyDescent="0.15">
      <c r="A22" s="76">
        <v>27881</v>
      </c>
      <c r="E22" s="192">
        <f t="shared" si="0"/>
        <v>85310000</v>
      </c>
      <c r="G22" s="141">
        <v>3698</v>
      </c>
      <c r="J22" s="123">
        <v>5236</v>
      </c>
      <c r="M22" s="123">
        <v>8531</v>
      </c>
      <c r="N22">
        <v>7620</v>
      </c>
      <c r="O22">
        <v>8528.5715378937402</v>
      </c>
      <c r="P22">
        <v>7619.0858754717801</v>
      </c>
      <c r="R22" t="s">
        <v>717</v>
      </c>
      <c r="S22">
        <v>8785.0289096993693</v>
      </c>
      <c r="T22">
        <v>7775.69922959225</v>
      </c>
      <c r="Y22" s="80"/>
      <c r="Z22" s="145"/>
      <c r="AA22" s="145"/>
      <c r="AB22" s="126"/>
    </row>
    <row r="23" spans="1:28" x14ac:dyDescent="0.15">
      <c r="A23" s="76">
        <v>27912</v>
      </c>
      <c r="E23" s="192">
        <f t="shared" si="0"/>
        <v>85370000</v>
      </c>
      <c r="G23" s="141">
        <v>3710</v>
      </c>
      <c r="J23" s="123">
        <v>5240</v>
      </c>
      <c r="M23" s="123">
        <v>8537</v>
      </c>
      <c r="N23">
        <v>7625</v>
      </c>
      <c r="O23">
        <v>8535.8985071472507</v>
      </c>
      <c r="P23">
        <v>7623.6147228560803</v>
      </c>
      <c r="R23" t="s">
        <v>718</v>
      </c>
      <c r="S23">
        <v>8811.3559380436509</v>
      </c>
      <c r="T23">
        <v>7791.6796814046102</v>
      </c>
      <c r="Y23" s="80"/>
      <c r="Z23" s="145"/>
      <c r="AA23" s="145"/>
      <c r="AB23" s="126"/>
    </row>
    <row r="24" spans="1:28" x14ac:dyDescent="0.15">
      <c r="A24" s="76">
        <v>27942</v>
      </c>
      <c r="E24" s="192">
        <f t="shared" si="0"/>
        <v>85390000</v>
      </c>
      <c r="G24" s="141">
        <v>3720</v>
      </c>
      <c r="J24" s="123">
        <v>5268</v>
      </c>
      <c r="M24" s="123">
        <v>8539</v>
      </c>
      <c r="N24">
        <v>7625</v>
      </c>
      <c r="O24">
        <v>8542.5326497487004</v>
      </c>
      <c r="P24">
        <v>7627.29796846524</v>
      </c>
      <c r="R24" t="s">
        <v>719</v>
      </c>
      <c r="S24">
        <v>8837.1003684548596</v>
      </c>
      <c r="T24">
        <v>7808.1782588918204</v>
      </c>
      <c r="Y24" s="80"/>
      <c r="Z24" s="145"/>
      <c r="AA24" s="145"/>
      <c r="AB24" s="126"/>
    </row>
    <row r="25" spans="1:28" x14ac:dyDescent="0.15">
      <c r="A25" s="76">
        <v>27973</v>
      </c>
      <c r="E25" s="192">
        <f t="shared" si="0"/>
        <v>85520000</v>
      </c>
      <c r="G25" s="141">
        <v>3723</v>
      </c>
      <c r="J25" s="123">
        <v>5288</v>
      </c>
      <c r="M25" s="123">
        <v>8552</v>
      </c>
      <c r="N25">
        <v>7635</v>
      </c>
      <c r="O25">
        <v>8551.1711206811797</v>
      </c>
      <c r="P25">
        <v>7632.8546157409501</v>
      </c>
      <c r="R25" t="s">
        <v>720</v>
      </c>
      <c r="S25">
        <v>8863.0528289361191</v>
      </c>
      <c r="T25">
        <v>7824.9522940839397</v>
      </c>
      <c r="Y25" s="80"/>
      <c r="Z25" s="145"/>
      <c r="AA25" s="145"/>
      <c r="AB25" s="126"/>
    </row>
    <row r="26" spans="1:28" x14ac:dyDescent="0.15">
      <c r="A26" s="76">
        <v>28004</v>
      </c>
      <c r="E26" s="192">
        <f t="shared" si="0"/>
        <v>85600000</v>
      </c>
      <c r="G26" s="141">
        <v>3707</v>
      </c>
      <c r="J26" s="123">
        <v>5291</v>
      </c>
      <c r="M26" s="123">
        <v>8560</v>
      </c>
      <c r="N26">
        <v>7640</v>
      </c>
      <c r="O26">
        <v>8559.2927490516995</v>
      </c>
      <c r="P26">
        <v>7638.1947996231902</v>
      </c>
      <c r="R26" t="s">
        <v>244</v>
      </c>
      <c r="S26">
        <v>8890.7732633099895</v>
      </c>
      <c r="T26">
        <v>7843.1680901530299</v>
      </c>
      <c r="Y26" s="80"/>
      <c r="Z26" s="145"/>
      <c r="AA26" s="145"/>
      <c r="AB26" s="126"/>
    </row>
    <row r="27" spans="1:28" x14ac:dyDescent="0.15">
      <c r="A27" s="76">
        <v>28034</v>
      </c>
      <c r="E27" s="192">
        <f t="shared" si="0"/>
        <v>85670000</v>
      </c>
      <c r="G27" s="141">
        <v>3672</v>
      </c>
      <c r="J27" s="123">
        <v>5281</v>
      </c>
      <c r="M27" s="123">
        <v>8567</v>
      </c>
      <c r="N27">
        <v>7644</v>
      </c>
      <c r="O27">
        <v>8565.8528932632798</v>
      </c>
      <c r="P27">
        <v>7641.6671871059598</v>
      </c>
      <c r="R27" t="s">
        <v>245</v>
      </c>
      <c r="S27">
        <v>8917.5628061196603</v>
      </c>
      <c r="T27">
        <v>7861.85740093191</v>
      </c>
      <c r="Y27" s="80"/>
      <c r="Z27" s="145"/>
      <c r="AA27" s="145"/>
      <c r="AB27" s="126"/>
    </row>
    <row r="28" spans="1:28" x14ac:dyDescent="0.15">
      <c r="A28" s="76">
        <v>28065</v>
      </c>
      <c r="E28" s="192">
        <f t="shared" si="0"/>
        <v>85740000</v>
      </c>
      <c r="G28" s="141">
        <v>3750</v>
      </c>
      <c r="J28" s="123">
        <v>5285</v>
      </c>
      <c r="M28" s="123">
        <v>8574</v>
      </c>
      <c r="N28">
        <v>7648</v>
      </c>
      <c r="O28">
        <v>8573.2082642686</v>
      </c>
      <c r="P28">
        <v>7646.2070010032203</v>
      </c>
      <c r="R28" t="s">
        <v>246</v>
      </c>
      <c r="S28">
        <v>8944.9184199851898</v>
      </c>
      <c r="T28">
        <v>7881.6618192955702</v>
      </c>
      <c r="Y28" s="80"/>
      <c r="Z28" s="145"/>
      <c r="AA28" s="145"/>
      <c r="AB28" s="126"/>
    </row>
    <row r="29" spans="1:28" x14ac:dyDescent="0.15">
      <c r="A29" s="76">
        <v>28095</v>
      </c>
      <c r="E29" s="192">
        <f t="shared" si="0"/>
        <v>85760000</v>
      </c>
      <c r="G29" s="141">
        <v>3771</v>
      </c>
      <c r="J29" s="123">
        <v>5310</v>
      </c>
      <c r="M29" s="123">
        <v>8576</v>
      </c>
      <c r="N29">
        <v>7649</v>
      </c>
      <c r="O29">
        <v>8580.9263171435596</v>
      </c>
      <c r="P29">
        <v>7651.0234216062399</v>
      </c>
      <c r="R29" t="s">
        <v>247</v>
      </c>
      <c r="S29">
        <v>8974.9427031737905</v>
      </c>
      <c r="T29">
        <v>7902.81987264895</v>
      </c>
      <c r="Y29" s="80"/>
      <c r="Z29" s="145"/>
      <c r="AA29" s="145"/>
      <c r="AB29" s="126"/>
    </row>
    <row r="30" spans="1:28" x14ac:dyDescent="0.15">
      <c r="A30" s="76">
        <v>28126</v>
      </c>
      <c r="E30" s="192">
        <f t="shared" si="0"/>
        <v>85900000</v>
      </c>
      <c r="G30" s="141">
        <v>3726</v>
      </c>
      <c r="J30" s="123">
        <v>5315</v>
      </c>
      <c r="M30" s="123">
        <v>8590</v>
      </c>
      <c r="N30">
        <v>7657</v>
      </c>
      <c r="O30">
        <v>8588.72686729833</v>
      </c>
      <c r="P30">
        <v>7655.7093528118403</v>
      </c>
      <c r="R30" t="s">
        <v>248</v>
      </c>
      <c r="S30">
        <v>8993.2478259402706</v>
      </c>
      <c r="T30">
        <v>7912.3710833626301</v>
      </c>
      <c r="Y30" s="80"/>
      <c r="Z30" s="145"/>
      <c r="AA30" s="145"/>
      <c r="AB30" s="126"/>
    </row>
    <row r="31" spans="1:28" x14ac:dyDescent="0.15">
      <c r="A31" s="76">
        <v>28157</v>
      </c>
      <c r="E31" s="192">
        <f t="shared" si="0"/>
        <v>85970000</v>
      </c>
      <c r="G31" s="141">
        <v>3747</v>
      </c>
      <c r="J31" s="123">
        <v>5306</v>
      </c>
      <c r="M31" s="123">
        <v>8597</v>
      </c>
      <c r="N31">
        <v>7660</v>
      </c>
      <c r="O31">
        <v>8597.0779233549201</v>
      </c>
      <c r="P31">
        <v>7660.8835043439603</v>
      </c>
      <c r="R31" t="s">
        <v>249</v>
      </c>
      <c r="S31">
        <v>9008.7171986165504</v>
      </c>
      <c r="T31">
        <v>7918.3164920868003</v>
      </c>
      <c r="Y31" s="80"/>
      <c r="Z31" s="145"/>
      <c r="AA31" s="145"/>
      <c r="AB31" s="126"/>
    </row>
    <row r="32" spans="1:28" x14ac:dyDescent="0.15">
      <c r="A32" s="76">
        <v>28185</v>
      </c>
      <c r="E32" s="192">
        <f t="shared" si="0"/>
        <v>86050000</v>
      </c>
      <c r="G32" s="141">
        <v>3781</v>
      </c>
      <c r="J32" s="123">
        <v>5315</v>
      </c>
      <c r="M32" s="123">
        <v>8605</v>
      </c>
      <c r="N32">
        <v>7662</v>
      </c>
      <c r="O32">
        <v>8604.2925376563799</v>
      </c>
      <c r="P32">
        <v>7665.2967171702803</v>
      </c>
      <c r="R32" t="s">
        <v>250</v>
      </c>
      <c r="S32">
        <v>9024.6626772502204</v>
      </c>
      <c r="T32">
        <v>7925.3891067565901</v>
      </c>
      <c r="Y32" s="80"/>
      <c r="Z32" s="145"/>
      <c r="AA32" s="145"/>
      <c r="AB32" s="126"/>
    </row>
    <row r="33" spans="1:28" x14ac:dyDescent="0.15">
      <c r="A33" s="76">
        <v>28216</v>
      </c>
      <c r="E33" s="192">
        <f t="shared" si="0"/>
        <v>86110000</v>
      </c>
      <c r="G33" s="141">
        <v>3798</v>
      </c>
      <c r="J33" s="123">
        <v>5345</v>
      </c>
      <c r="M33" s="123">
        <v>8611</v>
      </c>
      <c r="N33">
        <v>7666</v>
      </c>
      <c r="O33">
        <v>8611.4736646498295</v>
      </c>
      <c r="P33">
        <v>7669.2498628446201</v>
      </c>
      <c r="R33" t="s">
        <v>251</v>
      </c>
      <c r="S33">
        <v>9041.5744955657992</v>
      </c>
      <c r="T33">
        <v>7934.0760617231299</v>
      </c>
      <c r="Y33" s="80"/>
      <c r="Z33" s="145"/>
      <c r="AA33" s="145"/>
      <c r="AB33" s="126"/>
    </row>
    <row r="34" spans="1:28" x14ac:dyDescent="0.15">
      <c r="A34" s="76">
        <v>28246</v>
      </c>
      <c r="E34" s="192">
        <f t="shared" si="0"/>
        <v>86220000</v>
      </c>
      <c r="G34" s="141">
        <v>3778</v>
      </c>
      <c r="J34" s="123">
        <v>5329</v>
      </c>
      <c r="M34" s="123">
        <v>8622</v>
      </c>
      <c r="N34">
        <v>7675</v>
      </c>
      <c r="O34">
        <v>8619.5684592130801</v>
      </c>
      <c r="P34">
        <v>7674.1516202247103</v>
      </c>
      <c r="R34" t="s">
        <v>252</v>
      </c>
      <c r="S34">
        <v>9072.7974322352202</v>
      </c>
      <c r="T34">
        <v>7957.0110676488903</v>
      </c>
      <c r="Y34" s="80"/>
      <c r="Z34" s="145"/>
      <c r="AA34" s="145"/>
      <c r="AB34" s="126"/>
    </row>
    <row r="35" spans="1:28" x14ac:dyDescent="0.15">
      <c r="A35" s="76">
        <v>28277</v>
      </c>
      <c r="E35" s="192">
        <f t="shared" si="0"/>
        <v>86280000</v>
      </c>
      <c r="G35" s="141">
        <v>3746</v>
      </c>
      <c r="J35" s="123">
        <v>5328</v>
      </c>
      <c r="M35" s="123">
        <v>8628</v>
      </c>
      <c r="N35">
        <v>7680</v>
      </c>
      <c r="O35">
        <v>8626.9697077964101</v>
      </c>
      <c r="P35">
        <v>7678.5935273645</v>
      </c>
      <c r="R35" t="s">
        <v>253</v>
      </c>
      <c r="S35">
        <v>9101.0996688663199</v>
      </c>
      <c r="T35">
        <v>7976.7004406084598</v>
      </c>
      <c r="Y35" s="80"/>
      <c r="Z35" s="145"/>
      <c r="AA35" s="145"/>
      <c r="AB35" s="126"/>
    </row>
    <row r="36" spans="1:28" x14ac:dyDescent="0.15">
      <c r="A36" s="76">
        <v>28307</v>
      </c>
      <c r="E36" s="192">
        <f t="shared" si="0"/>
        <v>86310000</v>
      </c>
      <c r="G36" s="141">
        <v>3753</v>
      </c>
      <c r="J36" s="123">
        <v>5352</v>
      </c>
      <c r="M36" s="123">
        <v>8631</v>
      </c>
      <c r="N36">
        <v>7681</v>
      </c>
      <c r="O36">
        <v>8634.6349255796795</v>
      </c>
      <c r="P36">
        <v>7683.4847784084204</v>
      </c>
      <c r="R36" t="s">
        <v>254</v>
      </c>
      <c r="S36">
        <v>9131.7067298900492</v>
      </c>
      <c r="T36">
        <v>7998.7119019796301</v>
      </c>
      <c r="Y36" s="80"/>
      <c r="Z36" s="145"/>
      <c r="AA36" s="145"/>
      <c r="AB36" s="126"/>
    </row>
    <row r="37" spans="1:28" x14ac:dyDescent="0.15">
      <c r="A37" s="76">
        <v>28338</v>
      </c>
      <c r="E37" s="192">
        <f t="shared" si="0"/>
        <v>86430000</v>
      </c>
      <c r="G37" s="141">
        <v>3752</v>
      </c>
      <c r="J37" s="123">
        <v>5352</v>
      </c>
      <c r="M37" s="123">
        <v>8643</v>
      </c>
      <c r="N37">
        <v>7690</v>
      </c>
      <c r="O37">
        <v>8642.2460732294094</v>
      </c>
      <c r="P37">
        <v>7687.8679383920598</v>
      </c>
      <c r="R37" t="s">
        <v>255</v>
      </c>
      <c r="S37">
        <v>9160.6210506384596</v>
      </c>
      <c r="T37">
        <v>8019.3782820935403</v>
      </c>
      <c r="Y37" s="80"/>
      <c r="Z37" s="145"/>
      <c r="AA37" s="145"/>
      <c r="AB37" s="126"/>
    </row>
    <row r="38" spans="1:28" x14ac:dyDescent="0.15">
      <c r="A38" s="76">
        <v>28369</v>
      </c>
      <c r="E38" s="192">
        <f t="shared" si="0"/>
        <v>86500000</v>
      </c>
      <c r="G38" s="141">
        <v>3753</v>
      </c>
      <c r="J38" s="123">
        <v>5361</v>
      </c>
      <c r="M38" s="123">
        <v>8650</v>
      </c>
      <c r="N38">
        <v>7694</v>
      </c>
      <c r="O38">
        <v>8649.3810997209403</v>
      </c>
      <c r="P38">
        <v>7692.2132814297702</v>
      </c>
      <c r="R38" t="s">
        <v>256</v>
      </c>
      <c r="S38">
        <v>9188.6913204396005</v>
      </c>
      <c r="T38">
        <v>8039.0288290547896</v>
      </c>
      <c r="Y38" s="80"/>
      <c r="Z38" s="145"/>
      <c r="AA38" s="145"/>
      <c r="AB38" s="126"/>
    </row>
    <row r="39" spans="1:28" x14ac:dyDescent="0.15">
      <c r="A39" s="76">
        <v>28399</v>
      </c>
      <c r="E39" s="192">
        <f t="shared" si="0"/>
        <v>86590000</v>
      </c>
      <c r="G39" s="141">
        <v>3758</v>
      </c>
      <c r="J39" s="123">
        <v>5350</v>
      </c>
      <c r="M39" s="123">
        <v>8659</v>
      </c>
      <c r="N39">
        <v>7700</v>
      </c>
      <c r="O39">
        <v>8657.6440352597001</v>
      </c>
      <c r="P39">
        <v>7697.4243023676199</v>
      </c>
      <c r="R39" t="s">
        <v>257</v>
      </c>
      <c r="S39">
        <v>9216.7236816551995</v>
      </c>
      <c r="T39">
        <v>8059.3803815638903</v>
      </c>
      <c r="Y39" s="80"/>
      <c r="Z39" s="145"/>
      <c r="AA39" s="145"/>
      <c r="AB39" s="126"/>
    </row>
    <row r="40" spans="1:28" x14ac:dyDescent="0.15">
      <c r="A40" s="76">
        <v>28430</v>
      </c>
      <c r="E40" s="192">
        <f t="shared" si="0"/>
        <v>86660000</v>
      </c>
      <c r="G40" s="141">
        <v>3808</v>
      </c>
      <c r="J40" s="123">
        <v>5371</v>
      </c>
      <c r="M40" s="123">
        <v>8666</v>
      </c>
      <c r="N40">
        <v>7704</v>
      </c>
      <c r="O40">
        <v>8664.9663293165704</v>
      </c>
      <c r="P40">
        <v>7701.9333067093603</v>
      </c>
      <c r="R40" t="s">
        <v>258</v>
      </c>
      <c r="S40">
        <v>9246.5250483304808</v>
      </c>
      <c r="T40">
        <v>8080.4227293737304</v>
      </c>
      <c r="Y40" s="80"/>
      <c r="Z40" s="145"/>
      <c r="AA40" s="145"/>
      <c r="AB40" s="126"/>
    </row>
    <row r="41" spans="1:28" x14ac:dyDescent="0.15">
      <c r="A41" s="76">
        <v>28460</v>
      </c>
      <c r="E41" s="192">
        <f t="shared" si="0"/>
        <v>86680000</v>
      </c>
      <c r="G41" s="141">
        <v>3826</v>
      </c>
      <c r="J41" s="123">
        <v>5380</v>
      </c>
      <c r="M41" s="123">
        <v>8668</v>
      </c>
      <c r="N41">
        <v>7705</v>
      </c>
      <c r="O41">
        <v>8672.7894809119407</v>
      </c>
      <c r="P41">
        <v>7706.8903481464104</v>
      </c>
      <c r="R41" t="s">
        <v>259</v>
      </c>
      <c r="S41">
        <v>9275.9816428851791</v>
      </c>
      <c r="T41">
        <v>8102.2517352520499</v>
      </c>
      <c r="Y41" s="80"/>
      <c r="Z41" s="145"/>
      <c r="AA41" s="145"/>
      <c r="AB41" s="126"/>
    </row>
    <row r="42" spans="1:28" x14ac:dyDescent="0.15">
      <c r="A42" s="76">
        <v>28491</v>
      </c>
      <c r="E42" s="192">
        <f t="shared" si="0"/>
        <v>86830000</v>
      </c>
      <c r="G42" s="141">
        <v>3766</v>
      </c>
      <c r="J42" s="123">
        <v>5361</v>
      </c>
      <c r="M42" s="123">
        <v>8683</v>
      </c>
      <c r="N42">
        <v>7714</v>
      </c>
      <c r="O42">
        <v>8681.4646569591696</v>
      </c>
      <c r="P42">
        <v>7712.3708614568204</v>
      </c>
      <c r="R42" t="s">
        <v>260</v>
      </c>
      <c r="S42">
        <v>9303.8662743566092</v>
      </c>
      <c r="T42">
        <v>8124.7437456077696</v>
      </c>
      <c r="Y42" s="80"/>
      <c r="Z42" s="145"/>
      <c r="AA42" s="145"/>
      <c r="AB42" s="126"/>
    </row>
    <row r="43" spans="1:28" x14ac:dyDescent="0.15">
      <c r="A43" s="76">
        <v>28522</v>
      </c>
      <c r="E43" s="192">
        <f t="shared" si="0"/>
        <v>86900000</v>
      </c>
      <c r="G43" s="141">
        <v>3761</v>
      </c>
      <c r="J43" s="123">
        <v>5385</v>
      </c>
      <c r="M43" s="123">
        <v>8690</v>
      </c>
      <c r="N43">
        <v>7717</v>
      </c>
      <c r="O43">
        <v>8690.2558926927304</v>
      </c>
      <c r="P43">
        <v>7718.1370685986503</v>
      </c>
      <c r="R43" t="s">
        <v>261</v>
      </c>
      <c r="S43">
        <v>9332.9920403337001</v>
      </c>
      <c r="T43">
        <v>8146.4109918078402</v>
      </c>
      <c r="Y43" s="80"/>
      <c r="Z43" s="145"/>
      <c r="AA43" s="145"/>
      <c r="AB43" s="126"/>
    </row>
    <row r="44" spans="1:28" x14ac:dyDescent="0.15">
      <c r="A44" s="76">
        <v>28550</v>
      </c>
      <c r="E44" s="192">
        <f t="shared" si="0"/>
        <v>86980000</v>
      </c>
      <c r="G44" s="141">
        <v>3774</v>
      </c>
      <c r="J44" s="123">
        <v>5386</v>
      </c>
      <c r="M44" s="123">
        <v>8698</v>
      </c>
      <c r="N44">
        <v>7719</v>
      </c>
      <c r="O44">
        <v>8697.3531218022199</v>
      </c>
      <c r="P44">
        <v>7722.44617184042</v>
      </c>
      <c r="R44" t="s">
        <v>262</v>
      </c>
      <c r="S44">
        <v>9362.1750718676103</v>
      </c>
      <c r="T44">
        <v>8167.9146836891196</v>
      </c>
      <c r="Y44" s="80"/>
      <c r="Z44" s="145"/>
      <c r="AA44" s="145"/>
      <c r="AB44" s="126"/>
    </row>
    <row r="45" spans="1:28" x14ac:dyDescent="0.15">
      <c r="A45" s="76">
        <v>28581</v>
      </c>
      <c r="E45" s="192">
        <f t="shared" si="0"/>
        <v>87050000</v>
      </c>
      <c r="G45" s="141">
        <v>3800</v>
      </c>
      <c r="J45" s="123">
        <v>5389</v>
      </c>
      <c r="M45" s="123">
        <v>8705</v>
      </c>
      <c r="N45">
        <v>7724</v>
      </c>
      <c r="O45">
        <v>8705.7318721728097</v>
      </c>
      <c r="P45">
        <v>7727.5659332901296</v>
      </c>
      <c r="R45" t="s">
        <v>263</v>
      </c>
      <c r="S45">
        <v>9389.5611398547808</v>
      </c>
      <c r="T45">
        <v>8185.3230394717602</v>
      </c>
      <c r="Y45" s="80"/>
      <c r="Z45" s="145"/>
      <c r="AA45" s="145"/>
      <c r="AB45" s="126"/>
    </row>
    <row r="46" spans="1:28" x14ac:dyDescent="0.15">
      <c r="A46" s="76">
        <v>28611</v>
      </c>
      <c r="E46" s="192">
        <f t="shared" si="0"/>
        <v>87170000</v>
      </c>
      <c r="G46" s="141">
        <v>3794</v>
      </c>
      <c r="J46" s="123">
        <v>5431</v>
      </c>
      <c r="M46" s="123">
        <v>8717</v>
      </c>
      <c r="N46">
        <v>7734</v>
      </c>
      <c r="O46">
        <v>8714.67137344615</v>
      </c>
      <c r="P46">
        <v>7733.3094372954301</v>
      </c>
      <c r="R46" t="s">
        <v>264</v>
      </c>
      <c r="S46">
        <v>9419.2711825692804</v>
      </c>
      <c r="T46">
        <v>8203.3845364240897</v>
      </c>
      <c r="Y46" s="80"/>
      <c r="Z46" s="145"/>
      <c r="AA46" s="145"/>
      <c r="AB46" s="126"/>
    </row>
    <row r="47" spans="1:28" x14ac:dyDescent="0.15">
      <c r="A47" s="76">
        <v>28642</v>
      </c>
      <c r="E47" s="192">
        <f t="shared" si="0"/>
        <v>87240000</v>
      </c>
      <c r="G47" s="141">
        <v>3796</v>
      </c>
      <c r="J47" s="123">
        <v>5434</v>
      </c>
      <c r="M47" s="123">
        <v>8724</v>
      </c>
      <c r="N47">
        <v>7740</v>
      </c>
      <c r="O47">
        <v>8723.0685199991804</v>
      </c>
      <c r="P47">
        <v>7738.5959597226101</v>
      </c>
      <c r="R47" t="s">
        <v>265</v>
      </c>
      <c r="S47">
        <v>9450.3162654793396</v>
      </c>
      <c r="T47">
        <v>8222.8627625291501</v>
      </c>
      <c r="Y47" s="80"/>
      <c r="Z47" s="145"/>
      <c r="AA47" s="145"/>
      <c r="AB47" s="126"/>
    </row>
    <row r="48" spans="1:28" x14ac:dyDescent="0.15">
      <c r="A48" s="76">
        <v>28672</v>
      </c>
      <c r="E48" s="192">
        <f t="shared" si="0"/>
        <v>87270000</v>
      </c>
      <c r="G48" s="141">
        <v>3790</v>
      </c>
      <c r="J48" s="123">
        <v>5401</v>
      </c>
      <c r="M48" s="123">
        <v>8727</v>
      </c>
      <c r="N48">
        <v>7741</v>
      </c>
      <c r="O48">
        <v>8730.7324798167301</v>
      </c>
      <c r="P48">
        <v>7743.6677939041601</v>
      </c>
      <c r="R48" t="s">
        <v>266</v>
      </c>
      <c r="S48">
        <v>9481.34360251607</v>
      </c>
      <c r="T48">
        <v>8241.8860897845607</v>
      </c>
      <c r="Y48" s="80"/>
      <c r="Z48" s="145"/>
      <c r="AA48" s="145"/>
      <c r="AB48" s="126"/>
    </row>
    <row r="49" spans="1:28" x14ac:dyDescent="0.15">
      <c r="A49" s="76">
        <v>28703</v>
      </c>
      <c r="E49" s="192">
        <f t="shared" si="0"/>
        <v>87390000</v>
      </c>
      <c r="G49" s="141">
        <v>3792</v>
      </c>
      <c r="J49" s="123">
        <v>5397</v>
      </c>
      <c r="M49" s="123">
        <v>8739</v>
      </c>
      <c r="N49">
        <v>7750</v>
      </c>
      <c r="O49">
        <v>8738.2863740887806</v>
      </c>
      <c r="P49">
        <v>7747.8370556264299</v>
      </c>
      <c r="R49" t="s">
        <v>267</v>
      </c>
      <c r="S49">
        <v>9509.9803059519309</v>
      </c>
      <c r="T49">
        <v>8259.8801969327196</v>
      </c>
      <c r="Y49" s="80"/>
      <c r="Z49" s="145"/>
      <c r="AA49" s="145"/>
      <c r="AB49" s="126"/>
    </row>
    <row r="50" spans="1:28" x14ac:dyDescent="0.15">
      <c r="A50" s="76">
        <v>28734</v>
      </c>
      <c r="E50" s="192">
        <f t="shared" si="0"/>
        <v>87460000</v>
      </c>
      <c r="G50" s="141">
        <v>3791</v>
      </c>
      <c r="J50" s="123">
        <v>5408</v>
      </c>
      <c r="M50" s="123">
        <v>8746</v>
      </c>
      <c r="N50">
        <v>7754</v>
      </c>
      <c r="O50">
        <v>8745.3903011889706</v>
      </c>
      <c r="P50">
        <v>7752.1631817863499</v>
      </c>
      <c r="R50" t="s">
        <v>268</v>
      </c>
      <c r="S50">
        <v>9539.2535325654808</v>
      </c>
      <c r="T50">
        <v>8281.6354953811806</v>
      </c>
      <c r="Y50" s="80"/>
      <c r="Z50" s="145"/>
      <c r="AA50" s="145"/>
      <c r="AB50" s="126"/>
    </row>
    <row r="51" spans="1:28" x14ac:dyDescent="0.15">
      <c r="A51" s="76">
        <v>28764</v>
      </c>
      <c r="E51" s="192">
        <f t="shared" si="0"/>
        <v>87550000</v>
      </c>
      <c r="G51" s="141">
        <v>3815</v>
      </c>
      <c r="J51" s="123">
        <v>5426</v>
      </c>
      <c r="M51" s="123">
        <v>8755</v>
      </c>
      <c r="N51">
        <v>7760</v>
      </c>
      <c r="O51">
        <v>8753.4330054564907</v>
      </c>
      <c r="P51">
        <v>7757.2142964650402</v>
      </c>
      <c r="R51" t="s">
        <v>269</v>
      </c>
      <c r="S51">
        <v>9571.0822151738794</v>
      </c>
      <c r="T51">
        <v>8305.0780877818306</v>
      </c>
      <c r="Y51" s="80"/>
      <c r="Z51" s="145"/>
      <c r="AA51" s="145"/>
      <c r="AB51" s="126"/>
    </row>
    <row r="52" spans="1:28" x14ac:dyDescent="0.15">
      <c r="A52" s="76">
        <v>28795</v>
      </c>
      <c r="E52" s="192">
        <f t="shared" si="0"/>
        <v>87630000</v>
      </c>
      <c r="G52" s="141">
        <v>3856</v>
      </c>
      <c r="J52" s="123">
        <v>5437</v>
      </c>
      <c r="M52" s="123">
        <v>8763</v>
      </c>
      <c r="N52">
        <v>7764</v>
      </c>
      <c r="O52">
        <v>8761.7265583601802</v>
      </c>
      <c r="P52">
        <v>7761.61746515095</v>
      </c>
      <c r="R52" t="s">
        <v>270</v>
      </c>
      <c r="S52">
        <v>9602.5962687412302</v>
      </c>
      <c r="T52">
        <v>8326.6239098796304</v>
      </c>
      <c r="Y52" s="80"/>
      <c r="Z52" s="145"/>
      <c r="AA52" s="145"/>
      <c r="AB52" s="126"/>
    </row>
    <row r="53" spans="1:28" x14ac:dyDescent="0.15">
      <c r="A53" s="76">
        <v>28825</v>
      </c>
      <c r="E53" s="192">
        <f t="shared" si="0"/>
        <v>87640000</v>
      </c>
      <c r="G53" s="141">
        <v>3856</v>
      </c>
      <c r="J53" s="123">
        <v>5441</v>
      </c>
      <c r="M53" s="123">
        <v>8764</v>
      </c>
      <c r="N53">
        <v>7764</v>
      </c>
      <c r="O53">
        <v>8768.6019785682001</v>
      </c>
      <c r="P53">
        <v>7765.7158321112302</v>
      </c>
      <c r="R53" t="s">
        <v>271</v>
      </c>
      <c r="S53">
        <v>9634.2252638542195</v>
      </c>
      <c r="T53">
        <v>8346.9764998331702</v>
      </c>
      <c r="Y53" s="80"/>
      <c r="Z53" s="145"/>
      <c r="AA53" s="145"/>
      <c r="AB53" s="126"/>
    </row>
    <row r="54" spans="1:28" x14ac:dyDescent="0.15">
      <c r="A54" s="76">
        <v>28856</v>
      </c>
      <c r="E54" s="192">
        <f t="shared" si="0"/>
        <v>87780000</v>
      </c>
      <c r="G54" s="141">
        <v>3817</v>
      </c>
      <c r="J54" s="123">
        <v>5464</v>
      </c>
      <c r="M54" s="123">
        <v>8778</v>
      </c>
      <c r="N54">
        <v>7772</v>
      </c>
      <c r="O54">
        <v>8776.1671555092707</v>
      </c>
      <c r="P54">
        <v>7770.0050941183899</v>
      </c>
      <c r="R54" t="s">
        <v>272</v>
      </c>
      <c r="S54">
        <v>9672.5616499658208</v>
      </c>
      <c r="T54">
        <v>8366.15014361662</v>
      </c>
      <c r="Y54" s="80"/>
      <c r="Z54" s="145"/>
      <c r="AA54" s="145"/>
      <c r="AB54" s="126"/>
    </row>
    <row r="55" spans="1:28" x14ac:dyDescent="0.15">
      <c r="A55" s="76">
        <v>28887</v>
      </c>
      <c r="E55" s="192">
        <f t="shared" si="0"/>
        <v>87840000</v>
      </c>
      <c r="G55" s="141">
        <v>3820</v>
      </c>
      <c r="J55" s="123">
        <v>5455</v>
      </c>
      <c r="M55" s="123">
        <v>8784</v>
      </c>
      <c r="N55">
        <v>7774</v>
      </c>
      <c r="O55">
        <v>8784.4534071985599</v>
      </c>
      <c r="P55">
        <v>7775.4313901488604</v>
      </c>
      <c r="R55" t="s">
        <v>273</v>
      </c>
      <c r="S55">
        <v>9703.6387029689104</v>
      </c>
      <c r="T55">
        <v>8384.7294190084194</v>
      </c>
      <c r="Y55" s="80"/>
      <c r="Z55" s="145"/>
      <c r="AA55" s="145"/>
      <c r="AB55" s="126"/>
    </row>
    <row r="56" spans="1:28" x14ac:dyDescent="0.15">
      <c r="A56" s="76">
        <v>28915</v>
      </c>
      <c r="E56" s="192">
        <f t="shared" si="0"/>
        <v>87950000</v>
      </c>
      <c r="G56" s="141">
        <v>3812</v>
      </c>
      <c r="J56" s="123">
        <v>5442</v>
      </c>
      <c r="M56" s="123">
        <v>8795</v>
      </c>
      <c r="N56">
        <v>7778</v>
      </c>
      <c r="O56">
        <v>8794.4661663902898</v>
      </c>
      <c r="P56">
        <v>7781.6612045094998</v>
      </c>
      <c r="R56" t="s">
        <v>274</v>
      </c>
      <c r="S56">
        <v>9736.1638374109898</v>
      </c>
      <c r="T56">
        <v>8405.7347836178196</v>
      </c>
      <c r="Y56" s="80"/>
      <c r="Z56" s="145"/>
      <c r="AA56" s="145"/>
      <c r="AB56" s="126"/>
    </row>
    <row r="57" spans="1:28" x14ac:dyDescent="0.15">
      <c r="A57" s="76">
        <v>28946</v>
      </c>
      <c r="E57" s="192">
        <f t="shared" si="0"/>
        <v>88020000</v>
      </c>
      <c r="G57" s="141">
        <v>3810</v>
      </c>
      <c r="J57" s="123">
        <v>5453</v>
      </c>
      <c r="M57" s="123">
        <v>8802</v>
      </c>
      <c r="N57">
        <v>7783</v>
      </c>
      <c r="O57">
        <v>8803.0152617787298</v>
      </c>
      <c r="P57">
        <v>7786.8551073755998</v>
      </c>
      <c r="R57" t="s">
        <v>275</v>
      </c>
      <c r="S57">
        <v>9768.0378095284104</v>
      </c>
      <c r="T57">
        <v>8426.3337637130899</v>
      </c>
      <c r="Y57" s="80"/>
      <c r="Z57" s="145"/>
      <c r="AA57" s="145"/>
      <c r="AB57" s="126"/>
    </row>
    <row r="58" spans="1:28" x14ac:dyDescent="0.15">
      <c r="A58" s="76">
        <v>28976</v>
      </c>
      <c r="E58" s="192">
        <f t="shared" si="0"/>
        <v>88140000</v>
      </c>
      <c r="G58" s="141">
        <v>3844</v>
      </c>
      <c r="J58" s="123">
        <v>5480</v>
      </c>
      <c r="M58" s="123">
        <v>8814</v>
      </c>
      <c r="N58">
        <v>7793</v>
      </c>
      <c r="O58">
        <v>8811.8642280158801</v>
      </c>
      <c r="P58">
        <v>7792.52691828566</v>
      </c>
      <c r="R58" t="s">
        <v>276</v>
      </c>
      <c r="S58">
        <v>9800.6119195268002</v>
      </c>
      <c r="T58">
        <v>8448.0153522672808</v>
      </c>
      <c r="Y58" s="80"/>
      <c r="Z58" s="145"/>
      <c r="AA58" s="145"/>
      <c r="AB58" s="126"/>
    </row>
    <row r="59" spans="1:28" x14ac:dyDescent="0.15">
      <c r="A59" s="76">
        <v>29007</v>
      </c>
      <c r="E59" s="192">
        <f t="shared" si="0"/>
        <v>88200000</v>
      </c>
      <c r="G59" s="141">
        <v>3899</v>
      </c>
      <c r="J59" s="123">
        <v>5481</v>
      </c>
      <c r="M59" s="123">
        <v>8820</v>
      </c>
      <c r="N59">
        <v>7797</v>
      </c>
      <c r="O59">
        <v>8819.18832433635</v>
      </c>
      <c r="P59">
        <v>7795.6570185525898</v>
      </c>
      <c r="R59" t="s">
        <v>277</v>
      </c>
      <c r="S59">
        <v>9831.9183323068901</v>
      </c>
      <c r="T59">
        <v>8466.0650614159895</v>
      </c>
      <c r="Y59" s="80"/>
      <c r="Z59" s="145"/>
      <c r="AA59" s="145"/>
      <c r="AB59" s="126"/>
    </row>
    <row r="60" spans="1:28" x14ac:dyDescent="0.15">
      <c r="A60" s="76">
        <v>29037</v>
      </c>
      <c r="E60" s="192">
        <f t="shared" si="0"/>
        <v>88250000</v>
      </c>
      <c r="G60" s="141">
        <v>3913</v>
      </c>
      <c r="J60" s="123">
        <v>5491</v>
      </c>
      <c r="M60" s="123">
        <v>8825</v>
      </c>
      <c r="N60">
        <v>7800</v>
      </c>
      <c r="O60">
        <v>8828.8189449104302</v>
      </c>
      <c r="P60">
        <v>7802.8165420633004</v>
      </c>
      <c r="R60" t="s">
        <v>278</v>
      </c>
      <c r="S60">
        <v>9864.6923372158508</v>
      </c>
      <c r="T60">
        <v>8487.5442876877096</v>
      </c>
      <c r="Y60" s="80"/>
      <c r="Z60" s="145"/>
      <c r="AA60" s="145"/>
      <c r="AB60" s="126"/>
    </row>
    <row r="61" spans="1:28" x14ac:dyDescent="0.15">
      <c r="A61" s="76">
        <v>29068</v>
      </c>
      <c r="E61" s="192">
        <f t="shared" si="0"/>
        <v>88380000</v>
      </c>
      <c r="G61" s="141">
        <v>3904</v>
      </c>
      <c r="J61" s="123">
        <v>5499</v>
      </c>
      <c r="M61" s="123">
        <v>8838</v>
      </c>
      <c r="N61">
        <v>7811</v>
      </c>
      <c r="O61">
        <v>8837.2816338728608</v>
      </c>
      <c r="P61">
        <v>7808.7622336540599</v>
      </c>
      <c r="R61" t="s">
        <v>279</v>
      </c>
      <c r="S61">
        <v>9897.0890089879304</v>
      </c>
      <c r="T61">
        <v>8506.6212842615805</v>
      </c>
      <c r="Y61" s="80"/>
      <c r="Z61" s="145"/>
      <c r="AA61" s="145"/>
      <c r="AB61" s="126"/>
    </row>
    <row r="62" spans="1:28" x14ac:dyDescent="0.15">
      <c r="A62" s="76">
        <v>29099</v>
      </c>
      <c r="E62" s="192">
        <f t="shared" si="0"/>
        <v>88460000</v>
      </c>
      <c r="G62" s="141">
        <v>3891</v>
      </c>
      <c r="J62" s="123">
        <v>5483</v>
      </c>
      <c r="M62" s="123">
        <v>8846</v>
      </c>
      <c r="N62">
        <v>7815</v>
      </c>
      <c r="O62">
        <v>8845.2005265812895</v>
      </c>
      <c r="P62">
        <v>7812.9560009581201</v>
      </c>
      <c r="R62" t="s">
        <v>280</v>
      </c>
      <c r="S62">
        <v>9927.4181662683604</v>
      </c>
      <c r="T62">
        <v>8524.8954338844305</v>
      </c>
      <c r="Y62" s="80"/>
      <c r="Z62" s="145"/>
      <c r="AA62" s="145"/>
      <c r="AB62" s="126"/>
    </row>
    <row r="63" spans="1:28" x14ac:dyDescent="0.15">
      <c r="A63" s="76">
        <v>29129</v>
      </c>
      <c r="E63" s="192">
        <f t="shared" si="0"/>
        <v>88560000</v>
      </c>
      <c r="G63" s="141">
        <v>3919</v>
      </c>
      <c r="J63" s="123">
        <v>5505</v>
      </c>
      <c r="M63" s="123">
        <v>8856</v>
      </c>
      <c r="N63">
        <v>7822</v>
      </c>
      <c r="O63">
        <v>8854.2648151552003</v>
      </c>
      <c r="P63">
        <v>7819.0467627359003</v>
      </c>
      <c r="R63" t="s">
        <v>281</v>
      </c>
      <c r="S63">
        <v>9957.9336809604501</v>
      </c>
      <c r="T63">
        <v>8542.4527771396497</v>
      </c>
      <c r="Y63" s="80"/>
      <c r="Z63" s="145"/>
      <c r="AA63" s="145"/>
      <c r="AB63" s="126"/>
    </row>
    <row r="64" spans="1:28" x14ac:dyDescent="0.15">
      <c r="A64" s="76">
        <v>29160</v>
      </c>
      <c r="E64" s="192">
        <f t="shared" si="0"/>
        <v>88630000</v>
      </c>
      <c r="G64" s="141">
        <v>3952</v>
      </c>
      <c r="J64" s="123">
        <v>5505</v>
      </c>
      <c r="M64" s="123">
        <v>8863</v>
      </c>
      <c r="N64">
        <v>7826</v>
      </c>
      <c r="O64">
        <v>8861.5082552172807</v>
      </c>
      <c r="P64">
        <v>7823.3229471904397</v>
      </c>
      <c r="R64" t="s">
        <v>282</v>
      </c>
      <c r="S64">
        <v>9990.4196617270209</v>
      </c>
      <c r="T64">
        <v>8561.6037720442891</v>
      </c>
      <c r="Y64" s="80"/>
      <c r="Z64" s="145"/>
      <c r="AA64" s="145"/>
      <c r="AB64" s="126"/>
    </row>
    <row r="65" spans="1:28" x14ac:dyDescent="0.15">
      <c r="A65" s="76">
        <v>29190</v>
      </c>
      <c r="E65" s="192">
        <f t="shared" si="0"/>
        <v>88690000</v>
      </c>
      <c r="G65" s="141">
        <v>3932</v>
      </c>
      <c r="J65" s="123">
        <v>5499</v>
      </c>
      <c r="M65" s="123">
        <v>8869</v>
      </c>
      <c r="N65">
        <v>7831</v>
      </c>
      <c r="O65">
        <v>8873.3854164358909</v>
      </c>
      <c r="P65">
        <v>7832.4871723254901</v>
      </c>
      <c r="R65" t="s">
        <v>283</v>
      </c>
      <c r="S65">
        <v>10021.189925445</v>
      </c>
      <c r="T65">
        <v>8578.3244821847402</v>
      </c>
      <c r="Y65" s="80"/>
      <c r="Z65" s="145"/>
      <c r="AA65" s="145"/>
      <c r="AB65" s="126"/>
    </row>
    <row r="66" spans="1:28" x14ac:dyDescent="0.15">
      <c r="A66" s="76">
        <v>29221</v>
      </c>
      <c r="E66" s="192">
        <f t="shared" si="0"/>
        <v>88840000</v>
      </c>
      <c r="G66" s="141">
        <v>3907</v>
      </c>
      <c r="J66" s="123">
        <v>5497</v>
      </c>
      <c r="M66" s="123">
        <v>8884</v>
      </c>
      <c r="N66">
        <v>7840</v>
      </c>
      <c r="O66">
        <v>8881.9257422947903</v>
      </c>
      <c r="P66">
        <v>7837.7585323366402</v>
      </c>
      <c r="R66" t="s">
        <v>284</v>
      </c>
      <c r="S66">
        <v>10048.6211260331</v>
      </c>
      <c r="T66">
        <v>8591.4453364841993</v>
      </c>
      <c r="Y66" s="80"/>
      <c r="Z66" s="145"/>
      <c r="AA66" s="145"/>
      <c r="AB66" s="126"/>
    </row>
    <row r="67" spans="1:28" x14ac:dyDescent="0.15">
      <c r="A67" s="76">
        <v>29252</v>
      </c>
      <c r="E67" s="192">
        <f t="shared" si="0"/>
        <v>88900000</v>
      </c>
      <c r="G67" s="141">
        <v>3895</v>
      </c>
      <c r="J67" s="123">
        <v>5507</v>
      </c>
      <c r="M67" s="123">
        <v>8890</v>
      </c>
      <c r="N67">
        <v>7841</v>
      </c>
      <c r="O67">
        <v>8890.7454484977297</v>
      </c>
      <c r="P67">
        <v>7842.79455903898</v>
      </c>
      <c r="R67" t="s">
        <v>285</v>
      </c>
      <c r="S67">
        <v>10076.267649858401</v>
      </c>
      <c r="T67">
        <v>8604.1269502291507</v>
      </c>
      <c r="Y67" s="80"/>
      <c r="Z67" s="145"/>
      <c r="AA67" s="145"/>
      <c r="AB67" s="126"/>
    </row>
    <row r="68" spans="1:28" x14ac:dyDescent="0.15">
      <c r="A68" s="76">
        <v>29281</v>
      </c>
      <c r="E68" s="192">
        <f t="shared" si="0"/>
        <v>89000000</v>
      </c>
      <c r="G68" s="141">
        <v>3886</v>
      </c>
      <c r="J68" s="123">
        <v>5514</v>
      </c>
      <c r="M68" s="123">
        <v>8900</v>
      </c>
      <c r="N68">
        <v>7845</v>
      </c>
      <c r="O68">
        <v>8899.6485991374702</v>
      </c>
      <c r="P68">
        <v>7848.9511790834804</v>
      </c>
      <c r="R68" t="s">
        <v>286</v>
      </c>
      <c r="S68">
        <v>10103.0357523084</v>
      </c>
      <c r="T68">
        <v>8615.6052949921504</v>
      </c>
      <c r="Y68" s="80"/>
      <c r="Z68" s="145"/>
      <c r="AA68" s="145"/>
      <c r="AB68" s="126"/>
    </row>
    <row r="69" spans="1:28" x14ac:dyDescent="0.15">
      <c r="A69" s="76">
        <v>29312</v>
      </c>
      <c r="E69" s="192">
        <f t="shared" si="0"/>
        <v>89070000</v>
      </c>
      <c r="G69" s="141">
        <v>3902</v>
      </c>
      <c r="J69" s="123">
        <v>5524</v>
      </c>
      <c r="M69" s="123">
        <v>8907</v>
      </c>
      <c r="N69">
        <v>7851</v>
      </c>
      <c r="O69">
        <v>8908.2688700595409</v>
      </c>
      <c r="P69">
        <v>7855.0726113812898</v>
      </c>
      <c r="R69" t="s">
        <v>287</v>
      </c>
      <c r="S69">
        <v>10129.761346340199</v>
      </c>
      <c r="T69">
        <v>8626.5292642792501</v>
      </c>
      <c r="Y69" s="80"/>
      <c r="Z69" s="145"/>
      <c r="AA69" s="145"/>
      <c r="AB69" s="126"/>
    </row>
    <row r="70" spans="1:28" x14ac:dyDescent="0.15">
      <c r="A70" s="76">
        <v>29342</v>
      </c>
      <c r="E70" s="192">
        <f t="shared" si="0"/>
        <v>89190000</v>
      </c>
      <c r="G70" s="141">
        <v>3948</v>
      </c>
      <c r="J70" s="123">
        <v>5510</v>
      </c>
      <c r="M70" s="123">
        <v>8919</v>
      </c>
      <c r="N70">
        <v>7862</v>
      </c>
      <c r="O70">
        <v>8917.0619581496794</v>
      </c>
      <c r="P70">
        <v>7861.7103076926396</v>
      </c>
      <c r="R70" t="s">
        <v>288</v>
      </c>
      <c r="S70">
        <v>10156.4562078049</v>
      </c>
      <c r="T70">
        <v>8638.2342534473792</v>
      </c>
      <c r="Y70" s="80"/>
      <c r="Z70" s="145"/>
      <c r="AA70" s="145"/>
      <c r="AB70" s="126"/>
    </row>
    <row r="71" spans="1:28" x14ac:dyDescent="0.15">
      <c r="A71" s="76">
        <v>29373</v>
      </c>
      <c r="E71" s="192">
        <f t="shared" ref="E71:E134" si="1">M71*10000</f>
        <v>89280000</v>
      </c>
      <c r="G71" s="141">
        <v>4012</v>
      </c>
      <c r="J71" s="123">
        <v>5543</v>
      </c>
      <c r="M71" s="123">
        <v>8928</v>
      </c>
      <c r="N71">
        <v>7870</v>
      </c>
      <c r="O71">
        <v>8927.3575901497697</v>
      </c>
      <c r="P71">
        <v>7868.7892837218096</v>
      </c>
      <c r="R71" t="s">
        <v>289</v>
      </c>
      <c r="S71">
        <v>10191.558058709301</v>
      </c>
      <c r="T71">
        <v>8654.7567037507106</v>
      </c>
      <c r="Y71" s="80"/>
      <c r="Z71" s="145"/>
      <c r="AA71" s="145"/>
      <c r="AB71" s="126"/>
    </row>
    <row r="72" spans="1:28" x14ac:dyDescent="0.15">
      <c r="A72" s="76">
        <v>29403</v>
      </c>
      <c r="E72" s="192">
        <f t="shared" si="1"/>
        <v>89300000</v>
      </c>
      <c r="G72" s="141">
        <v>4007</v>
      </c>
      <c r="J72" s="123">
        <v>5556</v>
      </c>
      <c r="M72" s="123">
        <v>8930</v>
      </c>
      <c r="N72">
        <v>7871</v>
      </c>
      <c r="O72">
        <v>8933.8053716827108</v>
      </c>
      <c r="P72">
        <v>7873.8340658383704</v>
      </c>
      <c r="R72" t="s">
        <v>290</v>
      </c>
      <c r="S72">
        <v>10211.249263035699</v>
      </c>
      <c r="T72">
        <v>8658.8829771869205</v>
      </c>
      <c r="Y72" s="80"/>
      <c r="Z72" s="145"/>
      <c r="AA72" s="145"/>
      <c r="AB72" s="126"/>
    </row>
    <row r="73" spans="1:28" x14ac:dyDescent="0.15">
      <c r="A73" s="76">
        <v>29434</v>
      </c>
      <c r="E73" s="192">
        <f t="shared" si="1"/>
        <v>89460000</v>
      </c>
      <c r="G73" s="141">
        <v>3986</v>
      </c>
      <c r="J73" s="123">
        <v>5556</v>
      </c>
      <c r="M73" s="123">
        <v>8946</v>
      </c>
      <c r="N73">
        <v>7884</v>
      </c>
      <c r="O73">
        <v>8945.0964559582007</v>
      </c>
      <c r="P73">
        <v>7881.5191190756595</v>
      </c>
      <c r="R73" t="s">
        <v>291</v>
      </c>
      <c r="S73">
        <v>10234.6140788744</v>
      </c>
      <c r="T73">
        <v>8665.7130181189896</v>
      </c>
      <c r="Y73" s="80"/>
      <c r="Z73" s="145"/>
      <c r="AA73" s="145"/>
      <c r="AB73" s="126"/>
    </row>
    <row r="74" spans="1:28" x14ac:dyDescent="0.15">
      <c r="A74" s="76">
        <v>29465</v>
      </c>
      <c r="E74" s="192">
        <f t="shared" si="1"/>
        <v>89570000</v>
      </c>
      <c r="G74" s="141">
        <v>4007</v>
      </c>
      <c r="J74" s="123">
        <v>5572</v>
      </c>
      <c r="M74" s="123">
        <v>8957</v>
      </c>
      <c r="N74">
        <v>7892</v>
      </c>
      <c r="O74">
        <v>8955.8534323146705</v>
      </c>
      <c r="P74">
        <v>7889.6322729726799</v>
      </c>
      <c r="R74" t="s">
        <v>292</v>
      </c>
      <c r="S74">
        <v>10252.4786611176</v>
      </c>
      <c r="T74">
        <v>8663.4985693565195</v>
      </c>
      <c r="Y74" s="80"/>
      <c r="Z74" s="145"/>
      <c r="AA74" s="145"/>
      <c r="AB74" s="126"/>
    </row>
    <row r="75" spans="1:28" x14ac:dyDescent="0.15">
      <c r="A75" s="76">
        <v>29495</v>
      </c>
      <c r="E75" s="192">
        <f t="shared" si="1"/>
        <v>89690000</v>
      </c>
      <c r="G75" s="141">
        <v>4022</v>
      </c>
      <c r="J75" s="123">
        <v>5556</v>
      </c>
      <c r="M75" s="123">
        <v>8969</v>
      </c>
      <c r="N75">
        <v>7901</v>
      </c>
      <c r="O75">
        <v>8967.2106591405409</v>
      </c>
      <c r="P75">
        <v>7898.0147975720802</v>
      </c>
      <c r="R75" t="s">
        <v>293</v>
      </c>
      <c r="S75">
        <v>10267.6322888909</v>
      </c>
      <c r="T75">
        <v>8662.5047131901192</v>
      </c>
      <c r="Y75" s="80"/>
      <c r="Z75" s="145"/>
      <c r="AA75" s="145"/>
      <c r="AB75" s="126"/>
    </row>
    <row r="76" spans="1:28" x14ac:dyDescent="0.15">
      <c r="A76" s="76">
        <v>29526</v>
      </c>
      <c r="E76" s="192">
        <f t="shared" si="1"/>
        <v>89770000</v>
      </c>
      <c r="G76" s="141">
        <v>4046</v>
      </c>
      <c r="J76" s="123">
        <v>5548</v>
      </c>
      <c r="M76" s="123">
        <v>8977</v>
      </c>
      <c r="N76">
        <v>7906</v>
      </c>
      <c r="O76">
        <v>8975.4687544995795</v>
      </c>
      <c r="P76">
        <v>7903.1697172759004</v>
      </c>
      <c r="R76" t="s">
        <v>294</v>
      </c>
      <c r="S76">
        <v>10294.9619150294</v>
      </c>
      <c r="T76">
        <v>8673.3211498058099</v>
      </c>
      <c r="Y76" s="80"/>
      <c r="Z76" s="145"/>
      <c r="AA76" s="145"/>
      <c r="AB76" s="126"/>
    </row>
    <row r="77" spans="1:28" x14ac:dyDescent="0.15">
      <c r="A77" s="76">
        <v>29556</v>
      </c>
      <c r="E77" s="192">
        <f t="shared" si="1"/>
        <v>89780000</v>
      </c>
      <c r="G77" s="141">
        <v>4037</v>
      </c>
      <c r="J77" s="123">
        <v>5550</v>
      </c>
      <c r="M77" s="123">
        <v>8978</v>
      </c>
      <c r="N77">
        <v>7906</v>
      </c>
      <c r="O77">
        <v>8982.1486958812602</v>
      </c>
      <c r="P77">
        <v>7907.2751030988802</v>
      </c>
      <c r="R77" t="s">
        <v>295</v>
      </c>
      <c r="S77">
        <v>10316.366933810301</v>
      </c>
      <c r="T77">
        <v>8679.1417564940893</v>
      </c>
      <c r="Y77" s="80"/>
      <c r="Z77" s="145"/>
      <c r="AA77" s="145"/>
      <c r="AB77" s="126"/>
    </row>
    <row r="78" spans="1:28" x14ac:dyDescent="0.15">
      <c r="A78" s="76">
        <v>29587</v>
      </c>
      <c r="E78" s="192">
        <f t="shared" si="1"/>
        <v>89910000</v>
      </c>
      <c r="G78" s="141">
        <v>4021</v>
      </c>
      <c r="J78" s="123">
        <v>5570</v>
      </c>
      <c r="M78" s="123">
        <v>8991</v>
      </c>
      <c r="N78">
        <v>7913</v>
      </c>
      <c r="O78">
        <v>8988.7438392459899</v>
      </c>
      <c r="P78">
        <v>7910.6218934865401</v>
      </c>
      <c r="R78" t="s">
        <v>296</v>
      </c>
      <c r="S78">
        <v>10338.972387980601</v>
      </c>
      <c r="T78">
        <v>8686.5742434322092</v>
      </c>
      <c r="Y78" s="80"/>
      <c r="Z78" s="145"/>
      <c r="AA78" s="145"/>
      <c r="AB78" s="126"/>
    </row>
    <row r="79" spans="1:28" x14ac:dyDescent="0.15">
      <c r="A79" s="76">
        <v>29618</v>
      </c>
      <c r="E79" s="192">
        <f t="shared" si="1"/>
        <v>89920000</v>
      </c>
      <c r="G79" s="141">
        <v>3990</v>
      </c>
      <c r="J79" s="123">
        <v>5563</v>
      </c>
      <c r="M79" s="123">
        <v>8992</v>
      </c>
      <c r="N79">
        <v>7910</v>
      </c>
      <c r="O79">
        <v>8993.1293607390198</v>
      </c>
      <c r="P79">
        <v>7912.2136987781896</v>
      </c>
      <c r="R79" t="s">
        <v>297</v>
      </c>
      <c r="S79">
        <v>10360.524987081601</v>
      </c>
      <c r="T79">
        <v>8691.7486358429996</v>
      </c>
      <c r="Y79" s="80"/>
      <c r="Z79" s="145"/>
      <c r="AA79" s="145"/>
      <c r="AB79" s="126"/>
    </row>
    <row r="80" spans="1:28" x14ac:dyDescent="0.15">
      <c r="A80" s="76">
        <v>29646</v>
      </c>
      <c r="E80" s="192">
        <f t="shared" si="1"/>
        <v>89980000</v>
      </c>
      <c r="G80" s="141">
        <v>3985</v>
      </c>
      <c r="J80" s="123">
        <v>5573</v>
      </c>
      <c r="M80" s="123">
        <v>8998</v>
      </c>
      <c r="N80">
        <v>7910</v>
      </c>
      <c r="O80">
        <v>8997.8702778358002</v>
      </c>
      <c r="P80">
        <v>7914.2776578231696</v>
      </c>
      <c r="R80" t="s">
        <v>298</v>
      </c>
      <c r="S80">
        <v>10382.4608343501</v>
      </c>
      <c r="T80">
        <v>8696.1997928467408</v>
      </c>
      <c r="Y80" s="80"/>
      <c r="Z80" s="145"/>
      <c r="AA80" s="145"/>
      <c r="AB80" s="126"/>
    </row>
    <row r="81" spans="1:28" x14ac:dyDescent="0.15">
      <c r="A81" s="76">
        <v>29677</v>
      </c>
      <c r="E81" s="192">
        <f t="shared" si="1"/>
        <v>90020000</v>
      </c>
      <c r="G81" s="141">
        <v>4035</v>
      </c>
      <c r="J81" s="123">
        <v>5586</v>
      </c>
      <c r="M81" s="123">
        <v>9002</v>
      </c>
      <c r="N81">
        <v>7912</v>
      </c>
      <c r="O81">
        <v>9003.5101228216008</v>
      </c>
      <c r="P81">
        <v>7916.2324638982</v>
      </c>
      <c r="R81" t="s">
        <v>299</v>
      </c>
      <c r="S81">
        <v>10400.0461928734</v>
      </c>
      <c r="T81">
        <v>8695.19598102485</v>
      </c>
      <c r="Y81" s="80"/>
      <c r="Z81" s="145"/>
      <c r="AA81" s="145"/>
      <c r="AB81" s="126"/>
    </row>
    <row r="82" spans="1:28" x14ac:dyDescent="0.15">
      <c r="A82" s="76">
        <v>29707</v>
      </c>
      <c r="E82" s="192">
        <f t="shared" si="1"/>
        <v>90100000</v>
      </c>
      <c r="G82" s="141">
        <v>4034</v>
      </c>
      <c r="J82" s="123">
        <v>5559</v>
      </c>
      <c r="M82" s="123">
        <v>9010</v>
      </c>
      <c r="N82">
        <v>7918</v>
      </c>
      <c r="O82">
        <v>9008.2151501012195</v>
      </c>
      <c r="P82">
        <v>7917.8086467916301</v>
      </c>
      <c r="R82" t="s">
        <v>300</v>
      </c>
      <c r="S82">
        <v>10417.6064919539</v>
      </c>
      <c r="T82">
        <v>8696.4499866289098</v>
      </c>
      <c r="Y82" s="80"/>
      <c r="Z82" s="145"/>
      <c r="AA82" s="145"/>
      <c r="AB82" s="126"/>
    </row>
    <row r="83" spans="1:28" x14ac:dyDescent="0.15">
      <c r="A83" s="76">
        <v>29738</v>
      </c>
      <c r="E83" s="192">
        <f t="shared" si="1"/>
        <v>90150000</v>
      </c>
      <c r="G83" s="141">
        <v>4055</v>
      </c>
      <c r="J83" s="123">
        <v>5568</v>
      </c>
      <c r="M83" s="123">
        <v>9015</v>
      </c>
      <c r="N83">
        <v>7922</v>
      </c>
      <c r="O83">
        <v>9014.4263229268508</v>
      </c>
      <c r="P83">
        <v>7920.9083655705699</v>
      </c>
      <c r="R83" t="s">
        <v>301</v>
      </c>
      <c r="S83">
        <v>10434.5378239071</v>
      </c>
      <c r="T83">
        <v>8695.7506252184194</v>
      </c>
      <c r="Y83" s="80"/>
      <c r="Z83" s="145"/>
      <c r="AA83" s="145"/>
      <c r="AB83" s="126"/>
    </row>
    <row r="84" spans="1:28" x14ac:dyDescent="0.15">
      <c r="A84" s="76">
        <v>29768</v>
      </c>
      <c r="E84" s="192">
        <f t="shared" si="1"/>
        <v>90150000</v>
      </c>
      <c r="G84" s="141">
        <v>4024</v>
      </c>
      <c r="J84" s="123">
        <v>5581</v>
      </c>
      <c r="M84" s="123">
        <v>9015</v>
      </c>
      <c r="N84">
        <v>7920</v>
      </c>
      <c r="O84">
        <v>9018.7539740982902</v>
      </c>
      <c r="P84">
        <v>7922.7496057479802</v>
      </c>
      <c r="R84" t="s">
        <v>302</v>
      </c>
      <c r="S84">
        <v>10453.807392208701</v>
      </c>
      <c r="T84">
        <v>8697.9015024274504</v>
      </c>
      <c r="Y84" s="80"/>
      <c r="Z84" s="145"/>
      <c r="AA84" s="145"/>
      <c r="AB84" s="126"/>
    </row>
    <row r="85" spans="1:28" x14ac:dyDescent="0.15">
      <c r="A85" s="76">
        <v>29799</v>
      </c>
      <c r="E85" s="192">
        <f t="shared" si="1"/>
        <v>90260000</v>
      </c>
      <c r="G85" s="141">
        <v>4014</v>
      </c>
      <c r="J85" s="123">
        <v>5591</v>
      </c>
      <c r="M85" s="123">
        <v>9026</v>
      </c>
      <c r="N85">
        <v>7928</v>
      </c>
      <c r="O85">
        <v>9024.8557443237605</v>
      </c>
      <c r="P85">
        <v>7925.2665920638201</v>
      </c>
      <c r="R85" t="s">
        <v>303</v>
      </c>
      <c r="S85">
        <v>10470.4745943649</v>
      </c>
      <c r="T85">
        <v>8698.3675439236704</v>
      </c>
      <c r="Y85" s="80"/>
      <c r="Z85" s="145"/>
      <c r="AA85" s="145"/>
      <c r="AB85" s="126"/>
    </row>
    <row r="86" spans="1:28" x14ac:dyDescent="0.15">
      <c r="A86" s="76">
        <v>29830</v>
      </c>
      <c r="E86" s="192">
        <f t="shared" si="1"/>
        <v>90320000</v>
      </c>
      <c r="G86" s="141">
        <v>4044</v>
      </c>
      <c r="J86" s="123">
        <v>5589</v>
      </c>
      <c r="M86" s="123">
        <v>9032</v>
      </c>
      <c r="N86">
        <v>7931</v>
      </c>
      <c r="O86">
        <v>9030.3783133285997</v>
      </c>
      <c r="P86">
        <v>7928.1511224579899</v>
      </c>
      <c r="R86" t="s">
        <v>304</v>
      </c>
      <c r="S86">
        <v>10488.5373914144</v>
      </c>
      <c r="T86">
        <v>8700.3235465532198</v>
      </c>
      <c r="Y86" s="80"/>
      <c r="Z86" s="145"/>
      <c r="AA86" s="145"/>
      <c r="AB86" s="126"/>
    </row>
    <row r="87" spans="1:28" x14ac:dyDescent="0.15">
      <c r="A87" s="76">
        <v>29860</v>
      </c>
      <c r="E87" s="192">
        <f t="shared" si="1"/>
        <v>90370000</v>
      </c>
      <c r="G87" s="141">
        <v>4070</v>
      </c>
      <c r="J87" s="123">
        <v>5588</v>
      </c>
      <c r="M87" s="123">
        <v>9037</v>
      </c>
      <c r="N87">
        <v>7933</v>
      </c>
      <c r="O87">
        <v>9035.1900419234098</v>
      </c>
      <c r="P87">
        <v>7930.0216404708299</v>
      </c>
      <c r="R87" t="s">
        <v>305</v>
      </c>
      <c r="S87">
        <v>10502.8610334687</v>
      </c>
      <c r="T87">
        <v>8699.02648187655</v>
      </c>
      <c r="Y87" s="80"/>
      <c r="Z87" s="145"/>
      <c r="AA87" s="145"/>
      <c r="AB87" s="126"/>
    </row>
    <row r="88" spans="1:28" x14ac:dyDescent="0.15">
      <c r="A88" s="76">
        <v>29891</v>
      </c>
      <c r="E88" s="192">
        <f t="shared" si="1"/>
        <v>90440000</v>
      </c>
      <c r="G88" s="141">
        <v>4097</v>
      </c>
      <c r="J88" s="123">
        <v>5604</v>
      </c>
      <c r="M88" s="123">
        <v>9044</v>
      </c>
      <c r="N88">
        <v>7938</v>
      </c>
      <c r="O88">
        <v>9042.5278681240798</v>
      </c>
      <c r="P88">
        <v>7935.1043899138103</v>
      </c>
      <c r="R88" t="s">
        <v>306</v>
      </c>
      <c r="S88">
        <v>10515.7784365019</v>
      </c>
      <c r="T88">
        <v>8695.5517295938898</v>
      </c>
      <c r="Y88" s="80"/>
      <c r="Z88" s="145"/>
      <c r="AA88" s="145"/>
      <c r="AB88" s="126"/>
    </row>
    <row r="89" spans="1:28" x14ac:dyDescent="0.15">
      <c r="A89" s="76">
        <v>29921</v>
      </c>
      <c r="E89" s="192">
        <f t="shared" si="1"/>
        <v>90430000</v>
      </c>
      <c r="G89" s="141">
        <v>4078</v>
      </c>
      <c r="J89" s="123">
        <v>5609</v>
      </c>
      <c r="M89" s="123">
        <v>9043</v>
      </c>
      <c r="N89">
        <v>7936</v>
      </c>
      <c r="O89">
        <v>9047.0055766499208</v>
      </c>
      <c r="P89">
        <v>7937.1021547847604</v>
      </c>
      <c r="R89" t="s">
        <v>307</v>
      </c>
      <c r="S89">
        <v>10533.615481049599</v>
      </c>
      <c r="T89">
        <v>8694.9136229248197</v>
      </c>
      <c r="Y89" s="80"/>
      <c r="Z89" s="145"/>
      <c r="AA89" s="145"/>
      <c r="AB89" s="126"/>
    </row>
    <row r="90" spans="1:28" x14ac:dyDescent="0.15">
      <c r="A90" s="76">
        <v>29952</v>
      </c>
      <c r="E90" s="192">
        <f t="shared" si="1"/>
        <v>90620000</v>
      </c>
      <c r="G90" s="141">
        <v>4053</v>
      </c>
      <c r="J90" s="123">
        <v>5603</v>
      </c>
      <c r="M90" s="123">
        <v>9062</v>
      </c>
      <c r="N90">
        <v>7949</v>
      </c>
      <c r="O90">
        <v>9059.5648407915505</v>
      </c>
      <c r="P90">
        <v>7946.64052188606</v>
      </c>
      <c r="R90" t="s">
        <v>308</v>
      </c>
      <c r="S90">
        <v>10544.8033674324</v>
      </c>
      <c r="T90">
        <v>8688.9435940503608</v>
      </c>
      <c r="Y90" s="80"/>
      <c r="Z90" s="145"/>
      <c r="AA90" s="145"/>
      <c r="AB90" s="126"/>
    </row>
    <row r="91" spans="1:28" x14ac:dyDescent="0.15">
      <c r="A91" s="76">
        <v>29983</v>
      </c>
      <c r="E91" s="192">
        <f t="shared" si="1"/>
        <v>90730000</v>
      </c>
      <c r="G91" s="141">
        <v>4028</v>
      </c>
      <c r="J91" s="123">
        <v>5617</v>
      </c>
      <c r="M91" s="123">
        <v>9073</v>
      </c>
      <c r="N91">
        <v>7956</v>
      </c>
      <c r="O91">
        <v>9074.6138611882307</v>
      </c>
      <c r="P91">
        <v>7958.7163365056804</v>
      </c>
      <c r="R91" t="s">
        <v>309</v>
      </c>
      <c r="S91">
        <v>10561.544652885799</v>
      </c>
      <c r="T91">
        <v>8685.9590571218505</v>
      </c>
      <c r="Y91" s="80"/>
      <c r="Z91" s="145"/>
      <c r="AA91" s="145"/>
      <c r="AB91" s="126"/>
    </row>
    <row r="92" spans="1:28" x14ac:dyDescent="0.15">
      <c r="A92" s="76">
        <v>30011</v>
      </c>
      <c r="E92" s="192">
        <f t="shared" si="1"/>
        <v>90840000</v>
      </c>
      <c r="G92" s="141">
        <v>4047</v>
      </c>
      <c r="J92" s="123">
        <v>5633</v>
      </c>
      <c r="M92" s="123">
        <v>9084</v>
      </c>
      <c r="N92">
        <v>7961</v>
      </c>
      <c r="O92">
        <v>9084.2135947258903</v>
      </c>
      <c r="P92">
        <v>7965.6763445549304</v>
      </c>
      <c r="R92" t="s">
        <v>310</v>
      </c>
      <c r="S92">
        <v>10578.787307353799</v>
      </c>
      <c r="T92">
        <v>8684.1776834397297</v>
      </c>
      <c r="Y92" s="80"/>
      <c r="Z92" s="145"/>
      <c r="AA92" s="145"/>
      <c r="AB92" s="126"/>
    </row>
    <row r="93" spans="1:28" x14ac:dyDescent="0.15">
      <c r="A93" s="76">
        <v>30042</v>
      </c>
      <c r="E93" s="192">
        <f t="shared" si="1"/>
        <v>90900000</v>
      </c>
      <c r="G93" s="141">
        <v>4102</v>
      </c>
      <c r="J93" s="123">
        <v>5625</v>
      </c>
      <c r="M93" s="123">
        <v>9090</v>
      </c>
      <c r="N93">
        <v>7966</v>
      </c>
      <c r="O93">
        <v>9091.7100568708101</v>
      </c>
      <c r="P93">
        <v>7970.3974702612504</v>
      </c>
      <c r="R93" t="s">
        <v>311</v>
      </c>
      <c r="S93">
        <v>10597.1087633431</v>
      </c>
      <c r="T93">
        <v>8686.1428002827906</v>
      </c>
      <c r="Y93" s="80"/>
      <c r="Z93" s="145"/>
      <c r="AA93" s="145"/>
      <c r="AB93" s="126"/>
    </row>
    <row r="94" spans="1:28" x14ac:dyDescent="0.15">
      <c r="A94" s="76">
        <v>30072</v>
      </c>
      <c r="E94" s="192">
        <f t="shared" si="1"/>
        <v>91030000</v>
      </c>
      <c r="G94" s="141">
        <v>4113</v>
      </c>
      <c r="J94" s="123">
        <v>5642</v>
      </c>
      <c r="M94" s="123">
        <v>9103</v>
      </c>
      <c r="N94">
        <v>7977</v>
      </c>
      <c r="O94">
        <v>9101.2381634866306</v>
      </c>
      <c r="P94">
        <v>7976.7975430577098</v>
      </c>
      <c r="R94" t="s">
        <v>312</v>
      </c>
      <c r="S94">
        <v>10633.577046156999</v>
      </c>
      <c r="T94">
        <v>8701.1767649672802</v>
      </c>
      <c r="Y94" s="80"/>
      <c r="Z94" s="145"/>
      <c r="AA94" s="145"/>
      <c r="AB94" s="126"/>
    </row>
    <row r="95" spans="1:28" x14ac:dyDescent="0.15">
      <c r="A95" s="76">
        <v>30103</v>
      </c>
      <c r="E95" s="192">
        <f t="shared" si="1"/>
        <v>91110000</v>
      </c>
      <c r="G95" s="141">
        <v>4102</v>
      </c>
      <c r="J95" s="123">
        <v>5620</v>
      </c>
      <c r="M95" s="123">
        <v>9111</v>
      </c>
      <c r="N95">
        <v>7984</v>
      </c>
      <c r="O95">
        <v>9110.3507862415408</v>
      </c>
      <c r="P95">
        <v>7982.9063085064299</v>
      </c>
      <c r="R95" t="s">
        <v>313</v>
      </c>
      <c r="S95">
        <v>10652.817518521601</v>
      </c>
      <c r="T95">
        <v>8700.7946377947792</v>
      </c>
      <c r="Y95" s="80"/>
      <c r="Z95" s="145"/>
      <c r="AA95" s="145"/>
      <c r="AB95" s="126"/>
    </row>
    <row r="96" spans="1:28" x14ac:dyDescent="0.15">
      <c r="A96" s="76">
        <v>30133</v>
      </c>
      <c r="E96" s="192">
        <f t="shared" si="1"/>
        <v>91180000</v>
      </c>
      <c r="G96" s="141">
        <v>4099</v>
      </c>
      <c r="J96" s="123">
        <v>5615</v>
      </c>
      <c r="M96" s="123">
        <v>9118</v>
      </c>
      <c r="N96">
        <v>7989</v>
      </c>
      <c r="O96">
        <v>9121.6537974868297</v>
      </c>
      <c r="P96">
        <v>7991.5578097099697</v>
      </c>
      <c r="R96" t="s">
        <v>314</v>
      </c>
      <c r="S96">
        <v>10669.999383964299</v>
      </c>
      <c r="T96">
        <v>8698.2656820548891</v>
      </c>
      <c r="Y96" s="80"/>
      <c r="Z96" s="145"/>
      <c r="AA96" s="145"/>
      <c r="AB96" s="126"/>
    </row>
    <row r="97" spans="1:28" x14ac:dyDescent="0.15">
      <c r="A97" s="76">
        <v>30164</v>
      </c>
      <c r="E97" s="192">
        <f t="shared" si="1"/>
        <v>91330000</v>
      </c>
      <c r="G97" s="141">
        <v>4090</v>
      </c>
      <c r="J97" s="123">
        <v>5631</v>
      </c>
      <c r="M97" s="123">
        <v>9133</v>
      </c>
      <c r="N97">
        <v>8002</v>
      </c>
      <c r="O97">
        <v>9131.5211918314108</v>
      </c>
      <c r="P97">
        <v>7998.9059231403198</v>
      </c>
      <c r="R97" t="s">
        <v>315</v>
      </c>
      <c r="S97">
        <v>10685.585664419001</v>
      </c>
      <c r="T97">
        <v>8693.3516244288294</v>
      </c>
      <c r="Y97" s="80"/>
      <c r="Z97" s="145"/>
      <c r="AA97" s="145"/>
      <c r="AB97" s="126"/>
    </row>
    <row r="98" spans="1:28" x14ac:dyDescent="0.15">
      <c r="A98" s="76">
        <v>30195</v>
      </c>
      <c r="E98" s="192">
        <f t="shared" si="1"/>
        <v>91440000</v>
      </c>
      <c r="G98" s="141">
        <v>4085</v>
      </c>
      <c r="J98" s="123">
        <v>5635</v>
      </c>
      <c r="M98" s="123">
        <v>9144</v>
      </c>
      <c r="N98">
        <v>8009</v>
      </c>
      <c r="O98">
        <v>9141.9452003519309</v>
      </c>
      <c r="P98">
        <v>8005.6719730886098</v>
      </c>
      <c r="R98" t="s">
        <v>316</v>
      </c>
      <c r="S98">
        <v>10703.889968630299</v>
      </c>
      <c r="T98">
        <v>8692.7014419714505</v>
      </c>
      <c r="Y98" s="80"/>
      <c r="Z98" s="145"/>
      <c r="AA98" s="145"/>
      <c r="AB98" s="126"/>
    </row>
    <row r="99" spans="1:28" x14ac:dyDescent="0.15">
      <c r="A99" s="76">
        <v>30225</v>
      </c>
      <c r="E99" s="192">
        <f t="shared" si="1"/>
        <v>91520000</v>
      </c>
      <c r="G99" s="141">
        <v>4116</v>
      </c>
      <c r="J99" s="123">
        <v>5658</v>
      </c>
      <c r="M99" s="123">
        <v>9152</v>
      </c>
      <c r="N99">
        <v>8015</v>
      </c>
      <c r="O99">
        <v>9150.2405821648408</v>
      </c>
      <c r="P99">
        <v>8012.0362133591898</v>
      </c>
      <c r="R99" t="s">
        <v>317</v>
      </c>
      <c r="S99">
        <v>10720.057924205001</v>
      </c>
      <c r="T99">
        <v>8690.2458681907192</v>
      </c>
      <c r="Y99" s="80"/>
      <c r="Z99" s="145"/>
      <c r="AA99" s="145"/>
      <c r="AB99" s="126"/>
    </row>
    <row r="100" spans="1:28" x14ac:dyDescent="0.15">
      <c r="A100" s="76">
        <v>30256</v>
      </c>
      <c r="E100" s="192">
        <f t="shared" si="1"/>
        <v>91610000</v>
      </c>
      <c r="G100" s="141">
        <v>4161</v>
      </c>
      <c r="J100" s="123">
        <v>5672</v>
      </c>
      <c r="M100" s="123">
        <v>9161</v>
      </c>
      <c r="N100">
        <v>8021</v>
      </c>
      <c r="O100">
        <v>9159.6321351387196</v>
      </c>
      <c r="P100">
        <v>8018.0412662079198</v>
      </c>
      <c r="R100" t="s">
        <v>318</v>
      </c>
      <c r="S100">
        <v>10737.6973903748</v>
      </c>
      <c r="T100">
        <v>8689.1309265896907</v>
      </c>
      <c r="Y100" s="80"/>
      <c r="Z100" s="145"/>
      <c r="AA100" s="145"/>
      <c r="AB100" s="126"/>
    </row>
    <row r="101" spans="1:28" x14ac:dyDescent="0.15">
      <c r="A101" s="76">
        <v>30286</v>
      </c>
      <c r="E101" s="192">
        <f t="shared" si="1"/>
        <v>91680000</v>
      </c>
      <c r="G101" s="141">
        <v>4174</v>
      </c>
      <c r="J101" s="123">
        <v>5712</v>
      </c>
      <c r="M101" s="123">
        <v>9168</v>
      </c>
      <c r="N101">
        <v>8027</v>
      </c>
      <c r="O101">
        <v>9171.9904346118401</v>
      </c>
      <c r="P101">
        <v>8028.0573667135304</v>
      </c>
      <c r="R101" t="s">
        <v>319</v>
      </c>
      <c r="S101">
        <v>10749.925801073199</v>
      </c>
      <c r="T101">
        <v>8684.4168802816403</v>
      </c>
      <c r="Y101" s="80"/>
      <c r="Z101" s="145"/>
      <c r="AA101" s="145"/>
      <c r="AB101" s="126"/>
    </row>
    <row r="102" spans="1:28" x14ac:dyDescent="0.15">
      <c r="A102" s="76">
        <v>30317</v>
      </c>
      <c r="E102" s="192">
        <f t="shared" si="1"/>
        <v>91820000</v>
      </c>
      <c r="G102" s="141">
        <v>4148</v>
      </c>
      <c r="J102" s="123">
        <v>5720</v>
      </c>
      <c r="M102" s="123">
        <v>9182</v>
      </c>
      <c r="N102">
        <v>8035</v>
      </c>
      <c r="O102">
        <v>9179.4967191719606</v>
      </c>
      <c r="P102">
        <v>8032.8456549976499</v>
      </c>
      <c r="R102" t="s">
        <v>320</v>
      </c>
      <c r="S102">
        <v>10765.620084083301</v>
      </c>
      <c r="T102">
        <v>8683.01864917897</v>
      </c>
      <c r="Y102" s="80"/>
      <c r="Z102" s="145"/>
      <c r="AA102" s="145"/>
      <c r="AB102" s="126"/>
    </row>
    <row r="103" spans="1:28" x14ac:dyDescent="0.15">
      <c r="A103" s="76">
        <v>30348</v>
      </c>
      <c r="E103" s="192">
        <f t="shared" si="1"/>
        <v>91870000</v>
      </c>
      <c r="G103" s="141">
        <v>4138</v>
      </c>
      <c r="J103" s="123">
        <v>5722</v>
      </c>
      <c r="M103" s="123">
        <v>9187</v>
      </c>
      <c r="N103">
        <v>8036</v>
      </c>
      <c r="O103">
        <v>9189.0996147980204</v>
      </c>
      <c r="P103">
        <v>8039.22378972149</v>
      </c>
      <c r="R103" t="s">
        <v>321</v>
      </c>
      <c r="S103">
        <v>10775.140794584901</v>
      </c>
      <c r="T103">
        <v>8676.8647189615804</v>
      </c>
      <c r="Y103" s="80"/>
      <c r="Z103" s="145"/>
      <c r="AA103" s="145"/>
      <c r="AB103" s="126"/>
    </row>
    <row r="104" spans="1:28" x14ac:dyDescent="0.15">
      <c r="A104" s="76">
        <v>30376</v>
      </c>
      <c r="E104" s="192">
        <f t="shared" si="1"/>
        <v>91970000</v>
      </c>
      <c r="G104" s="141">
        <v>4170</v>
      </c>
      <c r="J104" s="123">
        <v>5716</v>
      </c>
      <c r="M104" s="123">
        <v>9197</v>
      </c>
      <c r="N104">
        <v>8040</v>
      </c>
      <c r="O104">
        <v>9197.4776273488205</v>
      </c>
      <c r="P104">
        <v>8045.0170424452399</v>
      </c>
      <c r="R104" t="s">
        <v>322</v>
      </c>
      <c r="S104">
        <v>10790.4327143675</v>
      </c>
      <c r="T104">
        <v>8674.3723422416297</v>
      </c>
      <c r="Y104" s="80"/>
      <c r="Z104" s="145"/>
      <c r="AA104" s="145"/>
      <c r="AB104" s="126"/>
    </row>
    <row r="105" spans="1:28" x14ac:dyDescent="0.15">
      <c r="A105" s="76">
        <v>30407</v>
      </c>
      <c r="E105" s="192">
        <f t="shared" si="1"/>
        <v>92050000</v>
      </c>
      <c r="G105" s="141">
        <v>4186</v>
      </c>
      <c r="J105" s="123">
        <v>5712</v>
      </c>
      <c r="M105" s="123">
        <v>9205</v>
      </c>
      <c r="N105">
        <v>8048</v>
      </c>
      <c r="O105">
        <v>9206.9214418231495</v>
      </c>
      <c r="P105">
        <v>8052.6534444633699</v>
      </c>
      <c r="R105" t="s">
        <v>323</v>
      </c>
      <c r="S105">
        <v>10802.5772836345</v>
      </c>
      <c r="T105">
        <v>8669.7553632826694</v>
      </c>
      <c r="Y105" s="80"/>
      <c r="Z105" s="145"/>
      <c r="AA105" s="145"/>
      <c r="AB105" s="126"/>
    </row>
    <row r="106" spans="1:28" x14ac:dyDescent="0.15">
      <c r="A106" s="76">
        <v>30437</v>
      </c>
      <c r="E106" s="192">
        <f t="shared" si="1"/>
        <v>92190000</v>
      </c>
      <c r="G106" s="141">
        <v>4201</v>
      </c>
      <c r="J106" s="123">
        <v>5735</v>
      </c>
      <c r="M106" s="123">
        <v>9219</v>
      </c>
      <c r="N106">
        <v>8060</v>
      </c>
      <c r="O106">
        <v>9217.0893144337206</v>
      </c>
      <c r="P106">
        <v>8059.6695603902399</v>
      </c>
      <c r="R106" t="s">
        <v>324</v>
      </c>
      <c r="S106">
        <v>10817.8914199634</v>
      </c>
      <c r="T106">
        <v>8668.8686622433397</v>
      </c>
      <c r="Y106" s="80"/>
      <c r="Z106" s="145"/>
      <c r="AA106" s="145"/>
      <c r="AB106" s="126"/>
    </row>
    <row r="107" spans="1:28" x14ac:dyDescent="0.15">
      <c r="A107" s="76">
        <v>30468</v>
      </c>
      <c r="E107" s="192">
        <f t="shared" si="1"/>
        <v>92270000</v>
      </c>
      <c r="G107" s="141">
        <v>4209</v>
      </c>
      <c r="J107" s="123">
        <v>5742</v>
      </c>
      <c r="M107" s="123">
        <v>9227</v>
      </c>
      <c r="N107">
        <v>8067</v>
      </c>
      <c r="O107">
        <v>9226.1602887087301</v>
      </c>
      <c r="P107">
        <v>8065.8181398380802</v>
      </c>
      <c r="R107" t="s">
        <v>325</v>
      </c>
      <c r="S107">
        <v>10828.134095088</v>
      </c>
      <c r="T107">
        <v>8658.4258214593501</v>
      </c>
      <c r="Y107" s="80"/>
      <c r="Z107" s="145"/>
      <c r="AA107" s="145"/>
      <c r="AB107" s="126"/>
    </row>
    <row r="108" spans="1:28" x14ac:dyDescent="0.15">
      <c r="A108" s="76">
        <v>30498</v>
      </c>
      <c r="E108" s="192">
        <f t="shared" si="1"/>
        <v>92330000</v>
      </c>
      <c r="G108" s="141">
        <v>4240</v>
      </c>
      <c r="J108" s="123">
        <v>5736</v>
      </c>
      <c r="M108" s="123">
        <v>9233</v>
      </c>
      <c r="N108">
        <v>8071</v>
      </c>
      <c r="O108">
        <v>9236.5569792137394</v>
      </c>
      <c r="P108">
        <v>8073.3566180174603</v>
      </c>
      <c r="R108" t="s">
        <v>326</v>
      </c>
      <c r="S108">
        <v>10838.408761181299</v>
      </c>
      <c r="T108">
        <v>8649.2409877788796</v>
      </c>
      <c r="Y108" s="80"/>
      <c r="Z108" s="145"/>
      <c r="AA108" s="145"/>
      <c r="AB108" s="126"/>
    </row>
    <row r="109" spans="1:28" x14ac:dyDescent="0.15">
      <c r="A109" s="76">
        <v>30529</v>
      </c>
      <c r="E109" s="192">
        <f t="shared" si="1"/>
        <v>92490000</v>
      </c>
      <c r="G109" s="141">
        <v>4255</v>
      </c>
      <c r="J109" s="123">
        <v>5736</v>
      </c>
      <c r="M109" s="123">
        <v>9249</v>
      </c>
      <c r="N109">
        <v>8084</v>
      </c>
      <c r="O109">
        <v>9247.3853787278003</v>
      </c>
      <c r="P109">
        <v>8080.7029651154799</v>
      </c>
      <c r="R109" t="s">
        <v>327</v>
      </c>
      <c r="S109">
        <v>10857.311602314199</v>
      </c>
      <c r="T109">
        <v>8645.1649102894407</v>
      </c>
      <c r="Y109" s="80"/>
      <c r="Z109" s="145"/>
      <c r="AA109" s="145"/>
      <c r="AB109" s="126"/>
    </row>
    <row r="110" spans="1:28" x14ac:dyDescent="0.15">
      <c r="A110" s="76">
        <v>30560</v>
      </c>
      <c r="E110" s="192">
        <f t="shared" si="1"/>
        <v>92580000</v>
      </c>
      <c r="G110" s="141">
        <v>4217</v>
      </c>
      <c r="J110" s="123">
        <v>5738</v>
      </c>
      <c r="M110" s="123">
        <v>9258</v>
      </c>
      <c r="N110">
        <v>8091</v>
      </c>
      <c r="O110">
        <v>9255.6327870499208</v>
      </c>
      <c r="P110">
        <v>8087.20860498826</v>
      </c>
      <c r="R110" t="s">
        <v>328</v>
      </c>
      <c r="S110">
        <v>10863.606085109001</v>
      </c>
      <c r="T110">
        <v>8632.3729566570801</v>
      </c>
      <c r="Y110" s="80"/>
      <c r="Z110" s="145"/>
      <c r="AA110" s="145"/>
      <c r="AB110" s="126"/>
    </row>
    <row r="111" spans="1:28" x14ac:dyDescent="0.15">
      <c r="A111" s="76">
        <v>30590</v>
      </c>
      <c r="E111" s="192">
        <f t="shared" si="1"/>
        <v>92680000</v>
      </c>
      <c r="G111" s="141">
        <v>4216</v>
      </c>
      <c r="J111" s="123">
        <v>5751</v>
      </c>
      <c r="M111" s="123">
        <v>9268</v>
      </c>
      <c r="N111">
        <v>8098</v>
      </c>
      <c r="O111">
        <v>9266.2089627899695</v>
      </c>
      <c r="P111">
        <v>8094.8540096672796</v>
      </c>
      <c r="R111" t="s">
        <v>329</v>
      </c>
      <c r="S111">
        <v>10877.5149999266</v>
      </c>
      <c r="T111">
        <v>8625.4432742436602</v>
      </c>
      <c r="Y111" s="80"/>
      <c r="Z111" s="145"/>
      <c r="AA111" s="145"/>
      <c r="AB111" s="126"/>
    </row>
    <row r="112" spans="1:28" x14ac:dyDescent="0.15">
      <c r="A112" s="76">
        <v>30621</v>
      </c>
      <c r="E112" s="192">
        <f t="shared" si="1"/>
        <v>92770000</v>
      </c>
      <c r="G112" s="141">
        <v>4263</v>
      </c>
      <c r="J112" s="123">
        <v>5748</v>
      </c>
      <c r="M112" s="123">
        <v>9277</v>
      </c>
      <c r="N112">
        <v>8105</v>
      </c>
      <c r="O112">
        <v>9275.6641139910007</v>
      </c>
      <c r="P112">
        <v>8101.8501830575196</v>
      </c>
      <c r="R112" t="s">
        <v>330</v>
      </c>
      <c r="S112">
        <v>10891.427570824</v>
      </c>
      <c r="T112">
        <v>8618.8684227542108</v>
      </c>
      <c r="Y112" s="80"/>
      <c r="Z112" s="145"/>
      <c r="AA112" s="145"/>
      <c r="AB112" s="126"/>
    </row>
    <row r="113" spans="1:28" x14ac:dyDescent="0.15">
      <c r="A113" s="76">
        <v>30651</v>
      </c>
      <c r="E113" s="192">
        <f t="shared" si="1"/>
        <v>92820000</v>
      </c>
      <c r="G113" s="141">
        <v>4257</v>
      </c>
      <c r="J113" s="123">
        <v>5736</v>
      </c>
      <c r="M113" s="123">
        <v>9282</v>
      </c>
      <c r="N113">
        <v>8109</v>
      </c>
      <c r="O113">
        <v>9286.0718518745707</v>
      </c>
      <c r="P113">
        <v>8110.0510130313496</v>
      </c>
      <c r="R113" t="s">
        <v>331</v>
      </c>
      <c r="S113">
        <v>10909.479177597101</v>
      </c>
      <c r="T113">
        <v>8619.9708997275902</v>
      </c>
      <c r="Y113" s="80"/>
      <c r="Z113" s="145"/>
      <c r="AA113" s="145"/>
      <c r="AB113" s="126"/>
    </row>
    <row r="114" spans="1:28" x14ac:dyDescent="0.15">
      <c r="A114" s="76">
        <v>30682</v>
      </c>
      <c r="E114" s="192">
        <f t="shared" si="1"/>
        <v>92970000</v>
      </c>
      <c r="G114" s="141">
        <v>4205</v>
      </c>
      <c r="J114" s="123">
        <v>5711</v>
      </c>
      <c r="M114" s="123">
        <v>9297</v>
      </c>
      <c r="N114">
        <v>8119</v>
      </c>
      <c r="O114">
        <v>9294.3029941769601</v>
      </c>
      <c r="P114">
        <v>8117.0760551746898</v>
      </c>
      <c r="R114" t="s">
        <v>332</v>
      </c>
      <c r="S114">
        <v>10914.409838126499</v>
      </c>
      <c r="T114">
        <v>8595.2010033693896</v>
      </c>
      <c r="Y114" s="80"/>
      <c r="Z114" s="145"/>
      <c r="AA114" s="145"/>
      <c r="AB114" s="126"/>
    </row>
    <row r="115" spans="1:28" x14ac:dyDescent="0.15">
      <c r="A115" s="76">
        <v>30713</v>
      </c>
      <c r="E115" s="192">
        <f t="shared" si="1"/>
        <v>93010000</v>
      </c>
      <c r="G115" s="141">
        <v>4204</v>
      </c>
      <c r="J115" s="123">
        <v>5724</v>
      </c>
      <c r="M115" s="123">
        <v>9301</v>
      </c>
      <c r="N115">
        <v>8121</v>
      </c>
      <c r="O115">
        <v>9303.5985150361303</v>
      </c>
      <c r="P115">
        <v>8124.8509536923102</v>
      </c>
      <c r="R115" t="s">
        <v>333</v>
      </c>
      <c r="S115">
        <v>10921.4310526766</v>
      </c>
      <c r="T115">
        <v>8582.0579926176906</v>
      </c>
      <c r="Y115" s="80"/>
      <c r="Z115" s="145"/>
      <c r="AA115" s="145"/>
      <c r="AB115" s="126"/>
    </row>
    <row r="116" spans="1:28" x14ac:dyDescent="0.15">
      <c r="A116" s="76">
        <v>30742</v>
      </c>
      <c r="E116" s="192">
        <f t="shared" si="1"/>
        <v>93130000</v>
      </c>
      <c r="G116" s="141">
        <v>4227</v>
      </c>
      <c r="J116" s="123">
        <v>5742</v>
      </c>
      <c r="M116" s="123">
        <v>9313</v>
      </c>
      <c r="N116">
        <v>8127</v>
      </c>
      <c r="O116">
        <v>9313.69731385673</v>
      </c>
      <c r="P116">
        <v>8132.3042279563097</v>
      </c>
      <c r="R116" t="s">
        <v>334</v>
      </c>
      <c r="S116">
        <v>10933.151321481801</v>
      </c>
      <c r="T116">
        <v>8572.6251473834309</v>
      </c>
      <c r="Y116" s="80"/>
      <c r="Z116" s="145"/>
      <c r="AA116" s="145"/>
      <c r="AB116" s="126"/>
    </row>
    <row r="117" spans="1:28" x14ac:dyDescent="0.15">
      <c r="A117" s="76">
        <v>30773</v>
      </c>
      <c r="E117" s="192">
        <f t="shared" si="1"/>
        <v>93210000</v>
      </c>
      <c r="G117" s="141">
        <v>4241</v>
      </c>
      <c r="J117" s="123">
        <v>5753</v>
      </c>
      <c r="M117" s="123">
        <v>9321</v>
      </c>
      <c r="N117">
        <v>8134</v>
      </c>
      <c r="O117">
        <v>9323.1302612243308</v>
      </c>
      <c r="P117">
        <v>8138.9956250700998</v>
      </c>
      <c r="R117" t="s">
        <v>335</v>
      </c>
      <c r="S117">
        <v>10937.888903438001</v>
      </c>
      <c r="T117">
        <v>8558.3165626629507</v>
      </c>
      <c r="Y117" s="80"/>
      <c r="Z117" s="145"/>
      <c r="AA117" s="145"/>
      <c r="AB117" s="126"/>
    </row>
    <row r="118" spans="1:28" x14ac:dyDescent="0.15">
      <c r="A118" s="76">
        <v>30803</v>
      </c>
      <c r="E118" s="192">
        <f t="shared" si="1"/>
        <v>93350000</v>
      </c>
      <c r="G118" s="141">
        <v>4260</v>
      </c>
      <c r="J118" s="123">
        <v>5751</v>
      </c>
      <c r="M118" s="123">
        <v>9335</v>
      </c>
      <c r="N118">
        <v>8147</v>
      </c>
      <c r="O118">
        <v>9332.8299990973301</v>
      </c>
      <c r="P118">
        <v>8146.4870355292696</v>
      </c>
      <c r="R118" t="s">
        <v>336</v>
      </c>
      <c r="S118">
        <v>10943.6850667565</v>
      </c>
      <c r="T118">
        <v>8545.4328740430501</v>
      </c>
      <c r="Y118" s="80"/>
      <c r="Z118" s="145"/>
      <c r="AA118" s="145"/>
      <c r="AB118" s="126"/>
    </row>
    <row r="119" spans="1:28" x14ac:dyDescent="0.15">
      <c r="A119" s="76">
        <v>30834</v>
      </c>
      <c r="E119" s="192">
        <f t="shared" si="1"/>
        <v>93440000</v>
      </c>
      <c r="G119" s="141">
        <v>4282</v>
      </c>
      <c r="J119" s="123">
        <v>5771</v>
      </c>
      <c r="M119" s="123">
        <v>9344</v>
      </c>
      <c r="N119">
        <v>8155</v>
      </c>
      <c r="O119">
        <v>9343.0158606794303</v>
      </c>
      <c r="P119">
        <v>8153.7503148241503</v>
      </c>
      <c r="R119" t="s">
        <v>337</v>
      </c>
      <c r="S119">
        <v>10960.289367905199</v>
      </c>
      <c r="T119">
        <v>8544.6392971764599</v>
      </c>
      <c r="Y119" s="80"/>
      <c r="Z119" s="145"/>
      <c r="AA119" s="145"/>
      <c r="AB119" s="126"/>
    </row>
    <row r="120" spans="1:28" x14ac:dyDescent="0.15">
      <c r="A120" s="76">
        <v>30864</v>
      </c>
      <c r="E120" s="192">
        <f t="shared" si="1"/>
        <v>93490000</v>
      </c>
      <c r="G120" s="141">
        <v>4282</v>
      </c>
      <c r="J120" s="123">
        <v>5765</v>
      </c>
      <c r="M120" s="123">
        <v>9349</v>
      </c>
      <c r="N120">
        <v>8159</v>
      </c>
      <c r="O120">
        <v>9352.5284530806002</v>
      </c>
      <c r="P120">
        <v>8161.2389789878298</v>
      </c>
      <c r="R120" t="s">
        <v>338</v>
      </c>
      <c r="S120">
        <v>10970.924196001501</v>
      </c>
      <c r="T120">
        <v>8540.1654145003995</v>
      </c>
      <c r="Y120" s="80"/>
      <c r="Z120" s="145"/>
      <c r="AA120" s="145"/>
      <c r="AB120" s="126"/>
    </row>
    <row r="121" spans="1:28" x14ac:dyDescent="0.15">
      <c r="A121" s="76">
        <v>30895</v>
      </c>
      <c r="E121" s="192">
        <f t="shared" si="1"/>
        <v>93640000</v>
      </c>
      <c r="G121" s="141">
        <v>4268</v>
      </c>
      <c r="J121" s="123">
        <v>5774</v>
      </c>
      <c r="M121" s="123">
        <v>9364</v>
      </c>
      <c r="N121">
        <v>8171</v>
      </c>
      <c r="O121">
        <v>9362.4230442264106</v>
      </c>
      <c r="P121">
        <v>8167.5793810233099</v>
      </c>
      <c r="R121" t="s">
        <v>339</v>
      </c>
      <c r="S121">
        <v>10972.9093143958</v>
      </c>
      <c r="T121">
        <v>8530.8063391325704</v>
      </c>
      <c r="Y121" s="80"/>
      <c r="Z121" s="145"/>
      <c r="AA121" s="145"/>
      <c r="AB121" s="126"/>
    </row>
    <row r="122" spans="1:28" x14ac:dyDescent="0.15">
      <c r="A122" s="76">
        <v>30926</v>
      </c>
      <c r="E122" s="192">
        <f t="shared" si="1"/>
        <v>93740000</v>
      </c>
      <c r="G122" s="141">
        <v>4276</v>
      </c>
      <c r="J122" s="123">
        <v>5805</v>
      </c>
      <c r="M122" s="123">
        <v>9374</v>
      </c>
      <c r="N122">
        <v>8179</v>
      </c>
      <c r="O122">
        <v>9371.5737182958001</v>
      </c>
      <c r="P122">
        <v>8174.9256910562199</v>
      </c>
      <c r="R122" t="s">
        <v>340</v>
      </c>
      <c r="S122">
        <v>10984.6635981244</v>
      </c>
      <c r="T122">
        <v>8529.4322289113697</v>
      </c>
      <c r="Y122" s="80"/>
      <c r="Z122" s="145"/>
      <c r="AA122" s="145"/>
      <c r="AB122" s="126"/>
    </row>
    <row r="123" spans="1:28" x14ac:dyDescent="0.15">
      <c r="A123" s="76">
        <v>30956</v>
      </c>
      <c r="E123" s="192">
        <f t="shared" si="1"/>
        <v>93820000</v>
      </c>
      <c r="G123" s="141">
        <v>4289</v>
      </c>
      <c r="J123" s="123">
        <v>5799</v>
      </c>
      <c r="M123" s="123">
        <v>9382</v>
      </c>
      <c r="N123">
        <v>8183</v>
      </c>
      <c r="O123">
        <v>9380.1024787344195</v>
      </c>
      <c r="P123">
        <v>8179.5313051966205</v>
      </c>
      <c r="R123" t="s">
        <v>341</v>
      </c>
      <c r="S123">
        <v>10992.251129242</v>
      </c>
      <c r="T123">
        <v>8521.6682775170502</v>
      </c>
      <c r="Y123" s="80"/>
      <c r="Z123" s="145"/>
      <c r="AA123" s="145"/>
      <c r="AB123" s="126"/>
    </row>
    <row r="124" spans="1:28" x14ac:dyDescent="0.15">
      <c r="A124" s="76">
        <v>30987</v>
      </c>
      <c r="E124" s="192">
        <f t="shared" si="1"/>
        <v>93910000</v>
      </c>
      <c r="G124" s="141">
        <v>4328</v>
      </c>
      <c r="J124" s="123">
        <v>5800</v>
      </c>
      <c r="M124" s="123">
        <v>9391</v>
      </c>
      <c r="N124">
        <v>8188</v>
      </c>
      <c r="O124">
        <v>9389.4166741528206</v>
      </c>
      <c r="P124">
        <v>8184.4076347267801</v>
      </c>
      <c r="R124" t="s">
        <v>342</v>
      </c>
      <c r="S124">
        <v>10988.024002586901</v>
      </c>
      <c r="T124">
        <v>8503.7642608243495</v>
      </c>
      <c r="Y124" s="80"/>
      <c r="Z124" s="145"/>
      <c r="AA124" s="145"/>
      <c r="AB124" s="126"/>
    </row>
    <row r="125" spans="1:28" x14ac:dyDescent="0.15">
      <c r="A125" s="76">
        <v>31017</v>
      </c>
      <c r="E125" s="192">
        <f t="shared" si="1"/>
        <v>93950000</v>
      </c>
      <c r="G125" s="141">
        <v>4317</v>
      </c>
      <c r="J125" s="123">
        <v>5797</v>
      </c>
      <c r="M125" s="123">
        <v>9395</v>
      </c>
      <c r="N125">
        <v>8191</v>
      </c>
      <c r="O125">
        <v>9399.1642666771004</v>
      </c>
      <c r="P125">
        <v>8192.0301784918902</v>
      </c>
      <c r="R125" t="s">
        <v>343</v>
      </c>
      <c r="S125">
        <v>10995.5351624308</v>
      </c>
      <c r="T125">
        <v>8493.58306966688</v>
      </c>
      <c r="Y125" s="80"/>
      <c r="Z125" s="145"/>
      <c r="AA125" s="145"/>
      <c r="AB125" s="126"/>
    </row>
    <row r="126" spans="1:28" x14ac:dyDescent="0.15">
      <c r="A126" s="76">
        <v>31048</v>
      </c>
      <c r="E126" s="192">
        <f t="shared" si="1"/>
        <v>94130000</v>
      </c>
      <c r="G126" s="141">
        <v>4280</v>
      </c>
      <c r="J126" s="123">
        <v>5812</v>
      </c>
      <c r="M126" s="123">
        <v>9413</v>
      </c>
      <c r="N126">
        <v>8200</v>
      </c>
      <c r="O126">
        <v>9409.99732718833</v>
      </c>
      <c r="P126">
        <v>8198.2004972763207</v>
      </c>
      <c r="R126" t="s">
        <v>344</v>
      </c>
      <c r="S126">
        <v>11004.903748607399</v>
      </c>
      <c r="T126">
        <v>8486.6107264096809</v>
      </c>
      <c r="Y126" s="80"/>
      <c r="Z126" s="145"/>
      <c r="AA126" s="145"/>
      <c r="AB126" s="126"/>
    </row>
    <row r="127" spans="1:28" x14ac:dyDescent="0.15">
      <c r="A127" s="76">
        <v>31079</v>
      </c>
      <c r="E127" s="192">
        <f t="shared" si="1"/>
        <v>94160000</v>
      </c>
      <c r="G127" s="141">
        <v>4268</v>
      </c>
      <c r="J127" s="123">
        <v>5808</v>
      </c>
      <c r="M127" s="123">
        <v>9416</v>
      </c>
      <c r="N127">
        <v>8199</v>
      </c>
      <c r="O127">
        <v>9418.9926725570695</v>
      </c>
      <c r="P127">
        <v>8203.4352466705695</v>
      </c>
      <c r="R127" t="s">
        <v>345</v>
      </c>
      <c r="S127">
        <v>11002.6601664232</v>
      </c>
      <c r="T127">
        <v>8467.4365793614197</v>
      </c>
      <c r="Y127" s="80"/>
      <c r="Z127" s="145"/>
      <c r="AA127" s="145"/>
      <c r="AB127" s="126"/>
    </row>
    <row r="128" spans="1:28" x14ac:dyDescent="0.15">
      <c r="A128" s="76">
        <v>31107</v>
      </c>
      <c r="E128" s="192">
        <f t="shared" si="1"/>
        <v>94280000</v>
      </c>
      <c r="G128" s="141">
        <v>4281</v>
      </c>
      <c r="J128" s="123">
        <v>5796</v>
      </c>
      <c r="M128" s="123">
        <v>9428</v>
      </c>
      <c r="N128">
        <v>8203</v>
      </c>
      <c r="O128">
        <v>9428.82354796244</v>
      </c>
      <c r="P128">
        <v>8208.5178653253806</v>
      </c>
      <c r="R128" t="s">
        <v>346</v>
      </c>
      <c r="S128">
        <v>11008.4823101456</v>
      </c>
      <c r="T128">
        <v>8453.7398141970207</v>
      </c>
      <c r="Y128" s="80"/>
      <c r="Z128" s="145"/>
      <c r="AA128" s="145"/>
      <c r="AB128" s="126"/>
    </row>
    <row r="129" spans="1:28" x14ac:dyDescent="0.15">
      <c r="A129" s="76">
        <v>31138</v>
      </c>
      <c r="E129" s="192">
        <f t="shared" si="1"/>
        <v>94380000</v>
      </c>
      <c r="G129" s="141">
        <v>4308</v>
      </c>
      <c r="J129" s="123">
        <v>5807</v>
      </c>
      <c r="M129" s="123">
        <v>9438</v>
      </c>
      <c r="N129">
        <v>8211</v>
      </c>
      <c r="O129">
        <v>9440.4966323926001</v>
      </c>
      <c r="P129">
        <v>8216.4774864320298</v>
      </c>
      <c r="R129" t="s">
        <v>347</v>
      </c>
      <c r="S129">
        <v>11014.0464090982</v>
      </c>
      <c r="T129">
        <v>8439.6921210519395</v>
      </c>
      <c r="Y129" s="80"/>
      <c r="Z129" s="145"/>
      <c r="AA129" s="145"/>
      <c r="AB129" s="126"/>
    </row>
    <row r="130" spans="1:28" x14ac:dyDescent="0.15">
      <c r="A130" s="76">
        <v>31168</v>
      </c>
      <c r="E130" s="192">
        <f t="shared" si="1"/>
        <v>94520000</v>
      </c>
      <c r="G130" s="141">
        <v>4306</v>
      </c>
      <c r="J130" s="123">
        <v>5810</v>
      </c>
      <c r="M130" s="123">
        <v>9452</v>
      </c>
      <c r="N130">
        <v>8223</v>
      </c>
      <c r="O130">
        <v>9449.5483908872302</v>
      </c>
      <c r="P130">
        <v>8222.3618239114694</v>
      </c>
      <c r="R130" t="s">
        <v>348</v>
      </c>
      <c r="S130">
        <v>11019.841682370001</v>
      </c>
      <c r="T130">
        <v>8428.0395805880707</v>
      </c>
      <c r="Y130" s="80"/>
      <c r="Z130" s="145"/>
      <c r="AA130" s="145"/>
      <c r="AB130" s="126"/>
    </row>
    <row r="131" spans="1:28" x14ac:dyDescent="0.15">
      <c r="A131" s="76">
        <v>31199</v>
      </c>
      <c r="E131" s="192">
        <f t="shared" si="1"/>
        <v>94620000</v>
      </c>
      <c r="G131" s="141">
        <v>4301</v>
      </c>
      <c r="J131" s="123">
        <v>5794</v>
      </c>
      <c r="M131" s="123">
        <v>9462</v>
      </c>
      <c r="N131">
        <v>8231</v>
      </c>
      <c r="O131">
        <v>9460.9037731581902</v>
      </c>
      <c r="P131">
        <v>8229.7489772439603</v>
      </c>
      <c r="R131" t="s">
        <v>349</v>
      </c>
      <c r="S131">
        <v>11024.224864584799</v>
      </c>
      <c r="T131">
        <v>8411.9664388353904</v>
      </c>
      <c r="Y131" s="80"/>
      <c r="Z131" s="145"/>
      <c r="AA131" s="145"/>
      <c r="AB131" s="126"/>
    </row>
    <row r="132" spans="1:28" x14ac:dyDescent="0.15">
      <c r="A132" s="76">
        <v>31229</v>
      </c>
      <c r="E132" s="192">
        <f t="shared" si="1"/>
        <v>94690000</v>
      </c>
      <c r="G132" s="141">
        <v>4333</v>
      </c>
      <c r="J132" s="123">
        <v>5810</v>
      </c>
      <c r="M132" s="123">
        <v>9469</v>
      </c>
      <c r="N132">
        <v>8235</v>
      </c>
      <c r="O132">
        <v>9472.7529194624694</v>
      </c>
      <c r="P132">
        <v>8237.3981383906994</v>
      </c>
      <c r="R132" t="s">
        <v>350</v>
      </c>
      <c r="S132">
        <v>11032.827783889499</v>
      </c>
      <c r="T132">
        <v>8396.0057434946502</v>
      </c>
      <c r="Y132" s="80"/>
      <c r="Z132" s="145"/>
      <c r="AA132" s="145"/>
      <c r="AB132" s="126"/>
    </row>
    <row r="133" spans="1:28" x14ac:dyDescent="0.15">
      <c r="A133" s="76">
        <v>31260</v>
      </c>
      <c r="E133" s="192">
        <f t="shared" si="1"/>
        <v>94820000</v>
      </c>
      <c r="G133" s="141">
        <v>4283</v>
      </c>
      <c r="J133" s="123">
        <v>5808</v>
      </c>
      <c r="M133" s="123">
        <v>9482</v>
      </c>
      <c r="N133">
        <v>8245</v>
      </c>
      <c r="O133">
        <v>9480.7414758843806</v>
      </c>
      <c r="P133">
        <v>8241.6671471178106</v>
      </c>
      <c r="R133" t="s">
        <v>351</v>
      </c>
      <c r="S133">
        <v>11041.3312437285</v>
      </c>
      <c r="T133">
        <v>8382.5057869147895</v>
      </c>
      <c r="Y133" s="80"/>
      <c r="Z133" s="145"/>
      <c r="AA133" s="145"/>
      <c r="AB133" s="126"/>
    </row>
    <row r="134" spans="1:28" x14ac:dyDescent="0.15">
      <c r="A134" s="76">
        <v>31291</v>
      </c>
      <c r="E134" s="192">
        <f t="shared" si="1"/>
        <v>94930000</v>
      </c>
      <c r="G134" s="141">
        <v>4316</v>
      </c>
      <c r="J134" s="123">
        <v>5821</v>
      </c>
      <c r="M134" s="123">
        <v>9493</v>
      </c>
      <c r="N134">
        <v>8251</v>
      </c>
      <c r="O134">
        <v>9490.5364122013598</v>
      </c>
      <c r="P134">
        <v>8246.5929838451702</v>
      </c>
      <c r="R134" t="s">
        <v>352</v>
      </c>
      <c r="S134">
        <v>11054.336521552899</v>
      </c>
      <c r="T134">
        <v>8353.7760894297098</v>
      </c>
      <c r="Y134" s="80"/>
      <c r="Z134" s="145"/>
      <c r="AA134" s="145"/>
      <c r="AB134" s="126"/>
    </row>
    <row r="135" spans="1:28" x14ac:dyDescent="0.15">
      <c r="A135" s="76">
        <v>31321</v>
      </c>
      <c r="E135" s="192">
        <f t="shared" ref="E135:E198" si="2">M135*10000</f>
        <v>95020000</v>
      </c>
      <c r="G135" s="141">
        <v>4347</v>
      </c>
      <c r="J135" s="123">
        <v>5818</v>
      </c>
      <c r="M135" s="123">
        <v>9502</v>
      </c>
      <c r="N135">
        <v>8257</v>
      </c>
      <c r="O135">
        <v>9499.8476280474206</v>
      </c>
      <c r="P135">
        <v>8253.0722582545404</v>
      </c>
      <c r="R135" t="s">
        <v>353</v>
      </c>
      <c r="S135">
        <v>11062.738898493601</v>
      </c>
      <c r="T135">
        <v>8339.6456283972202</v>
      </c>
      <c r="Y135" s="80"/>
      <c r="Z135" s="145"/>
      <c r="AA135" s="145"/>
      <c r="AB135" s="126"/>
    </row>
    <row r="136" spans="1:28" x14ac:dyDescent="0.15">
      <c r="A136" s="76">
        <v>31352</v>
      </c>
      <c r="E136" s="192">
        <f t="shared" si="2"/>
        <v>95120000</v>
      </c>
      <c r="G136" s="141">
        <v>4381</v>
      </c>
      <c r="J136" s="123">
        <v>5812</v>
      </c>
      <c r="M136" s="123">
        <v>9512</v>
      </c>
      <c r="N136">
        <v>8264</v>
      </c>
      <c r="O136">
        <v>9509.8802992378805</v>
      </c>
      <c r="P136">
        <v>8259.7463607478603</v>
      </c>
      <c r="R136" t="s">
        <v>354</v>
      </c>
      <c r="S136">
        <v>11070.8426873605</v>
      </c>
      <c r="T136">
        <v>8327.0227125790698</v>
      </c>
      <c r="Y136" s="80"/>
      <c r="Z136" s="145"/>
      <c r="AA136" s="145"/>
      <c r="AB136" s="126"/>
    </row>
    <row r="137" spans="1:28" x14ac:dyDescent="0.15">
      <c r="A137" s="76">
        <v>31382</v>
      </c>
      <c r="E137" s="192">
        <f t="shared" si="2"/>
        <v>95160000</v>
      </c>
      <c r="G137" s="141">
        <v>4347</v>
      </c>
      <c r="J137" s="123">
        <v>5791</v>
      </c>
      <c r="M137" s="123">
        <v>9516</v>
      </c>
      <c r="N137">
        <v>8266</v>
      </c>
      <c r="O137">
        <v>9520.2129905704896</v>
      </c>
      <c r="P137">
        <v>8266.8219717957709</v>
      </c>
      <c r="R137" t="s">
        <v>355</v>
      </c>
      <c r="S137">
        <v>11075.985862721</v>
      </c>
      <c r="T137">
        <v>8313.8858190091596</v>
      </c>
      <c r="Y137" s="80"/>
      <c r="Z137" s="145"/>
      <c r="AA137" s="145"/>
      <c r="AB137" s="126"/>
    </row>
    <row r="138" spans="1:28" x14ac:dyDescent="0.15">
      <c r="A138" s="76">
        <v>31413</v>
      </c>
      <c r="E138" s="192">
        <f t="shared" si="2"/>
        <v>95320000</v>
      </c>
      <c r="G138" s="141">
        <v>4336</v>
      </c>
      <c r="J138" s="123">
        <v>5841</v>
      </c>
      <c r="M138" s="123">
        <v>9532</v>
      </c>
      <c r="N138">
        <v>8275</v>
      </c>
      <c r="O138">
        <v>9528.4334217455907</v>
      </c>
      <c r="P138">
        <v>8273.0260610604601</v>
      </c>
      <c r="R138" t="s">
        <v>356</v>
      </c>
      <c r="S138">
        <v>11081.1945110085</v>
      </c>
      <c r="T138">
        <v>8301.0986248768895</v>
      </c>
      <c r="Y138" s="80"/>
      <c r="Z138" s="145"/>
      <c r="AA138" s="145"/>
      <c r="AB138" s="126"/>
    </row>
    <row r="139" spans="1:28" x14ac:dyDescent="0.15">
      <c r="A139" s="76">
        <v>31444</v>
      </c>
      <c r="E139" s="192">
        <f t="shared" si="2"/>
        <v>95360000</v>
      </c>
      <c r="G139" s="141">
        <v>4334</v>
      </c>
      <c r="J139" s="123">
        <v>5850</v>
      </c>
      <c r="M139" s="123">
        <v>9536</v>
      </c>
      <c r="N139">
        <v>8277</v>
      </c>
      <c r="O139">
        <v>9539.3737750629407</v>
      </c>
      <c r="P139">
        <v>8282.0969241133807</v>
      </c>
      <c r="R139" t="s">
        <v>357</v>
      </c>
      <c r="S139">
        <v>11083.3924178537</v>
      </c>
      <c r="T139">
        <v>8284.0583052759503</v>
      </c>
      <c r="Y139" s="80"/>
      <c r="Z139" s="145"/>
      <c r="AA139" s="145"/>
      <c r="AB139" s="126"/>
    </row>
    <row r="140" spans="1:28" x14ac:dyDescent="0.15">
      <c r="A140" s="76">
        <v>31472</v>
      </c>
      <c r="E140" s="192">
        <f t="shared" si="2"/>
        <v>95490000</v>
      </c>
      <c r="G140" s="141">
        <v>4341</v>
      </c>
      <c r="J140" s="123">
        <v>5841</v>
      </c>
      <c r="M140" s="123">
        <v>9549</v>
      </c>
      <c r="N140">
        <v>8284</v>
      </c>
      <c r="O140">
        <v>9549.95340088792</v>
      </c>
      <c r="P140">
        <v>8289.7835009697101</v>
      </c>
      <c r="R140" t="s">
        <v>358</v>
      </c>
      <c r="S140">
        <v>11089.0508872555</v>
      </c>
      <c r="T140">
        <v>8269.2348572108604</v>
      </c>
      <c r="Y140" s="80"/>
      <c r="Z140" s="145"/>
      <c r="AA140" s="145"/>
      <c r="AB140" s="126"/>
    </row>
    <row r="141" spans="1:28" x14ac:dyDescent="0.15">
      <c r="A141" s="76">
        <v>31503</v>
      </c>
      <c r="E141" s="192">
        <f t="shared" si="2"/>
        <v>95570000</v>
      </c>
      <c r="G141" s="141">
        <v>4383</v>
      </c>
      <c r="J141" s="123">
        <v>5842</v>
      </c>
      <c r="M141" s="123">
        <v>9557</v>
      </c>
      <c r="N141">
        <v>8291</v>
      </c>
      <c r="O141">
        <v>9560.0730064661002</v>
      </c>
      <c r="P141">
        <v>8297.1626330659601</v>
      </c>
      <c r="R141" t="s">
        <v>359</v>
      </c>
      <c r="S141">
        <v>11089.9697319929</v>
      </c>
      <c r="T141">
        <v>8249.0950343463392</v>
      </c>
      <c r="Y141" s="80"/>
      <c r="Z141" s="145"/>
      <c r="AA141" s="145"/>
      <c r="AB141" s="126"/>
    </row>
    <row r="142" spans="1:28" x14ac:dyDescent="0.15">
      <c r="A142" s="76">
        <v>31533</v>
      </c>
      <c r="E142" s="192">
        <f t="shared" si="2"/>
        <v>95740000</v>
      </c>
      <c r="G142" s="141">
        <v>4365</v>
      </c>
      <c r="J142" s="123">
        <v>5832</v>
      </c>
      <c r="M142" s="123">
        <v>9574</v>
      </c>
      <c r="N142">
        <v>8306</v>
      </c>
      <c r="O142">
        <v>9571.3438433979809</v>
      </c>
      <c r="P142">
        <v>8305.2984005544095</v>
      </c>
      <c r="R142" t="s">
        <v>360</v>
      </c>
      <c r="S142">
        <v>11092.3026355482</v>
      </c>
      <c r="T142">
        <v>8231.2439606507705</v>
      </c>
      <c r="Y142" s="80"/>
      <c r="Z142" s="145"/>
      <c r="AA142" s="145"/>
      <c r="AB142" s="126"/>
    </row>
    <row r="143" spans="1:28" x14ac:dyDescent="0.15">
      <c r="A143" s="76">
        <v>31564</v>
      </c>
      <c r="E143" s="192">
        <f t="shared" si="2"/>
        <v>95830000</v>
      </c>
      <c r="G143" s="141">
        <v>4383</v>
      </c>
      <c r="J143" s="123">
        <v>5840</v>
      </c>
      <c r="M143" s="123">
        <v>9583</v>
      </c>
      <c r="N143">
        <v>8314</v>
      </c>
      <c r="O143">
        <v>9581.8297956575807</v>
      </c>
      <c r="P143">
        <v>8312.7732297251296</v>
      </c>
      <c r="R143" t="s">
        <v>361</v>
      </c>
      <c r="S143">
        <v>11098.3011689457</v>
      </c>
      <c r="T143">
        <v>8215.0297771941405</v>
      </c>
      <c r="Y143" s="80"/>
      <c r="Z143" s="145"/>
      <c r="AA143" s="145"/>
      <c r="AB143" s="126"/>
    </row>
    <row r="144" spans="1:28" x14ac:dyDescent="0.15">
      <c r="A144" s="76">
        <v>31594</v>
      </c>
      <c r="E144" s="192">
        <f t="shared" si="2"/>
        <v>95880000</v>
      </c>
      <c r="G144" s="141">
        <v>4408</v>
      </c>
      <c r="J144" s="123">
        <v>5863</v>
      </c>
      <c r="M144" s="123">
        <v>9588</v>
      </c>
      <c r="N144">
        <v>8317</v>
      </c>
      <c r="O144">
        <v>9592.2515612657298</v>
      </c>
      <c r="P144">
        <v>8319.8564946436309</v>
      </c>
      <c r="R144" t="s">
        <v>362</v>
      </c>
      <c r="S144">
        <v>11102.1308553934</v>
      </c>
      <c r="T144">
        <v>8201.2745699631705</v>
      </c>
      <c r="Y144" s="80"/>
      <c r="Z144" s="145"/>
      <c r="AA144" s="145"/>
      <c r="AB144" s="126"/>
    </row>
    <row r="145" spans="1:28" x14ac:dyDescent="0.15">
      <c r="A145" s="76">
        <v>31625</v>
      </c>
      <c r="E145" s="192">
        <f t="shared" si="2"/>
        <v>96030000</v>
      </c>
      <c r="G145" s="141">
        <v>4387</v>
      </c>
      <c r="J145" s="123">
        <v>5867</v>
      </c>
      <c r="M145" s="123">
        <v>9603</v>
      </c>
      <c r="N145">
        <v>8329</v>
      </c>
      <c r="O145">
        <v>9602.0937300630794</v>
      </c>
      <c r="P145">
        <v>8325.8050881415402</v>
      </c>
      <c r="R145" t="s">
        <v>363</v>
      </c>
      <c r="S145">
        <v>11104.6159686685</v>
      </c>
      <c r="T145">
        <v>8188.8723383684401</v>
      </c>
      <c r="Y145" s="80"/>
      <c r="Z145" s="145"/>
      <c r="AA145" s="145"/>
      <c r="AB145" s="126"/>
    </row>
    <row r="146" spans="1:28" x14ac:dyDescent="0.15">
      <c r="A146" s="76">
        <v>31656</v>
      </c>
      <c r="E146" s="192">
        <f t="shared" si="2"/>
        <v>96160000</v>
      </c>
      <c r="G146" s="141">
        <v>4395</v>
      </c>
      <c r="J146" s="123">
        <v>5864</v>
      </c>
      <c r="M146" s="123">
        <v>9616</v>
      </c>
      <c r="N146">
        <v>8339</v>
      </c>
      <c r="O146">
        <v>9613.4435148948996</v>
      </c>
      <c r="P146">
        <v>8334.2101468537294</v>
      </c>
      <c r="R146" t="s">
        <v>364</v>
      </c>
      <c r="S146">
        <v>11104.6079882054</v>
      </c>
      <c r="T146">
        <v>8180.1046903254</v>
      </c>
      <c r="Y146" s="80"/>
      <c r="Z146" s="145"/>
      <c r="AA146" s="145"/>
      <c r="AB146" s="126"/>
    </row>
    <row r="147" spans="1:28" x14ac:dyDescent="0.15">
      <c r="A147" s="76">
        <v>31686</v>
      </c>
      <c r="E147" s="192">
        <f t="shared" si="2"/>
        <v>96280000</v>
      </c>
      <c r="G147" s="141">
        <v>4410</v>
      </c>
      <c r="J147" s="123">
        <v>5872</v>
      </c>
      <c r="M147" s="123">
        <v>9628</v>
      </c>
      <c r="N147">
        <v>8346</v>
      </c>
      <c r="O147">
        <v>9625.5075042086501</v>
      </c>
      <c r="P147">
        <v>8341.5611511961506</v>
      </c>
      <c r="R147" t="s">
        <v>365</v>
      </c>
      <c r="S147">
        <v>11108.536769725601</v>
      </c>
      <c r="T147">
        <v>8170.7437126784398</v>
      </c>
      <c r="Y147" s="80"/>
      <c r="Z147" s="145"/>
      <c r="AA147" s="145"/>
      <c r="AB147" s="126"/>
    </row>
    <row r="148" spans="1:28" x14ac:dyDescent="0.15">
      <c r="A148" s="76">
        <v>31717</v>
      </c>
      <c r="E148" s="192">
        <f t="shared" si="2"/>
        <v>96380000</v>
      </c>
      <c r="G148" s="141">
        <v>4414</v>
      </c>
      <c r="J148" s="123">
        <v>5866</v>
      </c>
      <c r="M148" s="123">
        <v>9638</v>
      </c>
      <c r="N148">
        <v>8352</v>
      </c>
      <c r="O148">
        <v>9634.9646888998795</v>
      </c>
      <c r="P148">
        <v>8346.8380656119498</v>
      </c>
      <c r="R148" t="s">
        <v>366</v>
      </c>
      <c r="S148">
        <v>11114.011132104501</v>
      </c>
      <c r="T148">
        <v>8165.9856500211099</v>
      </c>
      <c r="Y148" s="80"/>
      <c r="Z148" s="145"/>
      <c r="AA148" s="145"/>
      <c r="AB148" s="126"/>
    </row>
    <row r="149" spans="1:28" x14ac:dyDescent="0.15">
      <c r="A149" s="76">
        <v>31747</v>
      </c>
      <c r="E149" s="192">
        <f t="shared" si="2"/>
        <v>96380000</v>
      </c>
      <c r="G149" s="141">
        <v>4394</v>
      </c>
      <c r="J149" s="123">
        <v>5865</v>
      </c>
      <c r="M149" s="123">
        <v>9638</v>
      </c>
      <c r="N149">
        <v>8352</v>
      </c>
      <c r="O149">
        <v>9642.2035984541308</v>
      </c>
      <c r="P149">
        <v>8352.5302826914303</v>
      </c>
      <c r="R149" t="s">
        <v>367</v>
      </c>
      <c r="S149">
        <v>11117.492605368599</v>
      </c>
      <c r="T149">
        <v>8164.0079940711503</v>
      </c>
      <c r="Y149" s="80"/>
      <c r="Z149" s="145"/>
      <c r="AA149" s="145"/>
      <c r="AB149" s="126"/>
    </row>
    <row r="150" spans="1:28" x14ac:dyDescent="0.15">
      <c r="A150" s="76">
        <v>31778</v>
      </c>
      <c r="E150" s="192">
        <f t="shared" si="2"/>
        <v>96640000</v>
      </c>
      <c r="G150" s="141">
        <v>4351</v>
      </c>
      <c r="J150" s="123">
        <v>5864</v>
      </c>
      <c r="M150" s="123">
        <v>9664</v>
      </c>
      <c r="N150">
        <v>8361</v>
      </c>
      <c r="O150">
        <v>9660.0808609943906</v>
      </c>
      <c r="P150">
        <v>8358.8206982254796</v>
      </c>
      <c r="R150" t="s">
        <v>368</v>
      </c>
      <c r="S150">
        <v>11122.5460267904</v>
      </c>
      <c r="T150">
        <v>8169.1944956141997</v>
      </c>
      <c r="Y150" s="80"/>
      <c r="Z150" s="145"/>
      <c r="AA150" s="145"/>
      <c r="AB150" s="126"/>
    </row>
    <row r="151" spans="1:28" x14ac:dyDescent="0.15">
      <c r="A151" s="76">
        <v>31809</v>
      </c>
      <c r="E151" s="192">
        <f t="shared" si="2"/>
        <v>96680000</v>
      </c>
      <c r="G151" s="141">
        <v>4336</v>
      </c>
      <c r="J151" s="123">
        <v>5864</v>
      </c>
      <c r="M151" s="123">
        <v>9668</v>
      </c>
      <c r="N151">
        <v>8360</v>
      </c>
      <c r="O151">
        <v>9671.6771129308509</v>
      </c>
      <c r="P151">
        <v>8365.6025588244902</v>
      </c>
      <c r="R151" t="s">
        <v>369</v>
      </c>
      <c r="S151">
        <v>11121.281259032599</v>
      </c>
      <c r="T151">
        <v>8164.0591820520804</v>
      </c>
      <c r="Y151" s="80"/>
      <c r="Z151" s="145"/>
      <c r="AA151" s="145"/>
      <c r="AB151" s="126"/>
    </row>
    <row r="152" spans="1:28" x14ac:dyDescent="0.15">
      <c r="A152" s="76">
        <v>31837</v>
      </c>
      <c r="E152" s="192">
        <f t="shared" si="2"/>
        <v>96850000</v>
      </c>
      <c r="G152" s="141">
        <v>4363</v>
      </c>
      <c r="J152" s="123">
        <v>5885</v>
      </c>
      <c r="M152" s="123">
        <v>9685</v>
      </c>
      <c r="N152">
        <v>8368</v>
      </c>
      <c r="O152">
        <v>9685.9269759722301</v>
      </c>
      <c r="P152">
        <v>8374.0271737998701</v>
      </c>
      <c r="R152" t="s">
        <v>370</v>
      </c>
      <c r="S152">
        <v>11109.7895671404</v>
      </c>
      <c r="T152">
        <v>8140.1406935989398</v>
      </c>
      <c r="Y152" s="80"/>
      <c r="Z152" s="145"/>
      <c r="AA152" s="145"/>
      <c r="AB152" s="126"/>
    </row>
    <row r="153" spans="1:28" x14ac:dyDescent="0.15">
      <c r="A153" s="76">
        <v>31868</v>
      </c>
      <c r="E153" s="192">
        <f t="shared" si="2"/>
        <v>96910000</v>
      </c>
      <c r="G153" s="141">
        <v>4407</v>
      </c>
      <c r="J153" s="123">
        <v>5888</v>
      </c>
      <c r="M153" s="123">
        <v>9691</v>
      </c>
      <c r="N153">
        <v>8373</v>
      </c>
      <c r="O153">
        <v>9694.9547422227006</v>
      </c>
      <c r="P153">
        <v>8380.0893797673907</v>
      </c>
      <c r="R153" t="s">
        <v>371</v>
      </c>
      <c r="S153">
        <v>11112.6595775306</v>
      </c>
      <c r="T153">
        <v>8123.1634442515397</v>
      </c>
      <c r="Y153" s="80"/>
      <c r="Z153" s="145"/>
      <c r="AA153" s="145"/>
      <c r="AB153" s="126"/>
    </row>
    <row r="154" spans="1:28" x14ac:dyDescent="0.15">
      <c r="A154" s="76">
        <v>31898</v>
      </c>
      <c r="E154" s="192">
        <f t="shared" si="2"/>
        <v>97040000</v>
      </c>
      <c r="G154" s="141">
        <v>4429</v>
      </c>
      <c r="J154" s="123">
        <v>5885</v>
      </c>
      <c r="M154" s="123">
        <v>9704</v>
      </c>
      <c r="N154">
        <v>8383</v>
      </c>
      <c r="O154">
        <v>9701.1099286563094</v>
      </c>
      <c r="P154">
        <v>8382.2131342234898</v>
      </c>
      <c r="R154" t="s">
        <v>372</v>
      </c>
      <c r="S154">
        <v>11113.8985437178</v>
      </c>
      <c r="T154">
        <v>8099.3024373176604</v>
      </c>
      <c r="AA154" s="145"/>
      <c r="AB154" s="126"/>
    </row>
    <row r="155" spans="1:28" x14ac:dyDescent="0.15">
      <c r="A155" s="76">
        <v>31929</v>
      </c>
      <c r="E155" s="192">
        <f t="shared" si="2"/>
        <v>97160000</v>
      </c>
      <c r="G155" s="141">
        <v>4448</v>
      </c>
      <c r="J155" s="123">
        <v>5903</v>
      </c>
      <c r="M155" s="123">
        <v>9716</v>
      </c>
      <c r="N155">
        <v>8393</v>
      </c>
      <c r="O155">
        <v>9714.8514380277302</v>
      </c>
      <c r="P155">
        <v>8391.8857430343796</v>
      </c>
      <c r="R155" t="s">
        <v>373</v>
      </c>
      <c r="S155">
        <v>11108.074247943699</v>
      </c>
      <c r="T155">
        <v>8069.1940955484397</v>
      </c>
      <c r="AA155" s="145"/>
      <c r="AB155" s="126"/>
    </row>
    <row r="156" spans="1:28" x14ac:dyDescent="0.15">
      <c r="A156" s="76">
        <v>31959</v>
      </c>
      <c r="E156" s="192">
        <f t="shared" si="2"/>
        <v>97220000</v>
      </c>
      <c r="G156" s="141">
        <v>4437</v>
      </c>
      <c r="J156" s="123">
        <v>5904</v>
      </c>
      <c r="M156" s="123">
        <v>9722</v>
      </c>
      <c r="N156">
        <v>8397</v>
      </c>
      <c r="O156">
        <v>9727.0096874451901</v>
      </c>
      <c r="P156">
        <v>8400.5815878727499</v>
      </c>
      <c r="R156" t="s">
        <v>374</v>
      </c>
      <c r="S156">
        <v>11109.7473993821</v>
      </c>
      <c r="T156">
        <v>8040.0415449519896</v>
      </c>
      <c r="AA156" s="145"/>
      <c r="AB156" s="126"/>
    </row>
    <row r="157" spans="1:28" x14ac:dyDescent="0.15">
      <c r="A157" s="76">
        <v>31990</v>
      </c>
      <c r="E157" s="192">
        <f t="shared" si="2"/>
        <v>97370000</v>
      </c>
      <c r="G157" s="141">
        <v>4436</v>
      </c>
      <c r="J157" s="123">
        <v>5932</v>
      </c>
      <c r="M157" s="123">
        <v>9737</v>
      </c>
      <c r="N157">
        <v>8409</v>
      </c>
      <c r="O157">
        <v>9736.4547311328006</v>
      </c>
      <c r="P157">
        <v>8406.0305849114702</v>
      </c>
      <c r="R157" t="s">
        <v>375</v>
      </c>
      <c r="S157">
        <v>11108.815645168501</v>
      </c>
      <c r="T157">
        <v>8010.5153013972304</v>
      </c>
      <c r="AA157" s="145"/>
      <c r="AB157" s="126"/>
    </row>
    <row r="158" spans="1:28" x14ac:dyDescent="0.15">
      <c r="A158" s="76">
        <v>32021</v>
      </c>
      <c r="E158" s="192">
        <f t="shared" si="2"/>
        <v>97480000</v>
      </c>
      <c r="G158" s="141">
        <v>4441</v>
      </c>
      <c r="J158" s="123">
        <v>5930</v>
      </c>
      <c r="M158" s="123">
        <v>9748</v>
      </c>
      <c r="N158">
        <v>8416</v>
      </c>
      <c r="O158">
        <v>9745.0270936549896</v>
      </c>
      <c r="P158">
        <v>8410.5921780692497</v>
      </c>
      <c r="R158" t="s">
        <v>1042</v>
      </c>
      <c r="S158">
        <v>11106.3506120774</v>
      </c>
      <c r="T158">
        <v>7978.2793895431196</v>
      </c>
      <c r="AA158" s="145"/>
      <c r="AB158" s="126"/>
    </row>
    <row r="159" spans="1:28" x14ac:dyDescent="0.15">
      <c r="A159" s="76">
        <v>32051</v>
      </c>
      <c r="E159" s="192">
        <f t="shared" si="2"/>
        <v>97600000</v>
      </c>
      <c r="G159" s="141">
        <v>4471</v>
      </c>
      <c r="J159" s="123">
        <v>5937</v>
      </c>
      <c r="M159" s="123">
        <v>9760</v>
      </c>
      <c r="N159">
        <v>8424</v>
      </c>
      <c r="O159">
        <v>9756.9954434428</v>
      </c>
      <c r="P159">
        <v>8418.9317000900701</v>
      </c>
      <c r="R159" t="s">
        <v>1043</v>
      </c>
      <c r="S159">
        <v>11107.014203447499</v>
      </c>
      <c r="T159">
        <v>7950.8488719300103</v>
      </c>
      <c r="AA159" s="145"/>
      <c r="AB159" s="126"/>
    </row>
    <row r="160" spans="1:28" x14ac:dyDescent="0.15">
      <c r="A160" s="76">
        <v>32082</v>
      </c>
      <c r="E160" s="192">
        <f t="shared" si="2"/>
        <v>97730000</v>
      </c>
      <c r="G160" s="141">
        <v>4510</v>
      </c>
      <c r="J160" s="123">
        <v>5959</v>
      </c>
      <c r="M160" s="123">
        <v>9773</v>
      </c>
      <c r="N160">
        <v>8433</v>
      </c>
      <c r="O160">
        <v>9768.9968148912503</v>
      </c>
      <c r="P160">
        <v>8426.90694881948</v>
      </c>
      <c r="R160" t="s">
        <v>1044</v>
      </c>
      <c r="S160">
        <v>11108.124936354099</v>
      </c>
      <c r="T160">
        <v>7925.6707630461196</v>
      </c>
      <c r="AA160" s="145"/>
      <c r="AB160" s="126"/>
    </row>
    <row r="161" spans="1:28" x14ac:dyDescent="0.15">
      <c r="A161" s="76">
        <v>32112</v>
      </c>
      <c r="E161" s="192">
        <f t="shared" si="2"/>
        <v>97740000</v>
      </c>
      <c r="G161" s="141">
        <v>4507</v>
      </c>
      <c r="J161" s="123">
        <v>5977</v>
      </c>
      <c r="M161" s="123">
        <v>9774</v>
      </c>
      <c r="N161">
        <v>8433</v>
      </c>
      <c r="O161">
        <v>9778.1211702511901</v>
      </c>
      <c r="P161">
        <v>8433.1626422297195</v>
      </c>
      <c r="R161" t="s">
        <v>1045</v>
      </c>
      <c r="S161">
        <v>11107.3153627513</v>
      </c>
      <c r="T161">
        <v>7899.8604527187099</v>
      </c>
      <c r="AA161" s="145"/>
      <c r="AB161" s="126"/>
    </row>
    <row r="162" spans="1:28" x14ac:dyDescent="0.15">
      <c r="A162" s="76">
        <v>32143</v>
      </c>
      <c r="E162" s="192">
        <f t="shared" si="2"/>
        <v>97950000</v>
      </c>
      <c r="G162" s="141">
        <v>4461</v>
      </c>
      <c r="J162" s="123">
        <v>5978</v>
      </c>
      <c r="M162" s="123">
        <v>9795</v>
      </c>
      <c r="N162">
        <v>8446</v>
      </c>
      <c r="O162">
        <v>9790.9747700488806</v>
      </c>
      <c r="P162">
        <v>8443.6069602943899</v>
      </c>
      <c r="R162" t="s">
        <v>1046</v>
      </c>
      <c r="S162">
        <v>11107.6118020509</v>
      </c>
      <c r="T162">
        <v>7871.01757770729</v>
      </c>
      <c r="AA162" s="145"/>
      <c r="AB162" s="126"/>
    </row>
    <row r="163" spans="1:28" x14ac:dyDescent="0.15">
      <c r="A163" s="76">
        <v>32174</v>
      </c>
      <c r="E163" s="192">
        <f t="shared" si="2"/>
        <v>97970000</v>
      </c>
      <c r="G163" s="141">
        <v>4434</v>
      </c>
      <c r="J163" s="123">
        <v>5964</v>
      </c>
      <c r="M163" s="123">
        <v>9797</v>
      </c>
      <c r="N163">
        <v>8442</v>
      </c>
      <c r="O163">
        <v>9800.9747628049608</v>
      </c>
      <c r="P163">
        <v>8448.0842477357401</v>
      </c>
      <c r="R163" t="s">
        <v>1047</v>
      </c>
      <c r="S163">
        <v>11108.2056708358</v>
      </c>
      <c r="T163">
        <v>7843.4627017525499</v>
      </c>
      <c r="AA163" s="145"/>
      <c r="AB163" s="126"/>
    </row>
    <row r="164" spans="1:28" x14ac:dyDescent="0.15">
      <c r="A164" s="76">
        <v>32203</v>
      </c>
      <c r="E164" s="192">
        <f t="shared" si="2"/>
        <v>98090000</v>
      </c>
      <c r="G164" s="141">
        <v>4446</v>
      </c>
      <c r="J164" s="123">
        <v>5972</v>
      </c>
      <c r="M164" s="123">
        <v>9809</v>
      </c>
      <c r="N164">
        <v>8446</v>
      </c>
      <c r="O164">
        <v>9809.88622572657</v>
      </c>
      <c r="P164">
        <v>8452.3548487717198</v>
      </c>
      <c r="R164" t="s">
        <v>1048</v>
      </c>
      <c r="S164">
        <v>11109.1244780263</v>
      </c>
      <c r="T164">
        <v>7817.6228248016296</v>
      </c>
      <c r="AA164" s="145"/>
      <c r="AB164" s="126"/>
    </row>
    <row r="165" spans="1:28" x14ac:dyDescent="0.15">
      <c r="A165" s="76">
        <v>32234</v>
      </c>
      <c r="E165" s="192">
        <f t="shared" si="2"/>
        <v>98200000</v>
      </c>
      <c r="G165" s="141">
        <v>4499</v>
      </c>
      <c r="J165" s="123">
        <v>5998</v>
      </c>
      <c r="M165" s="123">
        <v>9820</v>
      </c>
      <c r="N165">
        <v>8454</v>
      </c>
      <c r="O165">
        <v>9824.9361136266307</v>
      </c>
      <c r="P165">
        <v>8462.0283222412709</v>
      </c>
      <c r="R165" t="s">
        <v>1049</v>
      </c>
      <c r="S165">
        <v>11109.212898464</v>
      </c>
      <c r="T165">
        <v>7790.3283796709402</v>
      </c>
      <c r="AA165" s="145"/>
      <c r="AB165" s="126"/>
    </row>
    <row r="166" spans="1:28" x14ac:dyDescent="0.15">
      <c r="A166" s="76">
        <v>32264</v>
      </c>
      <c r="E166" s="192">
        <f t="shared" si="2"/>
        <v>98360000</v>
      </c>
      <c r="G166" s="141">
        <v>4550</v>
      </c>
      <c r="J166" s="123">
        <v>6012</v>
      </c>
      <c r="M166" s="123">
        <v>9836</v>
      </c>
      <c r="N166">
        <v>8468</v>
      </c>
      <c r="O166">
        <v>9832.9414152768695</v>
      </c>
      <c r="P166">
        <v>8467.1608297982602</v>
      </c>
      <c r="R166" t="s">
        <v>1050</v>
      </c>
      <c r="S166">
        <v>11108.535591428699</v>
      </c>
      <c r="T166">
        <v>7768.6526007546499</v>
      </c>
      <c r="AA166" s="145"/>
      <c r="AB166" s="126"/>
    </row>
    <row r="167" spans="1:28" x14ac:dyDescent="0.15">
      <c r="A167" s="76">
        <v>32295</v>
      </c>
      <c r="E167" s="192">
        <f t="shared" si="2"/>
        <v>98390000</v>
      </c>
      <c r="G167" s="141">
        <v>4565</v>
      </c>
      <c r="J167" s="123">
        <v>6009</v>
      </c>
      <c r="M167" s="123">
        <v>9839</v>
      </c>
      <c r="N167">
        <v>8470</v>
      </c>
      <c r="O167">
        <v>9837.87746801717</v>
      </c>
      <c r="P167">
        <v>8469.0060322084501</v>
      </c>
      <c r="R167" t="s">
        <v>1051</v>
      </c>
      <c r="S167">
        <v>11111.3570944314</v>
      </c>
      <c r="T167">
        <v>7750.9948454815503</v>
      </c>
      <c r="AA167" s="145"/>
      <c r="AB167" s="126"/>
    </row>
    <row r="168" spans="1:28" x14ac:dyDescent="0.15">
      <c r="A168" s="76">
        <v>32325</v>
      </c>
      <c r="E168" s="192">
        <f t="shared" si="2"/>
        <v>98480000</v>
      </c>
      <c r="G168" s="141">
        <v>4573</v>
      </c>
      <c r="J168" s="123">
        <v>6018</v>
      </c>
      <c r="M168" s="123">
        <v>9848</v>
      </c>
      <c r="N168">
        <v>8476</v>
      </c>
      <c r="O168">
        <v>9853.8437787162802</v>
      </c>
      <c r="P168">
        <v>8480.4189915228199</v>
      </c>
      <c r="R168" t="s">
        <v>1052</v>
      </c>
      <c r="S168">
        <v>11110.1584955005</v>
      </c>
      <c r="T168">
        <v>7729.31486220236</v>
      </c>
      <c r="AA168" s="145"/>
      <c r="AB168" s="126"/>
    </row>
    <row r="169" spans="1:28" x14ac:dyDescent="0.15">
      <c r="A169" s="76">
        <v>32356</v>
      </c>
      <c r="E169" s="192">
        <f t="shared" si="2"/>
        <v>98650000</v>
      </c>
      <c r="G169" s="141">
        <v>4570</v>
      </c>
      <c r="J169" s="123">
        <v>6024</v>
      </c>
      <c r="M169" s="123">
        <v>9865</v>
      </c>
      <c r="N169">
        <v>8491</v>
      </c>
      <c r="O169">
        <v>9864.7890285062895</v>
      </c>
      <c r="P169">
        <v>8488.3267884413308</v>
      </c>
      <c r="R169" t="s">
        <v>1053</v>
      </c>
      <c r="S169">
        <v>11110.822900503301</v>
      </c>
      <c r="T169">
        <v>7710.2769273127096</v>
      </c>
      <c r="AA169" s="145"/>
      <c r="AB169" s="126"/>
    </row>
    <row r="170" spans="1:28" x14ac:dyDescent="0.15">
      <c r="A170" s="76">
        <v>32387</v>
      </c>
      <c r="E170" s="192">
        <f t="shared" si="2"/>
        <v>98790000</v>
      </c>
      <c r="G170" s="141">
        <v>4556</v>
      </c>
      <c r="J170" s="123">
        <v>6020</v>
      </c>
      <c r="M170" s="123">
        <v>9879</v>
      </c>
      <c r="N170">
        <v>8500</v>
      </c>
      <c r="O170">
        <v>9875.4442044250009</v>
      </c>
      <c r="P170">
        <v>8493.8870830989999</v>
      </c>
      <c r="R170" t="s">
        <v>1054</v>
      </c>
      <c r="S170">
        <v>11110.405050278199</v>
      </c>
      <c r="T170">
        <v>7689.4645585116896</v>
      </c>
      <c r="AA170" s="145"/>
      <c r="AB170" s="126"/>
    </row>
    <row r="171" spans="1:28" x14ac:dyDescent="0.15">
      <c r="A171" s="76">
        <v>32417</v>
      </c>
      <c r="E171" s="192">
        <f t="shared" si="2"/>
        <v>98890000</v>
      </c>
      <c r="G171" s="141">
        <v>4564</v>
      </c>
      <c r="J171" s="123">
        <v>6028</v>
      </c>
      <c r="M171" s="123">
        <v>9889</v>
      </c>
      <c r="N171">
        <v>8505</v>
      </c>
      <c r="O171">
        <v>9885.2367930997607</v>
      </c>
      <c r="P171">
        <v>8499.1063554885095</v>
      </c>
      <c r="R171" t="s">
        <v>1055</v>
      </c>
      <c r="S171">
        <v>11111.387364309599</v>
      </c>
      <c r="T171">
        <v>7672.7062219561403</v>
      </c>
      <c r="AA171" s="145"/>
      <c r="AB171" s="126"/>
    </row>
    <row r="172" spans="1:28" x14ac:dyDescent="0.15">
      <c r="A172" s="76">
        <v>32448</v>
      </c>
      <c r="E172" s="192">
        <f t="shared" si="2"/>
        <v>99020000</v>
      </c>
      <c r="G172" s="141">
        <v>4612</v>
      </c>
      <c r="J172" s="123">
        <v>6043</v>
      </c>
      <c r="M172" s="123">
        <v>9902</v>
      </c>
      <c r="N172">
        <v>8513</v>
      </c>
      <c r="O172">
        <v>9896.9466352604504</v>
      </c>
      <c r="P172">
        <v>8505.9397995668405</v>
      </c>
      <c r="R172" t="s">
        <v>1056</v>
      </c>
      <c r="S172">
        <v>11111.0112668247</v>
      </c>
      <c r="T172">
        <v>7655.5228319420203</v>
      </c>
      <c r="AA172" s="145"/>
      <c r="AB172" s="126"/>
    </row>
    <row r="173" spans="1:28" x14ac:dyDescent="0.15">
      <c r="A173" s="76">
        <v>32478</v>
      </c>
      <c r="E173" s="192">
        <f t="shared" si="2"/>
        <v>99050000</v>
      </c>
      <c r="G173" s="141">
        <v>4625</v>
      </c>
      <c r="J173" s="123">
        <v>6059</v>
      </c>
      <c r="M173" s="123">
        <v>9905</v>
      </c>
      <c r="N173">
        <v>8515</v>
      </c>
      <c r="O173">
        <v>9909.08359860358</v>
      </c>
      <c r="P173">
        <v>8514.8176977293897</v>
      </c>
      <c r="R173" t="s">
        <v>1057</v>
      </c>
      <c r="S173">
        <v>11111.476174011301</v>
      </c>
      <c r="T173">
        <v>7642.3069127439503</v>
      </c>
      <c r="AA173" s="145"/>
      <c r="AB173" s="126"/>
    </row>
    <row r="174" spans="1:28" x14ac:dyDescent="0.15">
      <c r="A174" s="76">
        <v>32509</v>
      </c>
      <c r="E174" s="192">
        <f t="shared" si="2"/>
        <v>99230000</v>
      </c>
      <c r="G174" s="141">
        <v>4564</v>
      </c>
      <c r="J174" s="123">
        <v>6056</v>
      </c>
      <c r="M174" s="123">
        <v>9923</v>
      </c>
      <c r="N174">
        <v>8524</v>
      </c>
      <c r="O174">
        <v>9919.2489850797701</v>
      </c>
      <c r="P174">
        <v>8521.64994439162</v>
      </c>
      <c r="R174" t="s">
        <v>1238</v>
      </c>
      <c r="S174">
        <v>11110.1587572638</v>
      </c>
      <c r="T174">
        <v>7627.1568090704504</v>
      </c>
      <c r="AB174" s="126"/>
    </row>
    <row r="175" spans="1:28" x14ac:dyDescent="0.15">
      <c r="A175" s="76">
        <v>32540</v>
      </c>
      <c r="E175" s="192">
        <f t="shared" si="2"/>
        <v>99220000</v>
      </c>
      <c r="G175" s="141">
        <v>4582</v>
      </c>
      <c r="J175" s="123">
        <v>6075</v>
      </c>
      <c r="M175" s="123">
        <v>9922</v>
      </c>
      <c r="N175">
        <v>8517</v>
      </c>
      <c r="O175">
        <v>9926.0956379875006</v>
      </c>
      <c r="P175">
        <v>8523.2497879087005</v>
      </c>
      <c r="R175" t="s">
        <v>1239</v>
      </c>
      <c r="S175">
        <v>11108.4029588382</v>
      </c>
      <c r="T175">
        <v>7610.3635509666601</v>
      </c>
      <c r="AB175" s="126"/>
    </row>
    <row r="176" spans="1:28" x14ac:dyDescent="0.15">
      <c r="A176" s="76">
        <v>32568</v>
      </c>
      <c r="E176" s="192">
        <f t="shared" si="2"/>
        <v>99360000</v>
      </c>
      <c r="G176" s="141">
        <v>4604</v>
      </c>
      <c r="J176" s="123">
        <v>6080</v>
      </c>
      <c r="M176" s="123">
        <v>9936</v>
      </c>
      <c r="N176">
        <v>8523</v>
      </c>
      <c r="O176">
        <v>9936.9098757378197</v>
      </c>
      <c r="P176">
        <v>8529.7865693529602</v>
      </c>
      <c r="R176" t="s">
        <v>1240</v>
      </c>
      <c r="AB176" s="126"/>
    </row>
    <row r="177" spans="1:28" x14ac:dyDescent="0.15">
      <c r="A177" s="76">
        <v>32599</v>
      </c>
      <c r="E177" s="192">
        <f t="shared" si="2"/>
        <v>99400000</v>
      </c>
      <c r="G177" s="141">
        <v>4655</v>
      </c>
      <c r="J177" s="123">
        <v>6098</v>
      </c>
      <c r="M177" s="123">
        <v>9940</v>
      </c>
      <c r="N177">
        <v>8525</v>
      </c>
      <c r="O177">
        <v>9945.9683509680508</v>
      </c>
      <c r="P177">
        <v>8533.9851528414802</v>
      </c>
      <c r="R177" t="s">
        <v>1241</v>
      </c>
      <c r="AB177" s="126"/>
    </row>
    <row r="178" spans="1:28" x14ac:dyDescent="0.15">
      <c r="A178" s="76">
        <v>32629</v>
      </c>
      <c r="E178" s="192">
        <f t="shared" si="2"/>
        <v>99610000</v>
      </c>
      <c r="G178" s="141">
        <v>4706</v>
      </c>
      <c r="J178" s="123">
        <v>6113</v>
      </c>
      <c r="M178" s="123">
        <v>9961</v>
      </c>
      <c r="N178">
        <v>8544</v>
      </c>
      <c r="O178">
        <v>9958.1030460049005</v>
      </c>
      <c r="P178">
        <v>8543.4219855844804</v>
      </c>
      <c r="AB178" s="126"/>
    </row>
    <row r="179" spans="1:28" x14ac:dyDescent="0.15">
      <c r="A179" s="76">
        <v>32660</v>
      </c>
      <c r="E179" s="192">
        <f t="shared" si="2"/>
        <v>99710000</v>
      </c>
      <c r="G179" s="141">
        <v>4721</v>
      </c>
      <c r="J179" s="123">
        <v>6139</v>
      </c>
      <c r="M179" s="123">
        <v>9971</v>
      </c>
      <c r="N179">
        <v>8551</v>
      </c>
      <c r="O179">
        <v>9969.72964590841</v>
      </c>
      <c r="P179">
        <v>8549.9511929929995</v>
      </c>
      <c r="AB179" s="126"/>
    </row>
    <row r="180" spans="1:28" x14ac:dyDescent="0.15">
      <c r="A180" s="76">
        <v>32690</v>
      </c>
      <c r="E180" s="192">
        <f t="shared" si="2"/>
        <v>99730000</v>
      </c>
      <c r="G180" s="141">
        <v>4711</v>
      </c>
      <c r="J180" s="123">
        <v>6156</v>
      </c>
      <c r="M180" s="123">
        <v>9973</v>
      </c>
      <c r="N180">
        <v>8550</v>
      </c>
      <c r="O180">
        <v>9979.5222393266104</v>
      </c>
      <c r="P180">
        <v>8555.1025169779005</v>
      </c>
      <c r="AB180" s="126"/>
    </row>
    <row r="181" spans="1:28" x14ac:dyDescent="0.15">
      <c r="A181" s="76">
        <v>32721</v>
      </c>
      <c r="E181" s="192">
        <f t="shared" si="2"/>
        <v>99910000</v>
      </c>
      <c r="G181" s="141">
        <v>4697</v>
      </c>
      <c r="J181" s="123">
        <v>6149</v>
      </c>
      <c r="M181" s="123">
        <v>9991</v>
      </c>
      <c r="N181">
        <v>8564</v>
      </c>
      <c r="O181">
        <v>9991.0007508230701</v>
      </c>
      <c r="P181">
        <v>8561.5988851582297</v>
      </c>
      <c r="AB181" s="126"/>
    </row>
    <row r="182" spans="1:28" x14ac:dyDescent="0.15">
      <c r="A182" s="76">
        <v>32752</v>
      </c>
      <c r="E182" s="192">
        <f t="shared" si="2"/>
        <v>100050000</v>
      </c>
      <c r="G182" s="141">
        <v>4684</v>
      </c>
      <c r="J182" s="123">
        <v>6146</v>
      </c>
      <c r="M182" s="123">
        <v>10005</v>
      </c>
      <c r="N182">
        <v>8575</v>
      </c>
      <c r="O182">
        <v>10000.7359950314</v>
      </c>
      <c r="P182">
        <v>8568.10991399675</v>
      </c>
      <c r="AB182" s="126"/>
    </row>
    <row r="183" spans="1:28" x14ac:dyDescent="0.15">
      <c r="A183" s="76">
        <v>32782</v>
      </c>
      <c r="E183" s="192">
        <f t="shared" si="2"/>
        <v>100160000</v>
      </c>
      <c r="G183" s="141">
        <v>4708</v>
      </c>
      <c r="J183" s="123">
        <v>6160</v>
      </c>
      <c r="M183" s="123">
        <v>10016</v>
      </c>
      <c r="N183">
        <v>8580</v>
      </c>
      <c r="O183">
        <v>10011.3937729921</v>
      </c>
      <c r="P183">
        <v>8573.2388652343798</v>
      </c>
      <c r="AB183" s="126"/>
    </row>
    <row r="184" spans="1:28" x14ac:dyDescent="0.15">
      <c r="A184" s="76">
        <v>32813</v>
      </c>
      <c r="E184" s="192">
        <f t="shared" si="2"/>
        <v>100280000</v>
      </c>
      <c r="G184" s="141">
        <v>4753</v>
      </c>
      <c r="J184" s="123">
        <v>6172</v>
      </c>
      <c r="M184" s="123">
        <v>10028</v>
      </c>
      <c r="N184">
        <v>8587</v>
      </c>
      <c r="O184">
        <v>10022.0458627032</v>
      </c>
      <c r="P184">
        <v>8579.1205584961299</v>
      </c>
      <c r="AB184" s="126"/>
    </row>
    <row r="185" spans="1:28" x14ac:dyDescent="0.15">
      <c r="A185" s="76">
        <v>32843</v>
      </c>
      <c r="E185" s="192">
        <f t="shared" si="2"/>
        <v>100260000</v>
      </c>
      <c r="G185" s="141">
        <v>4758</v>
      </c>
      <c r="J185" s="123">
        <v>6190</v>
      </c>
      <c r="M185" s="123">
        <v>10026</v>
      </c>
      <c r="N185">
        <v>8583</v>
      </c>
      <c r="O185">
        <v>10030.1301406399</v>
      </c>
      <c r="P185">
        <v>8582.61402282372</v>
      </c>
      <c r="AB185" s="126"/>
    </row>
    <row r="186" spans="1:28" x14ac:dyDescent="0.15">
      <c r="A186" s="76">
        <v>32874</v>
      </c>
      <c r="E186" s="192">
        <f t="shared" si="2"/>
        <v>100420000</v>
      </c>
      <c r="G186" s="141">
        <v>4699</v>
      </c>
      <c r="J186" s="123">
        <v>6188</v>
      </c>
      <c r="M186" s="123">
        <v>10042</v>
      </c>
      <c r="N186">
        <v>8589</v>
      </c>
      <c r="O186">
        <v>10038.7446522513</v>
      </c>
      <c r="P186">
        <v>8586.7853699294501</v>
      </c>
      <c r="AB186" s="126"/>
    </row>
    <row r="187" spans="1:28" x14ac:dyDescent="0.15">
      <c r="A187" s="76">
        <v>32905</v>
      </c>
      <c r="E187" s="192">
        <f t="shared" si="2"/>
        <v>100440000</v>
      </c>
      <c r="G187" s="141">
        <v>4699</v>
      </c>
      <c r="J187" s="123">
        <v>6205</v>
      </c>
      <c r="M187" s="123">
        <v>10044</v>
      </c>
      <c r="N187">
        <v>8585</v>
      </c>
      <c r="O187">
        <v>10048.212485256199</v>
      </c>
      <c r="P187">
        <v>8591.4100166124699</v>
      </c>
      <c r="AB187" s="126"/>
    </row>
    <row r="188" spans="1:28" x14ac:dyDescent="0.15">
      <c r="A188" s="76">
        <v>32933</v>
      </c>
      <c r="E188" s="192">
        <f t="shared" si="2"/>
        <v>100580000</v>
      </c>
      <c r="G188" s="141">
        <v>4738</v>
      </c>
      <c r="J188" s="123">
        <v>6231</v>
      </c>
      <c r="M188" s="123">
        <v>10058</v>
      </c>
      <c r="N188">
        <v>8589</v>
      </c>
      <c r="O188">
        <v>10058.906240591799</v>
      </c>
      <c r="P188">
        <v>8596.1406229106997</v>
      </c>
      <c r="AB188" s="126"/>
    </row>
    <row r="189" spans="1:28" x14ac:dyDescent="0.15">
      <c r="A189" s="76">
        <v>32964</v>
      </c>
      <c r="E189" s="192">
        <f t="shared" si="2"/>
        <v>100600000</v>
      </c>
      <c r="G189" s="141">
        <v>4800</v>
      </c>
      <c r="J189" s="123">
        <v>6224</v>
      </c>
      <c r="M189" s="123">
        <v>10060</v>
      </c>
      <c r="N189">
        <v>8589</v>
      </c>
      <c r="O189">
        <v>10066.780285385399</v>
      </c>
      <c r="P189">
        <v>8598.7608033612305</v>
      </c>
      <c r="AB189" s="126"/>
    </row>
    <row r="190" spans="1:28" x14ac:dyDescent="0.15">
      <c r="A190" s="76">
        <v>32994</v>
      </c>
      <c r="E190" s="192">
        <f t="shared" si="2"/>
        <v>100800000</v>
      </c>
      <c r="G190" s="141">
        <v>4882</v>
      </c>
      <c r="J190" s="123">
        <v>6245</v>
      </c>
      <c r="M190" s="123">
        <v>10080</v>
      </c>
      <c r="N190">
        <v>8606</v>
      </c>
      <c r="O190">
        <v>10077.6161471459</v>
      </c>
      <c r="P190">
        <v>8605.9554386048003</v>
      </c>
      <c r="AB190" s="126"/>
    </row>
    <row r="191" spans="1:28" x14ac:dyDescent="0.15">
      <c r="A191" s="76">
        <v>33025</v>
      </c>
      <c r="E191" s="192">
        <f t="shared" si="2"/>
        <v>100860000</v>
      </c>
      <c r="G191" s="141">
        <v>4875</v>
      </c>
      <c r="J191" s="123">
        <v>6236</v>
      </c>
      <c r="M191" s="123">
        <v>10086</v>
      </c>
      <c r="N191">
        <v>8609</v>
      </c>
      <c r="O191">
        <v>10084.406517043901</v>
      </c>
      <c r="P191">
        <v>8607.6646087214194</v>
      </c>
      <c r="AB191" s="126"/>
    </row>
    <row r="192" spans="1:28" x14ac:dyDescent="0.15">
      <c r="A192" s="76">
        <v>33055</v>
      </c>
      <c r="E192" s="192">
        <f t="shared" si="2"/>
        <v>100860000</v>
      </c>
      <c r="G192" s="141">
        <v>4829</v>
      </c>
      <c r="J192" s="123">
        <v>6255</v>
      </c>
      <c r="M192" s="123">
        <v>10086</v>
      </c>
      <c r="N192">
        <v>8606</v>
      </c>
      <c r="O192">
        <v>10092.8478280418</v>
      </c>
      <c r="P192">
        <v>8611.46924650859</v>
      </c>
      <c r="AB192" s="126"/>
    </row>
    <row r="193" spans="1:28" x14ac:dyDescent="0.15">
      <c r="A193" s="76">
        <v>33086</v>
      </c>
      <c r="E193" s="192">
        <f t="shared" si="2"/>
        <v>101030000</v>
      </c>
      <c r="G193" s="141">
        <v>4814</v>
      </c>
      <c r="J193" s="123">
        <v>6247</v>
      </c>
      <c r="M193" s="123">
        <v>10103</v>
      </c>
      <c r="N193">
        <v>8618</v>
      </c>
      <c r="O193">
        <v>10103.1180025087</v>
      </c>
      <c r="P193">
        <v>8615.8299204996401</v>
      </c>
      <c r="AB193" s="126"/>
    </row>
    <row r="194" spans="1:28" x14ac:dyDescent="0.15">
      <c r="A194" s="76">
        <v>33117</v>
      </c>
      <c r="E194" s="192">
        <f t="shared" si="2"/>
        <v>101180000</v>
      </c>
      <c r="G194" s="141">
        <v>4892</v>
      </c>
      <c r="J194" s="123">
        <v>6286</v>
      </c>
      <c r="M194" s="123">
        <v>10118</v>
      </c>
      <c r="N194">
        <v>8627</v>
      </c>
      <c r="O194">
        <v>10113.141426374899</v>
      </c>
      <c r="P194">
        <v>8619.5167179682103</v>
      </c>
      <c r="AB194" s="126"/>
    </row>
    <row r="195" spans="1:28" x14ac:dyDescent="0.15">
      <c r="A195" s="76">
        <v>33147</v>
      </c>
      <c r="E195" s="192">
        <f t="shared" si="2"/>
        <v>101260000</v>
      </c>
      <c r="G195" s="141">
        <v>4929</v>
      </c>
      <c r="J195" s="123">
        <v>6292</v>
      </c>
      <c r="M195" s="123">
        <v>10126</v>
      </c>
      <c r="N195">
        <v>8630</v>
      </c>
      <c r="O195">
        <v>10120.7890146841</v>
      </c>
      <c r="P195">
        <v>8622.5893810709003</v>
      </c>
      <c r="AB195" s="126"/>
    </row>
    <row r="196" spans="1:28" x14ac:dyDescent="0.15">
      <c r="A196" s="76">
        <v>33178</v>
      </c>
      <c r="E196" s="192">
        <f t="shared" si="2"/>
        <v>101360000</v>
      </c>
      <c r="G196" s="141">
        <v>4936</v>
      </c>
      <c r="J196" s="123">
        <v>6288</v>
      </c>
      <c r="M196" s="123">
        <v>10136</v>
      </c>
      <c r="N196">
        <v>8635</v>
      </c>
      <c r="O196">
        <v>10129.292447755901</v>
      </c>
      <c r="P196">
        <v>8626.4811900897203</v>
      </c>
      <c r="AB196" s="126"/>
    </row>
    <row r="197" spans="1:28" x14ac:dyDescent="0.15">
      <c r="A197" s="76">
        <v>33208</v>
      </c>
      <c r="E197" s="192">
        <f t="shared" si="2"/>
        <v>101350000</v>
      </c>
      <c r="G197" s="141">
        <v>4927</v>
      </c>
      <c r="J197" s="123">
        <v>6293</v>
      </c>
      <c r="M197" s="123">
        <v>10135</v>
      </c>
      <c r="N197">
        <v>8631</v>
      </c>
      <c r="O197">
        <v>10139.202576580699</v>
      </c>
      <c r="P197">
        <v>8630.5172216771498</v>
      </c>
      <c r="AB197" s="126"/>
    </row>
    <row r="198" spans="1:28" x14ac:dyDescent="0.15">
      <c r="A198" s="76">
        <v>33239</v>
      </c>
      <c r="E198" s="192">
        <f t="shared" si="2"/>
        <v>101500000</v>
      </c>
      <c r="G198" s="141">
        <v>4888</v>
      </c>
      <c r="J198" s="123">
        <v>6327</v>
      </c>
      <c r="M198" s="123">
        <v>10150</v>
      </c>
      <c r="N198">
        <v>8637</v>
      </c>
      <c r="O198">
        <v>10147.348696593001</v>
      </c>
      <c r="P198">
        <v>8635.0843249400004</v>
      </c>
      <c r="AB198" s="126"/>
    </row>
    <row r="199" spans="1:28" x14ac:dyDescent="0.15">
      <c r="A199" s="76">
        <v>33270</v>
      </c>
      <c r="E199" s="192">
        <f t="shared" ref="E199:E262" si="3">M199*10000</f>
        <v>101480000</v>
      </c>
      <c r="G199" s="141">
        <v>4890</v>
      </c>
      <c r="J199" s="123">
        <v>6321</v>
      </c>
      <c r="M199" s="123">
        <v>10148</v>
      </c>
      <c r="N199">
        <v>8628</v>
      </c>
      <c r="O199">
        <v>10152.221708033299</v>
      </c>
      <c r="P199">
        <v>8634.3805368943104</v>
      </c>
      <c r="AB199" s="126"/>
    </row>
    <row r="200" spans="1:28" x14ac:dyDescent="0.15">
      <c r="A200" s="76">
        <v>33298</v>
      </c>
      <c r="E200" s="192">
        <f t="shared" si="3"/>
        <v>101690000</v>
      </c>
      <c r="G200" s="141">
        <v>4925</v>
      </c>
      <c r="J200" s="123">
        <v>6342</v>
      </c>
      <c r="M200" s="123">
        <v>10169</v>
      </c>
      <c r="N200">
        <v>8638</v>
      </c>
      <c r="O200">
        <v>10169.798218788401</v>
      </c>
      <c r="P200">
        <v>8645.2378985078503</v>
      </c>
      <c r="AB200" s="126"/>
    </row>
    <row r="201" spans="1:28" x14ac:dyDescent="0.15">
      <c r="A201" s="76">
        <v>33329</v>
      </c>
      <c r="E201" s="192">
        <f t="shared" si="3"/>
        <v>101790000</v>
      </c>
      <c r="G201" s="141">
        <v>4968</v>
      </c>
      <c r="J201" s="123">
        <v>6346</v>
      </c>
      <c r="M201" s="123">
        <v>10179</v>
      </c>
      <c r="N201">
        <v>8644</v>
      </c>
      <c r="O201">
        <v>10186.43115334</v>
      </c>
      <c r="P201">
        <v>8654.5037093123701</v>
      </c>
      <c r="AB201" s="126"/>
    </row>
    <row r="202" spans="1:28" x14ac:dyDescent="0.15">
      <c r="A202" s="76">
        <v>33359</v>
      </c>
      <c r="E202" s="192">
        <f t="shared" si="3"/>
        <v>101930000</v>
      </c>
      <c r="G202" s="141">
        <v>5017</v>
      </c>
      <c r="J202" s="123">
        <v>6353</v>
      </c>
      <c r="M202" s="123">
        <v>10193</v>
      </c>
      <c r="N202">
        <v>8654</v>
      </c>
      <c r="O202">
        <v>10191.1420095674</v>
      </c>
      <c r="P202">
        <v>8654.4557866731502</v>
      </c>
      <c r="AB202" s="126"/>
    </row>
    <row r="203" spans="1:28" x14ac:dyDescent="0.15">
      <c r="A203" s="76">
        <v>33390</v>
      </c>
      <c r="E203" s="192">
        <f t="shared" si="3"/>
        <v>101990000</v>
      </c>
      <c r="G203" s="141">
        <v>5062</v>
      </c>
      <c r="J203" s="123">
        <v>6378</v>
      </c>
      <c r="M203" s="123">
        <v>10199</v>
      </c>
      <c r="N203">
        <v>8657</v>
      </c>
      <c r="O203">
        <v>10197.101013220499</v>
      </c>
      <c r="P203">
        <v>8655.3106152666005</v>
      </c>
      <c r="AB203" s="126"/>
    </row>
    <row r="204" spans="1:28" x14ac:dyDescent="0.15">
      <c r="A204" s="76">
        <v>33420</v>
      </c>
      <c r="E204" s="192">
        <f t="shared" si="3"/>
        <v>101960000</v>
      </c>
      <c r="G204" s="141">
        <v>5046</v>
      </c>
      <c r="J204" s="123">
        <v>6370</v>
      </c>
      <c r="M204" s="123">
        <v>10196</v>
      </c>
      <c r="N204">
        <v>8650</v>
      </c>
      <c r="O204">
        <v>10202.877108513099</v>
      </c>
      <c r="P204">
        <v>8655.5121649520806</v>
      </c>
      <c r="AB204" s="126"/>
    </row>
    <row r="205" spans="1:28" x14ac:dyDescent="0.15">
      <c r="A205" s="76">
        <v>33451</v>
      </c>
      <c r="E205" s="192">
        <f t="shared" si="3"/>
        <v>102100000</v>
      </c>
      <c r="G205" s="141">
        <v>5014</v>
      </c>
      <c r="J205" s="123">
        <v>6387</v>
      </c>
      <c r="M205" s="123">
        <v>10210</v>
      </c>
      <c r="N205">
        <v>8660</v>
      </c>
      <c r="O205">
        <v>10210.1592888344</v>
      </c>
      <c r="P205">
        <v>8658.0014966292601</v>
      </c>
      <c r="AB205" s="126"/>
    </row>
    <row r="206" spans="1:28" x14ac:dyDescent="0.15">
      <c r="A206" s="76">
        <v>33482</v>
      </c>
      <c r="E206" s="192">
        <f t="shared" si="3"/>
        <v>102260000</v>
      </c>
      <c r="G206" s="141">
        <v>5016</v>
      </c>
      <c r="J206" s="123">
        <v>6397</v>
      </c>
      <c r="M206" s="123">
        <v>10226</v>
      </c>
      <c r="N206">
        <v>8671</v>
      </c>
      <c r="O206">
        <v>10220.7113917596</v>
      </c>
      <c r="P206">
        <v>8663.1352699794206</v>
      </c>
      <c r="AB206" s="126"/>
    </row>
    <row r="207" spans="1:28" x14ac:dyDescent="0.15">
      <c r="A207" s="76">
        <v>33512</v>
      </c>
      <c r="E207" s="192">
        <f t="shared" si="3"/>
        <v>102350000</v>
      </c>
      <c r="G207" s="141">
        <v>5047</v>
      </c>
      <c r="J207" s="123">
        <v>6386</v>
      </c>
      <c r="M207" s="123">
        <v>10235</v>
      </c>
      <c r="N207">
        <v>8674</v>
      </c>
      <c r="O207">
        <v>10229.4836333269</v>
      </c>
      <c r="P207">
        <v>8666.2665451071807</v>
      </c>
      <c r="AB207" s="126"/>
    </row>
    <row r="208" spans="1:28" x14ac:dyDescent="0.15">
      <c r="A208" s="76">
        <v>33543</v>
      </c>
      <c r="E208" s="192">
        <f t="shared" si="3"/>
        <v>102410000</v>
      </c>
      <c r="G208" s="141">
        <v>5078</v>
      </c>
      <c r="J208" s="123">
        <v>6399</v>
      </c>
      <c r="M208" s="123">
        <v>10241</v>
      </c>
      <c r="N208">
        <v>8674</v>
      </c>
      <c r="O208">
        <v>10234.051952072999</v>
      </c>
      <c r="P208">
        <v>8665.2783740587602</v>
      </c>
      <c r="AB208" s="126"/>
    </row>
    <row r="209" spans="1:28" x14ac:dyDescent="0.15">
      <c r="A209" s="76">
        <v>33573</v>
      </c>
      <c r="E209" s="192">
        <f t="shared" si="3"/>
        <v>102360000</v>
      </c>
      <c r="G209" s="141">
        <v>5079</v>
      </c>
      <c r="J209" s="123">
        <v>6417</v>
      </c>
      <c r="M209" s="123">
        <v>10236</v>
      </c>
      <c r="N209">
        <v>8666</v>
      </c>
      <c r="O209">
        <v>10240.3066512235</v>
      </c>
      <c r="P209">
        <v>8665.5941351910205</v>
      </c>
      <c r="AB209" s="126"/>
    </row>
    <row r="210" spans="1:28" x14ac:dyDescent="0.15">
      <c r="A210" s="76">
        <v>33604</v>
      </c>
      <c r="E210" s="192">
        <f t="shared" si="3"/>
        <v>102490000</v>
      </c>
      <c r="G210" s="141">
        <v>5010</v>
      </c>
      <c r="J210" s="123">
        <v>6413</v>
      </c>
      <c r="M210" s="123">
        <v>10249</v>
      </c>
      <c r="N210">
        <v>8665</v>
      </c>
      <c r="O210">
        <v>10246.685070814799</v>
      </c>
      <c r="P210">
        <v>8663.1511622498201</v>
      </c>
      <c r="AB210" s="126"/>
    </row>
    <row r="211" spans="1:28" x14ac:dyDescent="0.15">
      <c r="A211" s="76">
        <v>33635</v>
      </c>
      <c r="E211" s="192">
        <f t="shared" si="3"/>
        <v>102500000</v>
      </c>
      <c r="G211" s="141">
        <v>5041</v>
      </c>
      <c r="J211" s="123">
        <v>6460</v>
      </c>
      <c r="M211" s="123">
        <v>10250</v>
      </c>
      <c r="N211">
        <v>8659</v>
      </c>
      <c r="O211">
        <v>10254.256348619399</v>
      </c>
      <c r="P211">
        <v>8665.4591815030908</v>
      </c>
      <c r="AB211" s="126"/>
    </row>
    <row r="212" spans="1:28" x14ac:dyDescent="0.15">
      <c r="A212" s="76">
        <v>33664</v>
      </c>
      <c r="E212" s="192">
        <f t="shared" si="3"/>
        <v>102560000</v>
      </c>
      <c r="G212" s="141">
        <v>5053</v>
      </c>
      <c r="J212" s="123">
        <v>6430</v>
      </c>
      <c r="M212" s="123">
        <v>10256</v>
      </c>
      <c r="N212">
        <v>8655</v>
      </c>
      <c r="O212">
        <v>10256.494563918701</v>
      </c>
      <c r="P212">
        <v>8661.8853643166403</v>
      </c>
      <c r="AB212" s="126"/>
    </row>
    <row r="213" spans="1:28" x14ac:dyDescent="0.15">
      <c r="A213" s="76">
        <v>33695</v>
      </c>
      <c r="E213" s="192">
        <f t="shared" si="3"/>
        <v>102490000</v>
      </c>
      <c r="G213" s="141">
        <v>5077</v>
      </c>
      <c r="J213" s="123">
        <v>6414</v>
      </c>
      <c r="M213" s="123">
        <v>10249</v>
      </c>
      <c r="N213">
        <v>8646</v>
      </c>
      <c r="O213">
        <v>10256.745212981899</v>
      </c>
      <c r="P213">
        <v>8656.9702482440607</v>
      </c>
      <c r="AB213" s="126"/>
    </row>
    <row r="214" spans="1:28" x14ac:dyDescent="0.15">
      <c r="A214" s="76">
        <v>33725</v>
      </c>
      <c r="E214" s="192">
        <f t="shared" si="3"/>
        <v>102670000</v>
      </c>
      <c r="G214" s="141">
        <v>5134</v>
      </c>
      <c r="J214" s="123">
        <v>6421</v>
      </c>
      <c r="M214" s="123">
        <v>10267</v>
      </c>
      <c r="N214">
        <v>8660</v>
      </c>
      <c r="O214">
        <v>10265.448109458101</v>
      </c>
      <c r="P214">
        <v>8660.7279444427404</v>
      </c>
      <c r="AB214" s="126"/>
    </row>
    <row r="215" spans="1:28" x14ac:dyDescent="0.15">
      <c r="A215" s="76">
        <v>33756</v>
      </c>
      <c r="E215" s="192">
        <f t="shared" si="3"/>
        <v>102830000</v>
      </c>
      <c r="G215" s="141">
        <v>5139</v>
      </c>
      <c r="J215" s="123">
        <v>6421</v>
      </c>
      <c r="M215" s="123">
        <v>10283</v>
      </c>
      <c r="N215">
        <v>8672</v>
      </c>
      <c r="O215">
        <v>10280.7035442327</v>
      </c>
      <c r="P215">
        <v>8669.8159468835602</v>
      </c>
      <c r="AB215" s="126"/>
    </row>
    <row r="216" spans="1:28" x14ac:dyDescent="0.15">
      <c r="A216" s="76">
        <v>33786</v>
      </c>
      <c r="E216" s="192">
        <f t="shared" si="3"/>
        <v>102810000</v>
      </c>
      <c r="G216" s="141">
        <v>5158</v>
      </c>
      <c r="J216" s="123">
        <v>6411</v>
      </c>
      <c r="M216" s="123">
        <v>10281</v>
      </c>
      <c r="N216">
        <v>8666</v>
      </c>
      <c r="O216">
        <v>10287.8002674499</v>
      </c>
      <c r="P216">
        <v>8671.4488756086903</v>
      </c>
      <c r="AB216" s="126"/>
    </row>
    <row r="217" spans="1:28" x14ac:dyDescent="0.15">
      <c r="A217" s="76">
        <v>33817</v>
      </c>
      <c r="E217" s="192">
        <f t="shared" si="3"/>
        <v>102950000</v>
      </c>
      <c r="G217" s="141">
        <v>5138</v>
      </c>
      <c r="J217" s="123">
        <v>6437</v>
      </c>
      <c r="M217" s="123">
        <v>10295</v>
      </c>
      <c r="N217">
        <v>8675</v>
      </c>
      <c r="O217">
        <v>10295.3931688747</v>
      </c>
      <c r="P217">
        <v>8673.3113010462002</v>
      </c>
      <c r="AB217" s="126"/>
    </row>
    <row r="218" spans="1:28" x14ac:dyDescent="0.15">
      <c r="A218" s="76">
        <v>33848</v>
      </c>
      <c r="E218" s="192">
        <f t="shared" si="3"/>
        <v>103070000</v>
      </c>
      <c r="G218" s="141">
        <v>5117</v>
      </c>
      <c r="J218" s="123">
        <v>6436</v>
      </c>
      <c r="M218" s="123">
        <v>10307</v>
      </c>
      <c r="N218">
        <v>8683</v>
      </c>
      <c r="O218">
        <v>10301.692308763701</v>
      </c>
      <c r="P218">
        <v>8675.2032727625501</v>
      </c>
      <c r="AB218" s="126"/>
    </row>
    <row r="219" spans="1:28" x14ac:dyDescent="0.15">
      <c r="A219" s="76">
        <v>33878</v>
      </c>
      <c r="E219" s="192">
        <f t="shared" si="3"/>
        <v>103170000</v>
      </c>
      <c r="G219" s="141">
        <v>5168</v>
      </c>
      <c r="J219" s="123">
        <v>6459</v>
      </c>
      <c r="M219" s="123">
        <v>10317</v>
      </c>
      <c r="N219">
        <v>8687</v>
      </c>
      <c r="O219">
        <v>10311.564995094201</v>
      </c>
      <c r="P219">
        <v>8679.3142626046701</v>
      </c>
      <c r="AB219" s="126"/>
    </row>
    <row r="220" spans="1:28" x14ac:dyDescent="0.15">
      <c r="A220" s="76">
        <v>33909</v>
      </c>
      <c r="E220" s="192">
        <f t="shared" si="3"/>
        <v>103260000</v>
      </c>
      <c r="G220" s="141">
        <v>5212</v>
      </c>
      <c r="J220" s="123">
        <v>6473</v>
      </c>
      <c r="M220" s="123">
        <v>10326</v>
      </c>
      <c r="N220">
        <v>8690</v>
      </c>
      <c r="O220">
        <v>10318.9601982314</v>
      </c>
      <c r="P220">
        <v>8681.2841915508507</v>
      </c>
      <c r="AB220" s="126"/>
    </row>
    <row r="221" spans="1:28" x14ac:dyDescent="0.15">
      <c r="A221" s="76">
        <v>33939</v>
      </c>
      <c r="E221" s="192">
        <f t="shared" si="3"/>
        <v>103140000</v>
      </c>
      <c r="G221" s="141">
        <v>5181</v>
      </c>
      <c r="J221" s="123">
        <v>6460</v>
      </c>
      <c r="M221" s="123">
        <v>10314</v>
      </c>
      <c r="N221">
        <v>8677</v>
      </c>
      <c r="O221">
        <v>10318.575608105501</v>
      </c>
      <c r="P221">
        <v>8676.82681532676</v>
      </c>
      <c r="AB221" s="126"/>
    </row>
    <row r="222" spans="1:28" x14ac:dyDescent="0.15">
      <c r="A222" s="76">
        <v>33970</v>
      </c>
      <c r="E222" s="192">
        <f t="shared" si="3"/>
        <v>103330000</v>
      </c>
      <c r="G222" s="141">
        <v>5099</v>
      </c>
      <c r="J222" s="123">
        <v>6440</v>
      </c>
      <c r="M222" s="123">
        <v>10333</v>
      </c>
      <c r="N222">
        <v>8686</v>
      </c>
      <c r="O222">
        <v>10330.4782425948</v>
      </c>
      <c r="P222">
        <v>8683.90724284319</v>
      </c>
      <c r="AB222" s="126"/>
    </row>
    <row r="223" spans="1:28" x14ac:dyDescent="0.15">
      <c r="A223" s="76">
        <v>34001</v>
      </c>
      <c r="E223" s="192">
        <f t="shared" si="3"/>
        <v>103350000</v>
      </c>
      <c r="G223" s="141">
        <v>5126</v>
      </c>
      <c r="J223" s="123">
        <v>6433</v>
      </c>
      <c r="M223" s="123">
        <v>10335</v>
      </c>
      <c r="N223">
        <v>8680</v>
      </c>
      <c r="O223">
        <v>10339.0795126595</v>
      </c>
      <c r="P223">
        <v>8686.2586453984295</v>
      </c>
      <c r="AB223" s="126"/>
    </row>
    <row r="224" spans="1:28" x14ac:dyDescent="0.15">
      <c r="A224" s="76">
        <v>34029</v>
      </c>
      <c r="E224" s="192">
        <f t="shared" si="3"/>
        <v>103470000</v>
      </c>
      <c r="G224" s="141">
        <v>5142</v>
      </c>
      <c r="J224" s="123">
        <v>6435</v>
      </c>
      <c r="M224" s="123">
        <v>10347</v>
      </c>
      <c r="N224">
        <v>8683</v>
      </c>
      <c r="O224">
        <v>10347.3594086875</v>
      </c>
      <c r="P224">
        <v>8689.5568420550208</v>
      </c>
      <c r="AB224" s="126"/>
    </row>
    <row r="225" spans="1:28" x14ac:dyDescent="0.15">
      <c r="A225" s="76">
        <v>34060</v>
      </c>
      <c r="E225" s="192">
        <f t="shared" si="3"/>
        <v>103530000</v>
      </c>
      <c r="G225" s="141">
        <v>5187</v>
      </c>
      <c r="J225" s="123">
        <v>6446</v>
      </c>
      <c r="M225" s="123">
        <v>10353</v>
      </c>
      <c r="N225">
        <v>8685</v>
      </c>
      <c r="O225">
        <v>10360.881910346499</v>
      </c>
      <c r="P225">
        <v>8696.3677930271497</v>
      </c>
      <c r="AB225" s="126"/>
    </row>
    <row r="226" spans="1:28" x14ac:dyDescent="0.15">
      <c r="A226" s="76">
        <v>34090</v>
      </c>
      <c r="E226" s="192">
        <f t="shared" si="3"/>
        <v>103610000</v>
      </c>
      <c r="G226" s="141">
        <v>5213</v>
      </c>
      <c r="J226" s="123">
        <v>6442</v>
      </c>
      <c r="M226" s="123">
        <v>10361</v>
      </c>
      <c r="N226">
        <v>8690</v>
      </c>
      <c r="O226">
        <v>10359.4930599825</v>
      </c>
      <c r="P226">
        <v>8690.6839517643002</v>
      </c>
      <c r="AB226" s="126"/>
    </row>
    <row r="227" spans="1:28" x14ac:dyDescent="0.15">
      <c r="A227" s="76">
        <v>34121</v>
      </c>
      <c r="E227" s="192">
        <f t="shared" si="3"/>
        <v>103640000</v>
      </c>
      <c r="G227" s="141">
        <v>5233</v>
      </c>
      <c r="J227" s="123">
        <v>6439</v>
      </c>
      <c r="M227" s="123">
        <v>10364</v>
      </c>
      <c r="N227">
        <v>8691</v>
      </c>
      <c r="O227">
        <v>10361.1999909158</v>
      </c>
      <c r="P227">
        <v>8688.19416273756</v>
      </c>
      <c r="AB227" s="126"/>
    </row>
    <row r="228" spans="1:28" x14ac:dyDescent="0.15">
      <c r="A228" s="76">
        <v>34151</v>
      </c>
      <c r="E228" s="192">
        <f t="shared" si="3"/>
        <v>103700000</v>
      </c>
      <c r="G228" s="141">
        <v>5259</v>
      </c>
      <c r="J228" s="123">
        <v>6452</v>
      </c>
      <c r="M228" s="123">
        <v>10370</v>
      </c>
      <c r="N228">
        <v>8691</v>
      </c>
      <c r="O228">
        <v>10376.757796727999</v>
      </c>
      <c r="P228">
        <v>8696.4162446391801</v>
      </c>
      <c r="AB228" s="126"/>
    </row>
    <row r="229" spans="1:28" x14ac:dyDescent="0.15">
      <c r="A229" s="76">
        <v>34182</v>
      </c>
      <c r="E229" s="192">
        <f t="shared" si="3"/>
        <v>103820000</v>
      </c>
      <c r="G229" s="141">
        <v>5228</v>
      </c>
      <c r="J229" s="123">
        <v>6456</v>
      </c>
      <c r="M229" s="123">
        <v>10382</v>
      </c>
      <c r="N229">
        <v>8698</v>
      </c>
      <c r="O229">
        <v>10382.705228865399</v>
      </c>
      <c r="P229">
        <v>8696.6875699028806</v>
      </c>
      <c r="AB229" s="126"/>
    </row>
    <row r="230" spans="1:28" x14ac:dyDescent="0.15">
      <c r="A230" s="76">
        <v>34213</v>
      </c>
      <c r="E230" s="192">
        <f t="shared" si="3"/>
        <v>103930000</v>
      </c>
      <c r="G230" s="141">
        <v>5215</v>
      </c>
      <c r="J230" s="123">
        <v>6449</v>
      </c>
      <c r="M230" s="123">
        <v>10393</v>
      </c>
      <c r="N230">
        <v>8703</v>
      </c>
      <c r="O230">
        <v>10387.919477457101</v>
      </c>
      <c r="P230">
        <v>8695.4955639981708</v>
      </c>
      <c r="AB230" s="126"/>
    </row>
    <row r="231" spans="1:28" x14ac:dyDescent="0.15">
      <c r="A231" s="76">
        <v>34243</v>
      </c>
      <c r="E231" s="192">
        <f t="shared" si="3"/>
        <v>103960000</v>
      </c>
      <c r="G231" s="141">
        <v>5234</v>
      </c>
      <c r="J231" s="123">
        <v>6464</v>
      </c>
      <c r="M231" s="123">
        <v>10396</v>
      </c>
      <c r="N231">
        <v>8699</v>
      </c>
      <c r="O231">
        <v>10390.880787883199</v>
      </c>
      <c r="P231">
        <v>8691.6565285158595</v>
      </c>
      <c r="AB231" s="126"/>
    </row>
    <row r="232" spans="1:28" x14ac:dyDescent="0.15">
      <c r="A232" s="76">
        <v>34274</v>
      </c>
      <c r="E232" s="192">
        <f t="shared" si="3"/>
        <v>104070000</v>
      </c>
      <c r="G232" s="141">
        <v>5244</v>
      </c>
      <c r="J232" s="123">
        <v>6472</v>
      </c>
      <c r="M232" s="123">
        <v>10407</v>
      </c>
      <c r="N232">
        <v>8704</v>
      </c>
      <c r="O232">
        <v>10400.260682181401</v>
      </c>
      <c r="P232">
        <v>8695.6497537224695</v>
      </c>
      <c r="AB232" s="126"/>
    </row>
    <row r="233" spans="1:28" x14ac:dyDescent="0.15">
      <c r="A233" s="76">
        <v>34304</v>
      </c>
      <c r="E233" s="192">
        <f t="shared" si="3"/>
        <v>104040000</v>
      </c>
      <c r="G233" s="141">
        <v>5241</v>
      </c>
      <c r="J233" s="123">
        <v>6472</v>
      </c>
      <c r="M233" s="123">
        <v>10404</v>
      </c>
      <c r="N233">
        <v>8698</v>
      </c>
      <c r="O233">
        <v>10408.997108555701</v>
      </c>
      <c r="P233">
        <v>8698.28166083623</v>
      </c>
      <c r="AB233" s="126"/>
    </row>
    <row r="234" spans="1:28" x14ac:dyDescent="0.15">
      <c r="A234" s="76">
        <v>34335</v>
      </c>
      <c r="E234" s="192">
        <f t="shared" si="3"/>
        <v>104150000</v>
      </c>
      <c r="G234" s="141">
        <v>5163</v>
      </c>
      <c r="J234" s="123">
        <v>6465</v>
      </c>
      <c r="M234" s="123">
        <v>10415</v>
      </c>
      <c r="N234">
        <v>8699</v>
      </c>
      <c r="O234">
        <v>10411.9013642231</v>
      </c>
      <c r="P234">
        <v>8696.2727437562298</v>
      </c>
      <c r="AB234" s="126"/>
    </row>
    <row r="235" spans="1:28" x14ac:dyDescent="0.15">
      <c r="A235" s="76">
        <v>34366</v>
      </c>
      <c r="E235" s="192">
        <f t="shared" si="3"/>
        <v>104130000</v>
      </c>
      <c r="G235" s="141">
        <v>5152</v>
      </c>
      <c r="J235" s="123">
        <v>6449</v>
      </c>
      <c r="M235" s="123">
        <v>10413</v>
      </c>
      <c r="N235">
        <v>8690</v>
      </c>
      <c r="O235">
        <v>10416.8576087531</v>
      </c>
      <c r="P235">
        <v>8696.0931632024203</v>
      </c>
      <c r="AB235" s="126"/>
    </row>
    <row r="236" spans="1:28" x14ac:dyDescent="0.15">
      <c r="A236" s="76">
        <v>34394</v>
      </c>
      <c r="E236" s="192">
        <f t="shared" si="3"/>
        <v>104240000</v>
      </c>
      <c r="G236" s="141">
        <v>5189</v>
      </c>
      <c r="J236" s="123">
        <v>6445</v>
      </c>
      <c r="M236" s="123">
        <v>10424</v>
      </c>
      <c r="N236">
        <v>8691</v>
      </c>
      <c r="O236">
        <v>10424.060502885601</v>
      </c>
      <c r="P236">
        <v>8696.98405292809</v>
      </c>
      <c r="AB236" s="126"/>
    </row>
    <row r="237" spans="1:28" x14ac:dyDescent="0.15">
      <c r="A237" s="76">
        <v>34425</v>
      </c>
      <c r="E237" s="192">
        <f t="shared" si="3"/>
        <v>104210000</v>
      </c>
      <c r="G237" s="141">
        <v>5262</v>
      </c>
      <c r="J237" s="123">
        <v>6471</v>
      </c>
      <c r="M237" s="123">
        <v>10421</v>
      </c>
      <c r="N237">
        <v>8684</v>
      </c>
      <c r="O237">
        <v>10428.7915045628</v>
      </c>
      <c r="P237">
        <v>8695.49144327057</v>
      </c>
      <c r="AB237" s="126"/>
    </row>
    <row r="238" spans="1:28" x14ac:dyDescent="0.15">
      <c r="A238" s="76">
        <v>34455</v>
      </c>
      <c r="E238" s="192">
        <f t="shared" si="3"/>
        <v>104380000</v>
      </c>
      <c r="G238" s="141">
        <v>5288</v>
      </c>
      <c r="J238" s="123">
        <v>6478</v>
      </c>
      <c r="M238" s="123">
        <v>10438</v>
      </c>
      <c r="N238">
        <v>8697</v>
      </c>
      <c r="O238">
        <v>10436.278369923801</v>
      </c>
      <c r="P238">
        <v>8697.3500394738003</v>
      </c>
      <c r="AB238" s="126"/>
    </row>
    <row r="239" spans="1:28" x14ac:dyDescent="0.15">
      <c r="A239" s="76">
        <v>34486</v>
      </c>
      <c r="E239" s="192">
        <f t="shared" si="3"/>
        <v>104420000</v>
      </c>
      <c r="G239" s="141">
        <v>5279</v>
      </c>
      <c r="J239" s="123">
        <v>6453</v>
      </c>
      <c r="M239" s="123">
        <v>10442</v>
      </c>
      <c r="N239">
        <v>8698</v>
      </c>
      <c r="O239">
        <v>10438.543597234901</v>
      </c>
      <c r="P239">
        <v>8694.4103929109096</v>
      </c>
      <c r="AB239" s="126"/>
    </row>
    <row r="240" spans="1:28" x14ac:dyDescent="0.15">
      <c r="A240" s="76">
        <v>34516</v>
      </c>
      <c r="E240" s="192">
        <f t="shared" si="3"/>
        <v>104400000</v>
      </c>
      <c r="G240" s="141">
        <v>5257</v>
      </c>
      <c r="J240" s="123">
        <v>6443</v>
      </c>
      <c r="M240" s="123">
        <v>10440</v>
      </c>
      <c r="N240">
        <v>8691</v>
      </c>
      <c r="O240">
        <v>10446.864376395701</v>
      </c>
      <c r="P240">
        <v>8696.5472283443905</v>
      </c>
      <c r="AB240" s="126"/>
    </row>
    <row r="241" spans="1:28" x14ac:dyDescent="0.15">
      <c r="A241" s="76">
        <v>34547</v>
      </c>
      <c r="E241" s="192">
        <f t="shared" si="3"/>
        <v>104530000</v>
      </c>
      <c r="G241" s="141">
        <v>5249</v>
      </c>
      <c r="J241" s="123">
        <v>6452</v>
      </c>
      <c r="M241" s="123">
        <v>10453</v>
      </c>
      <c r="N241">
        <v>8699</v>
      </c>
      <c r="O241">
        <v>10454.2959972714</v>
      </c>
      <c r="P241">
        <v>8698.3551497430799</v>
      </c>
      <c r="AB241" s="126"/>
    </row>
    <row r="242" spans="1:28" x14ac:dyDescent="0.15">
      <c r="A242" s="76">
        <v>34578</v>
      </c>
      <c r="E242" s="192">
        <f t="shared" si="3"/>
        <v>104650000</v>
      </c>
      <c r="G242" s="141">
        <v>5243</v>
      </c>
      <c r="J242" s="123">
        <v>6438</v>
      </c>
      <c r="M242" s="123">
        <v>10465</v>
      </c>
      <c r="N242">
        <v>8706</v>
      </c>
      <c r="O242">
        <v>10460.261802959099</v>
      </c>
      <c r="P242">
        <v>8698.8021291948808</v>
      </c>
      <c r="AB242" s="126"/>
    </row>
    <row r="243" spans="1:28" x14ac:dyDescent="0.15">
      <c r="A243" s="76">
        <v>34608</v>
      </c>
      <c r="E243" s="192">
        <f t="shared" si="3"/>
        <v>104700000</v>
      </c>
      <c r="G243" s="141">
        <v>5235</v>
      </c>
      <c r="J243" s="123">
        <v>6443</v>
      </c>
      <c r="M243" s="123">
        <v>10470</v>
      </c>
      <c r="N243">
        <v>8705</v>
      </c>
      <c r="O243">
        <v>10465.2704853984</v>
      </c>
      <c r="P243">
        <v>8698.0910967891505</v>
      </c>
      <c r="AB243" s="126"/>
    </row>
    <row r="244" spans="1:28" x14ac:dyDescent="0.15">
      <c r="A244" s="76">
        <v>34639</v>
      </c>
      <c r="E244" s="192">
        <f t="shared" si="3"/>
        <v>104750000</v>
      </c>
      <c r="G244" s="141">
        <v>5254</v>
      </c>
      <c r="J244" s="123">
        <v>6454</v>
      </c>
      <c r="M244" s="123">
        <v>10475</v>
      </c>
      <c r="N244">
        <v>8705</v>
      </c>
      <c r="O244">
        <v>10468.534657300201</v>
      </c>
      <c r="P244">
        <v>8697.0776292183</v>
      </c>
      <c r="AB244" s="126"/>
    </row>
    <row r="245" spans="1:28" x14ac:dyDescent="0.15">
      <c r="A245" s="76">
        <v>34669</v>
      </c>
      <c r="E245" s="192">
        <f t="shared" si="3"/>
        <v>104720000</v>
      </c>
      <c r="G245" s="141">
        <v>5259</v>
      </c>
      <c r="J245" s="123">
        <v>6453</v>
      </c>
      <c r="M245" s="123">
        <v>10472</v>
      </c>
      <c r="N245">
        <v>8699</v>
      </c>
      <c r="O245">
        <v>10477.6186403961</v>
      </c>
      <c r="P245">
        <v>8699.9339057635698</v>
      </c>
      <c r="AB245" s="126"/>
    </row>
    <row r="246" spans="1:28" x14ac:dyDescent="0.15">
      <c r="A246" s="76">
        <v>34700</v>
      </c>
      <c r="E246" s="192">
        <f t="shared" si="3"/>
        <v>104870000</v>
      </c>
      <c r="G246" s="141">
        <v>5196</v>
      </c>
      <c r="J246" s="123">
        <v>6455</v>
      </c>
      <c r="M246" s="123">
        <v>10487</v>
      </c>
      <c r="N246">
        <v>8704</v>
      </c>
      <c r="O246">
        <v>10483.256693506</v>
      </c>
      <c r="P246">
        <v>8700.6518634107306</v>
      </c>
      <c r="AB246" s="126"/>
    </row>
    <row r="247" spans="1:28" x14ac:dyDescent="0.15">
      <c r="A247" s="76">
        <v>34731</v>
      </c>
      <c r="E247" s="192">
        <f t="shared" si="3"/>
        <v>104840000</v>
      </c>
      <c r="G247" s="141">
        <v>5178</v>
      </c>
      <c r="J247" s="123">
        <v>6461</v>
      </c>
      <c r="M247" s="123">
        <v>10484</v>
      </c>
      <c r="N247">
        <v>8693</v>
      </c>
      <c r="O247">
        <v>10487.541479146401</v>
      </c>
      <c r="P247">
        <v>8698.8080897637101</v>
      </c>
      <c r="AB247" s="126"/>
    </row>
    <row r="248" spans="1:28" x14ac:dyDescent="0.15">
      <c r="A248" s="76">
        <v>34759</v>
      </c>
      <c r="E248" s="192">
        <f t="shared" si="3"/>
        <v>104950000</v>
      </c>
      <c r="G248" s="141">
        <v>5217</v>
      </c>
      <c r="J248" s="123">
        <v>6458</v>
      </c>
      <c r="M248" s="123">
        <v>10495</v>
      </c>
      <c r="N248">
        <v>8696</v>
      </c>
      <c r="O248">
        <v>10494.814001590799</v>
      </c>
      <c r="P248">
        <v>8701.5106864852205</v>
      </c>
      <c r="AB248" s="126"/>
    </row>
    <row r="249" spans="1:28" x14ac:dyDescent="0.15">
      <c r="A249" s="76">
        <v>34790</v>
      </c>
      <c r="E249" s="192">
        <f t="shared" si="3"/>
        <v>104880000</v>
      </c>
      <c r="G249" s="141">
        <v>5234</v>
      </c>
      <c r="J249" s="123">
        <v>6452</v>
      </c>
      <c r="M249" s="123">
        <v>10488</v>
      </c>
      <c r="N249">
        <v>8686</v>
      </c>
      <c r="O249">
        <v>10495.362807621999</v>
      </c>
      <c r="P249">
        <v>8697.2242075143204</v>
      </c>
      <c r="AB249" s="126"/>
    </row>
    <row r="250" spans="1:28" x14ac:dyDescent="0.15">
      <c r="A250" s="76">
        <v>34820</v>
      </c>
      <c r="E250" s="192">
        <f t="shared" si="3"/>
        <v>105060000</v>
      </c>
      <c r="G250" s="141">
        <v>5281</v>
      </c>
      <c r="J250" s="123">
        <v>6451</v>
      </c>
      <c r="M250" s="123">
        <v>10506</v>
      </c>
      <c r="N250">
        <v>8700</v>
      </c>
      <c r="O250">
        <v>10503.968512927901</v>
      </c>
      <c r="P250">
        <v>8699.8805160314696</v>
      </c>
      <c r="AB250" s="126"/>
    </row>
    <row r="251" spans="1:28" x14ac:dyDescent="0.15">
      <c r="A251" s="76">
        <v>34851</v>
      </c>
      <c r="E251" s="192">
        <f t="shared" si="3"/>
        <v>105130000</v>
      </c>
      <c r="G251" s="141">
        <v>5309</v>
      </c>
      <c r="J251" s="123">
        <v>6459</v>
      </c>
      <c r="M251" s="123">
        <v>10513</v>
      </c>
      <c r="N251">
        <v>8704</v>
      </c>
      <c r="O251">
        <v>10509.2517798563</v>
      </c>
      <c r="P251">
        <v>8699.9747220838708</v>
      </c>
      <c r="AB251" s="126"/>
    </row>
    <row r="252" spans="1:28" x14ac:dyDescent="0.15">
      <c r="A252" s="76">
        <v>34881</v>
      </c>
      <c r="E252" s="192">
        <f t="shared" si="3"/>
        <v>105040000</v>
      </c>
      <c r="G252" s="141">
        <v>5292</v>
      </c>
      <c r="J252" s="123">
        <v>6465</v>
      </c>
      <c r="M252" s="123">
        <v>10504</v>
      </c>
      <c r="N252">
        <v>8691</v>
      </c>
      <c r="O252">
        <v>10510.877619836299</v>
      </c>
      <c r="P252">
        <v>8696.5657777524302</v>
      </c>
      <c r="AB252" s="126"/>
    </row>
    <row r="253" spans="1:28" x14ac:dyDescent="0.15">
      <c r="A253" s="76">
        <v>34912</v>
      </c>
      <c r="E253" s="192">
        <f t="shared" si="3"/>
        <v>105140000</v>
      </c>
      <c r="G253" s="141">
        <v>5261</v>
      </c>
      <c r="J253" s="123">
        <v>6457</v>
      </c>
      <c r="M253" s="123">
        <v>10514</v>
      </c>
      <c r="N253">
        <v>8696</v>
      </c>
      <c r="O253">
        <v>10515.870016431099</v>
      </c>
      <c r="P253">
        <v>8696.0475126287402</v>
      </c>
      <c r="AB253" s="126"/>
    </row>
    <row r="254" spans="1:28" x14ac:dyDescent="0.15">
      <c r="A254" s="76">
        <v>34943</v>
      </c>
      <c r="E254" s="192">
        <f t="shared" si="3"/>
        <v>105250000</v>
      </c>
      <c r="G254" s="141">
        <v>5294</v>
      </c>
      <c r="J254" s="123">
        <v>6482</v>
      </c>
      <c r="M254" s="123">
        <v>10525</v>
      </c>
      <c r="N254">
        <v>8701</v>
      </c>
      <c r="O254">
        <v>10520.5876732383</v>
      </c>
      <c r="P254">
        <v>8694.04189840049</v>
      </c>
      <c r="AB254" s="126"/>
    </row>
    <row r="255" spans="1:28" x14ac:dyDescent="0.15">
      <c r="A255" s="76">
        <v>34973</v>
      </c>
      <c r="E255" s="192">
        <f t="shared" si="3"/>
        <v>105320000</v>
      </c>
      <c r="G255" s="141">
        <v>5296</v>
      </c>
      <c r="J255" s="123">
        <v>6459</v>
      </c>
      <c r="M255" s="123">
        <v>10532</v>
      </c>
      <c r="N255">
        <v>8702</v>
      </c>
      <c r="O255">
        <v>10527.475341024199</v>
      </c>
      <c r="P255">
        <v>8695.4208420132909</v>
      </c>
      <c r="AB255" s="126"/>
    </row>
    <row r="256" spans="1:28" x14ac:dyDescent="0.15">
      <c r="A256" s="76">
        <v>35004</v>
      </c>
      <c r="E256" s="192">
        <f t="shared" si="3"/>
        <v>105420000</v>
      </c>
      <c r="G256" s="141">
        <v>5289</v>
      </c>
      <c r="J256" s="123">
        <v>6443</v>
      </c>
      <c r="M256" s="123">
        <v>10542</v>
      </c>
      <c r="N256">
        <v>8704</v>
      </c>
      <c r="O256">
        <v>10535.9655431807</v>
      </c>
      <c r="P256">
        <v>8696.5250971109308</v>
      </c>
      <c r="AB256" s="126"/>
    </row>
    <row r="257" spans="1:28" x14ac:dyDescent="0.15">
      <c r="A257" s="76">
        <v>35034</v>
      </c>
      <c r="E257" s="192">
        <f t="shared" si="3"/>
        <v>105310000</v>
      </c>
      <c r="G257" s="141">
        <v>5307</v>
      </c>
      <c r="J257" s="123">
        <v>6446</v>
      </c>
      <c r="M257" s="123">
        <v>10531</v>
      </c>
      <c r="N257">
        <v>8691</v>
      </c>
      <c r="O257">
        <v>10537.4055589441</v>
      </c>
      <c r="P257">
        <v>8692.7949296502502</v>
      </c>
      <c r="AB257" s="126"/>
    </row>
    <row r="258" spans="1:28" x14ac:dyDescent="0.15">
      <c r="A258" s="76">
        <v>35065</v>
      </c>
      <c r="E258" s="192">
        <f t="shared" si="3"/>
        <v>105470000</v>
      </c>
      <c r="G258" s="141">
        <v>5263</v>
      </c>
      <c r="J258" s="123">
        <v>6443</v>
      </c>
      <c r="M258" s="123">
        <v>10547</v>
      </c>
      <c r="N258">
        <v>8696</v>
      </c>
      <c r="O258">
        <v>10542.598083974</v>
      </c>
      <c r="P258">
        <v>8692.0439079478601</v>
      </c>
      <c r="AB258" s="126"/>
    </row>
    <row r="259" spans="1:28" x14ac:dyDescent="0.15">
      <c r="A259" s="76">
        <v>35096</v>
      </c>
      <c r="E259" s="192">
        <f t="shared" si="3"/>
        <v>105420000</v>
      </c>
      <c r="G259" s="141">
        <v>5245</v>
      </c>
      <c r="J259" s="123">
        <v>6440</v>
      </c>
      <c r="M259" s="123">
        <v>10542</v>
      </c>
      <c r="N259">
        <v>8685</v>
      </c>
      <c r="O259">
        <v>10545.1552762797</v>
      </c>
      <c r="P259">
        <v>8690.6134966199897</v>
      </c>
      <c r="AB259" s="126"/>
    </row>
    <row r="260" spans="1:28" x14ac:dyDescent="0.15">
      <c r="A260" s="76">
        <v>35125</v>
      </c>
      <c r="E260" s="192">
        <f t="shared" si="3"/>
        <v>105470000</v>
      </c>
      <c r="G260" s="141">
        <v>5280</v>
      </c>
      <c r="J260" s="123">
        <v>6471</v>
      </c>
      <c r="M260" s="123">
        <v>10547</v>
      </c>
      <c r="N260">
        <v>8679</v>
      </c>
      <c r="O260">
        <v>10546.6567420435</v>
      </c>
      <c r="P260">
        <v>8684.1733775832399</v>
      </c>
      <c r="AB260" s="126"/>
    </row>
    <row r="261" spans="1:28" x14ac:dyDescent="0.15">
      <c r="A261" s="76">
        <v>35156</v>
      </c>
      <c r="E261" s="192">
        <f t="shared" si="3"/>
        <v>105480000</v>
      </c>
      <c r="G261" s="141">
        <v>5302</v>
      </c>
      <c r="J261" s="123">
        <v>6476</v>
      </c>
      <c r="M261" s="123">
        <v>10548</v>
      </c>
      <c r="N261">
        <v>8675</v>
      </c>
      <c r="O261">
        <v>10554.660292045401</v>
      </c>
      <c r="P261">
        <v>8685.4796210746008</v>
      </c>
      <c r="AB261" s="126"/>
    </row>
    <row r="262" spans="1:28" x14ac:dyDescent="0.15">
      <c r="A262" s="76">
        <v>35186</v>
      </c>
      <c r="E262" s="192">
        <f t="shared" si="3"/>
        <v>105640000</v>
      </c>
      <c r="G262" s="141">
        <v>5326</v>
      </c>
      <c r="J262" s="123">
        <v>6459</v>
      </c>
      <c r="M262" s="123">
        <v>10564</v>
      </c>
      <c r="N262">
        <v>8687</v>
      </c>
      <c r="O262">
        <v>10561.8053090059</v>
      </c>
      <c r="P262">
        <v>8686.6446647234006</v>
      </c>
      <c r="AB262" s="126"/>
    </row>
    <row r="263" spans="1:28" x14ac:dyDescent="0.15">
      <c r="A263" s="76">
        <v>35217</v>
      </c>
      <c r="E263" s="192">
        <f t="shared" ref="E263:E326" si="4">M263*10000</f>
        <v>105720000</v>
      </c>
      <c r="G263" s="141">
        <v>5367</v>
      </c>
      <c r="J263" s="123">
        <v>6491</v>
      </c>
      <c r="M263" s="123">
        <v>10572</v>
      </c>
      <c r="N263">
        <v>8690</v>
      </c>
      <c r="O263">
        <v>10568.1683576061</v>
      </c>
      <c r="P263">
        <v>8685.75288556755</v>
      </c>
      <c r="AB263" s="126"/>
    </row>
    <row r="264" spans="1:28" x14ac:dyDescent="0.15">
      <c r="A264" s="76">
        <v>35247</v>
      </c>
      <c r="E264" s="192">
        <f t="shared" si="4"/>
        <v>105650000</v>
      </c>
      <c r="G264" s="141">
        <v>5355</v>
      </c>
      <c r="J264" s="123">
        <v>6512</v>
      </c>
      <c r="M264" s="123">
        <v>10565</v>
      </c>
      <c r="N264">
        <v>8678</v>
      </c>
      <c r="O264">
        <v>10571.8542456704</v>
      </c>
      <c r="P264">
        <v>8683.5051897785306</v>
      </c>
      <c r="AB264" s="126"/>
    </row>
    <row r="265" spans="1:28" x14ac:dyDescent="0.15">
      <c r="A265" s="76">
        <v>35278</v>
      </c>
      <c r="E265" s="192">
        <f t="shared" si="4"/>
        <v>105760000</v>
      </c>
      <c r="G265" s="141">
        <v>5330</v>
      </c>
      <c r="J265" s="123">
        <v>6505</v>
      </c>
      <c r="M265" s="123">
        <v>10576</v>
      </c>
      <c r="N265">
        <v>8683</v>
      </c>
      <c r="O265">
        <v>10578.5255197483</v>
      </c>
      <c r="P265">
        <v>8683.7386772734899</v>
      </c>
      <c r="AB265" s="126"/>
    </row>
    <row r="266" spans="1:28" x14ac:dyDescent="0.15">
      <c r="A266" s="76">
        <v>35309</v>
      </c>
      <c r="E266" s="192">
        <f t="shared" si="4"/>
        <v>105900000</v>
      </c>
      <c r="G266" s="141">
        <v>5346</v>
      </c>
      <c r="J266" s="123">
        <v>6521</v>
      </c>
      <c r="M266" s="123">
        <v>10590</v>
      </c>
      <c r="N266">
        <v>8692</v>
      </c>
      <c r="O266">
        <v>10585.9821566428</v>
      </c>
      <c r="P266">
        <v>8685.2891832671903</v>
      </c>
      <c r="AB266" s="126"/>
    </row>
    <row r="267" spans="1:28" x14ac:dyDescent="0.15">
      <c r="A267" s="76">
        <v>35339</v>
      </c>
      <c r="E267" s="192">
        <f t="shared" si="4"/>
        <v>105970000</v>
      </c>
      <c r="G267" s="141">
        <v>5329</v>
      </c>
      <c r="J267" s="123">
        <v>6509</v>
      </c>
      <c r="M267" s="123">
        <v>10597</v>
      </c>
      <c r="N267">
        <v>8693</v>
      </c>
      <c r="O267">
        <v>10592.4956928682</v>
      </c>
      <c r="P267">
        <v>8686.5547576279205</v>
      </c>
      <c r="AB267" s="126"/>
    </row>
    <row r="268" spans="1:28" x14ac:dyDescent="0.15">
      <c r="A268" s="76">
        <v>35370</v>
      </c>
      <c r="E268" s="192">
        <f t="shared" si="4"/>
        <v>106040000</v>
      </c>
      <c r="G268" s="141">
        <v>5349</v>
      </c>
      <c r="J268" s="123">
        <v>6506</v>
      </c>
      <c r="M268" s="123">
        <v>10604</v>
      </c>
      <c r="N268">
        <v>8695</v>
      </c>
      <c r="O268">
        <v>10597.9844858045</v>
      </c>
      <c r="P268">
        <v>8687.5949287997901</v>
      </c>
      <c r="AB268" s="126"/>
    </row>
    <row r="269" spans="1:28" x14ac:dyDescent="0.15">
      <c r="A269" s="76">
        <v>35400</v>
      </c>
      <c r="E269" s="192">
        <f t="shared" si="4"/>
        <v>105940000</v>
      </c>
      <c r="G269" s="141">
        <v>5375</v>
      </c>
      <c r="J269" s="123">
        <v>6502</v>
      </c>
      <c r="M269" s="123">
        <v>10594</v>
      </c>
      <c r="N269">
        <v>8682</v>
      </c>
      <c r="O269">
        <v>10600.846111356699</v>
      </c>
      <c r="P269">
        <v>8684.2787144206595</v>
      </c>
      <c r="AB269" s="126"/>
    </row>
    <row r="270" spans="1:28" x14ac:dyDescent="0.15">
      <c r="A270" s="76">
        <v>35431</v>
      </c>
      <c r="E270" s="192">
        <f t="shared" si="4"/>
        <v>106350000</v>
      </c>
      <c r="G270" s="141">
        <v>5370</v>
      </c>
      <c r="J270" s="123">
        <v>6533</v>
      </c>
      <c r="M270" s="123">
        <v>10635</v>
      </c>
      <c r="N270">
        <v>8708</v>
      </c>
      <c r="O270">
        <v>10630.1584491454</v>
      </c>
      <c r="P270">
        <v>8703.7685780114298</v>
      </c>
      <c r="AB270" s="126"/>
    </row>
    <row r="271" spans="1:28" x14ac:dyDescent="0.15">
      <c r="A271" s="76">
        <v>35462</v>
      </c>
      <c r="E271" s="192">
        <f t="shared" si="4"/>
        <v>106280000</v>
      </c>
      <c r="G271" s="141">
        <v>5359</v>
      </c>
      <c r="J271" s="123">
        <v>6558</v>
      </c>
      <c r="M271" s="123">
        <v>10628</v>
      </c>
      <c r="N271">
        <v>8693</v>
      </c>
      <c r="O271">
        <v>10630.7627994336</v>
      </c>
      <c r="P271">
        <v>8698.4768909025497</v>
      </c>
      <c r="AB271" s="126"/>
    </row>
    <row r="272" spans="1:28" x14ac:dyDescent="0.15">
      <c r="A272" s="76">
        <v>35490</v>
      </c>
      <c r="E272" s="192">
        <f t="shared" si="4"/>
        <v>106400000</v>
      </c>
      <c r="G272" s="141">
        <v>5359</v>
      </c>
      <c r="J272" s="123">
        <v>6561</v>
      </c>
      <c r="M272" s="123">
        <v>10640</v>
      </c>
      <c r="N272">
        <v>8696</v>
      </c>
      <c r="O272">
        <v>10639.8098898921</v>
      </c>
      <c r="P272">
        <v>8701.2848259878901</v>
      </c>
      <c r="AB272" s="126"/>
    </row>
    <row r="273" spans="1:28" x14ac:dyDescent="0.15">
      <c r="A273" s="76">
        <v>35521</v>
      </c>
      <c r="E273" s="192">
        <f t="shared" si="4"/>
        <v>106390000</v>
      </c>
      <c r="G273" s="141">
        <v>5383</v>
      </c>
      <c r="J273" s="123">
        <v>6558</v>
      </c>
      <c r="M273" s="123">
        <v>10639</v>
      </c>
      <c r="N273">
        <v>8690</v>
      </c>
      <c r="O273">
        <v>10645.111016159301</v>
      </c>
      <c r="P273">
        <v>8699.8519810653997</v>
      </c>
      <c r="AB273" s="126"/>
    </row>
    <row r="274" spans="1:28" x14ac:dyDescent="0.15">
      <c r="A274" s="76">
        <v>35551</v>
      </c>
      <c r="E274" s="192">
        <f t="shared" si="4"/>
        <v>106550000</v>
      </c>
      <c r="G274" s="141">
        <v>5399</v>
      </c>
      <c r="J274" s="123">
        <v>6562</v>
      </c>
      <c r="M274" s="123">
        <v>10655</v>
      </c>
      <c r="N274">
        <v>8701</v>
      </c>
      <c r="O274">
        <v>10653.070374961701</v>
      </c>
      <c r="P274">
        <v>8700.8041417420009</v>
      </c>
      <c r="AB274" s="126"/>
    </row>
    <row r="275" spans="1:28" x14ac:dyDescent="0.15">
      <c r="A275" s="76">
        <v>35582</v>
      </c>
      <c r="E275" s="192">
        <f t="shared" si="4"/>
        <v>106640000</v>
      </c>
      <c r="G275" s="141">
        <v>5435</v>
      </c>
      <c r="J275" s="123">
        <v>6584</v>
      </c>
      <c r="M275" s="123">
        <v>10664</v>
      </c>
      <c r="N275">
        <v>8706</v>
      </c>
      <c r="O275">
        <v>10660.2711644438</v>
      </c>
      <c r="P275">
        <v>8701.7277905769497</v>
      </c>
      <c r="AB275" s="126"/>
    </row>
    <row r="276" spans="1:28" x14ac:dyDescent="0.15">
      <c r="A276" s="76">
        <v>35612</v>
      </c>
      <c r="E276" s="192">
        <f t="shared" si="4"/>
        <v>106570000</v>
      </c>
      <c r="G276" s="141">
        <v>5426</v>
      </c>
      <c r="J276" s="123">
        <v>6576</v>
      </c>
      <c r="M276" s="123">
        <v>10657</v>
      </c>
      <c r="N276">
        <v>8693</v>
      </c>
      <c r="O276">
        <v>10663.6627434282</v>
      </c>
      <c r="P276">
        <v>8698.2643779941209</v>
      </c>
      <c r="AB276" s="126"/>
    </row>
    <row r="277" spans="1:28" x14ac:dyDescent="0.15">
      <c r="A277" s="76">
        <v>35643</v>
      </c>
      <c r="E277" s="192">
        <f t="shared" si="4"/>
        <v>106660000</v>
      </c>
      <c r="G277" s="141">
        <v>5377</v>
      </c>
      <c r="J277" s="123">
        <v>6553</v>
      </c>
      <c r="M277" s="123">
        <v>10666</v>
      </c>
      <c r="N277">
        <v>8696</v>
      </c>
      <c r="O277">
        <v>10668.933041721701</v>
      </c>
      <c r="P277">
        <v>8697.0803218630008</v>
      </c>
      <c r="AB277" s="126"/>
    </row>
    <row r="278" spans="1:28" x14ac:dyDescent="0.15">
      <c r="A278" s="76">
        <v>35674</v>
      </c>
      <c r="E278" s="192">
        <f t="shared" si="4"/>
        <v>106810000</v>
      </c>
      <c r="G278" s="141">
        <v>5382</v>
      </c>
      <c r="J278" s="123">
        <v>6551</v>
      </c>
      <c r="M278" s="123">
        <v>10681</v>
      </c>
      <c r="N278">
        <v>8706</v>
      </c>
      <c r="O278">
        <v>10677.402366742999</v>
      </c>
      <c r="P278">
        <v>8699.4523463075402</v>
      </c>
      <c r="AB278" s="126"/>
    </row>
    <row r="279" spans="1:28" x14ac:dyDescent="0.15">
      <c r="A279" s="76">
        <v>35704</v>
      </c>
      <c r="E279" s="192">
        <f t="shared" si="4"/>
        <v>106880000</v>
      </c>
      <c r="G279" s="141">
        <v>5390</v>
      </c>
      <c r="J279" s="123">
        <v>6560</v>
      </c>
      <c r="M279" s="123">
        <v>10688</v>
      </c>
      <c r="N279">
        <v>8704</v>
      </c>
      <c r="O279">
        <v>10683.246732773499</v>
      </c>
      <c r="P279">
        <v>8697.4126603900204</v>
      </c>
      <c r="AB279" s="126"/>
    </row>
    <row r="280" spans="1:28" x14ac:dyDescent="0.15">
      <c r="A280" s="76">
        <v>35735</v>
      </c>
      <c r="E280" s="192">
        <f t="shared" si="4"/>
        <v>106930000</v>
      </c>
      <c r="G280" s="141">
        <v>5395</v>
      </c>
      <c r="J280" s="123">
        <v>6535</v>
      </c>
      <c r="M280" s="123">
        <v>10693</v>
      </c>
      <c r="N280">
        <v>8701</v>
      </c>
      <c r="O280">
        <v>10686.719066723799</v>
      </c>
      <c r="P280">
        <v>8693.2738785458605</v>
      </c>
      <c r="AB280" s="126"/>
    </row>
    <row r="281" spans="1:28" x14ac:dyDescent="0.15">
      <c r="A281" s="76">
        <v>35765</v>
      </c>
      <c r="E281" s="192">
        <f t="shared" si="4"/>
        <v>106800000</v>
      </c>
      <c r="G281" s="141">
        <v>5420</v>
      </c>
      <c r="J281" s="123">
        <v>6552</v>
      </c>
      <c r="M281" s="123">
        <v>10680</v>
      </c>
      <c r="N281">
        <v>8687</v>
      </c>
      <c r="O281">
        <v>10686.7911937599</v>
      </c>
      <c r="P281">
        <v>8689.3683343506109</v>
      </c>
      <c r="AB281" s="126"/>
    </row>
    <row r="282" spans="1:28" x14ac:dyDescent="0.15">
      <c r="A282" s="76">
        <v>35796</v>
      </c>
      <c r="E282" s="192">
        <f t="shared" si="4"/>
        <v>106990000</v>
      </c>
      <c r="G282" s="141">
        <v>5385</v>
      </c>
      <c r="J282" s="123">
        <v>6560</v>
      </c>
      <c r="M282" s="123">
        <v>10699</v>
      </c>
      <c r="N282">
        <v>8694</v>
      </c>
      <c r="O282">
        <v>10693.9147059276</v>
      </c>
      <c r="P282">
        <v>8689.6897502251395</v>
      </c>
      <c r="AB282" s="126"/>
    </row>
    <row r="283" spans="1:28" x14ac:dyDescent="0.15">
      <c r="A283" s="76">
        <v>35827</v>
      </c>
      <c r="E283" s="192">
        <f t="shared" si="4"/>
        <v>106990000</v>
      </c>
      <c r="G283" s="141">
        <v>5355</v>
      </c>
      <c r="J283" s="123">
        <v>6543</v>
      </c>
      <c r="M283" s="123">
        <v>10699</v>
      </c>
      <c r="N283">
        <v>8685</v>
      </c>
      <c r="O283">
        <v>10701.712273028201</v>
      </c>
      <c r="P283">
        <v>8690.9277375898801</v>
      </c>
      <c r="AB283" s="126"/>
    </row>
    <row r="284" spans="1:28" x14ac:dyDescent="0.15">
      <c r="A284" s="76">
        <v>35855</v>
      </c>
      <c r="E284" s="192">
        <f t="shared" si="4"/>
        <v>107160000</v>
      </c>
      <c r="G284" s="141">
        <v>5353</v>
      </c>
      <c r="J284" s="123">
        <v>6540</v>
      </c>
      <c r="M284" s="123">
        <v>10716</v>
      </c>
      <c r="N284">
        <v>8692</v>
      </c>
      <c r="O284">
        <v>10716.042926935301</v>
      </c>
      <c r="P284">
        <v>8697.4868380993303</v>
      </c>
      <c r="AB284" s="126"/>
    </row>
    <row r="285" spans="1:28" x14ac:dyDescent="0.15">
      <c r="A285" s="76">
        <v>35886</v>
      </c>
      <c r="E285" s="192">
        <f t="shared" si="4"/>
        <v>107140000</v>
      </c>
      <c r="G285" s="141">
        <v>5351</v>
      </c>
      <c r="J285" s="123">
        <v>6521</v>
      </c>
      <c r="M285" s="123">
        <v>10714</v>
      </c>
      <c r="N285">
        <v>8686</v>
      </c>
      <c r="O285">
        <v>10719.9277992035</v>
      </c>
      <c r="P285">
        <v>8695.5508254334109</v>
      </c>
      <c r="AB285" s="126"/>
    </row>
    <row r="286" spans="1:28" x14ac:dyDescent="0.15">
      <c r="A286" s="76">
        <v>35916</v>
      </c>
      <c r="E286" s="192">
        <f t="shared" si="4"/>
        <v>107190000</v>
      </c>
      <c r="G286" s="141">
        <v>5372</v>
      </c>
      <c r="J286" s="123">
        <v>6529</v>
      </c>
      <c r="M286" s="123">
        <v>10719</v>
      </c>
      <c r="N286">
        <v>8688</v>
      </c>
      <c r="O286">
        <v>10717.531537409301</v>
      </c>
      <c r="P286">
        <v>8688.1597642335</v>
      </c>
      <c r="AB286" s="126"/>
    </row>
    <row r="287" spans="1:28" x14ac:dyDescent="0.15">
      <c r="A287" s="76">
        <v>35947</v>
      </c>
      <c r="E287" s="192">
        <f t="shared" si="4"/>
        <v>107260000</v>
      </c>
      <c r="G287" s="141">
        <v>5391</v>
      </c>
      <c r="J287" s="123">
        <v>6522</v>
      </c>
      <c r="M287" s="123">
        <v>10726</v>
      </c>
      <c r="N287">
        <v>8691</v>
      </c>
      <c r="O287">
        <v>10722.714436002399</v>
      </c>
      <c r="P287">
        <v>8687.0270149052703</v>
      </c>
      <c r="AB287" s="126"/>
    </row>
    <row r="288" spans="1:28" x14ac:dyDescent="0.15">
      <c r="A288" s="76">
        <v>35977</v>
      </c>
      <c r="E288" s="192">
        <f t="shared" si="4"/>
        <v>107270000</v>
      </c>
      <c r="G288" s="141">
        <v>5371</v>
      </c>
      <c r="J288" s="123">
        <v>6513</v>
      </c>
      <c r="M288" s="123">
        <v>10727</v>
      </c>
      <c r="N288">
        <v>8686</v>
      </c>
      <c r="O288">
        <v>10733.211566505999</v>
      </c>
      <c r="P288">
        <v>8690.7755717375694</v>
      </c>
      <c r="AB288" s="126"/>
    </row>
    <row r="289" spans="1:28" x14ac:dyDescent="0.15">
      <c r="A289" s="76">
        <v>36008</v>
      </c>
      <c r="E289" s="192">
        <f t="shared" si="4"/>
        <v>107350000</v>
      </c>
      <c r="G289" s="141">
        <v>5359</v>
      </c>
      <c r="J289" s="123">
        <v>6508</v>
      </c>
      <c r="M289" s="123">
        <v>10735</v>
      </c>
      <c r="N289">
        <v>8688</v>
      </c>
      <c r="O289">
        <v>10738.084578922901</v>
      </c>
      <c r="P289">
        <v>8689.0490256707508</v>
      </c>
      <c r="AB289" s="126"/>
    </row>
    <row r="290" spans="1:28" x14ac:dyDescent="0.15">
      <c r="A290" s="76">
        <v>36039</v>
      </c>
      <c r="E290" s="192">
        <f t="shared" si="4"/>
        <v>107450000</v>
      </c>
      <c r="G290" s="141">
        <v>5347</v>
      </c>
      <c r="J290" s="123">
        <v>6487</v>
      </c>
      <c r="M290" s="123">
        <v>10745</v>
      </c>
      <c r="N290">
        <v>8694</v>
      </c>
      <c r="O290">
        <v>10741.796025695699</v>
      </c>
      <c r="P290">
        <v>8687.5681823607501</v>
      </c>
      <c r="AB290" s="126"/>
    </row>
    <row r="291" spans="1:28" x14ac:dyDescent="0.15">
      <c r="A291" s="76">
        <v>36069</v>
      </c>
      <c r="E291" s="192">
        <f t="shared" si="4"/>
        <v>107510000</v>
      </c>
      <c r="G291" s="141">
        <v>5380</v>
      </c>
      <c r="J291" s="123">
        <v>6489</v>
      </c>
      <c r="M291" s="123">
        <v>10751</v>
      </c>
      <c r="N291">
        <v>8693</v>
      </c>
      <c r="O291">
        <v>10746.056281463299</v>
      </c>
      <c r="P291">
        <v>8686.1374311631207</v>
      </c>
      <c r="AB291" s="126"/>
    </row>
    <row r="292" spans="1:28" x14ac:dyDescent="0.15">
      <c r="A292" s="76">
        <v>36100</v>
      </c>
      <c r="E292" s="192">
        <f t="shared" si="4"/>
        <v>107580000</v>
      </c>
      <c r="G292" s="141">
        <v>5376</v>
      </c>
      <c r="J292" s="123">
        <v>6477</v>
      </c>
      <c r="M292" s="123">
        <v>10758</v>
      </c>
      <c r="N292">
        <v>8694</v>
      </c>
      <c r="O292">
        <v>10750.889581211701</v>
      </c>
      <c r="P292">
        <v>8685.2874678256703</v>
      </c>
      <c r="AB292" s="126"/>
    </row>
    <row r="293" spans="1:28" x14ac:dyDescent="0.15">
      <c r="A293" s="76">
        <v>36130</v>
      </c>
      <c r="E293" s="192">
        <f t="shared" si="4"/>
        <v>107470000</v>
      </c>
      <c r="G293" s="141">
        <v>5374</v>
      </c>
      <c r="J293" s="123">
        <v>6479</v>
      </c>
      <c r="M293" s="123">
        <v>10747</v>
      </c>
      <c r="N293">
        <v>8680</v>
      </c>
      <c r="O293">
        <v>10752.831540544799</v>
      </c>
      <c r="P293">
        <v>8681.8257418561498</v>
      </c>
      <c r="AB293" s="126"/>
    </row>
    <row r="294" spans="1:28" x14ac:dyDescent="0.15">
      <c r="A294" s="76">
        <v>36161</v>
      </c>
      <c r="E294" s="192">
        <f t="shared" si="4"/>
        <v>107680000</v>
      </c>
      <c r="G294" s="141">
        <v>5345</v>
      </c>
      <c r="J294" s="123">
        <v>6477</v>
      </c>
      <c r="M294" s="123">
        <v>10768</v>
      </c>
      <c r="N294">
        <v>8689</v>
      </c>
      <c r="O294">
        <v>10763.1701755064</v>
      </c>
      <c r="P294">
        <v>8685.1791687769801</v>
      </c>
      <c r="AB294" s="126"/>
    </row>
    <row r="295" spans="1:28" x14ac:dyDescent="0.15">
      <c r="A295" s="76">
        <v>36192</v>
      </c>
      <c r="E295" s="192">
        <f t="shared" si="4"/>
        <v>107630000</v>
      </c>
      <c r="G295" s="141">
        <v>5283</v>
      </c>
      <c r="J295" s="123">
        <v>6459</v>
      </c>
      <c r="M295" s="123">
        <v>10763</v>
      </c>
      <c r="N295">
        <v>8677</v>
      </c>
      <c r="O295">
        <v>10766.261716655799</v>
      </c>
      <c r="P295">
        <v>8683.9424782268306</v>
      </c>
      <c r="AB295" s="126"/>
    </row>
    <row r="296" spans="1:28" x14ac:dyDescent="0.15">
      <c r="A296" s="76">
        <v>36220</v>
      </c>
      <c r="E296" s="192">
        <f t="shared" si="4"/>
        <v>107670000</v>
      </c>
      <c r="G296" s="141">
        <v>5291</v>
      </c>
      <c r="J296" s="123">
        <v>6455</v>
      </c>
      <c r="M296" s="123">
        <v>10767</v>
      </c>
      <c r="N296">
        <v>8674</v>
      </c>
      <c r="O296">
        <v>10767.428360087801</v>
      </c>
      <c r="P296">
        <v>8679.9343005330902</v>
      </c>
      <c r="AB296" s="126"/>
    </row>
    <row r="297" spans="1:28" x14ac:dyDescent="0.15">
      <c r="A297" s="76">
        <v>36251</v>
      </c>
      <c r="E297" s="192">
        <f t="shared" si="4"/>
        <v>107690000</v>
      </c>
      <c r="G297" s="141">
        <v>5312</v>
      </c>
      <c r="J297" s="123">
        <v>6462</v>
      </c>
      <c r="M297" s="123">
        <v>10769</v>
      </c>
      <c r="N297">
        <v>8673</v>
      </c>
      <c r="O297">
        <v>10775.2550366586</v>
      </c>
      <c r="P297">
        <v>8682.8058217900507</v>
      </c>
      <c r="AB297" s="126"/>
    </row>
    <row r="298" spans="1:28" x14ac:dyDescent="0.15">
      <c r="A298" s="76">
        <v>36281</v>
      </c>
      <c r="E298" s="192">
        <f t="shared" si="4"/>
        <v>107780000</v>
      </c>
      <c r="G298" s="141">
        <v>5342</v>
      </c>
      <c r="J298" s="123">
        <v>6468</v>
      </c>
      <c r="M298" s="123">
        <v>10778</v>
      </c>
      <c r="N298">
        <v>8678</v>
      </c>
      <c r="O298">
        <v>10776.917616819001</v>
      </c>
      <c r="P298">
        <v>8678.4235128516302</v>
      </c>
      <c r="AB298" s="126"/>
    </row>
    <row r="299" spans="1:28" x14ac:dyDescent="0.15">
      <c r="A299" s="76">
        <v>36312</v>
      </c>
      <c r="E299" s="192">
        <f t="shared" si="4"/>
        <v>107760000</v>
      </c>
      <c r="G299" s="141">
        <v>5321</v>
      </c>
      <c r="J299" s="123">
        <v>6445</v>
      </c>
      <c r="M299" s="123">
        <v>10776</v>
      </c>
      <c r="N299">
        <v>8673</v>
      </c>
      <c r="O299">
        <v>10773.249730277201</v>
      </c>
      <c r="P299">
        <v>8669.3648222430602</v>
      </c>
      <c r="AB299" s="126"/>
    </row>
    <row r="300" spans="1:28" x14ac:dyDescent="0.15">
      <c r="A300" s="76">
        <v>36342</v>
      </c>
      <c r="E300" s="192">
        <f t="shared" si="4"/>
        <v>107810000</v>
      </c>
      <c r="G300" s="141">
        <v>5308</v>
      </c>
      <c r="J300" s="123">
        <v>6441</v>
      </c>
      <c r="M300" s="123">
        <v>10781</v>
      </c>
      <c r="N300">
        <v>8673</v>
      </c>
      <c r="O300">
        <v>10786.595154873001</v>
      </c>
      <c r="P300">
        <v>8677.14954790915</v>
      </c>
      <c r="AB300" s="126"/>
    </row>
    <row r="301" spans="1:28" x14ac:dyDescent="0.15">
      <c r="A301" s="76">
        <v>36373</v>
      </c>
      <c r="E301" s="192">
        <f t="shared" si="4"/>
        <v>107880000</v>
      </c>
      <c r="G301" s="141">
        <v>5345</v>
      </c>
      <c r="J301" s="123">
        <v>6471</v>
      </c>
      <c r="M301" s="123">
        <v>10788</v>
      </c>
      <c r="N301">
        <v>8674</v>
      </c>
      <c r="O301">
        <v>10790.957212383701</v>
      </c>
      <c r="P301">
        <v>8674.6932445718103</v>
      </c>
      <c r="AB301" s="126"/>
    </row>
    <row r="302" spans="1:28" x14ac:dyDescent="0.15">
      <c r="A302" s="76">
        <v>36404</v>
      </c>
      <c r="E302" s="192">
        <f t="shared" si="4"/>
        <v>107970000</v>
      </c>
      <c r="G302" s="141">
        <v>5355</v>
      </c>
      <c r="J302" s="123">
        <v>6481</v>
      </c>
      <c r="M302" s="123">
        <v>10797</v>
      </c>
      <c r="N302">
        <v>8678</v>
      </c>
      <c r="O302">
        <v>10793.7457758458</v>
      </c>
      <c r="P302">
        <v>8671.2742342439306</v>
      </c>
      <c r="AB302" s="126"/>
    </row>
    <row r="303" spans="1:28" x14ac:dyDescent="0.15">
      <c r="A303" s="76">
        <v>36434</v>
      </c>
      <c r="E303" s="192">
        <f t="shared" si="4"/>
        <v>108020000</v>
      </c>
      <c r="G303" s="141">
        <v>5373</v>
      </c>
      <c r="J303" s="123">
        <v>6463</v>
      </c>
      <c r="M303" s="123">
        <v>10802</v>
      </c>
      <c r="N303">
        <v>8676</v>
      </c>
      <c r="O303">
        <v>10796.7758674136</v>
      </c>
      <c r="P303">
        <v>8668.7020943101597</v>
      </c>
      <c r="AB303" s="126"/>
    </row>
    <row r="304" spans="1:28" x14ac:dyDescent="0.15">
      <c r="A304" s="76">
        <v>36465</v>
      </c>
      <c r="E304" s="192">
        <f t="shared" si="4"/>
        <v>108090000</v>
      </c>
      <c r="G304" s="141">
        <v>5357</v>
      </c>
      <c r="J304" s="123">
        <v>6464</v>
      </c>
      <c r="M304" s="123">
        <v>10809</v>
      </c>
      <c r="N304">
        <v>8678</v>
      </c>
      <c r="O304">
        <v>10801.222359359501</v>
      </c>
      <c r="P304">
        <v>8668.2820267645602</v>
      </c>
      <c r="AB304" s="126"/>
    </row>
    <row r="305" spans="1:28" x14ac:dyDescent="0.15">
      <c r="A305" s="76">
        <v>36495</v>
      </c>
      <c r="E305" s="192">
        <f t="shared" si="4"/>
        <v>108050000</v>
      </c>
      <c r="G305" s="141">
        <v>5337</v>
      </c>
      <c r="J305" s="123">
        <v>6456</v>
      </c>
      <c r="M305" s="123">
        <v>10805</v>
      </c>
      <c r="N305">
        <v>8671</v>
      </c>
      <c r="O305">
        <v>10809.7336241306</v>
      </c>
      <c r="P305">
        <v>8672.2819687733008</v>
      </c>
      <c r="AB305" s="126"/>
    </row>
    <row r="306" spans="1:28" x14ac:dyDescent="0.15">
      <c r="A306" s="76">
        <v>36526</v>
      </c>
      <c r="E306" s="192">
        <f t="shared" si="4"/>
        <v>108150000</v>
      </c>
      <c r="G306" s="141">
        <v>5305</v>
      </c>
      <c r="J306" s="123">
        <v>6450</v>
      </c>
      <c r="M306" s="123">
        <v>10815</v>
      </c>
      <c r="N306">
        <v>8671</v>
      </c>
      <c r="O306">
        <v>10810.568118261001</v>
      </c>
      <c r="P306">
        <v>8667.8641177053796</v>
      </c>
      <c r="AB306" s="126"/>
    </row>
    <row r="307" spans="1:28" x14ac:dyDescent="0.15">
      <c r="A307" s="76">
        <v>36557</v>
      </c>
      <c r="E307" s="192">
        <f t="shared" si="4"/>
        <v>108180000</v>
      </c>
      <c r="G307" s="141">
        <v>5277</v>
      </c>
      <c r="J307" s="123">
        <v>6430</v>
      </c>
      <c r="M307" s="123">
        <v>10818</v>
      </c>
      <c r="N307">
        <v>8666</v>
      </c>
      <c r="O307">
        <v>10822.475684790001</v>
      </c>
      <c r="P307">
        <v>8674.5660077203902</v>
      </c>
      <c r="AB307" s="126"/>
    </row>
    <row r="308" spans="1:28" x14ac:dyDescent="0.15">
      <c r="A308" s="76">
        <v>36586</v>
      </c>
      <c r="E308" s="192">
        <f t="shared" si="4"/>
        <v>108200000</v>
      </c>
      <c r="G308" s="141">
        <v>5270</v>
      </c>
      <c r="J308" s="123">
        <v>6414</v>
      </c>
      <c r="M308" s="123">
        <v>10820</v>
      </c>
      <c r="N308">
        <v>8658</v>
      </c>
      <c r="O308">
        <v>10820.630456839201</v>
      </c>
      <c r="P308">
        <v>8664.1758613042402</v>
      </c>
      <c r="AB308" s="126"/>
    </row>
    <row r="309" spans="1:28" x14ac:dyDescent="0.15">
      <c r="A309" s="76">
        <v>36617</v>
      </c>
      <c r="E309" s="192">
        <f t="shared" si="4"/>
        <v>108150000</v>
      </c>
      <c r="G309" s="141">
        <v>5289</v>
      </c>
      <c r="J309" s="123">
        <v>6438</v>
      </c>
      <c r="M309" s="123">
        <v>10815</v>
      </c>
      <c r="N309">
        <v>8648</v>
      </c>
      <c r="O309">
        <v>10821.855952786</v>
      </c>
      <c r="P309">
        <v>8658.4039911298696</v>
      </c>
      <c r="AB309" s="126"/>
    </row>
    <row r="310" spans="1:28" x14ac:dyDescent="0.15">
      <c r="A310" s="76">
        <v>36647</v>
      </c>
      <c r="E310" s="192">
        <f t="shared" si="4"/>
        <v>108290000</v>
      </c>
      <c r="G310" s="141">
        <v>5374</v>
      </c>
      <c r="J310" s="123">
        <v>6445</v>
      </c>
      <c r="M310" s="123">
        <v>10829</v>
      </c>
      <c r="N310">
        <v>8658</v>
      </c>
      <c r="O310">
        <v>10828.1478520041</v>
      </c>
      <c r="P310">
        <v>8658.5487568209901</v>
      </c>
      <c r="AB310" s="126"/>
    </row>
    <row r="311" spans="1:28" x14ac:dyDescent="0.15">
      <c r="A311" s="76">
        <v>36678</v>
      </c>
      <c r="E311" s="192">
        <f t="shared" si="4"/>
        <v>108370000</v>
      </c>
      <c r="G311" s="141">
        <v>5379</v>
      </c>
      <c r="J311" s="123">
        <v>6436</v>
      </c>
      <c r="M311" s="123">
        <v>10837</v>
      </c>
      <c r="N311">
        <v>8662</v>
      </c>
      <c r="O311">
        <v>10834.398480473899</v>
      </c>
      <c r="P311">
        <v>8658.3247164271997</v>
      </c>
      <c r="AB311" s="126"/>
    </row>
    <row r="312" spans="1:28" x14ac:dyDescent="0.15">
      <c r="A312" s="76">
        <v>36708</v>
      </c>
      <c r="E312" s="192">
        <f t="shared" si="4"/>
        <v>108290000</v>
      </c>
      <c r="G312" s="141">
        <v>5361</v>
      </c>
      <c r="J312" s="123">
        <v>6438</v>
      </c>
      <c r="M312" s="123">
        <v>10829</v>
      </c>
      <c r="N312">
        <v>8648</v>
      </c>
      <c r="O312">
        <v>10833.7876094987</v>
      </c>
      <c r="P312">
        <v>8651.3123115119306</v>
      </c>
      <c r="AB312" s="126"/>
    </row>
    <row r="313" spans="1:28" x14ac:dyDescent="0.15">
      <c r="A313" s="76">
        <v>36739</v>
      </c>
      <c r="E313" s="192">
        <f t="shared" si="4"/>
        <v>108360000</v>
      </c>
      <c r="G313" s="141">
        <v>5356</v>
      </c>
      <c r="J313" s="123">
        <v>6438</v>
      </c>
      <c r="M313" s="123">
        <v>10836</v>
      </c>
      <c r="N313">
        <v>8650</v>
      </c>
      <c r="O313">
        <v>10838.792343945201</v>
      </c>
      <c r="P313">
        <v>8650.37669127562</v>
      </c>
      <c r="AB313" s="126"/>
    </row>
    <row r="314" spans="1:28" x14ac:dyDescent="0.15">
      <c r="A314" s="76">
        <v>36770</v>
      </c>
      <c r="E314" s="192">
        <f t="shared" si="4"/>
        <v>108460000</v>
      </c>
      <c r="G314" s="141">
        <v>5397</v>
      </c>
      <c r="J314" s="123">
        <v>6451</v>
      </c>
      <c r="M314" s="123">
        <v>10846</v>
      </c>
      <c r="N314">
        <v>8653</v>
      </c>
      <c r="O314">
        <v>10842.6463301002</v>
      </c>
      <c r="P314">
        <v>8646.0339605491008</v>
      </c>
      <c r="AB314" s="126"/>
    </row>
    <row r="315" spans="1:28" x14ac:dyDescent="0.15">
      <c r="A315" s="76">
        <v>36800</v>
      </c>
      <c r="E315" s="192">
        <f t="shared" si="4"/>
        <v>108550000</v>
      </c>
      <c r="G315" s="141">
        <v>5425</v>
      </c>
      <c r="J315" s="123">
        <v>6472</v>
      </c>
      <c r="M315" s="123">
        <v>10855</v>
      </c>
      <c r="N315">
        <v>8652</v>
      </c>
      <c r="O315">
        <v>10849.611123471301</v>
      </c>
      <c r="P315">
        <v>8644.2954615627805</v>
      </c>
      <c r="AB315" s="126"/>
    </row>
    <row r="316" spans="1:28" x14ac:dyDescent="0.15">
      <c r="A316" s="76">
        <v>36831</v>
      </c>
      <c r="E316" s="192">
        <f t="shared" si="4"/>
        <v>108630000</v>
      </c>
      <c r="G316" s="141">
        <v>5429</v>
      </c>
      <c r="J316" s="123">
        <v>6476</v>
      </c>
      <c r="M316" s="123">
        <v>10863</v>
      </c>
      <c r="N316">
        <v>8652</v>
      </c>
      <c r="O316">
        <v>10854.7207681866</v>
      </c>
      <c r="P316">
        <v>8641.4314283603308</v>
      </c>
      <c r="AB316" s="126"/>
    </row>
    <row r="317" spans="1:28" x14ac:dyDescent="0.15">
      <c r="A317" s="76">
        <v>36861</v>
      </c>
      <c r="E317" s="192">
        <f t="shared" si="4"/>
        <v>108640000</v>
      </c>
      <c r="G317" s="141">
        <v>5409</v>
      </c>
      <c r="J317" s="123">
        <v>6462</v>
      </c>
      <c r="M317" s="123">
        <v>10864</v>
      </c>
      <c r="N317">
        <v>8649</v>
      </c>
      <c r="O317">
        <v>10867.602915284901</v>
      </c>
      <c r="P317">
        <v>8649.7678409452001</v>
      </c>
      <c r="AB317" s="126"/>
    </row>
    <row r="318" spans="1:28" x14ac:dyDescent="0.15">
      <c r="A318" s="76">
        <v>36892</v>
      </c>
      <c r="E318" s="192">
        <f t="shared" si="4"/>
        <v>108670000</v>
      </c>
      <c r="G318" s="141">
        <v>5355</v>
      </c>
      <c r="J318" s="123">
        <v>6457</v>
      </c>
      <c r="M318" s="123">
        <v>10867</v>
      </c>
      <c r="N318">
        <v>8640</v>
      </c>
      <c r="O318">
        <v>10863.340973214201</v>
      </c>
      <c r="P318">
        <v>8637.8243786294806</v>
      </c>
      <c r="AB318" s="126"/>
    </row>
    <row r="319" spans="1:28" x14ac:dyDescent="0.15">
      <c r="A319" s="76">
        <v>36923</v>
      </c>
      <c r="E319" s="192">
        <f t="shared" si="4"/>
        <v>108520000</v>
      </c>
      <c r="G319" s="141">
        <v>5349</v>
      </c>
      <c r="J319" s="123">
        <v>6470</v>
      </c>
      <c r="M319" s="123">
        <v>10852</v>
      </c>
      <c r="N319">
        <v>8618</v>
      </c>
      <c r="O319">
        <v>10857.915516441401</v>
      </c>
      <c r="P319">
        <v>8628.1029673787398</v>
      </c>
      <c r="AB319" s="126"/>
    </row>
    <row r="320" spans="1:28" x14ac:dyDescent="0.15">
      <c r="A320" s="76">
        <v>36951</v>
      </c>
      <c r="E320" s="192">
        <f t="shared" si="4"/>
        <v>108690000</v>
      </c>
      <c r="G320" s="141">
        <v>5338</v>
      </c>
      <c r="J320" s="123">
        <v>6445</v>
      </c>
      <c r="M320" s="123">
        <v>10869</v>
      </c>
      <c r="N320">
        <v>8625</v>
      </c>
      <c r="O320">
        <v>10869.5617656714</v>
      </c>
      <c r="P320">
        <v>8631.1915239630398</v>
      </c>
      <c r="AB320" s="126"/>
    </row>
    <row r="321" spans="1:28" x14ac:dyDescent="0.15">
      <c r="A321" s="76">
        <v>36982</v>
      </c>
      <c r="E321" s="192">
        <f t="shared" si="4"/>
        <v>108670000</v>
      </c>
      <c r="G321" s="141">
        <v>5359</v>
      </c>
      <c r="J321" s="123">
        <v>6427</v>
      </c>
      <c r="M321" s="123">
        <v>10867</v>
      </c>
      <c r="N321">
        <v>8618</v>
      </c>
      <c r="O321">
        <v>10874.5295722955</v>
      </c>
      <c r="P321">
        <v>8629.1383814839501</v>
      </c>
      <c r="AB321" s="126"/>
    </row>
    <row r="322" spans="1:28" x14ac:dyDescent="0.15">
      <c r="A322" s="76">
        <v>37012</v>
      </c>
      <c r="E322" s="192">
        <f t="shared" si="4"/>
        <v>108800000</v>
      </c>
      <c r="G322" s="141">
        <v>5413</v>
      </c>
      <c r="J322" s="123">
        <v>6421</v>
      </c>
      <c r="M322" s="123">
        <v>10880</v>
      </c>
      <c r="N322">
        <v>8627</v>
      </c>
      <c r="O322">
        <v>10878.916102588801</v>
      </c>
      <c r="P322">
        <v>8627.2929721308501</v>
      </c>
      <c r="AB322" s="126"/>
    </row>
    <row r="323" spans="1:28" x14ac:dyDescent="0.15">
      <c r="A323" s="76">
        <v>37043</v>
      </c>
      <c r="E323" s="192">
        <f t="shared" si="4"/>
        <v>108820000</v>
      </c>
      <c r="G323" s="141">
        <v>5413</v>
      </c>
      <c r="J323" s="123">
        <v>6404</v>
      </c>
      <c r="M323" s="123">
        <v>10882</v>
      </c>
      <c r="N323">
        <v>8624</v>
      </c>
      <c r="O323">
        <v>10879.0993248957</v>
      </c>
      <c r="P323">
        <v>8619.8984691161804</v>
      </c>
      <c r="AB323" s="126"/>
    </row>
    <row r="324" spans="1:28" x14ac:dyDescent="0.15">
      <c r="A324" s="76">
        <v>37073</v>
      </c>
      <c r="E324" s="192">
        <f t="shared" si="4"/>
        <v>108840000</v>
      </c>
      <c r="G324" s="141">
        <v>5390</v>
      </c>
      <c r="J324" s="123">
        <v>6402</v>
      </c>
      <c r="M324" s="123">
        <v>10884</v>
      </c>
      <c r="N324">
        <v>8619</v>
      </c>
      <c r="O324">
        <v>10888.1835124912</v>
      </c>
      <c r="P324">
        <v>8621.6789303263704</v>
      </c>
      <c r="AB324" s="126"/>
    </row>
    <row r="325" spans="1:28" x14ac:dyDescent="0.15">
      <c r="A325" s="76">
        <v>37104</v>
      </c>
      <c r="E325" s="192">
        <f t="shared" si="4"/>
        <v>108890000</v>
      </c>
      <c r="G325" s="141">
        <v>5372</v>
      </c>
      <c r="J325" s="123">
        <v>6397</v>
      </c>
      <c r="M325" s="123">
        <v>10889</v>
      </c>
      <c r="N325">
        <v>8619</v>
      </c>
      <c r="O325">
        <v>10891.768432356501</v>
      </c>
      <c r="P325">
        <v>8619.1860677814202</v>
      </c>
      <c r="AB325" s="126"/>
    </row>
    <row r="326" spans="1:28" x14ac:dyDescent="0.15">
      <c r="A326" s="76">
        <v>37135</v>
      </c>
      <c r="E326" s="192">
        <f t="shared" si="4"/>
        <v>108980000</v>
      </c>
      <c r="G326" s="141">
        <v>5344</v>
      </c>
      <c r="J326" s="123">
        <v>6367</v>
      </c>
      <c r="M326" s="123">
        <v>10898</v>
      </c>
      <c r="N326">
        <v>8623</v>
      </c>
      <c r="O326">
        <v>10894.3307676243</v>
      </c>
      <c r="P326">
        <v>8615.7402701548508</v>
      </c>
      <c r="AB326" s="126"/>
    </row>
    <row r="327" spans="1:28" x14ac:dyDescent="0.15">
      <c r="A327" s="76">
        <v>37165</v>
      </c>
      <c r="E327" s="192">
        <f t="shared" ref="E327:E341" si="5">M327*10000</f>
        <v>109070000</v>
      </c>
      <c r="G327" s="141">
        <v>5361</v>
      </c>
      <c r="J327" s="123">
        <v>6372</v>
      </c>
      <c r="M327" s="123">
        <v>10907</v>
      </c>
      <c r="N327">
        <v>8625</v>
      </c>
      <c r="O327">
        <v>10901.535753383499</v>
      </c>
      <c r="P327">
        <v>8617.0794323740502</v>
      </c>
      <c r="AB327" s="126"/>
    </row>
    <row r="328" spans="1:28" x14ac:dyDescent="0.15">
      <c r="A328" s="76">
        <v>37196</v>
      </c>
      <c r="E328" s="192">
        <f t="shared" si="5"/>
        <v>109190000</v>
      </c>
      <c r="G328" s="141">
        <v>5372</v>
      </c>
      <c r="J328" s="123">
        <v>6402</v>
      </c>
      <c r="M328" s="123">
        <v>10919</v>
      </c>
      <c r="N328">
        <v>8631</v>
      </c>
      <c r="O328">
        <v>10910.782459947901</v>
      </c>
      <c r="P328">
        <v>8620.2555771199895</v>
      </c>
      <c r="AB328" s="126"/>
    </row>
    <row r="329" spans="1:28" x14ac:dyDescent="0.15">
      <c r="A329" s="76">
        <v>37226</v>
      </c>
      <c r="E329" s="192">
        <f t="shared" si="5"/>
        <v>109130000</v>
      </c>
      <c r="G329" s="141">
        <v>5361</v>
      </c>
      <c r="J329" s="123">
        <v>6382</v>
      </c>
      <c r="M329" s="123">
        <v>10913</v>
      </c>
      <c r="N329">
        <v>8622</v>
      </c>
      <c r="O329">
        <v>10916.11931946</v>
      </c>
      <c r="P329">
        <v>8622.5776896887201</v>
      </c>
      <c r="AB329" s="126"/>
    </row>
    <row r="330" spans="1:28" x14ac:dyDescent="0.15">
      <c r="A330" s="76">
        <v>37257</v>
      </c>
      <c r="E330" s="192">
        <f t="shared" si="5"/>
        <v>109170000</v>
      </c>
      <c r="G330" s="141">
        <v>5303</v>
      </c>
      <c r="I330" s="141">
        <v>99.4</v>
      </c>
      <c r="J330" s="123">
        <v>6365</v>
      </c>
      <c r="M330" s="123">
        <v>10917</v>
      </c>
      <c r="N330">
        <v>8603</v>
      </c>
      <c r="O330">
        <v>10913.932100931001</v>
      </c>
      <c r="P330">
        <v>8601.4787701294008</v>
      </c>
      <c r="AB330" s="126"/>
    </row>
    <row r="331" spans="1:28" x14ac:dyDescent="0.15">
      <c r="A331" s="76">
        <v>37288</v>
      </c>
      <c r="E331" s="192">
        <f t="shared" si="5"/>
        <v>109080000</v>
      </c>
      <c r="G331" s="141">
        <v>5272</v>
      </c>
      <c r="I331" s="141">
        <v>98.9</v>
      </c>
      <c r="J331" s="123">
        <v>6363</v>
      </c>
      <c r="M331" s="123">
        <v>10908</v>
      </c>
      <c r="N331">
        <v>8585</v>
      </c>
      <c r="O331">
        <v>10915.148832320299</v>
      </c>
      <c r="P331">
        <v>8596.3629321993194</v>
      </c>
      <c r="AB331" s="126"/>
    </row>
    <row r="332" spans="1:28" x14ac:dyDescent="0.15">
      <c r="A332" s="76">
        <v>37316</v>
      </c>
      <c r="E332" s="192">
        <f t="shared" si="5"/>
        <v>109140000</v>
      </c>
      <c r="G332" s="141">
        <v>5292</v>
      </c>
      <c r="I332" s="141">
        <v>99.1</v>
      </c>
      <c r="J332" s="123">
        <v>6360</v>
      </c>
      <c r="M332" s="123">
        <v>10914</v>
      </c>
      <c r="N332">
        <v>8582</v>
      </c>
      <c r="O332">
        <v>10914.1485811284</v>
      </c>
      <c r="P332">
        <v>8587.7613077794595</v>
      </c>
      <c r="AB332" s="126"/>
    </row>
    <row r="333" spans="1:28" x14ac:dyDescent="0.15">
      <c r="A333" s="76">
        <v>37347</v>
      </c>
      <c r="E333" s="192">
        <f t="shared" si="5"/>
        <v>109090000</v>
      </c>
      <c r="G333" s="141">
        <v>5318</v>
      </c>
      <c r="I333" s="141">
        <v>99.7</v>
      </c>
      <c r="J333" s="123">
        <v>6334</v>
      </c>
      <c r="M333" s="123">
        <v>10909</v>
      </c>
      <c r="N333">
        <v>8573</v>
      </c>
      <c r="O333">
        <v>10916.921989288699</v>
      </c>
      <c r="P333">
        <v>8584.5184018118707</v>
      </c>
      <c r="AB333" s="126"/>
    </row>
    <row r="334" spans="1:28" x14ac:dyDescent="0.15">
      <c r="A334" s="76">
        <v>37377</v>
      </c>
      <c r="E334" s="192">
        <f t="shared" si="5"/>
        <v>109230000</v>
      </c>
      <c r="G334" s="141">
        <v>5320</v>
      </c>
      <c r="I334" s="141">
        <v>100.4</v>
      </c>
      <c r="J334" s="123">
        <v>6307</v>
      </c>
      <c r="M334" s="123">
        <v>10923</v>
      </c>
      <c r="N334">
        <v>8582</v>
      </c>
      <c r="O334">
        <v>10921.2764569758</v>
      </c>
      <c r="P334">
        <v>8581.9304126869501</v>
      </c>
      <c r="AB334" s="126"/>
    </row>
    <row r="335" spans="1:28" x14ac:dyDescent="0.15">
      <c r="A335" s="76">
        <v>37408</v>
      </c>
      <c r="E335" s="192">
        <f t="shared" si="5"/>
        <v>109290000</v>
      </c>
      <c r="G335" s="141">
        <v>5348</v>
      </c>
      <c r="I335" s="141">
        <v>100.5</v>
      </c>
      <c r="J335" s="123">
        <v>6313</v>
      </c>
      <c r="M335" s="123">
        <v>10929</v>
      </c>
      <c r="N335">
        <v>8584</v>
      </c>
      <c r="O335">
        <v>10926.0947117654</v>
      </c>
      <c r="P335">
        <v>8579.7251633542401</v>
      </c>
      <c r="AB335" s="126"/>
    </row>
    <row r="336" spans="1:28" x14ac:dyDescent="0.15">
      <c r="A336" s="76">
        <v>37438</v>
      </c>
      <c r="E336" s="192">
        <f t="shared" si="5"/>
        <v>109240000</v>
      </c>
      <c r="G336" s="141">
        <v>5379</v>
      </c>
      <c r="I336" s="141">
        <v>100.5</v>
      </c>
      <c r="J336" s="123">
        <v>6324</v>
      </c>
      <c r="M336" s="123">
        <v>10924</v>
      </c>
      <c r="N336">
        <v>8572</v>
      </c>
      <c r="O336">
        <v>10927.412422408799</v>
      </c>
      <c r="P336">
        <v>8573.9035123850408</v>
      </c>
      <c r="AB336" s="126"/>
    </row>
    <row r="337" spans="1:28" x14ac:dyDescent="0.15">
      <c r="A337" s="76">
        <v>37469</v>
      </c>
      <c r="E337" s="192">
        <f t="shared" si="5"/>
        <v>109290000</v>
      </c>
      <c r="G337" s="141">
        <v>5363</v>
      </c>
      <c r="I337" s="141">
        <v>100.3</v>
      </c>
      <c r="J337" s="123">
        <v>6324</v>
      </c>
      <c r="M337" s="123">
        <v>10929</v>
      </c>
      <c r="N337">
        <v>8571</v>
      </c>
      <c r="O337">
        <v>10931.8054608481</v>
      </c>
      <c r="P337">
        <v>8571.1739043020607</v>
      </c>
      <c r="AB337" s="126"/>
    </row>
    <row r="338" spans="1:28" x14ac:dyDescent="0.15">
      <c r="A338" s="76">
        <v>37500</v>
      </c>
      <c r="E338" s="192">
        <f t="shared" si="5"/>
        <v>109440000</v>
      </c>
      <c r="G338" s="141">
        <v>5342</v>
      </c>
      <c r="I338" s="141">
        <v>100.1</v>
      </c>
      <c r="J338" s="123">
        <v>6322</v>
      </c>
      <c r="M338" s="123">
        <v>10944</v>
      </c>
      <c r="N338">
        <v>8580</v>
      </c>
      <c r="O338">
        <v>10940.236081188499</v>
      </c>
      <c r="P338">
        <v>8572.7980254631802</v>
      </c>
      <c r="AB338" s="126"/>
    </row>
    <row r="339" spans="1:28" x14ac:dyDescent="0.15">
      <c r="A339" s="76">
        <v>37530</v>
      </c>
      <c r="E339" s="192">
        <f t="shared" si="5"/>
        <v>109520000</v>
      </c>
      <c r="G339" s="141">
        <v>5336</v>
      </c>
      <c r="I339" s="141">
        <v>100.3</v>
      </c>
      <c r="J339" s="123">
        <v>6324</v>
      </c>
      <c r="M339" s="123">
        <v>10952</v>
      </c>
      <c r="N339">
        <v>8580</v>
      </c>
      <c r="O339">
        <v>10946.684734365999</v>
      </c>
      <c r="P339">
        <v>8572.13391509549</v>
      </c>
      <c r="AB339" s="126"/>
    </row>
    <row r="340" spans="1:28" x14ac:dyDescent="0.15">
      <c r="A340" s="76">
        <v>37561</v>
      </c>
      <c r="E340" s="192">
        <f t="shared" si="5"/>
        <v>109430000</v>
      </c>
      <c r="G340" s="141">
        <v>5350</v>
      </c>
      <c r="I340" s="141">
        <v>100.4</v>
      </c>
      <c r="J340" s="123">
        <v>6324</v>
      </c>
      <c r="M340" s="123">
        <v>10943</v>
      </c>
      <c r="N340">
        <v>8565</v>
      </c>
      <c r="O340">
        <v>10935.2681696898</v>
      </c>
      <c r="P340">
        <v>8554.6138789290799</v>
      </c>
      <c r="AB340" s="126"/>
    </row>
    <row r="341" spans="1:28" x14ac:dyDescent="0.15">
      <c r="A341" s="76">
        <v>37591</v>
      </c>
      <c r="E341" s="192">
        <f t="shared" si="5"/>
        <v>109290000</v>
      </c>
      <c r="G341" s="141">
        <v>5348</v>
      </c>
      <c r="I341" s="141">
        <v>100.3</v>
      </c>
      <c r="J341" s="123">
        <v>6312</v>
      </c>
      <c r="M341" s="123">
        <v>10929</v>
      </c>
      <c r="N341">
        <v>8548</v>
      </c>
      <c r="O341">
        <v>10931.7138062584</v>
      </c>
      <c r="P341">
        <v>8548.2018939643003</v>
      </c>
      <c r="AB341" s="126"/>
    </row>
    <row r="342" spans="1:28" x14ac:dyDescent="0.15">
      <c r="A342" s="76">
        <v>37622</v>
      </c>
      <c r="D342" s="192">
        <f>M342*10000</f>
        <v>109410000</v>
      </c>
      <c r="G342" s="141">
        <v>5289</v>
      </c>
      <c r="I342" s="141">
        <v>99.3</v>
      </c>
      <c r="J342" s="123">
        <v>6300</v>
      </c>
      <c r="M342" s="123">
        <v>10941</v>
      </c>
      <c r="N342">
        <v>8547</v>
      </c>
      <c r="O342">
        <v>10938.5952214023</v>
      </c>
      <c r="P342">
        <v>8546.0985268917902</v>
      </c>
      <c r="AB342" s="126"/>
    </row>
    <row r="343" spans="1:28" x14ac:dyDescent="0.15">
      <c r="A343" s="76">
        <v>37653</v>
      </c>
      <c r="D343" s="192">
        <f t="shared" ref="D343:D406" si="6">M343*10000</f>
        <v>109330000</v>
      </c>
      <c r="G343" s="141">
        <v>5262</v>
      </c>
      <c r="I343" s="141">
        <v>98.8</v>
      </c>
      <c r="J343" s="123">
        <v>6306</v>
      </c>
      <c r="M343" s="123">
        <v>10933</v>
      </c>
      <c r="N343">
        <v>8531</v>
      </c>
      <c r="O343">
        <v>10940.7311855031</v>
      </c>
      <c r="P343">
        <v>8542.86123361719</v>
      </c>
      <c r="AB343" s="126"/>
    </row>
    <row r="344" spans="1:28" x14ac:dyDescent="0.15">
      <c r="A344" s="76">
        <v>37681</v>
      </c>
      <c r="D344" s="192">
        <f t="shared" si="6"/>
        <v>109520000</v>
      </c>
      <c r="G344" s="141">
        <v>5296</v>
      </c>
      <c r="I344" s="141">
        <v>99.2</v>
      </c>
      <c r="J344" s="123">
        <v>6326</v>
      </c>
      <c r="M344" s="123">
        <v>10952</v>
      </c>
      <c r="N344">
        <v>8542</v>
      </c>
      <c r="O344">
        <v>10951.7287933643</v>
      </c>
      <c r="P344">
        <v>8547.3388616201701</v>
      </c>
      <c r="AB344" s="126"/>
    </row>
    <row r="345" spans="1:28" x14ac:dyDescent="0.15">
      <c r="A345" s="76">
        <v>37712</v>
      </c>
      <c r="D345" s="192">
        <f t="shared" si="6"/>
        <v>109470000</v>
      </c>
      <c r="G345" s="141">
        <v>5312</v>
      </c>
      <c r="I345" s="141">
        <v>99.8</v>
      </c>
      <c r="J345" s="123">
        <v>6305</v>
      </c>
      <c r="M345" s="123">
        <v>10947</v>
      </c>
      <c r="N345">
        <v>8533</v>
      </c>
      <c r="O345">
        <v>10954.8701448509</v>
      </c>
      <c r="P345">
        <v>8544.3937012511506</v>
      </c>
      <c r="AB345" s="126"/>
    </row>
    <row r="346" spans="1:28" x14ac:dyDescent="0.15">
      <c r="A346" s="76">
        <v>37742</v>
      </c>
      <c r="D346" s="192">
        <f t="shared" si="6"/>
        <v>109600000</v>
      </c>
      <c r="G346" s="141">
        <v>5351</v>
      </c>
      <c r="I346" s="141">
        <v>100.6</v>
      </c>
      <c r="J346" s="123">
        <v>6309</v>
      </c>
      <c r="M346" s="123">
        <v>10960</v>
      </c>
      <c r="N346">
        <v>8543</v>
      </c>
      <c r="O346">
        <v>10957.744789004701</v>
      </c>
      <c r="P346">
        <v>8542.7653729216399</v>
      </c>
      <c r="AB346" s="126"/>
    </row>
    <row r="347" spans="1:28" x14ac:dyDescent="0.15">
      <c r="A347" s="76">
        <v>37773</v>
      </c>
      <c r="D347" s="192">
        <f t="shared" si="6"/>
        <v>109710000</v>
      </c>
      <c r="G347" s="141">
        <v>5373</v>
      </c>
      <c r="I347" s="141">
        <v>100.5</v>
      </c>
      <c r="J347" s="123">
        <v>6351</v>
      </c>
      <c r="M347" s="123">
        <v>10971</v>
      </c>
      <c r="N347">
        <v>8551</v>
      </c>
      <c r="O347">
        <v>10968.2531698602</v>
      </c>
      <c r="P347">
        <v>8546.7588173566</v>
      </c>
      <c r="AB347" s="126"/>
    </row>
    <row r="348" spans="1:28" x14ac:dyDescent="0.15">
      <c r="A348" s="76">
        <v>37803</v>
      </c>
      <c r="D348" s="192">
        <f t="shared" si="6"/>
        <v>109680000</v>
      </c>
      <c r="G348" s="141">
        <v>5382</v>
      </c>
      <c r="I348" s="141">
        <v>100.6</v>
      </c>
      <c r="J348" s="123">
        <v>6331</v>
      </c>
      <c r="M348" s="123">
        <v>10968</v>
      </c>
      <c r="N348">
        <v>8543</v>
      </c>
      <c r="O348">
        <v>10970.682761726201</v>
      </c>
      <c r="P348">
        <v>8544.2166140620502</v>
      </c>
      <c r="AB348" s="126"/>
    </row>
    <row r="349" spans="1:28" x14ac:dyDescent="0.15">
      <c r="A349" s="76">
        <v>37834</v>
      </c>
      <c r="D349" s="192">
        <f t="shared" si="6"/>
        <v>109680000</v>
      </c>
      <c r="G349" s="141">
        <v>5347</v>
      </c>
      <c r="I349" s="141">
        <v>100.3</v>
      </c>
      <c r="J349" s="123">
        <v>6312</v>
      </c>
      <c r="M349" s="123">
        <v>10968</v>
      </c>
      <c r="N349">
        <v>8539</v>
      </c>
      <c r="O349">
        <v>10970.856444503001</v>
      </c>
      <c r="P349">
        <v>8539.2411935535401</v>
      </c>
      <c r="AB349" s="126"/>
    </row>
    <row r="350" spans="1:28" x14ac:dyDescent="0.15">
      <c r="A350" s="76">
        <v>37865</v>
      </c>
      <c r="D350" s="192">
        <f t="shared" si="6"/>
        <v>109750000</v>
      </c>
      <c r="G350" s="141">
        <v>5328</v>
      </c>
      <c r="I350" s="141">
        <v>100.1</v>
      </c>
      <c r="J350" s="123">
        <v>6310</v>
      </c>
      <c r="M350" s="123">
        <v>10975</v>
      </c>
      <c r="N350">
        <v>8544</v>
      </c>
      <c r="O350">
        <v>10971.233381775401</v>
      </c>
      <c r="P350">
        <v>8537.0384358856008</v>
      </c>
      <c r="AB350" s="126"/>
    </row>
    <row r="351" spans="1:28" x14ac:dyDescent="0.15">
      <c r="A351" s="76">
        <v>37895</v>
      </c>
      <c r="D351" s="192">
        <f t="shared" si="6"/>
        <v>109790000</v>
      </c>
      <c r="G351" s="141">
        <v>5332</v>
      </c>
      <c r="I351" s="141">
        <v>100.2</v>
      </c>
      <c r="J351" s="123">
        <v>6306</v>
      </c>
      <c r="M351" s="123">
        <v>10979</v>
      </c>
      <c r="N351">
        <v>8543</v>
      </c>
      <c r="O351">
        <v>10973.9039709929</v>
      </c>
      <c r="P351">
        <v>8535.3318524217502</v>
      </c>
      <c r="AB351" s="126"/>
    </row>
    <row r="352" spans="1:28" x14ac:dyDescent="0.15">
      <c r="A352" s="76">
        <v>37926</v>
      </c>
      <c r="D352" s="192">
        <f t="shared" si="6"/>
        <v>109820000</v>
      </c>
      <c r="G352" s="141">
        <v>5361</v>
      </c>
      <c r="I352" s="141">
        <v>100.3</v>
      </c>
      <c r="J352" s="123">
        <v>6311</v>
      </c>
      <c r="M352" s="123">
        <v>10982</v>
      </c>
      <c r="N352">
        <v>8542</v>
      </c>
      <c r="O352">
        <v>10974.9816631659</v>
      </c>
      <c r="P352">
        <v>8532.4428988242908</v>
      </c>
      <c r="AB352" s="126"/>
    </row>
    <row r="353" spans="1:28" x14ac:dyDescent="0.15">
      <c r="A353" s="76">
        <v>37956</v>
      </c>
      <c r="D353" s="192">
        <f t="shared" si="6"/>
        <v>109670000</v>
      </c>
      <c r="G353" s="141">
        <v>5385</v>
      </c>
      <c r="I353" s="141">
        <v>100.2</v>
      </c>
      <c r="J353" s="123">
        <v>6333</v>
      </c>
      <c r="M353" s="123">
        <v>10967</v>
      </c>
      <c r="N353">
        <v>8525</v>
      </c>
      <c r="O353">
        <v>10969.8423090288</v>
      </c>
      <c r="P353">
        <v>8524.6442661516794</v>
      </c>
      <c r="AB353" s="126"/>
    </row>
    <row r="354" spans="1:28" x14ac:dyDescent="0.15">
      <c r="A354" s="76">
        <v>37987</v>
      </c>
      <c r="D354" s="192">
        <f t="shared" si="6"/>
        <v>109830000</v>
      </c>
      <c r="G354" s="141">
        <v>5310</v>
      </c>
      <c r="I354" s="141">
        <v>99.2</v>
      </c>
      <c r="J354" s="123">
        <v>6320</v>
      </c>
      <c r="M354" s="123">
        <v>10983</v>
      </c>
      <c r="N354">
        <v>8531</v>
      </c>
      <c r="O354">
        <v>10980.902776758499</v>
      </c>
      <c r="P354">
        <v>8530.3356928973699</v>
      </c>
      <c r="AB354" s="126"/>
    </row>
    <row r="355" spans="1:28" x14ac:dyDescent="0.15">
      <c r="A355" s="76">
        <v>38018</v>
      </c>
      <c r="D355" s="192">
        <f t="shared" si="6"/>
        <v>109760000</v>
      </c>
      <c r="G355" s="141">
        <v>5286</v>
      </c>
      <c r="I355" s="141">
        <v>98.8</v>
      </c>
      <c r="J355" s="123">
        <v>6320</v>
      </c>
      <c r="M355" s="123">
        <v>10976</v>
      </c>
      <c r="N355">
        <v>8517</v>
      </c>
      <c r="O355">
        <v>10983.4932294706</v>
      </c>
      <c r="P355">
        <v>8528.7848332406702</v>
      </c>
      <c r="AB355" s="126"/>
    </row>
    <row r="356" spans="1:28" x14ac:dyDescent="0.15">
      <c r="A356" s="76">
        <v>38047</v>
      </c>
      <c r="D356" s="192">
        <f t="shared" si="6"/>
        <v>109900000</v>
      </c>
      <c r="G356" s="141">
        <v>5311</v>
      </c>
      <c r="I356" s="141">
        <v>99.2</v>
      </c>
      <c r="J356" s="123">
        <v>6339</v>
      </c>
      <c r="M356" s="123">
        <v>10990</v>
      </c>
      <c r="N356">
        <v>8524</v>
      </c>
      <c r="O356">
        <v>10989.594788144201</v>
      </c>
      <c r="P356">
        <v>8529.1761605960601</v>
      </c>
      <c r="AB356" s="126"/>
    </row>
    <row r="357" spans="1:28" x14ac:dyDescent="0.15">
      <c r="A357" s="76">
        <v>38078</v>
      </c>
      <c r="D357" s="192">
        <f t="shared" si="6"/>
        <v>109970000</v>
      </c>
      <c r="G357" s="141">
        <v>5369</v>
      </c>
      <c r="I357" s="141">
        <v>100</v>
      </c>
      <c r="J357" s="123">
        <v>6350</v>
      </c>
      <c r="M357" s="123">
        <v>10997</v>
      </c>
      <c r="N357">
        <v>8527</v>
      </c>
      <c r="O357">
        <v>11004.341841379</v>
      </c>
      <c r="P357">
        <v>8537.7829237288806</v>
      </c>
      <c r="AB357" s="126"/>
    </row>
    <row r="358" spans="1:28" x14ac:dyDescent="0.15">
      <c r="A358" s="76">
        <v>38108</v>
      </c>
      <c r="D358" s="192">
        <f t="shared" si="6"/>
        <v>109950000</v>
      </c>
      <c r="G358" s="141">
        <v>5406</v>
      </c>
      <c r="I358" s="141">
        <v>100.7</v>
      </c>
      <c r="J358" s="123">
        <v>6331</v>
      </c>
      <c r="M358" s="123">
        <v>10995</v>
      </c>
      <c r="N358">
        <v>8523</v>
      </c>
      <c r="O358">
        <v>10992.690608520799</v>
      </c>
      <c r="P358">
        <v>8523.0798788644897</v>
      </c>
      <c r="AB358" s="126"/>
    </row>
    <row r="359" spans="1:28" x14ac:dyDescent="0.15">
      <c r="A359" s="76">
        <v>38139</v>
      </c>
      <c r="D359" s="192">
        <f t="shared" si="6"/>
        <v>109820000</v>
      </c>
      <c r="G359" s="141">
        <v>5371</v>
      </c>
      <c r="I359" s="141">
        <v>100.6</v>
      </c>
      <c r="J359" s="123">
        <v>6312</v>
      </c>
      <c r="M359" s="123">
        <v>10982</v>
      </c>
      <c r="N359">
        <v>8508</v>
      </c>
      <c r="O359">
        <v>10979.7209378262</v>
      </c>
      <c r="P359">
        <v>8504.1420299577894</v>
      </c>
      <c r="AB359" s="126"/>
    </row>
    <row r="360" spans="1:28" x14ac:dyDescent="0.15">
      <c r="A360" s="76">
        <v>38169</v>
      </c>
      <c r="D360" s="192">
        <f t="shared" si="6"/>
        <v>109840000</v>
      </c>
      <c r="G360" s="141">
        <v>5381</v>
      </c>
      <c r="I360" s="141">
        <v>100.5</v>
      </c>
      <c r="J360" s="123">
        <v>6324</v>
      </c>
      <c r="M360" s="123">
        <v>10984</v>
      </c>
      <c r="N360">
        <v>8507</v>
      </c>
      <c r="O360">
        <v>10985.824354795601</v>
      </c>
      <c r="P360">
        <v>8507.3258438762205</v>
      </c>
      <c r="AB360" s="126"/>
    </row>
    <row r="361" spans="1:28" x14ac:dyDescent="0.15">
      <c r="A361" s="76">
        <v>38200</v>
      </c>
      <c r="D361" s="192">
        <f t="shared" si="6"/>
        <v>109850000</v>
      </c>
      <c r="G361" s="141">
        <v>5383</v>
      </c>
      <c r="I361" s="141">
        <v>100.2</v>
      </c>
      <c r="J361" s="123">
        <v>6348</v>
      </c>
      <c r="M361" s="123">
        <v>10985</v>
      </c>
      <c r="N361">
        <v>8504</v>
      </c>
      <c r="O361">
        <v>10987.6056684457</v>
      </c>
      <c r="P361">
        <v>8504.1955619519504</v>
      </c>
      <c r="AB361" s="126"/>
    </row>
    <row r="362" spans="1:28" x14ac:dyDescent="0.15">
      <c r="A362" s="76">
        <v>38231</v>
      </c>
      <c r="D362" s="192">
        <f t="shared" si="6"/>
        <v>109940000</v>
      </c>
      <c r="G362" s="141">
        <v>5353</v>
      </c>
      <c r="I362" s="141">
        <v>100.1</v>
      </c>
      <c r="J362" s="123">
        <v>6330</v>
      </c>
      <c r="M362" s="123">
        <v>10994</v>
      </c>
      <c r="N362">
        <v>8506</v>
      </c>
      <c r="O362">
        <v>10990.6419845194</v>
      </c>
      <c r="P362">
        <v>8499.7713766448796</v>
      </c>
      <c r="AB362" s="126"/>
    </row>
    <row r="363" spans="1:28" x14ac:dyDescent="0.15">
      <c r="A363" s="76">
        <v>38261</v>
      </c>
      <c r="D363" s="192">
        <f t="shared" si="6"/>
        <v>109970000</v>
      </c>
      <c r="G363" s="141">
        <v>5362</v>
      </c>
      <c r="I363" s="141">
        <v>100.2</v>
      </c>
      <c r="J363" s="123">
        <v>6323</v>
      </c>
      <c r="M363" s="123">
        <v>10997</v>
      </c>
      <c r="N363">
        <v>8503</v>
      </c>
      <c r="O363">
        <v>10992.2539489714</v>
      </c>
      <c r="P363">
        <v>8495.7454977306006</v>
      </c>
      <c r="AB363" s="126"/>
    </row>
    <row r="364" spans="1:28" x14ac:dyDescent="0.15">
      <c r="A364" s="76">
        <v>38292</v>
      </c>
      <c r="D364" s="192">
        <f t="shared" si="6"/>
        <v>110030000</v>
      </c>
      <c r="G364" s="141">
        <v>5364</v>
      </c>
      <c r="I364" s="141">
        <v>100.2</v>
      </c>
      <c r="J364" s="123">
        <v>6317</v>
      </c>
      <c r="M364" s="123">
        <v>11003</v>
      </c>
      <c r="N364">
        <v>8503</v>
      </c>
      <c r="O364">
        <v>10996.912098914499</v>
      </c>
      <c r="P364">
        <v>8494.5192469020003</v>
      </c>
      <c r="AB364" s="126"/>
    </row>
    <row r="365" spans="1:28" x14ac:dyDescent="0.15">
      <c r="A365" s="76">
        <v>38322</v>
      </c>
      <c r="D365" s="192">
        <f t="shared" si="6"/>
        <v>109950000</v>
      </c>
      <c r="G365" s="141">
        <v>5362</v>
      </c>
      <c r="I365" s="141">
        <v>100.1</v>
      </c>
      <c r="J365" s="123">
        <v>6336</v>
      </c>
      <c r="M365" s="123">
        <v>10995</v>
      </c>
      <c r="N365">
        <v>8492</v>
      </c>
      <c r="O365">
        <v>10997.4394394065</v>
      </c>
      <c r="P365">
        <v>8490.4844643680499</v>
      </c>
      <c r="AB365" s="126"/>
    </row>
    <row r="366" spans="1:28" x14ac:dyDescent="0.15">
      <c r="A366" s="76">
        <v>38353</v>
      </c>
      <c r="D366" s="192">
        <f t="shared" si="6"/>
        <v>110040000</v>
      </c>
      <c r="G366" s="141">
        <v>5310</v>
      </c>
      <c r="I366" s="141">
        <v>99.2</v>
      </c>
      <c r="J366" s="123">
        <v>6360</v>
      </c>
      <c r="M366" s="123">
        <v>11004</v>
      </c>
      <c r="N366">
        <v>8490</v>
      </c>
      <c r="O366">
        <v>11002.289887979799</v>
      </c>
      <c r="P366">
        <v>8489.5024734346207</v>
      </c>
      <c r="AB366" s="126"/>
    </row>
    <row r="367" spans="1:28" x14ac:dyDescent="0.15">
      <c r="A367" s="76">
        <v>38384</v>
      </c>
      <c r="D367" s="192">
        <f t="shared" si="6"/>
        <v>110030000</v>
      </c>
      <c r="G367" s="141">
        <v>5284</v>
      </c>
      <c r="I367" s="141">
        <v>98.9</v>
      </c>
      <c r="J367" s="123">
        <v>6334</v>
      </c>
      <c r="M367" s="123">
        <v>11003</v>
      </c>
      <c r="N367">
        <v>8481</v>
      </c>
      <c r="O367">
        <v>11009.570019017699</v>
      </c>
      <c r="P367">
        <v>8491.9539860014902</v>
      </c>
      <c r="AB367" s="126"/>
    </row>
    <row r="368" spans="1:28" x14ac:dyDescent="0.15">
      <c r="A368" s="76">
        <v>38412</v>
      </c>
      <c r="D368" s="192">
        <f t="shared" si="6"/>
        <v>110030000</v>
      </c>
      <c r="G368" s="141">
        <v>5313</v>
      </c>
      <c r="I368" s="141">
        <v>99.2</v>
      </c>
      <c r="J368" s="123">
        <v>6320</v>
      </c>
      <c r="M368" s="123">
        <v>11003</v>
      </c>
      <c r="N368">
        <v>8473</v>
      </c>
      <c r="O368">
        <v>11002.851338824699</v>
      </c>
      <c r="P368">
        <v>8478.3757197929208</v>
      </c>
      <c r="AB368" s="126"/>
    </row>
    <row r="369" spans="1:28" x14ac:dyDescent="0.15">
      <c r="A369" s="76">
        <v>38443</v>
      </c>
      <c r="D369" s="192">
        <f t="shared" si="6"/>
        <v>109940000</v>
      </c>
      <c r="G369" s="141">
        <v>5390</v>
      </c>
      <c r="I369" s="141">
        <v>100.1</v>
      </c>
      <c r="J369" s="123">
        <v>6342</v>
      </c>
      <c r="M369" s="123">
        <v>10994</v>
      </c>
      <c r="N369">
        <v>8460</v>
      </c>
      <c r="O369">
        <v>11000.6857153409</v>
      </c>
      <c r="P369">
        <v>8470.05166196358</v>
      </c>
      <c r="AB369" s="126"/>
    </row>
    <row r="370" spans="1:28" x14ac:dyDescent="0.15">
      <c r="A370" s="76">
        <v>38473</v>
      </c>
      <c r="D370" s="192">
        <f t="shared" si="6"/>
        <v>110080000</v>
      </c>
      <c r="G370" s="141">
        <v>5447</v>
      </c>
      <c r="I370" s="141">
        <v>100.8</v>
      </c>
      <c r="J370" s="123">
        <v>6368</v>
      </c>
      <c r="M370" s="123">
        <v>11008</v>
      </c>
      <c r="N370">
        <v>8472</v>
      </c>
      <c r="O370">
        <v>11006.046557807</v>
      </c>
      <c r="P370">
        <v>8472.5184441933507</v>
      </c>
      <c r="AB370" s="126"/>
    </row>
    <row r="371" spans="1:28" x14ac:dyDescent="0.15">
      <c r="A371" s="76">
        <v>38504</v>
      </c>
      <c r="D371" s="192">
        <f t="shared" si="6"/>
        <v>110030000</v>
      </c>
      <c r="G371" s="141">
        <v>5416</v>
      </c>
      <c r="I371" s="141">
        <v>100.6</v>
      </c>
      <c r="J371" s="123">
        <v>6355</v>
      </c>
      <c r="M371" s="123">
        <v>11003</v>
      </c>
      <c r="N371">
        <v>8463</v>
      </c>
      <c r="O371">
        <v>11001.248226121799</v>
      </c>
      <c r="P371">
        <v>8459.7396319273303</v>
      </c>
      <c r="AB371" s="126"/>
    </row>
    <row r="372" spans="1:28" x14ac:dyDescent="0.15">
      <c r="A372" s="76">
        <v>38534</v>
      </c>
      <c r="D372" s="192">
        <f t="shared" si="6"/>
        <v>110050000</v>
      </c>
      <c r="G372" s="141">
        <v>5409</v>
      </c>
      <c r="I372" s="141">
        <v>100.4</v>
      </c>
      <c r="J372" s="123">
        <v>6365</v>
      </c>
      <c r="M372" s="123">
        <v>11005</v>
      </c>
      <c r="N372">
        <v>8458</v>
      </c>
      <c r="O372">
        <v>11006.165939078999</v>
      </c>
      <c r="P372">
        <v>8457.6036266304309</v>
      </c>
      <c r="AB372" s="126"/>
    </row>
    <row r="373" spans="1:28" x14ac:dyDescent="0.15">
      <c r="A373" s="76">
        <v>38565</v>
      </c>
      <c r="D373" s="192">
        <f t="shared" si="6"/>
        <v>110060000</v>
      </c>
      <c r="G373" s="141">
        <v>5398</v>
      </c>
      <c r="I373" s="141">
        <v>100.2</v>
      </c>
      <c r="J373" s="123">
        <v>6361</v>
      </c>
      <c r="M373" s="123">
        <v>11006</v>
      </c>
      <c r="N373">
        <v>8454</v>
      </c>
      <c r="O373">
        <v>11008.2230522306</v>
      </c>
      <c r="P373">
        <v>8454.0225109210696</v>
      </c>
      <c r="AB373" s="126"/>
    </row>
    <row r="374" spans="1:28" x14ac:dyDescent="0.15">
      <c r="A374" s="76">
        <v>38596</v>
      </c>
      <c r="D374" s="192">
        <f t="shared" si="6"/>
        <v>110140000</v>
      </c>
      <c r="G374" s="141">
        <v>5454</v>
      </c>
      <c r="I374" s="141">
        <v>100.1</v>
      </c>
      <c r="J374" s="123">
        <v>6399</v>
      </c>
      <c r="M374" s="123">
        <v>11014</v>
      </c>
      <c r="N374">
        <v>8455</v>
      </c>
      <c r="O374">
        <v>11011.0579391274</v>
      </c>
      <c r="P374">
        <v>8449.5933050395597</v>
      </c>
      <c r="AB374" s="126"/>
    </row>
    <row r="375" spans="1:28" x14ac:dyDescent="0.15">
      <c r="A375" s="76">
        <v>38626</v>
      </c>
      <c r="D375" s="192">
        <f t="shared" si="6"/>
        <v>110170000</v>
      </c>
      <c r="G375" s="141">
        <v>5457</v>
      </c>
      <c r="I375" s="141">
        <v>100.2</v>
      </c>
      <c r="J375" s="123">
        <v>6382</v>
      </c>
      <c r="M375" s="123">
        <v>11017</v>
      </c>
      <c r="N375">
        <v>8451</v>
      </c>
      <c r="O375">
        <v>11012.5426111412</v>
      </c>
      <c r="P375">
        <v>8444.3265032916897</v>
      </c>
      <c r="AB375" s="126"/>
    </row>
    <row r="376" spans="1:28" x14ac:dyDescent="0.15">
      <c r="A376" s="76">
        <v>38657</v>
      </c>
      <c r="D376" s="192">
        <f t="shared" si="6"/>
        <v>110180000</v>
      </c>
      <c r="G376" s="141">
        <v>5414</v>
      </c>
      <c r="I376" s="141">
        <v>100.2</v>
      </c>
      <c r="J376" s="123">
        <v>6343</v>
      </c>
      <c r="M376" s="123">
        <v>11018</v>
      </c>
      <c r="N376">
        <v>8446</v>
      </c>
      <c r="O376">
        <v>11012.6023758834</v>
      </c>
      <c r="P376">
        <v>8438.5658640597503</v>
      </c>
      <c r="AB376" s="126"/>
    </row>
    <row r="377" spans="1:28" x14ac:dyDescent="0.15">
      <c r="A377" s="76">
        <v>38687</v>
      </c>
      <c r="D377" s="192">
        <f t="shared" si="6"/>
        <v>110150000</v>
      </c>
      <c r="G377" s="141">
        <v>5418</v>
      </c>
      <c r="I377" s="141">
        <v>100</v>
      </c>
      <c r="J377" s="123">
        <v>6350</v>
      </c>
      <c r="M377" s="123">
        <v>11015</v>
      </c>
      <c r="N377">
        <v>8439</v>
      </c>
      <c r="O377">
        <v>11016.9942402702</v>
      </c>
      <c r="P377">
        <v>8436.1839958043802</v>
      </c>
      <c r="AB377" s="126"/>
    </row>
    <row r="378" spans="1:28" x14ac:dyDescent="0.15">
      <c r="A378" s="76">
        <v>38718</v>
      </c>
      <c r="D378" s="192">
        <f t="shared" si="6"/>
        <v>110170000</v>
      </c>
      <c r="G378" s="141">
        <v>5402</v>
      </c>
      <c r="I378" s="141">
        <v>99.2</v>
      </c>
      <c r="J378" s="123">
        <v>6369</v>
      </c>
      <c r="M378" s="123">
        <v>11017</v>
      </c>
      <c r="N378">
        <v>8430</v>
      </c>
      <c r="O378">
        <v>11015.5852228601</v>
      </c>
      <c r="P378">
        <v>8429.5618621111207</v>
      </c>
      <c r="AB378" s="126"/>
    </row>
    <row r="379" spans="1:28" x14ac:dyDescent="0.15">
      <c r="A379" s="76">
        <v>38749</v>
      </c>
      <c r="D379" s="192">
        <f t="shared" si="6"/>
        <v>110110000</v>
      </c>
      <c r="G379" s="141">
        <v>5410</v>
      </c>
      <c r="I379" s="141">
        <v>99</v>
      </c>
      <c r="J379" s="123">
        <v>6383</v>
      </c>
      <c r="M379" s="123">
        <v>11011</v>
      </c>
      <c r="N379">
        <v>8415</v>
      </c>
      <c r="O379">
        <v>11016.3560648987</v>
      </c>
      <c r="P379">
        <v>8424.7437491226101</v>
      </c>
      <c r="AB379" s="126"/>
    </row>
    <row r="380" spans="1:28" x14ac:dyDescent="0.15">
      <c r="A380" s="76">
        <v>38777</v>
      </c>
      <c r="D380" s="192">
        <f t="shared" si="6"/>
        <v>110270000</v>
      </c>
      <c r="G380" s="141">
        <v>5424</v>
      </c>
      <c r="I380" s="141">
        <v>99.2</v>
      </c>
      <c r="J380" s="123">
        <v>6374</v>
      </c>
      <c r="M380" s="123">
        <v>11027</v>
      </c>
      <c r="N380">
        <v>8424</v>
      </c>
      <c r="O380">
        <v>11027.583759351401</v>
      </c>
      <c r="P380">
        <v>8429.8131305304796</v>
      </c>
      <c r="AB380" s="126"/>
    </row>
    <row r="381" spans="1:28" x14ac:dyDescent="0.15">
      <c r="A381" s="76">
        <v>38808</v>
      </c>
      <c r="D381" s="192">
        <f t="shared" si="6"/>
        <v>110100000</v>
      </c>
      <c r="G381" s="141">
        <v>5459</v>
      </c>
      <c r="I381" s="141">
        <v>100.2</v>
      </c>
      <c r="J381" s="123">
        <v>6357</v>
      </c>
      <c r="M381" s="123">
        <v>11010</v>
      </c>
      <c r="N381">
        <v>8402</v>
      </c>
      <c r="O381">
        <v>11015.982911766399</v>
      </c>
      <c r="P381">
        <v>8411.2551010293901</v>
      </c>
      <c r="AB381" s="126"/>
    </row>
    <row r="382" spans="1:28" x14ac:dyDescent="0.15">
      <c r="A382" s="76">
        <v>38838</v>
      </c>
      <c r="D382" s="192">
        <f t="shared" si="6"/>
        <v>110240000</v>
      </c>
      <c r="G382" s="141">
        <v>5525</v>
      </c>
      <c r="I382" s="141">
        <v>100.9</v>
      </c>
      <c r="J382" s="123">
        <v>6379</v>
      </c>
      <c r="M382" s="123">
        <v>11024</v>
      </c>
      <c r="N382">
        <v>8410</v>
      </c>
      <c r="O382">
        <v>11022.7047560719</v>
      </c>
      <c r="P382">
        <v>8411.0912267138701</v>
      </c>
      <c r="AB382" s="126"/>
    </row>
    <row r="383" spans="1:28" x14ac:dyDescent="0.15">
      <c r="A383" s="76">
        <v>38869</v>
      </c>
      <c r="D383" s="192">
        <f t="shared" si="6"/>
        <v>110350000</v>
      </c>
      <c r="G383" s="141">
        <v>5517</v>
      </c>
      <c r="I383" s="141">
        <v>100.6</v>
      </c>
      <c r="J383" s="123">
        <v>6383</v>
      </c>
      <c r="M383" s="123">
        <v>11035</v>
      </c>
      <c r="N383">
        <v>8416</v>
      </c>
      <c r="O383">
        <v>11033.986925916201</v>
      </c>
      <c r="P383">
        <v>8413.5529887629109</v>
      </c>
      <c r="AB383" s="126"/>
    </row>
    <row r="384" spans="1:28" x14ac:dyDescent="0.15">
      <c r="A384" s="76">
        <v>38899</v>
      </c>
      <c r="D384" s="192">
        <f t="shared" si="6"/>
        <v>110310000</v>
      </c>
      <c r="G384" s="141">
        <v>5482</v>
      </c>
      <c r="I384" s="141">
        <v>100.2</v>
      </c>
      <c r="J384" s="123">
        <v>6389</v>
      </c>
      <c r="M384" s="123">
        <v>11031</v>
      </c>
      <c r="N384">
        <v>8403</v>
      </c>
      <c r="O384">
        <v>11031.370719615799</v>
      </c>
      <c r="P384">
        <v>8401.7228660370802</v>
      </c>
      <c r="AB384" s="126"/>
    </row>
    <row r="385" spans="1:28" x14ac:dyDescent="0.15">
      <c r="A385" s="76">
        <v>38930</v>
      </c>
      <c r="D385" s="192">
        <f t="shared" si="6"/>
        <v>110310000</v>
      </c>
      <c r="G385" s="141">
        <v>5479</v>
      </c>
      <c r="I385" s="141">
        <v>100.1</v>
      </c>
      <c r="J385" s="123">
        <v>6396</v>
      </c>
      <c r="M385" s="123">
        <v>11031</v>
      </c>
      <c r="N385">
        <v>8396</v>
      </c>
      <c r="O385">
        <v>11032.6143924515</v>
      </c>
      <c r="P385">
        <v>8395.7532139659997</v>
      </c>
      <c r="AB385" s="126"/>
    </row>
    <row r="386" spans="1:28" x14ac:dyDescent="0.15">
      <c r="A386" s="76">
        <v>38961</v>
      </c>
      <c r="D386" s="192">
        <f t="shared" si="6"/>
        <v>110370000</v>
      </c>
      <c r="G386" s="141">
        <v>5494</v>
      </c>
      <c r="I386" s="141">
        <v>100.1</v>
      </c>
      <c r="J386" s="123">
        <v>6406</v>
      </c>
      <c r="M386" s="123">
        <v>11037</v>
      </c>
      <c r="N386">
        <v>8395</v>
      </c>
      <c r="O386">
        <v>11034.4982396014</v>
      </c>
      <c r="P386">
        <v>8390.5411504808908</v>
      </c>
      <c r="AB386" s="126"/>
    </row>
    <row r="387" spans="1:28" x14ac:dyDescent="0.15">
      <c r="A387" s="76">
        <v>38991</v>
      </c>
      <c r="D387" s="192">
        <f t="shared" si="6"/>
        <v>110440000</v>
      </c>
      <c r="G387" s="141">
        <v>5502</v>
      </c>
      <c r="I387" s="141">
        <v>100.2</v>
      </c>
      <c r="J387" s="123">
        <v>6421</v>
      </c>
      <c r="M387" s="123">
        <v>11044</v>
      </c>
      <c r="N387">
        <v>8394</v>
      </c>
      <c r="O387">
        <v>11039.810125198999</v>
      </c>
      <c r="P387">
        <v>8388.0367029144109</v>
      </c>
      <c r="AB387" s="126"/>
    </row>
    <row r="388" spans="1:28" x14ac:dyDescent="0.15">
      <c r="A388" s="76">
        <v>39022</v>
      </c>
      <c r="D388" s="192">
        <f t="shared" si="6"/>
        <v>110490000</v>
      </c>
      <c r="G388" s="141">
        <v>5494</v>
      </c>
      <c r="I388" s="141">
        <v>100.2</v>
      </c>
      <c r="J388" s="123">
        <v>6417</v>
      </c>
      <c r="M388" s="123">
        <v>11049</v>
      </c>
      <c r="N388">
        <v>8392</v>
      </c>
      <c r="O388">
        <v>11044.129561249199</v>
      </c>
      <c r="P388">
        <v>8385.4113492610704</v>
      </c>
      <c r="AB388" s="126"/>
    </row>
    <row r="389" spans="1:28" x14ac:dyDescent="0.15">
      <c r="A389" s="76">
        <v>39052</v>
      </c>
      <c r="D389" s="192">
        <f t="shared" si="6"/>
        <v>110390000</v>
      </c>
      <c r="G389" s="141">
        <v>5471</v>
      </c>
      <c r="I389" s="141">
        <v>100</v>
      </c>
      <c r="J389" s="123">
        <v>6400</v>
      </c>
      <c r="M389" s="123">
        <v>11039</v>
      </c>
      <c r="N389">
        <v>8378</v>
      </c>
      <c r="O389">
        <v>11040.054044737401</v>
      </c>
      <c r="P389">
        <v>8374.0693085688908</v>
      </c>
      <c r="AB389" s="126"/>
    </row>
    <row r="390" spans="1:28" x14ac:dyDescent="0.15">
      <c r="A390" s="76">
        <v>39083</v>
      </c>
      <c r="D390" s="192">
        <f t="shared" si="6"/>
        <v>110510000</v>
      </c>
      <c r="G390" s="141">
        <v>5450</v>
      </c>
      <c r="I390" s="141">
        <v>99.3</v>
      </c>
      <c r="J390" s="123">
        <v>6381</v>
      </c>
      <c r="M390" s="123">
        <v>11051</v>
      </c>
      <c r="N390">
        <v>8357</v>
      </c>
      <c r="O390">
        <v>11050.1638356808</v>
      </c>
      <c r="P390">
        <v>8356.7602994080207</v>
      </c>
      <c r="AB390" s="126"/>
    </row>
    <row r="391" spans="1:28" x14ac:dyDescent="0.15">
      <c r="A391" s="76">
        <v>39114</v>
      </c>
      <c r="D391" s="192">
        <f t="shared" si="6"/>
        <v>110520000</v>
      </c>
      <c r="G391" s="141">
        <v>5468</v>
      </c>
      <c r="I391" s="141">
        <v>99.1</v>
      </c>
      <c r="J391" s="123">
        <v>6416</v>
      </c>
      <c r="M391" s="123">
        <v>11052</v>
      </c>
      <c r="N391">
        <v>8348</v>
      </c>
      <c r="O391">
        <v>11056.392483412499</v>
      </c>
      <c r="P391">
        <v>8356.3337235088802</v>
      </c>
      <c r="AB391" s="126"/>
    </row>
    <row r="392" spans="1:28" x14ac:dyDescent="0.15">
      <c r="A392" s="76">
        <v>39142</v>
      </c>
      <c r="D392" s="192">
        <f t="shared" si="6"/>
        <v>110550000</v>
      </c>
      <c r="G392" s="141">
        <v>5484</v>
      </c>
      <c r="I392" s="141">
        <v>99.3</v>
      </c>
      <c r="J392" s="123">
        <v>6423</v>
      </c>
      <c r="M392" s="123">
        <v>11055</v>
      </c>
      <c r="N392">
        <v>8342</v>
      </c>
      <c r="O392">
        <v>11056.453245565601</v>
      </c>
      <c r="P392">
        <v>8348.2342453722504</v>
      </c>
      <c r="AB392" s="126"/>
    </row>
    <row r="393" spans="1:28" x14ac:dyDescent="0.15">
      <c r="A393" s="76">
        <v>39173</v>
      </c>
      <c r="D393" s="192">
        <f t="shared" si="6"/>
        <v>110560000</v>
      </c>
      <c r="G393" s="141">
        <v>5544</v>
      </c>
      <c r="I393" s="141">
        <v>100.2</v>
      </c>
      <c r="J393" s="123">
        <v>6436</v>
      </c>
      <c r="M393" s="123">
        <v>11056</v>
      </c>
      <c r="N393">
        <v>8337</v>
      </c>
      <c r="O393">
        <v>11061.3871529154</v>
      </c>
      <c r="P393">
        <v>8345.4727233326103</v>
      </c>
      <c r="AB393" s="126"/>
    </row>
    <row r="394" spans="1:28" x14ac:dyDescent="0.15">
      <c r="A394" s="76">
        <v>39203</v>
      </c>
      <c r="D394" s="192">
        <f t="shared" si="6"/>
        <v>110620000</v>
      </c>
      <c r="G394" s="141">
        <v>5572</v>
      </c>
      <c r="I394" s="141">
        <v>100.8</v>
      </c>
      <c r="J394" s="123">
        <v>6436</v>
      </c>
      <c r="M394" s="123">
        <v>11062</v>
      </c>
      <c r="N394">
        <v>8337</v>
      </c>
      <c r="O394">
        <v>11061.6276886755</v>
      </c>
      <c r="P394">
        <v>8338.5748466732603</v>
      </c>
      <c r="AB394" s="126"/>
    </row>
    <row r="395" spans="1:28" x14ac:dyDescent="0.15">
      <c r="A395" s="76">
        <v>39234</v>
      </c>
      <c r="D395" s="192">
        <f t="shared" si="6"/>
        <v>110660000</v>
      </c>
      <c r="G395" s="141">
        <v>5565</v>
      </c>
      <c r="I395" s="141">
        <v>100.5</v>
      </c>
      <c r="J395" s="123">
        <v>6449</v>
      </c>
      <c r="M395" s="123">
        <v>11066</v>
      </c>
      <c r="N395">
        <v>8337</v>
      </c>
      <c r="O395">
        <v>11065.201853889999</v>
      </c>
      <c r="P395">
        <v>8334.8893151857901</v>
      </c>
      <c r="AB395" s="126"/>
    </row>
    <row r="396" spans="1:28" x14ac:dyDescent="0.15">
      <c r="A396" s="76">
        <v>39264</v>
      </c>
      <c r="D396" s="192">
        <f t="shared" si="6"/>
        <v>110680000</v>
      </c>
      <c r="G396" s="141">
        <v>5535</v>
      </c>
      <c r="I396" s="141">
        <v>100</v>
      </c>
      <c r="J396" s="123">
        <v>6443</v>
      </c>
      <c r="M396" s="123">
        <v>11068</v>
      </c>
      <c r="N396">
        <v>8333</v>
      </c>
      <c r="O396">
        <v>11067.7078443349</v>
      </c>
      <c r="P396">
        <v>8331.0825862907204</v>
      </c>
      <c r="AB396" s="126"/>
    </row>
    <row r="397" spans="1:28" x14ac:dyDescent="0.15">
      <c r="A397" s="76">
        <v>39295</v>
      </c>
      <c r="D397" s="192">
        <f t="shared" si="6"/>
        <v>110710000</v>
      </c>
      <c r="G397" s="141">
        <v>5538</v>
      </c>
      <c r="I397" s="141">
        <v>100.1</v>
      </c>
      <c r="J397" s="123">
        <v>6429</v>
      </c>
      <c r="M397" s="123">
        <v>11071</v>
      </c>
      <c r="N397">
        <v>8328</v>
      </c>
      <c r="O397">
        <v>11072.1402876679</v>
      </c>
      <c r="P397">
        <v>8327.6477272456395</v>
      </c>
      <c r="AB397" s="126"/>
    </row>
    <row r="398" spans="1:28" x14ac:dyDescent="0.15">
      <c r="A398" s="76">
        <v>39326</v>
      </c>
      <c r="D398" s="192">
        <f t="shared" si="6"/>
        <v>110750000</v>
      </c>
      <c r="G398" s="141">
        <v>5507</v>
      </c>
      <c r="I398" s="141">
        <v>100.1</v>
      </c>
      <c r="J398" s="123">
        <v>6408</v>
      </c>
      <c r="M398" s="123">
        <v>11075</v>
      </c>
      <c r="N398">
        <v>8326</v>
      </c>
      <c r="O398">
        <v>11072.679930078901</v>
      </c>
      <c r="P398">
        <v>8322.3378242008403</v>
      </c>
      <c r="AB398" s="126"/>
    </row>
    <row r="399" spans="1:28" x14ac:dyDescent="0.15">
      <c r="A399" s="76">
        <v>39356</v>
      </c>
      <c r="D399" s="192">
        <f t="shared" si="6"/>
        <v>110780000</v>
      </c>
      <c r="G399" s="141">
        <v>5523</v>
      </c>
      <c r="I399" s="141">
        <v>100.3</v>
      </c>
      <c r="J399" s="123">
        <v>6420</v>
      </c>
      <c r="M399" s="123">
        <v>11078</v>
      </c>
      <c r="N399">
        <v>8323</v>
      </c>
      <c r="O399">
        <v>11073.9708772985</v>
      </c>
      <c r="P399">
        <v>8317.8439379614101</v>
      </c>
      <c r="AB399" s="126"/>
    </row>
    <row r="400" spans="1:28" x14ac:dyDescent="0.15">
      <c r="A400" s="76">
        <v>39387</v>
      </c>
      <c r="D400" s="192">
        <f t="shared" si="6"/>
        <v>110790000</v>
      </c>
      <c r="G400" s="141">
        <v>5561</v>
      </c>
      <c r="I400" s="141">
        <v>100.3</v>
      </c>
      <c r="J400" s="123">
        <v>6447</v>
      </c>
      <c r="M400" s="123">
        <v>11079</v>
      </c>
      <c r="N400">
        <v>8319</v>
      </c>
      <c r="O400">
        <v>11074.5007941886</v>
      </c>
      <c r="P400">
        <v>8313.2045632952195</v>
      </c>
      <c r="AB400" s="126"/>
    </row>
    <row r="401" spans="1:28" x14ac:dyDescent="0.15">
      <c r="A401" s="76">
        <v>39417</v>
      </c>
      <c r="D401" s="192">
        <f t="shared" si="6"/>
        <v>110790000</v>
      </c>
      <c r="G401" s="141">
        <v>5531</v>
      </c>
      <c r="I401" s="141">
        <v>100</v>
      </c>
      <c r="J401" s="123">
        <v>6450</v>
      </c>
      <c r="M401" s="123">
        <v>11079</v>
      </c>
      <c r="N401">
        <v>8315</v>
      </c>
      <c r="O401">
        <v>11079.4859166759</v>
      </c>
      <c r="P401">
        <v>8310.6089557708601</v>
      </c>
      <c r="AB401" s="126"/>
    </row>
    <row r="402" spans="1:28" x14ac:dyDescent="0.15">
      <c r="A402" s="76">
        <v>39448</v>
      </c>
      <c r="D402" s="192">
        <f t="shared" si="6"/>
        <v>110800000</v>
      </c>
      <c r="G402" s="141">
        <v>5475</v>
      </c>
      <c r="I402" s="141">
        <v>99.4</v>
      </c>
      <c r="J402" s="123">
        <v>6424</v>
      </c>
      <c r="M402" s="123">
        <v>11080</v>
      </c>
      <c r="N402">
        <v>8306</v>
      </c>
      <c r="O402">
        <v>11079.8058699061</v>
      </c>
      <c r="P402">
        <v>8306.0411681427995</v>
      </c>
      <c r="AB402" s="126"/>
    </row>
    <row r="403" spans="1:28" x14ac:dyDescent="0.15">
      <c r="A403" s="76">
        <v>39479</v>
      </c>
      <c r="D403" s="192">
        <f t="shared" si="6"/>
        <v>110780000</v>
      </c>
      <c r="G403" s="141">
        <v>5454</v>
      </c>
      <c r="I403" s="141">
        <v>99.3</v>
      </c>
      <c r="J403" s="123">
        <v>6406</v>
      </c>
      <c r="M403" s="123">
        <v>11078</v>
      </c>
      <c r="N403">
        <v>8295</v>
      </c>
      <c r="O403">
        <v>11081.717931933101</v>
      </c>
      <c r="P403">
        <v>8302.0304272231806</v>
      </c>
      <c r="AB403" s="126"/>
    </row>
    <row r="404" spans="1:28" x14ac:dyDescent="0.15">
      <c r="A404" s="76">
        <v>39508</v>
      </c>
      <c r="D404" s="192">
        <f t="shared" si="6"/>
        <v>110800000</v>
      </c>
      <c r="G404" s="141">
        <v>5476</v>
      </c>
      <c r="I404" s="141">
        <v>99.3</v>
      </c>
      <c r="J404" s="123">
        <v>6413</v>
      </c>
      <c r="M404" s="123">
        <v>11080</v>
      </c>
      <c r="N404">
        <v>8289</v>
      </c>
      <c r="O404">
        <v>11082.0597311865</v>
      </c>
      <c r="P404">
        <v>8295.2242792646903</v>
      </c>
      <c r="AB404" s="126"/>
    </row>
    <row r="405" spans="1:28" x14ac:dyDescent="0.15">
      <c r="A405" s="76">
        <v>39539</v>
      </c>
      <c r="D405" s="192">
        <f t="shared" si="6"/>
        <v>110780000</v>
      </c>
      <c r="G405" s="141">
        <v>5536</v>
      </c>
      <c r="I405" s="141">
        <v>100.1</v>
      </c>
      <c r="J405" s="123">
        <v>6426</v>
      </c>
      <c r="M405" s="123">
        <v>11078</v>
      </c>
      <c r="N405">
        <v>8282</v>
      </c>
      <c r="O405">
        <v>11082.7965279911</v>
      </c>
      <c r="P405">
        <v>8289.6463150575801</v>
      </c>
      <c r="AB405" s="126"/>
    </row>
    <row r="406" spans="1:28" x14ac:dyDescent="0.15">
      <c r="A406" s="76">
        <v>39569</v>
      </c>
      <c r="D406" s="192">
        <f t="shared" si="6"/>
        <v>110830000</v>
      </c>
      <c r="G406" s="141">
        <v>5576</v>
      </c>
      <c r="I406" s="141">
        <v>100.7</v>
      </c>
      <c r="J406" s="123">
        <v>6429</v>
      </c>
      <c r="M406" s="123">
        <v>11083</v>
      </c>
      <c r="N406">
        <v>8283</v>
      </c>
      <c r="O406">
        <v>11083.3697576997</v>
      </c>
      <c r="P406">
        <v>8284.7790778303097</v>
      </c>
      <c r="AB406" s="126"/>
    </row>
    <row r="407" spans="1:28" x14ac:dyDescent="0.15">
      <c r="A407" s="76">
        <v>39600</v>
      </c>
      <c r="D407" s="192">
        <f t="shared" ref="D407:D413" si="7">M407*10000</f>
        <v>110850000</v>
      </c>
      <c r="G407" s="141">
        <v>5565</v>
      </c>
      <c r="I407" s="141">
        <v>100.4</v>
      </c>
      <c r="J407" s="123">
        <v>6424</v>
      </c>
      <c r="M407" s="123">
        <v>11085</v>
      </c>
      <c r="N407">
        <v>8280</v>
      </c>
      <c r="O407">
        <v>11084.010967870499</v>
      </c>
      <c r="P407">
        <v>8277.7495229399501</v>
      </c>
      <c r="AB407" s="126"/>
    </row>
    <row r="408" spans="1:28" x14ac:dyDescent="0.15">
      <c r="A408" s="76">
        <v>39630</v>
      </c>
      <c r="D408" s="192">
        <f t="shared" si="7"/>
        <v>110890000</v>
      </c>
      <c r="G408" s="141">
        <v>5524</v>
      </c>
      <c r="I408" s="141">
        <v>99.9</v>
      </c>
      <c r="J408" s="123">
        <v>6406</v>
      </c>
      <c r="M408" s="123">
        <v>11089</v>
      </c>
      <c r="N408">
        <v>8278</v>
      </c>
      <c r="O408">
        <v>11088.222117130599</v>
      </c>
      <c r="P408">
        <v>8275.6012245284001</v>
      </c>
      <c r="AB408" s="126"/>
    </row>
    <row r="409" spans="1:28" x14ac:dyDescent="0.15">
      <c r="A409" s="76">
        <v>39661</v>
      </c>
      <c r="D409" s="192">
        <f t="shared" si="7"/>
        <v>110880000</v>
      </c>
      <c r="G409" s="141">
        <v>5539</v>
      </c>
      <c r="I409" s="141">
        <v>100.1</v>
      </c>
      <c r="J409" s="123">
        <v>6403</v>
      </c>
      <c r="M409" s="123">
        <v>11088</v>
      </c>
      <c r="N409">
        <v>8269</v>
      </c>
      <c r="O409">
        <v>11088.909252711201</v>
      </c>
      <c r="P409">
        <v>8268.7901629034895</v>
      </c>
      <c r="AB409" s="126"/>
    </row>
    <row r="410" spans="1:28" x14ac:dyDescent="0.15">
      <c r="A410" s="76">
        <v>39692</v>
      </c>
      <c r="D410" s="192">
        <f t="shared" si="7"/>
        <v>110920000</v>
      </c>
      <c r="G410" s="141">
        <v>5529</v>
      </c>
      <c r="I410" s="141">
        <v>100.2</v>
      </c>
      <c r="J410" s="123">
        <v>6390</v>
      </c>
      <c r="M410" s="123">
        <v>11092</v>
      </c>
      <c r="N410">
        <v>8266</v>
      </c>
      <c r="O410">
        <v>11090.021291924801</v>
      </c>
      <c r="P410">
        <v>8263.3131842007006</v>
      </c>
      <c r="AB410" s="126"/>
    </row>
    <row r="411" spans="1:28" x14ac:dyDescent="0.15">
      <c r="A411" s="76">
        <v>39722</v>
      </c>
      <c r="D411" s="192">
        <f t="shared" si="7"/>
        <v>110930000</v>
      </c>
      <c r="G411" s="141">
        <v>5542</v>
      </c>
      <c r="I411" s="141">
        <v>100.2</v>
      </c>
      <c r="J411" s="123">
        <v>6396</v>
      </c>
      <c r="M411" s="123">
        <v>11093</v>
      </c>
      <c r="N411">
        <v>8259</v>
      </c>
      <c r="O411">
        <v>11089.083979229899</v>
      </c>
      <c r="P411">
        <v>8254.6948998999906</v>
      </c>
      <c r="AB411" s="126"/>
    </row>
    <row r="412" spans="1:28" x14ac:dyDescent="0.15">
      <c r="A412" s="76">
        <v>39753</v>
      </c>
      <c r="D412" s="192">
        <f t="shared" si="7"/>
        <v>110940000</v>
      </c>
      <c r="G412" s="141">
        <v>5551</v>
      </c>
      <c r="I412" s="141">
        <v>100.3</v>
      </c>
      <c r="J412" s="123">
        <v>6410</v>
      </c>
      <c r="M412" s="123">
        <v>11094</v>
      </c>
      <c r="N412">
        <v>8254</v>
      </c>
      <c r="O412">
        <v>11089.95220281</v>
      </c>
      <c r="P412">
        <v>8248.9993707335198</v>
      </c>
      <c r="AB412" s="126"/>
    </row>
    <row r="413" spans="1:28" x14ac:dyDescent="0.15">
      <c r="A413" s="76">
        <v>39783</v>
      </c>
      <c r="D413" s="192">
        <f t="shared" si="7"/>
        <v>110910000</v>
      </c>
      <c r="G413" s="141">
        <v>5524</v>
      </c>
      <c r="I413" s="141">
        <v>100</v>
      </c>
      <c r="J413" s="123">
        <v>6391</v>
      </c>
      <c r="M413" s="123">
        <v>11091</v>
      </c>
      <c r="N413">
        <v>8248</v>
      </c>
      <c r="O413">
        <v>11090.873013938901</v>
      </c>
      <c r="P413">
        <v>8243.5908324055308</v>
      </c>
      <c r="AB413" s="126"/>
    </row>
    <row r="414" spans="1:28" x14ac:dyDescent="0.15">
      <c r="A414" s="76">
        <v>39814</v>
      </c>
      <c r="B414" s="186">
        <f>M414*10000</f>
        <v>110910000</v>
      </c>
      <c r="C414" s="192">
        <f>M414*10000</f>
        <v>110910000</v>
      </c>
      <c r="G414" s="141">
        <v>5478</v>
      </c>
      <c r="H414" s="141">
        <v>5245</v>
      </c>
      <c r="I414" s="141">
        <v>99.5</v>
      </c>
      <c r="J414" s="123">
        <v>6395</v>
      </c>
      <c r="M414" s="123">
        <v>11091</v>
      </c>
      <c r="N414">
        <v>8236</v>
      </c>
      <c r="O414">
        <v>11091.3948441269</v>
      </c>
      <c r="P414">
        <v>8236.2233428544205</v>
      </c>
      <c r="AB414" s="126"/>
    </row>
    <row r="415" spans="1:28" x14ac:dyDescent="0.15">
      <c r="A415" s="76">
        <v>39845</v>
      </c>
      <c r="B415" s="186">
        <f t="shared" ref="B415:B478" si="8">M415*10000</f>
        <v>110890000</v>
      </c>
      <c r="C415" s="192">
        <f t="shared" ref="C415:C450" si="9">M415*10000</f>
        <v>110890000</v>
      </c>
      <c r="G415" s="141">
        <v>5456</v>
      </c>
      <c r="H415" s="141">
        <v>5223</v>
      </c>
      <c r="I415" s="141">
        <v>99.4</v>
      </c>
      <c r="J415" s="123">
        <v>6377</v>
      </c>
      <c r="M415" s="123">
        <v>11089</v>
      </c>
      <c r="N415">
        <v>8226</v>
      </c>
      <c r="O415">
        <v>11092.3779864753</v>
      </c>
      <c r="P415">
        <v>8231.8127066624002</v>
      </c>
      <c r="AB415" s="126"/>
    </row>
    <row r="416" spans="1:28" x14ac:dyDescent="0.15">
      <c r="A416" s="76">
        <v>39873</v>
      </c>
      <c r="B416" s="186">
        <f t="shared" si="8"/>
        <v>110910000</v>
      </c>
      <c r="C416" s="192">
        <f t="shared" si="9"/>
        <v>110910000</v>
      </c>
      <c r="G416" s="141">
        <v>5425</v>
      </c>
      <c r="H416" s="141">
        <v>5191</v>
      </c>
      <c r="I416" s="141">
        <v>99.3</v>
      </c>
      <c r="J416" s="123">
        <v>6325</v>
      </c>
      <c r="M416" s="123">
        <v>11091</v>
      </c>
      <c r="N416">
        <v>8220</v>
      </c>
      <c r="O416">
        <v>11093.135076042399</v>
      </c>
      <c r="P416">
        <v>8225.6958324355001</v>
      </c>
      <c r="AB416" s="126"/>
    </row>
    <row r="417" spans="1:28" x14ac:dyDescent="0.15">
      <c r="A417" s="76">
        <v>39904</v>
      </c>
      <c r="B417" s="186">
        <f t="shared" si="8"/>
        <v>110930000</v>
      </c>
      <c r="C417" s="192">
        <f t="shared" si="9"/>
        <v>110930000</v>
      </c>
      <c r="G417" s="141">
        <v>5464</v>
      </c>
      <c r="H417" s="141">
        <v>5230</v>
      </c>
      <c r="I417" s="141">
        <v>100</v>
      </c>
      <c r="J417" s="123">
        <v>6327</v>
      </c>
      <c r="M417" s="123">
        <v>11093</v>
      </c>
      <c r="N417">
        <v>8214</v>
      </c>
      <c r="O417">
        <v>11097.296336883001</v>
      </c>
      <c r="P417">
        <v>8220.9125853612895</v>
      </c>
      <c r="AB417" s="126"/>
    </row>
    <row r="418" spans="1:28" x14ac:dyDescent="0.15">
      <c r="A418" s="76">
        <v>39934</v>
      </c>
      <c r="B418" s="186">
        <f t="shared" si="8"/>
        <v>110970000</v>
      </c>
      <c r="C418" s="192">
        <f t="shared" si="9"/>
        <v>110970000</v>
      </c>
      <c r="G418" s="141">
        <v>5478</v>
      </c>
      <c r="H418" s="141">
        <v>5241</v>
      </c>
      <c r="I418" s="141">
        <v>100.6</v>
      </c>
      <c r="J418" s="123">
        <v>6311</v>
      </c>
      <c r="M418" s="123">
        <v>11097</v>
      </c>
      <c r="N418">
        <v>8213</v>
      </c>
      <c r="O418">
        <v>11097.7062345095</v>
      </c>
      <c r="P418">
        <v>8214.60279658131</v>
      </c>
      <c r="AB418" s="126"/>
    </row>
    <row r="419" spans="1:28" x14ac:dyDescent="0.15">
      <c r="A419" s="76">
        <v>39965</v>
      </c>
      <c r="B419" s="186">
        <f t="shared" si="8"/>
        <v>111010000</v>
      </c>
      <c r="C419" s="192">
        <f t="shared" si="9"/>
        <v>111010000</v>
      </c>
      <c r="G419" s="141">
        <v>5455</v>
      </c>
      <c r="H419" s="141">
        <v>5221</v>
      </c>
      <c r="I419" s="141">
        <v>100.3</v>
      </c>
      <c r="J419" s="123">
        <v>6289</v>
      </c>
      <c r="M419" s="123">
        <v>11101</v>
      </c>
      <c r="N419">
        <v>8212</v>
      </c>
      <c r="O419">
        <v>11099.900935444701</v>
      </c>
      <c r="P419">
        <v>8209.5739496398201</v>
      </c>
      <c r="AB419" s="126"/>
    </row>
    <row r="420" spans="1:28" x14ac:dyDescent="0.15">
      <c r="A420" s="76">
        <v>39995</v>
      </c>
      <c r="B420" s="186">
        <f t="shared" si="8"/>
        <v>111020000</v>
      </c>
      <c r="C420" s="192">
        <f t="shared" si="9"/>
        <v>111020000</v>
      </c>
      <c r="G420" s="141">
        <v>5444</v>
      </c>
      <c r="H420" s="141">
        <v>5211</v>
      </c>
      <c r="I420" s="141">
        <v>99.8</v>
      </c>
      <c r="J420" s="123">
        <v>6287</v>
      </c>
      <c r="M420" s="123">
        <v>11102</v>
      </c>
      <c r="N420">
        <v>8208</v>
      </c>
      <c r="O420">
        <v>11100.968805349499</v>
      </c>
      <c r="P420">
        <v>8205.4136159256705</v>
      </c>
      <c r="AB420" s="126"/>
    </row>
    <row r="421" spans="1:28" x14ac:dyDescent="0.15">
      <c r="A421" s="76">
        <v>40026</v>
      </c>
      <c r="B421" s="186">
        <f t="shared" si="8"/>
        <v>111010000</v>
      </c>
      <c r="C421" s="192">
        <f t="shared" si="9"/>
        <v>111010000</v>
      </c>
      <c r="G421" s="141">
        <v>5465</v>
      </c>
      <c r="H421" s="141">
        <v>5234</v>
      </c>
      <c r="I421" s="141">
        <v>100</v>
      </c>
      <c r="J421" s="123">
        <v>6309</v>
      </c>
      <c r="M421" s="123">
        <v>11101</v>
      </c>
      <c r="N421">
        <v>8201</v>
      </c>
      <c r="O421">
        <v>11102.039328012201</v>
      </c>
      <c r="P421">
        <v>8201.1503887056297</v>
      </c>
      <c r="AB421" s="126"/>
    </row>
    <row r="422" spans="1:28" x14ac:dyDescent="0.15">
      <c r="A422" s="76">
        <v>40057</v>
      </c>
      <c r="B422" s="186">
        <f t="shared" si="8"/>
        <v>111050000</v>
      </c>
      <c r="C422" s="192">
        <f t="shared" si="9"/>
        <v>111050000</v>
      </c>
      <c r="G422" s="141">
        <v>5470</v>
      </c>
      <c r="H422" s="141">
        <v>5240</v>
      </c>
      <c r="I422" s="141">
        <v>100.2</v>
      </c>
      <c r="J422" s="123">
        <v>6301</v>
      </c>
      <c r="M422" s="123">
        <v>11105</v>
      </c>
      <c r="N422">
        <v>8199</v>
      </c>
      <c r="O422">
        <v>11103.384432818701</v>
      </c>
      <c r="P422">
        <v>8197.2597052582205</v>
      </c>
      <c r="AB422" s="126"/>
    </row>
    <row r="423" spans="1:28" x14ac:dyDescent="0.15">
      <c r="A423" s="76">
        <v>40087</v>
      </c>
      <c r="B423" s="186">
        <f t="shared" si="8"/>
        <v>111080000</v>
      </c>
      <c r="C423" s="192">
        <f t="shared" si="9"/>
        <v>111080000</v>
      </c>
      <c r="G423" s="141">
        <v>5465</v>
      </c>
      <c r="H423" s="141">
        <v>5236</v>
      </c>
      <c r="I423" s="141">
        <v>100.3</v>
      </c>
      <c r="J423" s="123">
        <v>6287</v>
      </c>
      <c r="M423" s="123">
        <v>11108</v>
      </c>
      <c r="N423">
        <v>8197</v>
      </c>
      <c r="O423">
        <v>11104.176346197</v>
      </c>
      <c r="P423">
        <v>8193.4899204255107</v>
      </c>
      <c r="AB423" s="126"/>
    </row>
    <row r="424" spans="1:28" x14ac:dyDescent="0.15">
      <c r="A424" s="76">
        <v>40118</v>
      </c>
      <c r="B424" s="186">
        <f t="shared" si="8"/>
        <v>111090000</v>
      </c>
      <c r="C424" s="192">
        <f t="shared" si="9"/>
        <v>111090000</v>
      </c>
      <c r="G424" s="141">
        <v>5466</v>
      </c>
      <c r="H424" s="141">
        <v>5238</v>
      </c>
      <c r="I424" s="141">
        <v>100.4</v>
      </c>
      <c r="J424" s="123">
        <v>6286</v>
      </c>
      <c r="M424" s="123">
        <v>11109</v>
      </c>
      <c r="N424">
        <v>8194</v>
      </c>
      <c r="O424">
        <v>11105.1547251709</v>
      </c>
      <c r="P424">
        <v>8189.4992582142004</v>
      </c>
      <c r="AB424" s="126"/>
    </row>
    <row r="425" spans="1:28" x14ac:dyDescent="0.15">
      <c r="A425" s="76">
        <v>40148</v>
      </c>
      <c r="B425" s="186">
        <f t="shared" si="8"/>
        <v>111050000</v>
      </c>
      <c r="C425" s="192">
        <f t="shared" si="9"/>
        <v>111050000</v>
      </c>
      <c r="G425" s="141">
        <v>5455</v>
      </c>
      <c r="H425" s="141">
        <v>5226</v>
      </c>
      <c r="I425" s="141">
        <v>100</v>
      </c>
      <c r="J425" s="123">
        <v>6290</v>
      </c>
      <c r="M425" s="123">
        <v>11105</v>
      </c>
      <c r="N425">
        <v>8188</v>
      </c>
      <c r="O425">
        <v>11104.5168346378</v>
      </c>
      <c r="P425">
        <v>8183.62783646562</v>
      </c>
      <c r="AB425" s="126"/>
    </row>
    <row r="426" spans="1:28" x14ac:dyDescent="0.15">
      <c r="A426" s="76">
        <v>40179</v>
      </c>
      <c r="B426" s="186">
        <f t="shared" si="8"/>
        <v>111030000</v>
      </c>
      <c r="C426" s="192">
        <f t="shared" si="9"/>
        <v>111030000</v>
      </c>
      <c r="G426" s="141">
        <v>5447</v>
      </c>
      <c r="H426" s="141">
        <v>5212</v>
      </c>
      <c r="I426" s="141">
        <v>99.6</v>
      </c>
      <c r="J426" s="123">
        <v>6314</v>
      </c>
      <c r="M426" s="123">
        <v>11103</v>
      </c>
      <c r="N426">
        <v>8184</v>
      </c>
      <c r="O426">
        <v>11103.691813150799</v>
      </c>
      <c r="P426">
        <v>8184.4422511863304</v>
      </c>
      <c r="AB426" s="126"/>
    </row>
    <row r="427" spans="1:28" x14ac:dyDescent="0.15">
      <c r="A427" s="76">
        <v>40210</v>
      </c>
      <c r="B427" s="186">
        <f t="shared" si="8"/>
        <v>111010000</v>
      </c>
      <c r="C427" s="192">
        <f t="shared" si="9"/>
        <v>111010000</v>
      </c>
      <c r="G427" s="141">
        <v>5428</v>
      </c>
      <c r="H427" s="141">
        <v>5196</v>
      </c>
      <c r="I427" s="141">
        <v>99.5</v>
      </c>
      <c r="J427" s="123">
        <v>6294</v>
      </c>
      <c r="M427" s="123">
        <v>11101</v>
      </c>
      <c r="N427">
        <v>8175</v>
      </c>
      <c r="O427">
        <v>11104.1250994076</v>
      </c>
      <c r="P427">
        <v>8179.8357169291703</v>
      </c>
      <c r="AB427" s="126"/>
    </row>
    <row r="428" spans="1:28" x14ac:dyDescent="0.15">
      <c r="A428" s="76">
        <v>40238</v>
      </c>
      <c r="B428" s="186">
        <f t="shared" si="8"/>
        <v>111040000</v>
      </c>
      <c r="C428" s="192">
        <f t="shared" si="9"/>
        <v>111040000</v>
      </c>
      <c r="G428" s="141">
        <v>5443</v>
      </c>
      <c r="H428" s="141">
        <v>5215</v>
      </c>
      <c r="I428" s="141">
        <v>99.3</v>
      </c>
      <c r="J428" s="123">
        <v>6297</v>
      </c>
      <c r="M428" s="123">
        <v>11104</v>
      </c>
      <c r="N428">
        <v>8171</v>
      </c>
      <c r="O428">
        <v>11106.007052057999</v>
      </c>
      <c r="P428">
        <v>8176.0361028607103</v>
      </c>
      <c r="AB428" s="126"/>
    </row>
    <row r="429" spans="1:28" x14ac:dyDescent="0.15">
      <c r="A429" s="76">
        <v>40269</v>
      </c>
      <c r="B429" s="186">
        <f t="shared" si="8"/>
        <v>111020000</v>
      </c>
      <c r="C429" s="192">
        <f t="shared" si="9"/>
        <v>111020000</v>
      </c>
      <c r="G429" s="141">
        <v>5451</v>
      </c>
      <c r="H429" s="141">
        <v>5215</v>
      </c>
      <c r="I429" s="141">
        <v>100</v>
      </c>
      <c r="J429" s="123">
        <v>6285</v>
      </c>
      <c r="M429" s="123">
        <v>11102</v>
      </c>
      <c r="N429">
        <v>8166</v>
      </c>
      <c r="O429">
        <v>11106.052682789599</v>
      </c>
      <c r="P429">
        <v>8172.4457280674696</v>
      </c>
      <c r="AB429" s="126"/>
    </row>
    <row r="430" spans="1:28" x14ac:dyDescent="0.15">
      <c r="A430" s="76">
        <v>40299</v>
      </c>
      <c r="B430" s="186">
        <f t="shared" si="8"/>
        <v>111070000</v>
      </c>
      <c r="C430" s="192">
        <f t="shared" si="9"/>
        <v>111070000</v>
      </c>
      <c r="G430" s="141">
        <v>5458</v>
      </c>
      <c r="H430" s="141">
        <v>5221</v>
      </c>
      <c r="I430" s="141">
        <v>100.5</v>
      </c>
      <c r="J430" s="123">
        <v>6281</v>
      </c>
      <c r="M430" s="123">
        <v>11107</v>
      </c>
      <c r="N430">
        <v>8168</v>
      </c>
      <c r="O430">
        <v>11107.6078634682</v>
      </c>
      <c r="P430">
        <v>8169.3206020778998</v>
      </c>
      <c r="AB430" s="126"/>
    </row>
    <row r="431" spans="1:28" x14ac:dyDescent="0.15">
      <c r="A431" s="76">
        <v>40330</v>
      </c>
      <c r="B431" s="186">
        <f t="shared" si="8"/>
        <v>111130000</v>
      </c>
      <c r="C431" s="192">
        <f t="shared" si="9"/>
        <v>111130000</v>
      </c>
      <c r="G431" s="141">
        <v>5447</v>
      </c>
      <c r="H431" s="141">
        <v>5212</v>
      </c>
      <c r="I431" s="141">
        <v>100.3</v>
      </c>
      <c r="J431" s="123">
        <v>6285</v>
      </c>
      <c r="M431" s="123">
        <v>11113</v>
      </c>
      <c r="N431">
        <v>8173</v>
      </c>
      <c r="O431">
        <v>11111.949762918999</v>
      </c>
      <c r="P431">
        <v>8170.46480788997</v>
      </c>
      <c r="AB431" s="126"/>
    </row>
    <row r="432" spans="1:28" x14ac:dyDescent="0.15">
      <c r="A432" s="76">
        <v>40360</v>
      </c>
      <c r="B432" s="186">
        <f t="shared" si="8"/>
        <v>111130000</v>
      </c>
      <c r="C432" s="192">
        <f t="shared" si="9"/>
        <v>111130000</v>
      </c>
      <c r="G432" s="141">
        <v>5447</v>
      </c>
      <c r="H432" s="141">
        <v>5217</v>
      </c>
      <c r="I432" s="141">
        <v>99.8</v>
      </c>
      <c r="J432" s="123">
        <v>6302</v>
      </c>
      <c r="M432" s="123">
        <v>11113</v>
      </c>
      <c r="N432">
        <v>8169</v>
      </c>
      <c r="O432">
        <v>11111.987534449199</v>
      </c>
      <c r="P432">
        <v>8166.49008813407</v>
      </c>
      <c r="AB432" s="126"/>
    </row>
    <row r="433" spans="1:28" x14ac:dyDescent="0.15">
      <c r="A433" s="76">
        <v>40391</v>
      </c>
      <c r="B433" s="186">
        <f t="shared" si="8"/>
        <v>111130000</v>
      </c>
      <c r="C433" s="192">
        <f t="shared" si="9"/>
        <v>111130000</v>
      </c>
      <c r="G433" s="141">
        <v>5463</v>
      </c>
      <c r="H433" s="141">
        <v>5233</v>
      </c>
      <c r="I433" s="141">
        <v>100</v>
      </c>
      <c r="J433" s="123">
        <v>6304</v>
      </c>
      <c r="M433" s="123">
        <v>11113</v>
      </c>
      <c r="N433">
        <v>8166</v>
      </c>
      <c r="O433">
        <v>11114.4462789302</v>
      </c>
      <c r="P433">
        <v>8166.6024907949904</v>
      </c>
      <c r="AB433" s="126"/>
    </row>
    <row r="434" spans="1:28" x14ac:dyDescent="0.15">
      <c r="A434" s="76">
        <v>40422</v>
      </c>
      <c r="B434" s="186">
        <f t="shared" si="8"/>
        <v>111170000</v>
      </c>
      <c r="C434" s="192">
        <f t="shared" si="9"/>
        <v>111170000</v>
      </c>
      <c r="G434" s="141">
        <v>5511</v>
      </c>
      <c r="H434" s="141">
        <v>5284</v>
      </c>
      <c r="I434" s="141">
        <v>100.3</v>
      </c>
      <c r="J434" s="123">
        <v>6319</v>
      </c>
      <c r="M434" s="123">
        <v>11117</v>
      </c>
      <c r="N434">
        <v>8166</v>
      </c>
      <c r="O434">
        <v>11115.599582934199</v>
      </c>
      <c r="P434">
        <v>8164.8643711342902</v>
      </c>
      <c r="AB434" s="126"/>
    </row>
    <row r="435" spans="1:28" x14ac:dyDescent="0.15">
      <c r="A435" s="76">
        <v>40452</v>
      </c>
      <c r="B435" s="186">
        <f t="shared" si="8"/>
        <v>111200000</v>
      </c>
      <c r="C435" s="192">
        <f t="shared" si="9"/>
        <v>111200000</v>
      </c>
      <c r="G435" s="141">
        <v>5503</v>
      </c>
      <c r="H435" s="141">
        <v>5272</v>
      </c>
      <c r="I435" s="141">
        <v>100.3</v>
      </c>
      <c r="J435" s="123">
        <v>6307</v>
      </c>
      <c r="M435" s="123">
        <v>11120</v>
      </c>
      <c r="N435">
        <v>8167</v>
      </c>
      <c r="O435">
        <v>11116.098600282799</v>
      </c>
      <c r="P435">
        <v>8163.8178888185003</v>
      </c>
      <c r="AB435" s="126"/>
    </row>
    <row r="436" spans="1:28" x14ac:dyDescent="0.15">
      <c r="A436" s="76">
        <v>40483</v>
      </c>
      <c r="B436" s="186">
        <f t="shared" si="8"/>
        <v>111210000</v>
      </c>
      <c r="C436" s="192">
        <f t="shared" si="9"/>
        <v>111210000</v>
      </c>
      <c r="G436" s="141">
        <v>5481</v>
      </c>
      <c r="H436" s="141">
        <v>5248</v>
      </c>
      <c r="I436" s="141">
        <v>100.4</v>
      </c>
      <c r="J436" s="123">
        <v>6286</v>
      </c>
      <c r="M436" s="123">
        <v>11121</v>
      </c>
      <c r="N436">
        <v>8169</v>
      </c>
      <c r="O436">
        <v>11117.283906935099</v>
      </c>
      <c r="P436">
        <v>8164.7988427508699</v>
      </c>
      <c r="AB436" s="126"/>
    </row>
    <row r="437" spans="1:28" x14ac:dyDescent="0.15">
      <c r="A437" s="76">
        <v>40513</v>
      </c>
      <c r="B437" s="186">
        <f t="shared" si="8"/>
        <v>111200000</v>
      </c>
      <c r="C437" s="192">
        <f t="shared" si="9"/>
        <v>111200000</v>
      </c>
      <c r="G437" s="141">
        <v>5475</v>
      </c>
      <c r="H437" s="141">
        <v>5242</v>
      </c>
      <c r="I437" s="141">
        <v>100.1</v>
      </c>
      <c r="J437" s="123">
        <v>6307</v>
      </c>
      <c r="M437" s="123">
        <v>11120</v>
      </c>
      <c r="N437">
        <v>8168</v>
      </c>
      <c r="O437">
        <v>11119.095308888</v>
      </c>
      <c r="P437">
        <v>8163.4072506440998</v>
      </c>
      <c r="AB437" s="126"/>
    </row>
    <row r="438" spans="1:28" x14ac:dyDescent="0.15">
      <c r="A438" s="76">
        <v>40544</v>
      </c>
      <c r="B438" s="186">
        <f t="shared" si="8"/>
        <v>111230000</v>
      </c>
      <c r="C438" s="192">
        <f t="shared" si="9"/>
        <v>111230000</v>
      </c>
      <c r="G438" s="141">
        <v>5479</v>
      </c>
      <c r="H438" s="141">
        <v>5244</v>
      </c>
      <c r="I438" s="141">
        <v>99.7</v>
      </c>
      <c r="J438" s="123">
        <v>6319</v>
      </c>
      <c r="M438" s="123">
        <v>11123</v>
      </c>
      <c r="N438">
        <v>8170</v>
      </c>
      <c r="O438">
        <v>11123.7793271095</v>
      </c>
      <c r="P438">
        <v>8170.62180541618</v>
      </c>
      <c r="AB438" s="126"/>
    </row>
    <row r="439" spans="1:28" x14ac:dyDescent="0.15">
      <c r="A439" s="76">
        <v>40575</v>
      </c>
      <c r="B439" s="186">
        <f t="shared" si="8"/>
        <v>111190000</v>
      </c>
      <c r="C439" s="192">
        <f t="shared" si="9"/>
        <v>111190000</v>
      </c>
      <c r="G439" s="141">
        <v>5490</v>
      </c>
      <c r="H439" s="141">
        <v>5258</v>
      </c>
      <c r="I439" s="141">
        <v>99.5</v>
      </c>
      <c r="J439" s="123">
        <v>6329</v>
      </c>
      <c r="M439" s="123">
        <v>11119</v>
      </c>
      <c r="N439">
        <v>8164</v>
      </c>
      <c r="O439">
        <v>11122.1405793104</v>
      </c>
      <c r="P439">
        <v>8168.4215884084497</v>
      </c>
      <c r="AB439" s="126"/>
    </row>
    <row r="440" spans="1:28" x14ac:dyDescent="0.15">
      <c r="A440" s="76">
        <v>40603</v>
      </c>
      <c r="B440" s="186">
        <f t="shared" si="8"/>
        <v>111200000</v>
      </c>
      <c r="C440" s="192">
        <f t="shared" si="9"/>
        <v>111200000</v>
      </c>
      <c r="G440" s="190">
        <f t="shared" ref="G440:G445" si="10">+H440*G428/H428</f>
        <v>5434.6502396931928</v>
      </c>
      <c r="H440" s="141">
        <v>5207</v>
      </c>
      <c r="I440" s="141">
        <v>99.3</v>
      </c>
      <c r="J440" s="123">
        <v>6288</v>
      </c>
      <c r="M440" s="123">
        <v>11120</v>
      </c>
      <c r="N440">
        <v>8164</v>
      </c>
      <c r="O440">
        <v>11121.7181739514</v>
      </c>
      <c r="P440">
        <v>8168.5400930179903</v>
      </c>
      <c r="AB440" s="126"/>
    </row>
    <row r="441" spans="1:28" x14ac:dyDescent="0.15">
      <c r="A441" s="76">
        <v>40634</v>
      </c>
      <c r="B441" s="186">
        <f t="shared" si="8"/>
        <v>111180000</v>
      </c>
      <c r="C441" s="192">
        <f t="shared" si="9"/>
        <v>111180000</v>
      </c>
      <c r="G441" s="190">
        <f t="shared" si="10"/>
        <v>5471.9050814956854</v>
      </c>
      <c r="H441" s="141">
        <v>5235</v>
      </c>
      <c r="I441" s="141">
        <v>99.9</v>
      </c>
      <c r="J441" s="123">
        <v>6287</v>
      </c>
      <c r="M441" s="123">
        <v>11118</v>
      </c>
      <c r="N441">
        <v>8161</v>
      </c>
      <c r="O441">
        <v>11122.059752786001</v>
      </c>
      <c r="P441">
        <v>8167.3351490597197</v>
      </c>
      <c r="AB441" s="126"/>
    </row>
    <row r="442" spans="1:28" x14ac:dyDescent="0.15">
      <c r="A442" s="76">
        <v>40664</v>
      </c>
      <c r="B442" s="186">
        <f t="shared" si="8"/>
        <v>111220000</v>
      </c>
      <c r="C442" s="192">
        <f t="shared" si="9"/>
        <v>111220000</v>
      </c>
      <c r="G442" s="190">
        <f t="shared" si="10"/>
        <v>5515.4966481516949</v>
      </c>
      <c r="H442" s="141">
        <v>5276</v>
      </c>
      <c r="I442" s="141">
        <v>100.4</v>
      </c>
      <c r="J442" s="123">
        <v>6285</v>
      </c>
      <c r="M442" s="123">
        <v>11122</v>
      </c>
      <c r="N442">
        <v>8165</v>
      </c>
      <c r="O442">
        <v>11122.629373661901</v>
      </c>
      <c r="P442">
        <v>8166.3076863337001</v>
      </c>
      <c r="AB442" s="126"/>
    </row>
    <row r="443" spans="1:28" x14ac:dyDescent="0.15">
      <c r="A443" s="76">
        <v>40695</v>
      </c>
      <c r="B443" s="186">
        <f t="shared" si="8"/>
        <v>111200000</v>
      </c>
      <c r="C443" s="192">
        <f t="shared" si="9"/>
        <v>111200000</v>
      </c>
      <c r="G443" s="190">
        <f t="shared" si="10"/>
        <v>5506.5700306983881</v>
      </c>
      <c r="H443" s="141">
        <v>5269</v>
      </c>
      <c r="I443" s="141">
        <v>100.2</v>
      </c>
      <c r="J443" s="123">
        <v>6282</v>
      </c>
      <c r="M443" s="123">
        <v>11120</v>
      </c>
      <c r="N443">
        <v>8161</v>
      </c>
      <c r="O443">
        <v>11119.1546506499</v>
      </c>
      <c r="P443">
        <v>8158.5347107628204</v>
      </c>
      <c r="AB443" s="126"/>
    </row>
    <row r="444" spans="1:28" x14ac:dyDescent="0.15">
      <c r="A444" s="76">
        <v>40725</v>
      </c>
      <c r="B444" s="186">
        <f t="shared" si="8"/>
        <v>111210000</v>
      </c>
      <c r="C444" s="192">
        <f t="shared" si="9"/>
        <v>111210000</v>
      </c>
      <c r="G444" s="190">
        <f t="shared" si="10"/>
        <v>5435.5150469618557</v>
      </c>
      <c r="H444" s="141">
        <v>5206</v>
      </c>
      <c r="I444" s="141">
        <v>99.7</v>
      </c>
      <c r="J444" s="123">
        <v>6284</v>
      </c>
      <c r="M444" s="123">
        <v>11121</v>
      </c>
      <c r="N444">
        <v>8158</v>
      </c>
      <c r="O444">
        <v>11119.8797356795</v>
      </c>
      <c r="P444">
        <v>8155.5233327614696</v>
      </c>
      <c r="AB444" s="126"/>
    </row>
    <row r="445" spans="1:28" x14ac:dyDescent="0.15">
      <c r="A445" s="76">
        <v>40756</v>
      </c>
      <c r="B445" s="186">
        <f t="shared" si="8"/>
        <v>110990000</v>
      </c>
      <c r="C445" s="192">
        <f t="shared" si="9"/>
        <v>110990000</v>
      </c>
      <c r="G445" s="190">
        <f t="shared" si="10"/>
        <v>5436.9012038983374</v>
      </c>
      <c r="H445" s="141">
        <v>5208</v>
      </c>
      <c r="I445" s="141">
        <v>100</v>
      </c>
      <c r="J445" s="123">
        <v>6277</v>
      </c>
      <c r="M445" s="123">
        <v>11099</v>
      </c>
      <c r="N445">
        <v>8131</v>
      </c>
      <c r="O445">
        <v>11100.9088497762</v>
      </c>
      <c r="P445">
        <v>8131.9793224585701</v>
      </c>
      <c r="AB445" s="126"/>
    </row>
    <row r="446" spans="1:28" x14ac:dyDescent="0.15">
      <c r="A446" s="76">
        <v>40787</v>
      </c>
      <c r="B446" s="186">
        <f t="shared" si="8"/>
        <v>111100000</v>
      </c>
      <c r="C446" s="192">
        <f t="shared" si="9"/>
        <v>111100000</v>
      </c>
      <c r="G446" s="141">
        <v>5483</v>
      </c>
      <c r="I446" s="141">
        <v>100.4</v>
      </c>
      <c r="J446" s="123">
        <v>6289</v>
      </c>
      <c r="M446" s="123">
        <v>11110</v>
      </c>
      <c r="N446">
        <v>8134</v>
      </c>
      <c r="O446">
        <v>11108.5801159656</v>
      </c>
      <c r="P446">
        <v>8132.9194255767798</v>
      </c>
      <c r="AB446" s="126"/>
    </row>
    <row r="447" spans="1:28" x14ac:dyDescent="0.15">
      <c r="A447" s="76">
        <v>40817</v>
      </c>
      <c r="B447" s="186">
        <f t="shared" si="8"/>
        <v>111160000</v>
      </c>
      <c r="C447" s="192">
        <f t="shared" si="9"/>
        <v>111160000</v>
      </c>
      <c r="G447" s="141">
        <v>5479</v>
      </c>
      <c r="I447" s="141">
        <v>100.3</v>
      </c>
      <c r="J447" s="123">
        <v>6285</v>
      </c>
      <c r="M447" s="123">
        <v>11116</v>
      </c>
      <c r="N447">
        <v>8133</v>
      </c>
      <c r="O447">
        <v>11111.8564430442</v>
      </c>
      <c r="P447">
        <v>8129.6282478298399</v>
      </c>
      <c r="AB447" s="126"/>
    </row>
    <row r="448" spans="1:28" x14ac:dyDescent="0.15">
      <c r="A448" s="76">
        <v>40848</v>
      </c>
      <c r="B448" s="186">
        <f t="shared" si="8"/>
        <v>111160000</v>
      </c>
      <c r="C448" s="192">
        <f t="shared" si="9"/>
        <v>111160000</v>
      </c>
      <c r="G448" s="141">
        <v>5505</v>
      </c>
      <c r="I448" s="141">
        <v>100.3</v>
      </c>
      <c r="J448" s="123">
        <v>6294</v>
      </c>
      <c r="M448" s="123">
        <v>11116</v>
      </c>
      <c r="N448">
        <v>8127</v>
      </c>
      <c r="O448">
        <v>11112.1584451623</v>
      </c>
      <c r="P448">
        <v>8122.6801783037799</v>
      </c>
      <c r="AB448" s="126"/>
    </row>
    <row r="449" spans="1:144" x14ac:dyDescent="0.15">
      <c r="A449" s="76">
        <v>40878</v>
      </c>
      <c r="B449" s="186">
        <f t="shared" si="8"/>
        <v>111150000</v>
      </c>
      <c r="C449" s="192">
        <f t="shared" si="9"/>
        <v>111150000</v>
      </c>
      <c r="G449" s="141">
        <v>5488</v>
      </c>
      <c r="I449" s="141">
        <v>100.1</v>
      </c>
      <c r="J449" s="123">
        <v>6301</v>
      </c>
      <c r="M449" s="123">
        <v>11115</v>
      </c>
      <c r="N449">
        <v>8122</v>
      </c>
      <c r="O449">
        <v>11113.9638443854</v>
      </c>
      <c r="P449">
        <v>8117.1819066210101</v>
      </c>
      <c r="AB449" s="126"/>
    </row>
    <row r="450" spans="1:144" x14ac:dyDescent="0.15">
      <c r="A450" s="76">
        <v>40909</v>
      </c>
      <c r="B450" s="186">
        <f t="shared" si="8"/>
        <v>111130000</v>
      </c>
      <c r="C450" s="192">
        <f t="shared" si="9"/>
        <v>111130000</v>
      </c>
      <c r="D450" s="123"/>
      <c r="G450" s="141">
        <v>5492</v>
      </c>
      <c r="I450" s="141">
        <v>99.7</v>
      </c>
      <c r="J450" s="123">
        <v>6275</v>
      </c>
      <c r="M450" s="123">
        <v>11113</v>
      </c>
      <c r="N450">
        <v>8107</v>
      </c>
      <c r="O450">
        <v>11113.798849803999</v>
      </c>
      <c r="P450">
        <v>8107.98898145781</v>
      </c>
      <c r="AB450" s="126"/>
      <c r="AC450" s="126"/>
      <c r="AD450" s="126"/>
      <c r="AE450" s="126"/>
      <c r="AR450" s="126"/>
      <c r="AW450" s="126"/>
      <c r="BB450" s="126"/>
      <c r="BG450" s="126"/>
      <c r="BL450" s="126"/>
      <c r="BQ450" s="126"/>
      <c r="BV450" s="126"/>
      <c r="CA450" s="126"/>
      <c r="CF450" s="126"/>
      <c r="CK450" s="126"/>
      <c r="CU450" s="126"/>
      <c r="CZ450" s="126"/>
      <c r="DE450" s="126"/>
      <c r="DJ450" s="126"/>
      <c r="DO450" s="126"/>
      <c r="DT450" s="126"/>
      <c r="DY450" s="126"/>
      <c r="ED450" s="126"/>
      <c r="EI450" s="126"/>
      <c r="EN450" s="126"/>
    </row>
    <row r="451" spans="1:144" x14ac:dyDescent="0.15">
      <c r="A451" s="76">
        <v>40940</v>
      </c>
      <c r="B451" s="186">
        <f t="shared" si="8"/>
        <v>111110000</v>
      </c>
      <c r="D451" s="123"/>
      <c r="I451" s="141">
        <v>99.6</v>
      </c>
      <c r="J451" s="123">
        <v>6287</v>
      </c>
      <c r="M451" s="123">
        <v>11111</v>
      </c>
      <c r="N451">
        <v>8095</v>
      </c>
      <c r="O451">
        <v>11114.1650207274</v>
      </c>
      <c r="P451">
        <v>8099.4500298664898</v>
      </c>
      <c r="AB451" s="126"/>
      <c r="AC451" s="126"/>
      <c r="AD451" s="126"/>
      <c r="AE451" s="126"/>
      <c r="AR451" s="126"/>
      <c r="AW451" s="126"/>
      <c r="BB451" s="126"/>
      <c r="BG451" s="126"/>
      <c r="BL451" s="126"/>
      <c r="BQ451" s="126"/>
      <c r="BV451" s="126"/>
      <c r="CA451" s="126"/>
      <c r="CF451" s="126"/>
      <c r="CK451" s="126"/>
      <c r="CU451" s="126"/>
      <c r="CZ451" s="126"/>
      <c r="DE451" s="126"/>
      <c r="DJ451" s="126"/>
      <c r="DO451" s="126"/>
      <c r="DT451" s="126"/>
      <c r="DY451" s="126"/>
      <c r="ED451" s="126"/>
      <c r="EI451" s="126"/>
      <c r="EN451" s="126"/>
    </row>
    <row r="452" spans="1:144" x14ac:dyDescent="0.15">
      <c r="A452" s="76">
        <v>40969</v>
      </c>
      <c r="B452" s="186">
        <f t="shared" si="8"/>
        <v>111120000</v>
      </c>
      <c r="D452" s="123"/>
      <c r="I452" s="141">
        <v>99.3</v>
      </c>
      <c r="J452" s="123">
        <v>6269</v>
      </c>
      <c r="M452" s="123">
        <v>11112</v>
      </c>
      <c r="N452">
        <v>8086</v>
      </c>
      <c r="O452">
        <v>11113.7317606221</v>
      </c>
      <c r="P452">
        <v>8090.4683006286896</v>
      </c>
      <c r="AB452" s="126"/>
      <c r="AC452" s="126"/>
      <c r="AD452" s="126"/>
      <c r="AE452" s="126"/>
      <c r="AR452" s="126"/>
      <c r="AW452" s="126"/>
      <c r="BB452" s="126"/>
      <c r="BG452" s="126"/>
      <c r="BL452" s="126"/>
      <c r="BQ452" s="126"/>
      <c r="BV452" s="126"/>
      <c r="CA452" s="126"/>
      <c r="CF452" s="126"/>
      <c r="CK452" s="126"/>
      <c r="CU452" s="126"/>
      <c r="CZ452" s="126"/>
      <c r="DE452" s="126"/>
      <c r="DJ452" s="126"/>
      <c r="DO452" s="126"/>
      <c r="DT452" s="126"/>
      <c r="DY452" s="126"/>
      <c r="ED452" s="126"/>
      <c r="EI452" s="126"/>
      <c r="EN452" s="126"/>
    </row>
    <row r="453" spans="1:144" x14ac:dyDescent="0.15">
      <c r="A453" s="76">
        <v>41000</v>
      </c>
      <c r="B453" s="186">
        <f t="shared" si="8"/>
        <v>111080000</v>
      </c>
      <c r="D453" s="123"/>
      <c r="I453" s="141">
        <v>99.9</v>
      </c>
      <c r="J453" s="123">
        <v>6274</v>
      </c>
      <c r="M453" s="123">
        <v>11108</v>
      </c>
      <c r="N453">
        <v>8076</v>
      </c>
      <c r="O453">
        <v>11112.188782284</v>
      </c>
      <c r="P453">
        <v>8082.4105176892699</v>
      </c>
      <c r="AB453" s="126"/>
      <c r="AC453" s="126"/>
      <c r="AD453" s="126"/>
      <c r="AE453" s="126"/>
      <c r="AR453" s="126"/>
      <c r="AW453" s="126"/>
      <c r="BB453" s="126"/>
      <c r="BG453" s="126"/>
      <c r="BL453" s="126"/>
      <c r="BQ453" s="126"/>
      <c r="BV453" s="126"/>
      <c r="CA453" s="126"/>
      <c r="CF453" s="126"/>
      <c r="CK453" s="126"/>
      <c r="CU453" s="126"/>
      <c r="CZ453" s="126"/>
      <c r="DE453" s="126"/>
      <c r="DJ453" s="126"/>
      <c r="DO453" s="126"/>
      <c r="DT453" s="126"/>
      <c r="DY453" s="126"/>
      <c r="ED453" s="126"/>
      <c r="EI453" s="126"/>
      <c r="EN453" s="126"/>
    </row>
    <row r="454" spans="1:144" x14ac:dyDescent="0.15">
      <c r="A454" s="76">
        <v>41030</v>
      </c>
      <c r="B454" s="186">
        <f t="shared" si="8"/>
        <v>111040000</v>
      </c>
      <c r="D454" s="123"/>
      <c r="I454" s="141">
        <v>100.4</v>
      </c>
      <c r="J454" s="123">
        <v>6265</v>
      </c>
      <c r="M454" s="123">
        <v>11104</v>
      </c>
      <c r="N454">
        <v>8065</v>
      </c>
      <c r="O454">
        <v>11104.625903832301</v>
      </c>
      <c r="P454">
        <v>8066.3444023665197</v>
      </c>
      <c r="AB454" s="126"/>
      <c r="AC454" s="126"/>
      <c r="AD454" s="126"/>
      <c r="AE454" s="126"/>
      <c r="AR454" s="126"/>
      <c r="AW454" s="126"/>
      <c r="BB454" s="126"/>
      <c r="BG454" s="126"/>
      <c r="BL454" s="126"/>
      <c r="BQ454" s="126"/>
      <c r="BV454" s="126"/>
      <c r="CA454" s="126"/>
      <c r="CF454" s="126"/>
      <c r="CK454" s="126"/>
      <c r="CU454" s="126"/>
      <c r="CZ454" s="126"/>
      <c r="DE454" s="126"/>
      <c r="DJ454" s="126"/>
      <c r="DO454" s="126"/>
      <c r="DT454" s="126"/>
      <c r="DY454" s="126"/>
      <c r="ED454" s="126"/>
      <c r="EI454" s="126"/>
      <c r="EN454" s="126"/>
    </row>
    <row r="455" spans="1:144" x14ac:dyDescent="0.15">
      <c r="A455" s="76">
        <v>41061</v>
      </c>
      <c r="B455" s="186">
        <f t="shared" si="8"/>
        <v>111080000</v>
      </c>
      <c r="D455" s="123"/>
      <c r="I455" s="141">
        <v>100.2</v>
      </c>
      <c r="J455" s="123">
        <v>6281</v>
      </c>
      <c r="M455" s="123">
        <v>11108</v>
      </c>
      <c r="N455">
        <v>8061</v>
      </c>
      <c r="O455">
        <v>11107.4080577148</v>
      </c>
      <c r="P455">
        <v>8058.8273665895304</v>
      </c>
      <c r="AB455" s="126"/>
      <c r="AC455" s="126"/>
      <c r="AD455" s="126"/>
      <c r="AE455" s="126"/>
      <c r="AR455" s="126"/>
      <c r="AW455" s="126"/>
      <c r="BB455" s="126"/>
      <c r="BG455" s="126"/>
      <c r="BL455" s="126"/>
      <c r="BQ455" s="126"/>
      <c r="BV455" s="126"/>
      <c r="CA455" s="126"/>
      <c r="CF455" s="126"/>
      <c r="CK455" s="126"/>
      <c r="CU455" s="126"/>
      <c r="CZ455" s="126"/>
      <c r="DE455" s="126"/>
      <c r="DJ455" s="126"/>
      <c r="DO455" s="126"/>
      <c r="DT455" s="126"/>
      <c r="DY455" s="126"/>
      <c r="ED455" s="126"/>
      <c r="EI455" s="126"/>
      <c r="EN455" s="126"/>
    </row>
    <row r="456" spans="1:144" x14ac:dyDescent="0.15">
      <c r="A456" s="76">
        <v>41091</v>
      </c>
      <c r="B456" s="186">
        <f t="shared" si="8"/>
        <v>111110000</v>
      </c>
      <c r="D456" s="123"/>
      <c r="I456" s="141">
        <v>99.7</v>
      </c>
      <c r="J456" s="123">
        <v>6282</v>
      </c>
      <c r="M456" s="123">
        <v>11111</v>
      </c>
      <c r="N456">
        <v>8053</v>
      </c>
      <c r="O456">
        <v>11109.7417042161</v>
      </c>
      <c r="P456">
        <v>8050.49116461422</v>
      </c>
      <c r="AB456" s="126"/>
      <c r="AC456" s="126"/>
      <c r="AD456" s="126"/>
      <c r="AE456" s="126"/>
      <c r="AR456" s="126"/>
      <c r="AW456" s="126"/>
      <c r="BB456" s="126"/>
      <c r="BG456" s="126"/>
      <c r="BL456" s="126"/>
      <c r="BQ456" s="126"/>
      <c r="BV456" s="126"/>
      <c r="CA456" s="126"/>
      <c r="CF456" s="126"/>
      <c r="CK456" s="126"/>
      <c r="CU456" s="126"/>
      <c r="CZ456" s="126"/>
      <c r="DE456" s="126"/>
      <c r="DJ456" s="126"/>
      <c r="DO456" s="126"/>
      <c r="DT456" s="126"/>
      <c r="DY456" s="126"/>
      <c r="ED456" s="126"/>
      <c r="EI456" s="126"/>
      <c r="EN456" s="126"/>
    </row>
    <row r="457" spans="1:144" x14ac:dyDescent="0.15">
      <c r="A457" s="76">
        <v>41122</v>
      </c>
      <c r="B457" s="186">
        <f t="shared" si="8"/>
        <v>111080000</v>
      </c>
      <c r="D457" s="123"/>
      <c r="I457" s="141">
        <v>100</v>
      </c>
      <c r="J457" s="123">
        <v>6285</v>
      </c>
      <c r="M457" s="123">
        <v>11108</v>
      </c>
      <c r="N457">
        <v>8039</v>
      </c>
      <c r="O457">
        <v>11110.239489080701</v>
      </c>
      <c r="P457">
        <v>8040.1801248424999</v>
      </c>
      <c r="AB457" s="126"/>
      <c r="AC457" s="126"/>
      <c r="AD457" s="126"/>
      <c r="AE457" s="126"/>
      <c r="AR457" s="126"/>
      <c r="AW457" s="126"/>
      <c r="BB457" s="126"/>
      <c r="BG457" s="126"/>
      <c r="BL457" s="126"/>
      <c r="BQ457" s="126"/>
      <c r="BV457" s="126"/>
      <c r="CA457" s="126"/>
      <c r="CF457" s="126"/>
      <c r="CK457" s="126"/>
      <c r="CU457" s="126"/>
      <c r="CZ457" s="126"/>
      <c r="DE457" s="126"/>
      <c r="DJ457" s="126"/>
      <c r="DO457" s="126"/>
      <c r="DT457" s="126"/>
      <c r="DY457" s="126"/>
      <c r="ED457" s="126"/>
      <c r="EI457" s="126"/>
      <c r="EN457" s="126"/>
    </row>
    <row r="458" spans="1:144" x14ac:dyDescent="0.15">
      <c r="A458" s="76">
        <v>41153</v>
      </c>
      <c r="B458" s="186">
        <f t="shared" si="8"/>
        <v>111110000</v>
      </c>
      <c r="D458" s="123"/>
      <c r="I458" s="141">
        <v>100.4</v>
      </c>
      <c r="J458" s="123">
        <v>6279</v>
      </c>
      <c r="M458" s="123">
        <v>11111</v>
      </c>
      <c r="N458">
        <v>8031</v>
      </c>
      <c r="O458">
        <v>11109.261004849501</v>
      </c>
      <c r="P458">
        <v>8029.4533453992699</v>
      </c>
      <c r="AB458" s="126"/>
      <c r="AC458" s="126"/>
      <c r="AD458" s="126"/>
      <c r="AE458" s="126"/>
      <c r="AR458" s="126"/>
      <c r="AW458" s="126"/>
      <c r="BB458" s="126"/>
      <c r="BG458" s="126"/>
      <c r="BL458" s="126"/>
      <c r="BQ458" s="126"/>
      <c r="BV458" s="126"/>
      <c r="CA458" s="126"/>
      <c r="CF458" s="126"/>
      <c r="CK458" s="126"/>
      <c r="CU458" s="126"/>
      <c r="CZ458" s="126"/>
      <c r="DE458" s="126"/>
      <c r="DJ458" s="126"/>
      <c r="DO458" s="126"/>
      <c r="DT458" s="126"/>
      <c r="DY458" s="126"/>
      <c r="ED458" s="126"/>
      <c r="EI458" s="126"/>
      <c r="EN458" s="126"/>
    </row>
    <row r="459" spans="1:144" x14ac:dyDescent="0.15">
      <c r="A459" s="76">
        <v>41183</v>
      </c>
      <c r="B459" s="186">
        <f t="shared" si="8"/>
        <v>111140000</v>
      </c>
      <c r="D459" s="123"/>
      <c r="I459" s="141">
        <v>100.3</v>
      </c>
      <c r="J459" s="123">
        <v>6299</v>
      </c>
      <c r="M459" s="123">
        <v>11114</v>
      </c>
      <c r="N459">
        <v>8024</v>
      </c>
      <c r="O459">
        <v>11109.538437667399</v>
      </c>
      <c r="P459">
        <v>8020.0637610674603</v>
      </c>
      <c r="AB459" s="126"/>
      <c r="AC459" s="126"/>
      <c r="AD459" s="126"/>
      <c r="AE459" s="126"/>
      <c r="AR459" s="126"/>
      <c r="AW459" s="126"/>
      <c r="BB459" s="126"/>
      <c r="BG459" s="126"/>
      <c r="BL459" s="126"/>
      <c r="BQ459" s="126"/>
      <c r="BV459" s="126"/>
      <c r="CA459" s="126"/>
      <c r="CF459" s="126"/>
      <c r="CK459" s="126"/>
      <c r="CU459" s="126"/>
      <c r="CZ459" s="126"/>
      <c r="DE459" s="126"/>
      <c r="DJ459" s="126"/>
      <c r="DO459" s="126"/>
      <c r="DT459" s="126"/>
      <c r="DY459" s="126"/>
      <c r="ED459" s="126"/>
      <c r="EI459" s="126"/>
      <c r="EN459" s="126"/>
    </row>
    <row r="460" spans="1:144" x14ac:dyDescent="0.15">
      <c r="A460" s="76">
        <v>41214</v>
      </c>
      <c r="B460" s="186">
        <f t="shared" si="8"/>
        <v>111130000</v>
      </c>
      <c r="D460" s="123"/>
      <c r="I460" s="141">
        <v>100.3</v>
      </c>
      <c r="J460" s="123">
        <v>6292</v>
      </c>
      <c r="M460" s="123">
        <v>11113</v>
      </c>
      <c r="N460">
        <v>8015</v>
      </c>
      <c r="O460">
        <v>11108.9945035817</v>
      </c>
      <c r="P460">
        <v>8010.4408913848401</v>
      </c>
      <c r="AB460" s="126"/>
      <c r="AC460" s="126"/>
      <c r="AD460" s="126"/>
      <c r="AE460" s="126"/>
      <c r="AR460" s="126"/>
      <c r="AW460" s="126"/>
      <c r="BB460" s="126"/>
      <c r="BG460" s="126"/>
      <c r="BL460" s="126"/>
      <c r="BQ460" s="126"/>
      <c r="BV460" s="126"/>
      <c r="CA460" s="126"/>
      <c r="CF460" s="126"/>
      <c r="CK460" s="126"/>
      <c r="CU460" s="126"/>
      <c r="CZ460" s="126"/>
      <c r="DE460" s="126"/>
      <c r="DJ460" s="126"/>
      <c r="DO460" s="126"/>
      <c r="DT460" s="126"/>
      <c r="DY460" s="126"/>
      <c r="ED460" s="126"/>
      <c r="EI460" s="126"/>
      <c r="EN460" s="126"/>
    </row>
    <row r="461" spans="1:144" x14ac:dyDescent="0.15">
      <c r="A461" s="76">
        <v>41244</v>
      </c>
      <c r="B461" s="186">
        <f t="shared" si="8"/>
        <v>111090000</v>
      </c>
      <c r="D461" s="123"/>
      <c r="I461" s="141">
        <v>100</v>
      </c>
      <c r="J461" s="123">
        <v>6263</v>
      </c>
      <c r="M461" s="123">
        <v>11109</v>
      </c>
      <c r="N461">
        <v>8006</v>
      </c>
      <c r="O461">
        <v>11107.9139942564</v>
      </c>
      <c r="P461">
        <v>8001.0412517394097</v>
      </c>
      <c r="AB461" s="126"/>
      <c r="AC461" s="126"/>
      <c r="AD461" s="126"/>
      <c r="AE461" s="126"/>
      <c r="AR461" s="126"/>
      <c r="AW461" s="126"/>
      <c r="BB461" s="126"/>
      <c r="BG461" s="126"/>
      <c r="BL461" s="126"/>
      <c r="BQ461" s="126"/>
      <c r="BV461" s="126"/>
      <c r="CA461" s="126"/>
      <c r="CF461" s="126"/>
      <c r="CK461" s="126"/>
      <c r="CU461" s="126"/>
      <c r="CZ461" s="126"/>
      <c r="DE461" s="126"/>
      <c r="DJ461" s="126"/>
      <c r="DO461" s="126"/>
      <c r="DT461" s="126"/>
      <c r="DY461" s="126"/>
      <c r="ED461" s="126"/>
      <c r="EI461" s="126"/>
      <c r="EN461" s="126"/>
    </row>
    <row r="462" spans="1:144" x14ac:dyDescent="0.15">
      <c r="A462" s="76">
        <v>41275</v>
      </c>
      <c r="B462" s="186">
        <f t="shared" si="8"/>
        <v>111060000</v>
      </c>
      <c r="D462" s="123"/>
      <c r="J462" s="123">
        <v>6297</v>
      </c>
      <c r="M462" s="123">
        <v>11106</v>
      </c>
      <c r="N462">
        <v>7987</v>
      </c>
      <c r="O462">
        <v>11106.762762737701</v>
      </c>
      <c r="P462">
        <v>7988.2657695811104</v>
      </c>
      <c r="AB462" s="126"/>
      <c r="AC462" s="126"/>
      <c r="AD462" s="126"/>
      <c r="AE462" s="126"/>
      <c r="AR462" s="126"/>
      <c r="AW462" s="126"/>
      <c r="BB462" s="126"/>
      <c r="BG462" s="126"/>
      <c r="BL462" s="126"/>
      <c r="BQ462" s="126"/>
      <c r="BV462" s="126"/>
      <c r="CA462" s="126"/>
      <c r="CF462" s="126"/>
      <c r="CK462" s="126"/>
      <c r="CU462" s="126"/>
      <c r="CZ462" s="126"/>
      <c r="DE462" s="126"/>
      <c r="DJ462" s="126"/>
      <c r="DO462" s="126"/>
      <c r="DT462" s="126"/>
      <c r="DY462" s="126"/>
      <c r="ED462" s="126"/>
      <c r="EI462" s="126"/>
      <c r="EN462" s="126"/>
    </row>
    <row r="463" spans="1:144" x14ac:dyDescent="0.15">
      <c r="A463" s="76">
        <v>41306</v>
      </c>
      <c r="B463" s="186">
        <f t="shared" si="8"/>
        <v>111030000</v>
      </c>
      <c r="D463" s="123"/>
      <c r="J463" s="123">
        <v>6305</v>
      </c>
      <c r="M463" s="123">
        <v>11103</v>
      </c>
      <c r="N463">
        <v>7974</v>
      </c>
      <c r="O463">
        <v>11106.429303786501</v>
      </c>
      <c r="P463">
        <v>7978.85770777581</v>
      </c>
      <c r="AB463" s="126"/>
      <c r="AC463" s="126"/>
      <c r="AD463" s="126"/>
      <c r="AE463" s="126"/>
      <c r="AR463" s="126"/>
      <c r="AW463" s="126"/>
      <c r="BB463" s="126"/>
      <c r="BG463" s="126"/>
      <c r="BL463" s="126"/>
      <c r="BQ463" s="126"/>
      <c r="BV463" s="126"/>
      <c r="CA463" s="126"/>
      <c r="CF463" s="126"/>
      <c r="CK463" s="126"/>
      <c r="CU463" s="126"/>
      <c r="CZ463" s="126"/>
      <c r="DE463" s="126"/>
      <c r="DJ463" s="126"/>
      <c r="DO463" s="126"/>
      <c r="DT463" s="126"/>
      <c r="DY463" s="126"/>
      <c r="ED463" s="126"/>
      <c r="EI463" s="126"/>
      <c r="EN463" s="126"/>
    </row>
    <row r="464" spans="1:144" x14ac:dyDescent="0.15">
      <c r="A464" s="76">
        <v>41334</v>
      </c>
      <c r="B464" s="186">
        <f t="shared" si="8"/>
        <v>111040000</v>
      </c>
      <c r="D464" s="123"/>
      <c r="J464" s="123">
        <v>6309</v>
      </c>
      <c r="M464" s="123">
        <v>11104</v>
      </c>
      <c r="N464">
        <v>7963</v>
      </c>
      <c r="O464">
        <v>11105.8597697082</v>
      </c>
      <c r="P464">
        <v>7967.7146912724502</v>
      </c>
      <c r="AB464" s="126"/>
      <c r="AC464" s="126"/>
      <c r="AD464" s="126"/>
      <c r="AE464" s="126"/>
      <c r="AR464" s="126"/>
      <c r="AW464" s="126"/>
      <c r="BB464" s="126"/>
      <c r="BG464" s="126"/>
      <c r="BL464" s="126"/>
      <c r="BQ464" s="126"/>
      <c r="BV464" s="126"/>
      <c r="CA464" s="126"/>
      <c r="CF464" s="126"/>
      <c r="CK464" s="126"/>
      <c r="CU464" s="126"/>
      <c r="CZ464" s="126"/>
      <c r="DE464" s="126"/>
      <c r="DJ464" s="126"/>
      <c r="DO464" s="126"/>
      <c r="DT464" s="126"/>
      <c r="DY464" s="126"/>
      <c r="ED464" s="126"/>
      <c r="EI464" s="126"/>
      <c r="EN464" s="126"/>
    </row>
    <row r="465" spans="1:144" x14ac:dyDescent="0.15">
      <c r="A465" s="76">
        <v>41365</v>
      </c>
      <c r="B465" s="186">
        <f t="shared" si="8"/>
        <v>111010000</v>
      </c>
      <c r="D465" s="123"/>
      <c r="J465" s="123">
        <v>6325</v>
      </c>
      <c r="M465" s="123">
        <v>11101</v>
      </c>
      <c r="N465">
        <v>7952</v>
      </c>
      <c r="O465">
        <v>11105.360286146401</v>
      </c>
      <c r="P465">
        <v>7958.5999810383601</v>
      </c>
      <c r="AB465" s="126"/>
      <c r="AC465" s="126"/>
      <c r="AD465" s="126"/>
      <c r="AE465" s="126"/>
      <c r="AR465" s="126"/>
      <c r="AW465" s="126"/>
      <c r="BB465" s="126"/>
      <c r="BG465" s="126"/>
      <c r="BL465" s="126"/>
      <c r="BQ465" s="126"/>
      <c r="BV465" s="126"/>
      <c r="CA465" s="126"/>
      <c r="CF465" s="126"/>
      <c r="CK465" s="126"/>
      <c r="CU465" s="126"/>
      <c r="CZ465" s="126"/>
      <c r="DE465" s="126"/>
      <c r="DJ465" s="126"/>
      <c r="DO465" s="126"/>
      <c r="DT465" s="126"/>
      <c r="DY465" s="126"/>
      <c r="ED465" s="126"/>
      <c r="EI465" s="126"/>
      <c r="EN465" s="126"/>
    </row>
    <row r="466" spans="1:144" x14ac:dyDescent="0.15">
      <c r="A466" s="76">
        <v>41395</v>
      </c>
      <c r="B466" s="186">
        <f t="shared" si="8"/>
        <v>111060000</v>
      </c>
      <c r="D466" s="123"/>
      <c r="J466" s="123">
        <v>6317</v>
      </c>
      <c r="M466" s="123">
        <v>11106</v>
      </c>
      <c r="N466">
        <v>7949</v>
      </c>
      <c r="O466">
        <v>11106.869202408699</v>
      </c>
      <c r="P466">
        <v>7950.60674782566</v>
      </c>
      <c r="AB466" s="126"/>
      <c r="AC466" s="126"/>
      <c r="AD466" s="126"/>
      <c r="AE466" s="126"/>
      <c r="AR466" s="126"/>
      <c r="AW466" s="126"/>
      <c r="BB466" s="126"/>
      <c r="BG466" s="126"/>
      <c r="BL466" s="126"/>
      <c r="BQ466" s="126"/>
      <c r="BV466" s="126"/>
      <c r="CA466" s="126"/>
      <c r="CF466" s="126"/>
      <c r="CK466" s="126"/>
      <c r="CU466" s="126"/>
      <c r="CZ466" s="126"/>
      <c r="DE466" s="126"/>
      <c r="DJ466" s="126"/>
      <c r="DO466" s="126"/>
      <c r="DT466" s="126"/>
      <c r="DY466" s="126"/>
      <c r="ED466" s="126"/>
      <c r="EI466" s="126"/>
      <c r="EN466" s="126"/>
    </row>
    <row r="467" spans="1:144" x14ac:dyDescent="0.15">
      <c r="A467" s="76">
        <v>41426</v>
      </c>
      <c r="B467" s="186">
        <f t="shared" si="8"/>
        <v>111090000</v>
      </c>
      <c r="D467" s="123"/>
      <c r="J467" s="123">
        <v>6312</v>
      </c>
      <c r="M467" s="123">
        <v>11109</v>
      </c>
      <c r="N467">
        <v>7945</v>
      </c>
      <c r="O467">
        <v>11108.8131217874</v>
      </c>
      <c r="P467">
        <v>7943.33988692601</v>
      </c>
      <c r="AB467" s="126"/>
      <c r="AC467" s="126"/>
      <c r="AD467" s="126"/>
      <c r="AE467" s="126"/>
      <c r="AR467" s="126"/>
      <c r="AW467" s="126"/>
      <c r="BB467" s="126"/>
      <c r="BG467" s="126"/>
      <c r="BL467" s="126"/>
      <c r="BQ467" s="126"/>
      <c r="BV467" s="126"/>
      <c r="CA467" s="126"/>
      <c r="CF467" s="126"/>
      <c r="CK467" s="126"/>
      <c r="CU467" s="126"/>
      <c r="CZ467" s="126"/>
      <c r="DE467" s="126"/>
      <c r="DJ467" s="126"/>
      <c r="DO467" s="126"/>
      <c r="DT467" s="126"/>
      <c r="DY467" s="126"/>
      <c r="ED467" s="126"/>
      <c r="EI467" s="126"/>
      <c r="EN467" s="126"/>
    </row>
    <row r="468" spans="1:144" x14ac:dyDescent="0.15">
      <c r="A468" s="76">
        <v>41456</v>
      </c>
      <c r="B468" s="186">
        <f t="shared" si="8"/>
        <v>111080000</v>
      </c>
      <c r="D468" s="123"/>
      <c r="J468" s="123">
        <v>6320</v>
      </c>
      <c r="M468" s="123">
        <v>11108</v>
      </c>
      <c r="N468">
        <v>7935</v>
      </c>
      <c r="O468">
        <v>11106.3230417463</v>
      </c>
      <c r="P468">
        <v>7932.1663207302599</v>
      </c>
      <c r="AB468" s="126"/>
      <c r="AC468" s="126"/>
      <c r="AD468" s="126"/>
      <c r="AE468" s="126"/>
      <c r="AR468" s="126"/>
      <c r="AW468" s="126"/>
      <c r="BB468" s="126"/>
      <c r="BG468" s="126"/>
      <c r="BL468" s="126"/>
      <c r="BQ468" s="126"/>
      <c r="BV468" s="126"/>
      <c r="CA468" s="126"/>
      <c r="CF468" s="126"/>
      <c r="CK468" s="126"/>
      <c r="CU468" s="126"/>
      <c r="CZ468" s="126"/>
      <c r="DE468" s="126"/>
      <c r="DJ468" s="126"/>
      <c r="DO468" s="126"/>
      <c r="DT468" s="126"/>
      <c r="DY468" s="126"/>
      <c r="ED468" s="126"/>
      <c r="EI468" s="126"/>
      <c r="EN468" s="126"/>
    </row>
    <row r="469" spans="1:144" x14ac:dyDescent="0.15">
      <c r="A469" s="76">
        <v>41487</v>
      </c>
      <c r="B469" s="186">
        <f t="shared" si="8"/>
        <v>111060000</v>
      </c>
      <c r="D469" s="123"/>
      <c r="J469" s="123">
        <v>6322</v>
      </c>
      <c r="M469" s="123">
        <v>11106</v>
      </c>
      <c r="N469">
        <v>7925</v>
      </c>
      <c r="O469">
        <v>11108.263699003601</v>
      </c>
      <c r="P469">
        <v>7926.1745713751297</v>
      </c>
      <c r="AB469" s="126"/>
      <c r="AC469" s="126"/>
      <c r="AD469" s="126"/>
      <c r="AE469" s="126"/>
      <c r="AR469" s="126"/>
      <c r="AW469" s="126"/>
      <c r="BB469" s="126"/>
      <c r="BG469" s="126"/>
      <c r="BL469" s="126"/>
      <c r="BQ469" s="126"/>
      <c r="BV469" s="126"/>
      <c r="CA469" s="126"/>
      <c r="CF469" s="126"/>
      <c r="CK469" s="126"/>
      <c r="CU469" s="126"/>
      <c r="CZ469" s="126"/>
      <c r="DE469" s="126"/>
      <c r="DJ469" s="126"/>
      <c r="DO469" s="126"/>
      <c r="DT469" s="126"/>
      <c r="DY469" s="126"/>
      <c r="ED469" s="126"/>
      <c r="EI469" s="126"/>
      <c r="EN469" s="126"/>
    </row>
    <row r="470" spans="1:144" x14ac:dyDescent="0.15">
      <c r="A470" s="76">
        <v>41518</v>
      </c>
      <c r="B470" s="186">
        <f t="shared" si="8"/>
        <v>111120000</v>
      </c>
      <c r="D470" s="123"/>
      <c r="J470" s="123">
        <v>6333</v>
      </c>
      <c r="M470" s="123">
        <v>11112</v>
      </c>
      <c r="N470">
        <v>7921</v>
      </c>
      <c r="O470">
        <v>11109.7880683124</v>
      </c>
      <c r="P470">
        <v>7918.6713970329902</v>
      </c>
      <c r="AB470" s="126"/>
      <c r="AC470" s="126"/>
      <c r="AD470" s="126"/>
      <c r="AE470" s="126"/>
      <c r="AR470" s="126"/>
      <c r="AW470" s="126"/>
      <c r="BB470" s="126"/>
      <c r="BG470" s="126"/>
      <c r="BL470" s="126"/>
      <c r="BQ470" s="126"/>
      <c r="BV470" s="126"/>
      <c r="CA470" s="126"/>
      <c r="CF470" s="126"/>
      <c r="CK470" s="126"/>
      <c r="CU470" s="126"/>
      <c r="CZ470" s="126"/>
      <c r="DE470" s="126"/>
      <c r="DJ470" s="126"/>
      <c r="DO470" s="126"/>
      <c r="DT470" s="126"/>
      <c r="DY470" s="126"/>
      <c r="ED470" s="126"/>
      <c r="EI470" s="126"/>
      <c r="EN470" s="126"/>
    </row>
    <row r="471" spans="1:144" x14ac:dyDescent="0.15">
      <c r="A471" s="76">
        <v>41548</v>
      </c>
      <c r="B471" s="186">
        <f t="shared" si="8"/>
        <v>111130000</v>
      </c>
      <c r="D471" s="123"/>
      <c r="J471" s="123">
        <v>6346</v>
      </c>
      <c r="M471" s="123">
        <v>11113</v>
      </c>
      <c r="N471">
        <v>7914</v>
      </c>
      <c r="O471">
        <v>11108.213058063</v>
      </c>
      <c r="P471">
        <v>7909.40742362114</v>
      </c>
      <c r="AB471" s="126"/>
      <c r="AC471" s="126"/>
      <c r="AD471" s="126"/>
      <c r="AE471" s="126"/>
      <c r="AR471" s="126"/>
      <c r="AW471" s="126"/>
      <c r="BB471" s="126"/>
      <c r="BG471" s="126"/>
      <c r="BL471" s="126"/>
      <c r="BQ471" s="126"/>
      <c r="BV471" s="126"/>
      <c r="CA471" s="126"/>
      <c r="CF471" s="126"/>
      <c r="CK471" s="126"/>
      <c r="CU471" s="126"/>
      <c r="CZ471" s="126"/>
      <c r="DE471" s="126"/>
      <c r="DJ471" s="126"/>
      <c r="DO471" s="126"/>
      <c r="DT471" s="126"/>
      <c r="DY471" s="126"/>
      <c r="ED471" s="126"/>
      <c r="EI471" s="126"/>
      <c r="EN471" s="126"/>
    </row>
    <row r="472" spans="1:144" x14ac:dyDescent="0.15">
      <c r="A472" s="76">
        <v>41579</v>
      </c>
      <c r="B472" s="186">
        <f t="shared" si="8"/>
        <v>111110000</v>
      </c>
      <c r="D472" s="123"/>
      <c r="J472" s="123">
        <v>6373</v>
      </c>
      <c r="M472" s="123">
        <v>11111</v>
      </c>
      <c r="N472">
        <v>7904</v>
      </c>
      <c r="O472">
        <v>11106.6634725903</v>
      </c>
      <c r="P472">
        <v>7898.9682432576401</v>
      </c>
      <c r="AB472" s="126"/>
      <c r="AC472" s="126"/>
      <c r="AD472" s="126"/>
      <c r="AE472" s="126"/>
      <c r="AR472" s="126"/>
      <c r="AW472" s="126"/>
      <c r="BB472" s="126"/>
      <c r="BG472" s="126"/>
      <c r="BL472" s="126"/>
      <c r="BQ472" s="126"/>
      <c r="BV472" s="126"/>
      <c r="CA472" s="126"/>
      <c r="CF472" s="126"/>
      <c r="CK472" s="126"/>
      <c r="CU472" s="126"/>
      <c r="CZ472" s="126"/>
      <c r="DE472" s="126"/>
      <c r="DJ472" s="126"/>
      <c r="DO472" s="126"/>
      <c r="DT472" s="126"/>
      <c r="DY472" s="126"/>
      <c r="ED472" s="126"/>
      <c r="EI472" s="126"/>
      <c r="EN472" s="126"/>
    </row>
    <row r="473" spans="1:144" x14ac:dyDescent="0.15">
      <c r="A473" s="76">
        <v>41609</v>
      </c>
      <c r="B473" s="186">
        <f t="shared" si="8"/>
        <v>111080000</v>
      </c>
      <c r="D473" s="123"/>
      <c r="J473" s="123">
        <v>6357</v>
      </c>
      <c r="M473" s="123">
        <v>11108</v>
      </c>
      <c r="N473">
        <v>7896</v>
      </c>
      <c r="O473">
        <v>11107.0695576008</v>
      </c>
      <c r="P473">
        <v>7891.2056912773596</v>
      </c>
      <c r="AB473" s="126"/>
      <c r="AC473" s="126"/>
      <c r="AD473" s="126"/>
      <c r="AE473" s="126"/>
      <c r="AR473" s="126"/>
      <c r="AW473" s="126"/>
      <c r="BB473" s="126"/>
      <c r="BG473" s="126"/>
      <c r="BL473" s="126"/>
      <c r="BQ473" s="126"/>
      <c r="BV473" s="126"/>
      <c r="CA473" s="126"/>
      <c r="CF473" s="126"/>
      <c r="CK473" s="126"/>
      <c r="CU473" s="126"/>
      <c r="CZ473" s="126"/>
      <c r="DE473" s="126"/>
      <c r="DJ473" s="126"/>
      <c r="DO473" s="126"/>
      <c r="DT473" s="126"/>
      <c r="DY473" s="126"/>
      <c r="ED473" s="126"/>
      <c r="EI473" s="126"/>
      <c r="EN473" s="126"/>
    </row>
    <row r="474" spans="1:144" x14ac:dyDescent="0.15">
      <c r="A474" s="76">
        <v>41640</v>
      </c>
      <c r="B474" s="186">
        <f t="shared" si="8"/>
        <v>111070000</v>
      </c>
      <c r="D474" s="123"/>
      <c r="J474" s="123">
        <v>6331</v>
      </c>
      <c r="M474" s="123">
        <v>11107</v>
      </c>
      <c r="N474">
        <v>7879</v>
      </c>
      <c r="O474">
        <v>11107.8034837823</v>
      </c>
      <c r="P474">
        <v>7880.5503462902798</v>
      </c>
      <c r="AB474" s="126"/>
      <c r="AC474" s="126"/>
      <c r="AD474" s="126"/>
      <c r="AE474" s="126"/>
      <c r="AR474" s="126"/>
      <c r="AW474" s="126"/>
      <c r="BB474" s="126"/>
      <c r="BG474" s="126"/>
      <c r="BL474" s="126"/>
      <c r="BQ474" s="126"/>
      <c r="BV474" s="126"/>
      <c r="CA474" s="126"/>
      <c r="CF474" s="126"/>
      <c r="CK474" s="126"/>
      <c r="CU474" s="126"/>
      <c r="CZ474" s="126"/>
      <c r="DE474" s="126"/>
      <c r="DJ474" s="126"/>
      <c r="DO474" s="126"/>
      <c r="DT474" s="126"/>
      <c r="DY474" s="126"/>
      <c r="ED474" s="126"/>
      <c r="EI474" s="126"/>
      <c r="EN474" s="126"/>
    </row>
    <row r="475" spans="1:144" x14ac:dyDescent="0.15">
      <c r="A475" s="76">
        <v>41671</v>
      </c>
      <c r="B475" s="186">
        <f t="shared" si="8"/>
        <v>111030000</v>
      </c>
      <c r="D475" s="123"/>
      <c r="J475" s="123">
        <v>6351</v>
      </c>
      <c r="M475" s="123">
        <v>11103</v>
      </c>
      <c r="N475">
        <v>7865</v>
      </c>
      <c r="O475">
        <v>11106.832790644199</v>
      </c>
      <c r="P475">
        <v>7870.4150486687704</v>
      </c>
      <c r="AB475" s="126"/>
      <c r="AC475" s="126"/>
      <c r="AD475" s="126"/>
      <c r="AE475" s="126"/>
      <c r="AR475" s="126"/>
      <c r="AW475" s="126"/>
      <c r="BB475" s="126"/>
      <c r="BG475" s="126"/>
      <c r="BL475" s="126"/>
      <c r="BQ475" s="126"/>
      <c r="BV475" s="126"/>
      <c r="CA475" s="126"/>
      <c r="CF475" s="126"/>
      <c r="CK475" s="126"/>
      <c r="CU475" s="126"/>
      <c r="CZ475" s="126"/>
      <c r="DE475" s="126"/>
      <c r="DJ475" s="126"/>
      <c r="DO475" s="126"/>
      <c r="DT475" s="126"/>
      <c r="DY475" s="126"/>
      <c r="ED475" s="126"/>
      <c r="EI475" s="126"/>
      <c r="EN475" s="126"/>
    </row>
    <row r="476" spans="1:144" x14ac:dyDescent="0.15">
      <c r="A476" s="76">
        <v>41699</v>
      </c>
      <c r="B476" s="186">
        <f t="shared" si="8"/>
        <v>111060000</v>
      </c>
      <c r="D476" s="123"/>
      <c r="J476" s="123">
        <v>6370</v>
      </c>
      <c r="M476" s="123">
        <v>11106</v>
      </c>
      <c r="N476">
        <v>7857</v>
      </c>
      <c r="O476">
        <v>11108.1991317264</v>
      </c>
      <c r="P476">
        <v>7862.0873381628198</v>
      </c>
      <c r="AB476" s="126"/>
      <c r="AC476" s="126"/>
      <c r="AD476" s="126"/>
      <c r="AE476" s="126"/>
      <c r="AR476" s="126"/>
      <c r="AW476" s="126"/>
      <c r="BB476" s="126"/>
      <c r="BG476" s="126"/>
      <c r="BL476" s="126"/>
      <c r="BQ476" s="126"/>
      <c r="BV476" s="126"/>
      <c r="CA476" s="126"/>
      <c r="CF476" s="126"/>
      <c r="CK476" s="126"/>
      <c r="CU476" s="126"/>
      <c r="CZ476" s="126"/>
      <c r="DE476" s="126"/>
      <c r="DJ476" s="126"/>
      <c r="DO476" s="126"/>
      <c r="DT476" s="126"/>
      <c r="DY476" s="126"/>
      <c r="ED476" s="126"/>
      <c r="EI476" s="126"/>
      <c r="EN476" s="126"/>
    </row>
    <row r="477" spans="1:144" x14ac:dyDescent="0.15">
      <c r="A477" s="76">
        <v>41730</v>
      </c>
      <c r="B477" s="186">
        <f t="shared" si="8"/>
        <v>111040000</v>
      </c>
      <c r="D477" s="123"/>
      <c r="J477" s="123">
        <v>6364</v>
      </c>
      <c r="M477" s="123">
        <v>11104</v>
      </c>
      <c r="N477">
        <v>7846</v>
      </c>
      <c r="O477">
        <v>11108.5486952886</v>
      </c>
      <c r="P477">
        <v>7852.8160729083402</v>
      </c>
      <c r="AB477" s="126"/>
      <c r="AC477" s="126"/>
      <c r="AD477" s="126"/>
      <c r="AE477" s="126"/>
      <c r="AR477" s="126"/>
      <c r="AW477" s="126"/>
      <c r="BB477" s="126"/>
      <c r="BG477" s="126"/>
      <c r="BL477" s="126"/>
      <c r="BQ477" s="126"/>
      <c r="BV477" s="126"/>
      <c r="CA477" s="126"/>
      <c r="CF477" s="126"/>
      <c r="CK477" s="126"/>
      <c r="CU477" s="126"/>
      <c r="CZ477" s="126"/>
      <c r="DE477" s="126"/>
      <c r="DJ477" s="126"/>
      <c r="DO477" s="126"/>
      <c r="DT477" s="126"/>
      <c r="DY477" s="126"/>
      <c r="ED477" s="126"/>
      <c r="EI477" s="126"/>
      <c r="EN477" s="126"/>
    </row>
    <row r="478" spans="1:144" x14ac:dyDescent="0.15">
      <c r="A478" s="76">
        <v>41760</v>
      </c>
      <c r="B478" s="186">
        <f t="shared" si="8"/>
        <v>111080000</v>
      </c>
      <c r="D478" s="123"/>
      <c r="J478" s="123">
        <v>6384</v>
      </c>
      <c r="M478" s="123">
        <v>11108</v>
      </c>
      <c r="N478">
        <v>7842</v>
      </c>
      <c r="O478">
        <v>11109.116770880901</v>
      </c>
      <c r="P478">
        <v>7843.8632768325197</v>
      </c>
      <c r="AB478" s="126"/>
      <c r="AC478" s="126"/>
      <c r="AD478" s="126"/>
      <c r="AE478" s="126"/>
      <c r="AR478" s="126"/>
      <c r="AW478" s="126"/>
      <c r="BB478" s="126"/>
      <c r="BG478" s="126"/>
      <c r="BL478" s="126"/>
      <c r="BQ478" s="126"/>
      <c r="BV478" s="126"/>
      <c r="CA478" s="126"/>
      <c r="CF478" s="126"/>
      <c r="CK478" s="126"/>
      <c r="CU478" s="126"/>
      <c r="CZ478" s="126"/>
      <c r="DE478" s="126"/>
      <c r="DJ478" s="126"/>
      <c r="DO478" s="126"/>
      <c r="DT478" s="126"/>
      <c r="DY478" s="126"/>
      <c r="ED478" s="126"/>
      <c r="EI478" s="126"/>
      <c r="EN478" s="126"/>
    </row>
    <row r="479" spans="1:144" x14ac:dyDescent="0.15">
      <c r="A479" s="76">
        <v>41791</v>
      </c>
      <c r="B479" s="186">
        <f t="shared" ref="B479:B509" si="11">M479*10000</f>
        <v>111070000</v>
      </c>
      <c r="D479" s="123"/>
      <c r="J479" s="123">
        <v>6368</v>
      </c>
      <c r="M479" s="123">
        <v>11107</v>
      </c>
      <c r="N479">
        <v>7835</v>
      </c>
      <c r="O479">
        <v>11106.951546338099</v>
      </c>
      <c r="P479">
        <v>7833.70875551679</v>
      </c>
      <c r="AB479" s="126"/>
      <c r="AC479" s="126"/>
      <c r="AD479" s="126"/>
      <c r="AE479" s="126"/>
      <c r="AR479" s="126"/>
      <c r="AW479" s="126"/>
      <c r="BB479" s="126"/>
      <c r="BG479" s="126"/>
      <c r="BL479" s="126"/>
      <c r="BQ479" s="126"/>
      <c r="BV479" s="126"/>
      <c r="CA479" s="126"/>
      <c r="CF479" s="126"/>
      <c r="CK479" s="126"/>
      <c r="CU479" s="126"/>
      <c r="CZ479" s="126"/>
      <c r="DE479" s="126"/>
      <c r="DJ479" s="126"/>
      <c r="DO479" s="126"/>
      <c r="DT479" s="126"/>
      <c r="DY479" s="126"/>
      <c r="ED479" s="126"/>
      <c r="EI479" s="126"/>
      <c r="EN479" s="126"/>
    </row>
    <row r="480" spans="1:144" x14ac:dyDescent="0.15">
      <c r="A480" s="76">
        <v>41821</v>
      </c>
      <c r="B480" s="186">
        <f t="shared" si="11"/>
        <v>111120000</v>
      </c>
      <c r="D480" s="123"/>
      <c r="J480" s="123">
        <v>6369</v>
      </c>
      <c r="M480" s="123">
        <v>11112</v>
      </c>
      <c r="N480">
        <v>7830</v>
      </c>
      <c r="O480">
        <v>11109.9272857262</v>
      </c>
      <c r="P480">
        <v>7826.8751339455202</v>
      </c>
      <c r="AB480" s="126"/>
      <c r="AC480" s="126"/>
      <c r="AD480" s="126"/>
      <c r="AE480" s="126"/>
      <c r="AR480" s="126"/>
      <c r="AW480" s="126"/>
      <c r="BB480" s="126"/>
      <c r="BG480" s="126"/>
      <c r="BL480" s="126"/>
      <c r="BQ480" s="126"/>
      <c r="BV480" s="126"/>
      <c r="CA480" s="126"/>
      <c r="CF480" s="126"/>
      <c r="CK480" s="126"/>
      <c r="CU480" s="126"/>
      <c r="CZ480" s="126"/>
      <c r="DE480" s="126"/>
      <c r="DJ480" s="126"/>
      <c r="DO480" s="126"/>
      <c r="DT480" s="126"/>
      <c r="DY480" s="126"/>
      <c r="ED480" s="126"/>
      <c r="EI480" s="126"/>
      <c r="EN480" s="126"/>
    </row>
    <row r="481" spans="1:144" x14ac:dyDescent="0.15">
      <c r="A481" s="76">
        <v>41852</v>
      </c>
      <c r="B481" s="186">
        <f t="shared" si="11"/>
        <v>111060000</v>
      </c>
      <c r="D481" s="123"/>
      <c r="J481" s="123">
        <v>6380</v>
      </c>
      <c r="M481" s="123">
        <v>11106</v>
      </c>
      <c r="N481">
        <v>7816</v>
      </c>
      <c r="O481">
        <v>11108.1700296729</v>
      </c>
      <c r="P481">
        <v>7817.1122511395197</v>
      </c>
      <c r="AB481" s="126"/>
      <c r="AC481" s="126"/>
      <c r="AD481" s="126"/>
      <c r="AE481" s="126"/>
      <c r="AR481" s="126"/>
      <c r="AW481" s="126"/>
      <c r="BB481" s="126"/>
      <c r="BG481" s="126"/>
      <c r="BL481" s="126"/>
      <c r="BQ481" s="126"/>
      <c r="BV481" s="126"/>
      <c r="CA481" s="126"/>
      <c r="CF481" s="126"/>
      <c r="CK481" s="126"/>
      <c r="CU481" s="126"/>
      <c r="CZ481" s="126"/>
      <c r="DE481" s="126"/>
      <c r="DJ481" s="126"/>
      <c r="DO481" s="126"/>
      <c r="DT481" s="126"/>
      <c r="DY481" s="126"/>
      <c r="ED481" s="126"/>
      <c r="EI481" s="126"/>
      <c r="EN481" s="126"/>
    </row>
    <row r="482" spans="1:144" x14ac:dyDescent="0.15">
      <c r="A482" s="76">
        <v>41883</v>
      </c>
      <c r="B482" s="186">
        <f t="shared" si="11"/>
        <v>111120000</v>
      </c>
      <c r="D482" s="123"/>
      <c r="J482" s="123">
        <v>6381</v>
      </c>
      <c r="M482" s="123">
        <v>11112</v>
      </c>
      <c r="N482">
        <v>7812</v>
      </c>
      <c r="O482">
        <v>11109.2761186798</v>
      </c>
      <c r="P482">
        <v>7808.8810893198497</v>
      </c>
      <c r="AB482" s="126"/>
      <c r="AC482" s="126"/>
      <c r="AD482" s="126"/>
      <c r="AE482" s="126"/>
      <c r="AR482" s="126"/>
      <c r="AW482" s="126"/>
      <c r="BB482" s="126"/>
      <c r="BG482" s="126"/>
      <c r="BL482" s="126"/>
      <c r="BQ482" s="126"/>
      <c r="BV482" s="126"/>
      <c r="CA482" s="126"/>
      <c r="CF482" s="126"/>
      <c r="CK482" s="126"/>
      <c r="CU482" s="126"/>
      <c r="CZ482" s="126"/>
      <c r="DE482" s="126"/>
      <c r="DJ482" s="126"/>
      <c r="DO482" s="126"/>
      <c r="DT482" s="126"/>
      <c r="DY482" s="126"/>
      <c r="ED482" s="126"/>
      <c r="EI482" s="126"/>
      <c r="EN482" s="126"/>
    </row>
    <row r="483" spans="1:144" x14ac:dyDescent="0.15">
      <c r="A483" s="76">
        <v>41913</v>
      </c>
      <c r="B483" s="186">
        <f t="shared" si="11"/>
        <v>111140000</v>
      </c>
      <c r="D483" s="123"/>
      <c r="J483" s="123">
        <v>6374</v>
      </c>
      <c r="M483" s="123">
        <v>11114</v>
      </c>
      <c r="N483">
        <v>7804</v>
      </c>
      <c r="O483">
        <v>11108.944484527499</v>
      </c>
      <c r="P483">
        <v>7798.7901210420296</v>
      </c>
      <c r="AB483" s="126"/>
      <c r="AC483" s="126"/>
      <c r="AD483" s="126"/>
      <c r="AE483" s="126"/>
      <c r="AR483" s="126"/>
      <c r="AW483" s="126"/>
      <c r="BB483" s="126"/>
      <c r="BG483" s="126"/>
      <c r="BL483" s="126"/>
      <c r="BQ483" s="126"/>
      <c r="BV483" s="126"/>
      <c r="CA483" s="126"/>
      <c r="CF483" s="126"/>
      <c r="CK483" s="126"/>
      <c r="CU483" s="126"/>
      <c r="CZ483" s="126"/>
      <c r="DE483" s="126"/>
      <c r="DJ483" s="126"/>
      <c r="DO483" s="126"/>
      <c r="DT483" s="126"/>
      <c r="DY483" s="126"/>
      <c r="ED483" s="126"/>
      <c r="EI483" s="126"/>
      <c r="EN483" s="126"/>
    </row>
    <row r="484" spans="1:144" x14ac:dyDescent="0.15">
      <c r="A484" s="76">
        <v>41944</v>
      </c>
      <c r="B484" s="186">
        <f t="shared" si="11"/>
        <v>111140000</v>
      </c>
      <c r="D484" s="123"/>
      <c r="J484" s="123">
        <v>6383</v>
      </c>
      <c r="M484" s="123">
        <v>11114</v>
      </c>
      <c r="N484">
        <v>7796</v>
      </c>
      <c r="O484">
        <v>11109.3621696142</v>
      </c>
      <c r="P484">
        <v>7790.6126271762796</v>
      </c>
      <c r="AB484" s="126"/>
      <c r="AC484" s="126"/>
      <c r="AD484" s="126"/>
      <c r="AE484" s="126"/>
      <c r="AR484" s="126"/>
      <c r="AW484" s="126"/>
      <c r="BB484" s="126"/>
      <c r="BG484" s="126"/>
      <c r="BL484" s="126"/>
      <c r="BQ484" s="126"/>
      <c r="BV484" s="126"/>
      <c r="CA484" s="126"/>
      <c r="CF484" s="126"/>
      <c r="CK484" s="126"/>
      <c r="CU484" s="126"/>
      <c r="CZ484" s="126"/>
      <c r="DE484" s="126"/>
      <c r="DJ484" s="126"/>
      <c r="DO484" s="126"/>
      <c r="DT484" s="126"/>
      <c r="DY484" s="126"/>
      <c r="ED484" s="126"/>
      <c r="EI484" s="126"/>
      <c r="EN484" s="126"/>
    </row>
    <row r="485" spans="1:144" x14ac:dyDescent="0.15">
      <c r="A485" s="76">
        <v>41974</v>
      </c>
      <c r="B485" s="186">
        <f t="shared" si="11"/>
        <v>111100000</v>
      </c>
      <c r="D485" s="123"/>
      <c r="J485" s="123">
        <v>6396</v>
      </c>
      <c r="M485" s="123">
        <v>11110</v>
      </c>
      <c r="N485">
        <v>7786</v>
      </c>
      <c r="O485">
        <v>11109.3320412504</v>
      </c>
      <c r="P485">
        <v>7781.5823907945396</v>
      </c>
      <c r="AB485" s="126"/>
      <c r="AC485" s="126"/>
      <c r="AD485" s="126"/>
      <c r="AE485" s="126"/>
      <c r="AR485" s="126"/>
      <c r="AW485" s="126"/>
      <c r="BB485" s="126"/>
      <c r="BG485" s="126"/>
      <c r="BL485" s="126"/>
      <c r="BQ485" s="126"/>
      <c r="BV485" s="126"/>
      <c r="CA485" s="126"/>
      <c r="CF485" s="126"/>
      <c r="CK485" s="126"/>
      <c r="CU485" s="126"/>
      <c r="CZ485" s="126"/>
      <c r="DE485" s="126"/>
      <c r="DJ485" s="126"/>
      <c r="DO485" s="126"/>
      <c r="DT485" s="126"/>
      <c r="DY485" s="126"/>
      <c r="ED485" s="126"/>
      <c r="EI485" s="126"/>
      <c r="EN485" s="126"/>
    </row>
    <row r="486" spans="1:144" x14ac:dyDescent="0.15">
      <c r="A486" s="76">
        <v>42005</v>
      </c>
      <c r="B486" s="186">
        <f t="shared" si="11"/>
        <v>111070000</v>
      </c>
      <c r="D486" s="123"/>
      <c r="J486" s="123">
        <v>6376</v>
      </c>
      <c r="M486" s="123">
        <v>11107</v>
      </c>
      <c r="N486">
        <v>7773</v>
      </c>
      <c r="O486">
        <v>11107.8223542581</v>
      </c>
      <c r="P486">
        <v>7774.5981047404603</v>
      </c>
      <c r="AB486" s="126"/>
      <c r="AC486" s="126"/>
      <c r="AD486" s="126"/>
      <c r="AE486" s="126"/>
      <c r="AR486" s="126"/>
      <c r="AW486" s="126"/>
      <c r="BB486" s="126"/>
      <c r="BG486" s="126"/>
      <c r="BL486" s="126"/>
      <c r="BQ486" s="126"/>
      <c r="BV486" s="126"/>
      <c r="CA486" s="126"/>
      <c r="CF486" s="126"/>
      <c r="CK486" s="126"/>
      <c r="CU486" s="126"/>
      <c r="CZ486" s="126"/>
      <c r="DE486" s="126"/>
      <c r="DJ486" s="126"/>
      <c r="DO486" s="126"/>
      <c r="DT486" s="126"/>
      <c r="DY486" s="126"/>
      <c r="ED486" s="126"/>
      <c r="EI486" s="126"/>
      <c r="EN486" s="126"/>
    </row>
    <row r="487" spans="1:144" x14ac:dyDescent="0.15">
      <c r="A487" s="76">
        <v>42036</v>
      </c>
      <c r="B487" s="186">
        <f t="shared" si="11"/>
        <v>111050000</v>
      </c>
      <c r="D487" s="123"/>
      <c r="J487" s="123">
        <v>6399</v>
      </c>
      <c r="M487" s="123">
        <v>11105</v>
      </c>
      <c r="N487">
        <v>7763</v>
      </c>
      <c r="O487">
        <v>11109.3298466503</v>
      </c>
      <c r="P487">
        <v>7768.9929867124301</v>
      </c>
      <c r="AB487" s="126"/>
      <c r="AC487" s="126"/>
      <c r="AD487" s="126"/>
      <c r="AE487" s="126"/>
      <c r="AR487" s="126"/>
      <c r="AW487" s="126"/>
      <c r="BB487" s="126"/>
      <c r="BG487" s="126"/>
      <c r="BL487" s="126"/>
      <c r="BQ487" s="126"/>
      <c r="BV487" s="126"/>
      <c r="CA487" s="126"/>
      <c r="CF487" s="126"/>
      <c r="CK487" s="126"/>
      <c r="CU487" s="126"/>
      <c r="CZ487" s="126"/>
      <c r="DE487" s="126"/>
      <c r="DJ487" s="126"/>
      <c r="DO487" s="126"/>
      <c r="DT487" s="126"/>
      <c r="DY487" s="126"/>
      <c r="ED487" s="126"/>
      <c r="EI487" s="126"/>
      <c r="EN487" s="126"/>
    </row>
    <row r="488" spans="1:144" x14ac:dyDescent="0.15">
      <c r="A488" s="76">
        <v>42064</v>
      </c>
      <c r="B488" s="186">
        <f t="shared" si="11"/>
        <v>111060000</v>
      </c>
      <c r="D488" s="123"/>
      <c r="J488" s="123">
        <v>6400</v>
      </c>
      <c r="M488" s="123">
        <v>11106</v>
      </c>
      <c r="N488">
        <v>7757</v>
      </c>
      <c r="O488">
        <v>11108.4545733779</v>
      </c>
      <c r="P488">
        <v>7762.3667108110803</v>
      </c>
      <c r="AB488" s="126"/>
      <c r="AC488" s="126"/>
      <c r="AD488" s="126"/>
      <c r="AE488" s="126"/>
      <c r="AR488" s="126"/>
      <c r="AW488" s="126"/>
      <c r="BB488" s="126"/>
      <c r="BG488" s="126"/>
      <c r="BL488" s="126"/>
      <c r="BQ488" s="126"/>
      <c r="BV488" s="126"/>
      <c r="CA488" s="126"/>
      <c r="CF488" s="126"/>
      <c r="CK488" s="126"/>
      <c r="CU488" s="126"/>
      <c r="CZ488" s="126"/>
      <c r="DE488" s="126"/>
      <c r="DJ488" s="126"/>
      <c r="DO488" s="126"/>
      <c r="DT488" s="126"/>
      <c r="DY488" s="126"/>
      <c r="ED488" s="126"/>
      <c r="EI488" s="126"/>
      <c r="EN488" s="126"/>
    </row>
    <row r="489" spans="1:144" x14ac:dyDescent="0.15">
      <c r="A489" s="76">
        <v>42095</v>
      </c>
      <c r="B489" s="186">
        <f t="shared" si="11"/>
        <v>111050000</v>
      </c>
      <c r="D489" s="123"/>
      <c r="J489" s="123">
        <v>6381</v>
      </c>
      <c r="M489" s="123">
        <v>11105</v>
      </c>
      <c r="N489">
        <v>7749</v>
      </c>
      <c r="O489">
        <v>11109.670266364299</v>
      </c>
      <c r="P489">
        <v>7755.9029197273803</v>
      </c>
      <c r="AB489" s="126"/>
      <c r="AC489" s="126"/>
      <c r="AD489" s="126"/>
      <c r="AE489" s="126"/>
      <c r="AR489" s="126"/>
      <c r="AW489" s="126"/>
      <c r="BB489" s="126"/>
      <c r="BG489" s="126"/>
      <c r="BL489" s="126"/>
      <c r="BQ489" s="126"/>
      <c r="BV489" s="126"/>
      <c r="CA489" s="126"/>
      <c r="CF489" s="126"/>
      <c r="CK489" s="126"/>
      <c r="CU489" s="126"/>
      <c r="CZ489" s="126"/>
      <c r="DE489" s="126"/>
      <c r="DJ489" s="126"/>
      <c r="DO489" s="126"/>
      <c r="DT489" s="126"/>
      <c r="DY489" s="126"/>
      <c r="ED489" s="126"/>
      <c r="EI489" s="126"/>
      <c r="EN489" s="126"/>
    </row>
    <row r="490" spans="1:144" x14ac:dyDescent="0.15">
      <c r="A490" s="76">
        <v>42125</v>
      </c>
      <c r="B490" s="186">
        <f t="shared" si="11"/>
        <v>111090000</v>
      </c>
      <c r="D490" s="123"/>
      <c r="J490" s="123">
        <v>6394</v>
      </c>
      <c r="M490" s="123">
        <v>11109</v>
      </c>
      <c r="N490">
        <v>7748</v>
      </c>
      <c r="O490">
        <v>11110.392544829199</v>
      </c>
      <c r="P490">
        <v>7750.1257627218401</v>
      </c>
      <c r="AB490" s="126"/>
      <c r="AC490" s="126"/>
      <c r="AD490" s="126"/>
      <c r="AE490" s="126"/>
      <c r="AR490" s="126"/>
      <c r="AW490" s="126"/>
      <c r="BB490" s="126"/>
      <c r="BG490" s="126"/>
      <c r="BL490" s="126"/>
      <c r="BQ490" s="126"/>
      <c r="BV490" s="126"/>
      <c r="CA490" s="126"/>
      <c r="CF490" s="126"/>
      <c r="CK490" s="126"/>
      <c r="CU490" s="126"/>
      <c r="CZ490" s="126"/>
      <c r="DE490" s="126"/>
      <c r="DJ490" s="126"/>
      <c r="DO490" s="126"/>
      <c r="DT490" s="126"/>
      <c r="DY490" s="126"/>
      <c r="ED490" s="126"/>
      <c r="EI490" s="126"/>
      <c r="EN490" s="126"/>
    </row>
    <row r="491" spans="1:144" x14ac:dyDescent="0.15">
      <c r="A491" s="76">
        <v>42156</v>
      </c>
      <c r="B491" s="186">
        <f t="shared" si="11"/>
        <v>111140000</v>
      </c>
      <c r="D491" s="123"/>
      <c r="J491" s="123">
        <v>6406</v>
      </c>
      <c r="M491" s="123">
        <v>11114</v>
      </c>
      <c r="N491">
        <v>7748</v>
      </c>
      <c r="O491">
        <v>11114.008472100901</v>
      </c>
      <c r="P491">
        <v>7746.9558539954396</v>
      </c>
      <c r="AB491" s="126"/>
      <c r="AC491" s="126"/>
      <c r="AD491" s="126"/>
      <c r="AE491" s="126"/>
      <c r="AR491" s="126"/>
      <c r="AW491" s="126"/>
      <c r="BB491" s="126"/>
      <c r="BG491" s="126"/>
      <c r="BL491" s="126"/>
      <c r="BQ491" s="126"/>
      <c r="BV491" s="126"/>
      <c r="CA491" s="126"/>
      <c r="CF491" s="126"/>
      <c r="CK491" s="126"/>
      <c r="CU491" s="126"/>
      <c r="CZ491" s="126"/>
      <c r="DE491" s="126"/>
      <c r="DJ491" s="126"/>
      <c r="DO491" s="126"/>
      <c r="DT491" s="126"/>
      <c r="DY491" s="126"/>
      <c r="ED491" s="126"/>
      <c r="EI491" s="126"/>
      <c r="EN491" s="126"/>
    </row>
    <row r="492" spans="1:144" x14ac:dyDescent="0.15">
      <c r="A492" s="76">
        <v>42186</v>
      </c>
      <c r="B492" s="186">
        <f t="shared" si="11"/>
        <v>111100000</v>
      </c>
      <c r="D492" s="123"/>
      <c r="J492" s="123">
        <v>6394</v>
      </c>
      <c r="M492" s="123">
        <v>11110</v>
      </c>
      <c r="N492">
        <v>7737</v>
      </c>
      <c r="O492">
        <v>11107.503363076299</v>
      </c>
      <c r="P492">
        <v>7733.5647982416103</v>
      </c>
      <c r="AB492" s="126"/>
      <c r="AC492" s="126"/>
      <c r="AD492" s="126"/>
      <c r="AE492" s="126"/>
      <c r="AR492" s="126"/>
      <c r="AW492" s="126"/>
      <c r="BB492" s="126"/>
      <c r="BG492" s="126"/>
      <c r="BL492" s="126"/>
      <c r="BQ492" s="126"/>
      <c r="BV492" s="126"/>
      <c r="CA492" s="126"/>
      <c r="CF492" s="126"/>
      <c r="CK492" s="126"/>
      <c r="CU492" s="126"/>
      <c r="CZ492" s="126"/>
      <c r="DE492" s="126"/>
      <c r="DJ492" s="126"/>
      <c r="DO492" s="126"/>
      <c r="DT492" s="126"/>
      <c r="DY492" s="126"/>
      <c r="ED492" s="126"/>
      <c r="EI492" s="126"/>
      <c r="EN492" s="126"/>
    </row>
    <row r="493" spans="1:144" x14ac:dyDescent="0.15">
      <c r="A493" s="76">
        <v>42217</v>
      </c>
      <c r="B493" s="186">
        <f t="shared" si="11"/>
        <v>111090000</v>
      </c>
      <c r="D493" s="123"/>
      <c r="J493" s="123">
        <v>6401</v>
      </c>
      <c r="M493" s="123">
        <v>11109</v>
      </c>
      <c r="N493">
        <v>7729</v>
      </c>
      <c r="O493">
        <v>11110.994706847299</v>
      </c>
      <c r="P493">
        <v>7730.0153727137204</v>
      </c>
      <c r="AB493" s="126"/>
      <c r="AC493" s="126"/>
      <c r="AD493" s="126"/>
      <c r="AE493" s="126"/>
      <c r="AR493" s="126"/>
      <c r="AW493" s="126"/>
      <c r="BB493" s="126"/>
      <c r="BG493" s="126"/>
      <c r="BL493" s="126"/>
      <c r="BQ493" s="126"/>
      <c r="BV493" s="126"/>
      <c r="CA493" s="126"/>
      <c r="CF493" s="126"/>
      <c r="CK493" s="126"/>
      <c r="CU493" s="126"/>
      <c r="CZ493" s="126"/>
      <c r="DE493" s="126"/>
      <c r="DJ493" s="126"/>
      <c r="DO493" s="126"/>
      <c r="DT493" s="126"/>
      <c r="DY493" s="126"/>
      <c r="ED493" s="126"/>
      <c r="EI493" s="126"/>
      <c r="EN493" s="126"/>
    </row>
    <row r="494" spans="1:144" x14ac:dyDescent="0.15">
      <c r="A494" s="76">
        <v>42248</v>
      </c>
      <c r="B494" s="186">
        <f t="shared" si="11"/>
        <v>111150000</v>
      </c>
      <c r="D494" s="123"/>
      <c r="J494" s="123">
        <v>6422</v>
      </c>
      <c r="M494" s="123">
        <v>11115</v>
      </c>
      <c r="N494">
        <v>7728</v>
      </c>
      <c r="O494">
        <v>11111.977416578</v>
      </c>
      <c r="P494">
        <v>7724.3644156517503</v>
      </c>
      <c r="AB494" s="126"/>
      <c r="AC494" s="126"/>
      <c r="AD494" s="126"/>
      <c r="AE494" s="126"/>
      <c r="AR494" s="126"/>
      <c r="AW494" s="126"/>
      <c r="BB494" s="126"/>
      <c r="BG494" s="126"/>
      <c r="BL494" s="126"/>
      <c r="BQ494" s="126"/>
      <c r="BV494" s="126"/>
      <c r="CA494" s="126"/>
      <c r="CF494" s="126"/>
      <c r="CK494" s="126"/>
      <c r="CU494" s="126"/>
      <c r="CZ494" s="126"/>
      <c r="DE494" s="126"/>
      <c r="DJ494" s="126"/>
      <c r="DO494" s="126"/>
      <c r="DT494" s="126"/>
      <c r="DY494" s="126"/>
      <c r="ED494" s="126"/>
      <c r="EI494" s="126"/>
      <c r="EN494" s="126"/>
    </row>
    <row r="495" spans="1:144" x14ac:dyDescent="0.15">
      <c r="A495" s="76">
        <v>42278</v>
      </c>
      <c r="B495" s="186">
        <f t="shared" si="11"/>
        <v>111160000</v>
      </c>
      <c r="D495" s="123"/>
      <c r="J495" s="123">
        <v>6422</v>
      </c>
      <c r="M495" s="123">
        <v>11116</v>
      </c>
      <c r="N495">
        <v>7723</v>
      </c>
      <c r="O495">
        <v>11110.7800522835</v>
      </c>
      <c r="P495">
        <v>7717.4237725351204</v>
      </c>
      <c r="AB495" s="126"/>
      <c r="AC495" s="126"/>
      <c r="AD495" s="126"/>
      <c r="AE495" s="126"/>
      <c r="AR495" s="126"/>
      <c r="AW495" s="126"/>
      <c r="BB495" s="126"/>
      <c r="BG495" s="126"/>
      <c r="BL495" s="126"/>
      <c r="BQ495" s="126"/>
      <c r="BV495" s="126"/>
      <c r="CA495" s="126"/>
      <c r="CF495" s="126"/>
      <c r="CK495" s="126"/>
      <c r="CU495" s="126"/>
      <c r="CZ495" s="126"/>
      <c r="DE495" s="126"/>
      <c r="DJ495" s="126"/>
      <c r="DO495" s="126"/>
      <c r="DT495" s="126"/>
      <c r="DY495" s="126"/>
      <c r="ED495" s="126"/>
      <c r="EI495" s="126"/>
      <c r="EN495" s="126"/>
    </row>
    <row r="496" spans="1:144" x14ac:dyDescent="0.15">
      <c r="A496" s="76">
        <v>42309</v>
      </c>
      <c r="B496" s="186">
        <f t="shared" si="11"/>
        <v>111160000</v>
      </c>
      <c r="D496" s="123"/>
      <c r="J496" s="123">
        <v>6402</v>
      </c>
      <c r="M496" s="123">
        <v>11116</v>
      </c>
      <c r="N496">
        <v>7716</v>
      </c>
      <c r="O496">
        <v>11111.1108120642</v>
      </c>
      <c r="P496">
        <v>7710.2880310829096</v>
      </c>
      <c r="AB496" s="126"/>
      <c r="AC496" s="126"/>
      <c r="AD496" s="126"/>
      <c r="AE496" s="126"/>
      <c r="AR496" s="126"/>
      <c r="AW496" s="126"/>
      <c r="BB496" s="126"/>
      <c r="BG496" s="126"/>
      <c r="BL496" s="126"/>
      <c r="BQ496" s="126"/>
      <c r="BV496" s="126"/>
      <c r="CA496" s="126"/>
      <c r="CF496" s="126"/>
      <c r="CK496" s="126"/>
      <c r="CU496" s="126"/>
      <c r="CZ496" s="126"/>
      <c r="DE496" s="126"/>
      <c r="DJ496" s="126"/>
      <c r="DO496" s="126"/>
      <c r="DT496" s="126"/>
      <c r="DY496" s="126"/>
      <c r="ED496" s="126"/>
      <c r="EI496" s="126"/>
      <c r="EN496" s="126"/>
    </row>
    <row r="497" spans="1:144" x14ac:dyDescent="0.15">
      <c r="A497" s="76">
        <v>42339</v>
      </c>
      <c r="B497" s="186">
        <f t="shared" si="11"/>
        <v>111110000</v>
      </c>
      <c r="D497" s="123"/>
      <c r="J497" s="123">
        <v>6422</v>
      </c>
      <c r="M497" s="123">
        <v>11111</v>
      </c>
      <c r="N497">
        <v>7707</v>
      </c>
      <c r="O497">
        <v>11110.5778371624</v>
      </c>
      <c r="P497">
        <v>7703.1189783201198</v>
      </c>
      <c r="AB497" s="126"/>
      <c r="AC497" s="126"/>
      <c r="AD497" s="126"/>
      <c r="AE497" s="126"/>
      <c r="AR497" s="126"/>
      <c r="AW497" s="126"/>
      <c r="BB497" s="126"/>
      <c r="BG497" s="126"/>
      <c r="BL497" s="126"/>
      <c r="BQ497" s="126"/>
      <c r="BV497" s="126"/>
      <c r="CA497" s="126"/>
      <c r="CF497" s="126"/>
      <c r="CK497" s="126"/>
      <c r="CU497" s="126"/>
      <c r="CZ497" s="126"/>
      <c r="DE497" s="126"/>
      <c r="DJ497" s="126"/>
      <c r="DO497" s="126"/>
      <c r="DT497" s="126"/>
      <c r="DY497" s="126"/>
      <c r="ED497" s="126"/>
      <c r="EI497" s="126"/>
      <c r="EN497" s="126"/>
    </row>
    <row r="498" spans="1:144" x14ac:dyDescent="0.15">
      <c r="A498" s="76">
        <v>42370</v>
      </c>
      <c r="B498" s="186">
        <f t="shared" si="11"/>
        <v>111110000</v>
      </c>
      <c r="D498" s="123"/>
      <c r="J498" s="123">
        <v>6461</v>
      </c>
      <c r="M498" s="123">
        <v>11111</v>
      </c>
      <c r="N498">
        <v>7696</v>
      </c>
      <c r="O498">
        <v>11111.901820696799</v>
      </c>
      <c r="P498">
        <v>7697.6063424937702</v>
      </c>
      <c r="AB498" s="126"/>
      <c r="AC498" s="126"/>
      <c r="AD498" s="126"/>
      <c r="AE498" s="126"/>
      <c r="AR498" s="126"/>
      <c r="AW498" s="126"/>
      <c r="BB498" s="126"/>
      <c r="BG498" s="126"/>
      <c r="BL498" s="126"/>
      <c r="BQ498" s="126"/>
      <c r="BV498" s="126"/>
      <c r="CA498" s="126"/>
      <c r="CF498" s="126"/>
      <c r="CK498" s="126"/>
      <c r="CU498" s="126"/>
      <c r="CZ498" s="126"/>
      <c r="DE498" s="126"/>
      <c r="DJ498" s="126"/>
      <c r="DO498" s="126"/>
      <c r="DT498" s="126"/>
      <c r="DY498" s="126"/>
      <c r="ED498" s="126"/>
      <c r="EI498" s="126"/>
      <c r="EN498" s="126"/>
    </row>
    <row r="499" spans="1:144" x14ac:dyDescent="0.15">
      <c r="A499" s="76">
        <v>42401</v>
      </c>
      <c r="B499" s="186">
        <f t="shared" si="11"/>
        <v>111030000</v>
      </c>
      <c r="D499" s="123"/>
      <c r="J499" s="123">
        <v>6431</v>
      </c>
      <c r="M499" s="123">
        <v>11103</v>
      </c>
      <c r="N499">
        <v>7681</v>
      </c>
      <c r="O499">
        <v>11107.6370465859</v>
      </c>
      <c r="P499">
        <v>7687.3316693220404</v>
      </c>
      <c r="AB499" s="126"/>
      <c r="AC499" s="126"/>
      <c r="AD499" s="126"/>
      <c r="AE499" s="126"/>
      <c r="AR499" s="126"/>
      <c r="AW499" s="126"/>
      <c r="BB499" s="126"/>
      <c r="BG499" s="126"/>
      <c r="BL499" s="126"/>
      <c r="BQ499" s="126"/>
      <c r="BV499" s="126"/>
      <c r="CA499" s="126"/>
      <c r="CF499" s="126"/>
      <c r="CK499" s="126"/>
      <c r="CU499" s="126"/>
      <c r="CZ499" s="126"/>
      <c r="DE499" s="126"/>
      <c r="DJ499" s="126"/>
      <c r="DO499" s="126"/>
      <c r="DT499" s="126"/>
      <c r="DY499" s="126"/>
      <c r="ED499" s="126"/>
      <c r="EI499" s="126"/>
      <c r="EN499" s="126"/>
    </row>
    <row r="500" spans="1:144" x14ac:dyDescent="0.15">
      <c r="A500" s="76">
        <v>42430</v>
      </c>
      <c r="B500" s="186">
        <f t="shared" si="11"/>
        <v>111090000</v>
      </c>
      <c r="D500" s="123"/>
      <c r="J500" s="123">
        <v>6424</v>
      </c>
      <c r="M500" s="123">
        <v>11109</v>
      </c>
      <c r="N500">
        <v>7678</v>
      </c>
      <c r="O500">
        <v>11111.6762835521</v>
      </c>
      <c r="P500">
        <v>7683.45566371926</v>
      </c>
      <c r="AB500" s="126"/>
      <c r="AC500" s="126"/>
      <c r="AD500" s="126"/>
      <c r="AE500" s="126"/>
      <c r="AR500" s="126"/>
      <c r="AW500" s="126"/>
      <c r="BB500" s="126"/>
      <c r="BG500" s="126"/>
      <c r="BL500" s="126"/>
      <c r="BQ500" s="126"/>
      <c r="BV500" s="126"/>
      <c r="CA500" s="126"/>
      <c r="CF500" s="126"/>
      <c r="CK500" s="126"/>
      <c r="CU500" s="126"/>
      <c r="CZ500" s="126"/>
      <c r="DE500" s="126"/>
      <c r="DJ500" s="126"/>
      <c r="DO500" s="126"/>
      <c r="DT500" s="126"/>
      <c r="DY500" s="126"/>
      <c r="ED500" s="126"/>
      <c r="EI500" s="126"/>
      <c r="EN500" s="126"/>
    </row>
    <row r="501" spans="1:144" x14ac:dyDescent="0.15">
      <c r="A501" s="76">
        <v>42461</v>
      </c>
      <c r="B501" s="186">
        <f t="shared" si="11"/>
        <v>111070000</v>
      </c>
      <c r="D501" s="123"/>
      <c r="J501" s="123">
        <v>6439</v>
      </c>
      <c r="M501" s="123">
        <v>11107</v>
      </c>
      <c r="N501">
        <v>7672</v>
      </c>
      <c r="O501">
        <v>11111.7450610778</v>
      </c>
      <c r="P501">
        <v>7678.9097030316298</v>
      </c>
      <c r="AB501" s="126"/>
      <c r="AC501" s="126"/>
      <c r="AD501" s="126"/>
      <c r="AE501" s="126"/>
      <c r="AR501" s="126"/>
      <c r="AW501" s="126"/>
      <c r="BB501" s="126"/>
      <c r="BG501" s="126"/>
      <c r="BL501" s="126"/>
      <c r="BQ501" s="126"/>
      <c r="BV501" s="126"/>
      <c r="CA501" s="126"/>
      <c r="CF501" s="126"/>
      <c r="CK501" s="126"/>
      <c r="CU501" s="126"/>
      <c r="CZ501" s="126"/>
      <c r="DE501" s="126"/>
      <c r="DJ501" s="126"/>
      <c r="DO501" s="126"/>
      <c r="DT501" s="126"/>
      <c r="DY501" s="126"/>
      <c r="ED501" s="126"/>
      <c r="EI501" s="126"/>
      <c r="EN501" s="126"/>
    </row>
    <row r="502" spans="1:144" x14ac:dyDescent="0.15">
      <c r="A502" s="76">
        <v>42491</v>
      </c>
      <c r="B502" s="186">
        <f t="shared" si="11"/>
        <v>111090000</v>
      </c>
      <c r="D502" s="123"/>
      <c r="J502" s="123">
        <v>6442</v>
      </c>
      <c r="M502" s="123">
        <v>11109</v>
      </c>
      <c r="N502">
        <v>7670</v>
      </c>
      <c r="O502">
        <v>11110.4639580364</v>
      </c>
      <c r="P502">
        <v>7672.1613486627903</v>
      </c>
      <c r="AB502" s="126"/>
      <c r="AC502" s="126"/>
      <c r="AD502" s="126"/>
      <c r="AE502" s="126"/>
      <c r="AR502" s="126"/>
      <c r="AW502" s="126"/>
      <c r="BB502" s="126"/>
      <c r="BG502" s="126"/>
      <c r="BL502" s="126"/>
      <c r="BQ502" s="126"/>
      <c r="BV502" s="126"/>
      <c r="CA502" s="126"/>
      <c r="CF502" s="126"/>
      <c r="CK502" s="126"/>
      <c r="CU502" s="126"/>
      <c r="CZ502" s="126"/>
      <c r="DE502" s="126"/>
      <c r="DJ502" s="126"/>
      <c r="DO502" s="126"/>
      <c r="DT502" s="126"/>
      <c r="DY502" s="126"/>
      <c r="ED502" s="126"/>
      <c r="EI502" s="126"/>
      <c r="EN502" s="126"/>
    </row>
    <row r="503" spans="1:144" x14ac:dyDescent="0.15">
      <c r="A503" s="76">
        <v>42522</v>
      </c>
      <c r="B503" s="186">
        <f t="shared" si="11"/>
        <v>111120000</v>
      </c>
      <c r="D503" s="123"/>
      <c r="J503" s="123">
        <v>6473</v>
      </c>
      <c r="M503" s="123">
        <v>11112</v>
      </c>
      <c r="N503">
        <v>7668</v>
      </c>
      <c r="O503">
        <v>11111.9530738146</v>
      </c>
      <c r="P503">
        <v>7667.0476141740101</v>
      </c>
      <c r="AB503" s="126"/>
      <c r="AC503" s="126"/>
      <c r="AD503" s="126"/>
      <c r="AE503" s="126"/>
      <c r="AR503" s="126"/>
      <c r="AW503" s="126"/>
      <c r="BB503" s="126"/>
      <c r="BG503" s="126"/>
      <c r="BL503" s="126"/>
      <c r="BQ503" s="126"/>
      <c r="BV503" s="126"/>
      <c r="CA503" s="126"/>
      <c r="CF503" s="126"/>
      <c r="CK503" s="126"/>
      <c r="CU503" s="126"/>
      <c r="CZ503" s="126"/>
      <c r="DE503" s="126"/>
      <c r="DJ503" s="126"/>
      <c r="DO503" s="126"/>
      <c r="DT503" s="126"/>
      <c r="DY503" s="126"/>
      <c r="ED503" s="126"/>
      <c r="EI503" s="126"/>
      <c r="EN503" s="126"/>
    </row>
    <row r="504" spans="1:144" x14ac:dyDescent="0.15">
      <c r="A504" s="76">
        <v>42552</v>
      </c>
      <c r="B504" s="186">
        <f t="shared" si="11"/>
        <v>111140000</v>
      </c>
      <c r="D504" s="123"/>
      <c r="J504" s="123">
        <v>6488</v>
      </c>
      <c r="M504" s="123">
        <v>11114</v>
      </c>
      <c r="N504">
        <v>7665</v>
      </c>
      <c r="O504">
        <v>11111.2542230076</v>
      </c>
      <c r="P504">
        <v>7661.40523927502</v>
      </c>
      <c r="AB504" s="126"/>
      <c r="AC504" s="126"/>
      <c r="AD504" s="126"/>
      <c r="AE504" s="126"/>
      <c r="AR504" s="126"/>
      <c r="AW504" s="126"/>
      <c r="BB504" s="126"/>
      <c r="BG504" s="126"/>
      <c r="BL504" s="126"/>
      <c r="BQ504" s="126"/>
      <c r="BV504" s="126"/>
      <c r="CA504" s="126"/>
      <c r="CF504" s="126"/>
      <c r="CK504" s="126"/>
      <c r="CU504" s="126"/>
      <c r="CZ504" s="126"/>
      <c r="DE504" s="126"/>
      <c r="DJ504" s="126"/>
      <c r="DO504" s="126"/>
      <c r="DT504" s="126"/>
      <c r="DY504" s="126"/>
      <c r="ED504" s="126"/>
      <c r="EI504" s="126"/>
      <c r="EN504" s="126"/>
    </row>
    <row r="505" spans="1:144" x14ac:dyDescent="0.15">
      <c r="A505" s="76">
        <v>42583</v>
      </c>
      <c r="B505" s="186">
        <f t="shared" si="11"/>
        <v>111100000</v>
      </c>
      <c r="D505" s="123"/>
      <c r="J505" s="123">
        <v>6482</v>
      </c>
      <c r="M505" s="123">
        <v>11110</v>
      </c>
      <c r="N505">
        <v>7655</v>
      </c>
      <c r="O505">
        <v>11111.910006175</v>
      </c>
      <c r="P505">
        <v>7656.0073847335898</v>
      </c>
      <c r="AB505" s="126"/>
      <c r="AC505" s="126"/>
      <c r="AD505" s="126"/>
      <c r="AE505" s="126"/>
      <c r="AR505" s="126"/>
      <c r="AW505" s="126"/>
      <c r="BB505" s="126"/>
      <c r="BG505" s="126"/>
      <c r="BL505" s="126"/>
      <c r="BQ505" s="126"/>
      <c r="BV505" s="126"/>
      <c r="CA505" s="126"/>
      <c r="CF505" s="126"/>
      <c r="CK505" s="126"/>
      <c r="CU505" s="126"/>
      <c r="CZ505" s="126"/>
      <c r="DE505" s="126"/>
      <c r="DJ505" s="126"/>
      <c r="DO505" s="126"/>
      <c r="DT505" s="126"/>
      <c r="DY505" s="126"/>
      <c r="ED505" s="126"/>
      <c r="EI505" s="126"/>
      <c r="EN505" s="126"/>
    </row>
    <row r="506" spans="1:144" x14ac:dyDescent="0.15">
      <c r="A506" s="76">
        <v>42614</v>
      </c>
      <c r="B506" s="186">
        <f t="shared" si="11"/>
        <v>111130000</v>
      </c>
      <c r="D506" s="123"/>
      <c r="J506" s="123">
        <v>6477</v>
      </c>
      <c r="M506" s="123">
        <v>11113</v>
      </c>
      <c r="N506">
        <v>7653</v>
      </c>
      <c r="O506">
        <v>11109.8695712916</v>
      </c>
      <c r="P506">
        <v>7649.1558718174601</v>
      </c>
      <c r="AB506" s="126"/>
      <c r="AC506" s="126"/>
      <c r="AD506" s="126"/>
      <c r="AE506" s="126"/>
      <c r="AR506" s="126"/>
      <c r="AW506" s="126"/>
      <c r="BB506" s="126"/>
      <c r="BG506" s="126"/>
      <c r="BL506" s="126"/>
      <c r="BQ506" s="126"/>
      <c r="BV506" s="126"/>
      <c r="CA506" s="126"/>
      <c r="CF506" s="126"/>
      <c r="CK506" s="126"/>
      <c r="CU506" s="126"/>
      <c r="CZ506" s="126"/>
      <c r="DE506" s="126"/>
      <c r="DJ506" s="126"/>
      <c r="DO506" s="126"/>
      <c r="DT506" s="126"/>
      <c r="DY506" s="126"/>
      <c r="ED506" s="126"/>
      <c r="EI506" s="126"/>
      <c r="EN506" s="126"/>
    </row>
    <row r="507" spans="1:144" x14ac:dyDescent="0.15">
      <c r="A507" s="76">
        <v>42644</v>
      </c>
      <c r="B507" s="186">
        <f t="shared" si="11"/>
        <v>111170000</v>
      </c>
      <c r="D507" s="123"/>
      <c r="J507" s="123">
        <v>6483</v>
      </c>
      <c r="M507" s="123">
        <v>11117</v>
      </c>
      <c r="N507">
        <v>7653</v>
      </c>
      <c r="O507">
        <v>11111.7311242503</v>
      </c>
      <c r="P507">
        <v>7647.2990598488695</v>
      </c>
      <c r="AB507" s="126"/>
      <c r="AC507" s="126"/>
      <c r="AD507" s="126"/>
      <c r="AE507" s="126"/>
      <c r="AR507" s="126"/>
      <c r="AW507" s="126"/>
      <c r="BB507" s="126"/>
      <c r="BG507" s="126"/>
      <c r="BL507" s="126"/>
      <c r="BQ507" s="126"/>
      <c r="BV507" s="126"/>
      <c r="CA507" s="126"/>
      <c r="CF507" s="126"/>
      <c r="CK507" s="126"/>
      <c r="CU507" s="126"/>
      <c r="CZ507" s="126"/>
      <c r="DE507" s="126"/>
      <c r="DJ507" s="126"/>
      <c r="DO507" s="126"/>
      <c r="DT507" s="126"/>
      <c r="DY507" s="126"/>
      <c r="ED507" s="126"/>
      <c r="EI507" s="126"/>
      <c r="EN507" s="126"/>
    </row>
    <row r="508" spans="1:144" x14ac:dyDescent="0.15">
      <c r="A508" s="76">
        <v>42675</v>
      </c>
      <c r="B508" s="186">
        <f t="shared" si="11"/>
        <v>111170000</v>
      </c>
      <c r="D508" s="123"/>
      <c r="J508" s="123">
        <v>6479</v>
      </c>
      <c r="M508" s="123">
        <v>11117</v>
      </c>
      <c r="N508">
        <v>7649</v>
      </c>
      <c r="O508">
        <v>11112.012080455899</v>
      </c>
      <c r="P508">
        <v>7643.1882030707002</v>
      </c>
      <c r="AB508" s="126"/>
      <c r="AC508" s="126"/>
      <c r="AD508" s="126"/>
      <c r="AE508" s="126"/>
      <c r="AR508" s="126"/>
      <c r="AW508" s="126"/>
      <c r="BB508" s="126"/>
      <c r="BG508" s="126"/>
      <c r="BL508" s="126"/>
      <c r="BQ508" s="126"/>
      <c r="BV508" s="126"/>
      <c r="CA508" s="126"/>
      <c r="CF508" s="126"/>
      <c r="CK508" s="126"/>
      <c r="CU508" s="126"/>
      <c r="CZ508" s="126"/>
      <c r="DE508" s="126"/>
      <c r="DJ508" s="126"/>
      <c r="DO508" s="126"/>
      <c r="DT508" s="126"/>
      <c r="DY508" s="126"/>
      <c r="ED508" s="126"/>
      <c r="EI508" s="126"/>
      <c r="EN508" s="126"/>
    </row>
    <row r="509" spans="1:144" x14ac:dyDescent="0.15">
      <c r="A509" s="76">
        <v>42705</v>
      </c>
      <c r="B509" s="186">
        <f t="shared" si="11"/>
        <v>111110000</v>
      </c>
      <c r="D509" s="123"/>
      <c r="J509" s="123">
        <v>6499</v>
      </c>
      <c r="M509" s="123">
        <v>11111</v>
      </c>
      <c r="N509">
        <v>7640</v>
      </c>
      <c r="O509">
        <v>11110.6853173278</v>
      </c>
      <c r="P509">
        <v>7636.4334753122803</v>
      </c>
      <c r="AB509" s="126"/>
      <c r="AC509" s="126"/>
      <c r="AD509" s="126"/>
      <c r="AE509" s="126"/>
      <c r="AR509" s="126"/>
      <c r="AW509" s="126"/>
      <c r="BB509" s="126"/>
      <c r="BG509" s="126"/>
      <c r="BL509" s="126"/>
      <c r="BQ509" s="126"/>
      <c r="BV509" s="126"/>
      <c r="CA509" s="126"/>
      <c r="CF509" s="126"/>
      <c r="CK509" s="126"/>
      <c r="CU509" s="126"/>
      <c r="CZ509" s="126"/>
      <c r="DE509" s="126"/>
      <c r="DJ509" s="126"/>
      <c r="DO509" s="126"/>
      <c r="DT509" s="126"/>
      <c r="DY509" s="126"/>
      <c r="ED509" s="126"/>
      <c r="EI509" s="126"/>
      <c r="EN509" s="126"/>
    </row>
    <row r="510" spans="1:144" x14ac:dyDescent="0.15">
      <c r="A510" s="76">
        <v>42736</v>
      </c>
      <c r="B510" s="186">
        <f>M510*10000</f>
        <v>111100000</v>
      </c>
      <c r="D510" s="123"/>
      <c r="J510" s="123">
        <v>6504</v>
      </c>
      <c r="M510" s="123">
        <v>11110</v>
      </c>
      <c r="N510">
        <v>7631</v>
      </c>
      <c r="O510">
        <v>11110.9562106992</v>
      </c>
      <c r="P510">
        <v>7632.5751239166502</v>
      </c>
      <c r="AR510" s="126"/>
    </row>
    <row r="511" spans="1:144" x14ac:dyDescent="0.15">
      <c r="A511" s="76">
        <v>42767</v>
      </c>
      <c r="B511" s="186">
        <f t="shared" ref="B511:B514" si="12">M511*10000</f>
        <v>111050000</v>
      </c>
      <c r="D511" s="123"/>
      <c r="J511" s="123">
        <v>6483</v>
      </c>
      <c r="M511" s="123">
        <v>11105</v>
      </c>
      <c r="N511">
        <v>7620</v>
      </c>
      <c r="O511">
        <v>11109.7578824377</v>
      </c>
      <c r="P511">
        <v>7626.4491150691301</v>
      </c>
      <c r="AR511" s="126"/>
    </row>
    <row r="512" spans="1:144" x14ac:dyDescent="0.15">
      <c r="A512" s="76">
        <v>42795</v>
      </c>
      <c r="B512" s="186">
        <f t="shared" si="12"/>
        <v>111070000</v>
      </c>
      <c r="D512" s="123"/>
      <c r="J512" s="123">
        <v>6496</v>
      </c>
      <c r="M512" s="123">
        <v>11107</v>
      </c>
      <c r="N512">
        <v>7617</v>
      </c>
      <c r="O512">
        <v>11109.762178654501</v>
      </c>
      <c r="P512">
        <v>7622.44618822558</v>
      </c>
      <c r="AR512" s="126"/>
    </row>
    <row r="513" spans="1:44" x14ac:dyDescent="0.15">
      <c r="A513" s="76">
        <v>42826</v>
      </c>
      <c r="B513" s="186">
        <f t="shared" si="12"/>
        <v>111040000</v>
      </c>
      <c r="D513" s="123"/>
      <c r="J513" s="123">
        <v>6522</v>
      </c>
      <c r="M513" s="123">
        <v>11104</v>
      </c>
      <c r="N513">
        <v>7609</v>
      </c>
      <c r="O513">
        <v>11108.705155407801</v>
      </c>
      <c r="P513">
        <v>7615.8238869260304</v>
      </c>
      <c r="AR513" s="126"/>
    </row>
    <row r="514" spans="1:44" x14ac:dyDescent="0.15">
      <c r="A514" s="76">
        <v>42856</v>
      </c>
      <c r="B514" s="186">
        <f t="shared" si="12"/>
        <v>111070000</v>
      </c>
      <c r="D514" s="123"/>
      <c r="J514" s="123">
        <v>6519</v>
      </c>
      <c r="M514" s="123">
        <v>11107</v>
      </c>
      <c r="N514">
        <v>7608</v>
      </c>
      <c r="O514">
        <v>11108.527476434299</v>
      </c>
      <c r="P514">
        <v>7610.1644109344097</v>
      </c>
    </row>
    <row r="515" spans="1:44" x14ac:dyDescent="0.15">
      <c r="A515" s="76">
        <v>42887</v>
      </c>
      <c r="J515" s="123">
        <v>6531</v>
      </c>
      <c r="M515" s="123">
        <v>11108</v>
      </c>
      <c r="N515">
        <v>7606</v>
      </c>
      <c r="O515">
        <v>11107.9762446726</v>
      </c>
      <c r="P515">
        <v>7605.1023550395403</v>
      </c>
    </row>
    <row r="516" spans="1:44" x14ac:dyDescent="0.15">
      <c r="A516" s="76">
        <v>42917</v>
      </c>
      <c r="J516" s="123">
        <v>6545</v>
      </c>
      <c r="M516" s="123">
        <v>11111</v>
      </c>
      <c r="N516">
        <v>7604</v>
      </c>
      <c r="O516">
        <v>11108.1085150995</v>
      </c>
      <c r="P516">
        <v>7600.3030322295599</v>
      </c>
    </row>
    <row r="517" spans="1:44" x14ac:dyDescent="0.15">
      <c r="A517" s="76">
        <v>42948</v>
      </c>
      <c r="J517" s="123">
        <v>6565</v>
      </c>
      <c r="M517" s="123">
        <v>11106</v>
      </c>
      <c r="N517">
        <v>7595</v>
      </c>
      <c r="O517">
        <v>11107.8285460507</v>
      </c>
      <c r="P517">
        <v>7596.0177007605098</v>
      </c>
    </row>
    <row r="518" spans="1:44" x14ac:dyDescent="0.15">
      <c r="A518" s="76">
        <v>42979</v>
      </c>
    </row>
    <row r="519" spans="1:44" x14ac:dyDescent="0.15">
      <c r="A519" s="76">
        <v>43009</v>
      </c>
    </row>
    <row r="520" spans="1:44" x14ac:dyDescent="0.15">
      <c r="A520" s="76">
        <v>43040</v>
      </c>
    </row>
    <row r="521" spans="1:44" x14ac:dyDescent="0.15">
      <c r="A521" s="76">
        <v>43070</v>
      </c>
    </row>
  </sheetData>
  <phoneticPr fontId="9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U129"/>
  <sheetViews>
    <sheetView zoomScaleNormal="100" workbookViewId="0">
      <pane xSplit="1" ySplit="2" topLeftCell="B82" activePane="bottomRight" state="frozen"/>
      <selection pane="topRight" activeCell="B1" sqref="B1"/>
      <selection pane="bottomLeft" activeCell="A3" sqref="A3"/>
      <selection pane="bottomRight" activeCell="G111" sqref="G111"/>
    </sheetView>
  </sheetViews>
  <sheetFormatPr defaultRowHeight="13.5" x14ac:dyDescent="0.15"/>
  <sheetData>
    <row r="1" spans="1:21" s="2" customFormat="1" x14ac:dyDescent="0.15">
      <c r="A1" t="s">
        <v>698</v>
      </c>
      <c r="B1" t="s">
        <v>1134</v>
      </c>
      <c r="C1" t="s">
        <v>1135</v>
      </c>
      <c r="D1" t="s">
        <v>1136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  <c r="J1" t="s">
        <v>1142</v>
      </c>
      <c r="K1" t="s">
        <v>1143</v>
      </c>
      <c r="L1" t="s">
        <v>1144</v>
      </c>
      <c r="M1" t="s">
        <v>1145</v>
      </c>
      <c r="N1" t="s">
        <v>1146</v>
      </c>
      <c r="O1" t="s">
        <v>1147</v>
      </c>
      <c r="P1" t="s">
        <v>1148</v>
      </c>
      <c r="Q1" t="s">
        <v>1149</v>
      </c>
      <c r="R1" t="s">
        <v>1150</v>
      </c>
      <c r="S1" t="s">
        <v>1151</v>
      </c>
      <c r="T1" t="s">
        <v>1152</v>
      </c>
      <c r="U1" t="s">
        <v>1153</v>
      </c>
    </row>
    <row r="2" spans="1:21" s="2" customFormat="1" x14ac:dyDescent="0.15">
      <c r="A2" t="s">
        <v>693</v>
      </c>
      <c r="B2" t="s">
        <v>1087</v>
      </c>
      <c r="C2" t="s">
        <v>1088</v>
      </c>
      <c r="D2" t="s">
        <v>1089</v>
      </c>
      <c r="E2" t="s">
        <v>1090</v>
      </c>
      <c r="F2" t="s">
        <v>1091</v>
      </c>
      <c r="G2" t="s">
        <v>1092</v>
      </c>
      <c r="H2" t="s">
        <v>1093</v>
      </c>
      <c r="I2" t="s">
        <v>1094</v>
      </c>
      <c r="J2" t="s">
        <v>1095</v>
      </c>
      <c r="K2" t="s">
        <v>1096</v>
      </c>
      <c r="L2" t="s">
        <v>1097</v>
      </c>
      <c r="M2" t="s">
        <v>1098</v>
      </c>
      <c r="N2" t="s">
        <v>1099</v>
      </c>
      <c r="O2" t="s">
        <v>1100</v>
      </c>
      <c r="P2" t="s">
        <v>1101</v>
      </c>
      <c r="Q2" t="s">
        <v>1102</v>
      </c>
      <c r="R2" t="s">
        <v>1103</v>
      </c>
      <c r="S2" t="s">
        <v>1104</v>
      </c>
      <c r="T2" t="s">
        <v>1105</v>
      </c>
      <c r="U2" t="s">
        <v>1106</v>
      </c>
    </row>
    <row r="3" spans="1:21" x14ac:dyDescent="0.15">
      <c r="A3" s="3">
        <v>39814</v>
      </c>
      <c r="B3">
        <v>3130000</v>
      </c>
      <c r="C3">
        <v>3630000</v>
      </c>
      <c r="D3">
        <v>3870000</v>
      </c>
      <c r="E3">
        <v>4500000</v>
      </c>
      <c r="F3">
        <v>4880000</v>
      </c>
      <c r="G3">
        <v>4270000</v>
      </c>
      <c r="H3">
        <v>3900000</v>
      </c>
      <c r="I3">
        <v>3890000</v>
      </c>
      <c r="J3">
        <v>4740000</v>
      </c>
      <c r="K3">
        <v>4450000</v>
      </c>
      <c r="L3">
        <v>2980000</v>
      </c>
      <c r="M3">
        <v>3440000</v>
      </c>
      <c r="N3">
        <v>3710000</v>
      </c>
      <c r="O3">
        <v>4360000</v>
      </c>
      <c r="P3">
        <v>4760000</v>
      </c>
      <c r="Q3">
        <v>4210000</v>
      </c>
      <c r="R3">
        <v>3860000</v>
      </c>
      <c r="S3">
        <v>3900000</v>
      </c>
      <c r="T3">
        <v>4840000</v>
      </c>
      <c r="U3">
        <v>4650000</v>
      </c>
    </row>
    <row r="4" spans="1:21" x14ac:dyDescent="0.15">
      <c r="A4" s="3">
        <v>39845</v>
      </c>
      <c r="B4">
        <v>3130000</v>
      </c>
      <c r="C4">
        <v>3610000</v>
      </c>
      <c r="D4">
        <v>3870000</v>
      </c>
      <c r="E4">
        <v>4480000</v>
      </c>
      <c r="F4">
        <v>4880000</v>
      </c>
      <c r="G4">
        <v>4270000</v>
      </c>
      <c r="H4">
        <v>3900000</v>
      </c>
      <c r="I4">
        <v>3880000</v>
      </c>
      <c r="J4">
        <v>4710000</v>
      </c>
      <c r="K4">
        <v>4460000</v>
      </c>
      <c r="L4">
        <v>2980000</v>
      </c>
      <c r="M4">
        <v>3420000</v>
      </c>
      <c r="N4">
        <v>3710000</v>
      </c>
      <c r="O4">
        <v>4350000</v>
      </c>
      <c r="P4">
        <v>4760000</v>
      </c>
      <c r="Q4">
        <v>4210000</v>
      </c>
      <c r="R4">
        <v>3860000</v>
      </c>
      <c r="S4">
        <v>3900000</v>
      </c>
      <c r="T4">
        <v>4820000</v>
      </c>
      <c r="U4">
        <v>4660000</v>
      </c>
    </row>
    <row r="5" spans="1:21" x14ac:dyDescent="0.15">
      <c r="A5" s="3">
        <v>39873</v>
      </c>
      <c r="B5">
        <v>3120000</v>
      </c>
      <c r="C5">
        <v>3610000</v>
      </c>
      <c r="D5">
        <v>3870000</v>
      </c>
      <c r="E5">
        <v>4470000</v>
      </c>
      <c r="F5">
        <v>4880000</v>
      </c>
      <c r="G5">
        <v>4280000</v>
      </c>
      <c r="H5">
        <v>3900000</v>
      </c>
      <c r="I5">
        <v>3880000</v>
      </c>
      <c r="J5">
        <v>4680000</v>
      </c>
      <c r="K5">
        <v>4470000</v>
      </c>
      <c r="L5">
        <v>2980000</v>
      </c>
      <c r="M5">
        <v>3420000</v>
      </c>
      <c r="N5">
        <v>3710000</v>
      </c>
      <c r="O5">
        <v>4330000</v>
      </c>
      <c r="P5">
        <v>4770000</v>
      </c>
      <c r="Q5">
        <v>4220000</v>
      </c>
      <c r="R5">
        <v>3860000</v>
      </c>
      <c r="S5">
        <v>3890000</v>
      </c>
      <c r="T5">
        <v>4780000</v>
      </c>
      <c r="U5">
        <v>4680000</v>
      </c>
    </row>
    <row r="6" spans="1:21" x14ac:dyDescent="0.15">
      <c r="A6" s="3">
        <v>39904</v>
      </c>
      <c r="B6">
        <v>3120000</v>
      </c>
      <c r="C6">
        <v>3610000</v>
      </c>
      <c r="D6">
        <v>3860000</v>
      </c>
      <c r="E6">
        <v>4440000</v>
      </c>
      <c r="F6">
        <v>4880000</v>
      </c>
      <c r="G6">
        <v>4290000</v>
      </c>
      <c r="H6">
        <v>3900000</v>
      </c>
      <c r="I6">
        <v>3880000</v>
      </c>
      <c r="J6">
        <v>4650000</v>
      </c>
      <c r="K6">
        <v>4490000</v>
      </c>
      <c r="L6">
        <v>2980000</v>
      </c>
      <c r="M6">
        <v>3420000</v>
      </c>
      <c r="N6">
        <v>3700000</v>
      </c>
      <c r="O6">
        <v>4310000</v>
      </c>
      <c r="P6">
        <v>4760000</v>
      </c>
      <c r="Q6">
        <v>4220000</v>
      </c>
      <c r="R6">
        <v>3860000</v>
      </c>
      <c r="S6">
        <v>3890000</v>
      </c>
      <c r="T6">
        <v>4750000</v>
      </c>
      <c r="U6">
        <v>4690000</v>
      </c>
    </row>
    <row r="7" spans="1:21" x14ac:dyDescent="0.15">
      <c r="A7" s="3">
        <v>39934</v>
      </c>
      <c r="B7">
        <v>3120000</v>
      </c>
      <c r="C7">
        <v>3600000</v>
      </c>
      <c r="D7">
        <v>3860000</v>
      </c>
      <c r="E7">
        <v>4430000</v>
      </c>
      <c r="F7">
        <v>4880000</v>
      </c>
      <c r="G7">
        <v>4300000</v>
      </c>
      <c r="H7">
        <v>3900000</v>
      </c>
      <c r="I7">
        <v>3880000</v>
      </c>
      <c r="J7">
        <v>4620000</v>
      </c>
      <c r="K7">
        <v>4510000</v>
      </c>
      <c r="L7">
        <v>2970000</v>
      </c>
      <c r="M7">
        <v>3420000</v>
      </c>
      <c r="N7">
        <v>3700000</v>
      </c>
      <c r="O7">
        <v>4300000</v>
      </c>
      <c r="P7">
        <v>4770000</v>
      </c>
      <c r="Q7">
        <v>4230000</v>
      </c>
      <c r="R7">
        <v>3870000</v>
      </c>
      <c r="S7">
        <v>3900000</v>
      </c>
      <c r="T7">
        <v>4720000</v>
      </c>
      <c r="U7">
        <v>4710000</v>
      </c>
    </row>
    <row r="8" spans="1:21" x14ac:dyDescent="0.15">
      <c r="A8" s="3">
        <v>39965</v>
      </c>
      <c r="B8">
        <v>3120000</v>
      </c>
      <c r="C8">
        <v>3600000</v>
      </c>
      <c r="D8">
        <v>3850000</v>
      </c>
      <c r="E8">
        <v>4420000</v>
      </c>
      <c r="F8">
        <v>4890000</v>
      </c>
      <c r="G8">
        <v>4310000</v>
      </c>
      <c r="H8">
        <v>3910000</v>
      </c>
      <c r="I8">
        <v>3880000</v>
      </c>
      <c r="J8">
        <v>4600000</v>
      </c>
      <c r="K8">
        <v>4530000</v>
      </c>
      <c r="L8">
        <v>2980000</v>
      </c>
      <c r="M8">
        <v>3410000</v>
      </c>
      <c r="N8">
        <v>3690000</v>
      </c>
      <c r="O8">
        <v>4280000</v>
      </c>
      <c r="P8">
        <v>4770000</v>
      </c>
      <c r="Q8">
        <v>4240000</v>
      </c>
      <c r="R8">
        <v>3870000</v>
      </c>
      <c r="S8">
        <v>3900000</v>
      </c>
      <c r="T8">
        <v>4700000</v>
      </c>
      <c r="U8">
        <v>4730000</v>
      </c>
    </row>
    <row r="9" spans="1:21" x14ac:dyDescent="0.15">
      <c r="A9" s="3">
        <v>39995</v>
      </c>
      <c r="B9">
        <v>3120000</v>
      </c>
      <c r="C9">
        <v>3580000</v>
      </c>
      <c r="D9">
        <v>3850000</v>
      </c>
      <c r="E9">
        <v>4400000</v>
      </c>
      <c r="F9">
        <v>4900000</v>
      </c>
      <c r="G9">
        <v>4310000</v>
      </c>
      <c r="H9">
        <v>3920000</v>
      </c>
      <c r="I9">
        <v>3870000</v>
      </c>
      <c r="J9">
        <v>4570000</v>
      </c>
      <c r="K9">
        <v>4550000</v>
      </c>
      <c r="L9">
        <v>2970000</v>
      </c>
      <c r="M9">
        <v>3400000</v>
      </c>
      <c r="N9">
        <v>3690000</v>
      </c>
      <c r="O9">
        <v>4270000</v>
      </c>
      <c r="P9">
        <v>4780000</v>
      </c>
      <c r="Q9">
        <v>4250000</v>
      </c>
      <c r="R9">
        <v>3880000</v>
      </c>
      <c r="S9">
        <v>3890000</v>
      </c>
      <c r="T9">
        <v>4670000</v>
      </c>
      <c r="U9">
        <v>4760000</v>
      </c>
    </row>
    <row r="10" spans="1:21" x14ac:dyDescent="0.15">
      <c r="A10" s="3">
        <v>40026</v>
      </c>
      <c r="B10">
        <v>3110000</v>
      </c>
      <c r="C10">
        <v>3560000</v>
      </c>
      <c r="D10">
        <v>3840000</v>
      </c>
      <c r="E10">
        <v>4380000</v>
      </c>
      <c r="F10">
        <v>4910000</v>
      </c>
      <c r="G10">
        <v>4320000</v>
      </c>
      <c r="H10">
        <v>3920000</v>
      </c>
      <c r="I10">
        <v>3870000</v>
      </c>
      <c r="J10">
        <v>4540000</v>
      </c>
      <c r="K10">
        <v>4580000</v>
      </c>
      <c r="L10">
        <v>2970000</v>
      </c>
      <c r="M10">
        <v>3380000</v>
      </c>
      <c r="N10">
        <v>3680000</v>
      </c>
      <c r="O10">
        <v>4250000</v>
      </c>
      <c r="P10">
        <v>4790000</v>
      </c>
      <c r="Q10">
        <v>4250000</v>
      </c>
      <c r="R10">
        <v>3890000</v>
      </c>
      <c r="S10">
        <v>3880000</v>
      </c>
      <c r="T10">
        <v>4650000</v>
      </c>
      <c r="U10">
        <v>4780000</v>
      </c>
    </row>
    <row r="11" spans="1:21" x14ac:dyDescent="0.15">
      <c r="A11" s="3">
        <v>40057</v>
      </c>
      <c r="B11">
        <v>3110000</v>
      </c>
      <c r="C11">
        <v>3560000</v>
      </c>
      <c r="D11">
        <v>3840000</v>
      </c>
      <c r="E11">
        <v>4360000</v>
      </c>
      <c r="F11">
        <v>4920000</v>
      </c>
      <c r="G11">
        <v>4320000</v>
      </c>
      <c r="H11">
        <v>3930000</v>
      </c>
      <c r="I11">
        <v>3860000</v>
      </c>
      <c r="J11">
        <v>4520000</v>
      </c>
      <c r="K11">
        <v>4600000</v>
      </c>
      <c r="L11">
        <v>2970000</v>
      </c>
      <c r="M11">
        <v>3370000</v>
      </c>
      <c r="N11">
        <v>3670000</v>
      </c>
      <c r="O11">
        <v>4230000</v>
      </c>
      <c r="P11">
        <v>4800000</v>
      </c>
      <c r="Q11">
        <v>4260000</v>
      </c>
      <c r="R11">
        <v>3900000</v>
      </c>
      <c r="S11">
        <v>3880000</v>
      </c>
      <c r="T11">
        <v>4620000</v>
      </c>
      <c r="U11">
        <v>4810000</v>
      </c>
    </row>
    <row r="12" spans="1:21" x14ac:dyDescent="0.15">
      <c r="A12" s="3">
        <v>40087</v>
      </c>
      <c r="B12">
        <v>3110000</v>
      </c>
      <c r="C12">
        <v>3550000</v>
      </c>
      <c r="D12">
        <v>3830000</v>
      </c>
      <c r="E12">
        <v>4350000</v>
      </c>
      <c r="F12">
        <v>4930000</v>
      </c>
      <c r="G12">
        <v>4320000</v>
      </c>
      <c r="H12">
        <v>3940000</v>
      </c>
      <c r="I12">
        <v>3860000</v>
      </c>
      <c r="J12">
        <v>4490000</v>
      </c>
      <c r="K12">
        <v>4630000</v>
      </c>
      <c r="L12">
        <v>2970000</v>
      </c>
      <c r="M12">
        <v>3360000</v>
      </c>
      <c r="N12">
        <v>3670000</v>
      </c>
      <c r="O12">
        <v>4220000</v>
      </c>
      <c r="P12">
        <v>4810000</v>
      </c>
      <c r="Q12">
        <v>4260000</v>
      </c>
      <c r="R12">
        <v>3900000</v>
      </c>
      <c r="S12">
        <v>3870000</v>
      </c>
      <c r="T12">
        <v>4580000</v>
      </c>
      <c r="U12">
        <v>4830000</v>
      </c>
    </row>
    <row r="13" spans="1:21" x14ac:dyDescent="0.15">
      <c r="A13" s="3">
        <v>40118</v>
      </c>
      <c r="B13">
        <v>3110000</v>
      </c>
      <c r="C13">
        <v>3540000</v>
      </c>
      <c r="D13">
        <v>3830000</v>
      </c>
      <c r="E13">
        <v>4330000</v>
      </c>
      <c r="F13">
        <v>4930000</v>
      </c>
      <c r="G13">
        <v>4330000</v>
      </c>
      <c r="H13">
        <v>3940000</v>
      </c>
      <c r="I13">
        <v>3850000</v>
      </c>
      <c r="J13">
        <v>4460000</v>
      </c>
      <c r="K13">
        <v>4650000</v>
      </c>
      <c r="L13">
        <v>2970000</v>
      </c>
      <c r="M13">
        <v>3350000</v>
      </c>
      <c r="N13">
        <v>3670000</v>
      </c>
      <c r="O13">
        <v>4210000</v>
      </c>
      <c r="P13">
        <v>4810000</v>
      </c>
      <c r="Q13">
        <v>4270000</v>
      </c>
      <c r="R13">
        <v>3910000</v>
      </c>
      <c r="S13">
        <v>3860000</v>
      </c>
      <c r="T13">
        <v>4560000</v>
      </c>
      <c r="U13">
        <v>4860000</v>
      </c>
    </row>
    <row r="14" spans="1:21" x14ac:dyDescent="0.15">
      <c r="A14" s="3">
        <v>40148</v>
      </c>
      <c r="B14">
        <v>3110000</v>
      </c>
      <c r="C14">
        <v>3530000</v>
      </c>
      <c r="D14">
        <v>3810000</v>
      </c>
      <c r="E14">
        <v>4310000</v>
      </c>
      <c r="F14">
        <v>4930000</v>
      </c>
      <c r="G14">
        <v>4330000</v>
      </c>
      <c r="H14">
        <v>3950000</v>
      </c>
      <c r="I14">
        <v>3850000</v>
      </c>
      <c r="J14">
        <v>4440000</v>
      </c>
      <c r="K14">
        <v>4680000</v>
      </c>
      <c r="L14">
        <v>2970000</v>
      </c>
      <c r="M14">
        <v>3340000</v>
      </c>
      <c r="N14">
        <v>3650000</v>
      </c>
      <c r="O14">
        <v>4190000</v>
      </c>
      <c r="P14">
        <v>4810000</v>
      </c>
      <c r="Q14">
        <v>4270000</v>
      </c>
      <c r="R14">
        <v>3920000</v>
      </c>
      <c r="S14">
        <v>3860000</v>
      </c>
      <c r="T14">
        <v>4530000</v>
      </c>
      <c r="U14">
        <v>4890000</v>
      </c>
    </row>
    <row r="15" spans="1:21" x14ac:dyDescent="0.15">
      <c r="A15" s="3">
        <v>40179</v>
      </c>
      <c r="B15">
        <v>3110000</v>
      </c>
      <c r="C15">
        <v>3520000</v>
      </c>
      <c r="D15">
        <v>3810000</v>
      </c>
      <c r="E15">
        <v>4300000</v>
      </c>
      <c r="F15">
        <v>4920000</v>
      </c>
      <c r="G15">
        <v>4340000</v>
      </c>
      <c r="H15">
        <v>3950000</v>
      </c>
      <c r="I15">
        <v>3830000</v>
      </c>
      <c r="J15">
        <v>4410000</v>
      </c>
      <c r="K15">
        <v>4730000</v>
      </c>
      <c r="L15">
        <v>2970000</v>
      </c>
      <c r="M15">
        <v>3330000</v>
      </c>
      <c r="N15">
        <v>3650000</v>
      </c>
      <c r="O15">
        <v>4170000</v>
      </c>
      <c r="P15">
        <v>4800000</v>
      </c>
      <c r="Q15">
        <v>4270000</v>
      </c>
      <c r="R15">
        <v>3920000</v>
      </c>
      <c r="S15">
        <v>3840000</v>
      </c>
      <c r="T15">
        <v>4510000</v>
      </c>
      <c r="U15">
        <v>4930000</v>
      </c>
    </row>
    <row r="16" spans="1:21" x14ac:dyDescent="0.15">
      <c r="A16" s="3">
        <v>40210</v>
      </c>
      <c r="B16">
        <v>3110000</v>
      </c>
      <c r="C16">
        <v>3500000</v>
      </c>
      <c r="D16">
        <v>3810000</v>
      </c>
      <c r="E16">
        <v>4290000</v>
      </c>
      <c r="F16">
        <v>4920000</v>
      </c>
      <c r="G16">
        <v>4340000</v>
      </c>
      <c r="H16">
        <v>3960000</v>
      </c>
      <c r="I16">
        <v>3820000</v>
      </c>
      <c r="J16">
        <v>4390000</v>
      </c>
      <c r="K16">
        <v>4740000</v>
      </c>
      <c r="L16">
        <v>2960000</v>
      </c>
      <c r="M16">
        <v>3320000</v>
      </c>
      <c r="N16">
        <v>3640000</v>
      </c>
      <c r="O16">
        <v>4160000</v>
      </c>
      <c r="P16">
        <v>4800000</v>
      </c>
      <c r="Q16">
        <v>4270000</v>
      </c>
      <c r="R16">
        <v>3920000</v>
      </c>
      <c r="S16">
        <v>3840000</v>
      </c>
      <c r="T16">
        <v>4490000</v>
      </c>
      <c r="U16">
        <v>4950000</v>
      </c>
    </row>
    <row r="17" spans="1:21" x14ac:dyDescent="0.15">
      <c r="A17" s="3">
        <v>40238</v>
      </c>
      <c r="B17">
        <v>3100000</v>
      </c>
      <c r="C17">
        <v>3500000</v>
      </c>
      <c r="D17">
        <v>3800000</v>
      </c>
      <c r="E17">
        <v>4270000</v>
      </c>
      <c r="F17">
        <v>4920000</v>
      </c>
      <c r="G17">
        <v>4340000</v>
      </c>
      <c r="H17">
        <v>3960000</v>
      </c>
      <c r="I17">
        <v>3820000</v>
      </c>
      <c r="J17">
        <v>4370000</v>
      </c>
      <c r="K17">
        <v>4760000</v>
      </c>
      <c r="L17">
        <v>2960000</v>
      </c>
      <c r="M17">
        <v>3320000</v>
      </c>
      <c r="N17">
        <v>3640000</v>
      </c>
      <c r="O17">
        <v>4140000</v>
      </c>
      <c r="P17">
        <v>4800000</v>
      </c>
      <c r="Q17">
        <v>4280000</v>
      </c>
      <c r="R17">
        <v>3930000</v>
      </c>
      <c r="S17">
        <v>3840000</v>
      </c>
      <c r="T17">
        <v>4470000</v>
      </c>
      <c r="U17">
        <v>4970000</v>
      </c>
    </row>
    <row r="18" spans="1:21" x14ac:dyDescent="0.15">
      <c r="A18" s="3">
        <v>40269</v>
      </c>
      <c r="B18">
        <v>3100000</v>
      </c>
      <c r="C18">
        <v>3490000</v>
      </c>
      <c r="D18">
        <v>3790000</v>
      </c>
      <c r="E18">
        <v>4250000</v>
      </c>
      <c r="F18">
        <v>4910000</v>
      </c>
      <c r="G18">
        <v>4340000</v>
      </c>
      <c r="H18">
        <v>3970000</v>
      </c>
      <c r="I18">
        <v>3820000</v>
      </c>
      <c r="J18">
        <v>4360000</v>
      </c>
      <c r="K18">
        <v>4780000</v>
      </c>
      <c r="L18">
        <v>2960000</v>
      </c>
      <c r="M18">
        <v>3320000</v>
      </c>
      <c r="N18">
        <v>3630000</v>
      </c>
      <c r="O18">
        <v>4130000</v>
      </c>
      <c r="P18">
        <v>4790000</v>
      </c>
      <c r="Q18">
        <v>4280000</v>
      </c>
      <c r="R18">
        <v>3930000</v>
      </c>
      <c r="S18">
        <v>3840000</v>
      </c>
      <c r="T18">
        <v>4450000</v>
      </c>
      <c r="U18">
        <v>4990000</v>
      </c>
    </row>
    <row r="19" spans="1:21" x14ac:dyDescent="0.15">
      <c r="A19" s="3">
        <v>40299</v>
      </c>
      <c r="B19">
        <v>3100000</v>
      </c>
      <c r="C19">
        <v>3490000</v>
      </c>
      <c r="D19">
        <v>3800000</v>
      </c>
      <c r="E19">
        <v>4240000</v>
      </c>
      <c r="F19">
        <v>4910000</v>
      </c>
      <c r="G19">
        <v>4350000</v>
      </c>
      <c r="H19">
        <v>3980000</v>
      </c>
      <c r="I19">
        <v>3820000</v>
      </c>
      <c r="J19">
        <v>4340000</v>
      </c>
      <c r="K19">
        <v>4790000</v>
      </c>
      <c r="L19">
        <v>2950000</v>
      </c>
      <c r="M19">
        <v>3310000</v>
      </c>
      <c r="N19">
        <v>3630000</v>
      </c>
      <c r="O19">
        <v>4120000</v>
      </c>
      <c r="P19">
        <v>4790000</v>
      </c>
      <c r="Q19">
        <v>4290000</v>
      </c>
      <c r="R19">
        <v>3940000</v>
      </c>
      <c r="S19">
        <v>3830000</v>
      </c>
      <c r="T19">
        <v>4440000</v>
      </c>
      <c r="U19">
        <v>5000000</v>
      </c>
    </row>
    <row r="20" spans="1:21" x14ac:dyDescent="0.15">
      <c r="A20" s="3">
        <v>40330</v>
      </c>
      <c r="B20">
        <v>3100000</v>
      </c>
      <c r="C20">
        <v>3480000</v>
      </c>
      <c r="D20">
        <v>3800000</v>
      </c>
      <c r="E20">
        <v>4230000</v>
      </c>
      <c r="F20">
        <v>4910000</v>
      </c>
      <c r="G20">
        <v>4360000</v>
      </c>
      <c r="H20">
        <v>3980000</v>
      </c>
      <c r="I20">
        <v>3820000</v>
      </c>
      <c r="J20">
        <v>4330000</v>
      </c>
      <c r="K20">
        <v>4810000</v>
      </c>
      <c r="L20">
        <v>2960000</v>
      </c>
      <c r="M20">
        <v>3310000</v>
      </c>
      <c r="N20">
        <v>3630000</v>
      </c>
      <c r="O20">
        <v>4110000</v>
      </c>
      <c r="P20">
        <v>4800000</v>
      </c>
      <c r="Q20">
        <v>4300000</v>
      </c>
      <c r="R20">
        <v>3950000</v>
      </c>
      <c r="S20">
        <v>3840000</v>
      </c>
      <c r="T20">
        <v>4420000</v>
      </c>
      <c r="U20">
        <v>5030000</v>
      </c>
    </row>
    <row r="21" spans="1:21" x14ac:dyDescent="0.15">
      <c r="A21" s="3">
        <v>40360</v>
      </c>
      <c r="B21">
        <v>3100000</v>
      </c>
      <c r="C21">
        <v>3470000</v>
      </c>
      <c r="D21">
        <v>3790000</v>
      </c>
      <c r="E21">
        <v>4210000</v>
      </c>
      <c r="F21">
        <v>4910000</v>
      </c>
      <c r="G21">
        <v>4370000</v>
      </c>
      <c r="H21">
        <v>4000000</v>
      </c>
      <c r="I21">
        <v>3820000</v>
      </c>
      <c r="J21">
        <v>4310000</v>
      </c>
      <c r="K21">
        <v>4840000</v>
      </c>
      <c r="L21">
        <v>2950000</v>
      </c>
      <c r="M21">
        <v>3300000</v>
      </c>
      <c r="N21">
        <v>3620000</v>
      </c>
      <c r="O21">
        <v>4090000</v>
      </c>
      <c r="P21">
        <v>4790000</v>
      </c>
      <c r="Q21">
        <v>4310000</v>
      </c>
      <c r="R21">
        <v>3960000</v>
      </c>
      <c r="S21">
        <v>3830000</v>
      </c>
      <c r="T21">
        <v>4400000</v>
      </c>
      <c r="U21">
        <v>5050000</v>
      </c>
    </row>
    <row r="22" spans="1:21" x14ac:dyDescent="0.15">
      <c r="A22" s="3">
        <v>40391</v>
      </c>
      <c r="B22">
        <v>3090000</v>
      </c>
      <c r="C22">
        <v>3450000</v>
      </c>
      <c r="D22">
        <v>3790000</v>
      </c>
      <c r="E22">
        <v>4200000</v>
      </c>
      <c r="F22">
        <v>4910000</v>
      </c>
      <c r="G22">
        <v>4380000</v>
      </c>
      <c r="H22">
        <v>4010000</v>
      </c>
      <c r="I22">
        <v>3810000</v>
      </c>
      <c r="J22">
        <v>4290000</v>
      </c>
      <c r="K22">
        <v>4860000</v>
      </c>
      <c r="L22">
        <v>2950000</v>
      </c>
      <c r="M22">
        <v>3280000</v>
      </c>
      <c r="N22">
        <v>3620000</v>
      </c>
      <c r="O22">
        <v>4080000</v>
      </c>
      <c r="P22">
        <v>4790000</v>
      </c>
      <c r="Q22">
        <v>4310000</v>
      </c>
      <c r="R22">
        <v>3970000</v>
      </c>
      <c r="S22">
        <v>3830000</v>
      </c>
      <c r="T22">
        <v>4380000</v>
      </c>
      <c r="U22">
        <v>5080000</v>
      </c>
    </row>
    <row r="23" spans="1:21" x14ac:dyDescent="0.15">
      <c r="A23" s="3">
        <v>40422</v>
      </c>
      <c r="B23">
        <v>3090000</v>
      </c>
      <c r="C23">
        <v>3440000</v>
      </c>
      <c r="D23">
        <v>3780000</v>
      </c>
      <c r="E23">
        <v>4190000</v>
      </c>
      <c r="F23">
        <v>4910000</v>
      </c>
      <c r="G23">
        <v>4380000</v>
      </c>
      <c r="H23">
        <v>4030000</v>
      </c>
      <c r="I23">
        <v>3810000</v>
      </c>
      <c r="J23">
        <v>4280000</v>
      </c>
      <c r="K23">
        <v>4880000</v>
      </c>
      <c r="L23">
        <v>2950000</v>
      </c>
      <c r="M23">
        <v>3280000</v>
      </c>
      <c r="N23">
        <v>3610000</v>
      </c>
      <c r="O23">
        <v>4060000</v>
      </c>
      <c r="P23">
        <v>4790000</v>
      </c>
      <c r="Q23">
        <v>4310000</v>
      </c>
      <c r="R23">
        <v>3990000</v>
      </c>
      <c r="S23">
        <v>3820000</v>
      </c>
      <c r="T23">
        <v>4360000</v>
      </c>
      <c r="U23">
        <v>5100000</v>
      </c>
    </row>
    <row r="24" spans="1:21" x14ac:dyDescent="0.15">
      <c r="A24" s="3">
        <v>40452</v>
      </c>
      <c r="B24">
        <v>3090000</v>
      </c>
      <c r="C24">
        <v>3440000</v>
      </c>
      <c r="D24">
        <v>3780000</v>
      </c>
      <c r="E24">
        <v>4180000</v>
      </c>
      <c r="F24">
        <v>4910000</v>
      </c>
      <c r="G24">
        <v>4380000</v>
      </c>
      <c r="H24">
        <v>4050000</v>
      </c>
      <c r="I24">
        <v>3810000</v>
      </c>
      <c r="J24">
        <v>4250000</v>
      </c>
      <c r="K24">
        <v>4910000</v>
      </c>
      <c r="L24">
        <v>2950000</v>
      </c>
      <c r="M24">
        <v>3270000</v>
      </c>
      <c r="N24">
        <v>3610000</v>
      </c>
      <c r="O24">
        <v>4060000</v>
      </c>
      <c r="P24">
        <v>4790000</v>
      </c>
      <c r="Q24">
        <v>4300000</v>
      </c>
      <c r="R24">
        <v>4010000</v>
      </c>
      <c r="S24">
        <v>3820000</v>
      </c>
      <c r="T24">
        <v>4340000</v>
      </c>
      <c r="U24">
        <v>5130000</v>
      </c>
    </row>
    <row r="25" spans="1:21" x14ac:dyDescent="0.15">
      <c r="A25" s="3">
        <v>40483</v>
      </c>
      <c r="B25">
        <v>3090000</v>
      </c>
      <c r="C25">
        <v>3430000</v>
      </c>
      <c r="D25">
        <v>3780000</v>
      </c>
      <c r="E25">
        <v>4170000</v>
      </c>
      <c r="F25">
        <v>4910000</v>
      </c>
      <c r="G25">
        <v>4380000</v>
      </c>
      <c r="H25">
        <v>4060000</v>
      </c>
      <c r="I25">
        <v>3800000</v>
      </c>
      <c r="J25">
        <v>4240000</v>
      </c>
      <c r="K25">
        <v>4940000</v>
      </c>
      <c r="L25">
        <v>2940000</v>
      </c>
      <c r="M25">
        <v>3260000</v>
      </c>
      <c r="N25">
        <v>3610000</v>
      </c>
      <c r="O25">
        <v>4050000</v>
      </c>
      <c r="P25">
        <v>4790000</v>
      </c>
      <c r="Q25">
        <v>4310000</v>
      </c>
      <c r="R25">
        <v>4020000</v>
      </c>
      <c r="S25">
        <v>3820000</v>
      </c>
      <c r="T25">
        <v>4320000</v>
      </c>
      <c r="U25">
        <v>5160000</v>
      </c>
    </row>
    <row r="26" spans="1:21" x14ac:dyDescent="0.15">
      <c r="A26" s="3">
        <v>40513</v>
      </c>
      <c r="B26">
        <v>3080000</v>
      </c>
      <c r="C26">
        <v>3420000</v>
      </c>
      <c r="D26">
        <v>3770000</v>
      </c>
      <c r="E26">
        <v>4150000</v>
      </c>
      <c r="F26">
        <v>4900000</v>
      </c>
      <c r="G26">
        <v>4390000</v>
      </c>
      <c r="H26">
        <v>4060000</v>
      </c>
      <c r="I26">
        <v>3800000</v>
      </c>
      <c r="J26">
        <v>4210000</v>
      </c>
      <c r="K26">
        <v>4970000</v>
      </c>
      <c r="L26">
        <v>2940000</v>
      </c>
      <c r="M26">
        <v>3250000</v>
      </c>
      <c r="N26">
        <v>3610000</v>
      </c>
      <c r="O26">
        <v>4030000</v>
      </c>
      <c r="P26">
        <v>4780000</v>
      </c>
      <c r="Q26">
        <v>4310000</v>
      </c>
      <c r="R26">
        <v>4030000</v>
      </c>
      <c r="S26">
        <v>3820000</v>
      </c>
      <c r="T26">
        <v>4310000</v>
      </c>
      <c r="U26">
        <v>5190000</v>
      </c>
    </row>
    <row r="27" spans="1:21" x14ac:dyDescent="0.15">
      <c r="A27" s="3">
        <v>40544</v>
      </c>
      <c r="B27">
        <v>3080000</v>
      </c>
      <c r="C27">
        <v>3410000</v>
      </c>
      <c r="D27">
        <v>3780000</v>
      </c>
      <c r="E27">
        <v>4140000</v>
      </c>
      <c r="F27">
        <v>4900000</v>
      </c>
      <c r="G27">
        <v>4410000</v>
      </c>
      <c r="H27">
        <v>4050000</v>
      </c>
      <c r="I27">
        <v>3800000</v>
      </c>
      <c r="J27">
        <v>4190000</v>
      </c>
      <c r="K27">
        <v>5020000</v>
      </c>
      <c r="L27">
        <v>2940000</v>
      </c>
      <c r="M27">
        <v>3250000</v>
      </c>
      <c r="N27">
        <v>3610000</v>
      </c>
      <c r="O27">
        <v>4020000</v>
      </c>
      <c r="P27">
        <v>4770000</v>
      </c>
      <c r="Q27">
        <v>4340000</v>
      </c>
      <c r="R27">
        <v>4010000</v>
      </c>
      <c r="S27">
        <v>3810000</v>
      </c>
      <c r="T27">
        <v>4270000</v>
      </c>
      <c r="U27">
        <v>5250000</v>
      </c>
    </row>
    <row r="28" spans="1:21" x14ac:dyDescent="0.15">
      <c r="A28" s="3">
        <v>40575</v>
      </c>
      <c r="B28">
        <v>3080000</v>
      </c>
      <c r="C28">
        <v>3400000</v>
      </c>
      <c r="D28">
        <v>3770000</v>
      </c>
      <c r="E28">
        <v>4130000</v>
      </c>
      <c r="F28">
        <v>4890000</v>
      </c>
      <c r="G28">
        <v>4430000</v>
      </c>
      <c r="H28">
        <v>4040000</v>
      </c>
      <c r="I28">
        <v>3790000</v>
      </c>
      <c r="J28">
        <v>4160000</v>
      </c>
      <c r="K28">
        <v>5050000</v>
      </c>
      <c r="L28">
        <v>2940000</v>
      </c>
      <c r="M28">
        <v>3230000</v>
      </c>
      <c r="N28">
        <v>3600000</v>
      </c>
      <c r="O28">
        <v>4000000</v>
      </c>
      <c r="P28">
        <v>4770000</v>
      </c>
      <c r="Q28">
        <v>4360000</v>
      </c>
      <c r="R28">
        <v>4000000</v>
      </c>
      <c r="S28">
        <v>3800000</v>
      </c>
      <c r="T28">
        <v>4250000</v>
      </c>
      <c r="U28">
        <v>5280000</v>
      </c>
    </row>
    <row r="29" spans="1:21" x14ac:dyDescent="0.15">
      <c r="A29" s="3">
        <v>40603</v>
      </c>
    </row>
    <row r="30" spans="1:21" x14ac:dyDescent="0.15">
      <c r="A30" s="3">
        <v>40634</v>
      </c>
    </row>
    <row r="31" spans="1:21" x14ac:dyDescent="0.15">
      <c r="A31" s="3">
        <v>40664</v>
      </c>
    </row>
    <row r="32" spans="1:21" x14ac:dyDescent="0.15">
      <c r="A32" s="3">
        <v>40695</v>
      </c>
    </row>
    <row r="33" spans="1:21" x14ac:dyDescent="0.15">
      <c r="A33" s="3">
        <v>40725</v>
      </c>
    </row>
    <row r="34" spans="1:21" x14ac:dyDescent="0.15">
      <c r="A34" s="3">
        <v>40756</v>
      </c>
    </row>
    <row r="35" spans="1:21" x14ac:dyDescent="0.15">
      <c r="A35" s="3">
        <v>40787</v>
      </c>
      <c r="B35">
        <v>3080000</v>
      </c>
      <c r="C35">
        <v>3340000</v>
      </c>
      <c r="D35">
        <v>3740000</v>
      </c>
      <c r="E35">
        <v>4030000</v>
      </c>
      <c r="F35">
        <v>4830000</v>
      </c>
      <c r="G35">
        <v>4630000</v>
      </c>
      <c r="H35">
        <v>3960000</v>
      </c>
      <c r="I35">
        <v>3780000</v>
      </c>
      <c r="J35">
        <v>4080000</v>
      </c>
      <c r="K35">
        <v>5130000</v>
      </c>
      <c r="L35">
        <v>2930000</v>
      </c>
      <c r="M35">
        <v>3180000</v>
      </c>
      <c r="N35">
        <v>3540000</v>
      </c>
      <c r="O35">
        <v>3900000</v>
      </c>
      <c r="P35">
        <v>4700000</v>
      </c>
      <c r="Q35">
        <v>4550000</v>
      </c>
      <c r="R35">
        <v>3920000</v>
      </c>
      <c r="S35">
        <v>3790000</v>
      </c>
      <c r="T35">
        <v>4160000</v>
      </c>
      <c r="U35">
        <v>5360000</v>
      </c>
    </row>
    <row r="36" spans="1:21" x14ac:dyDescent="0.15">
      <c r="A36" s="3">
        <v>40817</v>
      </c>
      <c r="B36">
        <v>3080000</v>
      </c>
      <c r="C36">
        <v>3340000</v>
      </c>
      <c r="D36">
        <v>3740000</v>
      </c>
      <c r="E36">
        <v>4020000</v>
      </c>
      <c r="F36">
        <v>4830000</v>
      </c>
      <c r="G36">
        <v>4650000</v>
      </c>
      <c r="H36">
        <v>3960000</v>
      </c>
      <c r="I36">
        <v>3780000</v>
      </c>
      <c r="J36">
        <v>4070000</v>
      </c>
      <c r="K36">
        <v>5120000</v>
      </c>
      <c r="L36">
        <v>2930000</v>
      </c>
      <c r="M36">
        <v>3180000</v>
      </c>
      <c r="N36">
        <v>3550000</v>
      </c>
      <c r="O36">
        <v>3890000</v>
      </c>
      <c r="P36">
        <v>4700000</v>
      </c>
      <c r="Q36">
        <v>4580000</v>
      </c>
      <c r="R36">
        <v>3920000</v>
      </c>
      <c r="S36">
        <v>3790000</v>
      </c>
      <c r="T36">
        <v>4150000</v>
      </c>
      <c r="U36">
        <v>5350000</v>
      </c>
    </row>
    <row r="37" spans="1:21" x14ac:dyDescent="0.15">
      <c r="A37" s="3">
        <v>40848</v>
      </c>
      <c r="B37">
        <v>3080000</v>
      </c>
      <c r="C37">
        <v>3330000</v>
      </c>
      <c r="D37">
        <v>3740000</v>
      </c>
      <c r="E37">
        <v>4010000</v>
      </c>
      <c r="F37">
        <v>4820000</v>
      </c>
      <c r="G37">
        <v>4670000</v>
      </c>
      <c r="H37">
        <v>3960000</v>
      </c>
      <c r="I37">
        <v>3780000</v>
      </c>
      <c r="J37">
        <v>4060000</v>
      </c>
      <c r="K37">
        <v>5110000</v>
      </c>
      <c r="L37">
        <v>2930000</v>
      </c>
      <c r="M37">
        <v>3180000</v>
      </c>
      <c r="N37">
        <v>3550000</v>
      </c>
      <c r="O37">
        <v>3890000</v>
      </c>
      <c r="P37">
        <v>4690000</v>
      </c>
      <c r="Q37">
        <v>4600000</v>
      </c>
      <c r="R37">
        <v>3920000</v>
      </c>
      <c r="S37">
        <v>3790000</v>
      </c>
      <c r="T37">
        <v>4140000</v>
      </c>
      <c r="U37">
        <v>5350000</v>
      </c>
    </row>
    <row r="38" spans="1:21" x14ac:dyDescent="0.15">
      <c r="A38" s="3">
        <v>40878</v>
      </c>
      <c r="B38">
        <v>3080000</v>
      </c>
      <c r="C38">
        <v>3330000</v>
      </c>
      <c r="D38">
        <v>3730000</v>
      </c>
      <c r="E38">
        <v>4000000</v>
      </c>
      <c r="F38">
        <v>4800000</v>
      </c>
      <c r="G38">
        <v>4690000</v>
      </c>
      <c r="H38">
        <v>3960000</v>
      </c>
      <c r="I38">
        <v>3780000</v>
      </c>
      <c r="J38">
        <v>4040000</v>
      </c>
      <c r="K38">
        <v>5120000</v>
      </c>
      <c r="L38">
        <v>2930000</v>
      </c>
      <c r="M38">
        <v>3170000</v>
      </c>
      <c r="N38">
        <v>3540000</v>
      </c>
      <c r="O38">
        <v>3880000</v>
      </c>
      <c r="P38">
        <v>4680000</v>
      </c>
      <c r="Q38">
        <v>4610000</v>
      </c>
      <c r="R38">
        <v>3920000</v>
      </c>
      <c r="S38">
        <v>3790000</v>
      </c>
      <c r="T38">
        <v>4120000</v>
      </c>
      <c r="U38">
        <v>5350000</v>
      </c>
    </row>
    <row r="39" spans="1:21" x14ac:dyDescent="0.15">
      <c r="A39" s="3">
        <v>40909</v>
      </c>
      <c r="B39">
        <v>3110000</v>
      </c>
      <c r="C39">
        <v>3240000</v>
      </c>
      <c r="D39">
        <v>3650000</v>
      </c>
      <c r="E39">
        <v>4060000</v>
      </c>
      <c r="F39">
        <v>4880000</v>
      </c>
      <c r="G39">
        <v>4760000</v>
      </c>
      <c r="H39">
        <v>4010000</v>
      </c>
      <c r="I39">
        <v>3820000</v>
      </c>
      <c r="J39">
        <v>4070000</v>
      </c>
      <c r="K39">
        <v>5180000</v>
      </c>
      <c r="L39">
        <v>2960000</v>
      </c>
      <c r="M39">
        <v>3100000</v>
      </c>
      <c r="N39">
        <v>3520000</v>
      </c>
      <c r="O39">
        <v>3940000</v>
      </c>
      <c r="P39">
        <v>4740000</v>
      </c>
      <c r="Q39">
        <v>4660000</v>
      </c>
      <c r="R39">
        <v>3970000</v>
      </c>
      <c r="S39">
        <v>3810000</v>
      </c>
      <c r="T39">
        <v>4130000</v>
      </c>
      <c r="U39">
        <v>5370000</v>
      </c>
    </row>
    <row r="40" spans="1:21" x14ac:dyDescent="0.15">
      <c r="A40" s="3">
        <v>40940</v>
      </c>
      <c r="B40">
        <v>3110000</v>
      </c>
      <c r="C40">
        <v>3230000</v>
      </c>
      <c r="D40">
        <v>3640000</v>
      </c>
      <c r="E40">
        <v>4050000</v>
      </c>
      <c r="F40">
        <v>4860000</v>
      </c>
      <c r="G40">
        <v>4750000</v>
      </c>
      <c r="H40">
        <v>4020000</v>
      </c>
      <c r="I40">
        <v>3820000</v>
      </c>
      <c r="J40">
        <v>4040000</v>
      </c>
      <c r="K40">
        <v>5170000</v>
      </c>
      <c r="L40">
        <v>2950000</v>
      </c>
      <c r="M40">
        <v>3090000</v>
      </c>
      <c r="N40">
        <v>3510000</v>
      </c>
      <c r="O40">
        <v>3940000</v>
      </c>
      <c r="P40">
        <v>4720000</v>
      </c>
      <c r="Q40">
        <v>4660000</v>
      </c>
      <c r="R40">
        <v>3980000</v>
      </c>
      <c r="S40">
        <v>3820000</v>
      </c>
      <c r="T40">
        <v>4110000</v>
      </c>
      <c r="U40">
        <v>5370000</v>
      </c>
    </row>
    <row r="41" spans="1:21" x14ac:dyDescent="0.15">
      <c r="A41" s="3">
        <v>40969</v>
      </c>
      <c r="B41">
        <v>3110000</v>
      </c>
      <c r="C41">
        <v>3230000</v>
      </c>
      <c r="D41">
        <v>3640000</v>
      </c>
      <c r="E41">
        <v>4040000</v>
      </c>
      <c r="F41">
        <v>4850000</v>
      </c>
      <c r="G41">
        <v>4750000</v>
      </c>
      <c r="H41">
        <v>4040000</v>
      </c>
      <c r="I41">
        <v>3820000</v>
      </c>
      <c r="J41">
        <v>4020000</v>
      </c>
      <c r="K41">
        <v>5150000</v>
      </c>
      <c r="L41">
        <v>2950000</v>
      </c>
      <c r="M41">
        <v>3090000</v>
      </c>
      <c r="N41">
        <v>3510000</v>
      </c>
      <c r="O41">
        <v>3930000</v>
      </c>
      <c r="P41">
        <v>4710000</v>
      </c>
      <c r="Q41">
        <v>4650000</v>
      </c>
      <c r="R41">
        <v>4000000</v>
      </c>
      <c r="S41">
        <v>3820000</v>
      </c>
      <c r="T41">
        <v>4080000</v>
      </c>
      <c r="U41">
        <v>5350000</v>
      </c>
    </row>
    <row r="42" spans="1:21" x14ac:dyDescent="0.15">
      <c r="A42" s="3">
        <v>41000</v>
      </c>
      <c r="B42">
        <v>3110000</v>
      </c>
      <c r="C42">
        <v>3230000</v>
      </c>
      <c r="D42">
        <v>3630000</v>
      </c>
      <c r="E42">
        <v>4030000</v>
      </c>
      <c r="F42">
        <v>4830000</v>
      </c>
      <c r="G42">
        <v>4750000</v>
      </c>
      <c r="H42">
        <v>4060000</v>
      </c>
      <c r="I42">
        <v>3820000</v>
      </c>
      <c r="J42">
        <v>4010000</v>
      </c>
      <c r="K42">
        <v>5140000</v>
      </c>
      <c r="L42">
        <v>2950000</v>
      </c>
      <c r="M42">
        <v>3090000</v>
      </c>
      <c r="N42">
        <v>3510000</v>
      </c>
      <c r="O42">
        <v>3910000</v>
      </c>
      <c r="P42">
        <v>4700000</v>
      </c>
      <c r="Q42">
        <v>4650000</v>
      </c>
      <c r="R42">
        <v>4010000</v>
      </c>
      <c r="S42">
        <v>3820000</v>
      </c>
      <c r="T42">
        <v>4070000</v>
      </c>
      <c r="U42">
        <v>5340000</v>
      </c>
    </row>
    <row r="43" spans="1:21" x14ac:dyDescent="0.15">
      <c r="A43" s="3">
        <v>41030</v>
      </c>
      <c r="B43">
        <v>3110000</v>
      </c>
      <c r="C43">
        <v>3230000</v>
      </c>
      <c r="D43">
        <v>3630000</v>
      </c>
      <c r="E43">
        <v>4010000</v>
      </c>
      <c r="F43">
        <v>4820000</v>
      </c>
      <c r="G43">
        <v>4750000</v>
      </c>
      <c r="H43">
        <v>4070000</v>
      </c>
      <c r="I43">
        <v>3820000</v>
      </c>
      <c r="J43">
        <v>4000000</v>
      </c>
      <c r="K43">
        <v>5120000</v>
      </c>
      <c r="L43">
        <v>2950000</v>
      </c>
      <c r="M43">
        <v>3080000</v>
      </c>
      <c r="N43">
        <v>3500000</v>
      </c>
      <c r="O43">
        <v>3900000</v>
      </c>
      <c r="P43">
        <v>4690000</v>
      </c>
      <c r="Q43">
        <v>4650000</v>
      </c>
      <c r="R43">
        <v>4020000</v>
      </c>
      <c r="S43">
        <v>3820000</v>
      </c>
      <c r="T43">
        <v>4060000</v>
      </c>
      <c r="U43">
        <v>5320000</v>
      </c>
    </row>
    <row r="44" spans="1:21" x14ac:dyDescent="0.15">
      <c r="A44" s="3">
        <v>41061</v>
      </c>
      <c r="B44">
        <v>3110000</v>
      </c>
      <c r="C44">
        <v>3230000</v>
      </c>
      <c r="D44">
        <v>3620000</v>
      </c>
      <c r="E44">
        <v>4000000</v>
      </c>
      <c r="F44">
        <v>4810000</v>
      </c>
      <c r="G44">
        <v>4760000</v>
      </c>
      <c r="H44">
        <v>4080000</v>
      </c>
      <c r="I44">
        <v>3820000</v>
      </c>
      <c r="J44">
        <v>3990000</v>
      </c>
      <c r="K44">
        <v>5100000</v>
      </c>
      <c r="L44">
        <v>2960000</v>
      </c>
      <c r="M44">
        <v>3080000</v>
      </c>
      <c r="N44">
        <v>3490000</v>
      </c>
      <c r="O44">
        <v>3890000</v>
      </c>
      <c r="P44">
        <v>4680000</v>
      </c>
      <c r="Q44">
        <v>4660000</v>
      </c>
      <c r="R44">
        <v>4040000</v>
      </c>
      <c r="S44">
        <v>3830000</v>
      </c>
      <c r="T44">
        <v>4050000</v>
      </c>
      <c r="U44">
        <v>5300000</v>
      </c>
    </row>
    <row r="45" spans="1:21" x14ac:dyDescent="0.15">
      <c r="A45" s="3">
        <v>41091</v>
      </c>
      <c r="B45">
        <v>3110000</v>
      </c>
      <c r="C45">
        <v>3220000</v>
      </c>
      <c r="D45">
        <v>3610000</v>
      </c>
      <c r="E45">
        <v>3990000</v>
      </c>
      <c r="F45">
        <v>4800000</v>
      </c>
      <c r="G45">
        <v>4770000</v>
      </c>
      <c r="H45">
        <v>4100000</v>
      </c>
      <c r="I45">
        <v>3830000</v>
      </c>
      <c r="J45">
        <v>3980000</v>
      </c>
      <c r="K45">
        <v>5080000</v>
      </c>
      <c r="L45">
        <v>2960000</v>
      </c>
      <c r="M45">
        <v>3080000</v>
      </c>
      <c r="N45">
        <v>3480000</v>
      </c>
      <c r="O45">
        <v>3880000</v>
      </c>
      <c r="P45">
        <v>4670000</v>
      </c>
      <c r="Q45">
        <v>4670000</v>
      </c>
      <c r="R45">
        <v>4060000</v>
      </c>
      <c r="S45">
        <v>3830000</v>
      </c>
      <c r="T45">
        <v>4030000</v>
      </c>
      <c r="U45">
        <v>5280000</v>
      </c>
    </row>
    <row r="46" spans="1:21" x14ac:dyDescent="0.15">
      <c r="A46" s="3">
        <v>41122</v>
      </c>
      <c r="B46">
        <v>3100000</v>
      </c>
      <c r="C46">
        <v>3210000</v>
      </c>
      <c r="D46">
        <v>3600000</v>
      </c>
      <c r="E46">
        <v>3980000</v>
      </c>
      <c r="F46">
        <v>4790000</v>
      </c>
      <c r="G46">
        <v>4770000</v>
      </c>
      <c r="H46">
        <v>4110000</v>
      </c>
      <c r="I46">
        <v>3830000</v>
      </c>
      <c r="J46">
        <v>3960000</v>
      </c>
      <c r="K46">
        <v>5050000</v>
      </c>
      <c r="L46">
        <v>2950000</v>
      </c>
      <c r="M46">
        <v>3060000</v>
      </c>
      <c r="N46">
        <v>3470000</v>
      </c>
      <c r="O46">
        <v>3870000</v>
      </c>
      <c r="P46">
        <v>4660000</v>
      </c>
      <c r="Q46">
        <v>4670000</v>
      </c>
      <c r="R46">
        <v>4070000</v>
      </c>
      <c r="S46">
        <v>3830000</v>
      </c>
      <c r="T46">
        <v>4020000</v>
      </c>
      <c r="U46">
        <v>5250000</v>
      </c>
    </row>
    <row r="47" spans="1:21" x14ac:dyDescent="0.15">
      <c r="A47" s="3">
        <v>41153</v>
      </c>
      <c r="B47">
        <v>3100000</v>
      </c>
      <c r="C47">
        <v>3210000</v>
      </c>
      <c r="D47">
        <v>3590000</v>
      </c>
      <c r="E47">
        <v>3970000</v>
      </c>
      <c r="F47">
        <v>4780000</v>
      </c>
      <c r="G47">
        <v>4790000</v>
      </c>
      <c r="H47">
        <v>4130000</v>
      </c>
      <c r="I47">
        <v>3840000</v>
      </c>
      <c r="J47">
        <v>3950000</v>
      </c>
      <c r="K47">
        <v>5020000</v>
      </c>
      <c r="L47">
        <v>2950000</v>
      </c>
      <c r="M47">
        <v>3060000</v>
      </c>
      <c r="N47">
        <v>3460000</v>
      </c>
      <c r="O47">
        <v>3860000</v>
      </c>
      <c r="P47">
        <v>4650000</v>
      </c>
      <c r="Q47">
        <v>4680000</v>
      </c>
      <c r="R47">
        <v>4080000</v>
      </c>
      <c r="S47">
        <v>3840000</v>
      </c>
      <c r="T47">
        <v>4000000</v>
      </c>
      <c r="U47">
        <v>5220000</v>
      </c>
    </row>
    <row r="48" spans="1:21" x14ac:dyDescent="0.15">
      <c r="A48" s="3">
        <v>41183</v>
      </c>
      <c r="B48">
        <v>3100000</v>
      </c>
      <c r="C48">
        <v>3210000</v>
      </c>
      <c r="D48">
        <v>3580000</v>
      </c>
      <c r="E48">
        <v>3960000</v>
      </c>
      <c r="F48">
        <v>4760000</v>
      </c>
      <c r="G48">
        <v>4800000</v>
      </c>
      <c r="H48">
        <v>4130000</v>
      </c>
      <c r="I48">
        <v>3850000</v>
      </c>
      <c r="J48">
        <v>3930000</v>
      </c>
      <c r="K48">
        <v>5000000</v>
      </c>
      <c r="L48">
        <v>2950000</v>
      </c>
      <c r="M48">
        <v>3060000</v>
      </c>
      <c r="N48">
        <v>3450000</v>
      </c>
      <c r="O48">
        <v>3850000</v>
      </c>
      <c r="P48">
        <v>4630000</v>
      </c>
      <c r="Q48">
        <v>4690000</v>
      </c>
      <c r="R48">
        <v>4090000</v>
      </c>
      <c r="S48">
        <v>3840000</v>
      </c>
      <c r="T48">
        <v>3990000</v>
      </c>
      <c r="U48">
        <v>5190000</v>
      </c>
    </row>
    <row r="49" spans="1:21" x14ac:dyDescent="0.15">
      <c r="A49" s="3">
        <v>41214</v>
      </c>
      <c r="B49">
        <v>3100000</v>
      </c>
      <c r="C49">
        <v>3210000</v>
      </c>
      <c r="D49">
        <v>3580000</v>
      </c>
      <c r="E49">
        <v>3950000</v>
      </c>
      <c r="F49">
        <v>4750000</v>
      </c>
      <c r="G49">
        <v>4800000</v>
      </c>
      <c r="H49">
        <v>4140000</v>
      </c>
      <c r="I49">
        <v>3850000</v>
      </c>
      <c r="J49">
        <v>3920000</v>
      </c>
      <c r="K49">
        <v>4970000</v>
      </c>
      <c r="L49">
        <v>2950000</v>
      </c>
      <c r="M49">
        <v>3060000</v>
      </c>
      <c r="N49">
        <v>3450000</v>
      </c>
      <c r="O49">
        <v>3850000</v>
      </c>
      <c r="P49">
        <v>4620000</v>
      </c>
      <c r="Q49">
        <v>4700000</v>
      </c>
      <c r="R49">
        <v>4100000</v>
      </c>
      <c r="S49">
        <v>3850000</v>
      </c>
      <c r="T49">
        <v>3980000</v>
      </c>
      <c r="U49">
        <v>5170000</v>
      </c>
    </row>
    <row r="50" spans="1:21" x14ac:dyDescent="0.15">
      <c r="A50" s="3">
        <v>41244</v>
      </c>
      <c r="B50">
        <v>3100000</v>
      </c>
      <c r="C50">
        <v>3200000</v>
      </c>
      <c r="D50">
        <v>3560000</v>
      </c>
      <c r="E50">
        <v>3940000</v>
      </c>
      <c r="F50">
        <v>4730000</v>
      </c>
      <c r="G50">
        <v>4810000</v>
      </c>
      <c r="H50">
        <v>4150000</v>
      </c>
      <c r="I50">
        <v>3850000</v>
      </c>
      <c r="J50">
        <v>3910000</v>
      </c>
      <c r="K50">
        <v>4960000</v>
      </c>
      <c r="L50">
        <v>2950000</v>
      </c>
      <c r="M50">
        <v>3050000</v>
      </c>
      <c r="N50">
        <v>3430000</v>
      </c>
      <c r="O50">
        <v>3840000</v>
      </c>
      <c r="P50">
        <v>4610000</v>
      </c>
      <c r="Q50">
        <v>4710000</v>
      </c>
      <c r="R50">
        <v>4110000</v>
      </c>
      <c r="S50">
        <v>3850000</v>
      </c>
      <c r="T50">
        <v>3970000</v>
      </c>
      <c r="U50">
        <v>5160000</v>
      </c>
    </row>
    <row r="51" spans="1:21" x14ac:dyDescent="0.15">
      <c r="A51" s="3">
        <v>41275</v>
      </c>
      <c r="B51">
        <v>3100000</v>
      </c>
      <c r="C51">
        <v>3200000</v>
      </c>
      <c r="D51">
        <v>3560000</v>
      </c>
      <c r="E51">
        <v>3940000</v>
      </c>
      <c r="F51">
        <v>4710000</v>
      </c>
      <c r="G51">
        <v>4820000</v>
      </c>
      <c r="H51">
        <v>4150000</v>
      </c>
      <c r="I51">
        <v>3850000</v>
      </c>
      <c r="J51">
        <v>3900000</v>
      </c>
      <c r="K51">
        <v>4920000</v>
      </c>
      <c r="L51">
        <v>2950000</v>
      </c>
      <c r="M51">
        <v>3050000</v>
      </c>
      <c r="N51">
        <v>3430000</v>
      </c>
      <c r="O51">
        <v>3830000</v>
      </c>
      <c r="P51">
        <v>4580000</v>
      </c>
      <c r="Q51">
        <v>4710000</v>
      </c>
      <c r="R51">
        <v>4100000</v>
      </c>
      <c r="S51">
        <v>3850000</v>
      </c>
      <c r="T51">
        <v>3950000</v>
      </c>
      <c r="U51">
        <v>5120000</v>
      </c>
    </row>
    <row r="52" spans="1:21" x14ac:dyDescent="0.15">
      <c r="A52" s="3">
        <v>41306</v>
      </c>
      <c r="B52">
        <v>3100000</v>
      </c>
      <c r="C52">
        <v>3190000</v>
      </c>
      <c r="D52">
        <v>3550000</v>
      </c>
      <c r="E52">
        <v>3930000</v>
      </c>
      <c r="F52">
        <v>4700000</v>
      </c>
      <c r="G52">
        <v>4830000</v>
      </c>
      <c r="H52">
        <v>4150000</v>
      </c>
      <c r="I52">
        <v>3850000</v>
      </c>
      <c r="J52">
        <v>3890000</v>
      </c>
      <c r="K52">
        <v>4890000</v>
      </c>
      <c r="L52">
        <v>2940000</v>
      </c>
      <c r="M52">
        <v>3040000</v>
      </c>
      <c r="N52">
        <v>3420000</v>
      </c>
      <c r="O52">
        <v>3820000</v>
      </c>
      <c r="P52">
        <v>4570000</v>
      </c>
      <c r="Q52">
        <v>4720000</v>
      </c>
      <c r="R52">
        <v>4110000</v>
      </c>
      <c r="S52">
        <v>3850000</v>
      </c>
      <c r="T52">
        <v>3940000</v>
      </c>
      <c r="U52">
        <v>5080000</v>
      </c>
    </row>
    <row r="53" spans="1:21" x14ac:dyDescent="0.15">
      <c r="A53" s="3">
        <v>41334</v>
      </c>
      <c r="B53">
        <v>3090000</v>
      </c>
      <c r="C53">
        <v>3200000</v>
      </c>
      <c r="D53">
        <v>3550000</v>
      </c>
      <c r="E53">
        <v>3920000</v>
      </c>
      <c r="F53">
        <v>4680000</v>
      </c>
      <c r="G53">
        <v>4830000</v>
      </c>
      <c r="H53">
        <v>4160000</v>
      </c>
      <c r="I53">
        <v>3850000</v>
      </c>
      <c r="J53">
        <v>3870000</v>
      </c>
      <c r="K53">
        <v>4860000</v>
      </c>
      <c r="L53">
        <v>2940000</v>
      </c>
      <c r="M53">
        <v>3050000</v>
      </c>
      <c r="N53">
        <v>3410000</v>
      </c>
      <c r="O53">
        <v>3810000</v>
      </c>
      <c r="P53">
        <v>4550000</v>
      </c>
      <c r="Q53">
        <v>4730000</v>
      </c>
      <c r="R53">
        <v>4110000</v>
      </c>
      <c r="S53">
        <v>3850000</v>
      </c>
      <c r="T53">
        <v>3930000</v>
      </c>
      <c r="U53">
        <v>5060000</v>
      </c>
    </row>
    <row r="54" spans="1:21" x14ac:dyDescent="0.15">
      <c r="A54" s="3">
        <v>41365</v>
      </c>
      <c r="B54">
        <v>3100000</v>
      </c>
      <c r="C54">
        <v>3200000</v>
      </c>
      <c r="D54">
        <v>3530000</v>
      </c>
      <c r="E54">
        <v>3910000</v>
      </c>
      <c r="F54">
        <v>4660000</v>
      </c>
      <c r="G54">
        <v>4840000</v>
      </c>
      <c r="H54">
        <v>4160000</v>
      </c>
      <c r="I54">
        <v>3850000</v>
      </c>
      <c r="J54">
        <v>3870000</v>
      </c>
      <c r="K54">
        <v>4840000</v>
      </c>
      <c r="L54">
        <v>2950000</v>
      </c>
      <c r="M54">
        <v>3050000</v>
      </c>
      <c r="N54">
        <v>3400000</v>
      </c>
      <c r="O54">
        <v>3800000</v>
      </c>
      <c r="P54">
        <v>4530000</v>
      </c>
      <c r="Q54">
        <v>4730000</v>
      </c>
      <c r="R54">
        <v>4120000</v>
      </c>
      <c r="S54">
        <v>3850000</v>
      </c>
      <c r="T54">
        <v>3930000</v>
      </c>
      <c r="U54">
        <v>5030000</v>
      </c>
    </row>
    <row r="55" spans="1:21" x14ac:dyDescent="0.15">
      <c r="A55" s="3">
        <v>41395</v>
      </c>
      <c r="B55">
        <v>3100000</v>
      </c>
      <c r="C55">
        <v>3200000</v>
      </c>
      <c r="D55">
        <v>3530000</v>
      </c>
      <c r="E55">
        <v>3900000</v>
      </c>
      <c r="F55">
        <v>4650000</v>
      </c>
      <c r="G55">
        <v>4850000</v>
      </c>
      <c r="H55">
        <v>4180000</v>
      </c>
      <c r="I55">
        <v>3860000</v>
      </c>
      <c r="J55">
        <v>3860000</v>
      </c>
      <c r="K55">
        <v>4820000</v>
      </c>
      <c r="L55">
        <v>2950000</v>
      </c>
      <c r="M55">
        <v>3040000</v>
      </c>
      <c r="N55">
        <v>3390000</v>
      </c>
      <c r="O55">
        <v>3790000</v>
      </c>
      <c r="P55">
        <v>4520000</v>
      </c>
      <c r="Q55">
        <v>4740000</v>
      </c>
      <c r="R55">
        <v>4130000</v>
      </c>
      <c r="S55">
        <v>3860000</v>
      </c>
      <c r="T55">
        <v>3920000</v>
      </c>
      <c r="U55">
        <v>5010000</v>
      </c>
    </row>
    <row r="56" spans="1:21" x14ac:dyDescent="0.15">
      <c r="A56" s="3">
        <v>41426</v>
      </c>
      <c r="B56">
        <v>3100000</v>
      </c>
      <c r="C56">
        <v>3200000</v>
      </c>
      <c r="D56">
        <v>3530000</v>
      </c>
      <c r="E56">
        <v>3890000</v>
      </c>
      <c r="F56">
        <v>4640000</v>
      </c>
      <c r="G56">
        <v>4860000</v>
      </c>
      <c r="H56">
        <v>4190000</v>
      </c>
      <c r="I56">
        <v>3860000</v>
      </c>
      <c r="J56">
        <v>3860000</v>
      </c>
      <c r="K56">
        <v>4800000</v>
      </c>
      <c r="L56">
        <v>2950000</v>
      </c>
      <c r="M56">
        <v>3040000</v>
      </c>
      <c r="N56">
        <v>3390000</v>
      </c>
      <c r="O56">
        <v>3780000</v>
      </c>
      <c r="P56">
        <v>4510000</v>
      </c>
      <c r="Q56">
        <v>4760000</v>
      </c>
      <c r="R56">
        <v>4140000</v>
      </c>
      <c r="S56">
        <v>3860000</v>
      </c>
      <c r="T56">
        <v>3910000</v>
      </c>
      <c r="U56">
        <v>4990000</v>
      </c>
    </row>
    <row r="57" spans="1:21" x14ac:dyDescent="0.15">
      <c r="A57" s="3">
        <v>41456</v>
      </c>
      <c r="B57">
        <v>3100000</v>
      </c>
      <c r="C57">
        <v>3190000</v>
      </c>
      <c r="D57">
        <v>3510000</v>
      </c>
      <c r="E57">
        <v>3880000</v>
      </c>
      <c r="F57">
        <v>4620000</v>
      </c>
      <c r="G57">
        <v>4870000</v>
      </c>
      <c r="H57">
        <v>4200000</v>
      </c>
      <c r="I57">
        <v>3860000</v>
      </c>
      <c r="J57">
        <v>3850000</v>
      </c>
      <c r="K57">
        <v>4780000</v>
      </c>
      <c r="L57">
        <v>2950000</v>
      </c>
      <c r="M57">
        <v>3040000</v>
      </c>
      <c r="N57">
        <v>3370000</v>
      </c>
      <c r="O57">
        <v>3770000</v>
      </c>
      <c r="P57">
        <v>4500000</v>
      </c>
      <c r="Q57">
        <v>4760000</v>
      </c>
      <c r="R57">
        <v>4160000</v>
      </c>
      <c r="S57">
        <v>3860000</v>
      </c>
      <c r="T57">
        <v>3910000</v>
      </c>
      <c r="U57">
        <v>4970000</v>
      </c>
    </row>
    <row r="58" spans="1:21" x14ac:dyDescent="0.15">
      <c r="A58" s="3">
        <v>41487</v>
      </c>
      <c r="B58">
        <v>3100000</v>
      </c>
      <c r="C58">
        <v>3180000</v>
      </c>
      <c r="D58">
        <v>3510000</v>
      </c>
      <c r="E58">
        <v>3870000</v>
      </c>
      <c r="F58">
        <v>4610000</v>
      </c>
      <c r="G58">
        <v>4880000</v>
      </c>
      <c r="H58">
        <v>4220000</v>
      </c>
      <c r="I58">
        <v>3870000</v>
      </c>
      <c r="J58">
        <v>3840000</v>
      </c>
      <c r="K58">
        <v>4760000</v>
      </c>
      <c r="L58">
        <v>2950000</v>
      </c>
      <c r="M58">
        <v>3020000</v>
      </c>
      <c r="N58">
        <v>3370000</v>
      </c>
      <c r="O58">
        <v>3760000</v>
      </c>
      <c r="P58">
        <v>4480000</v>
      </c>
      <c r="Q58">
        <v>4770000</v>
      </c>
      <c r="R58">
        <v>4170000</v>
      </c>
      <c r="S58">
        <v>3860000</v>
      </c>
      <c r="T58">
        <v>3900000</v>
      </c>
      <c r="U58">
        <v>4950000</v>
      </c>
    </row>
    <row r="59" spans="1:21" x14ac:dyDescent="0.15">
      <c r="A59" s="3">
        <v>41518</v>
      </c>
      <c r="B59">
        <v>3100000</v>
      </c>
      <c r="C59">
        <v>3180000</v>
      </c>
      <c r="D59">
        <v>3500000</v>
      </c>
      <c r="E59">
        <v>3870000</v>
      </c>
      <c r="F59">
        <v>4590000</v>
      </c>
      <c r="G59">
        <v>4890000</v>
      </c>
      <c r="H59">
        <v>4230000</v>
      </c>
      <c r="I59">
        <v>3870000</v>
      </c>
      <c r="J59">
        <v>3840000</v>
      </c>
      <c r="K59">
        <v>4740000</v>
      </c>
      <c r="L59">
        <v>2950000</v>
      </c>
      <c r="M59">
        <v>3020000</v>
      </c>
      <c r="N59">
        <v>3360000</v>
      </c>
      <c r="O59">
        <v>3760000</v>
      </c>
      <c r="P59">
        <v>4470000</v>
      </c>
      <c r="Q59">
        <v>4780000</v>
      </c>
      <c r="R59">
        <v>4180000</v>
      </c>
      <c r="S59">
        <v>3860000</v>
      </c>
      <c r="T59">
        <v>3890000</v>
      </c>
      <c r="U59">
        <v>4930000</v>
      </c>
    </row>
    <row r="60" spans="1:21" x14ac:dyDescent="0.15">
      <c r="A60" s="3">
        <v>41548</v>
      </c>
      <c r="B60">
        <v>3100000</v>
      </c>
      <c r="C60">
        <v>3180000</v>
      </c>
      <c r="D60">
        <v>3500000</v>
      </c>
      <c r="E60">
        <v>3860000</v>
      </c>
      <c r="F60">
        <v>4580000</v>
      </c>
      <c r="G60">
        <v>4900000</v>
      </c>
      <c r="H60">
        <v>4240000</v>
      </c>
      <c r="I60">
        <v>3870000</v>
      </c>
      <c r="J60">
        <v>3840000</v>
      </c>
      <c r="K60">
        <v>4710000</v>
      </c>
      <c r="L60">
        <v>2950000</v>
      </c>
      <c r="M60">
        <v>3020000</v>
      </c>
      <c r="N60">
        <v>3360000</v>
      </c>
      <c r="O60">
        <v>3750000</v>
      </c>
      <c r="P60">
        <v>4450000</v>
      </c>
      <c r="Q60">
        <v>4790000</v>
      </c>
      <c r="R60">
        <v>4190000</v>
      </c>
      <c r="S60">
        <v>3860000</v>
      </c>
      <c r="T60">
        <v>3890000</v>
      </c>
      <c r="U60">
        <v>4890000</v>
      </c>
    </row>
    <row r="61" spans="1:21" x14ac:dyDescent="0.15">
      <c r="A61" s="3">
        <v>41579</v>
      </c>
      <c r="B61">
        <v>3100000</v>
      </c>
      <c r="C61">
        <v>3170000</v>
      </c>
      <c r="D61">
        <v>3500000</v>
      </c>
      <c r="E61">
        <v>3850000</v>
      </c>
      <c r="F61">
        <v>4560000</v>
      </c>
      <c r="G61">
        <v>4900000</v>
      </c>
      <c r="H61">
        <v>4250000</v>
      </c>
      <c r="I61">
        <v>3870000</v>
      </c>
      <c r="J61">
        <v>3840000</v>
      </c>
      <c r="K61">
        <v>4680000</v>
      </c>
      <c r="L61">
        <v>2950000</v>
      </c>
      <c r="M61">
        <v>3010000</v>
      </c>
      <c r="N61">
        <v>3360000</v>
      </c>
      <c r="O61">
        <v>3740000</v>
      </c>
      <c r="P61">
        <v>4440000</v>
      </c>
      <c r="Q61">
        <v>4790000</v>
      </c>
      <c r="R61">
        <v>4200000</v>
      </c>
      <c r="S61">
        <v>3860000</v>
      </c>
      <c r="T61">
        <v>3890000</v>
      </c>
      <c r="U61">
        <v>4860000</v>
      </c>
    </row>
    <row r="62" spans="1:21" x14ac:dyDescent="0.15">
      <c r="A62" s="3">
        <v>41609</v>
      </c>
      <c r="B62">
        <v>3100000</v>
      </c>
      <c r="C62">
        <v>3170000</v>
      </c>
      <c r="D62">
        <v>3480000</v>
      </c>
      <c r="E62">
        <v>3840000</v>
      </c>
      <c r="F62">
        <v>4540000</v>
      </c>
      <c r="G62">
        <v>4910000</v>
      </c>
      <c r="H62">
        <v>4260000</v>
      </c>
      <c r="I62">
        <v>3870000</v>
      </c>
      <c r="J62">
        <v>3840000</v>
      </c>
      <c r="K62">
        <v>4660000</v>
      </c>
      <c r="L62">
        <v>2950000</v>
      </c>
      <c r="M62">
        <v>3010000</v>
      </c>
      <c r="N62">
        <v>3340000</v>
      </c>
      <c r="O62">
        <v>3730000</v>
      </c>
      <c r="P62">
        <v>4420000</v>
      </c>
      <c r="Q62">
        <v>4800000</v>
      </c>
      <c r="R62">
        <v>4210000</v>
      </c>
      <c r="S62">
        <v>3860000</v>
      </c>
      <c r="T62">
        <v>3890000</v>
      </c>
      <c r="U62">
        <v>4850000</v>
      </c>
    </row>
    <row r="63" spans="1:21" x14ac:dyDescent="0.15">
      <c r="A63" s="3">
        <v>41640</v>
      </c>
      <c r="B63">
        <v>3100000</v>
      </c>
      <c r="C63">
        <v>3170000</v>
      </c>
      <c r="D63">
        <v>3480000</v>
      </c>
      <c r="E63">
        <v>3840000</v>
      </c>
      <c r="F63">
        <v>4530000</v>
      </c>
      <c r="G63">
        <v>4910000</v>
      </c>
      <c r="H63">
        <v>4270000</v>
      </c>
      <c r="I63">
        <v>3860000</v>
      </c>
      <c r="J63">
        <v>3830000</v>
      </c>
      <c r="K63">
        <v>4620000</v>
      </c>
      <c r="L63">
        <v>2950000</v>
      </c>
      <c r="M63">
        <v>3010000</v>
      </c>
      <c r="N63">
        <v>3340000</v>
      </c>
      <c r="O63">
        <v>3720000</v>
      </c>
      <c r="P63">
        <v>4400000</v>
      </c>
      <c r="Q63">
        <v>4800000</v>
      </c>
      <c r="R63">
        <v>4220000</v>
      </c>
      <c r="S63">
        <v>3850000</v>
      </c>
      <c r="T63">
        <v>3880000</v>
      </c>
      <c r="U63">
        <v>4800000</v>
      </c>
    </row>
    <row r="64" spans="1:21" x14ac:dyDescent="0.15">
      <c r="A64" s="3">
        <v>41671</v>
      </c>
      <c r="B64">
        <v>3100000</v>
      </c>
      <c r="C64">
        <v>3160000</v>
      </c>
      <c r="D64">
        <v>3470000</v>
      </c>
      <c r="E64">
        <v>3830000</v>
      </c>
      <c r="F64">
        <v>4510000</v>
      </c>
      <c r="G64">
        <v>4910000</v>
      </c>
      <c r="H64">
        <v>4270000</v>
      </c>
      <c r="I64">
        <v>3860000</v>
      </c>
      <c r="J64">
        <v>3820000</v>
      </c>
      <c r="K64">
        <v>4590000</v>
      </c>
      <c r="L64">
        <v>2950000</v>
      </c>
      <c r="M64">
        <v>2990000</v>
      </c>
      <c r="N64">
        <v>3330000</v>
      </c>
      <c r="O64">
        <v>3720000</v>
      </c>
      <c r="P64">
        <v>4390000</v>
      </c>
      <c r="Q64">
        <v>4800000</v>
      </c>
      <c r="R64">
        <v>4220000</v>
      </c>
      <c r="S64">
        <v>3850000</v>
      </c>
      <c r="T64">
        <v>3870000</v>
      </c>
      <c r="U64">
        <v>4770000</v>
      </c>
    </row>
    <row r="65" spans="1:21" x14ac:dyDescent="0.15">
      <c r="A65" s="3">
        <v>41699</v>
      </c>
      <c r="B65">
        <v>3090000</v>
      </c>
      <c r="C65">
        <v>3170000</v>
      </c>
      <c r="D65">
        <v>3460000</v>
      </c>
      <c r="E65">
        <v>3820000</v>
      </c>
      <c r="F65">
        <v>4490000</v>
      </c>
      <c r="G65">
        <v>4910000</v>
      </c>
      <c r="H65">
        <v>4280000</v>
      </c>
      <c r="I65">
        <v>3860000</v>
      </c>
      <c r="J65">
        <v>3810000</v>
      </c>
      <c r="K65">
        <v>4560000</v>
      </c>
      <c r="L65">
        <v>2950000</v>
      </c>
      <c r="M65">
        <v>3000000</v>
      </c>
      <c r="N65">
        <v>3320000</v>
      </c>
      <c r="O65">
        <v>3720000</v>
      </c>
      <c r="P65">
        <v>4370000</v>
      </c>
      <c r="Q65">
        <v>4800000</v>
      </c>
      <c r="R65">
        <v>4230000</v>
      </c>
      <c r="S65">
        <v>3850000</v>
      </c>
      <c r="T65">
        <v>3870000</v>
      </c>
      <c r="U65">
        <v>4740000</v>
      </c>
    </row>
    <row r="66" spans="1:21" x14ac:dyDescent="0.15">
      <c r="A66" s="3">
        <v>41730</v>
      </c>
      <c r="B66">
        <v>3090000</v>
      </c>
      <c r="C66">
        <v>3180000</v>
      </c>
      <c r="D66">
        <v>3450000</v>
      </c>
      <c r="E66">
        <v>3810000</v>
      </c>
      <c r="F66">
        <v>4470000</v>
      </c>
      <c r="G66">
        <v>4910000</v>
      </c>
      <c r="H66">
        <v>4280000</v>
      </c>
      <c r="I66">
        <v>3860000</v>
      </c>
      <c r="J66">
        <v>3820000</v>
      </c>
      <c r="K66">
        <v>4530000</v>
      </c>
      <c r="L66">
        <v>2950000</v>
      </c>
      <c r="M66">
        <v>3010000</v>
      </c>
      <c r="N66">
        <v>3310000</v>
      </c>
      <c r="O66">
        <v>3710000</v>
      </c>
      <c r="P66">
        <v>4350000</v>
      </c>
      <c r="Q66">
        <v>4800000</v>
      </c>
      <c r="R66">
        <v>4240000</v>
      </c>
      <c r="S66">
        <v>3850000</v>
      </c>
      <c r="T66">
        <v>3870000</v>
      </c>
      <c r="U66">
        <v>4710000</v>
      </c>
    </row>
    <row r="67" spans="1:21" x14ac:dyDescent="0.15">
      <c r="A67" s="3">
        <v>41760</v>
      </c>
      <c r="B67">
        <v>3090000</v>
      </c>
      <c r="C67">
        <v>3180000</v>
      </c>
      <c r="D67">
        <v>3450000</v>
      </c>
      <c r="E67">
        <v>3810000</v>
      </c>
      <c r="F67">
        <v>4460000</v>
      </c>
      <c r="G67">
        <v>4920000</v>
      </c>
      <c r="H67">
        <v>4300000</v>
      </c>
      <c r="I67">
        <v>3870000</v>
      </c>
      <c r="J67">
        <v>3820000</v>
      </c>
      <c r="K67">
        <v>4510000</v>
      </c>
      <c r="L67">
        <v>2940000</v>
      </c>
      <c r="M67">
        <v>3010000</v>
      </c>
      <c r="N67">
        <v>3310000</v>
      </c>
      <c r="O67">
        <v>3700000</v>
      </c>
      <c r="P67">
        <v>4340000</v>
      </c>
      <c r="Q67">
        <v>4810000</v>
      </c>
      <c r="R67">
        <v>4250000</v>
      </c>
      <c r="S67">
        <v>3860000</v>
      </c>
      <c r="T67">
        <v>3870000</v>
      </c>
      <c r="U67">
        <v>4680000</v>
      </c>
    </row>
    <row r="68" spans="1:21" x14ac:dyDescent="0.15">
      <c r="A68" s="3">
        <v>41791</v>
      </c>
      <c r="B68">
        <v>3090000</v>
      </c>
      <c r="C68">
        <v>3180000</v>
      </c>
      <c r="D68">
        <v>3440000</v>
      </c>
      <c r="E68">
        <v>3800000</v>
      </c>
      <c r="F68">
        <v>4450000</v>
      </c>
      <c r="G68">
        <v>4920000</v>
      </c>
      <c r="H68">
        <v>4310000</v>
      </c>
      <c r="I68">
        <v>3880000</v>
      </c>
      <c r="J68">
        <v>3820000</v>
      </c>
      <c r="K68">
        <v>4480000</v>
      </c>
      <c r="L68">
        <v>2940000</v>
      </c>
      <c r="M68">
        <v>3010000</v>
      </c>
      <c r="N68">
        <v>3290000</v>
      </c>
      <c r="O68">
        <v>3690000</v>
      </c>
      <c r="P68">
        <v>4330000</v>
      </c>
      <c r="Q68">
        <v>4810000</v>
      </c>
      <c r="R68">
        <v>4260000</v>
      </c>
      <c r="S68">
        <v>3860000</v>
      </c>
      <c r="T68">
        <v>3870000</v>
      </c>
      <c r="U68">
        <v>4660000</v>
      </c>
    </row>
    <row r="69" spans="1:21" x14ac:dyDescent="0.15">
      <c r="A69" s="3">
        <v>41821</v>
      </c>
      <c r="B69">
        <v>3080000</v>
      </c>
      <c r="C69">
        <v>3190000</v>
      </c>
      <c r="D69">
        <v>3430000</v>
      </c>
      <c r="E69">
        <v>3800000</v>
      </c>
      <c r="F69">
        <v>4430000</v>
      </c>
      <c r="G69">
        <v>4930000</v>
      </c>
      <c r="H69">
        <v>4310000</v>
      </c>
      <c r="I69">
        <v>3880000</v>
      </c>
      <c r="J69">
        <v>3810000</v>
      </c>
      <c r="K69">
        <v>4460000</v>
      </c>
      <c r="L69">
        <v>2940000</v>
      </c>
      <c r="M69">
        <v>3020000</v>
      </c>
      <c r="N69">
        <v>3290000</v>
      </c>
      <c r="O69">
        <v>3690000</v>
      </c>
      <c r="P69">
        <v>4310000</v>
      </c>
      <c r="Q69">
        <v>4820000</v>
      </c>
      <c r="R69">
        <v>4270000</v>
      </c>
      <c r="S69">
        <v>3870000</v>
      </c>
      <c r="T69">
        <v>3870000</v>
      </c>
      <c r="U69">
        <v>4630000</v>
      </c>
    </row>
    <row r="70" spans="1:21" x14ac:dyDescent="0.15">
      <c r="A70" s="3">
        <v>41852</v>
      </c>
      <c r="B70">
        <v>3080000</v>
      </c>
      <c r="C70">
        <v>3180000</v>
      </c>
      <c r="D70">
        <v>3420000</v>
      </c>
      <c r="E70">
        <v>3790000</v>
      </c>
      <c r="F70">
        <v>4410000</v>
      </c>
      <c r="G70">
        <v>4940000</v>
      </c>
      <c r="H70">
        <v>4320000</v>
      </c>
      <c r="I70">
        <v>3890000</v>
      </c>
      <c r="J70">
        <v>3810000</v>
      </c>
      <c r="K70">
        <v>4430000</v>
      </c>
      <c r="L70">
        <v>2930000</v>
      </c>
      <c r="M70">
        <v>3000000</v>
      </c>
      <c r="N70">
        <v>3270000</v>
      </c>
      <c r="O70">
        <v>3680000</v>
      </c>
      <c r="P70">
        <v>4290000</v>
      </c>
      <c r="Q70">
        <v>4830000</v>
      </c>
      <c r="R70">
        <v>4270000</v>
      </c>
      <c r="S70">
        <v>3880000</v>
      </c>
      <c r="T70">
        <v>3860000</v>
      </c>
      <c r="U70">
        <v>4600000</v>
      </c>
    </row>
    <row r="71" spans="1:21" x14ac:dyDescent="0.15">
      <c r="A71" s="3">
        <v>41883</v>
      </c>
      <c r="B71">
        <v>3070000</v>
      </c>
      <c r="C71">
        <v>3190000</v>
      </c>
      <c r="D71">
        <v>3410000</v>
      </c>
      <c r="E71">
        <v>3790000</v>
      </c>
      <c r="F71">
        <v>4390000</v>
      </c>
      <c r="G71">
        <v>4960000</v>
      </c>
      <c r="H71">
        <v>4330000</v>
      </c>
      <c r="I71">
        <v>3900000</v>
      </c>
      <c r="J71">
        <v>3800000</v>
      </c>
      <c r="K71">
        <v>4400000</v>
      </c>
      <c r="L71">
        <v>2930000</v>
      </c>
      <c r="M71">
        <v>3010000</v>
      </c>
      <c r="N71">
        <v>3260000</v>
      </c>
      <c r="O71">
        <v>3680000</v>
      </c>
      <c r="P71">
        <v>4280000</v>
      </c>
      <c r="Q71">
        <v>4840000</v>
      </c>
      <c r="R71">
        <v>4280000</v>
      </c>
      <c r="S71">
        <v>3890000</v>
      </c>
      <c r="T71">
        <v>3850000</v>
      </c>
      <c r="U71">
        <v>4570000</v>
      </c>
    </row>
    <row r="72" spans="1:21" x14ac:dyDescent="0.15">
      <c r="A72" s="3">
        <v>41913</v>
      </c>
      <c r="B72">
        <v>3070000</v>
      </c>
      <c r="C72">
        <v>3190000</v>
      </c>
      <c r="D72">
        <v>3410000</v>
      </c>
      <c r="E72">
        <v>3780000</v>
      </c>
      <c r="F72">
        <v>4380000</v>
      </c>
      <c r="G72">
        <v>4960000</v>
      </c>
      <c r="H72">
        <v>4330000</v>
      </c>
      <c r="I72">
        <v>3910000</v>
      </c>
      <c r="J72">
        <v>3800000</v>
      </c>
      <c r="K72">
        <v>4380000</v>
      </c>
      <c r="L72">
        <v>2930000</v>
      </c>
      <c r="M72">
        <v>3020000</v>
      </c>
      <c r="N72">
        <v>3260000</v>
      </c>
      <c r="O72">
        <v>3670000</v>
      </c>
      <c r="P72">
        <v>4260000</v>
      </c>
      <c r="Q72">
        <v>4850000</v>
      </c>
      <c r="R72">
        <v>4280000</v>
      </c>
      <c r="S72">
        <v>3900000</v>
      </c>
      <c r="T72">
        <v>3850000</v>
      </c>
      <c r="U72">
        <v>4540000</v>
      </c>
    </row>
    <row r="73" spans="1:21" x14ac:dyDescent="0.15">
      <c r="A73" s="3">
        <v>41944</v>
      </c>
      <c r="B73">
        <v>3070000</v>
      </c>
      <c r="C73">
        <v>3200000</v>
      </c>
      <c r="D73">
        <v>3400000</v>
      </c>
      <c r="E73">
        <v>3770000</v>
      </c>
      <c r="F73">
        <v>4370000</v>
      </c>
      <c r="G73">
        <v>4970000</v>
      </c>
      <c r="H73">
        <v>4340000</v>
      </c>
      <c r="I73">
        <v>3910000</v>
      </c>
      <c r="J73">
        <v>3790000</v>
      </c>
      <c r="K73">
        <v>4350000</v>
      </c>
      <c r="L73">
        <v>2920000</v>
      </c>
      <c r="M73">
        <v>3020000</v>
      </c>
      <c r="N73">
        <v>3250000</v>
      </c>
      <c r="O73">
        <v>3670000</v>
      </c>
      <c r="P73">
        <v>4250000</v>
      </c>
      <c r="Q73">
        <v>4850000</v>
      </c>
      <c r="R73">
        <v>4290000</v>
      </c>
      <c r="S73">
        <v>3900000</v>
      </c>
      <c r="T73">
        <v>3840000</v>
      </c>
      <c r="U73">
        <v>4520000</v>
      </c>
    </row>
    <row r="74" spans="1:21" x14ac:dyDescent="0.15">
      <c r="A74" s="3">
        <v>41974</v>
      </c>
      <c r="B74">
        <v>3060000</v>
      </c>
      <c r="C74">
        <v>3190000</v>
      </c>
      <c r="D74">
        <v>3390000</v>
      </c>
      <c r="E74">
        <v>3760000</v>
      </c>
      <c r="F74">
        <v>4350000</v>
      </c>
      <c r="G74">
        <v>4970000</v>
      </c>
      <c r="H74">
        <v>4350000</v>
      </c>
      <c r="I74">
        <v>3930000</v>
      </c>
      <c r="J74">
        <v>3790000</v>
      </c>
      <c r="K74">
        <v>4330000</v>
      </c>
      <c r="L74">
        <v>2920000</v>
      </c>
      <c r="M74">
        <v>3020000</v>
      </c>
      <c r="N74">
        <v>3230000</v>
      </c>
      <c r="O74">
        <v>3650000</v>
      </c>
      <c r="P74">
        <v>4240000</v>
      </c>
      <c r="Q74">
        <v>4850000</v>
      </c>
      <c r="R74">
        <v>4290000</v>
      </c>
      <c r="S74">
        <v>3910000</v>
      </c>
      <c r="T74">
        <v>3840000</v>
      </c>
      <c r="U74">
        <v>4490000</v>
      </c>
    </row>
    <row r="75" spans="1:21" x14ac:dyDescent="0.15">
      <c r="A75" s="3">
        <v>42005</v>
      </c>
      <c r="B75">
        <v>3060000</v>
      </c>
      <c r="C75">
        <v>3190000</v>
      </c>
      <c r="D75">
        <v>3380000</v>
      </c>
      <c r="E75">
        <v>3760000</v>
      </c>
      <c r="F75">
        <v>4340000</v>
      </c>
      <c r="G75">
        <v>4970000</v>
      </c>
      <c r="H75">
        <v>4350000</v>
      </c>
      <c r="I75">
        <v>3930000</v>
      </c>
      <c r="J75">
        <v>3770000</v>
      </c>
      <c r="K75">
        <v>4310000</v>
      </c>
      <c r="L75">
        <v>2920000</v>
      </c>
      <c r="M75">
        <v>3010000</v>
      </c>
      <c r="N75">
        <v>3230000</v>
      </c>
      <c r="O75">
        <v>3650000</v>
      </c>
      <c r="P75">
        <v>4220000</v>
      </c>
      <c r="Q75">
        <v>4850000</v>
      </c>
      <c r="R75">
        <v>4300000</v>
      </c>
      <c r="S75">
        <v>3910000</v>
      </c>
      <c r="T75">
        <v>3820000</v>
      </c>
      <c r="U75">
        <v>4470000</v>
      </c>
    </row>
    <row r="76" spans="1:21" x14ac:dyDescent="0.15">
      <c r="A76" s="3">
        <v>42036</v>
      </c>
      <c r="B76">
        <v>3060000</v>
      </c>
      <c r="C76">
        <v>3190000</v>
      </c>
      <c r="D76">
        <v>3380000</v>
      </c>
      <c r="E76">
        <v>3750000</v>
      </c>
      <c r="F76">
        <v>4320000</v>
      </c>
      <c r="G76">
        <v>4960000</v>
      </c>
      <c r="H76">
        <v>4350000</v>
      </c>
      <c r="I76">
        <v>3930000</v>
      </c>
      <c r="J76">
        <v>3770000</v>
      </c>
      <c r="K76">
        <v>4280000</v>
      </c>
      <c r="L76">
        <v>2920000</v>
      </c>
      <c r="M76">
        <v>3010000</v>
      </c>
      <c r="N76">
        <v>3220000</v>
      </c>
      <c r="O76">
        <v>3640000</v>
      </c>
      <c r="P76">
        <v>4210000</v>
      </c>
      <c r="Q76">
        <v>4840000</v>
      </c>
      <c r="R76">
        <v>4300000</v>
      </c>
      <c r="S76">
        <v>3920000</v>
      </c>
      <c r="T76">
        <v>3820000</v>
      </c>
      <c r="U76">
        <v>4450000</v>
      </c>
    </row>
    <row r="77" spans="1:21" x14ac:dyDescent="0.15">
      <c r="A77" s="3">
        <v>42064</v>
      </c>
      <c r="B77">
        <v>3060000</v>
      </c>
      <c r="C77">
        <v>3200000</v>
      </c>
      <c r="D77">
        <v>3380000</v>
      </c>
      <c r="E77">
        <v>3750000</v>
      </c>
      <c r="F77">
        <v>4310000</v>
      </c>
      <c r="G77">
        <v>4960000</v>
      </c>
      <c r="H77">
        <v>4350000</v>
      </c>
      <c r="I77">
        <v>3940000</v>
      </c>
      <c r="J77">
        <v>3760000</v>
      </c>
      <c r="K77">
        <v>4260000</v>
      </c>
      <c r="L77">
        <v>2920000</v>
      </c>
      <c r="M77">
        <v>3010000</v>
      </c>
      <c r="N77">
        <v>3220000</v>
      </c>
      <c r="O77">
        <v>3630000</v>
      </c>
      <c r="P77">
        <v>4190000</v>
      </c>
      <c r="Q77">
        <v>4840000</v>
      </c>
      <c r="R77">
        <v>4300000</v>
      </c>
      <c r="S77">
        <v>3920000</v>
      </c>
      <c r="T77">
        <v>3810000</v>
      </c>
      <c r="U77">
        <v>4420000</v>
      </c>
    </row>
    <row r="78" spans="1:21" x14ac:dyDescent="0.15">
      <c r="A78" s="3">
        <v>42095</v>
      </c>
      <c r="B78">
        <v>3060000</v>
      </c>
      <c r="C78">
        <v>3200000</v>
      </c>
      <c r="D78">
        <v>3370000</v>
      </c>
      <c r="E78">
        <v>3740000</v>
      </c>
      <c r="F78">
        <v>4290000</v>
      </c>
      <c r="G78">
        <v>4960000</v>
      </c>
      <c r="H78">
        <v>4360000</v>
      </c>
      <c r="I78">
        <v>3940000</v>
      </c>
      <c r="J78">
        <v>3760000</v>
      </c>
      <c r="K78">
        <v>4250000</v>
      </c>
      <c r="L78">
        <v>2920000</v>
      </c>
      <c r="M78">
        <v>3020000</v>
      </c>
      <c r="N78">
        <v>3210000</v>
      </c>
      <c r="O78">
        <v>3620000</v>
      </c>
      <c r="P78">
        <v>4180000</v>
      </c>
      <c r="Q78">
        <v>4840000</v>
      </c>
      <c r="R78">
        <v>4300000</v>
      </c>
      <c r="S78">
        <v>3930000</v>
      </c>
      <c r="T78">
        <v>3810000</v>
      </c>
      <c r="U78">
        <v>4410000</v>
      </c>
    </row>
    <row r="79" spans="1:21" x14ac:dyDescent="0.15">
      <c r="A79" s="3">
        <v>42125</v>
      </c>
      <c r="B79">
        <v>3060000</v>
      </c>
      <c r="C79">
        <v>3200000</v>
      </c>
      <c r="D79">
        <v>3370000</v>
      </c>
      <c r="E79">
        <v>3730000</v>
      </c>
      <c r="F79">
        <v>4280000</v>
      </c>
      <c r="G79">
        <v>4960000</v>
      </c>
      <c r="H79">
        <v>4370000</v>
      </c>
      <c r="I79">
        <v>3950000</v>
      </c>
      <c r="J79">
        <v>3760000</v>
      </c>
      <c r="K79">
        <v>4240000</v>
      </c>
      <c r="L79">
        <v>2920000</v>
      </c>
      <c r="M79">
        <v>3020000</v>
      </c>
      <c r="N79">
        <v>3210000</v>
      </c>
      <c r="O79">
        <v>3620000</v>
      </c>
      <c r="P79">
        <v>4170000</v>
      </c>
      <c r="Q79">
        <v>4840000</v>
      </c>
      <c r="R79">
        <v>4320000</v>
      </c>
      <c r="S79">
        <v>3940000</v>
      </c>
      <c r="T79">
        <v>3810000</v>
      </c>
      <c r="U79">
        <v>4400000</v>
      </c>
    </row>
    <row r="80" spans="1:21" x14ac:dyDescent="0.15">
      <c r="A80" s="3">
        <v>42156</v>
      </c>
      <c r="B80">
        <v>3060000</v>
      </c>
      <c r="C80">
        <v>3210000</v>
      </c>
      <c r="D80">
        <v>3370000</v>
      </c>
      <c r="E80">
        <v>3730000</v>
      </c>
      <c r="F80">
        <v>4260000</v>
      </c>
      <c r="G80">
        <v>4950000</v>
      </c>
      <c r="H80">
        <v>4380000</v>
      </c>
      <c r="I80">
        <v>3960000</v>
      </c>
      <c r="J80">
        <v>3760000</v>
      </c>
      <c r="K80">
        <v>4220000</v>
      </c>
      <c r="L80">
        <v>2920000</v>
      </c>
      <c r="M80">
        <v>3030000</v>
      </c>
      <c r="N80">
        <v>3210000</v>
      </c>
      <c r="O80">
        <v>3620000</v>
      </c>
      <c r="P80">
        <v>4160000</v>
      </c>
      <c r="Q80">
        <v>4840000</v>
      </c>
      <c r="R80">
        <v>4330000</v>
      </c>
      <c r="S80">
        <v>3950000</v>
      </c>
      <c r="T80">
        <v>3810000</v>
      </c>
      <c r="U80">
        <v>4380000</v>
      </c>
    </row>
    <row r="81" spans="1:21" x14ac:dyDescent="0.15">
      <c r="A81" s="3">
        <v>42186</v>
      </c>
      <c r="B81">
        <v>3060000</v>
      </c>
      <c r="C81">
        <v>3210000</v>
      </c>
      <c r="D81">
        <v>3350000</v>
      </c>
      <c r="E81">
        <v>3720000</v>
      </c>
      <c r="F81">
        <v>4250000</v>
      </c>
      <c r="G81">
        <v>4950000</v>
      </c>
      <c r="H81">
        <v>4390000</v>
      </c>
      <c r="I81">
        <v>3970000</v>
      </c>
      <c r="J81">
        <v>3760000</v>
      </c>
      <c r="K81">
        <v>4200000</v>
      </c>
      <c r="L81">
        <v>2920000</v>
      </c>
      <c r="M81">
        <v>3020000</v>
      </c>
      <c r="N81">
        <v>3190000</v>
      </c>
      <c r="O81">
        <v>3610000</v>
      </c>
      <c r="P81">
        <v>4140000</v>
      </c>
      <c r="Q81">
        <v>4840000</v>
      </c>
      <c r="R81">
        <v>4330000</v>
      </c>
      <c r="S81">
        <v>3960000</v>
      </c>
      <c r="T81">
        <v>3810000</v>
      </c>
      <c r="U81">
        <v>4360000</v>
      </c>
    </row>
    <row r="82" spans="1:21" x14ac:dyDescent="0.15">
      <c r="A82" s="3">
        <v>42217</v>
      </c>
      <c r="B82">
        <v>3060000</v>
      </c>
      <c r="C82">
        <v>3200000</v>
      </c>
      <c r="D82">
        <v>3340000</v>
      </c>
      <c r="E82">
        <v>3720000</v>
      </c>
      <c r="F82">
        <v>4240000</v>
      </c>
      <c r="G82">
        <v>4950000</v>
      </c>
      <c r="H82">
        <v>4390000</v>
      </c>
      <c r="I82">
        <v>3990000</v>
      </c>
      <c r="J82">
        <v>3760000</v>
      </c>
      <c r="K82">
        <v>4190000</v>
      </c>
      <c r="L82">
        <v>2910000</v>
      </c>
      <c r="M82">
        <v>3010000</v>
      </c>
      <c r="N82">
        <v>3180000</v>
      </c>
      <c r="O82">
        <v>3600000</v>
      </c>
      <c r="P82">
        <v>4130000</v>
      </c>
      <c r="Q82">
        <v>4830000</v>
      </c>
      <c r="R82">
        <v>4340000</v>
      </c>
      <c r="S82">
        <v>3970000</v>
      </c>
      <c r="T82">
        <v>3810000</v>
      </c>
      <c r="U82">
        <v>4340000</v>
      </c>
    </row>
    <row r="83" spans="1:21" x14ac:dyDescent="0.15">
      <c r="A83" s="3">
        <v>42248</v>
      </c>
      <c r="B83">
        <v>3060000</v>
      </c>
      <c r="C83">
        <v>3210000</v>
      </c>
      <c r="D83">
        <v>3340000</v>
      </c>
      <c r="E83">
        <v>3710000</v>
      </c>
      <c r="F83">
        <v>4230000</v>
      </c>
      <c r="G83">
        <v>4950000</v>
      </c>
      <c r="H83">
        <v>4400000</v>
      </c>
      <c r="I83">
        <v>4000000</v>
      </c>
      <c r="J83">
        <v>3750000</v>
      </c>
      <c r="K83">
        <v>4170000</v>
      </c>
      <c r="L83">
        <v>2910000</v>
      </c>
      <c r="M83">
        <v>3020000</v>
      </c>
      <c r="N83">
        <v>3170000</v>
      </c>
      <c r="O83">
        <v>3600000</v>
      </c>
      <c r="P83">
        <v>4120000</v>
      </c>
      <c r="Q83">
        <v>4830000</v>
      </c>
      <c r="R83">
        <v>4340000</v>
      </c>
      <c r="S83">
        <v>3990000</v>
      </c>
      <c r="T83">
        <v>3800000</v>
      </c>
      <c r="U83">
        <v>4320000</v>
      </c>
    </row>
    <row r="84" spans="1:21" x14ac:dyDescent="0.15">
      <c r="A84" s="3">
        <v>42278</v>
      </c>
      <c r="B84">
        <v>3060000</v>
      </c>
      <c r="C84">
        <v>3210000</v>
      </c>
      <c r="D84">
        <v>3340000</v>
      </c>
      <c r="E84">
        <v>3710000</v>
      </c>
      <c r="F84">
        <v>4220000</v>
      </c>
      <c r="G84">
        <v>4950000</v>
      </c>
      <c r="H84">
        <v>4390000</v>
      </c>
      <c r="I84">
        <v>4020000</v>
      </c>
      <c r="J84">
        <v>3750000</v>
      </c>
      <c r="K84">
        <v>4150000</v>
      </c>
      <c r="L84">
        <v>2920000</v>
      </c>
      <c r="M84">
        <v>3020000</v>
      </c>
      <c r="N84">
        <v>3170000</v>
      </c>
      <c r="O84">
        <v>3590000</v>
      </c>
      <c r="P84">
        <v>4110000</v>
      </c>
      <c r="Q84">
        <v>4840000</v>
      </c>
      <c r="R84">
        <v>4330000</v>
      </c>
      <c r="S84">
        <v>4000000</v>
      </c>
      <c r="T84">
        <v>3800000</v>
      </c>
      <c r="U84">
        <v>4300000</v>
      </c>
    </row>
    <row r="85" spans="1:21" x14ac:dyDescent="0.15">
      <c r="A85" s="3">
        <v>42309</v>
      </c>
      <c r="B85">
        <v>3070000</v>
      </c>
      <c r="C85">
        <v>3210000</v>
      </c>
      <c r="D85">
        <v>3330000</v>
      </c>
      <c r="E85">
        <v>3710000</v>
      </c>
      <c r="F85">
        <v>4210000</v>
      </c>
      <c r="G85">
        <v>4950000</v>
      </c>
      <c r="H85">
        <v>4390000</v>
      </c>
      <c r="I85">
        <v>4030000</v>
      </c>
      <c r="J85">
        <v>3750000</v>
      </c>
      <c r="K85">
        <v>4130000</v>
      </c>
      <c r="L85">
        <v>2920000</v>
      </c>
      <c r="M85">
        <v>3020000</v>
      </c>
      <c r="N85">
        <v>3160000</v>
      </c>
      <c r="O85">
        <v>3590000</v>
      </c>
      <c r="P85">
        <v>4100000</v>
      </c>
      <c r="Q85">
        <v>4830000</v>
      </c>
      <c r="R85">
        <v>4330000</v>
      </c>
      <c r="S85">
        <v>4010000</v>
      </c>
      <c r="T85">
        <v>3800000</v>
      </c>
      <c r="U85">
        <v>4280000</v>
      </c>
    </row>
    <row r="86" spans="1:21" x14ac:dyDescent="0.15">
      <c r="A86" s="3">
        <v>42339</v>
      </c>
      <c r="B86">
        <v>3070000</v>
      </c>
      <c r="C86">
        <v>3210000</v>
      </c>
      <c r="D86">
        <v>3320000</v>
      </c>
      <c r="E86">
        <v>3700000</v>
      </c>
      <c r="F86">
        <v>4190000</v>
      </c>
      <c r="G86">
        <v>4950000</v>
      </c>
      <c r="H86">
        <v>4410000</v>
      </c>
      <c r="I86">
        <v>4040000</v>
      </c>
      <c r="J86">
        <v>3750000</v>
      </c>
      <c r="K86">
        <v>4110000</v>
      </c>
      <c r="L86">
        <v>2920000</v>
      </c>
      <c r="M86">
        <v>3020000</v>
      </c>
      <c r="N86">
        <v>3150000</v>
      </c>
      <c r="O86">
        <v>3580000</v>
      </c>
      <c r="P86">
        <v>4080000</v>
      </c>
      <c r="Q86">
        <v>4830000</v>
      </c>
      <c r="R86">
        <v>4340000</v>
      </c>
      <c r="S86">
        <v>4030000</v>
      </c>
      <c r="T86">
        <v>3790000</v>
      </c>
      <c r="U86">
        <v>4260000</v>
      </c>
    </row>
    <row r="87" spans="1:21" x14ac:dyDescent="0.15">
      <c r="A87" s="3">
        <v>42370</v>
      </c>
      <c r="B87">
        <v>3070000</v>
      </c>
      <c r="C87">
        <v>3210000</v>
      </c>
      <c r="D87">
        <v>3320000</v>
      </c>
      <c r="E87">
        <v>3700000</v>
      </c>
      <c r="F87">
        <v>4170000</v>
      </c>
      <c r="G87">
        <v>4940000</v>
      </c>
      <c r="H87">
        <v>4430000</v>
      </c>
      <c r="I87">
        <v>4020000</v>
      </c>
      <c r="J87">
        <v>3740000</v>
      </c>
      <c r="K87">
        <v>4080000</v>
      </c>
      <c r="L87">
        <v>2920000</v>
      </c>
      <c r="M87">
        <v>3020000</v>
      </c>
      <c r="N87">
        <v>3150000</v>
      </c>
      <c r="O87">
        <v>3580000</v>
      </c>
      <c r="P87">
        <v>4070000</v>
      </c>
      <c r="Q87">
        <v>4820000</v>
      </c>
      <c r="R87">
        <v>4370000</v>
      </c>
      <c r="S87">
        <v>4010000</v>
      </c>
      <c r="T87">
        <v>3790000</v>
      </c>
      <c r="U87">
        <v>4230000</v>
      </c>
    </row>
    <row r="88" spans="1:21" x14ac:dyDescent="0.15">
      <c r="A88" s="3">
        <v>42401</v>
      </c>
      <c r="B88">
        <v>3060000</v>
      </c>
      <c r="C88">
        <v>3200000</v>
      </c>
      <c r="D88">
        <v>3310000</v>
      </c>
      <c r="E88">
        <v>3690000</v>
      </c>
      <c r="F88">
        <v>4160000</v>
      </c>
      <c r="G88">
        <v>4930000</v>
      </c>
      <c r="H88">
        <v>4450000</v>
      </c>
      <c r="I88">
        <v>4010000</v>
      </c>
      <c r="J88">
        <v>3740000</v>
      </c>
      <c r="K88">
        <v>4060000</v>
      </c>
      <c r="L88">
        <v>2920000</v>
      </c>
      <c r="M88">
        <v>3010000</v>
      </c>
      <c r="N88">
        <v>3140000</v>
      </c>
      <c r="O88">
        <v>3570000</v>
      </c>
      <c r="P88">
        <v>4050000</v>
      </c>
      <c r="Q88">
        <v>4810000</v>
      </c>
      <c r="R88">
        <v>4390000</v>
      </c>
      <c r="S88">
        <v>3990000</v>
      </c>
      <c r="T88">
        <v>3780000</v>
      </c>
      <c r="U88">
        <v>4210000</v>
      </c>
    </row>
    <row r="89" spans="1:21" x14ac:dyDescent="0.15">
      <c r="A89" s="3">
        <v>42430</v>
      </c>
      <c r="B89">
        <v>3060000</v>
      </c>
      <c r="C89">
        <v>3210000</v>
      </c>
      <c r="D89">
        <v>3320000</v>
      </c>
      <c r="E89">
        <v>3690000</v>
      </c>
      <c r="F89">
        <v>4150000</v>
      </c>
      <c r="G89">
        <v>4930000</v>
      </c>
      <c r="H89">
        <v>4480000</v>
      </c>
      <c r="I89">
        <v>3990000</v>
      </c>
      <c r="J89">
        <v>3730000</v>
      </c>
      <c r="K89">
        <v>4050000</v>
      </c>
      <c r="L89">
        <v>2920000</v>
      </c>
      <c r="M89">
        <v>3020000</v>
      </c>
      <c r="N89">
        <v>3140000</v>
      </c>
      <c r="O89">
        <v>3560000</v>
      </c>
      <c r="P89">
        <v>4040000</v>
      </c>
      <c r="Q89">
        <v>4810000</v>
      </c>
      <c r="R89">
        <v>4410000</v>
      </c>
      <c r="S89">
        <v>3980000</v>
      </c>
      <c r="T89">
        <v>3780000</v>
      </c>
      <c r="U89">
        <v>4190000</v>
      </c>
    </row>
    <row r="90" spans="1:21" x14ac:dyDescent="0.15">
      <c r="A90" s="3">
        <v>42461</v>
      </c>
      <c r="B90">
        <v>3070000</v>
      </c>
      <c r="C90">
        <v>3220000</v>
      </c>
      <c r="D90">
        <v>3310000</v>
      </c>
      <c r="E90">
        <v>3680000</v>
      </c>
      <c r="F90">
        <v>4130000</v>
      </c>
      <c r="G90">
        <v>4920000</v>
      </c>
      <c r="H90">
        <v>4510000</v>
      </c>
      <c r="I90">
        <v>3980000</v>
      </c>
      <c r="J90">
        <v>3730000</v>
      </c>
      <c r="K90">
        <v>4040000</v>
      </c>
      <c r="L90">
        <v>2920000</v>
      </c>
      <c r="M90">
        <v>3030000</v>
      </c>
      <c r="N90">
        <v>3130000</v>
      </c>
      <c r="O90">
        <v>3560000</v>
      </c>
      <c r="P90">
        <v>4020000</v>
      </c>
      <c r="Q90">
        <v>4800000</v>
      </c>
      <c r="R90">
        <v>4440000</v>
      </c>
      <c r="S90">
        <v>3960000</v>
      </c>
      <c r="T90">
        <v>3780000</v>
      </c>
      <c r="U90">
        <v>4180000</v>
      </c>
    </row>
    <row r="91" spans="1:21" x14ac:dyDescent="0.15">
      <c r="A91" s="3">
        <v>42491</v>
      </c>
      <c r="B91">
        <v>3060000</v>
      </c>
      <c r="C91">
        <v>3220000</v>
      </c>
      <c r="D91">
        <v>3310000</v>
      </c>
      <c r="E91">
        <v>3670000</v>
      </c>
      <c r="F91">
        <v>4120000</v>
      </c>
      <c r="G91">
        <v>4910000</v>
      </c>
      <c r="H91">
        <v>4540000</v>
      </c>
      <c r="I91">
        <v>3970000</v>
      </c>
      <c r="J91">
        <v>3730000</v>
      </c>
      <c r="K91">
        <v>4030000</v>
      </c>
      <c r="L91">
        <v>2920000</v>
      </c>
      <c r="M91">
        <v>3030000</v>
      </c>
      <c r="N91">
        <v>3130000</v>
      </c>
      <c r="O91">
        <v>3550000</v>
      </c>
      <c r="P91">
        <v>4010000</v>
      </c>
      <c r="Q91">
        <v>4800000</v>
      </c>
      <c r="R91">
        <v>4470000</v>
      </c>
      <c r="S91">
        <v>3950000</v>
      </c>
      <c r="T91">
        <v>3780000</v>
      </c>
      <c r="U91">
        <v>4170000</v>
      </c>
    </row>
    <row r="92" spans="1:21" x14ac:dyDescent="0.15">
      <c r="A92" s="3">
        <v>42522</v>
      </c>
      <c r="B92">
        <v>3060000</v>
      </c>
      <c r="C92">
        <v>3230000</v>
      </c>
      <c r="D92">
        <v>3310000</v>
      </c>
      <c r="E92">
        <v>3670000</v>
      </c>
      <c r="F92">
        <v>4110000</v>
      </c>
      <c r="G92">
        <v>4910000</v>
      </c>
      <c r="H92">
        <v>4570000</v>
      </c>
      <c r="I92">
        <v>3960000</v>
      </c>
      <c r="J92">
        <v>3730000</v>
      </c>
      <c r="K92">
        <v>4020000</v>
      </c>
      <c r="L92">
        <v>2920000</v>
      </c>
      <c r="M92">
        <v>3040000</v>
      </c>
      <c r="N92">
        <v>3130000</v>
      </c>
      <c r="O92">
        <v>3540000</v>
      </c>
      <c r="P92">
        <v>4000000</v>
      </c>
      <c r="Q92">
        <v>4790000</v>
      </c>
      <c r="R92">
        <v>4500000</v>
      </c>
      <c r="S92">
        <v>3950000</v>
      </c>
      <c r="T92">
        <v>3780000</v>
      </c>
      <c r="U92">
        <v>4160000</v>
      </c>
    </row>
    <row r="93" spans="1:21" x14ac:dyDescent="0.15">
      <c r="A93" s="3">
        <v>42552</v>
      </c>
      <c r="B93">
        <v>3060000</v>
      </c>
      <c r="C93">
        <v>3230000</v>
      </c>
      <c r="D93">
        <v>3310000</v>
      </c>
      <c r="E93">
        <v>3670000</v>
      </c>
      <c r="F93">
        <v>4090000</v>
      </c>
      <c r="G93">
        <v>4900000</v>
      </c>
      <c r="H93">
        <v>4600000</v>
      </c>
      <c r="I93">
        <v>3960000</v>
      </c>
      <c r="J93">
        <v>3730000</v>
      </c>
      <c r="K93">
        <v>4000000</v>
      </c>
      <c r="L93">
        <v>2910000</v>
      </c>
      <c r="M93">
        <v>3040000</v>
      </c>
      <c r="N93">
        <v>3120000</v>
      </c>
      <c r="O93">
        <v>3540000</v>
      </c>
      <c r="P93">
        <v>3990000</v>
      </c>
      <c r="Q93">
        <v>4790000</v>
      </c>
      <c r="R93">
        <v>4530000</v>
      </c>
      <c r="S93">
        <v>3940000</v>
      </c>
      <c r="T93">
        <v>3780000</v>
      </c>
      <c r="U93">
        <v>4140000</v>
      </c>
    </row>
    <row r="94" spans="1:21" x14ac:dyDescent="0.15">
      <c r="A94" s="3">
        <v>42583</v>
      </c>
      <c r="B94">
        <v>3050000</v>
      </c>
      <c r="C94">
        <v>3220000</v>
      </c>
      <c r="D94">
        <v>3300000</v>
      </c>
      <c r="E94">
        <v>3660000</v>
      </c>
      <c r="F94">
        <v>4080000</v>
      </c>
      <c r="G94">
        <v>4900000</v>
      </c>
      <c r="H94">
        <v>4630000</v>
      </c>
      <c r="I94">
        <v>3950000</v>
      </c>
      <c r="J94">
        <v>3730000</v>
      </c>
      <c r="K94">
        <v>3990000</v>
      </c>
      <c r="L94">
        <v>2910000</v>
      </c>
      <c r="M94">
        <v>3020000</v>
      </c>
      <c r="N94">
        <v>3120000</v>
      </c>
      <c r="O94">
        <v>3530000</v>
      </c>
      <c r="P94">
        <v>3980000</v>
      </c>
      <c r="Q94">
        <v>4770000</v>
      </c>
      <c r="R94">
        <v>4560000</v>
      </c>
      <c r="S94">
        <v>3930000</v>
      </c>
      <c r="T94">
        <v>3780000</v>
      </c>
      <c r="U94">
        <v>4130000</v>
      </c>
    </row>
    <row r="95" spans="1:21" x14ac:dyDescent="0.15">
      <c r="A95" s="3">
        <v>42614</v>
      </c>
      <c r="B95">
        <v>3060000</v>
      </c>
      <c r="C95">
        <v>3230000</v>
      </c>
      <c r="D95">
        <v>3300000</v>
      </c>
      <c r="E95">
        <v>3650000</v>
      </c>
      <c r="F95">
        <v>4070000</v>
      </c>
      <c r="G95">
        <v>4890000</v>
      </c>
      <c r="H95">
        <v>4660000</v>
      </c>
      <c r="I95">
        <v>3940000</v>
      </c>
      <c r="J95">
        <v>3730000</v>
      </c>
      <c r="K95">
        <v>3980000</v>
      </c>
      <c r="L95">
        <v>2910000</v>
      </c>
      <c r="M95">
        <v>3030000</v>
      </c>
      <c r="N95">
        <v>3110000</v>
      </c>
      <c r="O95">
        <v>3520000</v>
      </c>
      <c r="P95">
        <v>3970000</v>
      </c>
      <c r="Q95">
        <v>4770000</v>
      </c>
      <c r="R95">
        <v>4580000</v>
      </c>
      <c r="S95">
        <v>3930000</v>
      </c>
      <c r="T95">
        <v>3770000</v>
      </c>
      <c r="U95">
        <v>4120000</v>
      </c>
    </row>
    <row r="96" spans="1:21" x14ac:dyDescent="0.15">
      <c r="A96" s="3">
        <v>42644</v>
      </c>
      <c r="B96">
        <v>3060000</v>
      </c>
      <c r="C96">
        <v>3230000</v>
      </c>
      <c r="D96">
        <v>3300000</v>
      </c>
      <c r="E96">
        <v>3650000</v>
      </c>
      <c r="F96">
        <v>4060000</v>
      </c>
      <c r="G96">
        <v>4880000</v>
      </c>
      <c r="H96">
        <v>4680000</v>
      </c>
      <c r="I96">
        <v>3940000</v>
      </c>
      <c r="J96">
        <v>3730000</v>
      </c>
      <c r="K96">
        <v>3970000</v>
      </c>
      <c r="L96">
        <v>2910000</v>
      </c>
      <c r="M96">
        <v>3040000</v>
      </c>
      <c r="N96">
        <v>3110000</v>
      </c>
      <c r="O96">
        <v>3520000</v>
      </c>
      <c r="P96">
        <v>3960000</v>
      </c>
      <c r="Q96">
        <v>4760000</v>
      </c>
      <c r="R96">
        <v>4610000</v>
      </c>
      <c r="S96">
        <v>3920000</v>
      </c>
      <c r="T96">
        <v>3770000</v>
      </c>
      <c r="U96">
        <v>4110000</v>
      </c>
    </row>
    <row r="97" spans="1:21" x14ac:dyDescent="0.15">
      <c r="A97" s="3">
        <v>42675</v>
      </c>
      <c r="B97">
        <v>3060000</v>
      </c>
      <c r="C97">
        <v>3230000</v>
      </c>
      <c r="D97">
        <v>3300000</v>
      </c>
      <c r="E97">
        <v>3640000</v>
      </c>
      <c r="F97">
        <v>4060000</v>
      </c>
      <c r="G97">
        <v>4870000</v>
      </c>
      <c r="H97">
        <v>4700000</v>
      </c>
      <c r="I97">
        <v>3940000</v>
      </c>
      <c r="J97">
        <v>3730000</v>
      </c>
      <c r="K97">
        <v>3960000</v>
      </c>
      <c r="L97">
        <v>2910000</v>
      </c>
      <c r="M97">
        <v>3040000</v>
      </c>
      <c r="N97">
        <v>3110000</v>
      </c>
      <c r="O97">
        <v>3520000</v>
      </c>
      <c r="P97">
        <v>3950000</v>
      </c>
      <c r="Q97">
        <v>4750000</v>
      </c>
      <c r="R97">
        <v>4630000</v>
      </c>
      <c r="S97">
        <v>3920000</v>
      </c>
      <c r="T97">
        <v>3770000</v>
      </c>
      <c r="U97">
        <v>4100000</v>
      </c>
    </row>
    <row r="98" spans="1:21" x14ac:dyDescent="0.15">
      <c r="A98" s="3">
        <v>42705</v>
      </c>
      <c r="B98">
        <v>3050000</v>
      </c>
      <c r="C98">
        <v>3230000</v>
      </c>
      <c r="D98">
        <v>3280000</v>
      </c>
      <c r="E98">
        <v>3630000</v>
      </c>
      <c r="F98">
        <v>4040000</v>
      </c>
      <c r="G98">
        <v>4860000</v>
      </c>
      <c r="H98">
        <v>4720000</v>
      </c>
      <c r="I98">
        <v>3940000</v>
      </c>
      <c r="J98">
        <v>3730000</v>
      </c>
      <c r="K98">
        <v>3950000</v>
      </c>
      <c r="L98">
        <v>2910000</v>
      </c>
      <c r="M98">
        <v>3040000</v>
      </c>
      <c r="N98">
        <v>3100000</v>
      </c>
      <c r="O98">
        <v>3510000</v>
      </c>
      <c r="P98">
        <v>3940000</v>
      </c>
      <c r="Q98">
        <v>4740000</v>
      </c>
      <c r="R98">
        <v>4650000</v>
      </c>
      <c r="S98">
        <v>3920000</v>
      </c>
      <c r="T98">
        <v>3770000</v>
      </c>
      <c r="U98">
        <v>4080000</v>
      </c>
    </row>
    <row r="110" spans="1:21" x14ac:dyDescent="0.15">
      <c r="A110" t="s">
        <v>1067</v>
      </c>
    </row>
    <row r="111" spans="1:21" x14ac:dyDescent="0.15">
      <c r="A111" t="s">
        <v>1068</v>
      </c>
    </row>
    <row r="112" spans="1:21" x14ac:dyDescent="0.15">
      <c r="A112" t="s">
        <v>1069</v>
      </c>
    </row>
    <row r="113" spans="1:1" x14ac:dyDescent="0.15">
      <c r="A113" t="s">
        <v>1070</v>
      </c>
    </row>
    <row r="114" spans="1:1" x14ac:dyDescent="0.15">
      <c r="A114" t="s">
        <v>1071</v>
      </c>
    </row>
    <row r="115" spans="1:1" x14ac:dyDescent="0.15">
      <c r="A115" t="s">
        <v>1072</v>
      </c>
    </row>
    <row r="116" spans="1:1" x14ac:dyDescent="0.15">
      <c r="A116" t="s">
        <v>1073</v>
      </c>
    </row>
    <row r="117" spans="1:1" x14ac:dyDescent="0.15">
      <c r="A117" t="s">
        <v>1074</v>
      </c>
    </row>
    <row r="118" spans="1:1" x14ac:dyDescent="0.15">
      <c r="A118" t="s">
        <v>1075</v>
      </c>
    </row>
    <row r="119" spans="1:1" x14ac:dyDescent="0.15">
      <c r="A119" t="s">
        <v>1076</v>
      </c>
    </row>
    <row r="120" spans="1:1" x14ac:dyDescent="0.15">
      <c r="A120" t="s">
        <v>1077</v>
      </c>
    </row>
    <row r="121" spans="1:1" x14ac:dyDescent="0.15">
      <c r="A121" t="s">
        <v>1078</v>
      </c>
    </row>
    <row r="122" spans="1:1" x14ac:dyDescent="0.15">
      <c r="A122" t="s">
        <v>1079</v>
      </c>
    </row>
    <row r="123" spans="1:1" x14ac:dyDescent="0.15">
      <c r="A123" t="s">
        <v>1080</v>
      </c>
    </row>
    <row r="124" spans="1:1" x14ac:dyDescent="0.15">
      <c r="A124" t="s">
        <v>1081</v>
      </c>
    </row>
    <row r="125" spans="1:1" x14ac:dyDescent="0.15">
      <c r="A125" t="s">
        <v>1082</v>
      </c>
    </row>
    <row r="126" spans="1:1" x14ac:dyDescent="0.15">
      <c r="A126" t="s">
        <v>1083</v>
      </c>
    </row>
    <row r="127" spans="1:1" x14ac:dyDescent="0.15">
      <c r="A127" t="s">
        <v>1084</v>
      </c>
    </row>
    <row r="128" spans="1:1" x14ac:dyDescent="0.15">
      <c r="A128" t="s">
        <v>1085</v>
      </c>
    </row>
    <row r="129" spans="1:1" x14ac:dyDescent="0.15">
      <c r="A129" t="s">
        <v>1086</v>
      </c>
    </row>
  </sheetData>
  <phoneticPr fontId="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0"/>
  <sheetViews>
    <sheetView zoomScale="115" zoomScaleNormal="115" workbookViewId="0">
      <pane xSplit="1" ySplit="2" topLeftCell="B138" activePane="bottomRight" state="frozen"/>
      <selection pane="topRight" activeCell="B1" sqref="B1"/>
      <selection pane="bottomLeft" activeCell="A3" sqref="A3"/>
      <selection pane="bottomRight" activeCell="G160" sqref="G160"/>
    </sheetView>
  </sheetViews>
  <sheetFormatPr defaultRowHeight="13.5" x14ac:dyDescent="0.15"/>
  <sheetData>
    <row r="1" spans="1:4" x14ac:dyDescent="0.15">
      <c r="A1" t="s">
        <v>698</v>
      </c>
      <c r="B1" t="s">
        <v>1107</v>
      </c>
    </row>
    <row r="2" spans="1:4" x14ac:dyDescent="0.15">
      <c r="A2" t="s">
        <v>693</v>
      </c>
      <c r="B2" t="s">
        <v>987</v>
      </c>
    </row>
    <row r="3" spans="1:4" x14ac:dyDescent="0.15">
      <c r="A3" s="109">
        <v>29281</v>
      </c>
      <c r="B3">
        <v>123.633333333333</v>
      </c>
      <c r="D3" s="3"/>
    </row>
    <row r="4" spans="1:4" x14ac:dyDescent="0.15">
      <c r="A4" s="109">
        <v>29373</v>
      </c>
      <c r="B4">
        <v>122.666666666667</v>
      </c>
      <c r="D4" s="3"/>
    </row>
    <row r="5" spans="1:4" x14ac:dyDescent="0.15">
      <c r="A5" s="109">
        <v>29465</v>
      </c>
      <c r="B5">
        <v>118.26666666666701</v>
      </c>
      <c r="D5" s="3"/>
    </row>
    <row r="6" spans="1:4" x14ac:dyDescent="0.15">
      <c r="A6" s="109">
        <v>29556</v>
      </c>
      <c r="B6">
        <v>116.466666666667</v>
      </c>
      <c r="D6" s="3"/>
    </row>
    <row r="7" spans="1:4" x14ac:dyDescent="0.15">
      <c r="A7" s="109">
        <v>29646</v>
      </c>
      <c r="B7">
        <v>115.333333333333</v>
      </c>
      <c r="D7" s="3"/>
    </row>
    <row r="8" spans="1:4" x14ac:dyDescent="0.15">
      <c r="A8" s="109">
        <v>29738</v>
      </c>
      <c r="B8">
        <v>114.166666666667</v>
      </c>
      <c r="D8" s="3"/>
    </row>
    <row r="9" spans="1:4" x14ac:dyDescent="0.15">
      <c r="A9" s="109">
        <v>29830</v>
      </c>
      <c r="B9">
        <v>114.566666666667</v>
      </c>
      <c r="D9" s="3"/>
    </row>
    <row r="10" spans="1:4" x14ac:dyDescent="0.15">
      <c r="A10" s="109">
        <v>29921</v>
      </c>
      <c r="B10">
        <v>115.1</v>
      </c>
      <c r="D10" s="3"/>
    </row>
    <row r="11" spans="1:4" x14ac:dyDescent="0.15">
      <c r="A11" s="109">
        <v>30011</v>
      </c>
      <c r="B11">
        <v>113.666666666667</v>
      </c>
      <c r="D11" s="3"/>
    </row>
    <row r="12" spans="1:4" x14ac:dyDescent="0.15">
      <c r="A12" s="109">
        <v>30103</v>
      </c>
      <c r="B12">
        <v>111.133333333333</v>
      </c>
      <c r="D12" s="3"/>
    </row>
    <row r="13" spans="1:4" x14ac:dyDescent="0.15">
      <c r="A13" s="109">
        <v>30195</v>
      </c>
      <c r="B13">
        <v>111.166666666667</v>
      </c>
      <c r="D13" s="3"/>
    </row>
    <row r="14" spans="1:4" x14ac:dyDescent="0.15">
      <c r="A14" s="109">
        <v>30286</v>
      </c>
      <c r="B14">
        <v>109.366666666667</v>
      </c>
      <c r="D14" s="3"/>
    </row>
    <row r="15" spans="1:4" x14ac:dyDescent="0.15">
      <c r="A15" s="109">
        <v>30376</v>
      </c>
      <c r="B15">
        <v>110.2</v>
      </c>
      <c r="D15" s="3"/>
    </row>
    <row r="16" spans="1:4" x14ac:dyDescent="0.15">
      <c r="A16" s="109">
        <v>30468</v>
      </c>
      <c r="B16">
        <v>111.133333333333</v>
      </c>
      <c r="D16" s="3"/>
    </row>
    <row r="17" spans="1:4" x14ac:dyDescent="0.15">
      <c r="A17" s="109">
        <v>30560</v>
      </c>
      <c r="B17">
        <v>113.566666666667</v>
      </c>
      <c r="D17" s="3"/>
    </row>
    <row r="18" spans="1:4" x14ac:dyDescent="0.15">
      <c r="A18" s="109">
        <v>30651</v>
      </c>
      <c r="B18">
        <v>116.4</v>
      </c>
      <c r="D18" s="3"/>
    </row>
    <row r="19" spans="1:4" x14ac:dyDescent="0.15">
      <c r="A19" s="109">
        <v>30742</v>
      </c>
      <c r="B19">
        <v>118.633333333333</v>
      </c>
      <c r="D19" s="3"/>
    </row>
    <row r="20" spans="1:4" x14ac:dyDescent="0.15">
      <c r="A20" s="109">
        <v>30834</v>
      </c>
      <c r="B20">
        <v>119.533333333333</v>
      </c>
      <c r="D20" s="3"/>
    </row>
    <row r="21" spans="1:4" x14ac:dyDescent="0.15">
      <c r="A21" s="109">
        <v>30926</v>
      </c>
      <c r="B21">
        <v>119</v>
      </c>
      <c r="D21" s="3"/>
    </row>
    <row r="22" spans="1:4" x14ac:dyDescent="0.15">
      <c r="A22" s="109">
        <v>31017</v>
      </c>
      <c r="B22">
        <v>120.566666666667</v>
      </c>
      <c r="D22" s="3"/>
    </row>
    <row r="23" spans="1:4" x14ac:dyDescent="0.15">
      <c r="A23" s="109">
        <v>31107</v>
      </c>
      <c r="B23">
        <v>119.666666666667</v>
      </c>
      <c r="D23" s="3"/>
    </row>
    <row r="24" spans="1:4" x14ac:dyDescent="0.15">
      <c r="A24" s="109">
        <v>31199</v>
      </c>
      <c r="B24">
        <v>120</v>
      </c>
      <c r="D24" s="3"/>
    </row>
    <row r="25" spans="1:4" x14ac:dyDescent="0.15">
      <c r="A25" s="109">
        <v>31291</v>
      </c>
      <c r="B25">
        <v>119.933333333333</v>
      </c>
      <c r="D25" s="3"/>
    </row>
    <row r="26" spans="1:4" x14ac:dyDescent="0.15">
      <c r="A26" s="109">
        <v>31382</v>
      </c>
      <c r="B26">
        <v>118.76666666666701</v>
      </c>
      <c r="D26" s="3"/>
    </row>
    <row r="27" spans="1:4" x14ac:dyDescent="0.15">
      <c r="A27" s="109">
        <v>31472</v>
      </c>
      <c r="B27">
        <v>117.366666666667</v>
      </c>
      <c r="D27" s="3"/>
    </row>
    <row r="28" spans="1:4" x14ac:dyDescent="0.15">
      <c r="A28" s="109">
        <v>31564</v>
      </c>
      <c r="B28">
        <v>115</v>
      </c>
      <c r="D28" s="3"/>
    </row>
    <row r="29" spans="1:4" x14ac:dyDescent="0.15">
      <c r="A29" s="109">
        <v>31656</v>
      </c>
      <c r="B29">
        <v>113.133333333333</v>
      </c>
      <c r="D29" s="3"/>
    </row>
    <row r="30" spans="1:4" x14ac:dyDescent="0.15">
      <c r="A30" s="109">
        <v>31747</v>
      </c>
      <c r="B30">
        <v>111.26666666666701</v>
      </c>
      <c r="D30" s="3"/>
    </row>
    <row r="31" spans="1:4" x14ac:dyDescent="0.15">
      <c r="A31" s="109">
        <v>31837</v>
      </c>
      <c r="B31">
        <v>112.8</v>
      </c>
      <c r="D31" s="3"/>
    </row>
    <row r="32" spans="1:4" x14ac:dyDescent="0.15">
      <c r="A32" s="109">
        <v>31929</v>
      </c>
      <c r="B32">
        <v>111.73333333333299</v>
      </c>
      <c r="D32" s="3"/>
    </row>
    <row r="33" spans="1:4" x14ac:dyDescent="0.15">
      <c r="A33" s="109">
        <v>32021</v>
      </c>
      <c r="B33">
        <v>114.333333333333</v>
      </c>
      <c r="D33" s="3"/>
    </row>
    <row r="34" spans="1:4" x14ac:dyDescent="0.15">
      <c r="A34" s="109">
        <v>32112</v>
      </c>
      <c r="B34">
        <v>117.9</v>
      </c>
      <c r="D34" s="3"/>
    </row>
    <row r="35" spans="1:4" x14ac:dyDescent="0.15">
      <c r="A35" s="109">
        <v>32203</v>
      </c>
      <c r="B35">
        <v>119.866666666667</v>
      </c>
      <c r="D35" s="3"/>
    </row>
    <row r="36" spans="1:4" x14ac:dyDescent="0.15">
      <c r="A36" s="109">
        <v>32295</v>
      </c>
      <c r="B36">
        <v>120.133333333333</v>
      </c>
      <c r="D36" s="3"/>
    </row>
    <row r="37" spans="1:4" x14ac:dyDescent="0.15">
      <c r="A37" s="109">
        <v>32387</v>
      </c>
      <c r="B37">
        <v>121.2</v>
      </c>
      <c r="D37" s="3"/>
    </row>
    <row r="38" spans="1:4" x14ac:dyDescent="0.15">
      <c r="A38" s="109">
        <v>32478</v>
      </c>
      <c r="B38">
        <v>121.866666666667</v>
      </c>
      <c r="D38" s="3"/>
    </row>
    <row r="39" spans="1:4" x14ac:dyDescent="0.15">
      <c r="A39" s="109">
        <v>32568</v>
      </c>
      <c r="B39">
        <v>123.23333333333299</v>
      </c>
      <c r="D39" s="3"/>
    </row>
    <row r="40" spans="1:4" x14ac:dyDescent="0.15">
      <c r="A40" s="109">
        <v>32660</v>
      </c>
      <c r="B40">
        <v>124.4</v>
      </c>
      <c r="D40" s="3"/>
    </row>
    <row r="41" spans="1:4" x14ac:dyDescent="0.15">
      <c r="A41" s="109">
        <v>32752</v>
      </c>
      <c r="B41">
        <v>122.76666666666701</v>
      </c>
      <c r="D41" s="3"/>
    </row>
    <row r="42" spans="1:4" x14ac:dyDescent="0.15">
      <c r="A42" s="109">
        <v>32843</v>
      </c>
      <c r="B42">
        <v>122.23333333333299</v>
      </c>
      <c r="D42" s="3"/>
    </row>
    <row r="43" spans="1:4" x14ac:dyDescent="0.15">
      <c r="A43" s="109">
        <v>32933</v>
      </c>
      <c r="B43">
        <v>122.833333333333</v>
      </c>
      <c r="D43" s="3"/>
    </row>
    <row r="44" spans="1:4" x14ac:dyDescent="0.15">
      <c r="A44" s="109">
        <v>33025</v>
      </c>
      <c r="B44">
        <v>124.5</v>
      </c>
      <c r="D44" s="3"/>
    </row>
    <row r="45" spans="1:4" x14ac:dyDescent="0.15">
      <c r="A45" s="109">
        <v>33117</v>
      </c>
      <c r="B45">
        <v>124.866666666667</v>
      </c>
      <c r="D45" s="3"/>
    </row>
    <row r="46" spans="1:4" x14ac:dyDescent="0.15">
      <c r="A46" s="109">
        <v>33208</v>
      </c>
      <c r="B46">
        <v>125.566666666667</v>
      </c>
      <c r="D46" s="3"/>
    </row>
    <row r="47" spans="1:4" x14ac:dyDescent="0.15">
      <c r="A47" s="109">
        <v>33298</v>
      </c>
      <c r="B47">
        <v>124.566666666667</v>
      </c>
      <c r="D47" s="3"/>
    </row>
    <row r="48" spans="1:4" x14ac:dyDescent="0.15">
      <c r="A48" s="109">
        <v>33390</v>
      </c>
      <c r="B48">
        <v>122.8</v>
      </c>
      <c r="D48" s="3"/>
    </row>
    <row r="49" spans="1:4" x14ac:dyDescent="0.15">
      <c r="A49" s="109">
        <v>33482</v>
      </c>
      <c r="B49">
        <v>121.333333333333</v>
      </c>
      <c r="D49" s="3"/>
    </row>
    <row r="50" spans="1:4" x14ac:dyDescent="0.15">
      <c r="A50" s="109">
        <v>33573</v>
      </c>
      <c r="B50">
        <v>118.9</v>
      </c>
      <c r="D50" s="3"/>
    </row>
    <row r="51" spans="1:4" x14ac:dyDescent="0.15">
      <c r="A51" s="109">
        <v>33664</v>
      </c>
      <c r="B51">
        <v>116.066666666667</v>
      </c>
      <c r="D51" s="3"/>
    </row>
    <row r="52" spans="1:4" x14ac:dyDescent="0.15">
      <c r="A52" s="109">
        <v>33756</v>
      </c>
      <c r="B52">
        <v>113.166666666667</v>
      </c>
      <c r="D52" s="3"/>
    </row>
    <row r="53" spans="1:4" x14ac:dyDescent="0.15">
      <c r="A53" s="109">
        <v>33848</v>
      </c>
      <c r="B53">
        <v>111</v>
      </c>
      <c r="D53" s="3"/>
    </row>
    <row r="54" spans="1:4" x14ac:dyDescent="0.15">
      <c r="A54" s="109">
        <v>33939</v>
      </c>
      <c r="B54">
        <v>107.466666666667</v>
      </c>
      <c r="D54" s="3"/>
    </row>
    <row r="55" spans="1:4" x14ac:dyDescent="0.15">
      <c r="A55" s="109">
        <v>34029</v>
      </c>
      <c r="B55">
        <v>108.366666666667</v>
      </c>
      <c r="D55" s="3"/>
    </row>
    <row r="56" spans="1:4" x14ac:dyDescent="0.15">
      <c r="A56" s="109">
        <v>34121</v>
      </c>
      <c r="B56">
        <v>107.866666666667</v>
      </c>
      <c r="D56" s="3"/>
    </row>
    <row r="57" spans="1:4" x14ac:dyDescent="0.15">
      <c r="A57" s="109">
        <v>34213</v>
      </c>
      <c r="B57">
        <v>106.366666666667</v>
      </c>
      <c r="D57" s="3"/>
    </row>
    <row r="58" spans="1:4" x14ac:dyDescent="0.15">
      <c r="A58" s="109">
        <v>34304</v>
      </c>
      <c r="B58">
        <v>102.866666666667</v>
      </c>
      <c r="D58" s="3"/>
    </row>
    <row r="59" spans="1:4" x14ac:dyDescent="0.15">
      <c r="A59" s="109">
        <v>34394</v>
      </c>
      <c r="B59">
        <v>102.73333333333299</v>
      </c>
      <c r="D59" s="3"/>
    </row>
    <row r="60" spans="1:4" x14ac:dyDescent="0.15">
      <c r="A60" s="109">
        <v>34486</v>
      </c>
      <c r="B60">
        <v>104.2</v>
      </c>
      <c r="D60" s="3"/>
    </row>
    <row r="61" spans="1:4" x14ac:dyDescent="0.15">
      <c r="A61" s="109">
        <v>34578</v>
      </c>
      <c r="B61">
        <v>106.73333333333299</v>
      </c>
      <c r="D61" s="3"/>
    </row>
    <row r="62" spans="1:4" x14ac:dyDescent="0.15">
      <c r="A62" s="109">
        <v>34669</v>
      </c>
      <c r="B62">
        <v>110.133333333333</v>
      </c>
      <c r="D62" s="3"/>
    </row>
    <row r="63" spans="1:4" x14ac:dyDescent="0.15">
      <c r="A63" s="109">
        <v>34759</v>
      </c>
      <c r="B63">
        <v>109.5</v>
      </c>
      <c r="D63" s="3"/>
    </row>
    <row r="64" spans="1:4" x14ac:dyDescent="0.15">
      <c r="A64" s="109">
        <v>34851</v>
      </c>
      <c r="B64">
        <v>109.9</v>
      </c>
      <c r="D64" s="3"/>
    </row>
    <row r="65" spans="1:4" x14ac:dyDescent="0.15">
      <c r="A65" s="109">
        <v>34943</v>
      </c>
      <c r="B65">
        <v>106.5</v>
      </c>
      <c r="D65" s="3"/>
    </row>
    <row r="66" spans="1:4" x14ac:dyDescent="0.15">
      <c r="A66" s="109">
        <v>35034</v>
      </c>
      <c r="B66">
        <v>107.866666666667</v>
      </c>
      <c r="D66" s="3"/>
    </row>
    <row r="67" spans="1:4" x14ac:dyDescent="0.15">
      <c r="A67" s="109">
        <v>35125</v>
      </c>
      <c r="B67">
        <v>107.366666666667</v>
      </c>
      <c r="D67" s="3"/>
    </row>
    <row r="68" spans="1:4" x14ac:dyDescent="0.15">
      <c r="A68" s="109">
        <v>35217</v>
      </c>
      <c r="B68">
        <v>107.9</v>
      </c>
      <c r="D68" s="3"/>
    </row>
    <row r="69" spans="1:4" x14ac:dyDescent="0.15">
      <c r="A69" s="109">
        <v>35309</v>
      </c>
      <c r="B69">
        <v>109.9</v>
      </c>
      <c r="D69" s="3"/>
    </row>
    <row r="70" spans="1:4" x14ac:dyDescent="0.15">
      <c r="A70" s="109">
        <v>35400</v>
      </c>
      <c r="B70">
        <v>111.8</v>
      </c>
      <c r="D70" s="3"/>
    </row>
    <row r="71" spans="1:4" x14ac:dyDescent="0.15">
      <c r="A71" s="109">
        <v>35490</v>
      </c>
      <c r="B71">
        <v>115.4</v>
      </c>
      <c r="D71" s="3"/>
    </row>
    <row r="72" spans="1:4" x14ac:dyDescent="0.15">
      <c r="A72" s="109">
        <v>35582</v>
      </c>
      <c r="B72">
        <v>114.7</v>
      </c>
      <c r="D72" s="3"/>
    </row>
    <row r="73" spans="1:4" x14ac:dyDescent="0.15">
      <c r="A73" s="109">
        <v>35674</v>
      </c>
      <c r="B73">
        <v>113.366666666667</v>
      </c>
      <c r="D73" s="3"/>
    </row>
    <row r="74" spans="1:4" x14ac:dyDescent="0.15">
      <c r="A74" s="109">
        <v>35765</v>
      </c>
      <c r="B74">
        <v>110.5</v>
      </c>
      <c r="D74" s="3"/>
    </row>
    <row r="75" spans="1:4" x14ac:dyDescent="0.15">
      <c r="A75" s="109">
        <v>35855</v>
      </c>
      <c r="B75">
        <v>107.966666666667</v>
      </c>
      <c r="D75" s="3"/>
    </row>
    <row r="76" spans="1:4" x14ac:dyDescent="0.15">
      <c r="A76" s="109">
        <v>35947</v>
      </c>
      <c r="B76">
        <v>104.8</v>
      </c>
      <c r="D76" s="3"/>
    </row>
    <row r="77" spans="1:4" x14ac:dyDescent="0.15">
      <c r="A77" s="109">
        <v>36039</v>
      </c>
      <c r="B77">
        <v>103.4</v>
      </c>
      <c r="D77" s="3"/>
    </row>
    <row r="78" spans="1:4" x14ac:dyDescent="0.15">
      <c r="A78" s="109">
        <v>36130</v>
      </c>
      <c r="B78">
        <v>102.866666666667</v>
      </c>
      <c r="D78" s="3"/>
    </row>
    <row r="79" spans="1:4" x14ac:dyDescent="0.15">
      <c r="A79" s="109">
        <v>36220</v>
      </c>
      <c r="B79">
        <v>103.633333333333</v>
      </c>
      <c r="D79" s="3"/>
    </row>
    <row r="80" spans="1:4" x14ac:dyDescent="0.15">
      <c r="A80" s="109">
        <v>36312</v>
      </c>
      <c r="B80">
        <v>103</v>
      </c>
      <c r="D80" s="3"/>
    </row>
    <row r="81" spans="1:4" x14ac:dyDescent="0.15">
      <c r="A81" s="109">
        <v>36404</v>
      </c>
      <c r="B81">
        <v>105.1</v>
      </c>
      <c r="D81" s="3"/>
    </row>
    <row r="82" spans="1:4" x14ac:dyDescent="0.15">
      <c r="A82" s="109">
        <v>36495</v>
      </c>
      <c r="B82">
        <v>107.066666666667</v>
      </c>
      <c r="D82" s="3"/>
    </row>
    <row r="83" spans="1:4" x14ac:dyDescent="0.15">
      <c r="A83" s="109">
        <v>36586</v>
      </c>
      <c r="B83">
        <v>108.066666666667</v>
      </c>
      <c r="D83" s="3"/>
    </row>
    <row r="84" spans="1:4" x14ac:dyDescent="0.15">
      <c r="A84" s="109">
        <v>36678</v>
      </c>
      <c r="B84">
        <v>109.166666666667</v>
      </c>
      <c r="D84" s="3"/>
    </row>
    <row r="85" spans="1:4" x14ac:dyDescent="0.15">
      <c r="A85" s="109">
        <v>36770</v>
      </c>
      <c r="B85">
        <v>109.2</v>
      </c>
      <c r="D85" s="3"/>
    </row>
    <row r="86" spans="1:4" x14ac:dyDescent="0.15">
      <c r="A86" s="109">
        <v>36861</v>
      </c>
      <c r="B86">
        <v>109.1</v>
      </c>
      <c r="D86" s="3"/>
    </row>
    <row r="87" spans="1:4" x14ac:dyDescent="0.15">
      <c r="A87" s="109">
        <v>36951</v>
      </c>
      <c r="B87">
        <v>105.73333333333299</v>
      </c>
      <c r="D87" s="3"/>
    </row>
    <row r="88" spans="1:4" x14ac:dyDescent="0.15">
      <c r="A88" s="109">
        <v>37043</v>
      </c>
      <c r="B88">
        <v>102.76666666666701</v>
      </c>
      <c r="D88" s="3"/>
    </row>
    <row r="89" spans="1:4" x14ac:dyDescent="0.15">
      <c r="A89" s="109">
        <v>37135</v>
      </c>
      <c r="B89">
        <v>98.8333333333333</v>
      </c>
      <c r="D89" s="3"/>
    </row>
    <row r="90" spans="1:4" x14ac:dyDescent="0.15">
      <c r="A90" s="109">
        <v>37226</v>
      </c>
      <c r="B90">
        <v>96</v>
      </c>
      <c r="D90" s="3"/>
    </row>
    <row r="91" spans="1:4" x14ac:dyDescent="0.15">
      <c r="A91" s="109">
        <v>37316</v>
      </c>
      <c r="B91">
        <v>98.033333333333303</v>
      </c>
      <c r="D91" s="3"/>
    </row>
    <row r="92" spans="1:4" x14ac:dyDescent="0.15">
      <c r="A92" s="109">
        <v>37408</v>
      </c>
      <c r="B92">
        <v>101.566666666667</v>
      </c>
      <c r="D92" s="3"/>
    </row>
    <row r="93" spans="1:4" x14ac:dyDescent="0.15">
      <c r="A93" s="109">
        <v>37500</v>
      </c>
      <c r="B93">
        <v>103.9</v>
      </c>
      <c r="D93" s="3"/>
    </row>
    <row r="94" spans="1:4" x14ac:dyDescent="0.15">
      <c r="A94" s="109">
        <v>37591</v>
      </c>
      <c r="B94">
        <v>104.26666666666701</v>
      </c>
      <c r="D94" s="3"/>
    </row>
    <row r="95" spans="1:4" x14ac:dyDescent="0.15">
      <c r="A95" s="109">
        <v>37681</v>
      </c>
      <c r="B95">
        <v>104.966666666667</v>
      </c>
      <c r="D95" s="3"/>
    </row>
    <row r="96" spans="1:4" x14ac:dyDescent="0.15">
      <c r="A96" s="109">
        <v>37773</v>
      </c>
      <c r="B96">
        <v>104.866666666667</v>
      </c>
      <c r="D96" s="3"/>
    </row>
    <row r="97" spans="1:4" x14ac:dyDescent="0.15">
      <c r="A97" s="109">
        <v>37865</v>
      </c>
      <c r="B97">
        <v>106.366666666667</v>
      </c>
      <c r="D97" s="3"/>
    </row>
    <row r="98" spans="1:4" x14ac:dyDescent="0.15">
      <c r="A98" s="109">
        <v>37956</v>
      </c>
      <c r="B98">
        <v>109.4</v>
      </c>
      <c r="D98" s="3"/>
    </row>
    <row r="99" spans="1:4" x14ac:dyDescent="0.15">
      <c r="A99" s="109">
        <v>38047</v>
      </c>
      <c r="B99">
        <v>110.5</v>
      </c>
      <c r="D99" s="3"/>
    </row>
    <row r="100" spans="1:4" x14ac:dyDescent="0.15">
      <c r="A100" s="109">
        <v>38139</v>
      </c>
      <c r="B100">
        <v>111.533333333333</v>
      </c>
      <c r="D100" s="3"/>
    </row>
    <row r="101" spans="1:4" x14ac:dyDescent="0.15">
      <c r="A101" s="109">
        <v>38231</v>
      </c>
      <c r="B101">
        <v>112.1</v>
      </c>
      <c r="D101" s="3"/>
    </row>
    <row r="102" spans="1:4" x14ac:dyDescent="0.15">
      <c r="A102" s="109">
        <v>38322</v>
      </c>
      <c r="B102">
        <v>110.866666666667</v>
      </c>
      <c r="D102" s="3"/>
    </row>
    <row r="103" spans="1:4" x14ac:dyDescent="0.15">
      <c r="A103" s="109">
        <v>38412</v>
      </c>
      <c r="B103">
        <v>112.333333333333</v>
      </c>
      <c r="D103" s="3"/>
    </row>
    <row r="104" spans="1:4" x14ac:dyDescent="0.15">
      <c r="A104" s="109">
        <v>38504</v>
      </c>
      <c r="B104">
        <v>113.566666666667</v>
      </c>
      <c r="D104" s="3"/>
    </row>
    <row r="105" spans="1:4" x14ac:dyDescent="0.15">
      <c r="A105" s="109">
        <v>38596</v>
      </c>
      <c r="B105">
        <v>112.2</v>
      </c>
      <c r="D105" s="3"/>
    </row>
    <row r="106" spans="1:4" x14ac:dyDescent="0.15">
      <c r="A106" s="109">
        <v>38687</v>
      </c>
      <c r="B106">
        <v>113.166666666667</v>
      </c>
      <c r="D106" s="3"/>
    </row>
    <row r="107" spans="1:4" x14ac:dyDescent="0.15">
      <c r="A107" s="109">
        <v>38777</v>
      </c>
      <c r="B107">
        <v>114.166666666667</v>
      </c>
      <c r="D107" s="3"/>
    </row>
    <row r="108" spans="1:4" x14ac:dyDescent="0.15">
      <c r="A108" s="109">
        <v>38869</v>
      </c>
      <c r="B108">
        <v>115.6</v>
      </c>
      <c r="D108" s="3"/>
    </row>
    <row r="109" spans="1:4" x14ac:dyDescent="0.15">
      <c r="A109" s="109">
        <v>38961</v>
      </c>
      <c r="B109">
        <v>116.066666666667</v>
      </c>
      <c r="D109" s="3"/>
    </row>
    <row r="110" spans="1:4" x14ac:dyDescent="0.15">
      <c r="A110" s="109">
        <v>39052</v>
      </c>
      <c r="B110">
        <v>116.76666666666701</v>
      </c>
      <c r="D110" s="3"/>
    </row>
    <row r="111" spans="1:4" x14ac:dyDescent="0.15">
      <c r="A111" s="109">
        <v>39142</v>
      </c>
      <c r="B111">
        <v>115.633333333333</v>
      </c>
      <c r="D111" s="3"/>
    </row>
    <row r="112" spans="1:4" x14ac:dyDescent="0.15">
      <c r="A112" s="109">
        <v>39234</v>
      </c>
      <c r="B112">
        <v>115.366666666667</v>
      </c>
      <c r="D112" s="3"/>
    </row>
    <row r="113" spans="1:4" x14ac:dyDescent="0.15">
      <c r="A113" s="109">
        <v>39326</v>
      </c>
      <c r="B113">
        <v>117.333333333333</v>
      </c>
      <c r="D113" s="3"/>
    </row>
    <row r="114" spans="1:4" x14ac:dyDescent="0.15">
      <c r="A114" s="109">
        <v>39417</v>
      </c>
      <c r="B114">
        <v>118.9</v>
      </c>
      <c r="D114" s="3"/>
    </row>
    <row r="115" spans="1:4" x14ac:dyDescent="0.15">
      <c r="A115" s="109">
        <v>39508</v>
      </c>
      <c r="B115">
        <v>118.966666666667</v>
      </c>
      <c r="D115" s="3"/>
    </row>
    <row r="116" spans="1:4" x14ac:dyDescent="0.15">
      <c r="A116" s="109">
        <v>39600</v>
      </c>
      <c r="B116">
        <v>116.166666666667</v>
      </c>
      <c r="D116" s="3"/>
    </row>
    <row r="117" spans="1:4" x14ac:dyDescent="0.15">
      <c r="A117" s="109">
        <v>39692</v>
      </c>
      <c r="B117">
        <v>111.4</v>
      </c>
      <c r="D117" s="3"/>
    </row>
    <row r="118" spans="1:4" x14ac:dyDescent="0.15">
      <c r="A118" s="109">
        <v>39783</v>
      </c>
      <c r="B118">
        <v>98.766666666666694</v>
      </c>
      <c r="D118" s="3"/>
    </row>
    <row r="119" spans="1:4" x14ac:dyDescent="0.15">
      <c r="A119" s="109">
        <v>39873</v>
      </c>
      <c r="B119">
        <v>72.566666666666706</v>
      </c>
      <c r="D119" s="3"/>
    </row>
    <row r="120" spans="1:4" x14ac:dyDescent="0.15">
      <c r="A120" s="109">
        <v>39965</v>
      </c>
      <c r="B120">
        <v>80.466666666666697</v>
      </c>
      <c r="D120" s="3"/>
    </row>
    <row r="121" spans="1:4" x14ac:dyDescent="0.15">
      <c r="A121" s="109">
        <v>40057</v>
      </c>
      <c r="B121">
        <v>87.266666666666694</v>
      </c>
      <c r="D121" s="3"/>
    </row>
    <row r="122" spans="1:4" x14ac:dyDescent="0.15">
      <c r="A122" s="109">
        <v>40148</v>
      </c>
      <c r="B122">
        <v>94.3333333333333</v>
      </c>
      <c r="D122" s="3"/>
    </row>
    <row r="123" spans="1:4" x14ac:dyDescent="0.15">
      <c r="A123" s="109">
        <v>40238</v>
      </c>
      <c r="B123">
        <v>99.266666666666694</v>
      </c>
      <c r="D123" s="3"/>
    </row>
    <row r="124" spans="1:4" x14ac:dyDescent="0.15">
      <c r="A124" s="109">
        <v>40330</v>
      </c>
      <c r="B124">
        <v>99.6666666666667</v>
      </c>
      <c r="D124" s="3"/>
    </row>
    <row r="125" spans="1:4" x14ac:dyDescent="0.15">
      <c r="A125" s="109">
        <v>40422</v>
      </c>
      <c r="B125">
        <v>100.3</v>
      </c>
      <c r="D125" s="3"/>
    </row>
    <row r="126" spans="1:4" x14ac:dyDescent="0.15">
      <c r="A126" s="109">
        <v>40513</v>
      </c>
      <c r="B126">
        <v>101.333333333333</v>
      </c>
      <c r="D126" s="3"/>
    </row>
    <row r="127" spans="1:4" x14ac:dyDescent="0.15">
      <c r="A127" s="109">
        <v>40603</v>
      </c>
      <c r="B127">
        <v>95.733333333333306</v>
      </c>
      <c r="D127" s="3"/>
    </row>
    <row r="128" spans="1:4" x14ac:dyDescent="0.15">
      <c r="A128" s="109">
        <v>40695</v>
      </c>
      <c r="B128">
        <v>88.766666666666694</v>
      </c>
      <c r="D128" s="3"/>
    </row>
    <row r="129" spans="1:4" x14ac:dyDescent="0.15">
      <c r="A129" s="109">
        <v>40787</v>
      </c>
      <c r="B129">
        <v>99.033333333333303</v>
      </c>
      <c r="D129" s="3"/>
    </row>
    <row r="130" spans="1:4" x14ac:dyDescent="0.15">
      <c r="A130" s="109">
        <v>40878</v>
      </c>
      <c r="B130">
        <v>100.333333333333</v>
      </c>
      <c r="D130" s="3"/>
    </row>
    <row r="131" spans="1:4" x14ac:dyDescent="0.15">
      <c r="A131" s="109">
        <v>40969</v>
      </c>
      <c r="B131">
        <v>102.6</v>
      </c>
      <c r="D131" s="3"/>
    </row>
    <row r="132" spans="1:4" x14ac:dyDescent="0.15">
      <c r="A132" s="109">
        <v>41061</v>
      </c>
      <c r="B132">
        <v>99.6</v>
      </c>
      <c r="D132" s="3"/>
    </row>
    <row r="133" spans="1:4" x14ac:dyDescent="0.15">
      <c r="A133" s="109">
        <v>41153</v>
      </c>
      <c r="B133">
        <v>95.133333333333297</v>
      </c>
      <c r="D133" s="3"/>
    </row>
    <row r="134" spans="1:4" x14ac:dyDescent="0.15">
      <c r="A134" s="109">
        <v>41244</v>
      </c>
      <c r="B134">
        <v>93.1</v>
      </c>
      <c r="D134" s="3"/>
    </row>
    <row r="135" spans="1:4" x14ac:dyDescent="0.15">
      <c r="A135" s="109">
        <v>41334</v>
      </c>
      <c r="B135">
        <v>95.1</v>
      </c>
      <c r="D135" s="3"/>
    </row>
    <row r="136" spans="1:4" x14ac:dyDescent="0.15">
      <c r="A136" s="109">
        <v>41426</v>
      </c>
      <c r="B136">
        <v>96.3333333333333</v>
      </c>
      <c r="D136" s="3"/>
    </row>
    <row r="137" spans="1:4" x14ac:dyDescent="0.15">
      <c r="A137" s="109">
        <v>41518</v>
      </c>
      <c r="B137">
        <v>97.8</v>
      </c>
      <c r="D137" s="3"/>
    </row>
    <row r="138" spans="1:4" x14ac:dyDescent="0.15">
      <c r="A138" s="109">
        <v>41609</v>
      </c>
      <c r="B138">
        <v>100.23333333333299</v>
      </c>
      <c r="D138" s="3"/>
    </row>
    <row r="139" spans="1:4" x14ac:dyDescent="0.15">
      <c r="A139" s="109">
        <v>41699</v>
      </c>
      <c r="B139">
        <v>104.73333333333299</v>
      </c>
      <c r="D139" s="3"/>
    </row>
    <row r="140" spans="1:4" x14ac:dyDescent="0.15">
      <c r="A140" s="109">
        <v>41791</v>
      </c>
      <c r="B140">
        <v>101.166666666667</v>
      </c>
      <c r="D140" s="3"/>
    </row>
    <row r="141" spans="1:4" x14ac:dyDescent="0.15">
      <c r="A141" s="109">
        <v>41883</v>
      </c>
      <c r="B141">
        <v>99.133333333333297</v>
      </c>
      <c r="D141" s="3"/>
    </row>
    <row r="142" spans="1:4" x14ac:dyDescent="0.15">
      <c r="A142" s="109">
        <v>41974</v>
      </c>
      <c r="B142">
        <v>100.666666666667</v>
      </c>
      <c r="D142" s="3"/>
    </row>
    <row r="143" spans="1:4" x14ac:dyDescent="0.15">
      <c r="A143" s="109">
        <v>42064</v>
      </c>
      <c r="B143">
        <v>101.433333333333</v>
      </c>
      <c r="D143" s="3"/>
    </row>
    <row r="144" spans="1:4" x14ac:dyDescent="0.15">
      <c r="A144" s="109">
        <v>42156</v>
      </c>
      <c r="B144">
        <v>98.033333333333303</v>
      </c>
      <c r="D144" s="3"/>
    </row>
    <row r="145" spans="1:4" x14ac:dyDescent="0.15">
      <c r="A145" s="109">
        <v>42248</v>
      </c>
      <c r="B145">
        <v>97.6</v>
      </c>
      <c r="D145" s="3"/>
    </row>
    <row r="146" spans="1:4" x14ac:dyDescent="0.15">
      <c r="A146" s="109">
        <v>42339</v>
      </c>
      <c r="B146">
        <v>97.933333333333294</v>
      </c>
      <c r="D146" s="3"/>
    </row>
    <row r="147" spans="1:4" x14ac:dyDescent="0.15">
      <c r="A147" s="109">
        <v>42430</v>
      </c>
      <c r="B147">
        <v>96.066666666666706</v>
      </c>
      <c r="D147" s="3"/>
    </row>
    <row r="148" spans="1:4" x14ac:dyDescent="0.15">
      <c r="A148" s="109">
        <v>42522</v>
      </c>
      <c r="B148">
        <v>96.3</v>
      </c>
      <c r="D148" s="3"/>
    </row>
    <row r="149" spans="1:4" x14ac:dyDescent="0.15">
      <c r="A149" s="109">
        <v>42614</v>
      </c>
      <c r="B149">
        <v>98</v>
      </c>
      <c r="D149" s="3"/>
    </row>
    <row r="150" spans="1:4" x14ac:dyDescent="0.15">
      <c r="A150" s="109">
        <v>42705</v>
      </c>
      <c r="B150">
        <v>100.1</v>
      </c>
      <c r="D150" s="3"/>
    </row>
    <row r="151" spans="1:4" x14ac:dyDescent="0.15">
      <c r="A151" s="109">
        <v>42795</v>
      </c>
      <c r="B151">
        <v>99.8333333333333</v>
      </c>
    </row>
    <row r="152" spans="1:4" x14ac:dyDescent="0.15">
      <c r="A152" s="109">
        <v>42887</v>
      </c>
      <c r="B152">
        <v>101.933333333333</v>
      </c>
    </row>
    <row r="153" spans="1:4" x14ac:dyDescent="0.15">
      <c r="A153" s="109">
        <v>42979</v>
      </c>
    </row>
    <row r="154" spans="1:4" x14ac:dyDescent="0.15">
      <c r="A154" s="109">
        <v>43070</v>
      </c>
    </row>
    <row r="155" spans="1:4" x14ac:dyDescent="0.15">
      <c r="A155" s="109"/>
    </row>
    <row r="156" spans="1:4" x14ac:dyDescent="0.15">
      <c r="A156" s="109"/>
    </row>
    <row r="157" spans="1:4" x14ac:dyDescent="0.15">
      <c r="A157" s="109"/>
    </row>
    <row r="158" spans="1:4" x14ac:dyDescent="0.15">
      <c r="A158" s="109"/>
    </row>
    <row r="159" spans="1:4" x14ac:dyDescent="0.15">
      <c r="A159" s="109"/>
    </row>
    <row r="160" spans="1:4" x14ac:dyDescent="0.15">
      <c r="A160" s="109"/>
    </row>
  </sheetData>
  <phoneticPr fontId="9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0"/>
  <sheetViews>
    <sheetView zoomScale="85" zoomScaleNormal="85" workbookViewId="0">
      <pane xSplit="2" ySplit="6" topLeftCell="C7" activePane="bottomRight" state="frozen"/>
      <selection activeCell="H168" sqref="H168"/>
      <selection pane="topRight" activeCell="H168" sqref="H168"/>
      <selection pane="bottomLeft" activeCell="H168" sqref="H168"/>
      <selection pane="bottomRight" activeCell="H110" sqref="H110"/>
    </sheetView>
  </sheetViews>
  <sheetFormatPr defaultRowHeight="13.5" x14ac:dyDescent="0.15"/>
  <cols>
    <col min="1" max="1" width="5.5" bestFit="1" customWidth="1"/>
    <col min="3" max="6" width="12.875" bestFit="1" customWidth="1"/>
    <col min="257" max="257" width="5.5" bestFit="1" customWidth="1"/>
    <col min="259" max="262" width="12.875" bestFit="1" customWidth="1"/>
    <col min="513" max="513" width="5.5" bestFit="1" customWidth="1"/>
    <col min="515" max="518" width="12.875" bestFit="1" customWidth="1"/>
    <col min="769" max="769" width="5.5" bestFit="1" customWidth="1"/>
    <col min="771" max="774" width="12.875" bestFit="1" customWidth="1"/>
    <col min="1025" max="1025" width="5.5" bestFit="1" customWidth="1"/>
    <col min="1027" max="1030" width="12.875" bestFit="1" customWidth="1"/>
    <col min="1281" max="1281" width="5.5" bestFit="1" customWidth="1"/>
    <col min="1283" max="1286" width="12.875" bestFit="1" customWidth="1"/>
    <col min="1537" max="1537" width="5.5" bestFit="1" customWidth="1"/>
    <col min="1539" max="1542" width="12.875" bestFit="1" customWidth="1"/>
    <col min="1793" max="1793" width="5.5" bestFit="1" customWidth="1"/>
    <col min="1795" max="1798" width="12.875" bestFit="1" customWidth="1"/>
    <col min="2049" max="2049" width="5.5" bestFit="1" customWidth="1"/>
    <col min="2051" max="2054" width="12.875" bestFit="1" customWidth="1"/>
    <col min="2305" max="2305" width="5.5" bestFit="1" customWidth="1"/>
    <col min="2307" max="2310" width="12.875" bestFit="1" customWidth="1"/>
    <col min="2561" max="2561" width="5.5" bestFit="1" customWidth="1"/>
    <col min="2563" max="2566" width="12.875" bestFit="1" customWidth="1"/>
    <col min="2817" max="2817" width="5.5" bestFit="1" customWidth="1"/>
    <col min="2819" max="2822" width="12.875" bestFit="1" customWidth="1"/>
    <col min="3073" max="3073" width="5.5" bestFit="1" customWidth="1"/>
    <col min="3075" max="3078" width="12.875" bestFit="1" customWidth="1"/>
    <col min="3329" max="3329" width="5.5" bestFit="1" customWidth="1"/>
    <col min="3331" max="3334" width="12.875" bestFit="1" customWidth="1"/>
    <col min="3585" max="3585" width="5.5" bestFit="1" customWidth="1"/>
    <col min="3587" max="3590" width="12.875" bestFit="1" customWidth="1"/>
    <col min="3841" max="3841" width="5.5" bestFit="1" customWidth="1"/>
    <col min="3843" max="3846" width="12.875" bestFit="1" customWidth="1"/>
    <col min="4097" max="4097" width="5.5" bestFit="1" customWidth="1"/>
    <col min="4099" max="4102" width="12.875" bestFit="1" customWidth="1"/>
    <col min="4353" max="4353" width="5.5" bestFit="1" customWidth="1"/>
    <col min="4355" max="4358" width="12.875" bestFit="1" customWidth="1"/>
    <col min="4609" max="4609" width="5.5" bestFit="1" customWidth="1"/>
    <col min="4611" max="4614" width="12.875" bestFit="1" customWidth="1"/>
    <col min="4865" max="4865" width="5.5" bestFit="1" customWidth="1"/>
    <col min="4867" max="4870" width="12.875" bestFit="1" customWidth="1"/>
    <col min="5121" max="5121" width="5.5" bestFit="1" customWidth="1"/>
    <col min="5123" max="5126" width="12.875" bestFit="1" customWidth="1"/>
    <col min="5377" max="5377" width="5.5" bestFit="1" customWidth="1"/>
    <col min="5379" max="5382" width="12.875" bestFit="1" customWidth="1"/>
    <col min="5633" max="5633" width="5.5" bestFit="1" customWidth="1"/>
    <col min="5635" max="5638" width="12.875" bestFit="1" customWidth="1"/>
    <col min="5889" max="5889" width="5.5" bestFit="1" customWidth="1"/>
    <col min="5891" max="5894" width="12.875" bestFit="1" customWidth="1"/>
    <col min="6145" max="6145" width="5.5" bestFit="1" customWidth="1"/>
    <col min="6147" max="6150" width="12.875" bestFit="1" customWidth="1"/>
    <col min="6401" max="6401" width="5.5" bestFit="1" customWidth="1"/>
    <col min="6403" max="6406" width="12.875" bestFit="1" customWidth="1"/>
    <col min="6657" max="6657" width="5.5" bestFit="1" customWidth="1"/>
    <col min="6659" max="6662" width="12.875" bestFit="1" customWidth="1"/>
    <col min="6913" max="6913" width="5.5" bestFit="1" customWidth="1"/>
    <col min="6915" max="6918" width="12.875" bestFit="1" customWidth="1"/>
    <col min="7169" max="7169" width="5.5" bestFit="1" customWidth="1"/>
    <col min="7171" max="7174" width="12.875" bestFit="1" customWidth="1"/>
    <col min="7425" max="7425" width="5.5" bestFit="1" customWidth="1"/>
    <col min="7427" max="7430" width="12.875" bestFit="1" customWidth="1"/>
    <col min="7681" max="7681" width="5.5" bestFit="1" customWidth="1"/>
    <col min="7683" max="7686" width="12.875" bestFit="1" customWidth="1"/>
    <col min="7937" max="7937" width="5.5" bestFit="1" customWidth="1"/>
    <col min="7939" max="7942" width="12.875" bestFit="1" customWidth="1"/>
    <col min="8193" max="8193" width="5.5" bestFit="1" customWidth="1"/>
    <col min="8195" max="8198" width="12.875" bestFit="1" customWidth="1"/>
    <col min="8449" max="8449" width="5.5" bestFit="1" customWidth="1"/>
    <col min="8451" max="8454" width="12.875" bestFit="1" customWidth="1"/>
    <col min="8705" max="8705" width="5.5" bestFit="1" customWidth="1"/>
    <col min="8707" max="8710" width="12.875" bestFit="1" customWidth="1"/>
    <col min="8961" max="8961" width="5.5" bestFit="1" customWidth="1"/>
    <col min="8963" max="8966" width="12.875" bestFit="1" customWidth="1"/>
    <col min="9217" max="9217" width="5.5" bestFit="1" customWidth="1"/>
    <col min="9219" max="9222" width="12.875" bestFit="1" customWidth="1"/>
    <col min="9473" max="9473" width="5.5" bestFit="1" customWidth="1"/>
    <col min="9475" max="9478" width="12.875" bestFit="1" customWidth="1"/>
    <col min="9729" max="9729" width="5.5" bestFit="1" customWidth="1"/>
    <col min="9731" max="9734" width="12.875" bestFit="1" customWidth="1"/>
    <col min="9985" max="9985" width="5.5" bestFit="1" customWidth="1"/>
    <col min="9987" max="9990" width="12.875" bestFit="1" customWidth="1"/>
    <col min="10241" max="10241" width="5.5" bestFit="1" customWidth="1"/>
    <col min="10243" max="10246" width="12.875" bestFit="1" customWidth="1"/>
    <col min="10497" max="10497" width="5.5" bestFit="1" customWidth="1"/>
    <col min="10499" max="10502" width="12.875" bestFit="1" customWidth="1"/>
    <col min="10753" max="10753" width="5.5" bestFit="1" customWidth="1"/>
    <col min="10755" max="10758" width="12.875" bestFit="1" customWidth="1"/>
    <col min="11009" max="11009" width="5.5" bestFit="1" customWidth="1"/>
    <col min="11011" max="11014" width="12.875" bestFit="1" customWidth="1"/>
    <col min="11265" max="11265" width="5.5" bestFit="1" customWidth="1"/>
    <col min="11267" max="11270" width="12.875" bestFit="1" customWidth="1"/>
    <col min="11521" max="11521" width="5.5" bestFit="1" customWidth="1"/>
    <col min="11523" max="11526" width="12.875" bestFit="1" customWidth="1"/>
    <col min="11777" max="11777" width="5.5" bestFit="1" customWidth="1"/>
    <col min="11779" max="11782" width="12.875" bestFit="1" customWidth="1"/>
    <col min="12033" max="12033" width="5.5" bestFit="1" customWidth="1"/>
    <col min="12035" max="12038" width="12.875" bestFit="1" customWidth="1"/>
    <col min="12289" max="12289" width="5.5" bestFit="1" customWidth="1"/>
    <col min="12291" max="12294" width="12.875" bestFit="1" customWidth="1"/>
    <col min="12545" max="12545" width="5.5" bestFit="1" customWidth="1"/>
    <col min="12547" max="12550" width="12.875" bestFit="1" customWidth="1"/>
    <col min="12801" max="12801" width="5.5" bestFit="1" customWidth="1"/>
    <col min="12803" max="12806" width="12.875" bestFit="1" customWidth="1"/>
    <col min="13057" max="13057" width="5.5" bestFit="1" customWidth="1"/>
    <col min="13059" max="13062" width="12.875" bestFit="1" customWidth="1"/>
    <col min="13313" max="13313" width="5.5" bestFit="1" customWidth="1"/>
    <col min="13315" max="13318" width="12.875" bestFit="1" customWidth="1"/>
    <col min="13569" max="13569" width="5.5" bestFit="1" customWidth="1"/>
    <col min="13571" max="13574" width="12.875" bestFit="1" customWidth="1"/>
    <col min="13825" max="13825" width="5.5" bestFit="1" customWidth="1"/>
    <col min="13827" max="13830" width="12.875" bestFit="1" customWidth="1"/>
    <col min="14081" max="14081" width="5.5" bestFit="1" customWidth="1"/>
    <col min="14083" max="14086" width="12.875" bestFit="1" customWidth="1"/>
    <col min="14337" max="14337" width="5.5" bestFit="1" customWidth="1"/>
    <col min="14339" max="14342" width="12.875" bestFit="1" customWidth="1"/>
    <col min="14593" max="14593" width="5.5" bestFit="1" customWidth="1"/>
    <col min="14595" max="14598" width="12.875" bestFit="1" customWidth="1"/>
    <col min="14849" max="14849" width="5.5" bestFit="1" customWidth="1"/>
    <col min="14851" max="14854" width="12.875" bestFit="1" customWidth="1"/>
    <col min="15105" max="15105" width="5.5" bestFit="1" customWidth="1"/>
    <col min="15107" max="15110" width="12.875" bestFit="1" customWidth="1"/>
    <col min="15361" max="15361" width="5.5" bestFit="1" customWidth="1"/>
    <col min="15363" max="15366" width="12.875" bestFit="1" customWidth="1"/>
    <col min="15617" max="15617" width="5.5" bestFit="1" customWidth="1"/>
    <col min="15619" max="15622" width="12.875" bestFit="1" customWidth="1"/>
    <col min="15873" max="15873" width="5.5" bestFit="1" customWidth="1"/>
    <col min="15875" max="15878" width="12.875" bestFit="1" customWidth="1"/>
    <col min="16129" max="16129" width="5.5" bestFit="1" customWidth="1"/>
    <col min="16131" max="16134" width="12.875" bestFit="1" customWidth="1"/>
  </cols>
  <sheetData>
    <row r="1" spans="1:6" ht="17.25" x14ac:dyDescent="0.15">
      <c r="A1" s="152" t="s">
        <v>1214</v>
      </c>
    </row>
    <row r="2" spans="1:6" ht="13.5" customHeight="1" x14ac:dyDescent="0.15">
      <c r="A2" s="152"/>
    </row>
    <row r="3" spans="1:6" x14ac:dyDescent="0.15">
      <c r="A3" s="149" t="s">
        <v>1215</v>
      </c>
    </row>
    <row r="4" spans="1:6" x14ac:dyDescent="0.15">
      <c r="A4" s="149"/>
      <c r="F4" s="138" t="s">
        <v>1216</v>
      </c>
    </row>
    <row r="5" spans="1:6" x14ac:dyDescent="0.15">
      <c r="A5" s="230" t="s">
        <v>1217</v>
      </c>
      <c r="B5" s="232" t="s">
        <v>1218</v>
      </c>
      <c r="C5" s="234" t="s">
        <v>1219</v>
      </c>
      <c r="D5" s="153"/>
      <c r="E5" s="153"/>
      <c r="F5" s="154"/>
    </row>
    <row r="6" spans="1:6" ht="45" customHeight="1" x14ac:dyDescent="0.15">
      <c r="A6" s="231"/>
      <c r="B6" s="233"/>
      <c r="C6" s="235"/>
      <c r="D6" s="155" t="s">
        <v>1220</v>
      </c>
      <c r="E6" s="156" t="s">
        <v>1221</v>
      </c>
      <c r="F6" s="157" t="s">
        <v>1222</v>
      </c>
    </row>
    <row r="7" spans="1:6" x14ac:dyDescent="0.15">
      <c r="A7" s="158">
        <v>1994</v>
      </c>
      <c r="B7" s="159" t="s">
        <v>1804</v>
      </c>
      <c r="C7" s="160">
        <v>1391367.8</v>
      </c>
      <c r="D7" s="161">
        <v>568581.6</v>
      </c>
      <c r="E7" s="161">
        <v>307597.09999999998</v>
      </c>
      <c r="F7" s="162">
        <v>511794.3</v>
      </c>
    </row>
    <row r="8" spans="1:6" x14ac:dyDescent="0.15">
      <c r="A8" s="163"/>
      <c r="B8" s="164" t="s">
        <v>4</v>
      </c>
      <c r="C8" s="165">
        <v>1397138.7</v>
      </c>
      <c r="D8" s="166">
        <v>568355.69999999995</v>
      </c>
      <c r="E8" s="166">
        <v>309493.3</v>
      </c>
      <c r="F8" s="167">
        <v>516072.3</v>
      </c>
    </row>
    <row r="9" spans="1:6" x14ac:dyDescent="0.15">
      <c r="A9" s="163"/>
      <c r="B9" s="164" t="s">
        <v>3</v>
      </c>
      <c r="C9" s="165">
        <v>1405937.2</v>
      </c>
      <c r="D9" s="166">
        <v>569435.69999999995</v>
      </c>
      <c r="E9" s="166">
        <v>312448.8</v>
      </c>
      <c r="F9" s="167">
        <v>521179.5</v>
      </c>
    </row>
    <row r="10" spans="1:6" x14ac:dyDescent="0.15">
      <c r="A10" s="168"/>
      <c r="B10" s="169" t="s">
        <v>2</v>
      </c>
      <c r="C10" s="170">
        <v>1416464.2</v>
      </c>
      <c r="D10" s="171">
        <v>570410.4</v>
      </c>
      <c r="E10" s="171">
        <v>314902.59999999998</v>
      </c>
      <c r="F10" s="172">
        <v>528806.5</v>
      </c>
    </row>
    <row r="11" spans="1:6" x14ac:dyDescent="0.15">
      <c r="A11" s="158">
        <v>1995</v>
      </c>
      <c r="B11" s="159" t="s">
        <v>1804</v>
      </c>
      <c r="C11" s="160">
        <v>1420963.3</v>
      </c>
      <c r="D11" s="161">
        <v>571568.5</v>
      </c>
      <c r="E11" s="161">
        <v>314220.3</v>
      </c>
      <c r="F11" s="162">
        <v>533007.30000000005</v>
      </c>
    </row>
    <row r="12" spans="1:6" x14ac:dyDescent="0.15">
      <c r="A12" s="163"/>
      <c r="B12" s="164" t="s">
        <v>4</v>
      </c>
      <c r="C12" s="165">
        <v>1427281.8</v>
      </c>
      <c r="D12" s="166">
        <v>572673</v>
      </c>
      <c r="E12" s="166">
        <v>315864.90000000002</v>
      </c>
      <c r="F12" s="167">
        <v>536569</v>
      </c>
    </row>
    <row r="13" spans="1:6" x14ac:dyDescent="0.15">
      <c r="A13" s="163"/>
      <c r="B13" s="164" t="s">
        <v>3</v>
      </c>
      <c r="C13" s="165">
        <v>1437408.9</v>
      </c>
      <c r="D13" s="166">
        <v>575489</v>
      </c>
      <c r="E13" s="166">
        <v>317789.8</v>
      </c>
      <c r="F13" s="167">
        <v>542043.69999999995</v>
      </c>
    </row>
    <row r="14" spans="1:6" x14ac:dyDescent="0.15">
      <c r="A14" s="168"/>
      <c r="B14" s="169" t="s">
        <v>2</v>
      </c>
      <c r="C14" s="170">
        <v>1449891.4</v>
      </c>
      <c r="D14" s="171">
        <v>578063.1</v>
      </c>
      <c r="E14" s="171">
        <v>319719.8</v>
      </c>
      <c r="F14" s="172">
        <v>550399.4</v>
      </c>
    </row>
    <row r="15" spans="1:6" x14ac:dyDescent="0.15">
      <c r="A15" s="158">
        <v>1996</v>
      </c>
      <c r="B15" s="159" t="s">
        <v>1804</v>
      </c>
      <c r="C15" s="160">
        <v>1463023.1</v>
      </c>
      <c r="D15" s="161">
        <v>581892.30000000005</v>
      </c>
      <c r="E15" s="161">
        <v>321594.09999999998</v>
      </c>
      <c r="F15" s="162">
        <v>557886.30000000005</v>
      </c>
    </row>
    <row r="16" spans="1:6" x14ac:dyDescent="0.15">
      <c r="A16" s="163"/>
      <c r="B16" s="164" t="s">
        <v>4</v>
      </c>
      <c r="C16" s="165">
        <v>1471191.2</v>
      </c>
      <c r="D16" s="166">
        <v>583460.30000000005</v>
      </c>
      <c r="E16" s="166">
        <v>323818.40000000002</v>
      </c>
      <c r="F16" s="167">
        <v>562301.1</v>
      </c>
    </row>
    <row r="17" spans="1:6" x14ac:dyDescent="0.15">
      <c r="A17" s="163"/>
      <c r="B17" s="164" t="s">
        <v>3</v>
      </c>
      <c r="C17" s="165">
        <v>1482848.3</v>
      </c>
      <c r="D17" s="166">
        <v>586938.1</v>
      </c>
      <c r="E17" s="166">
        <v>326816.40000000002</v>
      </c>
      <c r="F17" s="167">
        <v>567585.1</v>
      </c>
    </row>
    <row r="18" spans="1:6" x14ac:dyDescent="0.15">
      <c r="A18" s="168"/>
      <c r="B18" s="169" t="s">
        <v>2</v>
      </c>
      <c r="C18" s="170">
        <v>1496095.3</v>
      </c>
      <c r="D18" s="171">
        <v>593199.4</v>
      </c>
      <c r="E18" s="171">
        <v>329745.09999999998</v>
      </c>
      <c r="F18" s="172">
        <v>571693.19999999995</v>
      </c>
    </row>
    <row r="19" spans="1:6" x14ac:dyDescent="0.15">
      <c r="A19" s="158">
        <v>1997</v>
      </c>
      <c r="B19" s="159" t="s">
        <v>1804</v>
      </c>
      <c r="C19" s="160">
        <v>1508471.7</v>
      </c>
      <c r="D19" s="161">
        <v>597520</v>
      </c>
      <c r="E19" s="161">
        <v>331979.09999999998</v>
      </c>
      <c r="F19" s="162">
        <v>577631.80000000005</v>
      </c>
    </row>
    <row r="20" spans="1:6" x14ac:dyDescent="0.15">
      <c r="A20" s="163"/>
      <c r="B20" s="164" t="s">
        <v>4</v>
      </c>
      <c r="C20" s="165">
        <v>1514557.1</v>
      </c>
      <c r="D20" s="166">
        <v>598816.9</v>
      </c>
      <c r="E20" s="166">
        <v>333530.5</v>
      </c>
      <c r="F20" s="167">
        <v>580895.1</v>
      </c>
    </row>
    <row r="21" spans="1:6" x14ac:dyDescent="0.15">
      <c r="A21" s="163"/>
      <c r="B21" s="164" t="s">
        <v>3</v>
      </c>
      <c r="C21" s="165">
        <v>1523908.3</v>
      </c>
      <c r="D21" s="166">
        <v>602031.9</v>
      </c>
      <c r="E21" s="166">
        <v>335049.09999999998</v>
      </c>
      <c r="F21" s="167">
        <v>585532</v>
      </c>
    </row>
    <row r="22" spans="1:6" x14ac:dyDescent="0.15">
      <c r="A22" s="168"/>
      <c r="B22" s="169" t="s">
        <v>2</v>
      </c>
      <c r="C22" s="170">
        <v>1534502.5</v>
      </c>
      <c r="D22" s="171">
        <v>607665.19999999995</v>
      </c>
      <c r="E22" s="171">
        <v>336086</v>
      </c>
      <c r="F22" s="172">
        <v>589372.9</v>
      </c>
    </row>
    <row r="23" spans="1:6" x14ac:dyDescent="0.15">
      <c r="A23" s="158">
        <v>1998</v>
      </c>
      <c r="B23" s="159" t="s">
        <v>1804</v>
      </c>
      <c r="C23" s="160">
        <v>1544112.1</v>
      </c>
      <c r="D23" s="161">
        <v>611789.1</v>
      </c>
      <c r="E23" s="161">
        <v>336814.2</v>
      </c>
      <c r="F23" s="162">
        <v>594097.19999999995</v>
      </c>
    </row>
    <row r="24" spans="1:6" x14ac:dyDescent="0.15">
      <c r="A24" s="163"/>
      <c r="B24" s="164" t="s">
        <v>4</v>
      </c>
      <c r="C24" s="165">
        <v>1547591.8</v>
      </c>
      <c r="D24" s="166">
        <v>612417.5</v>
      </c>
      <c r="E24" s="166">
        <v>337498.6</v>
      </c>
      <c r="F24" s="167">
        <v>596235.9</v>
      </c>
    </row>
    <row r="25" spans="1:6" x14ac:dyDescent="0.15">
      <c r="A25" s="163"/>
      <c r="B25" s="164" t="s">
        <v>3</v>
      </c>
      <c r="C25" s="165">
        <v>1554660.5</v>
      </c>
      <c r="D25" s="166">
        <v>614888.69999999995</v>
      </c>
      <c r="E25" s="166">
        <v>338398.5</v>
      </c>
      <c r="F25" s="167">
        <v>599953.5</v>
      </c>
    </row>
    <row r="26" spans="1:6" x14ac:dyDescent="0.15">
      <c r="A26" s="168"/>
      <c r="B26" s="169" t="s">
        <v>2</v>
      </c>
      <c r="C26" s="170">
        <v>1563540.4</v>
      </c>
      <c r="D26" s="171">
        <v>616149.5</v>
      </c>
      <c r="E26" s="171">
        <v>338919.7</v>
      </c>
      <c r="F26" s="172">
        <v>607366.19999999995</v>
      </c>
    </row>
    <row r="27" spans="1:6" x14ac:dyDescent="0.15">
      <c r="A27" s="158">
        <v>1999</v>
      </c>
      <c r="B27" s="159" t="s">
        <v>1804</v>
      </c>
      <c r="C27" s="160">
        <v>1572469.7</v>
      </c>
      <c r="D27" s="161">
        <v>618533.1</v>
      </c>
      <c r="E27" s="161">
        <v>339183.6</v>
      </c>
      <c r="F27" s="162">
        <v>613702.5</v>
      </c>
    </row>
    <row r="28" spans="1:6" x14ac:dyDescent="0.15">
      <c r="A28" s="163"/>
      <c r="B28" s="164" t="s">
        <v>4</v>
      </c>
      <c r="C28" s="165">
        <v>1575418.6</v>
      </c>
      <c r="D28" s="166">
        <v>617679.9</v>
      </c>
      <c r="E28" s="166">
        <v>339901</v>
      </c>
      <c r="F28" s="167">
        <v>616883.6</v>
      </c>
    </row>
    <row r="29" spans="1:6" x14ac:dyDescent="0.15">
      <c r="A29" s="163"/>
      <c r="B29" s="164" t="s">
        <v>3</v>
      </c>
      <c r="C29" s="165">
        <v>1581722.4</v>
      </c>
      <c r="D29" s="166">
        <v>621177.69999999995</v>
      </c>
      <c r="E29" s="166">
        <v>341072.3</v>
      </c>
      <c r="F29" s="167">
        <v>618481.5</v>
      </c>
    </row>
    <row r="30" spans="1:6" x14ac:dyDescent="0.15">
      <c r="A30" s="168"/>
      <c r="B30" s="169" t="s">
        <v>2</v>
      </c>
      <c r="C30" s="170">
        <v>1589387.4</v>
      </c>
      <c r="D30" s="171">
        <v>621813.5</v>
      </c>
      <c r="E30" s="171">
        <v>341760.6</v>
      </c>
      <c r="F30" s="172">
        <v>625092.1</v>
      </c>
    </row>
    <row r="31" spans="1:6" x14ac:dyDescent="0.15">
      <c r="A31" s="158">
        <v>2000</v>
      </c>
      <c r="B31" s="159" t="s">
        <v>1804</v>
      </c>
      <c r="C31" s="160">
        <v>1598285.6</v>
      </c>
      <c r="D31" s="161">
        <v>625283.1</v>
      </c>
      <c r="E31" s="161">
        <v>342213.3</v>
      </c>
      <c r="F31" s="162">
        <v>630074.69999999995</v>
      </c>
    </row>
    <row r="32" spans="1:6" x14ac:dyDescent="0.15">
      <c r="A32" s="163"/>
      <c r="B32" s="164" t="s">
        <v>4</v>
      </c>
      <c r="C32" s="165">
        <v>1600439</v>
      </c>
      <c r="D32" s="166">
        <v>624697.80000000005</v>
      </c>
      <c r="E32" s="166">
        <v>342874.9</v>
      </c>
      <c r="F32" s="167">
        <v>632213.1</v>
      </c>
    </row>
    <row r="33" spans="1:6" x14ac:dyDescent="0.15">
      <c r="A33" s="163"/>
      <c r="B33" s="164" t="s">
        <v>3</v>
      </c>
      <c r="C33" s="165">
        <v>1606712.8</v>
      </c>
      <c r="D33" s="166">
        <v>626971.5</v>
      </c>
      <c r="E33" s="166">
        <v>343774.3</v>
      </c>
      <c r="F33" s="167">
        <v>635336.1</v>
      </c>
    </row>
    <row r="34" spans="1:6" x14ac:dyDescent="0.15">
      <c r="A34" s="168"/>
      <c r="B34" s="169" t="s">
        <v>2</v>
      </c>
      <c r="C34" s="170">
        <v>1614372.1</v>
      </c>
      <c r="D34" s="171">
        <v>629016</v>
      </c>
      <c r="E34" s="171">
        <v>344601.2</v>
      </c>
      <c r="F34" s="172">
        <v>640281.80000000005</v>
      </c>
    </row>
    <row r="35" spans="1:6" x14ac:dyDescent="0.15">
      <c r="A35" s="158">
        <v>2001</v>
      </c>
      <c r="B35" s="159" t="s">
        <v>1804</v>
      </c>
      <c r="C35" s="160">
        <v>1624068</v>
      </c>
      <c r="D35" s="161">
        <v>633213.9</v>
      </c>
      <c r="E35" s="161">
        <v>345130</v>
      </c>
      <c r="F35" s="162">
        <v>645265.4</v>
      </c>
    </row>
    <row r="36" spans="1:6" x14ac:dyDescent="0.15">
      <c r="A36" s="163"/>
      <c r="B36" s="164" t="s">
        <v>4</v>
      </c>
      <c r="C36" s="165">
        <v>1625479.2</v>
      </c>
      <c r="D36" s="166">
        <v>632765.4</v>
      </c>
      <c r="E36" s="166">
        <v>345418.4</v>
      </c>
      <c r="F36" s="167">
        <v>646826.19999999995</v>
      </c>
    </row>
    <row r="37" spans="1:6" x14ac:dyDescent="0.15">
      <c r="A37" s="163"/>
      <c r="B37" s="164" t="s">
        <v>3</v>
      </c>
      <c r="C37" s="165">
        <v>1630457.3</v>
      </c>
      <c r="D37" s="166">
        <v>634470.69999999995</v>
      </c>
      <c r="E37" s="166">
        <v>346028.3</v>
      </c>
      <c r="F37" s="167">
        <v>649491</v>
      </c>
    </row>
    <row r="38" spans="1:6" x14ac:dyDescent="0.15">
      <c r="A38" s="168"/>
      <c r="B38" s="169" t="s">
        <v>2</v>
      </c>
      <c r="C38" s="170">
        <v>1635147.3</v>
      </c>
      <c r="D38" s="171">
        <v>634496.6</v>
      </c>
      <c r="E38" s="171">
        <v>346483.6</v>
      </c>
      <c r="F38" s="172">
        <v>653907.19999999995</v>
      </c>
    </row>
    <row r="39" spans="1:6" x14ac:dyDescent="0.15">
      <c r="A39" s="158">
        <v>2002</v>
      </c>
      <c r="B39" s="159" t="s">
        <v>1804</v>
      </c>
      <c r="C39" s="160">
        <v>1641255.3</v>
      </c>
      <c r="D39" s="161">
        <v>636260.1</v>
      </c>
      <c r="E39" s="161">
        <v>346621.8</v>
      </c>
      <c r="F39" s="162">
        <v>658156.69999999995</v>
      </c>
    </row>
    <row r="40" spans="1:6" x14ac:dyDescent="0.15">
      <c r="A40" s="163"/>
      <c r="B40" s="164" t="s">
        <v>4</v>
      </c>
      <c r="C40" s="165">
        <v>1640380.7</v>
      </c>
      <c r="D40" s="166">
        <v>634054.9</v>
      </c>
      <c r="E40" s="166">
        <v>346855.6</v>
      </c>
      <c r="F40" s="167">
        <v>659307.19999999995</v>
      </c>
    </row>
    <row r="41" spans="1:6" x14ac:dyDescent="0.15">
      <c r="A41" s="163"/>
      <c r="B41" s="164" t="s">
        <v>3</v>
      </c>
      <c r="C41" s="165">
        <v>1643348.5</v>
      </c>
      <c r="D41" s="166">
        <v>634349.5</v>
      </c>
      <c r="E41" s="166">
        <v>347432.3</v>
      </c>
      <c r="F41" s="167">
        <v>661467.5</v>
      </c>
    </row>
    <row r="42" spans="1:6" x14ac:dyDescent="0.15">
      <c r="A42" s="168"/>
      <c r="B42" s="169" t="s">
        <v>2</v>
      </c>
      <c r="C42" s="170">
        <v>1647007.2</v>
      </c>
      <c r="D42" s="171">
        <v>633960.19999999995</v>
      </c>
      <c r="E42" s="171">
        <v>347765.2</v>
      </c>
      <c r="F42" s="172">
        <v>665386.30000000005</v>
      </c>
    </row>
    <row r="43" spans="1:6" x14ac:dyDescent="0.15">
      <c r="A43" s="158">
        <v>2003</v>
      </c>
      <c r="B43" s="159" t="s">
        <v>1804</v>
      </c>
      <c r="C43" s="160">
        <v>1652251.9</v>
      </c>
      <c r="D43" s="161">
        <v>635680.30000000005</v>
      </c>
      <c r="E43" s="161">
        <v>347780.9</v>
      </c>
      <c r="F43" s="162">
        <v>668920.6</v>
      </c>
    </row>
    <row r="44" spans="1:6" x14ac:dyDescent="0.15">
      <c r="A44" s="163"/>
      <c r="B44" s="164" t="s">
        <v>4</v>
      </c>
      <c r="C44" s="165">
        <v>1651436.9</v>
      </c>
      <c r="D44" s="166">
        <v>634066.19999999995</v>
      </c>
      <c r="E44" s="166">
        <v>347878.3</v>
      </c>
      <c r="F44" s="167">
        <v>669640.1</v>
      </c>
    </row>
    <row r="45" spans="1:6" x14ac:dyDescent="0.15">
      <c r="A45" s="163"/>
      <c r="B45" s="164" t="s">
        <v>3</v>
      </c>
      <c r="C45" s="165">
        <v>1653726.3</v>
      </c>
      <c r="D45" s="166">
        <v>634345.30000000005</v>
      </c>
      <c r="E45" s="166">
        <v>348484.4</v>
      </c>
      <c r="F45" s="167">
        <v>671092</v>
      </c>
    </row>
    <row r="46" spans="1:6" x14ac:dyDescent="0.15">
      <c r="A46" s="168"/>
      <c r="B46" s="169" t="s">
        <v>2</v>
      </c>
      <c r="C46" s="170">
        <v>1657280.3</v>
      </c>
      <c r="D46" s="171">
        <v>634645.19999999995</v>
      </c>
      <c r="E46" s="171">
        <v>348845.8</v>
      </c>
      <c r="F46" s="172">
        <v>674111.7</v>
      </c>
    </row>
    <row r="47" spans="1:6" x14ac:dyDescent="0.15">
      <c r="A47" s="158">
        <v>2004</v>
      </c>
      <c r="B47" s="159" t="s">
        <v>1804</v>
      </c>
      <c r="C47" s="160">
        <v>1662547.3</v>
      </c>
      <c r="D47" s="161">
        <v>637057.69999999995</v>
      </c>
      <c r="E47" s="161">
        <v>348947</v>
      </c>
      <c r="F47" s="162">
        <v>676843.7</v>
      </c>
    </row>
    <row r="48" spans="1:6" x14ac:dyDescent="0.15">
      <c r="A48" s="163"/>
      <c r="B48" s="164" t="s">
        <v>4</v>
      </c>
      <c r="C48" s="165">
        <v>1661391.1</v>
      </c>
      <c r="D48" s="166">
        <v>635702.4</v>
      </c>
      <c r="E48" s="166">
        <v>349177</v>
      </c>
      <c r="F48" s="167">
        <v>676795.3</v>
      </c>
    </row>
    <row r="49" spans="1:6" x14ac:dyDescent="0.15">
      <c r="A49" s="163"/>
      <c r="B49" s="164" t="s">
        <v>3</v>
      </c>
      <c r="C49" s="165">
        <v>1663673.3</v>
      </c>
      <c r="D49" s="166">
        <v>636660.19999999995</v>
      </c>
      <c r="E49" s="166">
        <v>349831.1</v>
      </c>
      <c r="F49" s="167">
        <v>677448.7</v>
      </c>
    </row>
    <row r="50" spans="1:6" x14ac:dyDescent="0.15">
      <c r="A50" s="168"/>
      <c r="B50" s="169" t="s">
        <v>2</v>
      </c>
      <c r="C50" s="170">
        <v>1666872.3</v>
      </c>
      <c r="D50" s="171">
        <v>638476.69999999995</v>
      </c>
      <c r="E50" s="171">
        <v>350322.4</v>
      </c>
      <c r="F50" s="172">
        <v>678342.2</v>
      </c>
    </row>
    <row r="51" spans="1:6" x14ac:dyDescent="0.15">
      <c r="A51" s="158">
        <v>2005</v>
      </c>
      <c r="B51" s="159" t="s">
        <v>1804</v>
      </c>
      <c r="C51" s="160">
        <v>1672794.4</v>
      </c>
      <c r="D51" s="161">
        <v>641846.1</v>
      </c>
      <c r="E51" s="161">
        <v>350478.6</v>
      </c>
      <c r="F51" s="162">
        <v>680734.9</v>
      </c>
    </row>
    <row r="52" spans="1:6" x14ac:dyDescent="0.15">
      <c r="A52" s="163"/>
      <c r="B52" s="164" t="s">
        <v>4</v>
      </c>
      <c r="C52" s="165">
        <v>1672206.7</v>
      </c>
      <c r="D52" s="166">
        <v>641861.5</v>
      </c>
      <c r="E52" s="166">
        <v>350579.6</v>
      </c>
      <c r="F52" s="167">
        <v>679979.1</v>
      </c>
    </row>
    <row r="53" spans="1:6" x14ac:dyDescent="0.15">
      <c r="A53" s="163"/>
      <c r="B53" s="164" t="s">
        <v>3</v>
      </c>
      <c r="C53" s="165">
        <v>1675503.7</v>
      </c>
      <c r="D53" s="166">
        <v>644403.30000000005</v>
      </c>
      <c r="E53" s="166">
        <v>351186.2</v>
      </c>
      <c r="F53" s="167">
        <v>680063.2</v>
      </c>
    </row>
    <row r="54" spans="1:6" x14ac:dyDescent="0.15">
      <c r="A54" s="168"/>
      <c r="B54" s="169" t="s">
        <v>2</v>
      </c>
      <c r="C54" s="170">
        <v>1678935.5</v>
      </c>
      <c r="D54" s="171">
        <v>645786.5</v>
      </c>
      <c r="E54" s="171">
        <v>351749.2</v>
      </c>
      <c r="F54" s="172">
        <v>681540.9</v>
      </c>
    </row>
    <row r="55" spans="1:6" x14ac:dyDescent="0.15">
      <c r="A55" s="158">
        <v>2006</v>
      </c>
      <c r="B55" s="159" t="s">
        <v>1804</v>
      </c>
      <c r="C55" s="160">
        <v>1685049.6</v>
      </c>
      <c r="D55" s="161">
        <v>649454.6</v>
      </c>
      <c r="E55" s="161">
        <v>351977.2</v>
      </c>
      <c r="F55" s="162">
        <v>683742.1</v>
      </c>
    </row>
    <row r="56" spans="1:6" x14ac:dyDescent="0.15">
      <c r="A56" s="163"/>
      <c r="B56" s="164" t="s">
        <v>4</v>
      </c>
      <c r="C56" s="165">
        <v>1684345.3</v>
      </c>
      <c r="D56" s="166">
        <v>649365.4</v>
      </c>
      <c r="E56" s="166">
        <v>352162.5</v>
      </c>
      <c r="F56" s="167">
        <v>682897.9</v>
      </c>
    </row>
    <row r="57" spans="1:6" x14ac:dyDescent="0.15">
      <c r="A57" s="163"/>
      <c r="B57" s="164" t="s">
        <v>3</v>
      </c>
      <c r="C57" s="165">
        <v>1686582.1</v>
      </c>
      <c r="D57" s="166">
        <v>651361.19999999995</v>
      </c>
      <c r="E57" s="166">
        <v>352790.1</v>
      </c>
      <c r="F57" s="167">
        <v>682450.3</v>
      </c>
    </row>
    <row r="58" spans="1:6" x14ac:dyDescent="0.15">
      <c r="A58" s="168"/>
      <c r="B58" s="169" t="s">
        <v>2</v>
      </c>
      <c r="C58" s="170">
        <v>1689998.8</v>
      </c>
      <c r="D58" s="171">
        <v>652965</v>
      </c>
      <c r="E58" s="171">
        <v>353367.2</v>
      </c>
      <c r="F58" s="172">
        <v>683653.8</v>
      </c>
    </row>
    <row r="59" spans="1:6" x14ac:dyDescent="0.15">
      <c r="A59" s="158">
        <v>2007</v>
      </c>
      <c r="B59" s="159" t="s">
        <v>1804</v>
      </c>
      <c r="C59" s="160">
        <v>1696190.3</v>
      </c>
      <c r="D59" s="161">
        <v>657338</v>
      </c>
      <c r="E59" s="161">
        <v>353571.6</v>
      </c>
      <c r="F59" s="162">
        <v>685262.2</v>
      </c>
    </row>
    <row r="60" spans="1:6" x14ac:dyDescent="0.15">
      <c r="A60" s="163"/>
      <c r="B60" s="164" t="s">
        <v>4</v>
      </c>
      <c r="C60" s="165">
        <v>1694787.3</v>
      </c>
      <c r="D60" s="166">
        <v>656996.6</v>
      </c>
      <c r="E60" s="166">
        <v>353657.4</v>
      </c>
      <c r="F60" s="167">
        <v>684091.8</v>
      </c>
    </row>
    <row r="61" spans="1:6" x14ac:dyDescent="0.15">
      <c r="A61" s="163"/>
      <c r="B61" s="164" t="s">
        <v>3</v>
      </c>
      <c r="C61" s="165">
        <v>1695726.5</v>
      </c>
      <c r="D61" s="166">
        <v>658425.30000000005</v>
      </c>
      <c r="E61" s="166">
        <v>353680.8</v>
      </c>
      <c r="F61" s="167">
        <v>683527.1</v>
      </c>
    </row>
    <row r="62" spans="1:6" x14ac:dyDescent="0.15">
      <c r="A62" s="168"/>
      <c r="B62" s="169" t="s">
        <v>2</v>
      </c>
      <c r="C62" s="170">
        <v>1697057.6</v>
      </c>
      <c r="D62" s="171">
        <v>659236.5</v>
      </c>
      <c r="E62" s="171">
        <v>353066.7</v>
      </c>
      <c r="F62" s="172">
        <v>684608.4</v>
      </c>
    </row>
    <row r="63" spans="1:6" x14ac:dyDescent="0.15">
      <c r="A63" s="158">
        <v>2008</v>
      </c>
      <c r="B63" s="159" t="s">
        <v>1804</v>
      </c>
      <c r="C63" s="160">
        <v>1701325.9</v>
      </c>
      <c r="D63" s="161">
        <v>662898.5</v>
      </c>
      <c r="E63" s="161">
        <v>352356.1</v>
      </c>
      <c r="F63" s="162">
        <v>685911</v>
      </c>
    </row>
    <row r="64" spans="1:6" x14ac:dyDescent="0.15">
      <c r="A64" s="163"/>
      <c r="B64" s="164" t="s">
        <v>4</v>
      </c>
      <c r="C64" s="165">
        <v>1698214</v>
      </c>
      <c r="D64" s="166">
        <v>661716.69999999995</v>
      </c>
      <c r="E64" s="166">
        <v>351799.1</v>
      </c>
      <c r="F64" s="167">
        <v>684514.5</v>
      </c>
    </row>
    <row r="65" spans="1:6" x14ac:dyDescent="0.15">
      <c r="A65" s="163"/>
      <c r="B65" s="164" t="s">
        <v>3</v>
      </c>
      <c r="C65" s="165">
        <v>1697961.9</v>
      </c>
      <c r="D65" s="166">
        <v>662253.69999999995</v>
      </c>
      <c r="E65" s="166">
        <v>351743.1</v>
      </c>
      <c r="F65" s="167">
        <v>683759.2</v>
      </c>
    </row>
    <row r="66" spans="1:6" x14ac:dyDescent="0.15">
      <c r="A66" s="168"/>
      <c r="B66" s="169" t="s">
        <v>2</v>
      </c>
      <c r="C66" s="170">
        <v>1697765.5</v>
      </c>
      <c r="D66" s="171">
        <v>661469.1</v>
      </c>
      <c r="E66" s="171">
        <v>351685.4</v>
      </c>
      <c r="F66" s="172">
        <v>684403.4</v>
      </c>
    </row>
    <row r="67" spans="1:6" x14ac:dyDescent="0.15">
      <c r="A67" s="158">
        <v>2009</v>
      </c>
      <c r="B67" s="159" t="s">
        <v>1804</v>
      </c>
      <c r="C67" s="160">
        <v>1698771</v>
      </c>
      <c r="D67" s="161">
        <v>661887.30000000005</v>
      </c>
      <c r="E67" s="161">
        <v>351024.8</v>
      </c>
      <c r="F67" s="162">
        <v>685649.8</v>
      </c>
    </row>
    <row r="68" spans="1:6" x14ac:dyDescent="0.15">
      <c r="A68" s="163"/>
      <c r="B68" s="164" t="s">
        <v>4</v>
      </c>
      <c r="C68" s="165">
        <v>1692780.1</v>
      </c>
      <c r="D68" s="166">
        <v>657851.4</v>
      </c>
      <c r="E68" s="166">
        <v>349913.9</v>
      </c>
      <c r="F68" s="167">
        <v>684808.6</v>
      </c>
    </row>
    <row r="69" spans="1:6" x14ac:dyDescent="0.15">
      <c r="A69" s="163"/>
      <c r="B69" s="164" t="s">
        <v>3</v>
      </c>
      <c r="C69" s="165">
        <v>1688709.7</v>
      </c>
      <c r="D69" s="166">
        <v>655073</v>
      </c>
      <c r="E69" s="166">
        <v>348833.8</v>
      </c>
      <c r="F69" s="167">
        <v>684626.9</v>
      </c>
    </row>
    <row r="70" spans="1:6" x14ac:dyDescent="0.15">
      <c r="A70" s="168"/>
      <c r="B70" s="169" t="s">
        <v>2</v>
      </c>
      <c r="C70" s="170">
        <v>1685708.9</v>
      </c>
      <c r="D70" s="171">
        <v>651878.1</v>
      </c>
      <c r="E70" s="171">
        <v>347672.9</v>
      </c>
      <c r="F70" s="172">
        <v>686042.9</v>
      </c>
    </row>
    <row r="71" spans="1:6" x14ac:dyDescent="0.15">
      <c r="A71" s="158">
        <v>2010</v>
      </c>
      <c r="B71" s="159" t="s">
        <v>1804</v>
      </c>
      <c r="C71" s="160">
        <v>1685694</v>
      </c>
      <c r="D71" s="161">
        <v>651357.9</v>
      </c>
      <c r="E71" s="161">
        <v>346434.4</v>
      </c>
      <c r="F71" s="162">
        <v>687774.6</v>
      </c>
    </row>
    <row r="72" spans="1:6" x14ac:dyDescent="0.15">
      <c r="A72" s="163"/>
      <c r="B72" s="164" t="s">
        <v>4</v>
      </c>
      <c r="C72" s="165">
        <v>1679349.4</v>
      </c>
      <c r="D72" s="166">
        <v>647382.6</v>
      </c>
      <c r="E72" s="166">
        <v>345181</v>
      </c>
      <c r="F72" s="167">
        <v>686670.5</v>
      </c>
    </row>
    <row r="73" spans="1:6" x14ac:dyDescent="0.15">
      <c r="A73" s="163"/>
      <c r="B73" s="164" t="s">
        <v>3</v>
      </c>
      <c r="C73" s="165">
        <v>1675957.4</v>
      </c>
      <c r="D73" s="166">
        <v>645364</v>
      </c>
      <c r="E73" s="166">
        <v>344214.4</v>
      </c>
      <c r="F73" s="167">
        <v>686305</v>
      </c>
    </row>
    <row r="74" spans="1:6" x14ac:dyDescent="0.15">
      <c r="A74" s="168"/>
      <c r="B74" s="169" t="s">
        <v>2</v>
      </c>
      <c r="C74" s="170">
        <v>1673564.1</v>
      </c>
      <c r="D74" s="171">
        <v>643026.9</v>
      </c>
      <c r="E74" s="171">
        <v>343407.2</v>
      </c>
      <c r="F74" s="172">
        <v>687119.6</v>
      </c>
    </row>
    <row r="75" spans="1:6" x14ac:dyDescent="0.15">
      <c r="A75" s="158">
        <v>2011</v>
      </c>
      <c r="B75" s="159" t="s">
        <v>1804</v>
      </c>
      <c r="C75" s="160">
        <v>1664929.6</v>
      </c>
      <c r="D75" s="161">
        <v>640392.1</v>
      </c>
      <c r="E75" s="161">
        <v>339858.7</v>
      </c>
      <c r="F75" s="162">
        <v>684604</v>
      </c>
    </row>
    <row r="76" spans="1:6" x14ac:dyDescent="0.15">
      <c r="A76" s="163"/>
      <c r="B76" s="164" t="s">
        <v>4</v>
      </c>
      <c r="C76" s="165">
        <v>1659168</v>
      </c>
      <c r="D76" s="166">
        <v>636942.19999999995</v>
      </c>
      <c r="E76" s="166">
        <v>338808.6</v>
      </c>
      <c r="F76" s="167">
        <v>683350.6</v>
      </c>
    </row>
    <row r="77" spans="1:6" x14ac:dyDescent="0.15">
      <c r="A77" s="163"/>
      <c r="B77" s="164" t="s">
        <v>3</v>
      </c>
      <c r="C77" s="165">
        <v>1656522.4</v>
      </c>
      <c r="D77" s="166">
        <v>635574</v>
      </c>
      <c r="E77" s="166">
        <v>338206.4</v>
      </c>
      <c r="F77" s="167">
        <v>682707.4</v>
      </c>
    </row>
    <row r="78" spans="1:6" x14ac:dyDescent="0.15">
      <c r="A78" s="168"/>
      <c r="B78" s="169" t="s">
        <v>2</v>
      </c>
      <c r="C78" s="170">
        <v>1655542.5</v>
      </c>
      <c r="D78" s="171">
        <v>634925.1</v>
      </c>
      <c r="E78" s="171">
        <v>337595</v>
      </c>
      <c r="F78" s="172">
        <v>683022.4</v>
      </c>
    </row>
    <row r="79" spans="1:6" x14ac:dyDescent="0.15">
      <c r="A79" s="158">
        <v>2012</v>
      </c>
      <c r="B79" s="159" t="s">
        <v>1804</v>
      </c>
      <c r="C79" s="160">
        <v>1657932.2</v>
      </c>
      <c r="D79" s="161">
        <v>636950.4</v>
      </c>
      <c r="E79" s="161">
        <v>336700.8</v>
      </c>
      <c r="F79" s="162">
        <v>684279.3</v>
      </c>
    </row>
    <row r="80" spans="1:6" x14ac:dyDescent="0.15">
      <c r="A80" s="163"/>
      <c r="B80" s="164" t="s">
        <v>4</v>
      </c>
      <c r="C80" s="165">
        <v>1653759.6</v>
      </c>
      <c r="D80" s="166">
        <v>634798.1</v>
      </c>
      <c r="E80" s="166">
        <v>335838.9</v>
      </c>
      <c r="F80" s="167">
        <v>683116.1</v>
      </c>
    </row>
    <row r="81" spans="1:6" x14ac:dyDescent="0.15">
      <c r="A81" s="163"/>
      <c r="B81" s="164" t="s">
        <v>3</v>
      </c>
      <c r="C81" s="165">
        <v>1652194.6</v>
      </c>
      <c r="D81" s="166">
        <v>634283.4</v>
      </c>
      <c r="E81" s="166">
        <v>335327.40000000002</v>
      </c>
      <c r="F81" s="167">
        <v>682582.6</v>
      </c>
    </row>
    <row r="82" spans="1:6" x14ac:dyDescent="0.15">
      <c r="A82" s="168"/>
      <c r="B82" s="169" t="s">
        <v>2</v>
      </c>
      <c r="C82" s="170">
        <v>1651829.2</v>
      </c>
      <c r="D82" s="171">
        <v>633568.5</v>
      </c>
      <c r="E82" s="171">
        <v>334970.59999999998</v>
      </c>
      <c r="F82" s="172">
        <v>683280.5</v>
      </c>
    </row>
    <row r="83" spans="1:6" x14ac:dyDescent="0.15">
      <c r="A83" s="158">
        <v>2013</v>
      </c>
      <c r="B83" s="159" t="s">
        <v>1804</v>
      </c>
      <c r="C83" s="160">
        <v>1654457.3</v>
      </c>
      <c r="D83" s="161">
        <v>635436.30000000005</v>
      </c>
      <c r="E83" s="161">
        <v>334462.40000000002</v>
      </c>
      <c r="F83" s="162">
        <v>684549</v>
      </c>
    </row>
    <row r="84" spans="1:6" x14ac:dyDescent="0.15">
      <c r="A84" s="163"/>
      <c r="B84" s="164" t="s">
        <v>4</v>
      </c>
      <c r="C84" s="165">
        <v>1651101.6</v>
      </c>
      <c r="D84" s="166">
        <v>633706.5</v>
      </c>
      <c r="E84" s="166">
        <v>333855.3</v>
      </c>
      <c r="F84" s="167">
        <v>683529.4</v>
      </c>
    </row>
    <row r="85" spans="1:6" x14ac:dyDescent="0.15">
      <c r="A85" s="163"/>
      <c r="B85" s="164" t="s">
        <v>3</v>
      </c>
      <c r="C85" s="165">
        <v>1651429.2</v>
      </c>
      <c r="D85" s="166">
        <v>634085.9</v>
      </c>
      <c r="E85" s="166">
        <v>333673</v>
      </c>
      <c r="F85" s="167">
        <v>683664.2</v>
      </c>
    </row>
    <row r="86" spans="1:6" x14ac:dyDescent="0.15">
      <c r="A86" s="168"/>
      <c r="B86" s="169" t="s">
        <v>2</v>
      </c>
      <c r="C86" s="170">
        <v>1653587.2</v>
      </c>
      <c r="D86" s="171">
        <v>634560.80000000005</v>
      </c>
      <c r="E86" s="171">
        <v>333719.2</v>
      </c>
      <c r="F86" s="172">
        <v>685291.2</v>
      </c>
    </row>
    <row r="87" spans="1:6" x14ac:dyDescent="0.15">
      <c r="A87" s="158">
        <v>2014</v>
      </c>
      <c r="B87" s="159" t="s">
        <v>1804</v>
      </c>
      <c r="C87" s="160">
        <v>1659202.1</v>
      </c>
      <c r="D87" s="161">
        <v>638619.69999999995</v>
      </c>
      <c r="E87" s="161">
        <v>333640.2</v>
      </c>
      <c r="F87" s="162">
        <v>686959.8</v>
      </c>
    </row>
    <row r="88" spans="1:6" x14ac:dyDescent="0.15">
      <c r="A88" s="163"/>
      <c r="B88" s="164" t="s">
        <v>4</v>
      </c>
      <c r="C88" s="165">
        <v>1656362</v>
      </c>
      <c r="D88" s="166">
        <v>637411.69999999995</v>
      </c>
      <c r="E88" s="166">
        <v>333022.90000000002</v>
      </c>
      <c r="F88" s="167">
        <v>685945.4</v>
      </c>
    </row>
    <row r="89" spans="1:6" x14ac:dyDescent="0.15">
      <c r="A89" s="163"/>
      <c r="B89" s="164" t="s">
        <v>3</v>
      </c>
      <c r="C89" s="165">
        <v>1656513.2</v>
      </c>
      <c r="D89" s="166">
        <v>638165.1</v>
      </c>
      <c r="E89" s="166">
        <v>332422.09999999998</v>
      </c>
      <c r="F89" s="167">
        <v>685945.5</v>
      </c>
    </row>
    <row r="90" spans="1:6" x14ac:dyDescent="0.15">
      <c r="A90" s="168"/>
      <c r="B90" s="169" t="s">
        <v>2</v>
      </c>
      <c r="C90" s="170">
        <v>1658164</v>
      </c>
      <c r="D90" s="171">
        <v>638876.1</v>
      </c>
      <c r="E90" s="171">
        <v>331889.59999999998</v>
      </c>
      <c r="F90" s="172">
        <v>687397.3</v>
      </c>
    </row>
    <row r="91" spans="1:6" x14ac:dyDescent="0.15">
      <c r="A91" s="158">
        <v>2015</v>
      </c>
      <c r="B91" s="159" t="s">
        <v>1804</v>
      </c>
      <c r="C91" s="173">
        <v>1663068.3</v>
      </c>
      <c r="D91" s="174">
        <v>643050.19999999995</v>
      </c>
      <c r="E91" s="174">
        <v>331303.2</v>
      </c>
      <c r="F91" s="175">
        <v>688773</v>
      </c>
    </row>
    <row r="92" spans="1:6" x14ac:dyDescent="0.15">
      <c r="A92" s="163"/>
      <c r="B92" s="164" t="s">
        <v>4</v>
      </c>
      <c r="C92" s="176">
        <v>1660365.6</v>
      </c>
      <c r="D92" s="177">
        <v>641927.19999999995</v>
      </c>
      <c r="E92" s="177">
        <v>330613.09999999998</v>
      </c>
      <c r="F92" s="178">
        <v>687886.2</v>
      </c>
    </row>
    <row r="93" spans="1:6" x14ac:dyDescent="0.15">
      <c r="A93" s="163"/>
      <c r="B93" s="164" t="s">
        <v>3</v>
      </c>
      <c r="C93" s="176">
        <v>1660800.9</v>
      </c>
      <c r="D93" s="177">
        <v>642684</v>
      </c>
      <c r="E93" s="177">
        <v>330275.8</v>
      </c>
      <c r="F93" s="178">
        <v>687902.5</v>
      </c>
    </row>
    <row r="94" spans="1:6" x14ac:dyDescent="0.15">
      <c r="A94" s="168"/>
      <c r="B94" s="169" t="s">
        <v>2</v>
      </c>
      <c r="C94" s="179">
        <v>1662365.3</v>
      </c>
      <c r="D94" s="180">
        <v>643407.30000000005</v>
      </c>
      <c r="E94" s="180">
        <v>329953.90000000002</v>
      </c>
      <c r="F94" s="181">
        <v>689039.7</v>
      </c>
    </row>
    <row r="95" spans="1:6" x14ac:dyDescent="0.15">
      <c r="A95" s="158">
        <v>2016</v>
      </c>
      <c r="B95" s="159" t="s">
        <v>1804</v>
      </c>
      <c r="C95" s="173">
        <v>1666948.3</v>
      </c>
      <c r="D95" s="174">
        <v>647337.9</v>
      </c>
      <c r="E95" s="174">
        <v>329502.2</v>
      </c>
      <c r="F95" s="175">
        <v>690151.9</v>
      </c>
    </row>
    <row r="96" spans="1:6" x14ac:dyDescent="0.15">
      <c r="A96" s="163"/>
      <c r="B96" s="164" t="s">
        <v>4</v>
      </c>
      <c r="C96" s="176">
        <v>1664600.1</v>
      </c>
      <c r="D96" s="177">
        <v>646437.4</v>
      </c>
      <c r="E96" s="177">
        <v>329024.8</v>
      </c>
      <c r="F96" s="178">
        <v>689142</v>
      </c>
    </row>
    <row r="97" spans="1:6" x14ac:dyDescent="0.15">
      <c r="A97" s="163"/>
      <c r="B97" s="164" t="s">
        <v>3</v>
      </c>
      <c r="C97" s="176">
        <v>1665283.6</v>
      </c>
      <c r="D97" s="177">
        <v>647241.4</v>
      </c>
      <c r="E97" s="177">
        <v>328963</v>
      </c>
      <c r="F97" s="178">
        <v>689036.80000000005</v>
      </c>
    </row>
    <row r="98" spans="1:6" x14ac:dyDescent="0.15">
      <c r="A98" s="168"/>
      <c r="B98" s="169" t="s">
        <v>2</v>
      </c>
      <c r="C98" s="179">
        <v>1667377.2</v>
      </c>
      <c r="D98" s="180">
        <v>648464.30000000005</v>
      </c>
      <c r="E98" s="180">
        <v>328937.2</v>
      </c>
      <c r="F98" s="181">
        <v>689864.7</v>
      </c>
    </row>
    <row r="99" spans="1:6" x14ac:dyDescent="0.15">
      <c r="A99" s="158">
        <v>2017</v>
      </c>
      <c r="B99" s="159" t="s">
        <v>1804</v>
      </c>
      <c r="C99" s="173">
        <v>1672651</v>
      </c>
      <c r="D99" s="174">
        <v>653054.6</v>
      </c>
      <c r="E99" s="174">
        <v>328769.40000000002</v>
      </c>
      <c r="F99" s="175">
        <v>690677.8</v>
      </c>
    </row>
    <row r="100" spans="1:6" x14ac:dyDescent="0.15">
      <c r="A100" s="168"/>
      <c r="B100" s="169" t="s">
        <v>4</v>
      </c>
      <c r="C100" s="179">
        <v>1671098.6</v>
      </c>
      <c r="D100" s="180">
        <v>652497.30000000005</v>
      </c>
      <c r="E100" s="180">
        <v>328507.3</v>
      </c>
      <c r="F100" s="181">
        <v>689840.8</v>
      </c>
    </row>
  </sheetData>
  <mergeCells count="3">
    <mergeCell ref="A5:A6"/>
    <mergeCell ref="B5:B6"/>
    <mergeCell ref="C5:C6"/>
  </mergeCells>
  <phoneticPr fontId="6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56"/>
  <sheetViews>
    <sheetView workbookViewId="0">
      <pane xSplit="1" ySplit="4" topLeftCell="B137" activePane="bottomRight" state="frozen"/>
      <selection activeCell="F21" sqref="F21"/>
      <selection pane="topRight" activeCell="F21" sqref="F21"/>
      <selection pane="bottomLeft" activeCell="F21" sqref="F21"/>
      <selection pane="bottomRight" activeCell="F155" sqref="F155"/>
    </sheetView>
  </sheetViews>
  <sheetFormatPr defaultRowHeight="13.5" x14ac:dyDescent="0.15"/>
  <cols>
    <col min="1" max="1" width="7.875" bestFit="1" customWidth="1"/>
    <col min="3" max="3" width="10.25" bestFit="1" customWidth="1"/>
  </cols>
  <sheetData>
    <row r="1" spans="1:15" ht="27" x14ac:dyDescent="0.15">
      <c r="B1" s="146" t="s">
        <v>1203</v>
      </c>
      <c r="C1" s="147"/>
      <c r="D1" s="147"/>
      <c r="E1" s="147"/>
      <c r="F1" s="147"/>
      <c r="G1" s="147"/>
      <c r="H1" s="147" t="s">
        <v>815</v>
      </c>
      <c r="I1" s="147" t="s">
        <v>815</v>
      </c>
      <c r="J1" s="147"/>
      <c r="K1" s="147"/>
      <c r="L1" s="147"/>
      <c r="M1" s="147"/>
      <c r="N1" s="147"/>
      <c r="O1" s="147"/>
    </row>
    <row r="2" spans="1:15" x14ac:dyDescent="0.15">
      <c r="B2" s="146" t="s">
        <v>1204</v>
      </c>
      <c r="C2" s="146" t="s">
        <v>1204</v>
      </c>
      <c r="D2" s="146" t="s">
        <v>1211</v>
      </c>
      <c r="E2" s="146" t="s">
        <v>1211</v>
      </c>
      <c r="F2" s="146" t="s">
        <v>1204</v>
      </c>
      <c r="G2" s="146" t="s">
        <v>1211</v>
      </c>
      <c r="H2" s="147"/>
      <c r="I2" s="147" t="s">
        <v>1784</v>
      </c>
      <c r="J2" s="147"/>
      <c r="K2" s="149" t="s">
        <v>1208</v>
      </c>
      <c r="L2" s="147"/>
      <c r="M2" s="147"/>
      <c r="N2" s="149" t="s">
        <v>1209</v>
      </c>
      <c r="O2" s="147"/>
    </row>
    <row r="3" spans="1:15" x14ac:dyDescent="0.15">
      <c r="B3" s="147" t="s">
        <v>1205</v>
      </c>
      <c r="C3" s="147" t="s">
        <v>1207</v>
      </c>
      <c r="D3" s="147" t="s">
        <v>1207</v>
      </c>
      <c r="E3" s="147" t="s">
        <v>1205</v>
      </c>
      <c r="F3" s="147" t="s">
        <v>1212</v>
      </c>
      <c r="G3" s="147" t="s">
        <v>1212</v>
      </c>
      <c r="H3" s="147"/>
      <c r="I3" s="147"/>
      <c r="J3" s="147"/>
      <c r="K3" s="151">
        <v>1.4E-2</v>
      </c>
      <c r="L3" s="147" t="s">
        <v>1210</v>
      </c>
      <c r="M3" s="147"/>
      <c r="N3" s="150">
        <f>K3/3</f>
        <v>4.6666666666666671E-3</v>
      </c>
      <c r="O3" s="147" t="s">
        <v>1210</v>
      </c>
    </row>
    <row r="4" spans="1:15" ht="72.75" customHeight="1" x14ac:dyDescent="0.15">
      <c r="A4" s="2"/>
      <c r="B4" s="148" t="s">
        <v>1206</v>
      </c>
      <c r="C4" s="147" t="s">
        <v>1213</v>
      </c>
      <c r="D4" s="147" t="s">
        <v>1213</v>
      </c>
      <c r="E4" s="147"/>
      <c r="F4" s="147" t="s">
        <v>1213</v>
      </c>
      <c r="G4" s="147" t="s">
        <v>1213</v>
      </c>
      <c r="H4" s="147">
        <f>AVERAGE(H6:H154)</f>
        <v>1.0003267315812745</v>
      </c>
      <c r="I4" s="147">
        <f>AVERAGE(H6:H80)</f>
        <v>1.002591762434315</v>
      </c>
      <c r="J4" s="147"/>
      <c r="K4" s="147"/>
      <c r="L4" s="147"/>
      <c r="M4" s="147"/>
      <c r="N4" s="147"/>
      <c r="O4" s="147"/>
    </row>
    <row r="5" spans="1:15" x14ac:dyDescent="0.15">
      <c r="A5" t="s">
        <v>244</v>
      </c>
      <c r="B5" s="111">
        <f>Sheet1!V5</f>
        <v>94.270576048055872</v>
      </c>
      <c r="E5" s="121">
        <f>B5</f>
        <v>94.270576048055872</v>
      </c>
    </row>
    <row r="6" spans="1:15" x14ac:dyDescent="0.15">
      <c r="A6" t="s">
        <v>245</v>
      </c>
      <c r="B6" s="111">
        <f>Sheet1!V6</f>
        <v>96.697696507604149</v>
      </c>
      <c r="E6" s="121">
        <f>B6</f>
        <v>96.697696507604149</v>
      </c>
      <c r="F6">
        <f>LN(B6/B5)</f>
        <v>2.5420465149568156E-2</v>
      </c>
      <c r="G6">
        <f>LN(E6/E5)</f>
        <v>2.5420465149568156E-2</v>
      </c>
      <c r="H6">
        <f>E6/E5</f>
        <v>1.0257463204458517</v>
      </c>
    </row>
    <row r="7" spans="1:15" x14ac:dyDescent="0.15">
      <c r="A7" t="s">
        <v>246</v>
      </c>
      <c r="B7" s="111">
        <f>Sheet1!V7</f>
        <v>97.647203720914135</v>
      </c>
      <c r="E7" s="121">
        <f>B7</f>
        <v>97.647203720914135</v>
      </c>
      <c r="F7">
        <f t="shared" ref="F7:F70" si="0">LN(B7/B6)</f>
        <v>9.7714400241650217E-3</v>
      </c>
      <c r="G7">
        <f t="shared" ref="G7:G70" si="1">LN(E7/E6)</f>
        <v>9.7714400241650217E-3</v>
      </c>
      <c r="H7">
        <f t="shared" ref="H7:H70" si="2">E7/E6</f>
        <v>1.0098193364227173</v>
      </c>
    </row>
    <row r="8" spans="1:15" x14ac:dyDescent="0.15">
      <c r="A8" t="s">
        <v>247</v>
      </c>
      <c r="B8" s="111">
        <f>Sheet1!V8</f>
        <v>98.742827061875175</v>
      </c>
      <c r="E8" s="121">
        <f>B8</f>
        <v>98.742827061875175</v>
      </c>
      <c r="F8">
        <f t="shared" si="0"/>
        <v>1.1157742612760268E-2</v>
      </c>
      <c r="G8">
        <f t="shared" si="1"/>
        <v>1.1157742612760268E-2</v>
      </c>
      <c r="H8">
        <f t="shared" si="2"/>
        <v>1.0112202223843751</v>
      </c>
    </row>
    <row r="9" spans="1:15" x14ac:dyDescent="0.15">
      <c r="A9" t="s">
        <v>248</v>
      </c>
      <c r="B9" s="111">
        <f>Sheet1!V9</f>
        <v>99.074000229714684</v>
      </c>
      <c r="C9">
        <f>LN(B9/B5)*100</f>
        <v>4.9697931972145852</v>
      </c>
      <c r="D9">
        <f>C9</f>
        <v>4.9697931972145852</v>
      </c>
      <c r="E9" s="123">
        <f>E5*EXP(D9/100)</f>
        <v>99.074000229714684</v>
      </c>
      <c r="F9">
        <f t="shared" si="0"/>
        <v>3.3482841856523034E-3</v>
      </c>
      <c r="G9">
        <f t="shared" si="1"/>
        <v>3.3482841856523034E-3</v>
      </c>
      <c r="H9">
        <f t="shared" si="2"/>
        <v>1.0033538959506596</v>
      </c>
    </row>
    <row r="10" spans="1:15" x14ac:dyDescent="0.15">
      <c r="A10" t="s">
        <v>249</v>
      </c>
      <c r="B10" s="111">
        <f>Sheet1!V10</f>
        <v>99.573785595494712</v>
      </c>
      <c r="C10">
        <f>LN(B10/B6)*100</f>
        <v>2.9309351957818652</v>
      </c>
      <c r="D10">
        <f t="shared" ref="D10:D73" si="3">C10</f>
        <v>2.9309351957818652</v>
      </c>
      <c r="E10" s="123">
        <f t="shared" ref="E10:E73" si="4">E6*EXP(D10/100)</f>
        <v>99.573785595494698</v>
      </c>
      <c r="F10">
        <f t="shared" si="0"/>
        <v>5.0318851352409944E-3</v>
      </c>
      <c r="G10">
        <f t="shared" si="1"/>
        <v>5.0318851352409944E-3</v>
      </c>
      <c r="H10">
        <f t="shared" si="2"/>
        <v>1.0050445663304319</v>
      </c>
    </row>
    <row r="11" spans="1:15" x14ac:dyDescent="0.15">
      <c r="A11" t="s">
        <v>250</v>
      </c>
      <c r="B11" s="111">
        <f>Sheet1!V11</f>
        <v>100.11572474782614</v>
      </c>
      <c r="C11">
        <f t="shared" ref="C11:C74" si="5">LN(B11/B7)*100</f>
        <v>2.4965743189493979</v>
      </c>
      <c r="D11">
        <f t="shared" si="3"/>
        <v>2.4965743189493979</v>
      </c>
      <c r="E11" s="123">
        <f t="shared" si="4"/>
        <v>100.11572474782615</v>
      </c>
      <c r="F11">
        <f t="shared" si="0"/>
        <v>5.4278312558403265E-3</v>
      </c>
      <c r="G11">
        <f t="shared" si="1"/>
        <v>5.4278312558405468E-3</v>
      </c>
      <c r="H11">
        <f t="shared" si="2"/>
        <v>1.0054425886199909</v>
      </c>
    </row>
    <row r="12" spans="1:15" x14ac:dyDescent="0.15">
      <c r="A12" t="s">
        <v>251</v>
      </c>
      <c r="B12" s="111">
        <f>Sheet1!V12</f>
        <v>101.09542158911087</v>
      </c>
      <c r="C12">
        <f t="shared" si="5"/>
        <v>2.3546075242778599</v>
      </c>
      <c r="D12">
        <f t="shared" si="3"/>
        <v>2.3546075242778599</v>
      </c>
      <c r="E12" s="123">
        <f t="shared" si="4"/>
        <v>101.09542158911087</v>
      </c>
      <c r="F12">
        <f t="shared" si="0"/>
        <v>9.7380746660450327E-3</v>
      </c>
      <c r="G12">
        <f t="shared" si="1"/>
        <v>9.7380746660448124E-3</v>
      </c>
      <c r="H12">
        <f t="shared" si="2"/>
        <v>1.0097856440010038</v>
      </c>
    </row>
    <row r="13" spans="1:15" x14ac:dyDescent="0.15">
      <c r="A13" t="s">
        <v>252</v>
      </c>
      <c r="B13" s="111">
        <f>Sheet1!V13</f>
        <v>101.61688437427763</v>
      </c>
      <c r="C13">
        <f t="shared" si="5"/>
        <v>2.5342658142852641</v>
      </c>
      <c r="D13">
        <f t="shared" si="3"/>
        <v>2.5342658142852641</v>
      </c>
      <c r="E13" s="123">
        <f t="shared" si="4"/>
        <v>101.61688437427763</v>
      </c>
      <c r="F13">
        <f t="shared" si="0"/>
        <v>5.1448670857262846E-3</v>
      </c>
      <c r="G13">
        <f t="shared" si="1"/>
        <v>5.1448670857262846E-3</v>
      </c>
      <c r="H13">
        <f t="shared" si="2"/>
        <v>1.0051581246407595</v>
      </c>
    </row>
    <row r="14" spans="1:15" x14ac:dyDescent="0.15">
      <c r="A14" t="s">
        <v>253</v>
      </c>
      <c r="B14" s="111">
        <f>Sheet1!V14</f>
        <v>101.4684625636003</v>
      </c>
      <c r="C14">
        <f t="shared" si="5"/>
        <v>1.8849103425436049</v>
      </c>
      <c r="D14">
        <f t="shared" si="3"/>
        <v>1.8849103425436049</v>
      </c>
      <c r="E14" s="123">
        <f t="shared" si="4"/>
        <v>101.46846256360028</v>
      </c>
      <c r="F14">
        <f t="shared" si="0"/>
        <v>-1.4616695821754629E-3</v>
      </c>
      <c r="G14">
        <f t="shared" si="1"/>
        <v>-1.4616695821756851E-3</v>
      </c>
      <c r="H14">
        <f t="shared" si="2"/>
        <v>0.99853939813652737</v>
      </c>
    </row>
    <row r="15" spans="1:15" x14ac:dyDescent="0.15">
      <c r="A15" t="s">
        <v>254</v>
      </c>
      <c r="B15" s="111">
        <f>Sheet1!V15</f>
        <v>101.69601702434538</v>
      </c>
      <c r="C15">
        <f t="shared" si="5"/>
        <v>1.56613739468686</v>
      </c>
      <c r="D15">
        <f t="shared" si="3"/>
        <v>1.56613739468686</v>
      </c>
      <c r="E15" s="123">
        <f t="shared" si="4"/>
        <v>101.69601702434539</v>
      </c>
      <c r="F15">
        <f t="shared" si="0"/>
        <v>2.2401017772727865E-3</v>
      </c>
      <c r="G15">
        <f t="shared" si="1"/>
        <v>2.2401017772730081E-3</v>
      </c>
      <c r="H15">
        <f t="shared" si="2"/>
        <v>1.0022426126798016</v>
      </c>
    </row>
    <row r="16" spans="1:15" x14ac:dyDescent="0.15">
      <c r="A16" t="s">
        <v>255</v>
      </c>
      <c r="B16" s="111">
        <f>Sheet1!V16</f>
        <v>101.54901117047032</v>
      </c>
      <c r="C16">
        <f t="shared" si="5"/>
        <v>0.44767115751728592</v>
      </c>
      <c r="D16">
        <f t="shared" si="3"/>
        <v>0.44767115751728592</v>
      </c>
      <c r="E16" s="123">
        <f t="shared" si="4"/>
        <v>101.54901117047032</v>
      </c>
      <c r="F16">
        <f t="shared" si="0"/>
        <v>-1.4465877056506868E-3</v>
      </c>
      <c r="G16">
        <f t="shared" si="1"/>
        <v>-1.446587705650798E-3</v>
      </c>
      <c r="H16">
        <f t="shared" si="2"/>
        <v>0.99855445809800125</v>
      </c>
    </row>
    <row r="17" spans="1:8" x14ac:dyDescent="0.15">
      <c r="A17" t="s">
        <v>256</v>
      </c>
      <c r="B17" s="111">
        <f>Sheet1!V17</f>
        <v>102.23488407587551</v>
      </c>
      <c r="C17">
        <f t="shared" si="5"/>
        <v>0.60632448723470889</v>
      </c>
      <c r="D17">
        <f t="shared" si="3"/>
        <v>0.60632448723470889</v>
      </c>
      <c r="E17" s="123">
        <f t="shared" si="4"/>
        <v>102.23488407587551</v>
      </c>
      <c r="F17">
        <f t="shared" si="0"/>
        <v>6.7314003829004035E-3</v>
      </c>
      <c r="G17">
        <f t="shared" si="1"/>
        <v>6.7314003829004035E-3</v>
      </c>
      <c r="H17">
        <f t="shared" si="2"/>
        <v>1.0067541071793777</v>
      </c>
    </row>
    <row r="18" spans="1:8" x14ac:dyDescent="0.15">
      <c r="A18" t="s">
        <v>257</v>
      </c>
      <c r="B18" s="111">
        <f>Sheet1!V18</f>
        <v>102.57032898340779</v>
      </c>
      <c r="C18">
        <f t="shared" si="5"/>
        <v>1.0800663176734782</v>
      </c>
      <c r="D18">
        <f t="shared" si="3"/>
        <v>1.0800663176734782</v>
      </c>
      <c r="E18" s="123">
        <f t="shared" si="4"/>
        <v>102.57032898340776</v>
      </c>
      <c r="F18">
        <f t="shared" si="0"/>
        <v>3.2757487222122767E-3</v>
      </c>
      <c r="G18">
        <f t="shared" si="1"/>
        <v>3.2757487222120556E-3</v>
      </c>
      <c r="H18">
        <f t="shared" si="2"/>
        <v>1.0032811198502782</v>
      </c>
    </row>
    <row r="19" spans="1:8" x14ac:dyDescent="0.15">
      <c r="A19" t="s">
        <v>258</v>
      </c>
      <c r="B19" s="111">
        <f>Sheet1!V19</f>
        <v>102.43357590308142</v>
      </c>
      <c r="C19">
        <f t="shared" si="5"/>
        <v>0.72264102213500114</v>
      </c>
      <c r="D19">
        <f t="shared" si="3"/>
        <v>0.72264102213500114</v>
      </c>
      <c r="E19" s="123">
        <f t="shared" si="4"/>
        <v>102.43357590308143</v>
      </c>
      <c r="F19">
        <f t="shared" si="0"/>
        <v>-1.3341511781121672E-3</v>
      </c>
      <c r="G19">
        <f t="shared" si="1"/>
        <v>-1.3341511781117224E-3</v>
      </c>
      <c r="H19">
        <f t="shared" si="2"/>
        <v>0.99866673840591413</v>
      </c>
    </row>
    <row r="20" spans="1:8" x14ac:dyDescent="0.15">
      <c r="A20" t="s">
        <v>259</v>
      </c>
      <c r="B20" s="111">
        <f>Sheet1!V20</f>
        <v>102.79794013920755</v>
      </c>
      <c r="C20">
        <f t="shared" si="5"/>
        <v>1.2223764651100053</v>
      </c>
      <c r="D20">
        <f t="shared" si="3"/>
        <v>1.2223764651100053</v>
      </c>
      <c r="E20" s="123">
        <f t="shared" si="4"/>
        <v>102.79794013920754</v>
      </c>
      <c r="F20">
        <f t="shared" si="0"/>
        <v>3.5507667240995194E-3</v>
      </c>
      <c r="G20">
        <f t="shared" si="1"/>
        <v>3.5507667240990766E-3</v>
      </c>
      <c r="H20">
        <f t="shared" si="2"/>
        <v>1.0035570781642031</v>
      </c>
    </row>
    <row r="21" spans="1:8" x14ac:dyDescent="0.15">
      <c r="A21" t="s">
        <v>260</v>
      </c>
      <c r="B21" s="111">
        <f>Sheet1!V21</f>
        <v>103.40563086485597</v>
      </c>
      <c r="C21">
        <f t="shared" si="5"/>
        <v>1.1386466702754794</v>
      </c>
      <c r="D21">
        <f t="shared" si="3"/>
        <v>1.1386466702754794</v>
      </c>
      <c r="E21" s="123">
        <f t="shared" si="4"/>
        <v>103.40563086485597</v>
      </c>
      <c r="F21">
        <f t="shared" si="0"/>
        <v>5.8941024345551931E-3</v>
      </c>
      <c r="G21">
        <f t="shared" si="1"/>
        <v>5.8941024345551931E-3</v>
      </c>
      <c r="H21">
        <f t="shared" si="2"/>
        <v>1.0059115068339453</v>
      </c>
    </row>
    <row r="22" spans="1:8" x14ac:dyDescent="0.15">
      <c r="A22" t="s">
        <v>261</v>
      </c>
      <c r="B22" s="111">
        <f>Sheet1!V22</f>
        <v>104.07878675411071</v>
      </c>
      <c r="C22">
        <f t="shared" si="5"/>
        <v>1.4599477559288088</v>
      </c>
      <c r="D22">
        <f t="shared" si="3"/>
        <v>1.4599477559288088</v>
      </c>
      <c r="E22" s="123">
        <f t="shared" si="4"/>
        <v>104.07878675411068</v>
      </c>
      <c r="F22">
        <f t="shared" si="0"/>
        <v>6.4887595787456887E-3</v>
      </c>
      <c r="G22">
        <f t="shared" si="1"/>
        <v>6.4887595787454684E-3</v>
      </c>
      <c r="H22">
        <f t="shared" si="2"/>
        <v>1.0065098571869311</v>
      </c>
    </row>
    <row r="23" spans="1:8" x14ac:dyDescent="0.15">
      <c r="A23" t="s">
        <v>262</v>
      </c>
      <c r="B23" s="111">
        <f>Sheet1!V23</f>
        <v>104.43197281974686</v>
      </c>
      <c r="C23">
        <f t="shared" si="5"/>
        <v>1.9321333085486856</v>
      </c>
      <c r="D23">
        <f t="shared" si="3"/>
        <v>1.9321333085486856</v>
      </c>
      <c r="E23" s="123">
        <f t="shared" si="4"/>
        <v>104.43197281974687</v>
      </c>
      <c r="F23">
        <f t="shared" si="0"/>
        <v>3.3877043480866984E-3</v>
      </c>
      <c r="G23">
        <f t="shared" si="1"/>
        <v>3.3877043480871412E-3</v>
      </c>
      <c r="H23">
        <f t="shared" si="2"/>
        <v>1.0033934491038083</v>
      </c>
    </row>
    <row r="24" spans="1:8" x14ac:dyDescent="0.15">
      <c r="A24" t="s">
        <v>263</v>
      </c>
      <c r="B24" s="111">
        <f>Sheet1!V24</f>
        <v>105.14241843333795</v>
      </c>
      <c r="C24">
        <f t="shared" si="5"/>
        <v>2.2550481891880412</v>
      </c>
      <c r="D24">
        <f t="shared" si="3"/>
        <v>2.2550481891880412</v>
      </c>
      <c r="E24" s="123">
        <f t="shared" si="4"/>
        <v>105.14241843333794</v>
      </c>
      <c r="F24">
        <f t="shared" si="0"/>
        <v>6.7799155304929656E-3</v>
      </c>
      <c r="G24">
        <f t="shared" si="1"/>
        <v>6.7799155304927453E-3</v>
      </c>
      <c r="H24">
        <f t="shared" si="2"/>
        <v>1.0068029511883043</v>
      </c>
    </row>
    <row r="25" spans="1:8" x14ac:dyDescent="0.15">
      <c r="A25" t="s">
        <v>264</v>
      </c>
      <c r="B25" s="111">
        <f>Sheet1!V25</f>
        <v>105.17813468509958</v>
      </c>
      <c r="C25">
        <f t="shared" si="5"/>
        <v>1.6996015803610935</v>
      </c>
      <c r="D25">
        <f t="shared" si="3"/>
        <v>1.6996015803610935</v>
      </c>
      <c r="E25" s="123">
        <f t="shared" si="4"/>
        <v>105.17813468509958</v>
      </c>
      <c r="F25">
        <f t="shared" si="0"/>
        <v>3.3963634628563969E-4</v>
      </c>
      <c r="G25">
        <f t="shared" si="1"/>
        <v>3.3963634628586168E-4</v>
      </c>
      <c r="H25">
        <f t="shared" si="2"/>
        <v>1.0003396940292399</v>
      </c>
    </row>
    <row r="26" spans="1:8" x14ac:dyDescent="0.15">
      <c r="A26" t="s">
        <v>265</v>
      </c>
      <c r="B26" s="111">
        <f>Sheet1!V26</f>
        <v>105.20236179508417</v>
      </c>
      <c r="C26">
        <f t="shared" si="5"/>
        <v>1.0737573297949901</v>
      </c>
      <c r="D26">
        <f t="shared" si="3"/>
        <v>1.0737573297949901</v>
      </c>
      <c r="E26" s="123">
        <f t="shared" si="4"/>
        <v>105.20236179508414</v>
      </c>
      <c r="F26">
        <f t="shared" si="0"/>
        <v>2.3031707308450043E-4</v>
      </c>
      <c r="G26">
        <f t="shared" si="1"/>
        <v>2.3031707308427844E-4</v>
      </c>
      <c r="H26">
        <f t="shared" si="2"/>
        <v>1.0002303435980977</v>
      </c>
    </row>
    <row r="27" spans="1:8" x14ac:dyDescent="0.15">
      <c r="A27" t="s">
        <v>266</v>
      </c>
      <c r="B27" s="111">
        <f>Sheet1!V27</f>
        <v>105.25626632806431</v>
      </c>
      <c r="C27">
        <f t="shared" si="5"/>
        <v>0.78621267236555037</v>
      </c>
      <c r="D27">
        <f t="shared" si="3"/>
        <v>0.78621267236555037</v>
      </c>
      <c r="E27" s="123">
        <f t="shared" si="4"/>
        <v>105.25626632806431</v>
      </c>
      <c r="F27">
        <f t="shared" si="0"/>
        <v>5.1225777379241004E-4</v>
      </c>
      <c r="G27">
        <f t="shared" si="1"/>
        <v>5.1225777379263198E-4</v>
      </c>
      <c r="H27">
        <f t="shared" si="2"/>
        <v>1.0005123890002123</v>
      </c>
    </row>
    <row r="28" spans="1:8" x14ac:dyDescent="0.15">
      <c r="A28" t="s">
        <v>267</v>
      </c>
      <c r="B28" s="111">
        <f>Sheet1!V28</f>
        <v>105.73793967629737</v>
      </c>
      <c r="C28">
        <f t="shared" si="5"/>
        <v>0.5647968652638512</v>
      </c>
      <c r="D28">
        <f t="shared" si="3"/>
        <v>0.5647968652638512</v>
      </c>
      <c r="E28" s="123">
        <f t="shared" si="4"/>
        <v>105.73793967629734</v>
      </c>
      <c r="F28">
        <f t="shared" si="0"/>
        <v>4.565757459475967E-3</v>
      </c>
      <c r="G28">
        <f t="shared" si="1"/>
        <v>4.5657574594757458E-3</v>
      </c>
      <c r="H28">
        <f t="shared" si="2"/>
        <v>1.0045761964112592</v>
      </c>
    </row>
    <row r="29" spans="1:8" x14ac:dyDescent="0.15">
      <c r="A29" t="s">
        <v>268</v>
      </c>
      <c r="B29" s="111">
        <f>Sheet1!V29</f>
        <v>106.31825123243142</v>
      </c>
      <c r="C29">
        <f t="shared" si="5"/>
        <v>1.0781532615137177</v>
      </c>
      <c r="D29">
        <f t="shared" si="3"/>
        <v>1.0781532615137177</v>
      </c>
      <c r="E29" s="123">
        <f t="shared" si="4"/>
        <v>106.31825123243144</v>
      </c>
      <c r="F29">
        <f t="shared" si="0"/>
        <v>5.4732003087841347E-3</v>
      </c>
      <c r="G29">
        <f t="shared" si="1"/>
        <v>5.4732003087845761E-3</v>
      </c>
      <c r="H29">
        <f t="shared" si="2"/>
        <v>1.0054882056328187</v>
      </c>
    </row>
    <row r="30" spans="1:8" x14ac:dyDescent="0.15">
      <c r="A30" t="s">
        <v>269</v>
      </c>
      <c r="B30" s="111">
        <f>Sheet1!V30</f>
        <v>107.41376682116129</v>
      </c>
      <c r="C30">
        <f t="shared" si="5"/>
        <v>2.0802605977227886</v>
      </c>
      <c r="D30">
        <f t="shared" si="3"/>
        <v>2.0802605977227886</v>
      </c>
      <c r="E30" s="123">
        <f t="shared" si="4"/>
        <v>107.41376682116126</v>
      </c>
      <c r="F30">
        <f t="shared" si="0"/>
        <v>1.0251390435175365E-2</v>
      </c>
      <c r="G30">
        <f t="shared" si="1"/>
        <v>1.0251390435174926E-2</v>
      </c>
      <c r="H30">
        <f t="shared" si="2"/>
        <v>1.0103041159540409</v>
      </c>
    </row>
    <row r="31" spans="1:8" x14ac:dyDescent="0.15">
      <c r="A31" t="s">
        <v>270</v>
      </c>
      <c r="B31" s="111">
        <f>Sheet1!V31</f>
        <v>107.6337663848476</v>
      </c>
      <c r="C31">
        <f t="shared" si="5"/>
        <v>2.2336404134940229</v>
      </c>
      <c r="D31">
        <f t="shared" si="3"/>
        <v>2.2336404134940229</v>
      </c>
      <c r="E31" s="123">
        <f t="shared" si="4"/>
        <v>107.6337663848476</v>
      </c>
      <c r="F31">
        <f t="shared" si="0"/>
        <v>2.0460559315047997E-3</v>
      </c>
      <c r="G31">
        <f t="shared" si="1"/>
        <v>2.0460559315050213E-3</v>
      </c>
      <c r="H31">
        <f t="shared" si="2"/>
        <v>1.0020481505322556</v>
      </c>
    </row>
    <row r="32" spans="1:8" x14ac:dyDescent="0.15">
      <c r="A32" t="s">
        <v>271</v>
      </c>
      <c r="B32" s="111">
        <f>Sheet1!V32</f>
        <v>107.50551584032746</v>
      </c>
      <c r="C32">
        <f t="shared" si="5"/>
        <v>1.6578390585495675</v>
      </c>
      <c r="D32">
        <f t="shared" si="3"/>
        <v>1.6578390585495675</v>
      </c>
      <c r="E32" s="123">
        <f t="shared" si="4"/>
        <v>107.50551584032743</v>
      </c>
      <c r="F32">
        <f t="shared" si="0"/>
        <v>-1.1922560899685541E-3</v>
      </c>
      <c r="G32">
        <f t="shared" si="1"/>
        <v>-1.1922560899688876E-3</v>
      </c>
      <c r="H32">
        <f t="shared" si="2"/>
        <v>0.99880845436494703</v>
      </c>
    </row>
    <row r="33" spans="1:8" x14ac:dyDescent="0.15">
      <c r="A33" t="s">
        <v>272</v>
      </c>
      <c r="B33" s="111">
        <f>Sheet1!V33</f>
        <v>107.25644183804587</v>
      </c>
      <c r="C33">
        <f t="shared" si="5"/>
        <v>0.8785653645107826</v>
      </c>
      <c r="D33">
        <f t="shared" si="3"/>
        <v>0.8785653645107826</v>
      </c>
      <c r="E33" s="123">
        <f t="shared" si="4"/>
        <v>107.25644183804589</v>
      </c>
      <c r="F33">
        <f t="shared" si="0"/>
        <v>-2.3195366316036193E-3</v>
      </c>
      <c r="G33">
        <f t="shared" si="1"/>
        <v>-2.3195366316032854E-3</v>
      </c>
      <c r="H33">
        <f t="shared" si="2"/>
        <v>0.99768315141474706</v>
      </c>
    </row>
    <row r="34" spans="1:8" x14ac:dyDescent="0.15">
      <c r="A34" t="s">
        <v>273</v>
      </c>
      <c r="B34" s="111">
        <f>Sheet1!V34</f>
        <v>106.8993396878827</v>
      </c>
      <c r="C34">
        <f t="shared" si="5"/>
        <v>-0.48007154546196878</v>
      </c>
      <c r="D34">
        <f t="shared" si="3"/>
        <v>-0.48007154546196878</v>
      </c>
      <c r="E34" s="123">
        <f t="shared" si="4"/>
        <v>106.89933968788267</v>
      </c>
      <c r="F34">
        <f t="shared" si="0"/>
        <v>-3.3349786645522771E-3</v>
      </c>
      <c r="G34">
        <f t="shared" si="1"/>
        <v>-3.3349786645527229E-3</v>
      </c>
      <c r="H34">
        <f t="shared" si="2"/>
        <v>0.9966705761999598</v>
      </c>
    </row>
    <row r="35" spans="1:8" x14ac:dyDescent="0.15">
      <c r="A35" t="s">
        <v>274</v>
      </c>
      <c r="B35" s="111">
        <f>Sheet1!V35</f>
        <v>107.16714291517573</v>
      </c>
      <c r="C35">
        <f t="shared" si="5"/>
        <v>-0.43447134857275466</v>
      </c>
      <c r="D35">
        <f t="shared" si="3"/>
        <v>-0.43447134857275466</v>
      </c>
      <c r="E35" s="123">
        <f t="shared" si="4"/>
        <v>107.16714291517573</v>
      </c>
      <c r="F35">
        <f t="shared" si="0"/>
        <v>2.5020579003970081E-3</v>
      </c>
      <c r="G35">
        <f t="shared" si="1"/>
        <v>2.5020579003972297E-3</v>
      </c>
      <c r="H35">
        <f t="shared" si="2"/>
        <v>1.0025051906595024</v>
      </c>
    </row>
    <row r="36" spans="1:8" x14ac:dyDescent="0.15">
      <c r="A36" t="s">
        <v>275</v>
      </c>
      <c r="B36" s="111">
        <f>Sheet1!V36</f>
        <v>107.03980139712155</v>
      </c>
      <c r="C36">
        <f t="shared" si="5"/>
        <v>-0.43414154238383917</v>
      </c>
      <c r="D36">
        <f t="shared" si="3"/>
        <v>-0.43414154238383917</v>
      </c>
      <c r="E36" s="123">
        <f t="shared" si="4"/>
        <v>107.03980139712152</v>
      </c>
      <c r="F36">
        <f t="shared" si="0"/>
        <v>-1.1889580280794634E-3</v>
      </c>
      <c r="G36">
        <f t="shared" si="1"/>
        <v>-1.1889580280796857E-3</v>
      </c>
      <c r="H36">
        <f t="shared" si="2"/>
        <v>0.99881174850247711</v>
      </c>
    </row>
    <row r="37" spans="1:8" x14ac:dyDescent="0.15">
      <c r="A37" t="s">
        <v>276</v>
      </c>
      <c r="B37" s="111">
        <f>Sheet1!V37</f>
        <v>107.27096832275784</v>
      </c>
      <c r="C37">
        <f t="shared" si="5"/>
        <v>1.3542777329273017E-2</v>
      </c>
      <c r="D37">
        <f t="shared" si="3"/>
        <v>1.3542777329273017E-2</v>
      </c>
      <c r="E37" s="123">
        <f t="shared" si="4"/>
        <v>107.27096832275785</v>
      </c>
      <c r="F37">
        <f t="shared" si="0"/>
        <v>2.1573065655274264E-3</v>
      </c>
      <c r="G37">
        <f t="shared" si="1"/>
        <v>2.1573065655278697E-3</v>
      </c>
      <c r="H37">
        <f t="shared" si="2"/>
        <v>1.0021596352255802</v>
      </c>
    </row>
    <row r="38" spans="1:8" x14ac:dyDescent="0.15">
      <c r="A38" t="s">
        <v>277</v>
      </c>
      <c r="B38" s="111">
        <f>Sheet1!V38</f>
        <v>107.14654043510889</v>
      </c>
      <c r="C38">
        <f t="shared" si="5"/>
        <v>0.23097931806810962</v>
      </c>
      <c r="D38">
        <f t="shared" si="3"/>
        <v>0.23097931806810962</v>
      </c>
      <c r="E38" s="123">
        <f t="shared" si="4"/>
        <v>107.14654043510886</v>
      </c>
      <c r="F38">
        <f t="shared" si="0"/>
        <v>-1.1606132571638905E-3</v>
      </c>
      <c r="G38">
        <f t="shared" si="1"/>
        <v>-1.160613257164335E-3</v>
      </c>
      <c r="H38">
        <f t="shared" si="2"/>
        <v>0.99884005999391545</v>
      </c>
    </row>
    <row r="39" spans="1:8" x14ac:dyDescent="0.15">
      <c r="A39" t="s">
        <v>278</v>
      </c>
      <c r="B39" s="111">
        <f>Sheet1!V39</f>
        <v>107.45849193839054</v>
      </c>
      <c r="C39">
        <f t="shared" si="5"/>
        <v>0.27149525020521986</v>
      </c>
      <c r="D39">
        <f t="shared" si="3"/>
        <v>0.27149525020521986</v>
      </c>
      <c r="E39" s="123">
        <f t="shared" si="4"/>
        <v>107.45849193839052</v>
      </c>
      <c r="F39">
        <f t="shared" si="0"/>
        <v>2.9072172217682228E-3</v>
      </c>
      <c r="G39">
        <f t="shared" si="1"/>
        <v>2.9072172217682228E-3</v>
      </c>
      <c r="H39">
        <f t="shared" si="2"/>
        <v>1.002911447275991</v>
      </c>
    </row>
    <row r="40" spans="1:8" x14ac:dyDescent="0.15">
      <c r="A40" t="s">
        <v>279</v>
      </c>
      <c r="B40" s="111">
        <f>Sheet1!V40</f>
        <v>107.86089045677436</v>
      </c>
      <c r="C40">
        <f t="shared" si="5"/>
        <v>0.76416045767932439</v>
      </c>
      <c r="D40">
        <f t="shared" si="3"/>
        <v>0.76416045767932439</v>
      </c>
      <c r="E40" s="123">
        <f t="shared" si="4"/>
        <v>107.86089045677434</v>
      </c>
      <c r="F40">
        <f t="shared" si="0"/>
        <v>3.7376940466614665E-3</v>
      </c>
      <c r="G40">
        <f t="shared" si="1"/>
        <v>3.7376940466614665E-3</v>
      </c>
      <c r="H40">
        <f t="shared" si="2"/>
        <v>1.0037446879360128</v>
      </c>
    </row>
    <row r="41" spans="1:8" x14ac:dyDescent="0.15">
      <c r="A41" t="s">
        <v>280</v>
      </c>
      <c r="B41" s="111">
        <f>Sheet1!V41</f>
        <v>108.53079819897431</v>
      </c>
      <c r="C41">
        <f t="shared" si="5"/>
        <v>1.1675939534244646</v>
      </c>
      <c r="D41">
        <f t="shared" si="3"/>
        <v>1.1675939534244646</v>
      </c>
      <c r="E41" s="123">
        <f t="shared" si="4"/>
        <v>108.53079819897432</v>
      </c>
      <c r="F41">
        <f t="shared" si="0"/>
        <v>6.1916415229790432E-3</v>
      </c>
      <c r="G41">
        <f t="shared" si="1"/>
        <v>6.1916415229792644E-3</v>
      </c>
      <c r="H41">
        <f t="shared" si="2"/>
        <v>1.0062108493575663</v>
      </c>
    </row>
    <row r="42" spans="1:8" x14ac:dyDescent="0.15">
      <c r="A42" t="s">
        <v>281</v>
      </c>
      <c r="B42" s="111">
        <f>Sheet1!V42</f>
        <v>109.56161050533666</v>
      </c>
      <c r="C42">
        <f t="shared" si="5"/>
        <v>2.2289609764966256</v>
      </c>
      <c r="D42" s="121">
        <f>C42-$K$3*100</f>
        <v>0.82896097649662548</v>
      </c>
      <c r="E42" s="123">
        <f t="shared" si="4"/>
        <v>108.03843506479663</v>
      </c>
      <c r="F42">
        <f t="shared" si="0"/>
        <v>9.4530569735576438E-3</v>
      </c>
      <c r="G42">
        <f t="shared" si="1"/>
        <v>-4.5469430264426297E-3</v>
      </c>
      <c r="H42">
        <f t="shared" si="2"/>
        <v>0.99546337866902057</v>
      </c>
    </row>
    <row r="43" spans="1:8" x14ac:dyDescent="0.15">
      <c r="A43" t="s">
        <v>282</v>
      </c>
      <c r="B43" s="111">
        <f>Sheet1!V43</f>
        <v>110.2281546054013</v>
      </c>
      <c r="C43">
        <f t="shared" si="5"/>
        <v>2.5447699024838908</v>
      </c>
      <c r="D43" s="121">
        <f>C43-$K$3*100</f>
        <v>1.1447699024838907</v>
      </c>
      <c r="E43" s="123">
        <f t="shared" si="4"/>
        <v>108.69571256501328</v>
      </c>
      <c r="F43">
        <f t="shared" si="0"/>
        <v>6.0653064816407077E-3</v>
      </c>
      <c r="G43">
        <f t="shared" si="1"/>
        <v>6.065306481640928E-3</v>
      </c>
      <c r="H43">
        <f t="shared" si="2"/>
        <v>1.0060837376978151</v>
      </c>
    </row>
    <row r="44" spans="1:8" x14ac:dyDescent="0.15">
      <c r="A44" t="s">
        <v>283</v>
      </c>
      <c r="B44" s="111">
        <f>Sheet1!V44</f>
        <v>110.84987881068682</v>
      </c>
      <c r="C44">
        <f t="shared" si="5"/>
        <v>2.7334497241779752</v>
      </c>
      <c r="D44" s="121">
        <f>C44-$K$3*100</f>
        <v>1.333449724177975</v>
      </c>
      <c r="E44" s="123">
        <f t="shared" si="4"/>
        <v>109.30879327705411</v>
      </c>
      <c r="F44">
        <f t="shared" si="0"/>
        <v>5.6244922636023136E-3</v>
      </c>
      <c r="G44">
        <f t="shared" si="1"/>
        <v>5.6244922636023136E-3</v>
      </c>
      <c r="H44">
        <f t="shared" si="2"/>
        <v>1.0056403394170137</v>
      </c>
    </row>
    <row r="45" spans="1:8" x14ac:dyDescent="0.15">
      <c r="A45" t="s">
        <v>284</v>
      </c>
      <c r="B45" s="111">
        <f>Sheet1!V45</f>
        <v>111.35174590104246</v>
      </c>
      <c r="C45">
        <f t="shared" si="5"/>
        <v>2.5660085909219363</v>
      </c>
      <c r="D45" s="121">
        <f>C45-$K$3*100</f>
        <v>1.1660085909219362</v>
      </c>
      <c r="E45" s="123">
        <f t="shared" si="4"/>
        <v>109.80368318240021</v>
      </c>
      <c r="F45">
        <f t="shared" si="0"/>
        <v>4.5172301904184767E-3</v>
      </c>
      <c r="G45">
        <f t="shared" si="1"/>
        <v>4.517230190418919E-3</v>
      </c>
      <c r="H45">
        <f t="shared" si="2"/>
        <v>1.0045274482547049</v>
      </c>
    </row>
    <row r="46" spans="1:8" x14ac:dyDescent="0.15">
      <c r="A46" t="s">
        <v>285</v>
      </c>
      <c r="B46" s="111">
        <f>Sheet1!V46</f>
        <v>111.96383594609765</v>
      </c>
      <c r="C46">
        <f t="shared" si="5"/>
        <v>2.1688881771932662</v>
      </c>
      <c r="D46">
        <f t="shared" si="3"/>
        <v>2.1688881771932662</v>
      </c>
      <c r="E46" s="123">
        <f t="shared" si="4"/>
        <v>110.4072636726968</v>
      </c>
      <c r="F46">
        <f t="shared" si="0"/>
        <v>5.4818528362711068E-3</v>
      </c>
      <c r="G46">
        <f t="shared" si="1"/>
        <v>5.4818528362704441E-3</v>
      </c>
      <c r="H46">
        <f t="shared" si="2"/>
        <v>1.0054969056847933</v>
      </c>
    </row>
    <row r="47" spans="1:8" x14ac:dyDescent="0.15">
      <c r="A47" t="s">
        <v>286</v>
      </c>
      <c r="B47" s="111">
        <f>Sheet1!V47</f>
        <v>112.22631060354374</v>
      </c>
      <c r="C47">
        <f t="shared" si="5"/>
        <v>1.7965112431064874</v>
      </c>
      <c r="D47">
        <f t="shared" si="3"/>
        <v>1.7965112431064874</v>
      </c>
      <c r="E47" s="123">
        <f t="shared" si="4"/>
        <v>110.66608928783563</v>
      </c>
      <c r="F47">
        <f t="shared" si="0"/>
        <v>2.3415371407730931E-3</v>
      </c>
      <c r="G47">
        <f t="shared" si="1"/>
        <v>2.3415371407730931E-3</v>
      </c>
      <c r="H47">
        <f t="shared" si="2"/>
        <v>1.0023442806798122</v>
      </c>
    </row>
    <row r="48" spans="1:8" x14ac:dyDescent="0.15">
      <c r="A48" t="s">
        <v>287</v>
      </c>
      <c r="B48" s="111">
        <f>Sheet1!V48</f>
        <v>113.49914885496216</v>
      </c>
      <c r="C48">
        <f t="shared" si="5"/>
        <v>2.3618495029403315</v>
      </c>
      <c r="D48">
        <f t="shared" si="3"/>
        <v>2.3618495029403315</v>
      </c>
      <c r="E48" s="123">
        <f t="shared" si="4"/>
        <v>111.92123196180319</v>
      </c>
      <c r="F48">
        <f t="shared" si="0"/>
        <v>1.1277874861940557E-2</v>
      </c>
      <c r="G48">
        <f t="shared" si="1"/>
        <v>1.1277874861940557E-2</v>
      </c>
      <c r="H48">
        <f t="shared" si="2"/>
        <v>1.0113417098412414</v>
      </c>
    </row>
    <row r="49" spans="1:8" x14ac:dyDescent="0.15">
      <c r="A49" t="s">
        <v>288</v>
      </c>
      <c r="B49" s="111">
        <f>Sheet1!V49</f>
        <v>114.28374654525359</v>
      </c>
      <c r="C49">
        <f t="shared" si="5"/>
        <v>2.5990287756224943</v>
      </c>
      <c r="D49">
        <f t="shared" si="3"/>
        <v>2.5990287756224943</v>
      </c>
      <c r="E49" s="123">
        <f t="shared" si="4"/>
        <v>112.69492181743392</v>
      </c>
      <c r="F49">
        <f t="shared" si="0"/>
        <v>6.8890229172401916E-3</v>
      </c>
      <c r="G49">
        <f t="shared" si="1"/>
        <v>6.8890229172406331E-3</v>
      </c>
      <c r="H49">
        <f t="shared" si="2"/>
        <v>1.0069128068202</v>
      </c>
    </row>
    <row r="50" spans="1:8" x14ac:dyDescent="0.15">
      <c r="A50" t="s">
        <v>289</v>
      </c>
      <c r="B50" s="111">
        <f>Sheet1!V50</f>
        <v>114.93606628312278</v>
      </c>
      <c r="C50">
        <f t="shared" si="5"/>
        <v>2.6200102588773935</v>
      </c>
      <c r="D50">
        <f t="shared" si="3"/>
        <v>2.6200102588773935</v>
      </c>
      <c r="E50" s="123">
        <f t="shared" si="4"/>
        <v>113.33817270902087</v>
      </c>
      <c r="F50">
        <f t="shared" si="0"/>
        <v>5.691667668820114E-3</v>
      </c>
      <c r="G50">
        <f t="shared" si="1"/>
        <v>5.6916676688194513E-3</v>
      </c>
      <c r="H50">
        <f t="shared" si="2"/>
        <v>1.0057078959833612</v>
      </c>
    </row>
    <row r="51" spans="1:8" x14ac:dyDescent="0.15">
      <c r="A51" t="s">
        <v>290</v>
      </c>
      <c r="B51" s="111">
        <f>Sheet1!V51</f>
        <v>115.37995496465487</v>
      </c>
      <c r="C51">
        <f t="shared" si="5"/>
        <v>2.7713175550554463</v>
      </c>
      <c r="D51">
        <f t="shared" si="3"/>
        <v>2.7713175550554463</v>
      </c>
      <c r="E51" s="123">
        <f t="shared" si="4"/>
        <v>113.77589024780573</v>
      </c>
      <c r="F51">
        <f t="shared" si="0"/>
        <v>3.8546101025535903E-3</v>
      </c>
      <c r="G51">
        <f t="shared" si="1"/>
        <v>3.8546101025535903E-3</v>
      </c>
      <c r="H51">
        <f t="shared" si="2"/>
        <v>1.0038620486665921</v>
      </c>
    </row>
    <row r="52" spans="1:8" x14ac:dyDescent="0.15">
      <c r="A52" t="s">
        <v>291</v>
      </c>
      <c r="B52" s="111">
        <f>Sheet1!V52</f>
        <v>116.30445194199643</v>
      </c>
      <c r="C52">
        <f t="shared" si="5"/>
        <v>2.4416000784652909</v>
      </c>
      <c r="D52">
        <f t="shared" si="3"/>
        <v>2.4416000784652909</v>
      </c>
      <c r="E52" s="123">
        <f t="shared" si="4"/>
        <v>114.6875344468407</v>
      </c>
      <c r="F52">
        <f t="shared" si="0"/>
        <v>7.9807000960389202E-3</v>
      </c>
      <c r="G52">
        <f t="shared" si="1"/>
        <v>7.9807000960391405E-3</v>
      </c>
      <c r="H52">
        <f t="shared" si="2"/>
        <v>1.0080126307695716</v>
      </c>
    </row>
    <row r="53" spans="1:8" x14ac:dyDescent="0.15">
      <c r="A53" t="s">
        <v>292</v>
      </c>
      <c r="B53" s="111">
        <f>Sheet1!V53</f>
        <v>116.54901159571362</v>
      </c>
      <c r="C53">
        <f t="shared" si="5"/>
        <v>1.96275241931926</v>
      </c>
      <c r="D53">
        <f t="shared" si="3"/>
        <v>1.96275241931926</v>
      </c>
      <c r="E53" s="123">
        <f t="shared" si="4"/>
        <v>114.92869412079705</v>
      </c>
      <c r="F53">
        <f t="shared" si="0"/>
        <v>2.1005463257798671E-3</v>
      </c>
      <c r="G53">
        <f t="shared" si="1"/>
        <v>2.1005463257803103E-3</v>
      </c>
      <c r="H53">
        <f t="shared" si="2"/>
        <v>1.0021027540187302</v>
      </c>
    </row>
    <row r="54" spans="1:8" x14ac:dyDescent="0.15">
      <c r="A54" t="s">
        <v>293</v>
      </c>
      <c r="B54" s="111">
        <f>Sheet1!V54</f>
        <v>117.26022684100749</v>
      </c>
      <c r="C54">
        <f t="shared" si="5"/>
        <v>2.001959764313344</v>
      </c>
      <c r="D54">
        <f t="shared" si="3"/>
        <v>2.001959764313344</v>
      </c>
      <c r="E54" s="123">
        <f t="shared" si="4"/>
        <v>115.63002172762357</v>
      </c>
      <c r="F54">
        <f t="shared" si="0"/>
        <v>6.0837411187609144E-3</v>
      </c>
      <c r="G54">
        <f t="shared" si="1"/>
        <v>6.0837411187602518E-3</v>
      </c>
      <c r="H54">
        <f t="shared" si="2"/>
        <v>1.0061022846573839</v>
      </c>
    </row>
    <row r="55" spans="1:8" x14ac:dyDescent="0.15">
      <c r="A55" t="s">
        <v>294</v>
      </c>
      <c r="B55" s="111">
        <f>Sheet1!V55</f>
        <v>117.12789823169869</v>
      </c>
      <c r="C55">
        <f t="shared" si="5"/>
        <v>1.5035846520084664</v>
      </c>
      <c r="D55">
        <f t="shared" si="3"/>
        <v>1.5035846520084664</v>
      </c>
      <c r="E55" s="123">
        <f t="shared" si="4"/>
        <v>115.49953281094845</v>
      </c>
      <c r="F55">
        <f t="shared" si="0"/>
        <v>-1.1291410204950735E-3</v>
      </c>
      <c r="G55">
        <f t="shared" si="1"/>
        <v>-1.1291410204950735E-3</v>
      </c>
      <c r="H55">
        <f t="shared" si="2"/>
        <v>0.99887149621935989</v>
      </c>
    </row>
    <row r="56" spans="1:8" x14ac:dyDescent="0.15">
      <c r="A56" t="s">
        <v>295</v>
      </c>
      <c r="B56" s="111">
        <f>Sheet1!V56</f>
        <v>117.31729007571911</v>
      </c>
      <c r="C56">
        <f t="shared" si="5"/>
        <v>0.86708066692921248</v>
      </c>
      <c r="D56">
        <f t="shared" si="3"/>
        <v>0.86708066692921248</v>
      </c>
      <c r="E56" s="123">
        <f t="shared" si="4"/>
        <v>115.68629164324042</v>
      </c>
      <c r="F56">
        <f t="shared" si="0"/>
        <v>1.6156602452463329E-3</v>
      </c>
      <c r="G56">
        <f t="shared" si="1"/>
        <v>1.6156602452465545E-3</v>
      </c>
      <c r="H56">
        <f t="shared" si="2"/>
        <v>1.0016169661274532</v>
      </c>
    </row>
    <row r="57" spans="1:8" x14ac:dyDescent="0.15">
      <c r="A57" t="s">
        <v>296</v>
      </c>
      <c r="B57" s="111">
        <f>Sheet1!V57</f>
        <v>117.69609683785414</v>
      </c>
      <c r="C57">
        <f t="shared" si="5"/>
        <v>0.97939668324525608</v>
      </c>
      <c r="D57">
        <f t="shared" si="3"/>
        <v>0.97939668324525608</v>
      </c>
      <c r="E57" s="123">
        <f t="shared" si="4"/>
        <v>116.05983206113197</v>
      </c>
      <c r="F57">
        <f t="shared" si="0"/>
        <v>3.223706488940329E-3</v>
      </c>
      <c r="G57">
        <f t="shared" si="1"/>
        <v>3.2237064889407713E-3</v>
      </c>
      <c r="H57">
        <f t="shared" si="2"/>
        <v>1.003228908218819</v>
      </c>
    </row>
    <row r="58" spans="1:8" x14ac:dyDescent="0.15">
      <c r="A58" t="s">
        <v>297</v>
      </c>
      <c r="B58" s="111">
        <f>Sheet1!V58</f>
        <v>117.18295066253481</v>
      </c>
      <c r="C58">
        <f t="shared" si="5"/>
        <v>-6.5923164917105218E-2</v>
      </c>
      <c r="D58">
        <f t="shared" si="3"/>
        <v>-6.5923164917105218E-2</v>
      </c>
      <c r="E58" s="123">
        <f t="shared" si="4"/>
        <v>115.55381987780164</v>
      </c>
      <c r="F58">
        <f t="shared" si="0"/>
        <v>-4.3694573628627938E-3</v>
      </c>
      <c r="G58">
        <f t="shared" si="1"/>
        <v>-4.3694573628631286E-3</v>
      </c>
      <c r="H58">
        <f t="shared" si="2"/>
        <v>0.99564007482740635</v>
      </c>
    </row>
    <row r="59" spans="1:8" x14ac:dyDescent="0.15">
      <c r="A59" t="s">
        <v>298</v>
      </c>
      <c r="B59" s="111">
        <f>Sheet1!V59</f>
        <v>117.72375655680494</v>
      </c>
      <c r="C59">
        <f t="shared" si="5"/>
        <v>0.50743487773681206</v>
      </c>
      <c r="D59">
        <f t="shared" si="3"/>
        <v>0.50743487773681206</v>
      </c>
      <c r="E59" s="123">
        <f t="shared" si="4"/>
        <v>116.08710724206429</v>
      </c>
      <c r="F59">
        <f t="shared" si="0"/>
        <v>4.6044394060440899E-3</v>
      </c>
      <c r="G59">
        <f t="shared" si="1"/>
        <v>4.6044394060440899E-3</v>
      </c>
      <c r="H59">
        <f t="shared" si="2"/>
        <v>1.0046150561255924</v>
      </c>
    </row>
    <row r="60" spans="1:8" x14ac:dyDescent="0.15">
      <c r="A60" t="s">
        <v>299</v>
      </c>
      <c r="B60" s="111">
        <f>Sheet1!V60</f>
        <v>117.8102827482883</v>
      </c>
      <c r="C60">
        <f t="shared" si="5"/>
        <v>0.41934120194871433</v>
      </c>
      <c r="D60">
        <f t="shared" si="3"/>
        <v>0.41934120194871433</v>
      </c>
      <c r="E60" s="123">
        <f t="shared" si="4"/>
        <v>116.17243050700048</v>
      </c>
      <c r="F60">
        <f t="shared" si="0"/>
        <v>7.3472348736534215E-4</v>
      </c>
      <c r="G60">
        <f t="shared" si="1"/>
        <v>7.3472348736556398E-4</v>
      </c>
      <c r="H60">
        <f t="shared" si="2"/>
        <v>1.0007349934627821</v>
      </c>
    </row>
    <row r="61" spans="1:8" x14ac:dyDescent="0.15">
      <c r="A61" t="s">
        <v>300</v>
      </c>
      <c r="B61" s="111">
        <f>Sheet1!V61</f>
        <v>117.70225439962367</v>
      </c>
      <c r="C61">
        <f t="shared" si="5"/>
        <v>5.2316099399796461E-3</v>
      </c>
      <c r="D61">
        <f t="shared" si="3"/>
        <v>5.2316099399796461E-3</v>
      </c>
      <c r="E61" s="123">
        <f t="shared" si="4"/>
        <v>116.06590401767156</v>
      </c>
      <c r="F61">
        <f t="shared" si="0"/>
        <v>-9.1738943114700374E-4</v>
      </c>
      <c r="G61">
        <f t="shared" si="1"/>
        <v>-9.1738943114667035E-4</v>
      </c>
      <c r="H61">
        <f t="shared" si="2"/>
        <v>0.99908303124188735</v>
      </c>
    </row>
    <row r="62" spans="1:8" x14ac:dyDescent="0.15">
      <c r="A62" t="s">
        <v>301</v>
      </c>
      <c r="B62" s="111">
        <f>Sheet1!V62</f>
        <v>118.17534825941414</v>
      </c>
      <c r="C62">
        <f t="shared" si="5"/>
        <v>0.84331292572646221</v>
      </c>
      <c r="D62">
        <f t="shared" si="3"/>
        <v>0.84331292572646221</v>
      </c>
      <c r="E62" s="123">
        <f t="shared" si="4"/>
        <v>116.53242071101673</v>
      </c>
      <c r="F62">
        <f t="shared" si="0"/>
        <v>4.0113557950021556E-3</v>
      </c>
      <c r="G62">
        <f t="shared" si="1"/>
        <v>4.0113557950017132E-3</v>
      </c>
      <c r="H62">
        <f t="shared" si="2"/>
        <v>1.0040194120512269</v>
      </c>
    </row>
    <row r="63" spans="1:8" x14ac:dyDescent="0.15">
      <c r="A63" t="s">
        <v>302</v>
      </c>
      <c r="B63" s="111">
        <f>Sheet1!V63</f>
        <v>117.72430972869483</v>
      </c>
      <c r="C63">
        <f t="shared" si="5"/>
        <v>4.6988866684810057E-4</v>
      </c>
      <c r="D63">
        <f t="shared" si="3"/>
        <v>4.6988866684810057E-4</v>
      </c>
      <c r="E63" s="123">
        <f t="shared" si="4"/>
        <v>116.08765272350647</v>
      </c>
      <c r="F63">
        <f t="shared" si="0"/>
        <v>-3.8239909645518661E-3</v>
      </c>
      <c r="G63">
        <f t="shared" si="1"/>
        <v>-3.823990964552089E-3</v>
      </c>
      <c r="H63">
        <f t="shared" si="2"/>
        <v>0.99618331117815517</v>
      </c>
    </row>
    <row r="64" spans="1:8" x14ac:dyDescent="0.15">
      <c r="A64" t="s">
        <v>303</v>
      </c>
      <c r="B64" s="111">
        <f>Sheet1!V64</f>
        <v>117.88259351826989</v>
      </c>
      <c r="C64">
        <f t="shared" si="5"/>
        <v>6.13601678555502E-2</v>
      </c>
      <c r="D64">
        <f t="shared" si="3"/>
        <v>6.13601678555502E-2</v>
      </c>
      <c r="E64" s="123">
        <f t="shared" si="4"/>
        <v>116.24373597970308</v>
      </c>
      <c r="F64">
        <f t="shared" si="0"/>
        <v>1.3436262792523555E-3</v>
      </c>
      <c r="G64">
        <f t="shared" si="1"/>
        <v>1.3436262792525773E-3</v>
      </c>
      <c r="H64">
        <f t="shared" si="2"/>
        <v>1.0013445293494594</v>
      </c>
    </row>
    <row r="65" spans="1:8" x14ac:dyDescent="0.15">
      <c r="A65" t="s">
        <v>304</v>
      </c>
      <c r="B65" s="111">
        <f>Sheet1!V65</f>
        <v>117.35347835312069</v>
      </c>
      <c r="C65">
        <f t="shared" si="5"/>
        <v>-0.29676051579909957</v>
      </c>
      <c r="D65">
        <f t="shared" si="3"/>
        <v>-0.29676051579909957</v>
      </c>
      <c r="E65" s="123">
        <f t="shared" si="4"/>
        <v>115.72197681471727</v>
      </c>
      <c r="F65">
        <f t="shared" si="0"/>
        <v>-4.4985962676935493E-3</v>
      </c>
      <c r="G65">
        <f t="shared" si="1"/>
        <v>-4.4985962676932145E-3</v>
      </c>
      <c r="H65">
        <f t="shared" si="2"/>
        <v>0.99551150726025428</v>
      </c>
    </row>
    <row r="66" spans="1:8" x14ac:dyDescent="0.15">
      <c r="A66" t="s">
        <v>305</v>
      </c>
      <c r="B66" s="111">
        <f>Sheet1!V66</f>
        <v>117.14920014168283</v>
      </c>
      <c r="C66">
        <f t="shared" si="5"/>
        <v>-0.87211863673923828</v>
      </c>
      <c r="D66">
        <f t="shared" si="3"/>
        <v>-0.87211863673923828</v>
      </c>
      <c r="E66" s="123">
        <f t="shared" si="4"/>
        <v>115.52053857207193</v>
      </c>
      <c r="F66">
        <f t="shared" si="0"/>
        <v>-1.7422254143993215E-3</v>
      </c>
      <c r="G66">
        <f t="shared" si="1"/>
        <v>-1.7422254143996552E-3</v>
      </c>
      <c r="H66">
        <f t="shared" si="2"/>
        <v>0.99825929137930425</v>
      </c>
    </row>
    <row r="67" spans="1:8" x14ac:dyDescent="0.15">
      <c r="A67" t="s">
        <v>306</v>
      </c>
      <c r="B67" s="111">
        <f>Sheet1!V67</f>
        <v>117.18722815552812</v>
      </c>
      <c r="C67">
        <f t="shared" si="5"/>
        <v>-0.4572636268305284</v>
      </c>
      <c r="D67">
        <f t="shared" si="3"/>
        <v>-0.4572636268305284</v>
      </c>
      <c r="E67" s="123">
        <f t="shared" si="4"/>
        <v>115.55803790313793</v>
      </c>
      <c r="F67">
        <f t="shared" si="0"/>
        <v>3.2455913453520972E-4</v>
      </c>
      <c r="G67">
        <f t="shared" si="1"/>
        <v>3.2455913453498773E-4</v>
      </c>
      <c r="H67">
        <f t="shared" si="2"/>
        <v>1.0003246118095495</v>
      </c>
    </row>
    <row r="68" spans="1:8" x14ac:dyDescent="0.15">
      <c r="A68" t="s">
        <v>307</v>
      </c>
      <c r="B68" s="111">
        <f>Sheet1!V68</f>
        <v>117.2390520554458</v>
      </c>
      <c r="C68">
        <f t="shared" si="5"/>
        <v>-0.54741286646562615</v>
      </c>
      <c r="D68">
        <f t="shared" si="3"/>
        <v>-0.54741286646562615</v>
      </c>
      <c r="E68" s="123">
        <f t="shared" si="4"/>
        <v>115.60914132358091</v>
      </c>
      <c r="F68">
        <f t="shared" si="0"/>
        <v>4.4213388290141321E-4</v>
      </c>
      <c r="G68">
        <f t="shared" si="1"/>
        <v>4.4213388290163515E-4</v>
      </c>
      <c r="H68">
        <f t="shared" si="2"/>
        <v>1.0004422316384933</v>
      </c>
    </row>
    <row r="69" spans="1:8" x14ac:dyDescent="0.15">
      <c r="A69" t="s">
        <v>308</v>
      </c>
      <c r="B69" s="111">
        <f>Sheet1!V69</f>
        <v>116.70460087608663</v>
      </c>
      <c r="C69">
        <f t="shared" si="5"/>
        <v>-0.55445993705281194</v>
      </c>
      <c r="D69">
        <f t="shared" si="3"/>
        <v>-0.55445993705281194</v>
      </c>
      <c r="E69" s="123">
        <f t="shared" si="4"/>
        <v>115.08212032808649</v>
      </c>
      <c r="F69">
        <f t="shared" si="0"/>
        <v>-4.5690669735654454E-3</v>
      </c>
      <c r="G69">
        <f t="shared" si="1"/>
        <v>-4.5690669735651114E-3</v>
      </c>
      <c r="H69">
        <f t="shared" si="2"/>
        <v>0.99544135533349098</v>
      </c>
    </row>
    <row r="70" spans="1:8" x14ac:dyDescent="0.15">
      <c r="A70" t="s">
        <v>309</v>
      </c>
      <c r="B70" s="111">
        <f>Sheet1!V70</f>
        <v>116.83319268373423</v>
      </c>
      <c r="C70">
        <f t="shared" si="5"/>
        <v>-0.27011233304094268</v>
      </c>
      <c r="D70">
        <f t="shared" si="3"/>
        <v>-0.27011233304094268</v>
      </c>
      <c r="E70" s="123">
        <f t="shared" si="4"/>
        <v>115.20892439382007</v>
      </c>
      <c r="F70">
        <f t="shared" si="0"/>
        <v>1.101250625719354E-3</v>
      </c>
      <c r="G70">
        <f t="shared" si="1"/>
        <v>1.1012506257191323E-3</v>
      </c>
      <c r="H70">
        <f t="shared" si="2"/>
        <v>1.0011018572248416</v>
      </c>
    </row>
    <row r="71" spans="1:8" x14ac:dyDescent="0.15">
      <c r="A71" t="s">
        <v>310</v>
      </c>
      <c r="B71" s="111">
        <f>Sheet1!V71</f>
        <v>116.65799959943494</v>
      </c>
      <c r="C71">
        <f t="shared" si="5"/>
        <v>-0.45263225144721336</v>
      </c>
      <c r="D71">
        <f t="shared" si="3"/>
        <v>-0.45263225144721336</v>
      </c>
      <c r="E71" s="123">
        <f t="shared" si="4"/>
        <v>115.03616692362067</v>
      </c>
      <c r="F71">
        <f t="shared" ref="F71:F134" si="6">LN(B71/B70)</f>
        <v>-1.5006400495274996E-3</v>
      </c>
      <c r="G71">
        <f t="shared" ref="G71:G134" si="7">LN(E71/E70)</f>
        <v>-1.5006400495278331E-3</v>
      </c>
      <c r="H71">
        <f t="shared" ref="H71:H134" si="8">E71/E70</f>
        <v>0.99850048534774216</v>
      </c>
    </row>
    <row r="72" spans="1:8" x14ac:dyDescent="0.15">
      <c r="A72" t="s">
        <v>311</v>
      </c>
      <c r="B72" s="111">
        <f>Sheet1!V72</f>
        <v>116.42128779866714</v>
      </c>
      <c r="C72">
        <f t="shared" si="5"/>
        <v>-0.69996268612343682</v>
      </c>
      <c r="D72">
        <f t="shared" si="3"/>
        <v>-0.69996268612343682</v>
      </c>
      <c r="E72" s="123">
        <f t="shared" si="4"/>
        <v>114.80274599818553</v>
      </c>
      <c r="F72">
        <f t="shared" si="6"/>
        <v>-2.0311704638608266E-3</v>
      </c>
      <c r="G72">
        <f t="shared" si="7"/>
        <v>-2.0311704638604931E-3</v>
      </c>
      <c r="H72">
        <f t="shared" si="8"/>
        <v>0.99797089096692415</v>
      </c>
    </row>
    <row r="73" spans="1:8" x14ac:dyDescent="0.15">
      <c r="A73" t="s">
        <v>312</v>
      </c>
      <c r="B73" s="111">
        <f>Sheet1!V73</f>
        <v>116.3741573060688</v>
      </c>
      <c r="C73">
        <f t="shared" si="5"/>
        <v>-0.28354689546917677</v>
      </c>
      <c r="D73">
        <f t="shared" si="3"/>
        <v>-0.28354689546917677</v>
      </c>
      <c r="E73" s="123">
        <f t="shared" si="4"/>
        <v>114.75627073517445</v>
      </c>
      <c r="F73">
        <f t="shared" si="6"/>
        <v>-4.0490906702291088E-4</v>
      </c>
      <c r="G73">
        <f t="shared" si="7"/>
        <v>-4.0490906702246663E-4</v>
      </c>
      <c r="H73">
        <f t="shared" si="8"/>
        <v>0.9995951728975907</v>
      </c>
    </row>
    <row r="74" spans="1:8" x14ac:dyDescent="0.15">
      <c r="A74" t="s">
        <v>313</v>
      </c>
      <c r="B74" s="111">
        <f>Sheet1!V74</f>
        <v>117.66924107642578</v>
      </c>
      <c r="C74">
        <f t="shared" si="5"/>
        <v>0.71304329047271642</v>
      </c>
      <c r="D74" s="121">
        <f>C74-$N$3*100*2</f>
        <v>-0.22029004286061704</v>
      </c>
      <c r="E74" s="123">
        <f t="shared" ref="E74:E137" si="9">E70*EXP(D74/100)</f>
        <v>114.95540994096271</v>
      </c>
      <c r="F74">
        <f t="shared" si="6"/>
        <v>1.1067152485138477E-2</v>
      </c>
      <c r="G74">
        <f t="shared" si="7"/>
        <v>1.7338191518045788E-3</v>
      </c>
      <c r="H74">
        <f t="shared" si="8"/>
        <v>1.0017353230852875</v>
      </c>
    </row>
    <row r="75" spans="1:8" x14ac:dyDescent="0.15">
      <c r="A75" t="s">
        <v>314</v>
      </c>
      <c r="B75" s="111">
        <f>Sheet1!V75</f>
        <v>117.45702852688838</v>
      </c>
      <c r="C75">
        <f t="shared" ref="C75:C138" si="10">LN(B75/B71)*100</f>
        <v>0.68259781214431714</v>
      </c>
      <c r="D75" s="121">
        <f>C75-$N$3*100*2</f>
        <v>-0.25073552118901632</v>
      </c>
      <c r="E75" s="123">
        <f t="shared" si="9"/>
        <v>114.74809169531474</v>
      </c>
      <c r="F75">
        <f t="shared" si="6"/>
        <v>-1.8050948328114974E-3</v>
      </c>
      <c r="G75">
        <f t="shared" si="7"/>
        <v>-1.8050948328118311E-3</v>
      </c>
      <c r="H75">
        <f t="shared" si="8"/>
        <v>0.99819653337103109</v>
      </c>
    </row>
    <row r="76" spans="1:8" x14ac:dyDescent="0.15">
      <c r="A76" t="s">
        <v>315</v>
      </c>
      <c r="B76" s="111">
        <f>Sheet1!V76</f>
        <v>117.52978475252837</v>
      </c>
      <c r="C76">
        <f t="shared" si="10"/>
        <v>0.94763852730952691</v>
      </c>
      <c r="D76" s="121">
        <f>C76-$N$3*100*2</f>
        <v>1.4305193976193453E-2</v>
      </c>
      <c r="E76" s="123">
        <f t="shared" si="9"/>
        <v>114.81916992840009</v>
      </c>
      <c r="F76">
        <f t="shared" si="6"/>
        <v>6.1923668779119011E-4</v>
      </c>
      <c r="G76">
        <f t="shared" si="7"/>
        <v>6.1923668779141205E-4</v>
      </c>
      <c r="H76">
        <f t="shared" si="8"/>
        <v>1.0006194284544101</v>
      </c>
    </row>
    <row r="77" spans="1:8" x14ac:dyDescent="0.15">
      <c r="A77" t="s">
        <v>316</v>
      </c>
      <c r="B77" s="111">
        <f>Sheet1!V77</f>
        <v>117.48587618313069</v>
      </c>
      <c r="C77">
        <f t="shared" si="10"/>
        <v>0.95076292853403699</v>
      </c>
      <c r="D77" s="121">
        <f>C77-$N$3*100*2</f>
        <v>1.7429595200703529E-2</v>
      </c>
      <c r="E77" s="123">
        <f t="shared" si="9"/>
        <v>114.7762740318272</v>
      </c>
      <c r="F77">
        <f t="shared" si="6"/>
        <v>-3.7366505477778118E-4</v>
      </c>
      <c r="G77">
        <f t="shared" si="7"/>
        <v>-3.7366505477722585E-4</v>
      </c>
      <c r="H77">
        <f t="shared" si="8"/>
        <v>0.99962640474931463</v>
      </c>
    </row>
    <row r="78" spans="1:8" x14ac:dyDescent="0.15">
      <c r="A78" t="s">
        <v>317</v>
      </c>
      <c r="B78" s="111">
        <f>Sheet1!V78</f>
        <v>117.31662146347688</v>
      </c>
      <c r="C78">
        <f t="shared" si="10"/>
        <v>-0.30012007855616912</v>
      </c>
      <c r="D78">
        <f t="shared" ref="D78:D141" si="11">C78</f>
        <v>-0.30012007855616912</v>
      </c>
      <c r="E78" s="123">
        <f t="shared" si="9"/>
        <v>114.61092287034893</v>
      </c>
      <c r="F78">
        <f t="shared" si="6"/>
        <v>-1.4416775857635214E-3</v>
      </c>
      <c r="G78">
        <f t="shared" si="7"/>
        <v>-1.4416775857640771E-3</v>
      </c>
      <c r="H78">
        <f t="shared" si="8"/>
        <v>0.99855936113214117</v>
      </c>
    </row>
    <row r="79" spans="1:8" x14ac:dyDescent="0.15">
      <c r="A79" t="s">
        <v>318</v>
      </c>
      <c r="B79" s="111">
        <f>Sheet1!V79</f>
        <v>116.92959619368595</v>
      </c>
      <c r="C79">
        <f t="shared" si="10"/>
        <v>-0.45005402854084453</v>
      </c>
      <c r="D79">
        <f t="shared" si="11"/>
        <v>-0.45005402854084453</v>
      </c>
      <c r="E79" s="123">
        <f t="shared" si="9"/>
        <v>114.23282364799196</v>
      </c>
      <c r="F79">
        <f t="shared" si="6"/>
        <v>-3.3044343326583325E-3</v>
      </c>
      <c r="G79">
        <f t="shared" si="7"/>
        <v>-3.304434332658555E-3</v>
      </c>
      <c r="H79">
        <f t="shared" si="8"/>
        <v>0.99670101930175814</v>
      </c>
    </row>
    <row r="80" spans="1:8" x14ac:dyDescent="0.15">
      <c r="A80" t="s">
        <v>319</v>
      </c>
      <c r="B80" s="111">
        <f>Sheet1!V80</f>
        <v>117.07363439054406</v>
      </c>
      <c r="C80">
        <f t="shared" si="10"/>
        <v>-0.38886981142456439</v>
      </c>
      <c r="D80">
        <f t="shared" si="11"/>
        <v>-0.38886981142456439</v>
      </c>
      <c r="E80" s="123">
        <f t="shared" si="9"/>
        <v>114.37353986078907</v>
      </c>
      <c r="F80">
        <f t="shared" si="6"/>
        <v>1.2310788589539089E-3</v>
      </c>
      <c r="G80">
        <f t="shared" si="7"/>
        <v>1.2310788589541307E-3</v>
      </c>
      <c r="H80">
        <f t="shared" si="8"/>
        <v>1.0012318369475897</v>
      </c>
    </row>
    <row r="81" spans="1:8" x14ac:dyDescent="0.15">
      <c r="A81" t="s">
        <v>320</v>
      </c>
      <c r="B81" s="111">
        <f>Sheet1!V81</f>
        <v>116.41634078674615</v>
      </c>
      <c r="C81">
        <f t="shared" si="10"/>
        <v>-0.91452134523516659</v>
      </c>
      <c r="D81">
        <f t="shared" si="11"/>
        <v>-0.91452134523516659</v>
      </c>
      <c r="E81" s="123">
        <f t="shared" si="9"/>
        <v>113.73140556141784</v>
      </c>
      <c r="F81">
        <f t="shared" si="6"/>
        <v>-5.6301803928838117E-3</v>
      </c>
      <c r="G81">
        <f t="shared" si="7"/>
        <v>-5.6301803928832531E-3</v>
      </c>
      <c r="H81">
        <f t="shared" si="8"/>
        <v>0.99438563936944857</v>
      </c>
    </row>
    <row r="82" spans="1:8" x14ac:dyDescent="0.15">
      <c r="A82" t="s">
        <v>321</v>
      </c>
      <c r="B82" s="111">
        <f>Sheet1!V82</f>
        <v>116.0113729001385</v>
      </c>
      <c r="C82">
        <f t="shared" si="10"/>
        <v>-1.1188217533655551</v>
      </c>
      <c r="D82">
        <f t="shared" si="11"/>
        <v>-1.1188217533655551</v>
      </c>
      <c r="E82" s="123">
        <f t="shared" si="9"/>
        <v>113.33577753669319</v>
      </c>
      <c r="F82">
        <f t="shared" si="6"/>
        <v>-3.4846816670673331E-3</v>
      </c>
      <c r="G82">
        <f t="shared" si="7"/>
        <v>-3.4846816670680014E-3</v>
      </c>
      <c r="H82">
        <f t="shared" si="8"/>
        <v>0.99652138278981339</v>
      </c>
    </row>
    <row r="83" spans="1:8" x14ac:dyDescent="0.15">
      <c r="A83" t="s">
        <v>322</v>
      </c>
      <c r="B83" s="111">
        <f>Sheet1!V83</f>
        <v>115.31028540590111</v>
      </c>
      <c r="C83">
        <f t="shared" si="10"/>
        <v>-1.3945382845760588</v>
      </c>
      <c r="D83">
        <f t="shared" si="11"/>
        <v>-1.3945382845760588</v>
      </c>
      <c r="E83" s="123">
        <f t="shared" si="9"/>
        <v>112.65085937484154</v>
      </c>
      <c r="F83">
        <f t="shared" si="6"/>
        <v>-6.0615996447633677E-3</v>
      </c>
      <c r="G83">
        <f t="shared" si="7"/>
        <v>-6.0615996447635915E-3</v>
      </c>
      <c r="H83">
        <f t="shared" si="8"/>
        <v>0.99395673478633084</v>
      </c>
    </row>
    <row r="84" spans="1:8" x14ac:dyDescent="0.15">
      <c r="A84" t="s">
        <v>323</v>
      </c>
      <c r="B84" s="111">
        <f>Sheet1!V84</f>
        <v>115.01840898517976</v>
      </c>
      <c r="C84">
        <f t="shared" si="10"/>
        <v>-1.7710896918951602</v>
      </c>
      <c r="D84">
        <f t="shared" si="11"/>
        <v>-1.7710896918951602</v>
      </c>
      <c r="E84" s="123">
        <f t="shared" si="9"/>
        <v>112.36571456308629</v>
      </c>
      <c r="F84">
        <f t="shared" si="6"/>
        <v>-2.5344352142370238E-3</v>
      </c>
      <c r="G84">
        <f t="shared" si="7"/>
        <v>-2.5344352142368013E-3</v>
      </c>
      <c r="H84">
        <f t="shared" si="8"/>
        <v>0.99746877375514331</v>
      </c>
    </row>
    <row r="85" spans="1:8" x14ac:dyDescent="0.15">
      <c r="A85" t="s">
        <v>324</v>
      </c>
      <c r="B85" s="111">
        <f>Sheet1!V85</f>
        <v>114.60349688467426</v>
      </c>
      <c r="C85">
        <f t="shared" si="10"/>
        <v>-1.569459256720378</v>
      </c>
      <c r="D85">
        <f t="shared" si="11"/>
        <v>-1.569459256720378</v>
      </c>
      <c r="E85" s="123">
        <f t="shared" si="9"/>
        <v>111.96037167001801</v>
      </c>
      <c r="F85">
        <f t="shared" si="6"/>
        <v>-3.6138760411360297E-3</v>
      </c>
      <c r="G85">
        <f t="shared" si="7"/>
        <v>-3.6138760411353614E-3</v>
      </c>
      <c r="H85">
        <f t="shared" si="8"/>
        <v>0.996392646149723</v>
      </c>
    </row>
    <row r="86" spans="1:8" x14ac:dyDescent="0.15">
      <c r="A86" t="s">
        <v>325</v>
      </c>
      <c r="B86" s="111">
        <f>Sheet1!V86</f>
        <v>114.22092526443406</v>
      </c>
      <c r="C86">
        <f t="shared" si="10"/>
        <v>-1.5553714617492129</v>
      </c>
      <c r="D86">
        <f t="shared" si="11"/>
        <v>-1.5553714617492129</v>
      </c>
      <c r="E86" s="123">
        <f t="shared" si="9"/>
        <v>111.58662338172969</v>
      </c>
      <c r="F86">
        <f t="shared" si="6"/>
        <v>-3.343803717355702E-3</v>
      </c>
      <c r="G86">
        <f t="shared" si="7"/>
        <v>-3.3438037173563703E-3</v>
      </c>
      <c r="H86">
        <f t="shared" si="8"/>
        <v>0.99666178056830801</v>
      </c>
    </row>
    <row r="87" spans="1:8" x14ac:dyDescent="0.15">
      <c r="A87" t="s">
        <v>326</v>
      </c>
      <c r="B87" s="111">
        <f>Sheet1!V87</f>
        <v>113.94518975063428</v>
      </c>
      <c r="C87">
        <f t="shared" si="10"/>
        <v>-1.1909087782326002</v>
      </c>
      <c r="D87">
        <f t="shared" si="11"/>
        <v>-1.1909087782326002</v>
      </c>
      <c r="E87" s="123">
        <f t="shared" si="9"/>
        <v>111.31724721567157</v>
      </c>
      <c r="F87">
        <f t="shared" si="6"/>
        <v>-2.4169728095972936E-3</v>
      </c>
      <c r="G87">
        <f t="shared" si="7"/>
        <v>-2.416972809597405E-3</v>
      </c>
      <c r="H87">
        <f t="shared" si="8"/>
        <v>0.9975859457173768</v>
      </c>
    </row>
    <row r="88" spans="1:8" x14ac:dyDescent="0.15">
      <c r="A88" t="s">
        <v>327</v>
      </c>
      <c r="B88" s="111">
        <f>Sheet1!V88</f>
        <v>113.5539043242446</v>
      </c>
      <c r="C88">
        <f t="shared" si="10"/>
        <v>-1.2814541538332735</v>
      </c>
      <c r="D88">
        <f t="shared" si="11"/>
        <v>-1.2814541538332735</v>
      </c>
      <c r="E88" s="123">
        <f t="shared" si="9"/>
        <v>110.93498608962815</v>
      </c>
      <c r="F88">
        <f t="shared" si="6"/>
        <v>-3.4398889702437043E-3</v>
      </c>
      <c r="G88">
        <f t="shared" si="7"/>
        <v>-3.4398889702435928E-3</v>
      </c>
      <c r="H88">
        <f t="shared" si="8"/>
        <v>0.99656602066970978</v>
      </c>
    </row>
    <row r="89" spans="1:8" x14ac:dyDescent="0.15">
      <c r="A89" t="s">
        <v>328</v>
      </c>
      <c r="B89" s="111">
        <f>Sheet1!V89</f>
        <v>113.69768663150562</v>
      </c>
      <c r="C89">
        <f t="shared" si="10"/>
        <v>-0.79352633423234631</v>
      </c>
      <c r="D89">
        <f t="shared" si="11"/>
        <v>-0.79352633423234631</v>
      </c>
      <c r="E89" s="123">
        <f t="shared" si="9"/>
        <v>111.07545231446529</v>
      </c>
      <c r="F89">
        <f t="shared" si="6"/>
        <v>1.2654021548731142E-3</v>
      </c>
      <c r="G89">
        <f t="shared" si="7"/>
        <v>1.2654021548737795E-3</v>
      </c>
      <c r="H89">
        <f t="shared" si="8"/>
        <v>1.0012662031139901</v>
      </c>
    </row>
    <row r="90" spans="1:8" x14ac:dyDescent="0.15">
      <c r="A90" t="s">
        <v>329</v>
      </c>
      <c r="B90" s="111">
        <f>Sheet1!V90</f>
        <v>112.85356592737115</v>
      </c>
      <c r="C90">
        <f t="shared" si="10"/>
        <v>-1.2043412336573565</v>
      </c>
      <c r="D90">
        <f t="shared" si="11"/>
        <v>-1.2043412336573565</v>
      </c>
      <c r="E90" s="123">
        <f t="shared" si="9"/>
        <v>110.25079974854609</v>
      </c>
      <c r="F90">
        <f t="shared" si="6"/>
        <v>-7.451952711605812E-3</v>
      </c>
      <c r="G90">
        <f t="shared" si="7"/>
        <v>-7.4519527116064833E-3</v>
      </c>
      <c r="H90">
        <f t="shared" si="8"/>
        <v>0.99257574424649164</v>
      </c>
    </row>
    <row r="91" spans="1:8" x14ac:dyDescent="0.15">
      <c r="A91" t="s">
        <v>330</v>
      </c>
      <c r="B91" s="111">
        <f>Sheet1!V91</f>
        <v>112.46924663950975</v>
      </c>
      <c r="C91">
        <f t="shared" si="10"/>
        <v>-1.3037720046436316</v>
      </c>
      <c r="D91">
        <f t="shared" si="11"/>
        <v>-1.3037720046436316</v>
      </c>
      <c r="E91" s="123">
        <f t="shared" si="9"/>
        <v>109.87534409947264</v>
      </c>
      <c r="F91">
        <f t="shared" si="6"/>
        <v>-3.4112805194599759E-3</v>
      </c>
      <c r="G91">
        <f t="shared" si="7"/>
        <v>-3.4112805194601984E-3</v>
      </c>
      <c r="H91">
        <f t="shared" si="8"/>
        <v>0.99659453128748487</v>
      </c>
    </row>
    <row r="92" spans="1:8" x14ac:dyDescent="0.15">
      <c r="A92" t="s">
        <v>331</v>
      </c>
      <c r="B92" s="111">
        <f>Sheet1!V92</f>
        <v>112.18181525616777</v>
      </c>
      <c r="C92">
        <f t="shared" si="10"/>
        <v>-1.2156746558357792</v>
      </c>
      <c r="D92">
        <f t="shared" si="11"/>
        <v>-1.2156746558357792</v>
      </c>
      <c r="E92" s="123">
        <f t="shared" si="9"/>
        <v>109.5945418082391</v>
      </c>
      <c r="F92">
        <f t="shared" si="6"/>
        <v>-2.5589154821652428E-3</v>
      </c>
      <c r="G92">
        <f t="shared" si="7"/>
        <v>-2.5589154821649088E-3</v>
      </c>
      <c r="H92">
        <f t="shared" si="8"/>
        <v>0.99744435575119272</v>
      </c>
    </row>
    <row r="93" spans="1:8" x14ac:dyDescent="0.15">
      <c r="A93" t="s">
        <v>332</v>
      </c>
      <c r="B93" s="111">
        <f>Sheet1!V93</f>
        <v>112.26312308125569</v>
      </c>
      <c r="C93">
        <f t="shared" si="10"/>
        <v>-1.2697625101810039</v>
      </c>
      <c r="D93">
        <f t="shared" si="11"/>
        <v>-1.2697625101810039</v>
      </c>
      <c r="E93" s="123">
        <f t="shared" si="9"/>
        <v>109.67397441338633</v>
      </c>
      <c r="F93">
        <f t="shared" si="6"/>
        <v>7.2452361142093095E-4</v>
      </c>
      <c r="G93">
        <f t="shared" si="7"/>
        <v>7.2452361142159665E-4</v>
      </c>
      <c r="H93">
        <f t="shared" si="8"/>
        <v>1.0007247861420527</v>
      </c>
    </row>
    <row r="94" spans="1:8" x14ac:dyDescent="0.15">
      <c r="A94" t="s">
        <v>333</v>
      </c>
      <c r="B94" s="111">
        <f>Sheet1!V94</f>
        <v>111.15698131465388</v>
      </c>
      <c r="C94">
        <f t="shared" si="10"/>
        <v>-1.5147653302858013</v>
      </c>
      <c r="D94">
        <f t="shared" si="11"/>
        <v>-1.5147653302858013</v>
      </c>
      <c r="E94" s="123">
        <f t="shared" si="9"/>
        <v>108.59334383338665</v>
      </c>
      <c r="F94">
        <f t="shared" si="6"/>
        <v>-9.9019809126537801E-3</v>
      </c>
      <c r="G94">
        <f t="shared" si="7"/>
        <v>-9.9019809126544515E-3</v>
      </c>
      <c r="H94">
        <f t="shared" si="8"/>
        <v>0.99014688228652559</v>
      </c>
    </row>
    <row r="95" spans="1:8" x14ac:dyDescent="0.15">
      <c r="A95" t="s">
        <v>334</v>
      </c>
      <c r="B95" s="111">
        <f>Sheet1!V95</f>
        <v>110.74514030761502</v>
      </c>
      <c r="C95">
        <f t="shared" si="10"/>
        <v>-1.5448292948036964</v>
      </c>
      <c r="D95">
        <f t="shared" si="11"/>
        <v>-1.5448292948036964</v>
      </c>
      <c r="E95" s="123">
        <f t="shared" si="9"/>
        <v>108.19100120449262</v>
      </c>
      <c r="F95">
        <f t="shared" si="6"/>
        <v>-3.7119201646388291E-3</v>
      </c>
      <c r="G95">
        <f t="shared" si="7"/>
        <v>-3.7119201646391635E-3</v>
      </c>
      <c r="H95">
        <f t="shared" si="8"/>
        <v>0.99629496049489608</v>
      </c>
    </row>
    <row r="96" spans="1:8" x14ac:dyDescent="0.15">
      <c r="A96" t="s">
        <v>335</v>
      </c>
      <c r="B96" s="111">
        <f>Sheet1!V96</f>
        <v>110.48451002171899</v>
      </c>
      <c r="C96">
        <f t="shared" si="10"/>
        <v>-1.5245575254782602</v>
      </c>
      <c r="D96">
        <f t="shared" si="11"/>
        <v>-1.5245575254782602</v>
      </c>
      <c r="E96" s="123">
        <f t="shared" si="9"/>
        <v>107.93638189120288</v>
      </c>
      <c r="F96">
        <f t="shared" si="6"/>
        <v>-2.3561977889109079E-3</v>
      </c>
      <c r="G96">
        <f t="shared" si="7"/>
        <v>-2.3561977889105744E-3</v>
      </c>
      <c r="H96">
        <f t="shared" si="8"/>
        <v>0.99764657586624528</v>
      </c>
    </row>
    <row r="97" spans="1:8" x14ac:dyDescent="0.15">
      <c r="A97" t="s">
        <v>336</v>
      </c>
      <c r="B97" s="111">
        <f>Sheet1!V97</f>
        <v>109.72921754239981</v>
      </c>
      <c r="C97">
        <f t="shared" si="10"/>
        <v>-2.2829756975227471</v>
      </c>
      <c r="D97">
        <f t="shared" si="11"/>
        <v>-2.2829756975227471</v>
      </c>
      <c r="E97" s="123">
        <f t="shared" si="9"/>
        <v>107.19850888555426</v>
      </c>
      <c r="F97">
        <f t="shared" si="6"/>
        <v>-6.8596581090238215E-3</v>
      </c>
      <c r="G97">
        <f t="shared" si="7"/>
        <v>-6.859658109023262E-3</v>
      </c>
      <c r="H97">
        <f t="shared" si="8"/>
        <v>0.9931638156410284</v>
      </c>
    </row>
    <row r="98" spans="1:8" x14ac:dyDescent="0.15">
      <c r="A98" t="s">
        <v>337</v>
      </c>
      <c r="B98" s="111">
        <f>Sheet1!V98</f>
        <v>109.72524287385441</v>
      </c>
      <c r="C98">
        <f t="shared" si="10"/>
        <v>-1.2963999236514052</v>
      </c>
      <c r="D98">
        <f t="shared" si="11"/>
        <v>-1.2963999236514052</v>
      </c>
      <c r="E98" s="123">
        <f t="shared" si="9"/>
        <v>107.19462588564839</v>
      </c>
      <c r="F98">
        <f t="shared" si="6"/>
        <v>-3.6223173940394364E-5</v>
      </c>
      <c r="G98">
        <f t="shared" si="7"/>
        <v>-3.6223173941060525E-5</v>
      </c>
      <c r="H98">
        <f t="shared" si="8"/>
        <v>0.99996377748211018</v>
      </c>
    </row>
    <row r="99" spans="1:8" x14ac:dyDescent="0.15">
      <c r="A99" t="s">
        <v>338</v>
      </c>
      <c r="B99" s="111">
        <f>Sheet1!V99</f>
        <v>109.34675428344747</v>
      </c>
      <c r="C99">
        <f t="shared" si="10"/>
        <v>-1.2707463346490371</v>
      </c>
      <c r="D99">
        <f t="shared" si="11"/>
        <v>-1.2707463346490371</v>
      </c>
      <c r="E99" s="123">
        <f t="shared" si="9"/>
        <v>106.82486645939397</v>
      </c>
      <c r="F99">
        <f t="shared" si="6"/>
        <v>-3.455384274615119E-3</v>
      </c>
      <c r="G99">
        <f t="shared" si="7"/>
        <v>-3.4553842746155644E-3</v>
      </c>
      <c r="H99">
        <f t="shared" si="8"/>
        <v>0.9965505786955321</v>
      </c>
    </row>
    <row r="100" spans="1:8" x14ac:dyDescent="0.15">
      <c r="A100" t="s">
        <v>339</v>
      </c>
      <c r="B100" s="111">
        <f>Sheet1!V100</f>
        <v>108.57509203463943</v>
      </c>
      <c r="C100">
        <f t="shared" si="10"/>
        <v>-1.7433304252526614</v>
      </c>
      <c r="D100">
        <f t="shared" si="11"/>
        <v>-1.7433304252526614</v>
      </c>
      <c r="E100" s="123">
        <f t="shared" si="9"/>
        <v>106.07100122378772</v>
      </c>
      <c r="F100">
        <f t="shared" si="6"/>
        <v>-7.0820386949471612E-3</v>
      </c>
      <c r="G100">
        <f t="shared" si="7"/>
        <v>-7.0820386949468263E-3</v>
      </c>
      <c r="H100">
        <f t="shared" si="8"/>
        <v>0.99294297984549496</v>
      </c>
    </row>
    <row r="101" spans="1:8" x14ac:dyDescent="0.15">
      <c r="A101" t="s">
        <v>340</v>
      </c>
      <c r="B101" s="111">
        <f>Sheet1!V101</f>
        <v>108.36714741499827</v>
      </c>
      <c r="C101">
        <f t="shared" si="10"/>
        <v>-1.2490697279816323</v>
      </c>
      <c r="D101">
        <f t="shared" si="11"/>
        <v>-1.2490697279816323</v>
      </c>
      <c r="E101" s="123">
        <f t="shared" si="9"/>
        <v>105.86785247584659</v>
      </c>
      <c r="F101">
        <f t="shared" si="6"/>
        <v>-1.917051136313553E-3</v>
      </c>
      <c r="G101">
        <f t="shared" si="7"/>
        <v>-1.9170511363128856E-3</v>
      </c>
      <c r="H101">
        <f t="shared" si="8"/>
        <v>0.99808478523255828</v>
      </c>
    </row>
    <row r="102" spans="1:8" x14ac:dyDescent="0.15">
      <c r="A102" t="s">
        <v>341</v>
      </c>
      <c r="B102" s="111">
        <f>Sheet1!V102</f>
        <v>108.06175224456513</v>
      </c>
      <c r="C102">
        <f t="shared" si="10"/>
        <v>-1.5276605287108107</v>
      </c>
      <c r="D102">
        <f t="shared" si="11"/>
        <v>-1.5276605287108107</v>
      </c>
      <c r="E102" s="123">
        <f t="shared" si="9"/>
        <v>105.56950070022548</v>
      </c>
      <c r="F102">
        <f t="shared" si="6"/>
        <v>-2.822131181232224E-3</v>
      </c>
      <c r="G102">
        <f t="shared" si="7"/>
        <v>-2.8221311812328918E-3</v>
      </c>
      <c r="H102">
        <f t="shared" si="8"/>
        <v>0.99718184728750225</v>
      </c>
    </row>
    <row r="103" spans="1:8" x14ac:dyDescent="0.15">
      <c r="A103" t="s">
        <v>342</v>
      </c>
      <c r="B103" s="111">
        <f>Sheet1!V103</f>
        <v>107.95890087645503</v>
      </c>
      <c r="C103">
        <f t="shared" si="10"/>
        <v>-1.2773457517622082</v>
      </c>
      <c r="D103">
        <f t="shared" si="11"/>
        <v>-1.2773457517622082</v>
      </c>
      <c r="E103" s="123">
        <f t="shared" si="9"/>
        <v>105.46902141544442</v>
      </c>
      <c r="F103">
        <f t="shared" si="6"/>
        <v>-9.5223650512910615E-4</v>
      </c>
      <c r="G103">
        <f t="shared" si="7"/>
        <v>-9.5223650512955068E-4</v>
      </c>
      <c r="H103">
        <f t="shared" si="8"/>
        <v>0.99904821672817812</v>
      </c>
    </row>
    <row r="104" spans="1:8" x14ac:dyDescent="0.15">
      <c r="A104" t="s">
        <v>343</v>
      </c>
      <c r="B104" s="111">
        <f>Sheet1!V104</f>
        <v>108.10134868108861</v>
      </c>
      <c r="C104">
        <f t="shared" si="10"/>
        <v>-0.43728252769888065</v>
      </c>
      <c r="D104">
        <f t="shared" si="11"/>
        <v>-0.43728252769888065</v>
      </c>
      <c r="E104" s="123">
        <f t="shared" si="9"/>
        <v>105.60818391557657</v>
      </c>
      <c r="F104">
        <f t="shared" si="6"/>
        <v>1.318593545686055E-3</v>
      </c>
      <c r="G104">
        <f t="shared" si="7"/>
        <v>1.3185935456864984E-3</v>
      </c>
      <c r="H104">
        <f t="shared" si="8"/>
        <v>1.0013194632723859</v>
      </c>
    </row>
    <row r="105" spans="1:8" x14ac:dyDescent="0.15">
      <c r="A105" t="s">
        <v>344</v>
      </c>
      <c r="B105" s="111">
        <f>Sheet1!V105</f>
        <v>107.59929017437658</v>
      </c>
      <c r="C105">
        <f t="shared" si="10"/>
        <v>-0.71109241302841486</v>
      </c>
      <c r="D105">
        <f t="shared" si="11"/>
        <v>-0.71109241302841486</v>
      </c>
      <c r="E105" s="123">
        <f t="shared" si="9"/>
        <v>105.11770449270058</v>
      </c>
      <c r="F105">
        <f t="shared" si="6"/>
        <v>-4.6551499896088228E-3</v>
      </c>
      <c r="G105">
        <f t="shared" si="7"/>
        <v>-4.655149989608265E-3</v>
      </c>
      <c r="H105">
        <f t="shared" si="8"/>
        <v>0.99535566842747636</v>
      </c>
    </row>
    <row r="106" spans="1:8" x14ac:dyDescent="0.15">
      <c r="A106" t="s">
        <v>345</v>
      </c>
      <c r="B106" s="111">
        <f>Sheet1!V106</f>
        <v>107.15435266881481</v>
      </c>
      <c r="C106">
        <f t="shared" si="10"/>
        <v>-0.84325004672471948</v>
      </c>
      <c r="D106">
        <f t="shared" si="11"/>
        <v>-0.84325004672471948</v>
      </c>
      <c r="E106" s="123">
        <f t="shared" si="9"/>
        <v>104.68302867698124</v>
      </c>
      <c r="F106">
        <f t="shared" si="6"/>
        <v>-4.1437075181952297E-3</v>
      </c>
      <c r="G106">
        <f t="shared" si="7"/>
        <v>-4.1437075181958985E-3</v>
      </c>
      <c r="H106">
        <f t="shared" si="8"/>
        <v>0.9958648657919511</v>
      </c>
    </row>
    <row r="107" spans="1:8" x14ac:dyDescent="0.15">
      <c r="A107" t="s">
        <v>346</v>
      </c>
      <c r="B107" s="111">
        <f>Sheet1!V107</f>
        <v>106.74351166615534</v>
      </c>
      <c r="C107">
        <f t="shared" si="10"/>
        <v>-1.132173764083549</v>
      </c>
      <c r="D107">
        <f t="shared" si="11"/>
        <v>-1.132173764083549</v>
      </c>
      <c r="E107" s="123">
        <f t="shared" si="9"/>
        <v>104.28166298914948</v>
      </c>
      <c r="F107">
        <f t="shared" si="6"/>
        <v>-3.8414736787174375E-3</v>
      </c>
      <c r="G107">
        <f t="shared" si="7"/>
        <v>-3.8414736787178833E-3</v>
      </c>
      <c r="H107">
        <f t="shared" si="8"/>
        <v>0.99616589534230759</v>
      </c>
    </row>
    <row r="108" spans="1:8" x14ac:dyDescent="0.15">
      <c r="A108" t="s">
        <v>347</v>
      </c>
      <c r="B108" s="111">
        <f>Sheet1!V108</f>
        <v>106.57612713538094</v>
      </c>
      <c r="C108">
        <f t="shared" si="10"/>
        <v>-1.4209662224841975</v>
      </c>
      <c r="D108">
        <f t="shared" si="11"/>
        <v>-1.4209662224841975</v>
      </c>
      <c r="E108" s="123">
        <f t="shared" si="9"/>
        <v>104.11813888398046</v>
      </c>
      <c r="F108">
        <f t="shared" si="6"/>
        <v>-1.5693310383204516E-3</v>
      </c>
      <c r="G108">
        <f t="shared" si="7"/>
        <v>-1.5693310383198956E-3</v>
      </c>
      <c r="H108">
        <f t="shared" si="8"/>
        <v>0.99843189971772861</v>
      </c>
    </row>
    <row r="109" spans="1:8" x14ac:dyDescent="0.15">
      <c r="A109" t="s">
        <v>348</v>
      </c>
      <c r="B109" s="111">
        <f>Sheet1!V109</f>
        <v>106.33033583512648</v>
      </c>
      <c r="C109">
        <f t="shared" si="10"/>
        <v>-1.1863426732422955</v>
      </c>
      <c r="D109">
        <f t="shared" si="11"/>
        <v>-1.1863426732422955</v>
      </c>
      <c r="E109" s="123">
        <f t="shared" si="9"/>
        <v>103.87801632159973</v>
      </c>
      <c r="F109">
        <f t="shared" si="6"/>
        <v>-2.3089144971897798E-3</v>
      </c>
      <c r="G109">
        <f t="shared" si="7"/>
        <v>-2.3089144971892234E-3</v>
      </c>
      <c r="H109">
        <f t="shared" si="8"/>
        <v>0.9976937489955684</v>
      </c>
    </row>
    <row r="110" spans="1:8" x14ac:dyDescent="0.15">
      <c r="A110" t="s">
        <v>349</v>
      </c>
      <c r="B110" s="111">
        <f>Sheet1!V110</f>
        <v>106.08377850464747</v>
      </c>
      <c r="C110">
        <f t="shared" si="10"/>
        <v>-1.0041198104418834</v>
      </c>
      <c r="D110">
        <f t="shared" si="11"/>
        <v>-1.0041198104418834</v>
      </c>
      <c r="E110" s="123">
        <f t="shared" si="9"/>
        <v>103.63714539611493</v>
      </c>
      <c r="F110">
        <f t="shared" si="6"/>
        <v>-2.3214788901910781E-3</v>
      </c>
      <c r="G110">
        <f t="shared" si="7"/>
        <v>-2.3214788901918569E-3</v>
      </c>
      <c r="H110">
        <f t="shared" si="8"/>
        <v>0.99768121365795936</v>
      </c>
    </row>
    <row r="111" spans="1:8" x14ac:dyDescent="0.15">
      <c r="A111" t="s">
        <v>350</v>
      </c>
      <c r="B111" s="111">
        <f>Sheet1!V111</f>
        <v>105.89220835603119</v>
      </c>
      <c r="C111">
        <f t="shared" si="10"/>
        <v>-0.8007195202062235</v>
      </c>
      <c r="D111">
        <f t="shared" si="11"/>
        <v>-0.8007195202062235</v>
      </c>
      <c r="E111" s="123">
        <f t="shared" si="9"/>
        <v>103.44999347123478</v>
      </c>
      <c r="F111">
        <f t="shared" si="6"/>
        <v>-1.8074707763608355E-3</v>
      </c>
      <c r="G111">
        <f t="shared" si="7"/>
        <v>-1.8074707763611692E-3</v>
      </c>
      <c r="H111">
        <f t="shared" si="8"/>
        <v>0.99819416171523412</v>
      </c>
    </row>
    <row r="112" spans="1:8" x14ac:dyDescent="0.15">
      <c r="A112" t="s">
        <v>351</v>
      </c>
      <c r="B112" s="111">
        <f>Sheet1!V112</f>
        <v>105.9794841139349</v>
      </c>
      <c r="C112">
        <f t="shared" si="10"/>
        <v>-0.56140092936295216</v>
      </c>
      <c r="D112">
        <f t="shared" si="11"/>
        <v>-0.56140092936295216</v>
      </c>
      <c r="E112" s="123">
        <f t="shared" si="9"/>
        <v>103.53525636947357</v>
      </c>
      <c r="F112">
        <f t="shared" si="6"/>
        <v>8.2385487011225921E-4</v>
      </c>
      <c r="G112">
        <f t="shared" si="7"/>
        <v>8.2385487011270287E-4</v>
      </c>
      <c r="H112">
        <f t="shared" si="8"/>
        <v>1.0008241943317522</v>
      </c>
    </row>
    <row r="113" spans="1:8" x14ac:dyDescent="0.15">
      <c r="A113" t="s">
        <v>352</v>
      </c>
      <c r="B113" s="111">
        <f>Sheet1!V113</f>
        <v>105.64770839854825</v>
      </c>
      <c r="C113">
        <f t="shared" si="10"/>
        <v>-0.64405707554669689</v>
      </c>
      <c r="D113">
        <f t="shared" si="11"/>
        <v>-0.64405707554669689</v>
      </c>
      <c r="E113" s="123">
        <f t="shared" si="9"/>
        <v>103.21113246910822</v>
      </c>
      <c r="F113">
        <f t="shared" si="6"/>
        <v>-3.1354759590271723E-3</v>
      </c>
      <c r="G113">
        <f t="shared" si="7"/>
        <v>-3.1354759590266155E-3</v>
      </c>
      <c r="H113">
        <f t="shared" si="8"/>
        <v>0.99686943451215604</v>
      </c>
    </row>
    <row r="114" spans="1:8" x14ac:dyDescent="0.15">
      <c r="A114" t="s">
        <v>353</v>
      </c>
      <c r="B114" s="111">
        <f>Sheet1!V114</f>
        <v>105.68357050109501</v>
      </c>
      <c r="C114">
        <f t="shared" si="10"/>
        <v>-0.37796995795930949</v>
      </c>
      <c r="D114">
        <f t="shared" si="11"/>
        <v>-0.37796995795930949</v>
      </c>
      <c r="E114" s="123">
        <f t="shared" si="9"/>
        <v>103.24616747623401</v>
      </c>
      <c r="F114">
        <f t="shared" si="6"/>
        <v>3.3939228568256532E-4</v>
      </c>
      <c r="G114">
        <f t="shared" si="7"/>
        <v>3.3939228568189946E-4</v>
      </c>
      <c r="H114">
        <f t="shared" si="8"/>
        <v>1.0003394498857598</v>
      </c>
    </row>
    <row r="115" spans="1:8" x14ac:dyDescent="0.15">
      <c r="A115" t="s">
        <v>354</v>
      </c>
      <c r="B115" s="111">
        <f>Sheet1!V115</f>
        <v>105.17887165926665</v>
      </c>
      <c r="C115">
        <f t="shared" si="10"/>
        <v>-0.67592340227419656</v>
      </c>
      <c r="D115">
        <f t="shared" si="11"/>
        <v>-0.67592340227419656</v>
      </c>
      <c r="E115" s="123">
        <f t="shared" si="9"/>
        <v>102.75310861286096</v>
      </c>
      <c r="F115">
        <f t="shared" si="6"/>
        <v>-4.7870052195097051E-3</v>
      </c>
      <c r="G115">
        <f t="shared" si="7"/>
        <v>-4.7870052195100399E-3</v>
      </c>
      <c r="H115">
        <f t="shared" si="8"/>
        <v>0.99522443422912965</v>
      </c>
    </row>
    <row r="116" spans="1:8" x14ac:dyDescent="0.15">
      <c r="A116" t="s">
        <v>355</v>
      </c>
      <c r="B116" s="111">
        <f>Sheet1!V116</f>
        <v>104.72946571020196</v>
      </c>
      <c r="C116">
        <f t="shared" si="10"/>
        <v>-1.1865021105257727</v>
      </c>
      <c r="D116">
        <f t="shared" si="11"/>
        <v>-1.1865021105257727</v>
      </c>
      <c r="E116" s="123">
        <f t="shared" si="9"/>
        <v>102.31406741031698</v>
      </c>
      <c r="F116">
        <f t="shared" si="6"/>
        <v>-4.2819322124035492E-3</v>
      </c>
      <c r="G116">
        <f t="shared" si="7"/>
        <v>-4.2819322124028805E-3</v>
      </c>
      <c r="H116">
        <f t="shared" si="8"/>
        <v>0.99572722218849719</v>
      </c>
    </row>
    <row r="117" spans="1:8" x14ac:dyDescent="0.15">
      <c r="A117" t="s">
        <v>356</v>
      </c>
      <c r="B117" s="111">
        <f>Sheet1!V117</f>
        <v>104.47076664024382</v>
      </c>
      <c r="C117">
        <f t="shared" si="10"/>
        <v>-1.1202766126145827</v>
      </c>
      <c r="D117">
        <f t="shared" si="11"/>
        <v>-1.1202766126145827</v>
      </c>
      <c r="E117" s="123">
        <f t="shared" si="9"/>
        <v>102.06133477291463</v>
      </c>
      <c r="F117">
        <f t="shared" si="6"/>
        <v>-2.4732209799153064E-3</v>
      </c>
      <c r="G117">
        <f t="shared" si="7"/>
        <v>-2.4732209799147495E-3</v>
      </c>
      <c r="H117">
        <f t="shared" si="8"/>
        <v>0.99752983491127578</v>
      </c>
    </row>
    <row r="118" spans="1:8" x14ac:dyDescent="0.15">
      <c r="A118" t="s">
        <v>357</v>
      </c>
      <c r="B118" s="111">
        <f>Sheet1!V118</f>
        <v>104.33151123998871</v>
      </c>
      <c r="C118">
        <f t="shared" si="10"/>
        <v>-1.2876008045225638</v>
      </c>
      <c r="D118">
        <f t="shared" si="11"/>
        <v>-1.2876008045225638</v>
      </c>
      <c r="E118" s="123">
        <f t="shared" si="9"/>
        <v>101.92529105004886</v>
      </c>
      <c r="F118">
        <f t="shared" si="6"/>
        <v>-1.3338496333971583E-3</v>
      </c>
      <c r="G118">
        <f t="shared" si="7"/>
        <v>-1.3338496333979365E-3</v>
      </c>
      <c r="H118">
        <f t="shared" si="8"/>
        <v>0.99866703954863534</v>
      </c>
    </row>
    <row r="119" spans="1:8" x14ac:dyDescent="0.15">
      <c r="A119" t="s">
        <v>358</v>
      </c>
      <c r="B119" s="111">
        <f>Sheet1!V119</f>
        <v>103.55067595109651</v>
      </c>
      <c r="C119">
        <f t="shared" si="10"/>
        <v>-1.5601324796555027</v>
      </c>
      <c r="D119">
        <f t="shared" si="11"/>
        <v>-1.5601324796555027</v>
      </c>
      <c r="E119" s="123">
        <f t="shared" si="9"/>
        <v>101.16246433416413</v>
      </c>
      <c r="F119">
        <f t="shared" si="6"/>
        <v>-7.5123219708390591E-3</v>
      </c>
      <c r="G119">
        <f t="shared" si="7"/>
        <v>-7.5123219708395058E-3</v>
      </c>
      <c r="H119">
        <f t="shared" si="8"/>
        <v>0.99251582499273749</v>
      </c>
    </row>
    <row r="120" spans="1:8" x14ac:dyDescent="0.15">
      <c r="A120" t="s">
        <v>359</v>
      </c>
      <c r="B120" s="111">
        <f>Sheet1!V120</f>
        <v>104.83855542744938</v>
      </c>
      <c r="C120">
        <f t="shared" si="10"/>
        <v>0.10410913507555236</v>
      </c>
      <c r="D120">
        <f t="shared" si="11"/>
        <v>0.10410913507555236</v>
      </c>
      <c r="E120" s="123">
        <f t="shared" si="9"/>
        <v>102.42064116784105</v>
      </c>
      <c r="F120">
        <f t="shared" si="6"/>
        <v>1.2360483934907159E-2</v>
      </c>
      <c r="G120">
        <f t="shared" si="7"/>
        <v>1.2360483934907816E-2</v>
      </c>
      <c r="H120">
        <f t="shared" si="8"/>
        <v>1.0124371904338043</v>
      </c>
    </row>
    <row r="121" spans="1:8" x14ac:dyDescent="0.15">
      <c r="A121" t="s">
        <v>360</v>
      </c>
      <c r="B121" s="111">
        <f>Sheet1!V121</f>
        <v>104.90819440515047</v>
      </c>
      <c r="C121">
        <f t="shared" si="10"/>
        <v>0.41783415021886738</v>
      </c>
      <c r="D121">
        <f t="shared" si="11"/>
        <v>0.41783415021886738</v>
      </c>
      <c r="E121" s="123">
        <f t="shared" si="9"/>
        <v>102.48867404675038</v>
      </c>
      <c r="F121">
        <f t="shared" si="6"/>
        <v>6.6402917151784703E-4</v>
      </c>
      <c r="G121">
        <f t="shared" si="7"/>
        <v>6.640291715182909E-4</v>
      </c>
      <c r="H121">
        <f t="shared" si="8"/>
        <v>1.0006642496876956</v>
      </c>
    </row>
    <row r="122" spans="1:8" x14ac:dyDescent="0.15">
      <c r="A122" t="s">
        <v>361</v>
      </c>
      <c r="B122" s="111">
        <f>Sheet1!V122</f>
        <v>104.04994231797176</v>
      </c>
      <c r="C122">
        <f t="shared" si="10"/>
        <v>-0.27024390949546084</v>
      </c>
      <c r="D122">
        <f t="shared" si="11"/>
        <v>-0.27024390949546084</v>
      </c>
      <c r="E122" s="123">
        <f t="shared" si="9"/>
        <v>101.65021601292788</v>
      </c>
      <c r="F122">
        <f t="shared" si="6"/>
        <v>-8.2146302305403686E-3</v>
      </c>
      <c r="G122">
        <f t="shared" si="7"/>
        <v>-8.2146302305410417E-3</v>
      </c>
      <c r="H122">
        <f t="shared" si="8"/>
        <v>0.99181901764637892</v>
      </c>
    </row>
    <row r="123" spans="1:8" x14ac:dyDescent="0.15">
      <c r="A123" t="s">
        <v>362</v>
      </c>
      <c r="B123" s="111">
        <f>Sheet1!V123</f>
        <v>103.22338346827131</v>
      </c>
      <c r="C123">
        <f t="shared" si="10"/>
        <v>-0.31657042191785129</v>
      </c>
      <c r="D123">
        <f t="shared" si="11"/>
        <v>-0.31657042191785129</v>
      </c>
      <c r="E123" s="123">
        <f t="shared" si="9"/>
        <v>100.84272026859878</v>
      </c>
      <c r="F123">
        <f t="shared" si="6"/>
        <v>-7.9755870950630903E-3</v>
      </c>
      <c r="G123">
        <f t="shared" si="7"/>
        <v>-7.9755870950634251E-3</v>
      </c>
      <c r="H123">
        <f t="shared" si="8"/>
        <v>0.99205613351351452</v>
      </c>
    </row>
    <row r="124" spans="1:8" x14ac:dyDescent="0.15">
      <c r="A124" t="s">
        <v>363</v>
      </c>
      <c r="B124" s="111">
        <f>Sheet1!V124</f>
        <v>102.5004190786275</v>
      </c>
      <c r="C124">
        <f t="shared" si="10"/>
        <v>-2.2554712388068325</v>
      </c>
      <c r="D124">
        <f t="shared" si="11"/>
        <v>-2.2554712388068325</v>
      </c>
      <c r="E124" s="123">
        <f t="shared" si="9"/>
        <v>100.13642976290718</v>
      </c>
      <c r="F124">
        <f t="shared" si="6"/>
        <v>-7.0285242339826973E-3</v>
      </c>
      <c r="G124">
        <f t="shared" si="7"/>
        <v>-7.0285242339821388E-3</v>
      </c>
      <c r="H124">
        <f t="shared" si="8"/>
        <v>0.99299611807564925</v>
      </c>
    </row>
    <row r="125" spans="1:8" x14ac:dyDescent="0.15">
      <c r="A125" t="s">
        <v>364</v>
      </c>
      <c r="B125" s="111">
        <f>Sheet1!V125</f>
        <v>102.46426638416402</v>
      </c>
      <c r="C125">
        <f t="shared" si="10"/>
        <v>-2.3571511547808983</v>
      </c>
      <c r="D125">
        <f t="shared" si="11"/>
        <v>-2.3571511547808983</v>
      </c>
      <c r="E125" s="123">
        <f t="shared" si="9"/>
        <v>100.10111086584881</v>
      </c>
      <c r="F125">
        <f t="shared" si="6"/>
        <v>-3.5276998822284986E-4</v>
      </c>
      <c r="G125">
        <f t="shared" si="7"/>
        <v>-3.5276998822251669E-4</v>
      </c>
      <c r="H125">
        <f t="shared" si="8"/>
        <v>0.99964729222779358</v>
      </c>
    </row>
    <row r="126" spans="1:8" x14ac:dyDescent="0.15">
      <c r="A126" t="s">
        <v>365</v>
      </c>
      <c r="B126" s="111">
        <f>Sheet1!V126</f>
        <v>102.04058122106426</v>
      </c>
      <c r="C126">
        <f t="shared" si="10"/>
        <v>-1.9500409201739743</v>
      </c>
      <c r="D126">
        <f t="shared" si="11"/>
        <v>-1.9500409201739743</v>
      </c>
      <c r="E126" s="123">
        <f t="shared" si="9"/>
        <v>99.687197245224624</v>
      </c>
      <c r="F126">
        <f t="shared" si="6"/>
        <v>-4.1435278844712264E-3</v>
      </c>
      <c r="G126">
        <f t="shared" si="7"/>
        <v>-4.1435278844717842E-3</v>
      </c>
      <c r="H126">
        <f t="shared" si="8"/>
        <v>0.99586504468288173</v>
      </c>
    </row>
    <row r="127" spans="1:8" x14ac:dyDescent="0.15">
      <c r="A127" t="s">
        <v>366</v>
      </c>
      <c r="B127" s="111">
        <f>Sheet1!V127</f>
        <v>101.33997153680785</v>
      </c>
      <c r="C127">
        <f t="shared" si="10"/>
        <v>-1.8414492196625158</v>
      </c>
      <c r="D127">
        <f t="shared" si="11"/>
        <v>-1.8414492196625158</v>
      </c>
      <c r="E127" s="123">
        <f t="shared" si="9"/>
        <v>99.002745873519103</v>
      </c>
      <c r="F127">
        <f t="shared" si="6"/>
        <v>-6.8896700899484312E-3</v>
      </c>
      <c r="G127">
        <f t="shared" si="7"/>
        <v>-6.8896700899487668E-3</v>
      </c>
      <c r="H127">
        <f t="shared" si="8"/>
        <v>0.99313400927481377</v>
      </c>
    </row>
    <row r="128" spans="1:8" x14ac:dyDescent="0.15">
      <c r="A128" t="s">
        <v>367</v>
      </c>
      <c r="B128" s="111">
        <f>Sheet1!V128</f>
        <v>100.97808611542006</v>
      </c>
      <c r="C128">
        <f t="shared" si="10"/>
        <v>-1.4963362996289844</v>
      </c>
      <c r="D128">
        <f t="shared" si="11"/>
        <v>-1.4963362996289844</v>
      </c>
      <c r="E128" s="123">
        <f t="shared" si="9"/>
        <v>98.649206693808864</v>
      </c>
      <c r="F128">
        <f t="shared" si="6"/>
        <v>-3.5773950336473589E-3</v>
      </c>
      <c r="G128">
        <f t="shared" si="7"/>
        <v>-3.5773950336469131E-3</v>
      </c>
      <c r="H128">
        <f t="shared" si="8"/>
        <v>0.9964289962203482</v>
      </c>
    </row>
    <row r="129" spans="1:8" x14ac:dyDescent="0.15">
      <c r="A129" t="s">
        <v>368</v>
      </c>
      <c r="B129" s="111">
        <f>Sheet1!V129</f>
        <v>100.76477433360311</v>
      </c>
      <c r="C129">
        <f t="shared" si="10"/>
        <v>-1.672528356846521</v>
      </c>
      <c r="D129">
        <f t="shared" si="11"/>
        <v>-1.672528356846521</v>
      </c>
      <c r="E129" s="123">
        <f t="shared" si="9"/>
        <v>98.440814567713034</v>
      </c>
      <c r="F129">
        <f t="shared" si="6"/>
        <v>-2.1146905603981183E-3</v>
      </c>
      <c r="G129">
        <f t="shared" si="7"/>
        <v>-2.1146905603977844E-3</v>
      </c>
      <c r="H129">
        <f t="shared" si="8"/>
        <v>0.99788754382239842</v>
      </c>
    </row>
    <row r="130" spans="1:8" x14ac:dyDescent="0.15">
      <c r="A130" t="s">
        <v>369</v>
      </c>
      <c r="B130" s="111">
        <f>Sheet1!V130</f>
        <v>99.9611359906677</v>
      </c>
      <c r="C130">
        <f t="shared" si="10"/>
        <v>-2.0589118914751499</v>
      </c>
      <c r="D130">
        <f t="shared" si="11"/>
        <v>-2.0589118914751499</v>
      </c>
      <c r="E130" s="123">
        <f t="shared" si="9"/>
        <v>97.655710709548259</v>
      </c>
      <c r="F130">
        <f t="shared" si="6"/>
        <v>-8.007363230757578E-3</v>
      </c>
      <c r="G130">
        <f t="shared" si="7"/>
        <v>-8.0073632307581365E-3</v>
      </c>
      <c r="H130">
        <f t="shared" si="8"/>
        <v>0.99202461030404476</v>
      </c>
    </row>
    <row r="131" spans="1:8" x14ac:dyDescent="0.15">
      <c r="A131" t="s">
        <v>370</v>
      </c>
      <c r="B131" s="111">
        <f>Sheet1!V131</f>
        <v>99.635461875782056</v>
      </c>
      <c r="C131">
        <f t="shared" si="10"/>
        <v>-1.6962775027589596</v>
      </c>
      <c r="D131">
        <f t="shared" si="11"/>
        <v>-1.6962775027589596</v>
      </c>
      <c r="E131" s="123">
        <f t="shared" si="9"/>
        <v>97.337547687152906</v>
      </c>
      <c r="F131">
        <f t="shared" si="6"/>
        <v>-3.2633262027865523E-3</v>
      </c>
      <c r="G131">
        <f t="shared" si="7"/>
        <v>-3.2633262027868862E-3</v>
      </c>
      <c r="H131">
        <f t="shared" si="8"/>
        <v>0.99674199265886609</v>
      </c>
    </row>
    <row r="132" spans="1:8" x14ac:dyDescent="0.15">
      <c r="A132" t="s">
        <v>371</v>
      </c>
      <c r="B132" s="111">
        <f>Sheet1!V132</f>
        <v>99.627297223712958</v>
      </c>
      <c r="C132">
        <f t="shared" si="10"/>
        <v>-1.3467328593977321</v>
      </c>
      <c r="D132">
        <f t="shared" si="11"/>
        <v>-1.3467328593977321</v>
      </c>
      <c r="E132" s="123">
        <f t="shared" si="9"/>
        <v>97.329571338218926</v>
      </c>
      <c r="F132">
        <f t="shared" si="6"/>
        <v>-8.194860003509043E-5</v>
      </c>
      <c r="G132">
        <f t="shared" si="7"/>
        <v>-8.1948600034535265E-5</v>
      </c>
      <c r="H132">
        <f t="shared" si="8"/>
        <v>0.99991805475766027</v>
      </c>
    </row>
    <row r="133" spans="1:8" x14ac:dyDescent="0.15">
      <c r="A133" t="s">
        <v>372</v>
      </c>
      <c r="B133" s="111">
        <f>Sheet1!V133</f>
        <v>99.744533230415684</v>
      </c>
      <c r="C133">
        <f t="shared" si="10"/>
        <v>-1.0176584024864472</v>
      </c>
      <c r="D133">
        <f t="shared" si="11"/>
        <v>-1.0176584024864472</v>
      </c>
      <c r="E133" s="123">
        <f t="shared" si="9"/>
        <v>97.4441035055642</v>
      </c>
      <c r="F133">
        <f t="shared" si="6"/>
        <v>1.1760540087146201E-3</v>
      </c>
      <c r="G133">
        <f t="shared" si="7"/>
        <v>1.1760540087150638E-3</v>
      </c>
      <c r="H133">
        <f t="shared" si="8"/>
        <v>1.0011767458314111</v>
      </c>
    </row>
    <row r="134" spans="1:8" x14ac:dyDescent="0.15">
      <c r="A134" t="s">
        <v>373</v>
      </c>
      <c r="B134" s="111">
        <f>Sheet1!V134</f>
        <v>99.162773112054069</v>
      </c>
      <c r="C134">
        <f t="shared" si="10"/>
        <v>-0.8018797543450501</v>
      </c>
      <c r="D134">
        <f t="shared" si="11"/>
        <v>-0.8018797543450501</v>
      </c>
      <c r="E134" s="123">
        <f t="shared" si="9"/>
        <v>96.875760646531631</v>
      </c>
      <c r="F134">
        <f t="shared" si="6"/>
        <v>-5.8495767493435841E-3</v>
      </c>
      <c r="G134">
        <f t="shared" si="7"/>
        <v>-5.8495767493441419E-3</v>
      </c>
      <c r="H134">
        <f t="shared" si="8"/>
        <v>0.99416749871376142</v>
      </c>
    </row>
    <row r="135" spans="1:8" x14ac:dyDescent="0.15">
      <c r="A135" t="s">
        <v>374</v>
      </c>
      <c r="B135" s="111">
        <f>Sheet1!V135</f>
        <v>99.014108523266074</v>
      </c>
      <c r="C135">
        <f t="shared" si="10"/>
        <v>-0.62557938348705622</v>
      </c>
      <c r="D135">
        <f t="shared" si="11"/>
        <v>-0.62557938348705622</v>
      </c>
      <c r="E135" s="123">
        <f t="shared" si="9"/>
        <v>96.730524741281485</v>
      </c>
      <c r="F135">
        <f t="shared" ref="F135:F154" si="12">LN(B135/B134)</f>
        <v>-1.5003224942065302E-3</v>
      </c>
      <c r="G135">
        <f t="shared" ref="G135:G154" si="13">LN(E135/E134)</f>
        <v>-1.5003224942068637E-3</v>
      </c>
      <c r="H135">
        <f t="shared" ref="H135:H154" si="14">E135/E134</f>
        <v>0.99850080242693462</v>
      </c>
    </row>
    <row r="136" spans="1:8" x14ac:dyDescent="0.15">
      <c r="A136" t="s">
        <v>375</v>
      </c>
      <c r="B136" s="111">
        <f>Sheet1!V136</f>
        <v>98.973051642834207</v>
      </c>
      <c r="C136">
        <f t="shared" si="10"/>
        <v>-0.65885880998368473</v>
      </c>
      <c r="D136">
        <f t="shared" si="11"/>
        <v>-0.65885880998368473</v>
      </c>
      <c r="E136" s="123">
        <f t="shared" si="9"/>
        <v>96.690414764555541</v>
      </c>
      <c r="F136">
        <f t="shared" si="12"/>
        <v>-4.1474286500139794E-4</v>
      </c>
      <c r="G136">
        <f t="shared" si="13"/>
        <v>-4.1474286500073153E-4</v>
      </c>
      <c r="H136">
        <f t="shared" si="14"/>
        <v>0.99958534312893244</v>
      </c>
    </row>
    <row r="137" spans="1:8" x14ac:dyDescent="0.15">
      <c r="A137" t="s">
        <v>1042</v>
      </c>
      <c r="B137" s="111">
        <f>Sheet1!V137</f>
        <v>98.8698254486807</v>
      </c>
      <c r="C137">
        <f t="shared" si="10"/>
        <v>-0.88081591159686212</v>
      </c>
      <c r="D137">
        <f t="shared" si="11"/>
        <v>-0.88081591159686212</v>
      </c>
      <c r="E137" s="123">
        <f t="shared" si="9"/>
        <v>96.589569298425175</v>
      </c>
      <c r="F137">
        <f t="shared" si="12"/>
        <v>-1.0435170074171306E-3</v>
      </c>
      <c r="G137">
        <f t="shared" si="13"/>
        <v>-1.0435170074167973E-3</v>
      </c>
      <c r="H137">
        <f t="shared" si="14"/>
        <v>0.99895702726711921</v>
      </c>
    </row>
    <row r="138" spans="1:8" x14ac:dyDescent="0.15">
      <c r="A138" t="s">
        <v>1043</v>
      </c>
      <c r="B138" s="111">
        <f>Sheet1!V138</f>
        <v>98.768538640436162</v>
      </c>
      <c r="C138">
        <f t="shared" si="10"/>
        <v>-0.39835535818921031</v>
      </c>
      <c r="D138">
        <f t="shared" si="11"/>
        <v>-0.39835535818921031</v>
      </c>
      <c r="E138" s="123">
        <f t="shared" ref="E138:E154" si="15">E134*EXP(D138/100)</f>
        <v>96.490618489727368</v>
      </c>
      <c r="F138">
        <f t="shared" si="12"/>
        <v>-1.024971215267114E-3</v>
      </c>
      <c r="G138">
        <f t="shared" si="13"/>
        <v>-1.0249712152676697E-3</v>
      </c>
      <c r="H138">
        <f t="shared" si="14"/>
        <v>0.99897555388830772</v>
      </c>
    </row>
    <row r="139" spans="1:8" x14ac:dyDescent="0.15">
      <c r="A139" t="s">
        <v>1044</v>
      </c>
      <c r="B139" s="111">
        <f>Sheet1!V139</f>
        <v>98.94478833288818</v>
      </c>
      <c r="C139">
        <f t="shared" ref="C139:C154" si="16">LN(B139/B135)*100</f>
        <v>-7.0034935850011859E-2</v>
      </c>
      <c r="D139">
        <f t="shared" si="11"/>
        <v>-7.0034935850011859E-2</v>
      </c>
      <c r="E139" s="123">
        <f t="shared" si="15"/>
        <v>96.662803297434479</v>
      </c>
      <c r="F139">
        <f t="shared" si="12"/>
        <v>1.7828817291854144E-3</v>
      </c>
      <c r="G139">
        <f t="shared" si="13"/>
        <v>1.7828817291851927E-3</v>
      </c>
      <c r="H139">
        <f t="shared" si="14"/>
        <v>1.0017844720077678</v>
      </c>
    </row>
    <row r="140" spans="1:8" x14ac:dyDescent="0.15">
      <c r="A140" t="s">
        <v>1045</v>
      </c>
      <c r="B140" s="111">
        <f>Sheet1!V140</f>
        <v>98.925607526610619</v>
      </c>
      <c r="C140">
        <f t="shared" si="16"/>
        <v>-4.7947891442677769E-2</v>
      </c>
      <c r="D140">
        <f t="shared" si="11"/>
        <v>-4.7947891442677769E-2</v>
      </c>
      <c r="E140" s="123">
        <f t="shared" si="15"/>
        <v>96.644064862237173</v>
      </c>
      <c r="F140">
        <f t="shared" si="12"/>
        <v>-1.9387242092804713E-4</v>
      </c>
      <c r="G140">
        <f t="shared" si="13"/>
        <v>-1.9387242092738089E-4</v>
      </c>
      <c r="H140">
        <f t="shared" si="14"/>
        <v>0.99980614637111598</v>
      </c>
    </row>
    <row r="141" spans="1:8" x14ac:dyDescent="0.15">
      <c r="A141" t="s">
        <v>1046</v>
      </c>
      <c r="B141" s="111">
        <f>Sheet1!V141</f>
        <v>99.110694405880523</v>
      </c>
      <c r="C141">
        <f t="shared" si="16"/>
        <v>0.24332603654199769</v>
      </c>
      <c r="D141">
        <f t="shared" si="11"/>
        <v>0.24332603654199769</v>
      </c>
      <c r="E141" s="123">
        <f t="shared" si="15"/>
        <v>96.824883042812914</v>
      </c>
      <c r="F141">
        <f t="shared" si="12"/>
        <v>1.8692222724296056E-3</v>
      </c>
      <c r="G141">
        <f t="shared" si="13"/>
        <v>1.8692222724298272E-3</v>
      </c>
      <c r="H141">
        <f t="shared" si="14"/>
        <v>1.0018709703573985</v>
      </c>
    </row>
    <row r="142" spans="1:8" x14ac:dyDescent="0.15">
      <c r="A142" t="s">
        <v>1047</v>
      </c>
      <c r="B142" s="111">
        <f>Sheet1!V142</f>
        <v>101.02759314761825</v>
      </c>
      <c r="C142">
        <f t="shared" si="16"/>
        <v>2.261455978115356</v>
      </c>
      <c r="D142" s="121">
        <f>C142-$K$3*100</f>
        <v>0.8614559781153559</v>
      </c>
      <c r="E142" s="123">
        <f t="shared" si="15"/>
        <v>97.325433309440768</v>
      </c>
      <c r="F142">
        <f t="shared" si="12"/>
        <v>1.9156328200466467E-2</v>
      </c>
      <c r="G142">
        <f t="shared" si="13"/>
        <v>5.1563282004658383E-3</v>
      </c>
      <c r="H142">
        <f t="shared" si="14"/>
        <v>1.005169644939375</v>
      </c>
    </row>
    <row r="143" spans="1:8" x14ac:dyDescent="0.15">
      <c r="A143" t="s">
        <v>1048</v>
      </c>
      <c r="B143" s="111">
        <f>Sheet1!V143</f>
        <v>101.05644393499462</v>
      </c>
      <c r="C143">
        <f t="shared" si="16"/>
        <v>2.1117210625335976</v>
      </c>
      <c r="D143" s="121">
        <f>C143-$K$3*100</f>
        <v>0.71172106253359746</v>
      </c>
      <c r="E143" s="123">
        <f t="shared" si="15"/>
        <v>97.353226858660719</v>
      </c>
      <c r="F143">
        <f t="shared" si="12"/>
        <v>2.855325733679786E-4</v>
      </c>
      <c r="G143">
        <f t="shared" si="13"/>
        <v>2.8553257336775661E-4</v>
      </c>
      <c r="H143">
        <f t="shared" si="14"/>
        <v>1.0002855733416731</v>
      </c>
    </row>
    <row r="144" spans="1:8" x14ac:dyDescent="0.15">
      <c r="A144" t="s">
        <v>1049</v>
      </c>
      <c r="B144" s="111">
        <f>Sheet1!V144</f>
        <v>101.31745398285621</v>
      </c>
      <c r="C144">
        <f t="shared" si="16"/>
        <v>2.3890567804639051</v>
      </c>
      <c r="D144" s="121">
        <f>C144-$K$3*100</f>
        <v>0.98905678046390499</v>
      </c>
      <c r="E144" s="123">
        <f t="shared" si="15"/>
        <v>97.604672183792204</v>
      </c>
      <c r="F144">
        <f t="shared" si="12"/>
        <v>2.5794847583751183E-3</v>
      </c>
      <c r="G144">
        <f t="shared" si="13"/>
        <v>2.5794847583757827E-3</v>
      </c>
      <c r="H144">
        <f t="shared" si="14"/>
        <v>1.0025828144915683</v>
      </c>
    </row>
    <row r="145" spans="1:8" x14ac:dyDescent="0.15">
      <c r="A145" t="s">
        <v>1050</v>
      </c>
      <c r="B145" s="111">
        <f>Sheet1!V145</f>
        <v>102.3643596695406</v>
      </c>
      <c r="C145">
        <f t="shared" si="16"/>
        <v>3.2301251109791118</v>
      </c>
      <c r="D145" s="121">
        <f>C145-$K$3*100</f>
        <v>1.8301251109791117</v>
      </c>
      <c r="E145" s="123">
        <f t="shared" si="15"/>
        <v>98.613213973378308</v>
      </c>
      <c r="F145">
        <f t="shared" si="12"/>
        <v>1.0279905577581749E-2</v>
      </c>
      <c r="G145">
        <f t="shared" si="13"/>
        <v>1.0279905577581749E-2</v>
      </c>
      <c r="H145">
        <f t="shared" si="14"/>
        <v>1.0103329253305313</v>
      </c>
    </row>
    <row r="146" spans="1:8" x14ac:dyDescent="0.15">
      <c r="A146" t="s">
        <v>1051</v>
      </c>
      <c r="B146" s="111">
        <f>Sheet1!V146</f>
        <v>102.63756423785165</v>
      </c>
      <c r="C146">
        <f t="shared" si="16"/>
        <v>1.581030989543027</v>
      </c>
      <c r="D146">
        <f t="shared" ref="D146:D154" si="17">C146</f>
        <v>1.581030989543027</v>
      </c>
      <c r="E146" s="123">
        <f t="shared" si="15"/>
        <v>98.876406950312187</v>
      </c>
      <c r="F146">
        <f t="shared" si="12"/>
        <v>2.6653869861056308E-3</v>
      </c>
      <c r="G146">
        <f t="shared" si="13"/>
        <v>2.665386986105188E-3</v>
      </c>
      <c r="H146">
        <f t="shared" si="14"/>
        <v>1.0026689422880481</v>
      </c>
    </row>
    <row r="147" spans="1:8" x14ac:dyDescent="0.15">
      <c r="A147" t="s">
        <v>1052</v>
      </c>
      <c r="B147" s="111">
        <f>Sheet1!V147</f>
        <v>102.87012444143721</v>
      </c>
      <c r="C147">
        <f t="shared" si="16"/>
        <v>1.778805325448781</v>
      </c>
      <c r="D147">
        <f t="shared" si="17"/>
        <v>1.778805325448781</v>
      </c>
      <c r="E147" s="123">
        <f t="shared" si="15"/>
        <v>99.100444976749415</v>
      </c>
      <c r="F147">
        <f t="shared" si="12"/>
        <v>2.2632759324253942E-3</v>
      </c>
      <c r="G147">
        <f t="shared" si="13"/>
        <v>2.2632759324251726E-3</v>
      </c>
      <c r="H147">
        <f t="shared" si="14"/>
        <v>1.002265839074733</v>
      </c>
    </row>
    <row r="148" spans="1:8" x14ac:dyDescent="0.15">
      <c r="A148" t="s">
        <v>1053</v>
      </c>
      <c r="B148" s="111">
        <f>Sheet1!V148</f>
        <v>102.9114219529994</v>
      </c>
      <c r="C148">
        <f t="shared" si="16"/>
        <v>1.560994085277144</v>
      </c>
      <c r="D148">
        <f t="shared" si="17"/>
        <v>1.560994085277144</v>
      </c>
      <c r="E148" s="123">
        <f t="shared" si="15"/>
        <v>99.140229139493201</v>
      </c>
      <c r="F148">
        <f t="shared" si="12"/>
        <v>4.0137235665881809E-4</v>
      </c>
      <c r="G148">
        <f t="shared" si="13"/>
        <v>4.0137235665926201E-4</v>
      </c>
      <c r="H148">
        <f t="shared" si="14"/>
        <v>1.0004014529173215</v>
      </c>
    </row>
    <row r="149" spans="1:8" x14ac:dyDescent="0.15">
      <c r="A149" t="s">
        <v>1054</v>
      </c>
      <c r="B149" s="111">
        <f>Sheet1!V149</f>
        <v>103.32183081872924</v>
      </c>
      <c r="C149">
        <f t="shared" si="16"/>
        <v>0.93100860379166861</v>
      </c>
      <c r="D149">
        <f t="shared" si="17"/>
        <v>0.93100860379166861</v>
      </c>
      <c r="E149" s="123">
        <f t="shared" si="15"/>
        <v>99.53559855735935</v>
      </c>
      <c r="F149">
        <f t="shared" si="12"/>
        <v>3.9800507627271E-3</v>
      </c>
      <c r="G149">
        <f t="shared" si="13"/>
        <v>3.9800507627268788E-3</v>
      </c>
      <c r="H149">
        <f t="shared" si="14"/>
        <v>1.003987981683095</v>
      </c>
    </row>
    <row r="150" spans="1:8" x14ac:dyDescent="0.15">
      <c r="A150" t="s">
        <v>1055</v>
      </c>
      <c r="B150" s="111">
        <f>Sheet1!V150</f>
        <v>102.980391434464</v>
      </c>
      <c r="C150">
        <f t="shared" si="16"/>
        <v>0.33346067775697374</v>
      </c>
      <c r="D150">
        <f t="shared" si="17"/>
        <v>0.33346067775697374</v>
      </c>
      <c r="E150" s="123">
        <f t="shared" si="15"/>
        <v>99.206671231792242</v>
      </c>
      <c r="F150">
        <f t="shared" si="12"/>
        <v>-3.3100922742414292E-3</v>
      </c>
      <c r="G150">
        <f t="shared" si="13"/>
        <v>-3.3100922742418746E-3</v>
      </c>
      <c r="H150">
        <f t="shared" si="14"/>
        <v>0.99669538004156821</v>
      </c>
    </row>
    <row r="151" spans="1:8" x14ac:dyDescent="0.15">
      <c r="A151" t="s">
        <v>1056</v>
      </c>
      <c r="B151" s="111">
        <f>Sheet1!V151</f>
        <v>102.74229678628987</v>
      </c>
      <c r="C151">
        <f t="shared" si="16"/>
        <v>-0.12433847221154987</v>
      </c>
      <c r="D151">
        <f t="shared" si="17"/>
        <v>-0.12433847221154987</v>
      </c>
      <c r="E151" s="123">
        <f t="shared" si="15"/>
        <v>98.977301570690372</v>
      </c>
      <c r="F151">
        <f t="shared" si="12"/>
        <v>-2.3147155672597684E-3</v>
      </c>
      <c r="G151">
        <f t="shared" si="13"/>
        <v>-2.3147155672598794E-3</v>
      </c>
      <c r="H151">
        <f t="shared" si="14"/>
        <v>0.99768796132100879</v>
      </c>
    </row>
    <row r="152" spans="1:8" x14ac:dyDescent="0.15">
      <c r="A152" t="s">
        <v>1057</v>
      </c>
      <c r="B152" s="111">
        <f>Sheet1!V152</f>
        <v>102.85940735446178</v>
      </c>
      <c r="C152">
        <f t="shared" si="16"/>
        <v>-5.0555853636343386E-2</v>
      </c>
      <c r="D152">
        <f t="shared" si="17"/>
        <v>-5.0555853636343386E-2</v>
      </c>
      <c r="E152" s="123">
        <f t="shared" si="15"/>
        <v>99.090120617817405</v>
      </c>
      <c r="F152">
        <f t="shared" si="12"/>
        <v>1.1391985424106955E-3</v>
      </c>
      <c r="G152">
        <f t="shared" si="13"/>
        <v>1.1391985424113607E-3</v>
      </c>
      <c r="H152">
        <f t="shared" si="14"/>
        <v>1.0011398476755446</v>
      </c>
    </row>
    <row r="153" spans="1:8" x14ac:dyDescent="0.15">
      <c r="A153" t="s">
        <v>1238</v>
      </c>
      <c r="B153" s="111">
        <f>Sheet1!V153</f>
        <v>102.44978112218541</v>
      </c>
      <c r="C153">
        <f t="shared" si="16"/>
        <v>-0.84759497105371306</v>
      </c>
      <c r="D153">
        <f t="shared" si="17"/>
        <v>-0.84759497105371306</v>
      </c>
      <c r="E153" s="123">
        <f t="shared" si="15"/>
        <v>98.69550515377324</v>
      </c>
      <c r="F153">
        <f t="shared" si="12"/>
        <v>-3.9903404114465559E-3</v>
      </c>
      <c r="G153">
        <f t="shared" si="13"/>
        <v>-3.9903404114467788E-3</v>
      </c>
      <c r="H153">
        <f t="shared" si="14"/>
        <v>0.99601761041783199</v>
      </c>
    </row>
    <row r="154" spans="1:8" x14ac:dyDescent="0.15">
      <c r="A154" t="s">
        <v>1239</v>
      </c>
      <c r="B154" s="111">
        <f>Sheet1!V154</f>
        <v>102.55701743778268</v>
      </c>
      <c r="C154">
        <f t="shared" si="16"/>
        <v>-0.41196840788149841</v>
      </c>
      <c r="D154">
        <f t="shared" si="17"/>
        <v>-0.41196840788149841</v>
      </c>
      <c r="E154" s="123">
        <f t="shared" si="15"/>
        <v>98.798811790671522</v>
      </c>
      <c r="F154">
        <f t="shared" si="12"/>
        <v>1.0461733574805585E-3</v>
      </c>
      <c r="G154">
        <f t="shared" si="13"/>
        <v>1.0461733574803366E-3</v>
      </c>
      <c r="H154">
        <f t="shared" si="14"/>
        <v>1.001046720787713</v>
      </c>
    </row>
    <row r="155" spans="1:8" x14ac:dyDescent="0.15">
      <c r="A155" t="s">
        <v>1240</v>
      </c>
    </row>
    <row r="156" spans="1:8" x14ac:dyDescent="0.15">
      <c r="A156" t="s">
        <v>1241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458"/>
  <sheetViews>
    <sheetView workbookViewId="0">
      <pane xSplit="1" ySplit="2" topLeftCell="B139" activePane="bottomRight" state="frozen"/>
      <selection activeCell="G112" sqref="G112"/>
      <selection pane="topRight" activeCell="G112" sqref="G112"/>
      <selection pane="bottomLeft" activeCell="G112" sqref="G112"/>
      <selection pane="bottomRight" activeCell="K152" sqref="K152"/>
    </sheetView>
  </sheetViews>
  <sheetFormatPr defaultRowHeight="13.5" x14ac:dyDescent="0.15"/>
  <cols>
    <col min="1" max="5" width="9" style="194"/>
    <col min="6" max="6" width="12.125" style="194" customWidth="1"/>
    <col min="7" max="18" width="9" style="194"/>
    <col min="19" max="19" width="22.25" style="194" customWidth="1"/>
    <col min="20" max="16384" width="9" style="194"/>
  </cols>
  <sheetData>
    <row r="1" spans="1:19" x14ac:dyDescent="0.15">
      <c r="A1" s="194" t="s">
        <v>698</v>
      </c>
      <c r="B1" s="194" t="s">
        <v>1248</v>
      </c>
      <c r="C1" s="194" t="s">
        <v>1249</v>
      </c>
      <c r="G1" s="195"/>
      <c r="H1" s="196"/>
    </row>
    <row r="2" spans="1:19" s="197" customFormat="1" ht="108" x14ac:dyDescent="0.15">
      <c r="A2" s="197" t="s">
        <v>693</v>
      </c>
      <c r="B2" s="197" t="s">
        <v>1250</v>
      </c>
      <c r="C2" s="197" t="s">
        <v>1251</v>
      </c>
      <c r="F2" s="197" t="s">
        <v>1252</v>
      </c>
      <c r="H2" s="197" t="s">
        <v>1253</v>
      </c>
      <c r="I2" s="197" t="s">
        <v>1254</v>
      </c>
      <c r="J2" s="197" t="s">
        <v>1254</v>
      </c>
      <c r="K2" s="198" t="s">
        <v>1255</v>
      </c>
      <c r="L2" s="213" t="s">
        <v>1783</v>
      </c>
    </row>
    <row r="3" spans="1:19" x14ac:dyDescent="0.15">
      <c r="A3" s="199">
        <v>29221</v>
      </c>
      <c r="C3" s="194">
        <v>8.0210000000000008</v>
      </c>
      <c r="F3" s="200">
        <v>29311</v>
      </c>
      <c r="G3" s="194">
        <f ca="1">(OFFSET($C$3,3*(ROW()-3),0)+OFFSET($C$4,3*(ROW()-3),0)+OFFSET($C$5,3*(ROW()-3),0))/3</f>
        <v>8.8386666666666667</v>
      </c>
      <c r="H3" s="194">
        <f ca="1">財務省金利情報!K3</f>
        <v>7.8886667887333344</v>
      </c>
      <c r="I3" s="194">
        <f ca="1">(1+G3/100)^0.25</f>
        <v>1.0213998816524708</v>
      </c>
      <c r="J3" s="194">
        <f ca="1">(1+H3/100)^0.25</f>
        <v>1.019163722991387</v>
      </c>
      <c r="K3" s="194">
        <f ca="1">I3-J3</f>
        <v>2.2361586610837314E-3</v>
      </c>
      <c r="L3" s="194">
        <f ca="1">K3*400</f>
        <v>0.89446346443349256</v>
      </c>
    </row>
    <row r="4" spans="1:19" x14ac:dyDescent="0.15">
      <c r="A4" s="199">
        <v>29252</v>
      </c>
      <c r="C4" s="194">
        <v>8.7040000000000006</v>
      </c>
      <c r="F4" s="200">
        <v>29402</v>
      </c>
      <c r="G4" s="194">
        <f t="shared" ref="G4:G67" ca="1" si="0">(OFFSET($C$3,3*(ROW()-3),0)+OFFSET($C$4,3*(ROW()-3),0)+OFFSET($C$5,3*(ROW()-3),0))/3</f>
        <v>8.8226666666666684</v>
      </c>
      <c r="H4" s="194">
        <f ca="1">財務省金利情報!K4</f>
        <v>8.8879995346000005</v>
      </c>
      <c r="I4" s="194">
        <f t="shared" ref="I4:J67" ca="1" si="1">(1+G4/100)^0.25</f>
        <v>1.0213623414574298</v>
      </c>
      <c r="J4" s="194">
        <f t="shared" ca="1" si="1"/>
        <v>1.0215156034462234</v>
      </c>
      <c r="K4" s="194">
        <f ca="1">I4-J4</f>
        <v>-1.5326198879361819E-4</v>
      </c>
      <c r="L4" s="194">
        <f t="shared" ref="L4:L67" ca="1" si="2">K4*400</f>
        <v>-6.1304795517447275E-2</v>
      </c>
    </row>
    <row r="5" spans="1:19" x14ac:dyDescent="0.15">
      <c r="A5" s="199">
        <v>29281</v>
      </c>
      <c r="C5" s="194">
        <v>9.7910000000000004</v>
      </c>
      <c r="F5" s="200">
        <v>29494</v>
      </c>
      <c r="G5" s="194">
        <f t="shared" ca="1" si="0"/>
        <v>8.343</v>
      </c>
      <c r="H5" s="194">
        <f ca="1">財務省金利情報!K5</f>
        <v>8.5459995269999993</v>
      </c>
      <c r="I5" s="194">
        <f t="shared" ca="1" si="1"/>
        <v>1.0202349905104264</v>
      </c>
      <c r="J5" s="194">
        <f t="shared" ca="1" si="1"/>
        <v>1.020712552189585</v>
      </c>
      <c r="K5" s="194">
        <f ca="1">I5-J5</f>
        <v>-4.7756167915857795E-4</v>
      </c>
      <c r="L5" s="194">
        <f t="shared" ca="1" si="2"/>
        <v>-0.19102467166343118</v>
      </c>
    </row>
    <row r="6" spans="1:19" x14ac:dyDescent="0.15">
      <c r="A6" s="199">
        <v>29312</v>
      </c>
      <c r="C6" s="194">
        <v>9.1590000000000007</v>
      </c>
      <c r="F6" s="200">
        <v>29586</v>
      </c>
      <c r="G6" s="194">
        <f t="shared" ca="1" si="0"/>
        <v>8.4276666666666671</v>
      </c>
      <c r="H6" s="194">
        <f ca="1">財務省金利情報!K6</f>
        <v>8.4396664301666657</v>
      </c>
      <c r="I6" s="194">
        <f t="shared" ca="1" si="1"/>
        <v>1.0204342525617383</v>
      </c>
      <c r="J6" s="194">
        <f t="shared" ca="1" si="1"/>
        <v>1.0204624844280199</v>
      </c>
      <c r="K6" s="194">
        <f t="shared" ref="K6:K69" ca="1" si="3">I6-J6</f>
        <v>-2.82318662816472E-5</v>
      </c>
      <c r="L6" s="194">
        <f t="shared" ca="1" si="2"/>
        <v>-1.129274651265888E-2</v>
      </c>
      <c r="S6" s="201"/>
    </row>
    <row r="7" spans="1:19" x14ac:dyDescent="0.15">
      <c r="A7" s="199">
        <v>29342</v>
      </c>
      <c r="C7" s="194">
        <v>8.9469999999999992</v>
      </c>
      <c r="F7" s="200">
        <v>29676</v>
      </c>
      <c r="G7" s="194">
        <f t="shared" ca="1" si="0"/>
        <v>8.1066666666666674</v>
      </c>
      <c r="H7" s="194">
        <f ca="1">財務省金利情報!K7</f>
        <v>8.2270002365000003</v>
      </c>
      <c r="I7" s="194">
        <f t="shared" ca="1" si="1"/>
        <v>1.0196781639944217</v>
      </c>
      <c r="J7" s="194">
        <f t="shared" ca="1" si="1"/>
        <v>1.0199617966634431</v>
      </c>
      <c r="K7" s="194">
        <f t="shared" ca="1" si="3"/>
        <v>-2.8363266902142747E-4</v>
      </c>
      <c r="L7" s="194">
        <f t="shared" ca="1" si="2"/>
        <v>-0.11345306760857099</v>
      </c>
      <c r="S7" s="201"/>
    </row>
    <row r="8" spans="1:19" x14ac:dyDescent="0.15">
      <c r="A8" s="199">
        <v>29373</v>
      </c>
      <c r="C8" s="194">
        <v>8.3620000000000001</v>
      </c>
      <c r="F8" s="200">
        <v>29767</v>
      </c>
      <c r="G8" s="194">
        <f t="shared" ca="1" si="0"/>
        <v>8.1246666666666663</v>
      </c>
      <c r="H8" s="194">
        <f ca="1">財務省金利情報!K8</f>
        <v>8.0179999669333331</v>
      </c>
      <c r="I8" s="194">
        <f t="shared" ca="1" si="1"/>
        <v>1.0197206060140098</v>
      </c>
      <c r="J8" s="194">
        <f t="shared" ca="1" si="1"/>
        <v>1.0194690202818757</v>
      </c>
      <c r="K8" s="194">
        <f t="shared" ca="1" si="3"/>
        <v>2.5158573213412971E-4</v>
      </c>
      <c r="L8" s="194">
        <f t="shared" ca="1" si="2"/>
        <v>0.10063429285365189</v>
      </c>
      <c r="S8" s="202"/>
    </row>
    <row r="9" spans="1:19" x14ac:dyDescent="0.15">
      <c r="A9" s="199">
        <v>29403</v>
      </c>
      <c r="C9" s="194">
        <v>8.3320000000000007</v>
      </c>
      <c r="F9" s="200">
        <v>29859</v>
      </c>
      <c r="G9" s="194">
        <f t="shared" ca="1" si="0"/>
        <v>8.6303333333333345</v>
      </c>
      <c r="H9" s="194">
        <f ca="1">財務省金利情報!K9</f>
        <v>8.094999631266667</v>
      </c>
      <c r="I9" s="194">
        <f t="shared" ca="1" si="1"/>
        <v>1.0209107527373256</v>
      </c>
      <c r="J9" s="194">
        <f t="shared" ca="1" si="1"/>
        <v>1.0196506515775281</v>
      </c>
      <c r="K9" s="194">
        <f t="shared" ca="1" si="3"/>
        <v>1.2601011597974665E-3</v>
      </c>
      <c r="L9" s="194">
        <f t="shared" ca="1" si="2"/>
        <v>0.5040404639189866</v>
      </c>
    </row>
    <row r="10" spans="1:19" x14ac:dyDescent="0.15">
      <c r="A10" s="199">
        <v>29434</v>
      </c>
      <c r="C10" s="194">
        <v>8.3309999999999995</v>
      </c>
      <c r="F10" s="200">
        <v>29951</v>
      </c>
      <c r="G10" s="194">
        <f t="shared" ca="1" si="0"/>
        <v>8.1226666666666674</v>
      </c>
      <c r="H10" s="194">
        <f ca="1">財務省金利情報!K10</f>
        <v>8.3669996262000002</v>
      </c>
      <c r="I10" s="194">
        <f t="shared" ca="1" si="1"/>
        <v>1.0197158904957533</v>
      </c>
      <c r="J10" s="194">
        <f t="shared" ca="1" si="1"/>
        <v>1.0202914852187244</v>
      </c>
      <c r="K10" s="194">
        <f t="shared" ca="1" si="3"/>
        <v>-5.7559472297108449E-4</v>
      </c>
      <c r="L10" s="194">
        <f t="shared" ca="1" si="2"/>
        <v>-0.2302378891884338</v>
      </c>
    </row>
    <row r="11" spans="1:19" x14ac:dyDescent="0.15">
      <c r="A11" s="199">
        <v>29465</v>
      </c>
      <c r="C11" s="194">
        <v>8.3659999999999997</v>
      </c>
      <c r="F11" s="200">
        <v>30041</v>
      </c>
      <c r="G11" s="194">
        <f t="shared" ca="1" si="0"/>
        <v>7.823666666666667</v>
      </c>
      <c r="H11" s="194">
        <f ca="1">財務省金利情報!K11</f>
        <v>8.0150003433000006</v>
      </c>
      <c r="I11" s="194">
        <f t="shared" ca="1" si="1"/>
        <v>1.0190101833741294</v>
      </c>
      <c r="J11" s="194">
        <f t="shared" ca="1" si="1"/>
        <v>1.0194619426299723</v>
      </c>
      <c r="K11" s="194">
        <f t="shared" ca="1" si="3"/>
        <v>-4.5175925584284293E-4</v>
      </c>
      <c r="L11" s="194">
        <f t="shared" ca="1" si="2"/>
        <v>-0.18070370233713717</v>
      </c>
      <c r="S11" s="202"/>
    </row>
    <row r="12" spans="1:19" x14ac:dyDescent="0.15">
      <c r="A12" s="199">
        <v>29495</v>
      </c>
      <c r="C12" s="194">
        <v>8.3369999999999997</v>
      </c>
      <c r="F12" s="200">
        <v>30132</v>
      </c>
      <c r="G12" s="194">
        <f t="shared" ca="1" si="0"/>
        <v>8.1850000000000005</v>
      </c>
      <c r="H12" s="194">
        <f ca="1">財務省金利情報!K12</f>
        <v>7.810999870299999</v>
      </c>
      <c r="I12" s="194">
        <f t="shared" ca="1" si="1"/>
        <v>1.0198628267385819</v>
      </c>
      <c r="J12" s="194">
        <f t="shared" ca="1" si="1"/>
        <v>1.0189802545014717</v>
      </c>
      <c r="K12" s="194">
        <f t="shared" ca="1" si="3"/>
        <v>8.8257223711019073E-4</v>
      </c>
      <c r="L12" s="194">
        <f t="shared" ca="1" si="2"/>
        <v>0.35302889484407629</v>
      </c>
    </row>
    <row r="13" spans="1:19" x14ac:dyDescent="0.15">
      <c r="A13" s="199">
        <v>29526</v>
      </c>
      <c r="C13" s="194">
        <v>8.4920000000000009</v>
      </c>
      <c r="F13" s="200">
        <v>30224</v>
      </c>
      <c r="G13" s="194">
        <f t="shared" ca="1" si="0"/>
        <v>8.3833333333333329</v>
      </c>
      <c r="H13" s="194">
        <f ca="1">財務省金利情報!K13</f>
        <v>8.1196667352999992</v>
      </c>
      <c r="I13" s="194">
        <f t="shared" ca="1" si="1"/>
        <v>1.020329929118851</v>
      </c>
      <c r="J13" s="194">
        <f t="shared" ca="1" si="1"/>
        <v>1.0197088172575315</v>
      </c>
      <c r="K13" s="194">
        <f t="shared" ca="1" si="3"/>
        <v>6.2111186131952323E-4</v>
      </c>
      <c r="L13" s="194">
        <f t="shared" ca="1" si="2"/>
        <v>0.24844474452780929</v>
      </c>
    </row>
    <row r="14" spans="1:19" x14ac:dyDescent="0.15">
      <c r="A14" s="199">
        <v>29556</v>
      </c>
      <c r="C14" s="194">
        <v>8.4540000000000006</v>
      </c>
      <c r="F14" s="200">
        <v>30316</v>
      </c>
      <c r="G14" s="194">
        <f t="shared" ca="1" si="0"/>
        <v>8.0550000000000015</v>
      </c>
      <c r="H14" s="194">
        <f ca="1">財務省金利情報!K14</f>
        <v>8.1723333994333327</v>
      </c>
      <c r="I14" s="194">
        <f t="shared" ca="1" si="1"/>
        <v>1.0195563102317486</v>
      </c>
      <c r="J14" s="194">
        <f t="shared" ca="1" si="1"/>
        <v>1.0198329733340326</v>
      </c>
      <c r="K14" s="194">
        <f t="shared" ca="1" si="3"/>
        <v>-2.7666310228391389E-4</v>
      </c>
      <c r="L14" s="194">
        <f t="shared" ca="1" si="2"/>
        <v>-0.11066524091356555</v>
      </c>
    </row>
    <row r="15" spans="1:19" x14ac:dyDescent="0.15">
      <c r="A15" s="199">
        <v>29587</v>
      </c>
      <c r="C15" s="194">
        <v>8.2929999999999993</v>
      </c>
      <c r="F15" s="200">
        <v>30406</v>
      </c>
      <c r="G15" s="194">
        <f t="shared" ca="1" si="0"/>
        <v>7.8853333333333326</v>
      </c>
      <c r="H15" s="194">
        <f ca="1">財務省金利情報!K15</f>
        <v>7.7963333130000008</v>
      </c>
      <c r="I15" s="194">
        <f t="shared" ca="1" si="1"/>
        <v>1.0191558505792961</v>
      </c>
      <c r="J15" s="194">
        <f t="shared" ca="1" si="1"/>
        <v>1.0189455973357331</v>
      </c>
      <c r="K15" s="194">
        <f t="shared" ca="1" si="3"/>
        <v>2.1025324356305219E-4</v>
      </c>
      <c r="L15" s="194">
        <f t="shared" ca="1" si="2"/>
        <v>8.4101297425220878E-2</v>
      </c>
    </row>
    <row r="16" spans="1:19" x14ac:dyDescent="0.15">
      <c r="A16" s="199">
        <v>29618</v>
      </c>
      <c r="C16" s="194">
        <v>8.1359999999999992</v>
      </c>
      <c r="F16" s="200">
        <v>30497</v>
      </c>
      <c r="G16" s="194">
        <f t="shared" ca="1" si="0"/>
        <v>7.9879999999999995</v>
      </c>
      <c r="H16" s="194">
        <f ca="1">財務省金利情報!K16</f>
        <v>7.8570003509999999</v>
      </c>
      <c r="I16" s="194">
        <f t="shared" ca="1" si="1"/>
        <v>1.0193982283242244</v>
      </c>
      <c r="J16" s="194">
        <f t="shared" ca="1" si="1"/>
        <v>1.0190889309897189</v>
      </c>
      <c r="K16" s="194">
        <f t="shared" ca="1" si="3"/>
        <v>3.0929733450557606E-4</v>
      </c>
      <c r="L16" s="194">
        <f t="shared" ca="1" si="2"/>
        <v>0.12371893380223042</v>
      </c>
    </row>
    <row r="17" spans="1:18" x14ac:dyDescent="0.15">
      <c r="A17" s="199">
        <v>29646</v>
      </c>
      <c r="C17" s="194">
        <v>7.891</v>
      </c>
      <c r="F17" s="200">
        <v>30589</v>
      </c>
      <c r="G17" s="194">
        <f t="shared" ca="1" si="0"/>
        <v>7.932666666666667</v>
      </c>
      <c r="H17" s="194">
        <f ca="1">財務省金利情報!K17</f>
        <v>7.9026670456333337</v>
      </c>
      <c r="I17" s="194">
        <f t="shared" ca="1" si="1"/>
        <v>1.0192676176456974</v>
      </c>
      <c r="J17" s="194">
        <f t="shared" ca="1" si="1"/>
        <v>1.0191967845262162</v>
      </c>
      <c r="K17" s="194">
        <f t="shared" ca="1" si="3"/>
        <v>7.0833119481195084E-5</v>
      </c>
      <c r="L17" s="194">
        <f t="shared" ca="1" si="2"/>
        <v>2.8333247792478033E-2</v>
      </c>
    </row>
    <row r="18" spans="1:18" x14ac:dyDescent="0.15">
      <c r="A18" s="199">
        <v>29677</v>
      </c>
      <c r="C18" s="194">
        <v>7.827</v>
      </c>
      <c r="F18" s="200">
        <v>30680</v>
      </c>
      <c r="G18" s="194">
        <f t="shared" ca="1" si="0"/>
        <v>7.6070000000000002</v>
      </c>
      <c r="H18" s="194">
        <f ca="1">財務省金利情報!K18</f>
        <v>7.7660001118666671</v>
      </c>
      <c r="I18" s="194">
        <f t="shared" ca="1" si="1"/>
        <v>1.0184978837238765</v>
      </c>
      <c r="J18" s="194">
        <f t="shared" ca="1" si="1"/>
        <v>1.0188739085713436</v>
      </c>
      <c r="K18" s="194">
        <f t="shared" ca="1" si="3"/>
        <v>-3.7602484746712683E-4</v>
      </c>
      <c r="L18" s="194">
        <f t="shared" ca="1" si="2"/>
        <v>-0.15040993898685073</v>
      </c>
    </row>
    <row r="19" spans="1:18" x14ac:dyDescent="0.15">
      <c r="A19" s="199">
        <v>29707</v>
      </c>
      <c r="C19" s="194">
        <v>8.1829999999999998</v>
      </c>
      <c r="F19" s="200">
        <v>30771</v>
      </c>
      <c r="G19" s="194">
        <f t="shared" ca="1" si="0"/>
        <v>7.5063333333333331</v>
      </c>
      <c r="H19" s="194">
        <f ca="1">財務省金利情報!K19</f>
        <v>7.5333331425666659</v>
      </c>
      <c r="I19" s="194">
        <f t="shared" ca="1" si="1"/>
        <v>1.0182595981683449</v>
      </c>
      <c r="J19" s="194">
        <f t="shared" ca="1" si="1"/>
        <v>1.0183235251602689</v>
      </c>
      <c r="K19" s="194">
        <f t="shared" ca="1" si="3"/>
        <v>-6.3926991924034837E-5</v>
      </c>
      <c r="L19" s="194">
        <f t="shared" ca="1" si="2"/>
        <v>-2.5570796769613935E-2</v>
      </c>
    </row>
    <row r="20" spans="1:18" x14ac:dyDescent="0.15">
      <c r="A20" s="199">
        <v>29738</v>
      </c>
      <c r="C20" s="194">
        <v>8.3640000000000008</v>
      </c>
      <c r="F20" s="200">
        <v>30862</v>
      </c>
      <c r="G20" s="194">
        <f t="shared" ca="1" si="0"/>
        <v>7.7986666666666666</v>
      </c>
      <c r="H20" s="194">
        <f ca="1">財務省金利情報!K20</f>
        <v>7.3459997176999998</v>
      </c>
      <c r="I20" s="194">
        <f t="shared" ca="1" si="1"/>
        <v>1.0189511113014535</v>
      </c>
      <c r="J20" s="194">
        <f t="shared" ca="1" si="1"/>
        <v>1.0178797307115781</v>
      </c>
      <c r="K20" s="194">
        <f t="shared" ca="1" si="3"/>
        <v>1.0713805898754369E-3</v>
      </c>
      <c r="L20" s="194">
        <f t="shared" ca="1" si="2"/>
        <v>0.42855223595017478</v>
      </c>
    </row>
    <row r="21" spans="1:18" x14ac:dyDescent="0.15">
      <c r="A21" s="199">
        <v>29768</v>
      </c>
      <c r="C21" s="194">
        <v>8.4740000000000002</v>
      </c>
      <c r="F21" s="200">
        <v>30953</v>
      </c>
      <c r="G21" s="194">
        <f t="shared" ca="1" si="0"/>
        <v>7.6506666666666669</v>
      </c>
      <c r="H21" s="194">
        <f ca="1">財務省金利情報!K21</f>
        <v>7.5273332595666673</v>
      </c>
      <c r="I21" s="194">
        <f t="shared" ca="1" si="1"/>
        <v>1.0186011940134887</v>
      </c>
      <c r="J21" s="194">
        <f t="shared" ca="1" si="1"/>
        <v>1.0183093203791314</v>
      </c>
      <c r="K21" s="194">
        <f t="shared" ca="1" si="3"/>
        <v>2.9187363435734248E-4</v>
      </c>
      <c r="L21" s="194">
        <f t="shared" ca="1" si="2"/>
        <v>0.11674945374293699</v>
      </c>
    </row>
    <row r="22" spans="1:18" x14ac:dyDescent="0.15">
      <c r="A22" s="199">
        <v>29799</v>
      </c>
      <c r="C22" s="194">
        <v>8.6959999999999997</v>
      </c>
      <c r="F22" s="200">
        <v>31047</v>
      </c>
      <c r="G22" s="194">
        <f t="shared" ca="1" si="0"/>
        <v>7.0166666666666657</v>
      </c>
      <c r="H22" s="194">
        <f ca="1">財務省金利情報!K22</f>
        <v>7.1573333740333327</v>
      </c>
      <c r="I22" s="194">
        <f t="shared" ca="1" si="1"/>
        <v>1.0170981277713897</v>
      </c>
      <c r="J22" s="194">
        <f t="shared" ca="1" si="1"/>
        <v>1.0174321911025115</v>
      </c>
      <c r="K22" s="194">
        <f t="shared" ca="1" si="3"/>
        <v>-3.340633311217367E-4</v>
      </c>
      <c r="L22" s="194">
        <f t="shared" ca="1" si="2"/>
        <v>-0.13362533244869468</v>
      </c>
    </row>
    <row r="23" spans="1:18" x14ac:dyDescent="0.15">
      <c r="A23" s="199">
        <v>29830</v>
      </c>
      <c r="C23" s="194">
        <v>8.7210000000000001</v>
      </c>
      <c r="F23" s="200">
        <v>31135</v>
      </c>
      <c r="G23" s="194">
        <f t="shared" ca="1" si="0"/>
        <v>7.2489999999999997</v>
      </c>
      <c r="H23" s="194">
        <f ca="1">財務省金利情報!K23</f>
        <v>6.8103335698333325</v>
      </c>
      <c r="I23" s="194">
        <f t="shared" ca="1" si="1"/>
        <v>1.0176497092829384</v>
      </c>
      <c r="J23" s="194">
        <f t="shared" ca="1" si="1"/>
        <v>1.0166075198196904</v>
      </c>
      <c r="K23" s="194">
        <f t="shared" ca="1" si="3"/>
        <v>1.0421894632479667E-3</v>
      </c>
      <c r="L23" s="194">
        <f t="shared" ca="1" si="2"/>
        <v>0.41687578529918667</v>
      </c>
    </row>
    <row r="24" spans="1:18" x14ac:dyDescent="0.15">
      <c r="A24" s="199">
        <v>29860</v>
      </c>
      <c r="C24" s="194">
        <v>8.4329999999999998</v>
      </c>
      <c r="F24" s="200">
        <v>31226</v>
      </c>
      <c r="G24" s="194">
        <f t="shared" ca="1" si="0"/>
        <v>6.9413333333333336</v>
      </c>
      <c r="H24" s="194">
        <f ca="1">財務省金利情報!K24</f>
        <v>6.8253332773666671</v>
      </c>
      <c r="I24" s="194">
        <f t="shared" ca="1" si="1"/>
        <v>1.0169190864376467</v>
      </c>
      <c r="J24" s="194">
        <f t="shared" ca="1" si="1"/>
        <v>1.0166432092796664</v>
      </c>
      <c r="K24" s="194">
        <f t="shared" ca="1" si="3"/>
        <v>2.7587715798027546E-4</v>
      </c>
      <c r="L24" s="194">
        <f t="shared" ca="1" si="2"/>
        <v>0.11035086319211018</v>
      </c>
    </row>
    <row r="25" spans="1:18" x14ac:dyDescent="0.15">
      <c r="A25" s="199">
        <v>29891</v>
      </c>
      <c r="C25" s="194">
        <v>7.99</v>
      </c>
      <c r="F25" s="200">
        <v>31320</v>
      </c>
      <c r="G25" s="194">
        <f t="shared" ca="1" si="0"/>
        <v>6.5603333333333333</v>
      </c>
      <c r="H25" s="194">
        <f ca="1">財務省金利情報!K25</f>
        <v>6.4779996872000005</v>
      </c>
      <c r="I25" s="194">
        <f t="shared" ca="1" si="1"/>
        <v>1.0160121291571231</v>
      </c>
      <c r="J25" s="194">
        <f t="shared" ca="1" si="1"/>
        <v>1.01581581729087</v>
      </c>
      <c r="K25" s="194">
        <f t="shared" ca="1" si="3"/>
        <v>1.9631186625312935E-4</v>
      </c>
      <c r="L25" s="194">
        <f t="shared" ca="1" si="2"/>
        <v>7.8524746501251741E-2</v>
      </c>
    </row>
    <row r="26" spans="1:18" x14ac:dyDescent="0.15">
      <c r="A26" s="199">
        <v>29921</v>
      </c>
      <c r="C26" s="194">
        <v>7.9450000000000003</v>
      </c>
      <c r="F26" s="200">
        <v>31412</v>
      </c>
      <c r="G26" s="194">
        <f t="shared" ca="1" si="0"/>
        <v>7.0166666666666657</v>
      </c>
      <c r="H26" s="194">
        <f ca="1">財務省金利情報!K26</f>
        <v>6.4699999491333342</v>
      </c>
      <c r="I26" s="194">
        <f t="shared" ca="1" si="1"/>
        <v>1.0170981277713897</v>
      </c>
      <c r="J26" s="194">
        <f t="shared" ca="1" si="1"/>
        <v>1.0157967370831162</v>
      </c>
      <c r="K26" s="194">
        <f t="shared" ca="1" si="3"/>
        <v>1.3013906882735071E-3</v>
      </c>
      <c r="L26" s="194">
        <f t="shared" ca="1" si="2"/>
        <v>0.52055627530940285</v>
      </c>
    </row>
    <row r="27" spans="1:18" x14ac:dyDescent="0.15">
      <c r="A27" s="199">
        <v>29952</v>
      </c>
      <c r="C27" s="194">
        <v>7.8360000000000003</v>
      </c>
      <c r="F27" s="200">
        <v>31502</v>
      </c>
      <c r="G27" s="194">
        <f t="shared" ca="1" si="0"/>
        <v>5.9866666666666672</v>
      </c>
      <c r="H27" s="194">
        <f ca="1">財務省金利情報!K27</f>
        <v>6.0133333206000001</v>
      </c>
      <c r="I27" s="194">
        <f t="shared" ca="1" si="1"/>
        <v>1.0146419366808714</v>
      </c>
      <c r="J27" s="194">
        <f t="shared" ca="1" si="1"/>
        <v>1.0147057526157908</v>
      </c>
      <c r="K27" s="194">
        <f t="shared" ca="1" si="3"/>
        <v>-6.3815934919331241E-5</v>
      </c>
      <c r="L27" s="194">
        <f t="shared" ca="1" si="2"/>
        <v>-2.5526373967732496E-2</v>
      </c>
      <c r="R27" s="195"/>
    </row>
    <row r="28" spans="1:18" x14ac:dyDescent="0.15">
      <c r="A28" s="199">
        <v>29983</v>
      </c>
      <c r="C28" s="194">
        <v>7.8979999999999997</v>
      </c>
      <c r="F28" s="200">
        <v>31593</v>
      </c>
      <c r="G28" s="194">
        <f t="shared" ca="1" si="0"/>
        <v>6.4923333333333337</v>
      </c>
      <c r="H28" s="194">
        <f ca="1">財務省金利情報!K28</f>
        <v>5.1000003815000001</v>
      </c>
      <c r="I28" s="194">
        <f t="shared" ca="1" si="1"/>
        <v>1.0158500018396528</v>
      </c>
      <c r="J28" s="194">
        <f t="shared" ca="1" si="1"/>
        <v>1.0125131665167559</v>
      </c>
      <c r="K28" s="194">
        <f t="shared" ca="1" si="3"/>
        <v>3.3368353228968584E-3</v>
      </c>
      <c r="L28" s="194">
        <f t="shared" ca="1" si="2"/>
        <v>1.3347341291587433</v>
      </c>
    </row>
    <row r="29" spans="1:18" x14ac:dyDescent="0.15">
      <c r="A29" s="199">
        <v>30011</v>
      </c>
      <c r="C29" s="194">
        <v>7.7370000000000001</v>
      </c>
      <c r="F29" s="200">
        <v>31685</v>
      </c>
      <c r="G29" s="194">
        <f t="shared" ca="1" si="0"/>
        <v>5.9156666666666666</v>
      </c>
      <c r="H29" s="194">
        <f ca="1">財務省金利情報!K29</f>
        <v>5.2574154040404038</v>
      </c>
      <c r="I29" s="194">
        <f t="shared" ca="1" si="1"/>
        <v>1.0144719679386494</v>
      </c>
      <c r="J29" s="194">
        <f t="shared" ca="1" si="1"/>
        <v>1.0128920802659798</v>
      </c>
      <c r="K29" s="194">
        <f t="shared" ca="1" si="3"/>
        <v>1.5798876726695887E-3</v>
      </c>
      <c r="L29" s="194">
        <f t="shared" ca="1" si="2"/>
        <v>0.6319550690678355</v>
      </c>
    </row>
    <row r="30" spans="1:18" x14ac:dyDescent="0.15">
      <c r="A30" s="199">
        <v>30042</v>
      </c>
      <c r="C30" s="194">
        <v>7.7450000000000001</v>
      </c>
      <c r="F30" s="200">
        <v>31777</v>
      </c>
      <c r="G30" s="194">
        <f t="shared" ca="1" si="0"/>
        <v>5.7319999999999993</v>
      </c>
      <c r="H30" s="194">
        <f ca="1">財務省金利情報!K30</f>
        <v>5.5654927849927844</v>
      </c>
      <c r="I30" s="194">
        <f t="shared" ca="1" si="1"/>
        <v>1.0140318867475167</v>
      </c>
      <c r="J30" s="194">
        <f t="shared" ca="1" si="1"/>
        <v>1.0136324253073485</v>
      </c>
      <c r="K30" s="194">
        <f t="shared" ca="1" si="3"/>
        <v>3.9946144016811402E-4</v>
      </c>
      <c r="L30" s="194">
        <f t="shared" ca="1" si="2"/>
        <v>0.15978457606724561</v>
      </c>
    </row>
    <row r="31" spans="1:18" x14ac:dyDescent="0.15">
      <c r="A31" s="199">
        <v>30072</v>
      </c>
      <c r="C31" s="194">
        <v>8.1850000000000005</v>
      </c>
      <c r="F31" s="200">
        <v>31867</v>
      </c>
      <c r="G31" s="194">
        <f t="shared" ca="1" si="0"/>
        <v>5.0543333333333331</v>
      </c>
      <c r="H31" s="194">
        <f ca="1">財務省金利情報!K31</f>
        <v>5.0257023809523806</v>
      </c>
      <c r="I31" s="194">
        <f t="shared" ca="1" si="1"/>
        <v>1.0124031617035976</v>
      </c>
      <c r="J31" s="194">
        <f t="shared" ca="1" si="1"/>
        <v>1.0123341759020239</v>
      </c>
      <c r="K31" s="194">
        <f t="shared" ca="1" si="3"/>
        <v>6.8985801573662187E-5</v>
      </c>
      <c r="L31" s="194">
        <f t="shared" ca="1" si="2"/>
        <v>2.7594320629464875E-2</v>
      </c>
    </row>
    <row r="32" spans="1:18" x14ac:dyDescent="0.15">
      <c r="A32" s="199">
        <v>30103</v>
      </c>
      <c r="C32" s="194">
        <v>8.625</v>
      </c>
      <c r="F32" s="200">
        <v>31958</v>
      </c>
      <c r="G32" s="194">
        <f t="shared" ca="1" si="0"/>
        <v>4.6700000000000008</v>
      </c>
      <c r="H32" s="194">
        <f ca="1">財務省金利情報!K32</f>
        <v>4.0248620443566105</v>
      </c>
      <c r="I32" s="194">
        <f t="shared" ca="1" si="1"/>
        <v>1.0114759385664081</v>
      </c>
      <c r="J32" s="194">
        <f t="shared" ca="1" si="1"/>
        <v>1.0099137545531449</v>
      </c>
      <c r="K32" s="194">
        <f t="shared" ca="1" si="3"/>
        <v>1.5621840132631348E-3</v>
      </c>
      <c r="L32" s="194">
        <f t="shared" ca="1" si="2"/>
        <v>0.62487360530525393</v>
      </c>
    </row>
    <row r="33" spans="1:12" x14ac:dyDescent="0.15">
      <c r="A33" s="199">
        <v>30133</v>
      </c>
      <c r="C33" s="194">
        <v>8.4120000000000008</v>
      </c>
      <c r="F33" s="200">
        <v>32050</v>
      </c>
      <c r="G33" s="194">
        <f t="shared" ca="1" si="0"/>
        <v>5.931</v>
      </c>
      <c r="H33" s="194">
        <f ca="1">財務省金利情報!K33</f>
        <v>5.4800544444444439</v>
      </c>
      <c r="I33" s="194">
        <f t="shared" ca="1" si="1"/>
        <v>1.0145086820361302</v>
      </c>
      <c r="J33" s="194">
        <f t="shared" ca="1" si="1"/>
        <v>1.0134272697998219</v>
      </c>
      <c r="K33" s="194">
        <f t="shared" ca="1" si="3"/>
        <v>1.0814122363083101E-3</v>
      </c>
      <c r="L33" s="194">
        <f t="shared" ca="1" si="2"/>
        <v>0.43256489452332403</v>
      </c>
    </row>
    <row r="34" spans="1:12" x14ac:dyDescent="0.15">
      <c r="A34" s="199">
        <v>30164</v>
      </c>
      <c r="C34" s="194">
        <v>8.4269999999999996</v>
      </c>
      <c r="F34" s="200">
        <v>32142</v>
      </c>
      <c r="G34" s="194">
        <f t="shared" ca="1" si="0"/>
        <v>5.3266666666666671</v>
      </c>
      <c r="H34" s="194">
        <f ca="1">財務省金利情報!K34</f>
        <v>5.4735574891774883</v>
      </c>
      <c r="I34" s="194">
        <f t="shared" ca="1" si="1"/>
        <v>1.0130586403981445</v>
      </c>
      <c r="J34" s="194">
        <f t="shared" ca="1" si="1"/>
        <v>1.0134116641392097</v>
      </c>
      <c r="K34" s="194">
        <f t="shared" ca="1" si="3"/>
        <v>-3.5302374106516154E-4</v>
      </c>
      <c r="L34" s="194">
        <f t="shared" ca="1" si="2"/>
        <v>-0.14120949642606462</v>
      </c>
    </row>
    <row r="35" spans="1:12" x14ac:dyDescent="0.15">
      <c r="A35" s="199">
        <v>30195</v>
      </c>
      <c r="C35" s="194">
        <v>8.3109999999999999</v>
      </c>
      <c r="F35" s="200">
        <v>32233</v>
      </c>
      <c r="G35" s="194">
        <f t="shared" ca="1" si="0"/>
        <v>4.9023333333333339</v>
      </c>
      <c r="H35" s="194">
        <f ca="1">財務省金利情報!K35</f>
        <v>4.5852577561327559</v>
      </c>
      <c r="I35" s="194">
        <f t="shared" ca="1" si="1"/>
        <v>1.01203675881294</v>
      </c>
      <c r="J35" s="194">
        <f t="shared" ca="1" si="1"/>
        <v>1.0112711502402933</v>
      </c>
      <c r="K35" s="194">
        <f t="shared" ca="1" si="3"/>
        <v>7.6560857264662552E-4</v>
      </c>
      <c r="L35" s="194">
        <f t="shared" ca="1" si="2"/>
        <v>0.30624342905865021</v>
      </c>
    </row>
    <row r="36" spans="1:12" x14ac:dyDescent="0.15">
      <c r="A36" s="199">
        <v>30225</v>
      </c>
      <c r="C36" s="194">
        <v>8.3870000000000005</v>
      </c>
      <c r="F36" s="200">
        <v>32324</v>
      </c>
      <c r="G36" s="194">
        <f t="shared" ca="1" si="0"/>
        <v>5.2273333333333332</v>
      </c>
      <c r="H36" s="194">
        <f ca="1">財務省金利情報!K36</f>
        <v>4.9960977398205655</v>
      </c>
      <c r="I36" s="194">
        <f t="shared" ca="1" si="1"/>
        <v>1.0128197025689758</v>
      </c>
      <c r="J36" s="194">
        <f t="shared" ca="1" si="1"/>
        <v>1.0122628291797913</v>
      </c>
      <c r="K36" s="194">
        <f t="shared" ca="1" si="3"/>
        <v>5.5687338918453122E-4</v>
      </c>
      <c r="L36" s="194">
        <f t="shared" ca="1" si="2"/>
        <v>0.22274935567381249</v>
      </c>
    </row>
    <row r="37" spans="1:12" x14ac:dyDescent="0.15">
      <c r="A37" s="199">
        <v>30256</v>
      </c>
      <c r="C37" s="194">
        <v>8.1549999999999994</v>
      </c>
      <c r="F37" s="200">
        <v>32416</v>
      </c>
      <c r="G37" s="194">
        <f t="shared" ca="1" si="0"/>
        <v>5.2359999999999998</v>
      </c>
      <c r="H37" s="194">
        <f ca="1">財務省金利情報!K37</f>
        <v>5.4665229797979791</v>
      </c>
      <c r="I37" s="194">
        <f t="shared" ca="1" si="1"/>
        <v>1.0128405562278699</v>
      </c>
      <c r="J37" s="194">
        <f t="shared" ca="1" si="1"/>
        <v>1.0133947664628413</v>
      </c>
      <c r="K37" s="194">
        <f t="shared" ca="1" si="3"/>
        <v>-5.5421023497137512E-4</v>
      </c>
      <c r="L37" s="194">
        <f t="shared" ca="1" si="2"/>
        <v>-0.22168409398855005</v>
      </c>
    </row>
    <row r="38" spans="1:12" x14ac:dyDescent="0.15">
      <c r="A38" s="199">
        <v>30286</v>
      </c>
      <c r="C38" s="194">
        <v>7.6230000000000002</v>
      </c>
      <c r="F38" s="200">
        <v>32507</v>
      </c>
      <c r="G38" s="194">
        <f t="shared" ca="1" si="0"/>
        <v>4.7349999999999994</v>
      </c>
      <c r="H38" s="194">
        <f ca="1">財務省金利情報!K38</f>
        <v>4.7843162055335968</v>
      </c>
      <c r="I38" s="194">
        <f t="shared" ca="1" si="1"/>
        <v>1.0116329334813368</v>
      </c>
      <c r="J38" s="194">
        <f t="shared" ca="1" si="1"/>
        <v>1.0117519984805847</v>
      </c>
      <c r="K38" s="194">
        <f t="shared" ca="1" si="3"/>
        <v>-1.1906499924796421E-4</v>
      </c>
      <c r="L38" s="194">
        <f t="shared" ca="1" si="2"/>
        <v>-4.7625999699185684E-2</v>
      </c>
    </row>
    <row r="39" spans="1:12" x14ac:dyDescent="0.15">
      <c r="A39" s="199">
        <v>30317</v>
      </c>
      <c r="C39" s="194">
        <v>7.88</v>
      </c>
      <c r="F39" s="200">
        <v>32598</v>
      </c>
      <c r="G39" s="194">
        <f t="shared" ca="1" si="0"/>
        <v>5.0489999999999995</v>
      </c>
      <c r="H39" s="194">
        <f ca="1">財務省金利情報!K39</f>
        <v>4.9990294258373202</v>
      </c>
      <c r="I39" s="194">
        <f t="shared" ca="1" si="1"/>
        <v>1.0123903121947888</v>
      </c>
      <c r="J39" s="194">
        <f t="shared" ca="1" si="1"/>
        <v>1.0122698951702727</v>
      </c>
      <c r="K39" s="194">
        <f t="shared" ca="1" si="3"/>
        <v>1.2041702451615066E-4</v>
      </c>
      <c r="L39" s="194">
        <f t="shared" ca="1" si="2"/>
        <v>4.8166809806460265E-2</v>
      </c>
    </row>
    <row r="40" spans="1:12" x14ac:dyDescent="0.15">
      <c r="A40" s="199">
        <v>30348</v>
      </c>
      <c r="C40" s="194">
        <v>7.8230000000000004</v>
      </c>
      <c r="F40" s="200">
        <v>32689</v>
      </c>
      <c r="G40" s="194">
        <f t="shared" ca="1" si="0"/>
        <v>5.4146666666666663</v>
      </c>
      <c r="H40" s="194">
        <f ca="1">財務省金利情報!K40</f>
        <v>5.1151757575757584</v>
      </c>
      <c r="I40" s="194">
        <f t="shared" ca="1" si="1"/>
        <v>1.0132701757228892</v>
      </c>
      <c r="J40" s="194">
        <f t="shared" ca="1" si="1"/>
        <v>1.0125497137006925</v>
      </c>
      <c r="K40" s="194">
        <f t="shared" ca="1" si="3"/>
        <v>7.2046202219677724E-4</v>
      </c>
      <c r="L40" s="194">
        <f t="shared" ca="1" si="2"/>
        <v>0.2881848088787109</v>
      </c>
    </row>
    <row r="41" spans="1:12" x14ac:dyDescent="0.15">
      <c r="A41" s="199">
        <v>30376</v>
      </c>
      <c r="C41" s="194">
        <v>7.9530000000000003</v>
      </c>
      <c r="F41" s="200">
        <v>32780</v>
      </c>
      <c r="G41" s="194">
        <f t="shared" ca="1" si="0"/>
        <v>5.0336666666666661</v>
      </c>
      <c r="H41" s="194">
        <f ca="1">財務省金利情報!K41</f>
        <v>5.0537909247757078</v>
      </c>
      <c r="I41" s="194">
        <f t="shared" ca="1" si="1"/>
        <v>1.0123533671313361</v>
      </c>
      <c r="J41" s="194">
        <f t="shared" ca="1" si="1"/>
        <v>1.0124018549102829</v>
      </c>
      <c r="K41" s="194">
        <f t="shared" ca="1" si="3"/>
        <v>-4.8487778946837423E-5</v>
      </c>
      <c r="L41" s="194">
        <f t="shared" ca="1" si="2"/>
        <v>-1.9395111578734969E-2</v>
      </c>
    </row>
    <row r="42" spans="1:12" x14ac:dyDescent="0.15">
      <c r="A42" s="199">
        <v>30407</v>
      </c>
      <c r="C42" s="194">
        <v>7.9359999999999999</v>
      </c>
      <c r="F42" s="200">
        <v>32871</v>
      </c>
      <c r="G42" s="194">
        <f t="shared" ca="1" si="0"/>
        <v>5.73</v>
      </c>
      <c r="H42" s="194">
        <f ca="1">財務省金利情報!K42</f>
        <v>5.4446285714285709</v>
      </c>
      <c r="I42" s="194">
        <f t="shared" ca="1" si="1"/>
        <v>1.0140270914202751</v>
      </c>
      <c r="J42" s="194">
        <f t="shared" ca="1" si="1"/>
        <v>1.0133421682408783</v>
      </c>
      <c r="K42" s="194">
        <f t="shared" ca="1" si="3"/>
        <v>6.8492317939683467E-4</v>
      </c>
      <c r="L42" s="194">
        <f t="shared" ca="1" si="2"/>
        <v>0.27396927175873387</v>
      </c>
    </row>
    <row r="43" spans="1:12" x14ac:dyDescent="0.15">
      <c r="A43" s="199">
        <v>30437</v>
      </c>
      <c r="C43" s="194">
        <v>8.0510000000000002</v>
      </c>
      <c r="F43" s="200">
        <v>32962</v>
      </c>
      <c r="G43" s="194">
        <f t="shared" ca="1" si="0"/>
        <v>6.8553333333333333</v>
      </c>
      <c r="H43" s="194">
        <f ca="1">財務省金利情報!K43</f>
        <v>6.3914511278195496</v>
      </c>
      <c r="I43" s="194">
        <f t="shared" ca="1" si="1"/>
        <v>1.0167145784502791</v>
      </c>
      <c r="J43" s="194">
        <f t="shared" ca="1" si="1"/>
        <v>1.0156093328368512</v>
      </c>
      <c r="K43" s="194">
        <f t="shared" ca="1" si="3"/>
        <v>1.105245613427952E-3</v>
      </c>
      <c r="L43" s="194">
        <f t="shared" ca="1" si="2"/>
        <v>0.44209824537118081</v>
      </c>
    </row>
    <row r="44" spans="1:12" x14ac:dyDescent="0.15">
      <c r="A44" s="199">
        <v>30468</v>
      </c>
      <c r="C44" s="194">
        <v>7.9770000000000003</v>
      </c>
      <c r="F44" s="200">
        <v>33053</v>
      </c>
      <c r="G44" s="194">
        <f t="shared" ca="1" si="0"/>
        <v>6.791666666666667</v>
      </c>
      <c r="H44" s="194">
        <f ca="1">財務省金利情報!K44</f>
        <v>6.5538880952380945</v>
      </c>
      <c r="I44" s="194">
        <f t="shared" ca="1" si="1"/>
        <v>1.0165630995905699</v>
      </c>
      <c r="J44" s="194">
        <f t="shared" ca="1" si="1"/>
        <v>1.0159967655869984</v>
      </c>
      <c r="K44" s="194">
        <f t="shared" ca="1" si="3"/>
        <v>5.6633400357153363E-4</v>
      </c>
      <c r="L44" s="194">
        <f t="shared" ca="1" si="2"/>
        <v>0.22653360142861345</v>
      </c>
    </row>
    <row r="45" spans="1:12" x14ac:dyDescent="0.15">
      <c r="A45" s="199">
        <v>30498</v>
      </c>
      <c r="C45" s="194">
        <v>8.0169999999999995</v>
      </c>
      <c r="F45" s="200">
        <v>33144</v>
      </c>
      <c r="G45" s="194">
        <f t="shared" ca="1" si="0"/>
        <v>7.7173333333333334</v>
      </c>
      <c r="H45" s="194">
        <f ca="1">財務省金利情報!K45</f>
        <v>7.3626695097427364</v>
      </c>
      <c r="I45" s="194">
        <f t="shared" ca="1" si="1"/>
        <v>1.0187588590421885</v>
      </c>
      <c r="J45" s="194">
        <f t="shared" ca="1" si="1"/>
        <v>1.0179192451216785</v>
      </c>
      <c r="K45" s="194">
        <f t="shared" ca="1" si="3"/>
        <v>8.3961392051001837E-4</v>
      </c>
      <c r="L45" s="194">
        <f t="shared" ca="1" si="2"/>
        <v>0.33584556820400735</v>
      </c>
    </row>
    <row r="46" spans="1:12" x14ac:dyDescent="0.15">
      <c r="A46" s="199">
        <v>30529</v>
      </c>
      <c r="C46" s="194">
        <v>8.0280000000000005</v>
      </c>
      <c r="F46" s="200">
        <v>33238</v>
      </c>
      <c r="G46" s="194">
        <f t="shared" ca="1" si="0"/>
        <v>6.9406666666666661</v>
      </c>
      <c r="H46" s="194">
        <f ca="1">財務省金利情報!K46</f>
        <v>7.1426409090909102</v>
      </c>
      <c r="I46" s="194">
        <f t="shared" ca="1" si="1"/>
        <v>1.016917501578871</v>
      </c>
      <c r="J46" s="194">
        <f t="shared" ca="1" si="1"/>
        <v>1.0173973139853871</v>
      </c>
      <c r="K46" s="194">
        <f t="shared" ca="1" si="3"/>
        <v>-4.7981240651617796E-4</v>
      </c>
      <c r="L46" s="194">
        <f t="shared" ca="1" si="2"/>
        <v>-0.19192496260647118</v>
      </c>
    </row>
    <row r="47" spans="1:12" x14ac:dyDescent="0.15">
      <c r="A47" s="199">
        <v>30560</v>
      </c>
      <c r="C47" s="194">
        <v>7.7530000000000001</v>
      </c>
      <c r="F47" s="200">
        <v>33326</v>
      </c>
      <c r="G47" s="194">
        <f t="shared" ca="1" si="0"/>
        <v>6.6863333333333328</v>
      </c>
      <c r="H47" s="194">
        <f ca="1">財務省金利情報!K47</f>
        <v>6.4949394736842097</v>
      </c>
      <c r="I47" s="194">
        <f t="shared" ca="1" si="1"/>
        <v>1.0163123365585103</v>
      </c>
      <c r="J47" s="194">
        <f t="shared" ca="1" si="1"/>
        <v>1.0158562168959426</v>
      </c>
      <c r="K47" s="194">
        <f t="shared" ca="1" si="3"/>
        <v>4.5611966256764447E-4</v>
      </c>
      <c r="L47" s="194">
        <f t="shared" ca="1" si="2"/>
        <v>0.18244786502705779</v>
      </c>
    </row>
    <row r="48" spans="1:12" x14ac:dyDescent="0.15">
      <c r="A48" s="199">
        <v>30590</v>
      </c>
      <c r="C48" s="194">
        <v>7.726</v>
      </c>
      <c r="F48" s="200">
        <v>33417</v>
      </c>
      <c r="G48" s="194">
        <f t="shared" ca="1" si="0"/>
        <v>6.9130000000000003</v>
      </c>
      <c r="H48" s="194">
        <f ca="1">財務省金利情報!K48</f>
        <v>6.6451388888888898</v>
      </c>
      <c r="I48" s="194">
        <f t="shared" ca="1" si="1"/>
        <v>1.0168517234040144</v>
      </c>
      <c r="J48" s="194">
        <f t="shared" ca="1" si="1"/>
        <v>1.0162142160113459</v>
      </c>
      <c r="K48" s="194">
        <f t="shared" ca="1" si="3"/>
        <v>6.3750739266854595E-4</v>
      </c>
      <c r="L48" s="194">
        <f t="shared" ca="1" si="2"/>
        <v>0.25500295706741838</v>
      </c>
    </row>
    <row r="49" spans="1:12" x14ac:dyDescent="0.15">
      <c r="A49" s="199">
        <v>30621</v>
      </c>
      <c r="C49" s="194">
        <v>7.5810000000000004</v>
      </c>
      <c r="F49" s="200">
        <v>33511</v>
      </c>
      <c r="G49" s="194">
        <f t="shared" ca="1" si="0"/>
        <v>6.5289999999999999</v>
      </c>
      <c r="H49" s="194">
        <f ca="1">財務省金利情報!K49</f>
        <v>6.4300681298106923</v>
      </c>
      <c r="I49" s="194">
        <f t="shared" ca="1" si="1"/>
        <v>1.0159374330749869</v>
      </c>
      <c r="J49" s="194">
        <f t="shared" ca="1" si="1"/>
        <v>1.0157014794566617</v>
      </c>
      <c r="K49" s="194">
        <f t="shared" ca="1" si="3"/>
        <v>2.359536183251798E-4</v>
      </c>
      <c r="L49" s="194">
        <f t="shared" ca="1" si="2"/>
        <v>9.4381447330071921E-2</v>
      </c>
    </row>
    <row r="50" spans="1:12" x14ac:dyDescent="0.15">
      <c r="A50" s="199">
        <v>30651</v>
      </c>
      <c r="C50" s="194">
        <v>7.5140000000000002</v>
      </c>
      <c r="F50" s="200">
        <v>33603</v>
      </c>
      <c r="G50" s="194">
        <f t="shared" ca="1" si="0"/>
        <v>6.0726666666666667</v>
      </c>
      <c r="H50" s="194">
        <f ca="1">財務省金利情報!K50</f>
        <v>5.9253666666666662</v>
      </c>
      <c r="I50" s="194">
        <f t="shared" ca="1" si="1"/>
        <v>1.0148476999865703</v>
      </c>
      <c r="J50" s="194">
        <f t="shared" ca="1" si="1"/>
        <v>1.0144951940591684</v>
      </c>
      <c r="K50" s="194">
        <f t="shared" ca="1" si="3"/>
        <v>3.5250592740188047E-4</v>
      </c>
      <c r="L50" s="194">
        <f t="shared" ca="1" si="2"/>
        <v>0.14100237096075219</v>
      </c>
    </row>
    <row r="51" spans="1:12" x14ac:dyDescent="0.15">
      <c r="A51" s="199">
        <v>30682</v>
      </c>
      <c r="C51" s="194">
        <v>7.577</v>
      </c>
      <c r="F51" s="200">
        <v>33694</v>
      </c>
      <c r="G51" s="194">
        <f t="shared" ca="1" si="0"/>
        <v>5.8516666666666666</v>
      </c>
      <c r="H51" s="194">
        <f ca="1">財務省金利情報!K51</f>
        <v>5.548886382623226</v>
      </c>
      <c r="I51" s="194">
        <f t="shared" ca="1" si="1"/>
        <v>1.0143186834313673</v>
      </c>
      <c r="J51" s="194">
        <f t="shared" ca="1" si="1"/>
        <v>1.0135925595791229</v>
      </c>
      <c r="K51" s="194">
        <f t="shared" ca="1" si="3"/>
        <v>7.2612385224446463E-4</v>
      </c>
      <c r="L51" s="194">
        <f t="shared" ca="1" si="2"/>
        <v>0.29044954089778585</v>
      </c>
    </row>
    <row r="52" spans="1:12" x14ac:dyDescent="0.15">
      <c r="A52" s="199">
        <v>30713</v>
      </c>
      <c r="C52" s="194">
        <v>7.5869999999999997</v>
      </c>
      <c r="F52" s="200">
        <v>33785</v>
      </c>
      <c r="G52" s="194">
        <f t="shared" ca="1" si="0"/>
        <v>5.9336666666666664</v>
      </c>
      <c r="H52" s="194">
        <f ca="1">財務省金利情報!K52</f>
        <v>5.6697007670691875</v>
      </c>
      <c r="I52" s="194">
        <f t="shared" ca="1" si="1"/>
        <v>1.0145150666896947</v>
      </c>
      <c r="J52" s="194">
        <f t="shared" ca="1" si="1"/>
        <v>1.0138824821866683</v>
      </c>
      <c r="K52" s="194">
        <f t="shared" ca="1" si="3"/>
        <v>6.3258450302638991E-4</v>
      </c>
      <c r="L52" s="194">
        <f t="shared" ca="1" si="2"/>
        <v>0.25303380121055596</v>
      </c>
    </row>
    <row r="53" spans="1:12" x14ac:dyDescent="0.15">
      <c r="A53" s="199">
        <v>30742</v>
      </c>
      <c r="C53" s="194">
        <v>7.3550000000000004</v>
      </c>
      <c r="F53" s="200">
        <v>33877</v>
      </c>
      <c r="G53" s="194">
        <f t="shared" ca="1" si="0"/>
        <v>5.3890000000000002</v>
      </c>
      <c r="H53" s="194">
        <f ca="1">財務省金利情報!K53</f>
        <v>5.2137224292615594</v>
      </c>
      <c r="I53" s="194">
        <f t="shared" ca="1" si="1"/>
        <v>1.0132084916052397</v>
      </c>
      <c r="J53" s="194">
        <f t="shared" ca="1" si="1"/>
        <v>1.0127869495282669</v>
      </c>
      <c r="K53" s="194">
        <f t="shared" ca="1" si="3"/>
        <v>4.2154207697286949E-4</v>
      </c>
      <c r="L53" s="194">
        <f t="shared" ca="1" si="2"/>
        <v>0.1686168307891478</v>
      </c>
    </row>
    <row r="54" spans="1:12" x14ac:dyDescent="0.15">
      <c r="A54" s="199">
        <v>30773</v>
      </c>
      <c r="C54" s="194">
        <v>7.391</v>
      </c>
      <c r="F54" s="200">
        <v>33969</v>
      </c>
      <c r="G54" s="194">
        <f t="shared" ca="1" si="0"/>
        <v>5.22</v>
      </c>
      <c r="H54" s="194">
        <f ca="1">財務省金利情報!K54</f>
        <v>4.9636355661881977</v>
      </c>
      <c r="I54" s="194">
        <f t="shared" ca="1" si="1"/>
        <v>1.012802056159142</v>
      </c>
      <c r="J54" s="194">
        <f t="shared" ca="1" si="1"/>
        <v>1.012184578504395</v>
      </c>
      <c r="K54" s="194">
        <f t="shared" ca="1" si="3"/>
        <v>6.1747765474695626E-4</v>
      </c>
      <c r="L54" s="194">
        <f t="shared" ca="1" si="2"/>
        <v>0.2469910618987825</v>
      </c>
    </row>
    <row r="55" spans="1:12" x14ac:dyDescent="0.15">
      <c r="A55" s="199">
        <v>30803</v>
      </c>
      <c r="C55" s="194">
        <v>8.0619999999999994</v>
      </c>
      <c r="F55" s="200">
        <v>34059</v>
      </c>
      <c r="G55" s="194">
        <f t="shared" ca="1" si="0"/>
        <v>4.8113333333333337</v>
      </c>
      <c r="H55" s="194">
        <f ca="1">財務省金利情報!K55</f>
        <v>4.5519328756674291</v>
      </c>
      <c r="I55" s="194">
        <f t="shared" ca="1" si="1"/>
        <v>1.0118172085985946</v>
      </c>
      <c r="J55" s="194">
        <f t="shared" ca="1" si="1"/>
        <v>1.0111905831543504</v>
      </c>
      <c r="K55" s="194">
        <f t="shared" ca="1" si="3"/>
        <v>6.2662544424418876E-4</v>
      </c>
      <c r="L55" s="194">
        <f t="shared" ca="1" si="2"/>
        <v>0.2506501776976755</v>
      </c>
    </row>
    <row r="56" spans="1:12" x14ac:dyDescent="0.15">
      <c r="A56" s="199">
        <v>30834</v>
      </c>
      <c r="C56" s="194">
        <v>7.9429999999999996</v>
      </c>
      <c r="F56" s="200">
        <v>34150</v>
      </c>
      <c r="G56" s="194">
        <f t="shared" ca="1" si="0"/>
        <v>5.4390000000000001</v>
      </c>
      <c r="H56" s="194">
        <f ca="1">財務省金利情報!K56</f>
        <v>4.7343174603174605</v>
      </c>
      <c r="I56" s="194">
        <f t="shared" ca="1" si="1"/>
        <v>1.0133286450699299</v>
      </c>
      <c r="J56" s="194">
        <f t="shared" ca="1" si="1"/>
        <v>1.0116312853185718</v>
      </c>
      <c r="K56" s="194">
        <f t="shared" ca="1" si="3"/>
        <v>1.6973597513580962E-3</v>
      </c>
      <c r="L56" s="194">
        <f t="shared" ca="1" si="2"/>
        <v>0.6789439005432385</v>
      </c>
    </row>
    <row r="57" spans="1:12" x14ac:dyDescent="0.15">
      <c r="A57" s="199">
        <v>30864</v>
      </c>
      <c r="C57" s="194">
        <v>7.9370000000000003</v>
      </c>
      <c r="F57" s="200">
        <v>34242</v>
      </c>
      <c r="G57" s="194">
        <f t="shared" ca="1" si="0"/>
        <v>4.8266666666666671</v>
      </c>
      <c r="H57" s="194">
        <f ca="1">財務省金利情報!K57</f>
        <v>4.373663636363637</v>
      </c>
      <c r="I57" s="194">
        <f t="shared" ca="1" si="1"/>
        <v>1.011854212420072</v>
      </c>
      <c r="J57" s="194">
        <f t="shared" ca="1" si="1"/>
        <v>1.0107592674733026</v>
      </c>
      <c r="K57" s="194">
        <f t="shared" ca="1" si="3"/>
        <v>1.0949449467694272E-3</v>
      </c>
      <c r="L57" s="194">
        <f t="shared" ca="1" si="2"/>
        <v>0.43797797870777089</v>
      </c>
    </row>
    <row r="58" spans="1:12" x14ac:dyDescent="0.15">
      <c r="A58" s="199">
        <v>30895</v>
      </c>
      <c r="C58" s="194">
        <v>7.6769999999999996</v>
      </c>
      <c r="F58" s="200">
        <v>34334</v>
      </c>
      <c r="G58" s="194">
        <f t="shared" ca="1" si="0"/>
        <v>3.8953333333333333</v>
      </c>
      <c r="H58" s="194">
        <f ca="1">財務省金利情報!K58</f>
        <v>3.7455198412698407</v>
      </c>
      <c r="I58" s="194">
        <f t="shared" ca="1" si="1"/>
        <v>1.0095992288947659</v>
      </c>
      <c r="J58" s="194">
        <f t="shared" ca="1" si="1"/>
        <v>1.009235080098533</v>
      </c>
      <c r="K58" s="194">
        <f t="shared" ca="1" si="3"/>
        <v>3.6414879623292151E-4</v>
      </c>
      <c r="L58" s="194">
        <f t="shared" ca="1" si="2"/>
        <v>0.1456595184931686</v>
      </c>
    </row>
    <row r="59" spans="1:12" x14ac:dyDescent="0.15">
      <c r="A59" s="199">
        <v>30926</v>
      </c>
      <c r="C59" s="194">
        <v>7.3380000000000001</v>
      </c>
      <c r="F59" s="200">
        <v>34424</v>
      </c>
      <c r="G59" s="194">
        <f t="shared" ca="1" si="0"/>
        <v>4.3696666666666673</v>
      </c>
      <c r="H59" s="194">
        <f ca="1">財務省金利情報!K59</f>
        <v>3.9993638755980867</v>
      </c>
      <c r="I59" s="194">
        <f t="shared" ca="1" si="1"/>
        <v>1.0107495906256194</v>
      </c>
      <c r="J59" s="194">
        <f t="shared" ca="1" si="1"/>
        <v>1.0098518623329407</v>
      </c>
      <c r="K59" s="194">
        <f t="shared" ca="1" si="3"/>
        <v>8.9772829267875665E-4</v>
      </c>
      <c r="L59" s="194">
        <f t="shared" ca="1" si="2"/>
        <v>0.35909131707150266</v>
      </c>
    </row>
    <row r="60" spans="1:12" x14ac:dyDescent="0.15">
      <c r="A60" s="199">
        <v>30956</v>
      </c>
      <c r="C60" s="194">
        <v>7.1479999999999997</v>
      </c>
      <c r="F60" s="200">
        <v>34515</v>
      </c>
      <c r="G60" s="194">
        <f t="shared" ca="1" si="0"/>
        <v>4.3049999999999997</v>
      </c>
      <c r="H60" s="194">
        <f ca="1">財務省金利情報!K60</f>
        <v>4.1591086124401917</v>
      </c>
      <c r="I60" s="194">
        <f t="shared" ca="1" si="1"/>
        <v>1.0105929910093883</v>
      </c>
      <c r="J60" s="194">
        <f t="shared" ca="1" si="1"/>
        <v>1.0102394264407752</v>
      </c>
      <c r="K60" s="194">
        <f t="shared" ca="1" si="3"/>
        <v>3.5356456861301844E-4</v>
      </c>
      <c r="L60" s="194">
        <f t="shared" ca="1" si="2"/>
        <v>0.14142582744520737</v>
      </c>
    </row>
    <row r="61" spans="1:12" x14ac:dyDescent="0.15">
      <c r="A61" s="199">
        <v>30987</v>
      </c>
      <c r="C61" s="194">
        <v>6.9850000000000003</v>
      </c>
      <c r="F61" s="200">
        <v>34607</v>
      </c>
      <c r="G61" s="194">
        <f t="shared" ca="1" si="0"/>
        <v>4.7886666666666668</v>
      </c>
      <c r="H61" s="194">
        <f ca="1">財務省金利情報!K61</f>
        <v>4.5848238785369206</v>
      </c>
      <c r="I61" s="194">
        <f t="shared" ca="1" si="1"/>
        <v>1.0117624998594572</v>
      </c>
      <c r="J61" s="194">
        <f t="shared" ca="1" si="1"/>
        <v>1.0112701014104022</v>
      </c>
      <c r="K61" s="194">
        <f t="shared" ca="1" si="3"/>
        <v>4.9239844905502039E-4</v>
      </c>
      <c r="L61" s="194">
        <f t="shared" ca="1" si="2"/>
        <v>0.19695937962200816</v>
      </c>
    </row>
    <row r="62" spans="1:12" x14ac:dyDescent="0.15">
      <c r="A62" s="199">
        <v>31017</v>
      </c>
      <c r="C62" s="194">
        <v>6.9169999999999998</v>
      </c>
      <c r="F62" s="200">
        <v>34698</v>
      </c>
      <c r="G62" s="194">
        <f t="shared" ca="1" si="0"/>
        <v>4.7313333333333327</v>
      </c>
      <c r="H62" s="194">
        <f ca="1">財務省金利情報!K62</f>
        <v>4.6544222222222222</v>
      </c>
      <c r="I62" s="194">
        <f t="shared" ca="1" si="1"/>
        <v>1.0116240793030429</v>
      </c>
      <c r="J62" s="194">
        <f t="shared" ca="1" si="1"/>
        <v>1.0114383025989557</v>
      </c>
      <c r="K62" s="194">
        <f t="shared" ca="1" si="3"/>
        <v>1.857767040871483E-4</v>
      </c>
      <c r="L62" s="194">
        <f t="shared" ca="1" si="2"/>
        <v>7.4310681634859321E-2</v>
      </c>
    </row>
    <row r="63" spans="1:12" x14ac:dyDescent="0.15">
      <c r="A63" s="199">
        <v>31048</v>
      </c>
      <c r="C63" s="194">
        <v>6.9249999999999998</v>
      </c>
      <c r="F63" s="200">
        <v>34789</v>
      </c>
      <c r="G63" s="194">
        <f t="shared" ca="1" si="0"/>
        <v>4.3953333333333333</v>
      </c>
      <c r="H63" s="194">
        <f ca="1">財務省金利情報!K63</f>
        <v>4.4430309409888356</v>
      </c>
      <c r="I63" s="194">
        <f t="shared" ca="1" si="1"/>
        <v>1.0108117259700309</v>
      </c>
      <c r="J63" s="194">
        <f t="shared" ca="1" si="1"/>
        <v>1.0109271646614495</v>
      </c>
      <c r="K63" s="194">
        <f t="shared" ca="1" si="3"/>
        <v>-1.1543869141861229E-4</v>
      </c>
      <c r="L63" s="194">
        <f t="shared" ca="1" si="2"/>
        <v>-4.6175476567444917E-2</v>
      </c>
    </row>
    <row r="64" spans="1:12" x14ac:dyDescent="0.15">
      <c r="A64" s="199">
        <v>31079</v>
      </c>
      <c r="C64" s="194">
        <v>7.4320000000000004</v>
      </c>
      <c r="F64" s="200">
        <v>34880</v>
      </c>
      <c r="G64" s="194">
        <f t="shared" ca="1" si="0"/>
        <v>3.3523333333333336</v>
      </c>
      <c r="H64" s="194">
        <f ca="1">財務省金利情報!K64</f>
        <v>3.3731530303030302</v>
      </c>
      <c r="I64" s="194">
        <f t="shared" ca="1" si="1"/>
        <v>1.0082774897572579</v>
      </c>
      <c r="J64" s="194">
        <f t="shared" ca="1" si="1"/>
        <v>1.0083282637590116</v>
      </c>
      <c r="K64" s="194">
        <f t="shared" ca="1" si="3"/>
        <v>-5.0774001753683962E-5</v>
      </c>
      <c r="L64" s="194">
        <f t="shared" ca="1" si="2"/>
        <v>-2.0309600701473585E-2</v>
      </c>
    </row>
    <row r="65" spans="1:12" x14ac:dyDescent="0.15">
      <c r="A65" s="199">
        <v>31107</v>
      </c>
      <c r="C65" s="194">
        <v>7.39</v>
      </c>
      <c r="F65" s="200">
        <v>34971</v>
      </c>
      <c r="G65" s="194">
        <f t="shared" ca="1" si="0"/>
        <v>3.1063333333333336</v>
      </c>
      <c r="H65" s="194">
        <f ca="1">財務省金利情報!K65</f>
        <v>3.0997632160110427</v>
      </c>
      <c r="I65" s="194">
        <f t="shared" ca="1" si="1"/>
        <v>1.0076769760725759</v>
      </c>
      <c r="J65" s="194">
        <f t="shared" ca="1" si="1"/>
        <v>1.007660922950643</v>
      </c>
      <c r="K65" s="194">
        <f t="shared" ca="1" si="3"/>
        <v>1.6053121932868564E-5</v>
      </c>
      <c r="L65" s="194">
        <f t="shared" ca="1" si="2"/>
        <v>6.4212487731474255E-3</v>
      </c>
    </row>
    <row r="66" spans="1:12" x14ac:dyDescent="0.15">
      <c r="A66" s="199">
        <v>31138</v>
      </c>
      <c r="C66" s="194">
        <v>7.2110000000000003</v>
      </c>
      <c r="F66" s="200">
        <v>35062</v>
      </c>
      <c r="G66" s="194">
        <f t="shared" ca="1" si="0"/>
        <v>3.0893333333333337</v>
      </c>
      <c r="H66" s="194">
        <f ca="1">財務省金利情報!K66</f>
        <v>2.9678611111111111</v>
      </c>
      <c r="I66" s="194">
        <f t="shared" ca="1" si="1"/>
        <v>1.007635437480062</v>
      </c>
      <c r="J66" s="194">
        <f t="shared" ca="1" si="1"/>
        <v>1.0073384769852454</v>
      </c>
      <c r="K66" s="194">
        <f t="shared" ca="1" si="3"/>
        <v>2.9696049481664488E-4</v>
      </c>
      <c r="L66" s="194">
        <f t="shared" ca="1" si="2"/>
        <v>0.11878419792665795</v>
      </c>
    </row>
    <row r="67" spans="1:12" x14ac:dyDescent="0.15">
      <c r="A67" s="199">
        <v>31168</v>
      </c>
      <c r="C67" s="194">
        <v>6.9</v>
      </c>
      <c r="F67" s="200">
        <v>35153</v>
      </c>
      <c r="G67" s="194">
        <f t="shared" ca="1" si="0"/>
        <v>3.3836666666666666</v>
      </c>
      <c r="H67" s="194">
        <f ca="1">財務省金利情報!K67</f>
        <v>3.2499201754385965</v>
      </c>
      <c r="I67" s="194">
        <f t="shared" ca="1" si="1"/>
        <v>1.008353900958052</v>
      </c>
      <c r="J67" s="194">
        <f t="shared" ca="1" si="1"/>
        <v>1.008027618100821</v>
      </c>
      <c r="K67" s="194">
        <f t="shared" ca="1" si="3"/>
        <v>3.2628285723101946E-4</v>
      </c>
      <c r="L67" s="194">
        <f t="shared" ca="1" si="2"/>
        <v>0.13051314289240779</v>
      </c>
    </row>
    <row r="68" spans="1:12" x14ac:dyDescent="0.15">
      <c r="A68" s="199">
        <v>31199</v>
      </c>
      <c r="C68" s="194">
        <v>6.7130000000000001</v>
      </c>
      <c r="F68" s="200">
        <v>35244</v>
      </c>
      <c r="G68" s="194">
        <f t="shared" ref="G68:G131" ca="1" si="4">(OFFSET($C$3,3*(ROW()-3),0)+OFFSET($C$4,3*(ROW()-3),0)+OFFSET($C$5,3*(ROW()-3),0))/3</f>
        <v>3.515333333333333</v>
      </c>
      <c r="H68" s="194">
        <f ca="1">財務省金利情報!K68</f>
        <v>3.323007936507937</v>
      </c>
      <c r="I68" s="194">
        <f t="shared" ref="I68:J131" ca="1" si="5">(1+G68/100)^0.25</f>
        <v>1.0086748008649513</v>
      </c>
      <c r="J68" s="194">
        <f t="shared" ca="1" si="5"/>
        <v>1.0082059594801704</v>
      </c>
      <c r="K68" s="194">
        <f t="shared" ca="1" si="3"/>
        <v>4.6884138478087145E-4</v>
      </c>
      <c r="L68" s="194">
        <f t="shared" ref="L68:L131" ca="1" si="6">K68*400</f>
        <v>0.18753655391234858</v>
      </c>
    </row>
    <row r="69" spans="1:12" x14ac:dyDescent="0.15">
      <c r="A69" s="199">
        <v>31229</v>
      </c>
      <c r="C69" s="194">
        <v>6.7</v>
      </c>
      <c r="F69" s="200">
        <v>35338</v>
      </c>
      <c r="G69" s="194">
        <f t="shared" ca="1" si="4"/>
        <v>3.1760000000000002</v>
      </c>
      <c r="H69" s="194">
        <f ca="1">財務省金利情報!K69</f>
        <v>3.1585323486582069</v>
      </c>
      <c r="I69" s="194">
        <f t="shared" ca="1" si="5"/>
        <v>1.0078471492160184</v>
      </c>
      <c r="J69" s="194">
        <f t="shared" ca="1" si="5"/>
        <v>1.0078044894879914</v>
      </c>
      <c r="K69" s="194">
        <f t="shared" ca="1" si="3"/>
        <v>4.2659728026972488E-5</v>
      </c>
      <c r="L69" s="194">
        <f t="shared" ca="1" si="6"/>
        <v>1.7063891210788995E-2</v>
      </c>
    </row>
    <row r="70" spans="1:12" x14ac:dyDescent="0.15">
      <c r="A70" s="199">
        <v>31260</v>
      </c>
      <c r="C70" s="194">
        <v>6.5490000000000004</v>
      </c>
      <c r="F70" s="200">
        <v>35430</v>
      </c>
      <c r="G70" s="194">
        <f t="shared" ca="1" si="4"/>
        <v>2.8260000000000001</v>
      </c>
      <c r="H70" s="194">
        <f ca="1">財務省金利情報!K70</f>
        <v>2.7296121212121212</v>
      </c>
      <c r="I70" s="194">
        <f t="shared" ca="1" si="5"/>
        <v>1.0069913394336296</v>
      </c>
      <c r="J70" s="194">
        <f t="shared" ca="1" si="5"/>
        <v>1.0067552709853775</v>
      </c>
      <c r="K70" s="194">
        <f t="shared" ref="K70:K133" ca="1" si="7">I70-J70</f>
        <v>2.3606844825208029E-4</v>
      </c>
      <c r="L70" s="194">
        <f t="shared" ca="1" si="6"/>
        <v>9.4427379300832115E-2</v>
      </c>
    </row>
    <row r="71" spans="1:12" x14ac:dyDescent="0.15">
      <c r="A71" s="199">
        <v>31291</v>
      </c>
      <c r="C71" s="194">
        <v>6.4320000000000004</v>
      </c>
      <c r="F71" s="200">
        <v>35520</v>
      </c>
      <c r="G71" s="194">
        <f t="shared" ca="1" si="4"/>
        <v>2.6763333333333335</v>
      </c>
      <c r="H71" s="194">
        <f ca="1">財務省金利情報!K71</f>
        <v>2.5870228070175436</v>
      </c>
      <c r="I71" s="194">
        <f t="shared" ca="1" si="5"/>
        <v>1.0066247119026723</v>
      </c>
      <c r="J71" s="194">
        <f t="shared" ca="1" si="5"/>
        <v>1.0064057434230183</v>
      </c>
      <c r="K71" s="194">
        <f t="shared" ca="1" si="7"/>
        <v>2.1896847965408028E-4</v>
      </c>
      <c r="L71" s="194">
        <f t="shared" ca="1" si="6"/>
        <v>8.7587391861632113E-2</v>
      </c>
    </row>
    <row r="72" spans="1:12" x14ac:dyDescent="0.15">
      <c r="A72" s="199">
        <v>31321</v>
      </c>
      <c r="C72" s="194">
        <v>7.0759999999999996</v>
      </c>
      <c r="F72" s="200">
        <v>35611</v>
      </c>
      <c r="G72" s="194">
        <f t="shared" ca="1" si="4"/>
        <v>2.7693333333333334</v>
      </c>
      <c r="H72" s="194">
        <f ca="1">財務省金利情報!K72</f>
        <v>2.5925555555555557</v>
      </c>
      <c r="I72" s="194">
        <f t="shared" ca="1" si="5"/>
        <v>1.0068525743378474</v>
      </c>
      <c r="J72" s="194">
        <f t="shared" ca="1" si="5"/>
        <v>1.0064193125790926</v>
      </c>
      <c r="K72" s="194">
        <f t="shared" ca="1" si="7"/>
        <v>4.3326175875479933E-4</v>
      </c>
      <c r="L72" s="194">
        <f t="shared" ca="1" si="6"/>
        <v>0.17330470350191973</v>
      </c>
    </row>
    <row r="73" spans="1:12" x14ac:dyDescent="0.15">
      <c r="A73" s="199">
        <v>31352</v>
      </c>
      <c r="C73" s="194">
        <v>7.1609999999999996</v>
      </c>
      <c r="F73" s="200">
        <v>35703</v>
      </c>
      <c r="G73" s="194">
        <f t="shared" ca="1" si="4"/>
        <v>2.3853333333333335</v>
      </c>
      <c r="H73" s="194">
        <f ca="1">財務省金利情報!K73</f>
        <v>2.3580592352092351</v>
      </c>
      <c r="I73" s="194">
        <f t="shared" ca="1" si="5"/>
        <v>1.0059107215830521</v>
      </c>
      <c r="J73" s="194">
        <f t="shared" ca="1" si="5"/>
        <v>1.0058437245632925</v>
      </c>
      <c r="K73" s="194">
        <f t="shared" ca="1" si="7"/>
        <v>6.6997019759540422E-5</v>
      </c>
      <c r="L73" s="194">
        <f t="shared" ca="1" si="6"/>
        <v>2.6798807903816169E-2</v>
      </c>
    </row>
    <row r="74" spans="1:12" x14ac:dyDescent="0.15">
      <c r="A74" s="199">
        <v>31382</v>
      </c>
      <c r="C74" s="194">
        <v>6.8129999999999997</v>
      </c>
      <c r="F74" s="200">
        <v>35795</v>
      </c>
      <c r="G74" s="194">
        <f t="shared" ca="1" si="4"/>
        <v>2.0846666666666667</v>
      </c>
      <c r="H74" s="194">
        <f ca="1">財務省金利情報!K74</f>
        <v>1.9539511784511785</v>
      </c>
      <c r="I74" s="194">
        <f t="shared" ca="1" si="5"/>
        <v>1.0051714129187572</v>
      </c>
      <c r="J74" s="194">
        <f t="shared" ca="1" si="5"/>
        <v>1.0048494874668619</v>
      </c>
      <c r="K74" s="194">
        <f t="shared" ca="1" si="7"/>
        <v>3.2192545189535515E-4</v>
      </c>
      <c r="L74" s="194">
        <f t="shared" ca="1" si="6"/>
        <v>0.12877018075814206</v>
      </c>
    </row>
    <row r="75" spans="1:12" x14ac:dyDescent="0.15">
      <c r="A75" s="199">
        <v>31413</v>
      </c>
      <c r="C75" s="194">
        <v>6.3360000000000003</v>
      </c>
      <c r="F75" s="200">
        <v>35885</v>
      </c>
      <c r="G75" s="194">
        <f t="shared" ca="1" si="4"/>
        <v>2.1573333333333333</v>
      </c>
      <c r="H75" s="194">
        <f ca="1">財務省金利情報!K75</f>
        <v>1.9268748006379584</v>
      </c>
      <c r="I75" s="194">
        <f t="shared" ca="1" si="5"/>
        <v>1.0053502423376914</v>
      </c>
      <c r="J75" s="194">
        <f t="shared" ca="1" si="5"/>
        <v>1.0047827652013208</v>
      </c>
      <c r="K75" s="194">
        <f t="shared" ca="1" si="7"/>
        <v>5.6747713637061992E-4</v>
      </c>
      <c r="L75" s="194">
        <f t="shared" ca="1" si="6"/>
        <v>0.22699085454824797</v>
      </c>
    </row>
    <row r="76" spans="1:12" x14ac:dyDescent="0.15">
      <c r="A76" s="199">
        <v>31444</v>
      </c>
      <c r="C76" s="194">
        <v>5.9349999999999996</v>
      </c>
      <c r="F76" s="200">
        <v>35976</v>
      </c>
      <c r="G76" s="194">
        <f t="shared" ca="1" si="4"/>
        <v>1.8869999999999998</v>
      </c>
      <c r="H76" s="194">
        <f ca="1">財務省金利情報!K76</f>
        <v>1.6613542948279791</v>
      </c>
      <c r="I76" s="194">
        <f t="shared" ca="1" si="5"/>
        <v>1.0046844805447324</v>
      </c>
      <c r="J76" s="194">
        <f t="shared" ca="1" si="5"/>
        <v>1.0041277577580079</v>
      </c>
      <c r="K76" s="194">
        <f t="shared" ca="1" si="7"/>
        <v>5.5672278672447284E-4</v>
      </c>
      <c r="L76" s="194">
        <f t="shared" ca="1" si="6"/>
        <v>0.22268911468978914</v>
      </c>
    </row>
    <row r="77" spans="1:12" x14ac:dyDescent="0.15">
      <c r="A77" s="199">
        <v>31472</v>
      </c>
      <c r="C77" s="194">
        <v>5.6890000000000001</v>
      </c>
      <c r="F77" s="200">
        <v>36068</v>
      </c>
      <c r="G77" s="194">
        <f t="shared" ca="1" si="4"/>
        <v>1.6613333333333333</v>
      </c>
      <c r="H77" s="194">
        <f ca="1">財務省金利情報!K77</f>
        <v>1.4133957431457429</v>
      </c>
      <c r="I77" s="194">
        <f t="shared" ca="1" si="5"/>
        <v>1.0041277059978766</v>
      </c>
      <c r="J77" s="194">
        <f t="shared" ca="1" si="5"/>
        <v>1.0035149139640165</v>
      </c>
      <c r="K77" s="194">
        <f t="shared" ca="1" si="7"/>
        <v>6.1279203386011005E-4</v>
      </c>
      <c r="L77" s="194">
        <f t="shared" ca="1" si="6"/>
        <v>0.24511681354404402</v>
      </c>
    </row>
    <row r="78" spans="1:12" x14ac:dyDescent="0.15">
      <c r="A78" s="199">
        <v>31503</v>
      </c>
      <c r="C78" s="194">
        <v>6.0419999999999998</v>
      </c>
      <c r="F78" s="200">
        <v>36160</v>
      </c>
      <c r="G78" s="194">
        <f t="shared" ca="1" si="4"/>
        <v>1.7060000000000002</v>
      </c>
      <c r="H78" s="194">
        <f ca="1">財務省金利情報!K78</f>
        <v>1.1198854712538924</v>
      </c>
      <c r="I78" s="194">
        <f t="shared" ca="1" si="5"/>
        <v>1.0042379830525288</v>
      </c>
      <c r="J78" s="194">
        <f t="shared" ca="1" si="5"/>
        <v>1.0027880323051066</v>
      </c>
      <c r="K78" s="194">
        <f t="shared" ca="1" si="7"/>
        <v>1.4499507474221573E-3</v>
      </c>
      <c r="L78" s="194">
        <f t="shared" ca="1" si="6"/>
        <v>0.57998029896886294</v>
      </c>
    </row>
    <row r="79" spans="1:12" x14ac:dyDescent="0.15">
      <c r="A79" s="199">
        <v>31533</v>
      </c>
      <c r="C79" s="194">
        <v>6.8780000000000001</v>
      </c>
      <c r="F79" s="200">
        <v>36250</v>
      </c>
      <c r="G79" s="194">
        <f t="shared" ca="1" si="4"/>
        <v>2.1666666666666665</v>
      </c>
      <c r="H79" s="194">
        <f ca="1">財務省金利情報!K79</f>
        <v>1.9492049441786283</v>
      </c>
      <c r="I79" s="194">
        <f t="shared" ca="1" si="5"/>
        <v>1.0053732043394401</v>
      </c>
      <c r="J79" s="194">
        <f t="shared" ca="1" si="5"/>
        <v>1.0048377926421852</v>
      </c>
      <c r="K79" s="194">
        <f t="shared" ca="1" si="7"/>
        <v>5.3541169725490612E-4</v>
      </c>
      <c r="L79" s="194">
        <f t="shared" ca="1" si="6"/>
        <v>0.21416467890196245</v>
      </c>
    </row>
    <row r="80" spans="1:12" x14ac:dyDescent="0.15">
      <c r="A80" s="199">
        <v>31564</v>
      </c>
      <c r="C80" s="194">
        <v>6.5570000000000004</v>
      </c>
      <c r="F80" s="200">
        <v>36341</v>
      </c>
      <c r="G80" s="194">
        <f t="shared" ca="1" si="4"/>
        <v>1.8213333333333335</v>
      </c>
      <c r="H80" s="194">
        <f ca="1">財務省金利情報!K80</f>
        <v>1.5148258778258779</v>
      </c>
      <c r="I80" s="194">
        <f t="shared" ca="1" si="5"/>
        <v>1.0045225603974961</v>
      </c>
      <c r="J80" s="194">
        <f t="shared" ca="1" si="5"/>
        <v>1.0037657400459512</v>
      </c>
      <c r="K80" s="194">
        <f t="shared" ca="1" si="7"/>
        <v>7.5682035154489569E-4</v>
      </c>
      <c r="L80" s="194">
        <f t="shared" ca="1" si="6"/>
        <v>0.30272814061795827</v>
      </c>
    </row>
    <row r="81" spans="1:12" x14ac:dyDescent="0.15">
      <c r="A81" s="199">
        <v>31594</v>
      </c>
      <c r="C81" s="194">
        <v>6.0579999999999998</v>
      </c>
      <c r="F81" s="200">
        <v>36433</v>
      </c>
      <c r="G81" s="194">
        <f t="shared" ca="1" si="4"/>
        <v>1.9866666666666666</v>
      </c>
      <c r="H81" s="194">
        <f ca="1">財務省金利情報!K81</f>
        <v>1.7651212842712842</v>
      </c>
      <c r="I81" s="194">
        <f t="shared" ca="1" si="5"/>
        <v>1.0049300880373142</v>
      </c>
      <c r="J81" s="194">
        <f t="shared" ca="1" si="5"/>
        <v>1.0043838911145668</v>
      </c>
      <c r="K81" s="194">
        <f t="shared" ca="1" si="7"/>
        <v>5.461969227473773E-4</v>
      </c>
      <c r="L81" s="194">
        <f t="shared" ca="1" si="6"/>
        <v>0.21847876909895092</v>
      </c>
    </row>
    <row r="82" spans="1:12" x14ac:dyDescent="0.15">
      <c r="A82" s="199">
        <v>31625</v>
      </c>
      <c r="C82" s="194">
        <v>5.7759999999999998</v>
      </c>
      <c r="F82" s="200">
        <v>36525</v>
      </c>
      <c r="G82" s="194">
        <f t="shared" ca="1" si="4"/>
        <v>1.9476666666666667</v>
      </c>
      <c r="H82" s="194">
        <f ca="1">財務省金利情報!K82</f>
        <v>1.7407801587301588</v>
      </c>
      <c r="I82" s="194">
        <f t="shared" ca="1" si="5"/>
        <v>1.0048340022052549</v>
      </c>
      <c r="J82" s="194">
        <f t="shared" ca="1" si="5"/>
        <v>1.0043238262631351</v>
      </c>
      <c r="K82" s="194">
        <f t="shared" ca="1" si="7"/>
        <v>5.1017594211977269E-4</v>
      </c>
      <c r="L82" s="194">
        <f t="shared" ca="1" si="6"/>
        <v>0.20407037684790907</v>
      </c>
    </row>
    <row r="83" spans="1:12" x14ac:dyDescent="0.15">
      <c r="A83" s="199">
        <v>31656</v>
      </c>
      <c r="C83" s="194">
        <v>5.9130000000000003</v>
      </c>
      <c r="F83" s="200">
        <v>36616</v>
      </c>
      <c r="G83" s="194">
        <f t="shared" ca="1" si="4"/>
        <v>1.8823333333333332</v>
      </c>
      <c r="H83" s="194">
        <f ca="1">財務省金利情報!K83</f>
        <v>1.7735577352472092</v>
      </c>
      <c r="I83" s="194">
        <f t="shared" ca="1" si="5"/>
        <v>1.0046729761130884</v>
      </c>
      <c r="J83" s="194">
        <f t="shared" ca="1" si="5"/>
        <v>1.0044047066256734</v>
      </c>
      <c r="K83" s="194">
        <f t="shared" ca="1" si="7"/>
        <v>2.6826948741498491E-4</v>
      </c>
      <c r="L83" s="194">
        <f t="shared" ca="1" si="6"/>
        <v>0.10730779496599396</v>
      </c>
    </row>
    <row r="84" spans="1:12" x14ac:dyDescent="0.15">
      <c r="A84" s="199">
        <v>31686</v>
      </c>
      <c r="C84" s="194">
        <v>6.0140000000000002</v>
      </c>
      <c r="F84" s="200">
        <v>36707</v>
      </c>
      <c r="G84" s="194">
        <f t="shared" ca="1" si="4"/>
        <v>1.8403333333333334</v>
      </c>
      <c r="H84" s="194">
        <f ca="1">財務省金利情報!K84</f>
        <v>1.7071787878787879</v>
      </c>
      <c r="I84" s="194">
        <f t="shared" ca="1" si="5"/>
        <v>1.0045694184394716</v>
      </c>
      <c r="J84" s="194">
        <f t="shared" ca="1" si="5"/>
        <v>1.0042408928573012</v>
      </c>
      <c r="K84" s="194">
        <f t="shared" ca="1" si="7"/>
        <v>3.2852558217033589E-4</v>
      </c>
      <c r="L84" s="194">
        <f t="shared" ca="1" si="6"/>
        <v>0.13141023286813436</v>
      </c>
    </row>
    <row r="85" spans="1:12" x14ac:dyDescent="0.15">
      <c r="A85" s="199">
        <v>31717</v>
      </c>
      <c r="C85" s="194">
        <v>5.6479999999999997</v>
      </c>
      <c r="F85" s="200">
        <v>36798</v>
      </c>
      <c r="G85" s="194">
        <f t="shared" ca="1" si="4"/>
        <v>1.9176666666666666</v>
      </c>
      <c r="H85" s="194">
        <f ca="1">財務省金利情報!K85</f>
        <v>1.7728239130434782</v>
      </c>
      <c r="I85" s="194">
        <f t="shared" ca="1" si="5"/>
        <v>1.0047600712656164</v>
      </c>
      <c r="J85" s="194">
        <f t="shared" ca="1" si="5"/>
        <v>1.0044028960953044</v>
      </c>
      <c r="K85" s="194">
        <f t="shared" ca="1" si="7"/>
        <v>3.571751703119741E-4</v>
      </c>
      <c r="L85" s="194">
        <f t="shared" ca="1" si="6"/>
        <v>0.14287006812478964</v>
      </c>
    </row>
    <row r="86" spans="1:12" x14ac:dyDescent="0.15">
      <c r="A86" s="199">
        <v>31747</v>
      </c>
      <c r="C86" s="194">
        <v>5.5339999999999998</v>
      </c>
      <c r="F86" s="200">
        <v>36889</v>
      </c>
      <c r="G86" s="194">
        <f t="shared" ca="1" si="4"/>
        <v>1.8470000000000002</v>
      </c>
      <c r="H86" s="194">
        <f ca="1">財務省金利情報!K86</f>
        <v>1.7313460317460319</v>
      </c>
      <c r="I86" s="194">
        <f t="shared" ca="1" si="5"/>
        <v>1.0045858583038176</v>
      </c>
      <c r="J86" s="194">
        <f t="shared" ca="1" si="5"/>
        <v>1.0043005434458092</v>
      </c>
      <c r="K86" s="194">
        <f t="shared" ca="1" si="7"/>
        <v>2.8531485800842304E-4</v>
      </c>
      <c r="L86" s="194">
        <f t="shared" ca="1" si="6"/>
        <v>0.11412594320336922</v>
      </c>
    </row>
    <row r="87" spans="1:12" x14ac:dyDescent="0.15">
      <c r="A87" s="199">
        <v>31778</v>
      </c>
      <c r="C87" s="194">
        <v>5.1440000000000001</v>
      </c>
      <c r="F87" s="200">
        <v>36980</v>
      </c>
      <c r="G87" s="194">
        <f t="shared" ca="1" si="4"/>
        <v>1.5373333333333334</v>
      </c>
      <c r="H87" s="194">
        <f ca="1">財務省金利情報!K87</f>
        <v>1.3609640768588136</v>
      </c>
      <c r="I87" s="194">
        <f t="shared" ca="1" si="5"/>
        <v>1.0038213731379315</v>
      </c>
      <c r="J87" s="194">
        <f t="shared" ca="1" si="5"/>
        <v>1.0033851821793816</v>
      </c>
      <c r="K87" s="194">
        <f t="shared" ca="1" si="7"/>
        <v>4.3619095854996459E-4</v>
      </c>
      <c r="L87" s="194">
        <f t="shared" ca="1" si="6"/>
        <v>0.17447638341998584</v>
      </c>
    </row>
    <row r="88" spans="1:12" x14ac:dyDescent="0.15">
      <c r="A88" s="199">
        <v>31809</v>
      </c>
      <c r="C88" s="194">
        <v>5.0339999999999998</v>
      </c>
      <c r="F88" s="200">
        <v>37071</v>
      </c>
      <c r="G88" s="194">
        <f t="shared" ca="1" si="4"/>
        <v>1.3490000000000002</v>
      </c>
      <c r="H88" s="194">
        <f ca="1">財務省金利情報!K88</f>
        <v>1.2690047619047617</v>
      </c>
      <c r="I88" s="194">
        <f t="shared" ca="1" si="5"/>
        <v>1.0033555723859522</v>
      </c>
      <c r="J88" s="194">
        <f t="shared" ca="1" si="5"/>
        <v>1.0031575254490455</v>
      </c>
      <c r="K88" s="194">
        <f t="shared" ca="1" si="7"/>
        <v>1.9804693690672615E-4</v>
      </c>
      <c r="L88" s="194">
        <f t="shared" ca="1" si="6"/>
        <v>7.9218774762690458E-2</v>
      </c>
    </row>
    <row r="89" spans="1:12" x14ac:dyDescent="0.15">
      <c r="A89" s="199">
        <v>31837</v>
      </c>
      <c r="C89" s="194">
        <v>4.9850000000000003</v>
      </c>
      <c r="F89" s="200">
        <v>37162</v>
      </c>
      <c r="G89" s="194">
        <f t="shared" ca="1" si="4"/>
        <v>1.4179999999999999</v>
      </c>
      <c r="H89" s="194">
        <f ca="1">財務省金利情報!K89</f>
        <v>1.3420705386655041</v>
      </c>
      <c r="I89" s="194">
        <f t="shared" ca="1" si="5"/>
        <v>1.0035263038837721</v>
      </c>
      <c r="J89" s="194">
        <f t="shared" ca="1" si="5"/>
        <v>1.0033384215213272</v>
      </c>
      <c r="K89" s="194">
        <f t="shared" ca="1" si="7"/>
        <v>1.8788236244482448E-4</v>
      </c>
      <c r="L89" s="194">
        <f t="shared" ca="1" si="6"/>
        <v>7.5152944977929792E-2</v>
      </c>
    </row>
    <row r="90" spans="1:12" x14ac:dyDescent="0.15">
      <c r="A90" s="199">
        <v>31868</v>
      </c>
      <c r="C90" s="194">
        <v>4.4729999999999999</v>
      </c>
      <c r="F90" s="200">
        <v>37256</v>
      </c>
      <c r="G90" s="194">
        <f t="shared" ca="1" si="4"/>
        <v>1.4003333333333332</v>
      </c>
      <c r="H90" s="194">
        <f ca="1">財務省金利情報!K90</f>
        <v>1.3522119693172325</v>
      </c>
      <c r="I90" s="194">
        <f t="shared" ca="1" si="5"/>
        <v>1.0034825983212945</v>
      </c>
      <c r="J90" s="194">
        <f t="shared" ca="1" si="5"/>
        <v>1.0033635219192791</v>
      </c>
      <c r="K90" s="194">
        <f t="shared" ca="1" si="7"/>
        <v>1.1907640201536118E-4</v>
      </c>
      <c r="L90" s="194">
        <f t="shared" ca="1" si="6"/>
        <v>4.7630560806144473E-2</v>
      </c>
    </row>
    <row r="91" spans="1:12" x14ac:dyDescent="0.15">
      <c r="A91" s="199">
        <v>31898</v>
      </c>
      <c r="C91" s="194">
        <v>4.4320000000000004</v>
      </c>
      <c r="F91" s="200">
        <v>37344</v>
      </c>
      <c r="G91" s="194">
        <f t="shared" ca="1" si="4"/>
        <v>1.5183333333333333</v>
      </c>
      <c r="H91" s="194">
        <f ca="1">財務省金利情報!K91</f>
        <v>1.4645412280701755</v>
      </c>
      <c r="I91" s="194">
        <f t="shared" ca="1" si="5"/>
        <v>1.0037744102525625</v>
      </c>
      <c r="J91" s="194">
        <f t="shared" ca="1" si="5"/>
        <v>1.0036414148878352</v>
      </c>
      <c r="K91" s="194">
        <f t="shared" ca="1" si="7"/>
        <v>1.3299536472732854E-4</v>
      </c>
      <c r="L91" s="194">
        <f t="shared" ca="1" si="6"/>
        <v>5.3198145890931414E-2</v>
      </c>
    </row>
    <row r="92" spans="1:12" x14ac:dyDescent="0.15">
      <c r="A92" s="199">
        <v>31929</v>
      </c>
      <c r="C92" s="194">
        <v>5.1050000000000004</v>
      </c>
      <c r="F92" s="200">
        <v>37435</v>
      </c>
      <c r="G92" s="194">
        <f t="shared" ca="1" si="4"/>
        <v>1.4156666666666666</v>
      </c>
      <c r="H92" s="194">
        <f ca="1">財務省金利情報!K92</f>
        <v>1.3754833333333334</v>
      </c>
      <c r="I92" s="194">
        <f t="shared" ca="1" si="5"/>
        <v>1.0035205317782823</v>
      </c>
      <c r="J92" s="194">
        <f t="shared" ca="1" si="5"/>
        <v>1.0034211122448708</v>
      </c>
      <c r="K92" s="194">
        <f t="shared" ca="1" si="7"/>
        <v>9.9419533411415628E-5</v>
      </c>
      <c r="L92" s="194">
        <f t="shared" ca="1" si="6"/>
        <v>3.9767813364566251E-2</v>
      </c>
    </row>
    <row r="93" spans="1:12" x14ac:dyDescent="0.15">
      <c r="A93" s="199">
        <v>31959</v>
      </c>
      <c r="C93" s="194">
        <v>5.4870000000000001</v>
      </c>
      <c r="F93" s="200">
        <v>37529</v>
      </c>
      <c r="G93" s="194">
        <f t="shared" ca="1" si="4"/>
        <v>1.2836666666666667</v>
      </c>
      <c r="H93" s="194">
        <f ca="1">財務省金利情報!K93</f>
        <v>1.2312463421399347</v>
      </c>
      <c r="I93" s="194">
        <f t="shared" ca="1" si="5"/>
        <v>1.003193833205912</v>
      </c>
      <c r="J93" s="194">
        <f t="shared" ca="1" si="5"/>
        <v>1.0030640048792023</v>
      </c>
      <c r="K93" s="194">
        <f t="shared" ca="1" si="7"/>
        <v>1.2982832670971334E-4</v>
      </c>
      <c r="L93" s="194">
        <f t="shared" ca="1" si="6"/>
        <v>5.1931330683885335E-2</v>
      </c>
    </row>
    <row r="94" spans="1:12" x14ac:dyDescent="0.15">
      <c r="A94" s="199">
        <v>31990</v>
      </c>
      <c r="C94" s="194">
        <v>5.6180000000000003</v>
      </c>
      <c r="F94" s="200">
        <v>37621</v>
      </c>
      <c r="G94" s="194">
        <f t="shared" ca="1" si="4"/>
        <v>1.02</v>
      </c>
      <c r="H94" s="194">
        <f ca="1">財務省金利情報!K94</f>
        <v>1.014069696969697</v>
      </c>
      <c r="I94" s="194">
        <f t="shared" ca="1" si="5"/>
        <v>1.0025403038809317</v>
      </c>
      <c r="J94" s="194">
        <f t="shared" ca="1" si="5"/>
        <v>1.0025255902136172</v>
      </c>
      <c r="K94" s="194">
        <f t="shared" ca="1" si="7"/>
        <v>1.4713667314536494E-5</v>
      </c>
      <c r="L94" s="194">
        <f t="shared" ca="1" si="6"/>
        <v>5.8854669258145975E-3</v>
      </c>
    </row>
    <row r="95" spans="1:12" x14ac:dyDescent="0.15">
      <c r="A95" s="199">
        <v>32021</v>
      </c>
      <c r="C95" s="194">
        <v>6.6879999999999997</v>
      </c>
      <c r="F95" s="200">
        <v>37711</v>
      </c>
      <c r="G95" s="194">
        <f t="shared" ca="1" si="4"/>
        <v>0.80966666666666676</v>
      </c>
      <c r="H95" s="194">
        <f ca="1">財務省金利情報!K95</f>
        <v>0.79895789473684209</v>
      </c>
      <c r="I95" s="194">
        <f t="shared" ca="1" si="5"/>
        <v>1.0020180496573345</v>
      </c>
      <c r="J95" s="194">
        <f t="shared" ca="1" si="5"/>
        <v>1.0019914380966746</v>
      </c>
      <c r="K95" s="194">
        <f t="shared" ca="1" si="7"/>
        <v>2.6611560659972611E-5</v>
      </c>
      <c r="L95" s="194">
        <f t="shared" ca="1" si="6"/>
        <v>1.0644624263989044E-2</v>
      </c>
    </row>
    <row r="96" spans="1:12" x14ac:dyDescent="0.15">
      <c r="A96" s="199">
        <v>32051</v>
      </c>
      <c r="C96" s="194">
        <v>5.6159999999999997</v>
      </c>
      <c r="F96" s="200">
        <v>37802</v>
      </c>
      <c r="G96" s="194">
        <f t="shared" ca="1" si="4"/>
        <v>0.66500000000000004</v>
      </c>
      <c r="H96" s="194">
        <f ca="1">財務省金利情報!K96</f>
        <v>0.59799999999999998</v>
      </c>
      <c r="I96" s="194">
        <f t="shared" ca="1" si="5"/>
        <v>1.0016583701499422</v>
      </c>
      <c r="J96" s="194">
        <f t="shared" ca="1" si="5"/>
        <v>1.0014916591094027</v>
      </c>
      <c r="K96" s="194">
        <f t="shared" ca="1" si="7"/>
        <v>1.6671104053944674E-4</v>
      </c>
      <c r="L96" s="194">
        <f t="shared" ca="1" si="6"/>
        <v>6.6684416215778697E-2</v>
      </c>
    </row>
    <row r="97" spans="1:12" x14ac:dyDescent="0.15">
      <c r="A97" s="199">
        <v>32082</v>
      </c>
      <c r="C97" s="194">
        <v>5.3369999999999997</v>
      </c>
      <c r="F97" s="200">
        <v>37894</v>
      </c>
      <c r="G97" s="194">
        <f t="shared" ca="1" si="4"/>
        <v>1.3150000000000002</v>
      </c>
      <c r="H97" s="194">
        <f ca="1">財務省金利情報!K97</f>
        <v>1.1986747474747472</v>
      </c>
      <c r="I97" s="194">
        <f t="shared" ca="1" si="5"/>
        <v>1.0032714117579411</v>
      </c>
      <c r="J97" s="194">
        <f t="shared" ca="1" si="5"/>
        <v>1.0029833100883838</v>
      </c>
      <c r="K97" s="194">
        <f t="shared" ca="1" si="7"/>
        <v>2.8810166955728356E-4</v>
      </c>
      <c r="L97" s="194">
        <f t="shared" ca="1" si="6"/>
        <v>0.11524066782291342</v>
      </c>
    </row>
    <row r="98" spans="1:12" x14ac:dyDescent="0.15">
      <c r="A98" s="199">
        <v>32112</v>
      </c>
      <c r="C98" s="194">
        <v>5.0270000000000001</v>
      </c>
      <c r="F98" s="200">
        <v>37986</v>
      </c>
      <c r="G98" s="194">
        <f t="shared" ca="1" si="4"/>
        <v>1.4379999999999999</v>
      </c>
      <c r="H98" s="194">
        <f ca="1">財務省金利情報!K98</f>
        <v>1.3815661375661374</v>
      </c>
      <c r="I98" s="194">
        <f t="shared" ca="1" si="5"/>
        <v>1.0035757749885204</v>
      </c>
      <c r="J98" s="194">
        <f t="shared" ca="1" si="5"/>
        <v>1.0034361639039493</v>
      </c>
      <c r="K98" s="194">
        <f t="shared" ca="1" si="7"/>
        <v>1.3961108457105631E-4</v>
      </c>
      <c r="L98" s="194">
        <f t="shared" ca="1" si="6"/>
        <v>5.5844433828422524E-2</v>
      </c>
    </row>
    <row r="99" spans="1:12" x14ac:dyDescent="0.15">
      <c r="A99" s="199">
        <v>32143</v>
      </c>
      <c r="C99" s="194">
        <v>4.9409999999999998</v>
      </c>
      <c r="F99" s="200">
        <v>38077</v>
      </c>
      <c r="G99" s="194">
        <f t="shared" ca="1" si="4"/>
        <v>1.3966666666666665</v>
      </c>
      <c r="H99" s="194">
        <f ca="1">財務省金利情報!K99</f>
        <v>1.3106231884057971</v>
      </c>
      <c r="I99" s="194">
        <f t="shared" ca="1" si="5"/>
        <v>1.0034735266398525</v>
      </c>
      <c r="J99" s="194">
        <f t="shared" ca="1" si="5"/>
        <v>1.0032605762422593</v>
      </c>
      <c r="K99" s="194">
        <f t="shared" ca="1" si="7"/>
        <v>2.1295039759317014E-4</v>
      </c>
      <c r="L99" s="194">
        <f t="shared" ca="1" si="6"/>
        <v>8.5180159037268055E-2</v>
      </c>
    </row>
    <row r="100" spans="1:12" x14ac:dyDescent="0.15">
      <c r="A100" s="199">
        <v>32174</v>
      </c>
      <c r="C100" s="194">
        <v>4.8890000000000002</v>
      </c>
      <c r="F100" s="200">
        <v>38168</v>
      </c>
      <c r="G100" s="194">
        <f t="shared" ca="1" si="4"/>
        <v>1.68</v>
      </c>
      <c r="H100" s="194">
        <f ca="1">財務省金利情報!K100</f>
        <v>1.5864403559403559</v>
      </c>
      <c r="I100" s="194">
        <f t="shared" ca="1" si="5"/>
        <v>1.0041737963502346</v>
      </c>
      <c r="J100" s="194">
        <f t="shared" ca="1" si="5"/>
        <v>1.0039427219549821</v>
      </c>
      <c r="K100" s="194">
        <f t="shared" ca="1" si="7"/>
        <v>2.3107439525249518E-4</v>
      </c>
      <c r="L100" s="194">
        <f t="shared" ca="1" si="6"/>
        <v>9.2429758100998072E-2</v>
      </c>
    </row>
    <row r="101" spans="1:12" x14ac:dyDescent="0.15">
      <c r="A101" s="199">
        <v>32203</v>
      </c>
      <c r="C101" s="194">
        <v>4.8769999999999998</v>
      </c>
      <c r="F101" s="200">
        <v>38260</v>
      </c>
      <c r="G101" s="194">
        <f t="shared" ca="1" si="4"/>
        <v>1.6633333333333333</v>
      </c>
      <c r="H101" s="194">
        <f ca="1">財務省金利情報!K101</f>
        <v>1.6509557720057717</v>
      </c>
      <c r="I101" s="194">
        <f t="shared" ca="1" si="5"/>
        <v>1.0041326445534968</v>
      </c>
      <c r="J101" s="194">
        <f t="shared" ca="1" si="5"/>
        <v>1.0041020797459292</v>
      </c>
      <c r="K101" s="194">
        <f t="shared" ca="1" si="7"/>
        <v>3.0564807567579066E-5</v>
      </c>
      <c r="L101" s="194">
        <f t="shared" ca="1" si="6"/>
        <v>1.2225923027031627E-2</v>
      </c>
    </row>
    <row r="102" spans="1:12" x14ac:dyDescent="0.15">
      <c r="A102" s="199">
        <v>32234</v>
      </c>
      <c r="C102" s="194">
        <v>4.8520000000000003</v>
      </c>
      <c r="F102" s="200">
        <v>38352</v>
      </c>
      <c r="G102" s="194">
        <f t="shared" ca="1" si="4"/>
        <v>1.5033333333333332</v>
      </c>
      <c r="H102" s="194">
        <f ca="1">財務省金利情報!K102</f>
        <v>1.4554</v>
      </c>
      <c r="I102" s="194">
        <f t="shared" ca="1" si="5"/>
        <v>1.0037373296337251</v>
      </c>
      <c r="J102" s="194">
        <f t="shared" ca="1" si="5"/>
        <v>1.0036188088992339</v>
      </c>
      <c r="K102" s="194">
        <f t="shared" ca="1" si="7"/>
        <v>1.1852073449114542E-4</v>
      </c>
      <c r="L102" s="194">
        <f t="shared" ca="1" si="6"/>
        <v>4.7408293796458167E-2</v>
      </c>
    </row>
    <row r="103" spans="1:12" x14ac:dyDescent="0.15">
      <c r="A103" s="199">
        <v>32264</v>
      </c>
      <c r="C103" s="194">
        <v>5.2910000000000004</v>
      </c>
      <c r="F103" s="200">
        <v>38442</v>
      </c>
      <c r="G103" s="194">
        <f t="shared" ca="1" si="4"/>
        <v>1.4169999999999998</v>
      </c>
      <c r="H103" s="194">
        <f ca="1">財務省金利情報!K103</f>
        <v>1.3971076555023922</v>
      </c>
      <c r="I103" s="194">
        <f t="shared" ca="1" si="5"/>
        <v>1.0035238301364724</v>
      </c>
      <c r="J103" s="194">
        <f t="shared" ca="1" si="5"/>
        <v>1.0034746177011145</v>
      </c>
      <c r="K103" s="194">
        <f t="shared" ca="1" si="7"/>
        <v>4.9212435357937068E-5</v>
      </c>
      <c r="L103" s="194">
        <f t="shared" ca="1" si="6"/>
        <v>1.9684974143174827E-2</v>
      </c>
    </row>
    <row r="104" spans="1:12" x14ac:dyDescent="0.15">
      <c r="A104" s="199">
        <v>32295</v>
      </c>
      <c r="C104" s="194">
        <v>5.5389999999999997</v>
      </c>
      <c r="F104" s="200">
        <v>38533</v>
      </c>
      <c r="G104" s="194">
        <f t="shared" ca="1" si="4"/>
        <v>1.2863333333333333</v>
      </c>
      <c r="H104" s="194">
        <f ca="1">財務省金利情報!K104</f>
        <v>1.2743726475279107</v>
      </c>
      <c r="I104" s="194">
        <f t="shared" ca="1" si="5"/>
        <v>1.0032004363365818</v>
      </c>
      <c r="J104" s="194">
        <f t="shared" ca="1" si="5"/>
        <v>1.0031708185781683</v>
      </c>
      <c r="K104" s="194">
        <f t="shared" ca="1" si="7"/>
        <v>2.9617758413591488E-5</v>
      </c>
      <c r="L104" s="194">
        <f t="shared" ca="1" si="6"/>
        <v>1.1847103365436595E-2</v>
      </c>
    </row>
    <row r="105" spans="1:12" x14ac:dyDescent="0.15">
      <c r="A105" s="199">
        <v>32325</v>
      </c>
      <c r="C105" s="194">
        <v>5.1959999999999997</v>
      </c>
      <c r="F105" s="200">
        <v>38625</v>
      </c>
      <c r="G105" s="194">
        <f t="shared" ca="1" si="4"/>
        <v>1.4419999999999999</v>
      </c>
      <c r="H105" s="194">
        <f ca="1">財務省金利情報!K105</f>
        <v>1.3420876811594205</v>
      </c>
      <c r="I105" s="194">
        <f t="shared" ca="1" si="5"/>
        <v>1.0035856683315978</v>
      </c>
      <c r="J105" s="194">
        <f t="shared" ca="1" si="5"/>
        <v>1.0033384639511929</v>
      </c>
      <c r="K105" s="194">
        <f t="shared" ca="1" si="7"/>
        <v>2.4720438040493065E-4</v>
      </c>
      <c r="L105" s="194">
        <f t="shared" ca="1" si="6"/>
        <v>9.8881752161972258E-2</v>
      </c>
    </row>
    <row r="106" spans="1:12" x14ac:dyDescent="0.15">
      <c r="A106" s="199">
        <v>32356</v>
      </c>
      <c r="C106" s="194">
        <v>5.3419999999999996</v>
      </c>
      <c r="F106" s="200">
        <v>38716</v>
      </c>
      <c r="G106" s="194">
        <f t="shared" ca="1" si="4"/>
        <v>1.5513333333333332</v>
      </c>
      <c r="H106" s="194">
        <f ca="1">財務省金利情報!K106</f>
        <v>1.5222571428571428</v>
      </c>
      <c r="I106" s="194">
        <f t="shared" ca="1" si="5"/>
        <v>1.0038559731519932</v>
      </c>
      <c r="J106" s="194">
        <f t="shared" ca="1" si="5"/>
        <v>1.003784109393534</v>
      </c>
      <c r="K106" s="194">
        <f t="shared" ca="1" si="7"/>
        <v>7.1863758459134175E-5</v>
      </c>
      <c r="L106" s="194">
        <f t="shared" ca="1" si="6"/>
        <v>2.874550338365367E-2</v>
      </c>
    </row>
    <row r="107" spans="1:12" x14ac:dyDescent="0.15">
      <c r="A107" s="199">
        <v>32387</v>
      </c>
      <c r="C107" s="194">
        <v>5.17</v>
      </c>
      <c r="F107" s="200">
        <v>38807</v>
      </c>
      <c r="G107" s="194">
        <f t="shared" ca="1" si="4"/>
        <v>1.7013333333333334</v>
      </c>
      <c r="H107" s="194">
        <f ca="1">財務省金利情報!K107</f>
        <v>1.5682057416267943</v>
      </c>
      <c r="I107" s="194">
        <f t="shared" ca="1" si="5"/>
        <v>1.0042264632686415</v>
      </c>
      <c r="J107" s="194">
        <f t="shared" ca="1" si="5"/>
        <v>1.0038976673673834</v>
      </c>
      <c r="K107" s="194">
        <f t="shared" ca="1" si="7"/>
        <v>3.2879590125811653E-4</v>
      </c>
      <c r="L107" s="194">
        <f t="shared" ca="1" si="6"/>
        <v>0.13151836050324661</v>
      </c>
    </row>
    <row r="108" spans="1:12" x14ac:dyDescent="0.15">
      <c r="A108" s="199">
        <v>32417</v>
      </c>
      <c r="C108" s="194">
        <v>4.7679999999999998</v>
      </c>
      <c r="F108" s="200">
        <v>38898</v>
      </c>
      <c r="G108" s="194">
        <f t="shared" ca="1" si="4"/>
        <v>1.9883333333333333</v>
      </c>
      <c r="H108" s="194">
        <f ca="1">財務省金利情報!K108</f>
        <v>1.8878666666666668</v>
      </c>
      <c r="I108" s="194">
        <f t="shared" ca="1" si="5"/>
        <v>1.0049341936554081</v>
      </c>
      <c r="J108" s="194">
        <f t="shared" ca="1" si="5"/>
        <v>1.0046866170385254</v>
      </c>
      <c r="K108" s="194">
        <f t="shared" ca="1" si="7"/>
        <v>2.475766168827942E-4</v>
      </c>
      <c r="L108" s="194">
        <f t="shared" ca="1" si="6"/>
        <v>9.9030646753117679E-2</v>
      </c>
    </row>
    <row r="109" spans="1:12" x14ac:dyDescent="0.15">
      <c r="A109" s="199">
        <v>32448</v>
      </c>
      <c r="C109" s="194">
        <v>4.6760000000000002</v>
      </c>
      <c r="F109" s="200">
        <v>38989</v>
      </c>
      <c r="G109" s="194">
        <f t="shared" ca="1" si="4"/>
        <v>1.8766666666666667</v>
      </c>
      <c r="H109" s="194">
        <f ca="1">財務省金利情報!K109</f>
        <v>1.8005181159420289</v>
      </c>
      <c r="I109" s="194">
        <f t="shared" ca="1" si="5"/>
        <v>1.0046590059147564</v>
      </c>
      <c r="J109" s="194">
        <f t="shared" ca="1" si="5"/>
        <v>1.0044712181151276</v>
      </c>
      <c r="K109" s="194">
        <f t="shared" ca="1" si="7"/>
        <v>1.8778779962880243E-4</v>
      </c>
      <c r="L109" s="194">
        <f t="shared" ca="1" si="6"/>
        <v>7.5115119851520973E-2</v>
      </c>
    </row>
    <row r="110" spans="1:12" x14ac:dyDescent="0.15">
      <c r="A110" s="199">
        <v>32478</v>
      </c>
      <c r="C110" s="194">
        <v>4.7610000000000001</v>
      </c>
      <c r="F110" s="200">
        <v>39080</v>
      </c>
      <c r="G110" s="194">
        <f t="shared" ca="1" si="4"/>
        <v>1.8206666666666667</v>
      </c>
      <c r="H110" s="194">
        <f ca="1">財務省金利情報!K110</f>
        <v>1.7013785714285714</v>
      </c>
      <c r="I110" s="194">
        <f t="shared" ca="1" si="5"/>
        <v>1.0045209161365902</v>
      </c>
      <c r="J110" s="194">
        <f t="shared" ca="1" si="5"/>
        <v>1.0042265749419188</v>
      </c>
      <c r="K110" s="194">
        <f t="shared" ca="1" si="7"/>
        <v>2.9434119467142139E-4</v>
      </c>
      <c r="L110" s="194">
        <f t="shared" ca="1" si="6"/>
        <v>0.11773647786856856</v>
      </c>
    </row>
    <row r="111" spans="1:12" x14ac:dyDescent="0.15">
      <c r="A111" s="199">
        <v>32509</v>
      </c>
      <c r="C111" s="194">
        <v>4.9589999999999996</v>
      </c>
      <c r="F111" s="200">
        <v>39171</v>
      </c>
      <c r="G111" s="194">
        <f t="shared" ca="1" si="4"/>
        <v>1.7836666666666667</v>
      </c>
      <c r="H111" s="194">
        <f ca="1">財務省金利情報!K111</f>
        <v>1.6787894736842104</v>
      </c>
      <c r="I111" s="194">
        <f t="shared" ca="1" si="5"/>
        <v>1.0044296469941485</v>
      </c>
      <c r="J111" s="194">
        <f t="shared" ca="1" si="5"/>
        <v>1.004170807600645</v>
      </c>
      <c r="K111" s="194">
        <f t="shared" ca="1" si="7"/>
        <v>2.5883939350346274E-4</v>
      </c>
      <c r="L111" s="194">
        <f t="shared" ca="1" si="6"/>
        <v>0.1035357574013851</v>
      </c>
    </row>
    <row r="112" spans="1:12" x14ac:dyDescent="0.15">
      <c r="A112" s="199">
        <v>32540</v>
      </c>
      <c r="C112" s="194">
        <v>5.0030000000000001</v>
      </c>
      <c r="F112" s="200">
        <v>39262</v>
      </c>
      <c r="G112" s="194">
        <f t="shared" ca="1" si="4"/>
        <v>1.8633333333333333</v>
      </c>
      <c r="H112" s="194">
        <f ca="1">財務省金利情報!K112</f>
        <v>1.7456769841269841</v>
      </c>
      <c r="I112" s="194">
        <f t="shared" ca="1" si="5"/>
        <v>1.0046261325607895</v>
      </c>
      <c r="J112" s="194">
        <f t="shared" ca="1" si="5"/>
        <v>1.0043359106742469</v>
      </c>
      <c r="K112" s="194">
        <f t="shared" ca="1" si="7"/>
        <v>2.9022188654259651E-4</v>
      </c>
      <c r="L112" s="194">
        <f t="shared" ca="1" si="6"/>
        <v>0.1160887546170386</v>
      </c>
    </row>
    <row r="113" spans="1:12" x14ac:dyDescent="0.15">
      <c r="A113" s="199">
        <v>32568</v>
      </c>
      <c r="C113" s="194">
        <v>5.1849999999999996</v>
      </c>
      <c r="F113" s="200">
        <v>39353</v>
      </c>
      <c r="G113" s="194">
        <f t="shared" ca="1" si="4"/>
        <v>1.8216666666666665</v>
      </c>
      <c r="H113" s="194">
        <f ca="1">財務省金利情報!K113</f>
        <v>1.7219975845410627</v>
      </c>
      <c r="I113" s="194">
        <f t="shared" ca="1" si="5"/>
        <v>1.0045233825249213</v>
      </c>
      <c r="J113" s="194">
        <f t="shared" ca="1" si="5"/>
        <v>1.0042774704832333</v>
      </c>
      <c r="K113" s="194">
        <f t="shared" ca="1" si="7"/>
        <v>2.4591204168800118E-4</v>
      </c>
      <c r="L113" s="194">
        <f t="shared" ca="1" si="6"/>
        <v>9.8364816675200473E-2</v>
      </c>
    </row>
    <row r="114" spans="1:12" x14ac:dyDescent="0.15">
      <c r="A114" s="199">
        <v>32599</v>
      </c>
      <c r="C114" s="194">
        <v>5.3289999999999997</v>
      </c>
      <c r="F114" s="200">
        <v>39447</v>
      </c>
      <c r="G114" s="194">
        <f t="shared" ca="1" si="4"/>
        <v>1.6859999999999999</v>
      </c>
      <c r="H114" s="194">
        <f ca="1">財務省金利情報!K114</f>
        <v>1.5725746183640918</v>
      </c>
      <c r="I114" s="194">
        <f t="shared" ca="1" si="5"/>
        <v>1.0041886097586215</v>
      </c>
      <c r="J114" s="194">
        <f t="shared" ca="1" si="5"/>
        <v>1.003908462661022</v>
      </c>
      <c r="K114" s="194">
        <f t="shared" ca="1" si="7"/>
        <v>2.8014709759949241E-4</v>
      </c>
      <c r="L114" s="194">
        <f t="shared" ca="1" si="6"/>
        <v>0.11205883903979696</v>
      </c>
    </row>
    <row r="115" spans="1:12" x14ac:dyDescent="0.15">
      <c r="A115" s="199">
        <v>32629</v>
      </c>
      <c r="C115" s="194">
        <v>5.4429999999999996</v>
      </c>
      <c r="F115" s="200">
        <v>39538</v>
      </c>
      <c r="G115" s="194">
        <f t="shared" ca="1" si="4"/>
        <v>1.5263333333333333</v>
      </c>
      <c r="H115" s="194">
        <f ca="1">財務省金利情報!K115</f>
        <v>1.396486842105263</v>
      </c>
      <c r="I115" s="194">
        <f t="shared" ca="1" si="5"/>
        <v>1.0037941849024372</v>
      </c>
      <c r="J115" s="194">
        <f t="shared" ca="1" si="5"/>
        <v>1.0034730817304862</v>
      </c>
      <c r="K115" s="194">
        <f t="shared" ca="1" si="7"/>
        <v>3.2110317195099825E-4</v>
      </c>
      <c r="L115" s="194">
        <f t="shared" ca="1" si="6"/>
        <v>0.1284412687803993</v>
      </c>
    </row>
    <row r="116" spans="1:12" x14ac:dyDescent="0.15">
      <c r="A116" s="199">
        <v>32660</v>
      </c>
      <c r="C116" s="194">
        <v>5.4720000000000004</v>
      </c>
      <c r="F116" s="200">
        <v>39629</v>
      </c>
      <c r="G116" s="194">
        <f t="shared" ca="1" si="4"/>
        <v>1.8020000000000003</v>
      </c>
      <c r="H116" s="194">
        <f ca="1">財務省金利情報!K116</f>
        <v>1.6129769841269843</v>
      </c>
      <c r="I116" s="194">
        <f t="shared" ca="1" si="5"/>
        <v>1.0044748735527103</v>
      </c>
      <c r="J116" s="194">
        <f t="shared" ca="1" si="5"/>
        <v>1.0040082785521649</v>
      </c>
      <c r="K116" s="194">
        <f t="shared" ca="1" si="7"/>
        <v>4.6659500054535563E-4</v>
      </c>
      <c r="L116" s="194">
        <f t="shared" ca="1" si="6"/>
        <v>0.18663800021814225</v>
      </c>
    </row>
    <row r="117" spans="1:12" x14ac:dyDescent="0.15">
      <c r="A117" s="199">
        <v>32690</v>
      </c>
      <c r="C117" s="194">
        <v>4.9720000000000004</v>
      </c>
      <c r="F117" s="200">
        <v>39721</v>
      </c>
      <c r="G117" s="194">
        <f t="shared" ca="1" si="4"/>
        <v>1.6059999999999999</v>
      </c>
      <c r="H117" s="194">
        <f ca="1">財務省金利情報!K117</f>
        <v>1.522489826839827</v>
      </c>
      <c r="I117" s="194">
        <f t="shared" ca="1" si="5"/>
        <v>1.0039910437205419</v>
      </c>
      <c r="J117" s="194">
        <f t="shared" ca="1" si="5"/>
        <v>1.0037846845488994</v>
      </c>
      <c r="K117" s="194">
        <f t="shared" ca="1" si="7"/>
        <v>2.0635917164257833E-4</v>
      </c>
      <c r="L117" s="194">
        <f t="shared" ca="1" si="6"/>
        <v>8.2543668657031333E-2</v>
      </c>
    </row>
    <row r="118" spans="1:12" x14ac:dyDescent="0.15">
      <c r="A118" s="199">
        <v>32721</v>
      </c>
      <c r="C118" s="194">
        <v>4.9960000000000004</v>
      </c>
      <c r="F118" s="200">
        <v>39813</v>
      </c>
      <c r="G118" s="194">
        <f t="shared" ca="1" si="4"/>
        <v>1.5343333333333333</v>
      </c>
      <c r="H118" s="194">
        <f ca="1">財務省金利情報!K118</f>
        <v>1.4341498316498316</v>
      </c>
      <c r="I118" s="194">
        <f t="shared" ca="1" si="5"/>
        <v>1.0038139583837047</v>
      </c>
      <c r="J118" s="194">
        <f t="shared" ca="1" si="5"/>
        <v>1.0035662519530597</v>
      </c>
      <c r="K118" s="194">
        <f t="shared" ca="1" si="7"/>
        <v>2.4770643064497833E-4</v>
      </c>
      <c r="L118" s="194">
        <f t="shared" ca="1" si="6"/>
        <v>9.908257225799133E-2</v>
      </c>
    </row>
    <row r="119" spans="1:12" x14ac:dyDescent="0.15">
      <c r="A119" s="199">
        <v>32752</v>
      </c>
      <c r="C119" s="194">
        <v>5.133</v>
      </c>
      <c r="F119" s="200">
        <v>39903</v>
      </c>
      <c r="G119" s="194">
        <f t="shared" ca="1" si="4"/>
        <v>1.4716666666666667</v>
      </c>
      <c r="H119" s="194">
        <f ca="1">財務省金利情報!K119</f>
        <v>1.2885580618212196</v>
      </c>
      <c r="I119" s="194">
        <f t="shared" ca="1" si="5"/>
        <v>1.0036590348289156</v>
      </c>
      <c r="J119" s="194">
        <f t="shared" ca="1" si="5"/>
        <v>1.0032059450516604</v>
      </c>
      <c r="K119" s="194">
        <f t="shared" ca="1" si="7"/>
        <v>4.5308977725522226E-4</v>
      </c>
      <c r="L119" s="194">
        <f t="shared" ca="1" si="6"/>
        <v>0.1812359109020889</v>
      </c>
    </row>
    <row r="120" spans="1:12" x14ac:dyDescent="0.15">
      <c r="A120" s="199">
        <v>32782</v>
      </c>
      <c r="C120" s="194">
        <v>5.5650000000000004</v>
      </c>
      <c r="F120" s="200">
        <v>39994</v>
      </c>
      <c r="G120" s="194">
        <f t="shared" ca="1" si="4"/>
        <v>1.5406666666666666</v>
      </c>
      <c r="H120" s="194">
        <f ca="1">財務省金利情報!K120</f>
        <v>1.4498422318422317</v>
      </c>
      <c r="I120" s="194">
        <f t="shared" ca="1" si="5"/>
        <v>1.0038296115610368</v>
      </c>
      <c r="J120" s="194">
        <f t="shared" ca="1" si="5"/>
        <v>1.0036050639550349</v>
      </c>
      <c r="K120" s="194">
        <f t="shared" ca="1" si="7"/>
        <v>2.2454760600187917E-4</v>
      </c>
      <c r="L120" s="194">
        <f t="shared" ca="1" si="6"/>
        <v>8.981904240075167E-2</v>
      </c>
    </row>
    <row r="121" spans="1:12" x14ac:dyDescent="0.15">
      <c r="A121" s="199">
        <v>32813</v>
      </c>
      <c r="C121" s="194">
        <v>5.6429999999999998</v>
      </c>
      <c r="F121" s="200">
        <v>40086</v>
      </c>
      <c r="G121" s="194">
        <f t="shared" ca="1" si="4"/>
        <v>1.423</v>
      </c>
      <c r="H121" s="194">
        <f ca="1">財務省金利情報!K121</f>
        <v>1.3532058935216833</v>
      </c>
      <c r="I121" s="194">
        <f t="shared" ca="1" si="5"/>
        <v>1.0035386723458717</v>
      </c>
      <c r="J121" s="194">
        <f t="shared" ca="1" si="5"/>
        <v>1.0033659818153275</v>
      </c>
      <c r="K121" s="194">
        <f t="shared" ca="1" si="7"/>
        <v>1.7269053054413952E-4</v>
      </c>
      <c r="L121" s="194">
        <f t="shared" ca="1" si="6"/>
        <v>6.9076212217655808E-2</v>
      </c>
    </row>
    <row r="122" spans="1:12" x14ac:dyDescent="0.15">
      <c r="A122" s="199">
        <v>32843</v>
      </c>
      <c r="C122" s="194">
        <v>5.9820000000000002</v>
      </c>
      <c r="F122" s="200">
        <v>40178</v>
      </c>
      <c r="G122" s="194">
        <f t="shared" ca="1" si="4"/>
        <v>1.3883333333333334</v>
      </c>
      <c r="H122" s="194">
        <f ca="1">財務省金利情報!K122</f>
        <v>1.3212172096908938</v>
      </c>
      <c r="I122" s="194">
        <f t="shared" ca="1" si="5"/>
        <v>1.0034529082669865</v>
      </c>
      <c r="J122" s="194">
        <f t="shared" ca="1" si="5"/>
        <v>1.0032868028777431</v>
      </c>
      <c r="K122" s="194">
        <f t="shared" ca="1" si="7"/>
        <v>1.6610538924344276E-4</v>
      </c>
      <c r="L122" s="194">
        <f t="shared" ca="1" si="6"/>
        <v>6.6442155697377103E-2</v>
      </c>
    </row>
    <row r="123" spans="1:12" x14ac:dyDescent="0.15">
      <c r="A123" s="199">
        <v>32874</v>
      </c>
      <c r="C123" s="194">
        <v>6.6710000000000003</v>
      </c>
      <c r="F123" s="200">
        <v>40268</v>
      </c>
      <c r="G123" s="194">
        <f t="shared" ca="1" si="4"/>
        <v>1.3973333333333333</v>
      </c>
      <c r="H123" s="194">
        <f ca="1">財務省金利情報!K123</f>
        <v>1.3431339712918662</v>
      </c>
      <c r="I123" s="194">
        <f t="shared" ca="1" si="5"/>
        <v>1.0034751760547782</v>
      </c>
      <c r="J123" s="194">
        <f t="shared" ca="1" si="5"/>
        <v>1.0033410536429339</v>
      </c>
      <c r="K123" s="194">
        <f t="shared" ca="1" si="7"/>
        <v>1.3412241184429519E-4</v>
      </c>
      <c r="L123" s="194">
        <f t="shared" ca="1" si="6"/>
        <v>5.3648964737718075E-2</v>
      </c>
    </row>
    <row r="124" spans="1:12" x14ac:dyDescent="0.15">
      <c r="A124" s="199">
        <v>32905</v>
      </c>
      <c r="C124" s="194">
        <v>6.7439999999999998</v>
      </c>
      <c r="F124" s="200">
        <v>40359</v>
      </c>
      <c r="G124" s="194">
        <f t="shared" ca="1" si="4"/>
        <v>1.252</v>
      </c>
      <c r="H124" s="194">
        <f ca="1">財務省金利情報!K124</f>
        <v>1.2857063492063492</v>
      </c>
      <c r="I124" s="194">
        <f t="shared" ca="1" si="5"/>
        <v>1.0031154110598286</v>
      </c>
      <c r="J124" s="194">
        <f t="shared" ca="1" si="5"/>
        <v>1.0031988838265116</v>
      </c>
      <c r="K124" s="194">
        <f t="shared" ca="1" si="7"/>
        <v>-8.3472766682968214E-5</v>
      </c>
      <c r="L124" s="194">
        <f t="shared" ca="1" si="6"/>
        <v>-3.3389106673187285E-2</v>
      </c>
    </row>
    <row r="125" spans="1:12" x14ac:dyDescent="0.15">
      <c r="A125" s="199">
        <v>32933</v>
      </c>
      <c r="C125" s="194">
        <v>7.1509999999999998</v>
      </c>
      <c r="F125" s="200">
        <v>40451</v>
      </c>
      <c r="G125" s="194">
        <f t="shared" ca="1" si="4"/>
        <v>1.0433333333333332</v>
      </c>
      <c r="H125" s="194">
        <f ca="1">財務省金利情報!K125</f>
        <v>1.0568579365079367</v>
      </c>
      <c r="I125" s="194">
        <f t="shared" ca="1" si="5"/>
        <v>1.0025981898965166</v>
      </c>
      <c r="J125" s="194">
        <f t="shared" ca="1" si="5"/>
        <v>1.0026317375380476</v>
      </c>
      <c r="K125" s="194">
        <f t="shared" ca="1" si="7"/>
        <v>-3.3547641530962125E-5</v>
      </c>
      <c r="L125" s="194">
        <f t="shared" ca="1" si="6"/>
        <v>-1.341905661238485E-2</v>
      </c>
    </row>
    <row r="126" spans="1:12" x14ac:dyDescent="0.15">
      <c r="A126" s="199">
        <v>32964</v>
      </c>
      <c r="C126" s="194">
        <v>7.0860000000000003</v>
      </c>
      <c r="F126" s="200">
        <v>40543</v>
      </c>
      <c r="G126" s="194">
        <f t="shared" ca="1" si="4"/>
        <v>1.1203333333333332</v>
      </c>
      <c r="H126" s="194">
        <f ca="1">財務省金利情報!K126</f>
        <v>1.0476746031746031</v>
      </c>
      <c r="I126" s="194">
        <f t="shared" ca="1" si="5"/>
        <v>1.0027891426455342</v>
      </c>
      <c r="J126" s="194">
        <f t="shared" ca="1" si="5"/>
        <v>1.0026089587394873</v>
      </c>
      <c r="K126" s="194">
        <f t="shared" ca="1" si="7"/>
        <v>1.801839060469046E-4</v>
      </c>
      <c r="L126" s="194">
        <f t="shared" ca="1" si="6"/>
        <v>7.2073562418761838E-2</v>
      </c>
    </row>
    <row r="127" spans="1:12" x14ac:dyDescent="0.15">
      <c r="A127" s="199">
        <v>32994</v>
      </c>
      <c r="C127" s="194">
        <v>6.5529999999999999</v>
      </c>
      <c r="F127" s="200">
        <v>40633</v>
      </c>
      <c r="G127" s="194">
        <f t="shared" ca="1" si="4"/>
        <v>1.2876666666666667</v>
      </c>
      <c r="H127" s="194">
        <f ca="1">財務省金利情報!K127</f>
        <v>1.25079346092504</v>
      </c>
      <c r="I127" s="194">
        <f t="shared" ca="1" si="5"/>
        <v>1.0032037378530223</v>
      </c>
      <c r="J127" s="194">
        <f t="shared" ca="1" si="5"/>
        <v>1.0031124227155281</v>
      </c>
      <c r="K127" s="194">
        <f t="shared" ca="1" si="7"/>
        <v>9.1315137494163423E-5</v>
      </c>
      <c r="L127" s="194">
        <f t="shared" ca="1" si="6"/>
        <v>3.6526054997665369E-2</v>
      </c>
    </row>
    <row r="128" spans="1:12" x14ac:dyDescent="0.15">
      <c r="A128" s="199">
        <v>33025</v>
      </c>
      <c r="C128" s="194">
        <v>6.7359999999999998</v>
      </c>
      <c r="F128" s="200">
        <v>40724</v>
      </c>
      <c r="G128" s="194">
        <f t="shared" ca="1" si="4"/>
        <v>1.1946666666666665</v>
      </c>
      <c r="H128" s="194">
        <f ca="1">財務省金利情報!K128</f>
        <v>1.1859652312599682</v>
      </c>
      <c r="I128" s="194">
        <f t="shared" ca="1" si="5"/>
        <v>1.0029733788865325</v>
      </c>
      <c r="J128" s="194">
        <f t="shared" ca="1" si="5"/>
        <v>1.0029518174994898</v>
      </c>
      <c r="K128" s="194">
        <f t="shared" ca="1" si="7"/>
        <v>2.1561387042678959E-5</v>
      </c>
      <c r="L128" s="194">
        <f t="shared" ca="1" si="6"/>
        <v>8.6245548170715836E-3</v>
      </c>
    </row>
    <row r="129" spans="1:12" x14ac:dyDescent="0.15">
      <c r="A129" s="199">
        <v>33055</v>
      </c>
      <c r="C129" s="194">
        <v>7.1719999999999997</v>
      </c>
      <c r="F129" s="200">
        <v>40816</v>
      </c>
      <c r="G129" s="194">
        <f t="shared" ca="1" si="4"/>
        <v>1.0669999999999999</v>
      </c>
      <c r="H129" s="194">
        <f ca="1">財務省金利情報!K129</f>
        <v>1.0584985507246378</v>
      </c>
      <c r="I129" s="194">
        <f t="shared" ca="1" si="5"/>
        <v>1.0026568926147794</v>
      </c>
      <c r="J129" s="194">
        <f t="shared" ca="1" si="5"/>
        <v>1.0026358068360204</v>
      </c>
      <c r="K129" s="194">
        <f t="shared" ca="1" si="7"/>
        <v>2.1085778759033502E-5</v>
      </c>
      <c r="L129" s="194">
        <f t="shared" ca="1" si="6"/>
        <v>8.4343115036134009E-3</v>
      </c>
    </row>
    <row r="130" spans="1:12" x14ac:dyDescent="0.15">
      <c r="A130" s="199">
        <v>33086</v>
      </c>
      <c r="C130" s="194">
        <v>7.7969999999999997</v>
      </c>
      <c r="F130" s="200">
        <v>40907</v>
      </c>
      <c r="G130" s="194">
        <f t="shared" ca="1" si="4"/>
        <v>1.0649999999999997</v>
      </c>
      <c r="H130" s="194">
        <f ca="1">財務省金利情報!K130</f>
        <v>1.008947619047619</v>
      </c>
      <c r="I130" s="194">
        <f t="shared" ca="1" si="5"/>
        <v>1.0026519322205201</v>
      </c>
      <c r="J130" s="194">
        <f t="shared" ca="1" si="5"/>
        <v>1.0025128813111535</v>
      </c>
      <c r="K130" s="194">
        <f t="shared" ca="1" si="7"/>
        <v>1.3905090936661146E-4</v>
      </c>
      <c r="L130" s="194">
        <f t="shared" ca="1" si="6"/>
        <v>5.5620363746644585E-2</v>
      </c>
    </row>
    <row r="131" spans="1:12" x14ac:dyDescent="0.15">
      <c r="A131" s="199">
        <v>33117</v>
      </c>
      <c r="C131" s="194">
        <v>8.1829999999999998</v>
      </c>
      <c r="F131" s="200">
        <v>40998</v>
      </c>
      <c r="G131" s="194">
        <f t="shared" ca="1" si="4"/>
        <v>1.0086666666666666</v>
      </c>
      <c r="H131" s="194">
        <f ca="1">財務省金利情報!K131</f>
        <v>0.98853884711779438</v>
      </c>
      <c r="I131" s="194">
        <f t="shared" ca="1" si="5"/>
        <v>1.0025121841979734</v>
      </c>
      <c r="J131" s="194">
        <f t="shared" ca="1" si="5"/>
        <v>1.0024622382551598</v>
      </c>
      <c r="K131" s="194">
        <f t="shared" ca="1" si="7"/>
        <v>4.9945942813600652E-5</v>
      </c>
      <c r="L131" s="194">
        <f t="shared" ca="1" si="6"/>
        <v>1.9978377125440261E-2</v>
      </c>
    </row>
    <row r="132" spans="1:12" x14ac:dyDescent="0.15">
      <c r="A132" s="199">
        <v>33147</v>
      </c>
      <c r="C132" s="194">
        <v>7.1890000000000001</v>
      </c>
      <c r="F132" s="200">
        <v>41089</v>
      </c>
      <c r="G132" s="194">
        <f t="shared" ref="G132:G152" ca="1" si="8">(OFFSET($C$3,3*(ROW()-3),0)+OFFSET($C$4,3*(ROW()-3),0)+OFFSET($C$5,3*(ROW()-3),0))/3</f>
        <v>0.89699999999999991</v>
      </c>
      <c r="H132" s="194">
        <f ca="1">財務省金利情報!K132</f>
        <v>0.89212222222222215</v>
      </c>
      <c r="I132" s="194">
        <f t="shared" ref="I132:J151" ca="1" si="9">(1+G132/100)^0.25</f>
        <v>1.0022349960186885</v>
      </c>
      <c r="J132" s="194">
        <f t="shared" ca="1" si="9"/>
        <v>1.0022228827541184</v>
      </c>
      <c r="K132" s="194">
        <f t="shared" ca="1" si="7"/>
        <v>1.2113264570068338E-5</v>
      </c>
      <c r="L132" s="194">
        <f t="shared" ref="L132:L151" ca="1" si="10">K132*400</f>
        <v>4.8453058280273353E-3</v>
      </c>
    </row>
    <row r="133" spans="1:12" x14ac:dyDescent="0.15">
      <c r="A133" s="199">
        <v>33178</v>
      </c>
      <c r="C133" s="194">
        <v>6.9349999999999996</v>
      </c>
      <c r="F133" s="200">
        <v>41180</v>
      </c>
      <c r="G133" s="194">
        <f t="shared" ca="1" si="8"/>
        <v>0.82100000000000006</v>
      </c>
      <c r="H133" s="194">
        <f ca="1">財務省金利情報!K133</f>
        <v>0.7971275652900367</v>
      </c>
      <c r="I133" s="194">
        <f t="shared" ca="1" si="9"/>
        <v>1.0020462109592398</v>
      </c>
      <c r="J133" s="194">
        <f t="shared" ca="1" si="9"/>
        <v>1.0019868894709714</v>
      </c>
      <c r="K133" s="194">
        <f t="shared" ca="1" si="7"/>
        <v>5.932148826848227E-5</v>
      </c>
      <c r="L133" s="194">
        <f t="shared" ca="1" si="10"/>
        <v>2.3728595307392908E-2</v>
      </c>
    </row>
    <row r="134" spans="1:12" x14ac:dyDescent="0.15">
      <c r="A134" s="199">
        <v>33208</v>
      </c>
      <c r="C134" s="194">
        <v>6.6980000000000004</v>
      </c>
      <c r="F134" s="200">
        <v>41274</v>
      </c>
      <c r="G134" s="194">
        <f t="shared" ca="1" si="8"/>
        <v>0.78300000000000003</v>
      </c>
      <c r="H134" s="194">
        <f ca="1">財務省金利情報!K134</f>
        <v>0.75628392952077161</v>
      </c>
      <c r="I134" s="194">
        <f t="shared" ca="1" si="9"/>
        <v>1.0019517784027909</v>
      </c>
      <c r="J134" s="194">
        <f t="shared" ca="1" si="9"/>
        <v>1.001885371182115</v>
      </c>
      <c r="K134" s="194">
        <f t="shared" ref="K134:K151" ca="1" si="11">I134-J134</f>
        <v>6.6407220675968048E-5</v>
      </c>
      <c r="L134" s="194">
        <f t="shared" ca="1" si="10"/>
        <v>2.6562888270387219E-2</v>
      </c>
    </row>
    <row r="135" spans="1:12" x14ac:dyDescent="0.15">
      <c r="A135" s="199">
        <v>33239</v>
      </c>
      <c r="C135" s="194">
        <v>6.6710000000000003</v>
      </c>
      <c r="F135" s="200">
        <v>41362</v>
      </c>
      <c r="G135" s="194">
        <f t="shared" ca="1" si="8"/>
        <v>0.66966666666666674</v>
      </c>
      <c r="H135" s="194">
        <f ca="1">財務省金利情報!K135</f>
        <v>0.71239210526315777</v>
      </c>
      <c r="I135" s="194">
        <f t="shared" ca="1" si="9"/>
        <v>1.0016699787638295</v>
      </c>
      <c r="J135" s="194">
        <f t="shared" ca="1" si="9"/>
        <v>1.0017762421025511</v>
      </c>
      <c r="K135" s="194">
        <f t="shared" ca="1" si="11"/>
        <v>-1.0626333872165716E-4</v>
      </c>
      <c r="L135" s="194">
        <f t="shared" ca="1" si="10"/>
        <v>-4.2505335488662865E-2</v>
      </c>
    </row>
    <row r="136" spans="1:12" x14ac:dyDescent="0.15">
      <c r="A136" s="199">
        <v>33270</v>
      </c>
      <c r="C136" s="194">
        <v>6.5579999999999998</v>
      </c>
      <c r="F136" s="200">
        <v>41453</v>
      </c>
      <c r="G136" s="194">
        <f t="shared" ca="1" si="8"/>
        <v>0.79733333333333334</v>
      </c>
      <c r="H136" s="194">
        <f ca="1">財務省金利情報!K136</f>
        <v>0.73600396825396819</v>
      </c>
      <c r="I136" s="194">
        <f t="shared" ca="1" si="9"/>
        <v>1.001987400836545</v>
      </c>
      <c r="J136" s="194">
        <f t="shared" ca="1" si="9"/>
        <v>1.0018349531597681</v>
      </c>
      <c r="K136" s="194">
        <f t="shared" ca="1" si="11"/>
        <v>1.5244767677691229E-4</v>
      </c>
      <c r="L136" s="194">
        <f t="shared" ca="1" si="10"/>
        <v>6.0979070710764915E-2</v>
      </c>
    </row>
    <row r="137" spans="1:12" x14ac:dyDescent="0.15">
      <c r="A137" s="199">
        <v>33298</v>
      </c>
      <c r="C137" s="194">
        <v>6.83</v>
      </c>
      <c r="F137" s="200">
        <v>41547</v>
      </c>
      <c r="G137" s="194">
        <f t="shared" ca="1" si="8"/>
        <v>0.76600000000000001</v>
      </c>
      <c r="H137" s="194">
        <f ca="1">財務省金利情報!K137</f>
        <v>0.76968341307814991</v>
      </c>
      <c r="I137" s="194">
        <f t="shared" ca="1" si="9"/>
        <v>1.0019095236133726</v>
      </c>
      <c r="J137" s="194">
        <f t="shared" ca="1" si="9"/>
        <v>1.0019186794696524</v>
      </c>
      <c r="K137" s="194">
        <f t="shared" ca="1" si="11"/>
        <v>-9.1558562798077503E-6</v>
      </c>
      <c r="L137" s="194">
        <f t="shared" ca="1" si="10"/>
        <v>-3.6623425119231001E-3</v>
      </c>
    </row>
    <row r="138" spans="1:12" x14ac:dyDescent="0.15">
      <c r="A138" s="199">
        <v>33329</v>
      </c>
      <c r="C138" s="194">
        <v>6.9610000000000003</v>
      </c>
      <c r="F138" s="200">
        <v>41639</v>
      </c>
      <c r="G138" s="194">
        <f t="shared" ca="1" si="8"/>
        <v>0.68533333333333335</v>
      </c>
      <c r="H138" s="194">
        <f ca="1">財務省金利情報!K138</f>
        <v>0.6409060606060607</v>
      </c>
      <c r="I138" s="194">
        <f t="shared" ca="1" si="9"/>
        <v>1.0017089475874315</v>
      </c>
      <c r="J138" s="194">
        <f t="shared" ca="1" si="9"/>
        <v>1.001598428604932</v>
      </c>
      <c r="K138" s="194">
        <f t="shared" ca="1" si="11"/>
        <v>1.1051898249947456E-4</v>
      </c>
      <c r="L138" s="194">
        <f t="shared" ca="1" si="10"/>
        <v>4.4207592999789824E-2</v>
      </c>
    </row>
    <row r="139" spans="1:12" x14ac:dyDescent="0.15">
      <c r="A139" s="199">
        <v>33359</v>
      </c>
      <c r="C139" s="194">
        <v>6.83</v>
      </c>
      <c r="F139" s="200">
        <v>41729</v>
      </c>
      <c r="G139" s="194">
        <f t="shared" ca="1" si="8"/>
        <v>0.66133333333333333</v>
      </c>
      <c r="H139" s="194">
        <f ca="1">財務省金利情報!K139</f>
        <v>0.62923157894736848</v>
      </c>
      <c r="I139" s="194">
        <f t="shared" ca="1" si="9"/>
        <v>1.0016492488130204</v>
      </c>
      <c r="J139" s="194">
        <f t="shared" ca="1" si="9"/>
        <v>1.0015693806471138</v>
      </c>
      <c r="K139" s="194">
        <f t="shared" ca="1" si="11"/>
        <v>7.9868165906660238E-5</v>
      </c>
      <c r="L139" s="194">
        <f t="shared" ca="1" si="10"/>
        <v>3.1947266362664095E-2</v>
      </c>
    </row>
    <row r="140" spans="1:12" x14ac:dyDescent="0.15">
      <c r="A140" s="199">
        <v>33390</v>
      </c>
      <c r="C140" s="194">
        <v>6.9480000000000004</v>
      </c>
      <c r="F140" s="200">
        <v>41820</v>
      </c>
      <c r="G140" s="194">
        <f t="shared" ca="1" si="8"/>
        <v>0.623</v>
      </c>
      <c r="H140" s="194">
        <f ca="1">財務省金利情報!K140</f>
        <v>0.60269285714285703</v>
      </c>
      <c r="I140" s="194">
        <f t="shared" ca="1" si="9"/>
        <v>1.001553874457926</v>
      </c>
      <c r="J140" s="194">
        <f t="shared" ca="1" si="9"/>
        <v>1.0015033387031094</v>
      </c>
      <c r="K140" s="194">
        <f t="shared" ca="1" si="11"/>
        <v>5.0535754816616318E-5</v>
      </c>
      <c r="L140" s="194">
        <f t="shared" ca="1" si="10"/>
        <v>2.0214301926646527E-2</v>
      </c>
    </row>
    <row r="141" spans="1:12" x14ac:dyDescent="0.15">
      <c r="A141" s="199">
        <v>33420</v>
      </c>
      <c r="C141" s="194">
        <v>6.7229999999999999</v>
      </c>
      <c r="F141" s="200">
        <v>41912</v>
      </c>
      <c r="G141" s="194">
        <f t="shared" ca="1" si="8"/>
        <v>0.53900000000000003</v>
      </c>
      <c r="H141" s="194">
        <f ca="1">財務省金利情報!K141</f>
        <v>0.53385851370851378</v>
      </c>
      <c r="I141" s="194">
        <f t="shared" ca="1" si="9"/>
        <v>1.0013447848975798</v>
      </c>
      <c r="J141" s="194">
        <f t="shared" ca="1" si="9"/>
        <v>1.001331982653626</v>
      </c>
      <c r="K141" s="194">
        <f t="shared" ca="1" si="11"/>
        <v>1.2802243953835557E-5</v>
      </c>
      <c r="L141" s="194">
        <f t="shared" ca="1" si="10"/>
        <v>5.1208975815342228E-3</v>
      </c>
    </row>
    <row r="142" spans="1:12" x14ac:dyDescent="0.15">
      <c r="A142" s="199">
        <v>33451</v>
      </c>
      <c r="C142" s="194">
        <v>6.617</v>
      </c>
      <c r="F142" s="200">
        <v>42004</v>
      </c>
      <c r="G142" s="194">
        <f t="shared" ca="1" si="8"/>
        <v>0.44799999999999995</v>
      </c>
      <c r="H142" s="194">
        <f ca="1">財務省金利情報!K142</f>
        <v>0.44887734487734487</v>
      </c>
      <c r="I142" s="194">
        <f t="shared" ca="1" si="9"/>
        <v>1.0011181233021536</v>
      </c>
      <c r="J142" s="194">
        <f t="shared" ca="1" si="9"/>
        <v>1.0011203093162611</v>
      </c>
      <c r="K142" s="194">
        <f t="shared" ca="1" si="11"/>
        <v>-2.1860141075080719E-6</v>
      </c>
      <c r="L142" s="194">
        <f t="shared" ca="1" si="10"/>
        <v>-8.7440564300322876E-4</v>
      </c>
    </row>
    <row r="143" spans="1:12" x14ac:dyDescent="0.15">
      <c r="A143" s="199">
        <v>33482</v>
      </c>
      <c r="C143" s="194">
        <v>6.2469999999999999</v>
      </c>
      <c r="F143" s="200">
        <v>42094</v>
      </c>
      <c r="G143" s="194">
        <f t="shared" ca="1" si="8"/>
        <v>0.40466666666666667</v>
      </c>
      <c r="H143" s="194">
        <f ca="1">財務省金利情報!K143</f>
        <v>0.34062759170653911</v>
      </c>
      <c r="I143" s="194">
        <f t="shared" ca="1" si="9"/>
        <v>1.0010101350763831</v>
      </c>
      <c r="J143" s="194">
        <f t="shared" ca="1" si="9"/>
        <v>1.0008504833809901</v>
      </c>
      <c r="K143" s="194">
        <f t="shared" ca="1" si="11"/>
        <v>1.5965169539300383E-4</v>
      </c>
      <c r="L143" s="194">
        <f t="shared" ca="1" si="10"/>
        <v>6.3860678157201534E-2</v>
      </c>
    </row>
    <row r="144" spans="1:12" x14ac:dyDescent="0.15">
      <c r="A144" s="199">
        <v>33512</v>
      </c>
      <c r="C144" s="194">
        <v>6.2279999999999998</v>
      </c>
      <c r="F144" s="200">
        <v>42185</v>
      </c>
      <c r="G144" s="194">
        <f t="shared" ca="1" si="8"/>
        <v>0.48</v>
      </c>
      <c r="H144" s="194">
        <f ca="1">財務省金利情報!K144</f>
        <v>0.40422510822510821</v>
      </c>
      <c r="I144" s="194">
        <f t="shared" ca="1" si="9"/>
        <v>1.0011978460281132</v>
      </c>
      <c r="J144" s="194">
        <f t="shared" ca="1" si="9"/>
        <v>1.0010090345169698</v>
      </c>
      <c r="K144" s="194">
        <f t="shared" ca="1" si="11"/>
        <v>1.8881151114347183E-4</v>
      </c>
      <c r="L144" s="194">
        <f t="shared" ca="1" si="10"/>
        <v>7.5524604457388733E-2</v>
      </c>
    </row>
    <row r="145" spans="1:12" x14ac:dyDescent="0.15">
      <c r="A145" s="199">
        <v>33543</v>
      </c>
      <c r="C145" s="194">
        <v>6.0830000000000002</v>
      </c>
      <c r="F145" s="200">
        <v>42277</v>
      </c>
      <c r="G145" s="194">
        <f t="shared" ca="1" si="8"/>
        <v>0.49633333333333329</v>
      </c>
      <c r="H145" s="194">
        <f ca="1">財務省金利情報!K145</f>
        <v>0.39558168147641837</v>
      </c>
      <c r="I145" s="194">
        <f t="shared" ca="1" si="9"/>
        <v>1.0012385304962066</v>
      </c>
      <c r="J145" s="194">
        <f t="shared" ca="1" si="9"/>
        <v>1.0009874905341816</v>
      </c>
      <c r="K145" s="194">
        <f t="shared" ca="1" si="11"/>
        <v>2.5103996202502366E-4</v>
      </c>
      <c r="L145" s="194">
        <f t="shared" ca="1" si="10"/>
        <v>0.10041598481000946</v>
      </c>
    </row>
    <row r="146" spans="1:12" x14ac:dyDescent="0.15">
      <c r="A146" s="199">
        <v>33573</v>
      </c>
      <c r="C146" s="194">
        <v>5.907</v>
      </c>
      <c r="F146" s="200">
        <v>42369</v>
      </c>
      <c r="G146" s="194">
        <f t="shared" ca="1" si="8"/>
        <v>0.44166666666666665</v>
      </c>
      <c r="H146" s="194">
        <f ca="1">財務省金利情報!K146</f>
        <v>0.31011946532999168</v>
      </c>
      <c r="I146" s="194">
        <f t="shared" ca="1" si="9"/>
        <v>1.0011023425880039</v>
      </c>
      <c r="J146" s="194">
        <f t="shared" ca="1" si="9"/>
        <v>1.000774398658909</v>
      </c>
      <c r="K146" s="194">
        <f t="shared" ca="1" si="11"/>
        <v>3.2794392909485381E-4</v>
      </c>
      <c r="L146" s="194">
        <f t="shared" ca="1" si="10"/>
        <v>0.13117757163794153</v>
      </c>
    </row>
    <row r="147" spans="1:12" x14ac:dyDescent="0.15">
      <c r="A147" s="199">
        <v>33604</v>
      </c>
      <c r="C147" s="194">
        <v>5.8179999999999996</v>
      </c>
      <c r="F147" s="200">
        <v>42460</v>
      </c>
      <c r="G147" s="194">
        <f t="shared" ca="1" si="8"/>
        <v>0.161</v>
      </c>
      <c r="H147" s="194">
        <f ca="1">財務省金利情報!K147</f>
        <v>6.1607814992025535E-2</v>
      </c>
      <c r="I147" s="194">
        <f t="shared" ca="1" si="9"/>
        <v>1.0004022572185989</v>
      </c>
      <c r="J147" s="194">
        <f t="shared" ca="1" si="9"/>
        <v>1.0001539839672355</v>
      </c>
      <c r="K147" s="194">
        <f t="shared" ca="1" si="11"/>
        <v>2.4827325136334011E-4</v>
      </c>
      <c r="L147" s="194">
        <f t="shared" ca="1" si="10"/>
        <v>9.9309300545336043E-2</v>
      </c>
    </row>
    <row r="148" spans="1:12" x14ac:dyDescent="0.15">
      <c r="A148" s="199">
        <v>33635</v>
      </c>
      <c r="C148" s="194">
        <v>5.8570000000000002</v>
      </c>
      <c r="F148" s="200">
        <v>42551</v>
      </c>
      <c r="G148" s="194">
        <f t="shared" ca="1" si="8"/>
        <v>5.6666666666666671E-2</v>
      </c>
      <c r="H148" s="194">
        <f ca="1">財務省金利情報!K148</f>
        <v>-0.11995956937799045</v>
      </c>
      <c r="I148" s="194">
        <f t="shared" ca="1" si="9"/>
        <v>1.0001416365724471</v>
      </c>
      <c r="J148" s="194">
        <f t="shared" ca="1" si="9"/>
        <v>0.99969996607302614</v>
      </c>
      <c r="K148" s="194">
        <f t="shared" ca="1" si="11"/>
        <v>4.4167049942100967E-4</v>
      </c>
      <c r="L148" s="194">
        <f t="shared" ca="1" si="10"/>
        <v>0.17666819976840387</v>
      </c>
    </row>
    <row r="149" spans="1:12" x14ac:dyDescent="0.15">
      <c r="A149" s="199">
        <v>33664</v>
      </c>
      <c r="C149" s="194">
        <v>5.88</v>
      </c>
      <c r="F149" s="200">
        <v>42643</v>
      </c>
      <c r="G149" s="194">
        <f t="shared" ca="1" si="8"/>
        <v>5.6666666666666671E-2</v>
      </c>
      <c r="H149" s="194">
        <f ca="1">財務省金利情報!K149</f>
        <v>-0.12922272727272727</v>
      </c>
      <c r="I149" s="194">
        <f t="shared" ca="1" si="9"/>
        <v>1.0001416365724471</v>
      </c>
      <c r="J149" s="194">
        <f t="shared" ca="1" si="9"/>
        <v>0.99967678651514535</v>
      </c>
      <c r="K149" s="194">
        <f t="shared" ca="1" si="11"/>
        <v>4.6485005730179108E-4</v>
      </c>
      <c r="L149" s="194">
        <f t="shared" ca="1" si="10"/>
        <v>0.18594002292071643</v>
      </c>
    </row>
    <row r="150" spans="1:12" x14ac:dyDescent="0.15">
      <c r="A150" s="199">
        <v>33695</v>
      </c>
      <c r="C150" s="194">
        <v>6.0279999999999996</v>
      </c>
      <c r="F150" s="200">
        <v>42735</v>
      </c>
      <c r="G150" s="194">
        <f t="shared" ca="1" si="8"/>
        <v>0.128</v>
      </c>
      <c r="H150" s="194">
        <f ca="1">財務省金利情報!K150</f>
        <v>-4.5500000000000011E-3</v>
      </c>
      <c r="I150" s="194">
        <f t="shared" ca="1" si="9"/>
        <v>1.0003198465145871</v>
      </c>
      <c r="J150" s="194">
        <f t="shared" ca="1" si="9"/>
        <v>0.99998862480590889</v>
      </c>
      <c r="K150" s="194">
        <f t="shared" ca="1" si="11"/>
        <v>3.3122170867816436E-4</v>
      </c>
      <c r="L150" s="194">
        <f t="shared" ca="1" si="10"/>
        <v>0.13248868347126574</v>
      </c>
    </row>
    <row r="151" spans="1:12" x14ac:dyDescent="0.15">
      <c r="A151" s="199">
        <v>33725</v>
      </c>
      <c r="C151" s="194">
        <v>5.9969999999999999</v>
      </c>
      <c r="F151" s="200">
        <v>42825</v>
      </c>
      <c r="G151" s="194">
        <f t="shared" ca="1" si="8"/>
        <v>0.20833333333333334</v>
      </c>
      <c r="H151" s="194">
        <f ca="1">財務省金利情報!K151</f>
        <v>7.3924641148325351E-2</v>
      </c>
      <c r="I151" s="194">
        <f t="shared" ca="1" si="9"/>
        <v>1.0005204269260823</v>
      </c>
      <c r="J151" s="194">
        <f t="shared" ca="1" si="9"/>
        <v>1.0001847603919598</v>
      </c>
      <c r="K151" s="194">
        <f t="shared" ca="1" si="11"/>
        <v>3.3566653412253622E-4</v>
      </c>
      <c r="L151" s="194">
        <f t="shared" ca="1" si="10"/>
        <v>0.13426661364901449</v>
      </c>
    </row>
    <row r="152" spans="1:12" x14ac:dyDescent="0.15">
      <c r="A152" s="199">
        <v>33756</v>
      </c>
      <c r="C152" s="194">
        <v>5.7759999999999998</v>
      </c>
      <c r="F152" s="200">
        <v>42916</v>
      </c>
      <c r="G152" s="194">
        <f t="shared" ca="1" si="8"/>
        <v>0.19633333333333333</v>
      </c>
      <c r="H152" s="194">
        <f ca="1">財務省金利情報!K152</f>
        <v>4.1986363636363648E-2</v>
      </c>
      <c r="I152" s="194">
        <f t="shared" ref="I152" ca="1" si="12">(1+G152/100)^0.25</f>
        <v>1.0004904723706098</v>
      </c>
      <c r="J152" s="194">
        <f t="shared" ref="J152" ca="1" si="13">(1+H152/100)^0.25</f>
        <v>1.0001049493863743</v>
      </c>
      <c r="K152" s="194">
        <f t="shared" ref="K152" ca="1" si="14">I152-J152</f>
        <v>3.8552298423555342E-4</v>
      </c>
      <c r="L152" s="194">
        <f t="shared" ref="L152" ca="1" si="15">K152*400</f>
        <v>0.15420919369422137</v>
      </c>
    </row>
    <row r="153" spans="1:12" x14ac:dyDescent="0.15">
      <c r="A153" s="199">
        <v>33786</v>
      </c>
      <c r="C153" s="194">
        <v>5.48</v>
      </c>
      <c r="F153" s="200">
        <v>43008</v>
      </c>
    </row>
    <row r="154" spans="1:12" x14ac:dyDescent="0.15">
      <c r="A154" s="199">
        <v>33817</v>
      </c>
      <c r="C154" s="194">
        <v>5.3860000000000001</v>
      </c>
      <c r="F154" s="200">
        <v>43100</v>
      </c>
    </row>
    <row r="155" spans="1:12" x14ac:dyDescent="0.15">
      <c r="A155" s="199">
        <v>33848</v>
      </c>
      <c r="C155" s="194">
        <v>5.3010000000000002</v>
      </c>
    </row>
    <row r="156" spans="1:12" x14ac:dyDescent="0.15">
      <c r="A156" s="199">
        <v>33878</v>
      </c>
      <c r="C156" s="194">
        <v>5.3150000000000004</v>
      </c>
    </row>
    <row r="157" spans="1:12" x14ac:dyDescent="0.15">
      <c r="A157" s="199">
        <v>33909</v>
      </c>
      <c r="C157" s="194">
        <v>5.194</v>
      </c>
    </row>
    <row r="158" spans="1:12" x14ac:dyDescent="0.15">
      <c r="A158" s="199">
        <v>33939</v>
      </c>
      <c r="C158" s="194">
        <v>5.1509999999999998</v>
      </c>
    </row>
    <row r="159" spans="1:12" x14ac:dyDescent="0.15">
      <c r="A159" s="199">
        <v>33970</v>
      </c>
      <c r="C159" s="194">
        <v>4.9029999999999996</v>
      </c>
    </row>
    <row r="160" spans="1:12" x14ac:dyDescent="0.15">
      <c r="A160" s="199">
        <v>34001</v>
      </c>
      <c r="C160" s="194">
        <v>4.5490000000000004</v>
      </c>
    </row>
    <row r="161" spans="1:3" x14ac:dyDescent="0.15">
      <c r="A161" s="199">
        <v>34029</v>
      </c>
      <c r="C161" s="194">
        <v>4.9820000000000002</v>
      </c>
    </row>
    <row r="162" spans="1:3" x14ac:dyDescent="0.15">
      <c r="A162" s="199">
        <v>34060</v>
      </c>
      <c r="C162" s="194">
        <v>5.3090000000000002</v>
      </c>
    </row>
    <row r="163" spans="1:3" x14ac:dyDescent="0.15">
      <c r="A163" s="199">
        <v>34090</v>
      </c>
      <c r="C163" s="194">
        <v>5.569</v>
      </c>
    </row>
    <row r="164" spans="1:3" x14ac:dyDescent="0.15">
      <c r="A164" s="199">
        <v>34121</v>
      </c>
      <c r="C164" s="194">
        <v>5.4390000000000001</v>
      </c>
    </row>
    <row r="165" spans="1:3" x14ac:dyDescent="0.15">
      <c r="A165" s="199">
        <v>34151</v>
      </c>
      <c r="C165" s="194">
        <v>5.1790000000000003</v>
      </c>
    </row>
    <row r="166" spans="1:3" x14ac:dyDescent="0.15">
      <c r="A166" s="199">
        <v>34182</v>
      </c>
      <c r="C166" s="194">
        <v>4.92</v>
      </c>
    </row>
    <row r="167" spans="1:3" x14ac:dyDescent="0.15">
      <c r="A167" s="199">
        <v>34213</v>
      </c>
      <c r="C167" s="194">
        <v>4.3810000000000002</v>
      </c>
    </row>
    <row r="168" spans="1:3" x14ac:dyDescent="0.15">
      <c r="A168" s="199">
        <v>34243</v>
      </c>
      <c r="C168" s="194">
        <v>4.1289999999999996</v>
      </c>
    </row>
    <row r="169" spans="1:3" x14ac:dyDescent="0.15">
      <c r="A169" s="199">
        <v>34274</v>
      </c>
      <c r="C169" s="194">
        <v>3.9359999999999999</v>
      </c>
    </row>
    <row r="170" spans="1:3" x14ac:dyDescent="0.15">
      <c r="A170" s="199">
        <v>34304</v>
      </c>
      <c r="C170" s="194">
        <v>3.621</v>
      </c>
    </row>
    <row r="171" spans="1:3" x14ac:dyDescent="0.15">
      <c r="A171" s="199">
        <v>34335</v>
      </c>
      <c r="C171" s="194">
        <v>4.1070000000000002</v>
      </c>
    </row>
    <row r="172" spans="1:3" x14ac:dyDescent="0.15">
      <c r="A172" s="199">
        <v>34366</v>
      </c>
      <c r="C172" s="194">
        <v>4.3440000000000003</v>
      </c>
    </row>
    <row r="173" spans="1:3" x14ac:dyDescent="0.15">
      <c r="A173" s="199">
        <v>34394</v>
      </c>
      <c r="C173" s="194">
        <v>4.6580000000000004</v>
      </c>
    </row>
    <row r="174" spans="1:3" x14ac:dyDescent="0.15">
      <c r="A174" s="199">
        <v>34425</v>
      </c>
      <c r="C174" s="194">
        <v>4.3109999999999999</v>
      </c>
    </row>
    <row r="175" spans="1:3" x14ac:dyDescent="0.15">
      <c r="A175" s="199">
        <v>34455</v>
      </c>
      <c r="C175" s="194">
        <v>4.1539999999999999</v>
      </c>
    </row>
    <row r="176" spans="1:3" x14ac:dyDescent="0.15">
      <c r="A176" s="199">
        <v>34486</v>
      </c>
      <c r="C176" s="194">
        <v>4.45</v>
      </c>
    </row>
    <row r="177" spans="1:3" x14ac:dyDescent="0.15">
      <c r="A177" s="199">
        <v>34516</v>
      </c>
      <c r="C177" s="194">
        <v>4.5650000000000004</v>
      </c>
    </row>
    <row r="178" spans="1:3" x14ac:dyDescent="0.15">
      <c r="A178" s="199">
        <v>34547</v>
      </c>
      <c r="C178" s="194">
        <v>4.952</v>
      </c>
    </row>
    <row r="179" spans="1:3" x14ac:dyDescent="0.15">
      <c r="A179" s="199">
        <v>34578</v>
      </c>
      <c r="C179" s="194">
        <v>4.8490000000000002</v>
      </c>
    </row>
    <row r="180" spans="1:3" x14ac:dyDescent="0.15">
      <c r="A180" s="199">
        <v>34608</v>
      </c>
      <c r="C180" s="194">
        <v>4.8</v>
      </c>
    </row>
    <row r="181" spans="1:3" x14ac:dyDescent="0.15">
      <c r="A181" s="199">
        <v>34639</v>
      </c>
      <c r="C181" s="194">
        <v>4.766</v>
      </c>
    </row>
    <row r="182" spans="1:3" x14ac:dyDescent="0.15">
      <c r="A182" s="199">
        <v>34669</v>
      </c>
      <c r="C182" s="194">
        <v>4.6280000000000001</v>
      </c>
    </row>
    <row r="183" spans="1:3" x14ac:dyDescent="0.15">
      <c r="A183" s="199">
        <v>34700</v>
      </c>
      <c r="C183" s="194">
        <v>4.6479999999999997</v>
      </c>
    </row>
    <row r="184" spans="1:3" x14ac:dyDescent="0.15">
      <c r="A184" s="199">
        <v>34731</v>
      </c>
      <c r="C184" s="194">
        <v>4.5149999999999997</v>
      </c>
    </row>
    <row r="185" spans="1:3" x14ac:dyDescent="0.15">
      <c r="A185" s="199">
        <v>34759</v>
      </c>
      <c r="C185" s="194">
        <v>4.0229999999999997</v>
      </c>
    </row>
    <row r="186" spans="1:3" x14ac:dyDescent="0.15">
      <c r="A186" s="199">
        <v>34790</v>
      </c>
      <c r="C186" s="194">
        <v>3.7170000000000001</v>
      </c>
    </row>
    <row r="187" spans="1:3" x14ac:dyDescent="0.15">
      <c r="A187" s="199">
        <v>34820</v>
      </c>
      <c r="C187" s="194">
        <v>3.2970000000000002</v>
      </c>
    </row>
    <row r="188" spans="1:3" x14ac:dyDescent="0.15">
      <c r="A188" s="199">
        <v>34851</v>
      </c>
      <c r="C188" s="194">
        <v>3.0430000000000001</v>
      </c>
    </row>
    <row r="189" spans="1:3" x14ac:dyDescent="0.15">
      <c r="A189" s="199">
        <v>34881</v>
      </c>
      <c r="C189" s="194">
        <v>3.0590000000000002</v>
      </c>
    </row>
    <row r="190" spans="1:3" x14ac:dyDescent="0.15">
      <c r="A190" s="199">
        <v>34912</v>
      </c>
      <c r="C190" s="194">
        <v>3.2829999999999999</v>
      </c>
    </row>
    <row r="191" spans="1:3" x14ac:dyDescent="0.15">
      <c r="A191" s="199">
        <v>34943</v>
      </c>
      <c r="C191" s="194">
        <v>2.9769999999999999</v>
      </c>
    </row>
    <row r="192" spans="1:3" x14ac:dyDescent="0.15">
      <c r="A192" s="199">
        <v>34973</v>
      </c>
      <c r="C192" s="194">
        <v>3.073</v>
      </c>
    </row>
    <row r="193" spans="1:3" x14ac:dyDescent="0.15">
      <c r="A193" s="199">
        <v>35004</v>
      </c>
      <c r="C193" s="194">
        <v>3.03</v>
      </c>
    </row>
    <row r="194" spans="1:3" x14ac:dyDescent="0.15">
      <c r="A194" s="199">
        <v>35034</v>
      </c>
      <c r="C194" s="194">
        <v>3.165</v>
      </c>
    </row>
    <row r="195" spans="1:3" x14ac:dyDescent="0.15">
      <c r="A195" s="199">
        <v>35065</v>
      </c>
      <c r="C195" s="194">
        <v>3.242</v>
      </c>
    </row>
    <row r="196" spans="1:3" x14ac:dyDescent="0.15">
      <c r="A196" s="199">
        <v>35096</v>
      </c>
      <c r="C196" s="194">
        <v>3.4950000000000001</v>
      </c>
    </row>
    <row r="197" spans="1:3" x14ac:dyDescent="0.15">
      <c r="A197" s="199">
        <v>35125</v>
      </c>
      <c r="C197" s="194">
        <v>3.4140000000000001</v>
      </c>
    </row>
    <row r="198" spans="1:3" x14ac:dyDescent="0.15">
      <c r="A198" s="199">
        <v>35156</v>
      </c>
      <c r="C198" s="194">
        <v>3.5920000000000001</v>
      </c>
    </row>
    <row r="199" spans="1:3" x14ac:dyDescent="0.15">
      <c r="A199" s="199">
        <v>35186</v>
      </c>
      <c r="C199" s="194">
        <v>3.4790000000000001</v>
      </c>
    </row>
    <row r="200" spans="1:3" x14ac:dyDescent="0.15">
      <c r="A200" s="199">
        <v>35217</v>
      </c>
      <c r="C200" s="194">
        <v>3.4750000000000001</v>
      </c>
    </row>
    <row r="201" spans="1:3" x14ac:dyDescent="0.15">
      <c r="A201" s="199">
        <v>35247</v>
      </c>
      <c r="C201" s="194">
        <v>3.3690000000000002</v>
      </c>
    </row>
    <row r="202" spans="1:3" x14ac:dyDescent="0.15">
      <c r="A202" s="199">
        <v>35278</v>
      </c>
      <c r="C202" s="194">
        <v>3.1179999999999999</v>
      </c>
    </row>
    <row r="203" spans="1:3" x14ac:dyDescent="0.15">
      <c r="A203" s="199">
        <v>35309</v>
      </c>
      <c r="C203" s="194">
        <v>3.0409999999999999</v>
      </c>
    </row>
    <row r="204" spans="1:3" x14ac:dyDescent="0.15">
      <c r="A204" s="199">
        <v>35339</v>
      </c>
      <c r="C204" s="194">
        <v>2.7989999999999999</v>
      </c>
    </row>
    <row r="205" spans="1:3" x14ac:dyDescent="0.15">
      <c r="A205" s="199">
        <v>35370</v>
      </c>
      <c r="C205" s="194">
        <v>2.8159999999999998</v>
      </c>
    </row>
    <row r="206" spans="1:3" x14ac:dyDescent="0.15">
      <c r="A206" s="199">
        <v>35400</v>
      </c>
      <c r="C206" s="194">
        <v>2.863</v>
      </c>
    </row>
    <row r="207" spans="1:3" x14ac:dyDescent="0.15">
      <c r="A207" s="199">
        <v>35431</v>
      </c>
      <c r="C207" s="194">
        <v>2.72</v>
      </c>
    </row>
    <row r="208" spans="1:3" x14ac:dyDescent="0.15">
      <c r="A208" s="199">
        <v>35462</v>
      </c>
      <c r="C208" s="194">
        <v>2.694</v>
      </c>
    </row>
    <row r="209" spans="1:3" x14ac:dyDescent="0.15">
      <c r="A209" s="199">
        <v>35490</v>
      </c>
      <c r="C209" s="194">
        <v>2.6150000000000002</v>
      </c>
    </row>
    <row r="210" spans="1:3" x14ac:dyDescent="0.15">
      <c r="A210" s="199">
        <v>35521</v>
      </c>
      <c r="C210" s="194">
        <v>2.6110000000000002</v>
      </c>
    </row>
    <row r="211" spans="1:3" x14ac:dyDescent="0.15">
      <c r="A211" s="199">
        <v>35551</v>
      </c>
      <c r="C211" s="194">
        <v>2.944</v>
      </c>
    </row>
    <row r="212" spans="1:3" x14ac:dyDescent="0.15">
      <c r="A212" s="199">
        <v>35582</v>
      </c>
      <c r="C212" s="194">
        <v>2.7530000000000001</v>
      </c>
    </row>
    <row r="213" spans="1:3" x14ac:dyDescent="0.15">
      <c r="A213" s="199">
        <v>35612</v>
      </c>
      <c r="C213" s="194">
        <v>2.5030000000000001</v>
      </c>
    </row>
    <row r="214" spans="1:3" x14ac:dyDescent="0.15">
      <c r="A214" s="199">
        <v>35643</v>
      </c>
      <c r="C214" s="194">
        <v>2.3940000000000001</v>
      </c>
    </row>
    <row r="215" spans="1:3" x14ac:dyDescent="0.15">
      <c r="A215" s="199">
        <v>35674</v>
      </c>
      <c r="C215" s="194">
        <v>2.2589999999999999</v>
      </c>
    </row>
    <row r="216" spans="1:3" x14ac:dyDescent="0.15">
      <c r="A216" s="199">
        <v>35704</v>
      </c>
      <c r="C216" s="194">
        <v>1.984</v>
      </c>
    </row>
    <row r="217" spans="1:3" x14ac:dyDescent="0.15">
      <c r="A217" s="199">
        <v>35735</v>
      </c>
      <c r="C217" s="194">
        <v>2.165</v>
      </c>
    </row>
    <row r="218" spans="1:3" x14ac:dyDescent="0.15">
      <c r="A218" s="199">
        <v>35765</v>
      </c>
      <c r="C218" s="194">
        <v>2.105</v>
      </c>
    </row>
    <row r="219" spans="1:3" x14ac:dyDescent="0.15">
      <c r="A219" s="199">
        <v>35796</v>
      </c>
      <c r="C219" s="194">
        <v>2.25</v>
      </c>
    </row>
    <row r="220" spans="1:3" x14ac:dyDescent="0.15">
      <c r="A220" s="199">
        <v>35827</v>
      </c>
      <c r="C220" s="194">
        <v>2.1150000000000002</v>
      </c>
    </row>
    <row r="221" spans="1:3" x14ac:dyDescent="0.15">
      <c r="A221" s="199">
        <v>35855</v>
      </c>
      <c r="C221" s="194">
        <v>2.1070000000000002</v>
      </c>
    </row>
    <row r="222" spans="1:3" x14ac:dyDescent="0.15">
      <c r="A222" s="199">
        <v>35886</v>
      </c>
      <c r="C222" s="194">
        <v>1.992</v>
      </c>
    </row>
    <row r="223" spans="1:3" x14ac:dyDescent="0.15">
      <c r="A223" s="199">
        <v>35916</v>
      </c>
      <c r="C223" s="194">
        <v>1.8029999999999999</v>
      </c>
    </row>
    <row r="224" spans="1:3" x14ac:dyDescent="0.15">
      <c r="A224" s="199">
        <v>35947</v>
      </c>
      <c r="C224" s="194">
        <v>1.8660000000000001</v>
      </c>
    </row>
    <row r="225" spans="1:3" x14ac:dyDescent="0.15">
      <c r="A225" s="199">
        <v>35977</v>
      </c>
      <c r="C225" s="194">
        <v>1.847</v>
      </c>
    </row>
    <row r="226" spans="1:3" x14ac:dyDescent="0.15">
      <c r="A226" s="199">
        <v>36008</v>
      </c>
      <c r="C226" s="194">
        <v>1.706</v>
      </c>
    </row>
    <row r="227" spans="1:3" x14ac:dyDescent="0.15">
      <c r="A227" s="199">
        <v>36039</v>
      </c>
      <c r="C227" s="194">
        <v>1.431</v>
      </c>
    </row>
    <row r="228" spans="1:3" x14ac:dyDescent="0.15">
      <c r="A228" s="199">
        <v>36069</v>
      </c>
      <c r="C228" s="194">
        <v>1.389</v>
      </c>
    </row>
    <row r="229" spans="1:3" x14ac:dyDescent="0.15">
      <c r="A229" s="199">
        <v>36100</v>
      </c>
      <c r="C229" s="194">
        <v>1.5249999999999999</v>
      </c>
    </row>
    <row r="230" spans="1:3" x14ac:dyDescent="0.15">
      <c r="A230" s="199">
        <v>36130</v>
      </c>
      <c r="C230" s="194">
        <v>2.2040000000000002</v>
      </c>
    </row>
    <row r="231" spans="1:3" x14ac:dyDescent="0.15">
      <c r="A231" s="199">
        <v>36161</v>
      </c>
      <c r="C231" s="194">
        <v>2.226</v>
      </c>
    </row>
    <row r="232" spans="1:3" x14ac:dyDescent="0.15">
      <c r="A232" s="199">
        <v>36192</v>
      </c>
      <c r="C232" s="194">
        <v>2.298</v>
      </c>
    </row>
    <row r="233" spans="1:3" x14ac:dyDescent="0.15">
      <c r="A233" s="199">
        <v>36220</v>
      </c>
      <c r="C233" s="194">
        <v>1.976</v>
      </c>
    </row>
    <row r="234" spans="1:3" x14ac:dyDescent="0.15">
      <c r="A234" s="199">
        <v>36251</v>
      </c>
      <c r="C234" s="194">
        <v>1.724</v>
      </c>
    </row>
    <row r="235" spans="1:3" x14ac:dyDescent="0.15">
      <c r="A235" s="199">
        <v>36281</v>
      </c>
      <c r="C235" s="194">
        <v>1.732</v>
      </c>
    </row>
    <row r="236" spans="1:3" x14ac:dyDescent="0.15">
      <c r="A236" s="199">
        <v>36312</v>
      </c>
      <c r="C236" s="194">
        <v>2.008</v>
      </c>
    </row>
    <row r="237" spans="1:3" x14ac:dyDescent="0.15">
      <c r="A237" s="199">
        <v>36342</v>
      </c>
      <c r="C237" s="194">
        <v>1.9890000000000001</v>
      </c>
    </row>
    <row r="238" spans="1:3" x14ac:dyDescent="0.15">
      <c r="A238" s="199">
        <v>36373</v>
      </c>
      <c r="C238" s="194">
        <v>2.1589999999999998</v>
      </c>
    </row>
    <row r="239" spans="1:3" x14ac:dyDescent="0.15">
      <c r="A239" s="199">
        <v>36404</v>
      </c>
      <c r="C239" s="194">
        <v>1.8120000000000001</v>
      </c>
    </row>
    <row r="240" spans="1:3" x14ac:dyDescent="0.15">
      <c r="A240" s="199">
        <v>36434</v>
      </c>
      <c r="C240" s="194">
        <v>1.992</v>
      </c>
    </row>
    <row r="241" spans="1:3" x14ac:dyDescent="0.15">
      <c r="A241" s="199">
        <v>36465</v>
      </c>
      <c r="C241" s="194">
        <v>1.9970000000000001</v>
      </c>
    </row>
    <row r="242" spans="1:3" x14ac:dyDescent="0.15">
      <c r="A242" s="199">
        <v>36495</v>
      </c>
      <c r="C242" s="194">
        <v>1.8540000000000001</v>
      </c>
    </row>
    <row r="243" spans="1:3" x14ac:dyDescent="0.15">
      <c r="A243" s="199">
        <v>36526</v>
      </c>
      <c r="C243" s="194">
        <v>1.7669999999999999</v>
      </c>
    </row>
    <row r="244" spans="1:3" x14ac:dyDescent="0.15">
      <c r="A244" s="199">
        <v>36557</v>
      </c>
      <c r="C244" s="194">
        <v>1.9419999999999999</v>
      </c>
    </row>
    <row r="245" spans="1:3" x14ac:dyDescent="0.15">
      <c r="A245" s="199">
        <v>36586</v>
      </c>
      <c r="C245" s="194">
        <v>1.9379999999999999</v>
      </c>
    </row>
    <row r="246" spans="1:3" x14ac:dyDescent="0.15">
      <c r="A246" s="199">
        <v>36617</v>
      </c>
      <c r="C246" s="194">
        <v>1.855</v>
      </c>
    </row>
    <row r="247" spans="1:3" x14ac:dyDescent="0.15">
      <c r="A247" s="199">
        <v>36647</v>
      </c>
      <c r="C247" s="194">
        <v>1.823</v>
      </c>
    </row>
    <row r="248" spans="1:3" x14ac:dyDescent="0.15">
      <c r="A248" s="199">
        <v>36678</v>
      </c>
      <c r="C248" s="194">
        <v>1.843</v>
      </c>
    </row>
    <row r="249" spans="1:3" x14ac:dyDescent="0.15">
      <c r="A249" s="199">
        <v>36708</v>
      </c>
      <c r="C249" s="194">
        <v>1.7869999999999999</v>
      </c>
    </row>
    <row r="250" spans="1:3" x14ac:dyDescent="0.15">
      <c r="A250" s="199">
        <v>36739</v>
      </c>
      <c r="C250" s="194">
        <v>1.9950000000000001</v>
      </c>
    </row>
    <row r="251" spans="1:3" x14ac:dyDescent="0.15">
      <c r="A251" s="199">
        <v>36770</v>
      </c>
      <c r="C251" s="194">
        <v>1.9710000000000001</v>
      </c>
    </row>
    <row r="252" spans="1:3" x14ac:dyDescent="0.15">
      <c r="A252" s="199">
        <v>36800</v>
      </c>
      <c r="C252" s="194">
        <v>1.9330000000000001</v>
      </c>
    </row>
    <row r="253" spans="1:3" x14ac:dyDescent="0.15">
      <c r="A253" s="199">
        <v>36831</v>
      </c>
      <c r="C253" s="194">
        <v>1.788</v>
      </c>
    </row>
    <row r="254" spans="1:3" x14ac:dyDescent="0.15">
      <c r="A254" s="199">
        <v>36861</v>
      </c>
      <c r="C254" s="194">
        <v>1.82</v>
      </c>
    </row>
    <row r="255" spans="1:3" x14ac:dyDescent="0.15">
      <c r="A255" s="199">
        <v>36892</v>
      </c>
      <c r="C255" s="194">
        <v>1.635</v>
      </c>
    </row>
    <row r="256" spans="1:3" x14ac:dyDescent="0.15">
      <c r="A256" s="199">
        <v>36923</v>
      </c>
      <c r="C256" s="194">
        <v>1.5049999999999999</v>
      </c>
    </row>
    <row r="257" spans="1:3" x14ac:dyDescent="0.15">
      <c r="A257" s="199">
        <v>36951</v>
      </c>
      <c r="C257" s="194">
        <v>1.472</v>
      </c>
    </row>
    <row r="258" spans="1:3" x14ac:dyDescent="0.15">
      <c r="A258" s="199">
        <v>36982</v>
      </c>
      <c r="C258" s="194">
        <v>1.44</v>
      </c>
    </row>
    <row r="259" spans="1:3" x14ac:dyDescent="0.15">
      <c r="A259" s="199">
        <v>37012</v>
      </c>
      <c r="C259" s="194">
        <v>1.37</v>
      </c>
    </row>
    <row r="260" spans="1:3" x14ac:dyDescent="0.15">
      <c r="A260" s="199">
        <v>37043</v>
      </c>
      <c r="C260" s="194">
        <v>1.2370000000000001</v>
      </c>
    </row>
    <row r="261" spans="1:3" x14ac:dyDescent="0.15">
      <c r="A261" s="199">
        <v>37073</v>
      </c>
      <c r="C261" s="194">
        <v>1.41</v>
      </c>
    </row>
    <row r="262" spans="1:3" x14ac:dyDescent="0.15">
      <c r="A262" s="199">
        <v>37104</v>
      </c>
      <c r="C262" s="194">
        <v>1.4</v>
      </c>
    </row>
    <row r="263" spans="1:3" x14ac:dyDescent="0.15">
      <c r="A263" s="199">
        <v>37135</v>
      </c>
      <c r="C263" s="194">
        <v>1.444</v>
      </c>
    </row>
    <row r="264" spans="1:3" x14ac:dyDescent="0.15">
      <c r="A264" s="199">
        <v>37165</v>
      </c>
      <c r="C264" s="194">
        <v>1.39</v>
      </c>
    </row>
    <row r="265" spans="1:3" x14ac:dyDescent="0.15">
      <c r="A265" s="199">
        <v>37196</v>
      </c>
      <c r="C265" s="194">
        <v>1.4139999999999999</v>
      </c>
    </row>
    <row r="266" spans="1:3" x14ac:dyDescent="0.15">
      <c r="A266" s="199">
        <v>37226</v>
      </c>
      <c r="C266" s="194">
        <v>1.397</v>
      </c>
    </row>
    <row r="267" spans="1:3" x14ac:dyDescent="0.15">
      <c r="A267" s="199">
        <v>37257</v>
      </c>
      <c r="C267" s="194">
        <v>1.5249999999999999</v>
      </c>
    </row>
    <row r="268" spans="1:3" x14ac:dyDescent="0.15">
      <c r="A268" s="199">
        <v>37288</v>
      </c>
      <c r="C268" s="194">
        <v>1.5820000000000001</v>
      </c>
    </row>
    <row r="269" spans="1:3" x14ac:dyDescent="0.15">
      <c r="A269" s="199">
        <v>37316</v>
      </c>
      <c r="C269" s="194">
        <v>1.448</v>
      </c>
    </row>
    <row r="270" spans="1:3" x14ac:dyDescent="0.15">
      <c r="A270" s="199">
        <v>37347</v>
      </c>
      <c r="C270" s="194">
        <v>1.464</v>
      </c>
    </row>
    <row r="271" spans="1:3" x14ac:dyDescent="0.15">
      <c r="A271" s="199">
        <v>37377</v>
      </c>
      <c r="C271" s="194">
        <v>1.415</v>
      </c>
    </row>
    <row r="272" spans="1:3" x14ac:dyDescent="0.15">
      <c r="A272" s="199">
        <v>37408</v>
      </c>
      <c r="C272" s="194">
        <v>1.3680000000000001</v>
      </c>
    </row>
    <row r="273" spans="1:3" x14ac:dyDescent="0.15">
      <c r="A273" s="199">
        <v>37438</v>
      </c>
      <c r="C273" s="194">
        <v>1.385</v>
      </c>
    </row>
    <row r="274" spans="1:3" x14ac:dyDescent="0.15">
      <c r="A274" s="199">
        <v>37469</v>
      </c>
      <c r="C274" s="194">
        <v>1.222</v>
      </c>
    </row>
    <row r="275" spans="1:3" x14ac:dyDescent="0.15">
      <c r="A275" s="199">
        <v>37500</v>
      </c>
      <c r="C275" s="194">
        <v>1.244</v>
      </c>
    </row>
    <row r="276" spans="1:3" x14ac:dyDescent="0.15">
      <c r="A276" s="199">
        <v>37530</v>
      </c>
      <c r="C276" s="194">
        <v>1.08</v>
      </c>
    </row>
    <row r="277" spans="1:3" x14ac:dyDescent="0.15">
      <c r="A277" s="199">
        <v>37561</v>
      </c>
      <c r="C277" s="194">
        <v>1.0169999999999999</v>
      </c>
    </row>
    <row r="278" spans="1:3" x14ac:dyDescent="0.15">
      <c r="A278" s="199">
        <v>37591</v>
      </c>
      <c r="C278" s="194">
        <v>0.96299999999999997</v>
      </c>
    </row>
    <row r="279" spans="1:3" x14ac:dyDescent="0.15">
      <c r="A279" s="199">
        <v>37622</v>
      </c>
      <c r="C279" s="194">
        <v>0.80500000000000005</v>
      </c>
    </row>
    <row r="280" spans="1:3" x14ac:dyDescent="0.15">
      <c r="A280" s="199">
        <v>37653</v>
      </c>
      <c r="C280" s="194">
        <v>0.83399999999999996</v>
      </c>
    </row>
    <row r="281" spans="1:3" x14ac:dyDescent="0.15">
      <c r="A281" s="199">
        <v>37681</v>
      </c>
      <c r="C281" s="194">
        <v>0.79</v>
      </c>
    </row>
    <row r="282" spans="1:3" x14ac:dyDescent="0.15">
      <c r="A282" s="199">
        <v>37712</v>
      </c>
      <c r="C282" s="194">
        <v>0.65600000000000003</v>
      </c>
    </row>
    <row r="283" spans="1:3" x14ac:dyDescent="0.15">
      <c r="A283" s="199">
        <v>37742</v>
      </c>
      <c r="C283" s="194">
        <v>0.57799999999999996</v>
      </c>
    </row>
    <row r="284" spans="1:3" x14ac:dyDescent="0.15">
      <c r="A284" s="199">
        <v>37773</v>
      </c>
      <c r="C284" s="194">
        <v>0.76100000000000001</v>
      </c>
    </row>
    <row r="285" spans="1:3" x14ac:dyDescent="0.15">
      <c r="A285" s="199">
        <v>37803</v>
      </c>
      <c r="C285" s="194">
        <v>1.002</v>
      </c>
    </row>
    <row r="286" spans="1:3" x14ac:dyDescent="0.15">
      <c r="A286" s="199">
        <v>37834</v>
      </c>
      <c r="C286" s="194">
        <v>1.458</v>
      </c>
    </row>
    <row r="287" spans="1:3" x14ac:dyDescent="0.15">
      <c r="A287" s="199">
        <v>37865</v>
      </c>
      <c r="C287" s="194">
        <v>1.4850000000000001</v>
      </c>
    </row>
    <row r="288" spans="1:3" x14ac:dyDescent="0.15">
      <c r="A288" s="199">
        <v>37895</v>
      </c>
      <c r="C288" s="194">
        <v>1.498</v>
      </c>
    </row>
    <row r="289" spans="1:3" x14ac:dyDescent="0.15">
      <c r="A289" s="199">
        <v>37926</v>
      </c>
      <c r="C289" s="194">
        <v>1.401</v>
      </c>
    </row>
    <row r="290" spans="1:3" x14ac:dyDescent="0.15">
      <c r="A290" s="199">
        <v>37956</v>
      </c>
      <c r="B290" s="194">
        <v>1.466</v>
      </c>
      <c r="C290" s="194">
        <v>1.415</v>
      </c>
    </row>
    <row r="291" spans="1:3" x14ac:dyDescent="0.15">
      <c r="A291" s="199">
        <v>37987</v>
      </c>
      <c r="C291" s="194">
        <v>1.403</v>
      </c>
    </row>
    <row r="292" spans="1:3" x14ac:dyDescent="0.15">
      <c r="A292" s="199">
        <v>38018</v>
      </c>
      <c r="C292" s="194">
        <v>1.2849999999999999</v>
      </c>
    </row>
    <row r="293" spans="1:3" x14ac:dyDescent="0.15">
      <c r="A293" s="199">
        <v>38047</v>
      </c>
      <c r="C293" s="194">
        <v>1.502</v>
      </c>
    </row>
    <row r="294" spans="1:3" x14ac:dyDescent="0.15">
      <c r="A294" s="199">
        <v>38078</v>
      </c>
      <c r="C294" s="194">
        <v>1.589</v>
      </c>
    </row>
    <row r="295" spans="1:3" x14ac:dyDescent="0.15">
      <c r="A295" s="199">
        <v>38108</v>
      </c>
      <c r="C295" s="194">
        <v>1.573</v>
      </c>
    </row>
    <row r="296" spans="1:3" x14ac:dyDescent="0.15">
      <c r="A296" s="199">
        <v>38139</v>
      </c>
      <c r="C296" s="194">
        <v>1.8779999999999999</v>
      </c>
    </row>
    <row r="297" spans="1:3" x14ac:dyDescent="0.15">
      <c r="A297" s="199">
        <v>38169</v>
      </c>
      <c r="C297" s="194">
        <v>1.8759999999999999</v>
      </c>
    </row>
    <row r="298" spans="1:3" x14ac:dyDescent="0.15">
      <c r="A298" s="199">
        <v>38200</v>
      </c>
      <c r="C298" s="194">
        <v>1.651</v>
      </c>
    </row>
    <row r="299" spans="1:3" x14ac:dyDescent="0.15">
      <c r="A299" s="199">
        <v>38231</v>
      </c>
      <c r="C299" s="194">
        <v>1.4630000000000001</v>
      </c>
    </row>
    <row r="300" spans="1:3" x14ac:dyDescent="0.15">
      <c r="A300" s="199">
        <v>38261</v>
      </c>
      <c r="C300" s="194">
        <v>1.544</v>
      </c>
    </row>
    <row r="301" spans="1:3" x14ac:dyDescent="0.15">
      <c r="A301" s="199">
        <v>38292</v>
      </c>
      <c r="C301" s="194">
        <v>1.506</v>
      </c>
    </row>
    <row r="302" spans="1:3" x14ac:dyDescent="0.15">
      <c r="A302" s="199">
        <v>38322</v>
      </c>
      <c r="B302" s="194">
        <v>1.5109999999999999</v>
      </c>
      <c r="C302" s="194">
        <v>1.46</v>
      </c>
    </row>
    <row r="303" spans="1:3" x14ac:dyDescent="0.15">
      <c r="A303" s="199">
        <v>38353</v>
      </c>
      <c r="C303" s="194">
        <v>1.3759999999999999</v>
      </c>
    </row>
    <row r="304" spans="1:3" x14ac:dyDescent="0.15">
      <c r="A304" s="199">
        <v>38384</v>
      </c>
      <c r="C304" s="194">
        <v>1.4830000000000001</v>
      </c>
    </row>
    <row r="305" spans="1:3" x14ac:dyDescent="0.15">
      <c r="A305" s="199">
        <v>38412</v>
      </c>
      <c r="C305" s="194">
        <v>1.3919999999999999</v>
      </c>
    </row>
    <row r="306" spans="1:3" x14ac:dyDescent="0.15">
      <c r="A306" s="199">
        <v>38443</v>
      </c>
      <c r="C306" s="194">
        <v>1.323</v>
      </c>
    </row>
    <row r="307" spans="1:3" x14ac:dyDescent="0.15">
      <c r="A307" s="199">
        <v>38473</v>
      </c>
      <c r="C307" s="194">
        <v>1.3140000000000001</v>
      </c>
    </row>
    <row r="308" spans="1:3" x14ac:dyDescent="0.15">
      <c r="A308" s="199">
        <v>38504</v>
      </c>
      <c r="C308" s="194">
        <v>1.222</v>
      </c>
    </row>
    <row r="309" spans="1:3" x14ac:dyDescent="0.15">
      <c r="A309" s="199">
        <v>38534</v>
      </c>
      <c r="C309" s="194">
        <v>1.3720000000000001</v>
      </c>
    </row>
    <row r="310" spans="1:3" x14ac:dyDescent="0.15">
      <c r="A310" s="199">
        <v>38565</v>
      </c>
      <c r="C310" s="194">
        <v>1.4359999999999999</v>
      </c>
    </row>
    <row r="311" spans="1:3" x14ac:dyDescent="0.15">
      <c r="A311" s="199">
        <v>38596</v>
      </c>
      <c r="C311" s="194">
        <v>1.518</v>
      </c>
    </row>
    <row r="312" spans="1:3" x14ac:dyDescent="0.15">
      <c r="A312" s="199">
        <v>38626</v>
      </c>
      <c r="C312" s="194">
        <v>1.577</v>
      </c>
    </row>
    <row r="313" spans="1:3" x14ac:dyDescent="0.15">
      <c r="A313" s="199">
        <v>38657</v>
      </c>
      <c r="C313" s="194">
        <v>1.5209999999999999</v>
      </c>
    </row>
    <row r="314" spans="1:3" x14ac:dyDescent="0.15">
      <c r="A314" s="199">
        <v>38687</v>
      </c>
      <c r="B314" s="194">
        <v>1.544</v>
      </c>
      <c r="C314" s="194">
        <v>1.556</v>
      </c>
    </row>
    <row r="315" spans="1:3" x14ac:dyDescent="0.15">
      <c r="A315" s="199">
        <v>38718</v>
      </c>
      <c r="C315" s="194">
        <v>1.61</v>
      </c>
    </row>
    <row r="316" spans="1:3" x14ac:dyDescent="0.15">
      <c r="A316" s="199">
        <v>38749</v>
      </c>
      <c r="C316" s="194">
        <v>1.663</v>
      </c>
    </row>
    <row r="317" spans="1:3" x14ac:dyDescent="0.15">
      <c r="A317" s="199">
        <v>38777</v>
      </c>
      <c r="C317" s="194">
        <v>1.831</v>
      </c>
    </row>
    <row r="318" spans="1:3" x14ac:dyDescent="0.15">
      <c r="A318" s="199">
        <v>38808</v>
      </c>
      <c r="C318" s="194">
        <v>2.0249999999999999</v>
      </c>
    </row>
    <row r="319" spans="1:3" x14ac:dyDescent="0.15">
      <c r="A319" s="199">
        <v>38838</v>
      </c>
      <c r="C319" s="194">
        <v>1.931</v>
      </c>
    </row>
    <row r="320" spans="1:3" x14ac:dyDescent="0.15">
      <c r="A320" s="199">
        <v>38869</v>
      </c>
      <c r="C320" s="194">
        <v>2.0089999999999999</v>
      </c>
    </row>
    <row r="321" spans="1:3" x14ac:dyDescent="0.15">
      <c r="A321" s="199">
        <v>38899</v>
      </c>
      <c r="C321" s="194">
        <v>2.0539999999999998</v>
      </c>
    </row>
    <row r="322" spans="1:3" x14ac:dyDescent="0.15">
      <c r="A322" s="199">
        <v>38930</v>
      </c>
      <c r="C322" s="194">
        <v>1.8029999999999999</v>
      </c>
    </row>
    <row r="323" spans="1:3" x14ac:dyDescent="0.15">
      <c r="A323" s="199">
        <v>38961</v>
      </c>
      <c r="C323" s="194">
        <v>1.7729999999999999</v>
      </c>
    </row>
    <row r="324" spans="1:3" x14ac:dyDescent="0.15">
      <c r="A324" s="199">
        <v>38991</v>
      </c>
      <c r="C324" s="194">
        <v>1.863</v>
      </c>
    </row>
    <row r="325" spans="1:3" x14ac:dyDescent="0.15">
      <c r="A325" s="199">
        <v>39022</v>
      </c>
      <c r="C325" s="194">
        <v>1.8220000000000001</v>
      </c>
    </row>
    <row r="326" spans="1:3" x14ac:dyDescent="0.15">
      <c r="A326" s="199">
        <v>39052</v>
      </c>
      <c r="B326" s="194">
        <v>1.829</v>
      </c>
      <c r="C326" s="194">
        <v>1.7769999999999999</v>
      </c>
    </row>
    <row r="327" spans="1:3" x14ac:dyDescent="0.15">
      <c r="A327" s="199">
        <v>39083</v>
      </c>
      <c r="C327" s="194">
        <v>1.829</v>
      </c>
    </row>
    <row r="328" spans="1:3" x14ac:dyDescent="0.15">
      <c r="A328" s="199">
        <v>39114</v>
      </c>
      <c r="C328" s="194">
        <v>1.764</v>
      </c>
    </row>
    <row r="329" spans="1:3" x14ac:dyDescent="0.15">
      <c r="A329" s="199">
        <v>39142</v>
      </c>
      <c r="C329" s="194">
        <v>1.758</v>
      </c>
    </row>
    <row r="330" spans="1:3" x14ac:dyDescent="0.15">
      <c r="A330" s="199">
        <v>39173</v>
      </c>
      <c r="C330" s="194">
        <v>1.766</v>
      </c>
    </row>
    <row r="331" spans="1:3" x14ac:dyDescent="0.15">
      <c r="A331" s="199">
        <v>39203</v>
      </c>
      <c r="C331" s="194">
        <v>1.8360000000000001</v>
      </c>
    </row>
    <row r="332" spans="1:3" x14ac:dyDescent="0.15">
      <c r="A332" s="199">
        <v>39234</v>
      </c>
      <c r="C332" s="194">
        <v>1.988</v>
      </c>
    </row>
    <row r="333" spans="1:3" x14ac:dyDescent="0.15">
      <c r="A333" s="199">
        <v>39264</v>
      </c>
      <c r="C333" s="194">
        <v>1.9</v>
      </c>
    </row>
    <row r="334" spans="1:3" x14ac:dyDescent="0.15">
      <c r="A334" s="199">
        <v>39295</v>
      </c>
      <c r="C334" s="194">
        <v>1.714</v>
      </c>
    </row>
    <row r="335" spans="1:3" x14ac:dyDescent="0.15">
      <c r="A335" s="199">
        <v>39326</v>
      </c>
      <c r="C335" s="194">
        <v>1.851</v>
      </c>
    </row>
    <row r="336" spans="1:3" x14ac:dyDescent="0.15">
      <c r="A336" s="199">
        <v>39356</v>
      </c>
      <c r="C336" s="194">
        <v>1.748</v>
      </c>
    </row>
    <row r="337" spans="1:3" x14ac:dyDescent="0.15">
      <c r="A337" s="199">
        <v>39387</v>
      </c>
      <c r="C337" s="194">
        <v>1.6379999999999999</v>
      </c>
    </row>
    <row r="338" spans="1:3" x14ac:dyDescent="0.15">
      <c r="A338" s="199">
        <v>39417</v>
      </c>
      <c r="B338" s="194">
        <v>1.669</v>
      </c>
      <c r="C338" s="194">
        <v>1.6719999999999999</v>
      </c>
    </row>
    <row r="339" spans="1:3" x14ac:dyDescent="0.15">
      <c r="A339" s="199">
        <v>39448</v>
      </c>
      <c r="C339" s="194">
        <v>1.579</v>
      </c>
    </row>
    <row r="340" spans="1:3" x14ac:dyDescent="0.15">
      <c r="A340" s="199">
        <v>39479</v>
      </c>
      <c r="C340" s="194">
        <v>1.5720000000000001</v>
      </c>
    </row>
    <row r="341" spans="1:3" x14ac:dyDescent="0.15">
      <c r="A341" s="199">
        <v>39508</v>
      </c>
      <c r="C341" s="194">
        <v>1.4279999999999999</v>
      </c>
    </row>
    <row r="342" spans="1:3" x14ac:dyDescent="0.15">
      <c r="A342" s="199">
        <v>39539</v>
      </c>
      <c r="C342" s="194">
        <v>1.77</v>
      </c>
    </row>
    <row r="343" spans="1:3" x14ac:dyDescent="0.15">
      <c r="A343" s="199">
        <v>39569</v>
      </c>
      <c r="C343" s="194">
        <v>1.9219999999999999</v>
      </c>
    </row>
    <row r="344" spans="1:3" x14ac:dyDescent="0.15">
      <c r="A344" s="199">
        <v>39600</v>
      </c>
      <c r="C344" s="194">
        <v>1.714</v>
      </c>
    </row>
    <row r="345" spans="1:3" x14ac:dyDescent="0.15">
      <c r="A345" s="199">
        <v>39630</v>
      </c>
      <c r="C345" s="194">
        <v>1.6479999999999999</v>
      </c>
    </row>
    <row r="346" spans="1:3" x14ac:dyDescent="0.15">
      <c r="A346" s="199">
        <v>39661</v>
      </c>
      <c r="C346" s="194">
        <v>1.556</v>
      </c>
    </row>
    <row r="347" spans="1:3" x14ac:dyDescent="0.15">
      <c r="A347" s="199">
        <v>39692</v>
      </c>
      <c r="C347" s="194">
        <v>1.6140000000000001</v>
      </c>
    </row>
    <row r="348" spans="1:3" x14ac:dyDescent="0.15">
      <c r="A348" s="199">
        <v>39722</v>
      </c>
      <c r="C348" s="194">
        <v>1.6459999999999999</v>
      </c>
    </row>
    <row r="349" spans="1:3" x14ac:dyDescent="0.15">
      <c r="A349" s="199">
        <v>39753</v>
      </c>
      <c r="C349" s="194">
        <v>1.5680000000000001</v>
      </c>
    </row>
    <row r="350" spans="1:3" x14ac:dyDescent="0.15">
      <c r="A350" s="199">
        <v>39783</v>
      </c>
      <c r="B350" s="194">
        <v>1.3839999999999999</v>
      </c>
      <c r="C350" s="194">
        <v>1.389</v>
      </c>
    </row>
    <row r="351" spans="1:3" x14ac:dyDescent="0.15">
      <c r="A351" s="199">
        <v>39814</v>
      </c>
      <c r="C351" s="194">
        <v>1.448</v>
      </c>
    </row>
    <row r="352" spans="1:3" x14ac:dyDescent="0.15">
      <c r="A352" s="199">
        <v>39845</v>
      </c>
      <c r="C352" s="194">
        <v>1.4610000000000001</v>
      </c>
    </row>
    <row r="353" spans="1:3" x14ac:dyDescent="0.15">
      <c r="A353" s="199">
        <v>39873</v>
      </c>
      <c r="C353" s="194">
        <v>1.506</v>
      </c>
    </row>
    <row r="354" spans="1:3" x14ac:dyDescent="0.15">
      <c r="A354" s="199">
        <v>39904</v>
      </c>
      <c r="C354" s="194">
        <v>1.544</v>
      </c>
    </row>
    <row r="355" spans="1:3" x14ac:dyDescent="0.15">
      <c r="A355" s="199">
        <v>39934</v>
      </c>
      <c r="C355" s="194">
        <v>1.607</v>
      </c>
    </row>
    <row r="356" spans="1:3" x14ac:dyDescent="0.15">
      <c r="A356" s="199">
        <v>39965</v>
      </c>
      <c r="C356" s="194">
        <v>1.4710000000000001</v>
      </c>
    </row>
    <row r="357" spans="1:3" x14ac:dyDescent="0.15">
      <c r="A357" s="199">
        <v>39995</v>
      </c>
      <c r="C357" s="194">
        <v>1.4910000000000001</v>
      </c>
    </row>
    <row r="358" spans="1:3" x14ac:dyDescent="0.15">
      <c r="A358" s="199">
        <v>40026</v>
      </c>
      <c r="C358" s="194">
        <v>1.42</v>
      </c>
    </row>
    <row r="359" spans="1:3" x14ac:dyDescent="0.15">
      <c r="A359" s="199">
        <v>40057</v>
      </c>
      <c r="C359" s="194">
        <v>1.3580000000000001</v>
      </c>
    </row>
    <row r="360" spans="1:3" x14ac:dyDescent="0.15">
      <c r="A360" s="199">
        <v>40087</v>
      </c>
      <c r="C360" s="194">
        <v>1.482</v>
      </c>
    </row>
    <row r="361" spans="1:3" x14ac:dyDescent="0.15">
      <c r="A361" s="199">
        <v>40118</v>
      </c>
      <c r="C361" s="194">
        <v>1.3340000000000001</v>
      </c>
    </row>
    <row r="362" spans="1:3" x14ac:dyDescent="0.15">
      <c r="A362" s="199">
        <v>40148</v>
      </c>
      <c r="B362" s="194">
        <v>1.389</v>
      </c>
      <c r="C362" s="194">
        <v>1.349</v>
      </c>
    </row>
    <row r="363" spans="1:3" x14ac:dyDescent="0.15">
      <c r="A363" s="199">
        <v>40179</v>
      </c>
      <c r="C363" s="194">
        <v>1.3879999999999999</v>
      </c>
    </row>
    <row r="364" spans="1:3" x14ac:dyDescent="0.15">
      <c r="A364" s="199">
        <v>40210</v>
      </c>
      <c r="C364" s="194">
        <v>1.3779999999999999</v>
      </c>
    </row>
    <row r="365" spans="1:3" x14ac:dyDescent="0.15">
      <c r="A365" s="199">
        <v>40238</v>
      </c>
      <c r="C365" s="194">
        <v>1.4259999999999999</v>
      </c>
    </row>
    <row r="366" spans="1:3" x14ac:dyDescent="0.15">
      <c r="A366" s="199">
        <v>40269</v>
      </c>
      <c r="C366" s="194">
        <v>1.335</v>
      </c>
    </row>
    <row r="367" spans="1:3" x14ac:dyDescent="0.15">
      <c r="A367" s="199">
        <v>40299</v>
      </c>
      <c r="C367" s="194">
        <v>1.2949999999999999</v>
      </c>
    </row>
    <row r="368" spans="1:3" x14ac:dyDescent="0.15">
      <c r="A368" s="199">
        <v>40330</v>
      </c>
      <c r="C368" s="194">
        <v>1.1259999999999999</v>
      </c>
    </row>
    <row r="369" spans="1:3" x14ac:dyDescent="0.15">
      <c r="A369" s="199">
        <v>40360</v>
      </c>
      <c r="C369" s="194">
        <v>1.1200000000000001</v>
      </c>
    </row>
    <row r="370" spans="1:3" x14ac:dyDescent="0.15">
      <c r="A370" s="199">
        <v>40391</v>
      </c>
      <c r="C370" s="194">
        <v>1.0629999999999999</v>
      </c>
    </row>
    <row r="371" spans="1:3" x14ac:dyDescent="0.15">
      <c r="A371" s="199">
        <v>40422</v>
      </c>
      <c r="C371" s="194">
        <v>0.94699999999999995</v>
      </c>
    </row>
    <row r="372" spans="1:3" x14ac:dyDescent="0.15">
      <c r="A372" s="199">
        <v>40452</v>
      </c>
      <c r="C372" s="194">
        <v>0.95599999999999996</v>
      </c>
    </row>
    <row r="373" spans="1:3" x14ac:dyDescent="0.15">
      <c r="A373" s="199">
        <v>40483</v>
      </c>
      <c r="C373" s="194">
        <v>1.222</v>
      </c>
    </row>
    <row r="374" spans="1:3" x14ac:dyDescent="0.15">
      <c r="A374" s="199">
        <v>40513</v>
      </c>
      <c r="B374" s="194">
        <v>1.194</v>
      </c>
      <c r="C374" s="194">
        <v>1.1830000000000001</v>
      </c>
    </row>
    <row r="375" spans="1:3" x14ac:dyDescent="0.15">
      <c r="A375" s="199">
        <v>40544</v>
      </c>
      <c r="C375" s="194">
        <v>1.266</v>
      </c>
    </row>
    <row r="376" spans="1:3" x14ac:dyDescent="0.15">
      <c r="A376" s="199">
        <v>40575</v>
      </c>
      <c r="C376" s="194">
        <v>1.2909999999999999</v>
      </c>
    </row>
    <row r="377" spans="1:3" x14ac:dyDescent="0.15">
      <c r="A377" s="199">
        <v>40603</v>
      </c>
      <c r="C377" s="194">
        <v>1.306</v>
      </c>
    </row>
    <row r="378" spans="1:3" x14ac:dyDescent="0.15">
      <c r="A378" s="199">
        <v>40634</v>
      </c>
      <c r="C378" s="194">
        <v>1.2829999999999999</v>
      </c>
    </row>
    <row r="379" spans="1:3" x14ac:dyDescent="0.15">
      <c r="A379" s="199">
        <v>40664</v>
      </c>
      <c r="C379" s="194">
        <v>1.171</v>
      </c>
    </row>
    <row r="380" spans="1:3" x14ac:dyDescent="0.15">
      <c r="A380" s="199">
        <v>40695</v>
      </c>
      <c r="C380" s="194">
        <v>1.1299999999999999</v>
      </c>
    </row>
    <row r="381" spans="1:3" x14ac:dyDescent="0.15">
      <c r="A381" s="199">
        <v>40725</v>
      </c>
      <c r="C381" s="194">
        <v>1.1200000000000001</v>
      </c>
    </row>
    <row r="382" spans="1:3" x14ac:dyDescent="0.15">
      <c r="A382" s="199">
        <v>40756</v>
      </c>
      <c r="C382" s="194">
        <v>1.0649999999999999</v>
      </c>
    </row>
    <row r="383" spans="1:3" x14ac:dyDescent="0.15">
      <c r="A383" s="199">
        <v>40787</v>
      </c>
      <c r="C383" s="194">
        <v>1.016</v>
      </c>
    </row>
    <row r="384" spans="1:3" x14ac:dyDescent="0.15">
      <c r="A384" s="199">
        <v>40817</v>
      </c>
      <c r="C384" s="194">
        <v>1.083</v>
      </c>
    </row>
    <row r="385" spans="1:3" x14ac:dyDescent="0.15">
      <c r="A385" s="199">
        <v>40848</v>
      </c>
      <c r="C385" s="194">
        <v>1.097</v>
      </c>
    </row>
    <row r="386" spans="1:3" x14ac:dyDescent="0.15">
      <c r="A386" s="199">
        <v>40878</v>
      </c>
      <c r="B386" s="194">
        <v>1.0389999999999999</v>
      </c>
      <c r="C386" s="194">
        <v>1.0149999999999999</v>
      </c>
    </row>
    <row r="387" spans="1:3" x14ac:dyDescent="0.15">
      <c r="A387" s="199">
        <v>40909</v>
      </c>
      <c r="C387" s="194">
        <v>1.0029999999999999</v>
      </c>
    </row>
    <row r="388" spans="1:3" x14ac:dyDescent="0.15">
      <c r="A388" s="199">
        <v>40940</v>
      </c>
      <c r="C388" s="194">
        <v>1.0089999999999999</v>
      </c>
    </row>
    <row r="389" spans="1:3" x14ac:dyDescent="0.15">
      <c r="A389" s="199">
        <v>40969</v>
      </c>
      <c r="C389" s="194">
        <v>1.014</v>
      </c>
    </row>
    <row r="390" spans="1:3" x14ac:dyDescent="0.15">
      <c r="A390" s="199">
        <v>41000</v>
      </c>
      <c r="C390" s="194">
        <v>0.96099999999999997</v>
      </c>
    </row>
    <row r="391" spans="1:3" x14ac:dyDescent="0.15">
      <c r="A391" s="199">
        <v>41030</v>
      </c>
      <c r="C391" s="194">
        <v>0.89400000000000002</v>
      </c>
    </row>
    <row r="392" spans="1:3" x14ac:dyDescent="0.15">
      <c r="A392" s="199">
        <v>41061</v>
      </c>
      <c r="C392" s="194">
        <v>0.83599999999999997</v>
      </c>
    </row>
    <row r="393" spans="1:3" x14ac:dyDescent="0.15">
      <c r="A393" s="199">
        <v>41091</v>
      </c>
      <c r="C393" s="194">
        <v>0.82199999999999995</v>
      </c>
    </row>
    <row r="394" spans="1:3" x14ac:dyDescent="0.15">
      <c r="A394" s="199">
        <v>41122</v>
      </c>
      <c r="C394" s="194">
        <v>0.84799999999999998</v>
      </c>
    </row>
    <row r="395" spans="1:3" x14ac:dyDescent="0.15">
      <c r="A395" s="199">
        <v>41153</v>
      </c>
      <c r="C395" s="194">
        <v>0.79300000000000004</v>
      </c>
    </row>
    <row r="396" spans="1:3" x14ac:dyDescent="0.15">
      <c r="A396" s="199">
        <v>41183</v>
      </c>
      <c r="C396" s="194">
        <v>0.79300000000000004</v>
      </c>
    </row>
    <row r="397" spans="1:3" x14ac:dyDescent="0.15">
      <c r="A397" s="199">
        <v>41214</v>
      </c>
      <c r="C397" s="194">
        <v>0.745</v>
      </c>
    </row>
    <row r="398" spans="1:3" x14ac:dyDescent="0.15">
      <c r="A398" s="199">
        <v>41244</v>
      </c>
      <c r="B398" s="194">
        <v>0.82799999999999996</v>
      </c>
      <c r="C398" s="194">
        <v>0.81100000000000005</v>
      </c>
    </row>
    <row r="399" spans="1:3" x14ac:dyDescent="0.15">
      <c r="A399" s="199">
        <v>41275</v>
      </c>
      <c r="C399" s="194">
        <v>0.79700000000000004</v>
      </c>
    </row>
    <row r="400" spans="1:3" x14ac:dyDescent="0.15">
      <c r="A400" s="199">
        <v>41306</v>
      </c>
      <c r="C400" s="194">
        <v>0.69799999999999995</v>
      </c>
    </row>
    <row r="401" spans="1:3" x14ac:dyDescent="0.15">
      <c r="A401" s="199">
        <v>41334</v>
      </c>
      <c r="C401" s="194">
        <v>0.51400000000000001</v>
      </c>
    </row>
    <row r="402" spans="1:3" x14ac:dyDescent="0.15">
      <c r="A402" s="199">
        <v>41365</v>
      </c>
      <c r="C402" s="194">
        <v>0.61699999999999999</v>
      </c>
    </row>
    <row r="403" spans="1:3" x14ac:dyDescent="0.15">
      <c r="A403" s="199">
        <v>41395</v>
      </c>
      <c r="C403" s="194">
        <v>0.91300000000000003</v>
      </c>
    </row>
    <row r="404" spans="1:3" x14ac:dyDescent="0.15">
      <c r="A404" s="199">
        <v>41426</v>
      </c>
      <c r="B404" s="194">
        <v>0.89200000000000002</v>
      </c>
      <c r="C404" s="194">
        <v>0.86199999999999999</v>
      </c>
    </row>
    <row r="405" spans="1:3" x14ac:dyDescent="0.15">
      <c r="A405" s="199">
        <v>41456</v>
      </c>
      <c r="B405" s="194">
        <v>0.84499999999999997</v>
      </c>
      <c r="C405" s="194">
        <v>0.82899999999999996</v>
      </c>
    </row>
    <row r="406" spans="1:3" x14ac:dyDescent="0.15">
      <c r="A406" s="199">
        <v>41487</v>
      </c>
      <c r="B406" s="194">
        <v>0.78100000000000003</v>
      </c>
      <c r="C406" s="194">
        <v>0.755</v>
      </c>
    </row>
    <row r="407" spans="1:3" x14ac:dyDescent="0.15">
      <c r="A407" s="199">
        <v>41518</v>
      </c>
      <c r="B407" s="194">
        <v>0.73799999999999999</v>
      </c>
      <c r="C407" s="194">
        <v>0.71399999999999997</v>
      </c>
    </row>
    <row r="408" spans="1:3" x14ac:dyDescent="0.15">
      <c r="A408" s="199">
        <v>41548</v>
      </c>
      <c r="B408" s="194">
        <v>0.66</v>
      </c>
      <c r="C408" s="194">
        <v>0.64800000000000002</v>
      </c>
    </row>
    <row r="409" spans="1:3" x14ac:dyDescent="0.15">
      <c r="A409" s="199">
        <v>41579</v>
      </c>
      <c r="B409" s="194">
        <v>0.67900000000000005</v>
      </c>
      <c r="C409" s="194">
        <v>0.66700000000000004</v>
      </c>
    </row>
    <row r="410" spans="1:3" x14ac:dyDescent="0.15">
      <c r="A410" s="199">
        <v>41609</v>
      </c>
      <c r="B410" s="194">
        <v>0.79900000000000004</v>
      </c>
      <c r="C410" s="194">
        <v>0.74099999999999999</v>
      </c>
    </row>
    <row r="411" spans="1:3" x14ac:dyDescent="0.15">
      <c r="A411" s="199">
        <v>41640</v>
      </c>
      <c r="B411" s="194">
        <v>0.68700000000000006</v>
      </c>
      <c r="C411" s="194">
        <v>0.66900000000000004</v>
      </c>
    </row>
    <row r="412" spans="1:3" x14ac:dyDescent="0.15">
      <c r="A412" s="199">
        <v>41671</v>
      </c>
      <c r="B412" s="194">
        <v>0.65800000000000003</v>
      </c>
      <c r="C412" s="194">
        <v>0.65100000000000002</v>
      </c>
    </row>
    <row r="413" spans="1:3" x14ac:dyDescent="0.15">
      <c r="A413" s="199">
        <v>41699</v>
      </c>
      <c r="B413" s="194">
        <v>0.70899999999999996</v>
      </c>
      <c r="C413" s="194">
        <v>0.66400000000000003</v>
      </c>
    </row>
    <row r="414" spans="1:3" x14ac:dyDescent="0.15">
      <c r="A414" s="199">
        <v>41730</v>
      </c>
      <c r="B414" s="194">
        <v>0.67900000000000005</v>
      </c>
      <c r="C414" s="194">
        <v>0.66900000000000004</v>
      </c>
    </row>
    <row r="415" spans="1:3" x14ac:dyDescent="0.15">
      <c r="A415" s="199">
        <v>41760</v>
      </c>
      <c r="B415" s="194">
        <v>0.64400000000000002</v>
      </c>
      <c r="C415" s="194">
        <v>0.623</v>
      </c>
    </row>
    <row r="416" spans="1:3" x14ac:dyDescent="0.15">
      <c r="A416" s="199">
        <v>41791</v>
      </c>
      <c r="B416" s="194">
        <v>0.60699999999999998</v>
      </c>
      <c r="C416" s="194">
        <v>0.57699999999999996</v>
      </c>
    </row>
    <row r="417" spans="1:3" x14ac:dyDescent="0.15">
      <c r="A417" s="199">
        <v>41821</v>
      </c>
      <c r="B417" s="194">
        <v>0.57799999999999996</v>
      </c>
      <c r="C417" s="194">
        <v>0.56399999999999995</v>
      </c>
    </row>
    <row r="418" spans="1:3" x14ac:dyDescent="0.15">
      <c r="A418" s="199">
        <v>41852</v>
      </c>
      <c r="B418" s="194">
        <v>0.54300000000000004</v>
      </c>
      <c r="C418" s="194">
        <v>0.52300000000000002</v>
      </c>
    </row>
    <row r="419" spans="1:3" x14ac:dyDescent="0.15">
      <c r="A419" s="199">
        <v>41883</v>
      </c>
      <c r="B419" s="194">
        <v>0.55800000000000005</v>
      </c>
      <c r="C419" s="194">
        <v>0.53</v>
      </c>
    </row>
    <row r="420" spans="1:3" x14ac:dyDescent="0.15">
      <c r="A420" s="199">
        <v>41913</v>
      </c>
      <c r="B420" s="194">
        <v>0.499</v>
      </c>
      <c r="C420" s="194">
        <v>0.5</v>
      </c>
    </row>
    <row r="421" spans="1:3" x14ac:dyDescent="0.15">
      <c r="A421" s="199">
        <v>41944</v>
      </c>
      <c r="B421" s="194">
        <v>0.46899999999999997</v>
      </c>
      <c r="C421" s="196">
        <f t="shared" ref="C421:C454" si="16">B421</f>
        <v>0.46899999999999997</v>
      </c>
    </row>
    <row r="422" spans="1:3" x14ac:dyDescent="0.15">
      <c r="A422" s="199">
        <v>41974</v>
      </c>
      <c r="B422" s="194">
        <v>0.375</v>
      </c>
      <c r="C422" s="196">
        <f t="shared" si="16"/>
        <v>0.375</v>
      </c>
    </row>
    <row r="423" spans="1:3" x14ac:dyDescent="0.15">
      <c r="A423" s="199">
        <v>42005</v>
      </c>
      <c r="B423" s="194">
        <v>0.34300000000000003</v>
      </c>
      <c r="C423" s="196">
        <f t="shared" si="16"/>
        <v>0.34300000000000003</v>
      </c>
    </row>
    <row r="424" spans="1:3" x14ac:dyDescent="0.15">
      <c r="A424" s="199">
        <v>42036</v>
      </c>
      <c r="B424" s="194">
        <v>0.40799999999999997</v>
      </c>
      <c r="C424" s="196">
        <f t="shared" si="16"/>
        <v>0.40799999999999997</v>
      </c>
    </row>
    <row r="425" spans="1:3" x14ac:dyDescent="0.15">
      <c r="A425" s="199">
        <v>42064</v>
      </c>
      <c r="B425" s="194">
        <v>0.46300000000000002</v>
      </c>
      <c r="C425" s="196">
        <f t="shared" si="16"/>
        <v>0.46300000000000002</v>
      </c>
    </row>
    <row r="426" spans="1:3" x14ac:dyDescent="0.15">
      <c r="A426" s="199">
        <v>42095</v>
      </c>
      <c r="B426" s="194">
        <v>0.41499999999999998</v>
      </c>
      <c r="C426" s="196">
        <f t="shared" si="16"/>
        <v>0.41499999999999998</v>
      </c>
    </row>
    <row r="427" spans="1:3" x14ac:dyDescent="0.15">
      <c r="A427" s="199">
        <v>42125</v>
      </c>
      <c r="B427" s="194">
        <v>0.48499999999999999</v>
      </c>
      <c r="C427" s="196">
        <f t="shared" si="16"/>
        <v>0.48499999999999999</v>
      </c>
    </row>
    <row r="428" spans="1:3" x14ac:dyDescent="0.15">
      <c r="A428" s="199">
        <v>42156</v>
      </c>
      <c r="B428" s="194">
        <v>0.54</v>
      </c>
      <c r="C428" s="196">
        <f t="shared" si="16"/>
        <v>0.54</v>
      </c>
    </row>
    <row r="429" spans="1:3" x14ac:dyDescent="0.15">
      <c r="A429" s="199">
        <v>42186</v>
      </c>
      <c r="B429" s="194">
        <v>0.501</v>
      </c>
      <c r="C429" s="196">
        <f t="shared" si="16"/>
        <v>0.501</v>
      </c>
    </row>
    <row r="430" spans="1:3" x14ac:dyDescent="0.15">
      <c r="A430" s="199">
        <v>42217</v>
      </c>
      <c r="B430" s="194">
        <v>0.50700000000000001</v>
      </c>
      <c r="C430" s="196">
        <f t="shared" si="16"/>
        <v>0.50700000000000001</v>
      </c>
    </row>
    <row r="431" spans="1:3" x14ac:dyDescent="0.15">
      <c r="A431" s="199">
        <v>42248</v>
      </c>
      <c r="B431" s="194">
        <v>0.48099999999999998</v>
      </c>
      <c r="C431" s="196">
        <f t="shared" si="16"/>
        <v>0.48099999999999998</v>
      </c>
    </row>
    <row r="432" spans="1:3" x14ac:dyDescent="0.15">
      <c r="A432" s="199">
        <v>42278</v>
      </c>
      <c r="B432" s="194">
        <v>0.44900000000000001</v>
      </c>
      <c r="C432" s="196">
        <f t="shared" si="16"/>
        <v>0.44900000000000001</v>
      </c>
    </row>
    <row r="433" spans="1:4" x14ac:dyDescent="0.15">
      <c r="A433" s="199">
        <v>42309</v>
      </c>
      <c r="B433" s="194">
        <v>0.45700000000000002</v>
      </c>
      <c r="C433" s="196">
        <f t="shared" si="16"/>
        <v>0.45700000000000002</v>
      </c>
    </row>
    <row r="434" spans="1:4" x14ac:dyDescent="0.15">
      <c r="A434" s="199">
        <v>42339</v>
      </c>
      <c r="B434" s="194">
        <v>0.41899999999999998</v>
      </c>
      <c r="C434" s="196">
        <f t="shared" si="16"/>
        <v>0.41899999999999998</v>
      </c>
    </row>
    <row r="435" spans="1:4" x14ac:dyDescent="0.15">
      <c r="A435" s="199">
        <v>42370</v>
      </c>
      <c r="B435" s="194">
        <v>0.26400000000000001</v>
      </c>
      <c r="C435" s="196">
        <f t="shared" si="16"/>
        <v>0.26400000000000001</v>
      </c>
    </row>
    <row r="436" spans="1:4" x14ac:dyDescent="0.15">
      <c r="A436" s="199">
        <v>42401</v>
      </c>
      <c r="B436" s="194">
        <v>0.10100000000000001</v>
      </c>
      <c r="C436" s="196">
        <f t="shared" si="16"/>
        <v>0.10100000000000001</v>
      </c>
    </row>
    <row r="437" spans="1:4" x14ac:dyDescent="0.15">
      <c r="A437" s="199">
        <v>42430</v>
      </c>
      <c r="B437" s="194">
        <v>0.11799999999999999</v>
      </c>
      <c r="C437" s="196">
        <f t="shared" si="16"/>
        <v>0.11799999999999999</v>
      </c>
    </row>
    <row r="438" spans="1:4" x14ac:dyDescent="0.15">
      <c r="A438" s="199">
        <v>42461</v>
      </c>
      <c r="B438" s="194">
        <v>8.2000000000000003E-2</v>
      </c>
      <c r="C438" s="196">
        <f t="shared" si="16"/>
        <v>8.2000000000000003E-2</v>
      </c>
    </row>
    <row r="439" spans="1:4" x14ac:dyDescent="0.15">
      <c r="A439" s="199">
        <v>42491</v>
      </c>
      <c r="B439" s="194">
        <v>5.8000000000000003E-2</v>
      </c>
      <c r="C439" s="196">
        <f t="shared" si="16"/>
        <v>5.8000000000000003E-2</v>
      </c>
    </row>
    <row r="440" spans="1:4" x14ac:dyDescent="0.15">
      <c r="A440" s="199">
        <v>42522</v>
      </c>
      <c r="B440" s="194">
        <v>0.03</v>
      </c>
      <c r="C440" s="196">
        <f t="shared" si="16"/>
        <v>0.03</v>
      </c>
    </row>
    <row r="441" spans="1:4" x14ac:dyDescent="0.15">
      <c r="A441" s="199">
        <v>42552</v>
      </c>
      <c r="B441" s="194">
        <v>5.6000000000000001E-2</v>
      </c>
      <c r="C441" s="196">
        <f t="shared" si="16"/>
        <v>5.6000000000000001E-2</v>
      </c>
    </row>
    <row r="442" spans="1:4" x14ac:dyDescent="0.15">
      <c r="A442" s="199">
        <v>42583</v>
      </c>
      <c r="B442" s="194">
        <v>7.1999999999999995E-2</v>
      </c>
      <c r="C442" s="196">
        <f t="shared" si="16"/>
        <v>7.1999999999999995E-2</v>
      </c>
    </row>
    <row r="443" spans="1:4" x14ac:dyDescent="0.15">
      <c r="A443" s="199">
        <v>42614</v>
      </c>
      <c r="B443" s="194">
        <v>4.2000000000000003E-2</v>
      </c>
      <c r="C443" s="196">
        <f t="shared" si="16"/>
        <v>4.2000000000000003E-2</v>
      </c>
    </row>
    <row r="444" spans="1:4" x14ac:dyDescent="0.15">
      <c r="A444" s="199">
        <v>42644</v>
      </c>
      <c r="B444" s="194">
        <v>7.4999999999999997E-2</v>
      </c>
      <c r="C444" s="196">
        <f t="shared" si="16"/>
        <v>7.4999999999999997E-2</v>
      </c>
    </row>
    <row r="445" spans="1:4" x14ac:dyDescent="0.15">
      <c r="A445" s="199">
        <v>42675</v>
      </c>
      <c r="B445" s="194">
        <v>0.13900000000000001</v>
      </c>
      <c r="C445" s="196">
        <f t="shared" si="16"/>
        <v>0.13900000000000001</v>
      </c>
    </row>
    <row r="446" spans="1:4" x14ac:dyDescent="0.15">
      <c r="A446" s="199">
        <v>42705</v>
      </c>
      <c r="B446">
        <v>0.17</v>
      </c>
      <c r="C446" s="196">
        <f t="shared" si="16"/>
        <v>0.17</v>
      </c>
      <c r="D446"/>
    </row>
    <row r="447" spans="1:4" x14ac:dyDescent="0.15">
      <c r="A447" s="199">
        <v>42736</v>
      </c>
      <c r="B447">
        <v>0.22</v>
      </c>
      <c r="C447" s="196">
        <f t="shared" si="16"/>
        <v>0.22</v>
      </c>
      <c r="D447"/>
    </row>
    <row r="448" spans="1:4" x14ac:dyDescent="0.15">
      <c r="A448" s="199">
        <v>42767</v>
      </c>
      <c r="B448">
        <v>0.20100000000000001</v>
      </c>
      <c r="C448" s="196">
        <f t="shared" si="16"/>
        <v>0.20100000000000001</v>
      </c>
      <c r="D448"/>
    </row>
    <row r="449" spans="1:4" x14ac:dyDescent="0.15">
      <c r="A449" s="199">
        <v>42795</v>
      </c>
      <c r="B449">
        <v>0.20399999999999999</v>
      </c>
      <c r="C449" s="196">
        <f t="shared" si="16"/>
        <v>0.20399999999999999</v>
      </c>
      <c r="D449"/>
    </row>
    <row r="450" spans="1:4" x14ac:dyDescent="0.15">
      <c r="A450" s="199">
        <v>42826</v>
      </c>
      <c r="B450">
        <v>0.16400000000000001</v>
      </c>
      <c r="C450" s="196">
        <f t="shared" si="16"/>
        <v>0.16400000000000001</v>
      </c>
      <c r="D450"/>
    </row>
    <row r="451" spans="1:4" x14ac:dyDescent="0.15">
      <c r="A451" s="199">
        <v>42856</v>
      </c>
      <c r="B451">
        <v>0.19700000000000001</v>
      </c>
      <c r="C451" s="196">
        <f t="shared" si="16"/>
        <v>0.19700000000000001</v>
      </c>
      <c r="D451"/>
    </row>
    <row r="452" spans="1:4" x14ac:dyDescent="0.15">
      <c r="A452" s="199">
        <v>42887</v>
      </c>
      <c r="B452">
        <v>0.22800000000000001</v>
      </c>
      <c r="C452" s="196">
        <f t="shared" si="16"/>
        <v>0.22800000000000001</v>
      </c>
      <c r="D452"/>
    </row>
    <row r="453" spans="1:4" x14ac:dyDescent="0.15">
      <c r="A453" s="199">
        <v>42917</v>
      </c>
      <c r="B453">
        <v>0.216</v>
      </c>
      <c r="C453" s="196">
        <f t="shared" si="16"/>
        <v>0.216</v>
      </c>
      <c r="D453"/>
    </row>
    <row r="454" spans="1:4" x14ac:dyDescent="0.15">
      <c r="A454" s="199">
        <v>42948</v>
      </c>
      <c r="B454">
        <v>0.159</v>
      </c>
      <c r="C454" s="196">
        <f t="shared" si="16"/>
        <v>0.159</v>
      </c>
      <c r="D454"/>
    </row>
    <row r="455" spans="1:4" x14ac:dyDescent="0.15">
      <c r="A455" s="199">
        <v>42979</v>
      </c>
      <c r="B455"/>
      <c r="C455" s="195"/>
      <c r="D455"/>
    </row>
    <row r="456" spans="1:4" x14ac:dyDescent="0.15">
      <c r="A456" s="199">
        <v>43009</v>
      </c>
      <c r="C456" s="195"/>
      <c r="D456" s="195"/>
    </row>
    <row r="457" spans="1:4" x14ac:dyDescent="0.15">
      <c r="A457" s="199">
        <v>43040</v>
      </c>
      <c r="C457" s="195"/>
      <c r="D457" s="195"/>
    </row>
    <row r="458" spans="1:4" x14ac:dyDescent="0.15">
      <c r="A458" s="199">
        <v>43070</v>
      </c>
      <c r="C458" s="195"/>
      <c r="D458" s="195"/>
    </row>
  </sheetData>
  <phoneticPr fontId="6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1117"/>
  <sheetViews>
    <sheetView zoomScaleNormal="100" workbookViewId="0">
      <pane xSplit="1" ySplit="2" topLeftCell="B145" activePane="bottomRight" state="frozen"/>
      <selection activeCell="G112" sqref="G112"/>
      <selection pane="topRight" activeCell="G112" sqref="G112"/>
      <selection pane="bottomLeft" activeCell="G112" sqref="G112"/>
      <selection pane="bottomRight" activeCell="K153" sqref="K153"/>
    </sheetView>
  </sheetViews>
  <sheetFormatPr defaultRowHeight="13.5" x14ac:dyDescent="0.15"/>
  <cols>
    <col min="1" max="3" width="9" style="194"/>
    <col min="4" max="4" width="10.5" style="194" bestFit="1" customWidth="1"/>
    <col min="5" max="5" width="9" style="194"/>
    <col min="6" max="6" width="9" style="204"/>
    <col min="7" max="7" width="9" style="194"/>
    <col min="8" max="8" width="11.625" style="194" bestFit="1" customWidth="1"/>
    <col min="9" max="16384" width="9" style="194"/>
  </cols>
  <sheetData>
    <row r="1" spans="1:11" x14ac:dyDescent="0.15">
      <c r="A1" s="194" t="s">
        <v>1256</v>
      </c>
      <c r="D1" s="194" t="s">
        <v>1257</v>
      </c>
      <c r="F1" s="194"/>
      <c r="K1" s="194" t="s">
        <v>1258</v>
      </c>
    </row>
    <row r="2" spans="1:11" x14ac:dyDescent="0.15">
      <c r="A2" s="194" t="s">
        <v>1259</v>
      </c>
      <c r="B2" s="194" t="s">
        <v>1260</v>
      </c>
      <c r="D2" s="194" t="s">
        <v>1261</v>
      </c>
      <c r="F2" s="194" t="s">
        <v>1260</v>
      </c>
      <c r="H2" s="194" t="s">
        <v>1252</v>
      </c>
      <c r="I2" s="194" t="s">
        <v>1260</v>
      </c>
      <c r="K2" s="194" t="s">
        <v>1262</v>
      </c>
    </row>
    <row r="3" spans="1:11" x14ac:dyDescent="0.15">
      <c r="A3" s="214">
        <v>27296</v>
      </c>
      <c r="B3" t="s">
        <v>638</v>
      </c>
      <c r="D3" s="203">
        <v>27273</v>
      </c>
      <c r="E3" s="194" t="s">
        <v>1263</v>
      </c>
      <c r="H3" s="200">
        <v>29311</v>
      </c>
      <c r="K3" s="196">
        <f ca="1">'10年金利FERIS'!G3</f>
        <v>7.8886667887333344</v>
      </c>
    </row>
    <row r="4" spans="1:11" x14ac:dyDescent="0.15">
      <c r="A4" s="214">
        <v>27297</v>
      </c>
      <c r="B4" t="s">
        <v>638</v>
      </c>
      <c r="D4" s="203">
        <v>27303</v>
      </c>
      <c r="E4" s="194" t="s">
        <v>1264</v>
      </c>
      <c r="H4" s="200">
        <v>29402</v>
      </c>
      <c r="K4" s="196">
        <f ca="1">'10年金利FERIS'!G4</f>
        <v>8.8879995346000005</v>
      </c>
    </row>
    <row r="5" spans="1:11" x14ac:dyDescent="0.15">
      <c r="A5" s="214">
        <v>27298</v>
      </c>
      <c r="B5" t="s">
        <v>638</v>
      </c>
      <c r="D5" s="203">
        <v>27334</v>
      </c>
      <c r="E5" s="194" t="s">
        <v>1265</v>
      </c>
      <c r="H5" s="200">
        <v>29494</v>
      </c>
      <c r="K5" s="196">
        <f ca="1">'10年金利FERIS'!G5</f>
        <v>8.5459995269999993</v>
      </c>
    </row>
    <row r="6" spans="1:11" x14ac:dyDescent="0.15">
      <c r="A6" s="214">
        <v>27299</v>
      </c>
      <c r="B6" t="s">
        <v>638</v>
      </c>
      <c r="D6" s="203">
        <v>27364</v>
      </c>
      <c r="E6" s="194" t="s">
        <v>1266</v>
      </c>
      <c r="H6" s="200">
        <v>29586</v>
      </c>
      <c r="K6" s="196">
        <f ca="1">'10年金利FERIS'!G6</f>
        <v>8.4396664301666657</v>
      </c>
    </row>
    <row r="7" spans="1:11" x14ac:dyDescent="0.15">
      <c r="A7" s="214">
        <v>27300</v>
      </c>
      <c r="B7" t="s">
        <v>638</v>
      </c>
      <c r="D7" s="203">
        <v>27395</v>
      </c>
      <c r="E7" s="194" t="s">
        <v>1267</v>
      </c>
      <c r="H7" s="200">
        <v>29676</v>
      </c>
      <c r="K7" s="196">
        <f ca="1">'10年金利FERIS'!G7</f>
        <v>8.2270002365000003</v>
      </c>
    </row>
    <row r="8" spans="1:11" x14ac:dyDescent="0.15">
      <c r="A8" s="214">
        <v>27302</v>
      </c>
      <c r="B8" t="s">
        <v>638</v>
      </c>
      <c r="D8" s="203">
        <v>27426</v>
      </c>
      <c r="E8" s="194" t="s">
        <v>1268</v>
      </c>
      <c r="H8" s="200">
        <v>29767</v>
      </c>
      <c r="K8" s="196">
        <f ca="1">'10年金利FERIS'!G8</f>
        <v>8.0179999669333331</v>
      </c>
    </row>
    <row r="9" spans="1:11" x14ac:dyDescent="0.15">
      <c r="A9" s="214">
        <v>27303</v>
      </c>
      <c r="B9" t="s">
        <v>638</v>
      </c>
      <c r="D9" s="203">
        <v>27454</v>
      </c>
      <c r="E9" s="194" t="s">
        <v>1269</v>
      </c>
      <c r="H9" s="200">
        <v>29859</v>
      </c>
      <c r="K9" s="196">
        <f ca="1">'10年金利FERIS'!G9</f>
        <v>8.094999631266667</v>
      </c>
    </row>
    <row r="10" spans="1:11" x14ac:dyDescent="0.15">
      <c r="A10" s="214">
        <v>27304</v>
      </c>
      <c r="B10" t="s">
        <v>638</v>
      </c>
      <c r="D10" s="203">
        <v>27485</v>
      </c>
      <c r="E10" s="194" t="s">
        <v>1270</v>
      </c>
      <c r="H10" s="200">
        <v>29951</v>
      </c>
      <c r="K10" s="196">
        <f ca="1">'10年金利FERIS'!G10</f>
        <v>8.3669996262000002</v>
      </c>
    </row>
    <row r="11" spans="1:11" x14ac:dyDescent="0.15">
      <c r="A11" s="214">
        <v>27305</v>
      </c>
      <c r="B11" t="s">
        <v>638</v>
      </c>
      <c r="D11" s="203">
        <v>27515</v>
      </c>
      <c r="E11" s="194" t="s">
        <v>1271</v>
      </c>
      <c r="H11" s="200">
        <v>30041</v>
      </c>
      <c r="K11" s="196">
        <f ca="1">'10年金利FERIS'!G11</f>
        <v>8.0150003433000006</v>
      </c>
    </row>
    <row r="12" spans="1:11" x14ac:dyDescent="0.15">
      <c r="A12" s="214">
        <v>27306</v>
      </c>
      <c r="B12" t="s">
        <v>638</v>
      </c>
      <c r="D12" s="203">
        <v>27546</v>
      </c>
      <c r="E12" s="194" t="s">
        <v>1272</v>
      </c>
      <c r="H12" s="200">
        <v>30132</v>
      </c>
      <c r="K12" s="196">
        <f ca="1">'10年金利FERIS'!G12</f>
        <v>7.810999870299999</v>
      </c>
    </row>
    <row r="13" spans="1:11" x14ac:dyDescent="0.15">
      <c r="A13" s="214">
        <v>27307</v>
      </c>
      <c r="B13" t="s">
        <v>638</v>
      </c>
      <c r="D13" s="203">
        <v>27576</v>
      </c>
      <c r="E13" s="194" t="s">
        <v>1273</v>
      </c>
      <c r="H13" s="200">
        <v>30224</v>
      </c>
      <c r="K13" s="196">
        <f ca="1">'10年金利FERIS'!G13</f>
        <v>8.1196667352999992</v>
      </c>
    </row>
    <row r="14" spans="1:11" x14ac:dyDescent="0.15">
      <c r="A14" s="214">
        <v>27309</v>
      </c>
      <c r="B14" t="s">
        <v>638</v>
      </c>
      <c r="D14" s="203">
        <v>27607</v>
      </c>
      <c r="E14" s="194" t="s">
        <v>1274</v>
      </c>
      <c r="H14" s="200">
        <v>30316</v>
      </c>
      <c r="K14" s="196">
        <f ca="1">'10年金利FERIS'!G14</f>
        <v>8.1723333994333327</v>
      </c>
    </row>
    <row r="15" spans="1:11" x14ac:dyDescent="0.15">
      <c r="A15" s="214">
        <v>27310</v>
      </c>
      <c r="B15" t="s">
        <v>638</v>
      </c>
      <c r="D15" s="203">
        <v>27638</v>
      </c>
      <c r="E15" s="194" t="s">
        <v>1275</v>
      </c>
      <c r="H15" s="200">
        <v>30406</v>
      </c>
      <c r="K15" s="196">
        <f ca="1">'10年金利FERIS'!G15</f>
        <v>7.7963333130000008</v>
      </c>
    </row>
    <row r="16" spans="1:11" x14ac:dyDescent="0.15">
      <c r="A16" s="214">
        <v>27311</v>
      </c>
      <c r="B16" t="s">
        <v>638</v>
      </c>
      <c r="D16" s="203">
        <v>27668</v>
      </c>
      <c r="E16" s="194" t="s">
        <v>1276</v>
      </c>
      <c r="H16" s="200">
        <v>30497</v>
      </c>
      <c r="K16" s="196">
        <f ca="1">'10年金利FERIS'!G16</f>
        <v>7.8570003509999999</v>
      </c>
    </row>
    <row r="17" spans="1:11" x14ac:dyDescent="0.15">
      <c r="A17" s="214">
        <v>27313</v>
      </c>
      <c r="B17" t="s">
        <v>638</v>
      </c>
      <c r="D17" s="203">
        <v>27699</v>
      </c>
      <c r="E17" s="194" t="s">
        <v>1277</v>
      </c>
      <c r="H17" s="200">
        <v>30589</v>
      </c>
      <c r="K17" s="196">
        <f ca="1">'10年金利FERIS'!G17</f>
        <v>7.9026670456333337</v>
      </c>
    </row>
    <row r="18" spans="1:11" x14ac:dyDescent="0.15">
      <c r="A18" s="214">
        <v>27314</v>
      </c>
      <c r="B18" t="s">
        <v>638</v>
      </c>
      <c r="D18" s="203">
        <v>27729</v>
      </c>
      <c r="E18" s="194" t="s">
        <v>1278</v>
      </c>
      <c r="H18" s="200">
        <v>30680</v>
      </c>
      <c r="K18" s="196">
        <f ca="1">'10年金利FERIS'!G18</f>
        <v>7.7660001118666671</v>
      </c>
    </row>
    <row r="19" spans="1:11" x14ac:dyDescent="0.15">
      <c r="A19" s="214">
        <v>27316</v>
      </c>
      <c r="B19" t="s">
        <v>638</v>
      </c>
      <c r="D19" s="203">
        <v>27760</v>
      </c>
      <c r="E19" s="194" t="s">
        <v>1279</v>
      </c>
      <c r="H19" s="200">
        <v>30771</v>
      </c>
      <c r="K19" s="196">
        <f ca="1">'10年金利FERIS'!G19</f>
        <v>7.5333331425666659</v>
      </c>
    </row>
    <row r="20" spans="1:11" x14ac:dyDescent="0.15">
      <c r="A20" s="214">
        <v>27317</v>
      </c>
      <c r="B20" t="s">
        <v>638</v>
      </c>
      <c r="D20" s="203">
        <v>27791</v>
      </c>
      <c r="E20" s="194" t="s">
        <v>1280</v>
      </c>
      <c r="H20" s="200">
        <v>30862</v>
      </c>
      <c r="K20" s="196">
        <f ca="1">'10年金利FERIS'!G20</f>
        <v>7.3459997176999998</v>
      </c>
    </row>
    <row r="21" spans="1:11" x14ac:dyDescent="0.15">
      <c r="A21" s="214">
        <v>27318</v>
      </c>
      <c r="B21" t="s">
        <v>638</v>
      </c>
      <c r="D21" s="203">
        <v>27820</v>
      </c>
      <c r="E21" s="194" t="s">
        <v>1281</v>
      </c>
      <c r="H21" s="200">
        <v>30953</v>
      </c>
      <c r="K21" s="196">
        <f ca="1">'10年金利FERIS'!G21</f>
        <v>7.5273332595666673</v>
      </c>
    </row>
    <row r="22" spans="1:11" x14ac:dyDescent="0.15">
      <c r="A22" s="214">
        <v>27319</v>
      </c>
      <c r="B22" t="s">
        <v>638</v>
      </c>
      <c r="D22" s="203">
        <v>27851</v>
      </c>
      <c r="E22" s="194" t="s">
        <v>1282</v>
      </c>
      <c r="H22" s="200">
        <v>31047</v>
      </c>
      <c r="K22" s="196">
        <f ca="1">'10年金利FERIS'!G22</f>
        <v>7.1573333740333327</v>
      </c>
    </row>
    <row r="23" spans="1:11" x14ac:dyDescent="0.15">
      <c r="A23" s="214">
        <v>27320</v>
      </c>
      <c r="B23" t="s">
        <v>638</v>
      </c>
      <c r="D23" s="203">
        <v>27881</v>
      </c>
      <c r="E23" s="194" t="s">
        <v>1283</v>
      </c>
      <c r="H23" s="200">
        <v>31135</v>
      </c>
      <c r="K23" s="196">
        <f ca="1">'10年金利FERIS'!G23</f>
        <v>6.8103335698333325</v>
      </c>
    </row>
    <row r="24" spans="1:11" x14ac:dyDescent="0.15">
      <c r="A24" s="214">
        <v>27323</v>
      </c>
      <c r="B24" t="s">
        <v>638</v>
      </c>
      <c r="D24" s="203">
        <v>27912</v>
      </c>
      <c r="E24" s="194" t="s">
        <v>1284</v>
      </c>
      <c r="H24" s="200">
        <v>31226</v>
      </c>
      <c r="K24" s="196">
        <f ca="1">'10年金利FERIS'!G24</f>
        <v>6.8253332773666671</v>
      </c>
    </row>
    <row r="25" spans="1:11" x14ac:dyDescent="0.15">
      <c r="A25" s="214">
        <v>27324</v>
      </c>
      <c r="B25" t="s">
        <v>638</v>
      </c>
      <c r="D25" s="203">
        <v>27942</v>
      </c>
      <c r="E25" s="194" t="s">
        <v>1285</v>
      </c>
      <c r="H25" s="200">
        <v>31320</v>
      </c>
      <c r="K25" s="196">
        <f ca="1">'10年金利FERIS'!G25</f>
        <v>6.4779996872000005</v>
      </c>
    </row>
    <row r="26" spans="1:11" x14ac:dyDescent="0.15">
      <c r="A26" s="214">
        <v>27325</v>
      </c>
      <c r="B26" t="s">
        <v>638</v>
      </c>
      <c r="D26" s="203">
        <v>27973</v>
      </c>
      <c r="E26" s="194" t="s">
        <v>1286</v>
      </c>
      <c r="H26" s="200">
        <v>31412</v>
      </c>
      <c r="K26" s="196">
        <f ca="1">'10年金利FERIS'!G26</f>
        <v>6.4699999491333342</v>
      </c>
    </row>
    <row r="27" spans="1:11" x14ac:dyDescent="0.15">
      <c r="A27" s="214">
        <v>27326</v>
      </c>
      <c r="B27" t="s">
        <v>638</v>
      </c>
      <c r="D27" s="203">
        <v>28004</v>
      </c>
      <c r="E27" s="194" t="s">
        <v>1287</v>
      </c>
      <c r="H27" s="200">
        <v>31502</v>
      </c>
      <c r="K27" s="196">
        <f ca="1">'10年金利FERIS'!G27</f>
        <v>6.0133333206000001</v>
      </c>
    </row>
    <row r="28" spans="1:11" x14ac:dyDescent="0.15">
      <c r="A28" s="214">
        <v>27327</v>
      </c>
      <c r="B28" t="s">
        <v>638</v>
      </c>
      <c r="D28" s="203">
        <v>28034</v>
      </c>
      <c r="E28" s="194" t="s">
        <v>1288</v>
      </c>
      <c r="H28" s="200">
        <v>31593</v>
      </c>
      <c r="K28" s="196">
        <f ca="1">'10年金利FERIS'!G28</f>
        <v>5.1000003815000001</v>
      </c>
    </row>
    <row r="29" spans="1:11" x14ac:dyDescent="0.15">
      <c r="A29" s="214">
        <v>27328</v>
      </c>
      <c r="B29" t="s">
        <v>638</v>
      </c>
      <c r="D29" s="203">
        <v>28065</v>
      </c>
      <c r="E29" s="194" t="s">
        <v>1289</v>
      </c>
      <c r="H29" s="200">
        <v>31685</v>
      </c>
      <c r="I29" s="194">
        <f t="shared" ref="I29:I66" ca="1" si="0">(OFFSET(F$67,3*(ROW()-3),0)+OFFSET(F$68,3*(ROW()-3),0)+OFFSET(F$69,3*(ROW()-3),0))/3</f>
        <v>5.2574154040404038</v>
      </c>
      <c r="K29" s="194">
        <f ca="1">I29</f>
        <v>5.2574154040404038</v>
      </c>
    </row>
    <row r="30" spans="1:11" x14ac:dyDescent="0.15">
      <c r="A30" s="214">
        <v>27330</v>
      </c>
      <c r="B30" t="s">
        <v>638</v>
      </c>
      <c r="D30" s="203">
        <v>28095</v>
      </c>
      <c r="E30" s="194" t="s">
        <v>1290</v>
      </c>
      <c r="H30" s="200">
        <v>31777</v>
      </c>
      <c r="I30" s="194">
        <f t="shared" ca="1" si="0"/>
        <v>5.5654927849927844</v>
      </c>
      <c r="K30" s="194">
        <f t="shared" ref="K30:K93" ca="1" si="1">I30</f>
        <v>5.5654927849927844</v>
      </c>
    </row>
    <row r="31" spans="1:11" x14ac:dyDescent="0.15">
      <c r="A31" s="214">
        <v>27331</v>
      </c>
      <c r="B31" t="s">
        <v>638</v>
      </c>
      <c r="D31" s="203">
        <v>28126</v>
      </c>
      <c r="E31" s="194" t="s">
        <v>1291</v>
      </c>
      <c r="H31" s="200">
        <v>31867</v>
      </c>
      <c r="I31" s="194">
        <f t="shared" ca="1" si="0"/>
        <v>5.0257023809523806</v>
      </c>
      <c r="K31" s="194">
        <f t="shared" ca="1" si="1"/>
        <v>5.0257023809523806</v>
      </c>
    </row>
    <row r="32" spans="1:11" x14ac:dyDescent="0.15">
      <c r="A32" s="214">
        <v>27332</v>
      </c>
      <c r="B32" t="s">
        <v>638</v>
      </c>
      <c r="D32" s="203">
        <v>28157</v>
      </c>
      <c r="E32" s="194" t="s">
        <v>1292</v>
      </c>
      <c r="H32" s="200">
        <v>31958</v>
      </c>
      <c r="I32" s="194">
        <f t="shared" ca="1" si="0"/>
        <v>4.0248620443566105</v>
      </c>
      <c r="K32" s="194">
        <f t="shared" ca="1" si="1"/>
        <v>4.0248620443566105</v>
      </c>
    </row>
    <row r="33" spans="1:11" x14ac:dyDescent="0.15">
      <c r="A33" s="214">
        <v>27333</v>
      </c>
      <c r="B33" t="s">
        <v>638</v>
      </c>
      <c r="D33" s="203">
        <v>28185</v>
      </c>
      <c r="E33" s="194" t="s">
        <v>1293</v>
      </c>
      <c r="H33" s="200">
        <v>32050</v>
      </c>
      <c r="I33" s="194">
        <f t="shared" ca="1" si="0"/>
        <v>5.4800544444444439</v>
      </c>
      <c r="K33" s="194">
        <f t="shared" ca="1" si="1"/>
        <v>5.4800544444444439</v>
      </c>
    </row>
    <row r="34" spans="1:11" x14ac:dyDescent="0.15">
      <c r="A34" s="214">
        <v>27334</v>
      </c>
      <c r="B34" t="s">
        <v>638</v>
      </c>
      <c r="D34" s="203">
        <v>28216</v>
      </c>
      <c r="E34" s="194" t="s">
        <v>1294</v>
      </c>
      <c r="H34" s="200">
        <v>32142</v>
      </c>
      <c r="I34" s="194">
        <f t="shared" ca="1" si="0"/>
        <v>5.4735574891774883</v>
      </c>
      <c r="K34" s="194">
        <f t="shared" ca="1" si="1"/>
        <v>5.4735574891774883</v>
      </c>
    </row>
    <row r="35" spans="1:11" x14ac:dyDescent="0.15">
      <c r="A35" s="214">
        <v>27335</v>
      </c>
      <c r="B35" t="s">
        <v>638</v>
      </c>
      <c r="D35" s="203">
        <v>28246</v>
      </c>
      <c r="E35" s="194" t="s">
        <v>1295</v>
      </c>
      <c r="H35" s="200">
        <v>32233</v>
      </c>
      <c r="I35" s="194">
        <f t="shared" ca="1" si="0"/>
        <v>4.5852577561327559</v>
      </c>
      <c r="K35" s="194">
        <f t="shared" ca="1" si="1"/>
        <v>4.5852577561327559</v>
      </c>
    </row>
    <row r="36" spans="1:11" x14ac:dyDescent="0.15">
      <c r="A36" s="214">
        <v>27338</v>
      </c>
      <c r="B36" t="s">
        <v>638</v>
      </c>
      <c r="D36" s="203">
        <v>28277</v>
      </c>
      <c r="E36" s="194" t="s">
        <v>1296</v>
      </c>
      <c r="H36" s="200">
        <v>32324</v>
      </c>
      <c r="I36" s="194">
        <f t="shared" ca="1" si="0"/>
        <v>4.9960977398205655</v>
      </c>
      <c r="K36" s="194">
        <f t="shared" ca="1" si="1"/>
        <v>4.9960977398205655</v>
      </c>
    </row>
    <row r="37" spans="1:11" x14ac:dyDescent="0.15">
      <c r="A37" s="214">
        <v>27339</v>
      </c>
      <c r="B37" t="s">
        <v>638</v>
      </c>
      <c r="D37" s="203">
        <v>28307</v>
      </c>
      <c r="E37" s="194" t="s">
        <v>1297</v>
      </c>
      <c r="H37" s="200">
        <v>32416</v>
      </c>
      <c r="I37" s="194">
        <f t="shared" ca="1" si="0"/>
        <v>5.4665229797979791</v>
      </c>
      <c r="K37" s="194">
        <f t="shared" ca="1" si="1"/>
        <v>5.4665229797979791</v>
      </c>
    </row>
    <row r="38" spans="1:11" x14ac:dyDescent="0.15">
      <c r="A38" s="214">
        <v>27340</v>
      </c>
      <c r="B38" t="s">
        <v>638</v>
      </c>
      <c r="D38" s="203">
        <v>28338</v>
      </c>
      <c r="E38" s="194" t="s">
        <v>1298</v>
      </c>
      <c r="H38" s="200">
        <v>32507</v>
      </c>
      <c r="I38" s="194">
        <f t="shared" ca="1" si="0"/>
        <v>4.7843162055335968</v>
      </c>
      <c r="K38" s="194">
        <f t="shared" ca="1" si="1"/>
        <v>4.7843162055335968</v>
      </c>
    </row>
    <row r="39" spans="1:11" x14ac:dyDescent="0.15">
      <c r="A39" s="214">
        <v>27341</v>
      </c>
      <c r="B39" t="s">
        <v>638</v>
      </c>
      <c r="D39" s="203">
        <v>28369</v>
      </c>
      <c r="E39" s="194" t="s">
        <v>1299</v>
      </c>
      <c r="H39" s="200">
        <v>32598</v>
      </c>
      <c r="I39" s="194">
        <f t="shared" ca="1" si="0"/>
        <v>4.9990294258373202</v>
      </c>
      <c r="K39" s="194">
        <f t="shared" ca="1" si="1"/>
        <v>4.9990294258373202</v>
      </c>
    </row>
    <row r="40" spans="1:11" x14ac:dyDescent="0.15">
      <c r="A40" s="214">
        <v>27342</v>
      </c>
      <c r="B40" t="s">
        <v>638</v>
      </c>
      <c r="D40" s="203">
        <v>28399</v>
      </c>
      <c r="E40" s="194" t="s">
        <v>1300</v>
      </c>
      <c r="H40" s="200">
        <v>32689</v>
      </c>
      <c r="I40" s="194">
        <f t="shared" ca="1" si="0"/>
        <v>5.1151757575757584</v>
      </c>
      <c r="K40" s="194">
        <f t="shared" ca="1" si="1"/>
        <v>5.1151757575757584</v>
      </c>
    </row>
    <row r="41" spans="1:11" x14ac:dyDescent="0.15">
      <c r="A41" s="214">
        <v>27344</v>
      </c>
      <c r="B41" t="s">
        <v>638</v>
      </c>
      <c r="D41" s="203">
        <v>28430</v>
      </c>
      <c r="E41" s="194" t="s">
        <v>1301</v>
      </c>
      <c r="H41" s="200">
        <v>32780</v>
      </c>
      <c r="I41" s="194">
        <f t="shared" ca="1" si="0"/>
        <v>5.0537909247757078</v>
      </c>
      <c r="K41" s="194">
        <f t="shared" ca="1" si="1"/>
        <v>5.0537909247757078</v>
      </c>
    </row>
    <row r="42" spans="1:11" x14ac:dyDescent="0.15">
      <c r="A42" s="214">
        <v>27345</v>
      </c>
      <c r="B42" t="s">
        <v>638</v>
      </c>
      <c r="D42" s="203">
        <v>28460</v>
      </c>
      <c r="E42" s="194" t="s">
        <v>1302</v>
      </c>
      <c r="H42" s="200">
        <v>32871</v>
      </c>
      <c r="I42" s="194">
        <f t="shared" ca="1" si="0"/>
        <v>5.4446285714285709</v>
      </c>
      <c r="K42" s="194">
        <f t="shared" ca="1" si="1"/>
        <v>5.4446285714285709</v>
      </c>
    </row>
    <row r="43" spans="1:11" x14ac:dyDescent="0.15">
      <c r="A43" s="214">
        <v>27346</v>
      </c>
      <c r="B43" t="s">
        <v>638</v>
      </c>
      <c r="D43" s="203">
        <v>28491</v>
      </c>
      <c r="E43" s="194" t="s">
        <v>1303</v>
      </c>
      <c r="H43" s="200">
        <v>32962</v>
      </c>
      <c r="I43" s="194">
        <f t="shared" ca="1" si="0"/>
        <v>6.3914511278195496</v>
      </c>
      <c r="K43" s="194">
        <f t="shared" ca="1" si="1"/>
        <v>6.3914511278195496</v>
      </c>
    </row>
    <row r="44" spans="1:11" x14ac:dyDescent="0.15">
      <c r="A44" s="214">
        <v>27347</v>
      </c>
      <c r="B44" t="s">
        <v>638</v>
      </c>
      <c r="D44" s="203">
        <v>28522</v>
      </c>
      <c r="E44" s="194" t="s">
        <v>1304</v>
      </c>
      <c r="H44" s="200">
        <v>33053</v>
      </c>
      <c r="I44" s="194">
        <f t="shared" ca="1" si="0"/>
        <v>6.5538880952380945</v>
      </c>
      <c r="K44" s="194">
        <f t="shared" ca="1" si="1"/>
        <v>6.5538880952380945</v>
      </c>
    </row>
    <row r="45" spans="1:11" x14ac:dyDescent="0.15">
      <c r="A45" s="214">
        <v>27348</v>
      </c>
      <c r="B45" t="s">
        <v>638</v>
      </c>
      <c r="D45" s="203">
        <v>28550</v>
      </c>
      <c r="E45" s="194" t="s">
        <v>1305</v>
      </c>
      <c r="H45" s="200">
        <v>33144</v>
      </c>
      <c r="I45" s="194">
        <f t="shared" ca="1" si="0"/>
        <v>7.3626695097427364</v>
      </c>
      <c r="K45" s="194">
        <f t="shared" ca="1" si="1"/>
        <v>7.3626695097427364</v>
      </c>
    </row>
    <row r="46" spans="1:11" x14ac:dyDescent="0.15">
      <c r="A46" s="214">
        <v>27351</v>
      </c>
      <c r="B46" t="s">
        <v>638</v>
      </c>
      <c r="D46" s="203">
        <v>28581</v>
      </c>
      <c r="E46" s="194" t="s">
        <v>1306</v>
      </c>
      <c r="H46" s="200">
        <v>33238</v>
      </c>
      <c r="I46" s="194">
        <f t="shared" ca="1" si="0"/>
        <v>7.1426409090909102</v>
      </c>
      <c r="K46" s="194">
        <f t="shared" ca="1" si="1"/>
        <v>7.1426409090909102</v>
      </c>
    </row>
    <row r="47" spans="1:11" x14ac:dyDescent="0.15">
      <c r="A47" s="214">
        <v>27352</v>
      </c>
      <c r="B47" t="s">
        <v>638</v>
      </c>
      <c r="D47" s="203">
        <v>28611</v>
      </c>
      <c r="E47" s="194" t="s">
        <v>1307</v>
      </c>
      <c r="H47" s="200">
        <v>33326</v>
      </c>
      <c r="I47" s="194">
        <f t="shared" ca="1" si="0"/>
        <v>6.4949394736842097</v>
      </c>
      <c r="K47" s="194">
        <f t="shared" ca="1" si="1"/>
        <v>6.4949394736842097</v>
      </c>
    </row>
    <row r="48" spans="1:11" x14ac:dyDescent="0.15">
      <c r="A48" s="214">
        <v>27353</v>
      </c>
      <c r="B48" t="s">
        <v>638</v>
      </c>
      <c r="D48" s="203">
        <v>28642</v>
      </c>
      <c r="E48" s="194" t="s">
        <v>1308</v>
      </c>
      <c r="H48" s="200">
        <v>33417</v>
      </c>
      <c r="I48" s="194">
        <f t="shared" ca="1" si="0"/>
        <v>6.6451388888888898</v>
      </c>
      <c r="K48" s="194">
        <f t="shared" ca="1" si="1"/>
        <v>6.6451388888888898</v>
      </c>
    </row>
    <row r="49" spans="1:11" x14ac:dyDescent="0.15">
      <c r="A49" s="214">
        <v>27354</v>
      </c>
      <c r="B49" t="s">
        <v>638</v>
      </c>
      <c r="D49" s="203">
        <v>28672</v>
      </c>
      <c r="E49" s="194" t="s">
        <v>1309</v>
      </c>
      <c r="H49" s="200">
        <v>33511</v>
      </c>
      <c r="I49" s="194">
        <f t="shared" ca="1" si="0"/>
        <v>6.4300681298106923</v>
      </c>
      <c r="K49" s="194">
        <f t="shared" ca="1" si="1"/>
        <v>6.4300681298106923</v>
      </c>
    </row>
    <row r="50" spans="1:11" x14ac:dyDescent="0.15">
      <c r="A50" s="214">
        <v>27355</v>
      </c>
      <c r="B50" t="s">
        <v>638</v>
      </c>
      <c r="D50" s="203">
        <v>28703</v>
      </c>
      <c r="E50" s="194" t="s">
        <v>1310</v>
      </c>
      <c r="H50" s="200">
        <v>33603</v>
      </c>
      <c r="I50" s="194">
        <f t="shared" ca="1" si="0"/>
        <v>5.9253666666666662</v>
      </c>
      <c r="K50" s="194">
        <f t="shared" ca="1" si="1"/>
        <v>5.9253666666666662</v>
      </c>
    </row>
    <row r="51" spans="1:11" x14ac:dyDescent="0.15">
      <c r="A51" s="214">
        <v>27358</v>
      </c>
      <c r="B51" t="s">
        <v>638</v>
      </c>
      <c r="D51" s="203">
        <v>28734</v>
      </c>
      <c r="E51" s="194" t="s">
        <v>1311</v>
      </c>
      <c r="H51" s="200">
        <v>33694</v>
      </c>
      <c r="I51" s="194">
        <f t="shared" ca="1" si="0"/>
        <v>5.548886382623226</v>
      </c>
      <c r="K51" s="194">
        <f t="shared" ca="1" si="1"/>
        <v>5.548886382623226</v>
      </c>
    </row>
    <row r="52" spans="1:11" x14ac:dyDescent="0.15">
      <c r="A52" s="214">
        <v>27359</v>
      </c>
      <c r="B52" t="s">
        <v>638</v>
      </c>
      <c r="D52" s="203">
        <v>28764</v>
      </c>
      <c r="E52" s="194" t="s">
        <v>1312</v>
      </c>
      <c r="H52" s="200">
        <v>33785</v>
      </c>
      <c r="I52" s="194">
        <f t="shared" ca="1" si="0"/>
        <v>5.6697007670691875</v>
      </c>
      <c r="K52" s="194">
        <f t="shared" ca="1" si="1"/>
        <v>5.6697007670691875</v>
      </c>
    </row>
    <row r="53" spans="1:11" x14ac:dyDescent="0.15">
      <c r="A53" s="214">
        <v>27360</v>
      </c>
      <c r="B53" t="s">
        <v>638</v>
      </c>
      <c r="D53" s="203">
        <v>28795</v>
      </c>
      <c r="E53" s="194" t="s">
        <v>1313</v>
      </c>
      <c r="H53" s="200">
        <v>33877</v>
      </c>
      <c r="I53" s="194">
        <f t="shared" ca="1" si="0"/>
        <v>5.2137224292615594</v>
      </c>
      <c r="K53" s="194">
        <f t="shared" ca="1" si="1"/>
        <v>5.2137224292615594</v>
      </c>
    </row>
    <row r="54" spans="1:11" x14ac:dyDescent="0.15">
      <c r="A54" s="214">
        <v>27361</v>
      </c>
      <c r="B54" t="s">
        <v>638</v>
      </c>
      <c r="D54" s="203">
        <v>28825</v>
      </c>
      <c r="E54" s="194" t="s">
        <v>1314</v>
      </c>
      <c r="H54" s="200">
        <v>33969</v>
      </c>
      <c r="I54" s="194">
        <f t="shared" ca="1" si="0"/>
        <v>4.9636355661881977</v>
      </c>
      <c r="K54" s="194">
        <f t="shared" ca="1" si="1"/>
        <v>4.9636355661881977</v>
      </c>
    </row>
    <row r="55" spans="1:11" x14ac:dyDescent="0.15">
      <c r="A55" s="214">
        <v>27362</v>
      </c>
      <c r="B55" t="s">
        <v>638</v>
      </c>
      <c r="D55" s="203">
        <v>28856</v>
      </c>
      <c r="E55" s="194" t="s">
        <v>1315</v>
      </c>
      <c r="H55" s="200">
        <v>34059</v>
      </c>
      <c r="I55" s="194">
        <f t="shared" ca="1" si="0"/>
        <v>4.5519328756674291</v>
      </c>
      <c r="K55" s="194">
        <f t="shared" ca="1" si="1"/>
        <v>4.5519328756674291</v>
      </c>
    </row>
    <row r="56" spans="1:11" x14ac:dyDescent="0.15">
      <c r="A56" s="214">
        <v>27363</v>
      </c>
      <c r="B56" t="s">
        <v>638</v>
      </c>
      <c r="D56" s="203">
        <v>28887</v>
      </c>
      <c r="E56" s="194" t="s">
        <v>1316</v>
      </c>
      <c r="H56" s="200">
        <v>34150</v>
      </c>
      <c r="I56" s="194">
        <f t="shared" ca="1" si="0"/>
        <v>4.7343174603174605</v>
      </c>
      <c r="K56" s="194">
        <f t="shared" ca="1" si="1"/>
        <v>4.7343174603174605</v>
      </c>
    </row>
    <row r="57" spans="1:11" x14ac:dyDescent="0.15">
      <c r="A57" s="214">
        <v>27365</v>
      </c>
      <c r="B57" t="s">
        <v>638</v>
      </c>
      <c r="D57" s="203">
        <v>28915</v>
      </c>
      <c r="E57" s="194" t="s">
        <v>1317</v>
      </c>
      <c r="H57" s="200">
        <v>34242</v>
      </c>
      <c r="I57" s="194">
        <f t="shared" ca="1" si="0"/>
        <v>4.373663636363637</v>
      </c>
      <c r="K57" s="194">
        <f t="shared" ca="1" si="1"/>
        <v>4.373663636363637</v>
      </c>
    </row>
    <row r="58" spans="1:11" x14ac:dyDescent="0.15">
      <c r="A58" s="214">
        <v>27366</v>
      </c>
      <c r="B58" t="s">
        <v>638</v>
      </c>
      <c r="D58" s="203">
        <v>28946</v>
      </c>
      <c r="E58" s="194" t="s">
        <v>1318</v>
      </c>
      <c r="H58" s="200">
        <v>34334</v>
      </c>
      <c r="I58" s="194">
        <f t="shared" ca="1" si="0"/>
        <v>3.7455198412698407</v>
      </c>
      <c r="K58" s="194">
        <f t="shared" ca="1" si="1"/>
        <v>3.7455198412698407</v>
      </c>
    </row>
    <row r="59" spans="1:11" x14ac:dyDescent="0.15">
      <c r="A59" s="214">
        <v>27367</v>
      </c>
      <c r="B59" t="s">
        <v>638</v>
      </c>
      <c r="D59" s="203">
        <v>28976</v>
      </c>
      <c r="E59" s="194" t="s">
        <v>1319</v>
      </c>
      <c r="H59" s="200">
        <v>34424</v>
      </c>
      <c r="I59" s="194">
        <f t="shared" ca="1" si="0"/>
        <v>3.9993638755980867</v>
      </c>
      <c r="K59" s="194">
        <f t="shared" ca="1" si="1"/>
        <v>3.9993638755980867</v>
      </c>
    </row>
    <row r="60" spans="1:11" x14ac:dyDescent="0.15">
      <c r="A60" s="214">
        <v>27368</v>
      </c>
      <c r="B60" t="s">
        <v>638</v>
      </c>
      <c r="D60" s="203">
        <v>29007</v>
      </c>
      <c r="E60" s="194" t="s">
        <v>1320</v>
      </c>
      <c r="H60" s="200">
        <v>34515</v>
      </c>
      <c r="I60" s="194">
        <f t="shared" ca="1" si="0"/>
        <v>4.1591086124401917</v>
      </c>
      <c r="K60" s="194">
        <f t="shared" ca="1" si="1"/>
        <v>4.1591086124401917</v>
      </c>
    </row>
    <row r="61" spans="1:11" x14ac:dyDescent="0.15">
      <c r="A61" s="214">
        <v>27369</v>
      </c>
      <c r="B61" t="s">
        <v>638</v>
      </c>
      <c r="D61" s="203">
        <v>29037</v>
      </c>
      <c r="E61" s="194" t="s">
        <v>1321</v>
      </c>
      <c r="H61" s="200">
        <v>34607</v>
      </c>
      <c r="I61" s="194">
        <f t="shared" ca="1" si="0"/>
        <v>4.5848238785369206</v>
      </c>
      <c r="K61" s="194">
        <f t="shared" ca="1" si="1"/>
        <v>4.5848238785369206</v>
      </c>
    </row>
    <row r="62" spans="1:11" x14ac:dyDescent="0.15">
      <c r="A62" s="214">
        <v>27370</v>
      </c>
      <c r="B62" t="s">
        <v>638</v>
      </c>
      <c r="D62" s="203">
        <v>29068</v>
      </c>
      <c r="E62" s="194" t="s">
        <v>1322</v>
      </c>
      <c r="H62" s="200">
        <v>34698</v>
      </c>
      <c r="I62" s="194">
        <f t="shared" ca="1" si="0"/>
        <v>4.6544222222222222</v>
      </c>
      <c r="K62" s="194">
        <f t="shared" ca="1" si="1"/>
        <v>4.6544222222222222</v>
      </c>
    </row>
    <row r="63" spans="1:11" x14ac:dyDescent="0.15">
      <c r="A63" s="214">
        <v>27372</v>
      </c>
      <c r="B63" t="s">
        <v>638</v>
      </c>
      <c r="D63" s="203">
        <v>29099</v>
      </c>
      <c r="E63" s="194" t="s">
        <v>1323</v>
      </c>
      <c r="H63" s="200">
        <v>34789</v>
      </c>
      <c r="I63" s="194">
        <f t="shared" ca="1" si="0"/>
        <v>4.4430309409888356</v>
      </c>
      <c r="K63" s="194">
        <f t="shared" ca="1" si="1"/>
        <v>4.4430309409888356</v>
      </c>
    </row>
    <row r="64" spans="1:11" x14ac:dyDescent="0.15">
      <c r="A64" s="214">
        <v>27373</v>
      </c>
      <c r="B64" t="s">
        <v>638</v>
      </c>
      <c r="D64" s="203">
        <v>29129</v>
      </c>
      <c r="E64" s="194" t="s">
        <v>1324</v>
      </c>
      <c r="H64" s="200">
        <v>34880</v>
      </c>
      <c r="I64" s="194">
        <f t="shared" ca="1" si="0"/>
        <v>3.3731530303030302</v>
      </c>
      <c r="K64" s="194">
        <f t="shared" ca="1" si="1"/>
        <v>3.3731530303030302</v>
      </c>
    </row>
    <row r="65" spans="1:11" x14ac:dyDescent="0.15">
      <c r="A65" s="214">
        <v>27374</v>
      </c>
      <c r="B65" t="s">
        <v>638</v>
      </c>
      <c r="D65" s="203">
        <v>29160</v>
      </c>
      <c r="E65" s="194" t="s">
        <v>1325</v>
      </c>
      <c r="H65" s="200">
        <v>34971</v>
      </c>
      <c r="I65" s="194">
        <f t="shared" ca="1" si="0"/>
        <v>3.0997632160110427</v>
      </c>
      <c r="K65" s="194">
        <f t="shared" ca="1" si="1"/>
        <v>3.0997632160110427</v>
      </c>
    </row>
    <row r="66" spans="1:11" x14ac:dyDescent="0.15">
      <c r="A66" s="214">
        <v>27375</v>
      </c>
      <c r="B66" t="s">
        <v>638</v>
      </c>
      <c r="D66" s="203">
        <v>29190</v>
      </c>
      <c r="E66" s="194" t="s">
        <v>1326</v>
      </c>
      <c r="H66" s="200">
        <v>35062</v>
      </c>
      <c r="I66" s="194">
        <f t="shared" ca="1" si="0"/>
        <v>2.9678611111111111</v>
      </c>
      <c r="K66" s="194">
        <f t="shared" ca="1" si="1"/>
        <v>2.9678611111111111</v>
      </c>
    </row>
    <row r="67" spans="1:11" x14ac:dyDescent="0.15">
      <c r="A67" s="214">
        <v>27376</v>
      </c>
      <c r="B67" t="s">
        <v>638</v>
      </c>
      <c r="D67" s="203">
        <v>29221</v>
      </c>
      <c r="E67" s="194" t="s">
        <v>1327</v>
      </c>
      <c r="H67" s="200">
        <v>35153</v>
      </c>
      <c r="I67" s="194">
        <f t="shared" ref="I67:I130" ca="1" si="2">(OFFSET(F$67,3*(ROW()-3),0)+OFFSET(F$68,3*(ROW()-3),0)+OFFSET(F$69,3*(ROW()-3),0))/3</f>
        <v>3.2499201754385965</v>
      </c>
      <c r="K67" s="194">
        <f t="shared" ca="1" si="1"/>
        <v>3.2499201754385965</v>
      </c>
    </row>
    <row r="68" spans="1:11" x14ac:dyDescent="0.15">
      <c r="A68" s="214">
        <v>27377</v>
      </c>
      <c r="B68" t="s">
        <v>638</v>
      </c>
      <c r="D68" s="203">
        <v>29252</v>
      </c>
      <c r="E68" s="194" t="s">
        <v>1328</v>
      </c>
      <c r="H68" s="200">
        <v>35244</v>
      </c>
      <c r="I68" s="194">
        <f t="shared" ca="1" si="2"/>
        <v>3.323007936507937</v>
      </c>
      <c r="K68" s="194">
        <f t="shared" ca="1" si="1"/>
        <v>3.323007936507937</v>
      </c>
    </row>
    <row r="69" spans="1:11" x14ac:dyDescent="0.15">
      <c r="A69" s="214">
        <v>27379</v>
      </c>
      <c r="B69" t="s">
        <v>638</v>
      </c>
      <c r="D69" s="203">
        <v>29281</v>
      </c>
      <c r="E69" s="194" t="s">
        <v>1329</v>
      </c>
      <c r="H69" s="200">
        <v>35338</v>
      </c>
      <c r="I69" s="194">
        <f t="shared" ca="1" si="2"/>
        <v>3.1585323486582069</v>
      </c>
      <c r="K69" s="194">
        <f t="shared" ca="1" si="1"/>
        <v>3.1585323486582069</v>
      </c>
    </row>
    <row r="70" spans="1:11" x14ac:dyDescent="0.15">
      <c r="A70" s="214">
        <v>27380</v>
      </c>
      <c r="B70" t="s">
        <v>638</v>
      </c>
      <c r="D70" s="203">
        <v>29312</v>
      </c>
      <c r="E70" s="194" t="s">
        <v>1330</v>
      </c>
      <c r="H70" s="200">
        <v>35430</v>
      </c>
      <c r="I70" s="194">
        <f t="shared" ca="1" si="2"/>
        <v>2.7296121212121212</v>
      </c>
      <c r="K70" s="194">
        <f t="shared" ca="1" si="1"/>
        <v>2.7296121212121212</v>
      </c>
    </row>
    <row r="71" spans="1:11" x14ac:dyDescent="0.15">
      <c r="A71" s="214">
        <v>27381</v>
      </c>
      <c r="B71" t="s">
        <v>638</v>
      </c>
      <c r="D71" s="203">
        <v>29342</v>
      </c>
      <c r="E71" s="194" t="s">
        <v>1331</v>
      </c>
      <c r="H71" s="200">
        <v>35520</v>
      </c>
      <c r="I71" s="194">
        <f t="shared" ca="1" si="2"/>
        <v>2.5870228070175436</v>
      </c>
      <c r="K71" s="194">
        <f t="shared" ca="1" si="1"/>
        <v>2.5870228070175436</v>
      </c>
    </row>
    <row r="72" spans="1:11" x14ac:dyDescent="0.15">
      <c r="A72" s="214">
        <v>27382</v>
      </c>
      <c r="B72" t="s">
        <v>638</v>
      </c>
      <c r="D72" s="203">
        <v>29373</v>
      </c>
      <c r="E72" s="194" t="s">
        <v>1332</v>
      </c>
      <c r="H72" s="200">
        <v>35611</v>
      </c>
      <c r="I72" s="194">
        <f t="shared" ca="1" si="2"/>
        <v>2.5925555555555557</v>
      </c>
      <c r="K72" s="194">
        <f t="shared" ca="1" si="1"/>
        <v>2.5925555555555557</v>
      </c>
    </row>
    <row r="73" spans="1:11" x14ac:dyDescent="0.15">
      <c r="A73" s="214">
        <v>27383</v>
      </c>
      <c r="B73" t="s">
        <v>638</v>
      </c>
      <c r="D73" s="203">
        <v>29403</v>
      </c>
      <c r="E73" s="194" t="s">
        <v>1333</v>
      </c>
      <c r="H73" s="200">
        <v>35703</v>
      </c>
      <c r="I73" s="194">
        <f t="shared" ca="1" si="2"/>
        <v>2.3580592352092351</v>
      </c>
      <c r="K73" s="194">
        <f t="shared" ca="1" si="1"/>
        <v>2.3580592352092351</v>
      </c>
    </row>
    <row r="74" spans="1:11" x14ac:dyDescent="0.15">
      <c r="A74" s="214">
        <v>27386</v>
      </c>
      <c r="B74" t="s">
        <v>638</v>
      </c>
      <c r="D74" s="203">
        <v>29434</v>
      </c>
      <c r="E74" s="194" t="s">
        <v>1334</v>
      </c>
      <c r="H74" s="200">
        <v>35795</v>
      </c>
      <c r="I74" s="194">
        <f t="shared" ca="1" si="2"/>
        <v>1.9539511784511785</v>
      </c>
      <c r="K74" s="194">
        <f t="shared" ca="1" si="1"/>
        <v>1.9539511784511785</v>
      </c>
    </row>
    <row r="75" spans="1:11" x14ac:dyDescent="0.15">
      <c r="A75" s="214">
        <v>27387</v>
      </c>
      <c r="B75" t="s">
        <v>638</v>
      </c>
      <c r="D75" s="203">
        <v>29465</v>
      </c>
      <c r="E75" s="194" t="s">
        <v>1335</v>
      </c>
      <c r="H75" s="200">
        <v>35885</v>
      </c>
      <c r="I75" s="194">
        <f t="shared" ca="1" si="2"/>
        <v>1.9268748006379584</v>
      </c>
      <c r="K75" s="194">
        <f t="shared" ca="1" si="1"/>
        <v>1.9268748006379584</v>
      </c>
    </row>
    <row r="76" spans="1:11" x14ac:dyDescent="0.15">
      <c r="A76" s="214">
        <v>27388</v>
      </c>
      <c r="B76" t="s">
        <v>638</v>
      </c>
      <c r="D76" s="203">
        <v>29495</v>
      </c>
      <c r="E76" s="194" t="s">
        <v>1336</v>
      </c>
      <c r="H76" s="200">
        <v>35976</v>
      </c>
      <c r="I76" s="194">
        <f t="shared" ca="1" si="2"/>
        <v>1.6613542948279791</v>
      </c>
      <c r="K76" s="194">
        <f t="shared" ca="1" si="1"/>
        <v>1.6613542948279791</v>
      </c>
    </row>
    <row r="77" spans="1:11" x14ac:dyDescent="0.15">
      <c r="A77" s="214">
        <v>27389</v>
      </c>
      <c r="B77" t="s">
        <v>638</v>
      </c>
      <c r="D77" s="203">
        <v>29526</v>
      </c>
      <c r="E77" s="194" t="s">
        <v>1337</v>
      </c>
      <c r="H77" s="200">
        <v>36068</v>
      </c>
      <c r="I77" s="194">
        <f t="shared" ca="1" si="2"/>
        <v>1.4133957431457429</v>
      </c>
      <c r="K77" s="194">
        <f t="shared" ca="1" si="1"/>
        <v>1.4133957431457429</v>
      </c>
    </row>
    <row r="78" spans="1:11" x14ac:dyDescent="0.15">
      <c r="A78" s="214">
        <v>27390</v>
      </c>
      <c r="B78" t="s">
        <v>638</v>
      </c>
      <c r="D78" s="203">
        <v>29556</v>
      </c>
      <c r="E78" s="194" t="s">
        <v>1338</v>
      </c>
      <c r="H78" s="200">
        <v>36160</v>
      </c>
      <c r="I78" s="194">
        <f t="shared" ca="1" si="2"/>
        <v>1.1198854712538924</v>
      </c>
      <c r="K78" s="194">
        <f t="shared" ca="1" si="1"/>
        <v>1.1198854712538924</v>
      </c>
    </row>
    <row r="79" spans="1:11" x14ac:dyDescent="0.15">
      <c r="A79" s="214">
        <v>27391</v>
      </c>
      <c r="B79" t="s">
        <v>638</v>
      </c>
      <c r="D79" s="203">
        <v>29587</v>
      </c>
      <c r="E79" s="194" t="s">
        <v>1339</v>
      </c>
      <c r="H79" s="200">
        <v>36250</v>
      </c>
      <c r="I79" s="194">
        <f t="shared" ca="1" si="2"/>
        <v>1.9492049441786283</v>
      </c>
      <c r="K79" s="194">
        <f t="shared" ca="1" si="1"/>
        <v>1.9492049441786283</v>
      </c>
    </row>
    <row r="80" spans="1:11" x14ac:dyDescent="0.15">
      <c r="A80" s="214">
        <v>27398</v>
      </c>
      <c r="B80" t="s">
        <v>638</v>
      </c>
      <c r="D80" s="203">
        <v>29618</v>
      </c>
      <c r="E80" s="194" t="s">
        <v>1340</v>
      </c>
      <c r="H80" s="200">
        <v>36341</v>
      </c>
      <c r="I80" s="194">
        <f t="shared" ca="1" si="2"/>
        <v>1.5148258778258779</v>
      </c>
      <c r="K80" s="194">
        <f t="shared" ca="1" si="1"/>
        <v>1.5148258778258779</v>
      </c>
    </row>
    <row r="81" spans="1:11" x14ac:dyDescent="0.15">
      <c r="A81" s="214">
        <v>27400</v>
      </c>
      <c r="B81" t="s">
        <v>638</v>
      </c>
      <c r="D81" s="203">
        <v>29646</v>
      </c>
      <c r="E81" s="194" t="s">
        <v>1341</v>
      </c>
      <c r="H81" s="200">
        <v>36433</v>
      </c>
      <c r="I81" s="194">
        <f t="shared" ca="1" si="2"/>
        <v>1.7651212842712842</v>
      </c>
      <c r="K81" s="194">
        <f t="shared" ca="1" si="1"/>
        <v>1.7651212842712842</v>
      </c>
    </row>
    <row r="82" spans="1:11" x14ac:dyDescent="0.15">
      <c r="A82" s="214">
        <v>27401</v>
      </c>
      <c r="B82" t="s">
        <v>638</v>
      </c>
      <c r="D82" s="203">
        <v>29677</v>
      </c>
      <c r="E82" s="194" t="s">
        <v>1342</v>
      </c>
      <c r="H82" s="200">
        <v>36525</v>
      </c>
      <c r="I82" s="194">
        <f t="shared" ca="1" si="2"/>
        <v>1.7407801587301588</v>
      </c>
      <c r="K82" s="194">
        <f t="shared" ca="1" si="1"/>
        <v>1.7407801587301588</v>
      </c>
    </row>
    <row r="83" spans="1:11" x14ac:dyDescent="0.15">
      <c r="A83" s="214">
        <v>27402</v>
      </c>
      <c r="B83" t="s">
        <v>638</v>
      </c>
      <c r="D83" s="203">
        <v>29707</v>
      </c>
      <c r="E83" s="194" t="s">
        <v>1343</v>
      </c>
      <c r="H83" s="200">
        <v>36616</v>
      </c>
      <c r="I83" s="194">
        <f t="shared" ca="1" si="2"/>
        <v>1.7735577352472092</v>
      </c>
      <c r="K83" s="194">
        <f t="shared" ca="1" si="1"/>
        <v>1.7735577352472092</v>
      </c>
    </row>
    <row r="84" spans="1:11" x14ac:dyDescent="0.15">
      <c r="A84" s="214">
        <v>27403</v>
      </c>
      <c r="B84" t="s">
        <v>638</v>
      </c>
      <c r="D84" s="203">
        <v>29738</v>
      </c>
      <c r="E84" s="194" t="s">
        <v>1344</v>
      </c>
      <c r="H84" s="200">
        <v>36707</v>
      </c>
      <c r="I84" s="194">
        <f t="shared" ca="1" si="2"/>
        <v>1.7071787878787879</v>
      </c>
      <c r="K84" s="194">
        <f t="shared" ca="1" si="1"/>
        <v>1.7071787878787879</v>
      </c>
    </row>
    <row r="85" spans="1:11" x14ac:dyDescent="0.15">
      <c r="A85" s="214">
        <v>27404</v>
      </c>
      <c r="B85" t="s">
        <v>638</v>
      </c>
      <c r="D85" s="203">
        <v>29768</v>
      </c>
      <c r="E85" s="194" t="s">
        <v>1345</v>
      </c>
      <c r="H85" s="200">
        <v>36798</v>
      </c>
      <c r="I85" s="194">
        <f t="shared" ca="1" si="2"/>
        <v>1.7728239130434782</v>
      </c>
      <c r="K85" s="194">
        <f t="shared" ca="1" si="1"/>
        <v>1.7728239130434782</v>
      </c>
    </row>
    <row r="86" spans="1:11" x14ac:dyDescent="0.15">
      <c r="A86" s="214">
        <v>27405</v>
      </c>
      <c r="B86" t="s">
        <v>638</v>
      </c>
      <c r="D86" s="203">
        <v>29799</v>
      </c>
      <c r="E86" s="194" t="s">
        <v>1346</v>
      </c>
      <c r="H86" s="200">
        <v>36889</v>
      </c>
      <c r="I86" s="194">
        <f t="shared" ca="1" si="2"/>
        <v>1.7313460317460319</v>
      </c>
      <c r="K86" s="194">
        <f t="shared" ca="1" si="1"/>
        <v>1.7313460317460319</v>
      </c>
    </row>
    <row r="87" spans="1:11" x14ac:dyDescent="0.15">
      <c r="A87" s="214">
        <v>27407</v>
      </c>
      <c r="B87" t="s">
        <v>638</v>
      </c>
      <c r="D87" s="203">
        <v>29830</v>
      </c>
      <c r="E87" s="194" t="s">
        <v>1347</v>
      </c>
      <c r="H87" s="200">
        <v>36980</v>
      </c>
      <c r="I87" s="194">
        <f t="shared" ca="1" si="2"/>
        <v>1.3609640768588136</v>
      </c>
      <c r="K87" s="194">
        <f t="shared" ca="1" si="1"/>
        <v>1.3609640768588136</v>
      </c>
    </row>
    <row r="88" spans="1:11" x14ac:dyDescent="0.15">
      <c r="A88" s="214">
        <v>27408</v>
      </c>
      <c r="B88" t="s">
        <v>638</v>
      </c>
      <c r="D88" s="203">
        <v>29860</v>
      </c>
      <c r="E88" s="194" t="s">
        <v>1348</v>
      </c>
      <c r="H88" s="200">
        <v>37071</v>
      </c>
      <c r="I88" s="194">
        <f t="shared" ca="1" si="2"/>
        <v>1.2690047619047617</v>
      </c>
      <c r="K88" s="194">
        <f t="shared" ca="1" si="1"/>
        <v>1.2690047619047617</v>
      </c>
    </row>
    <row r="89" spans="1:11" x14ac:dyDescent="0.15">
      <c r="A89" s="214">
        <v>27410</v>
      </c>
      <c r="B89" t="s">
        <v>638</v>
      </c>
      <c r="D89" s="203">
        <v>29891</v>
      </c>
      <c r="E89" s="194" t="s">
        <v>1349</v>
      </c>
      <c r="H89" s="200">
        <v>37162</v>
      </c>
      <c r="I89" s="194">
        <f t="shared" ca="1" si="2"/>
        <v>1.3420705386655041</v>
      </c>
      <c r="K89" s="194">
        <f t="shared" ca="1" si="1"/>
        <v>1.3420705386655041</v>
      </c>
    </row>
    <row r="90" spans="1:11" x14ac:dyDescent="0.15">
      <c r="A90" s="214">
        <v>27411</v>
      </c>
      <c r="B90" t="s">
        <v>638</v>
      </c>
      <c r="D90" s="203">
        <v>29921</v>
      </c>
      <c r="E90" s="194" t="s">
        <v>1350</v>
      </c>
      <c r="H90" s="200">
        <v>37256</v>
      </c>
      <c r="I90" s="194">
        <f t="shared" ca="1" si="2"/>
        <v>1.3522119693172325</v>
      </c>
      <c r="K90" s="194">
        <f t="shared" ca="1" si="1"/>
        <v>1.3522119693172325</v>
      </c>
    </row>
    <row r="91" spans="1:11" x14ac:dyDescent="0.15">
      <c r="A91" s="214">
        <v>27414</v>
      </c>
      <c r="B91" t="s">
        <v>638</v>
      </c>
      <c r="D91" s="203">
        <v>29952</v>
      </c>
      <c r="E91" s="194" t="s">
        <v>1351</v>
      </c>
      <c r="H91" s="200">
        <v>37344</v>
      </c>
      <c r="I91" s="194">
        <f t="shared" ca="1" si="2"/>
        <v>1.4645412280701755</v>
      </c>
      <c r="K91" s="194">
        <f t="shared" ca="1" si="1"/>
        <v>1.4645412280701755</v>
      </c>
    </row>
    <row r="92" spans="1:11" x14ac:dyDescent="0.15">
      <c r="A92" s="214">
        <v>27415</v>
      </c>
      <c r="B92" t="s">
        <v>638</v>
      </c>
      <c r="D92" s="203">
        <v>29983</v>
      </c>
      <c r="E92" s="194" t="s">
        <v>1352</v>
      </c>
      <c r="H92" s="200">
        <v>37435</v>
      </c>
      <c r="I92" s="194">
        <f t="shared" ca="1" si="2"/>
        <v>1.3754833333333334</v>
      </c>
      <c r="K92" s="194">
        <f t="shared" ca="1" si="1"/>
        <v>1.3754833333333334</v>
      </c>
    </row>
    <row r="93" spans="1:11" x14ac:dyDescent="0.15">
      <c r="A93" s="214">
        <v>27416</v>
      </c>
      <c r="B93" t="s">
        <v>638</v>
      </c>
      <c r="D93" s="203">
        <v>30011</v>
      </c>
      <c r="E93" s="194" t="s">
        <v>1353</v>
      </c>
      <c r="H93" s="200">
        <v>37529</v>
      </c>
      <c r="I93" s="194">
        <f t="shared" ca="1" si="2"/>
        <v>1.2312463421399347</v>
      </c>
      <c r="K93" s="194">
        <f t="shared" ca="1" si="1"/>
        <v>1.2312463421399347</v>
      </c>
    </row>
    <row r="94" spans="1:11" x14ac:dyDescent="0.15">
      <c r="A94" s="214">
        <v>27417</v>
      </c>
      <c r="B94" t="s">
        <v>638</v>
      </c>
      <c r="D94" s="203">
        <v>30042</v>
      </c>
      <c r="E94" s="194" t="s">
        <v>1354</v>
      </c>
      <c r="H94" s="200">
        <v>37621</v>
      </c>
      <c r="I94" s="194">
        <f t="shared" ca="1" si="2"/>
        <v>1.014069696969697</v>
      </c>
      <c r="K94" s="194">
        <f t="shared" ref="K94:K153" ca="1" si="3">I94</f>
        <v>1.014069696969697</v>
      </c>
    </row>
    <row r="95" spans="1:11" x14ac:dyDescent="0.15">
      <c r="A95" s="214">
        <v>27418</v>
      </c>
      <c r="B95" t="s">
        <v>638</v>
      </c>
      <c r="D95" s="203">
        <v>30072</v>
      </c>
      <c r="E95" s="194" t="s">
        <v>1355</v>
      </c>
      <c r="H95" s="200">
        <v>37711</v>
      </c>
      <c r="I95" s="194">
        <f t="shared" ca="1" si="2"/>
        <v>0.79895789473684209</v>
      </c>
      <c r="K95" s="194">
        <f t="shared" ca="1" si="3"/>
        <v>0.79895789473684209</v>
      </c>
    </row>
    <row r="96" spans="1:11" x14ac:dyDescent="0.15">
      <c r="A96" s="214">
        <v>27419</v>
      </c>
      <c r="B96" t="s">
        <v>638</v>
      </c>
      <c r="D96" s="203">
        <v>30103</v>
      </c>
      <c r="E96" s="194" t="s">
        <v>1356</v>
      </c>
      <c r="H96" s="200">
        <v>37802</v>
      </c>
      <c r="I96" s="194">
        <f t="shared" ca="1" si="2"/>
        <v>0.59799999999999998</v>
      </c>
      <c r="K96" s="194">
        <f t="shared" ca="1" si="3"/>
        <v>0.59799999999999998</v>
      </c>
    </row>
    <row r="97" spans="1:11" x14ac:dyDescent="0.15">
      <c r="A97" s="214">
        <v>27421</v>
      </c>
      <c r="B97" t="s">
        <v>638</v>
      </c>
      <c r="D97" s="203">
        <v>30133</v>
      </c>
      <c r="E97" s="194" t="s">
        <v>1357</v>
      </c>
      <c r="H97" s="200">
        <v>37894</v>
      </c>
      <c r="I97" s="194">
        <f t="shared" ca="1" si="2"/>
        <v>1.1986747474747472</v>
      </c>
      <c r="K97" s="194">
        <f t="shared" ca="1" si="3"/>
        <v>1.1986747474747472</v>
      </c>
    </row>
    <row r="98" spans="1:11" x14ac:dyDescent="0.15">
      <c r="A98" s="214">
        <v>27422</v>
      </c>
      <c r="B98" t="s">
        <v>638</v>
      </c>
      <c r="D98" s="203">
        <v>30164</v>
      </c>
      <c r="E98" s="194" t="s">
        <v>1358</v>
      </c>
      <c r="H98" s="200">
        <v>37986</v>
      </c>
      <c r="I98" s="194">
        <f t="shared" ca="1" si="2"/>
        <v>1.3815661375661374</v>
      </c>
      <c r="K98" s="194">
        <f t="shared" ca="1" si="3"/>
        <v>1.3815661375661374</v>
      </c>
    </row>
    <row r="99" spans="1:11" x14ac:dyDescent="0.15">
      <c r="A99" s="214">
        <v>27423</v>
      </c>
      <c r="B99" t="s">
        <v>638</v>
      </c>
      <c r="D99" s="203">
        <v>30195</v>
      </c>
      <c r="E99" s="194" t="s">
        <v>1359</v>
      </c>
      <c r="H99" s="200">
        <v>38077</v>
      </c>
      <c r="I99" s="194">
        <f t="shared" ca="1" si="2"/>
        <v>1.3106231884057971</v>
      </c>
      <c r="K99" s="194">
        <f t="shared" ca="1" si="3"/>
        <v>1.3106231884057971</v>
      </c>
    </row>
    <row r="100" spans="1:11" x14ac:dyDescent="0.15">
      <c r="A100" s="214">
        <v>27424</v>
      </c>
      <c r="B100" t="s">
        <v>638</v>
      </c>
      <c r="D100" s="203">
        <v>30225</v>
      </c>
      <c r="E100" s="194" t="s">
        <v>1360</v>
      </c>
      <c r="H100" s="200">
        <v>38168</v>
      </c>
      <c r="I100" s="194">
        <f t="shared" ca="1" si="2"/>
        <v>1.5864403559403559</v>
      </c>
      <c r="K100" s="194">
        <f t="shared" ca="1" si="3"/>
        <v>1.5864403559403559</v>
      </c>
    </row>
    <row r="101" spans="1:11" x14ac:dyDescent="0.15">
      <c r="A101" s="214">
        <v>27425</v>
      </c>
      <c r="B101" t="s">
        <v>638</v>
      </c>
      <c r="D101" s="203">
        <v>30256</v>
      </c>
      <c r="E101" s="194" t="s">
        <v>1361</v>
      </c>
      <c r="H101" s="200">
        <v>38260</v>
      </c>
      <c r="I101" s="194">
        <f t="shared" ca="1" si="2"/>
        <v>1.6509557720057717</v>
      </c>
      <c r="K101" s="194">
        <f t="shared" ca="1" si="3"/>
        <v>1.6509557720057717</v>
      </c>
    </row>
    <row r="102" spans="1:11" x14ac:dyDescent="0.15">
      <c r="A102" s="214">
        <v>27426</v>
      </c>
      <c r="B102" t="s">
        <v>638</v>
      </c>
      <c r="D102" s="203">
        <v>30286</v>
      </c>
      <c r="E102" s="194" t="s">
        <v>1362</v>
      </c>
      <c r="H102" s="200">
        <v>38352</v>
      </c>
      <c r="I102" s="194">
        <f t="shared" ca="1" si="2"/>
        <v>1.4554</v>
      </c>
      <c r="K102" s="194">
        <f t="shared" ca="1" si="3"/>
        <v>1.4554</v>
      </c>
    </row>
    <row r="103" spans="1:11" x14ac:dyDescent="0.15">
      <c r="A103" s="214">
        <v>27428</v>
      </c>
      <c r="B103" t="s">
        <v>638</v>
      </c>
      <c r="D103" s="203">
        <v>30317</v>
      </c>
      <c r="E103" s="194" t="s">
        <v>1363</v>
      </c>
      <c r="H103" s="200">
        <v>38442</v>
      </c>
      <c r="I103" s="194">
        <f t="shared" ca="1" si="2"/>
        <v>1.3971076555023922</v>
      </c>
      <c r="K103" s="194">
        <f t="shared" ca="1" si="3"/>
        <v>1.3971076555023922</v>
      </c>
    </row>
    <row r="104" spans="1:11" x14ac:dyDescent="0.15">
      <c r="A104" s="214">
        <v>27429</v>
      </c>
      <c r="B104" t="s">
        <v>638</v>
      </c>
      <c r="D104" s="203">
        <v>30348</v>
      </c>
      <c r="E104" s="194" t="s">
        <v>1364</v>
      </c>
      <c r="H104" s="200">
        <v>38533</v>
      </c>
      <c r="I104" s="194">
        <f t="shared" ca="1" si="2"/>
        <v>1.2743726475279107</v>
      </c>
      <c r="K104" s="194">
        <f t="shared" ca="1" si="3"/>
        <v>1.2743726475279107</v>
      </c>
    </row>
    <row r="105" spans="1:11" x14ac:dyDescent="0.15">
      <c r="A105" s="214">
        <v>27430</v>
      </c>
      <c r="B105" t="s">
        <v>638</v>
      </c>
      <c r="D105" s="203">
        <v>30376</v>
      </c>
      <c r="E105" s="194" t="s">
        <v>1365</v>
      </c>
      <c r="H105" s="200">
        <v>38625</v>
      </c>
      <c r="I105" s="194">
        <f t="shared" ca="1" si="2"/>
        <v>1.3420876811594205</v>
      </c>
      <c r="K105" s="194">
        <f t="shared" ca="1" si="3"/>
        <v>1.3420876811594205</v>
      </c>
    </row>
    <row r="106" spans="1:11" x14ac:dyDescent="0.15">
      <c r="A106" s="214">
        <v>27431</v>
      </c>
      <c r="B106" t="s">
        <v>638</v>
      </c>
      <c r="D106" s="203">
        <v>30407</v>
      </c>
      <c r="E106" s="194" t="s">
        <v>1366</v>
      </c>
      <c r="H106" s="200">
        <v>38716</v>
      </c>
      <c r="I106" s="194">
        <f t="shared" ca="1" si="2"/>
        <v>1.5222571428571428</v>
      </c>
      <c r="K106" s="194">
        <f t="shared" ca="1" si="3"/>
        <v>1.5222571428571428</v>
      </c>
    </row>
    <row r="107" spans="1:11" x14ac:dyDescent="0.15">
      <c r="A107" s="214">
        <v>27432</v>
      </c>
      <c r="B107" t="s">
        <v>638</v>
      </c>
      <c r="D107" s="203">
        <v>30437</v>
      </c>
      <c r="E107" s="194" t="s">
        <v>1367</v>
      </c>
      <c r="H107" s="200">
        <v>38807</v>
      </c>
      <c r="I107" s="194">
        <f t="shared" ca="1" si="2"/>
        <v>1.5682057416267943</v>
      </c>
      <c r="K107" s="194">
        <f t="shared" ca="1" si="3"/>
        <v>1.5682057416267943</v>
      </c>
    </row>
    <row r="108" spans="1:11" x14ac:dyDescent="0.15">
      <c r="A108" s="214">
        <v>27433</v>
      </c>
      <c r="B108" t="s">
        <v>638</v>
      </c>
      <c r="D108" s="203">
        <v>30468</v>
      </c>
      <c r="E108" s="194" t="s">
        <v>1368</v>
      </c>
      <c r="H108" s="200">
        <v>38898</v>
      </c>
      <c r="I108" s="194">
        <f t="shared" ca="1" si="2"/>
        <v>1.8878666666666668</v>
      </c>
      <c r="K108" s="194">
        <f t="shared" ca="1" si="3"/>
        <v>1.8878666666666668</v>
      </c>
    </row>
    <row r="109" spans="1:11" x14ac:dyDescent="0.15">
      <c r="A109" s="214">
        <v>27435</v>
      </c>
      <c r="B109" t="s">
        <v>638</v>
      </c>
      <c r="D109" s="203">
        <v>30498</v>
      </c>
      <c r="E109" s="194" t="s">
        <v>1369</v>
      </c>
      <c r="H109" s="200">
        <v>38989</v>
      </c>
      <c r="I109" s="194">
        <f t="shared" ca="1" si="2"/>
        <v>1.8005181159420289</v>
      </c>
      <c r="K109" s="194">
        <f t="shared" ca="1" si="3"/>
        <v>1.8005181159420289</v>
      </c>
    </row>
    <row r="110" spans="1:11" x14ac:dyDescent="0.15">
      <c r="A110" s="214">
        <v>27437</v>
      </c>
      <c r="B110" t="s">
        <v>638</v>
      </c>
      <c r="D110" s="203">
        <v>30529</v>
      </c>
      <c r="E110" s="194" t="s">
        <v>1370</v>
      </c>
      <c r="H110" s="200">
        <v>39080</v>
      </c>
      <c r="I110" s="194">
        <f t="shared" ca="1" si="2"/>
        <v>1.7013785714285714</v>
      </c>
      <c r="K110" s="194">
        <f t="shared" ca="1" si="3"/>
        <v>1.7013785714285714</v>
      </c>
    </row>
    <row r="111" spans="1:11" x14ac:dyDescent="0.15">
      <c r="A111" s="214">
        <v>27438</v>
      </c>
      <c r="B111" t="s">
        <v>638</v>
      </c>
      <c r="D111" s="203">
        <v>30560</v>
      </c>
      <c r="E111" s="194" t="s">
        <v>1371</v>
      </c>
      <c r="H111" s="200">
        <v>39171</v>
      </c>
      <c r="I111" s="194">
        <f t="shared" ca="1" si="2"/>
        <v>1.6787894736842104</v>
      </c>
      <c r="K111" s="194">
        <f t="shared" ca="1" si="3"/>
        <v>1.6787894736842104</v>
      </c>
    </row>
    <row r="112" spans="1:11" x14ac:dyDescent="0.15">
      <c r="A112" s="214">
        <v>27439</v>
      </c>
      <c r="B112" t="s">
        <v>638</v>
      </c>
      <c r="D112" s="203">
        <v>30590</v>
      </c>
      <c r="E112" s="194" t="s">
        <v>1372</v>
      </c>
      <c r="H112" s="200">
        <v>39262</v>
      </c>
      <c r="I112" s="194">
        <f t="shared" ca="1" si="2"/>
        <v>1.7456769841269841</v>
      </c>
      <c r="K112" s="194">
        <f t="shared" ca="1" si="3"/>
        <v>1.7456769841269841</v>
      </c>
    </row>
    <row r="113" spans="1:11" x14ac:dyDescent="0.15">
      <c r="A113" s="214">
        <v>27442</v>
      </c>
      <c r="B113" t="s">
        <v>638</v>
      </c>
      <c r="D113" s="203">
        <v>30621</v>
      </c>
      <c r="E113" s="194" t="s">
        <v>1373</v>
      </c>
      <c r="H113" s="200">
        <v>39353</v>
      </c>
      <c r="I113" s="194">
        <f t="shared" ca="1" si="2"/>
        <v>1.7219975845410627</v>
      </c>
      <c r="K113" s="194">
        <f t="shared" ca="1" si="3"/>
        <v>1.7219975845410627</v>
      </c>
    </row>
    <row r="114" spans="1:11" x14ac:dyDescent="0.15">
      <c r="A114" s="214">
        <v>27443</v>
      </c>
      <c r="B114" t="s">
        <v>638</v>
      </c>
      <c r="D114" s="203">
        <v>30651</v>
      </c>
      <c r="E114" s="194" t="s">
        <v>1374</v>
      </c>
      <c r="H114" s="200">
        <v>39447</v>
      </c>
      <c r="I114" s="194">
        <f t="shared" ca="1" si="2"/>
        <v>1.5725746183640918</v>
      </c>
      <c r="K114" s="194">
        <f t="shared" ca="1" si="3"/>
        <v>1.5725746183640918</v>
      </c>
    </row>
    <row r="115" spans="1:11" x14ac:dyDescent="0.15">
      <c r="A115" s="214">
        <v>27444</v>
      </c>
      <c r="B115" t="s">
        <v>638</v>
      </c>
      <c r="D115" s="203">
        <v>30682</v>
      </c>
      <c r="E115" s="194" t="s">
        <v>1375</v>
      </c>
      <c r="H115" s="200">
        <v>39538</v>
      </c>
      <c r="I115" s="194">
        <f t="shared" ca="1" si="2"/>
        <v>1.396486842105263</v>
      </c>
      <c r="K115" s="194">
        <f t="shared" ca="1" si="3"/>
        <v>1.396486842105263</v>
      </c>
    </row>
    <row r="116" spans="1:11" x14ac:dyDescent="0.15">
      <c r="A116" s="214">
        <v>27445</v>
      </c>
      <c r="B116" t="s">
        <v>638</v>
      </c>
      <c r="D116" s="203">
        <v>30713</v>
      </c>
      <c r="E116" s="194" t="s">
        <v>1376</v>
      </c>
      <c r="H116" s="200">
        <v>39629</v>
      </c>
      <c r="I116" s="194">
        <f t="shared" ca="1" si="2"/>
        <v>1.6129769841269843</v>
      </c>
      <c r="K116" s="194">
        <f t="shared" ca="1" si="3"/>
        <v>1.6129769841269843</v>
      </c>
    </row>
    <row r="117" spans="1:11" x14ac:dyDescent="0.15">
      <c r="A117" s="214">
        <v>27446</v>
      </c>
      <c r="B117" t="s">
        <v>638</v>
      </c>
      <c r="D117" s="203">
        <v>30742</v>
      </c>
      <c r="E117" s="194" t="s">
        <v>1377</v>
      </c>
      <c r="H117" s="200">
        <v>39721</v>
      </c>
      <c r="I117" s="194">
        <f t="shared" ca="1" si="2"/>
        <v>1.522489826839827</v>
      </c>
      <c r="K117" s="194">
        <f t="shared" ca="1" si="3"/>
        <v>1.522489826839827</v>
      </c>
    </row>
    <row r="118" spans="1:11" x14ac:dyDescent="0.15">
      <c r="A118" s="214">
        <v>27447</v>
      </c>
      <c r="B118" t="s">
        <v>638</v>
      </c>
      <c r="D118" s="203">
        <v>30773</v>
      </c>
      <c r="E118" s="194" t="s">
        <v>1378</v>
      </c>
      <c r="H118" s="200">
        <v>39813</v>
      </c>
      <c r="I118" s="194">
        <f t="shared" ca="1" si="2"/>
        <v>1.4341498316498316</v>
      </c>
      <c r="K118" s="194">
        <f t="shared" ca="1" si="3"/>
        <v>1.4341498316498316</v>
      </c>
    </row>
    <row r="119" spans="1:11" x14ac:dyDescent="0.15">
      <c r="A119" s="214">
        <v>27449</v>
      </c>
      <c r="B119" t="s">
        <v>638</v>
      </c>
      <c r="D119" s="203">
        <v>30803</v>
      </c>
      <c r="E119" s="194" t="s">
        <v>1379</v>
      </c>
      <c r="H119" s="200">
        <v>39903</v>
      </c>
      <c r="I119" s="194">
        <f t="shared" ca="1" si="2"/>
        <v>1.2885580618212196</v>
      </c>
      <c r="K119" s="194">
        <f t="shared" ca="1" si="3"/>
        <v>1.2885580618212196</v>
      </c>
    </row>
    <row r="120" spans="1:11" x14ac:dyDescent="0.15">
      <c r="A120" s="214">
        <v>27450</v>
      </c>
      <c r="B120" t="s">
        <v>638</v>
      </c>
      <c r="D120" s="203">
        <v>30834</v>
      </c>
      <c r="E120" s="194" t="s">
        <v>1380</v>
      </c>
      <c r="H120" s="200">
        <v>39994</v>
      </c>
      <c r="I120" s="194">
        <f t="shared" ca="1" si="2"/>
        <v>1.4498422318422317</v>
      </c>
      <c r="K120" s="194">
        <f t="shared" ca="1" si="3"/>
        <v>1.4498422318422317</v>
      </c>
    </row>
    <row r="121" spans="1:11" x14ac:dyDescent="0.15">
      <c r="A121" s="214">
        <v>27451</v>
      </c>
      <c r="B121" t="s">
        <v>638</v>
      </c>
      <c r="D121" s="203">
        <v>30864</v>
      </c>
      <c r="E121" s="194" t="s">
        <v>1381</v>
      </c>
      <c r="H121" s="200">
        <v>40086</v>
      </c>
      <c r="I121" s="194">
        <f t="shared" ca="1" si="2"/>
        <v>1.3532058935216833</v>
      </c>
      <c r="K121" s="194">
        <f t="shared" ca="1" si="3"/>
        <v>1.3532058935216833</v>
      </c>
    </row>
    <row r="122" spans="1:11" x14ac:dyDescent="0.15">
      <c r="A122" s="214">
        <v>27452</v>
      </c>
      <c r="B122" t="s">
        <v>638</v>
      </c>
      <c r="D122" s="203">
        <v>30895</v>
      </c>
      <c r="E122" s="194" t="s">
        <v>1382</v>
      </c>
      <c r="H122" s="200">
        <v>40178</v>
      </c>
      <c r="I122" s="194">
        <f t="shared" ca="1" si="2"/>
        <v>1.3212172096908938</v>
      </c>
      <c r="K122" s="194">
        <f t="shared" ca="1" si="3"/>
        <v>1.3212172096908938</v>
      </c>
    </row>
    <row r="123" spans="1:11" x14ac:dyDescent="0.15">
      <c r="A123" s="214">
        <v>27453</v>
      </c>
      <c r="B123" t="s">
        <v>638</v>
      </c>
      <c r="D123" s="203">
        <v>30926</v>
      </c>
      <c r="E123" s="194" t="s">
        <v>1383</v>
      </c>
      <c r="H123" s="200">
        <v>40268</v>
      </c>
      <c r="I123" s="194">
        <f t="shared" ca="1" si="2"/>
        <v>1.3431339712918662</v>
      </c>
      <c r="K123" s="194">
        <f t="shared" ca="1" si="3"/>
        <v>1.3431339712918662</v>
      </c>
    </row>
    <row r="124" spans="1:11" x14ac:dyDescent="0.15">
      <c r="A124" s="214">
        <v>27454</v>
      </c>
      <c r="B124" t="s">
        <v>638</v>
      </c>
      <c r="D124" s="203">
        <v>30956</v>
      </c>
      <c r="E124" s="194" t="s">
        <v>1384</v>
      </c>
      <c r="H124" s="200">
        <v>40359</v>
      </c>
      <c r="I124" s="194">
        <f t="shared" ca="1" si="2"/>
        <v>1.2857063492063492</v>
      </c>
      <c r="K124" s="194">
        <f t="shared" ca="1" si="3"/>
        <v>1.2857063492063492</v>
      </c>
    </row>
    <row r="125" spans="1:11" x14ac:dyDescent="0.15">
      <c r="A125" s="214">
        <v>27456</v>
      </c>
      <c r="B125" t="s">
        <v>638</v>
      </c>
      <c r="D125" s="203">
        <v>30987</v>
      </c>
      <c r="E125" s="194" t="s">
        <v>1385</v>
      </c>
      <c r="H125" s="200">
        <v>40451</v>
      </c>
      <c r="I125" s="194">
        <f t="shared" ca="1" si="2"/>
        <v>1.0568579365079367</v>
      </c>
      <c r="K125" s="194">
        <f t="shared" ca="1" si="3"/>
        <v>1.0568579365079367</v>
      </c>
    </row>
    <row r="126" spans="1:11" x14ac:dyDescent="0.15">
      <c r="A126" s="214">
        <v>27457</v>
      </c>
      <c r="B126" t="s">
        <v>638</v>
      </c>
      <c r="D126" s="203">
        <v>31017</v>
      </c>
      <c r="E126" s="194" t="s">
        <v>1386</v>
      </c>
      <c r="H126" s="200">
        <v>40543</v>
      </c>
      <c r="I126" s="194">
        <f t="shared" ca="1" si="2"/>
        <v>1.0476746031746031</v>
      </c>
      <c r="K126" s="194">
        <f t="shared" ca="1" si="3"/>
        <v>1.0476746031746031</v>
      </c>
    </row>
    <row r="127" spans="1:11" x14ac:dyDescent="0.15">
      <c r="A127" s="214">
        <v>27458</v>
      </c>
      <c r="B127" t="s">
        <v>638</v>
      </c>
      <c r="D127" s="203">
        <v>31048</v>
      </c>
      <c r="E127" s="194" t="s">
        <v>1387</v>
      </c>
      <c r="H127" s="200">
        <v>40633</v>
      </c>
      <c r="I127" s="194">
        <f t="shared" ca="1" si="2"/>
        <v>1.25079346092504</v>
      </c>
      <c r="K127" s="194">
        <f t="shared" ca="1" si="3"/>
        <v>1.25079346092504</v>
      </c>
    </row>
    <row r="128" spans="1:11" x14ac:dyDescent="0.15">
      <c r="A128" s="214">
        <v>27459</v>
      </c>
      <c r="B128" t="s">
        <v>638</v>
      </c>
      <c r="D128" s="203">
        <v>31079</v>
      </c>
      <c r="E128" s="194" t="s">
        <v>1388</v>
      </c>
      <c r="H128" s="200">
        <v>40724</v>
      </c>
      <c r="I128" s="194">
        <f t="shared" ca="1" si="2"/>
        <v>1.1859652312599682</v>
      </c>
      <c r="K128" s="194">
        <f t="shared" ca="1" si="3"/>
        <v>1.1859652312599682</v>
      </c>
    </row>
    <row r="129" spans="1:11" x14ac:dyDescent="0.15">
      <c r="A129" s="214">
        <v>27460</v>
      </c>
      <c r="B129" t="s">
        <v>638</v>
      </c>
      <c r="D129" s="203">
        <v>31107</v>
      </c>
      <c r="E129" s="194" t="s">
        <v>1389</v>
      </c>
      <c r="H129" s="200">
        <v>40816</v>
      </c>
      <c r="I129" s="194">
        <f t="shared" ca="1" si="2"/>
        <v>1.0584985507246378</v>
      </c>
      <c r="K129" s="194">
        <f t="shared" ca="1" si="3"/>
        <v>1.0584985507246378</v>
      </c>
    </row>
    <row r="130" spans="1:11" x14ac:dyDescent="0.15">
      <c r="A130" s="214">
        <v>27461</v>
      </c>
      <c r="B130" t="s">
        <v>638</v>
      </c>
      <c r="D130" s="203">
        <v>31138</v>
      </c>
      <c r="E130" s="194" t="s">
        <v>1390</v>
      </c>
      <c r="H130" s="200">
        <v>40907</v>
      </c>
      <c r="I130" s="194">
        <f t="shared" ca="1" si="2"/>
        <v>1.008947619047619</v>
      </c>
      <c r="K130" s="194">
        <f t="shared" ca="1" si="3"/>
        <v>1.008947619047619</v>
      </c>
    </row>
    <row r="131" spans="1:11" x14ac:dyDescent="0.15">
      <c r="A131" s="214">
        <v>27463</v>
      </c>
      <c r="B131" t="s">
        <v>638</v>
      </c>
      <c r="D131" s="203">
        <v>31168</v>
      </c>
      <c r="E131" s="194" t="s">
        <v>1391</v>
      </c>
      <c r="H131" s="200">
        <v>40998</v>
      </c>
      <c r="I131" s="194">
        <f t="shared" ref="I131:I153" ca="1" si="4">(OFFSET(F$67,3*(ROW()-3),0)+OFFSET(F$68,3*(ROW()-3),0)+OFFSET(F$69,3*(ROW()-3),0))/3</f>
        <v>0.98853884711779438</v>
      </c>
      <c r="K131" s="194">
        <f t="shared" ca="1" si="3"/>
        <v>0.98853884711779438</v>
      </c>
    </row>
    <row r="132" spans="1:11" x14ac:dyDescent="0.15">
      <c r="A132" s="214">
        <v>27464</v>
      </c>
      <c r="B132" t="s">
        <v>638</v>
      </c>
      <c r="D132" s="203">
        <v>31199</v>
      </c>
      <c r="E132" s="194" t="s">
        <v>1392</v>
      </c>
      <c r="H132" s="200">
        <v>41089</v>
      </c>
      <c r="I132" s="194">
        <f t="shared" ca="1" si="4"/>
        <v>0.89212222222222215</v>
      </c>
      <c r="K132" s="194">
        <f t="shared" ca="1" si="3"/>
        <v>0.89212222222222215</v>
      </c>
    </row>
    <row r="133" spans="1:11" x14ac:dyDescent="0.15">
      <c r="A133" s="214">
        <v>27465</v>
      </c>
      <c r="B133" t="s">
        <v>638</v>
      </c>
      <c r="D133" s="203">
        <v>31229</v>
      </c>
      <c r="E133" s="194" t="s">
        <v>1393</v>
      </c>
      <c r="H133" s="200">
        <v>41180</v>
      </c>
      <c r="I133" s="194">
        <f t="shared" ca="1" si="4"/>
        <v>0.7971275652900367</v>
      </c>
      <c r="K133" s="194">
        <f t="shared" ca="1" si="3"/>
        <v>0.7971275652900367</v>
      </c>
    </row>
    <row r="134" spans="1:11" x14ac:dyDescent="0.15">
      <c r="A134" s="214">
        <v>27466</v>
      </c>
      <c r="B134" t="s">
        <v>638</v>
      </c>
      <c r="D134" s="203">
        <v>31260</v>
      </c>
      <c r="E134" s="194" t="s">
        <v>1394</v>
      </c>
      <c r="H134" s="200">
        <v>41274</v>
      </c>
      <c r="I134" s="194">
        <f t="shared" ca="1" si="4"/>
        <v>0.75628392952077161</v>
      </c>
      <c r="K134" s="194">
        <f t="shared" ca="1" si="3"/>
        <v>0.75628392952077161</v>
      </c>
    </row>
    <row r="135" spans="1:11" x14ac:dyDescent="0.15">
      <c r="A135" s="214">
        <v>27467</v>
      </c>
      <c r="B135" t="s">
        <v>638</v>
      </c>
      <c r="D135" s="203">
        <v>31291</v>
      </c>
      <c r="E135" s="194" t="s">
        <v>1395</v>
      </c>
      <c r="H135" s="200">
        <v>41362</v>
      </c>
      <c r="I135" s="194">
        <f t="shared" ca="1" si="4"/>
        <v>0.71239210526315777</v>
      </c>
      <c r="K135" s="194">
        <f t="shared" ca="1" si="3"/>
        <v>0.71239210526315777</v>
      </c>
    </row>
    <row r="136" spans="1:11" x14ac:dyDescent="0.15">
      <c r="A136" s="214">
        <v>27470</v>
      </c>
      <c r="B136" t="s">
        <v>638</v>
      </c>
      <c r="D136" s="203">
        <v>31321</v>
      </c>
      <c r="E136" s="194" t="s">
        <v>1396</v>
      </c>
      <c r="H136" s="200">
        <v>41453</v>
      </c>
      <c r="I136" s="194">
        <f t="shared" ca="1" si="4"/>
        <v>0.73600396825396819</v>
      </c>
      <c r="K136" s="194">
        <f t="shared" ca="1" si="3"/>
        <v>0.73600396825396819</v>
      </c>
    </row>
    <row r="137" spans="1:11" x14ac:dyDescent="0.15">
      <c r="A137" s="214">
        <v>27471</v>
      </c>
      <c r="B137" t="s">
        <v>638</v>
      </c>
      <c r="D137" s="203">
        <v>31352</v>
      </c>
      <c r="E137" s="194" t="s">
        <v>1397</v>
      </c>
      <c r="H137" s="200">
        <v>41547</v>
      </c>
      <c r="I137" s="194">
        <f t="shared" ca="1" si="4"/>
        <v>0.76968341307814991</v>
      </c>
      <c r="K137" s="194">
        <f t="shared" ca="1" si="3"/>
        <v>0.76968341307814991</v>
      </c>
    </row>
    <row r="138" spans="1:11" x14ac:dyDescent="0.15">
      <c r="A138" s="214">
        <v>27472</v>
      </c>
      <c r="B138" t="s">
        <v>638</v>
      </c>
      <c r="D138" s="203">
        <v>31382</v>
      </c>
      <c r="E138" s="194" t="s">
        <v>1398</v>
      </c>
      <c r="H138" s="200">
        <v>41639</v>
      </c>
      <c r="I138" s="194">
        <f t="shared" ca="1" si="4"/>
        <v>0.6409060606060607</v>
      </c>
      <c r="K138" s="194">
        <f t="shared" ca="1" si="3"/>
        <v>0.6409060606060607</v>
      </c>
    </row>
    <row r="139" spans="1:11" x14ac:dyDescent="0.15">
      <c r="A139" s="214">
        <v>27473</v>
      </c>
      <c r="B139" t="s">
        <v>638</v>
      </c>
      <c r="D139" s="203">
        <v>31413</v>
      </c>
      <c r="E139" s="194" t="s">
        <v>1399</v>
      </c>
      <c r="H139" s="200">
        <v>41729</v>
      </c>
      <c r="I139" s="194">
        <f t="shared" ca="1" si="4"/>
        <v>0.62923157894736848</v>
      </c>
      <c r="K139" s="194">
        <f t="shared" ca="1" si="3"/>
        <v>0.62923157894736848</v>
      </c>
    </row>
    <row r="140" spans="1:11" x14ac:dyDescent="0.15">
      <c r="A140" s="214">
        <v>27475</v>
      </c>
      <c r="B140" t="s">
        <v>638</v>
      </c>
      <c r="D140" s="203">
        <v>31444</v>
      </c>
      <c r="E140" s="194" t="s">
        <v>1400</v>
      </c>
      <c r="H140" s="200">
        <v>41820</v>
      </c>
      <c r="I140" s="194">
        <f t="shared" ca="1" si="4"/>
        <v>0.60269285714285703</v>
      </c>
      <c r="K140" s="194">
        <f t="shared" ca="1" si="3"/>
        <v>0.60269285714285703</v>
      </c>
    </row>
    <row r="141" spans="1:11" x14ac:dyDescent="0.15">
      <c r="A141" s="214">
        <v>27477</v>
      </c>
      <c r="B141" t="s">
        <v>638</v>
      </c>
      <c r="D141" s="203">
        <v>31472</v>
      </c>
      <c r="E141" s="194" t="s">
        <v>1401</v>
      </c>
      <c r="H141" s="200">
        <v>41912</v>
      </c>
      <c r="I141" s="194">
        <f t="shared" ca="1" si="4"/>
        <v>0.53385851370851378</v>
      </c>
      <c r="K141" s="194">
        <f t="shared" ca="1" si="3"/>
        <v>0.53385851370851378</v>
      </c>
    </row>
    <row r="142" spans="1:11" x14ac:dyDescent="0.15">
      <c r="A142" s="214">
        <v>27478</v>
      </c>
      <c r="B142" t="s">
        <v>638</v>
      </c>
      <c r="D142" s="203">
        <v>31503</v>
      </c>
      <c r="E142" s="194" t="s">
        <v>1402</v>
      </c>
      <c r="H142" s="200">
        <v>42004</v>
      </c>
      <c r="I142" s="194">
        <f t="shared" ca="1" si="4"/>
        <v>0.44887734487734487</v>
      </c>
      <c r="K142" s="194">
        <f t="shared" ca="1" si="3"/>
        <v>0.44887734487734487</v>
      </c>
    </row>
    <row r="143" spans="1:11" x14ac:dyDescent="0.15">
      <c r="A143" s="214">
        <v>27479</v>
      </c>
      <c r="B143" t="s">
        <v>638</v>
      </c>
      <c r="D143" s="203">
        <v>31533</v>
      </c>
      <c r="E143" s="194" t="s">
        <v>1403</v>
      </c>
      <c r="H143" s="200">
        <v>42094</v>
      </c>
      <c r="I143" s="194">
        <f t="shared" ca="1" si="4"/>
        <v>0.34062759170653911</v>
      </c>
      <c r="K143" s="194">
        <f t="shared" ca="1" si="3"/>
        <v>0.34062759170653911</v>
      </c>
    </row>
    <row r="144" spans="1:11" x14ac:dyDescent="0.15">
      <c r="A144" s="214">
        <v>27480</v>
      </c>
      <c r="B144" t="s">
        <v>638</v>
      </c>
      <c r="D144" s="203">
        <v>31564</v>
      </c>
      <c r="E144" s="194" t="s">
        <v>1404</v>
      </c>
      <c r="H144" s="200">
        <v>42185</v>
      </c>
      <c r="I144" s="194">
        <f t="shared" ca="1" si="4"/>
        <v>0.40422510822510821</v>
      </c>
      <c r="K144" s="194">
        <f t="shared" ca="1" si="3"/>
        <v>0.40422510822510821</v>
      </c>
    </row>
    <row r="145" spans="1:11" x14ac:dyDescent="0.15">
      <c r="A145" s="214">
        <v>27481</v>
      </c>
      <c r="B145" t="s">
        <v>638</v>
      </c>
      <c r="D145" s="203">
        <v>31594</v>
      </c>
      <c r="E145" s="194" t="s">
        <v>1405</v>
      </c>
      <c r="F145" s="204">
        <f t="shared" ref="F145:F195" si="5">AVERAGEIFS(B$3:B$20000,$A$3:$A$20000,"&lt;"&amp;$D146,$A$3:$A$20000,"&gt;="&amp;$D145)</f>
        <v>5.1978181818181817</v>
      </c>
      <c r="H145" s="200">
        <v>42277</v>
      </c>
      <c r="I145" s="194">
        <f t="shared" ca="1" si="4"/>
        <v>0.39558168147641837</v>
      </c>
      <c r="K145" s="194">
        <f t="shared" ca="1" si="3"/>
        <v>0.39558168147641837</v>
      </c>
    </row>
    <row r="146" spans="1:11" x14ac:dyDescent="0.15">
      <c r="A146" s="214">
        <v>27482</v>
      </c>
      <c r="B146" t="s">
        <v>638</v>
      </c>
      <c r="D146" s="203">
        <v>31625</v>
      </c>
      <c r="E146" s="194" t="s">
        <v>1406</v>
      </c>
      <c r="F146" s="204">
        <f t="shared" si="5"/>
        <v>5.1147916666666662</v>
      </c>
      <c r="H146" s="200">
        <v>42369</v>
      </c>
      <c r="I146" s="194">
        <f t="shared" ca="1" si="4"/>
        <v>0.31011946532999168</v>
      </c>
      <c r="K146" s="194">
        <f t="shared" ca="1" si="3"/>
        <v>0.31011946532999168</v>
      </c>
    </row>
    <row r="147" spans="1:11" x14ac:dyDescent="0.15">
      <c r="A147" s="214">
        <v>27484</v>
      </c>
      <c r="B147" t="s">
        <v>638</v>
      </c>
      <c r="D147" s="203">
        <v>31656</v>
      </c>
      <c r="E147" s="194" t="s">
        <v>1407</v>
      </c>
      <c r="F147" s="204">
        <f t="shared" si="5"/>
        <v>5.4596363636363652</v>
      </c>
      <c r="H147" s="200">
        <v>42460</v>
      </c>
      <c r="I147" s="194">
        <f t="shared" ca="1" si="4"/>
        <v>6.1607814992025535E-2</v>
      </c>
      <c r="K147" s="194">
        <f t="shared" ca="1" si="3"/>
        <v>6.1607814992025535E-2</v>
      </c>
    </row>
    <row r="148" spans="1:11" x14ac:dyDescent="0.15">
      <c r="A148" s="214">
        <v>27485</v>
      </c>
      <c r="B148" t="s">
        <v>638</v>
      </c>
      <c r="D148" s="203">
        <v>31686</v>
      </c>
      <c r="E148" s="194" t="s">
        <v>1408</v>
      </c>
      <c r="F148" s="204">
        <f t="shared" si="5"/>
        <v>5.7008333333333328</v>
      </c>
      <c r="H148" s="200">
        <v>42551</v>
      </c>
      <c r="I148" s="194">
        <f t="shared" ca="1" si="4"/>
        <v>-0.11995956937799045</v>
      </c>
      <c r="K148" s="194">
        <f t="shared" ca="1" si="3"/>
        <v>-0.11995956937799045</v>
      </c>
    </row>
    <row r="149" spans="1:11" x14ac:dyDescent="0.15">
      <c r="A149" s="214">
        <v>27486</v>
      </c>
      <c r="B149" t="s">
        <v>638</v>
      </c>
      <c r="D149" s="203">
        <v>31717</v>
      </c>
      <c r="E149" s="194" t="s">
        <v>1409</v>
      </c>
      <c r="F149" s="204">
        <f t="shared" si="5"/>
        <v>5.6141904761904744</v>
      </c>
      <c r="H149" s="200">
        <v>42643</v>
      </c>
      <c r="I149" s="194">
        <f t="shared" ca="1" si="4"/>
        <v>-0.12922272727272727</v>
      </c>
      <c r="K149" s="194">
        <f t="shared" ca="1" si="3"/>
        <v>-0.12922272727272727</v>
      </c>
    </row>
    <row r="150" spans="1:11" x14ac:dyDescent="0.15">
      <c r="A150" s="214">
        <v>27487</v>
      </c>
      <c r="B150" t="s">
        <v>638</v>
      </c>
      <c r="D150" s="203">
        <v>31747</v>
      </c>
      <c r="E150" s="194" t="s">
        <v>1410</v>
      </c>
      <c r="F150" s="204">
        <f t="shared" si="5"/>
        <v>5.3814545454545444</v>
      </c>
      <c r="H150" s="200">
        <v>42735</v>
      </c>
      <c r="I150" s="194">
        <f t="shared" ca="1" si="4"/>
        <v>-4.5500000000000011E-3</v>
      </c>
      <c r="K150" s="194">
        <f t="shared" ca="1" si="3"/>
        <v>-4.5500000000000011E-3</v>
      </c>
    </row>
    <row r="151" spans="1:11" x14ac:dyDescent="0.15">
      <c r="A151" s="214">
        <v>27488</v>
      </c>
      <c r="B151" t="s">
        <v>638</v>
      </c>
      <c r="D151" s="203">
        <v>31778</v>
      </c>
      <c r="E151" s="194" t="s">
        <v>1411</v>
      </c>
      <c r="F151" s="204">
        <f t="shared" si="5"/>
        <v>5.2038095238095234</v>
      </c>
      <c r="H151" s="200">
        <v>42825</v>
      </c>
      <c r="I151" s="194">
        <f t="shared" ca="1" si="4"/>
        <v>7.3924641148325351E-2</v>
      </c>
      <c r="K151" s="194">
        <f t="shared" ca="1" si="3"/>
        <v>7.3924641148325351E-2</v>
      </c>
    </row>
    <row r="152" spans="1:11" x14ac:dyDescent="0.15">
      <c r="A152" s="214">
        <v>27489</v>
      </c>
      <c r="B152" t="s">
        <v>638</v>
      </c>
      <c r="D152" s="203">
        <v>31809</v>
      </c>
      <c r="E152" s="194" t="s">
        <v>1412</v>
      </c>
      <c r="F152" s="204">
        <f t="shared" si="5"/>
        <v>5.1773809523809522</v>
      </c>
      <c r="H152" s="200">
        <v>42916</v>
      </c>
      <c r="I152" s="194">
        <f t="shared" ca="1" si="4"/>
        <v>4.1986363636363648E-2</v>
      </c>
      <c r="K152" s="194">
        <f t="shared" ca="1" si="3"/>
        <v>4.1986363636363648E-2</v>
      </c>
    </row>
    <row r="153" spans="1:11" x14ac:dyDescent="0.15">
      <c r="A153" s="214">
        <v>27491</v>
      </c>
      <c r="B153" t="s">
        <v>638</v>
      </c>
      <c r="D153" s="203">
        <v>31837</v>
      </c>
      <c r="E153" s="194" t="s">
        <v>1413</v>
      </c>
      <c r="F153" s="204">
        <f t="shared" si="5"/>
        <v>4.6959166666666663</v>
      </c>
      <c r="H153" s="200">
        <v>43008</v>
      </c>
      <c r="I153" s="194">
        <f t="shared" ca="1" si="4"/>
        <v>4.8334848484848487E-2</v>
      </c>
      <c r="K153" s="194">
        <f t="shared" ca="1" si="3"/>
        <v>4.8334848484848487E-2</v>
      </c>
    </row>
    <row r="154" spans="1:11" x14ac:dyDescent="0.15">
      <c r="A154" s="214">
        <v>27492</v>
      </c>
      <c r="B154" t="s">
        <v>638</v>
      </c>
      <c r="D154" s="203">
        <v>31868</v>
      </c>
      <c r="E154" s="194" t="s">
        <v>1414</v>
      </c>
      <c r="F154" s="204">
        <f t="shared" si="5"/>
        <v>4.2995217391304354</v>
      </c>
      <c r="H154" s="200">
        <v>43100</v>
      </c>
    </row>
    <row r="155" spans="1:11" x14ac:dyDescent="0.15">
      <c r="A155" s="214">
        <v>27493</v>
      </c>
      <c r="B155" t="s">
        <v>638</v>
      </c>
      <c r="D155" s="203">
        <v>31898</v>
      </c>
      <c r="E155" s="194" t="s">
        <v>1415</v>
      </c>
      <c r="F155" s="204">
        <f t="shared" si="5"/>
        <v>3.7847727272727272</v>
      </c>
      <c r="H155" s="200"/>
    </row>
    <row r="156" spans="1:11" x14ac:dyDescent="0.15">
      <c r="A156" s="214">
        <v>27494</v>
      </c>
      <c r="B156" t="s">
        <v>638</v>
      </c>
      <c r="D156" s="203">
        <v>31929</v>
      </c>
      <c r="E156" s="194" t="s">
        <v>1416</v>
      </c>
      <c r="F156" s="204">
        <f t="shared" si="5"/>
        <v>3.9902916666666672</v>
      </c>
      <c r="H156" s="200"/>
    </row>
    <row r="157" spans="1:11" x14ac:dyDescent="0.15">
      <c r="A157" s="214">
        <v>27495</v>
      </c>
      <c r="B157" t="s">
        <v>638</v>
      </c>
      <c r="D157" s="203">
        <v>31959</v>
      </c>
      <c r="E157" s="194" t="s">
        <v>1417</v>
      </c>
      <c r="F157" s="204">
        <f t="shared" si="5"/>
        <v>4.9890799999999995</v>
      </c>
      <c r="H157" s="200"/>
    </row>
    <row r="158" spans="1:11" x14ac:dyDescent="0.15">
      <c r="A158" s="214">
        <v>27496</v>
      </c>
      <c r="B158" t="s">
        <v>638</v>
      </c>
      <c r="D158" s="203">
        <v>31990</v>
      </c>
      <c r="E158" s="194" t="s">
        <v>1418</v>
      </c>
      <c r="F158" s="204">
        <f t="shared" si="5"/>
        <v>5.5035833333333342</v>
      </c>
      <c r="H158" s="200"/>
    </row>
    <row r="159" spans="1:11" x14ac:dyDescent="0.15">
      <c r="A159" s="214">
        <v>27498</v>
      </c>
      <c r="B159" t="s">
        <v>638</v>
      </c>
      <c r="D159" s="203">
        <v>32021</v>
      </c>
      <c r="E159" s="194" t="s">
        <v>1419</v>
      </c>
      <c r="F159" s="204">
        <f t="shared" si="5"/>
        <v>5.9474999999999998</v>
      </c>
    </row>
    <row r="160" spans="1:11" x14ac:dyDescent="0.15">
      <c r="A160" s="214">
        <v>27499</v>
      </c>
      <c r="B160" t="s">
        <v>638</v>
      </c>
      <c r="D160" s="203">
        <v>32051</v>
      </c>
      <c r="E160" s="194" t="s">
        <v>1420</v>
      </c>
      <c r="F160" s="204">
        <f t="shared" si="5"/>
        <v>6.0976399999999993</v>
      </c>
    </row>
    <row r="161" spans="1:6" x14ac:dyDescent="0.15">
      <c r="A161" s="214">
        <v>27500</v>
      </c>
      <c r="B161" t="s">
        <v>638</v>
      </c>
      <c r="D161" s="203">
        <v>32082</v>
      </c>
      <c r="E161" s="194" t="s">
        <v>1421</v>
      </c>
      <c r="F161" s="204">
        <f t="shared" si="5"/>
        <v>5.1897142857142855</v>
      </c>
    </row>
    <row r="162" spans="1:6" x14ac:dyDescent="0.15">
      <c r="A162" s="214">
        <v>27501</v>
      </c>
      <c r="B162" t="s">
        <v>638</v>
      </c>
      <c r="D162" s="203">
        <v>32112</v>
      </c>
      <c r="E162" s="194" t="s">
        <v>1422</v>
      </c>
      <c r="F162" s="204">
        <f t="shared" si="5"/>
        <v>5.1333181818181819</v>
      </c>
    </row>
    <row r="163" spans="1:6" x14ac:dyDescent="0.15">
      <c r="A163" s="214">
        <v>27502</v>
      </c>
      <c r="B163" t="s">
        <v>638</v>
      </c>
      <c r="D163" s="203">
        <v>32143</v>
      </c>
      <c r="E163" s="194" t="s">
        <v>1423</v>
      </c>
      <c r="F163" s="204">
        <f t="shared" si="5"/>
        <v>4.3377619047619058</v>
      </c>
    </row>
    <row r="164" spans="1:6" x14ac:dyDescent="0.15">
      <c r="A164" s="214">
        <v>27505</v>
      </c>
      <c r="B164" t="s">
        <v>638</v>
      </c>
      <c r="D164" s="203">
        <v>32174</v>
      </c>
      <c r="E164" s="194" t="s">
        <v>1424</v>
      </c>
      <c r="F164" s="204">
        <f t="shared" si="5"/>
        <v>4.5826363636363645</v>
      </c>
    </row>
    <row r="165" spans="1:6" x14ac:dyDescent="0.15">
      <c r="A165" s="214">
        <v>27506</v>
      </c>
      <c r="B165" t="s">
        <v>638</v>
      </c>
      <c r="D165" s="203">
        <v>32203</v>
      </c>
      <c r="E165" s="194" t="s">
        <v>1425</v>
      </c>
      <c r="F165" s="204">
        <f t="shared" si="5"/>
        <v>4.835375</v>
      </c>
    </row>
    <row r="166" spans="1:6" x14ac:dyDescent="0.15">
      <c r="A166" s="214">
        <v>27507</v>
      </c>
      <c r="B166" t="s">
        <v>638</v>
      </c>
      <c r="D166" s="203">
        <v>32234</v>
      </c>
      <c r="E166" s="194" t="s">
        <v>1426</v>
      </c>
      <c r="F166" s="204">
        <f t="shared" si="5"/>
        <v>4.7396086956521737</v>
      </c>
    </row>
    <row r="167" spans="1:6" x14ac:dyDescent="0.15">
      <c r="A167" s="214">
        <v>27508</v>
      </c>
      <c r="B167" t="s">
        <v>638</v>
      </c>
      <c r="D167" s="203">
        <v>32264</v>
      </c>
      <c r="E167" s="194" t="s">
        <v>1427</v>
      </c>
      <c r="F167" s="204">
        <f t="shared" si="5"/>
        <v>5.0214761904761902</v>
      </c>
    </row>
    <row r="168" spans="1:6" x14ac:dyDescent="0.15">
      <c r="A168" s="214">
        <v>27509</v>
      </c>
      <c r="B168" t="s">
        <v>638</v>
      </c>
      <c r="D168" s="203">
        <v>32295</v>
      </c>
      <c r="E168" s="194" t="s">
        <v>1428</v>
      </c>
      <c r="F168" s="204">
        <f t="shared" si="5"/>
        <v>5.2272083333333326</v>
      </c>
    </row>
    <row r="169" spans="1:6" x14ac:dyDescent="0.15">
      <c r="A169" s="214">
        <v>27510</v>
      </c>
      <c r="B169" t="s">
        <v>638</v>
      </c>
      <c r="D169" s="203">
        <v>32325</v>
      </c>
      <c r="E169" s="194" t="s">
        <v>1429</v>
      </c>
      <c r="F169" s="204">
        <f t="shared" si="5"/>
        <v>5.5555416666666666</v>
      </c>
    </row>
    <row r="170" spans="1:6" x14ac:dyDescent="0.15">
      <c r="A170" s="214">
        <v>27512</v>
      </c>
      <c r="B170" t="s">
        <v>638</v>
      </c>
      <c r="D170" s="203">
        <v>32356</v>
      </c>
      <c r="E170" s="194" t="s">
        <v>1430</v>
      </c>
      <c r="F170" s="204">
        <f t="shared" si="5"/>
        <v>5.5398000000000005</v>
      </c>
    </row>
    <row r="171" spans="1:6" x14ac:dyDescent="0.15">
      <c r="A171" s="214">
        <v>27514</v>
      </c>
      <c r="B171" t="s">
        <v>638</v>
      </c>
      <c r="D171" s="203">
        <v>32387</v>
      </c>
      <c r="E171" s="194" t="s">
        <v>1431</v>
      </c>
      <c r="F171" s="204">
        <f t="shared" si="5"/>
        <v>5.3042272727272719</v>
      </c>
    </row>
    <row r="172" spans="1:6" x14ac:dyDescent="0.15">
      <c r="A172" s="214">
        <v>27515</v>
      </c>
      <c r="B172" t="s">
        <v>638</v>
      </c>
      <c r="D172" s="203">
        <v>32417</v>
      </c>
      <c r="E172" s="194" t="s">
        <v>1432</v>
      </c>
      <c r="F172" s="204">
        <f t="shared" si="5"/>
        <v>4.9601304347826085</v>
      </c>
    </row>
    <row r="173" spans="1:6" x14ac:dyDescent="0.15">
      <c r="A173" s="214">
        <v>27516</v>
      </c>
      <c r="B173" t="s">
        <v>638</v>
      </c>
      <c r="D173" s="203">
        <v>32448</v>
      </c>
      <c r="E173" s="194" t="s">
        <v>1433</v>
      </c>
      <c r="F173" s="204">
        <f t="shared" si="5"/>
        <v>4.7808181818181819</v>
      </c>
    </row>
    <row r="174" spans="1:6" x14ac:dyDescent="0.15">
      <c r="A174" s="214">
        <v>27520</v>
      </c>
      <c r="B174" t="s">
        <v>638</v>
      </c>
      <c r="D174" s="203">
        <v>32478</v>
      </c>
      <c r="E174" s="194" t="s">
        <v>1434</v>
      </c>
      <c r="F174" s="204">
        <f t="shared" si="5"/>
        <v>4.6120000000000001</v>
      </c>
    </row>
    <row r="175" spans="1:6" x14ac:dyDescent="0.15">
      <c r="A175" s="214">
        <v>27521</v>
      </c>
      <c r="B175" t="s">
        <v>638</v>
      </c>
      <c r="D175" s="205">
        <v>32509</v>
      </c>
      <c r="E175" s="194" t="s">
        <v>1435</v>
      </c>
      <c r="F175" s="206">
        <f t="shared" si="5"/>
        <v>4.8240499999999997</v>
      </c>
    </row>
    <row r="176" spans="1:6" x14ac:dyDescent="0.15">
      <c r="A176" s="214">
        <v>27522</v>
      </c>
      <c r="B176" t="s">
        <v>638</v>
      </c>
      <c r="D176" s="205">
        <v>32540</v>
      </c>
      <c r="E176" s="194" t="s">
        <v>1436</v>
      </c>
      <c r="F176" s="206">
        <f t="shared" si="5"/>
        <v>5.0099473684210523</v>
      </c>
    </row>
    <row r="177" spans="1:6" x14ac:dyDescent="0.15">
      <c r="A177" s="214">
        <v>27523</v>
      </c>
      <c r="B177" t="s">
        <v>638</v>
      </c>
      <c r="D177" s="203">
        <v>32568</v>
      </c>
      <c r="E177" s="194" t="s">
        <v>1437</v>
      </c>
      <c r="F177" s="204">
        <f t="shared" si="5"/>
        <v>5.1630909090909087</v>
      </c>
    </row>
    <row r="178" spans="1:6" x14ac:dyDescent="0.15">
      <c r="A178" s="214">
        <v>27524</v>
      </c>
      <c r="B178" t="s">
        <v>638</v>
      </c>
      <c r="D178" s="203">
        <v>32599</v>
      </c>
      <c r="E178" s="194" t="s">
        <v>1438</v>
      </c>
      <c r="F178" s="204">
        <f t="shared" si="5"/>
        <v>5.1273999999999997</v>
      </c>
    </row>
    <row r="179" spans="1:6" x14ac:dyDescent="0.15">
      <c r="A179" s="214">
        <v>27526</v>
      </c>
      <c r="B179" t="s">
        <v>638</v>
      </c>
      <c r="D179" s="203">
        <v>32629</v>
      </c>
      <c r="E179" s="194" t="s">
        <v>1439</v>
      </c>
      <c r="F179" s="204">
        <f t="shared" si="5"/>
        <v>5.0299000000000005</v>
      </c>
    </row>
    <row r="180" spans="1:6" x14ac:dyDescent="0.15">
      <c r="A180" s="214">
        <v>27527</v>
      </c>
      <c r="B180" t="s">
        <v>638</v>
      </c>
      <c r="D180" s="203">
        <v>32660</v>
      </c>
      <c r="E180" s="194" t="s">
        <v>1440</v>
      </c>
      <c r="F180" s="204">
        <f t="shared" si="5"/>
        <v>5.188227272727274</v>
      </c>
    </row>
    <row r="181" spans="1:6" x14ac:dyDescent="0.15">
      <c r="A181" s="214">
        <v>27528</v>
      </c>
      <c r="B181" t="s">
        <v>638</v>
      </c>
      <c r="D181" s="203">
        <v>32690</v>
      </c>
      <c r="E181" s="194" t="s">
        <v>1441</v>
      </c>
      <c r="F181" s="204">
        <f t="shared" si="5"/>
        <v>5.0597619047619062</v>
      </c>
    </row>
    <row r="182" spans="1:6" x14ac:dyDescent="0.15">
      <c r="A182" s="214">
        <v>27529</v>
      </c>
      <c r="B182" t="s">
        <v>638</v>
      </c>
      <c r="D182" s="203">
        <v>32721</v>
      </c>
      <c r="E182" s="194" t="s">
        <v>1442</v>
      </c>
      <c r="F182" s="204">
        <f t="shared" si="5"/>
        <v>5.0362608695652167</v>
      </c>
    </row>
    <row r="183" spans="1:6" x14ac:dyDescent="0.15">
      <c r="A183" s="214">
        <v>27530</v>
      </c>
      <c r="B183" t="s">
        <v>638</v>
      </c>
      <c r="D183" s="203">
        <v>32752</v>
      </c>
      <c r="E183" s="194" t="s">
        <v>1443</v>
      </c>
      <c r="F183" s="204">
        <f t="shared" si="5"/>
        <v>5.0653500000000005</v>
      </c>
    </row>
    <row r="184" spans="1:6" x14ac:dyDescent="0.15">
      <c r="A184" s="214">
        <v>27533</v>
      </c>
      <c r="B184" t="s">
        <v>638</v>
      </c>
      <c r="D184" s="203">
        <v>32782</v>
      </c>
      <c r="E184" s="194" t="s">
        <v>1444</v>
      </c>
      <c r="F184" s="204">
        <f t="shared" si="5"/>
        <v>5.3128095238095243</v>
      </c>
    </row>
    <row r="185" spans="1:6" x14ac:dyDescent="0.15">
      <c r="A185" s="214">
        <v>27534</v>
      </c>
      <c r="B185" t="s">
        <v>638</v>
      </c>
      <c r="D185" s="203">
        <v>32813</v>
      </c>
      <c r="E185" s="194" t="s">
        <v>1445</v>
      </c>
      <c r="F185" s="204">
        <f t="shared" si="5"/>
        <v>5.4786000000000001</v>
      </c>
    </row>
    <row r="186" spans="1:6" x14ac:dyDescent="0.15">
      <c r="A186" s="214">
        <v>27535</v>
      </c>
      <c r="B186" t="s">
        <v>638</v>
      </c>
      <c r="D186" s="203">
        <v>32843</v>
      </c>
      <c r="E186" s="194" t="s">
        <v>1446</v>
      </c>
      <c r="F186" s="204">
        <f t="shared" si="5"/>
        <v>5.542476190476191</v>
      </c>
    </row>
    <row r="187" spans="1:6" x14ac:dyDescent="0.15">
      <c r="A187" s="214">
        <v>27536</v>
      </c>
      <c r="B187" t="s">
        <v>638</v>
      </c>
      <c r="D187" s="203">
        <v>32874</v>
      </c>
      <c r="E187" s="194" t="s">
        <v>1447</v>
      </c>
      <c r="F187" s="204">
        <f t="shared" si="5"/>
        <v>6.201526315789474</v>
      </c>
    </row>
    <row r="188" spans="1:6" x14ac:dyDescent="0.15">
      <c r="A188" s="214">
        <v>27537</v>
      </c>
      <c r="B188" t="s">
        <v>638</v>
      </c>
      <c r="D188" s="203">
        <v>32905</v>
      </c>
      <c r="E188" s="194" t="s">
        <v>1448</v>
      </c>
      <c r="F188" s="204">
        <f t="shared" si="5"/>
        <v>6.2926842105263159</v>
      </c>
    </row>
    <row r="189" spans="1:6" x14ac:dyDescent="0.15">
      <c r="A189" s="214">
        <v>27538</v>
      </c>
      <c r="B189" t="s">
        <v>638</v>
      </c>
      <c r="D189" s="203">
        <v>32933</v>
      </c>
      <c r="E189" s="194" t="s">
        <v>1449</v>
      </c>
      <c r="F189" s="204">
        <f t="shared" si="5"/>
        <v>6.680142857142858</v>
      </c>
    </row>
    <row r="190" spans="1:6" x14ac:dyDescent="0.15">
      <c r="A190" s="214">
        <v>27540</v>
      </c>
      <c r="B190" t="s">
        <v>638</v>
      </c>
      <c r="D190" s="203">
        <v>32964</v>
      </c>
      <c r="E190" s="194" t="s">
        <v>1450</v>
      </c>
      <c r="F190" s="204">
        <f t="shared" si="5"/>
        <v>6.7589500000000013</v>
      </c>
    </row>
    <row r="191" spans="1:6" x14ac:dyDescent="0.15">
      <c r="A191" s="214">
        <v>27541</v>
      </c>
      <c r="B191" t="s">
        <v>638</v>
      </c>
      <c r="D191" s="203">
        <v>32994</v>
      </c>
      <c r="E191" s="194" t="s">
        <v>1451</v>
      </c>
      <c r="F191" s="204">
        <f t="shared" si="5"/>
        <v>6.41395238095238</v>
      </c>
    </row>
    <row r="192" spans="1:6" x14ac:dyDescent="0.15">
      <c r="A192" s="214">
        <v>27542</v>
      </c>
      <c r="B192" t="s">
        <v>638</v>
      </c>
      <c r="D192" s="203">
        <v>33025</v>
      </c>
      <c r="E192" s="194" t="s">
        <v>1452</v>
      </c>
      <c r="F192" s="204">
        <f t="shared" si="5"/>
        <v>6.4887619047619038</v>
      </c>
    </row>
    <row r="193" spans="1:6" x14ac:dyDescent="0.15">
      <c r="A193" s="214">
        <v>27543</v>
      </c>
      <c r="B193" t="s">
        <v>638</v>
      </c>
      <c r="D193" s="203">
        <v>33055</v>
      </c>
      <c r="E193" s="194" t="s">
        <v>1453</v>
      </c>
      <c r="F193" s="204">
        <f t="shared" si="5"/>
        <v>6.7820909090909103</v>
      </c>
    </row>
    <row r="194" spans="1:6" x14ac:dyDescent="0.15">
      <c r="A194" s="214">
        <v>27544</v>
      </c>
      <c r="B194" t="s">
        <v>638</v>
      </c>
      <c r="D194" s="203">
        <v>33086</v>
      </c>
      <c r="E194" s="194" t="s">
        <v>1454</v>
      </c>
      <c r="F194" s="204">
        <f t="shared" si="5"/>
        <v>7.4233913043478257</v>
      </c>
    </row>
    <row r="195" spans="1:6" x14ac:dyDescent="0.15">
      <c r="A195" s="214">
        <v>27545</v>
      </c>
      <c r="B195" t="s">
        <v>638</v>
      </c>
      <c r="D195" s="203">
        <v>33117</v>
      </c>
      <c r="E195" s="194" t="s">
        <v>1455</v>
      </c>
      <c r="F195" s="204">
        <f t="shared" si="5"/>
        <v>7.8825263157894723</v>
      </c>
    </row>
    <row r="196" spans="1:6" x14ac:dyDescent="0.15">
      <c r="A196" s="214">
        <v>27547</v>
      </c>
      <c r="B196" t="s">
        <v>638</v>
      </c>
      <c r="D196" s="203">
        <v>33147</v>
      </c>
      <c r="E196" s="194" t="s">
        <v>1456</v>
      </c>
      <c r="F196" s="204">
        <f t="shared" ref="F196:F259" si="6">AVERAGEIFS(B$3:B$20000,$A$3:$A$20000,"&lt;"&amp;$D197,$A$3:$A$20000,"&gt;="&amp;$D196)</f>
        <v>7.580772727272727</v>
      </c>
    </row>
    <row r="197" spans="1:6" x14ac:dyDescent="0.15">
      <c r="A197" s="214">
        <v>27548</v>
      </c>
      <c r="B197" t="s">
        <v>638</v>
      </c>
      <c r="D197" s="203">
        <v>33178</v>
      </c>
      <c r="E197" s="194" t="s">
        <v>1457</v>
      </c>
      <c r="F197" s="204">
        <f t="shared" si="6"/>
        <v>7.1771500000000001</v>
      </c>
    </row>
    <row r="198" spans="1:6" x14ac:dyDescent="0.15">
      <c r="A198" s="214">
        <v>27549</v>
      </c>
      <c r="B198" t="s">
        <v>638</v>
      </c>
      <c r="D198" s="203">
        <v>33208</v>
      </c>
      <c r="E198" s="194" t="s">
        <v>1458</v>
      </c>
      <c r="F198" s="204">
        <f t="shared" si="6"/>
        <v>6.67</v>
      </c>
    </row>
    <row r="199" spans="1:6" x14ac:dyDescent="0.15">
      <c r="A199" s="214">
        <v>27550</v>
      </c>
      <c r="B199" t="s">
        <v>638</v>
      </c>
      <c r="D199" s="203">
        <v>33239</v>
      </c>
      <c r="E199" s="194" t="s">
        <v>1459</v>
      </c>
      <c r="F199" s="204">
        <f t="shared" si="6"/>
        <v>6.5254210526315779</v>
      </c>
    </row>
    <row r="200" spans="1:6" x14ac:dyDescent="0.15">
      <c r="A200" s="214">
        <v>27551</v>
      </c>
      <c r="B200" t="s">
        <v>638</v>
      </c>
      <c r="D200" s="203">
        <v>33270</v>
      </c>
      <c r="E200" s="194" t="s">
        <v>1460</v>
      </c>
      <c r="F200" s="204">
        <f t="shared" si="6"/>
        <v>6.3929473684210532</v>
      </c>
    </row>
    <row r="201" spans="1:6" x14ac:dyDescent="0.15">
      <c r="A201" s="214">
        <v>27552</v>
      </c>
      <c r="B201" t="s">
        <v>638</v>
      </c>
      <c r="D201" s="203">
        <v>33298</v>
      </c>
      <c r="E201" s="194" t="s">
        <v>1461</v>
      </c>
      <c r="F201" s="204">
        <f t="shared" si="6"/>
        <v>6.5664499999999988</v>
      </c>
    </row>
    <row r="202" spans="1:6" x14ac:dyDescent="0.15">
      <c r="A202" s="214">
        <v>27554</v>
      </c>
      <c r="B202" t="s">
        <v>638</v>
      </c>
      <c r="D202" s="203">
        <v>33329</v>
      </c>
      <c r="E202" s="194" t="s">
        <v>1462</v>
      </c>
      <c r="F202" s="204">
        <f t="shared" si="6"/>
        <v>6.6185714285714292</v>
      </c>
    </row>
    <row r="203" spans="1:6" x14ac:dyDescent="0.15">
      <c r="A203" s="214">
        <v>27555</v>
      </c>
      <c r="B203" t="s">
        <v>638</v>
      </c>
      <c r="D203" s="203">
        <v>33359</v>
      </c>
      <c r="E203" s="194" t="s">
        <v>1463</v>
      </c>
      <c r="F203" s="204">
        <f t="shared" si="6"/>
        <v>6.5900952380952393</v>
      </c>
    </row>
    <row r="204" spans="1:6" x14ac:dyDescent="0.15">
      <c r="A204" s="214">
        <v>27556</v>
      </c>
      <c r="B204" t="s">
        <v>638</v>
      </c>
      <c r="D204" s="203">
        <v>33390</v>
      </c>
      <c r="E204" s="194" t="s">
        <v>1464</v>
      </c>
      <c r="F204" s="204">
        <f t="shared" si="6"/>
        <v>6.72675</v>
      </c>
    </row>
    <row r="205" spans="1:6" x14ac:dyDescent="0.15">
      <c r="A205" s="214">
        <v>27557</v>
      </c>
      <c r="B205" t="s">
        <v>638</v>
      </c>
      <c r="D205" s="203">
        <v>33420</v>
      </c>
      <c r="E205" s="194" t="s">
        <v>1465</v>
      </c>
      <c r="F205" s="204">
        <f t="shared" si="6"/>
        <v>6.6656086956521738</v>
      </c>
    </row>
    <row r="206" spans="1:6" x14ac:dyDescent="0.15">
      <c r="A206" s="214">
        <v>27558</v>
      </c>
      <c r="B206" t="s">
        <v>638</v>
      </c>
      <c r="D206" s="203">
        <v>33451</v>
      </c>
      <c r="E206" s="194" t="s">
        <v>1466</v>
      </c>
      <c r="F206" s="204">
        <f t="shared" si="6"/>
        <v>6.4402272727272729</v>
      </c>
    </row>
    <row r="207" spans="1:6" x14ac:dyDescent="0.15">
      <c r="A207" s="214">
        <v>27559</v>
      </c>
      <c r="B207" t="s">
        <v>638</v>
      </c>
      <c r="D207" s="203">
        <v>33482</v>
      </c>
      <c r="E207" s="194" t="s">
        <v>1467</v>
      </c>
      <c r="F207" s="204">
        <f t="shared" si="6"/>
        <v>6.184368421052632</v>
      </c>
    </row>
    <row r="208" spans="1:6" x14ac:dyDescent="0.15">
      <c r="A208" s="214">
        <v>27561</v>
      </c>
      <c r="B208" t="s">
        <v>638</v>
      </c>
      <c r="D208" s="203">
        <v>33512</v>
      </c>
      <c r="E208" s="194" t="s">
        <v>1468</v>
      </c>
      <c r="F208" s="204">
        <f t="shared" si="6"/>
        <v>6.0139999999999993</v>
      </c>
    </row>
    <row r="209" spans="1:6" x14ac:dyDescent="0.15">
      <c r="A209" s="214">
        <v>27562</v>
      </c>
      <c r="B209" t="s">
        <v>638</v>
      </c>
      <c r="D209" s="203">
        <v>33543</v>
      </c>
      <c r="E209" s="194" t="s">
        <v>1469</v>
      </c>
      <c r="F209" s="204">
        <f t="shared" si="6"/>
        <v>6.0040999999999993</v>
      </c>
    </row>
    <row r="210" spans="1:6" x14ac:dyDescent="0.15">
      <c r="A210" s="214">
        <v>27563</v>
      </c>
      <c r="B210" t="s">
        <v>638</v>
      </c>
      <c r="D210" s="203">
        <v>33573</v>
      </c>
      <c r="E210" s="194" t="s">
        <v>1470</v>
      </c>
      <c r="F210" s="204">
        <f t="shared" si="6"/>
        <v>5.7580000000000009</v>
      </c>
    </row>
    <row r="211" spans="1:6" x14ac:dyDescent="0.15">
      <c r="A211" s="214">
        <v>27564</v>
      </c>
      <c r="B211" t="s">
        <v>638</v>
      </c>
      <c r="D211" s="203">
        <v>33604</v>
      </c>
      <c r="E211" s="194" t="s">
        <v>1471</v>
      </c>
      <c r="F211" s="204">
        <f t="shared" si="6"/>
        <v>5.5237368421052633</v>
      </c>
    </row>
    <row r="212" spans="1:6" x14ac:dyDescent="0.15">
      <c r="A212" s="214">
        <v>27565</v>
      </c>
      <c r="B212" t="s">
        <v>638</v>
      </c>
      <c r="D212" s="203">
        <v>33635</v>
      </c>
      <c r="E212" s="194" t="s">
        <v>1472</v>
      </c>
      <c r="F212" s="204">
        <f t="shared" si="6"/>
        <v>5.5996842105263163</v>
      </c>
    </row>
    <row r="213" spans="1:6" x14ac:dyDescent="0.15">
      <c r="A213" s="214">
        <v>27568</v>
      </c>
      <c r="B213" t="s">
        <v>638</v>
      </c>
      <c r="D213" s="203">
        <v>33664</v>
      </c>
      <c r="E213" s="194" t="s">
        <v>1473</v>
      </c>
      <c r="F213" s="204">
        <f t="shared" si="6"/>
        <v>5.5232380952380957</v>
      </c>
    </row>
    <row r="214" spans="1:6" x14ac:dyDescent="0.15">
      <c r="A214" s="214">
        <v>27569</v>
      </c>
      <c r="B214" t="s">
        <v>638</v>
      </c>
      <c r="D214" s="203">
        <v>33695</v>
      </c>
      <c r="E214" s="194" t="s">
        <v>1474</v>
      </c>
      <c r="F214" s="204">
        <f t="shared" si="6"/>
        <v>5.6776190476190473</v>
      </c>
    </row>
    <row r="215" spans="1:6" x14ac:dyDescent="0.15">
      <c r="A215" s="214">
        <v>27570</v>
      </c>
      <c r="B215" t="s">
        <v>638</v>
      </c>
      <c r="D215" s="203">
        <v>33725</v>
      </c>
      <c r="E215" s="194" t="s">
        <v>1475</v>
      </c>
      <c r="F215" s="204">
        <f t="shared" si="6"/>
        <v>5.6892105263157902</v>
      </c>
    </row>
    <row r="216" spans="1:6" x14ac:dyDescent="0.15">
      <c r="A216" s="214">
        <v>27571</v>
      </c>
      <c r="B216" t="s">
        <v>638</v>
      </c>
      <c r="D216" s="203">
        <v>33756</v>
      </c>
      <c r="E216" s="194" t="s">
        <v>1476</v>
      </c>
      <c r="F216" s="204">
        <f t="shared" si="6"/>
        <v>5.6422727272727276</v>
      </c>
    </row>
    <row r="217" spans="1:6" x14ac:dyDescent="0.15">
      <c r="A217" s="214">
        <v>27572</v>
      </c>
      <c r="B217" t="s">
        <v>638</v>
      </c>
      <c r="D217" s="203">
        <v>33786</v>
      </c>
      <c r="E217" s="194" t="s">
        <v>1477</v>
      </c>
      <c r="F217" s="204">
        <f t="shared" si="6"/>
        <v>5.4290434782608701</v>
      </c>
    </row>
    <row r="218" spans="1:6" x14ac:dyDescent="0.15">
      <c r="A218" s="214">
        <v>27573</v>
      </c>
      <c r="B218" t="s">
        <v>638</v>
      </c>
      <c r="D218" s="203">
        <v>33817</v>
      </c>
      <c r="E218" s="194" t="s">
        <v>1478</v>
      </c>
      <c r="F218" s="204">
        <f t="shared" si="6"/>
        <v>5.1625238095238091</v>
      </c>
    </row>
    <row r="219" spans="1:6" x14ac:dyDescent="0.15">
      <c r="A219" s="214">
        <v>27575</v>
      </c>
      <c r="B219" t="s">
        <v>638</v>
      </c>
      <c r="D219" s="203">
        <v>33848</v>
      </c>
      <c r="E219" s="194" t="s">
        <v>1479</v>
      </c>
      <c r="F219" s="204">
        <f t="shared" si="6"/>
        <v>5.0495999999999999</v>
      </c>
    </row>
    <row r="220" spans="1:6" x14ac:dyDescent="0.15">
      <c r="A220" s="214">
        <v>27576</v>
      </c>
      <c r="B220" t="s">
        <v>638</v>
      </c>
      <c r="D220" s="203">
        <v>33878</v>
      </c>
      <c r="E220" s="194" t="s">
        <v>1480</v>
      </c>
      <c r="F220" s="204">
        <f t="shared" si="6"/>
        <v>5.0265909090909089</v>
      </c>
    </row>
    <row r="221" spans="1:6" x14ac:dyDescent="0.15">
      <c r="A221" s="214">
        <v>27577</v>
      </c>
      <c r="B221" t="s">
        <v>638</v>
      </c>
      <c r="D221" s="203">
        <v>33909</v>
      </c>
      <c r="E221" s="194" t="s">
        <v>1481</v>
      </c>
      <c r="F221" s="204">
        <f t="shared" si="6"/>
        <v>4.8913157894736843</v>
      </c>
    </row>
    <row r="222" spans="1:6" x14ac:dyDescent="0.15">
      <c r="A222" s="214">
        <v>27578</v>
      </c>
      <c r="B222" t="s">
        <v>638</v>
      </c>
      <c r="D222" s="203">
        <v>33939</v>
      </c>
      <c r="E222" s="194" t="s">
        <v>1482</v>
      </c>
      <c r="F222" s="204">
        <f t="shared" si="6"/>
        <v>4.9730000000000008</v>
      </c>
    </row>
    <row r="223" spans="1:6" x14ac:dyDescent="0.15">
      <c r="A223" s="214">
        <v>27579</v>
      </c>
      <c r="B223" t="s">
        <v>638</v>
      </c>
      <c r="D223" s="203">
        <v>33970</v>
      </c>
      <c r="E223" s="194" t="s">
        <v>1483</v>
      </c>
      <c r="F223" s="204">
        <f t="shared" si="6"/>
        <v>4.7849999999999993</v>
      </c>
    </row>
    <row r="224" spans="1:6" x14ac:dyDescent="0.15">
      <c r="A224" s="214">
        <v>27580</v>
      </c>
      <c r="B224" t="s">
        <v>638</v>
      </c>
      <c r="D224" s="203">
        <v>34001</v>
      </c>
      <c r="E224" s="194" t="s">
        <v>1484</v>
      </c>
      <c r="F224" s="204">
        <f t="shared" si="6"/>
        <v>4.4978421052631576</v>
      </c>
    </row>
    <row r="225" spans="1:6" x14ac:dyDescent="0.15">
      <c r="A225" s="214">
        <v>27582</v>
      </c>
      <c r="B225" t="s">
        <v>638</v>
      </c>
      <c r="D225" s="203">
        <v>34029</v>
      </c>
      <c r="E225" s="194" t="s">
        <v>1485</v>
      </c>
      <c r="F225" s="204">
        <f t="shared" si="6"/>
        <v>4.3729565217391304</v>
      </c>
    </row>
    <row r="226" spans="1:6" x14ac:dyDescent="0.15">
      <c r="A226" s="214">
        <v>27583</v>
      </c>
      <c r="B226" t="s">
        <v>638</v>
      </c>
      <c r="D226" s="203">
        <v>34060</v>
      </c>
      <c r="E226" s="194" t="s">
        <v>1486</v>
      </c>
      <c r="F226" s="204">
        <f t="shared" si="6"/>
        <v>4.5902380952380968</v>
      </c>
    </row>
    <row r="227" spans="1:6" x14ac:dyDescent="0.15">
      <c r="A227" s="214">
        <v>27584</v>
      </c>
      <c r="B227" t="s">
        <v>638</v>
      </c>
      <c r="D227" s="203">
        <v>34090</v>
      </c>
      <c r="E227" s="194" t="s">
        <v>1487</v>
      </c>
      <c r="F227" s="204">
        <f t="shared" si="6"/>
        <v>4.8296666666666672</v>
      </c>
    </row>
    <row r="228" spans="1:6" x14ac:dyDescent="0.15">
      <c r="A228" s="214">
        <v>27585</v>
      </c>
      <c r="B228" t="s">
        <v>638</v>
      </c>
      <c r="D228" s="203">
        <v>34121</v>
      </c>
      <c r="E228" s="194" t="s">
        <v>1488</v>
      </c>
      <c r="F228" s="204">
        <f t="shared" si="6"/>
        <v>4.7830476190476192</v>
      </c>
    </row>
    <row r="229" spans="1:6" x14ac:dyDescent="0.15">
      <c r="A229" s="214">
        <v>27586</v>
      </c>
      <c r="B229" t="s">
        <v>638</v>
      </c>
      <c r="D229" s="203">
        <v>34151</v>
      </c>
      <c r="E229" s="194" t="s">
        <v>1489</v>
      </c>
      <c r="F229" s="204">
        <f t="shared" si="6"/>
        <v>4.4908181818181818</v>
      </c>
    </row>
    <row r="230" spans="1:6" x14ac:dyDescent="0.15">
      <c r="A230" s="214">
        <v>27587</v>
      </c>
      <c r="B230" t="s">
        <v>638</v>
      </c>
      <c r="D230" s="203">
        <v>34182</v>
      </c>
      <c r="E230" s="194" t="s">
        <v>1490</v>
      </c>
      <c r="F230" s="204">
        <f t="shared" si="6"/>
        <v>4.420272727272728</v>
      </c>
    </row>
    <row r="231" spans="1:6" x14ac:dyDescent="0.15">
      <c r="A231" s="214">
        <v>27589</v>
      </c>
      <c r="B231" t="s">
        <v>638</v>
      </c>
      <c r="D231" s="203">
        <v>34213</v>
      </c>
      <c r="E231" s="194" t="s">
        <v>1491</v>
      </c>
      <c r="F231" s="204">
        <f t="shared" si="6"/>
        <v>4.2099000000000002</v>
      </c>
    </row>
    <row r="232" spans="1:6" x14ac:dyDescent="0.15">
      <c r="A232" s="214">
        <v>27590</v>
      </c>
      <c r="B232" t="s">
        <v>638</v>
      </c>
      <c r="D232" s="203">
        <v>34243</v>
      </c>
      <c r="E232" s="194" t="s">
        <v>1492</v>
      </c>
      <c r="F232" s="204">
        <f t="shared" si="6"/>
        <v>3.9939999999999989</v>
      </c>
    </row>
    <row r="233" spans="1:6" x14ac:dyDescent="0.15">
      <c r="A233" s="214">
        <v>27591</v>
      </c>
      <c r="B233" t="s">
        <v>638</v>
      </c>
      <c r="D233" s="203">
        <v>34274</v>
      </c>
      <c r="E233" s="194" t="s">
        <v>1493</v>
      </c>
      <c r="F233" s="204">
        <f t="shared" si="6"/>
        <v>3.7907500000000001</v>
      </c>
    </row>
    <row r="234" spans="1:6" x14ac:dyDescent="0.15">
      <c r="A234" s="214">
        <v>27592</v>
      </c>
      <c r="B234" t="s">
        <v>638</v>
      </c>
      <c r="D234" s="203">
        <v>34304</v>
      </c>
      <c r="E234" s="194" t="s">
        <v>1494</v>
      </c>
      <c r="F234" s="204">
        <f t="shared" si="6"/>
        <v>3.4518095238095237</v>
      </c>
    </row>
    <row r="235" spans="1:6" x14ac:dyDescent="0.15">
      <c r="A235" s="214">
        <v>27593</v>
      </c>
      <c r="B235" t="s">
        <v>638</v>
      </c>
      <c r="D235" s="203">
        <v>34335</v>
      </c>
      <c r="E235" s="194" t="s">
        <v>1495</v>
      </c>
      <c r="F235" s="204">
        <f t="shared" si="6"/>
        <v>3.6533499999999997</v>
      </c>
    </row>
    <row r="236" spans="1:6" x14ac:dyDescent="0.15">
      <c r="A236" s="214">
        <v>27596</v>
      </c>
      <c r="B236" t="s">
        <v>638</v>
      </c>
      <c r="D236" s="203">
        <v>34366</v>
      </c>
      <c r="E236" s="194" t="s">
        <v>1496</v>
      </c>
      <c r="F236" s="204">
        <f t="shared" si="6"/>
        <v>3.9731052631578958</v>
      </c>
    </row>
    <row r="237" spans="1:6" x14ac:dyDescent="0.15">
      <c r="A237" s="214">
        <v>27597</v>
      </c>
      <c r="B237" t="s">
        <v>638</v>
      </c>
      <c r="D237" s="203">
        <v>34394</v>
      </c>
      <c r="E237" s="194" t="s">
        <v>1497</v>
      </c>
      <c r="F237" s="204">
        <f t="shared" si="6"/>
        <v>4.3716363636363633</v>
      </c>
    </row>
    <row r="238" spans="1:6" x14ac:dyDescent="0.15">
      <c r="A238" s="214">
        <v>27598</v>
      </c>
      <c r="B238" t="s">
        <v>638</v>
      </c>
      <c r="D238" s="203">
        <v>34425</v>
      </c>
      <c r="E238" s="194" t="s">
        <v>1498</v>
      </c>
      <c r="F238" s="204">
        <f t="shared" si="6"/>
        <v>4.1974</v>
      </c>
    </row>
    <row r="239" spans="1:6" x14ac:dyDescent="0.15">
      <c r="A239" s="214">
        <v>27599</v>
      </c>
      <c r="B239" t="s">
        <v>638</v>
      </c>
      <c r="D239" s="203">
        <v>34455</v>
      </c>
      <c r="E239" s="194" t="s">
        <v>1499</v>
      </c>
      <c r="F239" s="204">
        <f t="shared" si="6"/>
        <v>4.0057894736842101</v>
      </c>
    </row>
    <row r="240" spans="1:6" x14ac:dyDescent="0.15">
      <c r="A240" s="214">
        <v>27600</v>
      </c>
      <c r="B240" t="s">
        <v>638</v>
      </c>
      <c r="D240" s="203">
        <v>34486</v>
      </c>
      <c r="E240" s="194" t="s">
        <v>1500</v>
      </c>
      <c r="F240" s="204">
        <f t="shared" si="6"/>
        <v>4.2741363636363641</v>
      </c>
    </row>
    <row r="241" spans="1:6" x14ac:dyDescent="0.15">
      <c r="A241" s="214">
        <v>27601</v>
      </c>
      <c r="B241" t="s">
        <v>638</v>
      </c>
      <c r="D241" s="203">
        <v>34516</v>
      </c>
      <c r="E241" s="194" t="s">
        <v>1501</v>
      </c>
      <c r="F241" s="204">
        <f t="shared" si="6"/>
        <v>4.3975238095238094</v>
      </c>
    </row>
    <row r="242" spans="1:6" x14ac:dyDescent="0.15">
      <c r="A242" s="214">
        <v>27603</v>
      </c>
      <c r="B242" t="s">
        <v>638</v>
      </c>
      <c r="D242" s="203">
        <v>34547</v>
      </c>
      <c r="E242" s="194" t="s">
        <v>1502</v>
      </c>
      <c r="F242" s="204">
        <f t="shared" si="6"/>
        <v>4.7433478260869553</v>
      </c>
    </row>
    <row r="243" spans="1:6" x14ac:dyDescent="0.15">
      <c r="A243" s="214">
        <v>27604</v>
      </c>
      <c r="B243" t="s">
        <v>638</v>
      </c>
      <c r="D243" s="203">
        <v>34578</v>
      </c>
      <c r="E243" s="194" t="s">
        <v>1503</v>
      </c>
      <c r="F243" s="204">
        <f t="shared" si="6"/>
        <v>4.613599999999999</v>
      </c>
    </row>
    <row r="244" spans="1:6" x14ac:dyDescent="0.15">
      <c r="A244" s="214">
        <v>27605</v>
      </c>
      <c r="B244" t="s">
        <v>638</v>
      </c>
      <c r="D244" s="203">
        <v>34608</v>
      </c>
      <c r="E244" s="194" t="s">
        <v>1504</v>
      </c>
      <c r="F244" s="204">
        <f t="shared" si="6"/>
        <v>4.7228999999999992</v>
      </c>
    </row>
    <row r="245" spans="1:6" x14ac:dyDescent="0.15">
      <c r="A245" s="214">
        <v>27606</v>
      </c>
      <c r="B245" t="s">
        <v>638</v>
      </c>
      <c r="D245" s="203">
        <v>34639</v>
      </c>
      <c r="E245" s="194" t="s">
        <v>1505</v>
      </c>
      <c r="F245" s="204">
        <f t="shared" si="6"/>
        <v>4.6757</v>
      </c>
    </row>
    <row r="246" spans="1:6" x14ac:dyDescent="0.15">
      <c r="A246" s="214">
        <v>27607</v>
      </c>
      <c r="B246" t="s">
        <v>638</v>
      </c>
      <c r="D246" s="203">
        <v>34669</v>
      </c>
      <c r="E246" s="194" t="s">
        <v>1506</v>
      </c>
      <c r="F246" s="204">
        <f t="shared" si="6"/>
        <v>4.5646666666666667</v>
      </c>
    </row>
    <row r="247" spans="1:6" x14ac:dyDescent="0.15">
      <c r="A247" s="214">
        <v>27608</v>
      </c>
      <c r="B247" t="s">
        <v>638</v>
      </c>
      <c r="D247" s="203">
        <v>34700</v>
      </c>
      <c r="E247" s="194" t="s">
        <v>1507</v>
      </c>
      <c r="F247" s="204">
        <f t="shared" si="6"/>
        <v>4.6409473684210534</v>
      </c>
    </row>
    <row r="248" spans="1:6" x14ac:dyDescent="0.15">
      <c r="A248" s="214">
        <v>27610</v>
      </c>
      <c r="B248" t="s">
        <v>638</v>
      </c>
      <c r="D248" s="203">
        <v>34731</v>
      </c>
      <c r="E248" s="194" t="s">
        <v>1508</v>
      </c>
      <c r="F248" s="204">
        <f t="shared" si="6"/>
        <v>4.5520999999999994</v>
      </c>
    </row>
    <row r="249" spans="1:6" x14ac:dyDescent="0.15">
      <c r="A249" s="214">
        <v>27611</v>
      </c>
      <c r="B249" t="s">
        <v>638</v>
      </c>
      <c r="D249" s="203">
        <v>34759</v>
      </c>
      <c r="E249" s="194" t="s">
        <v>1509</v>
      </c>
      <c r="F249" s="204">
        <f t="shared" si="6"/>
        <v>4.1360454545454548</v>
      </c>
    </row>
    <row r="250" spans="1:6" x14ac:dyDescent="0.15">
      <c r="A250" s="214">
        <v>27612</v>
      </c>
      <c r="B250" t="s">
        <v>638</v>
      </c>
      <c r="D250" s="203">
        <v>34790</v>
      </c>
      <c r="E250" s="194" t="s">
        <v>1510</v>
      </c>
      <c r="F250" s="204">
        <f t="shared" si="6"/>
        <v>3.61965</v>
      </c>
    </row>
    <row r="251" spans="1:6" x14ac:dyDescent="0.15">
      <c r="A251" s="214">
        <v>27613</v>
      </c>
      <c r="B251" t="s">
        <v>638</v>
      </c>
      <c r="D251" s="203">
        <v>34820</v>
      </c>
      <c r="E251" s="194" t="s">
        <v>1511</v>
      </c>
      <c r="F251" s="204">
        <f t="shared" si="6"/>
        <v>3.4124000000000003</v>
      </c>
    </row>
    <row r="252" spans="1:6" x14ac:dyDescent="0.15">
      <c r="A252" s="214">
        <v>27614</v>
      </c>
      <c r="B252" t="s">
        <v>638</v>
      </c>
      <c r="D252" s="203">
        <v>34851</v>
      </c>
      <c r="E252" s="194" t="s">
        <v>1512</v>
      </c>
      <c r="F252" s="204">
        <f t="shared" si="6"/>
        <v>3.0874090909090914</v>
      </c>
    </row>
    <row r="253" spans="1:6" x14ac:dyDescent="0.15">
      <c r="A253" s="214">
        <v>27615</v>
      </c>
      <c r="B253" t="s">
        <v>638</v>
      </c>
      <c r="D253" s="203">
        <v>34881</v>
      </c>
      <c r="E253" s="194" t="s">
        <v>1513</v>
      </c>
      <c r="F253" s="204">
        <f t="shared" si="6"/>
        <v>3.0203809523809526</v>
      </c>
    </row>
    <row r="254" spans="1:6" x14ac:dyDescent="0.15">
      <c r="A254" s="214">
        <v>27617</v>
      </c>
      <c r="B254" t="s">
        <v>638</v>
      </c>
      <c r="D254" s="203">
        <v>34912</v>
      </c>
      <c r="E254" s="194" t="s">
        <v>1514</v>
      </c>
      <c r="F254" s="204">
        <f t="shared" si="6"/>
        <v>3.2736086956521744</v>
      </c>
    </row>
    <row r="255" spans="1:6" x14ac:dyDescent="0.15">
      <c r="A255" s="214">
        <v>27618</v>
      </c>
      <c r="B255" t="s">
        <v>638</v>
      </c>
      <c r="D255" s="203">
        <v>34943</v>
      </c>
      <c r="E255" s="194" t="s">
        <v>1515</v>
      </c>
      <c r="F255" s="204">
        <f t="shared" si="6"/>
        <v>3.0052999999999996</v>
      </c>
    </row>
    <row r="256" spans="1:6" x14ac:dyDescent="0.15">
      <c r="A256" s="214">
        <v>27619</v>
      </c>
      <c r="B256" t="s">
        <v>638</v>
      </c>
      <c r="D256" s="203">
        <v>34973</v>
      </c>
      <c r="E256" s="194" t="s">
        <v>1516</v>
      </c>
      <c r="F256" s="204">
        <f t="shared" si="6"/>
        <v>2.9247619047619051</v>
      </c>
    </row>
    <row r="257" spans="1:6" x14ac:dyDescent="0.15">
      <c r="A257" s="214">
        <v>27620</v>
      </c>
      <c r="B257" t="s">
        <v>638</v>
      </c>
      <c r="D257" s="203">
        <v>35004</v>
      </c>
      <c r="E257" s="194" t="s">
        <v>1517</v>
      </c>
      <c r="F257" s="204">
        <f t="shared" si="6"/>
        <v>2.99125</v>
      </c>
    </row>
    <row r="258" spans="1:6" x14ac:dyDescent="0.15">
      <c r="A258" s="214">
        <v>27621</v>
      </c>
      <c r="B258" t="s">
        <v>638</v>
      </c>
      <c r="D258" s="203">
        <v>35034</v>
      </c>
      <c r="E258" s="194" t="s">
        <v>1518</v>
      </c>
      <c r="F258" s="204">
        <f t="shared" si="6"/>
        <v>2.987571428571429</v>
      </c>
    </row>
    <row r="259" spans="1:6" x14ac:dyDescent="0.15">
      <c r="A259" s="214">
        <v>27624</v>
      </c>
      <c r="B259" t="s">
        <v>638</v>
      </c>
      <c r="D259" s="203">
        <v>35065</v>
      </c>
      <c r="E259" s="194" t="s">
        <v>1519</v>
      </c>
      <c r="F259" s="204">
        <f t="shared" si="6"/>
        <v>3.2012105263157897</v>
      </c>
    </row>
    <row r="260" spans="1:6" x14ac:dyDescent="0.15">
      <c r="A260" s="214">
        <v>27625</v>
      </c>
      <c r="B260" t="s">
        <v>638</v>
      </c>
      <c r="D260" s="203">
        <v>35096</v>
      </c>
      <c r="E260" s="194" t="s">
        <v>1520</v>
      </c>
      <c r="F260" s="204">
        <f t="shared" ref="F260:F323" si="7">AVERAGEIFS(B$3:B$20000,$A$3:$A$20000,"&lt;"&amp;$D261,$A$3:$A$20000,"&gt;="&amp;$D260)</f>
        <v>3.2829999999999999</v>
      </c>
    </row>
    <row r="261" spans="1:6" x14ac:dyDescent="0.15">
      <c r="A261" s="214">
        <v>27626</v>
      </c>
      <c r="B261" t="s">
        <v>638</v>
      </c>
      <c r="D261" s="203">
        <v>35125</v>
      </c>
      <c r="E261" s="194" t="s">
        <v>1521</v>
      </c>
      <c r="F261" s="204">
        <f t="shared" si="7"/>
        <v>3.2655499999999997</v>
      </c>
    </row>
    <row r="262" spans="1:6" x14ac:dyDescent="0.15">
      <c r="A262" s="214">
        <v>27627</v>
      </c>
      <c r="B262" t="s">
        <v>638</v>
      </c>
      <c r="D262" s="203">
        <v>35156</v>
      </c>
      <c r="E262" s="194" t="s">
        <v>1522</v>
      </c>
      <c r="F262" s="204">
        <f t="shared" si="7"/>
        <v>3.3224285714285715</v>
      </c>
    </row>
    <row r="263" spans="1:6" x14ac:dyDescent="0.15">
      <c r="A263" s="214">
        <v>27628</v>
      </c>
      <c r="B263" t="s">
        <v>638</v>
      </c>
      <c r="D263" s="203">
        <v>35186</v>
      </c>
      <c r="E263" s="194" t="s">
        <v>1523</v>
      </c>
      <c r="F263" s="204">
        <f t="shared" si="7"/>
        <v>3.3710952380952386</v>
      </c>
    </row>
    <row r="264" spans="1:6" x14ac:dyDescent="0.15">
      <c r="A264" s="214">
        <v>27629</v>
      </c>
      <c r="B264" t="s">
        <v>638</v>
      </c>
      <c r="D264" s="203">
        <v>35217</v>
      </c>
      <c r="E264" s="194" t="s">
        <v>1524</v>
      </c>
      <c r="F264" s="204">
        <f t="shared" si="7"/>
        <v>3.2755000000000001</v>
      </c>
    </row>
    <row r="265" spans="1:6" x14ac:dyDescent="0.15">
      <c r="A265" s="214">
        <v>27631</v>
      </c>
      <c r="B265" t="s">
        <v>638</v>
      </c>
      <c r="D265" s="203">
        <v>35247</v>
      </c>
      <c r="E265" s="194" t="s">
        <v>1525</v>
      </c>
      <c r="F265" s="204">
        <f t="shared" si="7"/>
        <v>3.3113913043478256</v>
      </c>
    </row>
    <row r="266" spans="1:6" x14ac:dyDescent="0.15">
      <c r="A266" s="214">
        <v>27632</v>
      </c>
      <c r="B266" t="s">
        <v>638</v>
      </c>
      <c r="D266" s="203">
        <v>35278</v>
      </c>
      <c r="E266" s="194" t="s">
        <v>1526</v>
      </c>
      <c r="F266" s="204">
        <f t="shared" si="7"/>
        <v>3.1903636363636365</v>
      </c>
    </row>
    <row r="267" spans="1:6" x14ac:dyDescent="0.15">
      <c r="A267" s="214">
        <v>27633</v>
      </c>
      <c r="B267" t="s">
        <v>638</v>
      </c>
      <c r="D267" s="203">
        <v>35309</v>
      </c>
      <c r="E267" s="194" t="s">
        <v>1527</v>
      </c>
      <c r="F267" s="204">
        <f t="shared" si="7"/>
        <v>2.9738421052631581</v>
      </c>
    </row>
    <row r="268" spans="1:6" x14ac:dyDescent="0.15">
      <c r="A268" s="214">
        <v>27634</v>
      </c>
      <c r="B268" t="s">
        <v>638</v>
      </c>
      <c r="D268" s="203">
        <v>35339</v>
      </c>
      <c r="E268" s="194" t="s">
        <v>1528</v>
      </c>
      <c r="F268" s="204">
        <f t="shared" si="7"/>
        <v>2.8221363636363637</v>
      </c>
    </row>
    <row r="269" spans="1:6" x14ac:dyDescent="0.15">
      <c r="A269" s="214">
        <v>27635</v>
      </c>
      <c r="B269" t="s">
        <v>638</v>
      </c>
      <c r="D269" s="203">
        <v>35370</v>
      </c>
      <c r="E269" s="194" t="s">
        <v>1529</v>
      </c>
      <c r="F269" s="204">
        <f t="shared" si="7"/>
        <v>2.7310000000000003</v>
      </c>
    </row>
    <row r="270" spans="1:6" x14ac:dyDescent="0.15">
      <c r="A270" s="214">
        <v>27636</v>
      </c>
      <c r="B270" t="s">
        <v>638</v>
      </c>
      <c r="D270" s="203">
        <v>35400</v>
      </c>
      <c r="E270" s="194" t="s">
        <v>1530</v>
      </c>
      <c r="F270" s="204">
        <f t="shared" si="7"/>
        <v>2.6356999999999995</v>
      </c>
    </row>
    <row r="271" spans="1:6" x14ac:dyDescent="0.15">
      <c r="A271" s="214">
        <v>27638</v>
      </c>
      <c r="B271" t="s">
        <v>638</v>
      </c>
      <c r="D271" s="203">
        <v>35431</v>
      </c>
      <c r="E271" s="194" t="s">
        <v>1531</v>
      </c>
      <c r="F271" s="204">
        <f t="shared" si="7"/>
        <v>2.641473684210526</v>
      </c>
    </row>
    <row r="272" spans="1:6" x14ac:dyDescent="0.15">
      <c r="A272" s="214">
        <v>27639</v>
      </c>
      <c r="B272" t="s">
        <v>638</v>
      </c>
      <c r="D272" s="203">
        <v>35462</v>
      </c>
      <c r="E272" s="194" t="s">
        <v>1532</v>
      </c>
      <c r="F272" s="204">
        <f t="shared" si="7"/>
        <v>2.5938947368421053</v>
      </c>
    </row>
    <row r="273" spans="1:6" x14ac:dyDescent="0.15">
      <c r="A273" s="214">
        <v>27640</v>
      </c>
      <c r="B273" t="s">
        <v>638</v>
      </c>
      <c r="D273" s="203">
        <v>35490</v>
      </c>
      <c r="E273" s="194" t="s">
        <v>1533</v>
      </c>
      <c r="F273" s="204">
        <f t="shared" si="7"/>
        <v>2.5256999999999996</v>
      </c>
    </row>
    <row r="274" spans="1:6" x14ac:dyDescent="0.15">
      <c r="A274" s="214">
        <v>27641</v>
      </c>
      <c r="B274" t="s">
        <v>638</v>
      </c>
      <c r="D274" s="203">
        <v>35521</v>
      </c>
      <c r="E274" s="194" t="s">
        <v>1534</v>
      </c>
      <c r="F274" s="204">
        <f t="shared" si="7"/>
        <v>2.386047619047619</v>
      </c>
    </row>
    <row r="275" spans="1:6" x14ac:dyDescent="0.15">
      <c r="A275" s="214">
        <v>27642</v>
      </c>
      <c r="B275" t="s">
        <v>638</v>
      </c>
      <c r="D275" s="203">
        <v>35551</v>
      </c>
      <c r="E275" s="194" t="s">
        <v>1535</v>
      </c>
      <c r="F275" s="204">
        <f t="shared" si="7"/>
        <v>2.7345238095238096</v>
      </c>
    </row>
    <row r="276" spans="1:6" x14ac:dyDescent="0.15">
      <c r="A276" s="214">
        <v>27643</v>
      </c>
      <c r="B276" t="s">
        <v>638</v>
      </c>
      <c r="D276" s="203">
        <v>35582</v>
      </c>
      <c r="E276" s="194" t="s">
        <v>1536</v>
      </c>
      <c r="F276" s="204">
        <f t="shared" si="7"/>
        <v>2.6570952380952377</v>
      </c>
    </row>
    <row r="277" spans="1:6" x14ac:dyDescent="0.15">
      <c r="A277" s="214">
        <v>27645</v>
      </c>
      <c r="B277" t="s">
        <v>638</v>
      </c>
      <c r="D277" s="203">
        <v>35612</v>
      </c>
      <c r="E277" s="194" t="s">
        <v>1537</v>
      </c>
      <c r="F277" s="204">
        <f t="shared" si="7"/>
        <v>2.5163181818181823</v>
      </c>
    </row>
    <row r="278" spans="1:6" x14ac:dyDescent="0.15">
      <c r="A278" s="214">
        <v>27646</v>
      </c>
      <c r="B278" t="s">
        <v>638</v>
      </c>
      <c r="D278" s="203">
        <v>35643</v>
      </c>
      <c r="E278" s="194" t="s">
        <v>1538</v>
      </c>
      <c r="F278" s="204">
        <f t="shared" si="7"/>
        <v>2.3288095238095234</v>
      </c>
    </row>
    <row r="279" spans="1:6" x14ac:dyDescent="0.15">
      <c r="A279" s="214">
        <v>27647</v>
      </c>
      <c r="B279" t="s">
        <v>638</v>
      </c>
      <c r="D279" s="203">
        <v>35674</v>
      </c>
      <c r="E279" s="194" t="s">
        <v>1539</v>
      </c>
      <c r="F279" s="204">
        <f t="shared" si="7"/>
        <v>2.22905</v>
      </c>
    </row>
    <row r="280" spans="1:6" x14ac:dyDescent="0.15">
      <c r="A280" s="214">
        <v>27648</v>
      </c>
      <c r="B280" t="s">
        <v>638</v>
      </c>
      <c r="D280" s="203">
        <v>35704</v>
      </c>
      <c r="E280" s="194" t="s">
        <v>1540</v>
      </c>
      <c r="F280" s="204">
        <f t="shared" si="7"/>
        <v>1.9869090909090907</v>
      </c>
    </row>
    <row r="281" spans="1:6" x14ac:dyDescent="0.15">
      <c r="A281" s="214">
        <v>27649</v>
      </c>
      <c r="B281" t="s">
        <v>638</v>
      </c>
      <c r="D281" s="203">
        <v>35735</v>
      </c>
      <c r="E281" s="194" t="s">
        <v>1541</v>
      </c>
      <c r="F281" s="204">
        <f t="shared" si="7"/>
        <v>1.9456111111111116</v>
      </c>
    </row>
    <row r="282" spans="1:6" x14ac:dyDescent="0.15">
      <c r="A282" s="214">
        <v>27650</v>
      </c>
      <c r="B282" t="s">
        <v>638</v>
      </c>
      <c r="D282" s="203">
        <v>35765</v>
      </c>
      <c r="E282" s="194" t="s">
        <v>1542</v>
      </c>
      <c r="F282" s="204">
        <f t="shared" si="7"/>
        <v>1.9293333333333333</v>
      </c>
    </row>
    <row r="283" spans="1:6" x14ac:dyDescent="0.15">
      <c r="A283" s="214">
        <v>27653</v>
      </c>
      <c r="B283" t="s">
        <v>638</v>
      </c>
      <c r="D283" s="203">
        <v>35796</v>
      </c>
      <c r="E283" s="194" t="s">
        <v>1543</v>
      </c>
      <c r="F283" s="204">
        <f t="shared" si="7"/>
        <v>1.9635263157894738</v>
      </c>
    </row>
    <row r="284" spans="1:6" x14ac:dyDescent="0.15">
      <c r="A284" s="214">
        <v>27654</v>
      </c>
      <c r="B284" t="s">
        <v>638</v>
      </c>
      <c r="D284" s="203">
        <v>35827</v>
      </c>
      <c r="E284" s="194" t="s">
        <v>1544</v>
      </c>
      <c r="F284" s="204">
        <f t="shared" si="7"/>
        <v>1.9620526315789473</v>
      </c>
    </row>
    <row r="285" spans="1:6" x14ac:dyDescent="0.15">
      <c r="A285" s="214">
        <v>27655</v>
      </c>
      <c r="B285" t="s">
        <v>638</v>
      </c>
      <c r="D285" s="203">
        <v>35855</v>
      </c>
      <c r="E285" s="194" t="s">
        <v>1545</v>
      </c>
      <c r="F285" s="204">
        <f t="shared" si="7"/>
        <v>1.8550454545454544</v>
      </c>
    </row>
    <row r="286" spans="1:6" x14ac:dyDescent="0.15">
      <c r="A286" s="214">
        <v>27656</v>
      </c>
      <c r="B286" t="s">
        <v>638</v>
      </c>
      <c r="D286" s="203">
        <v>35886</v>
      </c>
      <c r="E286" s="194" t="s">
        <v>1546</v>
      </c>
      <c r="F286" s="204">
        <f t="shared" si="7"/>
        <v>1.860857142857143</v>
      </c>
    </row>
    <row r="287" spans="1:6" x14ac:dyDescent="0.15">
      <c r="A287" s="214">
        <v>27659</v>
      </c>
      <c r="B287" t="s">
        <v>638</v>
      </c>
      <c r="D287" s="203">
        <v>35916</v>
      </c>
      <c r="E287" s="194" t="s">
        <v>1547</v>
      </c>
      <c r="F287" s="204">
        <f t="shared" si="7"/>
        <v>1.5988421052631576</v>
      </c>
    </row>
    <row r="288" spans="1:6" x14ac:dyDescent="0.15">
      <c r="A288" s="214">
        <v>27660</v>
      </c>
      <c r="B288" t="s">
        <v>638</v>
      </c>
      <c r="D288" s="203">
        <v>35947</v>
      </c>
      <c r="E288" s="194" t="s">
        <v>1548</v>
      </c>
      <c r="F288" s="204">
        <f t="shared" si="7"/>
        <v>1.5243636363636364</v>
      </c>
    </row>
    <row r="289" spans="1:6" x14ac:dyDescent="0.15">
      <c r="A289" s="214">
        <v>27662</v>
      </c>
      <c r="B289" t="s">
        <v>638</v>
      </c>
      <c r="D289" s="203">
        <v>35977</v>
      </c>
      <c r="E289" s="194" t="s">
        <v>1549</v>
      </c>
      <c r="F289" s="204">
        <f t="shared" si="7"/>
        <v>1.6738181818181816</v>
      </c>
    </row>
    <row r="290" spans="1:6" x14ac:dyDescent="0.15">
      <c r="A290" s="214">
        <v>27663</v>
      </c>
      <c r="B290" t="s">
        <v>638</v>
      </c>
      <c r="D290" s="203">
        <v>36008</v>
      </c>
      <c r="E290" s="194" t="s">
        <v>1550</v>
      </c>
      <c r="F290" s="204">
        <f t="shared" si="7"/>
        <v>1.4816190476190474</v>
      </c>
    </row>
    <row r="291" spans="1:6" x14ac:dyDescent="0.15">
      <c r="A291" s="214">
        <v>27664</v>
      </c>
      <c r="B291" t="s">
        <v>638</v>
      </c>
      <c r="D291" s="203">
        <v>36039</v>
      </c>
      <c r="E291" s="194" t="s">
        <v>1551</v>
      </c>
      <c r="F291" s="204">
        <f t="shared" si="7"/>
        <v>1.0847500000000001</v>
      </c>
    </row>
    <row r="292" spans="1:6" x14ac:dyDescent="0.15">
      <c r="A292" s="214">
        <v>27666</v>
      </c>
      <c r="B292" t="s">
        <v>638</v>
      </c>
      <c r="D292" s="203">
        <v>36069</v>
      </c>
      <c r="E292" s="194" t="s">
        <v>1552</v>
      </c>
      <c r="F292" s="204">
        <f t="shared" si="7"/>
        <v>0.88963636363636378</v>
      </c>
    </row>
    <row r="293" spans="1:6" x14ac:dyDescent="0.15">
      <c r="A293" s="214">
        <v>27667</v>
      </c>
      <c r="B293" t="s">
        <v>638</v>
      </c>
      <c r="D293" s="203">
        <v>36100</v>
      </c>
      <c r="E293" s="194" t="s">
        <v>1553</v>
      </c>
      <c r="F293" s="204">
        <f t="shared" si="7"/>
        <v>0.95921052631578951</v>
      </c>
    </row>
    <row r="294" spans="1:6" x14ac:dyDescent="0.15">
      <c r="A294" s="214">
        <v>27668</v>
      </c>
      <c r="B294" t="s">
        <v>638</v>
      </c>
      <c r="D294" s="203">
        <v>36130</v>
      </c>
      <c r="E294" s="194" t="s">
        <v>1554</v>
      </c>
      <c r="F294" s="204">
        <f t="shared" si="7"/>
        <v>1.5108095238095238</v>
      </c>
    </row>
    <row r="295" spans="1:6" x14ac:dyDescent="0.15">
      <c r="A295" s="214">
        <v>27669</v>
      </c>
      <c r="B295" t="s">
        <v>638</v>
      </c>
      <c r="D295" s="203">
        <v>36161</v>
      </c>
      <c r="E295" s="194" t="s">
        <v>1555</v>
      </c>
      <c r="F295" s="204">
        <f t="shared" si="7"/>
        <v>1.9144736842105263</v>
      </c>
    </row>
    <row r="296" spans="1:6" x14ac:dyDescent="0.15">
      <c r="A296" s="214">
        <v>27670</v>
      </c>
      <c r="B296" t="s">
        <v>638</v>
      </c>
      <c r="D296" s="203">
        <v>36192</v>
      </c>
      <c r="E296" s="194" t="s">
        <v>1556</v>
      </c>
      <c r="F296" s="204">
        <f t="shared" si="7"/>
        <v>2.1263684210526317</v>
      </c>
    </row>
    <row r="297" spans="1:6" x14ac:dyDescent="0.15">
      <c r="A297" s="214">
        <v>27671</v>
      </c>
      <c r="B297" t="s">
        <v>638</v>
      </c>
      <c r="D297" s="203">
        <v>36220</v>
      </c>
      <c r="E297" s="194" t="s">
        <v>1557</v>
      </c>
      <c r="F297" s="204">
        <f t="shared" si="7"/>
        <v>1.806772727272727</v>
      </c>
    </row>
    <row r="298" spans="1:6" x14ac:dyDescent="0.15">
      <c r="A298" s="214">
        <v>27673</v>
      </c>
      <c r="B298" t="s">
        <v>638</v>
      </c>
      <c r="D298" s="203">
        <v>36251</v>
      </c>
      <c r="E298" s="194" t="s">
        <v>1558</v>
      </c>
      <c r="F298" s="204">
        <f t="shared" si="7"/>
        <v>1.5562857142857141</v>
      </c>
    </row>
    <row r="299" spans="1:6" x14ac:dyDescent="0.15">
      <c r="A299" s="214">
        <v>27674</v>
      </c>
      <c r="B299" t="s">
        <v>638</v>
      </c>
      <c r="D299" s="203">
        <v>36281</v>
      </c>
      <c r="E299" s="194" t="s">
        <v>1559</v>
      </c>
      <c r="F299" s="204">
        <f t="shared" si="7"/>
        <v>1.3295555555555556</v>
      </c>
    </row>
    <row r="300" spans="1:6" x14ac:dyDescent="0.15">
      <c r="A300" s="214">
        <v>27675</v>
      </c>
      <c r="B300" t="s">
        <v>638</v>
      </c>
      <c r="D300" s="203">
        <v>36312</v>
      </c>
      <c r="E300" s="194" t="s">
        <v>1560</v>
      </c>
      <c r="F300" s="204">
        <f t="shared" si="7"/>
        <v>1.6586363636363637</v>
      </c>
    </row>
    <row r="301" spans="1:6" x14ac:dyDescent="0.15">
      <c r="A301" s="214">
        <v>27676</v>
      </c>
      <c r="B301" t="s">
        <v>638</v>
      </c>
      <c r="D301" s="203">
        <v>36342</v>
      </c>
      <c r="E301" s="194" t="s">
        <v>1561</v>
      </c>
      <c r="F301" s="204">
        <f t="shared" si="7"/>
        <v>1.693904761904762</v>
      </c>
    </row>
    <row r="302" spans="1:6" x14ac:dyDescent="0.15">
      <c r="A302" s="214">
        <v>27678</v>
      </c>
      <c r="B302" t="s">
        <v>638</v>
      </c>
      <c r="D302" s="203">
        <v>36373</v>
      </c>
      <c r="E302" s="194" t="s">
        <v>1562</v>
      </c>
      <c r="F302" s="204">
        <f t="shared" si="7"/>
        <v>1.8659090909090907</v>
      </c>
    </row>
    <row r="303" spans="1:6" x14ac:dyDescent="0.15">
      <c r="A303" s="214">
        <v>27680</v>
      </c>
      <c r="B303" t="s">
        <v>638</v>
      </c>
      <c r="D303" s="203">
        <v>36404</v>
      </c>
      <c r="E303" s="194" t="s">
        <v>1563</v>
      </c>
      <c r="F303" s="204">
        <f t="shared" si="7"/>
        <v>1.7355499999999999</v>
      </c>
    </row>
    <row r="304" spans="1:6" x14ac:dyDescent="0.15">
      <c r="A304" s="214">
        <v>27681</v>
      </c>
      <c r="B304" t="s">
        <v>638</v>
      </c>
      <c r="D304" s="203">
        <v>36434</v>
      </c>
      <c r="E304" s="194" t="s">
        <v>1564</v>
      </c>
      <c r="F304" s="204">
        <f t="shared" si="7"/>
        <v>1.7009999999999998</v>
      </c>
    </row>
    <row r="305" spans="1:6" x14ac:dyDescent="0.15">
      <c r="A305" s="214">
        <v>27682</v>
      </c>
      <c r="B305" t="s">
        <v>638</v>
      </c>
      <c r="D305" s="203">
        <v>36465</v>
      </c>
      <c r="E305" s="194" t="s">
        <v>1565</v>
      </c>
      <c r="F305" s="204">
        <f t="shared" si="7"/>
        <v>1.77315</v>
      </c>
    </row>
    <row r="306" spans="1:6" x14ac:dyDescent="0.15">
      <c r="A306" s="214">
        <v>27683</v>
      </c>
      <c r="B306" t="s">
        <v>638</v>
      </c>
      <c r="D306" s="203">
        <v>36495</v>
      </c>
      <c r="E306" s="194" t="s">
        <v>1566</v>
      </c>
      <c r="F306" s="204">
        <f t="shared" si="7"/>
        <v>1.7481904761904761</v>
      </c>
    </row>
    <row r="307" spans="1:6" x14ac:dyDescent="0.15">
      <c r="A307" s="214">
        <v>27684</v>
      </c>
      <c r="B307" t="s">
        <v>638</v>
      </c>
      <c r="D307" s="203">
        <v>36526</v>
      </c>
      <c r="E307" s="194" t="s">
        <v>1567</v>
      </c>
      <c r="F307" s="204">
        <f t="shared" si="7"/>
        <v>1.7077368421052637</v>
      </c>
    </row>
    <row r="308" spans="1:6" x14ac:dyDescent="0.15">
      <c r="A308" s="214">
        <v>27687</v>
      </c>
      <c r="B308" t="s">
        <v>638</v>
      </c>
      <c r="D308" s="203">
        <v>36557</v>
      </c>
      <c r="E308" s="194" t="s">
        <v>1568</v>
      </c>
      <c r="F308" s="204">
        <f t="shared" si="7"/>
        <v>1.7988</v>
      </c>
    </row>
    <row r="309" spans="1:6" x14ac:dyDescent="0.15">
      <c r="A309" s="214">
        <v>27688</v>
      </c>
      <c r="B309" t="s">
        <v>638</v>
      </c>
      <c r="D309" s="203">
        <v>36586</v>
      </c>
      <c r="E309" s="194" t="s">
        <v>1569</v>
      </c>
      <c r="F309" s="204">
        <f t="shared" si="7"/>
        <v>1.8141363636363637</v>
      </c>
    </row>
    <row r="310" spans="1:6" x14ac:dyDescent="0.15">
      <c r="A310" s="214">
        <v>27689</v>
      </c>
      <c r="B310" t="s">
        <v>638</v>
      </c>
      <c r="D310" s="203">
        <v>36617</v>
      </c>
      <c r="E310" s="194" t="s">
        <v>1570</v>
      </c>
      <c r="F310" s="204">
        <f t="shared" si="7"/>
        <v>1.7492499999999995</v>
      </c>
    </row>
    <row r="311" spans="1:6" x14ac:dyDescent="0.15">
      <c r="A311" s="214">
        <v>27690</v>
      </c>
      <c r="B311" t="s">
        <v>638</v>
      </c>
      <c r="D311" s="203">
        <v>36647</v>
      </c>
      <c r="E311" s="194" t="s">
        <v>1571</v>
      </c>
      <c r="F311" s="204">
        <f t="shared" si="7"/>
        <v>1.6971500000000002</v>
      </c>
    </row>
    <row r="312" spans="1:6" x14ac:dyDescent="0.15">
      <c r="A312" s="214">
        <v>27691</v>
      </c>
      <c r="B312" t="s">
        <v>638</v>
      </c>
      <c r="D312" s="203">
        <v>36678</v>
      </c>
      <c r="E312" s="194" t="s">
        <v>1572</v>
      </c>
      <c r="F312" s="204">
        <f t="shared" si="7"/>
        <v>1.6751363636363636</v>
      </c>
    </row>
    <row r="313" spans="1:6" x14ac:dyDescent="0.15">
      <c r="A313" s="214">
        <v>27692</v>
      </c>
      <c r="B313" t="s">
        <v>638</v>
      </c>
      <c r="D313" s="203">
        <v>36708</v>
      </c>
      <c r="E313" s="194" t="s">
        <v>1573</v>
      </c>
      <c r="F313" s="204">
        <f t="shared" si="7"/>
        <v>1.6992500000000004</v>
      </c>
    </row>
    <row r="314" spans="1:6" x14ac:dyDescent="0.15">
      <c r="A314" s="214">
        <v>27694</v>
      </c>
      <c r="B314" t="s">
        <v>638</v>
      </c>
      <c r="D314" s="203">
        <v>36739</v>
      </c>
      <c r="E314" s="194" t="s">
        <v>1574</v>
      </c>
      <c r="F314" s="204">
        <f t="shared" si="7"/>
        <v>1.7485217391304346</v>
      </c>
    </row>
    <row r="315" spans="1:6" x14ac:dyDescent="0.15">
      <c r="A315" s="214">
        <v>27695</v>
      </c>
      <c r="B315" t="s">
        <v>638</v>
      </c>
      <c r="D315" s="203">
        <v>36770</v>
      </c>
      <c r="E315" s="194" t="s">
        <v>1575</v>
      </c>
      <c r="F315" s="204">
        <f t="shared" si="7"/>
        <v>1.8707</v>
      </c>
    </row>
    <row r="316" spans="1:6" x14ac:dyDescent="0.15">
      <c r="A316" s="214">
        <v>27696</v>
      </c>
      <c r="B316" t="s">
        <v>638</v>
      </c>
      <c r="D316" s="203">
        <v>36800</v>
      </c>
      <c r="E316" s="194" t="s">
        <v>1576</v>
      </c>
      <c r="F316" s="204">
        <f t="shared" si="7"/>
        <v>1.8205238095238097</v>
      </c>
    </row>
    <row r="317" spans="1:6" x14ac:dyDescent="0.15">
      <c r="A317" s="214">
        <v>27697</v>
      </c>
      <c r="B317" t="s">
        <v>638</v>
      </c>
      <c r="D317" s="203">
        <v>36831</v>
      </c>
      <c r="E317" s="194" t="s">
        <v>1577</v>
      </c>
      <c r="F317" s="204">
        <f t="shared" si="7"/>
        <v>1.7488000000000004</v>
      </c>
    </row>
    <row r="318" spans="1:6" x14ac:dyDescent="0.15">
      <c r="A318" s="214">
        <v>27698</v>
      </c>
      <c r="B318" t="s">
        <v>638</v>
      </c>
      <c r="D318" s="203">
        <v>36861</v>
      </c>
      <c r="E318" s="194" t="s">
        <v>1578</v>
      </c>
      <c r="F318" s="204">
        <f t="shared" si="7"/>
        <v>1.6247142857142853</v>
      </c>
    </row>
    <row r="319" spans="1:6" x14ac:dyDescent="0.15">
      <c r="A319" s="214">
        <v>27699</v>
      </c>
      <c r="B319" t="s">
        <v>638</v>
      </c>
      <c r="D319" s="203">
        <v>36892</v>
      </c>
      <c r="E319" s="194" t="s">
        <v>1579</v>
      </c>
      <c r="F319" s="204">
        <f t="shared" si="7"/>
        <v>1.5026842105263158</v>
      </c>
    </row>
    <row r="320" spans="1:6" x14ac:dyDescent="0.15">
      <c r="A320" s="214">
        <v>27702</v>
      </c>
      <c r="B320" t="s">
        <v>638</v>
      </c>
      <c r="D320" s="203">
        <v>36923</v>
      </c>
      <c r="E320" s="194" t="s">
        <v>1580</v>
      </c>
      <c r="F320" s="204">
        <f t="shared" si="7"/>
        <v>1.4016842105263161</v>
      </c>
    </row>
    <row r="321" spans="1:6" x14ac:dyDescent="0.15">
      <c r="A321" s="214">
        <v>27703</v>
      </c>
      <c r="B321" t="s">
        <v>638</v>
      </c>
      <c r="D321" s="203">
        <v>36951</v>
      </c>
      <c r="E321" s="194" t="s">
        <v>1581</v>
      </c>
      <c r="F321" s="204">
        <f t="shared" si="7"/>
        <v>1.1785238095238095</v>
      </c>
    </row>
    <row r="322" spans="1:6" x14ac:dyDescent="0.15">
      <c r="A322" s="214">
        <v>27704</v>
      </c>
      <c r="B322" t="s">
        <v>638</v>
      </c>
      <c r="D322" s="203">
        <v>36982</v>
      </c>
      <c r="E322" s="194" t="s">
        <v>1582</v>
      </c>
      <c r="F322" s="204">
        <f t="shared" si="7"/>
        <v>1.3462999999999998</v>
      </c>
    </row>
    <row r="323" spans="1:6" x14ac:dyDescent="0.15">
      <c r="A323" s="214">
        <v>27705</v>
      </c>
      <c r="B323" t="s">
        <v>638</v>
      </c>
      <c r="D323" s="203">
        <v>37012</v>
      </c>
      <c r="E323" s="194" t="s">
        <v>1583</v>
      </c>
      <c r="F323" s="204">
        <f t="shared" si="7"/>
        <v>1.2816190476190474</v>
      </c>
    </row>
    <row r="324" spans="1:6" x14ac:dyDescent="0.15">
      <c r="A324" s="214">
        <v>27706</v>
      </c>
      <c r="B324" t="s">
        <v>638</v>
      </c>
      <c r="D324" s="203">
        <v>37043</v>
      </c>
      <c r="E324" s="194" t="s">
        <v>1584</v>
      </c>
      <c r="F324" s="204">
        <f t="shared" ref="F324:F387" si="8">AVERAGEIFS(B$3:B$20000,$A$3:$A$20000,"&lt;"&amp;$D325,$A$3:$A$20000,"&gt;="&amp;$D324)</f>
        <v>1.179095238095238</v>
      </c>
    </row>
    <row r="325" spans="1:6" x14ac:dyDescent="0.15">
      <c r="A325" s="214">
        <v>27708</v>
      </c>
      <c r="B325" t="s">
        <v>638</v>
      </c>
      <c r="D325" s="203">
        <v>37073</v>
      </c>
      <c r="E325" s="194" t="s">
        <v>1585</v>
      </c>
      <c r="F325" s="204">
        <f t="shared" si="8"/>
        <v>1.3133809523809521</v>
      </c>
    </row>
    <row r="326" spans="1:6" x14ac:dyDescent="0.15">
      <c r="A326" s="214">
        <v>27709</v>
      </c>
      <c r="B326" t="s">
        <v>638</v>
      </c>
      <c r="D326" s="203">
        <v>37104</v>
      </c>
      <c r="E326" s="194" t="s">
        <v>1586</v>
      </c>
      <c r="F326" s="204">
        <f t="shared" si="8"/>
        <v>1.3393043478260871</v>
      </c>
    </row>
    <row r="327" spans="1:6" x14ac:dyDescent="0.15">
      <c r="A327" s="214">
        <v>27710</v>
      </c>
      <c r="B327" t="s">
        <v>638</v>
      </c>
      <c r="D327" s="203">
        <v>37135</v>
      </c>
      <c r="E327" s="194" t="s">
        <v>1587</v>
      </c>
      <c r="F327" s="204">
        <f t="shared" si="8"/>
        <v>1.3735263157894735</v>
      </c>
    </row>
    <row r="328" spans="1:6" x14ac:dyDescent="0.15">
      <c r="A328" s="214">
        <v>27711</v>
      </c>
      <c r="B328" t="s">
        <v>638</v>
      </c>
      <c r="D328" s="203">
        <v>37165</v>
      </c>
      <c r="E328" s="194" t="s">
        <v>1588</v>
      </c>
      <c r="F328" s="204">
        <f t="shared" si="8"/>
        <v>1.3659090909090907</v>
      </c>
    </row>
    <row r="329" spans="1:6" x14ac:dyDescent="0.15">
      <c r="A329" s="214">
        <v>27712</v>
      </c>
      <c r="B329" t="s">
        <v>638</v>
      </c>
      <c r="D329" s="203">
        <v>37196</v>
      </c>
      <c r="E329" s="194" t="s">
        <v>1589</v>
      </c>
      <c r="F329" s="204">
        <f t="shared" si="8"/>
        <v>1.3410952380952381</v>
      </c>
    </row>
    <row r="330" spans="1:6" x14ac:dyDescent="0.15">
      <c r="A330" s="214">
        <v>27715</v>
      </c>
      <c r="B330" t="s">
        <v>638</v>
      </c>
      <c r="D330" s="203">
        <v>37226</v>
      </c>
      <c r="E330" s="194" t="s">
        <v>1590</v>
      </c>
      <c r="F330" s="204">
        <f t="shared" si="8"/>
        <v>1.3496315789473687</v>
      </c>
    </row>
    <row r="331" spans="1:6" x14ac:dyDescent="0.15">
      <c r="A331" s="214">
        <v>27716</v>
      </c>
      <c r="B331" t="s">
        <v>638</v>
      </c>
      <c r="D331" s="203">
        <v>37257</v>
      </c>
      <c r="E331" s="194" t="s">
        <v>1591</v>
      </c>
      <c r="F331" s="204">
        <f t="shared" si="8"/>
        <v>1.4306315789473685</v>
      </c>
    </row>
    <row r="332" spans="1:6" x14ac:dyDescent="0.15">
      <c r="A332" s="214">
        <v>27717</v>
      </c>
      <c r="B332" t="s">
        <v>638</v>
      </c>
      <c r="D332" s="203">
        <v>37288</v>
      </c>
      <c r="E332" s="194" t="s">
        <v>1592</v>
      </c>
      <c r="F332" s="204">
        <f t="shared" si="8"/>
        <v>1.5198421052631579</v>
      </c>
    </row>
    <row r="333" spans="1:6" x14ac:dyDescent="0.15">
      <c r="A333" s="214">
        <v>27718</v>
      </c>
      <c r="B333" t="s">
        <v>638</v>
      </c>
      <c r="D333" s="203">
        <v>37316</v>
      </c>
      <c r="E333" s="194" t="s">
        <v>1593</v>
      </c>
      <c r="F333" s="204">
        <f t="shared" si="8"/>
        <v>1.4431499999999999</v>
      </c>
    </row>
    <row r="334" spans="1:6" x14ac:dyDescent="0.15">
      <c r="A334" s="214">
        <v>27719</v>
      </c>
      <c r="B334" t="s">
        <v>638</v>
      </c>
      <c r="D334" s="203">
        <v>37347</v>
      </c>
      <c r="E334" s="194" t="s">
        <v>1594</v>
      </c>
      <c r="F334" s="204">
        <f t="shared" si="8"/>
        <v>1.3988095238095242</v>
      </c>
    </row>
    <row r="335" spans="1:6" x14ac:dyDescent="0.15">
      <c r="A335" s="214">
        <v>27720</v>
      </c>
      <c r="B335" t="s">
        <v>638</v>
      </c>
      <c r="D335" s="203">
        <v>37377</v>
      </c>
      <c r="E335" s="194" t="s">
        <v>1595</v>
      </c>
      <c r="F335" s="204">
        <f t="shared" si="8"/>
        <v>1.3791904761904761</v>
      </c>
    </row>
    <row r="336" spans="1:6" x14ac:dyDescent="0.15">
      <c r="A336" s="214">
        <v>27723</v>
      </c>
      <c r="B336" t="s">
        <v>638</v>
      </c>
      <c r="D336" s="203">
        <v>37408</v>
      </c>
      <c r="E336" s="194" t="s">
        <v>1596</v>
      </c>
      <c r="F336" s="204">
        <f t="shared" si="8"/>
        <v>1.3484500000000001</v>
      </c>
    </row>
    <row r="337" spans="1:6" x14ac:dyDescent="0.15">
      <c r="A337" s="214">
        <v>27724</v>
      </c>
      <c r="B337" t="s">
        <v>638</v>
      </c>
      <c r="D337" s="203">
        <v>37438</v>
      </c>
      <c r="E337" s="194" t="s">
        <v>1597</v>
      </c>
      <c r="F337" s="204">
        <f t="shared" si="8"/>
        <v>1.3014782608695652</v>
      </c>
    </row>
    <row r="338" spans="1:6" x14ac:dyDescent="0.15">
      <c r="A338" s="214">
        <v>27725</v>
      </c>
      <c r="B338" t="s">
        <v>638</v>
      </c>
      <c r="D338" s="203">
        <v>37469</v>
      </c>
      <c r="E338" s="194" t="s">
        <v>1598</v>
      </c>
      <c r="F338" s="204">
        <f t="shared" si="8"/>
        <v>1.250681818181818</v>
      </c>
    </row>
    <row r="339" spans="1:6" x14ac:dyDescent="0.15">
      <c r="A339" s="214">
        <v>27726</v>
      </c>
      <c r="B339" t="s">
        <v>638</v>
      </c>
      <c r="D339" s="203">
        <v>37500</v>
      </c>
      <c r="E339" s="194" t="s">
        <v>1599</v>
      </c>
      <c r="F339" s="204">
        <f t="shared" si="8"/>
        <v>1.141578947368421</v>
      </c>
    </row>
    <row r="340" spans="1:6" x14ac:dyDescent="0.15">
      <c r="A340" s="214">
        <v>27727</v>
      </c>
      <c r="B340" t="s">
        <v>638</v>
      </c>
      <c r="D340" s="203">
        <v>37530</v>
      </c>
      <c r="E340" s="194" t="s">
        <v>1600</v>
      </c>
      <c r="F340" s="204">
        <f t="shared" si="8"/>
        <v>1.0924090909090909</v>
      </c>
    </row>
    <row r="341" spans="1:6" x14ac:dyDescent="0.15">
      <c r="A341" s="214">
        <v>27729</v>
      </c>
      <c r="B341" t="s">
        <v>638</v>
      </c>
      <c r="D341" s="203">
        <v>37561</v>
      </c>
      <c r="E341" s="194" t="s">
        <v>1601</v>
      </c>
      <c r="F341" s="204">
        <f t="shared" si="8"/>
        <v>0.98650000000000004</v>
      </c>
    </row>
    <row r="342" spans="1:6" x14ac:dyDescent="0.15">
      <c r="A342" s="214">
        <v>27730</v>
      </c>
      <c r="B342" t="s">
        <v>638</v>
      </c>
      <c r="D342" s="203">
        <v>37591</v>
      </c>
      <c r="E342" s="194" t="s">
        <v>1602</v>
      </c>
      <c r="F342" s="204">
        <f t="shared" si="8"/>
        <v>0.96330000000000005</v>
      </c>
    </row>
    <row r="343" spans="1:6" x14ac:dyDescent="0.15">
      <c r="A343" s="214">
        <v>27731</v>
      </c>
      <c r="B343" t="s">
        <v>638</v>
      </c>
      <c r="D343" s="203">
        <v>37622</v>
      </c>
      <c r="E343" s="194" t="s">
        <v>1603</v>
      </c>
      <c r="F343" s="204">
        <f t="shared" si="8"/>
        <v>0.83410526315789479</v>
      </c>
    </row>
    <row r="344" spans="1:6" x14ac:dyDescent="0.15">
      <c r="A344" s="214">
        <v>27732</v>
      </c>
      <c r="B344" t="s">
        <v>638</v>
      </c>
      <c r="D344" s="203">
        <v>37653</v>
      </c>
      <c r="E344" s="194" t="s">
        <v>1604</v>
      </c>
      <c r="F344" s="204">
        <f t="shared" si="8"/>
        <v>0.83236842105263154</v>
      </c>
    </row>
    <row r="345" spans="1:6" x14ac:dyDescent="0.15">
      <c r="A345" s="214">
        <v>27733</v>
      </c>
      <c r="B345" t="s">
        <v>638</v>
      </c>
      <c r="D345" s="203">
        <v>37681</v>
      </c>
      <c r="E345" s="194" t="s">
        <v>1605</v>
      </c>
      <c r="F345" s="204">
        <f t="shared" si="8"/>
        <v>0.73040000000000005</v>
      </c>
    </row>
    <row r="346" spans="1:6" x14ac:dyDescent="0.15">
      <c r="A346" s="214">
        <v>27734</v>
      </c>
      <c r="B346" t="s">
        <v>638</v>
      </c>
      <c r="D346" s="203">
        <v>37712</v>
      </c>
      <c r="E346" s="194" t="s">
        <v>1606</v>
      </c>
      <c r="F346" s="204">
        <f t="shared" si="8"/>
        <v>0.66266666666666663</v>
      </c>
    </row>
    <row r="347" spans="1:6" x14ac:dyDescent="0.15">
      <c r="A347" s="214">
        <v>27736</v>
      </c>
      <c r="B347" t="s">
        <v>638</v>
      </c>
      <c r="D347" s="203">
        <v>37742</v>
      </c>
      <c r="E347" s="194" t="s">
        <v>1607</v>
      </c>
      <c r="F347" s="204">
        <f t="shared" si="8"/>
        <v>0.57890476190476203</v>
      </c>
    </row>
    <row r="348" spans="1:6" x14ac:dyDescent="0.15">
      <c r="A348" s="214">
        <v>27737</v>
      </c>
      <c r="B348" t="s">
        <v>638</v>
      </c>
      <c r="D348" s="203">
        <v>37773</v>
      </c>
      <c r="E348" s="194" t="s">
        <v>1608</v>
      </c>
      <c r="F348" s="204">
        <f t="shared" si="8"/>
        <v>0.55242857142857127</v>
      </c>
    </row>
    <row r="349" spans="1:6" x14ac:dyDescent="0.15">
      <c r="A349" s="214">
        <v>27738</v>
      </c>
      <c r="B349" t="s">
        <v>638</v>
      </c>
      <c r="D349" s="203">
        <v>37803</v>
      </c>
      <c r="E349" s="194" t="s">
        <v>1609</v>
      </c>
      <c r="F349" s="204">
        <f t="shared" si="8"/>
        <v>0.99109090909090902</v>
      </c>
    </row>
    <row r="350" spans="1:6" x14ac:dyDescent="0.15">
      <c r="A350" s="214">
        <v>27739</v>
      </c>
      <c r="B350" t="s">
        <v>638</v>
      </c>
      <c r="D350" s="203">
        <v>37834</v>
      </c>
      <c r="E350" s="194" t="s">
        <v>1610</v>
      </c>
      <c r="F350" s="204">
        <f t="shared" si="8"/>
        <v>1.1473333333333333</v>
      </c>
    </row>
    <row r="351" spans="1:6" x14ac:dyDescent="0.15">
      <c r="A351" s="214">
        <v>27740</v>
      </c>
      <c r="B351" t="s">
        <v>638</v>
      </c>
      <c r="D351" s="203">
        <v>37865</v>
      </c>
      <c r="E351" s="194" t="s">
        <v>1611</v>
      </c>
      <c r="F351" s="204">
        <f t="shared" si="8"/>
        <v>1.4575999999999998</v>
      </c>
    </row>
    <row r="352" spans="1:6" x14ac:dyDescent="0.15">
      <c r="A352" s="214">
        <v>27741</v>
      </c>
      <c r="B352" t="s">
        <v>638</v>
      </c>
      <c r="D352" s="203">
        <v>37895</v>
      </c>
      <c r="E352" s="194" t="s">
        <v>1612</v>
      </c>
      <c r="F352" s="204">
        <f t="shared" si="8"/>
        <v>1.4075</v>
      </c>
    </row>
    <row r="353" spans="1:6" x14ac:dyDescent="0.15">
      <c r="A353" s="214">
        <v>27743</v>
      </c>
      <c r="B353" t="s">
        <v>638</v>
      </c>
      <c r="D353" s="203">
        <v>37926</v>
      </c>
      <c r="E353" s="194" t="s">
        <v>1613</v>
      </c>
      <c r="F353" s="204">
        <f t="shared" si="8"/>
        <v>1.3927222222222226</v>
      </c>
    </row>
    <row r="354" spans="1:6" x14ac:dyDescent="0.15">
      <c r="A354" s="214">
        <v>27744</v>
      </c>
      <c r="B354" t="s">
        <v>638</v>
      </c>
      <c r="D354" s="203">
        <v>37956</v>
      </c>
      <c r="E354" s="194" t="s">
        <v>1614</v>
      </c>
      <c r="F354" s="204">
        <f t="shared" si="8"/>
        <v>1.3444761904761902</v>
      </c>
    </row>
    <row r="355" spans="1:6" x14ac:dyDescent="0.15">
      <c r="A355" s="214">
        <v>27745</v>
      </c>
      <c r="B355" t="s">
        <v>638</v>
      </c>
      <c r="D355" s="203">
        <v>37987</v>
      </c>
      <c r="E355" s="194" t="s">
        <v>1615</v>
      </c>
      <c r="F355" s="204">
        <f t="shared" si="8"/>
        <v>1.3325263157894738</v>
      </c>
    </row>
    <row r="356" spans="1:6" x14ac:dyDescent="0.15">
      <c r="A356" s="214">
        <v>27746</v>
      </c>
      <c r="B356" t="s">
        <v>638</v>
      </c>
      <c r="D356" s="203">
        <v>38018</v>
      </c>
      <c r="E356" s="194" t="s">
        <v>1616</v>
      </c>
      <c r="F356" s="204">
        <f t="shared" si="8"/>
        <v>1.2554736842105263</v>
      </c>
    </row>
    <row r="357" spans="1:6" x14ac:dyDescent="0.15">
      <c r="A357" s="214">
        <v>27747</v>
      </c>
      <c r="B357" t="s">
        <v>638</v>
      </c>
      <c r="D357" s="203">
        <v>38047</v>
      </c>
      <c r="E357" s="194" t="s">
        <v>1617</v>
      </c>
      <c r="F357" s="204">
        <f t="shared" si="8"/>
        <v>1.3438695652173913</v>
      </c>
    </row>
    <row r="358" spans="1:6" x14ac:dyDescent="0.15">
      <c r="A358" s="214">
        <v>27750</v>
      </c>
      <c r="B358" t="s">
        <v>638</v>
      </c>
      <c r="D358" s="203">
        <v>38078</v>
      </c>
      <c r="E358" s="194" t="s">
        <v>1618</v>
      </c>
      <c r="F358" s="204">
        <f t="shared" si="8"/>
        <v>1.5036190476190474</v>
      </c>
    </row>
    <row r="359" spans="1:6" x14ac:dyDescent="0.15">
      <c r="A359" s="214">
        <v>27751</v>
      </c>
      <c r="B359" t="s">
        <v>638</v>
      </c>
      <c r="D359" s="203">
        <v>38108</v>
      </c>
      <c r="E359" s="194" t="s">
        <v>1619</v>
      </c>
      <c r="F359" s="204">
        <f t="shared" si="8"/>
        <v>1.4971111111111111</v>
      </c>
    </row>
    <row r="360" spans="1:6" x14ac:dyDescent="0.15">
      <c r="A360" s="214">
        <v>27752</v>
      </c>
      <c r="B360" t="s">
        <v>638</v>
      </c>
      <c r="D360" s="203">
        <v>38139</v>
      </c>
      <c r="E360" s="194" t="s">
        <v>1620</v>
      </c>
      <c r="F360" s="204">
        <f t="shared" si="8"/>
        <v>1.7585909090909093</v>
      </c>
    </row>
    <row r="361" spans="1:6" x14ac:dyDescent="0.15">
      <c r="A361" s="214">
        <v>27753</v>
      </c>
      <c r="B361" t="s">
        <v>638</v>
      </c>
      <c r="D361" s="203">
        <v>38169</v>
      </c>
      <c r="E361" s="194" t="s">
        <v>1621</v>
      </c>
      <c r="F361" s="204">
        <f t="shared" si="8"/>
        <v>1.790380952380952</v>
      </c>
    </row>
    <row r="362" spans="1:6" x14ac:dyDescent="0.15">
      <c r="A362" s="214">
        <v>27754</v>
      </c>
      <c r="B362" t="s">
        <v>638</v>
      </c>
      <c r="D362" s="203">
        <v>38200</v>
      </c>
      <c r="E362" s="194" t="s">
        <v>1622</v>
      </c>
      <c r="F362" s="204">
        <f t="shared" si="8"/>
        <v>1.6596363636363634</v>
      </c>
    </row>
    <row r="363" spans="1:6" x14ac:dyDescent="0.15">
      <c r="A363" s="214">
        <v>27755</v>
      </c>
      <c r="B363" t="s">
        <v>638</v>
      </c>
      <c r="D363" s="203">
        <v>38231</v>
      </c>
      <c r="E363" s="194" t="s">
        <v>1623</v>
      </c>
      <c r="F363" s="204">
        <f t="shared" si="8"/>
        <v>1.50285</v>
      </c>
    </row>
    <row r="364" spans="1:6" x14ac:dyDescent="0.15">
      <c r="A364" s="214">
        <v>27764</v>
      </c>
      <c r="B364" t="s">
        <v>638</v>
      </c>
      <c r="D364" s="203">
        <v>38261</v>
      </c>
      <c r="E364" s="194" t="s">
        <v>1624</v>
      </c>
      <c r="F364" s="204">
        <f t="shared" si="8"/>
        <v>1.4933000000000001</v>
      </c>
    </row>
    <row r="365" spans="1:6" x14ac:dyDescent="0.15">
      <c r="A365" s="214">
        <v>27765</v>
      </c>
      <c r="B365" t="s">
        <v>638</v>
      </c>
      <c r="D365" s="203">
        <v>38292</v>
      </c>
      <c r="E365" s="194" t="s">
        <v>1625</v>
      </c>
      <c r="F365" s="204">
        <f t="shared" si="8"/>
        <v>1.4789000000000001</v>
      </c>
    </row>
    <row r="366" spans="1:6" x14ac:dyDescent="0.15">
      <c r="A366" s="214">
        <v>27766</v>
      </c>
      <c r="B366" t="s">
        <v>638</v>
      </c>
      <c r="D366" s="203">
        <v>38322</v>
      </c>
      <c r="E366" s="194" t="s">
        <v>1626</v>
      </c>
      <c r="F366" s="204">
        <f t="shared" si="8"/>
        <v>1.3940000000000001</v>
      </c>
    </row>
    <row r="367" spans="1:6" x14ac:dyDescent="0.15">
      <c r="A367" s="214">
        <v>27767</v>
      </c>
      <c r="B367" t="s">
        <v>638</v>
      </c>
      <c r="D367" s="203">
        <v>38353</v>
      </c>
      <c r="E367" s="194" t="s">
        <v>1627</v>
      </c>
      <c r="F367" s="204">
        <f t="shared" si="8"/>
        <v>1.3675789473684208</v>
      </c>
    </row>
    <row r="368" spans="1:6" x14ac:dyDescent="0.15">
      <c r="A368" s="214">
        <v>27768</v>
      </c>
      <c r="B368" t="s">
        <v>638</v>
      </c>
      <c r="D368" s="203">
        <v>38384</v>
      </c>
      <c r="E368" s="194" t="s">
        <v>1628</v>
      </c>
      <c r="F368" s="204">
        <f t="shared" si="8"/>
        <v>1.3887894736842106</v>
      </c>
    </row>
    <row r="369" spans="1:6" x14ac:dyDescent="0.15">
      <c r="A369" s="214">
        <v>27769</v>
      </c>
      <c r="B369" t="s">
        <v>638</v>
      </c>
      <c r="D369" s="203">
        <v>38412</v>
      </c>
      <c r="E369" s="194" t="s">
        <v>1629</v>
      </c>
      <c r="F369" s="204">
        <f t="shared" si="8"/>
        <v>1.4349545454545456</v>
      </c>
    </row>
    <row r="370" spans="1:6" x14ac:dyDescent="0.15">
      <c r="A370" s="214">
        <v>27771</v>
      </c>
      <c r="B370" t="s">
        <v>638</v>
      </c>
      <c r="D370" s="203">
        <v>38443</v>
      </c>
      <c r="E370" s="194" t="s">
        <v>1630</v>
      </c>
      <c r="F370" s="204">
        <f t="shared" si="8"/>
        <v>1.31385</v>
      </c>
    </row>
    <row r="371" spans="1:6" x14ac:dyDescent="0.15">
      <c r="A371" s="214">
        <v>27772</v>
      </c>
      <c r="B371" t="s">
        <v>638</v>
      </c>
      <c r="D371" s="203">
        <v>38473</v>
      </c>
      <c r="E371" s="194" t="s">
        <v>1631</v>
      </c>
      <c r="F371" s="204">
        <f t="shared" si="8"/>
        <v>1.2776315789473685</v>
      </c>
    </row>
    <row r="372" spans="1:6" x14ac:dyDescent="0.15">
      <c r="A372" s="214">
        <v>27773</v>
      </c>
      <c r="B372" t="s">
        <v>638</v>
      </c>
      <c r="D372" s="203">
        <v>38504</v>
      </c>
      <c r="E372" s="194" t="s">
        <v>1632</v>
      </c>
      <c r="F372" s="204">
        <f t="shared" si="8"/>
        <v>1.2316363636363636</v>
      </c>
    </row>
    <row r="373" spans="1:6" x14ac:dyDescent="0.15">
      <c r="A373" s="214">
        <v>27775</v>
      </c>
      <c r="B373" t="s">
        <v>638</v>
      </c>
      <c r="D373" s="203">
        <v>38534</v>
      </c>
      <c r="E373" s="194" t="s">
        <v>1633</v>
      </c>
      <c r="F373" s="204">
        <f t="shared" si="8"/>
        <v>1.25135</v>
      </c>
    </row>
    <row r="374" spans="1:6" x14ac:dyDescent="0.15">
      <c r="A374" s="214">
        <v>27778</v>
      </c>
      <c r="B374" t="s">
        <v>638</v>
      </c>
      <c r="D374" s="203">
        <v>38565</v>
      </c>
      <c r="E374" s="194" t="s">
        <v>1634</v>
      </c>
      <c r="F374" s="204">
        <f t="shared" si="8"/>
        <v>1.4129130434782609</v>
      </c>
    </row>
    <row r="375" spans="1:6" x14ac:dyDescent="0.15">
      <c r="A375" s="214">
        <v>27779</v>
      </c>
      <c r="B375" t="s">
        <v>638</v>
      </c>
      <c r="D375" s="203">
        <v>38596</v>
      </c>
      <c r="E375" s="194" t="s">
        <v>1635</v>
      </c>
      <c r="F375" s="204">
        <f t="shared" si="8"/>
        <v>1.3620000000000001</v>
      </c>
    </row>
    <row r="376" spans="1:6" x14ac:dyDescent="0.15">
      <c r="A376" s="214">
        <v>27780</v>
      </c>
      <c r="B376" t="s">
        <v>638</v>
      </c>
      <c r="D376" s="203">
        <v>38626</v>
      </c>
      <c r="E376" s="194" t="s">
        <v>1636</v>
      </c>
      <c r="F376" s="204">
        <f t="shared" si="8"/>
        <v>1.5286499999999998</v>
      </c>
    </row>
    <row r="377" spans="1:6" x14ac:dyDescent="0.15">
      <c r="A377" s="214">
        <v>27781</v>
      </c>
      <c r="B377" t="s">
        <v>638</v>
      </c>
      <c r="D377" s="203">
        <v>38657</v>
      </c>
      <c r="E377" s="194" t="s">
        <v>1637</v>
      </c>
      <c r="F377" s="204">
        <f t="shared" si="8"/>
        <v>1.5185500000000003</v>
      </c>
    </row>
    <row r="378" spans="1:6" x14ac:dyDescent="0.15">
      <c r="A378" s="214">
        <v>27782</v>
      </c>
      <c r="B378" t="s">
        <v>638</v>
      </c>
      <c r="D378" s="203">
        <v>38687</v>
      </c>
      <c r="E378" s="194" t="s">
        <v>1638</v>
      </c>
      <c r="F378" s="204">
        <f t="shared" si="8"/>
        <v>1.5195714285714286</v>
      </c>
    </row>
    <row r="379" spans="1:6" x14ac:dyDescent="0.15">
      <c r="A379" s="214">
        <v>27783</v>
      </c>
      <c r="B379" t="s">
        <v>638</v>
      </c>
      <c r="D379" s="203">
        <v>38718</v>
      </c>
      <c r="E379" s="194" t="s">
        <v>1639</v>
      </c>
      <c r="F379" s="204">
        <f t="shared" si="8"/>
        <v>1.4635263157894738</v>
      </c>
    </row>
    <row r="380" spans="1:6" x14ac:dyDescent="0.15">
      <c r="A380" s="214">
        <v>27785</v>
      </c>
      <c r="B380" t="s">
        <v>638</v>
      </c>
      <c r="D380" s="203">
        <v>38749</v>
      </c>
      <c r="E380" s="194" t="s">
        <v>1640</v>
      </c>
      <c r="F380" s="204">
        <f t="shared" si="8"/>
        <v>1.5640000000000001</v>
      </c>
    </row>
    <row r="381" spans="1:6" x14ac:dyDescent="0.15">
      <c r="A381" s="214">
        <v>27786</v>
      </c>
      <c r="B381" t="s">
        <v>638</v>
      </c>
      <c r="D381" s="203">
        <v>38777</v>
      </c>
      <c r="E381" s="194" t="s">
        <v>1641</v>
      </c>
      <c r="F381" s="204">
        <f t="shared" si="8"/>
        <v>1.6770909090909092</v>
      </c>
    </row>
    <row r="382" spans="1:6" x14ac:dyDescent="0.15">
      <c r="A382" s="214">
        <v>27787</v>
      </c>
      <c r="B382" t="s">
        <v>638</v>
      </c>
      <c r="D382" s="203">
        <v>38808</v>
      </c>
      <c r="E382" s="194" t="s">
        <v>1642</v>
      </c>
      <c r="F382" s="204">
        <f t="shared" si="8"/>
        <v>1.8932500000000001</v>
      </c>
    </row>
    <row r="383" spans="1:6" x14ac:dyDescent="0.15">
      <c r="A383" s="214">
        <v>27788</v>
      </c>
      <c r="B383" t="s">
        <v>638</v>
      </c>
      <c r="D383" s="203">
        <v>38838</v>
      </c>
      <c r="E383" s="194" t="s">
        <v>1643</v>
      </c>
      <c r="F383" s="204">
        <f t="shared" si="8"/>
        <v>1.90985</v>
      </c>
    </row>
    <row r="384" spans="1:6" x14ac:dyDescent="0.15">
      <c r="A384" s="214">
        <v>27789</v>
      </c>
      <c r="B384" t="s">
        <v>638</v>
      </c>
      <c r="D384" s="203">
        <v>38869</v>
      </c>
      <c r="E384" s="194" t="s">
        <v>1644</v>
      </c>
      <c r="F384" s="204">
        <f t="shared" si="8"/>
        <v>1.8605000000000003</v>
      </c>
    </row>
    <row r="385" spans="1:6" x14ac:dyDescent="0.15">
      <c r="A385" s="214">
        <v>27790</v>
      </c>
      <c r="B385" t="s">
        <v>638</v>
      </c>
      <c r="D385" s="203">
        <v>38899</v>
      </c>
      <c r="E385" s="194" t="s">
        <v>1645</v>
      </c>
      <c r="F385" s="204">
        <f t="shared" si="8"/>
        <v>1.9108500000000004</v>
      </c>
    </row>
    <row r="386" spans="1:6" x14ac:dyDescent="0.15">
      <c r="A386" s="214">
        <v>27792</v>
      </c>
      <c r="B386" t="s">
        <v>638</v>
      </c>
      <c r="D386" s="203">
        <v>38930</v>
      </c>
      <c r="E386" s="194" t="s">
        <v>1646</v>
      </c>
      <c r="F386" s="204">
        <f t="shared" si="8"/>
        <v>1.8193043478260866</v>
      </c>
    </row>
    <row r="387" spans="1:6" x14ac:dyDescent="0.15">
      <c r="A387" s="214">
        <v>27793</v>
      </c>
      <c r="B387" t="s">
        <v>638</v>
      </c>
      <c r="D387" s="203">
        <v>38961</v>
      </c>
      <c r="E387" s="194" t="s">
        <v>1647</v>
      </c>
      <c r="F387" s="204">
        <f t="shared" si="8"/>
        <v>1.6714000000000002</v>
      </c>
    </row>
    <row r="388" spans="1:6" x14ac:dyDescent="0.15">
      <c r="A388" s="214">
        <v>27794</v>
      </c>
      <c r="B388" t="s">
        <v>638</v>
      </c>
      <c r="D388" s="203">
        <v>38991</v>
      </c>
      <c r="E388" s="194" t="s">
        <v>1648</v>
      </c>
      <c r="F388" s="204">
        <f t="shared" ref="F388:F451" si="9">AVERAGEIFS(B$3:B$20000,$A$3:$A$20000,"&lt;"&amp;$D389,$A$3:$A$20000,"&gt;="&amp;$D388)</f>
        <v>1.7560952380952382</v>
      </c>
    </row>
    <row r="389" spans="1:6" x14ac:dyDescent="0.15">
      <c r="A389" s="214">
        <v>27795</v>
      </c>
      <c r="B389" t="s">
        <v>638</v>
      </c>
      <c r="D389" s="203">
        <v>39022</v>
      </c>
      <c r="E389" s="194" t="s">
        <v>1649</v>
      </c>
      <c r="F389" s="204">
        <f t="shared" si="9"/>
        <v>1.7098500000000005</v>
      </c>
    </row>
    <row r="390" spans="1:6" x14ac:dyDescent="0.15">
      <c r="A390" s="214">
        <v>27796</v>
      </c>
      <c r="B390" t="s">
        <v>638</v>
      </c>
      <c r="D390" s="203">
        <v>39052</v>
      </c>
      <c r="E390" s="194" t="s">
        <v>1650</v>
      </c>
      <c r="F390" s="204">
        <f t="shared" si="9"/>
        <v>1.638190476190476</v>
      </c>
    </row>
    <row r="391" spans="1:6" x14ac:dyDescent="0.15">
      <c r="A391" s="214">
        <v>27797</v>
      </c>
      <c r="B391" t="s">
        <v>638</v>
      </c>
      <c r="D391" s="203">
        <v>39083</v>
      </c>
      <c r="E391" s="194" t="s">
        <v>1651</v>
      </c>
      <c r="F391" s="204">
        <f t="shared" si="9"/>
        <v>1.7066315789473685</v>
      </c>
    </row>
    <row r="392" spans="1:6" x14ac:dyDescent="0.15">
      <c r="A392" s="214">
        <v>27799</v>
      </c>
      <c r="B392" t="s">
        <v>638</v>
      </c>
      <c r="D392" s="203">
        <v>39114</v>
      </c>
      <c r="E392" s="194" t="s">
        <v>1652</v>
      </c>
      <c r="F392" s="204">
        <f t="shared" si="9"/>
        <v>1.7107368421052631</v>
      </c>
    </row>
    <row r="393" spans="1:6" x14ac:dyDescent="0.15">
      <c r="A393" s="214">
        <v>27800</v>
      </c>
      <c r="B393" t="s">
        <v>638</v>
      </c>
      <c r="D393" s="203">
        <v>39142</v>
      </c>
      <c r="E393" s="194" t="s">
        <v>1653</v>
      </c>
      <c r="F393" s="204">
        <f t="shared" si="9"/>
        <v>1.6189999999999998</v>
      </c>
    </row>
    <row r="394" spans="1:6" x14ac:dyDescent="0.15">
      <c r="A394" s="214">
        <v>27802</v>
      </c>
      <c r="B394" t="s">
        <v>638</v>
      </c>
      <c r="D394" s="203">
        <v>39173</v>
      </c>
      <c r="E394" s="194" t="s">
        <v>1654</v>
      </c>
      <c r="F394" s="204">
        <f t="shared" si="9"/>
        <v>1.6746499999999997</v>
      </c>
    </row>
    <row r="395" spans="1:6" x14ac:dyDescent="0.15">
      <c r="A395" s="214">
        <v>27803</v>
      </c>
      <c r="B395" t="s">
        <v>638</v>
      </c>
      <c r="D395" s="203">
        <v>39203</v>
      </c>
      <c r="E395" s="194" t="s">
        <v>1655</v>
      </c>
      <c r="F395" s="204">
        <f t="shared" si="9"/>
        <v>1.6816190476190476</v>
      </c>
    </row>
    <row r="396" spans="1:6" x14ac:dyDescent="0.15">
      <c r="A396" s="214">
        <v>27804</v>
      </c>
      <c r="B396" t="s">
        <v>638</v>
      </c>
      <c r="D396" s="203">
        <v>39234</v>
      </c>
      <c r="E396" s="194" t="s">
        <v>1656</v>
      </c>
      <c r="F396" s="204">
        <f t="shared" si="9"/>
        <v>1.8807619047619049</v>
      </c>
    </row>
    <row r="397" spans="1:6" x14ac:dyDescent="0.15">
      <c r="A397" s="214">
        <v>27806</v>
      </c>
      <c r="B397" t="s">
        <v>638</v>
      </c>
      <c r="D397" s="203">
        <v>39264</v>
      </c>
      <c r="E397" s="194" t="s">
        <v>1657</v>
      </c>
      <c r="F397" s="204">
        <f t="shared" si="9"/>
        <v>1.8846666666666665</v>
      </c>
    </row>
    <row r="398" spans="1:6" x14ac:dyDescent="0.15">
      <c r="A398" s="214">
        <v>27807</v>
      </c>
      <c r="B398" t="s">
        <v>638</v>
      </c>
      <c r="D398" s="203">
        <v>39295</v>
      </c>
      <c r="E398" s="194" t="s">
        <v>1658</v>
      </c>
      <c r="F398" s="204">
        <f t="shared" si="9"/>
        <v>1.6718260869565216</v>
      </c>
    </row>
    <row r="399" spans="1:6" x14ac:dyDescent="0.15">
      <c r="A399" s="214">
        <v>27808</v>
      </c>
      <c r="B399" t="s">
        <v>638</v>
      </c>
      <c r="D399" s="203">
        <v>39326</v>
      </c>
      <c r="E399" s="194" t="s">
        <v>1659</v>
      </c>
      <c r="F399" s="204">
        <f t="shared" si="9"/>
        <v>1.6094999999999997</v>
      </c>
    </row>
    <row r="400" spans="1:6" x14ac:dyDescent="0.15">
      <c r="A400" s="214">
        <v>27809</v>
      </c>
      <c r="B400" t="s">
        <v>638</v>
      </c>
      <c r="D400" s="203">
        <v>39356</v>
      </c>
      <c r="E400" s="194" t="s">
        <v>1660</v>
      </c>
      <c r="F400" s="204">
        <f t="shared" si="9"/>
        <v>1.6602727272727273</v>
      </c>
    </row>
    <row r="401" spans="1:6" x14ac:dyDescent="0.15">
      <c r="A401" s="214">
        <v>27810</v>
      </c>
      <c r="B401" t="s">
        <v>638</v>
      </c>
      <c r="D401" s="203">
        <v>39387</v>
      </c>
      <c r="E401" s="194" t="s">
        <v>1661</v>
      </c>
      <c r="F401" s="204">
        <f t="shared" si="9"/>
        <v>1.5307142857142859</v>
      </c>
    </row>
    <row r="402" spans="1:6" x14ac:dyDescent="0.15">
      <c r="A402" s="214">
        <v>27813</v>
      </c>
      <c r="B402" t="s">
        <v>638</v>
      </c>
      <c r="D402" s="203">
        <v>39417</v>
      </c>
      <c r="E402" s="194" t="s">
        <v>1662</v>
      </c>
      <c r="F402" s="204">
        <f t="shared" si="9"/>
        <v>1.5267368421052629</v>
      </c>
    </row>
    <row r="403" spans="1:6" x14ac:dyDescent="0.15">
      <c r="A403" s="214">
        <v>27814</v>
      </c>
      <c r="B403" t="s">
        <v>638</v>
      </c>
      <c r="D403" s="203">
        <v>39448</v>
      </c>
      <c r="E403" s="194" t="s">
        <v>1663</v>
      </c>
      <c r="F403" s="204">
        <f t="shared" si="9"/>
        <v>1.4272105263157893</v>
      </c>
    </row>
    <row r="404" spans="1:6" x14ac:dyDescent="0.15">
      <c r="A404" s="214">
        <v>27815</v>
      </c>
      <c r="B404" t="s">
        <v>638</v>
      </c>
      <c r="D404" s="203">
        <v>39479</v>
      </c>
      <c r="E404" s="194" t="s">
        <v>1664</v>
      </c>
      <c r="F404" s="204">
        <f t="shared" si="9"/>
        <v>1.4534999999999998</v>
      </c>
    </row>
    <row r="405" spans="1:6" x14ac:dyDescent="0.15">
      <c r="A405" s="214">
        <v>27816</v>
      </c>
      <c r="B405" t="s">
        <v>638</v>
      </c>
      <c r="D405" s="203">
        <v>39508</v>
      </c>
      <c r="E405" s="194" t="s">
        <v>1665</v>
      </c>
      <c r="F405" s="204">
        <f t="shared" si="9"/>
        <v>1.3087500000000001</v>
      </c>
    </row>
    <row r="406" spans="1:6" x14ac:dyDescent="0.15">
      <c r="A406" s="214">
        <v>27817</v>
      </c>
      <c r="B406" t="s">
        <v>638</v>
      </c>
      <c r="D406" s="203">
        <v>39539</v>
      </c>
      <c r="E406" s="194" t="s">
        <v>1666</v>
      </c>
      <c r="F406" s="204">
        <f t="shared" si="9"/>
        <v>1.4092380952380954</v>
      </c>
    </row>
    <row r="407" spans="1:6" x14ac:dyDescent="0.15">
      <c r="A407" s="214">
        <v>27818</v>
      </c>
      <c r="B407" t="s">
        <v>638</v>
      </c>
      <c r="D407" s="203">
        <v>39569</v>
      </c>
      <c r="E407" s="194" t="s">
        <v>1667</v>
      </c>
      <c r="F407" s="204">
        <f t="shared" si="9"/>
        <v>1.6765500000000002</v>
      </c>
    </row>
    <row r="408" spans="1:6" x14ac:dyDescent="0.15">
      <c r="A408" s="214">
        <v>27820</v>
      </c>
      <c r="B408" t="s">
        <v>638</v>
      </c>
      <c r="D408" s="203">
        <v>39600</v>
      </c>
      <c r="E408" s="194" t="s">
        <v>1668</v>
      </c>
      <c r="F408" s="204">
        <f t="shared" si="9"/>
        <v>1.7531428571428573</v>
      </c>
    </row>
    <row r="409" spans="1:6" x14ac:dyDescent="0.15">
      <c r="A409" s="214">
        <v>27821</v>
      </c>
      <c r="B409" t="s">
        <v>638</v>
      </c>
      <c r="D409" s="203">
        <v>39630</v>
      </c>
      <c r="E409" s="194" t="s">
        <v>1669</v>
      </c>
      <c r="F409" s="204">
        <f t="shared" si="9"/>
        <v>1.6120909090909092</v>
      </c>
    </row>
    <row r="410" spans="1:6" x14ac:dyDescent="0.15">
      <c r="A410" s="214">
        <v>27822</v>
      </c>
      <c r="B410" t="s">
        <v>638</v>
      </c>
      <c r="D410" s="203">
        <v>39661</v>
      </c>
      <c r="E410" s="194" t="s">
        <v>1670</v>
      </c>
      <c r="F410" s="204">
        <f t="shared" si="9"/>
        <v>1.4694285714285715</v>
      </c>
    </row>
    <row r="411" spans="1:6" x14ac:dyDescent="0.15">
      <c r="A411" s="214">
        <v>27823</v>
      </c>
      <c r="B411" t="s">
        <v>638</v>
      </c>
      <c r="D411" s="203">
        <v>39692</v>
      </c>
      <c r="E411" s="194" t="s">
        <v>1671</v>
      </c>
      <c r="F411" s="204">
        <f t="shared" si="9"/>
        <v>1.4859499999999999</v>
      </c>
    </row>
    <row r="412" spans="1:6" x14ac:dyDescent="0.15">
      <c r="A412" s="214">
        <v>27824</v>
      </c>
      <c r="B412" t="s">
        <v>638</v>
      </c>
      <c r="D412" s="203">
        <v>39722</v>
      </c>
      <c r="E412" s="194" t="s">
        <v>1672</v>
      </c>
      <c r="F412" s="204">
        <f t="shared" si="9"/>
        <v>1.5057272727272726</v>
      </c>
    </row>
    <row r="413" spans="1:6" x14ac:dyDescent="0.15">
      <c r="A413" s="214">
        <v>27825</v>
      </c>
      <c r="B413" t="s">
        <v>638</v>
      </c>
      <c r="D413" s="203">
        <v>39753</v>
      </c>
      <c r="E413" s="194" t="s">
        <v>1673</v>
      </c>
      <c r="F413" s="204">
        <f t="shared" si="9"/>
        <v>1.4770555555555556</v>
      </c>
    </row>
    <row r="414" spans="1:6" x14ac:dyDescent="0.15">
      <c r="A414" s="214">
        <v>27827</v>
      </c>
      <c r="B414" t="s">
        <v>638</v>
      </c>
      <c r="D414" s="203">
        <v>39783</v>
      </c>
      <c r="E414" s="194" t="s">
        <v>1674</v>
      </c>
      <c r="F414" s="204">
        <f t="shared" si="9"/>
        <v>1.3196666666666668</v>
      </c>
    </row>
    <row r="415" spans="1:6" x14ac:dyDescent="0.15">
      <c r="A415" s="214">
        <v>27828</v>
      </c>
      <c r="B415" t="s">
        <v>638</v>
      </c>
      <c r="D415" s="203">
        <v>39814</v>
      </c>
      <c r="E415" s="194" t="s">
        <v>1675</v>
      </c>
      <c r="F415" s="204">
        <f t="shared" si="9"/>
        <v>1.2584736842105262</v>
      </c>
    </row>
    <row r="416" spans="1:6" x14ac:dyDescent="0.15">
      <c r="A416" s="214">
        <v>27829</v>
      </c>
      <c r="B416" t="s">
        <v>638</v>
      </c>
      <c r="D416" s="203">
        <v>39845</v>
      </c>
      <c r="E416" s="194" t="s">
        <v>1676</v>
      </c>
      <c r="F416" s="204">
        <f t="shared" si="9"/>
        <v>1.3071052631578948</v>
      </c>
    </row>
    <row r="417" spans="1:6" x14ac:dyDescent="0.15">
      <c r="A417" s="214">
        <v>27830</v>
      </c>
      <c r="B417" t="s">
        <v>638</v>
      </c>
      <c r="D417" s="203">
        <v>39873</v>
      </c>
      <c r="E417" s="194" t="s">
        <v>1677</v>
      </c>
      <c r="F417" s="204">
        <f t="shared" si="9"/>
        <v>1.300095238095238</v>
      </c>
    </row>
    <row r="418" spans="1:6" x14ac:dyDescent="0.15">
      <c r="A418" s="214">
        <v>27831</v>
      </c>
      <c r="B418" t="s">
        <v>638</v>
      </c>
      <c r="D418" s="203">
        <v>39904</v>
      </c>
      <c r="E418" s="194" t="s">
        <v>1678</v>
      </c>
      <c r="F418" s="204">
        <f t="shared" si="9"/>
        <v>1.431142857142857</v>
      </c>
    </row>
    <row r="419" spans="1:6" x14ac:dyDescent="0.15">
      <c r="A419" s="214">
        <v>27832</v>
      </c>
      <c r="B419" t="s">
        <v>638</v>
      </c>
      <c r="D419" s="203">
        <v>39934</v>
      </c>
      <c r="E419" s="194" t="s">
        <v>1679</v>
      </c>
      <c r="F419" s="204">
        <f t="shared" si="9"/>
        <v>1.4501111111111109</v>
      </c>
    </row>
    <row r="420" spans="1:6" x14ac:dyDescent="0.15">
      <c r="A420" s="214">
        <v>27834</v>
      </c>
      <c r="B420" t="s">
        <v>638</v>
      </c>
      <c r="D420" s="203">
        <v>39965</v>
      </c>
      <c r="E420" s="194" t="s">
        <v>1680</v>
      </c>
      <c r="F420" s="204">
        <f t="shared" si="9"/>
        <v>1.4682727272727272</v>
      </c>
    </row>
    <row r="421" spans="1:6" x14ac:dyDescent="0.15">
      <c r="A421" s="214">
        <v>27835</v>
      </c>
      <c r="B421" t="s">
        <v>638</v>
      </c>
      <c r="D421" s="203">
        <v>39995</v>
      </c>
      <c r="E421" s="194" t="s">
        <v>1681</v>
      </c>
      <c r="F421" s="204">
        <f t="shared" si="9"/>
        <v>1.353818181818182</v>
      </c>
    </row>
    <row r="422" spans="1:6" x14ac:dyDescent="0.15">
      <c r="A422" s="214">
        <v>27836</v>
      </c>
      <c r="B422" t="s">
        <v>638</v>
      </c>
      <c r="D422" s="203">
        <v>40026</v>
      </c>
      <c r="E422" s="194" t="s">
        <v>1682</v>
      </c>
      <c r="F422" s="204">
        <f t="shared" si="9"/>
        <v>1.389904761904762</v>
      </c>
    </row>
    <row r="423" spans="1:6" x14ac:dyDescent="0.15">
      <c r="A423" s="214">
        <v>27837</v>
      </c>
      <c r="B423" t="s">
        <v>638</v>
      </c>
      <c r="D423" s="203">
        <v>40057</v>
      </c>
      <c r="E423" s="194" t="s">
        <v>1683</v>
      </c>
      <c r="F423" s="204">
        <f t="shared" si="9"/>
        <v>1.3158947368421057</v>
      </c>
    </row>
    <row r="424" spans="1:6" x14ac:dyDescent="0.15">
      <c r="A424" s="214">
        <v>27838</v>
      </c>
      <c r="B424" t="s">
        <v>638</v>
      </c>
      <c r="D424" s="203">
        <v>40087</v>
      </c>
      <c r="E424" s="194" t="s">
        <v>1684</v>
      </c>
      <c r="F424" s="204">
        <f t="shared" si="9"/>
        <v>1.3341428571428569</v>
      </c>
    </row>
    <row r="425" spans="1:6" x14ac:dyDescent="0.15">
      <c r="A425" s="214">
        <v>27841</v>
      </c>
      <c r="B425" t="s">
        <v>638</v>
      </c>
      <c r="D425" s="203">
        <v>40118</v>
      </c>
      <c r="E425" s="194" t="s">
        <v>1685</v>
      </c>
      <c r="F425" s="204">
        <f t="shared" si="9"/>
        <v>1.3668421052631581</v>
      </c>
    </row>
    <row r="426" spans="1:6" x14ac:dyDescent="0.15">
      <c r="A426" s="214">
        <v>27842</v>
      </c>
      <c r="B426" t="s">
        <v>638</v>
      </c>
      <c r="D426" s="203">
        <v>40148</v>
      </c>
      <c r="E426" s="194" t="s">
        <v>1686</v>
      </c>
      <c r="F426" s="204">
        <f t="shared" si="9"/>
        <v>1.2626666666666668</v>
      </c>
    </row>
    <row r="427" spans="1:6" x14ac:dyDescent="0.15">
      <c r="A427" s="214">
        <v>27843</v>
      </c>
      <c r="B427" t="s">
        <v>638</v>
      </c>
      <c r="D427" s="203">
        <v>40179</v>
      </c>
      <c r="E427" s="194" t="s">
        <v>1687</v>
      </c>
      <c r="F427" s="204">
        <f t="shared" si="9"/>
        <v>1.3356315789473685</v>
      </c>
    </row>
    <row r="428" spans="1:6" x14ac:dyDescent="0.15">
      <c r="A428" s="214">
        <v>27844</v>
      </c>
      <c r="B428" t="s">
        <v>638</v>
      </c>
      <c r="D428" s="203">
        <v>40210</v>
      </c>
      <c r="E428" s="194" t="s">
        <v>1688</v>
      </c>
      <c r="F428" s="204">
        <f t="shared" si="9"/>
        <v>1.3493157894736845</v>
      </c>
    </row>
    <row r="429" spans="1:6" x14ac:dyDescent="0.15">
      <c r="A429" s="214">
        <v>27845</v>
      </c>
      <c r="B429" t="s">
        <v>638</v>
      </c>
      <c r="D429" s="203">
        <v>40238</v>
      </c>
      <c r="E429" s="194" t="s">
        <v>1689</v>
      </c>
      <c r="F429" s="204">
        <f t="shared" si="9"/>
        <v>1.3444545454545456</v>
      </c>
    </row>
    <row r="430" spans="1:6" x14ac:dyDescent="0.15">
      <c r="A430" s="214">
        <v>27846</v>
      </c>
      <c r="B430" t="s">
        <v>638</v>
      </c>
      <c r="D430" s="203">
        <v>40269</v>
      </c>
      <c r="E430" s="194" t="s">
        <v>1690</v>
      </c>
      <c r="F430" s="204">
        <f t="shared" si="9"/>
        <v>1.357952380952381</v>
      </c>
    </row>
    <row r="431" spans="1:6" x14ac:dyDescent="0.15">
      <c r="A431" s="214">
        <v>27848</v>
      </c>
      <c r="B431" t="s">
        <v>638</v>
      </c>
      <c r="D431" s="203">
        <v>40299</v>
      </c>
      <c r="E431" s="194" t="s">
        <v>1691</v>
      </c>
      <c r="F431" s="204">
        <f t="shared" si="9"/>
        <v>1.2926666666666664</v>
      </c>
    </row>
    <row r="432" spans="1:6" x14ac:dyDescent="0.15">
      <c r="A432" s="214">
        <v>27849</v>
      </c>
      <c r="B432" t="s">
        <v>638</v>
      </c>
      <c r="D432" s="203">
        <v>40330</v>
      </c>
      <c r="E432" s="194" t="s">
        <v>1692</v>
      </c>
      <c r="F432" s="204">
        <f t="shared" si="9"/>
        <v>1.2064999999999999</v>
      </c>
    </row>
    <row r="433" spans="1:6" x14ac:dyDescent="0.15">
      <c r="A433" s="214">
        <v>27850</v>
      </c>
      <c r="B433" t="s">
        <v>638</v>
      </c>
      <c r="D433" s="203">
        <v>40360</v>
      </c>
      <c r="E433" s="194" t="s">
        <v>1693</v>
      </c>
      <c r="F433" s="204">
        <f t="shared" si="9"/>
        <v>1.1065238095238097</v>
      </c>
    </row>
    <row r="434" spans="1:6" x14ac:dyDescent="0.15">
      <c r="A434" s="214">
        <v>27851</v>
      </c>
      <c r="B434" t="s">
        <v>638</v>
      </c>
      <c r="D434" s="203">
        <v>40391</v>
      </c>
      <c r="E434" s="194" t="s">
        <v>1694</v>
      </c>
      <c r="F434" s="204">
        <f t="shared" si="9"/>
        <v>1.002</v>
      </c>
    </row>
    <row r="435" spans="1:6" x14ac:dyDescent="0.15">
      <c r="A435" s="214">
        <v>27852</v>
      </c>
      <c r="B435" t="s">
        <v>638</v>
      </c>
      <c r="D435" s="203">
        <v>40422</v>
      </c>
      <c r="E435" s="194" t="s">
        <v>1695</v>
      </c>
      <c r="F435" s="204">
        <f t="shared" si="9"/>
        <v>1.0620499999999999</v>
      </c>
    </row>
    <row r="436" spans="1:6" x14ac:dyDescent="0.15">
      <c r="A436" s="214">
        <v>27853</v>
      </c>
      <c r="B436" t="s">
        <v>638</v>
      </c>
      <c r="D436" s="203">
        <v>40452</v>
      </c>
      <c r="E436" s="194" t="s">
        <v>1696</v>
      </c>
      <c r="F436" s="204">
        <f t="shared" si="9"/>
        <v>0.89910000000000001</v>
      </c>
    </row>
    <row r="437" spans="1:6" x14ac:dyDescent="0.15">
      <c r="A437" s="214">
        <v>27855</v>
      </c>
      <c r="B437" t="s">
        <v>638</v>
      </c>
      <c r="D437" s="203">
        <v>40483</v>
      </c>
      <c r="E437" s="194" t="s">
        <v>1697</v>
      </c>
      <c r="F437" s="204">
        <f t="shared" si="9"/>
        <v>1.0534000000000001</v>
      </c>
    </row>
    <row r="438" spans="1:6" x14ac:dyDescent="0.15">
      <c r="A438" s="214">
        <v>27856</v>
      </c>
      <c r="B438" t="s">
        <v>638</v>
      </c>
      <c r="D438" s="203">
        <v>40513</v>
      </c>
      <c r="E438" s="194" t="s">
        <v>1698</v>
      </c>
      <c r="F438" s="204">
        <f t="shared" si="9"/>
        <v>1.1905238095238093</v>
      </c>
    </row>
    <row r="439" spans="1:6" x14ac:dyDescent="0.15">
      <c r="A439" s="214">
        <v>27857</v>
      </c>
      <c r="B439" t="s">
        <v>638</v>
      </c>
      <c r="D439" s="203">
        <v>40544</v>
      </c>
      <c r="E439" s="194" t="s">
        <v>1699</v>
      </c>
      <c r="F439" s="204">
        <f t="shared" si="9"/>
        <v>1.2137368421052632</v>
      </c>
    </row>
    <row r="440" spans="1:6" x14ac:dyDescent="0.15">
      <c r="A440" s="214">
        <v>27858</v>
      </c>
      <c r="B440" t="s">
        <v>638</v>
      </c>
      <c r="D440" s="203">
        <v>40575</v>
      </c>
      <c r="E440" s="194" t="s">
        <v>1700</v>
      </c>
      <c r="F440" s="204">
        <f t="shared" si="9"/>
        <v>1.2900526315789476</v>
      </c>
    </row>
    <row r="441" spans="1:6" x14ac:dyDescent="0.15">
      <c r="A441" s="214">
        <v>27859</v>
      </c>
      <c r="B441" t="s">
        <v>638</v>
      </c>
      <c r="D441" s="203">
        <v>40603</v>
      </c>
      <c r="E441" s="194" t="s">
        <v>1701</v>
      </c>
      <c r="F441" s="204">
        <f t="shared" si="9"/>
        <v>1.2485909090909091</v>
      </c>
    </row>
    <row r="442" spans="1:6" x14ac:dyDescent="0.15">
      <c r="A442" s="214">
        <v>27860</v>
      </c>
      <c r="B442" t="s">
        <v>638</v>
      </c>
      <c r="D442" s="203">
        <v>40634</v>
      </c>
      <c r="E442" s="194" t="s">
        <v>1702</v>
      </c>
      <c r="F442" s="204">
        <f t="shared" si="9"/>
        <v>1.2732999999999999</v>
      </c>
    </row>
    <row r="443" spans="1:6" x14ac:dyDescent="0.15">
      <c r="A443" s="214">
        <v>27862</v>
      </c>
      <c r="B443" t="s">
        <v>638</v>
      </c>
      <c r="D443" s="203">
        <v>40664</v>
      </c>
      <c r="E443" s="194" t="s">
        <v>1703</v>
      </c>
      <c r="F443" s="204">
        <f t="shared" si="9"/>
        <v>1.1543684210526315</v>
      </c>
    </row>
    <row r="444" spans="1:6" x14ac:dyDescent="0.15">
      <c r="A444" s="214">
        <v>27863</v>
      </c>
      <c r="B444" t="s">
        <v>638</v>
      </c>
      <c r="D444" s="203">
        <v>40695</v>
      </c>
      <c r="E444" s="194" t="s">
        <v>1704</v>
      </c>
      <c r="F444" s="204">
        <f t="shared" si="9"/>
        <v>1.1302272727272729</v>
      </c>
    </row>
    <row r="445" spans="1:6" x14ac:dyDescent="0.15">
      <c r="A445" s="214">
        <v>27864</v>
      </c>
      <c r="B445" t="s">
        <v>638</v>
      </c>
      <c r="D445" s="203">
        <v>40725</v>
      </c>
      <c r="E445" s="194" t="s">
        <v>1705</v>
      </c>
      <c r="F445" s="204">
        <f t="shared" si="9"/>
        <v>1.1228</v>
      </c>
    </row>
    <row r="446" spans="1:6" x14ac:dyDescent="0.15">
      <c r="A446" s="214">
        <v>27865</v>
      </c>
      <c r="B446" t="s">
        <v>638</v>
      </c>
      <c r="D446" s="203">
        <v>40756</v>
      </c>
      <c r="E446" s="194" t="s">
        <v>1706</v>
      </c>
      <c r="F446" s="204">
        <f t="shared" si="9"/>
        <v>1.0456956521739129</v>
      </c>
    </row>
    <row r="447" spans="1:6" x14ac:dyDescent="0.15">
      <c r="A447" s="214">
        <v>27866</v>
      </c>
      <c r="B447" t="s">
        <v>638</v>
      </c>
      <c r="D447" s="203">
        <v>40787</v>
      </c>
      <c r="E447" s="194" t="s">
        <v>1707</v>
      </c>
      <c r="F447" s="204">
        <f t="shared" si="9"/>
        <v>1.0070000000000001</v>
      </c>
    </row>
    <row r="448" spans="1:6" x14ac:dyDescent="0.15">
      <c r="A448" s="214">
        <v>27869</v>
      </c>
      <c r="B448" t="s">
        <v>638</v>
      </c>
      <c r="D448" s="203">
        <v>40817</v>
      </c>
      <c r="E448" s="194" t="s">
        <v>1708</v>
      </c>
      <c r="F448" s="204">
        <f t="shared" si="9"/>
        <v>1.0148000000000001</v>
      </c>
    </row>
    <row r="449" spans="1:6" x14ac:dyDescent="0.15">
      <c r="A449" s="214">
        <v>27870</v>
      </c>
      <c r="B449" t="s">
        <v>638</v>
      </c>
      <c r="D449" s="203">
        <v>40848</v>
      </c>
      <c r="E449" s="194" t="s">
        <v>1709</v>
      </c>
      <c r="F449" s="204">
        <f t="shared" si="9"/>
        <v>1.0038999999999998</v>
      </c>
    </row>
    <row r="450" spans="1:6" x14ac:dyDescent="0.15">
      <c r="A450" s="214">
        <v>27871</v>
      </c>
      <c r="B450" t="s">
        <v>638</v>
      </c>
      <c r="D450" s="203">
        <v>40878</v>
      </c>
      <c r="E450" s="194" t="s">
        <v>821</v>
      </c>
      <c r="F450" s="204">
        <f t="shared" si="9"/>
        <v>1.008142857142857</v>
      </c>
    </row>
    <row r="451" spans="1:6" x14ac:dyDescent="0.15">
      <c r="A451" s="214">
        <v>27872</v>
      </c>
      <c r="B451" t="s">
        <v>638</v>
      </c>
      <c r="D451" s="203">
        <v>40909</v>
      </c>
      <c r="E451" s="194" t="s">
        <v>1710</v>
      </c>
      <c r="F451" s="204">
        <f t="shared" si="9"/>
        <v>0.98247368421052639</v>
      </c>
    </row>
    <row r="452" spans="1:6" x14ac:dyDescent="0.15">
      <c r="A452" s="214">
        <v>27873</v>
      </c>
      <c r="B452" t="s">
        <v>638</v>
      </c>
      <c r="D452" s="203">
        <v>40940</v>
      </c>
      <c r="E452" s="194" t="s">
        <v>1711</v>
      </c>
      <c r="F452" s="204">
        <f t="shared" ref="F452:F518" si="10">AVERAGEIFS(B$3:B$20000,$A$3:$A$20000,"&lt;"&amp;$D453,$A$3:$A$20000,"&gt;="&amp;$D452)</f>
        <v>0.98190476190476195</v>
      </c>
    </row>
    <row r="453" spans="1:6" x14ac:dyDescent="0.15">
      <c r="A453" s="214">
        <v>27874</v>
      </c>
      <c r="B453" t="s">
        <v>638</v>
      </c>
      <c r="D453" s="203">
        <v>40969</v>
      </c>
      <c r="E453" s="194" t="s">
        <v>1712</v>
      </c>
      <c r="F453" s="204">
        <f t="shared" si="10"/>
        <v>1.001238095238095</v>
      </c>
    </row>
    <row r="454" spans="1:6" x14ac:dyDescent="0.15">
      <c r="A454" s="214">
        <v>27876</v>
      </c>
      <c r="B454" t="s">
        <v>638</v>
      </c>
      <c r="D454" s="203">
        <v>41000</v>
      </c>
      <c r="E454" s="194" t="s">
        <v>1713</v>
      </c>
      <c r="F454" s="204">
        <f t="shared" si="10"/>
        <v>0.96069999999999989</v>
      </c>
    </row>
    <row r="455" spans="1:6" x14ac:dyDescent="0.15">
      <c r="A455" s="214">
        <v>27877</v>
      </c>
      <c r="B455" t="s">
        <v>638</v>
      </c>
      <c r="D455" s="203">
        <v>41030</v>
      </c>
      <c r="E455" s="194" t="s">
        <v>1714</v>
      </c>
      <c r="F455" s="204">
        <f t="shared" si="10"/>
        <v>0.87414285714285689</v>
      </c>
    </row>
    <row r="456" spans="1:6" x14ac:dyDescent="0.15">
      <c r="A456" s="214">
        <v>27878</v>
      </c>
      <c r="B456" t="s">
        <v>638</v>
      </c>
      <c r="D456" s="203">
        <v>41061</v>
      </c>
      <c r="E456" s="194" t="s">
        <v>1715</v>
      </c>
      <c r="F456" s="204">
        <f t="shared" si="10"/>
        <v>0.84152380952380956</v>
      </c>
    </row>
    <row r="457" spans="1:6" x14ac:dyDescent="0.15">
      <c r="A457" s="214">
        <v>27880</v>
      </c>
      <c r="B457" t="s">
        <v>638</v>
      </c>
      <c r="D457" s="203">
        <v>41091</v>
      </c>
      <c r="E457" s="194" t="s">
        <v>1716</v>
      </c>
      <c r="F457" s="204">
        <f t="shared" si="10"/>
        <v>0.77819047619047632</v>
      </c>
    </row>
    <row r="458" spans="1:6" x14ac:dyDescent="0.15">
      <c r="A458" s="214">
        <v>27881</v>
      </c>
      <c r="B458" t="s">
        <v>638</v>
      </c>
      <c r="D458" s="203">
        <v>41122</v>
      </c>
      <c r="E458" s="194" t="s">
        <v>1717</v>
      </c>
      <c r="F458" s="204">
        <f t="shared" si="10"/>
        <v>0.81508695652173913</v>
      </c>
    </row>
    <row r="459" spans="1:6" x14ac:dyDescent="0.15">
      <c r="A459" s="214">
        <v>27884</v>
      </c>
      <c r="B459" t="s">
        <v>638</v>
      </c>
      <c r="D459" s="203">
        <v>41153</v>
      </c>
      <c r="E459" s="194" t="s">
        <v>1718</v>
      </c>
      <c r="F459" s="204">
        <f t="shared" si="10"/>
        <v>0.79810526315789476</v>
      </c>
    </row>
    <row r="460" spans="1:6" x14ac:dyDescent="0.15">
      <c r="A460" s="214">
        <v>27886</v>
      </c>
      <c r="B460" t="s">
        <v>638</v>
      </c>
      <c r="D460" s="203">
        <v>41183</v>
      </c>
      <c r="E460" s="194" t="s">
        <v>1719</v>
      </c>
      <c r="F460" s="204">
        <f t="shared" si="10"/>
        <v>0.77595454545454534</v>
      </c>
    </row>
    <row r="461" spans="1:6" x14ac:dyDescent="0.15">
      <c r="A461" s="214">
        <v>27887</v>
      </c>
      <c r="B461" t="s">
        <v>638</v>
      </c>
      <c r="D461" s="203">
        <v>41214</v>
      </c>
      <c r="E461" s="194" t="s">
        <v>1720</v>
      </c>
      <c r="F461" s="204">
        <f t="shared" si="10"/>
        <v>0.75547619047619052</v>
      </c>
    </row>
    <row r="462" spans="1:6" x14ac:dyDescent="0.15">
      <c r="A462" s="214">
        <v>27888</v>
      </c>
      <c r="B462" t="s">
        <v>638</v>
      </c>
      <c r="D462" s="203">
        <v>41244</v>
      </c>
      <c r="E462" s="194" t="s">
        <v>1721</v>
      </c>
      <c r="F462" s="204">
        <f t="shared" si="10"/>
        <v>0.73742105263157909</v>
      </c>
    </row>
    <row r="463" spans="1:6" x14ac:dyDescent="0.15">
      <c r="A463" s="214">
        <v>27890</v>
      </c>
      <c r="B463" t="s">
        <v>638</v>
      </c>
      <c r="D463" s="203">
        <v>41275</v>
      </c>
      <c r="E463" s="194" t="s">
        <v>1722</v>
      </c>
      <c r="F463" s="204">
        <f t="shared" si="10"/>
        <v>0.77773684210526317</v>
      </c>
    </row>
    <row r="464" spans="1:6" x14ac:dyDescent="0.15">
      <c r="A464" s="214">
        <v>27891</v>
      </c>
      <c r="B464" t="s">
        <v>638</v>
      </c>
      <c r="D464" s="203">
        <v>41306</v>
      </c>
      <c r="E464" s="194" t="s">
        <v>1723</v>
      </c>
      <c r="F464" s="204">
        <f t="shared" si="10"/>
        <v>0.75478947368421034</v>
      </c>
    </row>
    <row r="465" spans="1:6" x14ac:dyDescent="0.15">
      <c r="A465" s="214">
        <v>27892</v>
      </c>
      <c r="B465" t="s">
        <v>638</v>
      </c>
      <c r="D465" s="203">
        <v>41334</v>
      </c>
      <c r="E465" s="194" t="s">
        <v>1724</v>
      </c>
      <c r="F465" s="204">
        <f t="shared" si="10"/>
        <v>0.60465000000000002</v>
      </c>
    </row>
    <row r="466" spans="1:6" x14ac:dyDescent="0.15">
      <c r="A466" s="214">
        <v>27893</v>
      </c>
      <c r="B466" t="s">
        <v>638</v>
      </c>
      <c r="D466" s="203">
        <v>41365</v>
      </c>
      <c r="E466" s="194" t="s">
        <v>1725</v>
      </c>
      <c r="F466" s="204">
        <f t="shared" si="10"/>
        <v>0.5757619047619047</v>
      </c>
    </row>
    <row r="467" spans="1:6" x14ac:dyDescent="0.15">
      <c r="A467" s="214">
        <v>27894</v>
      </c>
      <c r="B467" t="s">
        <v>638</v>
      </c>
      <c r="D467" s="203">
        <v>41395</v>
      </c>
      <c r="E467" s="194" t="s">
        <v>1726</v>
      </c>
      <c r="F467" s="204">
        <f t="shared" si="10"/>
        <v>0.78699999999999992</v>
      </c>
    </row>
    <row r="468" spans="1:6" x14ac:dyDescent="0.15">
      <c r="A468" s="214">
        <v>27897</v>
      </c>
      <c r="B468" t="s">
        <v>638</v>
      </c>
      <c r="D468" s="203">
        <v>41426</v>
      </c>
      <c r="E468" s="194" t="s">
        <v>1727</v>
      </c>
      <c r="F468" s="204">
        <f t="shared" si="10"/>
        <v>0.84524999999999983</v>
      </c>
    </row>
    <row r="469" spans="1:6" x14ac:dyDescent="0.15">
      <c r="A469" s="214">
        <v>27898</v>
      </c>
      <c r="B469" t="s">
        <v>638</v>
      </c>
      <c r="D469" s="203">
        <v>41456</v>
      </c>
      <c r="E469" s="194" t="s">
        <v>1728</v>
      </c>
      <c r="F469" s="204">
        <f t="shared" si="10"/>
        <v>0.82640909090909076</v>
      </c>
    </row>
    <row r="470" spans="1:6" x14ac:dyDescent="0.15">
      <c r="A470" s="214">
        <v>27899</v>
      </c>
      <c r="B470" t="s">
        <v>638</v>
      </c>
      <c r="D470" s="203">
        <v>41487</v>
      </c>
      <c r="E470" s="194" t="s">
        <v>1729</v>
      </c>
      <c r="F470" s="204">
        <f t="shared" si="10"/>
        <v>0.76127272727272721</v>
      </c>
    </row>
    <row r="471" spans="1:6" x14ac:dyDescent="0.15">
      <c r="A471" s="214">
        <v>27900</v>
      </c>
      <c r="B471" t="s">
        <v>638</v>
      </c>
      <c r="D471" s="203">
        <v>41518</v>
      </c>
      <c r="E471" s="194" t="s">
        <v>1730</v>
      </c>
      <c r="F471" s="204">
        <f t="shared" si="10"/>
        <v>0.72136842105263177</v>
      </c>
    </row>
    <row r="472" spans="1:6" x14ac:dyDescent="0.15">
      <c r="A472" s="214">
        <v>27901</v>
      </c>
      <c r="B472" t="s">
        <v>638</v>
      </c>
      <c r="D472" s="203">
        <v>41548</v>
      </c>
      <c r="E472" s="194" t="s">
        <v>1731</v>
      </c>
      <c r="F472" s="204">
        <f t="shared" si="10"/>
        <v>0.63631818181818189</v>
      </c>
    </row>
    <row r="473" spans="1:6" x14ac:dyDescent="0.15">
      <c r="A473" s="214">
        <v>27902</v>
      </c>
      <c r="B473" t="s">
        <v>638</v>
      </c>
      <c r="D473" s="203">
        <v>41579</v>
      </c>
      <c r="E473" s="194" t="s">
        <v>1732</v>
      </c>
      <c r="F473" s="204">
        <f t="shared" si="10"/>
        <v>0.61735000000000007</v>
      </c>
    </row>
    <row r="474" spans="1:6" x14ac:dyDescent="0.15">
      <c r="A474" s="214">
        <v>27904</v>
      </c>
      <c r="B474" t="s">
        <v>638</v>
      </c>
      <c r="D474" s="203">
        <v>41609</v>
      </c>
      <c r="E474" s="194" t="s">
        <v>1733</v>
      </c>
      <c r="F474" s="204">
        <f t="shared" si="10"/>
        <v>0.66905000000000014</v>
      </c>
    </row>
    <row r="475" spans="1:6" x14ac:dyDescent="0.15">
      <c r="A475" s="214">
        <v>27905</v>
      </c>
      <c r="B475" t="s">
        <v>638</v>
      </c>
      <c r="D475" s="203">
        <v>41640</v>
      </c>
      <c r="E475" s="194" t="s">
        <v>1734</v>
      </c>
      <c r="F475" s="204">
        <f t="shared" si="10"/>
        <v>0.66647368421052633</v>
      </c>
    </row>
    <row r="476" spans="1:6" x14ac:dyDescent="0.15">
      <c r="A476" s="214">
        <v>27906</v>
      </c>
      <c r="B476" t="s">
        <v>638</v>
      </c>
      <c r="D476" s="203">
        <v>41671</v>
      </c>
      <c r="E476" s="194" t="s">
        <v>1735</v>
      </c>
      <c r="F476" s="204">
        <f t="shared" si="10"/>
        <v>0.60642105263157908</v>
      </c>
    </row>
    <row r="477" spans="1:6" x14ac:dyDescent="0.15">
      <c r="A477" s="214">
        <v>27907</v>
      </c>
      <c r="B477" t="s">
        <v>638</v>
      </c>
      <c r="D477" s="203">
        <v>41699</v>
      </c>
      <c r="E477" s="194" t="s">
        <v>1736</v>
      </c>
      <c r="F477" s="204">
        <f t="shared" si="10"/>
        <v>0.61480000000000001</v>
      </c>
    </row>
    <row r="478" spans="1:6" x14ac:dyDescent="0.15">
      <c r="A478" s="214">
        <v>27908</v>
      </c>
      <c r="B478" t="s">
        <v>638</v>
      </c>
      <c r="D478" s="203">
        <v>41730</v>
      </c>
      <c r="E478" s="194" t="s">
        <v>1737</v>
      </c>
      <c r="F478" s="204">
        <f t="shared" si="10"/>
        <v>0.6161428571428571</v>
      </c>
    </row>
    <row r="479" spans="1:6" x14ac:dyDescent="0.15">
      <c r="A479" s="214">
        <v>27909</v>
      </c>
      <c r="B479" t="s">
        <v>638</v>
      </c>
      <c r="D479" s="203">
        <v>41760</v>
      </c>
      <c r="E479" s="194" t="s">
        <v>1738</v>
      </c>
      <c r="F479" s="204">
        <f t="shared" si="10"/>
        <v>0.60465000000000002</v>
      </c>
    </row>
    <row r="480" spans="1:6" x14ac:dyDescent="0.15">
      <c r="A480" s="214">
        <v>27911</v>
      </c>
      <c r="B480" t="s">
        <v>638</v>
      </c>
      <c r="D480" s="203">
        <v>41791</v>
      </c>
      <c r="E480" s="194" t="s">
        <v>1739</v>
      </c>
      <c r="F480" s="204">
        <f t="shared" si="10"/>
        <v>0.5872857142857143</v>
      </c>
    </row>
    <row r="481" spans="1:6" x14ac:dyDescent="0.15">
      <c r="A481" s="214">
        <v>27912</v>
      </c>
      <c r="B481" t="s">
        <v>638</v>
      </c>
      <c r="D481" s="203">
        <v>41821</v>
      </c>
      <c r="E481" s="194" t="s">
        <v>1740</v>
      </c>
      <c r="F481" s="204">
        <f t="shared" si="10"/>
        <v>0.54536363636363638</v>
      </c>
    </row>
    <row r="482" spans="1:6" x14ac:dyDescent="0.15">
      <c r="A482" s="214">
        <v>27913</v>
      </c>
      <c r="B482" t="s">
        <v>638</v>
      </c>
      <c r="D482" s="203">
        <v>41852</v>
      </c>
      <c r="E482" s="194" t="s">
        <v>1741</v>
      </c>
      <c r="F482" s="204">
        <f t="shared" si="10"/>
        <v>0.52176190476190476</v>
      </c>
    </row>
    <row r="483" spans="1:6" x14ac:dyDescent="0.15">
      <c r="A483" s="214">
        <v>27914</v>
      </c>
      <c r="B483" t="s">
        <v>638</v>
      </c>
      <c r="D483" s="203">
        <v>41883</v>
      </c>
      <c r="E483" s="194" t="s">
        <v>1742</v>
      </c>
      <c r="F483" s="204">
        <f t="shared" si="10"/>
        <v>0.53444999999999998</v>
      </c>
    </row>
    <row r="484" spans="1:6" x14ac:dyDescent="0.15">
      <c r="A484" s="214">
        <v>27915</v>
      </c>
      <c r="B484" t="s">
        <v>638</v>
      </c>
      <c r="D484" s="203">
        <v>41913</v>
      </c>
      <c r="E484" s="194" t="s">
        <v>1743</v>
      </c>
      <c r="F484" s="204">
        <f t="shared" si="10"/>
        <v>0.49172727272727262</v>
      </c>
    </row>
    <row r="485" spans="1:6" x14ac:dyDescent="0.15">
      <c r="A485" s="214">
        <v>27916</v>
      </c>
      <c r="B485" t="s">
        <v>638</v>
      </c>
      <c r="D485" s="203">
        <v>41944</v>
      </c>
      <c r="E485" s="194" t="s">
        <v>1744</v>
      </c>
      <c r="F485" s="204">
        <f t="shared" si="10"/>
        <v>0.47600000000000009</v>
      </c>
    </row>
    <row r="486" spans="1:6" x14ac:dyDescent="0.15">
      <c r="A486" s="214">
        <v>27918</v>
      </c>
      <c r="B486" t="s">
        <v>638</v>
      </c>
      <c r="D486" s="203">
        <v>41974</v>
      </c>
      <c r="E486" s="194" t="s">
        <v>1745</v>
      </c>
      <c r="F486" s="204">
        <f t="shared" si="10"/>
        <v>0.37890476190476186</v>
      </c>
    </row>
    <row r="487" spans="1:6" x14ac:dyDescent="0.15">
      <c r="A487" s="214">
        <v>27919</v>
      </c>
      <c r="B487" t="s">
        <v>638</v>
      </c>
      <c r="D487" s="203">
        <v>42005</v>
      </c>
      <c r="E487" s="194" t="s">
        <v>1746</v>
      </c>
      <c r="F487" s="204">
        <f t="shared" si="10"/>
        <v>0.2686315789473685</v>
      </c>
    </row>
    <row r="488" spans="1:6" x14ac:dyDescent="0.15">
      <c r="A488" s="214">
        <v>27920</v>
      </c>
      <c r="B488" t="s">
        <v>638</v>
      </c>
      <c r="D488" s="203">
        <v>42036</v>
      </c>
      <c r="E488" s="194" t="s">
        <v>1747</v>
      </c>
      <c r="F488" s="204">
        <f t="shared" si="10"/>
        <v>0.37884210526315787</v>
      </c>
    </row>
    <row r="489" spans="1:6" x14ac:dyDescent="0.15">
      <c r="A489" s="214">
        <v>27921</v>
      </c>
      <c r="B489" t="s">
        <v>638</v>
      </c>
      <c r="D489" s="203">
        <v>42064</v>
      </c>
      <c r="E489" s="194" t="s">
        <v>1748</v>
      </c>
      <c r="F489" s="204">
        <f t="shared" si="10"/>
        <v>0.37440909090909097</v>
      </c>
    </row>
    <row r="490" spans="1:6" x14ac:dyDescent="0.15">
      <c r="A490" s="214">
        <v>27922</v>
      </c>
      <c r="B490" t="s">
        <v>638</v>
      </c>
      <c r="D490" s="203">
        <v>42095</v>
      </c>
      <c r="E490" s="194" t="s">
        <v>1749</v>
      </c>
      <c r="F490" s="204">
        <f t="shared" si="10"/>
        <v>0.33185714285714285</v>
      </c>
    </row>
    <row r="491" spans="1:6" x14ac:dyDescent="0.15">
      <c r="A491" s="214">
        <v>27923</v>
      </c>
      <c r="B491" t="s">
        <v>638</v>
      </c>
      <c r="D491" s="203">
        <v>42125</v>
      </c>
      <c r="E491" s="194" t="s">
        <v>1750</v>
      </c>
      <c r="F491" s="204">
        <f t="shared" si="10"/>
        <v>0.41799999999999998</v>
      </c>
    </row>
    <row r="492" spans="1:6" x14ac:dyDescent="0.15">
      <c r="A492" s="214">
        <v>27925</v>
      </c>
      <c r="B492" t="s">
        <v>638</v>
      </c>
      <c r="D492" s="203">
        <v>42156</v>
      </c>
      <c r="E492" s="194" t="s">
        <v>1751</v>
      </c>
      <c r="F492" s="204">
        <f t="shared" si="10"/>
        <v>0.46281818181818185</v>
      </c>
    </row>
    <row r="493" spans="1:6" x14ac:dyDescent="0.15">
      <c r="A493" s="214">
        <v>27926</v>
      </c>
      <c r="B493" t="s">
        <v>638</v>
      </c>
      <c r="D493" s="203">
        <v>42186</v>
      </c>
      <c r="E493" s="194" t="s">
        <v>1752</v>
      </c>
      <c r="F493" s="204">
        <f t="shared" si="10"/>
        <v>0.43809090909090914</v>
      </c>
    </row>
    <row r="494" spans="1:6" x14ac:dyDescent="0.15">
      <c r="A494" s="214">
        <v>27927</v>
      </c>
      <c r="B494" t="s">
        <v>638</v>
      </c>
      <c r="D494" s="203">
        <v>42217</v>
      </c>
      <c r="E494" s="194" t="s">
        <v>1753</v>
      </c>
      <c r="F494" s="204">
        <f t="shared" si="10"/>
        <v>0.39328571428571429</v>
      </c>
    </row>
    <row r="495" spans="1:6" x14ac:dyDescent="0.15">
      <c r="A495" s="214">
        <v>27928</v>
      </c>
      <c r="B495" t="s">
        <v>638</v>
      </c>
      <c r="D495" s="203">
        <v>42248</v>
      </c>
      <c r="E495" s="194" t="s">
        <v>1754</v>
      </c>
      <c r="F495" s="204">
        <f t="shared" si="10"/>
        <v>0.35536842105263161</v>
      </c>
    </row>
    <row r="496" spans="1:6" x14ac:dyDescent="0.15">
      <c r="A496" s="214">
        <v>27929</v>
      </c>
      <c r="B496" t="s">
        <v>638</v>
      </c>
      <c r="D496" s="203">
        <v>42278</v>
      </c>
      <c r="E496" s="194" t="s">
        <v>1755</v>
      </c>
      <c r="F496" s="204">
        <f t="shared" si="10"/>
        <v>0.31842857142857145</v>
      </c>
    </row>
    <row r="497" spans="1:6" x14ac:dyDescent="0.15">
      <c r="A497" s="214">
        <v>27932</v>
      </c>
      <c r="B497" t="s">
        <v>638</v>
      </c>
      <c r="D497" s="203">
        <v>42309</v>
      </c>
      <c r="E497" s="194" t="s">
        <v>1756</v>
      </c>
      <c r="F497" s="204">
        <f t="shared" si="10"/>
        <v>0.31926315789473686</v>
      </c>
    </row>
    <row r="498" spans="1:6" x14ac:dyDescent="0.15">
      <c r="A498" s="214">
        <v>27933</v>
      </c>
      <c r="B498" t="s">
        <v>638</v>
      </c>
      <c r="D498" s="203">
        <v>42339</v>
      </c>
      <c r="E498" s="194" t="s">
        <v>1757</v>
      </c>
      <c r="F498" s="204">
        <f t="shared" si="10"/>
        <v>0.29266666666666669</v>
      </c>
    </row>
    <row r="499" spans="1:6" x14ac:dyDescent="0.15">
      <c r="A499" s="214">
        <v>27934</v>
      </c>
      <c r="B499" t="s">
        <v>638</v>
      </c>
      <c r="D499" s="203">
        <v>42370</v>
      </c>
      <c r="E499" s="194" t="s">
        <v>1758</v>
      </c>
      <c r="F499" s="204">
        <f t="shared" si="10"/>
        <v>0.22310526315789478</v>
      </c>
    </row>
    <row r="500" spans="1:6" x14ac:dyDescent="0.15">
      <c r="A500" s="214">
        <v>27935</v>
      </c>
      <c r="B500" t="s">
        <v>638</v>
      </c>
      <c r="D500" s="203">
        <v>42401</v>
      </c>
      <c r="E500" s="194" t="s">
        <v>1759</v>
      </c>
      <c r="F500" s="204">
        <f t="shared" si="10"/>
        <v>2.4899999999999999E-2</v>
      </c>
    </row>
    <row r="501" spans="1:6" x14ac:dyDescent="0.15">
      <c r="A501" s="214">
        <v>27936</v>
      </c>
      <c r="B501" t="s">
        <v>638</v>
      </c>
      <c r="D501" s="203">
        <v>42430</v>
      </c>
      <c r="E501" s="194" t="s">
        <v>1760</v>
      </c>
      <c r="F501" s="204">
        <f t="shared" si="10"/>
        <v>-6.3181818181818186E-2</v>
      </c>
    </row>
    <row r="502" spans="1:6" x14ac:dyDescent="0.15">
      <c r="A502" s="214">
        <v>27937</v>
      </c>
      <c r="B502" t="s">
        <v>638</v>
      </c>
      <c r="D502" s="203">
        <v>42461</v>
      </c>
      <c r="E502" s="194" t="s">
        <v>1761</v>
      </c>
      <c r="F502" s="204">
        <f t="shared" si="10"/>
        <v>-9.2350000000000002E-2</v>
      </c>
    </row>
    <row r="503" spans="1:6" x14ac:dyDescent="0.15">
      <c r="A503" s="214">
        <v>27939</v>
      </c>
      <c r="B503" t="s">
        <v>638</v>
      </c>
      <c r="D503" s="203">
        <v>42491</v>
      </c>
      <c r="E503" s="194" t="s">
        <v>1762</v>
      </c>
      <c r="F503" s="204">
        <f t="shared" si="10"/>
        <v>-0.1042105263157895</v>
      </c>
    </row>
    <row r="504" spans="1:6" x14ac:dyDescent="0.15">
      <c r="A504" s="214">
        <v>27940</v>
      </c>
      <c r="B504" t="s">
        <v>638</v>
      </c>
      <c r="D504" s="203">
        <v>42522</v>
      </c>
      <c r="E504" s="194" t="s">
        <v>1763</v>
      </c>
      <c r="F504" s="204">
        <f t="shared" si="10"/>
        <v>-0.16331818181818181</v>
      </c>
    </row>
    <row r="505" spans="1:6" x14ac:dyDescent="0.15">
      <c r="A505" s="214">
        <v>27941</v>
      </c>
      <c r="B505" t="s">
        <v>638</v>
      </c>
      <c r="D505" s="203">
        <v>42552</v>
      </c>
      <c r="E505" s="194" t="s">
        <v>1764</v>
      </c>
      <c r="F505" s="204">
        <f t="shared" si="10"/>
        <v>-0.25884999999999997</v>
      </c>
    </row>
    <row r="506" spans="1:6" x14ac:dyDescent="0.15">
      <c r="A506" s="214">
        <v>27942</v>
      </c>
      <c r="B506" t="s">
        <v>638</v>
      </c>
      <c r="D506" s="203">
        <v>42583</v>
      </c>
      <c r="E506" s="194" t="s">
        <v>1765</v>
      </c>
      <c r="F506" s="204">
        <f t="shared" si="10"/>
        <v>-8.1318181818181831E-2</v>
      </c>
    </row>
    <row r="507" spans="1:6" x14ac:dyDescent="0.15">
      <c r="A507" s="214">
        <v>27943</v>
      </c>
      <c r="B507" t="s">
        <v>638</v>
      </c>
      <c r="D507" s="203">
        <v>42614</v>
      </c>
      <c r="E507" s="194" t="s">
        <v>1766</v>
      </c>
      <c r="F507" s="204">
        <f t="shared" si="10"/>
        <v>-4.7500000000000001E-2</v>
      </c>
    </row>
    <row r="508" spans="1:6" x14ac:dyDescent="0.15">
      <c r="A508" s="214">
        <v>27944</v>
      </c>
      <c r="B508" t="s">
        <v>638</v>
      </c>
      <c r="D508" s="203">
        <v>42644</v>
      </c>
      <c r="E508" s="194" t="s">
        <v>1767</v>
      </c>
      <c r="F508" s="204">
        <f t="shared" si="10"/>
        <v>-5.9100000000000007E-2</v>
      </c>
    </row>
    <row r="509" spans="1:6" x14ac:dyDescent="0.15">
      <c r="A509" s="214">
        <v>27946</v>
      </c>
      <c r="B509" t="s">
        <v>638</v>
      </c>
      <c r="D509" s="203">
        <v>42675</v>
      </c>
      <c r="E509" s="194" t="s">
        <v>1768</v>
      </c>
      <c r="F509" s="204">
        <f t="shared" si="10"/>
        <v>-7.5499999999999994E-3</v>
      </c>
    </row>
    <row r="510" spans="1:6" x14ac:dyDescent="0.15">
      <c r="A510" s="214">
        <v>27947</v>
      </c>
      <c r="B510" t="s">
        <v>638</v>
      </c>
      <c r="D510" s="203">
        <v>42705</v>
      </c>
      <c r="E510" s="194" t="s">
        <v>1769</v>
      </c>
      <c r="F510" s="204">
        <f t="shared" si="10"/>
        <v>5.2999999999999999E-2</v>
      </c>
    </row>
    <row r="511" spans="1:6" x14ac:dyDescent="0.15">
      <c r="A511" s="214">
        <v>27948</v>
      </c>
      <c r="B511" t="s">
        <v>638</v>
      </c>
      <c r="D511" s="203">
        <v>42736</v>
      </c>
      <c r="E511" s="194" t="s">
        <v>1770</v>
      </c>
      <c r="F511" s="204">
        <f t="shared" si="10"/>
        <v>6.2842105263157894E-2</v>
      </c>
    </row>
    <row r="512" spans="1:6" x14ac:dyDescent="0.15">
      <c r="A512" s="214">
        <v>27949</v>
      </c>
      <c r="B512" t="s">
        <v>638</v>
      </c>
      <c r="D512" s="203">
        <v>42767</v>
      </c>
      <c r="E512" s="194" t="s">
        <v>1771</v>
      </c>
      <c r="F512" s="204">
        <f t="shared" si="10"/>
        <v>9.0249999999999983E-2</v>
      </c>
    </row>
    <row r="513" spans="1:6" x14ac:dyDescent="0.15">
      <c r="A513" s="214">
        <v>27950</v>
      </c>
      <c r="B513" t="s">
        <v>638</v>
      </c>
      <c r="D513" s="203">
        <v>42795</v>
      </c>
      <c r="E513" s="194" t="s">
        <v>1772</v>
      </c>
      <c r="F513" s="204">
        <f t="shared" si="10"/>
        <v>6.8681818181818163E-2</v>
      </c>
    </row>
    <row r="514" spans="1:6" x14ac:dyDescent="0.15">
      <c r="A514" s="214">
        <v>27951</v>
      </c>
      <c r="B514" t="s">
        <v>638</v>
      </c>
      <c r="D514" s="203">
        <v>42826</v>
      </c>
      <c r="E514" s="194" t="s">
        <v>1773</v>
      </c>
      <c r="F514" s="204">
        <f t="shared" si="10"/>
        <v>2.9550000000000003E-2</v>
      </c>
    </row>
    <row r="515" spans="1:6" x14ac:dyDescent="0.15">
      <c r="A515" s="214">
        <v>27953</v>
      </c>
      <c r="B515" t="s">
        <v>638</v>
      </c>
      <c r="D515" s="203">
        <v>42856</v>
      </c>
      <c r="E515" s="194" t="s">
        <v>1774</v>
      </c>
      <c r="F515" s="204">
        <f t="shared" si="10"/>
        <v>4.3500000000000011E-2</v>
      </c>
    </row>
    <row r="516" spans="1:6" x14ac:dyDescent="0.15">
      <c r="A516" s="214">
        <v>27954</v>
      </c>
      <c r="B516" t="s">
        <v>638</v>
      </c>
      <c r="D516" s="203">
        <v>42887</v>
      </c>
      <c r="E516" s="194" t="s">
        <v>1775</v>
      </c>
      <c r="F516" s="204">
        <f t="shared" si="10"/>
        <v>5.2909090909090926E-2</v>
      </c>
    </row>
    <row r="517" spans="1:6" x14ac:dyDescent="0.15">
      <c r="A517" s="214">
        <v>27955</v>
      </c>
      <c r="B517" t="s">
        <v>638</v>
      </c>
      <c r="D517" s="203">
        <v>42917</v>
      </c>
      <c r="E517" s="194" t="s">
        <v>1776</v>
      </c>
      <c r="F517" s="204">
        <f t="shared" si="10"/>
        <v>7.909999999999999E-2</v>
      </c>
    </row>
    <row r="518" spans="1:6" x14ac:dyDescent="0.15">
      <c r="A518" s="214">
        <v>27956</v>
      </c>
      <c r="B518" t="s">
        <v>638</v>
      </c>
      <c r="D518" s="203">
        <v>42948</v>
      </c>
      <c r="E518" s="194" t="s">
        <v>1805</v>
      </c>
      <c r="F518" s="204">
        <f t="shared" si="10"/>
        <v>4.4954545454545476E-2</v>
      </c>
    </row>
    <row r="519" spans="1:6" x14ac:dyDescent="0.15">
      <c r="A519" s="214">
        <v>27957</v>
      </c>
      <c r="B519" t="s">
        <v>638</v>
      </c>
      <c r="D519" s="203">
        <v>42979</v>
      </c>
      <c r="E519" s="194" t="s">
        <v>1806</v>
      </c>
      <c r="F519" s="204">
        <f t="shared" ref="F519" si="11">AVERAGEIFS(B$3:B$20000,$A$3:$A$20000,"&lt;"&amp;$D520,$A$3:$A$20000,"&gt;="&amp;$D519)</f>
        <v>2.095E-2</v>
      </c>
    </row>
    <row r="520" spans="1:6" x14ac:dyDescent="0.15">
      <c r="A520" s="214">
        <v>27960</v>
      </c>
      <c r="B520" t="s">
        <v>638</v>
      </c>
      <c r="D520" s="203">
        <v>43009</v>
      </c>
      <c r="E520" s="194" t="s">
        <v>1807</v>
      </c>
    </row>
    <row r="521" spans="1:6" x14ac:dyDescent="0.15">
      <c r="A521" s="214">
        <v>27961</v>
      </c>
      <c r="B521" t="s">
        <v>638</v>
      </c>
      <c r="D521" s="203">
        <v>43040</v>
      </c>
      <c r="E521" s="194" t="s">
        <v>1808</v>
      </c>
    </row>
    <row r="522" spans="1:6" x14ac:dyDescent="0.15">
      <c r="A522" s="214">
        <v>27962</v>
      </c>
      <c r="B522" t="s">
        <v>638</v>
      </c>
      <c r="D522" s="203">
        <v>43070</v>
      </c>
      <c r="E522" s="194" t="s">
        <v>1809</v>
      </c>
    </row>
    <row r="523" spans="1:6" x14ac:dyDescent="0.15">
      <c r="A523" s="214">
        <v>27963</v>
      </c>
      <c r="B523" t="s">
        <v>638</v>
      </c>
      <c r="D523" s="203"/>
    </row>
    <row r="524" spans="1:6" x14ac:dyDescent="0.15">
      <c r="A524" s="214">
        <v>27964</v>
      </c>
      <c r="B524" t="s">
        <v>638</v>
      </c>
      <c r="D524" s="203"/>
    </row>
    <row r="525" spans="1:6" x14ac:dyDescent="0.15">
      <c r="A525" s="214">
        <v>27965</v>
      </c>
      <c r="B525" t="s">
        <v>638</v>
      </c>
      <c r="D525" s="207"/>
    </row>
    <row r="526" spans="1:6" x14ac:dyDescent="0.15">
      <c r="A526" s="214">
        <v>27967</v>
      </c>
      <c r="B526" t="s">
        <v>638</v>
      </c>
      <c r="D526" s="207"/>
    </row>
    <row r="527" spans="1:6" x14ac:dyDescent="0.15">
      <c r="A527" s="214">
        <v>27968</v>
      </c>
      <c r="B527" t="s">
        <v>638</v>
      </c>
      <c r="D527" s="207"/>
    </row>
    <row r="528" spans="1:6" x14ac:dyDescent="0.15">
      <c r="A528" s="214">
        <v>27969</v>
      </c>
      <c r="B528" t="s">
        <v>638</v>
      </c>
      <c r="D528" s="207"/>
    </row>
    <row r="529" spans="1:4" x14ac:dyDescent="0.15">
      <c r="A529" s="214">
        <v>27970</v>
      </c>
      <c r="B529" t="s">
        <v>638</v>
      </c>
      <c r="D529" s="207"/>
    </row>
    <row r="530" spans="1:4" x14ac:dyDescent="0.15">
      <c r="A530" s="214">
        <v>27971</v>
      </c>
      <c r="B530" t="s">
        <v>638</v>
      </c>
      <c r="D530" s="207"/>
    </row>
    <row r="531" spans="1:4" x14ac:dyDescent="0.15">
      <c r="A531" s="214">
        <v>27972</v>
      </c>
      <c r="B531" t="s">
        <v>638</v>
      </c>
      <c r="D531" s="207"/>
    </row>
    <row r="532" spans="1:4" x14ac:dyDescent="0.15">
      <c r="A532" s="214">
        <v>27974</v>
      </c>
      <c r="B532" t="s">
        <v>638</v>
      </c>
      <c r="D532" s="207"/>
    </row>
    <row r="533" spans="1:4" x14ac:dyDescent="0.15">
      <c r="A533" s="214">
        <v>27975</v>
      </c>
      <c r="B533" t="s">
        <v>638</v>
      </c>
      <c r="D533" s="207"/>
    </row>
    <row r="534" spans="1:4" x14ac:dyDescent="0.15">
      <c r="A534" s="214">
        <v>27976</v>
      </c>
      <c r="B534" t="s">
        <v>638</v>
      </c>
      <c r="D534" s="207"/>
    </row>
    <row r="535" spans="1:4" x14ac:dyDescent="0.15">
      <c r="A535" s="214">
        <v>27977</v>
      </c>
      <c r="B535" t="s">
        <v>638</v>
      </c>
      <c r="D535" s="207"/>
    </row>
    <row r="536" spans="1:4" x14ac:dyDescent="0.15">
      <c r="A536" s="214">
        <v>27978</v>
      </c>
      <c r="B536" t="s">
        <v>638</v>
      </c>
      <c r="D536" s="207"/>
    </row>
    <row r="537" spans="1:4" x14ac:dyDescent="0.15">
      <c r="A537" s="214">
        <v>27979</v>
      </c>
      <c r="B537" t="s">
        <v>638</v>
      </c>
      <c r="D537" s="207"/>
    </row>
    <row r="538" spans="1:4" x14ac:dyDescent="0.15">
      <c r="A538" s="214">
        <v>27981</v>
      </c>
      <c r="B538" t="s">
        <v>638</v>
      </c>
      <c r="D538" s="207"/>
    </row>
    <row r="539" spans="1:4" x14ac:dyDescent="0.15">
      <c r="A539" s="214">
        <v>27982</v>
      </c>
      <c r="B539" t="s">
        <v>638</v>
      </c>
      <c r="D539" s="207"/>
    </row>
    <row r="540" spans="1:4" x14ac:dyDescent="0.15">
      <c r="A540" s="214">
        <v>27983</v>
      </c>
      <c r="B540" t="s">
        <v>638</v>
      </c>
      <c r="D540" s="207"/>
    </row>
    <row r="541" spans="1:4" x14ac:dyDescent="0.15">
      <c r="A541" s="214">
        <v>27984</v>
      </c>
      <c r="B541" t="s">
        <v>638</v>
      </c>
      <c r="D541" s="207"/>
    </row>
    <row r="542" spans="1:4" x14ac:dyDescent="0.15">
      <c r="A542" s="214">
        <v>27985</v>
      </c>
      <c r="B542" t="s">
        <v>638</v>
      </c>
      <c r="D542" s="207"/>
    </row>
    <row r="543" spans="1:4" x14ac:dyDescent="0.15">
      <c r="A543" s="214">
        <v>27986</v>
      </c>
      <c r="B543" t="s">
        <v>638</v>
      </c>
      <c r="D543" s="207"/>
    </row>
    <row r="544" spans="1:4" x14ac:dyDescent="0.15">
      <c r="A544" s="214">
        <v>27988</v>
      </c>
      <c r="B544" t="s">
        <v>638</v>
      </c>
      <c r="D544" s="207"/>
    </row>
    <row r="545" spans="1:4" x14ac:dyDescent="0.15">
      <c r="A545" s="214">
        <v>27989</v>
      </c>
      <c r="B545" t="s">
        <v>638</v>
      </c>
      <c r="D545" s="207"/>
    </row>
    <row r="546" spans="1:4" x14ac:dyDescent="0.15">
      <c r="A546" s="214">
        <v>27990</v>
      </c>
      <c r="B546" t="s">
        <v>638</v>
      </c>
      <c r="D546" s="207"/>
    </row>
    <row r="547" spans="1:4" x14ac:dyDescent="0.15">
      <c r="A547" s="214">
        <v>27991</v>
      </c>
      <c r="B547" t="s">
        <v>638</v>
      </c>
      <c r="D547" s="207"/>
    </row>
    <row r="548" spans="1:4" x14ac:dyDescent="0.15">
      <c r="A548" s="214">
        <v>27992</v>
      </c>
      <c r="B548" t="s">
        <v>638</v>
      </c>
      <c r="D548" s="207"/>
    </row>
    <row r="549" spans="1:4" x14ac:dyDescent="0.15">
      <c r="A549" s="214">
        <v>27995</v>
      </c>
      <c r="B549" t="s">
        <v>638</v>
      </c>
      <c r="D549" s="207"/>
    </row>
    <row r="550" spans="1:4" x14ac:dyDescent="0.15">
      <c r="A550" s="214">
        <v>27996</v>
      </c>
      <c r="B550" t="s">
        <v>638</v>
      </c>
      <c r="D550" s="207"/>
    </row>
    <row r="551" spans="1:4" x14ac:dyDescent="0.15">
      <c r="A551" s="214">
        <v>27997</v>
      </c>
      <c r="B551" t="s">
        <v>638</v>
      </c>
      <c r="D551" s="207"/>
    </row>
    <row r="552" spans="1:4" x14ac:dyDescent="0.15">
      <c r="A552" s="214">
        <v>27998</v>
      </c>
      <c r="B552" t="s">
        <v>638</v>
      </c>
      <c r="D552" s="207"/>
    </row>
    <row r="553" spans="1:4" x14ac:dyDescent="0.15">
      <c r="A553" s="214">
        <v>27999</v>
      </c>
      <c r="B553" t="s">
        <v>638</v>
      </c>
      <c r="D553" s="207"/>
    </row>
    <row r="554" spans="1:4" x14ac:dyDescent="0.15">
      <c r="A554" s="214">
        <v>28000</v>
      </c>
      <c r="B554" t="s">
        <v>638</v>
      </c>
      <c r="D554" s="207"/>
    </row>
    <row r="555" spans="1:4" x14ac:dyDescent="0.15">
      <c r="A555" s="214">
        <v>28002</v>
      </c>
      <c r="B555" t="s">
        <v>638</v>
      </c>
      <c r="D555" s="207"/>
    </row>
    <row r="556" spans="1:4" x14ac:dyDescent="0.15">
      <c r="A556" s="214">
        <v>28003</v>
      </c>
      <c r="B556" t="s">
        <v>638</v>
      </c>
      <c r="D556" s="207"/>
    </row>
    <row r="557" spans="1:4" x14ac:dyDescent="0.15">
      <c r="A557" s="214">
        <v>28004</v>
      </c>
      <c r="B557" t="s">
        <v>638</v>
      </c>
      <c r="D557" s="207"/>
    </row>
    <row r="558" spans="1:4" x14ac:dyDescent="0.15">
      <c r="A558" s="214">
        <v>28005</v>
      </c>
      <c r="B558" t="s">
        <v>638</v>
      </c>
      <c r="D558" s="207"/>
    </row>
    <row r="559" spans="1:4" x14ac:dyDescent="0.15">
      <c r="A559" s="214">
        <v>28006</v>
      </c>
      <c r="B559" t="s">
        <v>638</v>
      </c>
      <c r="D559" s="207"/>
    </row>
    <row r="560" spans="1:4" x14ac:dyDescent="0.15">
      <c r="A560" s="214">
        <v>28007</v>
      </c>
      <c r="B560" t="s">
        <v>638</v>
      </c>
      <c r="D560" s="207"/>
    </row>
    <row r="561" spans="1:4" x14ac:dyDescent="0.15">
      <c r="A561" s="214">
        <v>28009</v>
      </c>
      <c r="B561" t="s">
        <v>638</v>
      </c>
      <c r="D561" s="207"/>
    </row>
    <row r="562" spans="1:4" x14ac:dyDescent="0.15">
      <c r="A562" s="214">
        <v>28010</v>
      </c>
      <c r="B562" t="s">
        <v>638</v>
      </c>
      <c r="D562" s="207"/>
    </row>
    <row r="563" spans="1:4" x14ac:dyDescent="0.15">
      <c r="A563" s="214">
        <v>28011</v>
      </c>
      <c r="B563" t="s">
        <v>638</v>
      </c>
      <c r="D563" s="207"/>
    </row>
    <row r="564" spans="1:4" x14ac:dyDescent="0.15">
      <c r="A564" s="214">
        <v>28012</v>
      </c>
      <c r="B564" t="s">
        <v>638</v>
      </c>
      <c r="D564" s="207"/>
    </row>
    <row r="565" spans="1:4" x14ac:dyDescent="0.15">
      <c r="A565" s="214">
        <v>28013</v>
      </c>
      <c r="B565" t="s">
        <v>638</v>
      </c>
      <c r="D565" s="207"/>
    </row>
    <row r="566" spans="1:4" x14ac:dyDescent="0.15">
      <c r="A566" s="214">
        <v>28014</v>
      </c>
      <c r="B566" t="s">
        <v>638</v>
      </c>
      <c r="D566" s="207"/>
    </row>
    <row r="567" spans="1:4" x14ac:dyDescent="0.15">
      <c r="A567" s="214">
        <v>28016</v>
      </c>
      <c r="B567" t="s">
        <v>638</v>
      </c>
      <c r="D567" s="207"/>
    </row>
    <row r="568" spans="1:4" x14ac:dyDescent="0.15">
      <c r="A568" s="214">
        <v>28017</v>
      </c>
      <c r="B568" t="s">
        <v>638</v>
      </c>
      <c r="D568" s="207"/>
    </row>
    <row r="569" spans="1:4" x14ac:dyDescent="0.15">
      <c r="A569" s="214">
        <v>28019</v>
      </c>
      <c r="B569" t="s">
        <v>638</v>
      </c>
      <c r="D569" s="207"/>
    </row>
    <row r="570" spans="1:4" x14ac:dyDescent="0.15">
      <c r="A570" s="214">
        <v>28020</v>
      </c>
      <c r="B570" t="s">
        <v>638</v>
      </c>
      <c r="D570" s="207"/>
    </row>
    <row r="571" spans="1:4" x14ac:dyDescent="0.15">
      <c r="A571" s="214">
        <v>28023</v>
      </c>
      <c r="B571" t="s">
        <v>638</v>
      </c>
      <c r="D571" s="207"/>
    </row>
    <row r="572" spans="1:4" x14ac:dyDescent="0.15">
      <c r="A572" s="214">
        <v>28024</v>
      </c>
      <c r="B572" t="s">
        <v>638</v>
      </c>
      <c r="D572" s="207"/>
    </row>
    <row r="573" spans="1:4" x14ac:dyDescent="0.15">
      <c r="A573" s="214">
        <v>28025</v>
      </c>
      <c r="B573" t="s">
        <v>638</v>
      </c>
      <c r="D573" s="207"/>
    </row>
    <row r="574" spans="1:4" x14ac:dyDescent="0.15">
      <c r="A574" s="214">
        <v>28027</v>
      </c>
      <c r="B574" t="s">
        <v>638</v>
      </c>
      <c r="D574" s="207"/>
    </row>
    <row r="575" spans="1:4" x14ac:dyDescent="0.15">
      <c r="A575" s="214">
        <v>28028</v>
      </c>
      <c r="B575" t="s">
        <v>638</v>
      </c>
      <c r="D575" s="207"/>
    </row>
    <row r="576" spans="1:4" x14ac:dyDescent="0.15">
      <c r="A576" s="214">
        <v>28030</v>
      </c>
      <c r="B576" t="s">
        <v>638</v>
      </c>
      <c r="D576" s="207"/>
    </row>
    <row r="577" spans="1:4" x14ac:dyDescent="0.15">
      <c r="A577" s="214">
        <v>28031</v>
      </c>
      <c r="B577" t="s">
        <v>638</v>
      </c>
      <c r="D577" s="207"/>
    </row>
    <row r="578" spans="1:4" x14ac:dyDescent="0.15">
      <c r="A578" s="214">
        <v>28032</v>
      </c>
      <c r="B578" t="s">
        <v>638</v>
      </c>
      <c r="D578" s="207"/>
    </row>
    <row r="579" spans="1:4" x14ac:dyDescent="0.15">
      <c r="A579" s="214">
        <v>28033</v>
      </c>
      <c r="B579" t="s">
        <v>638</v>
      </c>
      <c r="D579" s="207"/>
    </row>
    <row r="580" spans="1:4" x14ac:dyDescent="0.15">
      <c r="A580" s="214">
        <v>28034</v>
      </c>
      <c r="B580" t="s">
        <v>638</v>
      </c>
      <c r="D580" s="207"/>
    </row>
    <row r="581" spans="1:4" x14ac:dyDescent="0.15">
      <c r="A581" s="214">
        <v>28035</v>
      </c>
      <c r="B581" t="s">
        <v>638</v>
      </c>
      <c r="D581" s="207"/>
    </row>
    <row r="582" spans="1:4" x14ac:dyDescent="0.15">
      <c r="A582" s="214">
        <v>28037</v>
      </c>
      <c r="B582" t="s">
        <v>638</v>
      </c>
      <c r="D582" s="207"/>
    </row>
    <row r="583" spans="1:4" x14ac:dyDescent="0.15">
      <c r="A583" s="214">
        <v>28038</v>
      </c>
      <c r="B583" t="s">
        <v>638</v>
      </c>
      <c r="D583" s="207"/>
    </row>
    <row r="584" spans="1:4" x14ac:dyDescent="0.15">
      <c r="A584" s="214">
        <v>28039</v>
      </c>
      <c r="B584" t="s">
        <v>638</v>
      </c>
      <c r="D584" s="207"/>
    </row>
    <row r="585" spans="1:4" x14ac:dyDescent="0.15">
      <c r="A585" s="214">
        <v>28040</v>
      </c>
      <c r="B585" t="s">
        <v>638</v>
      </c>
      <c r="D585" s="207"/>
    </row>
    <row r="586" spans="1:4" x14ac:dyDescent="0.15">
      <c r="A586" s="214">
        <v>28041</v>
      </c>
      <c r="B586" t="s">
        <v>638</v>
      </c>
      <c r="D586" s="207"/>
    </row>
    <row r="587" spans="1:4" x14ac:dyDescent="0.15">
      <c r="A587" s="214">
        <v>28042</v>
      </c>
      <c r="B587" t="s">
        <v>638</v>
      </c>
      <c r="D587" s="207"/>
    </row>
    <row r="588" spans="1:4" x14ac:dyDescent="0.15">
      <c r="A588" s="214">
        <v>28045</v>
      </c>
      <c r="B588" t="s">
        <v>638</v>
      </c>
      <c r="D588" s="207"/>
    </row>
    <row r="589" spans="1:4" x14ac:dyDescent="0.15">
      <c r="A589" s="214">
        <v>28046</v>
      </c>
      <c r="B589" t="s">
        <v>638</v>
      </c>
      <c r="D589" s="207"/>
    </row>
    <row r="590" spans="1:4" x14ac:dyDescent="0.15">
      <c r="A590" s="214">
        <v>28047</v>
      </c>
      <c r="B590" t="s">
        <v>638</v>
      </c>
      <c r="D590" s="207"/>
    </row>
    <row r="591" spans="1:4" x14ac:dyDescent="0.15">
      <c r="A591" s="214">
        <v>28048</v>
      </c>
      <c r="B591" t="s">
        <v>638</v>
      </c>
      <c r="D591" s="207"/>
    </row>
    <row r="592" spans="1:4" x14ac:dyDescent="0.15">
      <c r="A592" s="214">
        <v>28051</v>
      </c>
      <c r="B592" t="s">
        <v>638</v>
      </c>
      <c r="D592" s="207"/>
    </row>
    <row r="593" spans="1:4" x14ac:dyDescent="0.15">
      <c r="A593" s="214">
        <v>28052</v>
      </c>
      <c r="B593" t="s">
        <v>638</v>
      </c>
      <c r="D593" s="207"/>
    </row>
    <row r="594" spans="1:4" x14ac:dyDescent="0.15">
      <c r="A594" s="214">
        <v>28053</v>
      </c>
      <c r="B594" t="s">
        <v>638</v>
      </c>
      <c r="D594" s="207"/>
    </row>
    <row r="595" spans="1:4" x14ac:dyDescent="0.15">
      <c r="A595" s="214">
        <v>28054</v>
      </c>
      <c r="B595" t="s">
        <v>638</v>
      </c>
      <c r="D595" s="207"/>
    </row>
    <row r="596" spans="1:4" x14ac:dyDescent="0.15">
      <c r="A596" s="214">
        <v>28055</v>
      </c>
      <c r="B596" t="s">
        <v>638</v>
      </c>
      <c r="D596" s="207"/>
    </row>
    <row r="597" spans="1:4" x14ac:dyDescent="0.15">
      <c r="A597" s="214">
        <v>28056</v>
      </c>
      <c r="B597" t="s">
        <v>638</v>
      </c>
      <c r="D597" s="207"/>
    </row>
    <row r="598" spans="1:4" x14ac:dyDescent="0.15">
      <c r="A598" s="214">
        <v>28058</v>
      </c>
      <c r="B598" t="s">
        <v>638</v>
      </c>
      <c r="D598" s="207"/>
    </row>
    <row r="599" spans="1:4" x14ac:dyDescent="0.15">
      <c r="A599" s="214">
        <v>28059</v>
      </c>
      <c r="B599" t="s">
        <v>638</v>
      </c>
      <c r="D599" s="207"/>
    </row>
    <row r="600" spans="1:4" x14ac:dyDescent="0.15">
      <c r="A600" s="214">
        <v>28060</v>
      </c>
      <c r="B600" t="s">
        <v>638</v>
      </c>
      <c r="D600" s="207"/>
    </row>
    <row r="601" spans="1:4" x14ac:dyDescent="0.15">
      <c r="A601" s="214">
        <v>28061</v>
      </c>
      <c r="B601" t="s">
        <v>638</v>
      </c>
      <c r="D601" s="207"/>
    </row>
    <row r="602" spans="1:4" x14ac:dyDescent="0.15">
      <c r="A602" s="214">
        <v>28062</v>
      </c>
      <c r="B602" t="s">
        <v>638</v>
      </c>
      <c r="D602" s="207"/>
    </row>
    <row r="603" spans="1:4" x14ac:dyDescent="0.15">
      <c r="A603" s="214">
        <v>28063</v>
      </c>
      <c r="B603" t="s">
        <v>638</v>
      </c>
      <c r="D603" s="207"/>
    </row>
    <row r="604" spans="1:4" x14ac:dyDescent="0.15">
      <c r="A604" s="214">
        <v>28065</v>
      </c>
      <c r="B604" t="s">
        <v>638</v>
      </c>
      <c r="D604" s="207"/>
    </row>
    <row r="605" spans="1:4" x14ac:dyDescent="0.15">
      <c r="A605" s="214">
        <v>28066</v>
      </c>
      <c r="B605" t="s">
        <v>638</v>
      </c>
      <c r="D605" s="207"/>
    </row>
    <row r="606" spans="1:4" x14ac:dyDescent="0.15">
      <c r="A606" s="214">
        <v>28068</v>
      </c>
      <c r="B606" t="s">
        <v>638</v>
      </c>
      <c r="D606" s="207"/>
    </row>
    <row r="607" spans="1:4" x14ac:dyDescent="0.15">
      <c r="A607" s="214">
        <v>28069</v>
      </c>
      <c r="B607" t="s">
        <v>638</v>
      </c>
      <c r="D607" s="207"/>
    </row>
    <row r="608" spans="1:4" x14ac:dyDescent="0.15">
      <c r="A608" s="214">
        <v>28070</v>
      </c>
      <c r="B608" t="s">
        <v>638</v>
      </c>
      <c r="D608" s="207"/>
    </row>
    <row r="609" spans="1:4" x14ac:dyDescent="0.15">
      <c r="A609" s="214">
        <v>28072</v>
      </c>
      <c r="B609" t="s">
        <v>638</v>
      </c>
      <c r="D609" s="207"/>
    </row>
    <row r="610" spans="1:4" x14ac:dyDescent="0.15">
      <c r="A610" s="214">
        <v>28073</v>
      </c>
      <c r="B610" t="s">
        <v>638</v>
      </c>
      <c r="D610" s="207"/>
    </row>
    <row r="611" spans="1:4" x14ac:dyDescent="0.15">
      <c r="A611" s="214">
        <v>28074</v>
      </c>
      <c r="B611" t="s">
        <v>638</v>
      </c>
      <c r="D611" s="207"/>
    </row>
    <row r="612" spans="1:4" x14ac:dyDescent="0.15">
      <c r="A612" s="214">
        <v>28075</v>
      </c>
      <c r="B612" t="s">
        <v>638</v>
      </c>
      <c r="D612" s="207"/>
    </row>
    <row r="613" spans="1:4" x14ac:dyDescent="0.15">
      <c r="A613" s="214">
        <v>28076</v>
      </c>
      <c r="B613" t="s">
        <v>638</v>
      </c>
      <c r="D613" s="207"/>
    </row>
    <row r="614" spans="1:4" x14ac:dyDescent="0.15">
      <c r="A614" s="214">
        <v>28077</v>
      </c>
      <c r="B614" t="s">
        <v>638</v>
      </c>
      <c r="D614" s="207"/>
    </row>
    <row r="615" spans="1:4" x14ac:dyDescent="0.15">
      <c r="A615" s="214">
        <v>28079</v>
      </c>
      <c r="B615" t="s">
        <v>638</v>
      </c>
      <c r="D615" s="207"/>
    </row>
    <row r="616" spans="1:4" x14ac:dyDescent="0.15">
      <c r="A616" s="214">
        <v>28080</v>
      </c>
      <c r="B616" t="s">
        <v>638</v>
      </c>
      <c r="D616" s="207"/>
    </row>
    <row r="617" spans="1:4" x14ac:dyDescent="0.15">
      <c r="A617" s="214">
        <v>28081</v>
      </c>
      <c r="B617" t="s">
        <v>638</v>
      </c>
      <c r="D617" s="207"/>
    </row>
    <row r="618" spans="1:4" x14ac:dyDescent="0.15">
      <c r="A618" s="214">
        <v>28082</v>
      </c>
      <c r="B618" t="s">
        <v>638</v>
      </c>
      <c r="D618" s="207"/>
    </row>
    <row r="619" spans="1:4" x14ac:dyDescent="0.15">
      <c r="A619" s="214">
        <v>28083</v>
      </c>
      <c r="B619" t="s">
        <v>638</v>
      </c>
      <c r="D619" s="207"/>
    </row>
    <row r="620" spans="1:4" x14ac:dyDescent="0.15">
      <c r="A620" s="214">
        <v>28086</v>
      </c>
      <c r="B620" t="s">
        <v>638</v>
      </c>
      <c r="D620" s="207"/>
    </row>
    <row r="621" spans="1:4" x14ac:dyDescent="0.15">
      <c r="A621" s="214">
        <v>28088</v>
      </c>
      <c r="B621" t="s">
        <v>638</v>
      </c>
      <c r="D621" s="207"/>
    </row>
    <row r="622" spans="1:4" x14ac:dyDescent="0.15">
      <c r="A622" s="214">
        <v>28089</v>
      </c>
      <c r="B622" t="s">
        <v>638</v>
      </c>
      <c r="D622" s="207"/>
    </row>
    <row r="623" spans="1:4" x14ac:dyDescent="0.15">
      <c r="A623" s="214">
        <v>28090</v>
      </c>
      <c r="B623" t="s">
        <v>638</v>
      </c>
      <c r="D623" s="207"/>
    </row>
    <row r="624" spans="1:4" x14ac:dyDescent="0.15">
      <c r="A624" s="214">
        <v>28091</v>
      </c>
      <c r="B624" t="s">
        <v>638</v>
      </c>
      <c r="D624" s="207"/>
    </row>
    <row r="625" spans="1:4" x14ac:dyDescent="0.15">
      <c r="A625" s="214">
        <v>28093</v>
      </c>
      <c r="B625" t="s">
        <v>638</v>
      </c>
      <c r="D625" s="207"/>
    </row>
    <row r="626" spans="1:4" x14ac:dyDescent="0.15">
      <c r="A626" s="214">
        <v>28094</v>
      </c>
      <c r="B626" t="s">
        <v>638</v>
      </c>
      <c r="D626" s="207"/>
    </row>
    <row r="627" spans="1:4" x14ac:dyDescent="0.15">
      <c r="A627" s="214">
        <v>28095</v>
      </c>
      <c r="B627" t="s">
        <v>638</v>
      </c>
      <c r="D627" s="207"/>
    </row>
    <row r="628" spans="1:4" x14ac:dyDescent="0.15">
      <c r="A628" s="214">
        <v>28096</v>
      </c>
      <c r="B628" t="s">
        <v>638</v>
      </c>
      <c r="D628" s="207"/>
    </row>
    <row r="629" spans="1:4" x14ac:dyDescent="0.15">
      <c r="A629" s="214">
        <v>28097</v>
      </c>
      <c r="B629" t="s">
        <v>638</v>
      </c>
      <c r="D629" s="207"/>
    </row>
    <row r="630" spans="1:4" x14ac:dyDescent="0.15">
      <c r="A630" s="214">
        <v>28098</v>
      </c>
      <c r="B630" t="s">
        <v>638</v>
      </c>
      <c r="D630" s="207"/>
    </row>
    <row r="631" spans="1:4" x14ac:dyDescent="0.15">
      <c r="A631" s="214">
        <v>28100</v>
      </c>
      <c r="B631" t="s">
        <v>638</v>
      </c>
      <c r="D631" s="207"/>
    </row>
    <row r="632" spans="1:4" x14ac:dyDescent="0.15">
      <c r="A632" s="214">
        <v>28101</v>
      </c>
      <c r="B632" t="s">
        <v>638</v>
      </c>
      <c r="D632" s="207"/>
    </row>
    <row r="633" spans="1:4" x14ac:dyDescent="0.15">
      <c r="A633" s="214">
        <v>28102</v>
      </c>
      <c r="B633" t="s">
        <v>638</v>
      </c>
      <c r="D633" s="207"/>
    </row>
    <row r="634" spans="1:4" x14ac:dyDescent="0.15">
      <c r="A634" s="214">
        <v>28103</v>
      </c>
      <c r="B634" t="s">
        <v>638</v>
      </c>
      <c r="D634" s="207"/>
    </row>
    <row r="635" spans="1:4" x14ac:dyDescent="0.15">
      <c r="A635" s="214">
        <v>28104</v>
      </c>
      <c r="B635" t="s">
        <v>638</v>
      </c>
      <c r="D635" s="207"/>
    </row>
    <row r="636" spans="1:4" x14ac:dyDescent="0.15">
      <c r="A636" s="214">
        <v>28105</v>
      </c>
      <c r="B636" t="s">
        <v>638</v>
      </c>
      <c r="D636" s="207"/>
    </row>
    <row r="637" spans="1:4" x14ac:dyDescent="0.15">
      <c r="A637" s="214">
        <v>28107</v>
      </c>
      <c r="B637" t="s">
        <v>638</v>
      </c>
      <c r="D637" s="207"/>
    </row>
    <row r="638" spans="1:4" x14ac:dyDescent="0.15">
      <c r="A638" s="214">
        <v>28108</v>
      </c>
      <c r="B638" t="s">
        <v>638</v>
      </c>
      <c r="D638" s="207"/>
    </row>
    <row r="639" spans="1:4" x14ac:dyDescent="0.15">
      <c r="A639" s="214">
        <v>28109</v>
      </c>
      <c r="B639" t="s">
        <v>638</v>
      </c>
      <c r="D639" s="207"/>
    </row>
    <row r="640" spans="1:4" x14ac:dyDescent="0.15">
      <c r="A640" s="214">
        <v>28110</v>
      </c>
      <c r="B640" t="s">
        <v>638</v>
      </c>
      <c r="D640" s="207"/>
    </row>
    <row r="641" spans="1:4" x14ac:dyDescent="0.15">
      <c r="A641" s="214">
        <v>28111</v>
      </c>
      <c r="B641" t="s">
        <v>638</v>
      </c>
      <c r="D641" s="207"/>
    </row>
    <row r="642" spans="1:4" x14ac:dyDescent="0.15">
      <c r="A642" s="214">
        <v>28114</v>
      </c>
      <c r="B642" t="s">
        <v>638</v>
      </c>
      <c r="D642" s="207"/>
    </row>
    <row r="643" spans="1:4" x14ac:dyDescent="0.15">
      <c r="A643" s="214">
        <v>28115</v>
      </c>
      <c r="B643" t="s">
        <v>638</v>
      </c>
      <c r="D643" s="207"/>
    </row>
    <row r="644" spans="1:4" x14ac:dyDescent="0.15">
      <c r="A644" s="214">
        <v>28116</v>
      </c>
      <c r="B644" t="s">
        <v>638</v>
      </c>
      <c r="D644" s="207"/>
    </row>
    <row r="645" spans="1:4" x14ac:dyDescent="0.15">
      <c r="A645" s="214">
        <v>28117</v>
      </c>
      <c r="B645" t="s">
        <v>638</v>
      </c>
      <c r="D645" s="207"/>
    </row>
    <row r="646" spans="1:4" x14ac:dyDescent="0.15">
      <c r="A646" s="214">
        <v>28118</v>
      </c>
      <c r="B646" t="s">
        <v>638</v>
      </c>
      <c r="D646" s="207"/>
    </row>
    <row r="647" spans="1:4" x14ac:dyDescent="0.15">
      <c r="A647" s="214">
        <v>28119</v>
      </c>
      <c r="B647" t="s">
        <v>638</v>
      </c>
      <c r="D647" s="207"/>
    </row>
    <row r="648" spans="1:4" x14ac:dyDescent="0.15">
      <c r="A648" s="214">
        <v>28121</v>
      </c>
      <c r="B648" t="s">
        <v>638</v>
      </c>
      <c r="D648" s="207"/>
    </row>
    <row r="649" spans="1:4" x14ac:dyDescent="0.15">
      <c r="A649" s="214">
        <v>28122</v>
      </c>
      <c r="B649" t="s">
        <v>638</v>
      </c>
      <c r="D649" s="207"/>
    </row>
    <row r="650" spans="1:4" x14ac:dyDescent="0.15">
      <c r="A650" s="214">
        <v>28129</v>
      </c>
      <c r="B650" t="s">
        <v>638</v>
      </c>
      <c r="D650" s="207"/>
    </row>
    <row r="651" spans="1:4" x14ac:dyDescent="0.15">
      <c r="A651" s="214">
        <v>28130</v>
      </c>
      <c r="B651" t="s">
        <v>638</v>
      </c>
      <c r="D651" s="207"/>
    </row>
    <row r="652" spans="1:4" x14ac:dyDescent="0.15">
      <c r="A652" s="214">
        <v>28131</v>
      </c>
      <c r="B652" t="s">
        <v>638</v>
      </c>
      <c r="D652" s="207"/>
    </row>
    <row r="653" spans="1:4" x14ac:dyDescent="0.15">
      <c r="A653" s="214">
        <v>28132</v>
      </c>
      <c r="B653" t="s">
        <v>638</v>
      </c>
      <c r="D653" s="207"/>
    </row>
    <row r="654" spans="1:4" x14ac:dyDescent="0.15">
      <c r="A654" s="214">
        <v>28133</v>
      </c>
      <c r="B654" t="s">
        <v>638</v>
      </c>
      <c r="D654" s="207"/>
    </row>
    <row r="655" spans="1:4" x14ac:dyDescent="0.15">
      <c r="A655" s="214">
        <v>28135</v>
      </c>
      <c r="B655" t="s">
        <v>638</v>
      </c>
      <c r="D655" s="207"/>
    </row>
    <row r="656" spans="1:4" x14ac:dyDescent="0.15">
      <c r="A656" s="214">
        <v>28136</v>
      </c>
      <c r="B656" t="s">
        <v>638</v>
      </c>
      <c r="D656" s="207"/>
    </row>
    <row r="657" spans="1:4" x14ac:dyDescent="0.15">
      <c r="A657" s="214">
        <v>28137</v>
      </c>
      <c r="B657" t="s">
        <v>638</v>
      </c>
      <c r="D657" s="207"/>
    </row>
    <row r="658" spans="1:4" x14ac:dyDescent="0.15">
      <c r="A658" s="214">
        <v>28138</v>
      </c>
      <c r="B658" t="s">
        <v>638</v>
      </c>
      <c r="D658" s="207"/>
    </row>
    <row r="659" spans="1:4" x14ac:dyDescent="0.15">
      <c r="A659" s="214">
        <v>28139</v>
      </c>
      <c r="B659" t="s">
        <v>638</v>
      </c>
      <c r="D659" s="207"/>
    </row>
    <row r="660" spans="1:4" x14ac:dyDescent="0.15">
      <c r="A660" s="214">
        <v>28142</v>
      </c>
      <c r="B660" t="s">
        <v>638</v>
      </c>
      <c r="D660" s="207"/>
    </row>
    <row r="661" spans="1:4" x14ac:dyDescent="0.15">
      <c r="A661" s="214">
        <v>28143</v>
      </c>
      <c r="B661" t="s">
        <v>638</v>
      </c>
      <c r="D661" s="207"/>
    </row>
    <row r="662" spans="1:4" x14ac:dyDescent="0.15">
      <c r="A662" s="214">
        <v>28144</v>
      </c>
      <c r="B662" t="s">
        <v>638</v>
      </c>
      <c r="D662" s="207"/>
    </row>
    <row r="663" spans="1:4" x14ac:dyDescent="0.15">
      <c r="A663" s="214">
        <v>28145</v>
      </c>
      <c r="B663" t="s">
        <v>638</v>
      </c>
      <c r="D663" s="207"/>
    </row>
    <row r="664" spans="1:4" x14ac:dyDescent="0.15">
      <c r="A664" s="214">
        <v>28146</v>
      </c>
      <c r="B664" t="s">
        <v>638</v>
      </c>
      <c r="D664" s="207"/>
    </row>
    <row r="665" spans="1:4" x14ac:dyDescent="0.15">
      <c r="A665" s="214">
        <v>28147</v>
      </c>
      <c r="B665" t="s">
        <v>638</v>
      </c>
      <c r="D665" s="207"/>
    </row>
    <row r="666" spans="1:4" x14ac:dyDescent="0.15">
      <c r="A666" s="214">
        <v>28149</v>
      </c>
      <c r="B666" t="s">
        <v>638</v>
      </c>
      <c r="D666" s="207"/>
    </row>
    <row r="667" spans="1:4" x14ac:dyDescent="0.15">
      <c r="A667" s="214">
        <v>28150</v>
      </c>
      <c r="B667" t="s">
        <v>638</v>
      </c>
      <c r="D667" s="207"/>
    </row>
    <row r="668" spans="1:4" x14ac:dyDescent="0.15">
      <c r="A668" s="214">
        <v>28151</v>
      </c>
      <c r="B668" t="s">
        <v>638</v>
      </c>
      <c r="D668" s="207"/>
    </row>
    <row r="669" spans="1:4" x14ac:dyDescent="0.15">
      <c r="A669" s="214">
        <v>28152</v>
      </c>
      <c r="B669" t="s">
        <v>638</v>
      </c>
      <c r="D669" s="207"/>
    </row>
    <row r="670" spans="1:4" x14ac:dyDescent="0.15">
      <c r="A670" s="214">
        <v>28153</v>
      </c>
      <c r="B670" t="s">
        <v>638</v>
      </c>
      <c r="D670" s="207"/>
    </row>
    <row r="671" spans="1:4" x14ac:dyDescent="0.15">
      <c r="A671" s="214">
        <v>28154</v>
      </c>
      <c r="B671" t="s">
        <v>638</v>
      </c>
      <c r="D671" s="207"/>
    </row>
    <row r="672" spans="1:4" x14ac:dyDescent="0.15">
      <c r="A672" s="214">
        <v>28156</v>
      </c>
      <c r="B672" t="s">
        <v>638</v>
      </c>
      <c r="D672" s="207"/>
    </row>
    <row r="673" spans="1:4" x14ac:dyDescent="0.15">
      <c r="A673" s="214">
        <v>28157</v>
      </c>
      <c r="B673" t="s">
        <v>638</v>
      </c>
      <c r="D673" s="207"/>
    </row>
    <row r="674" spans="1:4" x14ac:dyDescent="0.15">
      <c r="A674" s="214">
        <v>28158</v>
      </c>
      <c r="B674" t="s">
        <v>638</v>
      </c>
      <c r="D674" s="207"/>
    </row>
    <row r="675" spans="1:4" x14ac:dyDescent="0.15">
      <c r="A675" s="214">
        <v>28159</v>
      </c>
      <c r="B675" t="s">
        <v>638</v>
      </c>
      <c r="D675" s="207"/>
    </row>
    <row r="676" spans="1:4" x14ac:dyDescent="0.15">
      <c r="A676" s="214">
        <v>28160</v>
      </c>
      <c r="B676" t="s">
        <v>638</v>
      </c>
      <c r="D676" s="207"/>
    </row>
    <row r="677" spans="1:4" x14ac:dyDescent="0.15">
      <c r="A677" s="214">
        <v>28161</v>
      </c>
      <c r="B677" t="s">
        <v>638</v>
      </c>
      <c r="D677" s="207"/>
    </row>
    <row r="678" spans="1:4" x14ac:dyDescent="0.15">
      <c r="A678" s="214">
        <v>28163</v>
      </c>
      <c r="B678" t="s">
        <v>638</v>
      </c>
      <c r="D678" s="207"/>
    </row>
    <row r="679" spans="1:4" x14ac:dyDescent="0.15">
      <c r="A679" s="214">
        <v>28164</v>
      </c>
      <c r="B679" t="s">
        <v>638</v>
      </c>
      <c r="D679" s="207"/>
    </row>
    <row r="680" spans="1:4" x14ac:dyDescent="0.15">
      <c r="A680" s="214">
        <v>28165</v>
      </c>
      <c r="B680" t="s">
        <v>638</v>
      </c>
      <c r="D680" s="207"/>
    </row>
    <row r="681" spans="1:4" x14ac:dyDescent="0.15">
      <c r="A681" s="214">
        <v>28166</v>
      </c>
      <c r="B681" t="s">
        <v>638</v>
      </c>
      <c r="D681" s="207"/>
    </row>
    <row r="682" spans="1:4" x14ac:dyDescent="0.15">
      <c r="A682" s="214">
        <v>28168</v>
      </c>
      <c r="B682" t="s">
        <v>638</v>
      </c>
      <c r="D682" s="207"/>
    </row>
    <row r="683" spans="1:4" x14ac:dyDescent="0.15">
      <c r="A683" s="214">
        <v>28170</v>
      </c>
      <c r="B683" t="s">
        <v>638</v>
      </c>
      <c r="D683" s="207"/>
    </row>
    <row r="684" spans="1:4" x14ac:dyDescent="0.15">
      <c r="A684" s="214">
        <v>28171</v>
      </c>
      <c r="B684" t="s">
        <v>638</v>
      </c>
      <c r="D684" s="207"/>
    </row>
    <row r="685" spans="1:4" x14ac:dyDescent="0.15">
      <c r="A685" s="214">
        <v>28172</v>
      </c>
      <c r="B685" t="s">
        <v>638</v>
      </c>
      <c r="D685" s="207"/>
    </row>
    <row r="686" spans="1:4" x14ac:dyDescent="0.15">
      <c r="A686" s="214">
        <v>28173</v>
      </c>
      <c r="B686" t="s">
        <v>638</v>
      </c>
      <c r="D686" s="207"/>
    </row>
    <row r="687" spans="1:4" x14ac:dyDescent="0.15">
      <c r="A687" s="214">
        <v>28174</v>
      </c>
      <c r="B687" t="s">
        <v>638</v>
      </c>
      <c r="D687" s="207"/>
    </row>
    <row r="688" spans="1:4" x14ac:dyDescent="0.15">
      <c r="A688" s="214">
        <v>28177</v>
      </c>
      <c r="B688" t="s">
        <v>638</v>
      </c>
      <c r="D688" s="207"/>
    </row>
    <row r="689" spans="1:4" x14ac:dyDescent="0.15">
      <c r="A689" s="214">
        <v>28178</v>
      </c>
      <c r="B689" t="s">
        <v>638</v>
      </c>
      <c r="D689" s="207"/>
    </row>
    <row r="690" spans="1:4" x14ac:dyDescent="0.15">
      <c r="A690" s="214">
        <v>28179</v>
      </c>
      <c r="B690" t="s">
        <v>638</v>
      </c>
      <c r="D690" s="207"/>
    </row>
    <row r="691" spans="1:4" x14ac:dyDescent="0.15">
      <c r="A691" s="214">
        <v>28180</v>
      </c>
      <c r="B691" t="s">
        <v>638</v>
      </c>
      <c r="D691" s="207"/>
    </row>
    <row r="692" spans="1:4" x14ac:dyDescent="0.15">
      <c r="A692" s="214">
        <v>28181</v>
      </c>
      <c r="B692" t="s">
        <v>638</v>
      </c>
      <c r="D692" s="207"/>
    </row>
    <row r="693" spans="1:4" x14ac:dyDescent="0.15">
      <c r="A693" s="214">
        <v>28182</v>
      </c>
      <c r="B693" t="s">
        <v>638</v>
      </c>
      <c r="D693" s="207"/>
    </row>
    <row r="694" spans="1:4" x14ac:dyDescent="0.15">
      <c r="A694" s="214">
        <v>28184</v>
      </c>
      <c r="B694" t="s">
        <v>638</v>
      </c>
      <c r="D694" s="207"/>
    </row>
    <row r="695" spans="1:4" x14ac:dyDescent="0.15">
      <c r="A695" s="214">
        <v>28185</v>
      </c>
      <c r="B695" t="s">
        <v>638</v>
      </c>
      <c r="D695" s="207"/>
    </row>
    <row r="696" spans="1:4" x14ac:dyDescent="0.15">
      <c r="A696" s="214">
        <v>28186</v>
      </c>
      <c r="B696" t="s">
        <v>638</v>
      </c>
      <c r="D696" s="207"/>
    </row>
    <row r="697" spans="1:4" x14ac:dyDescent="0.15">
      <c r="A697" s="214">
        <v>28187</v>
      </c>
      <c r="B697" t="s">
        <v>638</v>
      </c>
      <c r="D697" s="207"/>
    </row>
    <row r="698" spans="1:4" x14ac:dyDescent="0.15">
      <c r="A698" s="214">
        <v>28188</v>
      </c>
      <c r="B698" t="s">
        <v>638</v>
      </c>
      <c r="D698" s="207"/>
    </row>
    <row r="699" spans="1:4" x14ac:dyDescent="0.15">
      <c r="A699" s="214">
        <v>28189</v>
      </c>
      <c r="B699" t="s">
        <v>638</v>
      </c>
      <c r="D699" s="207"/>
    </row>
    <row r="700" spans="1:4" x14ac:dyDescent="0.15">
      <c r="A700" s="214">
        <v>28191</v>
      </c>
      <c r="B700" t="s">
        <v>638</v>
      </c>
      <c r="D700" s="207"/>
    </row>
    <row r="701" spans="1:4" x14ac:dyDescent="0.15">
      <c r="A701" s="214">
        <v>28192</v>
      </c>
      <c r="B701" t="s">
        <v>638</v>
      </c>
      <c r="D701" s="207"/>
    </row>
    <row r="702" spans="1:4" x14ac:dyDescent="0.15">
      <c r="A702" s="214">
        <v>28193</v>
      </c>
      <c r="B702" t="s">
        <v>638</v>
      </c>
      <c r="D702" s="207"/>
    </row>
    <row r="703" spans="1:4" x14ac:dyDescent="0.15">
      <c r="A703" s="214">
        <v>28194</v>
      </c>
      <c r="B703" t="s">
        <v>638</v>
      </c>
      <c r="D703" s="207"/>
    </row>
    <row r="704" spans="1:4" x14ac:dyDescent="0.15">
      <c r="A704" s="214">
        <v>28195</v>
      </c>
      <c r="B704" t="s">
        <v>638</v>
      </c>
      <c r="D704" s="207"/>
    </row>
    <row r="705" spans="1:4" x14ac:dyDescent="0.15">
      <c r="A705" s="214">
        <v>28196</v>
      </c>
      <c r="B705" t="s">
        <v>638</v>
      </c>
      <c r="D705" s="207"/>
    </row>
    <row r="706" spans="1:4" x14ac:dyDescent="0.15">
      <c r="A706" s="214">
        <v>28198</v>
      </c>
      <c r="B706" t="s">
        <v>638</v>
      </c>
      <c r="D706" s="207"/>
    </row>
    <row r="707" spans="1:4" x14ac:dyDescent="0.15">
      <c r="A707" s="214">
        <v>28199</v>
      </c>
      <c r="B707" t="s">
        <v>638</v>
      </c>
      <c r="D707" s="207"/>
    </row>
    <row r="708" spans="1:4" x14ac:dyDescent="0.15">
      <c r="A708" s="214">
        <v>28200</v>
      </c>
      <c r="B708" t="s">
        <v>638</v>
      </c>
      <c r="D708" s="207"/>
    </row>
    <row r="709" spans="1:4" x14ac:dyDescent="0.15">
      <c r="A709" s="214">
        <v>28201</v>
      </c>
      <c r="B709" t="s">
        <v>638</v>
      </c>
      <c r="D709" s="207"/>
    </row>
    <row r="710" spans="1:4" x14ac:dyDescent="0.15">
      <c r="A710" s="214">
        <v>28202</v>
      </c>
      <c r="B710" t="s">
        <v>638</v>
      </c>
      <c r="D710" s="207"/>
    </row>
    <row r="711" spans="1:4" x14ac:dyDescent="0.15">
      <c r="A711" s="214">
        <v>28206</v>
      </c>
      <c r="B711" t="s">
        <v>638</v>
      </c>
      <c r="D711" s="207"/>
    </row>
    <row r="712" spans="1:4" x14ac:dyDescent="0.15">
      <c r="A712" s="214">
        <v>28207</v>
      </c>
      <c r="B712" t="s">
        <v>638</v>
      </c>
      <c r="D712" s="207"/>
    </row>
    <row r="713" spans="1:4" x14ac:dyDescent="0.15">
      <c r="A713" s="214">
        <v>28208</v>
      </c>
      <c r="B713" t="s">
        <v>638</v>
      </c>
      <c r="D713" s="207"/>
    </row>
    <row r="714" spans="1:4" x14ac:dyDescent="0.15">
      <c r="A714" s="214">
        <v>28209</v>
      </c>
      <c r="B714" t="s">
        <v>638</v>
      </c>
      <c r="D714" s="207"/>
    </row>
    <row r="715" spans="1:4" x14ac:dyDescent="0.15">
      <c r="A715" s="214">
        <v>28210</v>
      </c>
      <c r="B715" t="s">
        <v>638</v>
      </c>
      <c r="D715" s="207"/>
    </row>
    <row r="716" spans="1:4" x14ac:dyDescent="0.15">
      <c r="A716" s="214">
        <v>28212</v>
      </c>
      <c r="B716" t="s">
        <v>638</v>
      </c>
      <c r="D716" s="207"/>
    </row>
    <row r="717" spans="1:4" x14ac:dyDescent="0.15">
      <c r="A717" s="214">
        <v>28213</v>
      </c>
      <c r="B717" t="s">
        <v>638</v>
      </c>
      <c r="D717" s="207"/>
    </row>
    <row r="718" spans="1:4" x14ac:dyDescent="0.15">
      <c r="A718" s="214">
        <v>28214</v>
      </c>
      <c r="B718" t="s">
        <v>638</v>
      </c>
      <c r="D718" s="207"/>
    </row>
    <row r="719" spans="1:4" x14ac:dyDescent="0.15">
      <c r="A719" s="214">
        <v>28215</v>
      </c>
      <c r="B719" t="s">
        <v>638</v>
      </c>
      <c r="D719" s="207"/>
    </row>
    <row r="720" spans="1:4" x14ac:dyDescent="0.15">
      <c r="A720" s="214">
        <v>28216</v>
      </c>
      <c r="B720" t="s">
        <v>638</v>
      </c>
      <c r="D720" s="207"/>
    </row>
    <row r="721" spans="1:4" x14ac:dyDescent="0.15">
      <c r="A721" s="214">
        <v>28217</v>
      </c>
      <c r="B721" t="s">
        <v>638</v>
      </c>
      <c r="D721" s="207"/>
    </row>
    <row r="722" spans="1:4" x14ac:dyDescent="0.15">
      <c r="A722" s="214">
        <v>28219</v>
      </c>
      <c r="B722" t="s">
        <v>638</v>
      </c>
      <c r="D722" s="207"/>
    </row>
    <row r="723" spans="1:4" x14ac:dyDescent="0.15">
      <c r="A723" s="214">
        <v>28220</v>
      </c>
      <c r="B723" t="s">
        <v>638</v>
      </c>
      <c r="D723" s="207"/>
    </row>
    <row r="724" spans="1:4" x14ac:dyDescent="0.15">
      <c r="A724" s="214">
        <v>28221</v>
      </c>
      <c r="B724" t="s">
        <v>638</v>
      </c>
      <c r="D724" s="207"/>
    </row>
    <row r="725" spans="1:4" x14ac:dyDescent="0.15">
      <c r="A725" s="214">
        <v>28222</v>
      </c>
      <c r="B725" t="s">
        <v>638</v>
      </c>
      <c r="D725" s="207"/>
    </row>
    <row r="726" spans="1:4" x14ac:dyDescent="0.15">
      <c r="A726" s="214">
        <v>28223</v>
      </c>
      <c r="B726" t="s">
        <v>638</v>
      </c>
      <c r="D726" s="207"/>
    </row>
    <row r="727" spans="1:4" x14ac:dyDescent="0.15">
      <c r="A727" s="214">
        <v>28224</v>
      </c>
      <c r="B727" t="s">
        <v>638</v>
      </c>
      <c r="D727" s="207"/>
    </row>
    <row r="728" spans="1:4" x14ac:dyDescent="0.15">
      <c r="A728" s="214">
        <v>28226</v>
      </c>
      <c r="B728" t="s">
        <v>638</v>
      </c>
      <c r="D728" s="207"/>
    </row>
    <row r="729" spans="1:4" x14ac:dyDescent="0.15">
      <c r="A729" s="214">
        <v>28227</v>
      </c>
      <c r="B729" t="s">
        <v>638</v>
      </c>
      <c r="D729" s="207"/>
    </row>
    <row r="730" spans="1:4" x14ac:dyDescent="0.15">
      <c r="A730" s="214">
        <v>28228</v>
      </c>
      <c r="B730" t="s">
        <v>638</v>
      </c>
      <c r="D730" s="207"/>
    </row>
    <row r="731" spans="1:4" x14ac:dyDescent="0.15">
      <c r="A731" s="214">
        <v>28229</v>
      </c>
      <c r="B731" t="s">
        <v>638</v>
      </c>
      <c r="D731" s="207"/>
    </row>
    <row r="732" spans="1:4" x14ac:dyDescent="0.15">
      <c r="A732" s="214">
        <v>28230</v>
      </c>
      <c r="B732" t="s">
        <v>638</v>
      </c>
      <c r="D732" s="207"/>
    </row>
    <row r="733" spans="1:4" x14ac:dyDescent="0.15">
      <c r="A733" s="214">
        <v>28233</v>
      </c>
      <c r="B733" t="s">
        <v>638</v>
      </c>
      <c r="D733" s="207"/>
    </row>
    <row r="734" spans="1:4" x14ac:dyDescent="0.15">
      <c r="A734" s="214">
        <v>28234</v>
      </c>
      <c r="B734" t="s">
        <v>638</v>
      </c>
      <c r="D734" s="207"/>
    </row>
    <row r="735" spans="1:4" x14ac:dyDescent="0.15">
      <c r="A735" s="214">
        <v>28235</v>
      </c>
      <c r="B735" t="s">
        <v>638</v>
      </c>
      <c r="D735" s="207"/>
    </row>
    <row r="736" spans="1:4" x14ac:dyDescent="0.15">
      <c r="A736" s="214">
        <v>28236</v>
      </c>
      <c r="B736" t="s">
        <v>638</v>
      </c>
      <c r="D736" s="207"/>
    </row>
    <row r="737" spans="1:4" x14ac:dyDescent="0.15">
      <c r="A737" s="214">
        <v>28237</v>
      </c>
      <c r="B737" t="s">
        <v>638</v>
      </c>
      <c r="D737" s="207"/>
    </row>
    <row r="738" spans="1:4" x14ac:dyDescent="0.15">
      <c r="A738" s="214">
        <v>28238</v>
      </c>
      <c r="B738" t="s">
        <v>638</v>
      </c>
      <c r="D738" s="207"/>
    </row>
    <row r="739" spans="1:4" x14ac:dyDescent="0.15">
      <c r="A739" s="214">
        <v>28240</v>
      </c>
      <c r="B739" t="s">
        <v>638</v>
      </c>
      <c r="D739" s="207"/>
    </row>
    <row r="740" spans="1:4" x14ac:dyDescent="0.15">
      <c r="A740" s="214">
        <v>28241</v>
      </c>
      <c r="B740" t="s">
        <v>638</v>
      </c>
      <c r="D740" s="207"/>
    </row>
    <row r="741" spans="1:4" x14ac:dyDescent="0.15">
      <c r="A741" s="214">
        <v>28242</v>
      </c>
      <c r="B741" t="s">
        <v>638</v>
      </c>
      <c r="D741" s="207"/>
    </row>
    <row r="742" spans="1:4" x14ac:dyDescent="0.15">
      <c r="A742" s="214">
        <v>28243</v>
      </c>
      <c r="B742" t="s">
        <v>638</v>
      </c>
      <c r="D742" s="207"/>
    </row>
    <row r="743" spans="1:4" x14ac:dyDescent="0.15">
      <c r="A743" s="214">
        <v>28245</v>
      </c>
      <c r="B743" t="s">
        <v>638</v>
      </c>
      <c r="D743" s="207"/>
    </row>
    <row r="744" spans="1:4" x14ac:dyDescent="0.15">
      <c r="A744" s="214">
        <v>28247</v>
      </c>
      <c r="B744" t="s">
        <v>638</v>
      </c>
      <c r="D744" s="207"/>
    </row>
    <row r="745" spans="1:4" x14ac:dyDescent="0.15">
      <c r="A745" s="214">
        <v>28249</v>
      </c>
      <c r="B745" t="s">
        <v>638</v>
      </c>
      <c r="D745" s="207"/>
    </row>
    <row r="746" spans="1:4" x14ac:dyDescent="0.15">
      <c r="A746" s="214">
        <v>28251</v>
      </c>
      <c r="B746" t="s">
        <v>638</v>
      </c>
      <c r="D746" s="207"/>
    </row>
    <row r="747" spans="1:4" x14ac:dyDescent="0.15">
      <c r="A747" s="214">
        <v>28252</v>
      </c>
      <c r="B747" t="s">
        <v>638</v>
      </c>
      <c r="D747" s="207"/>
    </row>
    <row r="748" spans="1:4" x14ac:dyDescent="0.15">
      <c r="A748" s="214">
        <v>28254</v>
      </c>
      <c r="B748" t="s">
        <v>638</v>
      </c>
      <c r="D748" s="207"/>
    </row>
    <row r="749" spans="1:4" x14ac:dyDescent="0.15">
      <c r="A749" s="214">
        <v>28255</v>
      </c>
      <c r="B749" t="s">
        <v>638</v>
      </c>
      <c r="D749" s="207"/>
    </row>
    <row r="750" spans="1:4" x14ac:dyDescent="0.15">
      <c r="A750" s="214">
        <v>28256</v>
      </c>
      <c r="B750" t="s">
        <v>638</v>
      </c>
      <c r="D750" s="207"/>
    </row>
    <row r="751" spans="1:4" x14ac:dyDescent="0.15">
      <c r="A751" s="214">
        <v>28257</v>
      </c>
      <c r="B751" t="s">
        <v>638</v>
      </c>
      <c r="D751" s="207"/>
    </row>
    <row r="752" spans="1:4" x14ac:dyDescent="0.15">
      <c r="A752" s="214">
        <v>28258</v>
      </c>
      <c r="B752" t="s">
        <v>638</v>
      </c>
      <c r="D752" s="207"/>
    </row>
    <row r="753" spans="1:4" x14ac:dyDescent="0.15">
      <c r="A753" s="214">
        <v>28259</v>
      </c>
      <c r="B753" t="s">
        <v>638</v>
      </c>
      <c r="D753" s="207"/>
    </row>
    <row r="754" spans="1:4" x14ac:dyDescent="0.15">
      <c r="A754" s="214">
        <v>28261</v>
      </c>
      <c r="B754" t="s">
        <v>638</v>
      </c>
      <c r="D754" s="207"/>
    </row>
    <row r="755" spans="1:4" x14ac:dyDescent="0.15">
      <c r="A755" s="214">
        <v>28262</v>
      </c>
      <c r="B755" t="s">
        <v>638</v>
      </c>
      <c r="D755" s="207"/>
    </row>
    <row r="756" spans="1:4" x14ac:dyDescent="0.15">
      <c r="A756" s="214">
        <v>28263</v>
      </c>
      <c r="B756" t="s">
        <v>638</v>
      </c>
      <c r="D756" s="207"/>
    </row>
    <row r="757" spans="1:4" x14ac:dyDescent="0.15">
      <c r="A757" s="214">
        <v>28264</v>
      </c>
      <c r="B757" t="s">
        <v>638</v>
      </c>
      <c r="D757" s="207"/>
    </row>
    <row r="758" spans="1:4" x14ac:dyDescent="0.15">
      <c r="A758" s="214">
        <v>28265</v>
      </c>
      <c r="B758" t="s">
        <v>638</v>
      </c>
      <c r="D758" s="207"/>
    </row>
    <row r="759" spans="1:4" x14ac:dyDescent="0.15">
      <c r="A759" s="214">
        <v>28268</v>
      </c>
      <c r="B759" t="s">
        <v>638</v>
      </c>
      <c r="D759" s="207"/>
    </row>
    <row r="760" spans="1:4" x14ac:dyDescent="0.15">
      <c r="A760" s="214">
        <v>28269</v>
      </c>
      <c r="B760" t="s">
        <v>638</v>
      </c>
      <c r="D760" s="207"/>
    </row>
    <row r="761" spans="1:4" x14ac:dyDescent="0.15">
      <c r="A761" s="214">
        <v>28270</v>
      </c>
      <c r="B761" t="s">
        <v>638</v>
      </c>
      <c r="D761" s="207"/>
    </row>
    <row r="762" spans="1:4" x14ac:dyDescent="0.15">
      <c r="A762" s="214">
        <v>28271</v>
      </c>
      <c r="B762" t="s">
        <v>638</v>
      </c>
      <c r="D762" s="207"/>
    </row>
    <row r="763" spans="1:4" x14ac:dyDescent="0.15">
      <c r="A763" s="214">
        <v>28272</v>
      </c>
      <c r="B763" t="s">
        <v>638</v>
      </c>
      <c r="D763" s="207"/>
    </row>
    <row r="764" spans="1:4" x14ac:dyDescent="0.15">
      <c r="A764" s="214">
        <v>28273</v>
      </c>
      <c r="B764" t="s">
        <v>638</v>
      </c>
      <c r="D764" s="207"/>
    </row>
    <row r="765" spans="1:4" x14ac:dyDescent="0.15">
      <c r="A765" s="214">
        <v>28275</v>
      </c>
      <c r="B765" t="s">
        <v>638</v>
      </c>
      <c r="D765" s="207"/>
    </row>
    <row r="766" spans="1:4" x14ac:dyDescent="0.15">
      <c r="A766" s="214">
        <v>28276</v>
      </c>
      <c r="B766" t="s">
        <v>638</v>
      </c>
      <c r="D766" s="207"/>
    </row>
    <row r="767" spans="1:4" x14ac:dyDescent="0.15">
      <c r="A767" s="214">
        <v>28277</v>
      </c>
      <c r="B767" t="s">
        <v>638</v>
      </c>
      <c r="D767" s="207"/>
    </row>
    <row r="768" spans="1:4" x14ac:dyDescent="0.15">
      <c r="A768" s="214">
        <v>28278</v>
      </c>
      <c r="B768" t="s">
        <v>638</v>
      </c>
      <c r="D768" s="207"/>
    </row>
    <row r="769" spans="1:4" x14ac:dyDescent="0.15">
      <c r="A769" s="214">
        <v>28279</v>
      </c>
      <c r="B769" t="s">
        <v>638</v>
      </c>
      <c r="D769" s="207"/>
    </row>
    <row r="770" spans="1:4" x14ac:dyDescent="0.15">
      <c r="A770" s="214">
        <v>28280</v>
      </c>
      <c r="B770" t="s">
        <v>638</v>
      </c>
      <c r="D770" s="207"/>
    </row>
    <row r="771" spans="1:4" x14ac:dyDescent="0.15">
      <c r="A771" s="214">
        <v>28282</v>
      </c>
      <c r="B771" t="s">
        <v>638</v>
      </c>
      <c r="D771" s="207"/>
    </row>
    <row r="772" spans="1:4" x14ac:dyDescent="0.15">
      <c r="A772" s="214">
        <v>28283</v>
      </c>
      <c r="B772" t="s">
        <v>638</v>
      </c>
      <c r="D772" s="207"/>
    </row>
    <row r="773" spans="1:4" x14ac:dyDescent="0.15">
      <c r="A773" s="214">
        <v>28284</v>
      </c>
      <c r="B773" t="s">
        <v>638</v>
      </c>
      <c r="D773" s="207"/>
    </row>
    <row r="774" spans="1:4" x14ac:dyDescent="0.15">
      <c r="A774" s="214">
        <v>28285</v>
      </c>
      <c r="B774" t="s">
        <v>638</v>
      </c>
      <c r="D774" s="207"/>
    </row>
    <row r="775" spans="1:4" x14ac:dyDescent="0.15">
      <c r="A775" s="214">
        <v>28286</v>
      </c>
      <c r="B775" t="s">
        <v>638</v>
      </c>
      <c r="D775" s="207"/>
    </row>
    <row r="776" spans="1:4" x14ac:dyDescent="0.15">
      <c r="A776" s="214">
        <v>28287</v>
      </c>
      <c r="B776" t="s">
        <v>638</v>
      </c>
      <c r="D776" s="207"/>
    </row>
    <row r="777" spans="1:4" x14ac:dyDescent="0.15">
      <c r="A777" s="214">
        <v>28289</v>
      </c>
      <c r="B777" t="s">
        <v>638</v>
      </c>
      <c r="D777" s="207"/>
    </row>
    <row r="778" spans="1:4" x14ac:dyDescent="0.15">
      <c r="A778" s="214">
        <v>28290</v>
      </c>
      <c r="B778" t="s">
        <v>638</v>
      </c>
      <c r="D778" s="207"/>
    </row>
    <row r="779" spans="1:4" x14ac:dyDescent="0.15">
      <c r="A779" s="214">
        <v>28291</v>
      </c>
      <c r="B779" t="s">
        <v>638</v>
      </c>
      <c r="D779" s="207"/>
    </row>
    <row r="780" spans="1:4" x14ac:dyDescent="0.15">
      <c r="A780" s="214">
        <v>28292</v>
      </c>
      <c r="B780" t="s">
        <v>638</v>
      </c>
      <c r="D780" s="207"/>
    </row>
    <row r="781" spans="1:4" x14ac:dyDescent="0.15">
      <c r="A781" s="214">
        <v>28293</v>
      </c>
      <c r="B781" t="s">
        <v>638</v>
      </c>
      <c r="D781" s="207"/>
    </row>
    <row r="782" spans="1:4" x14ac:dyDescent="0.15">
      <c r="A782" s="214">
        <v>28296</v>
      </c>
      <c r="B782" t="s">
        <v>638</v>
      </c>
      <c r="D782" s="207"/>
    </row>
    <row r="783" spans="1:4" x14ac:dyDescent="0.15">
      <c r="A783" s="214">
        <v>28297</v>
      </c>
      <c r="B783" t="s">
        <v>638</v>
      </c>
      <c r="D783" s="207"/>
    </row>
    <row r="784" spans="1:4" x14ac:dyDescent="0.15">
      <c r="A784" s="214">
        <v>28298</v>
      </c>
      <c r="B784" t="s">
        <v>638</v>
      </c>
      <c r="D784" s="207"/>
    </row>
    <row r="785" spans="1:4" x14ac:dyDescent="0.15">
      <c r="A785" s="214">
        <v>28299</v>
      </c>
      <c r="B785" t="s">
        <v>638</v>
      </c>
      <c r="D785" s="207"/>
    </row>
    <row r="786" spans="1:4" x14ac:dyDescent="0.15">
      <c r="A786" s="214">
        <v>28300</v>
      </c>
      <c r="B786" t="s">
        <v>638</v>
      </c>
      <c r="D786" s="207"/>
    </row>
    <row r="787" spans="1:4" x14ac:dyDescent="0.15">
      <c r="A787" s="214">
        <v>28301</v>
      </c>
      <c r="B787" t="s">
        <v>638</v>
      </c>
      <c r="D787" s="207"/>
    </row>
    <row r="788" spans="1:4" x14ac:dyDescent="0.15">
      <c r="A788" s="214">
        <v>28303</v>
      </c>
      <c r="B788" t="s">
        <v>638</v>
      </c>
      <c r="D788" s="207"/>
    </row>
    <row r="789" spans="1:4" x14ac:dyDescent="0.15">
      <c r="A789" s="214">
        <v>28304</v>
      </c>
      <c r="B789" t="s">
        <v>638</v>
      </c>
      <c r="D789" s="207"/>
    </row>
    <row r="790" spans="1:4" x14ac:dyDescent="0.15">
      <c r="A790" s="214">
        <v>28305</v>
      </c>
      <c r="B790" t="s">
        <v>638</v>
      </c>
      <c r="D790" s="207"/>
    </row>
    <row r="791" spans="1:4" x14ac:dyDescent="0.15">
      <c r="A791" s="214">
        <v>28306</v>
      </c>
      <c r="B791" t="s">
        <v>638</v>
      </c>
      <c r="D791" s="207"/>
    </row>
    <row r="792" spans="1:4" x14ac:dyDescent="0.15">
      <c r="A792" s="214">
        <v>28307</v>
      </c>
      <c r="B792" t="s">
        <v>638</v>
      </c>
      <c r="D792" s="207"/>
    </row>
    <row r="793" spans="1:4" x14ac:dyDescent="0.15">
      <c r="A793" s="214">
        <v>28308</v>
      </c>
      <c r="B793" t="s">
        <v>638</v>
      </c>
      <c r="D793" s="207"/>
    </row>
    <row r="794" spans="1:4" x14ac:dyDescent="0.15">
      <c r="A794" s="214">
        <v>28310</v>
      </c>
      <c r="B794" t="s">
        <v>638</v>
      </c>
      <c r="D794" s="207"/>
    </row>
    <row r="795" spans="1:4" x14ac:dyDescent="0.15">
      <c r="A795" s="214">
        <v>28311</v>
      </c>
      <c r="B795" t="s">
        <v>638</v>
      </c>
      <c r="D795" s="207"/>
    </row>
    <row r="796" spans="1:4" x14ac:dyDescent="0.15">
      <c r="A796" s="214">
        <v>28312</v>
      </c>
      <c r="B796" t="s">
        <v>638</v>
      </c>
      <c r="D796" s="207"/>
    </row>
    <row r="797" spans="1:4" x14ac:dyDescent="0.15">
      <c r="A797" s="214">
        <v>28313</v>
      </c>
      <c r="B797" t="s">
        <v>638</v>
      </c>
      <c r="D797" s="207"/>
    </row>
    <row r="798" spans="1:4" x14ac:dyDescent="0.15">
      <c r="A798" s="214">
        <v>28314</v>
      </c>
      <c r="B798" t="s">
        <v>638</v>
      </c>
      <c r="D798" s="207"/>
    </row>
    <row r="799" spans="1:4" x14ac:dyDescent="0.15">
      <c r="A799" s="214">
        <v>28315</v>
      </c>
      <c r="B799" t="s">
        <v>638</v>
      </c>
      <c r="D799" s="207"/>
    </row>
    <row r="800" spans="1:4" x14ac:dyDescent="0.15">
      <c r="A800" s="214">
        <v>28317</v>
      </c>
      <c r="B800" t="s">
        <v>638</v>
      </c>
      <c r="D800" s="207"/>
    </row>
    <row r="801" spans="1:4" x14ac:dyDescent="0.15">
      <c r="A801" s="214">
        <v>28318</v>
      </c>
      <c r="B801" t="s">
        <v>638</v>
      </c>
      <c r="D801" s="207"/>
    </row>
    <row r="802" spans="1:4" x14ac:dyDescent="0.15">
      <c r="A802" s="214">
        <v>28319</v>
      </c>
      <c r="B802" t="s">
        <v>638</v>
      </c>
      <c r="D802" s="207"/>
    </row>
    <row r="803" spans="1:4" x14ac:dyDescent="0.15">
      <c r="A803" s="214">
        <v>28320</v>
      </c>
      <c r="B803" t="s">
        <v>638</v>
      </c>
      <c r="D803" s="207"/>
    </row>
    <row r="804" spans="1:4" x14ac:dyDescent="0.15">
      <c r="A804" s="214">
        <v>28321</v>
      </c>
      <c r="B804" t="s">
        <v>638</v>
      </c>
      <c r="D804" s="207"/>
    </row>
    <row r="805" spans="1:4" x14ac:dyDescent="0.15">
      <c r="A805" s="214">
        <v>28324</v>
      </c>
      <c r="B805" t="s">
        <v>638</v>
      </c>
      <c r="D805" s="207"/>
    </row>
    <row r="806" spans="1:4" x14ac:dyDescent="0.15">
      <c r="A806" s="214">
        <v>28325</v>
      </c>
      <c r="B806" t="s">
        <v>638</v>
      </c>
      <c r="D806" s="207"/>
    </row>
    <row r="807" spans="1:4" x14ac:dyDescent="0.15">
      <c r="A807" s="214">
        <v>28326</v>
      </c>
      <c r="B807" t="s">
        <v>638</v>
      </c>
      <c r="D807" s="207"/>
    </row>
    <row r="808" spans="1:4" x14ac:dyDescent="0.15">
      <c r="A808" s="214">
        <v>28327</v>
      </c>
      <c r="B808" t="s">
        <v>638</v>
      </c>
      <c r="D808" s="207"/>
    </row>
    <row r="809" spans="1:4" x14ac:dyDescent="0.15">
      <c r="A809" s="214">
        <v>28328</v>
      </c>
      <c r="B809" t="s">
        <v>638</v>
      </c>
      <c r="D809" s="207"/>
    </row>
    <row r="810" spans="1:4" x14ac:dyDescent="0.15">
      <c r="A810" s="214">
        <v>28329</v>
      </c>
      <c r="B810" t="s">
        <v>638</v>
      </c>
      <c r="D810" s="207"/>
    </row>
    <row r="811" spans="1:4" x14ac:dyDescent="0.15">
      <c r="A811" s="214">
        <v>28331</v>
      </c>
      <c r="B811" t="s">
        <v>638</v>
      </c>
      <c r="D811" s="207"/>
    </row>
    <row r="812" spans="1:4" x14ac:dyDescent="0.15">
      <c r="A812" s="214">
        <v>28332</v>
      </c>
      <c r="B812" t="s">
        <v>638</v>
      </c>
      <c r="D812" s="207"/>
    </row>
    <row r="813" spans="1:4" x14ac:dyDescent="0.15">
      <c r="A813" s="214">
        <v>28333</v>
      </c>
      <c r="B813" t="s">
        <v>638</v>
      </c>
      <c r="D813" s="207"/>
    </row>
    <row r="814" spans="1:4" x14ac:dyDescent="0.15">
      <c r="A814" s="214">
        <v>28334</v>
      </c>
      <c r="B814" t="s">
        <v>638</v>
      </c>
      <c r="D814" s="207"/>
    </row>
    <row r="815" spans="1:4" x14ac:dyDescent="0.15">
      <c r="A815" s="214">
        <v>28335</v>
      </c>
      <c r="B815" t="s">
        <v>638</v>
      </c>
      <c r="D815" s="207"/>
    </row>
    <row r="816" spans="1:4" x14ac:dyDescent="0.15">
      <c r="A816" s="214">
        <v>28336</v>
      </c>
      <c r="B816" t="s">
        <v>638</v>
      </c>
      <c r="D816" s="207"/>
    </row>
    <row r="817" spans="1:4" x14ac:dyDescent="0.15">
      <c r="A817" s="214">
        <v>28338</v>
      </c>
      <c r="B817" t="s">
        <v>638</v>
      </c>
      <c r="D817" s="207"/>
    </row>
    <row r="818" spans="1:4" x14ac:dyDescent="0.15">
      <c r="A818" s="214">
        <v>28339</v>
      </c>
      <c r="B818" t="s">
        <v>638</v>
      </c>
      <c r="D818" s="207"/>
    </row>
    <row r="819" spans="1:4" x14ac:dyDescent="0.15">
      <c r="A819" s="214">
        <v>28340</v>
      </c>
      <c r="B819" t="s">
        <v>638</v>
      </c>
      <c r="D819" s="207"/>
    </row>
    <row r="820" spans="1:4" x14ac:dyDescent="0.15">
      <c r="A820" s="214">
        <v>28341</v>
      </c>
      <c r="B820" t="s">
        <v>638</v>
      </c>
      <c r="D820" s="207"/>
    </row>
    <row r="821" spans="1:4" x14ac:dyDescent="0.15">
      <c r="A821" s="214">
        <v>28342</v>
      </c>
      <c r="B821" t="s">
        <v>638</v>
      </c>
      <c r="D821" s="207"/>
    </row>
    <row r="822" spans="1:4" x14ac:dyDescent="0.15">
      <c r="A822" s="214">
        <v>28343</v>
      </c>
      <c r="B822" t="s">
        <v>638</v>
      </c>
      <c r="D822" s="207"/>
    </row>
    <row r="823" spans="1:4" x14ac:dyDescent="0.15">
      <c r="A823" s="214">
        <v>28345</v>
      </c>
      <c r="B823" t="s">
        <v>638</v>
      </c>
      <c r="D823" s="207"/>
    </row>
    <row r="824" spans="1:4" x14ac:dyDescent="0.15">
      <c r="A824" s="214">
        <v>28346</v>
      </c>
      <c r="B824" t="s">
        <v>638</v>
      </c>
      <c r="D824" s="207"/>
    </row>
    <row r="825" spans="1:4" x14ac:dyDescent="0.15">
      <c r="A825" s="214">
        <v>28347</v>
      </c>
      <c r="B825" t="s">
        <v>638</v>
      </c>
      <c r="D825" s="207"/>
    </row>
    <row r="826" spans="1:4" x14ac:dyDescent="0.15">
      <c r="A826" s="214">
        <v>28348</v>
      </c>
      <c r="B826" t="s">
        <v>638</v>
      </c>
      <c r="D826" s="207"/>
    </row>
    <row r="827" spans="1:4" x14ac:dyDescent="0.15">
      <c r="A827" s="214">
        <v>28349</v>
      </c>
      <c r="B827" t="s">
        <v>638</v>
      </c>
      <c r="D827" s="207"/>
    </row>
    <row r="828" spans="1:4" x14ac:dyDescent="0.15">
      <c r="A828" s="214">
        <v>28350</v>
      </c>
      <c r="B828" t="s">
        <v>638</v>
      </c>
      <c r="D828" s="207"/>
    </row>
    <row r="829" spans="1:4" x14ac:dyDescent="0.15">
      <c r="A829" s="214">
        <v>28352</v>
      </c>
      <c r="B829" t="s">
        <v>638</v>
      </c>
      <c r="D829" s="207"/>
    </row>
    <row r="830" spans="1:4" x14ac:dyDescent="0.15">
      <c r="A830" s="214">
        <v>28353</v>
      </c>
      <c r="B830" t="s">
        <v>638</v>
      </c>
      <c r="D830" s="207"/>
    </row>
    <row r="831" spans="1:4" x14ac:dyDescent="0.15">
      <c r="A831" s="214">
        <v>28354</v>
      </c>
      <c r="B831" t="s">
        <v>638</v>
      </c>
      <c r="D831" s="207"/>
    </row>
    <row r="832" spans="1:4" x14ac:dyDescent="0.15">
      <c r="A832" s="214">
        <v>28355</v>
      </c>
      <c r="B832" t="s">
        <v>638</v>
      </c>
      <c r="D832" s="207"/>
    </row>
    <row r="833" spans="1:4" x14ac:dyDescent="0.15">
      <c r="A833" s="214">
        <v>28356</v>
      </c>
      <c r="B833" t="s">
        <v>638</v>
      </c>
      <c r="D833" s="207"/>
    </row>
    <row r="834" spans="1:4" x14ac:dyDescent="0.15">
      <c r="A834" s="214">
        <v>28359</v>
      </c>
      <c r="B834" t="s">
        <v>638</v>
      </c>
      <c r="D834" s="207"/>
    </row>
    <row r="835" spans="1:4" x14ac:dyDescent="0.15">
      <c r="A835" s="214">
        <v>28360</v>
      </c>
      <c r="B835" t="s">
        <v>638</v>
      </c>
      <c r="D835" s="207"/>
    </row>
    <row r="836" spans="1:4" x14ac:dyDescent="0.15">
      <c r="A836" s="214">
        <v>28361</v>
      </c>
      <c r="B836" t="s">
        <v>638</v>
      </c>
      <c r="D836" s="207"/>
    </row>
    <row r="837" spans="1:4" x14ac:dyDescent="0.15">
      <c r="A837" s="214">
        <v>28362</v>
      </c>
      <c r="B837" t="s">
        <v>638</v>
      </c>
      <c r="D837" s="207"/>
    </row>
    <row r="838" spans="1:4" x14ac:dyDescent="0.15">
      <c r="A838" s="214">
        <v>28363</v>
      </c>
      <c r="B838" t="s">
        <v>638</v>
      </c>
      <c r="D838" s="207"/>
    </row>
    <row r="839" spans="1:4" x14ac:dyDescent="0.15">
      <c r="A839" s="214">
        <v>28364</v>
      </c>
      <c r="B839" t="s">
        <v>638</v>
      </c>
      <c r="D839" s="207"/>
    </row>
    <row r="840" spans="1:4" x14ac:dyDescent="0.15">
      <c r="A840" s="214">
        <v>28366</v>
      </c>
      <c r="B840" t="s">
        <v>638</v>
      </c>
      <c r="D840" s="207"/>
    </row>
    <row r="841" spans="1:4" x14ac:dyDescent="0.15">
      <c r="A841" s="214">
        <v>28367</v>
      </c>
      <c r="B841" t="s">
        <v>638</v>
      </c>
      <c r="D841" s="207"/>
    </row>
    <row r="842" spans="1:4" x14ac:dyDescent="0.15">
      <c r="A842" s="214">
        <v>28368</v>
      </c>
      <c r="B842" t="s">
        <v>638</v>
      </c>
      <c r="D842" s="207"/>
    </row>
    <row r="843" spans="1:4" x14ac:dyDescent="0.15">
      <c r="A843" s="214">
        <v>28369</v>
      </c>
      <c r="B843" t="s">
        <v>638</v>
      </c>
      <c r="D843" s="207"/>
    </row>
    <row r="844" spans="1:4" x14ac:dyDescent="0.15">
      <c r="A844" s="214">
        <v>28370</v>
      </c>
      <c r="B844" t="s">
        <v>638</v>
      </c>
      <c r="D844" s="207"/>
    </row>
    <row r="845" spans="1:4" x14ac:dyDescent="0.15">
      <c r="A845" s="214">
        <v>28371</v>
      </c>
      <c r="B845" t="s">
        <v>638</v>
      </c>
      <c r="D845" s="207"/>
    </row>
    <row r="846" spans="1:4" x14ac:dyDescent="0.15">
      <c r="A846" s="214">
        <v>28373</v>
      </c>
      <c r="B846" t="s">
        <v>638</v>
      </c>
      <c r="D846" s="207"/>
    </row>
    <row r="847" spans="1:4" x14ac:dyDescent="0.15">
      <c r="A847" s="214">
        <v>28374</v>
      </c>
      <c r="B847" t="s">
        <v>638</v>
      </c>
      <c r="D847" s="207"/>
    </row>
    <row r="848" spans="1:4" x14ac:dyDescent="0.15">
      <c r="A848" s="214">
        <v>28375</v>
      </c>
      <c r="B848" t="s">
        <v>638</v>
      </c>
      <c r="D848" s="207"/>
    </row>
    <row r="849" spans="1:4" x14ac:dyDescent="0.15">
      <c r="A849" s="214">
        <v>28376</v>
      </c>
      <c r="B849" t="s">
        <v>638</v>
      </c>
      <c r="D849" s="207"/>
    </row>
    <row r="850" spans="1:4" x14ac:dyDescent="0.15">
      <c r="A850" s="214">
        <v>28377</v>
      </c>
      <c r="B850" t="s">
        <v>638</v>
      </c>
      <c r="D850" s="207"/>
    </row>
    <row r="851" spans="1:4" x14ac:dyDescent="0.15">
      <c r="A851" s="214">
        <v>28378</v>
      </c>
      <c r="B851" t="s">
        <v>638</v>
      </c>
      <c r="D851" s="207"/>
    </row>
    <row r="852" spans="1:4" x14ac:dyDescent="0.15">
      <c r="A852" s="214">
        <v>28380</v>
      </c>
      <c r="B852" t="s">
        <v>638</v>
      </c>
      <c r="D852" s="207"/>
    </row>
    <row r="853" spans="1:4" x14ac:dyDescent="0.15">
      <c r="A853" s="214">
        <v>28381</v>
      </c>
      <c r="B853" t="s">
        <v>638</v>
      </c>
      <c r="D853" s="207"/>
    </row>
    <row r="854" spans="1:4" x14ac:dyDescent="0.15">
      <c r="A854" s="214">
        <v>28382</v>
      </c>
      <c r="B854" t="s">
        <v>638</v>
      </c>
      <c r="D854" s="207"/>
    </row>
    <row r="855" spans="1:4" x14ac:dyDescent="0.15">
      <c r="A855" s="214">
        <v>28384</v>
      </c>
      <c r="B855" t="s">
        <v>638</v>
      </c>
      <c r="D855" s="207"/>
    </row>
    <row r="856" spans="1:4" x14ac:dyDescent="0.15">
      <c r="A856" s="214">
        <v>28387</v>
      </c>
      <c r="B856" t="s">
        <v>638</v>
      </c>
      <c r="D856" s="207"/>
    </row>
    <row r="857" spans="1:4" x14ac:dyDescent="0.15">
      <c r="A857" s="214">
        <v>28388</v>
      </c>
      <c r="B857" t="s">
        <v>638</v>
      </c>
      <c r="D857" s="207"/>
    </row>
    <row r="858" spans="1:4" x14ac:dyDescent="0.15">
      <c r="A858" s="214">
        <v>28389</v>
      </c>
      <c r="B858" t="s">
        <v>638</v>
      </c>
      <c r="D858" s="207"/>
    </row>
    <row r="859" spans="1:4" x14ac:dyDescent="0.15">
      <c r="A859" s="214">
        <v>28390</v>
      </c>
      <c r="B859" t="s">
        <v>638</v>
      </c>
      <c r="D859" s="207"/>
    </row>
    <row r="860" spans="1:4" x14ac:dyDescent="0.15">
      <c r="A860" s="214">
        <v>28392</v>
      </c>
      <c r="B860" t="s">
        <v>638</v>
      </c>
      <c r="D860" s="207"/>
    </row>
    <row r="861" spans="1:4" x14ac:dyDescent="0.15">
      <c r="A861" s="214">
        <v>28394</v>
      </c>
      <c r="B861" t="s">
        <v>638</v>
      </c>
      <c r="D861" s="207"/>
    </row>
    <row r="862" spans="1:4" x14ac:dyDescent="0.15">
      <c r="A862" s="214">
        <v>28395</v>
      </c>
      <c r="B862" t="s">
        <v>638</v>
      </c>
      <c r="D862" s="207"/>
    </row>
    <row r="863" spans="1:4" x14ac:dyDescent="0.15">
      <c r="A863" s="214">
        <v>28396</v>
      </c>
      <c r="B863" t="s">
        <v>638</v>
      </c>
      <c r="D863" s="207"/>
    </row>
    <row r="864" spans="1:4" x14ac:dyDescent="0.15">
      <c r="A864" s="214">
        <v>28397</v>
      </c>
      <c r="B864" t="s">
        <v>638</v>
      </c>
      <c r="D864" s="207"/>
    </row>
    <row r="865" spans="1:4" x14ac:dyDescent="0.15">
      <c r="A865" s="214">
        <v>28398</v>
      </c>
      <c r="B865" t="s">
        <v>638</v>
      </c>
      <c r="D865" s="207"/>
    </row>
    <row r="866" spans="1:4" x14ac:dyDescent="0.15">
      <c r="A866" s="214">
        <v>28399</v>
      </c>
      <c r="B866" t="s">
        <v>638</v>
      </c>
      <c r="D866" s="207"/>
    </row>
    <row r="867" spans="1:4" x14ac:dyDescent="0.15">
      <c r="A867" s="214">
        <v>28401</v>
      </c>
      <c r="B867" t="s">
        <v>638</v>
      </c>
      <c r="D867" s="207"/>
    </row>
    <row r="868" spans="1:4" x14ac:dyDescent="0.15">
      <c r="A868" s="214">
        <v>28402</v>
      </c>
      <c r="B868" t="s">
        <v>638</v>
      </c>
      <c r="D868" s="207"/>
    </row>
    <row r="869" spans="1:4" x14ac:dyDescent="0.15">
      <c r="A869" s="214">
        <v>28403</v>
      </c>
      <c r="B869" t="s">
        <v>638</v>
      </c>
      <c r="D869" s="207"/>
    </row>
    <row r="870" spans="1:4" x14ac:dyDescent="0.15">
      <c r="A870" s="214">
        <v>28404</v>
      </c>
      <c r="B870" t="s">
        <v>638</v>
      </c>
      <c r="D870" s="207"/>
    </row>
    <row r="871" spans="1:4" x14ac:dyDescent="0.15">
      <c r="A871" s="214">
        <v>28405</v>
      </c>
      <c r="B871" t="s">
        <v>638</v>
      </c>
      <c r="D871" s="207"/>
    </row>
    <row r="872" spans="1:4" x14ac:dyDescent="0.15">
      <c r="A872" s="214">
        <v>28406</v>
      </c>
      <c r="B872" t="s">
        <v>638</v>
      </c>
      <c r="D872" s="207"/>
    </row>
    <row r="873" spans="1:4" x14ac:dyDescent="0.15">
      <c r="A873" s="214">
        <v>28409</v>
      </c>
      <c r="B873" t="s">
        <v>638</v>
      </c>
      <c r="D873" s="207"/>
    </row>
    <row r="874" spans="1:4" x14ac:dyDescent="0.15">
      <c r="A874" s="214">
        <v>28410</v>
      </c>
      <c r="B874" t="s">
        <v>638</v>
      </c>
      <c r="D874" s="207"/>
    </row>
    <row r="875" spans="1:4" x14ac:dyDescent="0.15">
      <c r="A875" s="214">
        <v>28411</v>
      </c>
      <c r="B875" t="s">
        <v>638</v>
      </c>
      <c r="D875" s="207"/>
    </row>
    <row r="876" spans="1:4" x14ac:dyDescent="0.15">
      <c r="A876" s="214">
        <v>28412</v>
      </c>
      <c r="B876" t="s">
        <v>638</v>
      </c>
      <c r="D876" s="207"/>
    </row>
    <row r="877" spans="1:4" x14ac:dyDescent="0.15">
      <c r="A877" s="214">
        <v>28415</v>
      </c>
      <c r="B877" t="s">
        <v>638</v>
      </c>
      <c r="D877" s="207"/>
    </row>
    <row r="878" spans="1:4" x14ac:dyDescent="0.15">
      <c r="A878" s="214">
        <v>28416</v>
      </c>
      <c r="B878" t="s">
        <v>638</v>
      </c>
      <c r="D878" s="207"/>
    </row>
    <row r="879" spans="1:4" x14ac:dyDescent="0.15">
      <c r="A879" s="214">
        <v>28417</v>
      </c>
      <c r="B879" t="s">
        <v>638</v>
      </c>
      <c r="D879" s="207"/>
    </row>
    <row r="880" spans="1:4" x14ac:dyDescent="0.15">
      <c r="A880" s="214">
        <v>28418</v>
      </c>
      <c r="B880" t="s">
        <v>638</v>
      </c>
      <c r="D880" s="207"/>
    </row>
    <row r="881" spans="1:4" x14ac:dyDescent="0.15">
      <c r="A881" s="214">
        <v>28419</v>
      </c>
      <c r="B881" t="s">
        <v>638</v>
      </c>
      <c r="D881" s="207"/>
    </row>
    <row r="882" spans="1:4" x14ac:dyDescent="0.15">
      <c r="A882" s="214">
        <v>28420</v>
      </c>
      <c r="B882" t="s">
        <v>638</v>
      </c>
      <c r="D882" s="207"/>
    </row>
    <row r="883" spans="1:4" x14ac:dyDescent="0.15">
      <c r="A883" s="214">
        <v>28422</v>
      </c>
      <c r="B883" t="s">
        <v>638</v>
      </c>
      <c r="D883" s="207"/>
    </row>
    <row r="884" spans="1:4" x14ac:dyDescent="0.15">
      <c r="A884" s="214">
        <v>28423</v>
      </c>
      <c r="B884" t="s">
        <v>638</v>
      </c>
      <c r="D884" s="207"/>
    </row>
    <row r="885" spans="1:4" x14ac:dyDescent="0.15">
      <c r="A885" s="214">
        <v>28424</v>
      </c>
      <c r="B885" t="s">
        <v>638</v>
      </c>
      <c r="D885" s="207"/>
    </row>
    <row r="886" spans="1:4" x14ac:dyDescent="0.15">
      <c r="A886" s="214">
        <v>28425</v>
      </c>
      <c r="B886" t="s">
        <v>638</v>
      </c>
      <c r="D886" s="207"/>
    </row>
    <row r="887" spans="1:4" x14ac:dyDescent="0.15">
      <c r="A887" s="214">
        <v>28426</v>
      </c>
      <c r="B887" t="s">
        <v>638</v>
      </c>
      <c r="D887" s="207"/>
    </row>
    <row r="888" spans="1:4" x14ac:dyDescent="0.15">
      <c r="A888" s="214">
        <v>28427</v>
      </c>
      <c r="B888" t="s">
        <v>638</v>
      </c>
      <c r="D888" s="207"/>
    </row>
    <row r="889" spans="1:4" x14ac:dyDescent="0.15">
      <c r="A889" s="214">
        <v>28429</v>
      </c>
      <c r="B889" t="s">
        <v>638</v>
      </c>
      <c r="D889" s="207"/>
    </row>
    <row r="890" spans="1:4" x14ac:dyDescent="0.15">
      <c r="A890" s="214">
        <v>28430</v>
      </c>
      <c r="B890" t="s">
        <v>638</v>
      </c>
      <c r="D890" s="207"/>
    </row>
    <row r="891" spans="1:4" x14ac:dyDescent="0.15">
      <c r="A891" s="214">
        <v>28431</v>
      </c>
      <c r="B891" t="s">
        <v>638</v>
      </c>
      <c r="D891" s="207"/>
    </row>
    <row r="892" spans="1:4" x14ac:dyDescent="0.15">
      <c r="A892" s="214">
        <v>28433</v>
      </c>
      <c r="B892" t="s">
        <v>638</v>
      </c>
      <c r="D892" s="207"/>
    </row>
    <row r="893" spans="1:4" x14ac:dyDescent="0.15">
      <c r="A893" s="214">
        <v>28434</v>
      </c>
      <c r="B893" t="s">
        <v>638</v>
      </c>
      <c r="D893" s="207"/>
    </row>
    <row r="894" spans="1:4" x14ac:dyDescent="0.15">
      <c r="A894" s="214">
        <v>28436</v>
      </c>
      <c r="B894" t="s">
        <v>638</v>
      </c>
      <c r="D894" s="207"/>
    </row>
    <row r="895" spans="1:4" x14ac:dyDescent="0.15">
      <c r="A895" s="214">
        <v>28437</v>
      </c>
      <c r="B895" t="s">
        <v>638</v>
      </c>
      <c r="D895" s="207"/>
    </row>
    <row r="896" spans="1:4" x14ac:dyDescent="0.15">
      <c r="A896" s="214">
        <v>28438</v>
      </c>
      <c r="B896" t="s">
        <v>638</v>
      </c>
      <c r="D896" s="207"/>
    </row>
    <row r="897" spans="1:4" x14ac:dyDescent="0.15">
      <c r="A897" s="214">
        <v>28439</v>
      </c>
      <c r="B897" t="s">
        <v>638</v>
      </c>
      <c r="D897" s="207"/>
    </row>
    <row r="898" spans="1:4" x14ac:dyDescent="0.15">
      <c r="A898" s="214">
        <v>28440</v>
      </c>
      <c r="B898" t="s">
        <v>638</v>
      </c>
      <c r="D898" s="207"/>
    </row>
    <row r="899" spans="1:4" x14ac:dyDescent="0.15">
      <c r="A899" s="214">
        <v>28441</v>
      </c>
      <c r="B899" t="s">
        <v>638</v>
      </c>
      <c r="D899" s="207"/>
    </row>
    <row r="900" spans="1:4" x14ac:dyDescent="0.15">
      <c r="A900" s="214">
        <v>28443</v>
      </c>
      <c r="B900" t="s">
        <v>638</v>
      </c>
      <c r="D900" s="207"/>
    </row>
    <row r="901" spans="1:4" x14ac:dyDescent="0.15">
      <c r="A901" s="214">
        <v>28444</v>
      </c>
      <c r="B901" t="s">
        <v>638</v>
      </c>
      <c r="D901" s="207"/>
    </row>
    <row r="902" spans="1:4" x14ac:dyDescent="0.15">
      <c r="A902" s="214">
        <v>28445</v>
      </c>
      <c r="B902" t="s">
        <v>638</v>
      </c>
      <c r="D902" s="207"/>
    </row>
    <row r="903" spans="1:4" x14ac:dyDescent="0.15">
      <c r="A903" s="214">
        <v>28446</v>
      </c>
      <c r="B903" t="s">
        <v>638</v>
      </c>
      <c r="D903" s="207"/>
    </row>
    <row r="904" spans="1:4" x14ac:dyDescent="0.15">
      <c r="A904" s="214">
        <v>28447</v>
      </c>
      <c r="B904" t="s">
        <v>638</v>
      </c>
      <c r="D904" s="207"/>
    </row>
    <row r="905" spans="1:4" x14ac:dyDescent="0.15">
      <c r="A905" s="214">
        <v>28450</v>
      </c>
      <c r="B905" t="s">
        <v>638</v>
      </c>
      <c r="D905" s="207"/>
    </row>
    <row r="906" spans="1:4" x14ac:dyDescent="0.15">
      <c r="A906" s="214">
        <v>28451</v>
      </c>
      <c r="B906" t="s">
        <v>638</v>
      </c>
      <c r="D906" s="207"/>
    </row>
    <row r="907" spans="1:4" x14ac:dyDescent="0.15">
      <c r="A907" s="214">
        <v>28453</v>
      </c>
      <c r="B907" t="s">
        <v>638</v>
      </c>
      <c r="D907" s="207"/>
    </row>
    <row r="908" spans="1:4" x14ac:dyDescent="0.15">
      <c r="A908" s="214">
        <v>28454</v>
      </c>
      <c r="B908" t="s">
        <v>638</v>
      </c>
      <c r="D908" s="207"/>
    </row>
    <row r="909" spans="1:4" x14ac:dyDescent="0.15">
      <c r="A909" s="214">
        <v>28455</v>
      </c>
      <c r="B909" t="s">
        <v>638</v>
      </c>
      <c r="D909" s="207"/>
    </row>
    <row r="910" spans="1:4" x14ac:dyDescent="0.15">
      <c r="A910" s="214">
        <v>28457</v>
      </c>
      <c r="B910" t="s">
        <v>638</v>
      </c>
      <c r="D910" s="207"/>
    </row>
    <row r="911" spans="1:4" x14ac:dyDescent="0.15">
      <c r="A911" s="214">
        <v>28458</v>
      </c>
      <c r="B911" t="s">
        <v>638</v>
      </c>
      <c r="D911" s="207"/>
    </row>
    <row r="912" spans="1:4" x14ac:dyDescent="0.15">
      <c r="A912" s="214">
        <v>28459</v>
      </c>
      <c r="B912" t="s">
        <v>638</v>
      </c>
      <c r="D912" s="207"/>
    </row>
    <row r="913" spans="1:4" x14ac:dyDescent="0.15">
      <c r="A913" s="214">
        <v>28460</v>
      </c>
      <c r="B913" t="s">
        <v>638</v>
      </c>
      <c r="D913" s="207"/>
    </row>
    <row r="914" spans="1:4" x14ac:dyDescent="0.15">
      <c r="A914" s="214">
        <v>28461</v>
      </c>
      <c r="B914" t="s">
        <v>638</v>
      </c>
      <c r="D914" s="207"/>
    </row>
    <row r="915" spans="1:4" x14ac:dyDescent="0.15">
      <c r="A915" s="214">
        <v>28462</v>
      </c>
      <c r="B915" t="s">
        <v>638</v>
      </c>
      <c r="D915" s="207"/>
    </row>
    <row r="916" spans="1:4" x14ac:dyDescent="0.15">
      <c r="A916" s="214">
        <v>28464</v>
      </c>
      <c r="B916" t="s">
        <v>638</v>
      </c>
      <c r="D916" s="207"/>
    </row>
    <row r="917" spans="1:4" x14ac:dyDescent="0.15">
      <c r="A917" s="214">
        <v>28465</v>
      </c>
      <c r="B917" t="s">
        <v>638</v>
      </c>
      <c r="D917" s="207"/>
    </row>
    <row r="918" spans="1:4" x14ac:dyDescent="0.15">
      <c r="A918" s="214">
        <v>28466</v>
      </c>
      <c r="B918" t="s">
        <v>638</v>
      </c>
      <c r="D918" s="207"/>
    </row>
    <row r="919" spans="1:4" x14ac:dyDescent="0.15">
      <c r="A919" s="214">
        <v>28467</v>
      </c>
      <c r="B919" t="s">
        <v>638</v>
      </c>
      <c r="D919" s="207"/>
    </row>
    <row r="920" spans="1:4" x14ac:dyDescent="0.15">
      <c r="A920" s="214">
        <v>28468</v>
      </c>
      <c r="B920" t="s">
        <v>638</v>
      </c>
      <c r="D920" s="207"/>
    </row>
    <row r="921" spans="1:4" x14ac:dyDescent="0.15">
      <c r="A921" s="214">
        <v>28469</v>
      </c>
      <c r="B921" t="s">
        <v>638</v>
      </c>
      <c r="D921" s="207"/>
    </row>
    <row r="922" spans="1:4" x14ac:dyDescent="0.15">
      <c r="A922" s="214">
        <v>28471</v>
      </c>
      <c r="B922" t="s">
        <v>638</v>
      </c>
      <c r="D922" s="207"/>
    </row>
    <row r="923" spans="1:4" x14ac:dyDescent="0.15">
      <c r="A923" s="214">
        <v>28472</v>
      </c>
      <c r="B923" t="s">
        <v>638</v>
      </c>
      <c r="D923" s="207"/>
    </row>
    <row r="924" spans="1:4" x14ac:dyDescent="0.15">
      <c r="A924" s="214">
        <v>28473</v>
      </c>
      <c r="B924" t="s">
        <v>638</v>
      </c>
      <c r="D924" s="207"/>
    </row>
    <row r="925" spans="1:4" x14ac:dyDescent="0.15">
      <c r="A925" s="214">
        <v>28474</v>
      </c>
      <c r="B925" t="s">
        <v>638</v>
      </c>
      <c r="D925" s="207"/>
    </row>
    <row r="926" spans="1:4" x14ac:dyDescent="0.15">
      <c r="A926" s="214">
        <v>28475</v>
      </c>
      <c r="B926" t="s">
        <v>638</v>
      </c>
      <c r="D926" s="207"/>
    </row>
    <row r="927" spans="1:4" x14ac:dyDescent="0.15">
      <c r="A927" s="214">
        <v>28478</v>
      </c>
      <c r="B927" t="s">
        <v>638</v>
      </c>
      <c r="D927" s="207"/>
    </row>
    <row r="928" spans="1:4" x14ac:dyDescent="0.15">
      <c r="A928" s="214">
        <v>28479</v>
      </c>
      <c r="B928" t="s">
        <v>638</v>
      </c>
      <c r="D928" s="207"/>
    </row>
    <row r="929" spans="1:4" x14ac:dyDescent="0.15">
      <c r="A929" s="214">
        <v>28480</v>
      </c>
      <c r="B929" t="s">
        <v>638</v>
      </c>
      <c r="D929" s="207"/>
    </row>
    <row r="930" spans="1:4" x14ac:dyDescent="0.15">
      <c r="A930" s="214">
        <v>28481</v>
      </c>
      <c r="B930" t="s">
        <v>638</v>
      </c>
      <c r="D930" s="207"/>
    </row>
    <row r="931" spans="1:4" x14ac:dyDescent="0.15">
      <c r="A931" s="214">
        <v>28482</v>
      </c>
      <c r="B931" t="s">
        <v>638</v>
      </c>
      <c r="D931" s="207"/>
    </row>
    <row r="932" spans="1:4" x14ac:dyDescent="0.15">
      <c r="A932" s="214">
        <v>28483</v>
      </c>
      <c r="B932" t="s">
        <v>638</v>
      </c>
      <c r="D932" s="207"/>
    </row>
    <row r="933" spans="1:4" x14ac:dyDescent="0.15">
      <c r="A933" s="214">
        <v>28485</v>
      </c>
      <c r="B933" t="s">
        <v>638</v>
      </c>
      <c r="D933" s="207"/>
    </row>
    <row r="934" spans="1:4" x14ac:dyDescent="0.15">
      <c r="A934" s="214">
        <v>28486</v>
      </c>
      <c r="B934" t="s">
        <v>638</v>
      </c>
      <c r="D934" s="207"/>
    </row>
    <row r="935" spans="1:4" x14ac:dyDescent="0.15">
      <c r="A935" s="214">
        <v>28487</v>
      </c>
      <c r="B935" t="s">
        <v>638</v>
      </c>
      <c r="D935" s="207"/>
    </row>
    <row r="936" spans="1:4" x14ac:dyDescent="0.15">
      <c r="A936" s="214">
        <v>28494</v>
      </c>
      <c r="B936" t="s">
        <v>638</v>
      </c>
      <c r="D936" s="207"/>
    </row>
    <row r="937" spans="1:4" x14ac:dyDescent="0.15">
      <c r="A937" s="214">
        <v>28495</v>
      </c>
      <c r="B937" t="s">
        <v>638</v>
      </c>
      <c r="D937" s="207"/>
    </row>
    <row r="938" spans="1:4" x14ac:dyDescent="0.15">
      <c r="A938" s="214">
        <v>28496</v>
      </c>
      <c r="B938" t="s">
        <v>638</v>
      </c>
      <c r="D938" s="207"/>
    </row>
    <row r="939" spans="1:4" x14ac:dyDescent="0.15">
      <c r="A939" s="214">
        <v>28497</v>
      </c>
      <c r="B939" t="s">
        <v>638</v>
      </c>
      <c r="D939" s="207"/>
    </row>
    <row r="940" spans="1:4" x14ac:dyDescent="0.15">
      <c r="A940" s="214">
        <v>28499</v>
      </c>
      <c r="B940" t="s">
        <v>638</v>
      </c>
      <c r="D940" s="207"/>
    </row>
    <row r="941" spans="1:4" x14ac:dyDescent="0.15">
      <c r="A941" s="214">
        <v>28500</v>
      </c>
      <c r="B941" t="s">
        <v>638</v>
      </c>
      <c r="D941" s="207"/>
    </row>
    <row r="942" spans="1:4" x14ac:dyDescent="0.15">
      <c r="A942" s="214">
        <v>28501</v>
      </c>
      <c r="B942" t="s">
        <v>638</v>
      </c>
      <c r="D942" s="207"/>
    </row>
    <row r="943" spans="1:4" x14ac:dyDescent="0.15">
      <c r="A943" s="214">
        <v>28502</v>
      </c>
      <c r="B943" t="s">
        <v>638</v>
      </c>
      <c r="D943" s="207"/>
    </row>
    <row r="944" spans="1:4" x14ac:dyDescent="0.15">
      <c r="A944" s="214">
        <v>28503</v>
      </c>
      <c r="B944" t="s">
        <v>638</v>
      </c>
      <c r="D944" s="207"/>
    </row>
    <row r="945" spans="1:4" x14ac:dyDescent="0.15">
      <c r="A945" s="214">
        <v>28504</v>
      </c>
      <c r="B945" t="s">
        <v>638</v>
      </c>
      <c r="D945" s="207"/>
    </row>
    <row r="946" spans="1:4" x14ac:dyDescent="0.15">
      <c r="A946" s="214">
        <v>28507</v>
      </c>
      <c r="B946" t="s">
        <v>638</v>
      </c>
      <c r="D946" s="207"/>
    </row>
    <row r="947" spans="1:4" x14ac:dyDescent="0.15">
      <c r="A947" s="214">
        <v>28508</v>
      </c>
      <c r="B947" t="s">
        <v>638</v>
      </c>
      <c r="D947" s="207"/>
    </row>
    <row r="948" spans="1:4" x14ac:dyDescent="0.15">
      <c r="A948" s="214">
        <v>28509</v>
      </c>
      <c r="B948" t="s">
        <v>638</v>
      </c>
      <c r="D948" s="207"/>
    </row>
    <row r="949" spans="1:4" x14ac:dyDescent="0.15">
      <c r="A949" s="214">
        <v>28510</v>
      </c>
      <c r="B949" t="s">
        <v>638</v>
      </c>
      <c r="D949" s="207"/>
    </row>
    <row r="950" spans="1:4" x14ac:dyDescent="0.15">
      <c r="A950" s="214">
        <v>28513</v>
      </c>
      <c r="B950" t="s">
        <v>638</v>
      </c>
      <c r="D950" s="207"/>
    </row>
    <row r="951" spans="1:4" x14ac:dyDescent="0.15">
      <c r="A951" s="214">
        <v>28514</v>
      </c>
      <c r="B951" t="s">
        <v>638</v>
      </c>
      <c r="D951" s="207"/>
    </row>
    <row r="952" spans="1:4" x14ac:dyDescent="0.15">
      <c r="A952" s="214">
        <v>28515</v>
      </c>
      <c r="B952" t="s">
        <v>638</v>
      </c>
      <c r="D952" s="207"/>
    </row>
    <row r="953" spans="1:4" x14ac:dyDescent="0.15">
      <c r="A953" s="214">
        <v>28516</v>
      </c>
      <c r="B953" t="s">
        <v>638</v>
      </c>
      <c r="D953" s="207"/>
    </row>
    <row r="954" spans="1:4" x14ac:dyDescent="0.15">
      <c r="A954" s="214">
        <v>28517</v>
      </c>
      <c r="B954" t="s">
        <v>638</v>
      </c>
      <c r="D954" s="207"/>
    </row>
    <row r="955" spans="1:4" x14ac:dyDescent="0.15">
      <c r="A955" s="214">
        <v>28518</v>
      </c>
      <c r="B955" t="s">
        <v>638</v>
      </c>
      <c r="D955" s="207"/>
    </row>
    <row r="956" spans="1:4" x14ac:dyDescent="0.15">
      <c r="A956" s="214">
        <v>28520</v>
      </c>
      <c r="B956" t="s">
        <v>638</v>
      </c>
      <c r="D956" s="207"/>
    </row>
    <row r="957" spans="1:4" x14ac:dyDescent="0.15">
      <c r="A957" s="214">
        <v>28521</v>
      </c>
      <c r="B957" t="s">
        <v>638</v>
      </c>
      <c r="D957" s="207"/>
    </row>
    <row r="958" spans="1:4" x14ac:dyDescent="0.15">
      <c r="A958" s="214">
        <v>28522</v>
      </c>
      <c r="B958" t="s">
        <v>638</v>
      </c>
      <c r="D958" s="207"/>
    </row>
    <row r="959" spans="1:4" x14ac:dyDescent="0.15">
      <c r="A959" s="214">
        <v>28523</v>
      </c>
      <c r="B959" t="s">
        <v>638</v>
      </c>
      <c r="D959" s="207"/>
    </row>
    <row r="960" spans="1:4" x14ac:dyDescent="0.15">
      <c r="A960" s="214">
        <v>28524</v>
      </c>
      <c r="B960" t="s">
        <v>638</v>
      </c>
      <c r="D960" s="207"/>
    </row>
    <row r="961" spans="1:4" x14ac:dyDescent="0.15">
      <c r="A961" s="214">
        <v>28525</v>
      </c>
      <c r="B961" t="s">
        <v>638</v>
      </c>
      <c r="D961" s="207"/>
    </row>
    <row r="962" spans="1:4" x14ac:dyDescent="0.15">
      <c r="A962" s="214">
        <v>28527</v>
      </c>
      <c r="B962" t="s">
        <v>638</v>
      </c>
      <c r="D962" s="207"/>
    </row>
    <row r="963" spans="1:4" x14ac:dyDescent="0.15">
      <c r="A963" s="214">
        <v>28528</v>
      </c>
      <c r="B963" t="s">
        <v>638</v>
      </c>
      <c r="D963" s="207"/>
    </row>
    <row r="964" spans="1:4" x14ac:dyDescent="0.15">
      <c r="A964" s="214">
        <v>28529</v>
      </c>
      <c r="B964" t="s">
        <v>638</v>
      </c>
      <c r="D964" s="207"/>
    </row>
    <row r="965" spans="1:4" x14ac:dyDescent="0.15">
      <c r="A965" s="214">
        <v>28530</v>
      </c>
      <c r="B965" t="s">
        <v>638</v>
      </c>
      <c r="D965" s="207"/>
    </row>
    <row r="966" spans="1:4" x14ac:dyDescent="0.15">
      <c r="A966" s="214">
        <v>28531</v>
      </c>
      <c r="B966" t="s">
        <v>638</v>
      </c>
      <c r="D966" s="207"/>
    </row>
    <row r="967" spans="1:4" x14ac:dyDescent="0.15">
      <c r="A967" s="214">
        <v>28534</v>
      </c>
      <c r="B967" t="s">
        <v>638</v>
      </c>
      <c r="D967" s="207"/>
    </row>
    <row r="968" spans="1:4" x14ac:dyDescent="0.15">
      <c r="A968" s="214">
        <v>28535</v>
      </c>
      <c r="B968" t="s">
        <v>638</v>
      </c>
      <c r="D968" s="207"/>
    </row>
    <row r="969" spans="1:4" x14ac:dyDescent="0.15">
      <c r="A969" s="214">
        <v>28536</v>
      </c>
      <c r="B969" t="s">
        <v>638</v>
      </c>
      <c r="D969" s="207"/>
    </row>
    <row r="970" spans="1:4" x14ac:dyDescent="0.15">
      <c r="A970" s="214">
        <v>28537</v>
      </c>
      <c r="B970" t="s">
        <v>638</v>
      </c>
      <c r="D970" s="207"/>
    </row>
    <row r="971" spans="1:4" x14ac:dyDescent="0.15">
      <c r="A971" s="214">
        <v>28538</v>
      </c>
      <c r="B971" t="s">
        <v>638</v>
      </c>
      <c r="D971" s="207"/>
    </row>
    <row r="972" spans="1:4" x14ac:dyDescent="0.15">
      <c r="A972" s="214">
        <v>28541</v>
      </c>
      <c r="B972" t="s">
        <v>638</v>
      </c>
      <c r="D972" s="207"/>
    </row>
    <row r="973" spans="1:4" x14ac:dyDescent="0.15">
      <c r="A973" s="214">
        <v>28542</v>
      </c>
      <c r="B973" t="s">
        <v>638</v>
      </c>
      <c r="D973" s="207"/>
    </row>
    <row r="974" spans="1:4" x14ac:dyDescent="0.15">
      <c r="A974" s="214">
        <v>28543</v>
      </c>
      <c r="B974" t="s">
        <v>638</v>
      </c>
      <c r="D974" s="207"/>
    </row>
    <row r="975" spans="1:4" x14ac:dyDescent="0.15">
      <c r="A975" s="214">
        <v>28544</v>
      </c>
      <c r="B975" t="s">
        <v>638</v>
      </c>
      <c r="D975" s="207"/>
    </row>
    <row r="976" spans="1:4" x14ac:dyDescent="0.15">
      <c r="A976" s="214">
        <v>28545</v>
      </c>
      <c r="B976" t="s">
        <v>638</v>
      </c>
      <c r="D976" s="207"/>
    </row>
    <row r="977" spans="1:4" x14ac:dyDescent="0.15">
      <c r="A977" s="214">
        <v>28546</v>
      </c>
      <c r="B977" t="s">
        <v>638</v>
      </c>
      <c r="D977" s="207"/>
    </row>
    <row r="978" spans="1:4" x14ac:dyDescent="0.15">
      <c r="A978" s="214">
        <v>28548</v>
      </c>
      <c r="B978" t="s">
        <v>638</v>
      </c>
      <c r="D978" s="207"/>
    </row>
    <row r="979" spans="1:4" x14ac:dyDescent="0.15">
      <c r="A979" s="214">
        <v>28549</v>
      </c>
      <c r="B979" t="s">
        <v>638</v>
      </c>
      <c r="D979" s="207"/>
    </row>
    <row r="980" spans="1:4" x14ac:dyDescent="0.15">
      <c r="A980" s="214">
        <v>28550</v>
      </c>
      <c r="B980" t="s">
        <v>638</v>
      </c>
      <c r="D980" s="207"/>
    </row>
    <row r="981" spans="1:4" x14ac:dyDescent="0.15">
      <c r="A981" s="214">
        <v>28551</v>
      </c>
      <c r="B981" t="s">
        <v>638</v>
      </c>
      <c r="D981" s="207"/>
    </row>
    <row r="982" spans="1:4" x14ac:dyDescent="0.15">
      <c r="A982" s="214">
        <v>28552</v>
      </c>
      <c r="B982" t="s">
        <v>638</v>
      </c>
      <c r="D982" s="207"/>
    </row>
    <row r="983" spans="1:4" x14ac:dyDescent="0.15">
      <c r="A983" s="214">
        <v>28553</v>
      </c>
      <c r="B983" t="s">
        <v>638</v>
      </c>
      <c r="D983" s="207"/>
    </row>
    <row r="984" spans="1:4" x14ac:dyDescent="0.15">
      <c r="A984" s="214">
        <v>28555</v>
      </c>
      <c r="B984" t="s">
        <v>638</v>
      </c>
      <c r="D984" s="207"/>
    </row>
    <row r="985" spans="1:4" x14ac:dyDescent="0.15">
      <c r="A985" s="214">
        <v>28556</v>
      </c>
      <c r="B985" t="s">
        <v>638</v>
      </c>
      <c r="D985" s="207"/>
    </row>
    <row r="986" spans="1:4" x14ac:dyDescent="0.15">
      <c r="A986" s="214">
        <v>28557</v>
      </c>
      <c r="B986" t="s">
        <v>638</v>
      </c>
      <c r="D986" s="207"/>
    </row>
    <row r="987" spans="1:4" x14ac:dyDescent="0.15">
      <c r="A987" s="214">
        <v>28558</v>
      </c>
      <c r="B987" t="s">
        <v>638</v>
      </c>
      <c r="D987" s="207"/>
    </row>
    <row r="988" spans="1:4" x14ac:dyDescent="0.15">
      <c r="A988" s="214">
        <v>28559</v>
      </c>
      <c r="B988" t="s">
        <v>638</v>
      </c>
      <c r="D988" s="207"/>
    </row>
    <row r="989" spans="1:4" x14ac:dyDescent="0.15">
      <c r="A989" s="214">
        <v>28560</v>
      </c>
      <c r="B989" t="s">
        <v>638</v>
      </c>
      <c r="D989" s="207"/>
    </row>
    <row r="990" spans="1:4" x14ac:dyDescent="0.15">
      <c r="A990" s="214">
        <v>28562</v>
      </c>
      <c r="B990" t="s">
        <v>638</v>
      </c>
      <c r="D990" s="207"/>
    </row>
    <row r="991" spans="1:4" x14ac:dyDescent="0.15">
      <c r="A991" s="214">
        <v>28563</v>
      </c>
      <c r="B991" t="s">
        <v>638</v>
      </c>
      <c r="D991" s="207"/>
    </row>
    <row r="992" spans="1:4" x14ac:dyDescent="0.15">
      <c r="A992" s="214">
        <v>28564</v>
      </c>
      <c r="B992" t="s">
        <v>638</v>
      </c>
      <c r="D992" s="207"/>
    </row>
    <row r="993" spans="1:4" x14ac:dyDescent="0.15">
      <c r="A993" s="214">
        <v>28565</v>
      </c>
      <c r="B993" t="s">
        <v>638</v>
      </c>
      <c r="D993" s="207"/>
    </row>
    <row r="994" spans="1:4" x14ac:dyDescent="0.15">
      <c r="A994" s="214">
        <v>28566</v>
      </c>
      <c r="B994" t="s">
        <v>638</v>
      </c>
      <c r="D994" s="207"/>
    </row>
    <row r="995" spans="1:4" x14ac:dyDescent="0.15">
      <c r="A995" s="214">
        <v>28569</v>
      </c>
      <c r="B995" t="s">
        <v>638</v>
      </c>
      <c r="D995" s="207"/>
    </row>
    <row r="996" spans="1:4" x14ac:dyDescent="0.15">
      <c r="A996" s="214">
        <v>28571</v>
      </c>
      <c r="B996" t="s">
        <v>638</v>
      </c>
      <c r="D996" s="207"/>
    </row>
    <row r="997" spans="1:4" x14ac:dyDescent="0.15">
      <c r="A997" s="214">
        <v>28572</v>
      </c>
      <c r="B997" t="s">
        <v>638</v>
      </c>
      <c r="D997" s="207"/>
    </row>
    <row r="998" spans="1:4" x14ac:dyDescent="0.15">
      <c r="A998" s="214">
        <v>28573</v>
      </c>
      <c r="B998" t="s">
        <v>638</v>
      </c>
      <c r="D998" s="207"/>
    </row>
    <row r="999" spans="1:4" x14ac:dyDescent="0.15">
      <c r="A999" s="214">
        <v>28574</v>
      </c>
      <c r="B999" t="s">
        <v>638</v>
      </c>
      <c r="D999" s="207"/>
    </row>
    <row r="1000" spans="1:4" x14ac:dyDescent="0.15">
      <c r="A1000" s="214">
        <v>28576</v>
      </c>
      <c r="B1000" t="s">
        <v>638</v>
      </c>
      <c r="D1000" s="207"/>
    </row>
    <row r="1001" spans="1:4" x14ac:dyDescent="0.15">
      <c r="A1001" s="214">
        <v>28577</v>
      </c>
      <c r="B1001" t="s">
        <v>638</v>
      </c>
      <c r="D1001" s="207"/>
    </row>
    <row r="1002" spans="1:4" x14ac:dyDescent="0.15">
      <c r="A1002" s="214">
        <v>28578</v>
      </c>
      <c r="B1002" t="s">
        <v>638</v>
      </c>
      <c r="D1002" s="207"/>
    </row>
    <row r="1003" spans="1:4" x14ac:dyDescent="0.15">
      <c r="A1003" s="214">
        <v>28579</v>
      </c>
      <c r="B1003" t="s">
        <v>638</v>
      </c>
      <c r="D1003" s="207"/>
    </row>
    <row r="1004" spans="1:4" x14ac:dyDescent="0.15">
      <c r="A1004" s="214">
        <v>28580</v>
      </c>
      <c r="B1004" t="s">
        <v>638</v>
      </c>
      <c r="D1004" s="207"/>
    </row>
    <row r="1005" spans="1:4" x14ac:dyDescent="0.15">
      <c r="A1005" s="214">
        <v>28581</v>
      </c>
      <c r="B1005" t="s">
        <v>638</v>
      </c>
      <c r="D1005" s="207"/>
    </row>
    <row r="1006" spans="1:4" x14ac:dyDescent="0.15">
      <c r="A1006" s="214">
        <v>28583</v>
      </c>
      <c r="B1006" t="s">
        <v>638</v>
      </c>
      <c r="D1006" s="207"/>
    </row>
    <row r="1007" spans="1:4" x14ac:dyDescent="0.15">
      <c r="A1007" s="214">
        <v>28584</v>
      </c>
      <c r="B1007" t="s">
        <v>638</v>
      </c>
      <c r="D1007" s="207"/>
    </row>
    <row r="1008" spans="1:4" x14ac:dyDescent="0.15">
      <c r="A1008" s="214">
        <v>28585</v>
      </c>
      <c r="B1008" t="s">
        <v>638</v>
      </c>
      <c r="D1008" s="207"/>
    </row>
    <row r="1009" spans="1:4" x14ac:dyDescent="0.15">
      <c r="A1009" s="214">
        <v>28586</v>
      </c>
      <c r="B1009" t="s">
        <v>638</v>
      </c>
      <c r="D1009" s="207"/>
    </row>
    <row r="1010" spans="1:4" x14ac:dyDescent="0.15">
      <c r="A1010" s="214">
        <v>28587</v>
      </c>
      <c r="B1010" t="s">
        <v>638</v>
      </c>
      <c r="D1010" s="207"/>
    </row>
    <row r="1011" spans="1:4" x14ac:dyDescent="0.15">
      <c r="A1011" s="214">
        <v>28588</v>
      </c>
      <c r="B1011" t="s">
        <v>638</v>
      </c>
      <c r="D1011" s="207"/>
    </row>
    <row r="1012" spans="1:4" x14ac:dyDescent="0.15">
      <c r="A1012" s="214">
        <v>28590</v>
      </c>
      <c r="B1012" t="s">
        <v>638</v>
      </c>
      <c r="D1012" s="207"/>
    </row>
    <row r="1013" spans="1:4" x14ac:dyDescent="0.15">
      <c r="A1013" s="214">
        <v>28591</v>
      </c>
      <c r="B1013" t="s">
        <v>638</v>
      </c>
      <c r="D1013" s="207"/>
    </row>
    <row r="1014" spans="1:4" x14ac:dyDescent="0.15">
      <c r="A1014" s="214">
        <v>28592</v>
      </c>
      <c r="B1014" t="s">
        <v>638</v>
      </c>
      <c r="D1014" s="207"/>
    </row>
    <row r="1015" spans="1:4" x14ac:dyDescent="0.15">
      <c r="A1015" s="214">
        <v>28593</v>
      </c>
      <c r="B1015" t="s">
        <v>638</v>
      </c>
      <c r="D1015" s="207"/>
    </row>
    <row r="1016" spans="1:4" x14ac:dyDescent="0.15">
      <c r="A1016" s="214">
        <v>28594</v>
      </c>
      <c r="B1016" t="s">
        <v>638</v>
      </c>
      <c r="D1016" s="207"/>
    </row>
    <row r="1017" spans="1:4" x14ac:dyDescent="0.15">
      <c r="A1017" s="214">
        <v>28597</v>
      </c>
      <c r="B1017" t="s">
        <v>638</v>
      </c>
      <c r="D1017" s="207"/>
    </row>
    <row r="1018" spans="1:4" x14ac:dyDescent="0.15">
      <c r="A1018" s="214">
        <v>28598</v>
      </c>
      <c r="B1018" t="s">
        <v>638</v>
      </c>
      <c r="D1018" s="207"/>
    </row>
    <row r="1019" spans="1:4" x14ac:dyDescent="0.15">
      <c r="A1019" s="214">
        <v>28599</v>
      </c>
      <c r="B1019" t="s">
        <v>638</v>
      </c>
      <c r="D1019" s="207"/>
    </row>
    <row r="1020" spans="1:4" x14ac:dyDescent="0.15">
      <c r="A1020" s="214">
        <v>28600</v>
      </c>
      <c r="B1020" t="s">
        <v>638</v>
      </c>
      <c r="D1020" s="207"/>
    </row>
    <row r="1021" spans="1:4" x14ac:dyDescent="0.15">
      <c r="A1021" s="214">
        <v>28601</v>
      </c>
      <c r="B1021" t="s">
        <v>638</v>
      </c>
      <c r="D1021" s="207"/>
    </row>
    <row r="1022" spans="1:4" x14ac:dyDescent="0.15">
      <c r="A1022" s="214">
        <v>28602</v>
      </c>
      <c r="B1022" t="s">
        <v>638</v>
      </c>
      <c r="D1022" s="207"/>
    </row>
    <row r="1023" spans="1:4" x14ac:dyDescent="0.15">
      <c r="A1023" s="214">
        <v>28604</v>
      </c>
      <c r="B1023" t="s">
        <v>638</v>
      </c>
      <c r="D1023" s="207"/>
    </row>
    <row r="1024" spans="1:4" x14ac:dyDescent="0.15">
      <c r="A1024" s="214">
        <v>28605</v>
      </c>
      <c r="B1024" t="s">
        <v>638</v>
      </c>
      <c r="D1024" s="207"/>
    </row>
    <row r="1025" spans="1:4" x14ac:dyDescent="0.15">
      <c r="A1025" s="214">
        <v>28606</v>
      </c>
      <c r="B1025" t="s">
        <v>638</v>
      </c>
      <c r="D1025" s="207"/>
    </row>
    <row r="1026" spans="1:4" x14ac:dyDescent="0.15">
      <c r="A1026" s="214">
        <v>28607</v>
      </c>
      <c r="B1026" t="s">
        <v>638</v>
      </c>
      <c r="D1026" s="207"/>
    </row>
    <row r="1027" spans="1:4" x14ac:dyDescent="0.15">
      <c r="A1027" s="214">
        <v>28608</v>
      </c>
      <c r="B1027" t="s">
        <v>638</v>
      </c>
      <c r="D1027" s="207"/>
    </row>
    <row r="1028" spans="1:4" x14ac:dyDescent="0.15">
      <c r="A1028" s="214">
        <v>28611</v>
      </c>
      <c r="B1028" t="s">
        <v>638</v>
      </c>
      <c r="D1028" s="207"/>
    </row>
    <row r="1029" spans="1:4" x14ac:dyDescent="0.15">
      <c r="A1029" s="214">
        <v>28612</v>
      </c>
      <c r="B1029" t="s">
        <v>638</v>
      </c>
      <c r="D1029" s="207"/>
    </row>
    <row r="1030" spans="1:4" x14ac:dyDescent="0.15">
      <c r="A1030" s="214">
        <v>28614</v>
      </c>
      <c r="B1030" t="s">
        <v>638</v>
      </c>
      <c r="D1030" s="207"/>
    </row>
    <row r="1031" spans="1:4" x14ac:dyDescent="0.15">
      <c r="A1031" s="214">
        <v>28616</v>
      </c>
      <c r="B1031" t="s">
        <v>638</v>
      </c>
      <c r="D1031" s="207"/>
    </row>
    <row r="1032" spans="1:4" x14ac:dyDescent="0.15">
      <c r="A1032" s="214">
        <v>28618</v>
      </c>
      <c r="B1032" t="s">
        <v>638</v>
      </c>
      <c r="D1032" s="207"/>
    </row>
    <row r="1033" spans="1:4" x14ac:dyDescent="0.15">
      <c r="A1033" s="214">
        <v>28619</v>
      </c>
      <c r="B1033" t="s">
        <v>638</v>
      </c>
      <c r="D1033" s="207"/>
    </row>
    <row r="1034" spans="1:4" x14ac:dyDescent="0.15">
      <c r="A1034" s="214">
        <v>28620</v>
      </c>
      <c r="B1034" t="s">
        <v>638</v>
      </c>
      <c r="D1034" s="207"/>
    </row>
    <row r="1035" spans="1:4" x14ac:dyDescent="0.15">
      <c r="A1035" s="214">
        <v>28621</v>
      </c>
      <c r="B1035" t="s">
        <v>638</v>
      </c>
      <c r="D1035" s="207"/>
    </row>
    <row r="1036" spans="1:4" x14ac:dyDescent="0.15">
      <c r="A1036" s="214">
        <v>28622</v>
      </c>
      <c r="B1036" t="s">
        <v>638</v>
      </c>
      <c r="D1036" s="207"/>
    </row>
    <row r="1037" spans="1:4" x14ac:dyDescent="0.15">
      <c r="A1037" s="214">
        <v>28623</v>
      </c>
      <c r="B1037" t="s">
        <v>638</v>
      </c>
      <c r="D1037" s="207"/>
    </row>
    <row r="1038" spans="1:4" x14ac:dyDescent="0.15">
      <c r="A1038" s="214">
        <v>28625</v>
      </c>
      <c r="B1038" t="s">
        <v>638</v>
      </c>
      <c r="D1038" s="207"/>
    </row>
    <row r="1039" spans="1:4" x14ac:dyDescent="0.15">
      <c r="A1039" s="214">
        <v>28626</v>
      </c>
      <c r="B1039" t="s">
        <v>638</v>
      </c>
      <c r="D1039" s="207"/>
    </row>
    <row r="1040" spans="1:4" x14ac:dyDescent="0.15">
      <c r="A1040" s="214">
        <v>28627</v>
      </c>
      <c r="B1040" t="s">
        <v>638</v>
      </c>
      <c r="D1040" s="207"/>
    </row>
    <row r="1041" spans="1:4" x14ac:dyDescent="0.15">
      <c r="A1041" s="214">
        <v>28628</v>
      </c>
      <c r="B1041" t="s">
        <v>638</v>
      </c>
      <c r="D1041" s="207"/>
    </row>
    <row r="1042" spans="1:4" x14ac:dyDescent="0.15">
      <c r="A1042" s="214">
        <v>28629</v>
      </c>
      <c r="B1042" t="s">
        <v>638</v>
      </c>
      <c r="D1042" s="207"/>
    </row>
    <row r="1043" spans="1:4" x14ac:dyDescent="0.15">
      <c r="A1043" s="214">
        <v>28632</v>
      </c>
      <c r="B1043" t="s">
        <v>638</v>
      </c>
      <c r="D1043" s="207"/>
    </row>
    <row r="1044" spans="1:4" x14ac:dyDescent="0.15">
      <c r="A1044" s="214">
        <v>28633</v>
      </c>
      <c r="B1044" t="s">
        <v>638</v>
      </c>
      <c r="D1044" s="207"/>
    </row>
    <row r="1045" spans="1:4" x14ac:dyDescent="0.15">
      <c r="A1045" s="214">
        <v>28634</v>
      </c>
      <c r="B1045" t="s">
        <v>638</v>
      </c>
      <c r="D1045" s="207"/>
    </row>
    <row r="1046" spans="1:4" x14ac:dyDescent="0.15">
      <c r="A1046" s="214">
        <v>28635</v>
      </c>
      <c r="B1046" t="s">
        <v>638</v>
      </c>
      <c r="D1046" s="207"/>
    </row>
    <row r="1047" spans="1:4" x14ac:dyDescent="0.15">
      <c r="A1047" s="214">
        <v>28636</v>
      </c>
      <c r="B1047" t="s">
        <v>638</v>
      </c>
      <c r="D1047" s="207"/>
    </row>
    <row r="1048" spans="1:4" x14ac:dyDescent="0.15">
      <c r="A1048" s="214">
        <v>28637</v>
      </c>
      <c r="B1048" t="s">
        <v>638</v>
      </c>
      <c r="D1048" s="207"/>
    </row>
    <row r="1049" spans="1:4" x14ac:dyDescent="0.15">
      <c r="A1049" s="214">
        <v>28639</v>
      </c>
      <c r="B1049" t="s">
        <v>638</v>
      </c>
      <c r="D1049" s="207"/>
    </row>
    <row r="1050" spans="1:4" x14ac:dyDescent="0.15">
      <c r="A1050" s="214">
        <v>28640</v>
      </c>
      <c r="B1050" t="s">
        <v>638</v>
      </c>
      <c r="D1050" s="207"/>
    </row>
    <row r="1051" spans="1:4" x14ac:dyDescent="0.15">
      <c r="A1051" s="214">
        <v>28641</v>
      </c>
      <c r="B1051" t="s">
        <v>638</v>
      </c>
      <c r="D1051" s="207"/>
    </row>
    <row r="1052" spans="1:4" x14ac:dyDescent="0.15">
      <c r="A1052" s="214">
        <v>28642</v>
      </c>
      <c r="B1052" t="s">
        <v>638</v>
      </c>
      <c r="D1052" s="207"/>
    </row>
    <row r="1053" spans="1:4" x14ac:dyDescent="0.15">
      <c r="A1053" s="214">
        <v>28643</v>
      </c>
      <c r="B1053" t="s">
        <v>638</v>
      </c>
      <c r="D1053" s="207"/>
    </row>
    <row r="1054" spans="1:4" x14ac:dyDescent="0.15">
      <c r="A1054" s="214">
        <v>28644</v>
      </c>
      <c r="B1054" t="s">
        <v>638</v>
      </c>
      <c r="D1054" s="207"/>
    </row>
    <row r="1055" spans="1:4" x14ac:dyDescent="0.15">
      <c r="A1055" s="214">
        <v>28646</v>
      </c>
      <c r="B1055" t="s">
        <v>638</v>
      </c>
      <c r="D1055" s="207"/>
    </row>
    <row r="1056" spans="1:4" x14ac:dyDescent="0.15">
      <c r="A1056" s="214">
        <v>28647</v>
      </c>
      <c r="B1056" t="s">
        <v>638</v>
      </c>
      <c r="D1056" s="207"/>
    </row>
    <row r="1057" spans="1:4" x14ac:dyDescent="0.15">
      <c r="A1057" s="214">
        <v>28648</v>
      </c>
      <c r="B1057" t="s">
        <v>638</v>
      </c>
      <c r="D1057" s="207"/>
    </row>
    <row r="1058" spans="1:4" x14ac:dyDescent="0.15">
      <c r="A1058" s="214">
        <v>28649</v>
      </c>
      <c r="B1058" t="s">
        <v>638</v>
      </c>
      <c r="D1058" s="207"/>
    </row>
    <row r="1059" spans="1:4" x14ac:dyDescent="0.15">
      <c r="A1059" s="214">
        <v>28650</v>
      </c>
      <c r="B1059" t="s">
        <v>638</v>
      </c>
      <c r="D1059" s="207"/>
    </row>
    <row r="1060" spans="1:4" x14ac:dyDescent="0.15">
      <c r="A1060" s="214">
        <v>28651</v>
      </c>
      <c r="B1060" t="s">
        <v>638</v>
      </c>
      <c r="D1060" s="207"/>
    </row>
    <row r="1061" spans="1:4" x14ac:dyDescent="0.15">
      <c r="A1061" s="214">
        <v>28653</v>
      </c>
      <c r="B1061" t="s">
        <v>638</v>
      </c>
      <c r="D1061" s="207"/>
    </row>
    <row r="1062" spans="1:4" x14ac:dyDescent="0.15">
      <c r="A1062" s="214">
        <v>28654</v>
      </c>
      <c r="B1062" t="s">
        <v>638</v>
      </c>
      <c r="D1062" s="207"/>
    </row>
    <row r="1063" spans="1:4" x14ac:dyDescent="0.15">
      <c r="A1063" s="214">
        <v>28655</v>
      </c>
      <c r="B1063" t="s">
        <v>638</v>
      </c>
      <c r="D1063" s="207"/>
    </row>
    <row r="1064" spans="1:4" x14ac:dyDescent="0.15">
      <c r="A1064" s="214">
        <v>28656</v>
      </c>
      <c r="B1064" t="s">
        <v>638</v>
      </c>
      <c r="D1064" s="207"/>
    </row>
    <row r="1065" spans="1:4" x14ac:dyDescent="0.15">
      <c r="A1065" s="214">
        <v>28657</v>
      </c>
      <c r="B1065" t="s">
        <v>638</v>
      </c>
      <c r="D1065" s="207"/>
    </row>
    <row r="1066" spans="1:4" x14ac:dyDescent="0.15">
      <c r="A1066" s="214">
        <v>28660</v>
      </c>
      <c r="B1066" t="s">
        <v>638</v>
      </c>
      <c r="D1066" s="207"/>
    </row>
    <row r="1067" spans="1:4" x14ac:dyDescent="0.15">
      <c r="A1067" s="214">
        <v>28661</v>
      </c>
      <c r="B1067" t="s">
        <v>638</v>
      </c>
      <c r="D1067" s="207"/>
    </row>
    <row r="1068" spans="1:4" x14ac:dyDescent="0.15">
      <c r="A1068" s="214">
        <v>28662</v>
      </c>
      <c r="B1068" t="s">
        <v>638</v>
      </c>
      <c r="D1068" s="207"/>
    </row>
    <row r="1069" spans="1:4" x14ac:dyDescent="0.15">
      <c r="A1069" s="214">
        <v>28663</v>
      </c>
      <c r="B1069" t="s">
        <v>638</v>
      </c>
      <c r="D1069" s="207"/>
    </row>
    <row r="1070" spans="1:4" x14ac:dyDescent="0.15">
      <c r="A1070" s="214">
        <v>28664</v>
      </c>
      <c r="B1070" t="s">
        <v>638</v>
      </c>
      <c r="D1070" s="207"/>
    </row>
    <row r="1071" spans="1:4" x14ac:dyDescent="0.15">
      <c r="A1071" s="214">
        <v>28665</v>
      </c>
      <c r="B1071" t="s">
        <v>638</v>
      </c>
      <c r="D1071" s="207"/>
    </row>
    <row r="1072" spans="1:4" x14ac:dyDescent="0.15">
      <c r="A1072" s="214">
        <v>28667</v>
      </c>
      <c r="B1072" t="s">
        <v>638</v>
      </c>
      <c r="D1072" s="207"/>
    </row>
    <row r="1073" spans="1:4" x14ac:dyDescent="0.15">
      <c r="A1073" s="214">
        <v>28668</v>
      </c>
      <c r="B1073" t="s">
        <v>638</v>
      </c>
      <c r="D1073" s="207"/>
    </row>
    <row r="1074" spans="1:4" x14ac:dyDescent="0.15">
      <c r="A1074" s="214">
        <v>28669</v>
      </c>
      <c r="B1074" t="s">
        <v>638</v>
      </c>
      <c r="D1074" s="207"/>
    </row>
    <row r="1075" spans="1:4" x14ac:dyDescent="0.15">
      <c r="A1075" s="214">
        <v>28670</v>
      </c>
      <c r="B1075" t="s">
        <v>638</v>
      </c>
      <c r="D1075" s="207"/>
    </row>
    <row r="1076" spans="1:4" x14ac:dyDescent="0.15">
      <c r="A1076" s="214">
        <v>28671</v>
      </c>
      <c r="B1076" t="s">
        <v>638</v>
      </c>
      <c r="D1076" s="207"/>
    </row>
    <row r="1077" spans="1:4" x14ac:dyDescent="0.15">
      <c r="A1077" s="214">
        <v>28672</v>
      </c>
      <c r="B1077" t="s">
        <v>638</v>
      </c>
      <c r="D1077" s="207"/>
    </row>
    <row r="1078" spans="1:4" x14ac:dyDescent="0.15">
      <c r="A1078" s="214">
        <v>28674</v>
      </c>
      <c r="B1078" t="s">
        <v>638</v>
      </c>
      <c r="D1078" s="207"/>
    </row>
    <row r="1079" spans="1:4" x14ac:dyDescent="0.15">
      <c r="A1079" s="214">
        <v>28675</v>
      </c>
      <c r="B1079" t="s">
        <v>638</v>
      </c>
      <c r="D1079" s="207"/>
    </row>
    <row r="1080" spans="1:4" x14ac:dyDescent="0.15">
      <c r="A1080" s="214">
        <v>28676</v>
      </c>
      <c r="B1080" t="s">
        <v>638</v>
      </c>
      <c r="D1080" s="207"/>
    </row>
    <row r="1081" spans="1:4" x14ac:dyDescent="0.15">
      <c r="A1081" s="214">
        <v>28677</v>
      </c>
      <c r="B1081" t="s">
        <v>638</v>
      </c>
      <c r="D1081" s="207"/>
    </row>
    <row r="1082" spans="1:4" x14ac:dyDescent="0.15">
      <c r="A1082" s="214">
        <v>28678</v>
      </c>
      <c r="B1082" t="s">
        <v>638</v>
      </c>
      <c r="D1082" s="207"/>
    </row>
    <row r="1083" spans="1:4" x14ac:dyDescent="0.15">
      <c r="A1083" s="214">
        <v>28679</v>
      </c>
      <c r="B1083" t="s">
        <v>638</v>
      </c>
      <c r="D1083" s="207"/>
    </row>
    <row r="1084" spans="1:4" x14ac:dyDescent="0.15">
      <c r="A1084" s="214">
        <v>28681</v>
      </c>
      <c r="B1084" t="s">
        <v>638</v>
      </c>
      <c r="D1084" s="207"/>
    </row>
    <row r="1085" spans="1:4" x14ac:dyDescent="0.15">
      <c r="A1085" s="214">
        <v>28682</v>
      </c>
      <c r="B1085" t="s">
        <v>638</v>
      </c>
      <c r="D1085" s="207"/>
    </row>
    <row r="1086" spans="1:4" x14ac:dyDescent="0.15">
      <c r="A1086" s="214">
        <v>28683</v>
      </c>
      <c r="B1086" t="s">
        <v>638</v>
      </c>
      <c r="D1086" s="207"/>
    </row>
    <row r="1087" spans="1:4" x14ac:dyDescent="0.15">
      <c r="A1087" s="214">
        <v>28684</v>
      </c>
      <c r="B1087" t="s">
        <v>638</v>
      </c>
      <c r="D1087" s="207"/>
    </row>
    <row r="1088" spans="1:4" x14ac:dyDescent="0.15">
      <c r="A1088" s="214">
        <v>28685</v>
      </c>
      <c r="B1088" t="s">
        <v>638</v>
      </c>
      <c r="D1088" s="207"/>
    </row>
    <row r="1089" spans="1:4" x14ac:dyDescent="0.15">
      <c r="A1089" s="214">
        <v>28688</v>
      </c>
      <c r="B1089" t="s">
        <v>638</v>
      </c>
      <c r="D1089" s="207"/>
    </row>
    <row r="1090" spans="1:4" x14ac:dyDescent="0.15">
      <c r="A1090" s="214">
        <v>28689</v>
      </c>
      <c r="B1090" t="s">
        <v>638</v>
      </c>
      <c r="D1090" s="207"/>
    </row>
    <row r="1091" spans="1:4" x14ac:dyDescent="0.15">
      <c r="A1091" s="214">
        <v>28690</v>
      </c>
      <c r="B1091" t="s">
        <v>638</v>
      </c>
      <c r="D1091" s="207"/>
    </row>
    <row r="1092" spans="1:4" x14ac:dyDescent="0.15">
      <c r="A1092" s="214">
        <v>28691</v>
      </c>
      <c r="B1092" t="s">
        <v>638</v>
      </c>
      <c r="D1092" s="207"/>
    </row>
    <row r="1093" spans="1:4" x14ac:dyDescent="0.15">
      <c r="A1093" s="214">
        <v>28692</v>
      </c>
      <c r="B1093" t="s">
        <v>638</v>
      </c>
      <c r="D1093" s="207"/>
    </row>
    <row r="1094" spans="1:4" x14ac:dyDescent="0.15">
      <c r="A1094" s="214">
        <v>28693</v>
      </c>
      <c r="B1094" t="s">
        <v>638</v>
      </c>
      <c r="D1094" s="207"/>
    </row>
    <row r="1095" spans="1:4" x14ac:dyDescent="0.15">
      <c r="A1095" s="214">
        <v>28695</v>
      </c>
      <c r="B1095" t="s">
        <v>638</v>
      </c>
      <c r="D1095" s="207"/>
    </row>
    <row r="1096" spans="1:4" x14ac:dyDescent="0.15">
      <c r="A1096" s="214">
        <v>28696</v>
      </c>
      <c r="B1096" t="s">
        <v>638</v>
      </c>
      <c r="D1096" s="207"/>
    </row>
    <row r="1097" spans="1:4" x14ac:dyDescent="0.15">
      <c r="A1097" s="214">
        <v>28697</v>
      </c>
      <c r="B1097" t="s">
        <v>638</v>
      </c>
      <c r="D1097" s="207"/>
    </row>
    <row r="1098" spans="1:4" x14ac:dyDescent="0.15">
      <c r="A1098" s="214">
        <v>28698</v>
      </c>
      <c r="B1098" t="s">
        <v>638</v>
      </c>
      <c r="D1098" s="207"/>
    </row>
    <row r="1099" spans="1:4" x14ac:dyDescent="0.15">
      <c r="A1099" s="214">
        <v>28699</v>
      </c>
      <c r="B1099" t="s">
        <v>638</v>
      </c>
      <c r="D1099" s="207"/>
    </row>
    <row r="1100" spans="1:4" x14ac:dyDescent="0.15">
      <c r="A1100" s="214">
        <v>28700</v>
      </c>
      <c r="B1100" t="s">
        <v>638</v>
      </c>
      <c r="D1100" s="207"/>
    </row>
    <row r="1101" spans="1:4" x14ac:dyDescent="0.15">
      <c r="A1101" s="214">
        <v>28702</v>
      </c>
      <c r="B1101" t="s">
        <v>638</v>
      </c>
      <c r="D1101" s="207"/>
    </row>
    <row r="1102" spans="1:4" x14ac:dyDescent="0.15">
      <c r="A1102" s="214">
        <v>28703</v>
      </c>
      <c r="B1102" t="s">
        <v>638</v>
      </c>
      <c r="D1102" s="207"/>
    </row>
    <row r="1103" spans="1:4" x14ac:dyDescent="0.15">
      <c r="A1103" s="214">
        <v>28704</v>
      </c>
      <c r="B1103" t="s">
        <v>638</v>
      </c>
      <c r="D1103" s="207"/>
    </row>
    <row r="1104" spans="1:4" x14ac:dyDescent="0.15">
      <c r="A1104" s="214">
        <v>28705</v>
      </c>
      <c r="B1104" t="s">
        <v>638</v>
      </c>
      <c r="D1104" s="207"/>
    </row>
    <row r="1105" spans="1:4" x14ac:dyDescent="0.15">
      <c r="A1105" s="214">
        <v>28706</v>
      </c>
      <c r="B1105" t="s">
        <v>638</v>
      </c>
      <c r="D1105" s="207"/>
    </row>
    <row r="1106" spans="1:4" x14ac:dyDescent="0.15">
      <c r="A1106" s="214">
        <v>28707</v>
      </c>
      <c r="B1106" t="s">
        <v>638</v>
      </c>
      <c r="D1106" s="207"/>
    </row>
    <row r="1107" spans="1:4" x14ac:dyDescent="0.15">
      <c r="A1107" s="214">
        <v>28709</v>
      </c>
      <c r="B1107" t="s">
        <v>638</v>
      </c>
      <c r="D1107" s="207"/>
    </row>
    <row r="1108" spans="1:4" x14ac:dyDescent="0.15">
      <c r="A1108" s="214">
        <v>28710</v>
      </c>
      <c r="B1108" t="s">
        <v>638</v>
      </c>
      <c r="D1108" s="207"/>
    </row>
    <row r="1109" spans="1:4" x14ac:dyDescent="0.15">
      <c r="A1109" s="214">
        <v>28711</v>
      </c>
      <c r="B1109" t="s">
        <v>638</v>
      </c>
      <c r="D1109" s="207"/>
    </row>
    <row r="1110" spans="1:4" x14ac:dyDescent="0.15">
      <c r="A1110" s="214">
        <v>28712</v>
      </c>
      <c r="B1110" t="s">
        <v>638</v>
      </c>
      <c r="D1110" s="207"/>
    </row>
    <row r="1111" spans="1:4" x14ac:dyDescent="0.15">
      <c r="A1111" s="214">
        <v>28713</v>
      </c>
      <c r="B1111" t="s">
        <v>638</v>
      </c>
      <c r="D1111" s="207"/>
    </row>
    <row r="1112" spans="1:4" x14ac:dyDescent="0.15">
      <c r="A1112" s="214">
        <v>28714</v>
      </c>
      <c r="B1112" t="s">
        <v>638</v>
      </c>
      <c r="D1112" s="207"/>
    </row>
    <row r="1113" spans="1:4" x14ac:dyDescent="0.15">
      <c r="A1113" s="214">
        <v>28716</v>
      </c>
      <c r="B1113" t="s">
        <v>638</v>
      </c>
      <c r="D1113" s="207"/>
    </row>
    <row r="1114" spans="1:4" x14ac:dyDescent="0.15">
      <c r="A1114" s="214">
        <v>28717</v>
      </c>
      <c r="B1114" t="s">
        <v>638</v>
      </c>
      <c r="D1114" s="207"/>
    </row>
    <row r="1115" spans="1:4" x14ac:dyDescent="0.15">
      <c r="A1115" s="214">
        <v>28718</v>
      </c>
      <c r="B1115" t="s">
        <v>638</v>
      </c>
      <c r="D1115" s="207"/>
    </row>
    <row r="1116" spans="1:4" x14ac:dyDescent="0.15">
      <c r="A1116" s="214">
        <v>28719</v>
      </c>
      <c r="B1116" t="s">
        <v>638</v>
      </c>
      <c r="D1116" s="207"/>
    </row>
    <row r="1117" spans="1:4" x14ac:dyDescent="0.15">
      <c r="A1117" s="214">
        <v>28720</v>
      </c>
      <c r="B1117" t="s">
        <v>638</v>
      </c>
      <c r="D1117" s="207"/>
    </row>
    <row r="1118" spans="1:4" x14ac:dyDescent="0.15">
      <c r="A1118" s="214">
        <v>28723</v>
      </c>
      <c r="B1118" t="s">
        <v>638</v>
      </c>
      <c r="D1118" s="207"/>
    </row>
    <row r="1119" spans="1:4" x14ac:dyDescent="0.15">
      <c r="A1119" s="214">
        <v>28724</v>
      </c>
      <c r="B1119" t="s">
        <v>638</v>
      </c>
      <c r="D1119" s="207"/>
    </row>
    <row r="1120" spans="1:4" x14ac:dyDescent="0.15">
      <c r="A1120" s="214">
        <v>28725</v>
      </c>
      <c r="B1120" t="s">
        <v>638</v>
      </c>
      <c r="D1120" s="207"/>
    </row>
    <row r="1121" spans="1:4" x14ac:dyDescent="0.15">
      <c r="A1121" s="214">
        <v>28726</v>
      </c>
      <c r="B1121" t="s">
        <v>638</v>
      </c>
      <c r="D1121" s="207"/>
    </row>
    <row r="1122" spans="1:4" x14ac:dyDescent="0.15">
      <c r="A1122" s="214">
        <v>28727</v>
      </c>
      <c r="B1122" t="s">
        <v>638</v>
      </c>
      <c r="D1122" s="207"/>
    </row>
    <row r="1123" spans="1:4" x14ac:dyDescent="0.15">
      <c r="A1123" s="214">
        <v>28728</v>
      </c>
      <c r="B1123" t="s">
        <v>638</v>
      </c>
      <c r="D1123" s="207"/>
    </row>
    <row r="1124" spans="1:4" x14ac:dyDescent="0.15">
      <c r="A1124" s="214">
        <v>28730</v>
      </c>
      <c r="B1124" t="s">
        <v>638</v>
      </c>
      <c r="D1124" s="207"/>
    </row>
    <row r="1125" spans="1:4" x14ac:dyDescent="0.15">
      <c r="A1125" s="214">
        <v>28731</v>
      </c>
      <c r="B1125" t="s">
        <v>638</v>
      </c>
      <c r="D1125" s="207"/>
    </row>
    <row r="1126" spans="1:4" x14ac:dyDescent="0.15">
      <c r="A1126" s="214">
        <v>28732</v>
      </c>
      <c r="B1126" t="s">
        <v>638</v>
      </c>
      <c r="D1126" s="207"/>
    </row>
    <row r="1127" spans="1:4" x14ac:dyDescent="0.15">
      <c r="A1127" s="214">
        <v>28733</v>
      </c>
      <c r="B1127" t="s">
        <v>638</v>
      </c>
      <c r="D1127" s="207"/>
    </row>
    <row r="1128" spans="1:4" x14ac:dyDescent="0.15">
      <c r="A1128" s="214">
        <v>28734</v>
      </c>
      <c r="B1128" t="s">
        <v>638</v>
      </c>
      <c r="D1128" s="207"/>
    </row>
    <row r="1129" spans="1:4" x14ac:dyDescent="0.15">
      <c r="A1129" s="214">
        <v>28735</v>
      </c>
      <c r="B1129" t="s">
        <v>638</v>
      </c>
      <c r="D1129" s="207"/>
    </row>
    <row r="1130" spans="1:4" x14ac:dyDescent="0.15">
      <c r="A1130" s="214">
        <v>28737</v>
      </c>
      <c r="B1130" t="s">
        <v>638</v>
      </c>
      <c r="D1130" s="207"/>
    </row>
    <row r="1131" spans="1:4" x14ac:dyDescent="0.15">
      <c r="A1131" s="214">
        <v>28738</v>
      </c>
      <c r="B1131" t="s">
        <v>638</v>
      </c>
      <c r="D1131" s="207"/>
    </row>
    <row r="1132" spans="1:4" x14ac:dyDescent="0.15">
      <c r="A1132" s="214">
        <v>28739</v>
      </c>
      <c r="B1132" t="s">
        <v>638</v>
      </c>
      <c r="D1132" s="207"/>
    </row>
    <row r="1133" spans="1:4" x14ac:dyDescent="0.15">
      <c r="A1133" s="214">
        <v>28740</v>
      </c>
      <c r="B1133" t="s">
        <v>638</v>
      </c>
      <c r="D1133" s="207"/>
    </row>
    <row r="1134" spans="1:4" x14ac:dyDescent="0.15">
      <c r="A1134" s="214">
        <v>28741</v>
      </c>
      <c r="B1134" t="s">
        <v>638</v>
      </c>
      <c r="D1134" s="207"/>
    </row>
    <row r="1135" spans="1:4" x14ac:dyDescent="0.15">
      <c r="A1135" s="214">
        <v>28742</v>
      </c>
      <c r="B1135" t="s">
        <v>638</v>
      </c>
      <c r="D1135" s="207"/>
    </row>
    <row r="1136" spans="1:4" x14ac:dyDescent="0.15">
      <c r="A1136" s="214">
        <v>28744</v>
      </c>
      <c r="B1136" t="s">
        <v>638</v>
      </c>
      <c r="D1136" s="207"/>
    </row>
    <row r="1137" spans="1:4" x14ac:dyDescent="0.15">
      <c r="A1137" s="214">
        <v>28745</v>
      </c>
      <c r="B1137" t="s">
        <v>638</v>
      </c>
      <c r="D1137" s="207"/>
    </row>
    <row r="1138" spans="1:4" x14ac:dyDescent="0.15">
      <c r="A1138" s="214">
        <v>28746</v>
      </c>
      <c r="B1138" t="s">
        <v>638</v>
      </c>
      <c r="D1138" s="207"/>
    </row>
    <row r="1139" spans="1:4" x14ac:dyDescent="0.15">
      <c r="A1139" s="214">
        <v>28747</v>
      </c>
      <c r="B1139" t="s">
        <v>638</v>
      </c>
      <c r="D1139" s="207"/>
    </row>
    <row r="1140" spans="1:4" x14ac:dyDescent="0.15">
      <c r="A1140" s="214">
        <v>28751</v>
      </c>
      <c r="B1140" t="s">
        <v>638</v>
      </c>
      <c r="D1140" s="207"/>
    </row>
    <row r="1141" spans="1:4" x14ac:dyDescent="0.15">
      <c r="A1141" s="214">
        <v>28752</v>
      </c>
      <c r="B1141" t="s">
        <v>638</v>
      </c>
      <c r="D1141" s="207"/>
    </row>
    <row r="1142" spans="1:4" x14ac:dyDescent="0.15">
      <c r="A1142" s="214">
        <v>28753</v>
      </c>
      <c r="B1142" t="s">
        <v>638</v>
      </c>
      <c r="D1142" s="207"/>
    </row>
    <row r="1143" spans="1:4" x14ac:dyDescent="0.15">
      <c r="A1143" s="214">
        <v>28754</v>
      </c>
      <c r="B1143" t="s">
        <v>638</v>
      </c>
      <c r="D1143" s="207"/>
    </row>
    <row r="1144" spans="1:4" x14ac:dyDescent="0.15">
      <c r="A1144" s="214">
        <v>28755</v>
      </c>
      <c r="B1144" t="s">
        <v>638</v>
      </c>
      <c r="D1144" s="207"/>
    </row>
    <row r="1145" spans="1:4" x14ac:dyDescent="0.15">
      <c r="A1145" s="214">
        <v>28758</v>
      </c>
      <c r="B1145" t="s">
        <v>638</v>
      </c>
      <c r="D1145" s="207"/>
    </row>
    <row r="1146" spans="1:4" x14ac:dyDescent="0.15">
      <c r="A1146" s="214">
        <v>28759</v>
      </c>
      <c r="B1146" t="s">
        <v>638</v>
      </c>
      <c r="D1146" s="207"/>
    </row>
    <row r="1147" spans="1:4" x14ac:dyDescent="0.15">
      <c r="A1147" s="214">
        <v>28760</v>
      </c>
      <c r="B1147" t="s">
        <v>638</v>
      </c>
      <c r="D1147" s="207"/>
    </row>
    <row r="1148" spans="1:4" x14ac:dyDescent="0.15">
      <c r="A1148" s="214">
        <v>28761</v>
      </c>
      <c r="B1148" t="s">
        <v>638</v>
      </c>
      <c r="D1148" s="207"/>
    </row>
    <row r="1149" spans="1:4" x14ac:dyDescent="0.15">
      <c r="A1149" s="214">
        <v>28762</v>
      </c>
      <c r="B1149" t="s">
        <v>638</v>
      </c>
      <c r="D1149" s="207"/>
    </row>
    <row r="1150" spans="1:4" x14ac:dyDescent="0.15">
      <c r="A1150" s="214">
        <v>28763</v>
      </c>
      <c r="B1150" t="s">
        <v>638</v>
      </c>
      <c r="D1150" s="207"/>
    </row>
    <row r="1151" spans="1:4" x14ac:dyDescent="0.15">
      <c r="A1151" s="214">
        <v>28765</v>
      </c>
      <c r="B1151" t="s">
        <v>638</v>
      </c>
      <c r="D1151" s="207"/>
    </row>
    <row r="1152" spans="1:4" x14ac:dyDescent="0.15">
      <c r="A1152" s="214">
        <v>28766</v>
      </c>
      <c r="B1152" t="s">
        <v>638</v>
      </c>
      <c r="D1152" s="207"/>
    </row>
    <row r="1153" spans="1:4" x14ac:dyDescent="0.15">
      <c r="A1153" s="214">
        <v>28767</v>
      </c>
      <c r="B1153" t="s">
        <v>638</v>
      </c>
      <c r="D1153" s="207"/>
    </row>
    <row r="1154" spans="1:4" x14ac:dyDescent="0.15">
      <c r="A1154" s="214">
        <v>28768</v>
      </c>
      <c r="B1154" t="s">
        <v>638</v>
      </c>
      <c r="D1154" s="207"/>
    </row>
    <row r="1155" spans="1:4" x14ac:dyDescent="0.15">
      <c r="A1155" s="214">
        <v>28769</v>
      </c>
      <c r="B1155" t="s">
        <v>638</v>
      </c>
      <c r="D1155" s="207"/>
    </row>
    <row r="1156" spans="1:4" x14ac:dyDescent="0.15">
      <c r="A1156" s="214">
        <v>28770</v>
      </c>
      <c r="B1156" t="s">
        <v>638</v>
      </c>
      <c r="D1156" s="207"/>
    </row>
    <row r="1157" spans="1:4" x14ac:dyDescent="0.15">
      <c r="A1157" s="214">
        <v>28772</v>
      </c>
      <c r="B1157" t="s">
        <v>638</v>
      </c>
      <c r="D1157" s="207"/>
    </row>
    <row r="1158" spans="1:4" x14ac:dyDescent="0.15">
      <c r="A1158" s="214">
        <v>28774</v>
      </c>
      <c r="B1158" t="s">
        <v>638</v>
      </c>
      <c r="D1158" s="207"/>
    </row>
    <row r="1159" spans="1:4" x14ac:dyDescent="0.15">
      <c r="A1159" s="214">
        <v>28775</v>
      </c>
      <c r="B1159" t="s">
        <v>638</v>
      </c>
      <c r="D1159" s="207"/>
    </row>
    <row r="1160" spans="1:4" x14ac:dyDescent="0.15">
      <c r="A1160" s="214">
        <v>28776</v>
      </c>
      <c r="B1160" t="s">
        <v>638</v>
      </c>
      <c r="D1160" s="207"/>
    </row>
    <row r="1161" spans="1:4" x14ac:dyDescent="0.15">
      <c r="A1161" s="214">
        <v>28777</v>
      </c>
      <c r="B1161" t="s">
        <v>638</v>
      </c>
      <c r="D1161" s="207"/>
    </row>
    <row r="1162" spans="1:4" x14ac:dyDescent="0.15">
      <c r="A1162" s="214">
        <v>28779</v>
      </c>
      <c r="B1162" t="s">
        <v>638</v>
      </c>
      <c r="D1162" s="207"/>
    </row>
    <row r="1163" spans="1:4" x14ac:dyDescent="0.15">
      <c r="A1163" s="214">
        <v>28780</v>
      </c>
      <c r="B1163" t="s">
        <v>638</v>
      </c>
      <c r="D1163" s="207"/>
    </row>
    <row r="1164" spans="1:4" x14ac:dyDescent="0.15">
      <c r="A1164" s="214">
        <v>28781</v>
      </c>
      <c r="B1164" t="s">
        <v>638</v>
      </c>
      <c r="D1164" s="207"/>
    </row>
    <row r="1165" spans="1:4" x14ac:dyDescent="0.15">
      <c r="A1165" s="214">
        <v>28782</v>
      </c>
      <c r="B1165" t="s">
        <v>638</v>
      </c>
      <c r="D1165" s="207"/>
    </row>
    <row r="1166" spans="1:4" x14ac:dyDescent="0.15">
      <c r="A1166" s="214">
        <v>28783</v>
      </c>
      <c r="B1166" t="s">
        <v>638</v>
      </c>
      <c r="D1166" s="207"/>
    </row>
    <row r="1167" spans="1:4" x14ac:dyDescent="0.15">
      <c r="A1167" s="214">
        <v>28786</v>
      </c>
      <c r="B1167" t="s">
        <v>638</v>
      </c>
      <c r="D1167" s="207"/>
    </row>
    <row r="1168" spans="1:4" x14ac:dyDescent="0.15">
      <c r="A1168" s="214">
        <v>28787</v>
      </c>
      <c r="B1168" t="s">
        <v>638</v>
      </c>
      <c r="D1168" s="207"/>
    </row>
    <row r="1169" spans="1:4" x14ac:dyDescent="0.15">
      <c r="A1169" s="214">
        <v>28788</v>
      </c>
      <c r="B1169" t="s">
        <v>638</v>
      </c>
      <c r="D1169" s="207"/>
    </row>
    <row r="1170" spans="1:4" x14ac:dyDescent="0.15">
      <c r="A1170" s="214">
        <v>28789</v>
      </c>
      <c r="B1170" t="s">
        <v>638</v>
      </c>
      <c r="D1170" s="207"/>
    </row>
    <row r="1171" spans="1:4" x14ac:dyDescent="0.15">
      <c r="A1171" s="214">
        <v>28790</v>
      </c>
      <c r="B1171" t="s">
        <v>638</v>
      </c>
      <c r="D1171" s="207"/>
    </row>
    <row r="1172" spans="1:4" x14ac:dyDescent="0.15">
      <c r="A1172" s="214">
        <v>28791</v>
      </c>
      <c r="B1172" t="s">
        <v>638</v>
      </c>
      <c r="D1172" s="207"/>
    </row>
    <row r="1173" spans="1:4" x14ac:dyDescent="0.15">
      <c r="A1173" s="214">
        <v>28793</v>
      </c>
      <c r="B1173" t="s">
        <v>638</v>
      </c>
      <c r="D1173" s="207"/>
    </row>
    <row r="1174" spans="1:4" x14ac:dyDescent="0.15">
      <c r="A1174" s="214">
        <v>28794</v>
      </c>
      <c r="B1174" t="s">
        <v>638</v>
      </c>
      <c r="D1174" s="207"/>
    </row>
    <row r="1175" spans="1:4" x14ac:dyDescent="0.15">
      <c r="A1175" s="214">
        <v>28795</v>
      </c>
      <c r="B1175" t="s">
        <v>638</v>
      </c>
      <c r="D1175" s="207"/>
    </row>
    <row r="1176" spans="1:4" x14ac:dyDescent="0.15">
      <c r="A1176" s="214">
        <v>28796</v>
      </c>
      <c r="B1176" t="s">
        <v>638</v>
      </c>
      <c r="D1176" s="207"/>
    </row>
    <row r="1177" spans="1:4" x14ac:dyDescent="0.15">
      <c r="A1177" s="214">
        <v>28798</v>
      </c>
      <c r="B1177" t="s">
        <v>638</v>
      </c>
      <c r="D1177" s="207"/>
    </row>
    <row r="1178" spans="1:4" x14ac:dyDescent="0.15">
      <c r="A1178" s="214">
        <v>28800</v>
      </c>
      <c r="B1178" t="s">
        <v>638</v>
      </c>
      <c r="D1178" s="207"/>
    </row>
    <row r="1179" spans="1:4" x14ac:dyDescent="0.15">
      <c r="A1179" s="214">
        <v>28801</v>
      </c>
      <c r="B1179" t="s">
        <v>638</v>
      </c>
      <c r="D1179" s="207"/>
    </row>
    <row r="1180" spans="1:4" x14ac:dyDescent="0.15">
      <c r="A1180" s="214">
        <v>28802</v>
      </c>
      <c r="B1180" t="s">
        <v>638</v>
      </c>
      <c r="D1180" s="207"/>
    </row>
    <row r="1181" spans="1:4" x14ac:dyDescent="0.15">
      <c r="A1181" s="214">
        <v>28803</v>
      </c>
      <c r="B1181" t="s">
        <v>638</v>
      </c>
      <c r="D1181" s="207"/>
    </row>
    <row r="1182" spans="1:4" x14ac:dyDescent="0.15">
      <c r="A1182" s="214">
        <v>28804</v>
      </c>
      <c r="B1182" t="s">
        <v>638</v>
      </c>
      <c r="D1182" s="207"/>
    </row>
    <row r="1183" spans="1:4" x14ac:dyDescent="0.15">
      <c r="A1183" s="214">
        <v>28805</v>
      </c>
      <c r="B1183" t="s">
        <v>638</v>
      </c>
      <c r="D1183" s="207"/>
    </row>
    <row r="1184" spans="1:4" x14ac:dyDescent="0.15">
      <c r="A1184" s="214">
        <v>28807</v>
      </c>
      <c r="B1184" t="s">
        <v>638</v>
      </c>
      <c r="D1184" s="207"/>
    </row>
    <row r="1185" spans="1:4" x14ac:dyDescent="0.15">
      <c r="A1185" s="214">
        <v>28808</v>
      </c>
      <c r="B1185" t="s">
        <v>638</v>
      </c>
      <c r="D1185" s="207"/>
    </row>
    <row r="1186" spans="1:4" x14ac:dyDescent="0.15">
      <c r="A1186" s="214">
        <v>28809</v>
      </c>
      <c r="B1186" t="s">
        <v>638</v>
      </c>
      <c r="D1186" s="207"/>
    </row>
    <row r="1187" spans="1:4" x14ac:dyDescent="0.15">
      <c r="A1187" s="214">
        <v>28810</v>
      </c>
      <c r="B1187" t="s">
        <v>638</v>
      </c>
      <c r="D1187" s="207"/>
    </row>
    <row r="1188" spans="1:4" x14ac:dyDescent="0.15">
      <c r="A1188" s="214">
        <v>28811</v>
      </c>
      <c r="B1188" t="s">
        <v>638</v>
      </c>
      <c r="D1188" s="207"/>
    </row>
    <row r="1189" spans="1:4" x14ac:dyDescent="0.15">
      <c r="A1189" s="214">
        <v>28814</v>
      </c>
      <c r="B1189" t="s">
        <v>638</v>
      </c>
      <c r="D1189" s="207"/>
    </row>
    <row r="1190" spans="1:4" x14ac:dyDescent="0.15">
      <c r="A1190" s="214">
        <v>28815</v>
      </c>
      <c r="B1190" t="s">
        <v>638</v>
      </c>
      <c r="D1190" s="207"/>
    </row>
    <row r="1191" spans="1:4" x14ac:dyDescent="0.15">
      <c r="A1191" s="214">
        <v>28816</v>
      </c>
      <c r="B1191" t="s">
        <v>638</v>
      </c>
      <c r="D1191" s="207"/>
    </row>
    <row r="1192" spans="1:4" x14ac:dyDescent="0.15">
      <c r="A1192" s="214">
        <v>28818</v>
      </c>
      <c r="B1192" t="s">
        <v>638</v>
      </c>
      <c r="D1192" s="207"/>
    </row>
    <row r="1193" spans="1:4" x14ac:dyDescent="0.15">
      <c r="A1193" s="214">
        <v>28819</v>
      </c>
      <c r="B1193" t="s">
        <v>638</v>
      </c>
      <c r="D1193" s="207"/>
    </row>
    <row r="1194" spans="1:4" x14ac:dyDescent="0.15">
      <c r="A1194" s="214">
        <v>28821</v>
      </c>
      <c r="B1194" t="s">
        <v>638</v>
      </c>
      <c r="D1194" s="207"/>
    </row>
    <row r="1195" spans="1:4" x14ac:dyDescent="0.15">
      <c r="A1195" s="214">
        <v>28822</v>
      </c>
      <c r="B1195" t="s">
        <v>638</v>
      </c>
      <c r="D1195" s="207"/>
    </row>
    <row r="1196" spans="1:4" x14ac:dyDescent="0.15">
      <c r="A1196" s="214">
        <v>28823</v>
      </c>
      <c r="B1196" t="s">
        <v>638</v>
      </c>
      <c r="D1196" s="207"/>
    </row>
    <row r="1197" spans="1:4" x14ac:dyDescent="0.15">
      <c r="A1197" s="214">
        <v>28824</v>
      </c>
      <c r="B1197" t="s">
        <v>638</v>
      </c>
      <c r="D1197" s="207"/>
    </row>
    <row r="1198" spans="1:4" x14ac:dyDescent="0.15">
      <c r="A1198" s="214">
        <v>28825</v>
      </c>
      <c r="B1198" t="s">
        <v>638</v>
      </c>
      <c r="D1198" s="207"/>
    </row>
    <row r="1199" spans="1:4" x14ac:dyDescent="0.15">
      <c r="A1199" s="214">
        <v>28826</v>
      </c>
      <c r="B1199" t="s">
        <v>638</v>
      </c>
      <c r="D1199" s="207"/>
    </row>
    <row r="1200" spans="1:4" x14ac:dyDescent="0.15">
      <c r="A1200" s="214">
        <v>28828</v>
      </c>
      <c r="B1200" t="s">
        <v>638</v>
      </c>
      <c r="D1200" s="207"/>
    </row>
    <row r="1201" spans="1:4" x14ac:dyDescent="0.15">
      <c r="A1201" s="214">
        <v>28829</v>
      </c>
      <c r="B1201" t="s">
        <v>638</v>
      </c>
      <c r="D1201" s="207"/>
    </row>
    <row r="1202" spans="1:4" x14ac:dyDescent="0.15">
      <c r="A1202" s="214">
        <v>28830</v>
      </c>
      <c r="B1202" t="s">
        <v>638</v>
      </c>
      <c r="D1202" s="207"/>
    </row>
    <row r="1203" spans="1:4" x14ac:dyDescent="0.15">
      <c r="A1203" s="214">
        <v>28831</v>
      </c>
      <c r="B1203" t="s">
        <v>638</v>
      </c>
      <c r="D1203" s="207"/>
    </row>
    <row r="1204" spans="1:4" x14ac:dyDescent="0.15">
      <c r="A1204" s="214">
        <v>28832</v>
      </c>
      <c r="B1204" t="s">
        <v>638</v>
      </c>
      <c r="D1204" s="207"/>
    </row>
    <row r="1205" spans="1:4" x14ac:dyDescent="0.15">
      <c r="A1205" s="214">
        <v>28833</v>
      </c>
      <c r="B1205" t="s">
        <v>638</v>
      </c>
      <c r="D1205" s="207"/>
    </row>
    <row r="1206" spans="1:4" x14ac:dyDescent="0.15">
      <c r="A1206" s="214">
        <v>28835</v>
      </c>
      <c r="B1206" t="s">
        <v>638</v>
      </c>
      <c r="D1206" s="207"/>
    </row>
    <row r="1207" spans="1:4" x14ac:dyDescent="0.15">
      <c r="A1207" s="214">
        <v>28836</v>
      </c>
      <c r="B1207" t="s">
        <v>638</v>
      </c>
      <c r="D1207" s="207"/>
    </row>
    <row r="1208" spans="1:4" x14ac:dyDescent="0.15">
      <c r="A1208" s="214">
        <v>28837</v>
      </c>
      <c r="B1208" t="s">
        <v>638</v>
      </c>
      <c r="D1208" s="207"/>
    </row>
    <row r="1209" spans="1:4" x14ac:dyDescent="0.15">
      <c r="A1209" s="214">
        <v>28838</v>
      </c>
      <c r="B1209" t="s">
        <v>638</v>
      </c>
      <c r="D1209" s="207"/>
    </row>
    <row r="1210" spans="1:4" x14ac:dyDescent="0.15">
      <c r="A1210" s="214">
        <v>28839</v>
      </c>
      <c r="B1210" t="s">
        <v>638</v>
      </c>
      <c r="D1210" s="207"/>
    </row>
    <row r="1211" spans="1:4" x14ac:dyDescent="0.15">
      <c r="A1211" s="214">
        <v>28842</v>
      </c>
      <c r="B1211" t="s">
        <v>638</v>
      </c>
      <c r="D1211" s="207"/>
    </row>
    <row r="1212" spans="1:4" x14ac:dyDescent="0.15">
      <c r="A1212" s="214">
        <v>28843</v>
      </c>
      <c r="B1212" t="s">
        <v>638</v>
      </c>
      <c r="D1212" s="207"/>
    </row>
    <row r="1213" spans="1:4" x14ac:dyDescent="0.15">
      <c r="A1213" s="214">
        <v>28844</v>
      </c>
      <c r="B1213" t="s">
        <v>638</v>
      </c>
      <c r="D1213" s="207"/>
    </row>
    <row r="1214" spans="1:4" x14ac:dyDescent="0.15">
      <c r="A1214" s="214">
        <v>28845</v>
      </c>
      <c r="B1214" t="s">
        <v>638</v>
      </c>
      <c r="D1214" s="207"/>
    </row>
    <row r="1215" spans="1:4" x14ac:dyDescent="0.15">
      <c r="A1215" s="214">
        <v>28846</v>
      </c>
      <c r="B1215" t="s">
        <v>638</v>
      </c>
      <c r="D1215" s="207"/>
    </row>
    <row r="1216" spans="1:4" x14ac:dyDescent="0.15">
      <c r="A1216" s="214">
        <v>28847</v>
      </c>
      <c r="B1216" t="s">
        <v>638</v>
      </c>
      <c r="D1216" s="207"/>
    </row>
    <row r="1217" spans="1:4" x14ac:dyDescent="0.15">
      <c r="A1217" s="214">
        <v>28849</v>
      </c>
      <c r="B1217" t="s">
        <v>638</v>
      </c>
      <c r="D1217" s="207"/>
    </row>
    <row r="1218" spans="1:4" x14ac:dyDescent="0.15">
      <c r="A1218" s="214">
        <v>28850</v>
      </c>
      <c r="B1218" t="s">
        <v>638</v>
      </c>
      <c r="D1218" s="207"/>
    </row>
    <row r="1219" spans="1:4" x14ac:dyDescent="0.15">
      <c r="A1219" s="214">
        <v>28851</v>
      </c>
      <c r="B1219" t="s">
        <v>638</v>
      </c>
      <c r="D1219" s="207"/>
    </row>
    <row r="1220" spans="1:4" x14ac:dyDescent="0.15">
      <c r="A1220" s="214">
        <v>28852</v>
      </c>
      <c r="B1220" t="s">
        <v>638</v>
      </c>
      <c r="D1220" s="207"/>
    </row>
    <row r="1221" spans="1:4" x14ac:dyDescent="0.15">
      <c r="A1221" s="214">
        <v>28859</v>
      </c>
      <c r="B1221" t="s">
        <v>638</v>
      </c>
      <c r="D1221" s="207"/>
    </row>
    <row r="1222" spans="1:4" x14ac:dyDescent="0.15">
      <c r="A1222" s="214">
        <v>28860</v>
      </c>
      <c r="B1222" t="s">
        <v>638</v>
      </c>
      <c r="D1222" s="207"/>
    </row>
    <row r="1223" spans="1:4" x14ac:dyDescent="0.15">
      <c r="A1223" s="214">
        <v>28861</v>
      </c>
      <c r="B1223" t="s">
        <v>638</v>
      </c>
      <c r="D1223" s="207"/>
    </row>
    <row r="1224" spans="1:4" x14ac:dyDescent="0.15">
      <c r="A1224" s="214">
        <v>28863</v>
      </c>
      <c r="B1224" t="s">
        <v>638</v>
      </c>
      <c r="D1224" s="207"/>
    </row>
    <row r="1225" spans="1:4" x14ac:dyDescent="0.15">
      <c r="A1225" s="214">
        <v>28864</v>
      </c>
      <c r="B1225" t="s">
        <v>638</v>
      </c>
      <c r="D1225" s="207"/>
    </row>
    <row r="1226" spans="1:4" x14ac:dyDescent="0.15">
      <c r="A1226" s="214">
        <v>28865</v>
      </c>
      <c r="B1226" t="s">
        <v>638</v>
      </c>
      <c r="D1226" s="207"/>
    </row>
    <row r="1227" spans="1:4" x14ac:dyDescent="0.15">
      <c r="A1227" s="214">
        <v>28866</v>
      </c>
      <c r="B1227" t="s">
        <v>638</v>
      </c>
      <c r="D1227" s="207"/>
    </row>
    <row r="1228" spans="1:4" x14ac:dyDescent="0.15">
      <c r="A1228" s="214">
        <v>28867</v>
      </c>
      <c r="B1228" t="s">
        <v>638</v>
      </c>
      <c r="D1228" s="207"/>
    </row>
    <row r="1229" spans="1:4" x14ac:dyDescent="0.15">
      <c r="A1229" s="214">
        <v>28868</v>
      </c>
      <c r="B1229" t="s">
        <v>638</v>
      </c>
      <c r="D1229" s="207"/>
    </row>
    <row r="1230" spans="1:4" x14ac:dyDescent="0.15">
      <c r="A1230" s="214">
        <v>28871</v>
      </c>
      <c r="B1230" t="s">
        <v>638</v>
      </c>
      <c r="D1230" s="207"/>
    </row>
    <row r="1231" spans="1:4" x14ac:dyDescent="0.15">
      <c r="A1231" s="214">
        <v>28872</v>
      </c>
      <c r="B1231" t="s">
        <v>638</v>
      </c>
      <c r="D1231" s="207"/>
    </row>
    <row r="1232" spans="1:4" x14ac:dyDescent="0.15">
      <c r="A1232" s="214">
        <v>28873</v>
      </c>
      <c r="B1232" t="s">
        <v>638</v>
      </c>
      <c r="D1232" s="207"/>
    </row>
    <row r="1233" spans="1:4" x14ac:dyDescent="0.15">
      <c r="A1233" s="214">
        <v>28874</v>
      </c>
      <c r="B1233" t="s">
        <v>638</v>
      </c>
      <c r="D1233" s="207"/>
    </row>
    <row r="1234" spans="1:4" x14ac:dyDescent="0.15">
      <c r="A1234" s="214">
        <v>28877</v>
      </c>
      <c r="B1234" t="s">
        <v>638</v>
      </c>
      <c r="D1234" s="207"/>
    </row>
    <row r="1235" spans="1:4" x14ac:dyDescent="0.15">
      <c r="A1235" s="214">
        <v>28878</v>
      </c>
      <c r="B1235" t="s">
        <v>638</v>
      </c>
      <c r="D1235" s="207"/>
    </row>
    <row r="1236" spans="1:4" x14ac:dyDescent="0.15">
      <c r="A1236" s="214">
        <v>28879</v>
      </c>
      <c r="B1236" t="s">
        <v>638</v>
      </c>
      <c r="D1236" s="207"/>
    </row>
    <row r="1237" spans="1:4" x14ac:dyDescent="0.15">
      <c r="A1237" s="214">
        <v>28880</v>
      </c>
      <c r="B1237" t="s">
        <v>638</v>
      </c>
      <c r="D1237" s="207"/>
    </row>
    <row r="1238" spans="1:4" x14ac:dyDescent="0.15">
      <c r="A1238" s="214">
        <v>28881</v>
      </c>
      <c r="B1238" t="s">
        <v>638</v>
      </c>
      <c r="D1238" s="207"/>
    </row>
    <row r="1239" spans="1:4" x14ac:dyDescent="0.15">
      <c r="A1239" s="214">
        <v>28882</v>
      </c>
      <c r="B1239" t="s">
        <v>638</v>
      </c>
      <c r="D1239" s="207"/>
    </row>
    <row r="1240" spans="1:4" x14ac:dyDescent="0.15">
      <c r="A1240" s="214">
        <v>28884</v>
      </c>
      <c r="B1240" t="s">
        <v>638</v>
      </c>
      <c r="D1240" s="207"/>
    </row>
    <row r="1241" spans="1:4" x14ac:dyDescent="0.15">
      <c r="A1241" s="214">
        <v>28885</v>
      </c>
      <c r="B1241" t="s">
        <v>638</v>
      </c>
      <c r="D1241" s="207"/>
    </row>
    <row r="1242" spans="1:4" x14ac:dyDescent="0.15">
      <c r="A1242" s="214">
        <v>28886</v>
      </c>
      <c r="B1242" t="s">
        <v>638</v>
      </c>
      <c r="D1242" s="207"/>
    </row>
    <row r="1243" spans="1:4" x14ac:dyDescent="0.15">
      <c r="A1243" s="214">
        <v>28887</v>
      </c>
      <c r="B1243" t="s">
        <v>638</v>
      </c>
      <c r="D1243" s="207"/>
    </row>
    <row r="1244" spans="1:4" x14ac:dyDescent="0.15">
      <c r="A1244" s="214">
        <v>28888</v>
      </c>
      <c r="B1244" t="s">
        <v>638</v>
      </c>
      <c r="D1244" s="207"/>
    </row>
    <row r="1245" spans="1:4" x14ac:dyDescent="0.15">
      <c r="A1245" s="214">
        <v>28889</v>
      </c>
      <c r="B1245" t="s">
        <v>638</v>
      </c>
      <c r="D1245" s="207"/>
    </row>
    <row r="1246" spans="1:4" x14ac:dyDescent="0.15">
      <c r="A1246" s="214">
        <v>28891</v>
      </c>
      <c r="B1246" t="s">
        <v>638</v>
      </c>
      <c r="D1246" s="207"/>
    </row>
    <row r="1247" spans="1:4" x14ac:dyDescent="0.15">
      <c r="A1247" s="214">
        <v>28892</v>
      </c>
      <c r="B1247" t="s">
        <v>638</v>
      </c>
      <c r="D1247" s="207"/>
    </row>
    <row r="1248" spans="1:4" x14ac:dyDescent="0.15">
      <c r="A1248" s="214">
        <v>28893</v>
      </c>
      <c r="B1248" t="s">
        <v>638</v>
      </c>
      <c r="D1248" s="207"/>
    </row>
    <row r="1249" spans="1:4" x14ac:dyDescent="0.15">
      <c r="A1249" s="214">
        <v>28894</v>
      </c>
      <c r="B1249" t="s">
        <v>638</v>
      </c>
      <c r="D1249" s="207"/>
    </row>
    <row r="1250" spans="1:4" x14ac:dyDescent="0.15">
      <c r="A1250" s="214">
        <v>28895</v>
      </c>
      <c r="B1250" t="s">
        <v>638</v>
      </c>
      <c r="D1250" s="207"/>
    </row>
    <row r="1251" spans="1:4" x14ac:dyDescent="0.15">
      <c r="A1251" s="214">
        <v>28896</v>
      </c>
      <c r="B1251" t="s">
        <v>638</v>
      </c>
      <c r="D1251" s="207"/>
    </row>
    <row r="1252" spans="1:4" x14ac:dyDescent="0.15">
      <c r="A1252" s="214">
        <v>28899</v>
      </c>
      <c r="B1252" t="s">
        <v>638</v>
      </c>
      <c r="D1252" s="207"/>
    </row>
    <row r="1253" spans="1:4" x14ac:dyDescent="0.15">
      <c r="A1253" s="214">
        <v>28900</v>
      </c>
      <c r="B1253" t="s">
        <v>638</v>
      </c>
      <c r="D1253" s="207"/>
    </row>
    <row r="1254" spans="1:4" x14ac:dyDescent="0.15">
      <c r="A1254" s="214">
        <v>28901</v>
      </c>
      <c r="B1254" t="s">
        <v>638</v>
      </c>
      <c r="D1254" s="207"/>
    </row>
    <row r="1255" spans="1:4" x14ac:dyDescent="0.15">
      <c r="A1255" s="214">
        <v>28902</v>
      </c>
      <c r="B1255" t="s">
        <v>638</v>
      </c>
      <c r="D1255" s="207"/>
    </row>
    <row r="1256" spans="1:4" x14ac:dyDescent="0.15">
      <c r="A1256" s="214">
        <v>28905</v>
      </c>
      <c r="B1256" t="s">
        <v>638</v>
      </c>
      <c r="D1256" s="207"/>
    </row>
    <row r="1257" spans="1:4" x14ac:dyDescent="0.15">
      <c r="A1257" s="214">
        <v>28906</v>
      </c>
      <c r="B1257" t="s">
        <v>638</v>
      </c>
      <c r="D1257" s="207"/>
    </row>
    <row r="1258" spans="1:4" x14ac:dyDescent="0.15">
      <c r="A1258" s="214">
        <v>28907</v>
      </c>
      <c r="B1258" t="s">
        <v>638</v>
      </c>
      <c r="D1258" s="207"/>
    </row>
    <row r="1259" spans="1:4" x14ac:dyDescent="0.15">
      <c r="A1259" s="214">
        <v>28908</v>
      </c>
      <c r="B1259" t="s">
        <v>638</v>
      </c>
      <c r="D1259" s="207"/>
    </row>
    <row r="1260" spans="1:4" x14ac:dyDescent="0.15">
      <c r="A1260" s="214">
        <v>28909</v>
      </c>
      <c r="B1260" t="s">
        <v>638</v>
      </c>
      <c r="D1260" s="207"/>
    </row>
    <row r="1261" spans="1:4" x14ac:dyDescent="0.15">
      <c r="A1261" s="214">
        <v>28910</v>
      </c>
      <c r="B1261" t="s">
        <v>638</v>
      </c>
      <c r="D1261" s="207"/>
    </row>
    <row r="1262" spans="1:4" x14ac:dyDescent="0.15">
      <c r="A1262" s="214">
        <v>28912</v>
      </c>
      <c r="B1262" t="s">
        <v>638</v>
      </c>
      <c r="D1262" s="207"/>
    </row>
    <row r="1263" spans="1:4" x14ac:dyDescent="0.15">
      <c r="A1263" s="214">
        <v>28913</v>
      </c>
      <c r="B1263" t="s">
        <v>638</v>
      </c>
      <c r="D1263" s="207"/>
    </row>
    <row r="1264" spans="1:4" x14ac:dyDescent="0.15">
      <c r="A1264" s="214">
        <v>28914</v>
      </c>
      <c r="B1264" t="s">
        <v>638</v>
      </c>
      <c r="D1264" s="207"/>
    </row>
    <row r="1265" spans="1:4" x14ac:dyDescent="0.15">
      <c r="A1265" s="214">
        <v>28915</v>
      </c>
      <c r="B1265" t="s">
        <v>638</v>
      </c>
      <c r="D1265" s="207"/>
    </row>
    <row r="1266" spans="1:4" x14ac:dyDescent="0.15">
      <c r="A1266" s="214">
        <v>28916</v>
      </c>
      <c r="B1266" t="s">
        <v>638</v>
      </c>
      <c r="D1266" s="207"/>
    </row>
    <row r="1267" spans="1:4" x14ac:dyDescent="0.15">
      <c r="A1267" s="214">
        <v>28917</v>
      </c>
      <c r="B1267" t="s">
        <v>638</v>
      </c>
      <c r="D1267" s="207"/>
    </row>
    <row r="1268" spans="1:4" x14ac:dyDescent="0.15">
      <c r="A1268" s="214">
        <v>28919</v>
      </c>
      <c r="B1268" t="s">
        <v>638</v>
      </c>
      <c r="D1268" s="207"/>
    </row>
    <row r="1269" spans="1:4" x14ac:dyDescent="0.15">
      <c r="A1269" s="214">
        <v>28920</v>
      </c>
      <c r="B1269" t="s">
        <v>638</v>
      </c>
      <c r="D1269" s="207"/>
    </row>
    <row r="1270" spans="1:4" x14ac:dyDescent="0.15">
      <c r="A1270" s="214">
        <v>28921</v>
      </c>
      <c r="B1270" t="s">
        <v>638</v>
      </c>
      <c r="D1270" s="207"/>
    </row>
    <row r="1271" spans="1:4" x14ac:dyDescent="0.15">
      <c r="A1271" s="214">
        <v>28922</v>
      </c>
      <c r="B1271" t="s">
        <v>638</v>
      </c>
      <c r="D1271" s="207"/>
    </row>
    <row r="1272" spans="1:4" x14ac:dyDescent="0.15">
      <c r="A1272" s="214">
        <v>28923</v>
      </c>
      <c r="B1272" t="s">
        <v>638</v>
      </c>
      <c r="D1272" s="207"/>
    </row>
    <row r="1273" spans="1:4" x14ac:dyDescent="0.15">
      <c r="A1273" s="214">
        <v>28924</v>
      </c>
      <c r="B1273" t="s">
        <v>638</v>
      </c>
      <c r="D1273" s="207"/>
    </row>
    <row r="1274" spans="1:4" x14ac:dyDescent="0.15">
      <c r="A1274" s="214">
        <v>28926</v>
      </c>
      <c r="B1274" t="s">
        <v>638</v>
      </c>
      <c r="D1274" s="207"/>
    </row>
    <row r="1275" spans="1:4" x14ac:dyDescent="0.15">
      <c r="A1275" s="214">
        <v>28927</v>
      </c>
      <c r="B1275" t="s">
        <v>638</v>
      </c>
      <c r="D1275" s="207"/>
    </row>
    <row r="1276" spans="1:4" x14ac:dyDescent="0.15">
      <c r="A1276" s="214">
        <v>28928</v>
      </c>
      <c r="B1276" t="s">
        <v>638</v>
      </c>
      <c r="D1276" s="207"/>
    </row>
    <row r="1277" spans="1:4" x14ac:dyDescent="0.15">
      <c r="A1277" s="214">
        <v>28929</v>
      </c>
      <c r="B1277" t="s">
        <v>638</v>
      </c>
      <c r="D1277" s="207"/>
    </row>
    <row r="1278" spans="1:4" x14ac:dyDescent="0.15">
      <c r="A1278" s="214">
        <v>28930</v>
      </c>
      <c r="B1278" t="s">
        <v>638</v>
      </c>
      <c r="D1278" s="207"/>
    </row>
    <row r="1279" spans="1:4" x14ac:dyDescent="0.15">
      <c r="A1279" s="214">
        <v>28933</v>
      </c>
      <c r="B1279" t="s">
        <v>638</v>
      </c>
      <c r="D1279" s="207"/>
    </row>
    <row r="1280" spans="1:4" x14ac:dyDescent="0.15">
      <c r="A1280" s="214">
        <v>28934</v>
      </c>
      <c r="B1280" t="s">
        <v>638</v>
      </c>
      <c r="D1280" s="207"/>
    </row>
    <row r="1281" spans="1:4" x14ac:dyDescent="0.15">
      <c r="A1281" s="214">
        <v>28936</v>
      </c>
      <c r="B1281" t="s">
        <v>638</v>
      </c>
      <c r="D1281" s="207"/>
    </row>
    <row r="1282" spans="1:4" x14ac:dyDescent="0.15">
      <c r="A1282" s="214">
        <v>28937</v>
      </c>
      <c r="B1282" t="s">
        <v>638</v>
      </c>
      <c r="D1282" s="207"/>
    </row>
    <row r="1283" spans="1:4" x14ac:dyDescent="0.15">
      <c r="A1283" s="214">
        <v>28938</v>
      </c>
      <c r="B1283" t="s">
        <v>638</v>
      </c>
      <c r="D1283" s="207"/>
    </row>
    <row r="1284" spans="1:4" x14ac:dyDescent="0.15">
      <c r="A1284" s="214">
        <v>28940</v>
      </c>
      <c r="B1284" t="s">
        <v>638</v>
      </c>
      <c r="D1284" s="207"/>
    </row>
    <row r="1285" spans="1:4" x14ac:dyDescent="0.15">
      <c r="A1285" s="214">
        <v>28941</v>
      </c>
      <c r="B1285" t="s">
        <v>638</v>
      </c>
      <c r="D1285" s="207"/>
    </row>
    <row r="1286" spans="1:4" x14ac:dyDescent="0.15">
      <c r="A1286" s="214">
        <v>28942</v>
      </c>
      <c r="B1286" t="s">
        <v>638</v>
      </c>
      <c r="D1286" s="207"/>
    </row>
    <row r="1287" spans="1:4" x14ac:dyDescent="0.15">
      <c r="A1287" s="214">
        <v>28943</v>
      </c>
      <c r="B1287" t="s">
        <v>638</v>
      </c>
      <c r="D1287" s="207"/>
    </row>
    <row r="1288" spans="1:4" x14ac:dyDescent="0.15">
      <c r="A1288" s="214">
        <v>28944</v>
      </c>
      <c r="B1288" t="s">
        <v>638</v>
      </c>
      <c r="D1288" s="207"/>
    </row>
    <row r="1289" spans="1:4" x14ac:dyDescent="0.15">
      <c r="A1289" s="214">
        <v>28945</v>
      </c>
      <c r="B1289" t="s">
        <v>638</v>
      </c>
      <c r="D1289" s="207"/>
    </row>
    <row r="1290" spans="1:4" x14ac:dyDescent="0.15">
      <c r="A1290" s="214">
        <v>28947</v>
      </c>
      <c r="B1290" t="s">
        <v>638</v>
      </c>
      <c r="D1290" s="207"/>
    </row>
    <row r="1291" spans="1:4" x14ac:dyDescent="0.15">
      <c r="A1291" s="214">
        <v>28948</v>
      </c>
      <c r="B1291" t="s">
        <v>638</v>
      </c>
      <c r="D1291" s="207"/>
    </row>
    <row r="1292" spans="1:4" x14ac:dyDescent="0.15">
      <c r="A1292" s="214">
        <v>28949</v>
      </c>
      <c r="B1292" t="s">
        <v>638</v>
      </c>
      <c r="D1292" s="207"/>
    </row>
    <row r="1293" spans="1:4" x14ac:dyDescent="0.15">
      <c r="A1293" s="214">
        <v>28950</v>
      </c>
      <c r="B1293" t="s">
        <v>638</v>
      </c>
      <c r="D1293" s="207"/>
    </row>
    <row r="1294" spans="1:4" x14ac:dyDescent="0.15">
      <c r="A1294" s="214">
        <v>28951</v>
      </c>
      <c r="B1294" t="s">
        <v>638</v>
      </c>
      <c r="D1294" s="207"/>
    </row>
    <row r="1295" spans="1:4" x14ac:dyDescent="0.15">
      <c r="A1295" s="214">
        <v>28952</v>
      </c>
      <c r="B1295" t="s">
        <v>638</v>
      </c>
      <c r="D1295" s="207"/>
    </row>
    <row r="1296" spans="1:4" x14ac:dyDescent="0.15">
      <c r="A1296" s="214">
        <v>28954</v>
      </c>
      <c r="B1296" t="s">
        <v>638</v>
      </c>
      <c r="D1296" s="207"/>
    </row>
    <row r="1297" spans="1:4" x14ac:dyDescent="0.15">
      <c r="A1297" s="214">
        <v>28955</v>
      </c>
      <c r="B1297" t="s">
        <v>638</v>
      </c>
      <c r="D1297" s="207"/>
    </row>
    <row r="1298" spans="1:4" x14ac:dyDescent="0.15">
      <c r="A1298" s="214">
        <v>28956</v>
      </c>
      <c r="B1298" t="s">
        <v>638</v>
      </c>
      <c r="D1298" s="207"/>
    </row>
    <row r="1299" spans="1:4" x14ac:dyDescent="0.15">
      <c r="A1299" s="214">
        <v>28957</v>
      </c>
      <c r="B1299" t="s">
        <v>638</v>
      </c>
      <c r="D1299" s="207"/>
    </row>
    <row r="1300" spans="1:4" x14ac:dyDescent="0.15">
      <c r="A1300" s="214">
        <v>28958</v>
      </c>
      <c r="B1300" t="s">
        <v>638</v>
      </c>
      <c r="D1300" s="207"/>
    </row>
    <row r="1301" spans="1:4" x14ac:dyDescent="0.15">
      <c r="A1301" s="214">
        <v>28959</v>
      </c>
      <c r="B1301" t="s">
        <v>638</v>
      </c>
      <c r="D1301" s="207"/>
    </row>
    <row r="1302" spans="1:4" x14ac:dyDescent="0.15">
      <c r="A1302" s="214">
        <v>28961</v>
      </c>
      <c r="B1302" t="s">
        <v>638</v>
      </c>
      <c r="D1302" s="207"/>
    </row>
    <row r="1303" spans="1:4" x14ac:dyDescent="0.15">
      <c r="A1303" s="214">
        <v>28962</v>
      </c>
      <c r="B1303" t="s">
        <v>638</v>
      </c>
      <c r="D1303" s="207"/>
    </row>
    <row r="1304" spans="1:4" x14ac:dyDescent="0.15">
      <c r="A1304" s="214">
        <v>28963</v>
      </c>
      <c r="B1304" t="s">
        <v>638</v>
      </c>
      <c r="D1304" s="207"/>
    </row>
    <row r="1305" spans="1:4" x14ac:dyDescent="0.15">
      <c r="A1305" s="214">
        <v>28964</v>
      </c>
      <c r="B1305" t="s">
        <v>638</v>
      </c>
      <c r="D1305" s="207"/>
    </row>
    <row r="1306" spans="1:4" x14ac:dyDescent="0.15">
      <c r="A1306" s="214">
        <v>28965</v>
      </c>
      <c r="B1306" t="s">
        <v>638</v>
      </c>
      <c r="D1306" s="207"/>
    </row>
    <row r="1307" spans="1:4" x14ac:dyDescent="0.15">
      <c r="A1307" s="214">
        <v>28968</v>
      </c>
      <c r="B1307" t="s">
        <v>638</v>
      </c>
      <c r="D1307" s="207"/>
    </row>
    <row r="1308" spans="1:4" x14ac:dyDescent="0.15">
      <c r="A1308" s="214">
        <v>28969</v>
      </c>
      <c r="B1308" t="s">
        <v>638</v>
      </c>
      <c r="D1308" s="207"/>
    </row>
    <row r="1309" spans="1:4" x14ac:dyDescent="0.15">
      <c r="A1309" s="214">
        <v>28970</v>
      </c>
      <c r="B1309" t="s">
        <v>638</v>
      </c>
      <c r="D1309" s="207"/>
    </row>
    <row r="1310" spans="1:4" x14ac:dyDescent="0.15">
      <c r="A1310" s="214">
        <v>28971</v>
      </c>
      <c r="B1310" t="s">
        <v>638</v>
      </c>
      <c r="D1310" s="207"/>
    </row>
    <row r="1311" spans="1:4" x14ac:dyDescent="0.15">
      <c r="A1311" s="214">
        <v>28972</v>
      </c>
      <c r="B1311" t="s">
        <v>638</v>
      </c>
      <c r="D1311" s="207"/>
    </row>
    <row r="1312" spans="1:4" x14ac:dyDescent="0.15">
      <c r="A1312" s="214">
        <v>28973</v>
      </c>
      <c r="B1312" t="s">
        <v>638</v>
      </c>
      <c r="D1312" s="207"/>
    </row>
    <row r="1313" spans="1:4" x14ac:dyDescent="0.15">
      <c r="A1313" s="214">
        <v>28976</v>
      </c>
      <c r="B1313" t="s">
        <v>638</v>
      </c>
      <c r="D1313" s="207"/>
    </row>
    <row r="1314" spans="1:4" x14ac:dyDescent="0.15">
      <c r="A1314" s="214">
        <v>28977</v>
      </c>
      <c r="B1314" t="s">
        <v>638</v>
      </c>
      <c r="D1314" s="207"/>
    </row>
    <row r="1315" spans="1:4" x14ac:dyDescent="0.15">
      <c r="A1315" s="214">
        <v>28979</v>
      </c>
      <c r="B1315" t="s">
        <v>638</v>
      </c>
      <c r="D1315" s="207"/>
    </row>
    <row r="1316" spans="1:4" x14ac:dyDescent="0.15">
      <c r="A1316" s="214">
        <v>28982</v>
      </c>
      <c r="B1316" t="s">
        <v>638</v>
      </c>
      <c r="D1316" s="207"/>
    </row>
    <row r="1317" spans="1:4" x14ac:dyDescent="0.15">
      <c r="A1317" s="214">
        <v>28983</v>
      </c>
      <c r="B1317" t="s">
        <v>638</v>
      </c>
      <c r="D1317" s="207"/>
    </row>
    <row r="1318" spans="1:4" x14ac:dyDescent="0.15">
      <c r="A1318" s="214">
        <v>28984</v>
      </c>
      <c r="B1318" t="s">
        <v>638</v>
      </c>
      <c r="D1318" s="207"/>
    </row>
    <row r="1319" spans="1:4" x14ac:dyDescent="0.15">
      <c r="A1319" s="214">
        <v>28985</v>
      </c>
      <c r="B1319" t="s">
        <v>638</v>
      </c>
      <c r="D1319" s="207"/>
    </row>
    <row r="1320" spans="1:4" x14ac:dyDescent="0.15">
      <c r="A1320" s="214">
        <v>28986</v>
      </c>
      <c r="B1320" t="s">
        <v>638</v>
      </c>
      <c r="D1320" s="207"/>
    </row>
    <row r="1321" spans="1:4" x14ac:dyDescent="0.15">
      <c r="A1321" s="214">
        <v>28987</v>
      </c>
      <c r="B1321" t="s">
        <v>638</v>
      </c>
      <c r="D1321" s="207"/>
    </row>
    <row r="1322" spans="1:4" x14ac:dyDescent="0.15">
      <c r="A1322" s="214">
        <v>28989</v>
      </c>
      <c r="B1322" t="s">
        <v>638</v>
      </c>
      <c r="D1322" s="207"/>
    </row>
    <row r="1323" spans="1:4" x14ac:dyDescent="0.15">
      <c r="A1323" s="214">
        <v>28990</v>
      </c>
      <c r="B1323" t="s">
        <v>638</v>
      </c>
      <c r="D1323" s="207"/>
    </row>
    <row r="1324" spans="1:4" x14ac:dyDescent="0.15">
      <c r="A1324" s="214">
        <v>28991</v>
      </c>
      <c r="B1324" t="s">
        <v>638</v>
      </c>
      <c r="D1324" s="207"/>
    </row>
    <row r="1325" spans="1:4" x14ac:dyDescent="0.15">
      <c r="A1325" s="214">
        <v>28992</v>
      </c>
      <c r="B1325" t="s">
        <v>638</v>
      </c>
      <c r="D1325" s="207"/>
    </row>
    <row r="1326" spans="1:4" x14ac:dyDescent="0.15">
      <c r="A1326" s="214">
        <v>28993</v>
      </c>
      <c r="B1326" t="s">
        <v>638</v>
      </c>
      <c r="D1326" s="207"/>
    </row>
    <row r="1327" spans="1:4" x14ac:dyDescent="0.15">
      <c r="A1327" s="214">
        <v>28996</v>
      </c>
      <c r="B1327" t="s">
        <v>638</v>
      </c>
      <c r="D1327" s="207"/>
    </row>
    <row r="1328" spans="1:4" x14ac:dyDescent="0.15">
      <c r="A1328" s="214">
        <v>28997</v>
      </c>
      <c r="B1328" t="s">
        <v>638</v>
      </c>
      <c r="D1328" s="207"/>
    </row>
    <row r="1329" spans="1:4" x14ac:dyDescent="0.15">
      <c r="A1329" s="214">
        <v>28998</v>
      </c>
      <c r="B1329" t="s">
        <v>638</v>
      </c>
      <c r="D1329" s="207"/>
    </row>
    <row r="1330" spans="1:4" x14ac:dyDescent="0.15">
      <c r="A1330" s="214">
        <v>28999</v>
      </c>
      <c r="B1330" t="s">
        <v>638</v>
      </c>
      <c r="D1330" s="207"/>
    </row>
    <row r="1331" spans="1:4" x14ac:dyDescent="0.15">
      <c r="A1331" s="214">
        <v>29000</v>
      </c>
      <c r="B1331" t="s">
        <v>638</v>
      </c>
      <c r="D1331" s="207"/>
    </row>
    <row r="1332" spans="1:4" x14ac:dyDescent="0.15">
      <c r="A1332" s="214">
        <v>29001</v>
      </c>
      <c r="B1332" t="s">
        <v>638</v>
      </c>
      <c r="D1332" s="207"/>
    </row>
    <row r="1333" spans="1:4" x14ac:dyDescent="0.15">
      <c r="A1333" s="214">
        <v>29003</v>
      </c>
      <c r="B1333" t="s">
        <v>638</v>
      </c>
      <c r="D1333" s="207"/>
    </row>
    <row r="1334" spans="1:4" x14ac:dyDescent="0.15">
      <c r="A1334" s="214">
        <v>29004</v>
      </c>
      <c r="B1334" t="s">
        <v>638</v>
      </c>
      <c r="D1334" s="207"/>
    </row>
    <row r="1335" spans="1:4" x14ac:dyDescent="0.15">
      <c r="A1335" s="214">
        <v>29005</v>
      </c>
      <c r="B1335" t="s">
        <v>638</v>
      </c>
      <c r="D1335" s="207"/>
    </row>
    <row r="1336" spans="1:4" x14ac:dyDescent="0.15">
      <c r="A1336" s="214">
        <v>29006</v>
      </c>
      <c r="B1336" t="s">
        <v>638</v>
      </c>
      <c r="D1336" s="207"/>
    </row>
    <row r="1337" spans="1:4" x14ac:dyDescent="0.15">
      <c r="A1337" s="214">
        <v>29007</v>
      </c>
      <c r="B1337" t="s">
        <v>638</v>
      </c>
      <c r="D1337" s="207"/>
    </row>
    <row r="1338" spans="1:4" x14ac:dyDescent="0.15">
      <c r="A1338" s="214">
        <v>29008</v>
      </c>
      <c r="B1338" t="s">
        <v>638</v>
      </c>
      <c r="D1338" s="207"/>
    </row>
    <row r="1339" spans="1:4" x14ac:dyDescent="0.15">
      <c r="A1339" s="214">
        <v>29010</v>
      </c>
      <c r="B1339" t="s">
        <v>638</v>
      </c>
      <c r="D1339" s="207"/>
    </row>
    <row r="1340" spans="1:4" x14ac:dyDescent="0.15">
      <c r="A1340" s="214">
        <v>29011</v>
      </c>
      <c r="B1340" t="s">
        <v>638</v>
      </c>
      <c r="D1340" s="207"/>
    </row>
    <row r="1341" spans="1:4" x14ac:dyDescent="0.15">
      <c r="A1341" s="214">
        <v>29012</v>
      </c>
      <c r="B1341" t="s">
        <v>638</v>
      </c>
      <c r="D1341" s="207"/>
    </row>
    <row r="1342" spans="1:4" x14ac:dyDescent="0.15">
      <c r="A1342" s="214">
        <v>29013</v>
      </c>
      <c r="B1342" t="s">
        <v>638</v>
      </c>
      <c r="D1342" s="207"/>
    </row>
    <row r="1343" spans="1:4" x14ac:dyDescent="0.15">
      <c r="A1343" s="214">
        <v>29014</v>
      </c>
      <c r="B1343" t="s">
        <v>638</v>
      </c>
      <c r="D1343" s="207"/>
    </row>
    <row r="1344" spans="1:4" x14ac:dyDescent="0.15">
      <c r="A1344" s="214">
        <v>29015</v>
      </c>
      <c r="B1344" t="s">
        <v>638</v>
      </c>
      <c r="D1344" s="207"/>
    </row>
    <row r="1345" spans="1:4" x14ac:dyDescent="0.15">
      <c r="A1345" s="214">
        <v>29017</v>
      </c>
      <c r="B1345" t="s">
        <v>638</v>
      </c>
      <c r="D1345" s="207"/>
    </row>
    <row r="1346" spans="1:4" x14ac:dyDescent="0.15">
      <c r="A1346" s="214">
        <v>29018</v>
      </c>
      <c r="B1346" t="s">
        <v>638</v>
      </c>
      <c r="D1346" s="207"/>
    </row>
    <row r="1347" spans="1:4" x14ac:dyDescent="0.15">
      <c r="A1347" s="214">
        <v>29019</v>
      </c>
      <c r="B1347" t="s">
        <v>638</v>
      </c>
      <c r="D1347" s="207"/>
    </row>
    <row r="1348" spans="1:4" x14ac:dyDescent="0.15">
      <c r="A1348" s="214">
        <v>29020</v>
      </c>
      <c r="B1348" t="s">
        <v>638</v>
      </c>
      <c r="D1348" s="207"/>
    </row>
    <row r="1349" spans="1:4" x14ac:dyDescent="0.15">
      <c r="A1349" s="214">
        <v>29021</v>
      </c>
      <c r="B1349" t="s">
        <v>638</v>
      </c>
      <c r="D1349" s="207"/>
    </row>
    <row r="1350" spans="1:4" x14ac:dyDescent="0.15">
      <c r="A1350" s="214">
        <v>29024</v>
      </c>
      <c r="B1350" t="s">
        <v>638</v>
      </c>
      <c r="D1350" s="207"/>
    </row>
    <row r="1351" spans="1:4" x14ac:dyDescent="0.15">
      <c r="A1351" s="214">
        <v>29025</v>
      </c>
      <c r="B1351" t="s">
        <v>638</v>
      </c>
      <c r="D1351" s="207"/>
    </row>
    <row r="1352" spans="1:4" x14ac:dyDescent="0.15">
      <c r="A1352" s="214">
        <v>29026</v>
      </c>
      <c r="B1352" t="s">
        <v>638</v>
      </c>
      <c r="D1352" s="207"/>
    </row>
    <row r="1353" spans="1:4" x14ac:dyDescent="0.15">
      <c r="A1353" s="214">
        <v>29027</v>
      </c>
      <c r="B1353" t="s">
        <v>638</v>
      </c>
      <c r="D1353" s="207"/>
    </row>
    <row r="1354" spans="1:4" x14ac:dyDescent="0.15">
      <c r="A1354" s="214">
        <v>29028</v>
      </c>
      <c r="B1354" t="s">
        <v>638</v>
      </c>
      <c r="D1354" s="207"/>
    </row>
    <row r="1355" spans="1:4" x14ac:dyDescent="0.15">
      <c r="A1355" s="214">
        <v>29029</v>
      </c>
      <c r="B1355" t="s">
        <v>638</v>
      </c>
      <c r="D1355" s="207"/>
    </row>
    <row r="1356" spans="1:4" x14ac:dyDescent="0.15">
      <c r="A1356" s="214">
        <v>29031</v>
      </c>
      <c r="B1356" t="s">
        <v>638</v>
      </c>
      <c r="D1356" s="207"/>
    </row>
    <row r="1357" spans="1:4" x14ac:dyDescent="0.15">
      <c r="A1357" s="214">
        <v>29032</v>
      </c>
      <c r="B1357" t="s">
        <v>638</v>
      </c>
      <c r="D1357" s="207"/>
    </row>
    <row r="1358" spans="1:4" x14ac:dyDescent="0.15">
      <c r="A1358" s="214">
        <v>29033</v>
      </c>
      <c r="B1358" t="s">
        <v>638</v>
      </c>
      <c r="D1358" s="207"/>
    </row>
    <row r="1359" spans="1:4" x14ac:dyDescent="0.15">
      <c r="A1359" s="214">
        <v>29034</v>
      </c>
      <c r="B1359" t="s">
        <v>638</v>
      </c>
      <c r="D1359" s="207"/>
    </row>
    <row r="1360" spans="1:4" x14ac:dyDescent="0.15">
      <c r="A1360" s="214">
        <v>29035</v>
      </c>
      <c r="B1360" t="s">
        <v>638</v>
      </c>
      <c r="D1360" s="207"/>
    </row>
    <row r="1361" spans="1:4" x14ac:dyDescent="0.15">
      <c r="A1361" s="214">
        <v>29036</v>
      </c>
      <c r="B1361" t="s">
        <v>638</v>
      </c>
      <c r="D1361" s="207"/>
    </row>
    <row r="1362" spans="1:4" x14ac:dyDescent="0.15">
      <c r="A1362" s="214">
        <v>29038</v>
      </c>
      <c r="B1362" t="s">
        <v>638</v>
      </c>
      <c r="D1362" s="207"/>
    </row>
    <row r="1363" spans="1:4" x14ac:dyDescent="0.15">
      <c r="A1363" s="214">
        <v>29039</v>
      </c>
      <c r="B1363" t="s">
        <v>638</v>
      </c>
      <c r="D1363" s="207"/>
    </row>
    <row r="1364" spans="1:4" x14ac:dyDescent="0.15">
      <c r="A1364" s="214">
        <v>29040</v>
      </c>
      <c r="B1364" t="s">
        <v>638</v>
      </c>
      <c r="D1364" s="207"/>
    </row>
    <row r="1365" spans="1:4" x14ac:dyDescent="0.15">
      <c r="A1365" s="214">
        <v>29041</v>
      </c>
      <c r="B1365" t="s">
        <v>638</v>
      </c>
      <c r="D1365" s="207"/>
    </row>
    <row r="1366" spans="1:4" x14ac:dyDescent="0.15">
      <c r="A1366" s="214">
        <v>29042</v>
      </c>
      <c r="B1366" t="s">
        <v>638</v>
      </c>
      <c r="D1366" s="207"/>
    </row>
    <row r="1367" spans="1:4" x14ac:dyDescent="0.15">
      <c r="A1367" s="214">
        <v>29043</v>
      </c>
      <c r="B1367" t="s">
        <v>638</v>
      </c>
      <c r="D1367" s="207"/>
    </row>
    <row r="1368" spans="1:4" x14ac:dyDescent="0.15">
      <c r="A1368" s="214">
        <v>29045</v>
      </c>
      <c r="B1368" t="s">
        <v>638</v>
      </c>
      <c r="D1368" s="207"/>
    </row>
    <row r="1369" spans="1:4" x14ac:dyDescent="0.15">
      <c r="A1369" s="214">
        <v>29046</v>
      </c>
      <c r="B1369" t="s">
        <v>638</v>
      </c>
      <c r="D1369" s="207"/>
    </row>
    <row r="1370" spans="1:4" x14ac:dyDescent="0.15">
      <c r="A1370" s="214">
        <v>29047</v>
      </c>
      <c r="B1370" t="s">
        <v>638</v>
      </c>
      <c r="D1370" s="207"/>
    </row>
    <row r="1371" spans="1:4" x14ac:dyDescent="0.15">
      <c r="A1371" s="214">
        <v>29048</v>
      </c>
      <c r="B1371" t="s">
        <v>638</v>
      </c>
      <c r="D1371" s="207"/>
    </row>
    <row r="1372" spans="1:4" x14ac:dyDescent="0.15">
      <c r="A1372" s="214">
        <v>29049</v>
      </c>
      <c r="B1372" t="s">
        <v>638</v>
      </c>
      <c r="D1372" s="207"/>
    </row>
    <row r="1373" spans="1:4" x14ac:dyDescent="0.15">
      <c r="A1373" s="214">
        <v>29050</v>
      </c>
      <c r="B1373" t="s">
        <v>638</v>
      </c>
      <c r="D1373" s="207"/>
    </row>
    <row r="1374" spans="1:4" x14ac:dyDescent="0.15">
      <c r="A1374" s="214">
        <v>29052</v>
      </c>
      <c r="B1374" t="s">
        <v>638</v>
      </c>
      <c r="D1374" s="207"/>
    </row>
    <row r="1375" spans="1:4" x14ac:dyDescent="0.15">
      <c r="A1375" s="214">
        <v>29053</v>
      </c>
      <c r="B1375" t="s">
        <v>638</v>
      </c>
      <c r="D1375" s="207"/>
    </row>
    <row r="1376" spans="1:4" x14ac:dyDescent="0.15">
      <c r="A1376" s="214">
        <v>29054</v>
      </c>
      <c r="B1376" t="s">
        <v>638</v>
      </c>
      <c r="D1376" s="207"/>
    </row>
    <row r="1377" spans="1:4" x14ac:dyDescent="0.15">
      <c r="A1377" s="214">
        <v>29055</v>
      </c>
      <c r="B1377" t="s">
        <v>638</v>
      </c>
      <c r="D1377" s="207"/>
    </row>
    <row r="1378" spans="1:4" x14ac:dyDescent="0.15">
      <c r="A1378" s="214">
        <v>29056</v>
      </c>
      <c r="B1378" t="s">
        <v>638</v>
      </c>
      <c r="D1378" s="207"/>
    </row>
    <row r="1379" spans="1:4" x14ac:dyDescent="0.15">
      <c r="A1379" s="214">
        <v>29059</v>
      </c>
      <c r="B1379" t="s">
        <v>638</v>
      </c>
      <c r="D1379" s="207"/>
    </row>
    <row r="1380" spans="1:4" x14ac:dyDescent="0.15">
      <c r="A1380" s="214">
        <v>29060</v>
      </c>
      <c r="B1380" t="s">
        <v>638</v>
      </c>
      <c r="D1380" s="207"/>
    </row>
    <row r="1381" spans="1:4" x14ac:dyDescent="0.15">
      <c r="A1381" s="214">
        <v>29061</v>
      </c>
      <c r="B1381" t="s">
        <v>638</v>
      </c>
      <c r="D1381" s="207"/>
    </row>
    <row r="1382" spans="1:4" x14ac:dyDescent="0.15">
      <c r="A1382" s="214">
        <v>29062</v>
      </c>
      <c r="B1382" t="s">
        <v>638</v>
      </c>
      <c r="D1382" s="207"/>
    </row>
    <row r="1383" spans="1:4" x14ac:dyDescent="0.15">
      <c r="A1383" s="214">
        <v>29063</v>
      </c>
      <c r="B1383" t="s">
        <v>638</v>
      </c>
      <c r="D1383" s="207"/>
    </row>
    <row r="1384" spans="1:4" x14ac:dyDescent="0.15">
      <c r="A1384" s="214">
        <v>29064</v>
      </c>
      <c r="B1384" t="s">
        <v>638</v>
      </c>
      <c r="D1384" s="207"/>
    </row>
    <row r="1385" spans="1:4" x14ac:dyDescent="0.15">
      <c r="A1385" s="214">
        <v>29066</v>
      </c>
      <c r="B1385" t="s">
        <v>638</v>
      </c>
      <c r="D1385" s="207"/>
    </row>
    <row r="1386" spans="1:4" x14ac:dyDescent="0.15">
      <c r="A1386" s="214">
        <v>29067</v>
      </c>
      <c r="B1386" t="s">
        <v>638</v>
      </c>
      <c r="D1386" s="207"/>
    </row>
    <row r="1387" spans="1:4" x14ac:dyDescent="0.15">
      <c r="A1387" s="214">
        <v>29068</v>
      </c>
      <c r="B1387" t="s">
        <v>638</v>
      </c>
      <c r="D1387" s="207"/>
    </row>
    <row r="1388" spans="1:4" x14ac:dyDescent="0.15">
      <c r="A1388" s="214">
        <v>29069</v>
      </c>
      <c r="B1388" t="s">
        <v>638</v>
      </c>
      <c r="D1388" s="207"/>
    </row>
    <row r="1389" spans="1:4" x14ac:dyDescent="0.15">
      <c r="A1389" s="214">
        <v>29070</v>
      </c>
      <c r="B1389" t="s">
        <v>638</v>
      </c>
      <c r="D1389" s="207"/>
    </row>
    <row r="1390" spans="1:4" x14ac:dyDescent="0.15">
      <c r="A1390" s="214">
        <v>29071</v>
      </c>
      <c r="B1390" t="s">
        <v>638</v>
      </c>
      <c r="D1390" s="207"/>
    </row>
    <row r="1391" spans="1:4" x14ac:dyDescent="0.15">
      <c r="A1391" s="214">
        <v>29073</v>
      </c>
      <c r="B1391" t="s">
        <v>638</v>
      </c>
      <c r="D1391" s="207"/>
    </row>
    <row r="1392" spans="1:4" x14ac:dyDescent="0.15">
      <c r="A1392" s="214">
        <v>29074</v>
      </c>
      <c r="B1392" t="s">
        <v>638</v>
      </c>
      <c r="D1392" s="207"/>
    </row>
    <row r="1393" spans="1:4" x14ac:dyDescent="0.15">
      <c r="A1393" s="214">
        <v>29075</v>
      </c>
      <c r="B1393" t="s">
        <v>638</v>
      </c>
      <c r="D1393" s="207"/>
    </row>
    <row r="1394" spans="1:4" x14ac:dyDescent="0.15">
      <c r="A1394" s="214">
        <v>29076</v>
      </c>
      <c r="B1394" t="s">
        <v>638</v>
      </c>
      <c r="D1394" s="207"/>
    </row>
    <row r="1395" spans="1:4" x14ac:dyDescent="0.15">
      <c r="A1395" s="214">
        <v>29077</v>
      </c>
      <c r="B1395" t="s">
        <v>638</v>
      </c>
      <c r="D1395" s="207"/>
    </row>
    <row r="1396" spans="1:4" x14ac:dyDescent="0.15">
      <c r="A1396" s="214">
        <v>29078</v>
      </c>
      <c r="B1396" t="s">
        <v>638</v>
      </c>
      <c r="D1396" s="207"/>
    </row>
    <row r="1397" spans="1:4" x14ac:dyDescent="0.15">
      <c r="A1397" s="214">
        <v>29080</v>
      </c>
      <c r="B1397" t="s">
        <v>638</v>
      </c>
      <c r="D1397" s="207"/>
    </row>
    <row r="1398" spans="1:4" x14ac:dyDescent="0.15">
      <c r="A1398" s="214">
        <v>29081</v>
      </c>
      <c r="B1398" t="s">
        <v>638</v>
      </c>
      <c r="D1398" s="207"/>
    </row>
    <row r="1399" spans="1:4" x14ac:dyDescent="0.15">
      <c r="A1399" s="214">
        <v>29082</v>
      </c>
      <c r="B1399" t="s">
        <v>638</v>
      </c>
      <c r="D1399" s="207"/>
    </row>
    <row r="1400" spans="1:4" x14ac:dyDescent="0.15">
      <c r="A1400" s="214">
        <v>29083</v>
      </c>
      <c r="B1400" t="s">
        <v>638</v>
      </c>
      <c r="D1400" s="207"/>
    </row>
    <row r="1401" spans="1:4" x14ac:dyDescent="0.15">
      <c r="A1401" s="214">
        <v>29084</v>
      </c>
      <c r="B1401" t="s">
        <v>638</v>
      </c>
      <c r="D1401" s="207"/>
    </row>
    <row r="1402" spans="1:4" x14ac:dyDescent="0.15">
      <c r="A1402" s="214">
        <v>29087</v>
      </c>
      <c r="B1402" t="s">
        <v>638</v>
      </c>
      <c r="D1402" s="207"/>
    </row>
    <row r="1403" spans="1:4" x14ac:dyDescent="0.15">
      <c r="A1403" s="214">
        <v>29088</v>
      </c>
      <c r="B1403" t="s">
        <v>638</v>
      </c>
      <c r="D1403" s="207"/>
    </row>
    <row r="1404" spans="1:4" x14ac:dyDescent="0.15">
      <c r="A1404" s="214">
        <v>29089</v>
      </c>
      <c r="B1404" t="s">
        <v>638</v>
      </c>
      <c r="D1404" s="207"/>
    </row>
    <row r="1405" spans="1:4" x14ac:dyDescent="0.15">
      <c r="A1405" s="214">
        <v>29090</v>
      </c>
      <c r="B1405" t="s">
        <v>638</v>
      </c>
      <c r="D1405" s="207"/>
    </row>
    <row r="1406" spans="1:4" x14ac:dyDescent="0.15">
      <c r="A1406" s="214">
        <v>29091</v>
      </c>
      <c r="B1406" t="s">
        <v>638</v>
      </c>
      <c r="D1406" s="207"/>
    </row>
    <row r="1407" spans="1:4" x14ac:dyDescent="0.15">
      <c r="A1407" s="214">
        <v>29092</v>
      </c>
      <c r="B1407" t="s">
        <v>638</v>
      </c>
      <c r="D1407" s="207"/>
    </row>
    <row r="1408" spans="1:4" x14ac:dyDescent="0.15">
      <c r="A1408" s="214">
        <v>29094</v>
      </c>
      <c r="B1408" t="s">
        <v>638</v>
      </c>
      <c r="D1408" s="207"/>
    </row>
    <row r="1409" spans="1:4" x14ac:dyDescent="0.15">
      <c r="A1409" s="214">
        <v>29095</v>
      </c>
      <c r="B1409" t="s">
        <v>638</v>
      </c>
      <c r="D1409" s="207"/>
    </row>
    <row r="1410" spans="1:4" x14ac:dyDescent="0.15">
      <c r="A1410" s="214">
        <v>29096</v>
      </c>
      <c r="B1410" t="s">
        <v>638</v>
      </c>
      <c r="D1410" s="207"/>
    </row>
    <row r="1411" spans="1:4" x14ac:dyDescent="0.15">
      <c r="A1411" s="214">
        <v>29097</v>
      </c>
      <c r="B1411" t="s">
        <v>638</v>
      </c>
      <c r="D1411" s="207"/>
    </row>
    <row r="1412" spans="1:4" x14ac:dyDescent="0.15">
      <c r="A1412" s="214">
        <v>29098</v>
      </c>
      <c r="B1412" t="s">
        <v>638</v>
      </c>
      <c r="D1412" s="207"/>
    </row>
    <row r="1413" spans="1:4" x14ac:dyDescent="0.15">
      <c r="A1413" s="214">
        <v>29099</v>
      </c>
      <c r="B1413" t="s">
        <v>638</v>
      </c>
      <c r="D1413" s="207"/>
    </row>
    <row r="1414" spans="1:4" x14ac:dyDescent="0.15">
      <c r="A1414" s="214">
        <v>29101</v>
      </c>
      <c r="B1414" t="s">
        <v>638</v>
      </c>
      <c r="D1414" s="207"/>
    </row>
    <row r="1415" spans="1:4" x14ac:dyDescent="0.15">
      <c r="A1415" s="214">
        <v>29102</v>
      </c>
      <c r="B1415" t="s">
        <v>638</v>
      </c>
      <c r="D1415" s="207"/>
    </row>
    <row r="1416" spans="1:4" x14ac:dyDescent="0.15">
      <c r="A1416" s="214">
        <v>29103</v>
      </c>
      <c r="B1416" t="s">
        <v>638</v>
      </c>
      <c r="D1416" s="207"/>
    </row>
    <row r="1417" spans="1:4" x14ac:dyDescent="0.15">
      <c r="A1417" s="214">
        <v>29104</v>
      </c>
      <c r="B1417" t="s">
        <v>638</v>
      </c>
      <c r="D1417" s="207"/>
    </row>
    <row r="1418" spans="1:4" x14ac:dyDescent="0.15">
      <c r="A1418" s="214">
        <v>29105</v>
      </c>
      <c r="B1418" t="s">
        <v>638</v>
      </c>
      <c r="D1418" s="207"/>
    </row>
    <row r="1419" spans="1:4" x14ac:dyDescent="0.15">
      <c r="A1419" s="214">
        <v>29106</v>
      </c>
      <c r="B1419" t="s">
        <v>638</v>
      </c>
      <c r="D1419" s="207"/>
    </row>
    <row r="1420" spans="1:4" x14ac:dyDescent="0.15">
      <c r="A1420" s="214">
        <v>29108</v>
      </c>
      <c r="B1420" t="s">
        <v>638</v>
      </c>
      <c r="D1420" s="207"/>
    </row>
    <row r="1421" spans="1:4" x14ac:dyDescent="0.15">
      <c r="A1421" s="214">
        <v>29109</v>
      </c>
      <c r="B1421" t="s">
        <v>638</v>
      </c>
      <c r="D1421" s="207"/>
    </row>
    <row r="1422" spans="1:4" x14ac:dyDescent="0.15">
      <c r="A1422" s="214">
        <v>29110</v>
      </c>
      <c r="B1422" t="s">
        <v>638</v>
      </c>
      <c r="D1422" s="207"/>
    </row>
    <row r="1423" spans="1:4" x14ac:dyDescent="0.15">
      <c r="A1423" s="214">
        <v>29111</v>
      </c>
      <c r="B1423" t="s">
        <v>638</v>
      </c>
      <c r="D1423" s="207"/>
    </row>
    <row r="1424" spans="1:4" x14ac:dyDescent="0.15">
      <c r="A1424" s="214">
        <v>29112</v>
      </c>
      <c r="B1424" t="s">
        <v>638</v>
      </c>
      <c r="D1424" s="207"/>
    </row>
    <row r="1425" spans="1:4" x14ac:dyDescent="0.15">
      <c r="A1425" s="214">
        <v>29115</v>
      </c>
      <c r="B1425" t="s">
        <v>638</v>
      </c>
      <c r="D1425" s="207"/>
    </row>
    <row r="1426" spans="1:4" x14ac:dyDescent="0.15">
      <c r="A1426" s="214">
        <v>29116</v>
      </c>
      <c r="B1426" t="s">
        <v>638</v>
      </c>
      <c r="D1426" s="207"/>
    </row>
    <row r="1427" spans="1:4" x14ac:dyDescent="0.15">
      <c r="A1427" s="214">
        <v>29117</v>
      </c>
      <c r="B1427" t="s">
        <v>638</v>
      </c>
      <c r="D1427" s="207"/>
    </row>
    <row r="1428" spans="1:4" x14ac:dyDescent="0.15">
      <c r="A1428" s="214">
        <v>29118</v>
      </c>
      <c r="B1428" t="s">
        <v>638</v>
      </c>
      <c r="D1428" s="207"/>
    </row>
    <row r="1429" spans="1:4" x14ac:dyDescent="0.15">
      <c r="A1429" s="214">
        <v>29119</v>
      </c>
      <c r="B1429" t="s">
        <v>638</v>
      </c>
      <c r="D1429" s="207"/>
    </row>
    <row r="1430" spans="1:4" x14ac:dyDescent="0.15">
      <c r="A1430" s="214">
        <v>29120</v>
      </c>
      <c r="B1430" t="s">
        <v>638</v>
      </c>
      <c r="D1430" s="207"/>
    </row>
    <row r="1431" spans="1:4" x14ac:dyDescent="0.15">
      <c r="A1431" s="214">
        <v>29123</v>
      </c>
      <c r="B1431" t="s">
        <v>638</v>
      </c>
      <c r="D1431" s="207"/>
    </row>
    <row r="1432" spans="1:4" x14ac:dyDescent="0.15">
      <c r="A1432" s="214">
        <v>29124</v>
      </c>
      <c r="B1432" t="s">
        <v>638</v>
      </c>
      <c r="D1432" s="207"/>
    </row>
    <row r="1433" spans="1:4" x14ac:dyDescent="0.15">
      <c r="A1433" s="214">
        <v>29125</v>
      </c>
      <c r="B1433" t="s">
        <v>638</v>
      </c>
      <c r="D1433" s="207"/>
    </row>
    <row r="1434" spans="1:4" x14ac:dyDescent="0.15">
      <c r="A1434" s="214">
        <v>29126</v>
      </c>
      <c r="B1434" t="s">
        <v>638</v>
      </c>
      <c r="D1434" s="207"/>
    </row>
    <row r="1435" spans="1:4" x14ac:dyDescent="0.15">
      <c r="A1435" s="214">
        <v>29127</v>
      </c>
      <c r="B1435" t="s">
        <v>638</v>
      </c>
      <c r="D1435" s="207"/>
    </row>
    <row r="1436" spans="1:4" x14ac:dyDescent="0.15">
      <c r="A1436" s="214">
        <v>29129</v>
      </c>
      <c r="B1436" t="s">
        <v>638</v>
      </c>
      <c r="D1436" s="207"/>
    </row>
    <row r="1437" spans="1:4" x14ac:dyDescent="0.15">
      <c r="A1437" s="214">
        <v>29130</v>
      </c>
      <c r="B1437" t="s">
        <v>638</v>
      </c>
      <c r="D1437" s="207"/>
    </row>
    <row r="1438" spans="1:4" x14ac:dyDescent="0.15">
      <c r="A1438" s="214">
        <v>29131</v>
      </c>
      <c r="B1438" t="s">
        <v>638</v>
      </c>
      <c r="D1438" s="207"/>
    </row>
    <row r="1439" spans="1:4" x14ac:dyDescent="0.15">
      <c r="A1439" s="214">
        <v>29132</v>
      </c>
      <c r="B1439" t="s">
        <v>638</v>
      </c>
      <c r="D1439" s="207"/>
    </row>
    <row r="1440" spans="1:4" x14ac:dyDescent="0.15">
      <c r="A1440" s="214">
        <v>29133</v>
      </c>
      <c r="B1440" t="s">
        <v>638</v>
      </c>
      <c r="D1440" s="207"/>
    </row>
    <row r="1441" spans="1:4" x14ac:dyDescent="0.15">
      <c r="A1441" s="214">
        <v>29134</v>
      </c>
      <c r="B1441" t="s">
        <v>638</v>
      </c>
      <c r="D1441" s="207"/>
    </row>
    <row r="1442" spans="1:4" x14ac:dyDescent="0.15">
      <c r="A1442" s="214">
        <v>29136</v>
      </c>
      <c r="B1442" t="s">
        <v>638</v>
      </c>
      <c r="D1442" s="207"/>
    </row>
    <row r="1443" spans="1:4" x14ac:dyDescent="0.15">
      <c r="A1443" s="214">
        <v>29137</v>
      </c>
      <c r="B1443" t="s">
        <v>638</v>
      </c>
      <c r="D1443" s="207"/>
    </row>
    <row r="1444" spans="1:4" x14ac:dyDescent="0.15">
      <c r="A1444" s="214">
        <v>29139</v>
      </c>
      <c r="B1444" t="s">
        <v>638</v>
      </c>
      <c r="D1444" s="207"/>
    </row>
    <row r="1445" spans="1:4" x14ac:dyDescent="0.15">
      <c r="A1445" s="214">
        <v>29140</v>
      </c>
      <c r="B1445" t="s">
        <v>638</v>
      </c>
      <c r="D1445" s="207"/>
    </row>
    <row r="1446" spans="1:4" x14ac:dyDescent="0.15">
      <c r="A1446" s="214">
        <v>29141</v>
      </c>
      <c r="B1446" t="s">
        <v>638</v>
      </c>
      <c r="D1446" s="207"/>
    </row>
    <row r="1447" spans="1:4" x14ac:dyDescent="0.15">
      <c r="A1447" s="214">
        <v>29143</v>
      </c>
      <c r="B1447" t="s">
        <v>638</v>
      </c>
      <c r="D1447" s="207"/>
    </row>
    <row r="1448" spans="1:4" x14ac:dyDescent="0.15">
      <c r="A1448" s="214">
        <v>29144</v>
      </c>
      <c r="B1448" t="s">
        <v>638</v>
      </c>
      <c r="D1448" s="207"/>
    </row>
    <row r="1449" spans="1:4" x14ac:dyDescent="0.15">
      <c r="A1449" s="214">
        <v>29145</v>
      </c>
      <c r="B1449" t="s">
        <v>638</v>
      </c>
      <c r="D1449" s="207"/>
    </row>
    <row r="1450" spans="1:4" x14ac:dyDescent="0.15">
      <c r="A1450" s="214">
        <v>29146</v>
      </c>
      <c r="B1450" t="s">
        <v>638</v>
      </c>
      <c r="D1450" s="207"/>
    </row>
    <row r="1451" spans="1:4" x14ac:dyDescent="0.15">
      <c r="A1451" s="214">
        <v>29147</v>
      </c>
      <c r="B1451" t="s">
        <v>638</v>
      </c>
      <c r="D1451" s="207"/>
    </row>
    <row r="1452" spans="1:4" x14ac:dyDescent="0.15">
      <c r="A1452" s="214">
        <v>29150</v>
      </c>
      <c r="B1452" t="s">
        <v>638</v>
      </c>
      <c r="D1452" s="207"/>
    </row>
    <row r="1453" spans="1:4" x14ac:dyDescent="0.15">
      <c r="A1453" s="214">
        <v>29151</v>
      </c>
      <c r="B1453" t="s">
        <v>638</v>
      </c>
      <c r="D1453" s="207"/>
    </row>
    <row r="1454" spans="1:4" x14ac:dyDescent="0.15">
      <c r="A1454" s="214">
        <v>29152</v>
      </c>
      <c r="B1454" t="s">
        <v>638</v>
      </c>
      <c r="D1454" s="207"/>
    </row>
    <row r="1455" spans="1:4" x14ac:dyDescent="0.15">
      <c r="A1455" s="214">
        <v>29153</v>
      </c>
      <c r="B1455" t="s">
        <v>638</v>
      </c>
      <c r="D1455" s="207"/>
    </row>
    <row r="1456" spans="1:4" x14ac:dyDescent="0.15">
      <c r="A1456" s="214">
        <v>29154</v>
      </c>
      <c r="B1456" t="s">
        <v>638</v>
      </c>
      <c r="D1456" s="207"/>
    </row>
    <row r="1457" spans="1:4" x14ac:dyDescent="0.15">
      <c r="A1457" s="214">
        <v>29155</v>
      </c>
      <c r="B1457" t="s">
        <v>638</v>
      </c>
      <c r="D1457" s="207"/>
    </row>
    <row r="1458" spans="1:4" x14ac:dyDescent="0.15">
      <c r="A1458" s="214">
        <v>29157</v>
      </c>
      <c r="B1458" t="s">
        <v>638</v>
      </c>
      <c r="D1458" s="207"/>
    </row>
    <row r="1459" spans="1:4" x14ac:dyDescent="0.15">
      <c r="A1459" s="214">
        <v>29158</v>
      </c>
      <c r="B1459" t="s">
        <v>638</v>
      </c>
      <c r="D1459" s="207"/>
    </row>
    <row r="1460" spans="1:4" x14ac:dyDescent="0.15">
      <c r="A1460" s="214">
        <v>29159</v>
      </c>
      <c r="B1460" t="s">
        <v>638</v>
      </c>
      <c r="D1460" s="207"/>
    </row>
    <row r="1461" spans="1:4" x14ac:dyDescent="0.15">
      <c r="A1461" s="214">
        <v>29160</v>
      </c>
      <c r="B1461" t="s">
        <v>638</v>
      </c>
      <c r="D1461" s="207"/>
    </row>
    <row r="1462" spans="1:4" x14ac:dyDescent="0.15">
      <c r="A1462" s="214">
        <v>29161</v>
      </c>
      <c r="B1462" t="s">
        <v>638</v>
      </c>
      <c r="D1462" s="207"/>
    </row>
    <row r="1463" spans="1:4" x14ac:dyDescent="0.15">
      <c r="A1463" s="214">
        <v>29164</v>
      </c>
      <c r="B1463" t="s">
        <v>638</v>
      </c>
      <c r="D1463" s="207"/>
    </row>
    <row r="1464" spans="1:4" x14ac:dyDescent="0.15">
      <c r="A1464" s="214">
        <v>29165</v>
      </c>
      <c r="B1464" t="s">
        <v>638</v>
      </c>
      <c r="D1464" s="207"/>
    </row>
    <row r="1465" spans="1:4" x14ac:dyDescent="0.15">
      <c r="A1465" s="214">
        <v>29166</v>
      </c>
      <c r="B1465" t="s">
        <v>638</v>
      </c>
      <c r="D1465" s="207"/>
    </row>
    <row r="1466" spans="1:4" x14ac:dyDescent="0.15">
      <c r="A1466" s="214">
        <v>29167</v>
      </c>
      <c r="B1466" t="s">
        <v>638</v>
      </c>
      <c r="D1466" s="207"/>
    </row>
    <row r="1467" spans="1:4" x14ac:dyDescent="0.15">
      <c r="A1467" s="214">
        <v>29168</v>
      </c>
      <c r="B1467" t="s">
        <v>638</v>
      </c>
      <c r="D1467" s="207"/>
    </row>
    <row r="1468" spans="1:4" x14ac:dyDescent="0.15">
      <c r="A1468" s="214">
        <v>29169</v>
      </c>
      <c r="B1468" t="s">
        <v>638</v>
      </c>
      <c r="D1468" s="207"/>
    </row>
    <row r="1469" spans="1:4" x14ac:dyDescent="0.15">
      <c r="A1469" s="214">
        <v>29171</v>
      </c>
      <c r="B1469" t="s">
        <v>638</v>
      </c>
      <c r="D1469" s="207"/>
    </row>
    <row r="1470" spans="1:4" x14ac:dyDescent="0.15">
      <c r="A1470" s="214">
        <v>29172</v>
      </c>
      <c r="B1470" t="s">
        <v>638</v>
      </c>
      <c r="D1470" s="207"/>
    </row>
    <row r="1471" spans="1:4" x14ac:dyDescent="0.15">
      <c r="A1471" s="214">
        <v>29173</v>
      </c>
      <c r="B1471" t="s">
        <v>638</v>
      </c>
      <c r="D1471" s="207"/>
    </row>
    <row r="1472" spans="1:4" x14ac:dyDescent="0.15">
      <c r="A1472" s="214">
        <v>29174</v>
      </c>
      <c r="B1472" t="s">
        <v>638</v>
      </c>
      <c r="D1472" s="207"/>
    </row>
    <row r="1473" spans="1:4" x14ac:dyDescent="0.15">
      <c r="A1473" s="214">
        <v>29175</v>
      </c>
      <c r="B1473" t="s">
        <v>638</v>
      </c>
      <c r="D1473" s="207"/>
    </row>
    <row r="1474" spans="1:4" x14ac:dyDescent="0.15">
      <c r="A1474" s="214">
        <v>29178</v>
      </c>
      <c r="B1474" t="s">
        <v>638</v>
      </c>
      <c r="D1474" s="207"/>
    </row>
    <row r="1475" spans="1:4" x14ac:dyDescent="0.15">
      <c r="A1475" s="214">
        <v>29179</v>
      </c>
      <c r="B1475" t="s">
        <v>638</v>
      </c>
      <c r="D1475" s="207"/>
    </row>
    <row r="1476" spans="1:4" x14ac:dyDescent="0.15">
      <c r="A1476" s="214">
        <v>29180</v>
      </c>
      <c r="B1476" t="s">
        <v>638</v>
      </c>
      <c r="D1476" s="207"/>
    </row>
    <row r="1477" spans="1:4" x14ac:dyDescent="0.15">
      <c r="A1477" s="214">
        <v>29181</v>
      </c>
      <c r="B1477" t="s">
        <v>638</v>
      </c>
      <c r="D1477" s="207"/>
    </row>
    <row r="1478" spans="1:4" x14ac:dyDescent="0.15">
      <c r="A1478" s="214">
        <v>29183</v>
      </c>
      <c r="B1478" t="s">
        <v>638</v>
      </c>
      <c r="D1478" s="207"/>
    </row>
    <row r="1479" spans="1:4" x14ac:dyDescent="0.15">
      <c r="A1479" s="214">
        <v>29185</v>
      </c>
      <c r="B1479" t="s">
        <v>638</v>
      </c>
      <c r="D1479" s="207"/>
    </row>
    <row r="1480" spans="1:4" x14ac:dyDescent="0.15">
      <c r="A1480" s="214">
        <v>29186</v>
      </c>
      <c r="B1480" t="s">
        <v>638</v>
      </c>
      <c r="D1480" s="207"/>
    </row>
    <row r="1481" spans="1:4" x14ac:dyDescent="0.15">
      <c r="A1481" s="214">
        <v>29187</v>
      </c>
      <c r="B1481" t="s">
        <v>638</v>
      </c>
      <c r="D1481" s="207"/>
    </row>
    <row r="1482" spans="1:4" x14ac:dyDescent="0.15">
      <c r="A1482" s="214">
        <v>29188</v>
      </c>
      <c r="B1482" t="s">
        <v>638</v>
      </c>
      <c r="D1482" s="207"/>
    </row>
    <row r="1483" spans="1:4" x14ac:dyDescent="0.15">
      <c r="A1483" s="214">
        <v>29189</v>
      </c>
      <c r="B1483" t="s">
        <v>638</v>
      </c>
      <c r="D1483" s="207"/>
    </row>
    <row r="1484" spans="1:4" x14ac:dyDescent="0.15">
      <c r="A1484" s="214">
        <v>29190</v>
      </c>
      <c r="B1484" t="s">
        <v>638</v>
      </c>
      <c r="D1484" s="207"/>
    </row>
    <row r="1485" spans="1:4" x14ac:dyDescent="0.15">
      <c r="A1485" s="214">
        <v>29192</v>
      </c>
      <c r="B1485" t="s">
        <v>638</v>
      </c>
      <c r="D1485" s="207"/>
    </row>
    <row r="1486" spans="1:4" x14ac:dyDescent="0.15">
      <c r="A1486" s="214">
        <v>29193</v>
      </c>
      <c r="B1486" t="s">
        <v>638</v>
      </c>
      <c r="D1486" s="207"/>
    </row>
    <row r="1487" spans="1:4" x14ac:dyDescent="0.15">
      <c r="A1487" s="214">
        <v>29194</v>
      </c>
      <c r="B1487" t="s">
        <v>638</v>
      </c>
      <c r="D1487" s="207"/>
    </row>
    <row r="1488" spans="1:4" x14ac:dyDescent="0.15">
      <c r="A1488" s="214">
        <v>29195</v>
      </c>
      <c r="B1488" t="s">
        <v>638</v>
      </c>
      <c r="D1488" s="207"/>
    </row>
    <row r="1489" spans="1:4" x14ac:dyDescent="0.15">
      <c r="A1489" s="214">
        <v>29196</v>
      </c>
      <c r="B1489" t="s">
        <v>638</v>
      </c>
      <c r="D1489" s="207"/>
    </row>
    <row r="1490" spans="1:4" x14ac:dyDescent="0.15">
      <c r="A1490" s="214">
        <v>29197</v>
      </c>
      <c r="B1490" t="s">
        <v>638</v>
      </c>
      <c r="D1490" s="207"/>
    </row>
    <row r="1491" spans="1:4" x14ac:dyDescent="0.15">
      <c r="A1491" s="214">
        <v>29199</v>
      </c>
      <c r="B1491" t="s">
        <v>638</v>
      </c>
      <c r="D1491" s="207"/>
    </row>
    <row r="1492" spans="1:4" x14ac:dyDescent="0.15">
      <c r="A1492" s="214">
        <v>29200</v>
      </c>
      <c r="B1492" t="s">
        <v>638</v>
      </c>
      <c r="D1492" s="207"/>
    </row>
    <row r="1493" spans="1:4" x14ac:dyDescent="0.15">
      <c r="A1493" s="214">
        <v>29201</v>
      </c>
      <c r="B1493" t="s">
        <v>638</v>
      </c>
      <c r="D1493" s="207"/>
    </row>
    <row r="1494" spans="1:4" x14ac:dyDescent="0.15">
      <c r="A1494" s="214">
        <v>29202</v>
      </c>
      <c r="B1494" t="s">
        <v>638</v>
      </c>
      <c r="D1494" s="207"/>
    </row>
    <row r="1495" spans="1:4" x14ac:dyDescent="0.15">
      <c r="A1495" s="214">
        <v>29203</v>
      </c>
      <c r="B1495" t="s">
        <v>638</v>
      </c>
      <c r="D1495" s="207"/>
    </row>
    <row r="1496" spans="1:4" x14ac:dyDescent="0.15">
      <c r="A1496" s="214">
        <v>29206</v>
      </c>
      <c r="B1496" t="s">
        <v>638</v>
      </c>
      <c r="D1496" s="207"/>
    </row>
    <row r="1497" spans="1:4" x14ac:dyDescent="0.15">
      <c r="A1497" s="214">
        <v>29207</v>
      </c>
      <c r="B1497" t="s">
        <v>638</v>
      </c>
      <c r="D1497" s="207"/>
    </row>
    <row r="1498" spans="1:4" x14ac:dyDescent="0.15">
      <c r="A1498" s="214">
        <v>29208</v>
      </c>
      <c r="B1498" t="s">
        <v>638</v>
      </c>
      <c r="D1498" s="207"/>
    </row>
    <row r="1499" spans="1:4" x14ac:dyDescent="0.15">
      <c r="A1499" s="214">
        <v>29209</v>
      </c>
      <c r="B1499" t="s">
        <v>638</v>
      </c>
      <c r="D1499" s="207"/>
    </row>
    <row r="1500" spans="1:4" x14ac:dyDescent="0.15">
      <c r="A1500" s="214">
        <v>29210</v>
      </c>
      <c r="B1500" t="s">
        <v>638</v>
      </c>
      <c r="D1500" s="207"/>
    </row>
    <row r="1501" spans="1:4" x14ac:dyDescent="0.15">
      <c r="A1501" s="214">
        <v>29211</v>
      </c>
      <c r="B1501" t="s">
        <v>638</v>
      </c>
      <c r="D1501" s="207"/>
    </row>
    <row r="1502" spans="1:4" x14ac:dyDescent="0.15">
      <c r="A1502" s="214">
        <v>29213</v>
      </c>
      <c r="B1502" t="s">
        <v>638</v>
      </c>
      <c r="D1502" s="207"/>
    </row>
    <row r="1503" spans="1:4" x14ac:dyDescent="0.15">
      <c r="A1503" s="214">
        <v>29214</v>
      </c>
      <c r="B1503" t="s">
        <v>638</v>
      </c>
      <c r="D1503" s="207"/>
    </row>
    <row r="1504" spans="1:4" x14ac:dyDescent="0.15">
      <c r="A1504" s="214">
        <v>29215</v>
      </c>
      <c r="B1504" t="s">
        <v>638</v>
      </c>
      <c r="D1504" s="207"/>
    </row>
    <row r="1505" spans="1:4" x14ac:dyDescent="0.15">
      <c r="A1505" s="214">
        <v>29216</v>
      </c>
      <c r="B1505" t="s">
        <v>638</v>
      </c>
      <c r="D1505" s="207"/>
    </row>
    <row r="1506" spans="1:4" x14ac:dyDescent="0.15">
      <c r="A1506" s="214">
        <v>29217</v>
      </c>
      <c r="B1506" t="s">
        <v>638</v>
      </c>
      <c r="D1506" s="207"/>
    </row>
    <row r="1507" spans="1:4" x14ac:dyDescent="0.15">
      <c r="A1507" s="214">
        <v>29224</v>
      </c>
      <c r="B1507" t="s">
        <v>638</v>
      </c>
      <c r="D1507" s="207"/>
    </row>
    <row r="1508" spans="1:4" x14ac:dyDescent="0.15">
      <c r="A1508" s="214">
        <v>29225</v>
      </c>
      <c r="B1508" t="s">
        <v>638</v>
      </c>
      <c r="D1508" s="207"/>
    </row>
    <row r="1509" spans="1:4" x14ac:dyDescent="0.15">
      <c r="A1509" s="214">
        <v>29227</v>
      </c>
      <c r="B1509" t="s">
        <v>638</v>
      </c>
      <c r="D1509" s="207"/>
    </row>
    <row r="1510" spans="1:4" x14ac:dyDescent="0.15">
      <c r="A1510" s="214">
        <v>29228</v>
      </c>
      <c r="B1510" t="s">
        <v>638</v>
      </c>
      <c r="D1510" s="207"/>
    </row>
    <row r="1511" spans="1:4" x14ac:dyDescent="0.15">
      <c r="A1511" s="214">
        <v>29229</v>
      </c>
      <c r="B1511" t="s">
        <v>638</v>
      </c>
      <c r="D1511" s="207"/>
    </row>
    <row r="1512" spans="1:4" x14ac:dyDescent="0.15">
      <c r="A1512" s="214">
        <v>29230</v>
      </c>
      <c r="B1512" t="s">
        <v>638</v>
      </c>
      <c r="D1512" s="207"/>
    </row>
    <row r="1513" spans="1:4" x14ac:dyDescent="0.15">
      <c r="A1513" s="214">
        <v>29231</v>
      </c>
      <c r="B1513" t="s">
        <v>638</v>
      </c>
      <c r="D1513" s="207"/>
    </row>
    <row r="1514" spans="1:4" x14ac:dyDescent="0.15">
      <c r="A1514" s="214">
        <v>29232</v>
      </c>
      <c r="B1514" t="s">
        <v>638</v>
      </c>
      <c r="D1514" s="207"/>
    </row>
    <row r="1515" spans="1:4" x14ac:dyDescent="0.15">
      <c r="A1515" s="214">
        <v>29234</v>
      </c>
      <c r="B1515" t="s">
        <v>638</v>
      </c>
      <c r="D1515" s="207"/>
    </row>
    <row r="1516" spans="1:4" x14ac:dyDescent="0.15">
      <c r="A1516" s="214">
        <v>29236</v>
      </c>
      <c r="B1516" t="s">
        <v>638</v>
      </c>
      <c r="D1516" s="207"/>
    </row>
    <row r="1517" spans="1:4" x14ac:dyDescent="0.15">
      <c r="A1517" s="214">
        <v>29237</v>
      </c>
      <c r="B1517" t="s">
        <v>638</v>
      </c>
      <c r="D1517" s="207"/>
    </row>
    <row r="1518" spans="1:4" x14ac:dyDescent="0.15">
      <c r="A1518" s="214">
        <v>29238</v>
      </c>
      <c r="B1518" t="s">
        <v>638</v>
      </c>
      <c r="D1518" s="207"/>
    </row>
    <row r="1519" spans="1:4" x14ac:dyDescent="0.15">
      <c r="A1519" s="214">
        <v>29241</v>
      </c>
      <c r="B1519" t="s">
        <v>638</v>
      </c>
      <c r="D1519" s="207"/>
    </row>
    <row r="1520" spans="1:4" x14ac:dyDescent="0.15">
      <c r="A1520" s="214">
        <v>29242</v>
      </c>
      <c r="B1520" t="s">
        <v>638</v>
      </c>
      <c r="D1520" s="207"/>
    </row>
    <row r="1521" spans="1:4" x14ac:dyDescent="0.15">
      <c r="A1521" s="214">
        <v>29243</v>
      </c>
      <c r="B1521" t="s">
        <v>638</v>
      </c>
      <c r="D1521" s="207"/>
    </row>
    <row r="1522" spans="1:4" x14ac:dyDescent="0.15">
      <c r="A1522" s="214">
        <v>29244</v>
      </c>
      <c r="B1522" t="s">
        <v>638</v>
      </c>
      <c r="D1522" s="207"/>
    </row>
    <row r="1523" spans="1:4" x14ac:dyDescent="0.15">
      <c r="A1523" s="214">
        <v>29245</v>
      </c>
      <c r="B1523" t="s">
        <v>638</v>
      </c>
      <c r="D1523" s="207"/>
    </row>
    <row r="1524" spans="1:4" x14ac:dyDescent="0.15">
      <c r="A1524" s="214">
        <v>29246</v>
      </c>
      <c r="B1524" t="s">
        <v>638</v>
      </c>
      <c r="D1524" s="207"/>
    </row>
    <row r="1525" spans="1:4" x14ac:dyDescent="0.15">
      <c r="A1525" s="214">
        <v>29248</v>
      </c>
      <c r="B1525" t="s">
        <v>638</v>
      </c>
      <c r="D1525" s="207"/>
    </row>
    <row r="1526" spans="1:4" x14ac:dyDescent="0.15">
      <c r="A1526" s="214">
        <v>29249</v>
      </c>
      <c r="B1526" t="s">
        <v>638</v>
      </c>
      <c r="D1526" s="207"/>
    </row>
    <row r="1527" spans="1:4" x14ac:dyDescent="0.15">
      <c r="A1527" s="214">
        <v>29250</v>
      </c>
      <c r="B1527" t="s">
        <v>638</v>
      </c>
      <c r="D1527" s="207"/>
    </row>
    <row r="1528" spans="1:4" x14ac:dyDescent="0.15">
      <c r="A1528" s="214">
        <v>29251</v>
      </c>
      <c r="B1528" t="s">
        <v>638</v>
      </c>
      <c r="D1528" s="207"/>
    </row>
    <row r="1529" spans="1:4" x14ac:dyDescent="0.15">
      <c r="A1529" s="214">
        <v>29252</v>
      </c>
      <c r="B1529" t="s">
        <v>638</v>
      </c>
      <c r="D1529" s="207"/>
    </row>
    <row r="1530" spans="1:4" x14ac:dyDescent="0.15">
      <c r="A1530" s="214">
        <v>29253</v>
      </c>
      <c r="B1530" t="s">
        <v>638</v>
      </c>
      <c r="D1530" s="207"/>
    </row>
    <row r="1531" spans="1:4" x14ac:dyDescent="0.15">
      <c r="A1531" s="214">
        <v>29255</v>
      </c>
      <c r="B1531" t="s">
        <v>638</v>
      </c>
      <c r="D1531" s="207"/>
    </row>
    <row r="1532" spans="1:4" x14ac:dyDescent="0.15">
      <c r="A1532" s="214">
        <v>29256</v>
      </c>
      <c r="B1532" t="s">
        <v>638</v>
      </c>
      <c r="D1532" s="207"/>
    </row>
    <row r="1533" spans="1:4" x14ac:dyDescent="0.15">
      <c r="A1533" s="214">
        <v>29257</v>
      </c>
      <c r="B1533" t="s">
        <v>638</v>
      </c>
      <c r="D1533" s="207"/>
    </row>
    <row r="1534" spans="1:4" x14ac:dyDescent="0.15">
      <c r="A1534" s="214">
        <v>29258</v>
      </c>
      <c r="B1534" t="s">
        <v>638</v>
      </c>
      <c r="D1534" s="207"/>
    </row>
    <row r="1535" spans="1:4" x14ac:dyDescent="0.15">
      <c r="A1535" s="214">
        <v>29259</v>
      </c>
      <c r="B1535" t="s">
        <v>638</v>
      </c>
      <c r="D1535" s="207"/>
    </row>
    <row r="1536" spans="1:4" x14ac:dyDescent="0.15">
      <c r="A1536" s="214">
        <v>29260</v>
      </c>
      <c r="B1536" t="s">
        <v>638</v>
      </c>
      <c r="D1536" s="207"/>
    </row>
    <row r="1537" spans="1:4" x14ac:dyDescent="0.15">
      <c r="A1537" s="214">
        <v>29263</v>
      </c>
      <c r="B1537" t="s">
        <v>638</v>
      </c>
      <c r="D1537" s="207"/>
    </row>
    <row r="1538" spans="1:4" x14ac:dyDescent="0.15">
      <c r="A1538" s="214">
        <v>29264</v>
      </c>
      <c r="B1538" t="s">
        <v>638</v>
      </c>
      <c r="D1538" s="207"/>
    </row>
    <row r="1539" spans="1:4" x14ac:dyDescent="0.15">
      <c r="A1539" s="214">
        <v>29265</v>
      </c>
      <c r="B1539" t="s">
        <v>638</v>
      </c>
      <c r="D1539" s="207"/>
    </row>
    <row r="1540" spans="1:4" x14ac:dyDescent="0.15">
      <c r="A1540" s="214">
        <v>29266</v>
      </c>
      <c r="B1540" t="s">
        <v>638</v>
      </c>
      <c r="D1540" s="207"/>
    </row>
    <row r="1541" spans="1:4" x14ac:dyDescent="0.15">
      <c r="A1541" s="214">
        <v>29269</v>
      </c>
      <c r="B1541" t="s">
        <v>638</v>
      </c>
      <c r="D1541" s="207"/>
    </row>
    <row r="1542" spans="1:4" x14ac:dyDescent="0.15">
      <c r="A1542" s="214">
        <v>29270</v>
      </c>
      <c r="B1542" t="s">
        <v>638</v>
      </c>
      <c r="D1542" s="207"/>
    </row>
    <row r="1543" spans="1:4" x14ac:dyDescent="0.15">
      <c r="A1543" s="214">
        <v>29271</v>
      </c>
      <c r="B1543" t="s">
        <v>638</v>
      </c>
      <c r="D1543" s="207"/>
    </row>
    <row r="1544" spans="1:4" x14ac:dyDescent="0.15">
      <c r="A1544" s="214">
        <v>29272</v>
      </c>
      <c r="B1544" t="s">
        <v>638</v>
      </c>
      <c r="D1544" s="207"/>
    </row>
    <row r="1545" spans="1:4" x14ac:dyDescent="0.15">
      <c r="A1545" s="214">
        <v>29273</v>
      </c>
      <c r="B1545" t="s">
        <v>638</v>
      </c>
      <c r="D1545" s="207"/>
    </row>
    <row r="1546" spans="1:4" x14ac:dyDescent="0.15">
      <c r="A1546" s="214">
        <v>29274</v>
      </c>
      <c r="B1546" t="s">
        <v>638</v>
      </c>
      <c r="D1546" s="207"/>
    </row>
    <row r="1547" spans="1:4" x14ac:dyDescent="0.15">
      <c r="A1547" s="214">
        <v>29276</v>
      </c>
      <c r="B1547" t="s">
        <v>638</v>
      </c>
      <c r="D1547" s="207"/>
    </row>
    <row r="1548" spans="1:4" x14ac:dyDescent="0.15">
      <c r="A1548" s="214">
        <v>29277</v>
      </c>
      <c r="B1548" t="s">
        <v>638</v>
      </c>
      <c r="D1548" s="207"/>
    </row>
    <row r="1549" spans="1:4" x14ac:dyDescent="0.15">
      <c r="A1549" s="214">
        <v>29278</v>
      </c>
      <c r="B1549" t="s">
        <v>638</v>
      </c>
      <c r="D1549" s="207"/>
    </row>
    <row r="1550" spans="1:4" x14ac:dyDescent="0.15">
      <c r="A1550" s="214">
        <v>29279</v>
      </c>
      <c r="B1550" t="s">
        <v>638</v>
      </c>
      <c r="D1550" s="207"/>
    </row>
    <row r="1551" spans="1:4" x14ac:dyDescent="0.15">
      <c r="A1551" s="214">
        <v>29280</v>
      </c>
      <c r="B1551" t="s">
        <v>638</v>
      </c>
      <c r="D1551" s="207"/>
    </row>
    <row r="1552" spans="1:4" x14ac:dyDescent="0.15">
      <c r="A1552" s="214">
        <v>29281</v>
      </c>
      <c r="B1552" t="s">
        <v>638</v>
      </c>
      <c r="D1552" s="207"/>
    </row>
    <row r="1553" spans="1:4" x14ac:dyDescent="0.15">
      <c r="A1553" s="214">
        <v>29283</v>
      </c>
      <c r="B1553" t="s">
        <v>638</v>
      </c>
      <c r="D1553" s="207"/>
    </row>
    <row r="1554" spans="1:4" x14ac:dyDescent="0.15">
      <c r="A1554" s="214">
        <v>29284</v>
      </c>
      <c r="B1554" t="s">
        <v>638</v>
      </c>
      <c r="D1554" s="207"/>
    </row>
    <row r="1555" spans="1:4" x14ac:dyDescent="0.15">
      <c r="A1555" s="214">
        <v>29285</v>
      </c>
      <c r="B1555" t="s">
        <v>638</v>
      </c>
      <c r="D1555" s="207"/>
    </row>
    <row r="1556" spans="1:4" x14ac:dyDescent="0.15">
      <c r="A1556" s="214">
        <v>29286</v>
      </c>
      <c r="B1556" t="s">
        <v>638</v>
      </c>
      <c r="D1556" s="207"/>
    </row>
    <row r="1557" spans="1:4" x14ac:dyDescent="0.15">
      <c r="A1557" s="214">
        <v>29287</v>
      </c>
      <c r="B1557" t="s">
        <v>638</v>
      </c>
      <c r="D1557" s="207"/>
    </row>
    <row r="1558" spans="1:4" x14ac:dyDescent="0.15">
      <c r="A1558" s="214">
        <v>29288</v>
      </c>
      <c r="B1558" t="s">
        <v>638</v>
      </c>
      <c r="D1558" s="207"/>
    </row>
    <row r="1559" spans="1:4" x14ac:dyDescent="0.15">
      <c r="A1559" s="214">
        <v>29290</v>
      </c>
      <c r="B1559" t="s">
        <v>638</v>
      </c>
      <c r="D1559" s="207"/>
    </row>
    <row r="1560" spans="1:4" x14ac:dyDescent="0.15">
      <c r="A1560" s="214">
        <v>29291</v>
      </c>
      <c r="B1560" t="s">
        <v>638</v>
      </c>
      <c r="D1560" s="207"/>
    </row>
    <row r="1561" spans="1:4" x14ac:dyDescent="0.15">
      <c r="A1561" s="214">
        <v>29292</v>
      </c>
      <c r="B1561" t="s">
        <v>638</v>
      </c>
      <c r="D1561" s="207"/>
    </row>
    <row r="1562" spans="1:4" x14ac:dyDescent="0.15">
      <c r="A1562" s="214">
        <v>29293</v>
      </c>
      <c r="B1562" t="s">
        <v>638</v>
      </c>
      <c r="D1562" s="207"/>
    </row>
    <row r="1563" spans="1:4" x14ac:dyDescent="0.15">
      <c r="A1563" s="214">
        <v>29294</v>
      </c>
      <c r="B1563" t="s">
        <v>638</v>
      </c>
      <c r="D1563" s="207"/>
    </row>
    <row r="1564" spans="1:4" x14ac:dyDescent="0.15">
      <c r="A1564" s="214">
        <v>29297</v>
      </c>
      <c r="B1564" t="s">
        <v>638</v>
      </c>
      <c r="D1564" s="207"/>
    </row>
    <row r="1565" spans="1:4" x14ac:dyDescent="0.15">
      <c r="A1565" s="214">
        <v>29298</v>
      </c>
      <c r="B1565" t="s">
        <v>638</v>
      </c>
      <c r="D1565" s="207"/>
    </row>
    <row r="1566" spans="1:4" x14ac:dyDescent="0.15">
      <c r="A1566" s="214">
        <v>29299</v>
      </c>
      <c r="B1566" t="s">
        <v>638</v>
      </c>
      <c r="D1566" s="207"/>
    </row>
    <row r="1567" spans="1:4" x14ac:dyDescent="0.15">
      <c r="A1567" s="214">
        <v>29301</v>
      </c>
      <c r="B1567" t="s">
        <v>638</v>
      </c>
      <c r="D1567" s="207"/>
    </row>
    <row r="1568" spans="1:4" x14ac:dyDescent="0.15">
      <c r="A1568" s="214">
        <v>29302</v>
      </c>
      <c r="B1568" t="s">
        <v>638</v>
      </c>
      <c r="D1568" s="207"/>
    </row>
    <row r="1569" spans="1:4" x14ac:dyDescent="0.15">
      <c r="A1569" s="214">
        <v>29304</v>
      </c>
      <c r="B1569" t="s">
        <v>638</v>
      </c>
      <c r="D1569" s="207"/>
    </row>
    <row r="1570" spans="1:4" x14ac:dyDescent="0.15">
      <c r="A1570" s="214">
        <v>29305</v>
      </c>
      <c r="B1570" t="s">
        <v>638</v>
      </c>
      <c r="D1570" s="207"/>
    </row>
    <row r="1571" spans="1:4" x14ac:dyDescent="0.15">
      <c r="A1571" s="214">
        <v>29306</v>
      </c>
      <c r="B1571" t="s">
        <v>638</v>
      </c>
      <c r="D1571" s="207"/>
    </row>
    <row r="1572" spans="1:4" x14ac:dyDescent="0.15">
      <c r="A1572" s="214">
        <v>29307</v>
      </c>
      <c r="B1572" t="s">
        <v>638</v>
      </c>
      <c r="D1572" s="207"/>
    </row>
    <row r="1573" spans="1:4" x14ac:dyDescent="0.15">
      <c r="A1573" s="214">
        <v>29308</v>
      </c>
      <c r="B1573" t="s">
        <v>638</v>
      </c>
      <c r="D1573" s="207"/>
    </row>
    <row r="1574" spans="1:4" x14ac:dyDescent="0.15">
      <c r="A1574" s="214">
        <v>29309</v>
      </c>
      <c r="B1574" t="s">
        <v>638</v>
      </c>
      <c r="D1574" s="207"/>
    </row>
    <row r="1575" spans="1:4" x14ac:dyDescent="0.15">
      <c r="A1575" s="214">
        <v>29311</v>
      </c>
      <c r="B1575" t="s">
        <v>638</v>
      </c>
      <c r="D1575" s="207"/>
    </row>
    <row r="1576" spans="1:4" x14ac:dyDescent="0.15">
      <c r="A1576" s="214">
        <v>29312</v>
      </c>
      <c r="B1576" t="s">
        <v>638</v>
      </c>
      <c r="D1576" s="207"/>
    </row>
    <row r="1577" spans="1:4" x14ac:dyDescent="0.15">
      <c r="A1577" s="214">
        <v>29313</v>
      </c>
      <c r="B1577" t="s">
        <v>638</v>
      </c>
      <c r="D1577" s="207"/>
    </row>
    <row r="1578" spans="1:4" x14ac:dyDescent="0.15">
      <c r="A1578" s="214">
        <v>29314</v>
      </c>
      <c r="B1578" t="s">
        <v>638</v>
      </c>
      <c r="D1578" s="207"/>
    </row>
    <row r="1579" spans="1:4" x14ac:dyDescent="0.15">
      <c r="A1579" s="214">
        <v>29315</v>
      </c>
      <c r="B1579" t="s">
        <v>638</v>
      </c>
      <c r="D1579" s="207"/>
    </row>
    <row r="1580" spans="1:4" x14ac:dyDescent="0.15">
      <c r="A1580" s="214">
        <v>29316</v>
      </c>
      <c r="B1580" t="s">
        <v>638</v>
      </c>
      <c r="D1580" s="207"/>
    </row>
    <row r="1581" spans="1:4" x14ac:dyDescent="0.15">
      <c r="A1581" s="214">
        <v>29318</v>
      </c>
      <c r="B1581" t="s">
        <v>638</v>
      </c>
      <c r="D1581" s="207"/>
    </row>
    <row r="1582" spans="1:4" x14ac:dyDescent="0.15">
      <c r="A1582" s="214">
        <v>29319</v>
      </c>
      <c r="B1582" t="s">
        <v>638</v>
      </c>
      <c r="D1582" s="207"/>
    </row>
    <row r="1583" spans="1:4" x14ac:dyDescent="0.15">
      <c r="A1583" s="214">
        <v>29320</v>
      </c>
      <c r="B1583" t="s">
        <v>638</v>
      </c>
      <c r="D1583" s="207"/>
    </row>
    <row r="1584" spans="1:4" x14ac:dyDescent="0.15">
      <c r="A1584" s="214">
        <v>29321</v>
      </c>
      <c r="B1584" t="s">
        <v>638</v>
      </c>
      <c r="D1584" s="207"/>
    </row>
    <row r="1585" spans="1:4" x14ac:dyDescent="0.15">
      <c r="A1585" s="214">
        <v>29322</v>
      </c>
      <c r="B1585" t="s">
        <v>638</v>
      </c>
      <c r="D1585" s="207"/>
    </row>
    <row r="1586" spans="1:4" x14ac:dyDescent="0.15">
      <c r="A1586" s="214">
        <v>29323</v>
      </c>
      <c r="B1586" t="s">
        <v>638</v>
      </c>
      <c r="D1586" s="207"/>
    </row>
    <row r="1587" spans="1:4" x14ac:dyDescent="0.15">
      <c r="A1587" s="214">
        <v>29325</v>
      </c>
      <c r="B1587" t="s">
        <v>638</v>
      </c>
      <c r="D1587" s="207"/>
    </row>
    <row r="1588" spans="1:4" x14ac:dyDescent="0.15">
      <c r="A1588" s="214">
        <v>29326</v>
      </c>
      <c r="B1588" t="s">
        <v>638</v>
      </c>
      <c r="D1588" s="207"/>
    </row>
    <row r="1589" spans="1:4" x14ac:dyDescent="0.15">
      <c r="A1589" s="214">
        <v>29327</v>
      </c>
      <c r="B1589" t="s">
        <v>638</v>
      </c>
      <c r="D1589" s="207"/>
    </row>
    <row r="1590" spans="1:4" x14ac:dyDescent="0.15">
      <c r="A1590" s="214">
        <v>29328</v>
      </c>
      <c r="B1590" t="s">
        <v>638</v>
      </c>
      <c r="D1590" s="207"/>
    </row>
    <row r="1591" spans="1:4" x14ac:dyDescent="0.15">
      <c r="A1591" s="214">
        <v>29329</v>
      </c>
      <c r="B1591" t="s">
        <v>638</v>
      </c>
      <c r="D1591" s="207"/>
    </row>
    <row r="1592" spans="1:4" x14ac:dyDescent="0.15">
      <c r="A1592" s="214">
        <v>29332</v>
      </c>
      <c r="B1592" t="s">
        <v>638</v>
      </c>
      <c r="D1592" s="207"/>
    </row>
    <row r="1593" spans="1:4" x14ac:dyDescent="0.15">
      <c r="A1593" s="214">
        <v>29333</v>
      </c>
      <c r="B1593" t="s">
        <v>638</v>
      </c>
      <c r="D1593" s="207"/>
    </row>
    <row r="1594" spans="1:4" x14ac:dyDescent="0.15">
      <c r="A1594" s="214">
        <v>29334</v>
      </c>
      <c r="B1594" t="s">
        <v>638</v>
      </c>
      <c r="D1594" s="207"/>
    </row>
    <row r="1595" spans="1:4" x14ac:dyDescent="0.15">
      <c r="A1595" s="214">
        <v>29335</v>
      </c>
      <c r="B1595" t="s">
        <v>638</v>
      </c>
      <c r="D1595" s="207"/>
    </row>
    <row r="1596" spans="1:4" x14ac:dyDescent="0.15">
      <c r="A1596" s="214">
        <v>29336</v>
      </c>
      <c r="B1596" t="s">
        <v>638</v>
      </c>
      <c r="D1596" s="207"/>
    </row>
    <row r="1597" spans="1:4" x14ac:dyDescent="0.15">
      <c r="A1597" s="214">
        <v>29337</v>
      </c>
      <c r="B1597" t="s">
        <v>638</v>
      </c>
      <c r="D1597" s="207"/>
    </row>
    <row r="1598" spans="1:4" x14ac:dyDescent="0.15">
      <c r="A1598" s="214">
        <v>29339</v>
      </c>
      <c r="B1598" t="s">
        <v>638</v>
      </c>
      <c r="D1598" s="207"/>
    </row>
    <row r="1599" spans="1:4" x14ac:dyDescent="0.15">
      <c r="A1599" s="214">
        <v>29341</v>
      </c>
      <c r="B1599" t="s">
        <v>638</v>
      </c>
      <c r="D1599" s="207"/>
    </row>
    <row r="1600" spans="1:4" x14ac:dyDescent="0.15">
      <c r="A1600" s="214">
        <v>29342</v>
      </c>
      <c r="B1600" t="s">
        <v>638</v>
      </c>
      <c r="D1600" s="207"/>
    </row>
    <row r="1601" spans="1:4" x14ac:dyDescent="0.15">
      <c r="A1601" s="214">
        <v>29343</v>
      </c>
      <c r="B1601" t="s">
        <v>638</v>
      </c>
      <c r="D1601" s="207"/>
    </row>
    <row r="1602" spans="1:4" x14ac:dyDescent="0.15">
      <c r="A1602" s="214">
        <v>29347</v>
      </c>
      <c r="B1602" t="s">
        <v>638</v>
      </c>
      <c r="D1602" s="207"/>
    </row>
    <row r="1603" spans="1:4" x14ac:dyDescent="0.15">
      <c r="A1603" s="214">
        <v>29348</v>
      </c>
      <c r="B1603" t="s">
        <v>638</v>
      </c>
      <c r="D1603" s="207"/>
    </row>
    <row r="1604" spans="1:4" x14ac:dyDescent="0.15">
      <c r="A1604" s="214">
        <v>29349</v>
      </c>
      <c r="B1604" t="s">
        <v>638</v>
      </c>
      <c r="D1604" s="207"/>
    </row>
    <row r="1605" spans="1:4" x14ac:dyDescent="0.15">
      <c r="A1605" s="214">
        <v>29350</v>
      </c>
      <c r="B1605" t="s">
        <v>638</v>
      </c>
      <c r="D1605" s="207"/>
    </row>
    <row r="1606" spans="1:4" x14ac:dyDescent="0.15">
      <c r="A1606" s="214">
        <v>29351</v>
      </c>
      <c r="B1606" t="s">
        <v>638</v>
      </c>
      <c r="D1606" s="207"/>
    </row>
    <row r="1607" spans="1:4" x14ac:dyDescent="0.15">
      <c r="A1607" s="214">
        <v>29353</v>
      </c>
      <c r="B1607" t="s">
        <v>638</v>
      </c>
      <c r="D1607" s="207"/>
    </row>
    <row r="1608" spans="1:4" x14ac:dyDescent="0.15">
      <c r="A1608" s="214">
        <v>29354</v>
      </c>
      <c r="B1608" t="s">
        <v>638</v>
      </c>
      <c r="D1608" s="207"/>
    </row>
    <row r="1609" spans="1:4" x14ac:dyDescent="0.15">
      <c r="A1609" s="214">
        <v>29355</v>
      </c>
      <c r="B1609" t="s">
        <v>638</v>
      </c>
      <c r="D1609" s="207"/>
    </row>
    <row r="1610" spans="1:4" x14ac:dyDescent="0.15">
      <c r="A1610" s="214">
        <v>29356</v>
      </c>
      <c r="B1610" t="s">
        <v>638</v>
      </c>
      <c r="D1610" s="207"/>
    </row>
    <row r="1611" spans="1:4" x14ac:dyDescent="0.15">
      <c r="A1611" s="214">
        <v>29357</v>
      </c>
      <c r="B1611" t="s">
        <v>638</v>
      </c>
      <c r="D1611" s="207"/>
    </row>
    <row r="1612" spans="1:4" x14ac:dyDescent="0.15">
      <c r="A1612" s="214">
        <v>29360</v>
      </c>
      <c r="B1612" t="s">
        <v>638</v>
      </c>
      <c r="D1612" s="207"/>
    </row>
    <row r="1613" spans="1:4" x14ac:dyDescent="0.15">
      <c r="A1613" s="214">
        <v>29361</v>
      </c>
      <c r="B1613" t="s">
        <v>638</v>
      </c>
      <c r="D1613" s="207"/>
    </row>
    <row r="1614" spans="1:4" x14ac:dyDescent="0.15">
      <c r="A1614" s="214">
        <v>29362</v>
      </c>
      <c r="B1614" t="s">
        <v>638</v>
      </c>
      <c r="D1614" s="207"/>
    </row>
    <row r="1615" spans="1:4" x14ac:dyDescent="0.15">
      <c r="A1615" s="214">
        <v>29363</v>
      </c>
      <c r="B1615" t="s">
        <v>638</v>
      </c>
      <c r="D1615" s="207"/>
    </row>
    <row r="1616" spans="1:4" x14ac:dyDescent="0.15">
      <c r="A1616" s="214">
        <v>29364</v>
      </c>
      <c r="B1616" t="s">
        <v>638</v>
      </c>
      <c r="D1616" s="207"/>
    </row>
    <row r="1617" spans="1:4" x14ac:dyDescent="0.15">
      <c r="A1617" s="214">
        <v>29365</v>
      </c>
      <c r="B1617" t="s">
        <v>638</v>
      </c>
      <c r="D1617" s="207"/>
    </row>
    <row r="1618" spans="1:4" x14ac:dyDescent="0.15">
      <c r="A1618" s="214">
        <v>29367</v>
      </c>
      <c r="B1618" t="s">
        <v>638</v>
      </c>
      <c r="D1618" s="207"/>
    </row>
    <row r="1619" spans="1:4" x14ac:dyDescent="0.15">
      <c r="A1619" s="214">
        <v>29368</v>
      </c>
      <c r="B1619" t="s">
        <v>638</v>
      </c>
      <c r="D1619" s="207"/>
    </row>
    <row r="1620" spans="1:4" x14ac:dyDescent="0.15">
      <c r="A1620" s="214">
        <v>29369</v>
      </c>
      <c r="B1620" t="s">
        <v>638</v>
      </c>
      <c r="D1620" s="207"/>
    </row>
    <row r="1621" spans="1:4" x14ac:dyDescent="0.15">
      <c r="A1621" s="214">
        <v>29370</v>
      </c>
      <c r="B1621" t="s">
        <v>638</v>
      </c>
      <c r="D1621" s="207"/>
    </row>
    <row r="1622" spans="1:4" x14ac:dyDescent="0.15">
      <c r="A1622" s="214">
        <v>29371</v>
      </c>
      <c r="B1622" t="s">
        <v>638</v>
      </c>
      <c r="D1622" s="207"/>
    </row>
    <row r="1623" spans="1:4" x14ac:dyDescent="0.15">
      <c r="A1623" s="214">
        <v>29372</v>
      </c>
      <c r="B1623" t="s">
        <v>638</v>
      </c>
      <c r="D1623" s="207"/>
    </row>
    <row r="1624" spans="1:4" x14ac:dyDescent="0.15">
      <c r="A1624" s="214">
        <v>29374</v>
      </c>
      <c r="B1624" t="s">
        <v>638</v>
      </c>
      <c r="D1624" s="207"/>
    </row>
    <row r="1625" spans="1:4" x14ac:dyDescent="0.15">
      <c r="A1625" s="214">
        <v>29375</v>
      </c>
      <c r="B1625" t="s">
        <v>638</v>
      </c>
      <c r="D1625" s="207"/>
    </row>
    <row r="1626" spans="1:4" x14ac:dyDescent="0.15">
      <c r="A1626" s="214">
        <v>29376</v>
      </c>
      <c r="B1626" t="s">
        <v>638</v>
      </c>
      <c r="D1626" s="207"/>
    </row>
    <row r="1627" spans="1:4" x14ac:dyDescent="0.15">
      <c r="A1627" s="214">
        <v>29377</v>
      </c>
      <c r="B1627" t="s">
        <v>638</v>
      </c>
      <c r="D1627" s="207"/>
    </row>
    <row r="1628" spans="1:4" x14ac:dyDescent="0.15">
      <c r="A1628" s="214">
        <v>29378</v>
      </c>
      <c r="B1628" t="s">
        <v>638</v>
      </c>
      <c r="D1628" s="207"/>
    </row>
    <row r="1629" spans="1:4" x14ac:dyDescent="0.15">
      <c r="A1629" s="214">
        <v>29379</v>
      </c>
      <c r="B1629" t="s">
        <v>638</v>
      </c>
      <c r="D1629" s="207"/>
    </row>
    <row r="1630" spans="1:4" x14ac:dyDescent="0.15">
      <c r="A1630" s="214">
        <v>29381</v>
      </c>
      <c r="B1630" t="s">
        <v>638</v>
      </c>
      <c r="D1630" s="207"/>
    </row>
    <row r="1631" spans="1:4" x14ac:dyDescent="0.15">
      <c r="A1631" s="214">
        <v>29382</v>
      </c>
      <c r="B1631" t="s">
        <v>638</v>
      </c>
      <c r="D1631" s="207"/>
    </row>
    <row r="1632" spans="1:4" x14ac:dyDescent="0.15">
      <c r="A1632" s="214">
        <v>29383</v>
      </c>
      <c r="B1632" t="s">
        <v>638</v>
      </c>
      <c r="D1632" s="207"/>
    </row>
    <row r="1633" spans="1:4" x14ac:dyDescent="0.15">
      <c r="A1633" s="214">
        <v>29384</v>
      </c>
      <c r="B1633" t="s">
        <v>638</v>
      </c>
      <c r="D1633" s="207"/>
    </row>
    <row r="1634" spans="1:4" x14ac:dyDescent="0.15">
      <c r="A1634" s="214">
        <v>29385</v>
      </c>
      <c r="B1634" t="s">
        <v>638</v>
      </c>
      <c r="D1634" s="207"/>
    </row>
    <row r="1635" spans="1:4" x14ac:dyDescent="0.15">
      <c r="A1635" s="214">
        <v>29386</v>
      </c>
      <c r="B1635" t="s">
        <v>638</v>
      </c>
      <c r="D1635" s="207"/>
    </row>
    <row r="1636" spans="1:4" x14ac:dyDescent="0.15">
      <c r="A1636" s="214">
        <v>29388</v>
      </c>
      <c r="B1636" t="s">
        <v>638</v>
      </c>
      <c r="D1636" s="207"/>
    </row>
    <row r="1637" spans="1:4" x14ac:dyDescent="0.15">
      <c r="A1637" s="214">
        <v>29389</v>
      </c>
      <c r="B1637" t="s">
        <v>638</v>
      </c>
      <c r="D1637" s="207"/>
    </row>
    <row r="1638" spans="1:4" x14ac:dyDescent="0.15">
      <c r="A1638" s="214">
        <v>29390</v>
      </c>
      <c r="B1638" t="s">
        <v>638</v>
      </c>
      <c r="D1638" s="207"/>
    </row>
    <row r="1639" spans="1:4" x14ac:dyDescent="0.15">
      <c r="A1639" s="214">
        <v>29391</v>
      </c>
      <c r="B1639" t="s">
        <v>638</v>
      </c>
      <c r="D1639" s="207"/>
    </row>
    <row r="1640" spans="1:4" x14ac:dyDescent="0.15">
      <c r="A1640" s="214">
        <v>29392</v>
      </c>
      <c r="B1640" t="s">
        <v>638</v>
      </c>
      <c r="D1640" s="207"/>
    </row>
    <row r="1641" spans="1:4" x14ac:dyDescent="0.15">
      <c r="A1641" s="214">
        <v>29395</v>
      </c>
      <c r="B1641" t="s">
        <v>638</v>
      </c>
      <c r="D1641" s="207"/>
    </row>
    <row r="1642" spans="1:4" x14ac:dyDescent="0.15">
      <c r="A1642" s="214">
        <v>29396</v>
      </c>
      <c r="B1642" t="s">
        <v>638</v>
      </c>
      <c r="D1642" s="207"/>
    </row>
    <row r="1643" spans="1:4" x14ac:dyDescent="0.15">
      <c r="A1643" s="214">
        <v>29397</v>
      </c>
      <c r="B1643" t="s">
        <v>638</v>
      </c>
      <c r="D1643" s="207"/>
    </row>
    <row r="1644" spans="1:4" x14ac:dyDescent="0.15">
      <c r="A1644" s="214">
        <v>29398</v>
      </c>
      <c r="B1644" t="s">
        <v>638</v>
      </c>
      <c r="D1644" s="207"/>
    </row>
    <row r="1645" spans="1:4" x14ac:dyDescent="0.15">
      <c r="A1645" s="214">
        <v>29399</v>
      </c>
      <c r="B1645" t="s">
        <v>638</v>
      </c>
      <c r="D1645" s="207"/>
    </row>
    <row r="1646" spans="1:4" x14ac:dyDescent="0.15">
      <c r="A1646" s="214">
        <v>29400</v>
      </c>
      <c r="B1646" t="s">
        <v>638</v>
      </c>
      <c r="D1646" s="207"/>
    </row>
    <row r="1647" spans="1:4" x14ac:dyDescent="0.15">
      <c r="A1647" s="214">
        <v>29402</v>
      </c>
      <c r="B1647" t="s">
        <v>638</v>
      </c>
      <c r="D1647" s="207"/>
    </row>
    <row r="1648" spans="1:4" x14ac:dyDescent="0.15">
      <c r="A1648" s="214">
        <v>29403</v>
      </c>
      <c r="B1648" t="s">
        <v>638</v>
      </c>
      <c r="D1648" s="207"/>
    </row>
    <row r="1649" spans="1:4" x14ac:dyDescent="0.15">
      <c r="A1649" s="214">
        <v>29404</v>
      </c>
      <c r="B1649" t="s">
        <v>638</v>
      </c>
      <c r="D1649" s="207"/>
    </row>
    <row r="1650" spans="1:4" x14ac:dyDescent="0.15">
      <c r="A1650" s="214">
        <v>29405</v>
      </c>
      <c r="B1650" t="s">
        <v>638</v>
      </c>
      <c r="D1650" s="207"/>
    </row>
    <row r="1651" spans="1:4" x14ac:dyDescent="0.15">
      <c r="A1651" s="214">
        <v>29406</v>
      </c>
      <c r="B1651" t="s">
        <v>638</v>
      </c>
      <c r="D1651" s="207"/>
    </row>
    <row r="1652" spans="1:4" x14ac:dyDescent="0.15">
      <c r="A1652" s="214">
        <v>29407</v>
      </c>
      <c r="B1652" t="s">
        <v>638</v>
      </c>
      <c r="D1652" s="207"/>
    </row>
    <row r="1653" spans="1:4" x14ac:dyDescent="0.15">
      <c r="A1653" s="214">
        <v>29409</v>
      </c>
      <c r="B1653" t="s">
        <v>638</v>
      </c>
      <c r="D1653" s="207"/>
    </row>
    <row r="1654" spans="1:4" x14ac:dyDescent="0.15">
      <c r="A1654" s="214">
        <v>29410</v>
      </c>
      <c r="B1654" t="s">
        <v>638</v>
      </c>
      <c r="D1654" s="207"/>
    </row>
    <row r="1655" spans="1:4" x14ac:dyDescent="0.15">
      <c r="A1655" s="214">
        <v>29411</v>
      </c>
      <c r="B1655" t="s">
        <v>638</v>
      </c>
      <c r="D1655" s="207"/>
    </row>
    <row r="1656" spans="1:4" x14ac:dyDescent="0.15">
      <c r="A1656" s="214">
        <v>29412</v>
      </c>
      <c r="B1656" t="s">
        <v>638</v>
      </c>
      <c r="D1656" s="207"/>
    </row>
    <row r="1657" spans="1:4" x14ac:dyDescent="0.15">
      <c r="A1657" s="214">
        <v>29413</v>
      </c>
      <c r="B1657" t="s">
        <v>638</v>
      </c>
      <c r="D1657" s="207"/>
    </row>
    <row r="1658" spans="1:4" x14ac:dyDescent="0.15">
      <c r="A1658" s="214">
        <v>29414</v>
      </c>
      <c r="B1658" t="s">
        <v>638</v>
      </c>
      <c r="D1658" s="207"/>
    </row>
    <row r="1659" spans="1:4" x14ac:dyDescent="0.15">
      <c r="A1659" s="214">
        <v>29416</v>
      </c>
      <c r="B1659" t="s">
        <v>638</v>
      </c>
      <c r="D1659" s="207"/>
    </row>
    <row r="1660" spans="1:4" x14ac:dyDescent="0.15">
      <c r="A1660" s="214">
        <v>29417</v>
      </c>
      <c r="B1660" t="s">
        <v>638</v>
      </c>
      <c r="D1660" s="207"/>
    </row>
    <row r="1661" spans="1:4" x14ac:dyDescent="0.15">
      <c r="A1661" s="214">
        <v>29418</v>
      </c>
      <c r="B1661" t="s">
        <v>638</v>
      </c>
      <c r="D1661" s="207"/>
    </row>
    <row r="1662" spans="1:4" x14ac:dyDescent="0.15">
      <c r="A1662" s="214">
        <v>29419</v>
      </c>
      <c r="B1662" t="s">
        <v>638</v>
      </c>
      <c r="D1662" s="207"/>
    </row>
    <row r="1663" spans="1:4" x14ac:dyDescent="0.15">
      <c r="A1663" s="214">
        <v>29420</v>
      </c>
      <c r="B1663" t="s">
        <v>638</v>
      </c>
      <c r="D1663" s="207"/>
    </row>
    <row r="1664" spans="1:4" x14ac:dyDescent="0.15">
      <c r="A1664" s="214">
        <v>29423</v>
      </c>
      <c r="B1664" t="s">
        <v>638</v>
      </c>
      <c r="D1664" s="207"/>
    </row>
    <row r="1665" spans="1:4" x14ac:dyDescent="0.15">
      <c r="A1665" s="214">
        <v>29424</v>
      </c>
      <c r="B1665" t="s">
        <v>638</v>
      </c>
      <c r="D1665" s="207"/>
    </row>
    <row r="1666" spans="1:4" x14ac:dyDescent="0.15">
      <c r="A1666" s="214">
        <v>29425</v>
      </c>
      <c r="B1666" t="s">
        <v>638</v>
      </c>
      <c r="D1666" s="207"/>
    </row>
    <row r="1667" spans="1:4" x14ac:dyDescent="0.15">
      <c r="A1667" s="214">
        <v>29426</v>
      </c>
      <c r="B1667" t="s">
        <v>638</v>
      </c>
      <c r="D1667" s="207"/>
    </row>
    <row r="1668" spans="1:4" x14ac:dyDescent="0.15">
      <c r="A1668" s="214">
        <v>29427</v>
      </c>
      <c r="B1668" t="s">
        <v>638</v>
      </c>
      <c r="D1668" s="207"/>
    </row>
    <row r="1669" spans="1:4" x14ac:dyDescent="0.15">
      <c r="A1669" s="214">
        <v>29428</v>
      </c>
      <c r="B1669" t="s">
        <v>638</v>
      </c>
      <c r="D1669" s="207"/>
    </row>
    <row r="1670" spans="1:4" x14ac:dyDescent="0.15">
      <c r="A1670" s="214">
        <v>29430</v>
      </c>
      <c r="B1670" t="s">
        <v>638</v>
      </c>
      <c r="D1670" s="207"/>
    </row>
    <row r="1671" spans="1:4" x14ac:dyDescent="0.15">
      <c r="A1671" s="214">
        <v>29431</v>
      </c>
      <c r="B1671" t="s">
        <v>638</v>
      </c>
      <c r="D1671" s="207"/>
    </row>
    <row r="1672" spans="1:4" x14ac:dyDescent="0.15">
      <c r="A1672" s="214">
        <v>29432</v>
      </c>
      <c r="B1672" t="s">
        <v>638</v>
      </c>
      <c r="D1672" s="207"/>
    </row>
    <row r="1673" spans="1:4" x14ac:dyDescent="0.15">
      <c r="A1673" s="214">
        <v>29433</v>
      </c>
      <c r="B1673" t="s">
        <v>638</v>
      </c>
      <c r="D1673" s="207"/>
    </row>
    <row r="1674" spans="1:4" x14ac:dyDescent="0.15">
      <c r="A1674" s="214">
        <v>29434</v>
      </c>
      <c r="B1674" t="s">
        <v>638</v>
      </c>
      <c r="D1674" s="207"/>
    </row>
    <row r="1675" spans="1:4" x14ac:dyDescent="0.15">
      <c r="A1675" s="214">
        <v>29435</v>
      </c>
      <c r="B1675" t="s">
        <v>638</v>
      </c>
      <c r="D1675" s="207"/>
    </row>
    <row r="1676" spans="1:4" x14ac:dyDescent="0.15">
      <c r="A1676" s="214">
        <v>29437</v>
      </c>
      <c r="B1676" t="s">
        <v>638</v>
      </c>
      <c r="D1676" s="207"/>
    </row>
    <row r="1677" spans="1:4" x14ac:dyDescent="0.15">
      <c r="A1677" s="214">
        <v>29438</v>
      </c>
      <c r="B1677" t="s">
        <v>638</v>
      </c>
      <c r="D1677" s="207"/>
    </row>
    <row r="1678" spans="1:4" x14ac:dyDescent="0.15">
      <c r="A1678" s="214">
        <v>29439</v>
      </c>
      <c r="B1678" t="s">
        <v>638</v>
      </c>
      <c r="D1678" s="207"/>
    </row>
    <row r="1679" spans="1:4" x14ac:dyDescent="0.15">
      <c r="A1679" s="214">
        <v>29440</v>
      </c>
      <c r="B1679" t="s">
        <v>638</v>
      </c>
      <c r="D1679" s="207"/>
    </row>
    <row r="1680" spans="1:4" x14ac:dyDescent="0.15">
      <c r="A1680" s="214">
        <v>29441</v>
      </c>
      <c r="B1680" t="s">
        <v>638</v>
      </c>
      <c r="D1680" s="207"/>
    </row>
    <row r="1681" spans="1:4" x14ac:dyDescent="0.15">
      <c r="A1681" s="214">
        <v>29442</v>
      </c>
      <c r="B1681" t="s">
        <v>638</v>
      </c>
      <c r="D1681" s="207"/>
    </row>
    <row r="1682" spans="1:4" x14ac:dyDescent="0.15">
      <c r="A1682" s="214">
        <v>29444</v>
      </c>
      <c r="B1682" t="s">
        <v>638</v>
      </c>
      <c r="D1682" s="207"/>
    </row>
    <row r="1683" spans="1:4" x14ac:dyDescent="0.15">
      <c r="A1683" s="214">
        <v>29445</v>
      </c>
      <c r="B1683" t="s">
        <v>638</v>
      </c>
      <c r="D1683" s="207"/>
    </row>
    <row r="1684" spans="1:4" x14ac:dyDescent="0.15">
      <c r="A1684" s="214">
        <v>29446</v>
      </c>
      <c r="B1684" t="s">
        <v>638</v>
      </c>
      <c r="D1684" s="207"/>
    </row>
    <row r="1685" spans="1:4" x14ac:dyDescent="0.15">
      <c r="A1685" s="214">
        <v>29447</v>
      </c>
      <c r="B1685" t="s">
        <v>638</v>
      </c>
      <c r="D1685" s="207"/>
    </row>
    <row r="1686" spans="1:4" x14ac:dyDescent="0.15">
      <c r="A1686" s="214">
        <v>29448</v>
      </c>
      <c r="B1686" t="s">
        <v>638</v>
      </c>
      <c r="D1686" s="207"/>
    </row>
    <row r="1687" spans="1:4" x14ac:dyDescent="0.15">
      <c r="A1687" s="214">
        <v>29451</v>
      </c>
      <c r="B1687" t="s">
        <v>638</v>
      </c>
      <c r="D1687" s="207"/>
    </row>
    <row r="1688" spans="1:4" x14ac:dyDescent="0.15">
      <c r="A1688" s="214">
        <v>29452</v>
      </c>
      <c r="B1688" t="s">
        <v>638</v>
      </c>
      <c r="D1688" s="207"/>
    </row>
    <row r="1689" spans="1:4" x14ac:dyDescent="0.15">
      <c r="A1689" s="214">
        <v>29453</v>
      </c>
      <c r="B1689" t="s">
        <v>638</v>
      </c>
      <c r="D1689" s="207"/>
    </row>
    <row r="1690" spans="1:4" x14ac:dyDescent="0.15">
      <c r="A1690" s="214">
        <v>29454</v>
      </c>
      <c r="B1690" t="s">
        <v>638</v>
      </c>
      <c r="D1690" s="207"/>
    </row>
    <row r="1691" spans="1:4" x14ac:dyDescent="0.15">
      <c r="A1691" s="214">
        <v>29455</v>
      </c>
      <c r="B1691" t="s">
        <v>638</v>
      </c>
      <c r="D1691" s="207"/>
    </row>
    <row r="1692" spans="1:4" x14ac:dyDescent="0.15">
      <c r="A1692" s="214">
        <v>29456</v>
      </c>
      <c r="B1692" t="s">
        <v>638</v>
      </c>
      <c r="D1692" s="207"/>
    </row>
    <row r="1693" spans="1:4" x14ac:dyDescent="0.15">
      <c r="A1693" s="214">
        <v>29458</v>
      </c>
      <c r="B1693" t="s">
        <v>638</v>
      </c>
      <c r="D1693" s="207"/>
    </row>
    <row r="1694" spans="1:4" x14ac:dyDescent="0.15">
      <c r="A1694" s="214">
        <v>29459</v>
      </c>
      <c r="B1694" t="s">
        <v>638</v>
      </c>
      <c r="D1694" s="207"/>
    </row>
    <row r="1695" spans="1:4" x14ac:dyDescent="0.15">
      <c r="A1695" s="214">
        <v>29460</v>
      </c>
      <c r="B1695" t="s">
        <v>638</v>
      </c>
      <c r="D1695" s="207"/>
    </row>
    <row r="1696" spans="1:4" x14ac:dyDescent="0.15">
      <c r="A1696" s="214">
        <v>29461</v>
      </c>
      <c r="B1696" t="s">
        <v>638</v>
      </c>
      <c r="D1696" s="207"/>
    </row>
    <row r="1697" spans="1:4" x14ac:dyDescent="0.15">
      <c r="A1697" s="214">
        <v>29462</v>
      </c>
      <c r="B1697" t="s">
        <v>638</v>
      </c>
      <c r="D1697" s="207"/>
    </row>
    <row r="1698" spans="1:4" x14ac:dyDescent="0.15">
      <c r="A1698" s="214">
        <v>29463</v>
      </c>
      <c r="B1698" t="s">
        <v>638</v>
      </c>
      <c r="D1698" s="207"/>
    </row>
    <row r="1699" spans="1:4" x14ac:dyDescent="0.15">
      <c r="A1699" s="214">
        <v>29465</v>
      </c>
      <c r="B1699" t="s">
        <v>638</v>
      </c>
      <c r="D1699" s="207"/>
    </row>
    <row r="1700" spans="1:4" x14ac:dyDescent="0.15">
      <c r="A1700" s="214">
        <v>29466</v>
      </c>
      <c r="B1700" t="s">
        <v>638</v>
      </c>
      <c r="D1700" s="207"/>
    </row>
    <row r="1701" spans="1:4" x14ac:dyDescent="0.15">
      <c r="A1701" s="214">
        <v>29467</v>
      </c>
      <c r="B1701" t="s">
        <v>638</v>
      </c>
      <c r="D1701" s="207"/>
    </row>
    <row r="1702" spans="1:4" x14ac:dyDescent="0.15">
      <c r="A1702" s="214">
        <v>29468</v>
      </c>
      <c r="B1702" t="s">
        <v>638</v>
      </c>
      <c r="D1702" s="207"/>
    </row>
    <row r="1703" spans="1:4" x14ac:dyDescent="0.15">
      <c r="A1703" s="214">
        <v>29469</v>
      </c>
      <c r="B1703" t="s">
        <v>638</v>
      </c>
      <c r="D1703" s="207"/>
    </row>
    <row r="1704" spans="1:4" x14ac:dyDescent="0.15">
      <c r="A1704" s="214">
        <v>29470</v>
      </c>
      <c r="B1704" t="s">
        <v>638</v>
      </c>
      <c r="D1704" s="207"/>
    </row>
    <row r="1705" spans="1:4" x14ac:dyDescent="0.15">
      <c r="A1705" s="214">
        <v>29472</v>
      </c>
      <c r="B1705" t="s">
        <v>638</v>
      </c>
      <c r="D1705" s="207"/>
    </row>
    <row r="1706" spans="1:4" x14ac:dyDescent="0.15">
      <c r="A1706" s="214">
        <v>29473</v>
      </c>
      <c r="B1706" t="s">
        <v>638</v>
      </c>
      <c r="D1706" s="207"/>
    </row>
    <row r="1707" spans="1:4" x14ac:dyDescent="0.15">
      <c r="A1707" s="214">
        <v>29474</v>
      </c>
      <c r="B1707" t="s">
        <v>638</v>
      </c>
      <c r="D1707" s="207"/>
    </row>
    <row r="1708" spans="1:4" x14ac:dyDescent="0.15">
      <c r="A1708" s="214">
        <v>29475</v>
      </c>
      <c r="B1708" t="s">
        <v>638</v>
      </c>
      <c r="D1708" s="207"/>
    </row>
    <row r="1709" spans="1:4" x14ac:dyDescent="0.15">
      <c r="A1709" s="214">
        <v>29476</v>
      </c>
      <c r="B1709" t="s">
        <v>638</v>
      </c>
      <c r="D1709" s="207"/>
    </row>
    <row r="1710" spans="1:4" x14ac:dyDescent="0.15">
      <c r="A1710" s="214">
        <v>29477</v>
      </c>
      <c r="B1710" t="s">
        <v>638</v>
      </c>
      <c r="D1710" s="207"/>
    </row>
    <row r="1711" spans="1:4" x14ac:dyDescent="0.15">
      <c r="A1711" s="214">
        <v>29480</v>
      </c>
      <c r="B1711" t="s">
        <v>638</v>
      </c>
      <c r="D1711" s="207"/>
    </row>
    <row r="1712" spans="1:4" x14ac:dyDescent="0.15">
      <c r="A1712" s="214">
        <v>29481</v>
      </c>
      <c r="B1712" t="s">
        <v>638</v>
      </c>
      <c r="D1712" s="207"/>
    </row>
    <row r="1713" spans="1:4" x14ac:dyDescent="0.15">
      <c r="A1713" s="214">
        <v>29482</v>
      </c>
      <c r="B1713" t="s">
        <v>638</v>
      </c>
      <c r="D1713" s="207"/>
    </row>
    <row r="1714" spans="1:4" x14ac:dyDescent="0.15">
      <c r="A1714" s="214">
        <v>29483</v>
      </c>
      <c r="B1714" t="s">
        <v>638</v>
      </c>
      <c r="D1714" s="207"/>
    </row>
    <row r="1715" spans="1:4" x14ac:dyDescent="0.15">
      <c r="A1715" s="214">
        <v>29486</v>
      </c>
      <c r="B1715" t="s">
        <v>638</v>
      </c>
      <c r="D1715" s="207"/>
    </row>
    <row r="1716" spans="1:4" x14ac:dyDescent="0.15">
      <c r="A1716" s="214">
        <v>29488</v>
      </c>
      <c r="B1716" t="s">
        <v>638</v>
      </c>
      <c r="D1716" s="207"/>
    </row>
    <row r="1717" spans="1:4" x14ac:dyDescent="0.15">
      <c r="A1717" s="214">
        <v>29489</v>
      </c>
      <c r="B1717" t="s">
        <v>638</v>
      </c>
      <c r="D1717" s="207"/>
    </row>
    <row r="1718" spans="1:4" x14ac:dyDescent="0.15">
      <c r="A1718" s="214">
        <v>29490</v>
      </c>
      <c r="B1718" t="s">
        <v>638</v>
      </c>
      <c r="D1718" s="207"/>
    </row>
    <row r="1719" spans="1:4" x14ac:dyDescent="0.15">
      <c r="A1719" s="214">
        <v>29491</v>
      </c>
      <c r="B1719" t="s">
        <v>638</v>
      </c>
      <c r="D1719" s="207"/>
    </row>
    <row r="1720" spans="1:4" x14ac:dyDescent="0.15">
      <c r="A1720" s="214">
        <v>29493</v>
      </c>
      <c r="B1720" t="s">
        <v>638</v>
      </c>
      <c r="D1720" s="207"/>
    </row>
    <row r="1721" spans="1:4" x14ac:dyDescent="0.15">
      <c r="A1721" s="214">
        <v>29494</v>
      </c>
      <c r="B1721" t="s">
        <v>638</v>
      </c>
      <c r="D1721" s="207"/>
    </row>
    <row r="1722" spans="1:4" x14ac:dyDescent="0.15">
      <c r="A1722" s="214">
        <v>29495</v>
      </c>
      <c r="B1722" t="s">
        <v>638</v>
      </c>
      <c r="D1722" s="207"/>
    </row>
    <row r="1723" spans="1:4" x14ac:dyDescent="0.15">
      <c r="A1723" s="214">
        <v>29496</v>
      </c>
      <c r="B1723" t="s">
        <v>638</v>
      </c>
      <c r="D1723" s="207"/>
    </row>
    <row r="1724" spans="1:4" x14ac:dyDescent="0.15">
      <c r="A1724" s="214">
        <v>29497</v>
      </c>
      <c r="B1724" t="s">
        <v>638</v>
      </c>
      <c r="D1724" s="207"/>
    </row>
    <row r="1725" spans="1:4" x14ac:dyDescent="0.15">
      <c r="A1725" s="214">
        <v>29498</v>
      </c>
      <c r="B1725" t="s">
        <v>638</v>
      </c>
      <c r="D1725" s="207"/>
    </row>
    <row r="1726" spans="1:4" x14ac:dyDescent="0.15">
      <c r="A1726" s="214">
        <v>29500</v>
      </c>
      <c r="B1726" t="s">
        <v>638</v>
      </c>
      <c r="D1726" s="207"/>
    </row>
    <row r="1727" spans="1:4" x14ac:dyDescent="0.15">
      <c r="A1727" s="214">
        <v>29501</v>
      </c>
      <c r="B1727" t="s">
        <v>638</v>
      </c>
      <c r="D1727" s="207"/>
    </row>
    <row r="1728" spans="1:4" x14ac:dyDescent="0.15">
      <c r="A1728" s="214">
        <v>29502</v>
      </c>
      <c r="B1728" t="s">
        <v>638</v>
      </c>
      <c r="D1728" s="207"/>
    </row>
    <row r="1729" spans="1:4" x14ac:dyDescent="0.15">
      <c r="A1729" s="214">
        <v>29503</v>
      </c>
      <c r="B1729" t="s">
        <v>638</v>
      </c>
      <c r="D1729" s="207"/>
    </row>
    <row r="1730" spans="1:4" x14ac:dyDescent="0.15">
      <c r="A1730" s="214">
        <v>29505</v>
      </c>
      <c r="B1730" t="s">
        <v>638</v>
      </c>
      <c r="D1730" s="207"/>
    </row>
    <row r="1731" spans="1:4" x14ac:dyDescent="0.15">
      <c r="A1731" s="214">
        <v>29507</v>
      </c>
      <c r="B1731" t="s">
        <v>638</v>
      </c>
      <c r="D1731" s="207"/>
    </row>
    <row r="1732" spans="1:4" x14ac:dyDescent="0.15">
      <c r="A1732" s="214">
        <v>29508</v>
      </c>
      <c r="B1732" t="s">
        <v>638</v>
      </c>
      <c r="D1732" s="207"/>
    </row>
    <row r="1733" spans="1:4" x14ac:dyDescent="0.15">
      <c r="A1733" s="214">
        <v>29509</v>
      </c>
      <c r="B1733" t="s">
        <v>638</v>
      </c>
      <c r="D1733" s="207"/>
    </row>
    <row r="1734" spans="1:4" x14ac:dyDescent="0.15">
      <c r="A1734" s="214">
        <v>29510</v>
      </c>
      <c r="B1734" t="s">
        <v>638</v>
      </c>
      <c r="D1734" s="207"/>
    </row>
    <row r="1735" spans="1:4" x14ac:dyDescent="0.15">
      <c r="A1735" s="214">
        <v>29511</v>
      </c>
      <c r="B1735" t="s">
        <v>638</v>
      </c>
      <c r="D1735" s="207"/>
    </row>
    <row r="1736" spans="1:4" x14ac:dyDescent="0.15">
      <c r="A1736" s="214">
        <v>29514</v>
      </c>
      <c r="B1736" t="s">
        <v>638</v>
      </c>
      <c r="D1736" s="207"/>
    </row>
    <row r="1737" spans="1:4" x14ac:dyDescent="0.15">
      <c r="A1737" s="214">
        <v>29515</v>
      </c>
      <c r="B1737" t="s">
        <v>638</v>
      </c>
      <c r="D1737" s="207"/>
    </row>
    <row r="1738" spans="1:4" x14ac:dyDescent="0.15">
      <c r="A1738" s="214">
        <v>29516</v>
      </c>
      <c r="B1738" t="s">
        <v>638</v>
      </c>
      <c r="D1738" s="207"/>
    </row>
    <row r="1739" spans="1:4" x14ac:dyDescent="0.15">
      <c r="A1739" s="214">
        <v>29517</v>
      </c>
      <c r="B1739" t="s">
        <v>638</v>
      </c>
      <c r="D1739" s="207"/>
    </row>
    <row r="1740" spans="1:4" x14ac:dyDescent="0.15">
      <c r="A1740" s="214">
        <v>29518</v>
      </c>
      <c r="B1740" t="s">
        <v>638</v>
      </c>
      <c r="D1740" s="207"/>
    </row>
    <row r="1741" spans="1:4" x14ac:dyDescent="0.15">
      <c r="A1741" s="214">
        <v>29519</v>
      </c>
      <c r="B1741" t="s">
        <v>638</v>
      </c>
      <c r="D1741" s="207"/>
    </row>
    <row r="1742" spans="1:4" x14ac:dyDescent="0.15">
      <c r="A1742" s="214">
        <v>29521</v>
      </c>
      <c r="B1742" t="s">
        <v>638</v>
      </c>
      <c r="D1742" s="207"/>
    </row>
    <row r="1743" spans="1:4" x14ac:dyDescent="0.15">
      <c r="A1743" s="214">
        <v>29522</v>
      </c>
      <c r="B1743" t="s">
        <v>638</v>
      </c>
      <c r="D1743" s="207"/>
    </row>
    <row r="1744" spans="1:4" x14ac:dyDescent="0.15">
      <c r="A1744" s="214">
        <v>29523</v>
      </c>
      <c r="B1744" t="s">
        <v>638</v>
      </c>
      <c r="D1744" s="207"/>
    </row>
    <row r="1745" spans="1:4" x14ac:dyDescent="0.15">
      <c r="A1745" s="214">
        <v>29524</v>
      </c>
      <c r="B1745" t="s">
        <v>638</v>
      </c>
      <c r="D1745" s="207"/>
    </row>
    <row r="1746" spans="1:4" x14ac:dyDescent="0.15">
      <c r="A1746" s="214">
        <v>29525</v>
      </c>
      <c r="B1746" t="s">
        <v>638</v>
      </c>
      <c r="D1746" s="207"/>
    </row>
    <row r="1747" spans="1:4" x14ac:dyDescent="0.15">
      <c r="A1747" s="214">
        <v>29526</v>
      </c>
      <c r="B1747" t="s">
        <v>638</v>
      </c>
      <c r="D1747" s="207"/>
    </row>
    <row r="1748" spans="1:4" x14ac:dyDescent="0.15">
      <c r="A1748" s="214">
        <v>29529</v>
      </c>
      <c r="B1748" t="s">
        <v>638</v>
      </c>
      <c r="D1748" s="207"/>
    </row>
    <row r="1749" spans="1:4" x14ac:dyDescent="0.15">
      <c r="A1749" s="214">
        <v>29530</v>
      </c>
      <c r="B1749" t="s">
        <v>638</v>
      </c>
      <c r="D1749" s="207"/>
    </row>
    <row r="1750" spans="1:4" x14ac:dyDescent="0.15">
      <c r="A1750" s="214">
        <v>29531</v>
      </c>
      <c r="B1750" t="s">
        <v>638</v>
      </c>
      <c r="D1750" s="207"/>
    </row>
    <row r="1751" spans="1:4" x14ac:dyDescent="0.15">
      <c r="A1751" s="214">
        <v>29532</v>
      </c>
      <c r="B1751" t="s">
        <v>638</v>
      </c>
      <c r="D1751" s="207"/>
    </row>
    <row r="1752" spans="1:4" x14ac:dyDescent="0.15">
      <c r="A1752" s="214">
        <v>29533</v>
      </c>
      <c r="B1752" t="s">
        <v>638</v>
      </c>
      <c r="D1752" s="207"/>
    </row>
    <row r="1753" spans="1:4" x14ac:dyDescent="0.15">
      <c r="A1753" s="214">
        <v>29535</v>
      </c>
      <c r="B1753" t="s">
        <v>638</v>
      </c>
      <c r="D1753" s="207"/>
    </row>
    <row r="1754" spans="1:4" x14ac:dyDescent="0.15">
      <c r="A1754" s="214">
        <v>29536</v>
      </c>
      <c r="B1754" t="s">
        <v>638</v>
      </c>
      <c r="D1754" s="207"/>
    </row>
    <row r="1755" spans="1:4" x14ac:dyDescent="0.15">
      <c r="A1755" s="214">
        <v>29537</v>
      </c>
      <c r="B1755" t="s">
        <v>638</v>
      </c>
      <c r="D1755" s="207"/>
    </row>
    <row r="1756" spans="1:4" x14ac:dyDescent="0.15">
      <c r="A1756" s="214">
        <v>29538</v>
      </c>
      <c r="B1756" t="s">
        <v>638</v>
      </c>
      <c r="D1756" s="207"/>
    </row>
    <row r="1757" spans="1:4" x14ac:dyDescent="0.15">
      <c r="A1757" s="214">
        <v>29539</v>
      </c>
      <c r="B1757" t="s">
        <v>638</v>
      </c>
      <c r="D1757" s="207"/>
    </row>
    <row r="1758" spans="1:4" x14ac:dyDescent="0.15">
      <c r="A1758" s="214">
        <v>29542</v>
      </c>
      <c r="B1758" t="s">
        <v>638</v>
      </c>
      <c r="D1758" s="207"/>
    </row>
    <row r="1759" spans="1:4" x14ac:dyDescent="0.15">
      <c r="A1759" s="214">
        <v>29543</v>
      </c>
      <c r="B1759" t="s">
        <v>638</v>
      </c>
      <c r="D1759" s="207"/>
    </row>
    <row r="1760" spans="1:4" x14ac:dyDescent="0.15">
      <c r="A1760" s="214">
        <v>29544</v>
      </c>
      <c r="B1760" t="s">
        <v>638</v>
      </c>
      <c r="D1760" s="207"/>
    </row>
    <row r="1761" spans="1:4" x14ac:dyDescent="0.15">
      <c r="A1761" s="214">
        <v>29545</v>
      </c>
      <c r="B1761" t="s">
        <v>638</v>
      </c>
      <c r="D1761" s="207"/>
    </row>
    <row r="1762" spans="1:4" x14ac:dyDescent="0.15">
      <c r="A1762" s="214">
        <v>29546</v>
      </c>
      <c r="B1762" t="s">
        <v>638</v>
      </c>
      <c r="D1762" s="207"/>
    </row>
    <row r="1763" spans="1:4" x14ac:dyDescent="0.15">
      <c r="A1763" s="214">
        <v>29547</v>
      </c>
      <c r="B1763" t="s">
        <v>638</v>
      </c>
      <c r="D1763" s="207"/>
    </row>
    <row r="1764" spans="1:4" x14ac:dyDescent="0.15">
      <c r="A1764" s="214">
        <v>29550</v>
      </c>
      <c r="B1764" t="s">
        <v>638</v>
      </c>
      <c r="D1764" s="207"/>
    </row>
    <row r="1765" spans="1:4" x14ac:dyDescent="0.15">
      <c r="A1765" s="214">
        <v>29551</v>
      </c>
      <c r="B1765" t="s">
        <v>638</v>
      </c>
      <c r="D1765" s="207"/>
    </row>
    <row r="1766" spans="1:4" x14ac:dyDescent="0.15">
      <c r="A1766" s="214">
        <v>29552</v>
      </c>
      <c r="B1766" t="s">
        <v>638</v>
      </c>
      <c r="D1766" s="207"/>
    </row>
    <row r="1767" spans="1:4" x14ac:dyDescent="0.15">
      <c r="A1767" s="214">
        <v>29553</v>
      </c>
      <c r="B1767" t="s">
        <v>638</v>
      </c>
      <c r="D1767" s="207"/>
    </row>
    <row r="1768" spans="1:4" x14ac:dyDescent="0.15">
      <c r="A1768" s="214">
        <v>29554</v>
      </c>
      <c r="B1768" t="s">
        <v>638</v>
      </c>
      <c r="D1768" s="207"/>
    </row>
    <row r="1769" spans="1:4" x14ac:dyDescent="0.15">
      <c r="A1769" s="214">
        <v>29556</v>
      </c>
      <c r="B1769" t="s">
        <v>638</v>
      </c>
      <c r="D1769" s="207"/>
    </row>
    <row r="1770" spans="1:4" x14ac:dyDescent="0.15">
      <c r="A1770" s="214">
        <v>29557</v>
      </c>
      <c r="B1770" t="s">
        <v>638</v>
      </c>
      <c r="D1770" s="207"/>
    </row>
    <row r="1771" spans="1:4" x14ac:dyDescent="0.15">
      <c r="A1771" s="214">
        <v>29558</v>
      </c>
      <c r="B1771" t="s">
        <v>638</v>
      </c>
      <c r="D1771" s="207"/>
    </row>
    <row r="1772" spans="1:4" x14ac:dyDescent="0.15">
      <c r="A1772" s="214">
        <v>29559</v>
      </c>
      <c r="B1772" t="s">
        <v>638</v>
      </c>
      <c r="D1772" s="207"/>
    </row>
    <row r="1773" spans="1:4" x14ac:dyDescent="0.15">
      <c r="A1773" s="214">
        <v>29560</v>
      </c>
      <c r="B1773" t="s">
        <v>638</v>
      </c>
      <c r="D1773" s="207"/>
    </row>
    <row r="1774" spans="1:4" x14ac:dyDescent="0.15">
      <c r="A1774" s="214">
        <v>29561</v>
      </c>
      <c r="B1774" t="s">
        <v>638</v>
      </c>
      <c r="D1774" s="207"/>
    </row>
    <row r="1775" spans="1:4" x14ac:dyDescent="0.15">
      <c r="A1775" s="214">
        <v>29563</v>
      </c>
      <c r="B1775" t="s">
        <v>638</v>
      </c>
      <c r="D1775" s="207"/>
    </row>
    <row r="1776" spans="1:4" x14ac:dyDescent="0.15">
      <c r="A1776" s="214">
        <v>29564</v>
      </c>
      <c r="B1776" t="s">
        <v>638</v>
      </c>
      <c r="D1776" s="207"/>
    </row>
    <row r="1777" spans="1:4" x14ac:dyDescent="0.15">
      <c r="A1777" s="214">
        <v>29565</v>
      </c>
      <c r="B1777" t="s">
        <v>638</v>
      </c>
      <c r="D1777" s="207"/>
    </row>
    <row r="1778" spans="1:4" x14ac:dyDescent="0.15">
      <c r="A1778" s="214">
        <v>29566</v>
      </c>
      <c r="B1778" t="s">
        <v>638</v>
      </c>
      <c r="D1778" s="207"/>
    </row>
    <row r="1779" spans="1:4" x14ac:dyDescent="0.15">
      <c r="A1779" s="214">
        <v>29567</v>
      </c>
      <c r="B1779" t="s">
        <v>638</v>
      </c>
      <c r="D1779" s="207"/>
    </row>
    <row r="1780" spans="1:4" x14ac:dyDescent="0.15">
      <c r="A1780" s="214">
        <v>29568</v>
      </c>
      <c r="B1780" t="s">
        <v>638</v>
      </c>
      <c r="D1780" s="207"/>
    </row>
    <row r="1781" spans="1:4" x14ac:dyDescent="0.15">
      <c r="A1781" s="214">
        <v>29570</v>
      </c>
      <c r="B1781" t="s">
        <v>638</v>
      </c>
      <c r="D1781" s="207"/>
    </row>
    <row r="1782" spans="1:4" x14ac:dyDescent="0.15">
      <c r="A1782" s="214">
        <v>29571</v>
      </c>
      <c r="B1782" t="s">
        <v>638</v>
      </c>
      <c r="D1782" s="207"/>
    </row>
    <row r="1783" spans="1:4" x14ac:dyDescent="0.15">
      <c r="A1783" s="214">
        <v>29572</v>
      </c>
      <c r="B1783" t="s">
        <v>638</v>
      </c>
      <c r="D1783" s="207"/>
    </row>
    <row r="1784" spans="1:4" x14ac:dyDescent="0.15">
      <c r="A1784" s="214">
        <v>29573</v>
      </c>
      <c r="B1784" t="s">
        <v>638</v>
      </c>
      <c r="D1784" s="207"/>
    </row>
    <row r="1785" spans="1:4" x14ac:dyDescent="0.15">
      <c r="A1785" s="214">
        <v>29574</v>
      </c>
      <c r="B1785" t="s">
        <v>638</v>
      </c>
      <c r="D1785" s="207"/>
    </row>
    <row r="1786" spans="1:4" x14ac:dyDescent="0.15">
      <c r="A1786" s="214">
        <v>29577</v>
      </c>
      <c r="B1786" t="s">
        <v>638</v>
      </c>
      <c r="D1786" s="207"/>
    </row>
    <row r="1787" spans="1:4" x14ac:dyDescent="0.15">
      <c r="A1787" s="214">
        <v>29578</v>
      </c>
      <c r="B1787" t="s">
        <v>638</v>
      </c>
      <c r="D1787" s="207"/>
    </row>
    <row r="1788" spans="1:4" x14ac:dyDescent="0.15">
      <c r="A1788" s="214">
        <v>29579</v>
      </c>
      <c r="B1788" t="s">
        <v>638</v>
      </c>
      <c r="D1788" s="207"/>
    </row>
    <row r="1789" spans="1:4" x14ac:dyDescent="0.15">
      <c r="A1789" s="214">
        <v>29580</v>
      </c>
      <c r="B1789" t="s">
        <v>638</v>
      </c>
      <c r="D1789" s="207"/>
    </row>
    <row r="1790" spans="1:4" x14ac:dyDescent="0.15">
      <c r="A1790" s="214">
        <v>29581</v>
      </c>
      <c r="B1790" t="s">
        <v>638</v>
      </c>
      <c r="D1790" s="207"/>
    </row>
    <row r="1791" spans="1:4" x14ac:dyDescent="0.15">
      <c r="A1791" s="214">
        <v>29582</v>
      </c>
      <c r="B1791" t="s">
        <v>638</v>
      </c>
      <c r="D1791" s="207"/>
    </row>
    <row r="1792" spans="1:4" x14ac:dyDescent="0.15">
      <c r="A1792" s="214">
        <v>29591</v>
      </c>
      <c r="B1792" t="s">
        <v>638</v>
      </c>
      <c r="D1792" s="207"/>
    </row>
    <row r="1793" spans="1:4" x14ac:dyDescent="0.15">
      <c r="A1793" s="214">
        <v>29592</v>
      </c>
      <c r="B1793" t="s">
        <v>638</v>
      </c>
      <c r="D1793" s="207"/>
    </row>
    <row r="1794" spans="1:4" x14ac:dyDescent="0.15">
      <c r="A1794" s="214">
        <v>29593</v>
      </c>
      <c r="B1794" t="s">
        <v>638</v>
      </c>
      <c r="D1794" s="207"/>
    </row>
    <row r="1795" spans="1:4" x14ac:dyDescent="0.15">
      <c r="A1795" s="214">
        <v>29594</v>
      </c>
      <c r="B1795" t="s">
        <v>638</v>
      </c>
      <c r="D1795" s="207"/>
    </row>
    <row r="1796" spans="1:4" x14ac:dyDescent="0.15">
      <c r="A1796" s="214">
        <v>29595</v>
      </c>
      <c r="B1796" t="s">
        <v>638</v>
      </c>
      <c r="D1796" s="207"/>
    </row>
    <row r="1797" spans="1:4" x14ac:dyDescent="0.15">
      <c r="A1797" s="214">
        <v>29596</v>
      </c>
      <c r="B1797" t="s">
        <v>638</v>
      </c>
      <c r="D1797" s="207"/>
    </row>
    <row r="1798" spans="1:4" x14ac:dyDescent="0.15">
      <c r="A1798" s="214">
        <v>29598</v>
      </c>
      <c r="B1798" t="s">
        <v>638</v>
      </c>
      <c r="D1798" s="207"/>
    </row>
    <row r="1799" spans="1:4" x14ac:dyDescent="0.15">
      <c r="A1799" s="214">
        <v>29599</v>
      </c>
      <c r="B1799" t="s">
        <v>638</v>
      </c>
      <c r="D1799" s="207"/>
    </row>
    <row r="1800" spans="1:4" x14ac:dyDescent="0.15">
      <c r="A1800" s="214">
        <v>29600</v>
      </c>
      <c r="B1800" t="s">
        <v>638</v>
      </c>
      <c r="D1800" s="207"/>
    </row>
    <row r="1801" spans="1:4" x14ac:dyDescent="0.15">
      <c r="A1801" s="214">
        <v>29602</v>
      </c>
      <c r="B1801" t="s">
        <v>638</v>
      </c>
      <c r="D1801" s="207"/>
    </row>
    <row r="1802" spans="1:4" x14ac:dyDescent="0.15">
      <c r="A1802" s="214">
        <v>29605</v>
      </c>
      <c r="B1802" t="s">
        <v>638</v>
      </c>
      <c r="D1802" s="207"/>
    </row>
    <row r="1803" spans="1:4" x14ac:dyDescent="0.15">
      <c r="A1803" s="214">
        <v>29606</v>
      </c>
      <c r="B1803" t="s">
        <v>638</v>
      </c>
      <c r="D1803" s="207"/>
    </row>
    <row r="1804" spans="1:4" x14ac:dyDescent="0.15">
      <c r="A1804" s="214">
        <v>29607</v>
      </c>
      <c r="B1804" t="s">
        <v>638</v>
      </c>
      <c r="D1804" s="207"/>
    </row>
    <row r="1805" spans="1:4" x14ac:dyDescent="0.15">
      <c r="A1805" s="214">
        <v>29608</v>
      </c>
      <c r="B1805" t="s">
        <v>638</v>
      </c>
      <c r="D1805" s="207"/>
    </row>
    <row r="1806" spans="1:4" x14ac:dyDescent="0.15">
      <c r="A1806" s="214">
        <v>29609</v>
      </c>
      <c r="B1806" t="s">
        <v>638</v>
      </c>
      <c r="D1806" s="207"/>
    </row>
    <row r="1807" spans="1:4" x14ac:dyDescent="0.15">
      <c r="A1807" s="214">
        <v>29610</v>
      </c>
      <c r="B1807" t="s">
        <v>638</v>
      </c>
      <c r="D1807" s="207"/>
    </row>
    <row r="1808" spans="1:4" x14ac:dyDescent="0.15">
      <c r="A1808" s="214">
        <v>29612</v>
      </c>
      <c r="B1808" t="s">
        <v>638</v>
      </c>
      <c r="D1808" s="207"/>
    </row>
    <row r="1809" spans="1:4" x14ac:dyDescent="0.15">
      <c r="A1809" s="214">
        <v>29613</v>
      </c>
      <c r="B1809" t="s">
        <v>638</v>
      </c>
      <c r="D1809" s="207"/>
    </row>
    <row r="1810" spans="1:4" x14ac:dyDescent="0.15">
      <c r="A1810" s="214">
        <v>29614</v>
      </c>
      <c r="B1810" t="s">
        <v>638</v>
      </c>
      <c r="D1810" s="207"/>
    </row>
    <row r="1811" spans="1:4" x14ac:dyDescent="0.15">
      <c r="A1811" s="214">
        <v>29615</v>
      </c>
      <c r="B1811" t="s">
        <v>638</v>
      </c>
      <c r="D1811" s="207"/>
    </row>
    <row r="1812" spans="1:4" x14ac:dyDescent="0.15">
      <c r="A1812" s="214">
        <v>29616</v>
      </c>
      <c r="B1812" t="s">
        <v>638</v>
      </c>
      <c r="D1812" s="207"/>
    </row>
    <row r="1813" spans="1:4" x14ac:dyDescent="0.15">
      <c r="A1813" s="214">
        <v>29617</v>
      </c>
      <c r="B1813" t="s">
        <v>638</v>
      </c>
      <c r="D1813" s="207"/>
    </row>
    <row r="1814" spans="1:4" x14ac:dyDescent="0.15">
      <c r="A1814" s="214">
        <v>29619</v>
      </c>
      <c r="B1814" t="s">
        <v>638</v>
      </c>
      <c r="D1814" s="207"/>
    </row>
    <row r="1815" spans="1:4" x14ac:dyDescent="0.15">
      <c r="A1815" s="214">
        <v>29620</v>
      </c>
      <c r="B1815" t="s">
        <v>638</v>
      </c>
      <c r="D1815" s="207"/>
    </row>
    <row r="1816" spans="1:4" x14ac:dyDescent="0.15">
      <c r="A1816" s="214">
        <v>29621</v>
      </c>
      <c r="B1816" t="s">
        <v>638</v>
      </c>
      <c r="D1816" s="207"/>
    </row>
    <row r="1817" spans="1:4" x14ac:dyDescent="0.15">
      <c r="A1817" s="214">
        <v>29622</v>
      </c>
      <c r="B1817" t="s">
        <v>638</v>
      </c>
      <c r="D1817" s="207"/>
    </row>
    <row r="1818" spans="1:4" x14ac:dyDescent="0.15">
      <c r="A1818" s="214">
        <v>29623</v>
      </c>
      <c r="B1818" t="s">
        <v>638</v>
      </c>
      <c r="D1818" s="207"/>
    </row>
    <row r="1819" spans="1:4" x14ac:dyDescent="0.15">
      <c r="A1819" s="214">
        <v>29624</v>
      </c>
      <c r="B1819" t="s">
        <v>638</v>
      </c>
      <c r="D1819" s="207"/>
    </row>
    <row r="1820" spans="1:4" x14ac:dyDescent="0.15">
      <c r="A1820" s="214">
        <v>29626</v>
      </c>
      <c r="B1820" t="s">
        <v>638</v>
      </c>
      <c r="D1820" s="207"/>
    </row>
    <row r="1821" spans="1:4" x14ac:dyDescent="0.15">
      <c r="A1821" s="214">
        <v>29627</v>
      </c>
      <c r="B1821" t="s">
        <v>638</v>
      </c>
      <c r="D1821" s="207"/>
    </row>
    <row r="1822" spans="1:4" x14ac:dyDescent="0.15">
      <c r="A1822" s="214">
        <v>29629</v>
      </c>
      <c r="B1822" t="s">
        <v>638</v>
      </c>
      <c r="D1822" s="207"/>
    </row>
    <row r="1823" spans="1:4" x14ac:dyDescent="0.15">
      <c r="A1823" s="214">
        <v>29630</v>
      </c>
      <c r="B1823" t="s">
        <v>638</v>
      </c>
      <c r="D1823" s="207"/>
    </row>
    <row r="1824" spans="1:4" x14ac:dyDescent="0.15">
      <c r="A1824" s="214">
        <v>29631</v>
      </c>
      <c r="B1824" t="s">
        <v>638</v>
      </c>
      <c r="D1824" s="207"/>
    </row>
    <row r="1825" spans="1:4" x14ac:dyDescent="0.15">
      <c r="A1825" s="214">
        <v>29633</v>
      </c>
      <c r="B1825" t="s">
        <v>638</v>
      </c>
      <c r="D1825" s="207"/>
    </row>
    <row r="1826" spans="1:4" x14ac:dyDescent="0.15">
      <c r="A1826" s="214">
        <v>29634</v>
      </c>
      <c r="B1826" t="s">
        <v>638</v>
      </c>
      <c r="D1826" s="207"/>
    </row>
    <row r="1827" spans="1:4" x14ac:dyDescent="0.15">
      <c r="A1827" s="214">
        <v>29635</v>
      </c>
      <c r="B1827" t="s">
        <v>638</v>
      </c>
      <c r="D1827" s="207"/>
    </row>
    <row r="1828" spans="1:4" x14ac:dyDescent="0.15">
      <c r="A1828" s="214">
        <v>29636</v>
      </c>
      <c r="B1828" t="s">
        <v>638</v>
      </c>
      <c r="D1828" s="207"/>
    </row>
    <row r="1829" spans="1:4" x14ac:dyDescent="0.15">
      <c r="A1829" s="214">
        <v>29637</v>
      </c>
      <c r="B1829" t="s">
        <v>638</v>
      </c>
      <c r="D1829" s="207"/>
    </row>
    <row r="1830" spans="1:4" x14ac:dyDescent="0.15">
      <c r="A1830" s="214">
        <v>29640</v>
      </c>
      <c r="B1830" t="s">
        <v>638</v>
      </c>
      <c r="D1830" s="207"/>
    </row>
    <row r="1831" spans="1:4" x14ac:dyDescent="0.15">
      <c r="A1831" s="214">
        <v>29641</v>
      </c>
      <c r="B1831" t="s">
        <v>638</v>
      </c>
      <c r="D1831" s="207"/>
    </row>
    <row r="1832" spans="1:4" x14ac:dyDescent="0.15">
      <c r="A1832" s="214">
        <v>29642</v>
      </c>
      <c r="B1832" t="s">
        <v>638</v>
      </c>
      <c r="D1832" s="207"/>
    </row>
    <row r="1833" spans="1:4" x14ac:dyDescent="0.15">
      <c r="A1833" s="214">
        <v>29643</v>
      </c>
      <c r="B1833" t="s">
        <v>638</v>
      </c>
      <c r="D1833" s="207"/>
    </row>
    <row r="1834" spans="1:4" x14ac:dyDescent="0.15">
      <c r="A1834" s="214">
        <v>29644</v>
      </c>
      <c r="B1834" t="s">
        <v>638</v>
      </c>
      <c r="D1834" s="207"/>
    </row>
    <row r="1835" spans="1:4" x14ac:dyDescent="0.15">
      <c r="A1835" s="214">
        <v>29645</v>
      </c>
      <c r="B1835" t="s">
        <v>638</v>
      </c>
      <c r="D1835" s="207"/>
    </row>
    <row r="1836" spans="1:4" x14ac:dyDescent="0.15">
      <c r="A1836" s="214">
        <v>29647</v>
      </c>
      <c r="B1836" t="s">
        <v>638</v>
      </c>
      <c r="D1836" s="207"/>
    </row>
    <row r="1837" spans="1:4" x14ac:dyDescent="0.15">
      <c r="A1837" s="214">
        <v>29648</v>
      </c>
      <c r="B1837" t="s">
        <v>638</v>
      </c>
      <c r="D1837" s="207"/>
    </row>
    <row r="1838" spans="1:4" x14ac:dyDescent="0.15">
      <c r="A1838" s="214">
        <v>29649</v>
      </c>
      <c r="B1838" t="s">
        <v>638</v>
      </c>
      <c r="D1838" s="207"/>
    </row>
    <row r="1839" spans="1:4" x14ac:dyDescent="0.15">
      <c r="A1839" s="214">
        <v>29650</v>
      </c>
      <c r="B1839" t="s">
        <v>638</v>
      </c>
      <c r="D1839" s="207"/>
    </row>
    <row r="1840" spans="1:4" x14ac:dyDescent="0.15">
      <c r="A1840" s="214">
        <v>29651</v>
      </c>
      <c r="B1840" t="s">
        <v>638</v>
      </c>
      <c r="D1840" s="207"/>
    </row>
    <row r="1841" spans="1:4" x14ac:dyDescent="0.15">
      <c r="A1841" s="214">
        <v>29652</v>
      </c>
      <c r="B1841" t="s">
        <v>638</v>
      </c>
      <c r="D1841" s="207"/>
    </row>
    <row r="1842" spans="1:4" x14ac:dyDescent="0.15">
      <c r="A1842" s="214">
        <v>29654</v>
      </c>
      <c r="B1842" t="s">
        <v>638</v>
      </c>
      <c r="D1842" s="207"/>
    </row>
    <row r="1843" spans="1:4" x14ac:dyDescent="0.15">
      <c r="A1843" s="214">
        <v>29655</v>
      </c>
      <c r="B1843" t="s">
        <v>638</v>
      </c>
      <c r="D1843" s="207"/>
    </row>
    <row r="1844" spans="1:4" x14ac:dyDescent="0.15">
      <c r="A1844" s="214">
        <v>29656</v>
      </c>
      <c r="B1844" t="s">
        <v>638</v>
      </c>
      <c r="D1844" s="207"/>
    </row>
    <row r="1845" spans="1:4" x14ac:dyDescent="0.15">
      <c r="A1845" s="214">
        <v>29657</v>
      </c>
      <c r="B1845" t="s">
        <v>638</v>
      </c>
      <c r="D1845" s="207"/>
    </row>
    <row r="1846" spans="1:4" x14ac:dyDescent="0.15">
      <c r="A1846" s="214">
        <v>29658</v>
      </c>
      <c r="B1846" t="s">
        <v>638</v>
      </c>
      <c r="D1846" s="207"/>
    </row>
    <row r="1847" spans="1:4" x14ac:dyDescent="0.15">
      <c r="A1847" s="214">
        <v>29659</v>
      </c>
      <c r="B1847" t="s">
        <v>638</v>
      </c>
      <c r="D1847" s="207"/>
    </row>
    <row r="1848" spans="1:4" x14ac:dyDescent="0.15">
      <c r="A1848" s="214">
        <v>29661</v>
      </c>
      <c r="B1848" t="s">
        <v>638</v>
      </c>
      <c r="D1848" s="207"/>
    </row>
    <row r="1849" spans="1:4" x14ac:dyDescent="0.15">
      <c r="A1849" s="214">
        <v>29662</v>
      </c>
      <c r="B1849" t="s">
        <v>638</v>
      </c>
      <c r="D1849" s="207"/>
    </row>
    <row r="1850" spans="1:4" x14ac:dyDescent="0.15">
      <c r="A1850" s="214">
        <v>29663</v>
      </c>
      <c r="B1850" t="s">
        <v>638</v>
      </c>
      <c r="D1850" s="207"/>
    </row>
    <row r="1851" spans="1:4" x14ac:dyDescent="0.15">
      <c r="A1851" s="214">
        <v>29664</v>
      </c>
      <c r="B1851" t="s">
        <v>638</v>
      </c>
      <c r="D1851" s="207"/>
    </row>
    <row r="1852" spans="1:4" x14ac:dyDescent="0.15">
      <c r="A1852" s="214">
        <v>29665</v>
      </c>
      <c r="B1852" t="s">
        <v>638</v>
      </c>
      <c r="D1852" s="207"/>
    </row>
    <row r="1853" spans="1:4" x14ac:dyDescent="0.15">
      <c r="A1853" s="214">
        <v>29668</v>
      </c>
      <c r="B1853" t="s">
        <v>638</v>
      </c>
      <c r="D1853" s="207"/>
    </row>
    <row r="1854" spans="1:4" x14ac:dyDescent="0.15">
      <c r="A1854" s="214">
        <v>29669</v>
      </c>
      <c r="B1854" t="s">
        <v>638</v>
      </c>
      <c r="D1854" s="207"/>
    </row>
    <row r="1855" spans="1:4" x14ac:dyDescent="0.15">
      <c r="A1855" s="214">
        <v>29670</v>
      </c>
      <c r="B1855" t="s">
        <v>638</v>
      </c>
      <c r="D1855" s="207"/>
    </row>
    <row r="1856" spans="1:4" x14ac:dyDescent="0.15">
      <c r="A1856" s="214">
        <v>29671</v>
      </c>
      <c r="B1856" t="s">
        <v>638</v>
      </c>
      <c r="D1856" s="207"/>
    </row>
    <row r="1857" spans="1:4" x14ac:dyDescent="0.15">
      <c r="A1857" s="214">
        <v>29672</v>
      </c>
      <c r="B1857" t="s">
        <v>638</v>
      </c>
      <c r="D1857" s="207"/>
    </row>
    <row r="1858" spans="1:4" x14ac:dyDescent="0.15">
      <c r="A1858" s="214">
        <v>29673</v>
      </c>
      <c r="B1858" t="s">
        <v>638</v>
      </c>
      <c r="D1858" s="207"/>
    </row>
    <row r="1859" spans="1:4" x14ac:dyDescent="0.15">
      <c r="A1859" s="214">
        <v>29675</v>
      </c>
      <c r="B1859" t="s">
        <v>638</v>
      </c>
      <c r="D1859" s="207"/>
    </row>
    <row r="1860" spans="1:4" x14ac:dyDescent="0.15">
      <c r="A1860" s="214">
        <v>29676</v>
      </c>
      <c r="B1860" t="s">
        <v>638</v>
      </c>
      <c r="D1860" s="207"/>
    </row>
    <row r="1861" spans="1:4" x14ac:dyDescent="0.15">
      <c r="A1861" s="214">
        <v>29677</v>
      </c>
      <c r="B1861" t="s">
        <v>638</v>
      </c>
      <c r="D1861" s="207"/>
    </row>
    <row r="1862" spans="1:4" x14ac:dyDescent="0.15">
      <c r="A1862" s="214">
        <v>29678</v>
      </c>
      <c r="B1862" t="s">
        <v>638</v>
      </c>
      <c r="D1862" s="207"/>
    </row>
    <row r="1863" spans="1:4" x14ac:dyDescent="0.15">
      <c r="A1863" s="214">
        <v>29679</v>
      </c>
      <c r="B1863" t="s">
        <v>638</v>
      </c>
      <c r="D1863" s="207"/>
    </row>
    <row r="1864" spans="1:4" x14ac:dyDescent="0.15">
      <c r="A1864" s="214">
        <v>29680</v>
      </c>
      <c r="B1864" t="s">
        <v>638</v>
      </c>
      <c r="D1864" s="207"/>
    </row>
    <row r="1865" spans="1:4" x14ac:dyDescent="0.15">
      <c r="A1865" s="214">
        <v>29682</v>
      </c>
      <c r="B1865" t="s">
        <v>638</v>
      </c>
      <c r="D1865" s="207"/>
    </row>
    <row r="1866" spans="1:4" x14ac:dyDescent="0.15">
      <c r="A1866" s="214">
        <v>29683</v>
      </c>
      <c r="B1866" t="s">
        <v>638</v>
      </c>
      <c r="D1866" s="207"/>
    </row>
    <row r="1867" spans="1:4" x14ac:dyDescent="0.15">
      <c r="A1867" s="214">
        <v>29684</v>
      </c>
      <c r="B1867" t="s">
        <v>638</v>
      </c>
      <c r="D1867" s="207"/>
    </row>
    <row r="1868" spans="1:4" x14ac:dyDescent="0.15">
      <c r="A1868" s="214">
        <v>29685</v>
      </c>
      <c r="B1868" t="s">
        <v>638</v>
      </c>
      <c r="D1868" s="207"/>
    </row>
    <row r="1869" spans="1:4" x14ac:dyDescent="0.15">
      <c r="A1869" s="214">
        <v>29686</v>
      </c>
      <c r="B1869" t="s">
        <v>638</v>
      </c>
      <c r="D1869" s="207"/>
    </row>
    <row r="1870" spans="1:4" x14ac:dyDescent="0.15">
      <c r="A1870" s="214">
        <v>29687</v>
      </c>
      <c r="B1870" t="s">
        <v>638</v>
      </c>
      <c r="D1870" s="207"/>
    </row>
    <row r="1871" spans="1:4" x14ac:dyDescent="0.15">
      <c r="A1871" s="214">
        <v>29689</v>
      </c>
      <c r="B1871" t="s">
        <v>638</v>
      </c>
      <c r="D1871" s="207"/>
    </row>
    <row r="1872" spans="1:4" x14ac:dyDescent="0.15">
      <c r="A1872" s="214">
        <v>29690</v>
      </c>
      <c r="B1872" t="s">
        <v>638</v>
      </c>
      <c r="D1872" s="207"/>
    </row>
    <row r="1873" spans="1:4" x14ac:dyDescent="0.15">
      <c r="A1873" s="214">
        <v>29691</v>
      </c>
      <c r="B1873" t="s">
        <v>638</v>
      </c>
      <c r="D1873" s="207"/>
    </row>
    <row r="1874" spans="1:4" x14ac:dyDescent="0.15">
      <c r="A1874" s="214">
        <v>29692</v>
      </c>
      <c r="B1874" t="s">
        <v>638</v>
      </c>
      <c r="D1874" s="207"/>
    </row>
    <row r="1875" spans="1:4" x14ac:dyDescent="0.15">
      <c r="A1875" s="214">
        <v>29693</v>
      </c>
      <c r="B1875" t="s">
        <v>638</v>
      </c>
      <c r="D1875" s="207"/>
    </row>
    <row r="1876" spans="1:4" x14ac:dyDescent="0.15">
      <c r="A1876" s="214">
        <v>29696</v>
      </c>
      <c r="B1876" t="s">
        <v>638</v>
      </c>
      <c r="D1876" s="207"/>
    </row>
    <row r="1877" spans="1:4" x14ac:dyDescent="0.15">
      <c r="A1877" s="214">
        <v>29697</v>
      </c>
      <c r="B1877" t="s">
        <v>638</v>
      </c>
      <c r="D1877" s="207"/>
    </row>
    <row r="1878" spans="1:4" x14ac:dyDescent="0.15">
      <c r="A1878" s="214">
        <v>29698</v>
      </c>
      <c r="B1878" t="s">
        <v>638</v>
      </c>
      <c r="D1878" s="207"/>
    </row>
    <row r="1879" spans="1:4" x14ac:dyDescent="0.15">
      <c r="A1879" s="214">
        <v>29699</v>
      </c>
      <c r="B1879" t="s">
        <v>638</v>
      </c>
      <c r="D1879" s="207"/>
    </row>
    <row r="1880" spans="1:4" x14ac:dyDescent="0.15">
      <c r="A1880" s="214">
        <v>29700</v>
      </c>
      <c r="B1880" t="s">
        <v>638</v>
      </c>
      <c r="D1880" s="207"/>
    </row>
    <row r="1881" spans="1:4" x14ac:dyDescent="0.15">
      <c r="A1881" s="214">
        <v>29701</v>
      </c>
      <c r="B1881" t="s">
        <v>638</v>
      </c>
      <c r="D1881" s="207"/>
    </row>
    <row r="1882" spans="1:4" x14ac:dyDescent="0.15">
      <c r="A1882" s="214">
        <v>29703</v>
      </c>
      <c r="B1882" t="s">
        <v>638</v>
      </c>
      <c r="D1882" s="207"/>
    </row>
    <row r="1883" spans="1:4" x14ac:dyDescent="0.15">
      <c r="A1883" s="214">
        <v>29704</v>
      </c>
      <c r="B1883" t="s">
        <v>638</v>
      </c>
      <c r="D1883" s="207"/>
    </row>
    <row r="1884" spans="1:4" x14ac:dyDescent="0.15">
      <c r="A1884" s="214">
        <v>29706</v>
      </c>
      <c r="B1884" t="s">
        <v>638</v>
      </c>
      <c r="D1884" s="207"/>
    </row>
    <row r="1885" spans="1:4" x14ac:dyDescent="0.15">
      <c r="A1885" s="214">
        <v>29707</v>
      </c>
      <c r="B1885" t="s">
        <v>638</v>
      </c>
      <c r="D1885" s="207"/>
    </row>
    <row r="1886" spans="1:4" x14ac:dyDescent="0.15">
      <c r="A1886" s="214">
        <v>29708</v>
      </c>
      <c r="B1886" t="s">
        <v>638</v>
      </c>
      <c r="D1886" s="207"/>
    </row>
    <row r="1887" spans="1:4" x14ac:dyDescent="0.15">
      <c r="A1887" s="214">
        <v>29712</v>
      </c>
      <c r="B1887" t="s">
        <v>638</v>
      </c>
      <c r="D1887" s="207"/>
    </row>
    <row r="1888" spans="1:4" x14ac:dyDescent="0.15">
      <c r="A1888" s="214">
        <v>29713</v>
      </c>
      <c r="B1888" t="s">
        <v>638</v>
      </c>
      <c r="D1888" s="207"/>
    </row>
    <row r="1889" spans="1:4" x14ac:dyDescent="0.15">
      <c r="A1889" s="214">
        <v>29714</v>
      </c>
      <c r="B1889" t="s">
        <v>638</v>
      </c>
      <c r="D1889" s="207"/>
    </row>
    <row r="1890" spans="1:4" x14ac:dyDescent="0.15">
      <c r="A1890" s="214">
        <v>29715</v>
      </c>
      <c r="B1890" t="s">
        <v>638</v>
      </c>
      <c r="D1890" s="207"/>
    </row>
    <row r="1891" spans="1:4" x14ac:dyDescent="0.15">
      <c r="A1891" s="214">
        <v>29717</v>
      </c>
      <c r="B1891" t="s">
        <v>638</v>
      </c>
      <c r="D1891" s="207"/>
    </row>
    <row r="1892" spans="1:4" x14ac:dyDescent="0.15">
      <c r="A1892" s="214">
        <v>29718</v>
      </c>
      <c r="B1892" t="s">
        <v>638</v>
      </c>
      <c r="D1892" s="207"/>
    </row>
    <row r="1893" spans="1:4" x14ac:dyDescent="0.15">
      <c r="A1893" s="214">
        <v>29719</v>
      </c>
      <c r="B1893" t="s">
        <v>638</v>
      </c>
      <c r="D1893" s="207"/>
    </row>
    <row r="1894" spans="1:4" x14ac:dyDescent="0.15">
      <c r="A1894" s="214">
        <v>29720</v>
      </c>
      <c r="B1894" t="s">
        <v>638</v>
      </c>
      <c r="D1894" s="207"/>
    </row>
    <row r="1895" spans="1:4" x14ac:dyDescent="0.15">
      <c r="A1895" s="214">
        <v>29721</v>
      </c>
      <c r="B1895" t="s">
        <v>638</v>
      </c>
      <c r="D1895" s="207"/>
    </row>
    <row r="1896" spans="1:4" x14ac:dyDescent="0.15">
      <c r="A1896" s="214">
        <v>29724</v>
      </c>
      <c r="B1896" t="s">
        <v>638</v>
      </c>
      <c r="D1896" s="207"/>
    </row>
    <row r="1897" spans="1:4" x14ac:dyDescent="0.15">
      <c r="A1897" s="214">
        <v>29725</v>
      </c>
      <c r="B1897" t="s">
        <v>638</v>
      </c>
      <c r="D1897" s="207"/>
    </row>
    <row r="1898" spans="1:4" x14ac:dyDescent="0.15">
      <c r="A1898" s="214">
        <v>29726</v>
      </c>
      <c r="B1898" t="s">
        <v>638</v>
      </c>
      <c r="D1898" s="207"/>
    </row>
    <row r="1899" spans="1:4" x14ac:dyDescent="0.15">
      <c r="A1899" s="214">
        <v>29727</v>
      </c>
      <c r="B1899" t="s">
        <v>638</v>
      </c>
      <c r="D1899" s="207"/>
    </row>
    <row r="1900" spans="1:4" x14ac:dyDescent="0.15">
      <c r="A1900" s="214">
        <v>29728</v>
      </c>
      <c r="B1900" t="s">
        <v>638</v>
      </c>
      <c r="D1900" s="207"/>
    </row>
    <row r="1901" spans="1:4" x14ac:dyDescent="0.15">
      <c r="A1901" s="214">
        <v>29729</v>
      </c>
      <c r="B1901" t="s">
        <v>638</v>
      </c>
      <c r="D1901" s="207"/>
    </row>
    <row r="1902" spans="1:4" x14ac:dyDescent="0.15">
      <c r="A1902" s="214">
        <v>29731</v>
      </c>
      <c r="B1902" t="s">
        <v>638</v>
      </c>
      <c r="D1902" s="207"/>
    </row>
    <row r="1903" spans="1:4" x14ac:dyDescent="0.15">
      <c r="A1903" s="214">
        <v>29732</v>
      </c>
      <c r="B1903" t="s">
        <v>638</v>
      </c>
      <c r="D1903" s="207"/>
    </row>
    <row r="1904" spans="1:4" x14ac:dyDescent="0.15">
      <c r="A1904" s="214">
        <v>29733</v>
      </c>
      <c r="B1904" t="s">
        <v>638</v>
      </c>
      <c r="D1904" s="207"/>
    </row>
    <row r="1905" spans="1:4" x14ac:dyDescent="0.15">
      <c r="A1905" s="214">
        <v>29734</v>
      </c>
      <c r="B1905" t="s">
        <v>638</v>
      </c>
      <c r="D1905" s="207"/>
    </row>
    <row r="1906" spans="1:4" x14ac:dyDescent="0.15">
      <c r="A1906" s="214">
        <v>29735</v>
      </c>
      <c r="B1906" t="s">
        <v>638</v>
      </c>
      <c r="D1906" s="207"/>
    </row>
    <row r="1907" spans="1:4" x14ac:dyDescent="0.15">
      <c r="A1907" s="214">
        <v>29736</v>
      </c>
      <c r="B1907" t="s">
        <v>638</v>
      </c>
      <c r="D1907" s="207"/>
    </row>
    <row r="1908" spans="1:4" x14ac:dyDescent="0.15">
      <c r="A1908" s="214">
        <v>29738</v>
      </c>
      <c r="B1908" t="s">
        <v>638</v>
      </c>
      <c r="D1908" s="207"/>
    </row>
    <row r="1909" spans="1:4" x14ac:dyDescent="0.15">
      <c r="A1909" s="214">
        <v>29739</v>
      </c>
      <c r="B1909" t="s">
        <v>638</v>
      </c>
      <c r="D1909" s="207"/>
    </row>
    <row r="1910" spans="1:4" x14ac:dyDescent="0.15">
      <c r="A1910" s="214">
        <v>29740</v>
      </c>
      <c r="B1910" t="s">
        <v>638</v>
      </c>
      <c r="D1910" s="207"/>
    </row>
    <row r="1911" spans="1:4" x14ac:dyDescent="0.15">
      <c r="A1911" s="214">
        <v>29741</v>
      </c>
      <c r="B1911" t="s">
        <v>638</v>
      </c>
      <c r="D1911" s="207"/>
    </row>
    <row r="1912" spans="1:4" x14ac:dyDescent="0.15">
      <c r="A1912" s="214">
        <v>29742</v>
      </c>
      <c r="B1912" t="s">
        <v>638</v>
      </c>
      <c r="D1912" s="207"/>
    </row>
    <row r="1913" spans="1:4" x14ac:dyDescent="0.15">
      <c r="A1913" s="214">
        <v>29743</v>
      </c>
      <c r="B1913" t="s">
        <v>638</v>
      </c>
      <c r="D1913" s="207"/>
    </row>
    <row r="1914" spans="1:4" x14ac:dyDescent="0.15">
      <c r="A1914" s="214">
        <v>29745</v>
      </c>
      <c r="B1914" t="s">
        <v>638</v>
      </c>
      <c r="D1914" s="207"/>
    </row>
    <row r="1915" spans="1:4" x14ac:dyDescent="0.15">
      <c r="A1915" s="214">
        <v>29746</v>
      </c>
      <c r="B1915" t="s">
        <v>638</v>
      </c>
      <c r="D1915" s="207"/>
    </row>
    <row r="1916" spans="1:4" x14ac:dyDescent="0.15">
      <c r="A1916" s="214">
        <v>29747</v>
      </c>
      <c r="B1916" t="s">
        <v>638</v>
      </c>
      <c r="D1916" s="207"/>
    </row>
    <row r="1917" spans="1:4" x14ac:dyDescent="0.15">
      <c r="A1917" s="214">
        <v>29748</v>
      </c>
      <c r="B1917" t="s">
        <v>638</v>
      </c>
      <c r="D1917" s="207"/>
    </row>
    <row r="1918" spans="1:4" x14ac:dyDescent="0.15">
      <c r="A1918" s="214">
        <v>29749</v>
      </c>
      <c r="B1918" t="s">
        <v>638</v>
      </c>
      <c r="D1918" s="207"/>
    </row>
    <row r="1919" spans="1:4" x14ac:dyDescent="0.15">
      <c r="A1919" s="214">
        <v>29750</v>
      </c>
      <c r="B1919" t="s">
        <v>638</v>
      </c>
      <c r="D1919" s="207"/>
    </row>
    <row r="1920" spans="1:4" x14ac:dyDescent="0.15">
      <c r="A1920" s="214">
        <v>29752</v>
      </c>
      <c r="B1920" t="s">
        <v>638</v>
      </c>
      <c r="D1920" s="207"/>
    </row>
    <row r="1921" spans="1:4" x14ac:dyDescent="0.15">
      <c r="A1921" s="214">
        <v>29753</v>
      </c>
      <c r="B1921" t="s">
        <v>638</v>
      </c>
      <c r="D1921" s="207"/>
    </row>
    <row r="1922" spans="1:4" x14ac:dyDescent="0.15">
      <c r="A1922" s="214">
        <v>29754</v>
      </c>
      <c r="B1922" t="s">
        <v>638</v>
      </c>
      <c r="D1922" s="207"/>
    </row>
    <row r="1923" spans="1:4" x14ac:dyDescent="0.15">
      <c r="A1923" s="214">
        <v>29755</v>
      </c>
      <c r="B1923" t="s">
        <v>638</v>
      </c>
      <c r="D1923" s="207"/>
    </row>
    <row r="1924" spans="1:4" x14ac:dyDescent="0.15">
      <c r="A1924" s="214">
        <v>29756</v>
      </c>
      <c r="B1924" t="s">
        <v>638</v>
      </c>
      <c r="D1924" s="207"/>
    </row>
    <row r="1925" spans="1:4" x14ac:dyDescent="0.15">
      <c r="A1925" s="214">
        <v>29759</v>
      </c>
      <c r="B1925" t="s">
        <v>638</v>
      </c>
      <c r="D1925" s="207"/>
    </row>
    <row r="1926" spans="1:4" x14ac:dyDescent="0.15">
      <c r="A1926" s="214">
        <v>29760</v>
      </c>
      <c r="B1926" t="s">
        <v>638</v>
      </c>
      <c r="D1926" s="207"/>
    </row>
    <row r="1927" spans="1:4" x14ac:dyDescent="0.15">
      <c r="A1927" s="214">
        <v>29761</v>
      </c>
      <c r="B1927" t="s">
        <v>638</v>
      </c>
      <c r="D1927" s="207"/>
    </row>
    <row r="1928" spans="1:4" x14ac:dyDescent="0.15">
      <c r="A1928" s="214">
        <v>29762</v>
      </c>
      <c r="B1928" t="s">
        <v>638</v>
      </c>
      <c r="D1928" s="207"/>
    </row>
    <row r="1929" spans="1:4" x14ac:dyDescent="0.15">
      <c r="A1929" s="214">
        <v>29763</v>
      </c>
      <c r="B1929" t="s">
        <v>638</v>
      </c>
      <c r="D1929" s="207"/>
    </row>
    <row r="1930" spans="1:4" x14ac:dyDescent="0.15">
      <c r="A1930" s="214">
        <v>29764</v>
      </c>
      <c r="B1930" t="s">
        <v>638</v>
      </c>
      <c r="D1930" s="207"/>
    </row>
    <row r="1931" spans="1:4" x14ac:dyDescent="0.15">
      <c r="A1931" s="214">
        <v>29766</v>
      </c>
      <c r="B1931" t="s">
        <v>638</v>
      </c>
      <c r="D1931" s="207"/>
    </row>
    <row r="1932" spans="1:4" x14ac:dyDescent="0.15">
      <c r="A1932" s="214">
        <v>29767</v>
      </c>
      <c r="B1932" t="s">
        <v>638</v>
      </c>
      <c r="D1932" s="207"/>
    </row>
    <row r="1933" spans="1:4" x14ac:dyDescent="0.15">
      <c r="A1933" s="214">
        <v>29768</v>
      </c>
      <c r="B1933" t="s">
        <v>638</v>
      </c>
      <c r="D1933" s="207"/>
    </row>
    <row r="1934" spans="1:4" x14ac:dyDescent="0.15">
      <c r="A1934" s="214">
        <v>29769</v>
      </c>
      <c r="B1934" t="s">
        <v>638</v>
      </c>
      <c r="D1934" s="207"/>
    </row>
    <row r="1935" spans="1:4" x14ac:dyDescent="0.15">
      <c r="A1935" s="214">
        <v>29770</v>
      </c>
      <c r="B1935" t="s">
        <v>638</v>
      </c>
      <c r="D1935" s="207"/>
    </row>
    <row r="1936" spans="1:4" x14ac:dyDescent="0.15">
      <c r="A1936" s="214">
        <v>29771</v>
      </c>
      <c r="B1936" t="s">
        <v>638</v>
      </c>
      <c r="D1936" s="207"/>
    </row>
    <row r="1937" spans="1:4" x14ac:dyDescent="0.15">
      <c r="A1937" s="214">
        <v>29773</v>
      </c>
      <c r="B1937" t="s">
        <v>638</v>
      </c>
      <c r="D1937" s="207"/>
    </row>
    <row r="1938" spans="1:4" x14ac:dyDescent="0.15">
      <c r="A1938" s="214">
        <v>29774</v>
      </c>
      <c r="B1938" t="s">
        <v>638</v>
      </c>
      <c r="D1938" s="207"/>
    </row>
    <row r="1939" spans="1:4" x14ac:dyDescent="0.15">
      <c r="A1939" s="214">
        <v>29775</v>
      </c>
      <c r="B1939" t="s">
        <v>638</v>
      </c>
      <c r="D1939" s="207"/>
    </row>
    <row r="1940" spans="1:4" x14ac:dyDescent="0.15">
      <c r="A1940" s="214">
        <v>29776</v>
      </c>
      <c r="B1940" t="s">
        <v>638</v>
      </c>
      <c r="D1940" s="207"/>
    </row>
    <row r="1941" spans="1:4" x14ac:dyDescent="0.15">
      <c r="A1941" s="214">
        <v>29777</v>
      </c>
      <c r="B1941" t="s">
        <v>638</v>
      </c>
      <c r="D1941" s="207"/>
    </row>
    <row r="1942" spans="1:4" x14ac:dyDescent="0.15">
      <c r="A1942" s="214">
        <v>29778</v>
      </c>
      <c r="B1942" t="s">
        <v>638</v>
      </c>
      <c r="D1942" s="207"/>
    </row>
    <row r="1943" spans="1:4" x14ac:dyDescent="0.15">
      <c r="A1943" s="214">
        <v>29780</v>
      </c>
      <c r="B1943" t="s">
        <v>638</v>
      </c>
      <c r="D1943" s="207"/>
    </row>
    <row r="1944" spans="1:4" x14ac:dyDescent="0.15">
      <c r="A1944" s="214">
        <v>29781</v>
      </c>
      <c r="B1944" t="s">
        <v>638</v>
      </c>
      <c r="D1944" s="207"/>
    </row>
    <row r="1945" spans="1:4" x14ac:dyDescent="0.15">
      <c r="A1945" s="214">
        <v>29782</v>
      </c>
      <c r="B1945" t="s">
        <v>638</v>
      </c>
      <c r="D1945" s="207"/>
    </row>
    <row r="1946" spans="1:4" x14ac:dyDescent="0.15">
      <c r="A1946" s="214">
        <v>29783</v>
      </c>
      <c r="B1946" t="s">
        <v>638</v>
      </c>
      <c r="D1946" s="207"/>
    </row>
    <row r="1947" spans="1:4" x14ac:dyDescent="0.15">
      <c r="A1947" s="214">
        <v>29784</v>
      </c>
      <c r="B1947" t="s">
        <v>638</v>
      </c>
      <c r="D1947" s="207"/>
    </row>
    <row r="1948" spans="1:4" x14ac:dyDescent="0.15">
      <c r="A1948" s="214">
        <v>29787</v>
      </c>
      <c r="B1948" t="s">
        <v>638</v>
      </c>
      <c r="D1948" s="207"/>
    </row>
    <row r="1949" spans="1:4" x14ac:dyDescent="0.15">
      <c r="A1949" s="214">
        <v>29788</v>
      </c>
      <c r="B1949" t="s">
        <v>638</v>
      </c>
      <c r="D1949" s="207"/>
    </row>
    <row r="1950" spans="1:4" x14ac:dyDescent="0.15">
      <c r="A1950" s="214">
        <v>29789</v>
      </c>
      <c r="B1950" t="s">
        <v>638</v>
      </c>
      <c r="D1950" s="207"/>
    </row>
    <row r="1951" spans="1:4" x14ac:dyDescent="0.15">
      <c r="A1951" s="214">
        <v>29790</v>
      </c>
      <c r="B1951" t="s">
        <v>638</v>
      </c>
      <c r="D1951" s="207"/>
    </row>
    <row r="1952" spans="1:4" x14ac:dyDescent="0.15">
      <c r="A1952" s="214">
        <v>29791</v>
      </c>
      <c r="B1952" t="s">
        <v>638</v>
      </c>
      <c r="D1952" s="207"/>
    </row>
    <row r="1953" spans="1:4" x14ac:dyDescent="0.15">
      <c r="A1953" s="214">
        <v>29792</v>
      </c>
      <c r="B1953" t="s">
        <v>638</v>
      </c>
      <c r="D1953" s="207"/>
    </row>
    <row r="1954" spans="1:4" x14ac:dyDescent="0.15">
      <c r="A1954" s="214">
        <v>29794</v>
      </c>
      <c r="B1954" t="s">
        <v>638</v>
      </c>
      <c r="D1954" s="207"/>
    </row>
    <row r="1955" spans="1:4" x14ac:dyDescent="0.15">
      <c r="A1955" s="214">
        <v>29795</v>
      </c>
      <c r="B1955" t="s">
        <v>638</v>
      </c>
      <c r="D1955" s="207"/>
    </row>
    <row r="1956" spans="1:4" x14ac:dyDescent="0.15">
      <c r="A1956" s="214">
        <v>29796</v>
      </c>
      <c r="B1956" t="s">
        <v>638</v>
      </c>
      <c r="D1956" s="207"/>
    </row>
    <row r="1957" spans="1:4" x14ac:dyDescent="0.15">
      <c r="A1957" s="214">
        <v>29797</v>
      </c>
      <c r="B1957" t="s">
        <v>638</v>
      </c>
      <c r="D1957" s="207"/>
    </row>
    <row r="1958" spans="1:4" x14ac:dyDescent="0.15">
      <c r="A1958" s="214">
        <v>29798</v>
      </c>
      <c r="B1958" t="s">
        <v>638</v>
      </c>
      <c r="D1958" s="207"/>
    </row>
    <row r="1959" spans="1:4" x14ac:dyDescent="0.15">
      <c r="A1959" s="214">
        <v>29799</v>
      </c>
      <c r="B1959" t="s">
        <v>638</v>
      </c>
      <c r="D1959" s="207"/>
    </row>
    <row r="1960" spans="1:4" x14ac:dyDescent="0.15">
      <c r="A1960" s="214">
        <v>29801</v>
      </c>
      <c r="B1960" t="s">
        <v>638</v>
      </c>
      <c r="D1960" s="207"/>
    </row>
    <row r="1961" spans="1:4" x14ac:dyDescent="0.15">
      <c r="A1961" s="214">
        <v>29802</v>
      </c>
      <c r="B1961" t="s">
        <v>638</v>
      </c>
      <c r="D1961" s="207"/>
    </row>
    <row r="1962" spans="1:4" x14ac:dyDescent="0.15">
      <c r="A1962" s="214">
        <v>29803</v>
      </c>
      <c r="B1962" t="s">
        <v>638</v>
      </c>
      <c r="D1962" s="207"/>
    </row>
    <row r="1963" spans="1:4" x14ac:dyDescent="0.15">
      <c r="A1963" s="214">
        <v>29804</v>
      </c>
      <c r="B1963" t="s">
        <v>638</v>
      </c>
      <c r="D1963" s="207"/>
    </row>
    <row r="1964" spans="1:4" x14ac:dyDescent="0.15">
      <c r="A1964" s="214">
        <v>29805</v>
      </c>
      <c r="B1964" t="s">
        <v>638</v>
      </c>
      <c r="D1964" s="207"/>
    </row>
    <row r="1965" spans="1:4" x14ac:dyDescent="0.15">
      <c r="A1965" s="214">
        <v>29806</v>
      </c>
      <c r="B1965" t="s">
        <v>638</v>
      </c>
      <c r="D1965" s="207"/>
    </row>
    <row r="1966" spans="1:4" x14ac:dyDescent="0.15">
      <c r="A1966" s="214">
        <v>29808</v>
      </c>
      <c r="B1966" t="s">
        <v>638</v>
      </c>
      <c r="D1966" s="207"/>
    </row>
    <row r="1967" spans="1:4" x14ac:dyDescent="0.15">
      <c r="A1967" s="214">
        <v>29809</v>
      </c>
      <c r="B1967" t="s">
        <v>638</v>
      </c>
      <c r="D1967" s="207"/>
    </row>
    <row r="1968" spans="1:4" x14ac:dyDescent="0.15">
      <c r="A1968" s="214">
        <v>29810</v>
      </c>
      <c r="B1968" t="s">
        <v>638</v>
      </c>
      <c r="D1968" s="207"/>
    </row>
    <row r="1969" spans="1:4" x14ac:dyDescent="0.15">
      <c r="A1969" s="214">
        <v>29811</v>
      </c>
      <c r="B1969" t="s">
        <v>638</v>
      </c>
      <c r="D1969" s="207"/>
    </row>
    <row r="1970" spans="1:4" x14ac:dyDescent="0.15">
      <c r="A1970" s="214">
        <v>29812</v>
      </c>
      <c r="B1970" t="s">
        <v>638</v>
      </c>
      <c r="D1970" s="207"/>
    </row>
    <row r="1971" spans="1:4" x14ac:dyDescent="0.15">
      <c r="A1971" s="214">
        <v>29815</v>
      </c>
      <c r="B1971" t="s">
        <v>638</v>
      </c>
      <c r="D1971" s="207"/>
    </row>
    <row r="1972" spans="1:4" x14ac:dyDescent="0.15">
      <c r="A1972" s="214">
        <v>29816</v>
      </c>
      <c r="B1972" t="s">
        <v>638</v>
      </c>
      <c r="D1972" s="207"/>
    </row>
    <row r="1973" spans="1:4" x14ac:dyDescent="0.15">
      <c r="A1973" s="214">
        <v>29817</v>
      </c>
      <c r="B1973" t="s">
        <v>638</v>
      </c>
      <c r="D1973" s="207"/>
    </row>
    <row r="1974" spans="1:4" x14ac:dyDescent="0.15">
      <c r="A1974" s="214">
        <v>29818</v>
      </c>
      <c r="B1974" t="s">
        <v>638</v>
      </c>
      <c r="D1974" s="207"/>
    </row>
    <row r="1975" spans="1:4" x14ac:dyDescent="0.15">
      <c r="A1975" s="214">
        <v>29819</v>
      </c>
      <c r="B1975" t="s">
        <v>638</v>
      </c>
      <c r="D1975" s="207"/>
    </row>
    <row r="1976" spans="1:4" x14ac:dyDescent="0.15">
      <c r="A1976" s="214">
        <v>29820</v>
      </c>
      <c r="B1976" t="s">
        <v>638</v>
      </c>
      <c r="D1976" s="207"/>
    </row>
    <row r="1977" spans="1:4" x14ac:dyDescent="0.15">
      <c r="A1977" s="214">
        <v>29822</v>
      </c>
      <c r="B1977" t="s">
        <v>638</v>
      </c>
      <c r="D1977" s="207"/>
    </row>
    <row r="1978" spans="1:4" x14ac:dyDescent="0.15">
      <c r="A1978" s="214">
        <v>29823</v>
      </c>
      <c r="B1978" t="s">
        <v>638</v>
      </c>
      <c r="D1978" s="207"/>
    </row>
    <row r="1979" spans="1:4" x14ac:dyDescent="0.15">
      <c r="A1979" s="214">
        <v>29824</v>
      </c>
      <c r="B1979" t="s">
        <v>638</v>
      </c>
      <c r="D1979" s="207"/>
    </row>
    <row r="1980" spans="1:4" x14ac:dyDescent="0.15">
      <c r="A1980" s="214">
        <v>29825</v>
      </c>
      <c r="B1980" t="s">
        <v>638</v>
      </c>
      <c r="D1980" s="207"/>
    </row>
    <row r="1981" spans="1:4" x14ac:dyDescent="0.15">
      <c r="A1981" s="214">
        <v>29826</v>
      </c>
      <c r="B1981" t="s">
        <v>638</v>
      </c>
      <c r="D1981" s="207"/>
    </row>
    <row r="1982" spans="1:4" x14ac:dyDescent="0.15">
      <c r="A1982" s="214">
        <v>29827</v>
      </c>
      <c r="B1982" t="s">
        <v>638</v>
      </c>
      <c r="D1982" s="207"/>
    </row>
    <row r="1983" spans="1:4" x14ac:dyDescent="0.15">
      <c r="A1983" s="214">
        <v>29829</v>
      </c>
      <c r="B1983" t="s">
        <v>638</v>
      </c>
      <c r="D1983" s="207"/>
    </row>
    <row r="1984" spans="1:4" x14ac:dyDescent="0.15">
      <c r="A1984" s="214">
        <v>29830</v>
      </c>
      <c r="B1984" t="s">
        <v>638</v>
      </c>
      <c r="D1984" s="207"/>
    </row>
    <row r="1985" spans="1:4" x14ac:dyDescent="0.15">
      <c r="A1985" s="214">
        <v>29831</v>
      </c>
      <c r="B1985" t="s">
        <v>638</v>
      </c>
      <c r="D1985" s="207"/>
    </row>
    <row r="1986" spans="1:4" x14ac:dyDescent="0.15">
      <c r="A1986" s="214">
        <v>29832</v>
      </c>
      <c r="B1986" t="s">
        <v>638</v>
      </c>
      <c r="D1986" s="207"/>
    </row>
    <row r="1987" spans="1:4" x14ac:dyDescent="0.15">
      <c r="A1987" s="214">
        <v>29833</v>
      </c>
      <c r="B1987" t="s">
        <v>638</v>
      </c>
      <c r="D1987" s="207"/>
    </row>
    <row r="1988" spans="1:4" x14ac:dyDescent="0.15">
      <c r="A1988" s="214">
        <v>29834</v>
      </c>
      <c r="B1988" t="s">
        <v>638</v>
      </c>
      <c r="D1988" s="207"/>
    </row>
    <row r="1989" spans="1:4" x14ac:dyDescent="0.15">
      <c r="A1989" s="214">
        <v>29836</v>
      </c>
      <c r="B1989" t="s">
        <v>638</v>
      </c>
      <c r="D1989" s="207"/>
    </row>
    <row r="1990" spans="1:4" x14ac:dyDescent="0.15">
      <c r="A1990" s="214">
        <v>29837</v>
      </c>
      <c r="B1990" t="s">
        <v>638</v>
      </c>
      <c r="D1990" s="207"/>
    </row>
    <row r="1991" spans="1:4" x14ac:dyDescent="0.15">
      <c r="A1991" s="214">
        <v>29838</v>
      </c>
      <c r="B1991" t="s">
        <v>638</v>
      </c>
      <c r="D1991" s="207"/>
    </row>
    <row r="1992" spans="1:4" x14ac:dyDescent="0.15">
      <c r="A1992" s="214">
        <v>29839</v>
      </c>
      <c r="B1992" t="s">
        <v>638</v>
      </c>
      <c r="D1992" s="207"/>
    </row>
    <row r="1993" spans="1:4" x14ac:dyDescent="0.15">
      <c r="A1993" s="214">
        <v>29840</v>
      </c>
      <c r="B1993" t="s">
        <v>638</v>
      </c>
      <c r="D1993" s="207"/>
    </row>
    <row r="1994" spans="1:4" x14ac:dyDescent="0.15">
      <c r="A1994" s="214">
        <v>29841</v>
      </c>
      <c r="B1994" t="s">
        <v>638</v>
      </c>
      <c r="D1994" s="207"/>
    </row>
    <row r="1995" spans="1:4" x14ac:dyDescent="0.15">
      <c r="A1995" s="214">
        <v>29843</v>
      </c>
      <c r="B1995" t="s">
        <v>638</v>
      </c>
      <c r="D1995" s="207"/>
    </row>
    <row r="1996" spans="1:4" x14ac:dyDescent="0.15">
      <c r="A1996" s="214">
        <v>29845</v>
      </c>
      <c r="B1996" t="s">
        <v>638</v>
      </c>
      <c r="D1996" s="207"/>
    </row>
    <row r="1997" spans="1:4" x14ac:dyDescent="0.15">
      <c r="A1997" s="214">
        <v>29846</v>
      </c>
      <c r="B1997" t="s">
        <v>638</v>
      </c>
      <c r="D1997" s="207"/>
    </row>
    <row r="1998" spans="1:4" x14ac:dyDescent="0.15">
      <c r="A1998" s="214">
        <v>29847</v>
      </c>
      <c r="B1998" t="s">
        <v>638</v>
      </c>
      <c r="D1998" s="207"/>
    </row>
    <row r="1999" spans="1:4" x14ac:dyDescent="0.15">
      <c r="A1999" s="214">
        <v>29850</v>
      </c>
      <c r="B1999" t="s">
        <v>638</v>
      </c>
      <c r="D1999" s="207"/>
    </row>
    <row r="2000" spans="1:4" x14ac:dyDescent="0.15">
      <c r="A2000" s="214">
        <v>29851</v>
      </c>
      <c r="B2000" t="s">
        <v>638</v>
      </c>
      <c r="D2000" s="207"/>
    </row>
    <row r="2001" spans="1:4" x14ac:dyDescent="0.15">
      <c r="A2001" s="214">
        <v>29853</v>
      </c>
      <c r="B2001" t="s">
        <v>638</v>
      </c>
      <c r="D2001" s="207"/>
    </row>
    <row r="2002" spans="1:4" x14ac:dyDescent="0.15">
      <c r="A2002" s="214">
        <v>29854</v>
      </c>
      <c r="B2002" t="s">
        <v>638</v>
      </c>
      <c r="D2002" s="207"/>
    </row>
    <row r="2003" spans="1:4" x14ac:dyDescent="0.15">
      <c r="A2003" s="214">
        <v>29855</v>
      </c>
      <c r="B2003" t="s">
        <v>638</v>
      </c>
      <c r="D2003" s="207"/>
    </row>
    <row r="2004" spans="1:4" x14ac:dyDescent="0.15">
      <c r="A2004" s="214">
        <v>29857</v>
      </c>
      <c r="B2004" t="s">
        <v>638</v>
      </c>
      <c r="D2004" s="207"/>
    </row>
    <row r="2005" spans="1:4" x14ac:dyDescent="0.15">
      <c r="A2005" s="214">
        <v>29858</v>
      </c>
      <c r="B2005" t="s">
        <v>638</v>
      </c>
      <c r="D2005" s="207"/>
    </row>
    <row r="2006" spans="1:4" x14ac:dyDescent="0.15">
      <c r="A2006" s="214">
        <v>29859</v>
      </c>
      <c r="B2006" t="s">
        <v>638</v>
      </c>
      <c r="D2006" s="207"/>
    </row>
    <row r="2007" spans="1:4" x14ac:dyDescent="0.15">
      <c r="A2007" s="214">
        <v>29860</v>
      </c>
      <c r="B2007" t="s">
        <v>638</v>
      </c>
      <c r="D2007" s="207"/>
    </row>
    <row r="2008" spans="1:4" x14ac:dyDescent="0.15">
      <c r="A2008" s="214">
        <v>29861</v>
      </c>
      <c r="B2008" t="s">
        <v>638</v>
      </c>
      <c r="D2008" s="207"/>
    </row>
    <row r="2009" spans="1:4" x14ac:dyDescent="0.15">
      <c r="A2009" s="214">
        <v>29862</v>
      </c>
      <c r="B2009" t="s">
        <v>638</v>
      </c>
      <c r="D2009" s="207"/>
    </row>
    <row r="2010" spans="1:4" x14ac:dyDescent="0.15">
      <c r="A2010" s="214">
        <v>29864</v>
      </c>
      <c r="B2010" t="s">
        <v>638</v>
      </c>
      <c r="D2010" s="207"/>
    </row>
    <row r="2011" spans="1:4" x14ac:dyDescent="0.15">
      <c r="A2011" s="214">
        <v>29865</v>
      </c>
      <c r="B2011" t="s">
        <v>638</v>
      </c>
      <c r="D2011" s="207"/>
    </row>
    <row r="2012" spans="1:4" x14ac:dyDescent="0.15">
      <c r="A2012" s="214">
        <v>29866</v>
      </c>
      <c r="B2012" t="s">
        <v>638</v>
      </c>
      <c r="D2012" s="207"/>
    </row>
    <row r="2013" spans="1:4" x14ac:dyDescent="0.15">
      <c r="A2013" s="214">
        <v>29867</v>
      </c>
      <c r="B2013" t="s">
        <v>638</v>
      </c>
      <c r="D2013" s="207"/>
    </row>
    <row r="2014" spans="1:4" x14ac:dyDescent="0.15">
      <c r="A2014" s="214">
        <v>29868</v>
      </c>
      <c r="B2014" t="s">
        <v>638</v>
      </c>
      <c r="D2014" s="207"/>
    </row>
    <row r="2015" spans="1:4" x14ac:dyDescent="0.15">
      <c r="A2015" s="214">
        <v>29871</v>
      </c>
      <c r="B2015" t="s">
        <v>638</v>
      </c>
      <c r="D2015" s="207"/>
    </row>
    <row r="2016" spans="1:4" x14ac:dyDescent="0.15">
      <c r="A2016" s="214">
        <v>29872</v>
      </c>
      <c r="B2016" t="s">
        <v>638</v>
      </c>
      <c r="D2016" s="207"/>
    </row>
    <row r="2017" spans="1:4" x14ac:dyDescent="0.15">
      <c r="A2017" s="214">
        <v>29873</v>
      </c>
      <c r="B2017" t="s">
        <v>638</v>
      </c>
      <c r="D2017" s="207"/>
    </row>
    <row r="2018" spans="1:4" x14ac:dyDescent="0.15">
      <c r="A2018" s="214">
        <v>29874</v>
      </c>
      <c r="B2018" t="s">
        <v>638</v>
      </c>
      <c r="D2018" s="207"/>
    </row>
    <row r="2019" spans="1:4" x14ac:dyDescent="0.15">
      <c r="A2019" s="214">
        <v>29875</v>
      </c>
      <c r="B2019" t="s">
        <v>638</v>
      </c>
      <c r="D2019" s="207"/>
    </row>
    <row r="2020" spans="1:4" x14ac:dyDescent="0.15">
      <c r="A2020" s="214">
        <v>29878</v>
      </c>
      <c r="B2020" t="s">
        <v>638</v>
      </c>
      <c r="D2020" s="207"/>
    </row>
    <row r="2021" spans="1:4" x14ac:dyDescent="0.15">
      <c r="A2021" s="214">
        <v>29879</v>
      </c>
      <c r="B2021" t="s">
        <v>638</v>
      </c>
      <c r="D2021" s="207"/>
    </row>
    <row r="2022" spans="1:4" x14ac:dyDescent="0.15">
      <c r="A2022" s="214">
        <v>29880</v>
      </c>
      <c r="B2022" t="s">
        <v>638</v>
      </c>
      <c r="D2022" s="207"/>
    </row>
    <row r="2023" spans="1:4" x14ac:dyDescent="0.15">
      <c r="A2023" s="214">
        <v>29881</v>
      </c>
      <c r="B2023" t="s">
        <v>638</v>
      </c>
      <c r="D2023" s="207"/>
    </row>
    <row r="2024" spans="1:4" x14ac:dyDescent="0.15">
      <c r="A2024" s="214">
        <v>29882</v>
      </c>
      <c r="B2024" t="s">
        <v>638</v>
      </c>
      <c r="D2024" s="207"/>
    </row>
    <row r="2025" spans="1:4" x14ac:dyDescent="0.15">
      <c r="A2025" s="214">
        <v>29883</v>
      </c>
      <c r="B2025" t="s">
        <v>638</v>
      </c>
      <c r="D2025" s="207"/>
    </row>
    <row r="2026" spans="1:4" x14ac:dyDescent="0.15">
      <c r="A2026" s="214">
        <v>29885</v>
      </c>
      <c r="B2026" t="s">
        <v>638</v>
      </c>
      <c r="D2026" s="207"/>
    </row>
    <row r="2027" spans="1:4" x14ac:dyDescent="0.15">
      <c r="A2027" s="214">
        <v>29886</v>
      </c>
      <c r="B2027" t="s">
        <v>638</v>
      </c>
      <c r="D2027" s="207"/>
    </row>
    <row r="2028" spans="1:4" x14ac:dyDescent="0.15">
      <c r="A2028" s="214">
        <v>29887</v>
      </c>
      <c r="B2028" t="s">
        <v>638</v>
      </c>
      <c r="D2028" s="207"/>
    </row>
    <row r="2029" spans="1:4" x14ac:dyDescent="0.15">
      <c r="A2029" s="214">
        <v>29888</v>
      </c>
      <c r="B2029" t="s">
        <v>638</v>
      </c>
      <c r="D2029" s="207"/>
    </row>
    <row r="2030" spans="1:4" x14ac:dyDescent="0.15">
      <c r="A2030" s="214">
        <v>29889</v>
      </c>
      <c r="B2030" t="s">
        <v>638</v>
      </c>
      <c r="D2030" s="207"/>
    </row>
    <row r="2031" spans="1:4" x14ac:dyDescent="0.15">
      <c r="A2031" s="214">
        <v>29890</v>
      </c>
      <c r="B2031" t="s">
        <v>638</v>
      </c>
      <c r="D2031" s="207"/>
    </row>
    <row r="2032" spans="1:4" x14ac:dyDescent="0.15">
      <c r="A2032" s="214">
        <v>29892</v>
      </c>
      <c r="B2032" t="s">
        <v>638</v>
      </c>
      <c r="D2032" s="207"/>
    </row>
    <row r="2033" spans="1:4" x14ac:dyDescent="0.15">
      <c r="A2033" s="214">
        <v>29894</v>
      </c>
      <c r="B2033" t="s">
        <v>638</v>
      </c>
      <c r="D2033" s="207"/>
    </row>
    <row r="2034" spans="1:4" x14ac:dyDescent="0.15">
      <c r="A2034" s="214">
        <v>29895</v>
      </c>
      <c r="B2034" t="s">
        <v>638</v>
      </c>
      <c r="D2034" s="207"/>
    </row>
    <row r="2035" spans="1:4" x14ac:dyDescent="0.15">
      <c r="A2035" s="214">
        <v>29896</v>
      </c>
      <c r="B2035" t="s">
        <v>638</v>
      </c>
      <c r="D2035" s="207"/>
    </row>
    <row r="2036" spans="1:4" x14ac:dyDescent="0.15">
      <c r="A2036" s="214">
        <v>29897</v>
      </c>
      <c r="B2036" t="s">
        <v>638</v>
      </c>
      <c r="D2036" s="207"/>
    </row>
    <row r="2037" spans="1:4" x14ac:dyDescent="0.15">
      <c r="A2037" s="214">
        <v>29899</v>
      </c>
      <c r="B2037" t="s">
        <v>638</v>
      </c>
      <c r="D2037" s="207"/>
    </row>
    <row r="2038" spans="1:4" x14ac:dyDescent="0.15">
      <c r="A2038" s="214">
        <v>29900</v>
      </c>
      <c r="B2038" t="s">
        <v>638</v>
      </c>
      <c r="D2038" s="207"/>
    </row>
    <row r="2039" spans="1:4" x14ac:dyDescent="0.15">
      <c r="A2039" s="214">
        <v>29901</v>
      </c>
      <c r="B2039" t="s">
        <v>638</v>
      </c>
      <c r="D2039" s="207"/>
    </row>
    <row r="2040" spans="1:4" x14ac:dyDescent="0.15">
      <c r="A2040" s="214">
        <v>29902</v>
      </c>
      <c r="B2040" t="s">
        <v>638</v>
      </c>
      <c r="D2040" s="207"/>
    </row>
    <row r="2041" spans="1:4" x14ac:dyDescent="0.15">
      <c r="A2041" s="214">
        <v>29903</v>
      </c>
      <c r="B2041" t="s">
        <v>638</v>
      </c>
      <c r="D2041" s="207"/>
    </row>
    <row r="2042" spans="1:4" x14ac:dyDescent="0.15">
      <c r="A2042" s="214">
        <v>29904</v>
      </c>
      <c r="B2042" t="s">
        <v>638</v>
      </c>
      <c r="D2042" s="207"/>
    </row>
    <row r="2043" spans="1:4" x14ac:dyDescent="0.15">
      <c r="A2043" s="214">
        <v>29906</v>
      </c>
      <c r="B2043" t="s">
        <v>638</v>
      </c>
      <c r="D2043" s="207"/>
    </row>
    <row r="2044" spans="1:4" x14ac:dyDescent="0.15">
      <c r="A2044" s="214">
        <v>29907</v>
      </c>
      <c r="B2044" t="s">
        <v>638</v>
      </c>
      <c r="D2044" s="207"/>
    </row>
    <row r="2045" spans="1:4" x14ac:dyDescent="0.15">
      <c r="A2045" s="214">
        <v>29908</v>
      </c>
      <c r="B2045" t="s">
        <v>638</v>
      </c>
      <c r="D2045" s="207"/>
    </row>
    <row r="2046" spans="1:4" x14ac:dyDescent="0.15">
      <c r="A2046" s="214">
        <v>29909</v>
      </c>
      <c r="B2046" t="s">
        <v>638</v>
      </c>
      <c r="D2046" s="207"/>
    </row>
    <row r="2047" spans="1:4" x14ac:dyDescent="0.15">
      <c r="A2047" s="214">
        <v>29910</v>
      </c>
      <c r="B2047" t="s">
        <v>638</v>
      </c>
      <c r="D2047" s="207"/>
    </row>
    <row r="2048" spans="1:4" x14ac:dyDescent="0.15">
      <c r="A2048" s="214">
        <v>29914</v>
      </c>
      <c r="B2048" t="s">
        <v>638</v>
      </c>
      <c r="D2048" s="207"/>
    </row>
    <row r="2049" spans="1:4" x14ac:dyDescent="0.15">
      <c r="A2049" s="214">
        <v>29915</v>
      </c>
      <c r="B2049" t="s">
        <v>638</v>
      </c>
      <c r="D2049" s="207"/>
    </row>
    <row r="2050" spans="1:4" x14ac:dyDescent="0.15">
      <c r="A2050" s="214">
        <v>29916</v>
      </c>
      <c r="B2050" t="s">
        <v>638</v>
      </c>
      <c r="D2050" s="207"/>
    </row>
    <row r="2051" spans="1:4" x14ac:dyDescent="0.15">
      <c r="A2051" s="214">
        <v>29917</v>
      </c>
      <c r="B2051" t="s">
        <v>638</v>
      </c>
      <c r="D2051" s="207"/>
    </row>
    <row r="2052" spans="1:4" x14ac:dyDescent="0.15">
      <c r="A2052" s="214">
        <v>29918</v>
      </c>
      <c r="B2052" t="s">
        <v>638</v>
      </c>
      <c r="D2052" s="207"/>
    </row>
    <row r="2053" spans="1:4" x14ac:dyDescent="0.15">
      <c r="A2053" s="214">
        <v>29920</v>
      </c>
      <c r="B2053" t="s">
        <v>638</v>
      </c>
      <c r="D2053" s="207"/>
    </row>
    <row r="2054" spans="1:4" x14ac:dyDescent="0.15">
      <c r="A2054" s="214">
        <v>29921</v>
      </c>
      <c r="B2054" t="s">
        <v>638</v>
      </c>
      <c r="D2054" s="207"/>
    </row>
    <row r="2055" spans="1:4" x14ac:dyDescent="0.15">
      <c r="A2055" s="214">
        <v>29922</v>
      </c>
      <c r="B2055" t="s">
        <v>638</v>
      </c>
      <c r="D2055" s="207"/>
    </row>
    <row r="2056" spans="1:4" x14ac:dyDescent="0.15">
      <c r="A2056" s="214">
        <v>29923</v>
      </c>
      <c r="B2056" t="s">
        <v>638</v>
      </c>
      <c r="D2056" s="207"/>
    </row>
    <row r="2057" spans="1:4" x14ac:dyDescent="0.15">
      <c r="A2057" s="214">
        <v>29924</v>
      </c>
      <c r="B2057" t="s">
        <v>638</v>
      </c>
      <c r="D2057" s="207"/>
    </row>
    <row r="2058" spans="1:4" x14ac:dyDescent="0.15">
      <c r="A2058" s="214">
        <v>29925</v>
      </c>
      <c r="B2058" t="s">
        <v>638</v>
      </c>
      <c r="D2058" s="207"/>
    </row>
    <row r="2059" spans="1:4" x14ac:dyDescent="0.15">
      <c r="A2059" s="214">
        <v>29927</v>
      </c>
      <c r="B2059" t="s">
        <v>638</v>
      </c>
      <c r="D2059" s="207"/>
    </row>
    <row r="2060" spans="1:4" x14ac:dyDescent="0.15">
      <c r="A2060" s="214">
        <v>29928</v>
      </c>
      <c r="B2060" t="s">
        <v>638</v>
      </c>
      <c r="D2060" s="207"/>
    </row>
    <row r="2061" spans="1:4" x14ac:dyDescent="0.15">
      <c r="A2061" s="214">
        <v>29929</v>
      </c>
      <c r="B2061" t="s">
        <v>638</v>
      </c>
      <c r="D2061" s="207"/>
    </row>
    <row r="2062" spans="1:4" x14ac:dyDescent="0.15">
      <c r="A2062" s="214">
        <v>29930</v>
      </c>
      <c r="B2062" t="s">
        <v>638</v>
      </c>
      <c r="D2062" s="207"/>
    </row>
    <row r="2063" spans="1:4" x14ac:dyDescent="0.15">
      <c r="A2063" s="214">
        <v>29931</v>
      </c>
      <c r="B2063" t="s">
        <v>638</v>
      </c>
      <c r="D2063" s="207"/>
    </row>
    <row r="2064" spans="1:4" x14ac:dyDescent="0.15">
      <c r="A2064" s="214">
        <v>29932</v>
      </c>
      <c r="B2064" t="s">
        <v>638</v>
      </c>
      <c r="D2064" s="207"/>
    </row>
    <row r="2065" spans="1:4" x14ac:dyDescent="0.15">
      <c r="A2065" s="214">
        <v>29934</v>
      </c>
      <c r="B2065" t="s">
        <v>638</v>
      </c>
      <c r="D2065" s="207"/>
    </row>
    <row r="2066" spans="1:4" x14ac:dyDescent="0.15">
      <c r="A2066" s="214">
        <v>29935</v>
      </c>
      <c r="B2066" t="s">
        <v>638</v>
      </c>
      <c r="D2066" s="207"/>
    </row>
    <row r="2067" spans="1:4" x14ac:dyDescent="0.15">
      <c r="A2067" s="214">
        <v>29936</v>
      </c>
      <c r="B2067" t="s">
        <v>638</v>
      </c>
      <c r="D2067" s="207"/>
    </row>
    <row r="2068" spans="1:4" x14ac:dyDescent="0.15">
      <c r="A2068" s="214">
        <v>29937</v>
      </c>
      <c r="B2068" t="s">
        <v>638</v>
      </c>
      <c r="D2068" s="207"/>
    </row>
    <row r="2069" spans="1:4" x14ac:dyDescent="0.15">
      <c r="A2069" s="214">
        <v>29938</v>
      </c>
      <c r="B2069" t="s">
        <v>638</v>
      </c>
      <c r="D2069" s="207"/>
    </row>
    <row r="2070" spans="1:4" x14ac:dyDescent="0.15">
      <c r="A2070" s="214">
        <v>29941</v>
      </c>
      <c r="B2070" t="s">
        <v>638</v>
      </c>
      <c r="D2070" s="207"/>
    </row>
    <row r="2071" spans="1:4" x14ac:dyDescent="0.15">
      <c r="A2071" s="214">
        <v>29942</v>
      </c>
      <c r="B2071" t="s">
        <v>638</v>
      </c>
      <c r="D2071" s="207"/>
    </row>
    <row r="2072" spans="1:4" x14ac:dyDescent="0.15">
      <c r="A2072" s="214">
        <v>29943</v>
      </c>
      <c r="B2072" t="s">
        <v>638</v>
      </c>
      <c r="D2072" s="207"/>
    </row>
    <row r="2073" spans="1:4" x14ac:dyDescent="0.15">
      <c r="A2073" s="214">
        <v>29944</v>
      </c>
      <c r="B2073" t="s">
        <v>638</v>
      </c>
      <c r="D2073" s="207"/>
    </row>
    <row r="2074" spans="1:4" x14ac:dyDescent="0.15">
      <c r="A2074" s="214">
        <v>29945</v>
      </c>
      <c r="B2074" t="s">
        <v>638</v>
      </c>
      <c r="D2074" s="207"/>
    </row>
    <row r="2075" spans="1:4" x14ac:dyDescent="0.15">
      <c r="A2075" s="214">
        <v>29946</v>
      </c>
      <c r="B2075" t="s">
        <v>638</v>
      </c>
      <c r="D2075" s="207"/>
    </row>
    <row r="2076" spans="1:4" x14ac:dyDescent="0.15">
      <c r="A2076" s="214">
        <v>29948</v>
      </c>
      <c r="B2076" t="s">
        <v>638</v>
      </c>
      <c r="D2076" s="207"/>
    </row>
    <row r="2077" spans="1:4" x14ac:dyDescent="0.15">
      <c r="A2077" s="214">
        <v>29955</v>
      </c>
      <c r="B2077" t="s">
        <v>638</v>
      </c>
      <c r="D2077" s="207"/>
    </row>
    <row r="2078" spans="1:4" x14ac:dyDescent="0.15">
      <c r="A2078" s="214">
        <v>29956</v>
      </c>
      <c r="B2078" t="s">
        <v>638</v>
      </c>
      <c r="D2078" s="207"/>
    </row>
    <row r="2079" spans="1:4" x14ac:dyDescent="0.15">
      <c r="A2079" s="214">
        <v>29957</v>
      </c>
      <c r="B2079" t="s">
        <v>638</v>
      </c>
      <c r="D2079" s="207"/>
    </row>
    <row r="2080" spans="1:4" x14ac:dyDescent="0.15">
      <c r="A2080" s="214">
        <v>29958</v>
      </c>
      <c r="B2080" t="s">
        <v>638</v>
      </c>
      <c r="D2080" s="207"/>
    </row>
    <row r="2081" spans="1:4" x14ac:dyDescent="0.15">
      <c r="A2081" s="214">
        <v>29959</v>
      </c>
      <c r="B2081" t="s">
        <v>638</v>
      </c>
      <c r="D2081" s="207"/>
    </row>
    <row r="2082" spans="1:4" x14ac:dyDescent="0.15">
      <c r="A2082" s="214">
        <v>29960</v>
      </c>
      <c r="B2082" t="s">
        <v>638</v>
      </c>
      <c r="D2082" s="207"/>
    </row>
    <row r="2083" spans="1:4" x14ac:dyDescent="0.15">
      <c r="A2083" s="214">
        <v>29962</v>
      </c>
      <c r="B2083" t="s">
        <v>638</v>
      </c>
      <c r="D2083" s="207"/>
    </row>
    <row r="2084" spans="1:4" x14ac:dyDescent="0.15">
      <c r="A2084" s="214">
        <v>29963</v>
      </c>
      <c r="B2084" t="s">
        <v>638</v>
      </c>
      <c r="D2084" s="207"/>
    </row>
    <row r="2085" spans="1:4" x14ac:dyDescent="0.15">
      <c r="A2085" s="214">
        <v>29964</v>
      </c>
      <c r="B2085" t="s">
        <v>638</v>
      </c>
      <c r="D2085" s="207"/>
    </row>
    <row r="2086" spans="1:4" x14ac:dyDescent="0.15">
      <c r="A2086" s="214">
        <v>29965</v>
      </c>
      <c r="B2086" t="s">
        <v>638</v>
      </c>
      <c r="D2086" s="207"/>
    </row>
    <row r="2087" spans="1:4" x14ac:dyDescent="0.15">
      <c r="A2087" s="214">
        <v>29969</v>
      </c>
      <c r="B2087" t="s">
        <v>638</v>
      </c>
      <c r="D2087" s="207"/>
    </row>
    <row r="2088" spans="1:4" x14ac:dyDescent="0.15">
      <c r="A2088" s="214">
        <v>29970</v>
      </c>
      <c r="B2088" t="s">
        <v>638</v>
      </c>
      <c r="D2088" s="207"/>
    </row>
    <row r="2089" spans="1:4" x14ac:dyDescent="0.15">
      <c r="A2089" s="214">
        <v>29971</v>
      </c>
      <c r="B2089" t="s">
        <v>638</v>
      </c>
      <c r="D2089" s="207"/>
    </row>
    <row r="2090" spans="1:4" x14ac:dyDescent="0.15">
      <c r="A2090" s="214">
        <v>29972</v>
      </c>
      <c r="B2090" t="s">
        <v>638</v>
      </c>
      <c r="D2090" s="207"/>
    </row>
    <row r="2091" spans="1:4" x14ac:dyDescent="0.15">
      <c r="A2091" s="214">
        <v>29973</v>
      </c>
      <c r="B2091" t="s">
        <v>638</v>
      </c>
      <c r="D2091" s="207"/>
    </row>
    <row r="2092" spans="1:4" x14ac:dyDescent="0.15">
      <c r="A2092" s="214">
        <v>29974</v>
      </c>
      <c r="B2092" t="s">
        <v>638</v>
      </c>
      <c r="D2092" s="207"/>
    </row>
    <row r="2093" spans="1:4" x14ac:dyDescent="0.15">
      <c r="A2093" s="214">
        <v>29976</v>
      </c>
      <c r="B2093" t="s">
        <v>638</v>
      </c>
      <c r="D2093" s="207"/>
    </row>
    <row r="2094" spans="1:4" x14ac:dyDescent="0.15">
      <c r="A2094" s="214">
        <v>29977</v>
      </c>
      <c r="B2094" t="s">
        <v>638</v>
      </c>
      <c r="D2094" s="207"/>
    </row>
    <row r="2095" spans="1:4" x14ac:dyDescent="0.15">
      <c r="A2095" s="214">
        <v>29978</v>
      </c>
      <c r="B2095" t="s">
        <v>638</v>
      </c>
      <c r="D2095" s="207"/>
    </row>
    <row r="2096" spans="1:4" x14ac:dyDescent="0.15">
      <c r="A2096" s="214">
        <v>29979</v>
      </c>
      <c r="B2096" t="s">
        <v>638</v>
      </c>
      <c r="D2096" s="207"/>
    </row>
    <row r="2097" spans="1:4" x14ac:dyDescent="0.15">
      <c r="A2097" s="214">
        <v>29980</v>
      </c>
      <c r="B2097" t="s">
        <v>638</v>
      </c>
      <c r="D2097" s="207"/>
    </row>
    <row r="2098" spans="1:4" x14ac:dyDescent="0.15">
      <c r="A2098" s="214">
        <v>29981</v>
      </c>
      <c r="B2098" t="s">
        <v>638</v>
      </c>
      <c r="D2098" s="207"/>
    </row>
    <row r="2099" spans="1:4" x14ac:dyDescent="0.15">
      <c r="A2099" s="214">
        <v>29983</v>
      </c>
      <c r="B2099" t="s">
        <v>638</v>
      </c>
      <c r="D2099" s="207"/>
    </row>
    <row r="2100" spans="1:4" x14ac:dyDescent="0.15">
      <c r="A2100" s="214">
        <v>29984</v>
      </c>
      <c r="B2100" t="s">
        <v>638</v>
      </c>
      <c r="D2100" s="207"/>
    </row>
    <row r="2101" spans="1:4" x14ac:dyDescent="0.15">
      <c r="A2101" s="214">
        <v>29985</v>
      </c>
      <c r="B2101" t="s">
        <v>638</v>
      </c>
      <c r="D2101" s="207"/>
    </row>
    <row r="2102" spans="1:4" x14ac:dyDescent="0.15">
      <c r="A2102" s="214">
        <v>29986</v>
      </c>
      <c r="B2102" t="s">
        <v>638</v>
      </c>
      <c r="D2102" s="207"/>
    </row>
    <row r="2103" spans="1:4" x14ac:dyDescent="0.15">
      <c r="A2103" s="214">
        <v>29987</v>
      </c>
      <c r="B2103" t="s">
        <v>638</v>
      </c>
      <c r="D2103" s="207"/>
    </row>
    <row r="2104" spans="1:4" x14ac:dyDescent="0.15">
      <c r="A2104" s="214">
        <v>29988</v>
      </c>
      <c r="B2104" t="s">
        <v>638</v>
      </c>
      <c r="D2104" s="207"/>
    </row>
    <row r="2105" spans="1:4" x14ac:dyDescent="0.15">
      <c r="A2105" s="214">
        <v>29990</v>
      </c>
      <c r="B2105" t="s">
        <v>638</v>
      </c>
      <c r="D2105" s="207"/>
    </row>
    <row r="2106" spans="1:4" x14ac:dyDescent="0.15">
      <c r="A2106" s="214">
        <v>29991</v>
      </c>
      <c r="B2106" t="s">
        <v>638</v>
      </c>
      <c r="D2106" s="207"/>
    </row>
    <row r="2107" spans="1:4" x14ac:dyDescent="0.15">
      <c r="A2107" s="214">
        <v>29992</v>
      </c>
      <c r="B2107" t="s">
        <v>638</v>
      </c>
      <c r="D2107" s="207"/>
    </row>
    <row r="2108" spans="1:4" x14ac:dyDescent="0.15">
      <c r="A2108" s="214">
        <v>29994</v>
      </c>
      <c r="B2108" t="s">
        <v>638</v>
      </c>
      <c r="D2108" s="207"/>
    </row>
    <row r="2109" spans="1:4" x14ac:dyDescent="0.15">
      <c r="A2109" s="214">
        <v>29995</v>
      </c>
      <c r="B2109" t="s">
        <v>638</v>
      </c>
      <c r="D2109" s="207"/>
    </row>
    <row r="2110" spans="1:4" x14ac:dyDescent="0.15">
      <c r="A2110" s="214">
        <v>29997</v>
      </c>
      <c r="B2110" t="s">
        <v>638</v>
      </c>
      <c r="D2110" s="207"/>
    </row>
    <row r="2111" spans="1:4" x14ac:dyDescent="0.15">
      <c r="A2111" s="214">
        <v>29998</v>
      </c>
      <c r="B2111" t="s">
        <v>638</v>
      </c>
      <c r="D2111" s="207"/>
    </row>
    <row r="2112" spans="1:4" x14ac:dyDescent="0.15">
      <c r="A2112" s="214">
        <v>29999</v>
      </c>
      <c r="B2112" t="s">
        <v>638</v>
      </c>
      <c r="D2112" s="207"/>
    </row>
    <row r="2113" spans="1:4" x14ac:dyDescent="0.15">
      <c r="A2113" s="214">
        <v>30000</v>
      </c>
      <c r="B2113" t="s">
        <v>638</v>
      </c>
      <c r="D2113" s="207"/>
    </row>
    <row r="2114" spans="1:4" x14ac:dyDescent="0.15">
      <c r="A2114" s="214">
        <v>30001</v>
      </c>
      <c r="B2114" t="s">
        <v>638</v>
      </c>
      <c r="D2114" s="207"/>
    </row>
    <row r="2115" spans="1:4" x14ac:dyDescent="0.15">
      <c r="A2115" s="214">
        <v>30004</v>
      </c>
      <c r="B2115" t="s">
        <v>638</v>
      </c>
      <c r="D2115" s="207"/>
    </row>
    <row r="2116" spans="1:4" x14ac:dyDescent="0.15">
      <c r="A2116" s="214">
        <v>30005</v>
      </c>
      <c r="B2116" t="s">
        <v>638</v>
      </c>
      <c r="D2116" s="207"/>
    </row>
    <row r="2117" spans="1:4" x14ac:dyDescent="0.15">
      <c r="A2117" s="214">
        <v>30006</v>
      </c>
      <c r="B2117" t="s">
        <v>638</v>
      </c>
      <c r="D2117" s="207"/>
    </row>
    <row r="2118" spans="1:4" x14ac:dyDescent="0.15">
      <c r="A2118" s="214">
        <v>30007</v>
      </c>
      <c r="B2118" t="s">
        <v>638</v>
      </c>
      <c r="D2118" s="207"/>
    </row>
    <row r="2119" spans="1:4" x14ac:dyDescent="0.15">
      <c r="A2119" s="214">
        <v>30008</v>
      </c>
      <c r="B2119" t="s">
        <v>638</v>
      </c>
      <c r="D2119" s="207"/>
    </row>
    <row r="2120" spans="1:4" x14ac:dyDescent="0.15">
      <c r="A2120" s="214">
        <v>30009</v>
      </c>
      <c r="B2120" t="s">
        <v>638</v>
      </c>
      <c r="D2120" s="207"/>
    </row>
    <row r="2121" spans="1:4" x14ac:dyDescent="0.15">
      <c r="A2121" s="214">
        <v>30011</v>
      </c>
      <c r="B2121" t="s">
        <v>638</v>
      </c>
      <c r="D2121" s="207"/>
    </row>
    <row r="2122" spans="1:4" x14ac:dyDescent="0.15">
      <c r="A2122" s="214">
        <v>30012</v>
      </c>
      <c r="B2122" t="s">
        <v>638</v>
      </c>
      <c r="D2122" s="207"/>
    </row>
    <row r="2123" spans="1:4" x14ac:dyDescent="0.15">
      <c r="A2123" s="214">
        <v>30013</v>
      </c>
      <c r="B2123" t="s">
        <v>638</v>
      </c>
      <c r="D2123" s="207"/>
    </row>
    <row r="2124" spans="1:4" x14ac:dyDescent="0.15">
      <c r="A2124" s="214">
        <v>30014</v>
      </c>
      <c r="B2124" t="s">
        <v>638</v>
      </c>
      <c r="D2124" s="207"/>
    </row>
    <row r="2125" spans="1:4" x14ac:dyDescent="0.15">
      <c r="A2125" s="214">
        <v>30015</v>
      </c>
      <c r="B2125" t="s">
        <v>638</v>
      </c>
      <c r="D2125" s="207"/>
    </row>
    <row r="2126" spans="1:4" x14ac:dyDescent="0.15">
      <c r="A2126" s="214">
        <v>30016</v>
      </c>
      <c r="B2126" t="s">
        <v>638</v>
      </c>
      <c r="D2126" s="207"/>
    </row>
    <row r="2127" spans="1:4" x14ac:dyDescent="0.15">
      <c r="A2127" s="214">
        <v>30018</v>
      </c>
      <c r="B2127" t="s">
        <v>638</v>
      </c>
      <c r="D2127" s="207"/>
    </row>
    <row r="2128" spans="1:4" x14ac:dyDescent="0.15">
      <c r="A2128" s="214">
        <v>30019</v>
      </c>
      <c r="B2128" t="s">
        <v>638</v>
      </c>
      <c r="D2128" s="207"/>
    </row>
    <row r="2129" spans="1:4" x14ac:dyDescent="0.15">
      <c r="A2129" s="214">
        <v>30020</v>
      </c>
      <c r="B2129" t="s">
        <v>638</v>
      </c>
      <c r="D2129" s="207"/>
    </row>
    <row r="2130" spans="1:4" x14ac:dyDescent="0.15">
      <c r="A2130" s="214">
        <v>30021</v>
      </c>
      <c r="B2130" t="s">
        <v>638</v>
      </c>
      <c r="D2130" s="207"/>
    </row>
    <row r="2131" spans="1:4" x14ac:dyDescent="0.15">
      <c r="A2131" s="214">
        <v>30022</v>
      </c>
      <c r="B2131" t="s">
        <v>638</v>
      </c>
      <c r="D2131" s="207"/>
    </row>
    <row r="2132" spans="1:4" x14ac:dyDescent="0.15">
      <c r="A2132" s="214">
        <v>30023</v>
      </c>
      <c r="B2132" t="s">
        <v>638</v>
      </c>
      <c r="D2132" s="207"/>
    </row>
    <row r="2133" spans="1:4" x14ac:dyDescent="0.15">
      <c r="A2133" s="214">
        <v>30025</v>
      </c>
      <c r="B2133" t="s">
        <v>638</v>
      </c>
      <c r="D2133" s="207"/>
    </row>
    <row r="2134" spans="1:4" x14ac:dyDescent="0.15">
      <c r="A2134" s="214">
        <v>30026</v>
      </c>
      <c r="B2134" t="s">
        <v>638</v>
      </c>
      <c r="D2134" s="207"/>
    </row>
    <row r="2135" spans="1:4" x14ac:dyDescent="0.15">
      <c r="A2135" s="214">
        <v>30027</v>
      </c>
      <c r="B2135" t="s">
        <v>638</v>
      </c>
      <c r="D2135" s="207"/>
    </row>
    <row r="2136" spans="1:4" x14ac:dyDescent="0.15">
      <c r="A2136" s="214">
        <v>30028</v>
      </c>
      <c r="B2136" t="s">
        <v>638</v>
      </c>
      <c r="D2136" s="207"/>
    </row>
    <row r="2137" spans="1:4" x14ac:dyDescent="0.15">
      <c r="A2137" s="214">
        <v>30029</v>
      </c>
      <c r="B2137" t="s">
        <v>638</v>
      </c>
      <c r="D2137" s="207"/>
    </row>
    <row r="2138" spans="1:4" x14ac:dyDescent="0.15">
      <c r="A2138" s="214">
        <v>30033</v>
      </c>
      <c r="B2138" t="s">
        <v>638</v>
      </c>
      <c r="D2138" s="207"/>
    </row>
    <row r="2139" spans="1:4" x14ac:dyDescent="0.15">
      <c r="A2139" s="214">
        <v>30034</v>
      </c>
      <c r="B2139" t="s">
        <v>638</v>
      </c>
      <c r="D2139" s="207"/>
    </row>
    <row r="2140" spans="1:4" x14ac:dyDescent="0.15">
      <c r="A2140" s="214">
        <v>30035</v>
      </c>
      <c r="B2140" t="s">
        <v>638</v>
      </c>
      <c r="D2140" s="207"/>
    </row>
    <row r="2141" spans="1:4" x14ac:dyDescent="0.15">
      <c r="A2141" s="214">
        <v>30036</v>
      </c>
      <c r="B2141" t="s">
        <v>638</v>
      </c>
      <c r="D2141" s="207"/>
    </row>
    <row r="2142" spans="1:4" x14ac:dyDescent="0.15">
      <c r="A2142" s="214">
        <v>30037</v>
      </c>
      <c r="B2142" t="s">
        <v>638</v>
      </c>
      <c r="D2142" s="207"/>
    </row>
    <row r="2143" spans="1:4" x14ac:dyDescent="0.15">
      <c r="A2143" s="214">
        <v>30039</v>
      </c>
      <c r="B2143" t="s">
        <v>638</v>
      </c>
      <c r="D2143" s="207"/>
    </row>
    <row r="2144" spans="1:4" x14ac:dyDescent="0.15">
      <c r="A2144" s="214">
        <v>30040</v>
      </c>
      <c r="B2144" t="s">
        <v>638</v>
      </c>
      <c r="D2144" s="207"/>
    </row>
    <row r="2145" spans="1:4" x14ac:dyDescent="0.15">
      <c r="A2145" s="214">
        <v>30041</v>
      </c>
      <c r="B2145" t="s">
        <v>638</v>
      </c>
      <c r="D2145" s="207"/>
    </row>
    <row r="2146" spans="1:4" x14ac:dyDescent="0.15">
      <c r="A2146" s="214">
        <v>30042</v>
      </c>
      <c r="B2146" t="s">
        <v>638</v>
      </c>
      <c r="D2146" s="207"/>
    </row>
    <row r="2147" spans="1:4" x14ac:dyDescent="0.15">
      <c r="A2147" s="214">
        <v>30043</v>
      </c>
      <c r="B2147" t="s">
        <v>638</v>
      </c>
      <c r="D2147" s="207"/>
    </row>
    <row r="2148" spans="1:4" x14ac:dyDescent="0.15">
      <c r="A2148" s="214">
        <v>30044</v>
      </c>
      <c r="B2148" t="s">
        <v>638</v>
      </c>
      <c r="D2148" s="207"/>
    </row>
    <row r="2149" spans="1:4" x14ac:dyDescent="0.15">
      <c r="A2149" s="214">
        <v>30046</v>
      </c>
      <c r="B2149" t="s">
        <v>638</v>
      </c>
      <c r="D2149" s="207"/>
    </row>
    <row r="2150" spans="1:4" x14ac:dyDescent="0.15">
      <c r="A2150" s="214">
        <v>30047</v>
      </c>
      <c r="B2150" t="s">
        <v>638</v>
      </c>
      <c r="D2150" s="207"/>
    </row>
    <row r="2151" spans="1:4" x14ac:dyDescent="0.15">
      <c r="A2151" s="214">
        <v>30048</v>
      </c>
      <c r="B2151" t="s">
        <v>638</v>
      </c>
      <c r="D2151" s="207"/>
    </row>
    <row r="2152" spans="1:4" x14ac:dyDescent="0.15">
      <c r="A2152" s="214">
        <v>30049</v>
      </c>
      <c r="B2152" t="s">
        <v>638</v>
      </c>
      <c r="D2152" s="207"/>
    </row>
    <row r="2153" spans="1:4" x14ac:dyDescent="0.15">
      <c r="A2153" s="214">
        <v>30050</v>
      </c>
      <c r="B2153" t="s">
        <v>638</v>
      </c>
      <c r="D2153" s="207"/>
    </row>
    <row r="2154" spans="1:4" x14ac:dyDescent="0.15">
      <c r="A2154" s="214">
        <v>30051</v>
      </c>
      <c r="B2154" t="s">
        <v>638</v>
      </c>
      <c r="D2154" s="207"/>
    </row>
    <row r="2155" spans="1:4" x14ac:dyDescent="0.15">
      <c r="A2155" s="214">
        <v>30053</v>
      </c>
      <c r="B2155" t="s">
        <v>638</v>
      </c>
      <c r="D2155" s="207"/>
    </row>
    <row r="2156" spans="1:4" x14ac:dyDescent="0.15">
      <c r="A2156" s="214">
        <v>30054</v>
      </c>
      <c r="B2156" t="s">
        <v>638</v>
      </c>
      <c r="D2156" s="207"/>
    </row>
    <row r="2157" spans="1:4" x14ac:dyDescent="0.15">
      <c r="A2157" s="214">
        <v>30055</v>
      </c>
      <c r="B2157" t="s">
        <v>638</v>
      </c>
      <c r="D2157" s="207"/>
    </row>
    <row r="2158" spans="1:4" x14ac:dyDescent="0.15">
      <c r="A2158" s="214">
        <v>30056</v>
      </c>
      <c r="B2158" t="s">
        <v>638</v>
      </c>
      <c r="D2158" s="207"/>
    </row>
    <row r="2159" spans="1:4" x14ac:dyDescent="0.15">
      <c r="A2159" s="214">
        <v>30057</v>
      </c>
      <c r="B2159" t="s">
        <v>638</v>
      </c>
      <c r="D2159" s="207"/>
    </row>
    <row r="2160" spans="1:4" x14ac:dyDescent="0.15">
      <c r="A2160" s="214">
        <v>30060</v>
      </c>
      <c r="B2160" t="s">
        <v>638</v>
      </c>
      <c r="D2160" s="207"/>
    </row>
    <row r="2161" spans="1:4" x14ac:dyDescent="0.15">
      <c r="A2161" s="214">
        <v>30061</v>
      </c>
      <c r="B2161" t="s">
        <v>638</v>
      </c>
      <c r="D2161" s="207"/>
    </row>
    <row r="2162" spans="1:4" x14ac:dyDescent="0.15">
      <c r="A2162" s="214">
        <v>30062</v>
      </c>
      <c r="B2162" t="s">
        <v>638</v>
      </c>
      <c r="D2162" s="207"/>
    </row>
    <row r="2163" spans="1:4" x14ac:dyDescent="0.15">
      <c r="A2163" s="214">
        <v>30063</v>
      </c>
      <c r="B2163" t="s">
        <v>638</v>
      </c>
      <c r="D2163" s="207"/>
    </row>
    <row r="2164" spans="1:4" x14ac:dyDescent="0.15">
      <c r="A2164" s="214">
        <v>30064</v>
      </c>
      <c r="B2164" t="s">
        <v>638</v>
      </c>
      <c r="D2164" s="207"/>
    </row>
    <row r="2165" spans="1:4" x14ac:dyDescent="0.15">
      <c r="A2165" s="214">
        <v>30065</v>
      </c>
      <c r="B2165" t="s">
        <v>638</v>
      </c>
      <c r="D2165" s="207"/>
    </row>
    <row r="2166" spans="1:4" x14ac:dyDescent="0.15">
      <c r="A2166" s="214">
        <v>30067</v>
      </c>
      <c r="B2166" t="s">
        <v>638</v>
      </c>
      <c r="D2166" s="207"/>
    </row>
    <row r="2167" spans="1:4" x14ac:dyDescent="0.15">
      <c r="A2167" s="214">
        <v>30068</v>
      </c>
      <c r="B2167" t="s">
        <v>638</v>
      </c>
      <c r="D2167" s="207"/>
    </row>
    <row r="2168" spans="1:4" x14ac:dyDescent="0.15">
      <c r="A2168" s="214">
        <v>30069</v>
      </c>
      <c r="B2168" t="s">
        <v>638</v>
      </c>
      <c r="D2168" s="207"/>
    </row>
    <row r="2169" spans="1:4" x14ac:dyDescent="0.15">
      <c r="A2169" s="214">
        <v>30071</v>
      </c>
      <c r="B2169" t="s">
        <v>638</v>
      </c>
      <c r="D2169" s="207"/>
    </row>
    <row r="2170" spans="1:4" x14ac:dyDescent="0.15">
      <c r="A2170" s="214">
        <v>30072</v>
      </c>
      <c r="B2170" t="s">
        <v>638</v>
      </c>
      <c r="D2170" s="207"/>
    </row>
    <row r="2171" spans="1:4" x14ac:dyDescent="0.15">
      <c r="A2171" s="214">
        <v>30075</v>
      </c>
      <c r="B2171" t="s">
        <v>638</v>
      </c>
      <c r="D2171" s="207"/>
    </row>
    <row r="2172" spans="1:4" x14ac:dyDescent="0.15">
      <c r="A2172" s="214">
        <v>30077</v>
      </c>
      <c r="B2172" t="s">
        <v>638</v>
      </c>
      <c r="D2172" s="207"/>
    </row>
    <row r="2173" spans="1:4" x14ac:dyDescent="0.15">
      <c r="A2173" s="214">
        <v>30078</v>
      </c>
      <c r="B2173" t="s">
        <v>638</v>
      </c>
      <c r="D2173" s="207"/>
    </row>
    <row r="2174" spans="1:4" x14ac:dyDescent="0.15">
      <c r="A2174" s="214">
        <v>30079</v>
      </c>
      <c r="B2174" t="s">
        <v>638</v>
      </c>
      <c r="D2174" s="207"/>
    </row>
    <row r="2175" spans="1:4" x14ac:dyDescent="0.15">
      <c r="A2175" s="214">
        <v>30081</v>
      </c>
      <c r="B2175" t="s">
        <v>638</v>
      </c>
      <c r="D2175" s="207"/>
    </row>
    <row r="2176" spans="1:4" x14ac:dyDescent="0.15">
      <c r="A2176" s="214">
        <v>30082</v>
      </c>
      <c r="B2176" t="s">
        <v>638</v>
      </c>
      <c r="D2176" s="207"/>
    </row>
    <row r="2177" spans="1:4" x14ac:dyDescent="0.15">
      <c r="A2177" s="214">
        <v>30083</v>
      </c>
      <c r="B2177" t="s">
        <v>638</v>
      </c>
      <c r="D2177" s="207"/>
    </row>
    <row r="2178" spans="1:4" x14ac:dyDescent="0.15">
      <c r="A2178" s="214">
        <v>30084</v>
      </c>
      <c r="B2178" t="s">
        <v>638</v>
      </c>
      <c r="D2178" s="207"/>
    </row>
    <row r="2179" spans="1:4" x14ac:dyDescent="0.15">
      <c r="A2179" s="214">
        <v>30085</v>
      </c>
      <c r="B2179" t="s">
        <v>638</v>
      </c>
      <c r="D2179" s="207"/>
    </row>
    <row r="2180" spans="1:4" x14ac:dyDescent="0.15">
      <c r="A2180" s="214">
        <v>30088</v>
      </c>
      <c r="B2180" t="s">
        <v>638</v>
      </c>
      <c r="D2180" s="207"/>
    </row>
    <row r="2181" spans="1:4" x14ac:dyDescent="0.15">
      <c r="A2181" s="214">
        <v>30089</v>
      </c>
      <c r="B2181" t="s">
        <v>638</v>
      </c>
      <c r="D2181" s="207"/>
    </row>
    <row r="2182" spans="1:4" x14ac:dyDescent="0.15">
      <c r="A2182" s="214">
        <v>30090</v>
      </c>
      <c r="B2182" t="s">
        <v>638</v>
      </c>
      <c r="D2182" s="207"/>
    </row>
    <row r="2183" spans="1:4" x14ac:dyDescent="0.15">
      <c r="A2183" s="214">
        <v>30091</v>
      </c>
      <c r="B2183" t="s">
        <v>638</v>
      </c>
      <c r="D2183" s="207"/>
    </row>
    <row r="2184" spans="1:4" x14ac:dyDescent="0.15">
      <c r="A2184" s="214">
        <v>30092</v>
      </c>
      <c r="B2184" t="s">
        <v>638</v>
      </c>
      <c r="D2184" s="207"/>
    </row>
    <row r="2185" spans="1:4" x14ac:dyDescent="0.15">
      <c r="A2185" s="214">
        <v>30093</v>
      </c>
      <c r="B2185" t="s">
        <v>638</v>
      </c>
      <c r="D2185" s="207"/>
    </row>
    <row r="2186" spans="1:4" x14ac:dyDescent="0.15">
      <c r="A2186" s="214">
        <v>30095</v>
      </c>
      <c r="B2186" t="s">
        <v>638</v>
      </c>
      <c r="D2186" s="207"/>
    </row>
    <row r="2187" spans="1:4" x14ac:dyDescent="0.15">
      <c r="A2187" s="214">
        <v>30096</v>
      </c>
      <c r="B2187" t="s">
        <v>638</v>
      </c>
      <c r="D2187" s="207"/>
    </row>
    <row r="2188" spans="1:4" x14ac:dyDescent="0.15">
      <c r="A2188" s="214">
        <v>30097</v>
      </c>
      <c r="B2188" t="s">
        <v>638</v>
      </c>
      <c r="D2188" s="207"/>
    </row>
    <row r="2189" spans="1:4" x14ac:dyDescent="0.15">
      <c r="A2189" s="214">
        <v>30098</v>
      </c>
      <c r="B2189" t="s">
        <v>638</v>
      </c>
      <c r="D2189" s="207"/>
    </row>
    <row r="2190" spans="1:4" x14ac:dyDescent="0.15">
      <c r="A2190" s="214">
        <v>30099</v>
      </c>
      <c r="B2190" t="s">
        <v>638</v>
      </c>
      <c r="D2190" s="207"/>
    </row>
    <row r="2191" spans="1:4" x14ac:dyDescent="0.15">
      <c r="A2191" s="214">
        <v>30100</v>
      </c>
      <c r="B2191" t="s">
        <v>638</v>
      </c>
      <c r="D2191" s="207"/>
    </row>
    <row r="2192" spans="1:4" x14ac:dyDescent="0.15">
      <c r="A2192" s="214">
        <v>30102</v>
      </c>
      <c r="B2192" t="s">
        <v>638</v>
      </c>
      <c r="D2192" s="207"/>
    </row>
    <row r="2193" spans="1:4" x14ac:dyDescent="0.15">
      <c r="A2193" s="214">
        <v>30103</v>
      </c>
      <c r="B2193" t="s">
        <v>638</v>
      </c>
      <c r="D2193" s="207"/>
    </row>
    <row r="2194" spans="1:4" x14ac:dyDescent="0.15">
      <c r="A2194" s="214">
        <v>30104</v>
      </c>
      <c r="B2194" t="s">
        <v>638</v>
      </c>
      <c r="D2194" s="207"/>
    </row>
    <row r="2195" spans="1:4" x14ac:dyDescent="0.15">
      <c r="A2195" s="214">
        <v>30105</v>
      </c>
      <c r="B2195" t="s">
        <v>638</v>
      </c>
      <c r="D2195" s="207"/>
    </row>
    <row r="2196" spans="1:4" x14ac:dyDescent="0.15">
      <c r="A2196" s="214">
        <v>30106</v>
      </c>
      <c r="B2196" t="s">
        <v>638</v>
      </c>
      <c r="D2196" s="207"/>
    </row>
    <row r="2197" spans="1:4" x14ac:dyDescent="0.15">
      <c r="A2197" s="214">
        <v>30107</v>
      </c>
      <c r="B2197" t="s">
        <v>638</v>
      </c>
      <c r="D2197" s="207"/>
    </row>
    <row r="2198" spans="1:4" x14ac:dyDescent="0.15">
      <c r="A2198" s="214">
        <v>30109</v>
      </c>
      <c r="B2198" t="s">
        <v>638</v>
      </c>
      <c r="D2198" s="207"/>
    </row>
    <row r="2199" spans="1:4" x14ac:dyDescent="0.15">
      <c r="A2199" s="214">
        <v>30110</v>
      </c>
      <c r="B2199" t="s">
        <v>638</v>
      </c>
      <c r="D2199" s="207"/>
    </row>
    <row r="2200" spans="1:4" x14ac:dyDescent="0.15">
      <c r="A2200" s="214">
        <v>30111</v>
      </c>
      <c r="B2200" t="s">
        <v>638</v>
      </c>
      <c r="D2200" s="207"/>
    </row>
    <row r="2201" spans="1:4" x14ac:dyDescent="0.15">
      <c r="A2201" s="214">
        <v>30112</v>
      </c>
      <c r="B2201" t="s">
        <v>638</v>
      </c>
      <c r="D2201" s="207"/>
    </row>
    <row r="2202" spans="1:4" x14ac:dyDescent="0.15">
      <c r="A2202" s="214">
        <v>30113</v>
      </c>
      <c r="B2202" t="s">
        <v>638</v>
      </c>
      <c r="D2202" s="207"/>
    </row>
    <row r="2203" spans="1:4" x14ac:dyDescent="0.15">
      <c r="A2203" s="214">
        <v>30114</v>
      </c>
      <c r="B2203" t="s">
        <v>638</v>
      </c>
      <c r="D2203" s="207"/>
    </row>
    <row r="2204" spans="1:4" x14ac:dyDescent="0.15">
      <c r="A2204" s="214">
        <v>30116</v>
      </c>
      <c r="B2204" t="s">
        <v>638</v>
      </c>
      <c r="D2204" s="207"/>
    </row>
    <row r="2205" spans="1:4" x14ac:dyDescent="0.15">
      <c r="A2205" s="214">
        <v>30117</v>
      </c>
      <c r="B2205" t="s">
        <v>638</v>
      </c>
      <c r="D2205" s="207"/>
    </row>
    <row r="2206" spans="1:4" x14ac:dyDescent="0.15">
      <c r="A2206" s="214">
        <v>30118</v>
      </c>
      <c r="B2206" t="s">
        <v>638</v>
      </c>
      <c r="D2206" s="207"/>
    </row>
    <row r="2207" spans="1:4" x14ac:dyDescent="0.15">
      <c r="A2207" s="214">
        <v>30119</v>
      </c>
      <c r="B2207" t="s">
        <v>638</v>
      </c>
      <c r="D2207" s="207"/>
    </row>
    <row r="2208" spans="1:4" x14ac:dyDescent="0.15">
      <c r="A2208" s="214">
        <v>30120</v>
      </c>
      <c r="B2208" t="s">
        <v>638</v>
      </c>
      <c r="D2208" s="207"/>
    </row>
    <row r="2209" spans="1:4" x14ac:dyDescent="0.15">
      <c r="A2209" s="214">
        <v>30123</v>
      </c>
      <c r="B2209" t="s">
        <v>638</v>
      </c>
      <c r="D2209" s="207"/>
    </row>
    <row r="2210" spans="1:4" x14ac:dyDescent="0.15">
      <c r="A2210" s="214">
        <v>30124</v>
      </c>
      <c r="B2210" t="s">
        <v>638</v>
      </c>
      <c r="D2210" s="207"/>
    </row>
    <row r="2211" spans="1:4" x14ac:dyDescent="0.15">
      <c r="A2211" s="214">
        <v>30125</v>
      </c>
      <c r="B2211" t="s">
        <v>638</v>
      </c>
      <c r="D2211" s="207"/>
    </row>
    <row r="2212" spans="1:4" x14ac:dyDescent="0.15">
      <c r="A2212" s="214">
        <v>30126</v>
      </c>
      <c r="B2212" t="s">
        <v>638</v>
      </c>
      <c r="D2212" s="207"/>
    </row>
    <row r="2213" spans="1:4" x14ac:dyDescent="0.15">
      <c r="A2213" s="214">
        <v>30127</v>
      </c>
      <c r="B2213" t="s">
        <v>638</v>
      </c>
      <c r="D2213" s="207"/>
    </row>
    <row r="2214" spans="1:4" x14ac:dyDescent="0.15">
      <c r="A2214" s="214">
        <v>30128</v>
      </c>
      <c r="B2214" t="s">
        <v>638</v>
      </c>
      <c r="D2214" s="207"/>
    </row>
    <row r="2215" spans="1:4" x14ac:dyDescent="0.15">
      <c r="A2215" s="214">
        <v>30130</v>
      </c>
      <c r="B2215" t="s">
        <v>638</v>
      </c>
      <c r="D2215" s="207"/>
    </row>
    <row r="2216" spans="1:4" x14ac:dyDescent="0.15">
      <c r="A2216" s="214">
        <v>30131</v>
      </c>
      <c r="B2216" t="s">
        <v>638</v>
      </c>
      <c r="D2216" s="207"/>
    </row>
    <row r="2217" spans="1:4" x14ac:dyDescent="0.15">
      <c r="A2217" s="214">
        <v>30132</v>
      </c>
      <c r="B2217" t="s">
        <v>638</v>
      </c>
      <c r="D2217" s="207"/>
    </row>
    <row r="2218" spans="1:4" x14ac:dyDescent="0.15">
      <c r="A2218" s="214">
        <v>30133</v>
      </c>
      <c r="B2218" t="s">
        <v>638</v>
      </c>
      <c r="D2218" s="207"/>
    </row>
    <row r="2219" spans="1:4" x14ac:dyDescent="0.15">
      <c r="A2219" s="214">
        <v>30134</v>
      </c>
      <c r="B2219" t="s">
        <v>638</v>
      </c>
      <c r="D2219" s="207"/>
    </row>
    <row r="2220" spans="1:4" x14ac:dyDescent="0.15">
      <c r="A2220" s="214">
        <v>30135</v>
      </c>
      <c r="B2220" t="s">
        <v>638</v>
      </c>
      <c r="D2220" s="207"/>
    </row>
    <row r="2221" spans="1:4" x14ac:dyDescent="0.15">
      <c r="A2221" s="214">
        <v>30137</v>
      </c>
      <c r="B2221" t="s">
        <v>638</v>
      </c>
      <c r="D2221" s="207"/>
    </row>
    <row r="2222" spans="1:4" x14ac:dyDescent="0.15">
      <c r="A2222" s="214">
        <v>30138</v>
      </c>
      <c r="B2222" t="s">
        <v>638</v>
      </c>
      <c r="D2222" s="207"/>
    </row>
    <row r="2223" spans="1:4" x14ac:dyDescent="0.15">
      <c r="A2223" s="214">
        <v>30139</v>
      </c>
      <c r="B2223" t="s">
        <v>638</v>
      </c>
      <c r="D2223" s="207"/>
    </row>
    <row r="2224" spans="1:4" x14ac:dyDescent="0.15">
      <c r="A2224" s="214">
        <v>30140</v>
      </c>
      <c r="B2224" t="s">
        <v>638</v>
      </c>
      <c r="D2224" s="207"/>
    </row>
    <row r="2225" spans="1:4" x14ac:dyDescent="0.15">
      <c r="A2225" s="214">
        <v>30141</v>
      </c>
      <c r="B2225" t="s">
        <v>638</v>
      </c>
      <c r="D2225" s="207"/>
    </row>
    <row r="2226" spans="1:4" x14ac:dyDescent="0.15">
      <c r="A2226" s="214">
        <v>30142</v>
      </c>
      <c r="B2226" t="s">
        <v>638</v>
      </c>
      <c r="D2226" s="207"/>
    </row>
    <row r="2227" spans="1:4" x14ac:dyDescent="0.15">
      <c r="A2227" s="214">
        <v>30144</v>
      </c>
      <c r="B2227" t="s">
        <v>638</v>
      </c>
      <c r="D2227" s="207"/>
    </row>
    <row r="2228" spans="1:4" x14ac:dyDescent="0.15">
      <c r="A2228" s="214">
        <v>30145</v>
      </c>
      <c r="B2228" t="s">
        <v>638</v>
      </c>
      <c r="D2228" s="207"/>
    </row>
    <row r="2229" spans="1:4" x14ac:dyDescent="0.15">
      <c r="A2229" s="214">
        <v>30146</v>
      </c>
      <c r="B2229" t="s">
        <v>638</v>
      </c>
      <c r="D2229" s="207"/>
    </row>
    <row r="2230" spans="1:4" x14ac:dyDescent="0.15">
      <c r="A2230" s="214">
        <v>30147</v>
      </c>
      <c r="B2230" t="s">
        <v>638</v>
      </c>
      <c r="D2230" s="207"/>
    </row>
    <row r="2231" spans="1:4" x14ac:dyDescent="0.15">
      <c r="A2231" s="214">
        <v>30148</v>
      </c>
      <c r="B2231" t="s">
        <v>638</v>
      </c>
      <c r="D2231" s="207"/>
    </row>
    <row r="2232" spans="1:4" x14ac:dyDescent="0.15">
      <c r="A2232" s="214">
        <v>30151</v>
      </c>
      <c r="B2232" t="s">
        <v>638</v>
      </c>
      <c r="D2232" s="207"/>
    </row>
    <row r="2233" spans="1:4" x14ac:dyDescent="0.15">
      <c r="A2233" s="214">
        <v>30152</v>
      </c>
      <c r="B2233" t="s">
        <v>638</v>
      </c>
      <c r="D2233" s="207"/>
    </row>
    <row r="2234" spans="1:4" x14ac:dyDescent="0.15">
      <c r="A2234" s="214">
        <v>30153</v>
      </c>
      <c r="B2234" t="s">
        <v>638</v>
      </c>
      <c r="D2234" s="207"/>
    </row>
    <row r="2235" spans="1:4" x14ac:dyDescent="0.15">
      <c r="A2235" s="214">
        <v>30154</v>
      </c>
      <c r="B2235" t="s">
        <v>638</v>
      </c>
      <c r="D2235" s="207"/>
    </row>
    <row r="2236" spans="1:4" x14ac:dyDescent="0.15">
      <c r="A2236" s="214">
        <v>30155</v>
      </c>
      <c r="B2236" t="s">
        <v>638</v>
      </c>
      <c r="D2236" s="207"/>
    </row>
    <row r="2237" spans="1:4" x14ac:dyDescent="0.15">
      <c r="A2237" s="214">
        <v>30156</v>
      </c>
      <c r="B2237" t="s">
        <v>638</v>
      </c>
      <c r="D2237" s="207"/>
    </row>
    <row r="2238" spans="1:4" x14ac:dyDescent="0.15">
      <c r="A2238" s="214">
        <v>30158</v>
      </c>
      <c r="B2238" t="s">
        <v>638</v>
      </c>
      <c r="D2238" s="207"/>
    </row>
    <row r="2239" spans="1:4" x14ac:dyDescent="0.15">
      <c r="A2239" s="214">
        <v>30159</v>
      </c>
      <c r="B2239" t="s">
        <v>638</v>
      </c>
      <c r="D2239" s="207"/>
    </row>
    <row r="2240" spans="1:4" x14ac:dyDescent="0.15">
      <c r="A2240" s="214">
        <v>30160</v>
      </c>
      <c r="B2240" t="s">
        <v>638</v>
      </c>
      <c r="D2240" s="207"/>
    </row>
    <row r="2241" spans="1:4" x14ac:dyDescent="0.15">
      <c r="A2241" s="214">
        <v>30161</v>
      </c>
      <c r="B2241" t="s">
        <v>638</v>
      </c>
      <c r="D2241" s="207"/>
    </row>
    <row r="2242" spans="1:4" x14ac:dyDescent="0.15">
      <c r="A2242" s="214">
        <v>30162</v>
      </c>
      <c r="B2242" t="s">
        <v>638</v>
      </c>
      <c r="D2242" s="207"/>
    </row>
    <row r="2243" spans="1:4" x14ac:dyDescent="0.15">
      <c r="A2243" s="214">
        <v>30163</v>
      </c>
      <c r="B2243" t="s">
        <v>638</v>
      </c>
      <c r="D2243" s="207"/>
    </row>
    <row r="2244" spans="1:4" x14ac:dyDescent="0.15">
      <c r="A2244" s="214">
        <v>30165</v>
      </c>
      <c r="B2244" t="s">
        <v>638</v>
      </c>
      <c r="D2244" s="207"/>
    </row>
    <row r="2245" spans="1:4" x14ac:dyDescent="0.15">
      <c r="A2245" s="214">
        <v>30166</v>
      </c>
      <c r="B2245" t="s">
        <v>638</v>
      </c>
      <c r="D2245" s="207"/>
    </row>
    <row r="2246" spans="1:4" x14ac:dyDescent="0.15">
      <c r="A2246" s="214">
        <v>30167</v>
      </c>
      <c r="B2246" t="s">
        <v>638</v>
      </c>
      <c r="D2246" s="207"/>
    </row>
    <row r="2247" spans="1:4" x14ac:dyDescent="0.15">
      <c r="A2247" s="214">
        <v>30168</v>
      </c>
      <c r="B2247" t="s">
        <v>638</v>
      </c>
      <c r="D2247" s="207"/>
    </row>
    <row r="2248" spans="1:4" x14ac:dyDescent="0.15">
      <c r="A2248" s="214">
        <v>30169</v>
      </c>
      <c r="B2248" t="s">
        <v>638</v>
      </c>
      <c r="D2248" s="207"/>
    </row>
    <row r="2249" spans="1:4" x14ac:dyDescent="0.15">
      <c r="A2249" s="214">
        <v>30170</v>
      </c>
      <c r="B2249" t="s">
        <v>638</v>
      </c>
      <c r="D2249" s="207"/>
    </row>
    <row r="2250" spans="1:4" x14ac:dyDescent="0.15">
      <c r="A2250" s="214">
        <v>30172</v>
      </c>
      <c r="B2250" t="s">
        <v>638</v>
      </c>
      <c r="D2250" s="207"/>
    </row>
    <row r="2251" spans="1:4" x14ac:dyDescent="0.15">
      <c r="A2251" s="214">
        <v>30173</v>
      </c>
      <c r="B2251" t="s">
        <v>638</v>
      </c>
      <c r="D2251" s="207"/>
    </row>
    <row r="2252" spans="1:4" x14ac:dyDescent="0.15">
      <c r="A2252" s="214">
        <v>30174</v>
      </c>
      <c r="B2252" t="s">
        <v>638</v>
      </c>
      <c r="D2252" s="207"/>
    </row>
    <row r="2253" spans="1:4" x14ac:dyDescent="0.15">
      <c r="A2253" s="214">
        <v>30175</v>
      </c>
      <c r="B2253" t="s">
        <v>638</v>
      </c>
      <c r="D2253" s="207"/>
    </row>
    <row r="2254" spans="1:4" x14ac:dyDescent="0.15">
      <c r="A2254" s="214">
        <v>30176</v>
      </c>
      <c r="B2254" t="s">
        <v>638</v>
      </c>
      <c r="D2254" s="207"/>
    </row>
    <row r="2255" spans="1:4" x14ac:dyDescent="0.15">
      <c r="A2255" s="214">
        <v>30177</v>
      </c>
      <c r="B2255" t="s">
        <v>638</v>
      </c>
      <c r="D2255" s="207"/>
    </row>
    <row r="2256" spans="1:4" x14ac:dyDescent="0.15">
      <c r="A2256" s="214">
        <v>30179</v>
      </c>
      <c r="B2256" t="s">
        <v>638</v>
      </c>
      <c r="D2256" s="207"/>
    </row>
    <row r="2257" spans="1:4" x14ac:dyDescent="0.15">
      <c r="A2257" s="214">
        <v>30180</v>
      </c>
      <c r="B2257" t="s">
        <v>638</v>
      </c>
      <c r="D2257" s="207"/>
    </row>
    <row r="2258" spans="1:4" x14ac:dyDescent="0.15">
      <c r="A2258" s="214">
        <v>30181</v>
      </c>
      <c r="B2258" t="s">
        <v>638</v>
      </c>
      <c r="D2258" s="207"/>
    </row>
    <row r="2259" spans="1:4" x14ac:dyDescent="0.15">
      <c r="A2259" s="214">
        <v>30182</v>
      </c>
      <c r="B2259" t="s">
        <v>638</v>
      </c>
      <c r="D2259" s="207"/>
    </row>
    <row r="2260" spans="1:4" x14ac:dyDescent="0.15">
      <c r="A2260" s="214">
        <v>30183</v>
      </c>
      <c r="B2260" t="s">
        <v>638</v>
      </c>
      <c r="D2260" s="207"/>
    </row>
    <row r="2261" spans="1:4" x14ac:dyDescent="0.15">
      <c r="A2261" s="214">
        <v>30186</v>
      </c>
      <c r="B2261" t="s">
        <v>638</v>
      </c>
      <c r="D2261" s="207"/>
    </row>
    <row r="2262" spans="1:4" x14ac:dyDescent="0.15">
      <c r="A2262" s="214">
        <v>30187</v>
      </c>
      <c r="B2262" t="s">
        <v>638</v>
      </c>
      <c r="D2262" s="207"/>
    </row>
    <row r="2263" spans="1:4" x14ac:dyDescent="0.15">
      <c r="A2263" s="214">
        <v>30188</v>
      </c>
      <c r="B2263" t="s">
        <v>638</v>
      </c>
      <c r="D2263" s="207"/>
    </row>
    <row r="2264" spans="1:4" x14ac:dyDescent="0.15">
      <c r="A2264" s="214">
        <v>30189</v>
      </c>
      <c r="B2264" t="s">
        <v>638</v>
      </c>
      <c r="D2264" s="207"/>
    </row>
    <row r="2265" spans="1:4" x14ac:dyDescent="0.15">
      <c r="A2265" s="214">
        <v>30190</v>
      </c>
      <c r="B2265" t="s">
        <v>638</v>
      </c>
      <c r="D2265" s="207"/>
    </row>
    <row r="2266" spans="1:4" x14ac:dyDescent="0.15">
      <c r="A2266" s="214">
        <v>30191</v>
      </c>
      <c r="B2266" t="s">
        <v>638</v>
      </c>
      <c r="D2266" s="207"/>
    </row>
    <row r="2267" spans="1:4" x14ac:dyDescent="0.15">
      <c r="A2267" s="214">
        <v>30193</v>
      </c>
      <c r="B2267" t="s">
        <v>638</v>
      </c>
      <c r="D2267" s="207"/>
    </row>
    <row r="2268" spans="1:4" x14ac:dyDescent="0.15">
      <c r="A2268" s="214">
        <v>30194</v>
      </c>
      <c r="B2268" t="s">
        <v>638</v>
      </c>
      <c r="D2268" s="207"/>
    </row>
    <row r="2269" spans="1:4" x14ac:dyDescent="0.15">
      <c r="A2269" s="214">
        <v>30195</v>
      </c>
      <c r="B2269" t="s">
        <v>638</v>
      </c>
      <c r="D2269" s="207"/>
    </row>
    <row r="2270" spans="1:4" x14ac:dyDescent="0.15">
      <c r="A2270" s="214">
        <v>30196</v>
      </c>
      <c r="B2270" t="s">
        <v>638</v>
      </c>
      <c r="D2270" s="207"/>
    </row>
    <row r="2271" spans="1:4" x14ac:dyDescent="0.15">
      <c r="A2271" s="214">
        <v>30197</v>
      </c>
      <c r="B2271" t="s">
        <v>638</v>
      </c>
      <c r="D2271" s="207"/>
    </row>
    <row r="2272" spans="1:4" x14ac:dyDescent="0.15">
      <c r="A2272" s="214">
        <v>30198</v>
      </c>
      <c r="B2272" t="s">
        <v>638</v>
      </c>
      <c r="D2272" s="207"/>
    </row>
    <row r="2273" spans="1:4" x14ac:dyDescent="0.15">
      <c r="A2273" s="214">
        <v>30200</v>
      </c>
      <c r="B2273" t="s">
        <v>638</v>
      </c>
      <c r="D2273" s="207"/>
    </row>
    <row r="2274" spans="1:4" x14ac:dyDescent="0.15">
      <c r="A2274" s="214">
        <v>30201</v>
      </c>
      <c r="B2274" t="s">
        <v>638</v>
      </c>
      <c r="D2274" s="207"/>
    </row>
    <row r="2275" spans="1:4" x14ac:dyDescent="0.15">
      <c r="A2275" s="214">
        <v>30202</v>
      </c>
      <c r="B2275" t="s">
        <v>638</v>
      </c>
      <c r="D2275" s="207"/>
    </row>
    <row r="2276" spans="1:4" x14ac:dyDescent="0.15">
      <c r="A2276" s="214">
        <v>30203</v>
      </c>
      <c r="B2276" t="s">
        <v>638</v>
      </c>
      <c r="D2276" s="207"/>
    </row>
    <row r="2277" spans="1:4" x14ac:dyDescent="0.15">
      <c r="A2277" s="214">
        <v>30204</v>
      </c>
      <c r="B2277" t="s">
        <v>638</v>
      </c>
      <c r="D2277" s="207"/>
    </row>
    <row r="2278" spans="1:4" x14ac:dyDescent="0.15">
      <c r="A2278" s="214">
        <v>30205</v>
      </c>
      <c r="B2278" t="s">
        <v>638</v>
      </c>
      <c r="D2278" s="207"/>
    </row>
    <row r="2279" spans="1:4" x14ac:dyDescent="0.15">
      <c r="A2279" s="214">
        <v>30207</v>
      </c>
      <c r="B2279" t="s">
        <v>638</v>
      </c>
      <c r="D2279" s="207"/>
    </row>
    <row r="2280" spans="1:4" x14ac:dyDescent="0.15">
      <c r="A2280" s="214">
        <v>30208</v>
      </c>
      <c r="B2280" t="s">
        <v>638</v>
      </c>
      <c r="D2280" s="207"/>
    </row>
    <row r="2281" spans="1:4" x14ac:dyDescent="0.15">
      <c r="A2281" s="214">
        <v>30210</v>
      </c>
      <c r="B2281" t="s">
        <v>638</v>
      </c>
      <c r="D2281" s="207"/>
    </row>
    <row r="2282" spans="1:4" x14ac:dyDescent="0.15">
      <c r="A2282" s="214">
        <v>30211</v>
      </c>
      <c r="B2282" t="s">
        <v>638</v>
      </c>
      <c r="D2282" s="207"/>
    </row>
    <row r="2283" spans="1:4" x14ac:dyDescent="0.15">
      <c r="A2283" s="214">
        <v>30214</v>
      </c>
      <c r="B2283" t="s">
        <v>638</v>
      </c>
      <c r="D2283" s="207"/>
    </row>
    <row r="2284" spans="1:4" x14ac:dyDescent="0.15">
      <c r="A2284" s="214">
        <v>30215</v>
      </c>
      <c r="B2284" t="s">
        <v>638</v>
      </c>
      <c r="D2284" s="207"/>
    </row>
    <row r="2285" spans="1:4" x14ac:dyDescent="0.15">
      <c r="A2285" s="214">
        <v>30216</v>
      </c>
      <c r="B2285" t="s">
        <v>638</v>
      </c>
      <c r="D2285" s="207"/>
    </row>
    <row r="2286" spans="1:4" x14ac:dyDescent="0.15">
      <c r="A2286" s="214">
        <v>30218</v>
      </c>
      <c r="B2286" t="s">
        <v>638</v>
      </c>
      <c r="D2286" s="207"/>
    </row>
    <row r="2287" spans="1:4" x14ac:dyDescent="0.15">
      <c r="A2287" s="214">
        <v>30219</v>
      </c>
      <c r="B2287" t="s">
        <v>638</v>
      </c>
      <c r="D2287" s="207"/>
    </row>
    <row r="2288" spans="1:4" x14ac:dyDescent="0.15">
      <c r="A2288" s="214">
        <v>30221</v>
      </c>
      <c r="B2288" t="s">
        <v>638</v>
      </c>
      <c r="D2288" s="207"/>
    </row>
    <row r="2289" spans="1:4" x14ac:dyDescent="0.15">
      <c r="A2289" s="214">
        <v>30222</v>
      </c>
      <c r="B2289" t="s">
        <v>638</v>
      </c>
      <c r="D2289" s="207"/>
    </row>
    <row r="2290" spans="1:4" x14ac:dyDescent="0.15">
      <c r="A2290" s="214">
        <v>30223</v>
      </c>
      <c r="B2290" t="s">
        <v>638</v>
      </c>
      <c r="D2290" s="207"/>
    </row>
    <row r="2291" spans="1:4" x14ac:dyDescent="0.15">
      <c r="A2291" s="214">
        <v>30224</v>
      </c>
      <c r="B2291" t="s">
        <v>638</v>
      </c>
      <c r="D2291" s="207"/>
    </row>
    <row r="2292" spans="1:4" x14ac:dyDescent="0.15">
      <c r="A2292" s="214">
        <v>30225</v>
      </c>
      <c r="B2292" t="s">
        <v>638</v>
      </c>
      <c r="D2292" s="207"/>
    </row>
    <row r="2293" spans="1:4" x14ac:dyDescent="0.15">
      <c r="A2293" s="214">
        <v>30226</v>
      </c>
      <c r="B2293" t="s">
        <v>638</v>
      </c>
      <c r="D2293" s="207"/>
    </row>
    <row r="2294" spans="1:4" x14ac:dyDescent="0.15">
      <c r="A2294" s="214">
        <v>30228</v>
      </c>
      <c r="B2294" t="s">
        <v>638</v>
      </c>
      <c r="D2294" s="207"/>
    </row>
    <row r="2295" spans="1:4" x14ac:dyDescent="0.15">
      <c r="A2295" s="214">
        <v>30229</v>
      </c>
      <c r="B2295" t="s">
        <v>638</v>
      </c>
      <c r="D2295" s="207"/>
    </row>
    <row r="2296" spans="1:4" x14ac:dyDescent="0.15">
      <c r="A2296" s="214">
        <v>30230</v>
      </c>
      <c r="B2296" t="s">
        <v>638</v>
      </c>
      <c r="D2296" s="207"/>
    </row>
    <row r="2297" spans="1:4" x14ac:dyDescent="0.15">
      <c r="A2297" s="214">
        <v>30231</v>
      </c>
      <c r="B2297" t="s">
        <v>638</v>
      </c>
      <c r="D2297" s="207"/>
    </row>
    <row r="2298" spans="1:4" x14ac:dyDescent="0.15">
      <c r="A2298" s="214">
        <v>30232</v>
      </c>
      <c r="B2298" t="s">
        <v>638</v>
      </c>
      <c r="D2298" s="207"/>
    </row>
    <row r="2299" spans="1:4" x14ac:dyDescent="0.15">
      <c r="A2299" s="214">
        <v>30233</v>
      </c>
      <c r="B2299" t="s">
        <v>638</v>
      </c>
      <c r="D2299" s="207"/>
    </row>
    <row r="2300" spans="1:4" x14ac:dyDescent="0.15">
      <c r="A2300" s="214">
        <v>30236</v>
      </c>
      <c r="B2300" t="s">
        <v>638</v>
      </c>
      <c r="D2300" s="207"/>
    </row>
    <row r="2301" spans="1:4" x14ac:dyDescent="0.15">
      <c r="A2301" s="214">
        <v>30237</v>
      </c>
      <c r="B2301" t="s">
        <v>638</v>
      </c>
      <c r="D2301" s="207"/>
    </row>
    <row r="2302" spans="1:4" x14ac:dyDescent="0.15">
      <c r="A2302" s="214">
        <v>30238</v>
      </c>
      <c r="B2302" t="s">
        <v>638</v>
      </c>
      <c r="D2302" s="207"/>
    </row>
    <row r="2303" spans="1:4" x14ac:dyDescent="0.15">
      <c r="A2303" s="214">
        <v>30239</v>
      </c>
      <c r="B2303" t="s">
        <v>638</v>
      </c>
      <c r="D2303" s="207"/>
    </row>
    <row r="2304" spans="1:4" x14ac:dyDescent="0.15">
      <c r="A2304" s="214">
        <v>30242</v>
      </c>
      <c r="B2304" t="s">
        <v>638</v>
      </c>
      <c r="D2304" s="207"/>
    </row>
    <row r="2305" spans="1:4" x14ac:dyDescent="0.15">
      <c r="A2305" s="214">
        <v>30243</v>
      </c>
      <c r="B2305" t="s">
        <v>638</v>
      </c>
      <c r="D2305" s="207"/>
    </row>
    <row r="2306" spans="1:4" x14ac:dyDescent="0.15">
      <c r="A2306" s="214">
        <v>30244</v>
      </c>
      <c r="B2306" t="s">
        <v>638</v>
      </c>
      <c r="D2306" s="207"/>
    </row>
    <row r="2307" spans="1:4" x14ac:dyDescent="0.15">
      <c r="A2307" s="214">
        <v>30245</v>
      </c>
      <c r="B2307" t="s">
        <v>638</v>
      </c>
      <c r="D2307" s="207"/>
    </row>
    <row r="2308" spans="1:4" x14ac:dyDescent="0.15">
      <c r="A2308" s="214">
        <v>30246</v>
      </c>
      <c r="B2308" t="s">
        <v>638</v>
      </c>
      <c r="D2308" s="207"/>
    </row>
    <row r="2309" spans="1:4" x14ac:dyDescent="0.15">
      <c r="A2309" s="214">
        <v>30247</v>
      </c>
      <c r="B2309" t="s">
        <v>638</v>
      </c>
      <c r="D2309" s="207"/>
    </row>
    <row r="2310" spans="1:4" x14ac:dyDescent="0.15">
      <c r="A2310" s="214">
        <v>30249</v>
      </c>
      <c r="B2310" t="s">
        <v>638</v>
      </c>
      <c r="D2310" s="207"/>
    </row>
    <row r="2311" spans="1:4" x14ac:dyDescent="0.15">
      <c r="A2311" s="214">
        <v>30250</v>
      </c>
      <c r="B2311" t="s">
        <v>638</v>
      </c>
      <c r="D2311" s="207"/>
    </row>
    <row r="2312" spans="1:4" x14ac:dyDescent="0.15">
      <c r="A2312" s="214">
        <v>30251</v>
      </c>
      <c r="B2312" t="s">
        <v>638</v>
      </c>
      <c r="D2312" s="207"/>
    </row>
    <row r="2313" spans="1:4" x14ac:dyDescent="0.15">
      <c r="A2313" s="214">
        <v>30252</v>
      </c>
      <c r="B2313" t="s">
        <v>638</v>
      </c>
      <c r="D2313" s="207"/>
    </row>
    <row r="2314" spans="1:4" x14ac:dyDescent="0.15">
      <c r="A2314" s="214">
        <v>30253</v>
      </c>
      <c r="B2314" t="s">
        <v>638</v>
      </c>
      <c r="D2314" s="207"/>
    </row>
    <row r="2315" spans="1:4" x14ac:dyDescent="0.15">
      <c r="A2315" s="214">
        <v>30254</v>
      </c>
      <c r="B2315" t="s">
        <v>638</v>
      </c>
      <c r="D2315" s="207"/>
    </row>
    <row r="2316" spans="1:4" x14ac:dyDescent="0.15">
      <c r="A2316" s="214">
        <v>30256</v>
      </c>
      <c r="B2316" t="s">
        <v>638</v>
      </c>
      <c r="D2316" s="207"/>
    </row>
    <row r="2317" spans="1:4" x14ac:dyDescent="0.15">
      <c r="A2317" s="214">
        <v>30257</v>
      </c>
      <c r="B2317" t="s">
        <v>638</v>
      </c>
      <c r="D2317" s="207"/>
    </row>
    <row r="2318" spans="1:4" x14ac:dyDescent="0.15">
      <c r="A2318" s="214">
        <v>30259</v>
      </c>
      <c r="B2318" t="s">
        <v>638</v>
      </c>
      <c r="D2318" s="207"/>
    </row>
    <row r="2319" spans="1:4" x14ac:dyDescent="0.15">
      <c r="A2319" s="214">
        <v>30260</v>
      </c>
      <c r="B2319" t="s">
        <v>638</v>
      </c>
      <c r="D2319" s="207"/>
    </row>
    <row r="2320" spans="1:4" x14ac:dyDescent="0.15">
      <c r="A2320" s="214">
        <v>30261</v>
      </c>
      <c r="B2320" t="s">
        <v>638</v>
      </c>
      <c r="D2320" s="207"/>
    </row>
    <row r="2321" spans="1:4" x14ac:dyDescent="0.15">
      <c r="A2321" s="214">
        <v>30263</v>
      </c>
      <c r="B2321" t="s">
        <v>638</v>
      </c>
      <c r="D2321" s="207"/>
    </row>
    <row r="2322" spans="1:4" x14ac:dyDescent="0.15">
      <c r="A2322" s="214">
        <v>30264</v>
      </c>
      <c r="B2322" t="s">
        <v>638</v>
      </c>
      <c r="D2322" s="207"/>
    </row>
    <row r="2323" spans="1:4" x14ac:dyDescent="0.15">
      <c r="A2323" s="214">
        <v>30265</v>
      </c>
      <c r="B2323" t="s">
        <v>638</v>
      </c>
      <c r="D2323" s="207"/>
    </row>
    <row r="2324" spans="1:4" x14ac:dyDescent="0.15">
      <c r="A2324" s="214">
        <v>30266</v>
      </c>
      <c r="B2324" t="s">
        <v>638</v>
      </c>
      <c r="D2324" s="207"/>
    </row>
    <row r="2325" spans="1:4" x14ac:dyDescent="0.15">
      <c r="A2325" s="214">
        <v>30267</v>
      </c>
      <c r="B2325" t="s">
        <v>638</v>
      </c>
      <c r="D2325" s="207"/>
    </row>
    <row r="2326" spans="1:4" x14ac:dyDescent="0.15">
      <c r="A2326" s="214">
        <v>30268</v>
      </c>
      <c r="B2326" t="s">
        <v>638</v>
      </c>
      <c r="D2326" s="207"/>
    </row>
    <row r="2327" spans="1:4" x14ac:dyDescent="0.15">
      <c r="A2327" s="214">
        <v>30270</v>
      </c>
      <c r="B2327" t="s">
        <v>638</v>
      </c>
      <c r="D2327" s="207"/>
    </row>
    <row r="2328" spans="1:4" x14ac:dyDescent="0.15">
      <c r="A2328" s="214">
        <v>30271</v>
      </c>
      <c r="B2328" t="s">
        <v>638</v>
      </c>
      <c r="D2328" s="207"/>
    </row>
    <row r="2329" spans="1:4" x14ac:dyDescent="0.15">
      <c r="A2329" s="214">
        <v>30272</v>
      </c>
      <c r="B2329" t="s">
        <v>638</v>
      </c>
      <c r="D2329" s="207"/>
    </row>
    <row r="2330" spans="1:4" x14ac:dyDescent="0.15">
      <c r="A2330" s="214">
        <v>30273</v>
      </c>
      <c r="B2330" t="s">
        <v>638</v>
      </c>
      <c r="D2330" s="207"/>
    </row>
    <row r="2331" spans="1:4" x14ac:dyDescent="0.15">
      <c r="A2331" s="214">
        <v>30274</v>
      </c>
      <c r="B2331" t="s">
        <v>638</v>
      </c>
      <c r="D2331" s="207"/>
    </row>
    <row r="2332" spans="1:4" x14ac:dyDescent="0.15">
      <c r="A2332" s="214">
        <v>30277</v>
      </c>
      <c r="B2332" t="s">
        <v>638</v>
      </c>
      <c r="D2332" s="207"/>
    </row>
    <row r="2333" spans="1:4" x14ac:dyDescent="0.15">
      <c r="A2333" s="214">
        <v>30279</v>
      </c>
      <c r="B2333" t="s">
        <v>638</v>
      </c>
      <c r="D2333" s="207"/>
    </row>
    <row r="2334" spans="1:4" x14ac:dyDescent="0.15">
      <c r="A2334" s="214">
        <v>30280</v>
      </c>
      <c r="B2334" t="s">
        <v>638</v>
      </c>
      <c r="D2334" s="207"/>
    </row>
    <row r="2335" spans="1:4" x14ac:dyDescent="0.15">
      <c r="A2335" s="214">
        <v>30281</v>
      </c>
      <c r="B2335" t="s">
        <v>638</v>
      </c>
      <c r="D2335" s="207"/>
    </row>
    <row r="2336" spans="1:4" x14ac:dyDescent="0.15">
      <c r="A2336" s="214">
        <v>30282</v>
      </c>
      <c r="B2336" t="s">
        <v>638</v>
      </c>
      <c r="D2336" s="207"/>
    </row>
    <row r="2337" spans="1:4" x14ac:dyDescent="0.15">
      <c r="A2337" s="214">
        <v>30284</v>
      </c>
      <c r="B2337" t="s">
        <v>638</v>
      </c>
      <c r="D2337" s="207"/>
    </row>
    <row r="2338" spans="1:4" x14ac:dyDescent="0.15">
      <c r="A2338" s="214">
        <v>30285</v>
      </c>
      <c r="B2338" t="s">
        <v>638</v>
      </c>
      <c r="D2338" s="207"/>
    </row>
    <row r="2339" spans="1:4" x14ac:dyDescent="0.15">
      <c r="A2339" s="214">
        <v>30286</v>
      </c>
      <c r="B2339" t="s">
        <v>638</v>
      </c>
      <c r="D2339" s="207"/>
    </row>
    <row r="2340" spans="1:4" x14ac:dyDescent="0.15">
      <c r="A2340" s="214">
        <v>30287</v>
      </c>
      <c r="B2340" t="s">
        <v>638</v>
      </c>
      <c r="D2340" s="207"/>
    </row>
    <row r="2341" spans="1:4" x14ac:dyDescent="0.15">
      <c r="A2341" s="214">
        <v>30288</v>
      </c>
      <c r="B2341" t="s">
        <v>638</v>
      </c>
      <c r="D2341" s="207"/>
    </row>
    <row r="2342" spans="1:4" x14ac:dyDescent="0.15">
      <c r="A2342" s="214">
        <v>30289</v>
      </c>
      <c r="B2342" t="s">
        <v>638</v>
      </c>
      <c r="D2342" s="207"/>
    </row>
    <row r="2343" spans="1:4" x14ac:dyDescent="0.15">
      <c r="A2343" s="214">
        <v>30291</v>
      </c>
      <c r="B2343" t="s">
        <v>638</v>
      </c>
      <c r="D2343" s="207"/>
    </row>
    <row r="2344" spans="1:4" x14ac:dyDescent="0.15">
      <c r="A2344" s="214">
        <v>30292</v>
      </c>
      <c r="B2344" t="s">
        <v>638</v>
      </c>
      <c r="D2344" s="207"/>
    </row>
    <row r="2345" spans="1:4" x14ac:dyDescent="0.15">
      <c r="A2345" s="214">
        <v>30293</v>
      </c>
      <c r="B2345" t="s">
        <v>638</v>
      </c>
      <c r="D2345" s="207"/>
    </row>
    <row r="2346" spans="1:4" x14ac:dyDescent="0.15">
      <c r="A2346" s="214">
        <v>30294</v>
      </c>
      <c r="B2346" t="s">
        <v>638</v>
      </c>
      <c r="D2346" s="207"/>
    </row>
    <row r="2347" spans="1:4" x14ac:dyDescent="0.15">
      <c r="A2347" s="214">
        <v>30295</v>
      </c>
      <c r="B2347" t="s">
        <v>638</v>
      </c>
      <c r="D2347" s="207"/>
    </row>
    <row r="2348" spans="1:4" x14ac:dyDescent="0.15">
      <c r="A2348" s="214">
        <v>30296</v>
      </c>
      <c r="B2348" t="s">
        <v>638</v>
      </c>
      <c r="D2348" s="207"/>
    </row>
    <row r="2349" spans="1:4" x14ac:dyDescent="0.15">
      <c r="A2349" s="214">
        <v>30298</v>
      </c>
      <c r="B2349" t="s">
        <v>638</v>
      </c>
      <c r="D2349" s="207"/>
    </row>
    <row r="2350" spans="1:4" x14ac:dyDescent="0.15">
      <c r="A2350" s="214">
        <v>30299</v>
      </c>
      <c r="B2350" t="s">
        <v>638</v>
      </c>
      <c r="D2350" s="207"/>
    </row>
    <row r="2351" spans="1:4" x14ac:dyDescent="0.15">
      <c r="A2351" s="214">
        <v>30300</v>
      </c>
      <c r="B2351" t="s">
        <v>638</v>
      </c>
      <c r="D2351" s="207"/>
    </row>
    <row r="2352" spans="1:4" x14ac:dyDescent="0.15">
      <c r="A2352" s="214">
        <v>30301</v>
      </c>
      <c r="B2352" t="s">
        <v>638</v>
      </c>
      <c r="D2352" s="207"/>
    </row>
    <row r="2353" spans="1:4" x14ac:dyDescent="0.15">
      <c r="A2353" s="214">
        <v>30302</v>
      </c>
      <c r="B2353" t="s">
        <v>638</v>
      </c>
      <c r="D2353" s="207"/>
    </row>
    <row r="2354" spans="1:4" x14ac:dyDescent="0.15">
      <c r="A2354" s="214">
        <v>30305</v>
      </c>
      <c r="B2354" t="s">
        <v>638</v>
      </c>
      <c r="D2354" s="207"/>
    </row>
    <row r="2355" spans="1:4" x14ac:dyDescent="0.15">
      <c r="A2355" s="214">
        <v>30306</v>
      </c>
      <c r="B2355" t="s">
        <v>638</v>
      </c>
      <c r="D2355" s="207"/>
    </row>
    <row r="2356" spans="1:4" x14ac:dyDescent="0.15">
      <c r="A2356" s="214">
        <v>30307</v>
      </c>
      <c r="B2356" t="s">
        <v>638</v>
      </c>
      <c r="D2356" s="207"/>
    </row>
    <row r="2357" spans="1:4" x14ac:dyDescent="0.15">
      <c r="A2357" s="214">
        <v>30308</v>
      </c>
      <c r="B2357" t="s">
        <v>638</v>
      </c>
      <c r="D2357" s="207"/>
    </row>
    <row r="2358" spans="1:4" x14ac:dyDescent="0.15">
      <c r="A2358" s="214">
        <v>30309</v>
      </c>
      <c r="B2358" t="s">
        <v>638</v>
      </c>
      <c r="D2358" s="207"/>
    </row>
    <row r="2359" spans="1:4" x14ac:dyDescent="0.15">
      <c r="A2359" s="214">
        <v>30310</v>
      </c>
      <c r="B2359" t="s">
        <v>638</v>
      </c>
      <c r="D2359" s="207"/>
    </row>
    <row r="2360" spans="1:4" x14ac:dyDescent="0.15">
      <c r="A2360" s="214">
        <v>30312</v>
      </c>
      <c r="B2360" t="s">
        <v>638</v>
      </c>
      <c r="D2360" s="207"/>
    </row>
    <row r="2361" spans="1:4" x14ac:dyDescent="0.15">
      <c r="A2361" s="214">
        <v>30313</v>
      </c>
      <c r="B2361" t="s">
        <v>638</v>
      </c>
      <c r="D2361" s="207"/>
    </row>
    <row r="2362" spans="1:4" x14ac:dyDescent="0.15">
      <c r="A2362" s="214">
        <v>30320</v>
      </c>
      <c r="B2362" t="s">
        <v>638</v>
      </c>
      <c r="D2362" s="207"/>
    </row>
    <row r="2363" spans="1:4" x14ac:dyDescent="0.15">
      <c r="A2363" s="214">
        <v>30321</v>
      </c>
      <c r="B2363" t="s">
        <v>638</v>
      </c>
      <c r="D2363" s="207"/>
    </row>
    <row r="2364" spans="1:4" x14ac:dyDescent="0.15">
      <c r="A2364" s="214">
        <v>30322</v>
      </c>
      <c r="B2364" t="s">
        <v>638</v>
      </c>
      <c r="D2364" s="207"/>
    </row>
    <row r="2365" spans="1:4" x14ac:dyDescent="0.15">
      <c r="A2365" s="214">
        <v>30323</v>
      </c>
      <c r="B2365" t="s">
        <v>638</v>
      </c>
      <c r="D2365" s="207"/>
    </row>
    <row r="2366" spans="1:4" x14ac:dyDescent="0.15">
      <c r="A2366" s="214">
        <v>30324</v>
      </c>
      <c r="B2366" t="s">
        <v>638</v>
      </c>
      <c r="D2366" s="207"/>
    </row>
    <row r="2367" spans="1:4" x14ac:dyDescent="0.15">
      <c r="A2367" s="214">
        <v>30326</v>
      </c>
      <c r="B2367" t="s">
        <v>638</v>
      </c>
      <c r="D2367" s="207"/>
    </row>
    <row r="2368" spans="1:4" x14ac:dyDescent="0.15">
      <c r="A2368" s="214">
        <v>30327</v>
      </c>
      <c r="B2368" t="s">
        <v>638</v>
      </c>
      <c r="D2368" s="207"/>
    </row>
    <row r="2369" spans="1:4" x14ac:dyDescent="0.15">
      <c r="A2369" s="214">
        <v>30328</v>
      </c>
      <c r="B2369" t="s">
        <v>638</v>
      </c>
      <c r="D2369" s="207"/>
    </row>
    <row r="2370" spans="1:4" x14ac:dyDescent="0.15">
      <c r="A2370" s="214">
        <v>30329</v>
      </c>
      <c r="B2370" t="s">
        <v>638</v>
      </c>
      <c r="D2370" s="207"/>
    </row>
    <row r="2371" spans="1:4" x14ac:dyDescent="0.15">
      <c r="A2371" s="214">
        <v>30330</v>
      </c>
      <c r="B2371" t="s">
        <v>638</v>
      </c>
      <c r="D2371" s="207"/>
    </row>
    <row r="2372" spans="1:4" x14ac:dyDescent="0.15">
      <c r="A2372" s="214">
        <v>30333</v>
      </c>
      <c r="B2372" t="s">
        <v>638</v>
      </c>
      <c r="D2372" s="207"/>
    </row>
    <row r="2373" spans="1:4" x14ac:dyDescent="0.15">
      <c r="A2373" s="214">
        <v>30334</v>
      </c>
      <c r="B2373" t="s">
        <v>638</v>
      </c>
      <c r="D2373" s="207"/>
    </row>
    <row r="2374" spans="1:4" x14ac:dyDescent="0.15">
      <c r="A2374" s="214">
        <v>30335</v>
      </c>
      <c r="B2374" t="s">
        <v>638</v>
      </c>
      <c r="D2374" s="207"/>
    </row>
    <row r="2375" spans="1:4" x14ac:dyDescent="0.15">
      <c r="A2375" s="214">
        <v>30336</v>
      </c>
      <c r="B2375" t="s">
        <v>638</v>
      </c>
      <c r="D2375" s="207"/>
    </row>
    <row r="2376" spans="1:4" x14ac:dyDescent="0.15">
      <c r="A2376" s="214">
        <v>30337</v>
      </c>
      <c r="B2376" t="s">
        <v>638</v>
      </c>
      <c r="D2376" s="207"/>
    </row>
    <row r="2377" spans="1:4" x14ac:dyDescent="0.15">
      <c r="A2377" s="214">
        <v>30338</v>
      </c>
      <c r="B2377" t="s">
        <v>638</v>
      </c>
      <c r="D2377" s="207"/>
    </row>
    <row r="2378" spans="1:4" x14ac:dyDescent="0.15">
      <c r="A2378" s="214">
        <v>30340</v>
      </c>
      <c r="B2378" t="s">
        <v>638</v>
      </c>
      <c r="D2378" s="207"/>
    </row>
    <row r="2379" spans="1:4" x14ac:dyDescent="0.15">
      <c r="A2379" s="214">
        <v>30341</v>
      </c>
      <c r="B2379" t="s">
        <v>638</v>
      </c>
      <c r="D2379" s="207"/>
    </row>
    <row r="2380" spans="1:4" x14ac:dyDescent="0.15">
      <c r="A2380" s="214">
        <v>30342</v>
      </c>
      <c r="B2380" t="s">
        <v>638</v>
      </c>
      <c r="D2380" s="207"/>
    </row>
    <row r="2381" spans="1:4" x14ac:dyDescent="0.15">
      <c r="A2381" s="214">
        <v>30343</v>
      </c>
      <c r="B2381" t="s">
        <v>638</v>
      </c>
      <c r="D2381" s="207"/>
    </row>
    <row r="2382" spans="1:4" x14ac:dyDescent="0.15">
      <c r="A2382" s="214">
        <v>30344</v>
      </c>
      <c r="B2382" t="s">
        <v>638</v>
      </c>
      <c r="D2382" s="207"/>
    </row>
    <row r="2383" spans="1:4" x14ac:dyDescent="0.15">
      <c r="A2383" s="214">
        <v>30345</v>
      </c>
      <c r="B2383" t="s">
        <v>638</v>
      </c>
      <c r="D2383" s="207"/>
    </row>
    <row r="2384" spans="1:4" x14ac:dyDescent="0.15">
      <c r="A2384" s="214">
        <v>30347</v>
      </c>
      <c r="B2384" t="s">
        <v>638</v>
      </c>
      <c r="D2384" s="207"/>
    </row>
    <row r="2385" spans="1:4" x14ac:dyDescent="0.15">
      <c r="A2385" s="214">
        <v>30348</v>
      </c>
      <c r="B2385" t="s">
        <v>638</v>
      </c>
      <c r="D2385" s="207"/>
    </row>
    <row r="2386" spans="1:4" x14ac:dyDescent="0.15">
      <c r="A2386" s="214">
        <v>30349</v>
      </c>
      <c r="B2386" t="s">
        <v>638</v>
      </c>
      <c r="D2386" s="207"/>
    </row>
    <row r="2387" spans="1:4" x14ac:dyDescent="0.15">
      <c r="A2387" s="214">
        <v>30350</v>
      </c>
      <c r="B2387" t="s">
        <v>638</v>
      </c>
      <c r="D2387" s="207"/>
    </row>
    <row r="2388" spans="1:4" x14ac:dyDescent="0.15">
      <c r="A2388" s="214">
        <v>30351</v>
      </c>
      <c r="B2388" t="s">
        <v>638</v>
      </c>
      <c r="D2388" s="207"/>
    </row>
    <row r="2389" spans="1:4" x14ac:dyDescent="0.15">
      <c r="A2389" s="214">
        <v>30352</v>
      </c>
      <c r="B2389" t="s">
        <v>638</v>
      </c>
      <c r="D2389" s="207"/>
    </row>
    <row r="2390" spans="1:4" x14ac:dyDescent="0.15">
      <c r="A2390" s="214">
        <v>30354</v>
      </c>
      <c r="B2390" t="s">
        <v>638</v>
      </c>
      <c r="D2390" s="207"/>
    </row>
    <row r="2391" spans="1:4" x14ac:dyDescent="0.15">
      <c r="A2391" s="214">
        <v>30355</v>
      </c>
      <c r="B2391" t="s">
        <v>638</v>
      </c>
      <c r="D2391" s="207"/>
    </row>
    <row r="2392" spans="1:4" x14ac:dyDescent="0.15">
      <c r="A2392" s="214">
        <v>30356</v>
      </c>
      <c r="B2392" t="s">
        <v>638</v>
      </c>
      <c r="D2392" s="207"/>
    </row>
    <row r="2393" spans="1:4" x14ac:dyDescent="0.15">
      <c r="A2393" s="214">
        <v>30357</v>
      </c>
      <c r="B2393" t="s">
        <v>638</v>
      </c>
      <c r="D2393" s="207"/>
    </row>
    <row r="2394" spans="1:4" x14ac:dyDescent="0.15">
      <c r="A2394" s="214">
        <v>30359</v>
      </c>
      <c r="B2394" t="s">
        <v>638</v>
      </c>
      <c r="D2394" s="207"/>
    </row>
    <row r="2395" spans="1:4" x14ac:dyDescent="0.15">
      <c r="A2395" s="214">
        <v>30361</v>
      </c>
      <c r="B2395" t="s">
        <v>638</v>
      </c>
      <c r="D2395" s="207"/>
    </row>
    <row r="2396" spans="1:4" x14ac:dyDescent="0.15">
      <c r="A2396" s="214">
        <v>30362</v>
      </c>
      <c r="B2396" t="s">
        <v>638</v>
      </c>
      <c r="D2396" s="207"/>
    </row>
    <row r="2397" spans="1:4" x14ac:dyDescent="0.15">
      <c r="A2397" s="214">
        <v>30363</v>
      </c>
      <c r="B2397" t="s">
        <v>638</v>
      </c>
      <c r="D2397" s="207"/>
    </row>
    <row r="2398" spans="1:4" x14ac:dyDescent="0.15">
      <c r="A2398" s="214">
        <v>30364</v>
      </c>
      <c r="B2398" t="s">
        <v>638</v>
      </c>
      <c r="D2398" s="207"/>
    </row>
    <row r="2399" spans="1:4" x14ac:dyDescent="0.15">
      <c r="A2399" s="214">
        <v>30365</v>
      </c>
      <c r="B2399" t="s">
        <v>638</v>
      </c>
      <c r="D2399" s="207"/>
    </row>
    <row r="2400" spans="1:4" x14ac:dyDescent="0.15">
      <c r="A2400" s="214">
        <v>30368</v>
      </c>
      <c r="B2400" t="s">
        <v>638</v>
      </c>
      <c r="D2400" s="207"/>
    </row>
    <row r="2401" spans="1:4" x14ac:dyDescent="0.15">
      <c r="A2401" s="214">
        <v>30369</v>
      </c>
      <c r="B2401" t="s">
        <v>638</v>
      </c>
      <c r="D2401" s="207"/>
    </row>
    <row r="2402" spans="1:4" x14ac:dyDescent="0.15">
      <c r="A2402" s="214">
        <v>30370</v>
      </c>
      <c r="B2402" t="s">
        <v>638</v>
      </c>
      <c r="D2402" s="207"/>
    </row>
    <row r="2403" spans="1:4" x14ac:dyDescent="0.15">
      <c r="A2403" s="214">
        <v>30371</v>
      </c>
      <c r="B2403" t="s">
        <v>638</v>
      </c>
      <c r="D2403" s="207"/>
    </row>
    <row r="2404" spans="1:4" x14ac:dyDescent="0.15">
      <c r="A2404" s="214">
        <v>30372</v>
      </c>
      <c r="B2404" t="s">
        <v>638</v>
      </c>
      <c r="D2404" s="207"/>
    </row>
    <row r="2405" spans="1:4" x14ac:dyDescent="0.15">
      <c r="A2405" s="214">
        <v>30373</v>
      </c>
      <c r="B2405" t="s">
        <v>638</v>
      </c>
      <c r="D2405" s="207"/>
    </row>
    <row r="2406" spans="1:4" x14ac:dyDescent="0.15">
      <c r="A2406" s="214">
        <v>30375</v>
      </c>
      <c r="B2406" t="s">
        <v>638</v>
      </c>
      <c r="D2406" s="207"/>
    </row>
    <row r="2407" spans="1:4" x14ac:dyDescent="0.15">
      <c r="A2407" s="214">
        <v>30376</v>
      </c>
      <c r="B2407" t="s">
        <v>638</v>
      </c>
      <c r="D2407" s="207"/>
    </row>
    <row r="2408" spans="1:4" x14ac:dyDescent="0.15">
      <c r="A2408" s="214">
        <v>30377</v>
      </c>
      <c r="B2408" t="s">
        <v>638</v>
      </c>
      <c r="D2408" s="207"/>
    </row>
    <row r="2409" spans="1:4" x14ac:dyDescent="0.15">
      <c r="A2409" s="214">
        <v>30378</v>
      </c>
      <c r="B2409" t="s">
        <v>638</v>
      </c>
      <c r="D2409" s="207"/>
    </row>
    <row r="2410" spans="1:4" x14ac:dyDescent="0.15">
      <c r="A2410" s="214">
        <v>30379</v>
      </c>
      <c r="B2410" t="s">
        <v>638</v>
      </c>
      <c r="D2410" s="207"/>
    </row>
    <row r="2411" spans="1:4" x14ac:dyDescent="0.15">
      <c r="A2411" s="214">
        <v>30380</v>
      </c>
      <c r="B2411" t="s">
        <v>638</v>
      </c>
      <c r="D2411" s="207"/>
    </row>
    <row r="2412" spans="1:4" x14ac:dyDescent="0.15">
      <c r="A2412" s="214">
        <v>30382</v>
      </c>
      <c r="B2412" t="s">
        <v>638</v>
      </c>
      <c r="D2412" s="207"/>
    </row>
    <row r="2413" spans="1:4" x14ac:dyDescent="0.15">
      <c r="A2413" s="214">
        <v>30383</v>
      </c>
      <c r="B2413" t="s">
        <v>638</v>
      </c>
      <c r="D2413" s="207"/>
    </row>
    <row r="2414" spans="1:4" x14ac:dyDescent="0.15">
      <c r="A2414" s="214">
        <v>30384</v>
      </c>
      <c r="B2414" t="s">
        <v>638</v>
      </c>
      <c r="D2414" s="207"/>
    </row>
    <row r="2415" spans="1:4" x14ac:dyDescent="0.15">
      <c r="A2415" s="214">
        <v>30385</v>
      </c>
      <c r="B2415" t="s">
        <v>638</v>
      </c>
      <c r="D2415" s="207"/>
    </row>
    <row r="2416" spans="1:4" x14ac:dyDescent="0.15">
      <c r="A2416" s="214">
        <v>30386</v>
      </c>
      <c r="B2416" t="s">
        <v>638</v>
      </c>
      <c r="D2416" s="207"/>
    </row>
    <row r="2417" spans="1:4" x14ac:dyDescent="0.15">
      <c r="A2417" s="214">
        <v>30387</v>
      </c>
      <c r="B2417" t="s">
        <v>638</v>
      </c>
      <c r="D2417" s="207"/>
    </row>
    <row r="2418" spans="1:4" x14ac:dyDescent="0.15">
      <c r="A2418" s="214">
        <v>30389</v>
      </c>
      <c r="B2418" t="s">
        <v>638</v>
      </c>
      <c r="D2418" s="207"/>
    </row>
    <row r="2419" spans="1:4" x14ac:dyDescent="0.15">
      <c r="A2419" s="214">
        <v>30390</v>
      </c>
      <c r="B2419" t="s">
        <v>638</v>
      </c>
      <c r="D2419" s="207"/>
    </row>
    <row r="2420" spans="1:4" x14ac:dyDescent="0.15">
      <c r="A2420" s="214">
        <v>30391</v>
      </c>
      <c r="B2420" t="s">
        <v>638</v>
      </c>
      <c r="D2420" s="207"/>
    </row>
    <row r="2421" spans="1:4" x14ac:dyDescent="0.15">
      <c r="A2421" s="214">
        <v>30392</v>
      </c>
      <c r="B2421" t="s">
        <v>638</v>
      </c>
      <c r="D2421" s="207"/>
    </row>
    <row r="2422" spans="1:4" x14ac:dyDescent="0.15">
      <c r="A2422" s="214">
        <v>30393</v>
      </c>
      <c r="B2422" t="s">
        <v>638</v>
      </c>
      <c r="D2422" s="207"/>
    </row>
    <row r="2423" spans="1:4" x14ac:dyDescent="0.15">
      <c r="A2423" s="214">
        <v>30397</v>
      </c>
      <c r="B2423" t="s">
        <v>638</v>
      </c>
      <c r="D2423" s="207"/>
    </row>
    <row r="2424" spans="1:4" x14ac:dyDescent="0.15">
      <c r="A2424" s="214">
        <v>30398</v>
      </c>
      <c r="B2424" t="s">
        <v>638</v>
      </c>
      <c r="D2424" s="207"/>
    </row>
    <row r="2425" spans="1:4" x14ac:dyDescent="0.15">
      <c r="A2425" s="214">
        <v>30399</v>
      </c>
      <c r="B2425" t="s">
        <v>638</v>
      </c>
      <c r="D2425" s="207"/>
    </row>
    <row r="2426" spans="1:4" x14ac:dyDescent="0.15">
      <c r="A2426" s="214">
        <v>30400</v>
      </c>
      <c r="B2426" t="s">
        <v>638</v>
      </c>
      <c r="D2426" s="207"/>
    </row>
    <row r="2427" spans="1:4" x14ac:dyDescent="0.15">
      <c r="A2427" s="214">
        <v>30401</v>
      </c>
      <c r="B2427" t="s">
        <v>638</v>
      </c>
      <c r="D2427" s="207"/>
    </row>
    <row r="2428" spans="1:4" x14ac:dyDescent="0.15">
      <c r="A2428" s="214">
        <v>30403</v>
      </c>
      <c r="B2428" t="s">
        <v>638</v>
      </c>
      <c r="D2428" s="207"/>
    </row>
    <row r="2429" spans="1:4" x14ac:dyDescent="0.15">
      <c r="A2429" s="214">
        <v>30404</v>
      </c>
      <c r="B2429" t="s">
        <v>638</v>
      </c>
      <c r="D2429" s="207"/>
    </row>
    <row r="2430" spans="1:4" x14ac:dyDescent="0.15">
      <c r="A2430" s="214">
        <v>30405</v>
      </c>
      <c r="B2430" t="s">
        <v>638</v>
      </c>
      <c r="D2430" s="207"/>
    </row>
    <row r="2431" spans="1:4" x14ac:dyDescent="0.15">
      <c r="A2431" s="214">
        <v>30406</v>
      </c>
      <c r="B2431" t="s">
        <v>638</v>
      </c>
      <c r="D2431" s="207"/>
    </row>
    <row r="2432" spans="1:4" x14ac:dyDescent="0.15">
      <c r="A2432" s="214">
        <v>30407</v>
      </c>
      <c r="B2432" t="s">
        <v>638</v>
      </c>
      <c r="D2432" s="207"/>
    </row>
    <row r="2433" spans="1:4" x14ac:dyDescent="0.15">
      <c r="A2433" s="214">
        <v>30408</v>
      </c>
      <c r="B2433" t="s">
        <v>638</v>
      </c>
      <c r="D2433" s="207"/>
    </row>
    <row r="2434" spans="1:4" x14ac:dyDescent="0.15">
      <c r="A2434" s="214">
        <v>30410</v>
      </c>
      <c r="B2434" t="s">
        <v>638</v>
      </c>
      <c r="D2434" s="207"/>
    </row>
    <row r="2435" spans="1:4" x14ac:dyDescent="0.15">
      <c r="A2435" s="214">
        <v>30411</v>
      </c>
      <c r="B2435" t="s">
        <v>638</v>
      </c>
      <c r="D2435" s="207"/>
    </row>
    <row r="2436" spans="1:4" x14ac:dyDescent="0.15">
      <c r="A2436" s="214">
        <v>30412</v>
      </c>
      <c r="B2436" t="s">
        <v>638</v>
      </c>
      <c r="D2436" s="207"/>
    </row>
    <row r="2437" spans="1:4" x14ac:dyDescent="0.15">
      <c r="A2437" s="214">
        <v>30413</v>
      </c>
      <c r="B2437" t="s">
        <v>638</v>
      </c>
      <c r="D2437" s="207"/>
    </row>
    <row r="2438" spans="1:4" x14ac:dyDescent="0.15">
      <c r="A2438" s="214">
        <v>30414</v>
      </c>
      <c r="B2438" t="s">
        <v>638</v>
      </c>
      <c r="D2438" s="207"/>
    </row>
    <row r="2439" spans="1:4" x14ac:dyDescent="0.15">
      <c r="A2439" s="214">
        <v>30415</v>
      </c>
      <c r="B2439" t="s">
        <v>638</v>
      </c>
      <c r="D2439" s="207"/>
    </row>
    <row r="2440" spans="1:4" x14ac:dyDescent="0.15">
      <c r="A2440" s="214">
        <v>30417</v>
      </c>
      <c r="B2440" t="s">
        <v>638</v>
      </c>
      <c r="D2440" s="207"/>
    </row>
    <row r="2441" spans="1:4" x14ac:dyDescent="0.15">
      <c r="A2441" s="214">
        <v>30418</v>
      </c>
      <c r="B2441" t="s">
        <v>638</v>
      </c>
      <c r="D2441" s="207"/>
    </row>
    <row r="2442" spans="1:4" x14ac:dyDescent="0.15">
      <c r="A2442" s="214">
        <v>30419</v>
      </c>
      <c r="B2442" t="s">
        <v>638</v>
      </c>
      <c r="D2442" s="207"/>
    </row>
    <row r="2443" spans="1:4" x14ac:dyDescent="0.15">
      <c r="A2443" s="214">
        <v>30420</v>
      </c>
      <c r="B2443" t="s">
        <v>638</v>
      </c>
      <c r="D2443" s="207"/>
    </row>
    <row r="2444" spans="1:4" x14ac:dyDescent="0.15">
      <c r="A2444" s="214">
        <v>30421</v>
      </c>
      <c r="B2444" t="s">
        <v>638</v>
      </c>
      <c r="D2444" s="207"/>
    </row>
    <row r="2445" spans="1:4" x14ac:dyDescent="0.15">
      <c r="A2445" s="214">
        <v>30424</v>
      </c>
      <c r="B2445" t="s">
        <v>638</v>
      </c>
      <c r="D2445" s="207"/>
    </row>
    <row r="2446" spans="1:4" x14ac:dyDescent="0.15">
      <c r="A2446" s="214">
        <v>30425</v>
      </c>
      <c r="B2446" t="s">
        <v>638</v>
      </c>
      <c r="D2446" s="207"/>
    </row>
    <row r="2447" spans="1:4" x14ac:dyDescent="0.15">
      <c r="A2447" s="214">
        <v>30426</v>
      </c>
      <c r="B2447" t="s">
        <v>638</v>
      </c>
      <c r="D2447" s="207"/>
    </row>
    <row r="2448" spans="1:4" x14ac:dyDescent="0.15">
      <c r="A2448" s="214">
        <v>30427</v>
      </c>
      <c r="B2448" t="s">
        <v>638</v>
      </c>
      <c r="D2448" s="207"/>
    </row>
    <row r="2449" spans="1:4" x14ac:dyDescent="0.15">
      <c r="A2449" s="214">
        <v>30428</v>
      </c>
      <c r="B2449" t="s">
        <v>638</v>
      </c>
      <c r="D2449" s="207"/>
    </row>
    <row r="2450" spans="1:4" x14ac:dyDescent="0.15">
      <c r="A2450" s="214">
        <v>30429</v>
      </c>
      <c r="B2450" t="s">
        <v>638</v>
      </c>
      <c r="D2450" s="207"/>
    </row>
    <row r="2451" spans="1:4" x14ac:dyDescent="0.15">
      <c r="A2451" s="214">
        <v>30431</v>
      </c>
      <c r="B2451" t="s">
        <v>638</v>
      </c>
      <c r="D2451" s="207"/>
    </row>
    <row r="2452" spans="1:4" x14ac:dyDescent="0.15">
      <c r="A2452" s="214">
        <v>30432</v>
      </c>
      <c r="B2452" t="s">
        <v>638</v>
      </c>
      <c r="D2452" s="207"/>
    </row>
    <row r="2453" spans="1:4" x14ac:dyDescent="0.15">
      <c r="A2453" s="214">
        <v>30433</v>
      </c>
      <c r="B2453" t="s">
        <v>638</v>
      </c>
      <c r="D2453" s="207"/>
    </row>
    <row r="2454" spans="1:4" x14ac:dyDescent="0.15">
      <c r="A2454" s="214">
        <v>30434</v>
      </c>
      <c r="B2454" t="s">
        <v>638</v>
      </c>
      <c r="D2454" s="207"/>
    </row>
    <row r="2455" spans="1:4" x14ac:dyDescent="0.15">
      <c r="A2455" s="214">
        <v>30436</v>
      </c>
      <c r="B2455" t="s">
        <v>638</v>
      </c>
      <c r="D2455" s="207"/>
    </row>
    <row r="2456" spans="1:4" x14ac:dyDescent="0.15">
      <c r="A2456" s="214">
        <v>30438</v>
      </c>
      <c r="B2456" t="s">
        <v>638</v>
      </c>
      <c r="D2456" s="207"/>
    </row>
    <row r="2457" spans="1:4" x14ac:dyDescent="0.15">
      <c r="A2457" s="214">
        <v>30440</v>
      </c>
      <c r="B2457" t="s">
        <v>638</v>
      </c>
      <c r="D2457" s="207"/>
    </row>
    <row r="2458" spans="1:4" x14ac:dyDescent="0.15">
      <c r="A2458" s="214">
        <v>30442</v>
      </c>
      <c r="B2458" t="s">
        <v>638</v>
      </c>
      <c r="D2458" s="207"/>
    </row>
    <row r="2459" spans="1:4" x14ac:dyDescent="0.15">
      <c r="A2459" s="214">
        <v>30443</v>
      </c>
      <c r="B2459" t="s">
        <v>638</v>
      </c>
      <c r="D2459" s="207"/>
    </row>
    <row r="2460" spans="1:4" x14ac:dyDescent="0.15">
      <c r="A2460" s="214">
        <v>30445</v>
      </c>
      <c r="B2460" t="s">
        <v>638</v>
      </c>
      <c r="D2460" s="207"/>
    </row>
    <row r="2461" spans="1:4" x14ac:dyDescent="0.15">
      <c r="A2461" s="214">
        <v>30446</v>
      </c>
      <c r="B2461" t="s">
        <v>638</v>
      </c>
      <c r="D2461" s="207"/>
    </row>
    <row r="2462" spans="1:4" x14ac:dyDescent="0.15">
      <c r="A2462" s="214">
        <v>30447</v>
      </c>
      <c r="B2462" t="s">
        <v>638</v>
      </c>
      <c r="D2462" s="207"/>
    </row>
    <row r="2463" spans="1:4" x14ac:dyDescent="0.15">
      <c r="A2463" s="214">
        <v>30448</v>
      </c>
      <c r="B2463" t="s">
        <v>638</v>
      </c>
      <c r="D2463" s="207"/>
    </row>
    <row r="2464" spans="1:4" x14ac:dyDescent="0.15">
      <c r="A2464" s="214">
        <v>30449</v>
      </c>
      <c r="B2464" t="s">
        <v>638</v>
      </c>
      <c r="D2464" s="207"/>
    </row>
    <row r="2465" spans="1:4" x14ac:dyDescent="0.15">
      <c r="A2465" s="214">
        <v>30450</v>
      </c>
      <c r="B2465" t="s">
        <v>638</v>
      </c>
      <c r="D2465" s="207"/>
    </row>
    <row r="2466" spans="1:4" x14ac:dyDescent="0.15">
      <c r="A2466" s="214">
        <v>30452</v>
      </c>
      <c r="B2466" t="s">
        <v>638</v>
      </c>
      <c r="D2466" s="207"/>
    </row>
    <row r="2467" spans="1:4" x14ac:dyDescent="0.15">
      <c r="A2467" s="214">
        <v>30453</v>
      </c>
      <c r="B2467" t="s">
        <v>638</v>
      </c>
      <c r="D2467" s="207"/>
    </row>
    <row r="2468" spans="1:4" x14ac:dyDescent="0.15">
      <c r="A2468" s="214">
        <v>30454</v>
      </c>
      <c r="B2468" t="s">
        <v>638</v>
      </c>
      <c r="D2468" s="207"/>
    </row>
    <row r="2469" spans="1:4" x14ac:dyDescent="0.15">
      <c r="A2469" s="214">
        <v>30455</v>
      </c>
      <c r="B2469" t="s">
        <v>638</v>
      </c>
      <c r="D2469" s="207"/>
    </row>
    <row r="2470" spans="1:4" x14ac:dyDescent="0.15">
      <c r="A2470" s="214">
        <v>30456</v>
      </c>
      <c r="B2470" t="s">
        <v>638</v>
      </c>
      <c r="D2470" s="207"/>
    </row>
    <row r="2471" spans="1:4" x14ac:dyDescent="0.15">
      <c r="A2471" s="214">
        <v>30459</v>
      </c>
      <c r="B2471" t="s">
        <v>638</v>
      </c>
      <c r="D2471" s="207"/>
    </row>
    <row r="2472" spans="1:4" x14ac:dyDescent="0.15">
      <c r="A2472" s="214">
        <v>30460</v>
      </c>
      <c r="B2472" t="s">
        <v>638</v>
      </c>
      <c r="D2472" s="207"/>
    </row>
    <row r="2473" spans="1:4" x14ac:dyDescent="0.15">
      <c r="A2473" s="214">
        <v>30461</v>
      </c>
      <c r="B2473" t="s">
        <v>638</v>
      </c>
      <c r="D2473" s="207"/>
    </row>
    <row r="2474" spans="1:4" x14ac:dyDescent="0.15">
      <c r="A2474" s="214">
        <v>30462</v>
      </c>
      <c r="B2474" t="s">
        <v>638</v>
      </c>
      <c r="D2474" s="207"/>
    </row>
    <row r="2475" spans="1:4" x14ac:dyDescent="0.15">
      <c r="A2475" s="214">
        <v>30463</v>
      </c>
      <c r="B2475" t="s">
        <v>638</v>
      </c>
      <c r="D2475" s="207"/>
    </row>
    <row r="2476" spans="1:4" x14ac:dyDescent="0.15">
      <c r="A2476" s="214">
        <v>30464</v>
      </c>
      <c r="B2476" t="s">
        <v>638</v>
      </c>
      <c r="D2476" s="207"/>
    </row>
    <row r="2477" spans="1:4" x14ac:dyDescent="0.15">
      <c r="A2477" s="214">
        <v>30466</v>
      </c>
      <c r="B2477" t="s">
        <v>638</v>
      </c>
      <c r="D2477" s="207"/>
    </row>
    <row r="2478" spans="1:4" x14ac:dyDescent="0.15">
      <c r="A2478" s="214">
        <v>30467</v>
      </c>
      <c r="B2478" t="s">
        <v>638</v>
      </c>
      <c r="D2478" s="207"/>
    </row>
    <row r="2479" spans="1:4" x14ac:dyDescent="0.15">
      <c r="A2479" s="214">
        <v>30468</v>
      </c>
      <c r="B2479" t="s">
        <v>638</v>
      </c>
      <c r="D2479" s="207"/>
    </row>
    <row r="2480" spans="1:4" x14ac:dyDescent="0.15">
      <c r="A2480" s="214">
        <v>30469</v>
      </c>
      <c r="B2480" t="s">
        <v>638</v>
      </c>
      <c r="D2480" s="207"/>
    </row>
    <row r="2481" spans="1:4" x14ac:dyDescent="0.15">
      <c r="A2481" s="214">
        <v>30470</v>
      </c>
      <c r="B2481" t="s">
        <v>638</v>
      </c>
      <c r="D2481" s="207"/>
    </row>
    <row r="2482" spans="1:4" x14ac:dyDescent="0.15">
      <c r="A2482" s="214">
        <v>30471</v>
      </c>
      <c r="B2482" t="s">
        <v>638</v>
      </c>
      <c r="D2482" s="207"/>
    </row>
    <row r="2483" spans="1:4" x14ac:dyDescent="0.15">
      <c r="A2483" s="214">
        <v>30473</v>
      </c>
      <c r="B2483" t="s">
        <v>638</v>
      </c>
      <c r="D2483" s="207"/>
    </row>
    <row r="2484" spans="1:4" x14ac:dyDescent="0.15">
      <c r="A2484" s="214">
        <v>30474</v>
      </c>
      <c r="B2484" t="s">
        <v>638</v>
      </c>
      <c r="D2484" s="207"/>
    </row>
    <row r="2485" spans="1:4" x14ac:dyDescent="0.15">
      <c r="A2485" s="214">
        <v>30475</v>
      </c>
      <c r="B2485" t="s">
        <v>638</v>
      </c>
      <c r="D2485" s="207"/>
    </row>
    <row r="2486" spans="1:4" x14ac:dyDescent="0.15">
      <c r="A2486" s="214">
        <v>30476</v>
      </c>
      <c r="B2486" t="s">
        <v>638</v>
      </c>
      <c r="D2486" s="207"/>
    </row>
    <row r="2487" spans="1:4" x14ac:dyDescent="0.15">
      <c r="A2487" s="214">
        <v>30477</v>
      </c>
      <c r="B2487" t="s">
        <v>638</v>
      </c>
      <c r="D2487" s="207"/>
    </row>
    <row r="2488" spans="1:4" x14ac:dyDescent="0.15">
      <c r="A2488" s="214">
        <v>30478</v>
      </c>
      <c r="B2488" t="s">
        <v>638</v>
      </c>
      <c r="D2488" s="207"/>
    </row>
    <row r="2489" spans="1:4" x14ac:dyDescent="0.15">
      <c r="A2489" s="214">
        <v>30480</v>
      </c>
      <c r="B2489" t="s">
        <v>638</v>
      </c>
      <c r="D2489" s="207"/>
    </row>
    <row r="2490" spans="1:4" x14ac:dyDescent="0.15">
      <c r="A2490" s="214">
        <v>30481</v>
      </c>
      <c r="B2490" t="s">
        <v>638</v>
      </c>
      <c r="D2490" s="207"/>
    </row>
    <row r="2491" spans="1:4" x14ac:dyDescent="0.15">
      <c r="A2491" s="214">
        <v>30482</v>
      </c>
      <c r="B2491" t="s">
        <v>638</v>
      </c>
      <c r="D2491" s="207"/>
    </row>
    <row r="2492" spans="1:4" x14ac:dyDescent="0.15">
      <c r="A2492" s="214">
        <v>30483</v>
      </c>
      <c r="B2492" t="s">
        <v>638</v>
      </c>
      <c r="D2492" s="207"/>
    </row>
    <row r="2493" spans="1:4" x14ac:dyDescent="0.15">
      <c r="A2493" s="214">
        <v>30484</v>
      </c>
      <c r="B2493" t="s">
        <v>638</v>
      </c>
      <c r="D2493" s="207"/>
    </row>
    <row r="2494" spans="1:4" x14ac:dyDescent="0.15">
      <c r="A2494" s="214">
        <v>30487</v>
      </c>
      <c r="B2494" t="s">
        <v>638</v>
      </c>
      <c r="D2494" s="207"/>
    </row>
    <row r="2495" spans="1:4" x14ac:dyDescent="0.15">
      <c r="A2495" s="214">
        <v>30488</v>
      </c>
      <c r="B2495" t="s">
        <v>638</v>
      </c>
      <c r="D2495" s="207"/>
    </row>
    <row r="2496" spans="1:4" x14ac:dyDescent="0.15">
      <c r="A2496" s="214">
        <v>30489</v>
      </c>
      <c r="B2496" t="s">
        <v>638</v>
      </c>
      <c r="D2496" s="207"/>
    </row>
    <row r="2497" spans="1:4" x14ac:dyDescent="0.15">
      <c r="A2497" s="214">
        <v>30490</v>
      </c>
      <c r="B2497" t="s">
        <v>638</v>
      </c>
      <c r="D2497" s="207"/>
    </row>
    <row r="2498" spans="1:4" x14ac:dyDescent="0.15">
      <c r="A2498" s="214">
        <v>30491</v>
      </c>
      <c r="B2498" t="s">
        <v>638</v>
      </c>
      <c r="D2498" s="207"/>
    </row>
    <row r="2499" spans="1:4" x14ac:dyDescent="0.15">
      <c r="A2499" s="214">
        <v>30492</v>
      </c>
      <c r="B2499" t="s">
        <v>638</v>
      </c>
      <c r="D2499" s="207"/>
    </row>
    <row r="2500" spans="1:4" x14ac:dyDescent="0.15">
      <c r="A2500" s="214">
        <v>30494</v>
      </c>
      <c r="B2500" t="s">
        <v>638</v>
      </c>
      <c r="D2500" s="207"/>
    </row>
    <row r="2501" spans="1:4" x14ac:dyDescent="0.15">
      <c r="A2501" s="214">
        <v>30495</v>
      </c>
      <c r="B2501" t="s">
        <v>638</v>
      </c>
      <c r="D2501" s="207"/>
    </row>
    <row r="2502" spans="1:4" x14ac:dyDescent="0.15">
      <c r="A2502" s="214">
        <v>30496</v>
      </c>
      <c r="B2502" t="s">
        <v>638</v>
      </c>
      <c r="D2502" s="207"/>
    </row>
    <row r="2503" spans="1:4" x14ac:dyDescent="0.15">
      <c r="A2503" s="214">
        <v>30497</v>
      </c>
      <c r="B2503" t="s">
        <v>638</v>
      </c>
      <c r="D2503" s="207"/>
    </row>
    <row r="2504" spans="1:4" x14ac:dyDescent="0.15">
      <c r="A2504" s="214">
        <v>30498</v>
      </c>
      <c r="B2504" t="s">
        <v>638</v>
      </c>
      <c r="D2504" s="207"/>
    </row>
    <row r="2505" spans="1:4" x14ac:dyDescent="0.15">
      <c r="A2505" s="214">
        <v>30499</v>
      </c>
      <c r="B2505" t="s">
        <v>638</v>
      </c>
      <c r="D2505" s="207"/>
    </row>
    <row r="2506" spans="1:4" x14ac:dyDescent="0.15">
      <c r="A2506" s="214">
        <v>30501</v>
      </c>
      <c r="B2506" t="s">
        <v>638</v>
      </c>
      <c r="D2506" s="207"/>
    </row>
    <row r="2507" spans="1:4" x14ac:dyDescent="0.15">
      <c r="A2507" s="214">
        <v>30502</v>
      </c>
      <c r="B2507" t="s">
        <v>638</v>
      </c>
      <c r="D2507" s="207"/>
    </row>
    <row r="2508" spans="1:4" x14ac:dyDescent="0.15">
      <c r="A2508" s="214">
        <v>30503</v>
      </c>
      <c r="B2508" t="s">
        <v>638</v>
      </c>
      <c r="D2508" s="207"/>
    </row>
    <row r="2509" spans="1:4" x14ac:dyDescent="0.15">
      <c r="A2509" s="214">
        <v>30504</v>
      </c>
      <c r="B2509" t="s">
        <v>638</v>
      </c>
      <c r="D2509" s="207"/>
    </row>
    <row r="2510" spans="1:4" x14ac:dyDescent="0.15">
      <c r="A2510" s="214">
        <v>30505</v>
      </c>
      <c r="B2510" t="s">
        <v>638</v>
      </c>
      <c r="D2510" s="207"/>
    </row>
    <row r="2511" spans="1:4" x14ac:dyDescent="0.15">
      <c r="A2511" s="214">
        <v>30506</v>
      </c>
      <c r="B2511" t="s">
        <v>638</v>
      </c>
      <c r="D2511" s="207"/>
    </row>
    <row r="2512" spans="1:4" x14ac:dyDescent="0.15">
      <c r="A2512" s="214">
        <v>30508</v>
      </c>
      <c r="B2512" t="s">
        <v>638</v>
      </c>
      <c r="D2512" s="207"/>
    </row>
    <row r="2513" spans="1:4" x14ac:dyDescent="0.15">
      <c r="A2513" s="214">
        <v>30509</v>
      </c>
      <c r="B2513" t="s">
        <v>638</v>
      </c>
      <c r="D2513" s="207"/>
    </row>
    <row r="2514" spans="1:4" x14ac:dyDescent="0.15">
      <c r="A2514" s="214">
        <v>30510</v>
      </c>
      <c r="B2514" t="s">
        <v>638</v>
      </c>
      <c r="D2514" s="207"/>
    </row>
    <row r="2515" spans="1:4" x14ac:dyDescent="0.15">
      <c r="A2515" s="214">
        <v>30511</v>
      </c>
      <c r="B2515" t="s">
        <v>638</v>
      </c>
      <c r="D2515" s="207"/>
    </row>
    <row r="2516" spans="1:4" x14ac:dyDescent="0.15">
      <c r="A2516" s="214">
        <v>30512</v>
      </c>
      <c r="B2516" t="s">
        <v>638</v>
      </c>
      <c r="D2516" s="207"/>
    </row>
    <row r="2517" spans="1:4" x14ac:dyDescent="0.15">
      <c r="A2517" s="214">
        <v>30515</v>
      </c>
      <c r="B2517" t="s">
        <v>638</v>
      </c>
      <c r="D2517" s="207"/>
    </row>
    <row r="2518" spans="1:4" x14ac:dyDescent="0.15">
      <c r="A2518" s="214">
        <v>30516</v>
      </c>
      <c r="B2518" t="s">
        <v>638</v>
      </c>
      <c r="D2518" s="207"/>
    </row>
    <row r="2519" spans="1:4" x14ac:dyDescent="0.15">
      <c r="A2519" s="214">
        <v>30517</v>
      </c>
      <c r="B2519" t="s">
        <v>638</v>
      </c>
      <c r="D2519" s="207"/>
    </row>
    <row r="2520" spans="1:4" x14ac:dyDescent="0.15">
      <c r="A2520" s="214">
        <v>30518</v>
      </c>
      <c r="B2520" t="s">
        <v>638</v>
      </c>
      <c r="D2520" s="207"/>
    </row>
    <row r="2521" spans="1:4" x14ac:dyDescent="0.15">
      <c r="A2521" s="214">
        <v>30519</v>
      </c>
      <c r="B2521" t="s">
        <v>638</v>
      </c>
      <c r="D2521" s="207"/>
    </row>
    <row r="2522" spans="1:4" x14ac:dyDescent="0.15">
      <c r="A2522" s="214">
        <v>30520</v>
      </c>
      <c r="B2522" t="s">
        <v>638</v>
      </c>
      <c r="D2522" s="207"/>
    </row>
    <row r="2523" spans="1:4" x14ac:dyDescent="0.15">
      <c r="A2523" s="214">
        <v>30522</v>
      </c>
      <c r="B2523" t="s">
        <v>638</v>
      </c>
      <c r="D2523" s="207"/>
    </row>
    <row r="2524" spans="1:4" x14ac:dyDescent="0.15">
      <c r="A2524" s="214">
        <v>30523</v>
      </c>
      <c r="B2524" t="s">
        <v>638</v>
      </c>
      <c r="D2524" s="207"/>
    </row>
    <row r="2525" spans="1:4" x14ac:dyDescent="0.15">
      <c r="A2525" s="214">
        <v>30524</v>
      </c>
      <c r="B2525" t="s">
        <v>638</v>
      </c>
      <c r="D2525" s="207"/>
    </row>
    <row r="2526" spans="1:4" x14ac:dyDescent="0.15">
      <c r="A2526" s="214">
        <v>30525</v>
      </c>
      <c r="B2526" t="s">
        <v>638</v>
      </c>
      <c r="D2526" s="207"/>
    </row>
    <row r="2527" spans="1:4" x14ac:dyDescent="0.15">
      <c r="A2527" s="214">
        <v>30526</v>
      </c>
      <c r="B2527" t="s">
        <v>638</v>
      </c>
      <c r="D2527" s="207"/>
    </row>
    <row r="2528" spans="1:4" x14ac:dyDescent="0.15">
      <c r="A2528" s="214">
        <v>30527</v>
      </c>
      <c r="B2528" t="s">
        <v>638</v>
      </c>
      <c r="D2528" s="207"/>
    </row>
    <row r="2529" spans="1:4" x14ac:dyDescent="0.15">
      <c r="A2529" s="214">
        <v>30529</v>
      </c>
      <c r="B2529" t="s">
        <v>638</v>
      </c>
      <c r="D2529" s="207"/>
    </row>
    <row r="2530" spans="1:4" x14ac:dyDescent="0.15">
      <c r="A2530" s="214">
        <v>30530</v>
      </c>
      <c r="B2530" t="s">
        <v>638</v>
      </c>
      <c r="D2530" s="207"/>
    </row>
    <row r="2531" spans="1:4" x14ac:dyDescent="0.15">
      <c r="A2531" s="214">
        <v>30531</v>
      </c>
      <c r="B2531" t="s">
        <v>638</v>
      </c>
      <c r="D2531" s="207"/>
    </row>
    <row r="2532" spans="1:4" x14ac:dyDescent="0.15">
      <c r="A2532" s="214">
        <v>30532</v>
      </c>
      <c r="B2532" t="s">
        <v>638</v>
      </c>
      <c r="D2532" s="207"/>
    </row>
    <row r="2533" spans="1:4" x14ac:dyDescent="0.15">
      <c r="A2533" s="214">
        <v>30533</v>
      </c>
      <c r="B2533" t="s">
        <v>638</v>
      </c>
      <c r="D2533" s="207"/>
    </row>
    <row r="2534" spans="1:4" x14ac:dyDescent="0.15">
      <c r="A2534" s="214">
        <v>30534</v>
      </c>
      <c r="B2534" t="s">
        <v>638</v>
      </c>
      <c r="D2534" s="207"/>
    </row>
    <row r="2535" spans="1:4" x14ac:dyDescent="0.15">
      <c r="A2535" s="214">
        <v>30536</v>
      </c>
      <c r="B2535" t="s">
        <v>638</v>
      </c>
      <c r="D2535" s="207"/>
    </row>
    <row r="2536" spans="1:4" x14ac:dyDescent="0.15">
      <c r="A2536" s="214">
        <v>30537</v>
      </c>
      <c r="B2536" t="s">
        <v>638</v>
      </c>
      <c r="D2536" s="207"/>
    </row>
    <row r="2537" spans="1:4" x14ac:dyDescent="0.15">
      <c r="A2537" s="214">
        <v>30538</v>
      </c>
      <c r="B2537" t="s">
        <v>638</v>
      </c>
      <c r="D2537" s="207"/>
    </row>
    <row r="2538" spans="1:4" x14ac:dyDescent="0.15">
      <c r="A2538" s="214">
        <v>30539</v>
      </c>
      <c r="B2538" t="s">
        <v>638</v>
      </c>
      <c r="D2538" s="207"/>
    </row>
    <row r="2539" spans="1:4" x14ac:dyDescent="0.15">
      <c r="A2539" s="214">
        <v>30540</v>
      </c>
      <c r="B2539" t="s">
        <v>638</v>
      </c>
      <c r="D2539" s="207"/>
    </row>
    <row r="2540" spans="1:4" x14ac:dyDescent="0.15">
      <c r="A2540" s="214">
        <v>30543</v>
      </c>
      <c r="B2540" t="s">
        <v>638</v>
      </c>
      <c r="D2540" s="207"/>
    </row>
    <row r="2541" spans="1:4" x14ac:dyDescent="0.15">
      <c r="A2541" s="214">
        <v>30544</v>
      </c>
      <c r="B2541" t="s">
        <v>638</v>
      </c>
      <c r="D2541" s="207"/>
    </row>
    <row r="2542" spans="1:4" x14ac:dyDescent="0.15">
      <c r="A2542" s="214">
        <v>30545</v>
      </c>
      <c r="B2542" t="s">
        <v>638</v>
      </c>
      <c r="D2542" s="207"/>
    </row>
    <row r="2543" spans="1:4" x14ac:dyDescent="0.15">
      <c r="A2543" s="214">
        <v>30546</v>
      </c>
      <c r="B2543" t="s">
        <v>638</v>
      </c>
      <c r="D2543" s="207"/>
    </row>
    <row r="2544" spans="1:4" x14ac:dyDescent="0.15">
      <c r="A2544" s="214">
        <v>30547</v>
      </c>
      <c r="B2544" t="s">
        <v>638</v>
      </c>
      <c r="D2544" s="207"/>
    </row>
    <row r="2545" spans="1:4" x14ac:dyDescent="0.15">
      <c r="A2545" s="214">
        <v>30548</v>
      </c>
      <c r="B2545" t="s">
        <v>638</v>
      </c>
      <c r="D2545" s="207"/>
    </row>
    <row r="2546" spans="1:4" x14ac:dyDescent="0.15">
      <c r="A2546" s="214">
        <v>30550</v>
      </c>
      <c r="B2546" t="s">
        <v>638</v>
      </c>
      <c r="D2546" s="207"/>
    </row>
    <row r="2547" spans="1:4" x14ac:dyDescent="0.15">
      <c r="A2547" s="214">
        <v>30551</v>
      </c>
      <c r="B2547" t="s">
        <v>638</v>
      </c>
      <c r="D2547" s="207"/>
    </row>
    <row r="2548" spans="1:4" x14ac:dyDescent="0.15">
      <c r="A2548" s="214">
        <v>30552</v>
      </c>
      <c r="B2548" t="s">
        <v>638</v>
      </c>
      <c r="D2548" s="207"/>
    </row>
    <row r="2549" spans="1:4" x14ac:dyDescent="0.15">
      <c r="A2549" s="214">
        <v>30553</v>
      </c>
      <c r="B2549" t="s">
        <v>638</v>
      </c>
      <c r="D2549" s="207"/>
    </row>
    <row r="2550" spans="1:4" x14ac:dyDescent="0.15">
      <c r="A2550" s="214">
        <v>30554</v>
      </c>
      <c r="B2550" t="s">
        <v>638</v>
      </c>
      <c r="D2550" s="207"/>
    </row>
    <row r="2551" spans="1:4" x14ac:dyDescent="0.15">
      <c r="A2551" s="214">
        <v>30555</v>
      </c>
      <c r="B2551" t="s">
        <v>638</v>
      </c>
      <c r="D2551" s="207"/>
    </row>
    <row r="2552" spans="1:4" x14ac:dyDescent="0.15">
      <c r="A2552" s="214">
        <v>30557</v>
      </c>
      <c r="B2552" t="s">
        <v>638</v>
      </c>
      <c r="D2552" s="207"/>
    </row>
    <row r="2553" spans="1:4" x14ac:dyDescent="0.15">
      <c r="A2553" s="214">
        <v>30558</v>
      </c>
      <c r="B2553" t="s">
        <v>638</v>
      </c>
      <c r="D2553" s="207"/>
    </row>
    <row r="2554" spans="1:4" x14ac:dyDescent="0.15">
      <c r="A2554" s="214">
        <v>30559</v>
      </c>
      <c r="B2554" t="s">
        <v>638</v>
      </c>
      <c r="D2554" s="207"/>
    </row>
    <row r="2555" spans="1:4" x14ac:dyDescent="0.15">
      <c r="A2555" s="214">
        <v>30560</v>
      </c>
      <c r="B2555" t="s">
        <v>638</v>
      </c>
      <c r="D2555" s="207"/>
    </row>
    <row r="2556" spans="1:4" x14ac:dyDescent="0.15">
      <c r="A2556" s="214">
        <v>30561</v>
      </c>
      <c r="B2556" t="s">
        <v>638</v>
      </c>
      <c r="D2556" s="207"/>
    </row>
    <row r="2557" spans="1:4" x14ac:dyDescent="0.15">
      <c r="A2557" s="214">
        <v>30562</v>
      </c>
      <c r="B2557" t="s">
        <v>638</v>
      </c>
      <c r="D2557" s="207"/>
    </row>
    <row r="2558" spans="1:4" x14ac:dyDescent="0.15">
      <c r="A2558" s="214">
        <v>30564</v>
      </c>
      <c r="B2558" t="s">
        <v>638</v>
      </c>
      <c r="D2558" s="207"/>
    </row>
    <row r="2559" spans="1:4" x14ac:dyDescent="0.15">
      <c r="A2559" s="214">
        <v>30565</v>
      </c>
      <c r="B2559" t="s">
        <v>638</v>
      </c>
      <c r="D2559" s="207"/>
    </row>
    <row r="2560" spans="1:4" x14ac:dyDescent="0.15">
      <c r="A2560" s="214">
        <v>30566</v>
      </c>
      <c r="B2560" t="s">
        <v>638</v>
      </c>
      <c r="D2560" s="207"/>
    </row>
    <row r="2561" spans="1:4" x14ac:dyDescent="0.15">
      <c r="A2561" s="214">
        <v>30567</v>
      </c>
      <c r="B2561" t="s">
        <v>638</v>
      </c>
      <c r="D2561" s="207"/>
    </row>
    <row r="2562" spans="1:4" x14ac:dyDescent="0.15">
      <c r="A2562" s="214">
        <v>30568</v>
      </c>
      <c r="B2562" t="s">
        <v>638</v>
      </c>
      <c r="D2562" s="207"/>
    </row>
    <row r="2563" spans="1:4" x14ac:dyDescent="0.15">
      <c r="A2563" s="214">
        <v>30571</v>
      </c>
      <c r="B2563" t="s">
        <v>638</v>
      </c>
      <c r="D2563" s="207"/>
    </row>
    <row r="2564" spans="1:4" x14ac:dyDescent="0.15">
      <c r="A2564" s="214">
        <v>30572</v>
      </c>
      <c r="B2564" t="s">
        <v>638</v>
      </c>
      <c r="D2564" s="207"/>
    </row>
    <row r="2565" spans="1:4" x14ac:dyDescent="0.15">
      <c r="A2565" s="214">
        <v>30573</v>
      </c>
      <c r="B2565" t="s">
        <v>638</v>
      </c>
      <c r="D2565" s="207"/>
    </row>
    <row r="2566" spans="1:4" x14ac:dyDescent="0.15">
      <c r="A2566" s="214">
        <v>30575</v>
      </c>
      <c r="B2566" t="s">
        <v>638</v>
      </c>
      <c r="D2566" s="207"/>
    </row>
    <row r="2567" spans="1:4" x14ac:dyDescent="0.15">
      <c r="A2567" s="214">
        <v>30576</v>
      </c>
      <c r="B2567" t="s">
        <v>638</v>
      </c>
      <c r="D2567" s="207"/>
    </row>
    <row r="2568" spans="1:4" x14ac:dyDescent="0.15">
      <c r="A2568" s="214">
        <v>30578</v>
      </c>
      <c r="B2568" t="s">
        <v>638</v>
      </c>
      <c r="D2568" s="207"/>
    </row>
    <row r="2569" spans="1:4" x14ac:dyDescent="0.15">
      <c r="A2569" s="214">
        <v>30579</v>
      </c>
      <c r="B2569" t="s">
        <v>638</v>
      </c>
      <c r="D2569" s="207"/>
    </row>
    <row r="2570" spans="1:4" x14ac:dyDescent="0.15">
      <c r="A2570" s="214">
        <v>30580</v>
      </c>
      <c r="B2570" t="s">
        <v>638</v>
      </c>
      <c r="D2570" s="207"/>
    </row>
    <row r="2571" spans="1:4" x14ac:dyDescent="0.15">
      <c r="A2571" s="214">
        <v>30581</v>
      </c>
      <c r="B2571" t="s">
        <v>638</v>
      </c>
      <c r="D2571" s="207"/>
    </row>
    <row r="2572" spans="1:4" x14ac:dyDescent="0.15">
      <c r="A2572" s="214">
        <v>30583</v>
      </c>
      <c r="B2572" t="s">
        <v>638</v>
      </c>
      <c r="D2572" s="207"/>
    </row>
    <row r="2573" spans="1:4" x14ac:dyDescent="0.15">
      <c r="A2573" s="214">
        <v>30585</v>
      </c>
      <c r="B2573" t="s">
        <v>638</v>
      </c>
      <c r="D2573" s="207"/>
    </row>
    <row r="2574" spans="1:4" x14ac:dyDescent="0.15">
      <c r="A2574" s="214">
        <v>30586</v>
      </c>
      <c r="B2574" t="s">
        <v>638</v>
      </c>
      <c r="D2574" s="207"/>
    </row>
    <row r="2575" spans="1:4" x14ac:dyDescent="0.15">
      <c r="A2575" s="214">
        <v>30587</v>
      </c>
      <c r="B2575" t="s">
        <v>638</v>
      </c>
      <c r="D2575" s="207"/>
    </row>
    <row r="2576" spans="1:4" x14ac:dyDescent="0.15">
      <c r="A2576" s="214">
        <v>30588</v>
      </c>
      <c r="B2576" t="s">
        <v>638</v>
      </c>
      <c r="D2576" s="207"/>
    </row>
    <row r="2577" spans="1:4" x14ac:dyDescent="0.15">
      <c r="A2577" s="214">
        <v>30589</v>
      </c>
      <c r="B2577" t="s">
        <v>638</v>
      </c>
      <c r="D2577" s="207"/>
    </row>
    <row r="2578" spans="1:4" x14ac:dyDescent="0.15">
      <c r="A2578" s="214">
        <v>30590</v>
      </c>
      <c r="B2578" t="s">
        <v>638</v>
      </c>
      <c r="D2578" s="207"/>
    </row>
    <row r="2579" spans="1:4" x14ac:dyDescent="0.15">
      <c r="A2579" s="214">
        <v>30592</v>
      </c>
      <c r="B2579" t="s">
        <v>638</v>
      </c>
      <c r="D2579" s="207"/>
    </row>
    <row r="2580" spans="1:4" x14ac:dyDescent="0.15">
      <c r="A2580" s="214">
        <v>30593</v>
      </c>
      <c r="B2580" t="s">
        <v>638</v>
      </c>
      <c r="D2580" s="207"/>
    </row>
    <row r="2581" spans="1:4" x14ac:dyDescent="0.15">
      <c r="A2581" s="214">
        <v>30594</v>
      </c>
      <c r="B2581" t="s">
        <v>638</v>
      </c>
      <c r="D2581" s="207"/>
    </row>
    <row r="2582" spans="1:4" x14ac:dyDescent="0.15">
      <c r="A2582" s="214">
        <v>30595</v>
      </c>
      <c r="B2582" t="s">
        <v>638</v>
      </c>
      <c r="D2582" s="207"/>
    </row>
    <row r="2583" spans="1:4" x14ac:dyDescent="0.15">
      <c r="A2583" s="214">
        <v>30596</v>
      </c>
      <c r="B2583" t="s">
        <v>638</v>
      </c>
      <c r="D2583" s="207"/>
    </row>
    <row r="2584" spans="1:4" x14ac:dyDescent="0.15">
      <c r="A2584" s="214">
        <v>30600</v>
      </c>
      <c r="B2584" t="s">
        <v>638</v>
      </c>
      <c r="D2584" s="207"/>
    </row>
    <row r="2585" spans="1:4" x14ac:dyDescent="0.15">
      <c r="A2585" s="214">
        <v>30601</v>
      </c>
      <c r="B2585" t="s">
        <v>638</v>
      </c>
      <c r="D2585" s="207"/>
    </row>
    <row r="2586" spans="1:4" x14ac:dyDescent="0.15">
      <c r="A2586" s="214">
        <v>30602</v>
      </c>
      <c r="B2586" t="s">
        <v>638</v>
      </c>
      <c r="D2586" s="207"/>
    </row>
    <row r="2587" spans="1:4" x14ac:dyDescent="0.15">
      <c r="A2587" s="214">
        <v>30603</v>
      </c>
      <c r="B2587" t="s">
        <v>638</v>
      </c>
      <c r="D2587" s="207"/>
    </row>
    <row r="2588" spans="1:4" x14ac:dyDescent="0.15">
      <c r="A2588" s="214">
        <v>30604</v>
      </c>
      <c r="B2588" t="s">
        <v>638</v>
      </c>
      <c r="D2588" s="207"/>
    </row>
    <row r="2589" spans="1:4" x14ac:dyDescent="0.15">
      <c r="A2589" s="214">
        <v>30606</v>
      </c>
      <c r="B2589" t="s">
        <v>638</v>
      </c>
      <c r="D2589" s="207"/>
    </row>
    <row r="2590" spans="1:4" x14ac:dyDescent="0.15">
      <c r="A2590" s="214">
        <v>30607</v>
      </c>
      <c r="B2590" t="s">
        <v>638</v>
      </c>
      <c r="D2590" s="207"/>
    </row>
    <row r="2591" spans="1:4" x14ac:dyDescent="0.15">
      <c r="A2591" s="214">
        <v>30608</v>
      </c>
      <c r="B2591" t="s">
        <v>638</v>
      </c>
      <c r="D2591" s="207"/>
    </row>
    <row r="2592" spans="1:4" x14ac:dyDescent="0.15">
      <c r="A2592" s="214">
        <v>30609</v>
      </c>
      <c r="B2592" t="s">
        <v>638</v>
      </c>
      <c r="D2592" s="207"/>
    </row>
    <row r="2593" spans="1:4" x14ac:dyDescent="0.15">
      <c r="A2593" s="214">
        <v>30610</v>
      </c>
      <c r="B2593" t="s">
        <v>638</v>
      </c>
      <c r="D2593" s="207"/>
    </row>
    <row r="2594" spans="1:4" x14ac:dyDescent="0.15">
      <c r="A2594" s="214">
        <v>30611</v>
      </c>
      <c r="B2594" t="s">
        <v>638</v>
      </c>
      <c r="D2594" s="207"/>
    </row>
    <row r="2595" spans="1:4" x14ac:dyDescent="0.15">
      <c r="A2595" s="214">
        <v>30613</v>
      </c>
      <c r="B2595" t="s">
        <v>638</v>
      </c>
      <c r="D2595" s="207"/>
    </row>
    <row r="2596" spans="1:4" x14ac:dyDescent="0.15">
      <c r="A2596" s="214">
        <v>30614</v>
      </c>
      <c r="B2596" t="s">
        <v>638</v>
      </c>
      <c r="D2596" s="207"/>
    </row>
    <row r="2597" spans="1:4" x14ac:dyDescent="0.15">
      <c r="A2597" s="214">
        <v>30615</v>
      </c>
      <c r="B2597" t="s">
        <v>638</v>
      </c>
      <c r="D2597" s="207"/>
    </row>
    <row r="2598" spans="1:4" x14ac:dyDescent="0.15">
      <c r="A2598" s="214">
        <v>30616</v>
      </c>
      <c r="B2598" t="s">
        <v>638</v>
      </c>
      <c r="D2598" s="207"/>
    </row>
    <row r="2599" spans="1:4" x14ac:dyDescent="0.15">
      <c r="A2599" s="214">
        <v>30617</v>
      </c>
      <c r="B2599" t="s">
        <v>638</v>
      </c>
      <c r="D2599" s="207"/>
    </row>
    <row r="2600" spans="1:4" x14ac:dyDescent="0.15">
      <c r="A2600" s="214">
        <v>30618</v>
      </c>
      <c r="B2600" t="s">
        <v>638</v>
      </c>
      <c r="D2600" s="207"/>
    </row>
    <row r="2601" spans="1:4" x14ac:dyDescent="0.15">
      <c r="A2601" s="214">
        <v>30620</v>
      </c>
      <c r="B2601" t="s">
        <v>638</v>
      </c>
      <c r="D2601" s="207"/>
    </row>
    <row r="2602" spans="1:4" x14ac:dyDescent="0.15">
      <c r="A2602" s="214">
        <v>30621</v>
      </c>
      <c r="B2602" t="s">
        <v>638</v>
      </c>
      <c r="D2602" s="207"/>
    </row>
    <row r="2603" spans="1:4" x14ac:dyDescent="0.15">
      <c r="A2603" s="214">
        <v>30622</v>
      </c>
      <c r="B2603" t="s">
        <v>638</v>
      </c>
      <c r="D2603" s="207"/>
    </row>
    <row r="2604" spans="1:4" x14ac:dyDescent="0.15">
      <c r="A2604" s="214">
        <v>30624</v>
      </c>
      <c r="B2604" t="s">
        <v>638</v>
      </c>
      <c r="D2604" s="207"/>
    </row>
    <row r="2605" spans="1:4" x14ac:dyDescent="0.15">
      <c r="A2605" s="214">
        <v>30625</v>
      </c>
      <c r="B2605" t="s">
        <v>638</v>
      </c>
      <c r="D2605" s="207"/>
    </row>
    <row r="2606" spans="1:4" x14ac:dyDescent="0.15">
      <c r="A2606" s="214">
        <v>30627</v>
      </c>
      <c r="B2606" t="s">
        <v>638</v>
      </c>
      <c r="D2606" s="207"/>
    </row>
    <row r="2607" spans="1:4" x14ac:dyDescent="0.15">
      <c r="A2607" s="214">
        <v>30628</v>
      </c>
      <c r="B2607" t="s">
        <v>638</v>
      </c>
      <c r="D2607" s="207"/>
    </row>
    <row r="2608" spans="1:4" x14ac:dyDescent="0.15">
      <c r="A2608" s="214">
        <v>30629</v>
      </c>
      <c r="B2608" t="s">
        <v>638</v>
      </c>
      <c r="D2608" s="207"/>
    </row>
    <row r="2609" spans="1:4" x14ac:dyDescent="0.15">
      <c r="A2609" s="214">
        <v>30630</v>
      </c>
      <c r="B2609" t="s">
        <v>638</v>
      </c>
      <c r="D2609" s="207"/>
    </row>
    <row r="2610" spans="1:4" x14ac:dyDescent="0.15">
      <c r="A2610" s="214">
        <v>30631</v>
      </c>
      <c r="B2610" t="s">
        <v>638</v>
      </c>
      <c r="D2610" s="207"/>
    </row>
    <row r="2611" spans="1:4" x14ac:dyDescent="0.15">
      <c r="A2611" s="214">
        <v>30634</v>
      </c>
      <c r="B2611" t="s">
        <v>638</v>
      </c>
      <c r="D2611" s="207"/>
    </row>
    <row r="2612" spans="1:4" x14ac:dyDescent="0.15">
      <c r="A2612" s="214">
        <v>30635</v>
      </c>
      <c r="B2612" t="s">
        <v>638</v>
      </c>
      <c r="D2612" s="207"/>
    </row>
    <row r="2613" spans="1:4" x14ac:dyDescent="0.15">
      <c r="A2613" s="214">
        <v>30636</v>
      </c>
      <c r="B2613" t="s">
        <v>638</v>
      </c>
      <c r="D2613" s="207"/>
    </row>
    <row r="2614" spans="1:4" x14ac:dyDescent="0.15">
      <c r="A2614" s="214">
        <v>30637</v>
      </c>
      <c r="B2614" t="s">
        <v>638</v>
      </c>
      <c r="D2614" s="207"/>
    </row>
    <row r="2615" spans="1:4" x14ac:dyDescent="0.15">
      <c r="A2615" s="214">
        <v>30638</v>
      </c>
      <c r="B2615" t="s">
        <v>638</v>
      </c>
      <c r="D2615" s="207"/>
    </row>
    <row r="2616" spans="1:4" x14ac:dyDescent="0.15">
      <c r="A2616" s="214">
        <v>30639</v>
      </c>
      <c r="B2616" t="s">
        <v>638</v>
      </c>
      <c r="D2616" s="207"/>
    </row>
    <row r="2617" spans="1:4" x14ac:dyDescent="0.15">
      <c r="A2617" s="214">
        <v>30641</v>
      </c>
      <c r="B2617" t="s">
        <v>638</v>
      </c>
      <c r="D2617" s="207"/>
    </row>
    <row r="2618" spans="1:4" x14ac:dyDescent="0.15">
      <c r="A2618" s="214">
        <v>30642</v>
      </c>
      <c r="B2618" t="s">
        <v>638</v>
      </c>
      <c r="D2618" s="207"/>
    </row>
    <row r="2619" spans="1:4" x14ac:dyDescent="0.15">
      <c r="A2619" s="214">
        <v>30644</v>
      </c>
      <c r="B2619" t="s">
        <v>638</v>
      </c>
      <c r="D2619" s="207"/>
    </row>
    <row r="2620" spans="1:4" x14ac:dyDescent="0.15">
      <c r="A2620" s="214">
        <v>30645</v>
      </c>
      <c r="B2620" t="s">
        <v>638</v>
      </c>
      <c r="D2620" s="207"/>
    </row>
    <row r="2621" spans="1:4" x14ac:dyDescent="0.15">
      <c r="A2621" s="214">
        <v>30646</v>
      </c>
      <c r="B2621" t="s">
        <v>638</v>
      </c>
      <c r="D2621" s="207"/>
    </row>
    <row r="2622" spans="1:4" x14ac:dyDescent="0.15">
      <c r="A2622" s="214">
        <v>30648</v>
      </c>
      <c r="B2622" t="s">
        <v>638</v>
      </c>
      <c r="D2622" s="207"/>
    </row>
    <row r="2623" spans="1:4" x14ac:dyDescent="0.15">
      <c r="A2623" s="214">
        <v>30649</v>
      </c>
      <c r="B2623" t="s">
        <v>638</v>
      </c>
      <c r="D2623" s="207"/>
    </row>
    <row r="2624" spans="1:4" x14ac:dyDescent="0.15">
      <c r="A2624" s="214">
        <v>30650</v>
      </c>
      <c r="B2624" t="s">
        <v>638</v>
      </c>
      <c r="D2624" s="207"/>
    </row>
    <row r="2625" spans="1:4" x14ac:dyDescent="0.15">
      <c r="A2625" s="214">
        <v>30651</v>
      </c>
      <c r="B2625" t="s">
        <v>638</v>
      </c>
      <c r="D2625" s="207"/>
    </row>
    <row r="2626" spans="1:4" x14ac:dyDescent="0.15">
      <c r="A2626" s="214">
        <v>30652</v>
      </c>
      <c r="B2626" t="s">
        <v>638</v>
      </c>
      <c r="D2626" s="207"/>
    </row>
    <row r="2627" spans="1:4" x14ac:dyDescent="0.15">
      <c r="A2627" s="214">
        <v>30653</v>
      </c>
      <c r="B2627" t="s">
        <v>638</v>
      </c>
      <c r="D2627" s="207"/>
    </row>
    <row r="2628" spans="1:4" x14ac:dyDescent="0.15">
      <c r="A2628" s="214">
        <v>30655</v>
      </c>
      <c r="B2628" t="s">
        <v>638</v>
      </c>
      <c r="D2628" s="207"/>
    </row>
    <row r="2629" spans="1:4" x14ac:dyDescent="0.15">
      <c r="A2629" s="214">
        <v>30656</v>
      </c>
      <c r="B2629" t="s">
        <v>638</v>
      </c>
      <c r="D2629" s="207"/>
    </row>
    <row r="2630" spans="1:4" x14ac:dyDescent="0.15">
      <c r="A2630" s="214">
        <v>30657</v>
      </c>
      <c r="B2630" t="s">
        <v>638</v>
      </c>
      <c r="D2630" s="207"/>
    </row>
    <row r="2631" spans="1:4" x14ac:dyDescent="0.15">
      <c r="A2631" s="214">
        <v>30658</v>
      </c>
      <c r="B2631" t="s">
        <v>638</v>
      </c>
      <c r="D2631" s="207"/>
    </row>
    <row r="2632" spans="1:4" x14ac:dyDescent="0.15">
      <c r="A2632" s="214">
        <v>30659</v>
      </c>
      <c r="B2632" t="s">
        <v>638</v>
      </c>
      <c r="D2632" s="207"/>
    </row>
    <row r="2633" spans="1:4" x14ac:dyDescent="0.15">
      <c r="A2633" s="214">
        <v>30662</v>
      </c>
      <c r="B2633" t="s">
        <v>638</v>
      </c>
      <c r="D2633" s="207"/>
    </row>
    <row r="2634" spans="1:4" x14ac:dyDescent="0.15">
      <c r="A2634" s="214">
        <v>30663</v>
      </c>
      <c r="B2634" t="s">
        <v>638</v>
      </c>
      <c r="D2634" s="207"/>
    </row>
    <row r="2635" spans="1:4" x14ac:dyDescent="0.15">
      <c r="A2635" s="214">
        <v>30664</v>
      </c>
      <c r="B2635" t="s">
        <v>638</v>
      </c>
      <c r="D2635" s="207"/>
    </row>
    <row r="2636" spans="1:4" x14ac:dyDescent="0.15">
      <c r="A2636" s="214">
        <v>30665</v>
      </c>
      <c r="B2636" t="s">
        <v>638</v>
      </c>
      <c r="D2636" s="207"/>
    </row>
    <row r="2637" spans="1:4" x14ac:dyDescent="0.15">
      <c r="A2637" s="214">
        <v>30666</v>
      </c>
      <c r="B2637" t="s">
        <v>638</v>
      </c>
      <c r="D2637" s="207"/>
    </row>
    <row r="2638" spans="1:4" x14ac:dyDescent="0.15">
      <c r="A2638" s="214">
        <v>30667</v>
      </c>
      <c r="B2638" t="s">
        <v>638</v>
      </c>
      <c r="D2638" s="207"/>
    </row>
    <row r="2639" spans="1:4" x14ac:dyDescent="0.15">
      <c r="A2639" s="214">
        <v>30669</v>
      </c>
      <c r="B2639" t="s">
        <v>638</v>
      </c>
      <c r="D2639" s="207"/>
    </row>
    <row r="2640" spans="1:4" x14ac:dyDescent="0.15">
      <c r="A2640" s="214">
        <v>30670</v>
      </c>
      <c r="B2640" t="s">
        <v>638</v>
      </c>
      <c r="D2640" s="207"/>
    </row>
    <row r="2641" spans="1:4" x14ac:dyDescent="0.15">
      <c r="A2641" s="214">
        <v>30671</v>
      </c>
      <c r="B2641" t="s">
        <v>638</v>
      </c>
      <c r="D2641" s="207"/>
    </row>
    <row r="2642" spans="1:4" x14ac:dyDescent="0.15">
      <c r="A2642" s="214">
        <v>30672</v>
      </c>
      <c r="B2642" t="s">
        <v>638</v>
      </c>
      <c r="D2642" s="207"/>
    </row>
    <row r="2643" spans="1:4" x14ac:dyDescent="0.15">
      <c r="A2643" s="214">
        <v>30673</v>
      </c>
      <c r="B2643" t="s">
        <v>638</v>
      </c>
      <c r="D2643" s="207"/>
    </row>
    <row r="2644" spans="1:4" x14ac:dyDescent="0.15">
      <c r="A2644" s="214">
        <v>30674</v>
      </c>
      <c r="B2644" t="s">
        <v>638</v>
      </c>
      <c r="D2644" s="207"/>
    </row>
    <row r="2645" spans="1:4" x14ac:dyDescent="0.15">
      <c r="A2645" s="214">
        <v>30676</v>
      </c>
      <c r="B2645" t="s">
        <v>638</v>
      </c>
      <c r="D2645" s="207"/>
    </row>
    <row r="2646" spans="1:4" x14ac:dyDescent="0.15">
      <c r="A2646" s="214">
        <v>30677</v>
      </c>
      <c r="B2646" t="s">
        <v>638</v>
      </c>
      <c r="D2646" s="207"/>
    </row>
    <row r="2647" spans="1:4" x14ac:dyDescent="0.15">
      <c r="A2647" s="214">
        <v>30678</v>
      </c>
      <c r="B2647" t="s">
        <v>638</v>
      </c>
      <c r="D2647" s="207"/>
    </row>
    <row r="2648" spans="1:4" x14ac:dyDescent="0.15">
      <c r="A2648" s="214">
        <v>30685</v>
      </c>
      <c r="B2648" t="s">
        <v>638</v>
      </c>
      <c r="D2648" s="207"/>
    </row>
    <row r="2649" spans="1:4" x14ac:dyDescent="0.15">
      <c r="A2649" s="214">
        <v>30686</v>
      </c>
      <c r="B2649" t="s">
        <v>638</v>
      </c>
      <c r="D2649" s="207"/>
    </row>
    <row r="2650" spans="1:4" x14ac:dyDescent="0.15">
      <c r="A2650" s="214">
        <v>30687</v>
      </c>
      <c r="B2650" t="s">
        <v>638</v>
      </c>
      <c r="D2650" s="207"/>
    </row>
    <row r="2651" spans="1:4" x14ac:dyDescent="0.15">
      <c r="A2651" s="214">
        <v>30688</v>
      </c>
      <c r="B2651" t="s">
        <v>638</v>
      </c>
      <c r="D2651" s="207"/>
    </row>
    <row r="2652" spans="1:4" x14ac:dyDescent="0.15">
      <c r="A2652" s="214">
        <v>30690</v>
      </c>
      <c r="B2652" t="s">
        <v>638</v>
      </c>
      <c r="D2652" s="207"/>
    </row>
    <row r="2653" spans="1:4" x14ac:dyDescent="0.15">
      <c r="A2653" s="214">
        <v>30691</v>
      </c>
      <c r="B2653" t="s">
        <v>638</v>
      </c>
      <c r="D2653" s="207"/>
    </row>
    <row r="2654" spans="1:4" x14ac:dyDescent="0.15">
      <c r="A2654" s="214">
        <v>30692</v>
      </c>
      <c r="B2654" t="s">
        <v>638</v>
      </c>
      <c r="D2654" s="207"/>
    </row>
    <row r="2655" spans="1:4" x14ac:dyDescent="0.15">
      <c r="A2655" s="214">
        <v>30693</v>
      </c>
      <c r="B2655" t="s">
        <v>638</v>
      </c>
      <c r="D2655" s="207"/>
    </row>
    <row r="2656" spans="1:4" x14ac:dyDescent="0.15">
      <c r="A2656" s="214">
        <v>30694</v>
      </c>
      <c r="B2656" t="s">
        <v>638</v>
      </c>
      <c r="D2656" s="207"/>
    </row>
    <row r="2657" spans="1:4" x14ac:dyDescent="0.15">
      <c r="A2657" s="214">
        <v>30698</v>
      </c>
      <c r="B2657" t="s">
        <v>638</v>
      </c>
      <c r="D2657" s="207"/>
    </row>
    <row r="2658" spans="1:4" x14ac:dyDescent="0.15">
      <c r="A2658" s="214">
        <v>30699</v>
      </c>
      <c r="B2658" t="s">
        <v>638</v>
      </c>
      <c r="D2658" s="207"/>
    </row>
    <row r="2659" spans="1:4" x14ac:dyDescent="0.15">
      <c r="A2659" s="214">
        <v>30700</v>
      </c>
      <c r="B2659" t="s">
        <v>638</v>
      </c>
      <c r="D2659" s="207"/>
    </row>
    <row r="2660" spans="1:4" x14ac:dyDescent="0.15">
      <c r="A2660" s="214">
        <v>30701</v>
      </c>
      <c r="B2660" t="s">
        <v>638</v>
      </c>
      <c r="D2660" s="207"/>
    </row>
    <row r="2661" spans="1:4" x14ac:dyDescent="0.15">
      <c r="A2661" s="214">
        <v>30702</v>
      </c>
      <c r="B2661" t="s">
        <v>638</v>
      </c>
      <c r="D2661" s="207"/>
    </row>
    <row r="2662" spans="1:4" x14ac:dyDescent="0.15">
      <c r="A2662" s="214">
        <v>30704</v>
      </c>
      <c r="B2662" t="s">
        <v>638</v>
      </c>
      <c r="D2662" s="207"/>
    </row>
    <row r="2663" spans="1:4" x14ac:dyDescent="0.15">
      <c r="A2663" s="214">
        <v>30705</v>
      </c>
      <c r="B2663" t="s">
        <v>638</v>
      </c>
      <c r="D2663" s="207"/>
    </row>
    <row r="2664" spans="1:4" x14ac:dyDescent="0.15">
      <c r="A2664" s="214">
        <v>30706</v>
      </c>
      <c r="B2664" t="s">
        <v>638</v>
      </c>
      <c r="D2664" s="207"/>
    </row>
    <row r="2665" spans="1:4" x14ac:dyDescent="0.15">
      <c r="A2665" s="214">
        <v>30707</v>
      </c>
      <c r="B2665" t="s">
        <v>638</v>
      </c>
      <c r="D2665" s="207"/>
    </row>
    <row r="2666" spans="1:4" x14ac:dyDescent="0.15">
      <c r="A2666" s="214">
        <v>30708</v>
      </c>
      <c r="B2666" t="s">
        <v>638</v>
      </c>
      <c r="D2666" s="207"/>
    </row>
    <row r="2667" spans="1:4" x14ac:dyDescent="0.15">
      <c r="A2667" s="214">
        <v>30709</v>
      </c>
      <c r="B2667" t="s">
        <v>638</v>
      </c>
      <c r="D2667" s="207"/>
    </row>
    <row r="2668" spans="1:4" x14ac:dyDescent="0.15">
      <c r="A2668" s="214">
        <v>30711</v>
      </c>
      <c r="B2668" t="s">
        <v>638</v>
      </c>
      <c r="D2668" s="207"/>
    </row>
    <row r="2669" spans="1:4" x14ac:dyDescent="0.15">
      <c r="A2669" s="214">
        <v>30712</v>
      </c>
      <c r="B2669" t="s">
        <v>638</v>
      </c>
      <c r="D2669" s="207"/>
    </row>
    <row r="2670" spans="1:4" x14ac:dyDescent="0.15">
      <c r="A2670" s="214">
        <v>30713</v>
      </c>
      <c r="B2670" t="s">
        <v>638</v>
      </c>
      <c r="D2670" s="207"/>
    </row>
    <row r="2671" spans="1:4" x14ac:dyDescent="0.15">
      <c r="A2671" s="214">
        <v>30714</v>
      </c>
      <c r="B2671" t="s">
        <v>638</v>
      </c>
      <c r="D2671" s="207"/>
    </row>
    <row r="2672" spans="1:4" x14ac:dyDescent="0.15">
      <c r="A2672" s="214">
        <v>30715</v>
      </c>
      <c r="B2672" t="s">
        <v>638</v>
      </c>
      <c r="D2672" s="207"/>
    </row>
    <row r="2673" spans="1:4" x14ac:dyDescent="0.15">
      <c r="A2673" s="214">
        <v>30716</v>
      </c>
      <c r="B2673" t="s">
        <v>638</v>
      </c>
      <c r="D2673" s="207"/>
    </row>
    <row r="2674" spans="1:4" x14ac:dyDescent="0.15">
      <c r="A2674" s="214">
        <v>30718</v>
      </c>
      <c r="B2674" t="s">
        <v>638</v>
      </c>
      <c r="D2674" s="207"/>
    </row>
    <row r="2675" spans="1:4" x14ac:dyDescent="0.15">
      <c r="A2675" s="214">
        <v>30719</v>
      </c>
      <c r="B2675" t="s">
        <v>638</v>
      </c>
      <c r="D2675" s="207"/>
    </row>
    <row r="2676" spans="1:4" x14ac:dyDescent="0.15">
      <c r="A2676" s="214">
        <v>30720</v>
      </c>
      <c r="B2676" t="s">
        <v>638</v>
      </c>
      <c r="D2676" s="207"/>
    </row>
    <row r="2677" spans="1:4" x14ac:dyDescent="0.15">
      <c r="A2677" s="214">
        <v>30721</v>
      </c>
      <c r="B2677" t="s">
        <v>638</v>
      </c>
      <c r="D2677" s="207"/>
    </row>
    <row r="2678" spans="1:4" x14ac:dyDescent="0.15">
      <c r="A2678" s="214">
        <v>30722</v>
      </c>
      <c r="B2678" t="s">
        <v>638</v>
      </c>
      <c r="D2678" s="207"/>
    </row>
    <row r="2679" spans="1:4" x14ac:dyDescent="0.15">
      <c r="A2679" s="214">
        <v>30725</v>
      </c>
      <c r="B2679" t="s">
        <v>638</v>
      </c>
      <c r="D2679" s="207"/>
    </row>
    <row r="2680" spans="1:4" x14ac:dyDescent="0.15">
      <c r="A2680" s="214">
        <v>30726</v>
      </c>
      <c r="B2680" t="s">
        <v>638</v>
      </c>
      <c r="D2680" s="207"/>
    </row>
    <row r="2681" spans="1:4" x14ac:dyDescent="0.15">
      <c r="A2681" s="214">
        <v>30727</v>
      </c>
      <c r="B2681" t="s">
        <v>638</v>
      </c>
      <c r="D2681" s="207"/>
    </row>
    <row r="2682" spans="1:4" x14ac:dyDescent="0.15">
      <c r="A2682" s="214">
        <v>30728</v>
      </c>
      <c r="B2682" t="s">
        <v>638</v>
      </c>
      <c r="D2682" s="207"/>
    </row>
    <row r="2683" spans="1:4" x14ac:dyDescent="0.15">
      <c r="A2683" s="214">
        <v>30729</v>
      </c>
      <c r="B2683" t="s">
        <v>638</v>
      </c>
      <c r="D2683" s="207"/>
    </row>
    <row r="2684" spans="1:4" x14ac:dyDescent="0.15">
      <c r="A2684" s="214">
        <v>30730</v>
      </c>
      <c r="B2684" t="s">
        <v>638</v>
      </c>
      <c r="D2684" s="207"/>
    </row>
    <row r="2685" spans="1:4" x14ac:dyDescent="0.15">
      <c r="A2685" s="214">
        <v>30732</v>
      </c>
      <c r="B2685" t="s">
        <v>638</v>
      </c>
      <c r="D2685" s="207"/>
    </row>
    <row r="2686" spans="1:4" x14ac:dyDescent="0.15">
      <c r="A2686" s="214">
        <v>30733</v>
      </c>
      <c r="B2686" t="s">
        <v>638</v>
      </c>
      <c r="D2686" s="207"/>
    </row>
    <row r="2687" spans="1:4" x14ac:dyDescent="0.15">
      <c r="A2687" s="214">
        <v>30734</v>
      </c>
      <c r="B2687" t="s">
        <v>638</v>
      </c>
      <c r="D2687" s="207"/>
    </row>
    <row r="2688" spans="1:4" x14ac:dyDescent="0.15">
      <c r="A2688" s="214">
        <v>30735</v>
      </c>
      <c r="B2688" t="s">
        <v>638</v>
      </c>
      <c r="D2688" s="207"/>
    </row>
    <row r="2689" spans="1:4" x14ac:dyDescent="0.15">
      <c r="A2689" s="214">
        <v>30736</v>
      </c>
      <c r="B2689" t="s">
        <v>638</v>
      </c>
      <c r="D2689" s="207"/>
    </row>
    <row r="2690" spans="1:4" x14ac:dyDescent="0.15">
      <c r="A2690" s="214">
        <v>30737</v>
      </c>
      <c r="B2690" t="s">
        <v>638</v>
      </c>
      <c r="D2690" s="207"/>
    </row>
    <row r="2691" spans="1:4" x14ac:dyDescent="0.15">
      <c r="A2691" s="214">
        <v>30739</v>
      </c>
      <c r="B2691" t="s">
        <v>638</v>
      </c>
      <c r="D2691" s="207"/>
    </row>
    <row r="2692" spans="1:4" x14ac:dyDescent="0.15">
      <c r="A2692" s="214">
        <v>30740</v>
      </c>
      <c r="B2692" t="s">
        <v>638</v>
      </c>
      <c r="D2692" s="207"/>
    </row>
    <row r="2693" spans="1:4" x14ac:dyDescent="0.15">
      <c r="A2693" s="214">
        <v>30741</v>
      </c>
      <c r="B2693" t="s">
        <v>638</v>
      </c>
      <c r="D2693" s="207"/>
    </row>
    <row r="2694" spans="1:4" x14ac:dyDescent="0.15">
      <c r="A2694" s="214">
        <v>30742</v>
      </c>
      <c r="B2694" t="s">
        <v>638</v>
      </c>
      <c r="D2694" s="207"/>
    </row>
    <row r="2695" spans="1:4" x14ac:dyDescent="0.15">
      <c r="A2695" s="214">
        <v>30743</v>
      </c>
      <c r="B2695" t="s">
        <v>638</v>
      </c>
      <c r="D2695" s="207"/>
    </row>
    <row r="2696" spans="1:4" x14ac:dyDescent="0.15">
      <c r="A2696" s="214">
        <v>30744</v>
      </c>
      <c r="B2696" t="s">
        <v>638</v>
      </c>
      <c r="D2696" s="207"/>
    </row>
    <row r="2697" spans="1:4" x14ac:dyDescent="0.15">
      <c r="A2697" s="214">
        <v>30746</v>
      </c>
      <c r="B2697" t="s">
        <v>638</v>
      </c>
      <c r="D2697" s="207"/>
    </row>
    <row r="2698" spans="1:4" x14ac:dyDescent="0.15">
      <c r="A2698" s="214">
        <v>30747</v>
      </c>
      <c r="B2698" t="s">
        <v>638</v>
      </c>
      <c r="D2698" s="207"/>
    </row>
    <row r="2699" spans="1:4" x14ac:dyDescent="0.15">
      <c r="A2699" s="214">
        <v>30748</v>
      </c>
      <c r="B2699" t="s">
        <v>638</v>
      </c>
      <c r="D2699" s="207"/>
    </row>
    <row r="2700" spans="1:4" x14ac:dyDescent="0.15">
      <c r="A2700" s="214">
        <v>30749</v>
      </c>
      <c r="B2700" t="s">
        <v>638</v>
      </c>
      <c r="D2700" s="207"/>
    </row>
    <row r="2701" spans="1:4" x14ac:dyDescent="0.15">
      <c r="A2701" s="214">
        <v>30750</v>
      </c>
      <c r="B2701" t="s">
        <v>638</v>
      </c>
      <c r="D2701" s="207"/>
    </row>
    <row r="2702" spans="1:4" x14ac:dyDescent="0.15">
      <c r="A2702" s="214">
        <v>30753</v>
      </c>
      <c r="B2702" t="s">
        <v>638</v>
      </c>
      <c r="D2702" s="207"/>
    </row>
    <row r="2703" spans="1:4" x14ac:dyDescent="0.15">
      <c r="A2703" s="214">
        <v>30754</v>
      </c>
      <c r="B2703" t="s">
        <v>638</v>
      </c>
      <c r="D2703" s="207"/>
    </row>
    <row r="2704" spans="1:4" x14ac:dyDescent="0.15">
      <c r="A2704" s="214">
        <v>30755</v>
      </c>
      <c r="B2704" t="s">
        <v>638</v>
      </c>
      <c r="D2704" s="207"/>
    </row>
    <row r="2705" spans="1:4" x14ac:dyDescent="0.15">
      <c r="A2705" s="214">
        <v>30756</v>
      </c>
      <c r="B2705" t="s">
        <v>638</v>
      </c>
      <c r="D2705" s="207"/>
    </row>
    <row r="2706" spans="1:4" x14ac:dyDescent="0.15">
      <c r="A2706" s="214">
        <v>30757</v>
      </c>
      <c r="B2706" t="s">
        <v>638</v>
      </c>
      <c r="D2706" s="207"/>
    </row>
    <row r="2707" spans="1:4" x14ac:dyDescent="0.15">
      <c r="A2707" s="214">
        <v>30758</v>
      </c>
      <c r="B2707" t="s">
        <v>638</v>
      </c>
      <c r="D2707" s="207"/>
    </row>
    <row r="2708" spans="1:4" x14ac:dyDescent="0.15">
      <c r="A2708" s="214">
        <v>30760</v>
      </c>
      <c r="B2708" t="s">
        <v>638</v>
      </c>
      <c r="D2708" s="207"/>
    </row>
    <row r="2709" spans="1:4" x14ac:dyDescent="0.15">
      <c r="A2709" s="214">
        <v>30762</v>
      </c>
      <c r="B2709" t="s">
        <v>638</v>
      </c>
      <c r="D2709" s="207"/>
    </row>
    <row r="2710" spans="1:4" x14ac:dyDescent="0.15">
      <c r="A2710" s="214">
        <v>30763</v>
      </c>
      <c r="B2710" t="s">
        <v>638</v>
      </c>
      <c r="D2710" s="207"/>
    </row>
    <row r="2711" spans="1:4" x14ac:dyDescent="0.15">
      <c r="A2711" s="214">
        <v>30764</v>
      </c>
      <c r="B2711" t="s">
        <v>638</v>
      </c>
      <c r="D2711" s="207"/>
    </row>
    <row r="2712" spans="1:4" x14ac:dyDescent="0.15">
      <c r="A2712" s="214">
        <v>30765</v>
      </c>
      <c r="B2712" t="s">
        <v>638</v>
      </c>
      <c r="D2712" s="207"/>
    </row>
    <row r="2713" spans="1:4" x14ac:dyDescent="0.15">
      <c r="A2713" s="214">
        <v>30767</v>
      </c>
      <c r="B2713" t="s">
        <v>638</v>
      </c>
      <c r="D2713" s="207"/>
    </row>
    <row r="2714" spans="1:4" x14ac:dyDescent="0.15">
      <c r="A2714" s="214">
        <v>30768</v>
      </c>
      <c r="B2714" t="s">
        <v>638</v>
      </c>
      <c r="D2714" s="207"/>
    </row>
    <row r="2715" spans="1:4" x14ac:dyDescent="0.15">
      <c r="A2715" s="214">
        <v>30769</v>
      </c>
      <c r="B2715" t="s">
        <v>638</v>
      </c>
      <c r="D2715" s="207"/>
    </row>
    <row r="2716" spans="1:4" x14ac:dyDescent="0.15">
      <c r="A2716" s="214">
        <v>30770</v>
      </c>
      <c r="B2716" t="s">
        <v>638</v>
      </c>
      <c r="D2716" s="207"/>
    </row>
    <row r="2717" spans="1:4" x14ac:dyDescent="0.15">
      <c r="A2717" s="214">
        <v>30771</v>
      </c>
      <c r="B2717" t="s">
        <v>638</v>
      </c>
      <c r="D2717" s="207"/>
    </row>
    <row r="2718" spans="1:4" x14ac:dyDescent="0.15">
      <c r="A2718" s="214">
        <v>30772</v>
      </c>
      <c r="B2718" t="s">
        <v>638</v>
      </c>
      <c r="D2718" s="207"/>
    </row>
    <row r="2719" spans="1:4" x14ac:dyDescent="0.15">
      <c r="A2719" s="214">
        <v>30774</v>
      </c>
      <c r="B2719" t="s">
        <v>638</v>
      </c>
      <c r="D2719" s="207"/>
    </row>
    <row r="2720" spans="1:4" x14ac:dyDescent="0.15">
      <c r="A2720" s="214">
        <v>30775</v>
      </c>
      <c r="B2720" t="s">
        <v>638</v>
      </c>
      <c r="D2720" s="207"/>
    </row>
    <row r="2721" spans="1:4" x14ac:dyDescent="0.15">
      <c r="A2721" s="214">
        <v>30776</v>
      </c>
      <c r="B2721" t="s">
        <v>638</v>
      </c>
      <c r="D2721" s="207"/>
    </row>
    <row r="2722" spans="1:4" x14ac:dyDescent="0.15">
      <c r="A2722" s="214">
        <v>30777</v>
      </c>
      <c r="B2722" t="s">
        <v>638</v>
      </c>
      <c r="D2722" s="207"/>
    </row>
    <row r="2723" spans="1:4" x14ac:dyDescent="0.15">
      <c r="A2723" s="214">
        <v>30778</v>
      </c>
      <c r="B2723" t="s">
        <v>638</v>
      </c>
      <c r="D2723" s="207"/>
    </row>
    <row r="2724" spans="1:4" x14ac:dyDescent="0.15">
      <c r="A2724" s="214">
        <v>30779</v>
      </c>
      <c r="B2724" t="s">
        <v>638</v>
      </c>
      <c r="D2724" s="207"/>
    </row>
    <row r="2725" spans="1:4" x14ac:dyDescent="0.15">
      <c r="A2725" s="214">
        <v>30781</v>
      </c>
      <c r="B2725" t="s">
        <v>638</v>
      </c>
      <c r="D2725" s="207"/>
    </row>
    <row r="2726" spans="1:4" x14ac:dyDescent="0.15">
      <c r="A2726" s="214">
        <v>30782</v>
      </c>
      <c r="B2726" t="s">
        <v>638</v>
      </c>
      <c r="D2726" s="207"/>
    </row>
    <row r="2727" spans="1:4" x14ac:dyDescent="0.15">
      <c r="A2727" s="214">
        <v>30783</v>
      </c>
      <c r="B2727" t="s">
        <v>638</v>
      </c>
      <c r="D2727" s="207"/>
    </row>
    <row r="2728" spans="1:4" x14ac:dyDescent="0.15">
      <c r="A2728" s="214">
        <v>30784</v>
      </c>
      <c r="B2728" t="s">
        <v>638</v>
      </c>
      <c r="D2728" s="207"/>
    </row>
    <row r="2729" spans="1:4" x14ac:dyDescent="0.15">
      <c r="A2729" s="214">
        <v>30785</v>
      </c>
      <c r="B2729" t="s">
        <v>638</v>
      </c>
      <c r="D2729" s="207"/>
    </row>
    <row r="2730" spans="1:4" x14ac:dyDescent="0.15">
      <c r="A2730" s="214">
        <v>30788</v>
      </c>
      <c r="B2730" t="s">
        <v>638</v>
      </c>
      <c r="D2730" s="207"/>
    </row>
    <row r="2731" spans="1:4" x14ac:dyDescent="0.15">
      <c r="A2731" s="214">
        <v>30789</v>
      </c>
      <c r="B2731" t="s">
        <v>638</v>
      </c>
      <c r="D2731" s="207"/>
    </row>
    <row r="2732" spans="1:4" x14ac:dyDescent="0.15">
      <c r="A2732" s="214">
        <v>30790</v>
      </c>
      <c r="B2732" t="s">
        <v>638</v>
      </c>
      <c r="D2732" s="207"/>
    </row>
    <row r="2733" spans="1:4" x14ac:dyDescent="0.15">
      <c r="A2733" s="214">
        <v>30791</v>
      </c>
      <c r="B2733" t="s">
        <v>638</v>
      </c>
      <c r="D2733" s="207"/>
    </row>
    <row r="2734" spans="1:4" x14ac:dyDescent="0.15">
      <c r="A2734" s="214">
        <v>30792</v>
      </c>
      <c r="B2734" t="s">
        <v>638</v>
      </c>
      <c r="D2734" s="207"/>
    </row>
    <row r="2735" spans="1:4" x14ac:dyDescent="0.15">
      <c r="A2735" s="214">
        <v>30793</v>
      </c>
      <c r="B2735" t="s">
        <v>638</v>
      </c>
      <c r="D2735" s="207"/>
    </row>
    <row r="2736" spans="1:4" x14ac:dyDescent="0.15">
      <c r="A2736" s="214">
        <v>30795</v>
      </c>
      <c r="B2736" t="s">
        <v>638</v>
      </c>
      <c r="D2736" s="207"/>
    </row>
    <row r="2737" spans="1:4" x14ac:dyDescent="0.15">
      <c r="A2737" s="214">
        <v>30796</v>
      </c>
      <c r="B2737" t="s">
        <v>638</v>
      </c>
      <c r="D2737" s="207"/>
    </row>
    <row r="2738" spans="1:4" x14ac:dyDescent="0.15">
      <c r="A2738" s="214">
        <v>30797</v>
      </c>
      <c r="B2738" t="s">
        <v>638</v>
      </c>
      <c r="D2738" s="207"/>
    </row>
    <row r="2739" spans="1:4" x14ac:dyDescent="0.15">
      <c r="A2739" s="214">
        <v>30798</v>
      </c>
      <c r="B2739" t="s">
        <v>638</v>
      </c>
      <c r="D2739" s="207"/>
    </row>
    <row r="2740" spans="1:4" x14ac:dyDescent="0.15">
      <c r="A2740" s="214">
        <v>30799</v>
      </c>
      <c r="B2740" t="s">
        <v>638</v>
      </c>
      <c r="D2740" s="207"/>
    </row>
    <row r="2741" spans="1:4" x14ac:dyDescent="0.15">
      <c r="A2741" s="214">
        <v>30800</v>
      </c>
      <c r="B2741" t="s">
        <v>638</v>
      </c>
      <c r="D2741" s="207"/>
    </row>
    <row r="2742" spans="1:4" x14ac:dyDescent="0.15">
      <c r="A2742" s="214">
        <v>30803</v>
      </c>
      <c r="B2742" t="s">
        <v>638</v>
      </c>
      <c r="D2742" s="207"/>
    </row>
    <row r="2743" spans="1:4" x14ac:dyDescent="0.15">
      <c r="A2743" s="214">
        <v>30804</v>
      </c>
      <c r="B2743" t="s">
        <v>638</v>
      </c>
      <c r="D2743" s="207"/>
    </row>
    <row r="2744" spans="1:4" x14ac:dyDescent="0.15">
      <c r="A2744" s="214">
        <v>30806</v>
      </c>
      <c r="B2744" t="s">
        <v>638</v>
      </c>
      <c r="D2744" s="207"/>
    </row>
    <row r="2745" spans="1:4" x14ac:dyDescent="0.15">
      <c r="A2745" s="214">
        <v>30809</v>
      </c>
      <c r="B2745" t="s">
        <v>638</v>
      </c>
      <c r="D2745" s="207"/>
    </row>
    <row r="2746" spans="1:4" x14ac:dyDescent="0.15">
      <c r="A2746" s="214">
        <v>30810</v>
      </c>
      <c r="B2746" t="s">
        <v>638</v>
      </c>
      <c r="D2746" s="207"/>
    </row>
    <row r="2747" spans="1:4" x14ac:dyDescent="0.15">
      <c r="A2747" s="214">
        <v>30811</v>
      </c>
      <c r="B2747" t="s">
        <v>638</v>
      </c>
      <c r="D2747" s="207"/>
    </row>
    <row r="2748" spans="1:4" x14ac:dyDescent="0.15">
      <c r="A2748" s="214">
        <v>30812</v>
      </c>
      <c r="B2748" t="s">
        <v>638</v>
      </c>
      <c r="D2748" s="207"/>
    </row>
    <row r="2749" spans="1:4" x14ac:dyDescent="0.15">
      <c r="A2749" s="214">
        <v>30813</v>
      </c>
      <c r="B2749" t="s">
        <v>638</v>
      </c>
      <c r="D2749" s="207"/>
    </row>
    <row r="2750" spans="1:4" x14ac:dyDescent="0.15">
      <c r="A2750" s="214">
        <v>30816</v>
      </c>
      <c r="B2750" t="s">
        <v>638</v>
      </c>
      <c r="D2750" s="207"/>
    </row>
    <row r="2751" spans="1:4" x14ac:dyDescent="0.15">
      <c r="A2751" s="214">
        <v>30817</v>
      </c>
      <c r="B2751" t="s">
        <v>638</v>
      </c>
      <c r="D2751" s="207"/>
    </row>
    <row r="2752" spans="1:4" x14ac:dyDescent="0.15">
      <c r="A2752" s="214">
        <v>30818</v>
      </c>
      <c r="B2752" t="s">
        <v>638</v>
      </c>
      <c r="D2752" s="207"/>
    </row>
    <row r="2753" spans="1:4" x14ac:dyDescent="0.15">
      <c r="A2753" s="214">
        <v>30819</v>
      </c>
      <c r="B2753" t="s">
        <v>638</v>
      </c>
      <c r="D2753" s="207"/>
    </row>
    <row r="2754" spans="1:4" x14ac:dyDescent="0.15">
      <c r="A2754" s="214">
        <v>30820</v>
      </c>
      <c r="B2754" t="s">
        <v>638</v>
      </c>
      <c r="D2754" s="207"/>
    </row>
    <row r="2755" spans="1:4" x14ac:dyDescent="0.15">
      <c r="A2755" s="214">
        <v>30821</v>
      </c>
      <c r="B2755" t="s">
        <v>638</v>
      </c>
      <c r="D2755" s="207"/>
    </row>
    <row r="2756" spans="1:4" x14ac:dyDescent="0.15">
      <c r="A2756" s="214">
        <v>30823</v>
      </c>
      <c r="B2756" t="s">
        <v>638</v>
      </c>
      <c r="D2756" s="207"/>
    </row>
    <row r="2757" spans="1:4" x14ac:dyDescent="0.15">
      <c r="A2757" s="214">
        <v>30824</v>
      </c>
      <c r="B2757" t="s">
        <v>638</v>
      </c>
      <c r="D2757" s="207"/>
    </row>
    <row r="2758" spans="1:4" x14ac:dyDescent="0.15">
      <c r="A2758" s="214">
        <v>30825</v>
      </c>
      <c r="B2758" t="s">
        <v>638</v>
      </c>
      <c r="D2758" s="207"/>
    </row>
    <row r="2759" spans="1:4" x14ac:dyDescent="0.15">
      <c r="A2759" s="214">
        <v>30826</v>
      </c>
      <c r="B2759" t="s">
        <v>638</v>
      </c>
      <c r="D2759" s="207"/>
    </row>
    <row r="2760" spans="1:4" x14ac:dyDescent="0.15">
      <c r="A2760" s="214">
        <v>30827</v>
      </c>
      <c r="B2760" t="s">
        <v>638</v>
      </c>
      <c r="D2760" s="207"/>
    </row>
    <row r="2761" spans="1:4" x14ac:dyDescent="0.15">
      <c r="A2761" s="214">
        <v>30828</v>
      </c>
      <c r="B2761" t="s">
        <v>638</v>
      </c>
      <c r="D2761" s="207"/>
    </row>
    <row r="2762" spans="1:4" x14ac:dyDescent="0.15">
      <c r="A2762" s="214">
        <v>30830</v>
      </c>
      <c r="B2762" t="s">
        <v>638</v>
      </c>
      <c r="D2762" s="207"/>
    </row>
    <row r="2763" spans="1:4" x14ac:dyDescent="0.15">
      <c r="A2763" s="214">
        <v>30831</v>
      </c>
      <c r="B2763" t="s">
        <v>638</v>
      </c>
      <c r="D2763" s="207"/>
    </row>
    <row r="2764" spans="1:4" x14ac:dyDescent="0.15">
      <c r="A2764" s="214">
        <v>30832</v>
      </c>
      <c r="B2764" t="s">
        <v>638</v>
      </c>
      <c r="D2764" s="207"/>
    </row>
    <row r="2765" spans="1:4" x14ac:dyDescent="0.15">
      <c r="A2765" s="214">
        <v>30833</v>
      </c>
      <c r="B2765" t="s">
        <v>638</v>
      </c>
      <c r="D2765" s="207"/>
    </row>
    <row r="2766" spans="1:4" x14ac:dyDescent="0.15">
      <c r="A2766" s="214">
        <v>30834</v>
      </c>
      <c r="B2766" t="s">
        <v>638</v>
      </c>
      <c r="D2766" s="207"/>
    </row>
    <row r="2767" spans="1:4" x14ac:dyDescent="0.15">
      <c r="A2767" s="214">
        <v>30835</v>
      </c>
      <c r="B2767" t="s">
        <v>638</v>
      </c>
      <c r="D2767" s="207"/>
    </row>
    <row r="2768" spans="1:4" x14ac:dyDescent="0.15">
      <c r="A2768" s="214">
        <v>30837</v>
      </c>
      <c r="B2768" t="s">
        <v>638</v>
      </c>
      <c r="D2768" s="207"/>
    </row>
    <row r="2769" spans="1:4" x14ac:dyDescent="0.15">
      <c r="A2769" s="214">
        <v>30838</v>
      </c>
      <c r="B2769" t="s">
        <v>638</v>
      </c>
      <c r="D2769" s="207"/>
    </row>
    <row r="2770" spans="1:4" x14ac:dyDescent="0.15">
      <c r="A2770" s="214">
        <v>30839</v>
      </c>
      <c r="B2770" t="s">
        <v>638</v>
      </c>
      <c r="D2770" s="207"/>
    </row>
    <row r="2771" spans="1:4" x14ac:dyDescent="0.15">
      <c r="A2771" s="214">
        <v>30840</v>
      </c>
      <c r="B2771" t="s">
        <v>638</v>
      </c>
      <c r="D2771" s="207"/>
    </row>
    <row r="2772" spans="1:4" x14ac:dyDescent="0.15">
      <c r="A2772" s="214">
        <v>30841</v>
      </c>
      <c r="B2772" t="s">
        <v>638</v>
      </c>
      <c r="D2772" s="207"/>
    </row>
    <row r="2773" spans="1:4" x14ac:dyDescent="0.15">
      <c r="A2773" s="214">
        <v>30844</v>
      </c>
      <c r="B2773" t="s">
        <v>638</v>
      </c>
      <c r="D2773" s="207"/>
    </row>
    <row r="2774" spans="1:4" x14ac:dyDescent="0.15">
      <c r="A2774" s="214">
        <v>30845</v>
      </c>
      <c r="B2774" t="s">
        <v>638</v>
      </c>
      <c r="D2774" s="207"/>
    </row>
    <row r="2775" spans="1:4" x14ac:dyDescent="0.15">
      <c r="A2775" s="214">
        <v>30846</v>
      </c>
      <c r="B2775" t="s">
        <v>638</v>
      </c>
      <c r="D2775" s="207"/>
    </row>
    <row r="2776" spans="1:4" x14ac:dyDescent="0.15">
      <c r="A2776" s="214">
        <v>30847</v>
      </c>
      <c r="B2776" t="s">
        <v>638</v>
      </c>
      <c r="D2776" s="207"/>
    </row>
    <row r="2777" spans="1:4" x14ac:dyDescent="0.15">
      <c r="A2777" s="214">
        <v>30848</v>
      </c>
      <c r="B2777" t="s">
        <v>638</v>
      </c>
      <c r="D2777" s="207"/>
    </row>
    <row r="2778" spans="1:4" x14ac:dyDescent="0.15">
      <c r="A2778" s="214">
        <v>30849</v>
      </c>
      <c r="B2778" t="s">
        <v>638</v>
      </c>
      <c r="D2778" s="207"/>
    </row>
    <row r="2779" spans="1:4" x14ac:dyDescent="0.15">
      <c r="A2779" s="214">
        <v>30851</v>
      </c>
      <c r="B2779" t="s">
        <v>638</v>
      </c>
      <c r="D2779" s="207"/>
    </row>
    <row r="2780" spans="1:4" x14ac:dyDescent="0.15">
      <c r="A2780" s="214">
        <v>30852</v>
      </c>
      <c r="B2780" t="s">
        <v>638</v>
      </c>
      <c r="D2780" s="207"/>
    </row>
    <row r="2781" spans="1:4" x14ac:dyDescent="0.15">
      <c r="A2781" s="214">
        <v>30853</v>
      </c>
      <c r="B2781" t="s">
        <v>638</v>
      </c>
      <c r="D2781" s="207"/>
    </row>
    <row r="2782" spans="1:4" x14ac:dyDescent="0.15">
      <c r="A2782" s="214">
        <v>30854</v>
      </c>
      <c r="B2782" t="s">
        <v>638</v>
      </c>
      <c r="D2782" s="207"/>
    </row>
    <row r="2783" spans="1:4" x14ac:dyDescent="0.15">
      <c r="A2783" s="214">
        <v>30855</v>
      </c>
      <c r="B2783" t="s">
        <v>638</v>
      </c>
      <c r="D2783" s="207"/>
    </row>
    <row r="2784" spans="1:4" x14ac:dyDescent="0.15">
      <c r="A2784" s="214">
        <v>30856</v>
      </c>
      <c r="B2784" t="s">
        <v>638</v>
      </c>
      <c r="D2784" s="207"/>
    </row>
    <row r="2785" spans="1:4" x14ac:dyDescent="0.15">
      <c r="A2785" s="214">
        <v>30858</v>
      </c>
      <c r="B2785" t="s">
        <v>638</v>
      </c>
      <c r="D2785" s="207"/>
    </row>
    <row r="2786" spans="1:4" x14ac:dyDescent="0.15">
      <c r="A2786" s="214">
        <v>30859</v>
      </c>
      <c r="B2786" t="s">
        <v>638</v>
      </c>
      <c r="D2786" s="207"/>
    </row>
    <row r="2787" spans="1:4" x14ac:dyDescent="0.15">
      <c r="A2787" s="214">
        <v>30860</v>
      </c>
      <c r="B2787" t="s">
        <v>638</v>
      </c>
      <c r="D2787" s="207"/>
    </row>
    <row r="2788" spans="1:4" x14ac:dyDescent="0.15">
      <c r="A2788" s="214">
        <v>30861</v>
      </c>
      <c r="B2788" t="s">
        <v>638</v>
      </c>
      <c r="D2788" s="207"/>
    </row>
    <row r="2789" spans="1:4" x14ac:dyDescent="0.15">
      <c r="A2789" s="214">
        <v>30862</v>
      </c>
      <c r="B2789" t="s">
        <v>638</v>
      </c>
      <c r="D2789" s="207"/>
    </row>
    <row r="2790" spans="1:4" x14ac:dyDescent="0.15">
      <c r="A2790" s="214">
        <v>30863</v>
      </c>
      <c r="B2790" t="s">
        <v>638</v>
      </c>
      <c r="D2790" s="207"/>
    </row>
    <row r="2791" spans="1:4" x14ac:dyDescent="0.15">
      <c r="A2791" s="214">
        <v>30865</v>
      </c>
      <c r="B2791" t="s">
        <v>638</v>
      </c>
      <c r="D2791" s="207"/>
    </row>
    <row r="2792" spans="1:4" x14ac:dyDescent="0.15">
      <c r="A2792" s="214">
        <v>30866</v>
      </c>
      <c r="B2792" t="s">
        <v>638</v>
      </c>
      <c r="D2792" s="207"/>
    </row>
    <row r="2793" spans="1:4" x14ac:dyDescent="0.15">
      <c r="A2793" s="214">
        <v>30867</v>
      </c>
      <c r="B2793" t="s">
        <v>638</v>
      </c>
      <c r="D2793" s="207"/>
    </row>
    <row r="2794" spans="1:4" x14ac:dyDescent="0.15">
      <c r="A2794" s="214">
        <v>30868</v>
      </c>
      <c r="B2794" t="s">
        <v>638</v>
      </c>
      <c r="D2794" s="207"/>
    </row>
    <row r="2795" spans="1:4" x14ac:dyDescent="0.15">
      <c r="A2795" s="214">
        <v>30869</v>
      </c>
      <c r="B2795" t="s">
        <v>638</v>
      </c>
      <c r="D2795" s="207"/>
    </row>
    <row r="2796" spans="1:4" x14ac:dyDescent="0.15">
      <c r="A2796" s="214">
        <v>30870</v>
      </c>
      <c r="B2796" t="s">
        <v>638</v>
      </c>
      <c r="D2796" s="207"/>
    </row>
    <row r="2797" spans="1:4" x14ac:dyDescent="0.15">
      <c r="A2797" s="214">
        <v>30872</v>
      </c>
      <c r="B2797" t="s">
        <v>638</v>
      </c>
      <c r="D2797" s="207"/>
    </row>
    <row r="2798" spans="1:4" x14ac:dyDescent="0.15">
      <c r="A2798" s="214">
        <v>30873</v>
      </c>
      <c r="B2798" t="s">
        <v>638</v>
      </c>
      <c r="D2798" s="207"/>
    </row>
    <row r="2799" spans="1:4" x14ac:dyDescent="0.15">
      <c r="A2799" s="214">
        <v>30874</v>
      </c>
      <c r="B2799" t="s">
        <v>638</v>
      </c>
      <c r="D2799" s="207"/>
    </row>
    <row r="2800" spans="1:4" x14ac:dyDescent="0.15">
      <c r="A2800" s="214">
        <v>30875</v>
      </c>
      <c r="B2800" t="s">
        <v>638</v>
      </c>
      <c r="D2800" s="207"/>
    </row>
    <row r="2801" spans="1:4" x14ac:dyDescent="0.15">
      <c r="A2801" s="214">
        <v>30876</v>
      </c>
      <c r="B2801" t="s">
        <v>638</v>
      </c>
      <c r="D2801" s="207"/>
    </row>
    <row r="2802" spans="1:4" x14ac:dyDescent="0.15">
      <c r="A2802" s="214">
        <v>30879</v>
      </c>
      <c r="B2802" t="s">
        <v>638</v>
      </c>
      <c r="D2802" s="207"/>
    </row>
    <row r="2803" spans="1:4" x14ac:dyDescent="0.15">
      <c r="A2803" s="214">
        <v>30880</v>
      </c>
      <c r="B2803" t="s">
        <v>638</v>
      </c>
      <c r="D2803" s="207"/>
    </row>
    <row r="2804" spans="1:4" x14ac:dyDescent="0.15">
      <c r="A2804" s="214">
        <v>30881</v>
      </c>
      <c r="B2804" t="s">
        <v>638</v>
      </c>
      <c r="D2804" s="207"/>
    </row>
    <row r="2805" spans="1:4" x14ac:dyDescent="0.15">
      <c r="A2805" s="214">
        <v>30882</v>
      </c>
      <c r="B2805" t="s">
        <v>638</v>
      </c>
      <c r="D2805" s="207"/>
    </row>
    <row r="2806" spans="1:4" x14ac:dyDescent="0.15">
      <c r="A2806" s="214">
        <v>30883</v>
      </c>
      <c r="B2806" t="s">
        <v>638</v>
      </c>
      <c r="D2806" s="207"/>
    </row>
    <row r="2807" spans="1:4" x14ac:dyDescent="0.15">
      <c r="A2807" s="214">
        <v>30884</v>
      </c>
      <c r="B2807" t="s">
        <v>638</v>
      </c>
      <c r="D2807" s="207"/>
    </row>
    <row r="2808" spans="1:4" x14ac:dyDescent="0.15">
      <c r="A2808" s="214">
        <v>30886</v>
      </c>
      <c r="B2808" t="s">
        <v>638</v>
      </c>
      <c r="D2808" s="207"/>
    </row>
    <row r="2809" spans="1:4" x14ac:dyDescent="0.15">
      <c r="A2809" s="214">
        <v>30887</v>
      </c>
      <c r="B2809" t="s">
        <v>638</v>
      </c>
      <c r="D2809" s="207"/>
    </row>
    <row r="2810" spans="1:4" x14ac:dyDescent="0.15">
      <c r="A2810" s="214">
        <v>30888</v>
      </c>
      <c r="B2810" t="s">
        <v>638</v>
      </c>
      <c r="D2810" s="207"/>
    </row>
    <row r="2811" spans="1:4" x14ac:dyDescent="0.15">
      <c r="A2811" s="214">
        <v>30889</v>
      </c>
      <c r="B2811" t="s">
        <v>638</v>
      </c>
      <c r="D2811" s="207"/>
    </row>
    <row r="2812" spans="1:4" x14ac:dyDescent="0.15">
      <c r="A2812" s="214">
        <v>30890</v>
      </c>
      <c r="B2812" t="s">
        <v>638</v>
      </c>
      <c r="D2812" s="207"/>
    </row>
    <row r="2813" spans="1:4" x14ac:dyDescent="0.15">
      <c r="A2813" s="214">
        <v>30891</v>
      </c>
      <c r="B2813" t="s">
        <v>638</v>
      </c>
      <c r="D2813" s="207"/>
    </row>
    <row r="2814" spans="1:4" x14ac:dyDescent="0.15">
      <c r="A2814" s="214">
        <v>30893</v>
      </c>
      <c r="B2814" t="s">
        <v>638</v>
      </c>
      <c r="D2814" s="207"/>
    </row>
    <row r="2815" spans="1:4" x14ac:dyDescent="0.15">
      <c r="A2815" s="214">
        <v>30894</v>
      </c>
      <c r="B2815" t="s">
        <v>638</v>
      </c>
      <c r="D2815" s="207"/>
    </row>
    <row r="2816" spans="1:4" x14ac:dyDescent="0.15">
      <c r="A2816" s="214">
        <v>30895</v>
      </c>
      <c r="B2816" t="s">
        <v>638</v>
      </c>
      <c r="D2816" s="207"/>
    </row>
    <row r="2817" spans="1:4" x14ac:dyDescent="0.15">
      <c r="A2817" s="214">
        <v>30896</v>
      </c>
      <c r="B2817" t="s">
        <v>638</v>
      </c>
      <c r="D2817" s="207"/>
    </row>
    <row r="2818" spans="1:4" x14ac:dyDescent="0.15">
      <c r="A2818" s="214">
        <v>30897</v>
      </c>
      <c r="B2818" t="s">
        <v>638</v>
      </c>
      <c r="D2818" s="207"/>
    </row>
    <row r="2819" spans="1:4" x14ac:dyDescent="0.15">
      <c r="A2819" s="214">
        <v>30898</v>
      </c>
      <c r="B2819" t="s">
        <v>638</v>
      </c>
      <c r="D2819" s="207"/>
    </row>
    <row r="2820" spans="1:4" x14ac:dyDescent="0.15">
      <c r="A2820" s="214">
        <v>30900</v>
      </c>
      <c r="B2820" t="s">
        <v>638</v>
      </c>
      <c r="D2820" s="207"/>
    </row>
    <row r="2821" spans="1:4" x14ac:dyDescent="0.15">
      <c r="A2821" s="214">
        <v>30901</v>
      </c>
      <c r="B2821" t="s">
        <v>638</v>
      </c>
      <c r="D2821" s="207"/>
    </row>
    <row r="2822" spans="1:4" x14ac:dyDescent="0.15">
      <c r="A2822" s="214">
        <v>30902</v>
      </c>
      <c r="B2822" t="s">
        <v>638</v>
      </c>
      <c r="D2822" s="207"/>
    </row>
    <row r="2823" spans="1:4" x14ac:dyDescent="0.15">
      <c r="A2823" s="214">
        <v>30903</v>
      </c>
      <c r="B2823" t="s">
        <v>638</v>
      </c>
      <c r="D2823" s="207"/>
    </row>
    <row r="2824" spans="1:4" x14ac:dyDescent="0.15">
      <c r="A2824" s="214">
        <v>30904</v>
      </c>
      <c r="B2824" t="s">
        <v>638</v>
      </c>
      <c r="D2824" s="207"/>
    </row>
    <row r="2825" spans="1:4" x14ac:dyDescent="0.15">
      <c r="A2825" s="214">
        <v>30907</v>
      </c>
      <c r="B2825" t="s">
        <v>638</v>
      </c>
      <c r="D2825" s="207"/>
    </row>
    <row r="2826" spans="1:4" x14ac:dyDescent="0.15">
      <c r="A2826" s="214">
        <v>30908</v>
      </c>
      <c r="B2826" t="s">
        <v>638</v>
      </c>
      <c r="D2826" s="207"/>
    </row>
    <row r="2827" spans="1:4" x14ac:dyDescent="0.15">
      <c r="A2827" s="214">
        <v>30909</v>
      </c>
      <c r="B2827" t="s">
        <v>638</v>
      </c>
      <c r="D2827" s="207"/>
    </row>
    <row r="2828" spans="1:4" x14ac:dyDescent="0.15">
      <c r="A2828" s="214">
        <v>30910</v>
      </c>
      <c r="B2828" t="s">
        <v>638</v>
      </c>
      <c r="D2828" s="207"/>
    </row>
    <row r="2829" spans="1:4" x14ac:dyDescent="0.15">
      <c r="A2829" s="214">
        <v>30911</v>
      </c>
      <c r="B2829" t="s">
        <v>638</v>
      </c>
      <c r="D2829" s="207"/>
    </row>
    <row r="2830" spans="1:4" x14ac:dyDescent="0.15">
      <c r="A2830" s="214">
        <v>30912</v>
      </c>
      <c r="B2830" t="s">
        <v>638</v>
      </c>
      <c r="D2830" s="207"/>
    </row>
    <row r="2831" spans="1:4" x14ac:dyDescent="0.15">
      <c r="A2831" s="214">
        <v>30914</v>
      </c>
      <c r="B2831" t="s">
        <v>638</v>
      </c>
      <c r="D2831" s="207"/>
    </row>
    <row r="2832" spans="1:4" x14ac:dyDescent="0.15">
      <c r="A2832" s="214">
        <v>30915</v>
      </c>
      <c r="B2832" t="s">
        <v>638</v>
      </c>
      <c r="D2832" s="207"/>
    </row>
    <row r="2833" spans="1:4" x14ac:dyDescent="0.15">
      <c r="A2833" s="214">
        <v>30916</v>
      </c>
      <c r="B2833" t="s">
        <v>638</v>
      </c>
      <c r="D2833" s="207"/>
    </row>
    <row r="2834" spans="1:4" x14ac:dyDescent="0.15">
      <c r="A2834" s="214">
        <v>30917</v>
      </c>
      <c r="B2834" t="s">
        <v>638</v>
      </c>
      <c r="D2834" s="207"/>
    </row>
    <row r="2835" spans="1:4" x14ac:dyDescent="0.15">
      <c r="A2835" s="214">
        <v>30918</v>
      </c>
      <c r="B2835" t="s">
        <v>638</v>
      </c>
      <c r="D2835" s="207"/>
    </row>
    <row r="2836" spans="1:4" x14ac:dyDescent="0.15">
      <c r="A2836" s="214">
        <v>30919</v>
      </c>
      <c r="B2836" t="s">
        <v>638</v>
      </c>
      <c r="D2836" s="207"/>
    </row>
    <row r="2837" spans="1:4" x14ac:dyDescent="0.15">
      <c r="A2837" s="214">
        <v>30921</v>
      </c>
      <c r="B2837" t="s">
        <v>638</v>
      </c>
      <c r="D2837" s="207"/>
    </row>
    <row r="2838" spans="1:4" x14ac:dyDescent="0.15">
      <c r="A2838" s="214">
        <v>30922</v>
      </c>
      <c r="B2838" t="s">
        <v>638</v>
      </c>
      <c r="D2838" s="207"/>
    </row>
    <row r="2839" spans="1:4" x14ac:dyDescent="0.15">
      <c r="A2839" s="214">
        <v>30923</v>
      </c>
      <c r="B2839" t="s">
        <v>638</v>
      </c>
      <c r="D2839" s="207"/>
    </row>
    <row r="2840" spans="1:4" x14ac:dyDescent="0.15">
      <c r="A2840" s="214">
        <v>30924</v>
      </c>
      <c r="B2840" t="s">
        <v>638</v>
      </c>
      <c r="D2840" s="207"/>
    </row>
    <row r="2841" spans="1:4" x14ac:dyDescent="0.15">
      <c r="A2841" s="214">
        <v>30925</v>
      </c>
      <c r="B2841" t="s">
        <v>638</v>
      </c>
      <c r="D2841" s="207"/>
    </row>
    <row r="2842" spans="1:4" x14ac:dyDescent="0.15">
      <c r="A2842" s="214">
        <v>30926</v>
      </c>
      <c r="B2842" t="s">
        <v>638</v>
      </c>
      <c r="D2842" s="207"/>
    </row>
    <row r="2843" spans="1:4" x14ac:dyDescent="0.15">
      <c r="A2843" s="214">
        <v>30928</v>
      </c>
      <c r="B2843" t="s">
        <v>638</v>
      </c>
      <c r="D2843" s="207"/>
    </row>
    <row r="2844" spans="1:4" x14ac:dyDescent="0.15">
      <c r="A2844" s="214">
        <v>30929</v>
      </c>
      <c r="B2844" t="s">
        <v>638</v>
      </c>
      <c r="D2844" s="207"/>
    </row>
    <row r="2845" spans="1:4" x14ac:dyDescent="0.15">
      <c r="A2845" s="214">
        <v>30930</v>
      </c>
      <c r="B2845" t="s">
        <v>638</v>
      </c>
      <c r="D2845" s="207"/>
    </row>
    <row r="2846" spans="1:4" x14ac:dyDescent="0.15">
      <c r="A2846" s="214">
        <v>30931</v>
      </c>
      <c r="B2846" t="s">
        <v>638</v>
      </c>
      <c r="D2846" s="207"/>
    </row>
    <row r="2847" spans="1:4" x14ac:dyDescent="0.15">
      <c r="A2847" s="214">
        <v>30932</v>
      </c>
      <c r="B2847" t="s">
        <v>638</v>
      </c>
      <c r="D2847" s="207"/>
    </row>
    <row r="2848" spans="1:4" x14ac:dyDescent="0.15">
      <c r="A2848" s="214">
        <v>30935</v>
      </c>
      <c r="B2848" t="s">
        <v>638</v>
      </c>
      <c r="D2848" s="207"/>
    </row>
    <row r="2849" spans="1:4" x14ac:dyDescent="0.15">
      <c r="A2849" s="214">
        <v>30936</v>
      </c>
      <c r="B2849" t="s">
        <v>638</v>
      </c>
      <c r="D2849" s="207"/>
    </row>
    <row r="2850" spans="1:4" x14ac:dyDescent="0.15">
      <c r="A2850" s="214">
        <v>30937</v>
      </c>
      <c r="B2850" t="s">
        <v>638</v>
      </c>
      <c r="D2850" s="207"/>
    </row>
    <row r="2851" spans="1:4" x14ac:dyDescent="0.15">
      <c r="A2851" s="214">
        <v>30938</v>
      </c>
      <c r="B2851" t="s">
        <v>638</v>
      </c>
      <c r="D2851" s="207"/>
    </row>
    <row r="2852" spans="1:4" x14ac:dyDescent="0.15">
      <c r="A2852" s="214">
        <v>30939</v>
      </c>
      <c r="B2852" t="s">
        <v>638</v>
      </c>
      <c r="D2852" s="207"/>
    </row>
    <row r="2853" spans="1:4" x14ac:dyDescent="0.15">
      <c r="A2853" s="214">
        <v>30942</v>
      </c>
      <c r="B2853" t="s">
        <v>638</v>
      </c>
      <c r="D2853" s="207"/>
    </row>
    <row r="2854" spans="1:4" x14ac:dyDescent="0.15">
      <c r="A2854" s="214">
        <v>30943</v>
      </c>
      <c r="B2854" t="s">
        <v>638</v>
      </c>
      <c r="D2854" s="207"/>
    </row>
    <row r="2855" spans="1:4" x14ac:dyDescent="0.15">
      <c r="A2855" s="214">
        <v>30944</v>
      </c>
      <c r="B2855" t="s">
        <v>638</v>
      </c>
      <c r="D2855" s="207"/>
    </row>
    <row r="2856" spans="1:4" x14ac:dyDescent="0.15">
      <c r="A2856" s="214">
        <v>30945</v>
      </c>
      <c r="B2856" t="s">
        <v>638</v>
      </c>
      <c r="D2856" s="207"/>
    </row>
    <row r="2857" spans="1:4" x14ac:dyDescent="0.15">
      <c r="A2857" s="214">
        <v>30946</v>
      </c>
      <c r="B2857" t="s">
        <v>638</v>
      </c>
      <c r="D2857" s="207"/>
    </row>
    <row r="2858" spans="1:4" x14ac:dyDescent="0.15">
      <c r="A2858" s="214">
        <v>30947</v>
      </c>
      <c r="B2858" t="s">
        <v>638</v>
      </c>
      <c r="D2858" s="207"/>
    </row>
    <row r="2859" spans="1:4" x14ac:dyDescent="0.15">
      <c r="A2859" s="214">
        <v>30950</v>
      </c>
      <c r="B2859" t="s">
        <v>638</v>
      </c>
      <c r="D2859" s="207"/>
    </row>
    <row r="2860" spans="1:4" x14ac:dyDescent="0.15">
      <c r="A2860" s="214">
        <v>30951</v>
      </c>
      <c r="B2860" t="s">
        <v>638</v>
      </c>
      <c r="D2860" s="207"/>
    </row>
    <row r="2861" spans="1:4" x14ac:dyDescent="0.15">
      <c r="A2861" s="214">
        <v>30952</v>
      </c>
      <c r="B2861" t="s">
        <v>638</v>
      </c>
      <c r="D2861" s="207"/>
    </row>
    <row r="2862" spans="1:4" x14ac:dyDescent="0.15">
      <c r="A2862" s="214">
        <v>30953</v>
      </c>
      <c r="B2862" t="s">
        <v>638</v>
      </c>
      <c r="D2862" s="207"/>
    </row>
    <row r="2863" spans="1:4" x14ac:dyDescent="0.15">
      <c r="A2863" s="214">
        <v>30954</v>
      </c>
      <c r="B2863" t="s">
        <v>638</v>
      </c>
      <c r="D2863" s="207"/>
    </row>
    <row r="2864" spans="1:4" x14ac:dyDescent="0.15">
      <c r="A2864" s="214">
        <v>30956</v>
      </c>
      <c r="B2864" t="s">
        <v>638</v>
      </c>
      <c r="D2864" s="207"/>
    </row>
    <row r="2865" spans="1:4" x14ac:dyDescent="0.15">
      <c r="A2865" s="214">
        <v>30957</v>
      </c>
      <c r="B2865" t="s">
        <v>638</v>
      </c>
      <c r="D2865" s="207"/>
    </row>
    <row r="2866" spans="1:4" x14ac:dyDescent="0.15">
      <c r="A2866" s="214">
        <v>30958</v>
      </c>
      <c r="B2866" t="s">
        <v>638</v>
      </c>
      <c r="D2866" s="207"/>
    </row>
    <row r="2867" spans="1:4" x14ac:dyDescent="0.15">
      <c r="A2867" s="214">
        <v>30959</v>
      </c>
      <c r="B2867" t="s">
        <v>638</v>
      </c>
      <c r="D2867" s="207"/>
    </row>
    <row r="2868" spans="1:4" x14ac:dyDescent="0.15">
      <c r="A2868" s="214">
        <v>30960</v>
      </c>
      <c r="B2868" t="s">
        <v>638</v>
      </c>
      <c r="D2868" s="207"/>
    </row>
    <row r="2869" spans="1:4" x14ac:dyDescent="0.15">
      <c r="A2869" s="214">
        <v>30961</v>
      </c>
      <c r="B2869" t="s">
        <v>638</v>
      </c>
      <c r="D2869" s="207"/>
    </row>
    <row r="2870" spans="1:4" x14ac:dyDescent="0.15">
      <c r="A2870" s="214">
        <v>30963</v>
      </c>
      <c r="B2870" t="s">
        <v>638</v>
      </c>
      <c r="D2870" s="207"/>
    </row>
    <row r="2871" spans="1:4" x14ac:dyDescent="0.15">
      <c r="A2871" s="214">
        <v>30964</v>
      </c>
      <c r="B2871" t="s">
        <v>638</v>
      </c>
      <c r="D2871" s="207"/>
    </row>
    <row r="2872" spans="1:4" x14ac:dyDescent="0.15">
      <c r="A2872" s="214">
        <v>30966</v>
      </c>
      <c r="B2872" t="s">
        <v>638</v>
      </c>
      <c r="D2872" s="207"/>
    </row>
    <row r="2873" spans="1:4" x14ac:dyDescent="0.15">
      <c r="A2873" s="214">
        <v>30967</v>
      </c>
      <c r="B2873" t="s">
        <v>638</v>
      </c>
      <c r="D2873" s="207"/>
    </row>
    <row r="2874" spans="1:4" x14ac:dyDescent="0.15">
      <c r="A2874" s="214">
        <v>30970</v>
      </c>
      <c r="B2874" t="s">
        <v>638</v>
      </c>
      <c r="D2874" s="207"/>
    </row>
    <row r="2875" spans="1:4" x14ac:dyDescent="0.15">
      <c r="A2875" s="214">
        <v>30971</v>
      </c>
      <c r="B2875" t="s">
        <v>638</v>
      </c>
      <c r="D2875" s="207"/>
    </row>
    <row r="2876" spans="1:4" x14ac:dyDescent="0.15">
      <c r="A2876" s="214">
        <v>30972</v>
      </c>
      <c r="B2876" t="s">
        <v>638</v>
      </c>
      <c r="D2876" s="207"/>
    </row>
    <row r="2877" spans="1:4" x14ac:dyDescent="0.15">
      <c r="A2877" s="214">
        <v>30973</v>
      </c>
      <c r="B2877" t="s">
        <v>638</v>
      </c>
      <c r="D2877" s="207"/>
    </row>
    <row r="2878" spans="1:4" x14ac:dyDescent="0.15">
      <c r="A2878" s="214">
        <v>30974</v>
      </c>
      <c r="B2878" t="s">
        <v>638</v>
      </c>
      <c r="D2878" s="207"/>
    </row>
    <row r="2879" spans="1:4" x14ac:dyDescent="0.15">
      <c r="A2879" s="214">
        <v>30975</v>
      </c>
      <c r="B2879" t="s">
        <v>638</v>
      </c>
      <c r="D2879" s="207"/>
    </row>
    <row r="2880" spans="1:4" x14ac:dyDescent="0.15">
      <c r="A2880" s="214">
        <v>30977</v>
      </c>
      <c r="B2880" t="s">
        <v>638</v>
      </c>
      <c r="D2880" s="207"/>
    </row>
    <row r="2881" spans="1:4" x14ac:dyDescent="0.15">
      <c r="A2881" s="214">
        <v>30978</v>
      </c>
      <c r="B2881" t="s">
        <v>638</v>
      </c>
      <c r="D2881" s="207"/>
    </row>
    <row r="2882" spans="1:4" x14ac:dyDescent="0.15">
      <c r="A2882" s="214">
        <v>30979</v>
      </c>
      <c r="B2882" t="s">
        <v>638</v>
      </c>
      <c r="D2882" s="207"/>
    </row>
    <row r="2883" spans="1:4" x14ac:dyDescent="0.15">
      <c r="A2883" s="214">
        <v>30980</v>
      </c>
      <c r="B2883" t="s">
        <v>638</v>
      </c>
      <c r="D2883" s="207"/>
    </row>
    <row r="2884" spans="1:4" x14ac:dyDescent="0.15">
      <c r="A2884" s="214">
        <v>30981</v>
      </c>
      <c r="B2884" t="s">
        <v>638</v>
      </c>
      <c r="D2884" s="207"/>
    </row>
    <row r="2885" spans="1:4" x14ac:dyDescent="0.15">
      <c r="A2885" s="214">
        <v>30982</v>
      </c>
      <c r="B2885" t="s">
        <v>638</v>
      </c>
      <c r="D2885" s="207"/>
    </row>
    <row r="2886" spans="1:4" x14ac:dyDescent="0.15">
      <c r="A2886" s="214">
        <v>30984</v>
      </c>
      <c r="B2886" t="s">
        <v>638</v>
      </c>
      <c r="D2886" s="207"/>
    </row>
    <row r="2887" spans="1:4" x14ac:dyDescent="0.15">
      <c r="A2887" s="214">
        <v>30985</v>
      </c>
      <c r="B2887" t="s">
        <v>638</v>
      </c>
      <c r="D2887" s="207"/>
    </row>
    <row r="2888" spans="1:4" x14ac:dyDescent="0.15">
      <c r="A2888" s="214">
        <v>30986</v>
      </c>
      <c r="B2888" t="s">
        <v>638</v>
      </c>
      <c r="D2888" s="207"/>
    </row>
    <row r="2889" spans="1:4" x14ac:dyDescent="0.15">
      <c r="A2889" s="214">
        <v>30987</v>
      </c>
      <c r="B2889" t="s">
        <v>638</v>
      </c>
      <c r="D2889" s="207"/>
    </row>
    <row r="2890" spans="1:4" x14ac:dyDescent="0.15">
      <c r="A2890" s="214">
        <v>30988</v>
      </c>
      <c r="B2890" t="s">
        <v>638</v>
      </c>
      <c r="D2890" s="207"/>
    </row>
    <row r="2891" spans="1:4" x14ac:dyDescent="0.15">
      <c r="A2891" s="214">
        <v>30991</v>
      </c>
      <c r="B2891" t="s">
        <v>638</v>
      </c>
      <c r="D2891" s="207"/>
    </row>
    <row r="2892" spans="1:4" x14ac:dyDescent="0.15">
      <c r="A2892" s="214">
        <v>30992</v>
      </c>
      <c r="B2892" t="s">
        <v>638</v>
      </c>
      <c r="D2892" s="207"/>
    </row>
    <row r="2893" spans="1:4" x14ac:dyDescent="0.15">
      <c r="A2893" s="214">
        <v>30993</v>
      </c>
      <c r="B2893" t="s">
        <v>638</v>
      </c>
      <c r="D2893" s="207"/>
    </row>
    <row r="2894" spans="1:4" x14ac:dyDescent="0.15">
      <c r="A2894" s="214">
        <v>30994</v>
      </c>
      <c r="B2894" t="s">
        <v>638</v>
      </c>
      <c r="D2894" s="207"/>
    </row>
    <row r="2895" spans="1:4" x14ac:dyDescent="0.15">
      <c r="A2895" s="214">
        <v>30995</v>
      </c>
      <c r="B2895" t="s">
        <v>638</v>
      </c>
      <c r="D2895" s="207"/>
    </row>
    <row r="2896" spans="1:4" x14ac:dyDescent="0.15">
      <c r="A2896" s="214">
        <v>30998</v>
      </c>
      <c r="B2896" t="s">
        <v>638</v>
      </c>
      <c r="D2896" s="207"/>
    </row>
    <row r="2897" spans="1:4" x14ac:dyDescent="0.15">
      <c r="A2897" s="214">
        <v>30999</v>
      </c>
      <c r="B2897" t="s">
        <v>638</v>
      </c>
      <c r="D2897" s="207"/>
    </row>
    <row r="2898" spans="1:4" x14ac:dyDescent="0.15">
      <c r="A2898" s="214">
        <v>31000</v>
      </c>
      <c r="B2898" t="s">
        <v>638</v>
      </c>
      <c r="D2898" s="207"/>
    </row>
    <row r="2899" spans="1:4" x14ac:dyDescent="0.15">
      <c r="A2899" s="214">
        <v>31001</v>
      </c>
      <c r="B2899" t="s">
        <v>638</v>
      </c>
      <c r="D2899" s="207"/>
    </row>
    <row r="2900" spans="1:4" x14ac:dyDescent="0.15">
      <c r="A2900" s="214">
        <v>31002</v>
      </c>
      <c r="B2900" t="s">
        <v>638</v>
      </c>
      <c r="D2900" s="207"/>
    </row>
    <row r="2901" spans="1:4" x14ac:dyDescent="0.15">
      <c r="A2901" s="214">
        <v>31003</v>
      </c>
      <c r="B2901" t="s">
        <v>638</v>
      </c>
      <c r="D2901" s="207"/>
    </row>
    <row r="2902" spans="1:4" x14ac:dyDescent="0.15">
      <c r="A2902" s="214">
        <v>31005</v>
      </c>
      <c r="B2902" t="s">
        <v>638</v>
      </c>
      <c r="D2902" s="207"/>
    </row>
    <row r="2903" spans="1:4" x14ac:dyDescent="0.15">
      <c r="A2903" s="214">
        <v>31006</v>
      </c>
      <c r="B2903" t="s">
        <v>638</v>
      </c>
      <c r="D2903" s="207"/>
    </row>
    <row r="2904" spans="1:4" x14ac:dyDescent="0.15">
      <c r="A2904" s="214">
        <v>31007</v>
      </c>
      <c r="B2904" t="s">
        <v>638</v>
      </c>
      <c r="D2904" s="207"/>
    </row>
    <row r="2905" spans="1:4" x14ac:dyDescent="0.15">
      <c r="A2905" s="214">
        <v>31008</v>
      </c>
      <c r="B2905" t="s">
        <v>638</v>
      </c>
      <c r="D2905" s="207"/>
    </row>
    <row r="2906" spans="1:4" x14ac:dyDescent="0.15">
      <c r="A2906" s="214">
        <v>31010</v>
      </c>
      <c r="B2906" t="s">
        <v>638</v>
      </c>
      <c r="D2906" s="207"/>
    </row>
    <row r="2907" spans="1:4" x14ac:dyDescent="0.15">
      <c r="A2907" s="214">
        <v>31012</v>
      </c>
      <c r="B2907" t="s">
        <v>638</v>
      </c>
      <c r="D2907" s="207"/>
    </row>
    <row r="2908" spans="1:4" x14ac:dyDescent="0.15">
      <c r="A2908" s="214">
        <v>31013</v>
      </c>
      <c r="B2908" t="s">
        <v>638</v>
      </c>
      <c r="D2908" s="207"/>
    </row>
    <row r="2909" spans="1:4" x14ac:dyDescent="0.15">
      <c r="A2909" s="214">
        <v>31014</v>
      </c>
      <c r="B2909" t="s">
        <v>638</v>
      </c>
      <c r="D2909" s="207"/>
    </row>
    <row r="2910" spans="1:4" x14ac:dyDescent="0.15">
      <c r="A2910" s="214">
        <v>31015</v>
      </c>
      <c r="B2910" t="s">
        <v>638</v>
      </c>
      <c r="D2910" s="207"/>
    </row>
    <row r="2911" spans="1:4" x14ac:dyDescent="0.15">
      <c r="A2911" s="214">
        <v>31016</v>
      </c>
      <c r="B2911" t="s">
        <v>638</v>
      </c>
      <c r="D2911" s="207"/>
    </row>
    <row r="2912" spans="1:4" x14ac:dyDescent="0.15">
      <c r="A2912" s="214">
        <v>31017</v>
      </c>
      <c r="B2912" t="s">
        <v>638</v>
      </c>
      <c r="D2912" s="207"/>
    </row>
    <row r="2913" spans="1:4" x14ac:dyDescent="0.15">
      <c r="A2913" s="214">
        <v>31019</v>
      </c>
      <c r="B2913" t="s">
        <v>638</v>
      </c>
      <c r="D2913" s="207"/>
    </row>
    <row r="2914" spans="1:4" x14ac:dyDescent="0.15">
      <c r="A2914" s="214">
        <v>31020</v>
      </c>
      <c r="B2914" t="s">
        <v>638</v>
      </c>
      <c r="D2914" s="207"/>
    </row>
    <row r="2915" spans="1:4" x14ac:dyDescent="0.15">
      <c r="A2915" s="214">
        <v>31021</v>
      </c>
      <c r="B2915" t="s">
        <v>638</v>
      </c>
      <c r="D2915" s="207"/>
    </row>
    <row r="2916" spans="1:4" x14ac:dyDescent="0.15">
      <c r="A2916" s="214">
        <v>31022</v>
      </c>
      <c r="B2916" t="s">
        <v>638</v>
      </c>
      <c r="D2916" s="207"/>
    </row>
    <row r="2917" spans="1:4" x14ac:dyDescent="0.15">
      <c r="A2917" s="214">
        <v>31023</v>
      </c>
      <c r="B2917" t="s">
        <v>638</v>
      </c>
      <c r="D2917" s="207"/>
    </row>
    <row r="2918" spans="1:4" x14ac:dyDescent="0.15">
      <c r="A2918" s="214">
        <v>31026</v>
      </c>
      <c r="B2918" t="s">
        <v>638</v>
      </c>
      <c r="D2918" s="207"/>
    </row>
    <row r="2919" spans="1:4" x14ac:dyDescent="0.15">
      <c r="A2919" s="214">
        <v>31027</v>
      </c>
      <c r="B2919" t="s">
        <v>638</v>
      </c>
      <c r="D2919" s="207"/>
    </row>
    <row r="2920" spans="1:4" x14ac:dyDescent="0.15">
      <c r="A2920" s="214">
        <v>31028</v>
      </c>
      <c r="B2920" t="s">
        <v>638</v>
      </c>
      <c r="D2920" s="207"/>
    </row>
    <row r="2921" spans="1:4" x14ac:dyDescent="0.15">
      <c r="A2921" s="214">
        <v>31029</v>
      </c>
      <c r="B2921" t="s">
        <v>638</v>
      </c>
      <c r="D2921" s="207"/>
    </row>
    <row r="2922" spans="1:4" x14ac:dyDescent="0.15">
      <c r="A2922" s="214">
        <v>31030</v>
      </c>
      <c r="B2922" t="s">
        <v>638</v>
      </c>
      <c r="D2922" s="207"/>
    </row>
    <row r="2923" spans="1:4" x14ac:dyDescent="0.15">
      <c r="A2923" s="214">
        <v>31031</v>
      </c>
      <c r="B2923" t="s">
        <v>638</v>
      </c>
      <c r="D2923" s="207"/>
    </row>
    <row r="2924" spans="1:4" x14ac:dyDescent="0.15">
      <c r="A2924" s="214">
        <v>31033</v>
      </c>
      <c r="B2924" t="s">
        <v>638</v>
      </c>
      <c r="D2924" s="207"/>
    </row>
    <row r="2925" spans="1:4" x14ac:dyDescent="0.15">
      <c r="A2925" s="214">
        <v>31034</v>
      </c>
      <c r="B2925" t="s">
        <v>638</v>
      </c>
      <c r="D2925" s="207"/>
    </row>
    <row r="2926" spans="1:4" x14ac:dyDescent="0.15">
      <c r="A2926" s="214">
        <v>31035</v>
      </c>
      <c r="B2926" t="s">
        <v>638</v>
      </c>
      <c r="D2926" s="207"/>
    </row>
    <row r="2927" spans="1:4" x14ac:dyDescent="0.15">
      <c r="A2927" s="214">
        <v>31036</v>
      </c>
      <c r="B2927" t="s">
        <v>638</v>
      </c>
      <c r="D2927" s="207"/>
    </row>
    <row r="2928" spans="1:4" x14ac:dyDescent="0.15">
      <c r="A2928" s="214">
        <v>31037</v>
      </c>
      <c r="B2928" t="s">
        <v>638</v>
      </c>
      <c r="D2928" s="207"/>
    </row>
    <row r="2929" spans="1:4" x14ac:dyDescent="0.15">
      <c r="A2929" s="214">
        <v>31038</v>
      </c>
      <c r="B2929" t="s">
        <v>638</v>
      </c>
      <c r="D2929" s="207"/>
    </row>
    <row r="2930" spans="1:4" x14ac:dyDescent="0.15">
      <c r="A2930" s="214">
        <v>31040</v>
      </c>
      <c r="B2930" t="s">
        <v>638</v>
      </c>
      <c r="D2930" s="207"/>
    </row>
    <row r="2931" spans="1:4" x14ac:dyDescent="0.15">
      <c r="A2931" s="214">
        <v>31041</v>
      </c>
      <c r="B2931" t="s">
        <v>638</v>
      </c>
      <c r="D2931" s="207"/>
    </row>
    <row r="2932" spans="1:4" x14ac:dyDescent="0.15">
      <c r="A2932" s="214">
        <v>31042</v>
      </c>
      <c r="B2932" t="s">
        <v>638</v>
      </c>
      <c r="D2932" s="207"/>
    </row>
    <row r="2933" spans="1:4" x14ac:dyDescent="0.15">
      <c r="A2933" s="214">
        <v>31043</v>
      </c>
      <c r="B2933" t="s">
        <v>638</v>
      </c>
      <c r="D2933" s="207"/>
    </row>
    <row r="2934" spans="1:4" x14ac:dyDescent="0.15">
      <c r="A2934" s="214">
        <v>31044</v>
      </c>
      <c r="B2934" t="s">
        <v>638</v>
      </c>
      <c r="D2934" s="207"/>
    </row>
    <row r="2935" spans="1:4" x14ac:dyDescent="0.15">
      <c r="A2935" s="214">
        <v>31051</v>
      </c>
      <c r="B2935" t="s">
        <v>638</v>
      </c>
      <c r="D2935" s="207"/>
    </row>
    <row r="2936" spans="1:4" x14ac:dyDescent="0.15">
      <c r="A2936" s="214">
        <v>31052</v>
      </c>
      <c r="B2936" t="s">
        <v>638</v>
      </c>
      <c r="D2936" s="207"/>
    </row>
    <row r="2937" spans="1:4" x14ac:dyDescent="0.15">
      <c r="A2937" s="214">
        <v>31054</v>
      </c>
      <c r="B2937" t="s">
        <v>638</v>
      </c>
      <c r="D2937" s="207"/>
    </row>
    <row r="2938" spans="1:4" x14ac:dyDescent="0.15">
      <c r="A2938" s="214">
        <v>31055</v>
      </c>
      <c r="B2938" t="s">
        <v>638</v>
      </c>
      <c r="D2938" s="207"/>
    </row>
    <row r="2939" spans="1:4" x14ac:dyDescent="0.15">
      <c r="A2939" s="214">
        <v>31056</v>
      </c>
      <c r="B2939" t="s">
        <v>638</v>
      </c>
      <c r="D2939" s="207"/>
    </row>
    <row r="2940" spans="1:4" x14ac:dyDescent="0.15">
      <c r="A2940" s="214">
        <v>31057</v>
      </c>
      <c r="B2940" t="s">
        <v>638</v>
      </c>
      <c r="D2940" s="207"/>
    </row>
    <row r="2941" spans="1:4" x14ac:dyDescent="0.15">
      <c r="A2941" s="214">
        <v>31058</v>
      </c>
      <c r="B2941" t="s">
        <v>638</v>
      </c>
      <c r="D2941" s="207"/>
    </row>
    <row r="2942" spans="1:4" x14ac:dyDescent="0.15">
      <c r="A2942" s="214">
        <v>31061</v>
      </c>
      <c r="B2942" t="s">
        <v>638</v>
      </c>
      <c r="D2942" s="207"/>
    </row>
    <row r="2943" spans="1:4" x14ac:dyDescent="0.15">
      <c r="A2943" s="214">
        <v>31063</v>
      </c>
      <c r="B2943" t="s">
        <v>638</v>
      </c>
      <c r="D2943" s="207"/>
    </row>
    <row r="2944" spans="1:4" x14ac:dyDescent="0.15">
      <c r="A2944" s="214">
        <v>31064</v>
      </c>
      <c r="B2944" t="s">
        <v>638</v>
      </c>
      <c r="D2944" s="207"/>
    </row>
    <row r="2945" spans="1:4" x14ac:dyDescent="0.15">
      <c r="A2945" s="214">
        <v>31065</v>
      </c>
      <c r="B2945" t="s">
        <v>638</v>
      </c>
      <c r="D2945" s="207"/>
    </row>
    <row r="2946" spans="1:4" x14ac:dyDescent="0.15">
      <c r="A2946" s="214">
        <v>31066</v>
      </c>
      <c r="B2946" t="s">
        <v>638</v>
      </c>
      <c r="D2946" s="207"/>
    </row>
    <row r="2947" spans="1:4" x14ac:dyDescent="0.15">
      <c r="A2947" s="214">
        <v>31068</v>
      </c>
      <c r="B2947" t="s">
        <v>638</v>
      </c>
      <c r="D2947" s="207"/>
    </row>
    <row r="2948" spans="1:4" x14ac:dyDescent="0.15">
      <c r="A2948" s="214">
        <v>31069</v>
      </c>
      <c r="B2948" t="s">
        <v>638</v>
      </c>
      <c r="D2948" s="207"/>
    </row>
    <row r="2949" spans="1:4" x14ac:dyDescent="0.15">
      <c r="A2949" s="214">
        <v>31070</v>
      </c>
      <c r="B2949" t="s">
        <v>638</v>
      </c>
      <c r="D2949" s="207"/>
    </row>
    <row r="2950" spans="1:4" x14ac:dyDescent="0.15">
      <c r="A2950" s="214">
        <v>31071</v>
      </c>
      <c r="B2950" t="s">
        <v>638</v>
      </c>
      <c r="D2950" s="207"/>
    </row>
    <row r="2951" spans="1:4" x14ac:dyDescent="0.15">
      <c r="A2951" s="214">
        <v>31072</v>
      </c>
      <c r="B2951" t="s">
        <v>638</v>
      </c>
      <c r="D2951" s="207"/>
    </row>
    <row r="2952" spans="1:4" x14ac:dyDescent="0.15">
      <c r="A2952" s="214">
        <v>31073</v>
      </c>
      <c r="B2952" t="s">
        <v>638</v>
      </c>
      <c r="D2952" s="207"/>
    </row>
    <row r="2953" spans="1:4" x14ac:dyDescent="0.15">
      <c r="A2953" s="214">
        <v>31075</v>
      </c>
      <c r="B2953" t="s">
        <v>638</v>
      </c>
      <c r="D2953" s="207"/>
    </row>
    <row r="2954" spans="1:4" x14ac:dyDescent="0.15">
      <c r="A2954" s="214">
        <v>31076</v>
      </c>
      <c r="B2954" t="s">
        <v>638</v>
      </c>
      <c r="D2954" s="207"/>
    </row>
    <row r="2955" spans="1:4" x14ac:dyDescent="0.15">
      <c r="A2955" s="214">
        <v>31077</v>
      </c>
      <c r="B2955" t="s">
        <v>638</v>
      </c>
      <c r="D2955" s="207"/>
    </row>
    <row r="2956" spans="1:4" x14ac:dyDescent="0.15">
      <c r="A2956" s="214">
        <v>31078</v>
      </c>
      <c r="B2956" t="s">
        <v>638</v>
      </c>
      <c r="D2956" s="207"/>
    </row>
    <row r="2957" spans="1:4" x14ac:dyDescent="0.15">
      <c r="A2957" s="214">
        <v>31079</v>
      </c>
      <c r="B2957" t="s">
        <v>638</v>
      </c>
      <c r="D2957" s="207"/>
    </row>
    <row r="2958" spans="1:4" x14ac:dyDescent="0.15">
      <c r="A2958" s="214">
        <v>31080</v>
      </c>
      <c r="B2958" t="s">
        <v>638</v>
      </c>
      <c r="D2958" s="207"/>
    </row>
    <row r="2959" spans="1:4" x14ac:dyDescent="0.15">
      <c r="A2959" s="214">
        <v>31082</v>
      </c>
      <c r="B2959" t="s">
        <v>638</v>
      </c>
      <c r="D2959" s="207"/>
    </row>
    <row r="2960" spans="1:4" x14ac:dyDescent="0.15">
      <c r="A2960" s="214">
        <v>31083</v>
      </c>
      <c r="B2960" t="s">
        <v>638</v>
      </c>
      <c r="D2960" s="207"/>
    </row>
    <row r="2961" spans="1:4" x14ac:dyDescent="0.15">
      <c r="A2961" s="214">
        <v>31084</v>
      </c>
      <c r="B2961" t="s">
        <v>638</v>
      </c>
      <c r="D2961" s="207"/>
    </row>
    <row r="2962" spans="1:4" x14ac:dyDescent="0.15">
      <c r="A2962" s="214">
        <v>31085</v>
      </c>
      <c r="B2962" t="s">
        <v>638</v>
      </c>
      <c r="D2962" s="207"/>
    </row>
    <row r="2963" spans="1:4" x14ac:dyDescent="0.15">
      <c r="A2963" s="214">
        <v>31086</v>
      </c>
      <c r="B2963" t="s">
        <v>638</v>
      </c>
      <c r="D2963" s="207"/>
    </row>
    <row r="2964" spans="1:4" x14ac:dyDescent="0.15">
      <c r="A2964" s="214">
        <v>31090</v>
      </c>
      <c r="B2964" t="s">
        <v>638</v>
      </c>
      <c r="D2964" s="207"/>
    </row>
    <row r="2965" spans="1:4" x14ac:dyDescent="0.15">
      <c r="A2965" s="214">
        <v>31091</v>
      </c>
      <c r="B2965" t="s">
        <v>638</v>
      </c>
      <c r="D2965" s="207"/>
    </row>
    <row r="2966" spans="1:4" x14ac:dyDescent="0.15">
      <c r="A2966" s="214">
        <v>31092</v>
      </c>
      <c r="B2966" t="s">
        <v>638</v>
      </c>
      <c r="D2966" s="207"/>
    </row>
    <row r="2967" spans="1:4" x14ac:dyDescent="0.15">
      <c r="A2967" s="214">
        <v>31093</v>
      </c>
      <c r="B2967" t="s">
        <v>638</v>
      </c>
      <c r="D2967" s="207"/>
    </row>
    <row r="2968" spans="1:4" x14ac:dyDescent="0.15">
      <c r="A2968" s="214">
        <v>31094</v>
      </c>
      <c r="B2968" t="s">
        <v>638</v>
      </c>
      <c r="D2968" s="207"/>
    </row>
    <row r="2969" spans="1:4" x14ac:dyDescent="0.15">
      <c r="A2969" s="214">
        <v>31096</v>
      </c>
      <c r="B2969" t="s">
        <v>638</v>
      </c>
      <c r="D2969" s="207"/>
    </row>
    <row r="2970" spans="1:4" x14ac:dyDescent="0.15">
      <c r="A2970" s="214">
        <v>31097</v>
      </c>
      <c r="B2970" t="s">
        <v>638</v>
      </c>
      <c r="D2970" s="207"/>
    </row>
    <row r="2971" spans="1:4" x14ac:dyDescent="0.15">
      <c r="A2971" s="214">
        <v>31098</v>
      </c>
      <c r="B2971" t="s">
        <v>638</v>
      </c>
      <c r="D2971" s="207"/>
    </row>
    <row r="2972" spans="1:4" x14ac:dyDescent="0.15">
      <c r="A2972" s="214">
        <v>31099</v>
      </c>
      <c r="B2972" t="s">
        <v>638</v>
      </c>
      <c r="D2972" s="207"/>
    </row>
    <row r="2973" spans="1:4" x14ac:dyDescent="0.15">
      <c r="A2973" s="214">
        <v>31100</v>
      </c>
      <c r="B2973" t="s">
        <v>638</v>
      </c>
      <c r="D2973" s="207"/>
    </row>
    <row r="2974" spans="1:4" x14ac:dyDescent="0.15">
      <c r="A2974" s="214">
        <v>31101</v>
      </c>
      <c r="B2974" t="s">
        <v>638</v>
      </c>
      <c r="D2974" s="207"/>
    </row>
    <row r="2975" spans="1:4" x14ac:dyDescent="0.15">
      <c r="A2975" s="214">
        <v>31103</v>
      </c>
      <c r="B2975" t="s">
        <v>638</v>
      </c>
      <c r="D2975" s="207"/>
    </row>
    <row r="2976" spans="1:4" x14ac:dyDescent="0.15">
      <c r="A2976" s="214">
        <v>31104</v>
      </c>
      <c r="B2976" t="s">
        <v>638</v>
      </c>
      <c r="D2976" s="207"/>
    </row>
    <row r="2977" spans="1:4" x14ac:dyDescent="0.15">
      <c r="A2977" s="214">
        <v>31105</v>
      </c>
      <c r="B2977" t="s">
        <v>638</v>
      </c>
      <c r="D2977" s="207"/>
    </row>
    <row r="2978" spans="1:4" x14ac:dyDescent="0.15">
      <c r="A2978" s="214">
        <v>31106</v>
      </c>
      <c r="B2978" t="s">
        <v>638</v>
      </c>
      <c r="D2978" s="207"/>
    </row>
    <row r="2979" spans="1:4" x14ac:dyDescent="0.15">
      <c r="A2979" s="214">
        <v>31107</v>
      </c>
      <c r="B2979" t="s">
        <v>638</v>
      </c>
      <c r="D2979" s="207"/>
    </row>
    <row r="2980" spans="1:4" x14ac:dyDescent="0.15">
      <c r="A2980" s="214">
        <v>31108</v>
      </c>
      <c r="B2980" t="s">
        <v>638</v>
      </c>
      <c r="D2980" s="207"/>
    </row>
    <row r="2981" spans="1:4" x14ac:dyDescent="0.15">
      <c r="A2981" s="214">
        <v>31110</v>
      </c>
      <c r="B2981" t="s">
        <v>638</v>
      </c>
      <c r="D2981" s="207"/>
    </row>
    <row r="2982" spans="1:4" x14ac:dyDescent="0.15">
      <c r="A2982" s="214">
        <v>31111</v>
      </c>
      <c r="B2982" t="s">
        <v>638</v>
      </c>
      <c r="D2982" s="207"/>
    </row>
    <row r="2983" spans="1:4" x14ac:dyDescent="0.15">
      <c r="A2983" s="214">
        <v>31112</v>
      </c>
      <c r="B2983" t="s">
        <v>638</v>
      </c>
      <c r="D2983" s="207"/>
    </row>
    <row r="2984" spans="1:4" x14ac:dyDescent="0.15">
      <c r="A2984" s="214">
        <v>31113</v>
      </c>
      <c r="B2984" t="s">
        <v>638</v>
      </c>
      <c r="D2984" s="207"/>
    </row>
    <row r="2985" spans="1:4" x14ac:dyDescent="0.15">
      <c r="A2985" s="214">
        <v>31114</v>
      </c>
      <c r="B2985" t="s">
        <v>638</v>
      </c>
      <c r="D2985" s="207"/>
    </row>
    <row r="2986" spans="1:4" x14ac:dyDescent="0.15">
      <c r="A2986" s="214">
        <v>31117</v>
      </c>
      <c r="B2986" t="s">
        <v>638</v>
      </c>
      <c r="D2986" s="207"/>
    </row>
    <row r="2987" spans="1:4" x14ac:dyDescent="0.15">
      <c r="A2987" s="214">
        <v>31118</v>
      </c>
      <c r="B2987" t="s">
        <v>638</v>
      </c>
      <c r="D2987" s="207"/>
    </row>
    <row r="2988" spans="1:4" x14ac:dyDescent="0.15">
      <c r="A2988" s="214">
        <v>31119</v>
      </c>
      <c r="B2988" t="s">
        <v>638</v>
      </c>
      <c r="D2988" s="207"/>
    </row>
    <row r="2989" spans="1:4" x14ac:dyDescent="0.15">
      <c r="A2989" s="214">
        <v>31120</v>
      </c>
      <c r="B2989" t="s">
        <v>638</v>
      </c>
      <c r="D2989" s="207"/>
    </row>
    <row r="2990" spans="1:4" x14ac:dyDescent="0.15">
      <c r="A2990" s="214">
        <v>31121</v>
      </c>
      <c r="B2990" t="s">
        <v>638</v>
      </c>
      <c r="D2990" s="207"/>
    </row>
    <row r="2991" spans="1:4" x14ac:dyDescent="0.15">
      <c r="A2991" s="214">
        <v>31122</v>
      </c>
      <c r="B2991" t="s">
        <v>638</v>
      </c>
      <c r="D2991" s="207"/>
    </row>
    <row r="2992" spans="1:4" x14ac:dyDescent="0.15">
      <c r="A2992" s="214">
        <v>31124</v>
      </c>
      <c r="B2992" t="s">
        <v>638</v>
      </c>
      <c r="D2992" s="207"/>
    </row>
    <row r="2993" spans="1:4" x14ac:dyDescent="0.15">
      <c r="A2993" s="214">
        <v>31125</v>
      </c>
      <c r="B2993" t="s">
        <v>638</v>
      </c>
      <c r="D2993" s="207"/>
    </row>
    <row r="2994" spans="1:4" x14ac:dyDescent="0.15">
      <c r="A2994" s="214">
        <v>31126</v>
      </c>
      <c r="B2994" t="s">
        <v>638</v>
      </c>
      <c r="D2994" s="207"/>
    </row>
    <row r="2995" spans="1:4" x14ac:dyDescent="0.15">
      <c r="A2995" s="214">
        <v>31128</v>
      </c>
      <c r="B2995" t="s">
        <v>638</v>
      </c>
      <c r="D2995" s="207"/>
    </row>
    <row r="2996" spans="1:4" x14ac:dyDescent="0.15">
      <c r="A2996" s="214">
        <v>31129</v>
      </c>
      <c r="B2996" t="s">
        <v>638</v>
      </c>
      <c r="D2996" s="207"/>
    </row>
    <row r="2997" spans="1:4" x14ac:dyDescent="0.15">
      <c r="A2997" s="214">
        <v>31131</v>
      </c>
      <c r="B2997" t="s">
        <v>638</v>
      </c>
      <c r="D2997" s="207"/>
    </row>
    <row r="2998" spans="1:4" x14ac:dyDescent="0.15">
      <c r="A2998" s="214">
        <v>31132</v>
      </c>
      <c r="B2998" t="s">
        <v>638</v>
      </c>
      <c r="D2998" s="207"/>
    </row>
    <row r="2999" spans="1:4" x14ac:dyDescent="0.15">
      <c r="A2999" s="214">
        <v>31133</v>
      </c>
      <c r="B2999" t="s">
        <v>638</v>
      </c>
      <c r="D2999" s="207"/>
    </row>
    <row r="3000" spans="1:4" x14ac:dyDescent="0.15">
      <c r="A3000" s="214">
        <v>31134</v>
      </c>
      <c r="B3000" t="s">
        <v>638</v>
      </c>
      <c r="D3000" s="207"/>
    </row>
    <row r="3001" spans="1:4" x14ac:dyDescent="0.15">
      <c r="A3001" s="214">
        <v>31135</v>
      </c>
      <c r="B3001" t="s">
        <v>638</v>
      </c>
      <c r="D3001" s="207"/>
    </row>
    <row r="3002" spans="1:4" x14ac:dyDescent="0.15">
      <c r="A3002" s="214">
        <v>31136</v>
      </c>
      <c r="B3002" t="s">
        <v>638</v>
      </c>
      <c r="D3002" s="207"/>
    </row>
    <row r="3003" spans="1:4" x14ac:dyDescent="0.15">
      <c r="A3003" s="214">
        <v>31138</v>
      </c>
      <c r="B3003" t="s">
        <v>638</v>
      </c>
      <c r="D3003" s="207"/>
    </row>
    <row r="3004" spans="1:4" x14ac:dyDescent="0.15">
      <c r="A3004" s="214">
        <v>31139</v>
      </c>
      <c r="B3004" t="s">
        <v>638</v>
      </c>
      <c r="D3004" s="207"/>
    </row>
    <row r="3005" spans="1:4" x14ac:dyDescent="0.15">
      <c r="A3005" s="214">
        <v>31140</v>
      </c>
      <c r="B3005" t="s">
        <v>638</v>
      </c>
      <c r="D3005" s="207"/>
    </row>
    <row r="3006" spans="1:4" x14ac:dyDescent="0.15">
      <c r="A3006" s="214">
        <v>31141</v>
      </c>
      <c r="B3006" t="s">
        <v>638</v>
      </c>
      <c r="D3006" s="207"/>
    </row>
    <row r="3007" spans="1:4" x14ac:dyDescent="0.15">
      <c r="A3007" s="214">
        <v>31142</v>
      </c>
      <c r="B3007" t="s">
        <v>638</v>
      </c>
      <c r="D3007" s="207"/>
    </row>
    <row r="3008" spans="1:4" x14ac:dyDescent="0.15">
      <c r="A3008" s="214">
        <v>31143</v>
      </c>
      <c r="B3008" t="s">
        <v>638</v>
      </c>
      <c r="D3008" s="207"/>
    </row>
    <row r="3009" spans="1:4" x14ac:dyDescent="0.15">
      <c r="A3009" s="214">
        <v>31145</v>
      </c>
      <c r="B3009" t="s">
        <v>638</v>
      </c>
      <c r="D3009" s="207"/>
    </row>
    <row r="3010" spans="1:4" x14ac:dyDescent="0.15">
      <c r="A3010" s="214">
        <v>31146</v>
      </c>
      <c r="B3010" t="s">
        <v>638</v>
      </c>
      <c r="D3010" s="207"/>
    </row>
    <row r="3011" spans="1:4" x14ac:dyDescent="0.15">
      <c r="A3011" s="214">
        <v>31147</v>
      </c>
      <c r="B3011" t="s">
        <v>638</v>
      </c>
      <c r="D3011" s="207"/>
    </row>
    <row r="3012" spans="1:4" x14ac:dyDescent="0.15">
      <c r="A3012" s="214">
        <v>31148</v>
      </c>
      <c r="B3012" t="s">
        <v>638</v>
      </c>
      <c r="D3012" s="207"/>
    </row>
    <row r="3013" spans="1:4" x14ac:dyDescent="0.15">
      <c r="A3013" s="214">
        <v>31149</v>
      </c>
      <c r="B3013" t="s">
        <v>638</v>
      </c>
      <c r="D3013" s="207"/>
    </row>
    <row r="3014" spans="1:4" x14ac:dyDescent="0.15">
      <c r="A3014" s="214">
        <v>31152</v>
      </c>
      <c r="B3014" t="s">
        <v>638</v>
      </c>
      <c r="D3014" s="207"/>
    </row>
    <row r="3015" spans="1:4" x14ac:dyDescent="0.15">
      <c r="A3015" s="214">
        <v>31153</v>
      </c>
      <c r="B3015" t="s">
        <v>638</v>
      </c>
      <c r="D3015" s="207"/>
    </row>
    <row r="3016" spans="1:4" x14ac:dyDescent="0.15">
      <c r="A3016" s="214">
        <v>31154</v>
      </c>
      <c r="B3016" t="s">
        <v>638</v>
      </c>
      <c r="D3016" s="207"/>
    </row>
    <row r="3017" spans="1:4" x14ac:dyDescent="0.15">
      <c r="A3017" s="214">
        <v>31155</v>
      </c>
      <c r="B3017" t="s">
        <v>638</v>
      </c>
      <c r="D3017" s="207"/>
    </row>
    <row r="3018" spans="1:4" x14ac:dyDescent="0.15">
      <c r="A3018" s="214">
        <v>31156</v>
      </c>
      <c r="B3018" t="s">
        <v>638</v>
      </c>
      <c r="D3018" s="207"/>
    </row>
    <row r="3019" spans="1:4" x14ac:dyDescent="0.15">
      <c r="A3019" s="214">
        <v>31157</v>
      </c>
      <c r="B3019" t="s">
        <v>638</v>
      </c>
      <c r="D3019" s="207"/>
    </row>
    <row r="3020" spans="1:4" x14ac:dyDescent="0.15">
      <c r="A3020" s="214">
        <v>31159</v>
      </c>
      <c r="B3020" t="s">
        <v>638</v>
      </c>
      <c r="D3020" s="207"/>
    </row>
    <row r="3021" spans="1:4" x14ac:dyDescent="0.15">
      <c r="A3021" s="214">
        <v>31160</v>
      </c>
      <c r="B3021" t="s">
        <v>638</v>
      </c>
      <c r="D3021" s="207"/>
    </row>
    <row r="3022" spans="1:4" x14ac:dyDescent="0.15">
      <c r="A3022" s="214">
        <v>31161</v>
      </c>
      <c r="B3022" t="s">
        <v>638</v>
      </c>
      <c r="D3022" s="207"/>
    </row>
    <row r="3023" spans="1:4" x14ac:dyDescent="0.15">
      <c r="A3023" s="214">
        <v>31162</v>
      </c>
      <c r="B3023" t="s">
        <v>638</v>
      </c>
      <c r="D3023" s="207"/>
    </row>
    <row r="3024" spans="1:4" x14ac:dyDescent="0.15">
      <c r="A3024" s="214">
        <v>31163</v>
      </c>
      <c r="B3024" t="s">
        <v>638</v>
      </c>
      <c r="D3024" s="207"/>
    </row>
    <row r="3025" spans="1:4" x14ac:dyDescent="0.15">
      <c r="A3025" s="214">
        <v>31164</v>
      </c>
      <c r="B3025" t="s">
        <v>638</v>
      </c>
      <c r="D3025" s="207"/>
    </row>
    <row r="3026" spans="1:4" x14ac:dyDescent="0.15">
      <c r="A3026" s="214">
        <v>31167</v>
      </c>
      <c r="B3026" t="s">
        <v>638</v>
      </c>
      <c r="D3026" s="207"/>
    </row>
    <row r="3027" spans="1:4" x14ac:dyDescent="0.15">
      <c r="A3027" s="214">
        <v>31168</v>
      </c>
      <c r="B3027" t="s">
        <v>638</v>
      </c>
      <c r="D3027" s="207"/>
    </row>
    <row r="3028" spans="1:4" x14ac:dyDescent="0.15">
      <c r="A3028" s="214">
        <v>31169</v>
      </c>
      <c r="B3028" t="s">
        <v>638</v>
      </c>
      <c r="D3028" s="207"/>
    </row>
    <row r="3029" spans="1:4" x14ac:dyDescent="0.15">
      <c r="A3029" s="214">
        <v>31171</v>
      </c>
      <c r="B3029" t="s">
        <v>638</v>
      </c>
      <c r="D3029" s="207"/>
    </row>
    <row r="3030" spans="1:4" x14ac:dyDescent="0.15">
      <c r="A3030" s="214">
        <v>31174</v>
      </c>
      <c r="B3030" t="s">
        <v>638</v>
      </c>
      <c r="D3030" s="207"/>
    </row>
    <row r="3031" spans="1:4" x14ac:dyDescent="0.15">
      <c r="A3031" s="214">
        <v>31175</v>
      </c>
      <c r="B3031" t="s">
        <v>638</v>
      </c>
      <c r="D3031" s="207"/>
    </row>
    <row r="3032" spans="1:4" x14ac:dyDescent="0.15">
      <c r="A3032" s="214">
        <v>31176</v>
      </c>
      <c r="B3032" t="s">
        <v>638</v>
      </c>
      <c r="D3032" s="207"/>
    </row>
    <row r="3033" spans="1:4" x14ac:dyDescent="0.15">
      <c r="A3033" s="214">
        <v>31177</v>
      </c>
      <c r="B3033" t="s">
        <v>638</v>
      </c>
      <c r="D3033" s="207"/>
    </row>
    <row r="3034" spans="1:4" x14ac:dyDescent="0.15">
      <c r="A3034" s="214">
        <v>31180</v>
      </c>
      <c r="B3034" t="s">
        <v>638</v>
      </c>
      <c r="D3034" s="207"/>
    </row>
    <row r="3035" spans="1:4" x14ac:dyDescent="0.15">
      <c r="A3035" s="214">
        <v>31181</v>
      </c>
      <c r="B3035" t="s">
        <v>638</v>
      </c>
      <c r="D3035" s="207"/>
    </row>
    <row r="3036" spans="1:4" x14ac:dyDescent="0.15">
      <c r="A3036" s="214">
        <v>31182</v>
      </c>
      <c r="B3036" t="s">
        <v>638</v>
      </c>
      <c r="D3036" s="207"/>
    </row>
    <row r="3037" spans="1:4" x14ac:dyDescent="0.15">
      <c r="A3037" s="214">
        <v>31183</v>
      </c>
      <c r="B3037" t="s">
        <v>638</v>
      </c>
      <c r="D3037" s="207"/>
    </row>
    <row r="3038" spans="1:4" x14ac:dyDescent="0.15">
      <c r="A3038" s="214">
        <v>31184</v>
      </c>
      <c r="B3038" t="s">
        <v>638</v>
      </c>
      <c r="D3038" s="207"/>
    </row>
    <row r="3039" spans="1:4" x14ac:dyDescent="0.15">
      <c r="A3039" s="214">
        <v>31185</v>
      </c>
      <c r="B3039" t="s">
        <v>638</v>
      </c>
      <c r="D3039" s="207"/>
    </row>
    <row r="3040" spans="1:4" x14ac:dyDescent="0.15">
      <c r="A3040" s="214">
        <v>31187</v>
      </c>
      <c r="B3040" t="s">
        <v>638</v>
      </c>
      <c r="D3040" s="207"/>
    </row>
    <row r="3041" spans="1:4" x14ac:dyDescent="0.15">
      <c r="A3041" s="214">
        <v>31188</v>
      </c>
      <c r="B3041" t="s">
        <v>638</v>
      </c>
      <c r="D3041" s="207"/>
    </row>
    <row r="3042" spans="1:4" x14ac:dyDescent="0.15">
      <c r="A3042" s="214">
        <v>31189</v>
      </c>
      <c r="B3042" t="s">
        <v>638</v>
      </c>
      <c r="D3042" s="207"/>
    </row>
    <row r="3043" spans="1:4" x14ac:dyDescent="0.15">
      <c r="A3043" s="214">
        <v>31190</v>
      </c>
      <c r="B3043" t="s">
        <v>638</v>
      </c>
      <c r="D3043" s="207"/>
    </row>
    <row r="3044" spans="1:4" x14ac:dyDescent="0.15">
      <c r="A3044" s="214">
        <v>31191</v>
      </c>
      <c r="B3044" t="s">
        <v>638</v>
      </c>
      <c r="D3044" s="207"/>
    </row>
    <row r="3045" spans="1:4" x14ac:dyDescent="0.15">
      <c r="A3045" s="214">
        <v>31192</v>
      </c>
      <c r="B3045" t="s">
        <v>638</v>
      </c>
      <c r="D3045" s="207"/>
    </row>
    <row r="3046" spans="1:4" x14ac:dyDescent="0.15">
      <c r="A3046" s="214">
        <v>31194</v>
      </c>
      <c r="B3046" t="s">
        <v>638</v>
      </c>
      <c r="D3046" s="207"/>
    </row>
    <row r="3047" spans="1:4" x14ac:dyDescent="0.15">
      <c r="A3047" s="214">
        <v>31195</v>
      </c>
      <c r="B3047" t="s">
        <v>638</v>
      </c>
      <c r="D3047" s="207"/>
    </row>
    <row r="3048" spans="1:4" x14ac:dyDescent="0.15">
      <c r="A3048" s="214">
        <v>31196</v>
      </c>
      <c r="B3048" t="s">
        <v>638</v>
      </c>
      <c r="D3048" s="207"/>
    </row>
    <row r="3049" spans="1:4" x14ac:dyDescent="0.15">
      <c r="A3049" s="214">
        <v>31197</v>
      </c>
      <c r="B3049" t="s">
        <v>638</v>
      </c>
      <c r="D3049" s="207"/>
    </row>
    <row r="3050" spans="1:4" x14ac:dyDescent="0.15">
      <c r="A3050" s="214">
        <v>31198</v>
      </c>
      <c r="B3050" t="s">
        <v>638</v>
      </c>
      <c r="D3050" s="207"/>
    </row>
    <row r="3051" spans="1:4" x14ac:dyDescent="0.15">
      <c r="A3051" s="214">
        <v>31199</v>
      </c>
      <c r="B3051" t="s">
        <v>638</v>
      </c>
      <c r="D3051" s="207"/>
    </row>
    <row r="3052" spans="1:4" x14ac:dyDescent="0.15">
      <c r="A3052" s="214">
        <v>31201</v>
      </c>
      <c r="B3052" t="s">
        <v>638</v>
      </c>
      <c r="D3052" s="207"/>
    </row>
    <row r="3053" spans="1:4" x14ac:dyDescent="0.15">
      <c r="A3053" s="214">
        <v>31202</v>
      </c>
      <c r="B3053" t="s">
        <v>638</v>
      </c>
      <c r="D3053" s="207"/>
    </row>
    <row r="3054" spans="1:4" x14ac:dyDescent="0.15">
      <c r="A3054" s="214">
        <v>31203</v>
      </c>
      <c r="B3054" t="s">
        <v>638</v>
      </c>
      <c r="D3054" s="207"/>
    </row>
    <row r="3055" spans="1:4" x14ac:dyDescent="0.15">
      <c r="A3055" s="214">
        <v>31204</v>
      </c>
      <c r="B3055" t="s">
        <v>638</v>
      </c>
      <c r="D3055" s="207"/>
    </row>
    <row r="3056" spans="1:4" x14ac:dyDescent="0.15">
      <c r="A3056" s="214">
        <v>31205</v>
      </c>
      <c r="B3056" t="s">
        <v>638</v>
      </c>
      <c r="D3056" s="207"/>
    </row>
    <row r="3057" spans="1:4" x14ac:dyDescent="0.15">
      <c r="A3057" s="214">
        <v>31208</v>
      </c>
      <c r="B3057" t="s">
        <v>638</v>
      </c>
      <c r="D3057" s="207"/>
    </row>
    <row r="3058" spans="1:4" x14ac:dyDescent="0.15">
      <c r="A3058" s="214">
        <v>31209</v>
      </c>
      <c r="B3058" t="s">
        <v>638</v>
      </c>
      <c r="D3058" s="207"/>
    </row>
    <row r="3059" spans="1:4" x14ac:dyDescent="0.15">
      <c r="A3059" s="214">
        <v>31210</v>
      </c>
      <c r="B3059" t="s">
        <v>638</v>
      </c>
      <c r="D3059" s="207"/>
    </row>
    <row r="3060" spans="1:4" x14ac:dyDescent="0.15">
      <c r="A3060" s="214">
        <v>31211</v>
      </c>
      <c r="B3060" t="s">
        <v>638</v>
      </c>
      <c r="D3060" s="207"/>
    </row>
    <row r="3061" spans="1:4" x14ac:dyDescent="0.15">
      <c r="A3061" s="214">
        <v>31212</v>
      </c>
      <c r="B3061" t="s">
        <v>638</v>
      </c>
      <c r="D3061" s="207"/>
    </row>
    <row r="3062" spans="1:4" x14ac:dyDescent="0.15">
      <c r="A3062" s="214">
        <v>31213</v>
      </c>
      <c r="B3062" t="s">
        <v>638</v>
      </c>
      <c r="D3062" s="207"/>
    </row>
    <row r="3063" spans="1:4" x14ac:dyDescent="0.15">
      <c r="A3063" s="214">
        <v>31215</v>
      </c>
      <c r="B3063" t="s">
        <v>638</v>
      </c>
      <c r="D3063" s="207"/>
    </row>
    <row r="3064" spans="1:4" x14ac:dyDescent="0.15">
      <c r="A3064" s="214">
        <v>31216</v>
      </c>
      <c r="B3064" t="s">
        <v>638</v>
      </c>
      <c r="D3064" s="207"/>
    </row>
    <row r="3065" spans="1:4" x14ac:dyDescent="0.15">
      <c r="A3065" s="214">
        <v>31217</v>
      </c>
      <c r="B3065" t="s">
        <v>638</v>
      </c>
      <c r="D3065" s="207"/>
    </row>
    <row r="3066" spans="1:4" x14ac:dyDescent="0.15">
      <c r="A3066" s="214">
        <v>31218</v>
      </c>
      <c r="B3066" t="s">
        <v>638</v>
      </c>
      <c r="D3066" s="207"/>
    </row>
    <row r="3067" spans="1:4" x14ac:dyDescent="0.15">
      <c r="A3067" s="214">
        <v>31219</v>
      </c>
      <c r="B3067" t="s">
        <v>638</v>
      </c>
      <c r="D3067" s="207"/>
    </row>
    <row r="3068" spans="1:4" x14ac:dyDescent="0.15">
      <c r="A3068" s="214">
        <v>31220</v>
      </c>
      <c r="B3068" t="s">
        <v>638</v>
      </c>
      <c r="D3068" s="207"/>
    </row>
    <row r="3069" spans="1:4" x14ac:dyDescent="0.15">
      <c r="A3069" s="214">
        <v>31222</v>
      </c>
      <c r="B3069" t="s">
        <v>638</v>
      </c>
      <c r="D3069" s="207"/>
    </row>
    <row r="3070" spans="1:4" x14ac:dyDescent="0.15">
      <c r="A3070" s="214">
        <v>31223</v>
      </c>
      <c r="B3070" t="s">
        <v>638</v>
      </c>
      <c r="D3070" s="207"/>
    </row>
    <row r="3071" spans="1:4" x14ac:dyDescent="0.15">
      <c r="A3071" s="214">
        <v>31224</v>
      </c>
      <c r="B3071" t="s">
        <v>638</v>
      </c>
      <c r="D3071" s="207"/>
    </row>
    <row r="3072" spans="1:4" x14ac:dyDescent="0.15">
      <c r="A3072" s="214">
        <v>31225</v>
      </c>
      <c r="B3072" t="s">
        <v>638</v>
      </c>
      <c r="D3072" s="207"/>
    </row>
    <row r="3073" spans="1:4" x14ac:dyDescent="0.15">
      <c r="A3073" s="214">
        <v>31226</v>
      </c>
      <c r="B3073" t="s">
        <v>638</v>
      </c>
      <c r="D3073" s="207"/>
    </row>
    <row r="3074" spans="1:4" x14ac:dyDescent="0.15">
      <c r="A3074" s="214">
        <v>31227</v>
      </c>
      <c r="B3074" t="s">
        <v>638</v>
      </c>
      <c r="D3074" s="207"/>
    </row>
    <row r="3075" spans="1:4" x14ac:dyDescent="0.15">
      <c r="A3075" s="214">
        <v>31229</v>
      </c>
      <c r="B3075" t="s">
        <v>638</v>
      </c>
      <c r="D3075" s="207"/>
    </row>
    <row r="3076" spans="1:4" x14ac:dyDescent="0.15">
      <c r="A3076" s="214">
        <v>31230</v>
      </c>
      <c r="B3076" t="s">
        <v>638</v>
      </c>
      <c r="D3076" s="207"/>
    </row>
    <row r="3077" spans="1:4" x14ac:dyDescent="0.15">
      <c r="A3077" s="214">
        <v>31231</v>
      </c>
      <c r="B3077" t="s">
        <v>638</v>
      </c>
      <c r="D3077" s="207"/>
    </row>
    <row r="3078" spans="1:4" x14ac:dyDescent="0.15">
      <c r="A3078" s="214">
        <v>31232</v>
      </c>
      <c r="B3078" t="s">
        <v>638</v>
      </c>
      <c r="D3078" s="207"/>
    </row>
    <row r="3079" spans="1:4" x14ac:dyDescent="0.15">
      <c r="A3079" s="214">
        <v>31233</v>
      </c>
      <c r="B3079" t="s">
        <v>638</v>
      </c>
      <c r="D3079" s="207"/>
    </row>
    <row r="3080" spans="1:4" x14ac:dyDescent="0.15">
      <c r="A3080" s="214">
        <v>31234</v>
      </c>
      <c r="B3080" t="s">
        <v>638</v>
      </c>
      <c r="D3080" s="207"/>
    </row>
    <row r="3081" spans="1:4" x14ac:dyDescent="0.15">
      <c r="A3081" s="214">
        <v>31236</v>
      </c>
      <c r="B3081" t="s">
        <v>638</v>
      </c>
      <c r="D3081" s="207"/>
    </row>
    <row r="3082" spans="1:4" x14ac:dyDescent="0.15">
      <c r="A3082" s="214">
        <v>31237</v>
      </c>
      <c r="B3082" t="s">
        <v>638</v>
      </c>
      <c r="D3082" s="207"/>
    </row>
    <row r="3083" spans="1:4" x14ac:dyDescent="0.15">
      <c r="A3083" s="214">
        <v>31238</v>
      </c>
      <c r="B3083" t="s">
        <v>638</v>
      </c>
      <c r="D3083" s="207"/>
    </row>
    <row r="3084" spans="1:4" x14ac:dyDescent="0.15">
      <c r="A3084" s="214">
        <v>31239</v>
      </c>
      <c r="B3084" t="s">
        <v>638</v>
      </c>
      <c r="D3084" s="207"/>
    </row>
    <row r="3085" spans="1:4" x14ac:dyDescent="0.15">
      <c r="A3085" s="214">
        <v>31240</v>
      </c>
      <c r="B3085" t="s">
        <v>638</v>
      </c>
      <c r="D3085" s="207"/>
    </row>
    <row r="3086" spans="1:4" x14ac:dyDescent="0.15">
      <c r="A3086" s="214">
        <v>31243</v>
      </c>
      <c r="B3086" t="s">
        <v>638</v>
      </c>
      <c r="D3086" s="207"/>
    </row>
    <row r="3087" spans="1:4" x14ac:dyDescent="0.15">
      <c r="A3087" s="214">
        <v>31244</v>
      </c>
      <c r="B3087" t="s">
        <v>638</v>
      </c>
      <c r="D3087" s="207"/>
    </row>
    <row r="3088" spans="1:4" x14ac:dyDescent="0.15">
      <c r="A3088" s="214">
        <v>31245</v>
      </c>
      <c r="B3088" t="s">
        <v>638</v>
      </c>
      <c r="D3088" s="207"/>
    </row>
    <row r="3089" spans="1:4" x14ac:dyDescent="0.15">
      <c r="A3089" s="214">
        <v>31246</v>
      </c>
      <c r="B3089" t="s">
        <v>638</v>
      </c>
      <c r="D3089" s="207"/>
    </row>
    <row r="3090" spans="1:4" x14ac:dyDescent="0.15">
      <c r="A3090" s="214">
        <v>31247</v>
      </c>
      <c r="B3090" t="s">
        <v>638</v>
      </c>
      <c r="D3090" s="207"/>
    </row>
    <row r="3091" spans="1:4" x14ac:dyDescent="0.15">
      <c r="A3091" s="214">
        <v>31248</v>
      </c>
      <c r="B3091" t="s">
        <v>638</v>
      </c>
      <c r="D3091" s="207"/>
    </row>
    <row r="3092" spans="1:4" x14ac:dyDescent="0.15">
      <c r="A3092" s="214">
        <v>31250</v>
      </c>
      <c r="B3092" t="s">
        <v>638</v>
      </c>
      <c r="D3092" s="207"/>
    </row>
    <row r="3093" spans="1:4" x14ac:dyDescent="0.15">
      <c r="A3093" s="214">
        <v>31251</v>
      </c>
      <c r="B3093" t="s">
        <v>638</v>
      </c>
      <c r="D3093" s="207"/>
    </row>
    <row r="3094" spans="1:4" x14ac:dyDescent="0.15">
      <c r="A3094" s="214">
        <v>31252</v>
      </c>
      <c r="B3094" t="s">
        <v>638</v>
      </c>
      <c r="D3094" s="207"/>
    </row>
    <row r="3095" spans="1:4" x14ac:dyDescent="0.15">
      <c r="A3095" s="214">
        <v>31253</v>
      </c>
      <c r="B3095" t="s">
        <v>638</v>
      </c>
      <c r="D3095" s="207"/>
    </row>
    <row r="3096" spans="1:4" x14ac:dyDescent="0.15">
      <c r="A3096" s="214">
        <v>31254</v>
      </c>
      <c r="B3096" t="s">
        <v>638</v>
      </c>
      <c r="D3096" s="207"/>
    </row>
    <row r="3097" spans="1:4" x14ac:dyDescent="0.15">
      <c r="A3097" s="214">
        <v>31255</v>
      </c>
      <c r="B3097" t="s">
        <v>638</v>
      </c>
      <c r="D3097" s="207"/>
    </row>
    <row r="3098" spans="1:4" x14ac:dyDescent="0.15">
      <c r="A3098" s="214">
        <v>31257</v>
      </c>
      <c r="B3098" t="s">
        <v>638</v>
      </c>
      <c r="D3098" s="207"/>
    </row>
    <row r="3099" spans="1:4" x14ac:dyDescent="0.15">
      <c r="A3099" s="214">
        <v>31258</v>
      </c>
      <c r="B3099" t="s">
        <v>638</v>
      </c>
      <c r="D3099" s="207"/>
    </row>
    <row r="3100" spans="1:4" x14ac:dyDescent="0.15">
      <c r="A3100" s="214">
        <v>31259</v>
      </c>
      <c r="B3100" t="s">
        <v>638</v>
      </c>
      <c r="D3100" s="207"/>
    </row>
    <row r="3101" spans="1:4" x14ac:dyDescent="0.15">
      <c r="A3101" s="214">
        <v>31260</v>
      </c>
      <c r="B3101" t="s">
        <v>638</v>
      </c>
      <c r="D3101" s="207"/>
    </row>
    <row r="3102" spans="1:4" x14ac:dyDescent="0.15">
      <c r="A3102" s="214">
        <v>31261</v>
      </c>
      <c r="B3102" t="s">
        <v>638</v>
      </c>
      <c r="D3102" s="207"/>
    </row>
    <row r="3103" spans="1:4" x14ac:dyDescent="0.15">
      <c r="A3103" s="214">
        <v>31262</v>
      </c>
      <c r="B3103" t="s">
        <v>638</v>
      </c>
      <c r="D3103" s="207"/>
    </row>
    <row r="3104" spans="1:4" x14ac:dyDescent="0.15">
      <c r="A3104" s="214">
        <v>31264</v>
      </c>
      <c r="B3104" t="s">
        <v>638</v>
      </c>
      <c r="D3104" s="207"/>
    </row>
    <row r="3105" spans="1:4" x14ac:dyDescent="0.15">
      <c r="A3105" s="214">
        <v>31265</v>
      </c>
      <c r="B3105" t="s">
        <v>638</v>
      </c>
      <c r="D3105" s="207"/>
    </row>
    <row r="3106" spans="1:4" x14ac:dyDescent="0.15">
      <c r="A3106" s="214">
        <v>31266</v>
      </c>
      <c r="B3106" t="s">
        <v>638</v>
      </c>
      <c r="D3106" s="207"/>
    </row>
    <row r="3107" spans="1:4" x14ac:dyDescent="0.15">
      <c r="A3107" s="214">
        <v>31267</v>
      </c>
      <c r="B3107" t="s">
        <v>638</v>
      </c>
      <c r="D3107" s="207"/>
    </row>
    <row r="3108" spans="1:4" x14ac:dyDescent="0.15">
      <c r="A3108" s="214">
        <v>31268</v>
      </c>
      <c r="B3108" t="s">
        <v>638</v>
      </c>
      <c r="D3108" s="207"/>
    </row>
    <row r="3109" spans="1:4" x14ac:dyDescent="0.15">
      <c r="A3109" s="214">
        <v>31271</v>
      </c>
      <c r="B3109" t="s">
        <v>638</v>
      </c>
      <c r="D3109" s="207"/>
    </row>
    <row r="3110" spans="1:4" x14ac:dyDescent="0.15">
      <c r="A3110" s="214">
        <v>31272</v>
      </c>
      <c r="B3110" t="s">
        <v>638</v>
      </c>
      <c r="D3110" s="207"/>
    </row>
    <row r="3111" spans="1:4" x14ac:dyDescent="0.15">
      <c r="A3111" s="214">
        <v>31273</v>
      </c>
      <c r="B3111" t="s">
        <v>638</v>
      </c>
      <c r="D3111" s="207"/>
    </row>
    <row r="3112" spans="1:4" x14ac:dyDescent="0.15">
      <c r="A3112" s="214">
        <v>31274</v>
      </c>
      <c r="B3112" t="s">
        <v>638</v>
      </c>
      <c r="D3112" s="207"/>
    </row>
    <row r="3113" spans="1:4" x14ac:dyDescent="0.15">
      <c r="A3113" s="214">
        <v>31275</v>
      </c>
      <c r="B3113" t="s">
        <v>638</v>
      </c>
      <c r="D3113" s="207"/>
    </row>
    <row r="3114" spans="1:4" x14ac:dyDescent="0.15">
      <c r="A3114" s="214">
        <v>31276</v>
      </c>
      <c r="B3114" t="s">
        <v>638</v>
      </c>
      <c r="D3114" s="207"/>
    </row>
    <row r="3115" spans="1:4" x14ac:dyDescent="0.15">
      <c r="A3115" s="214">
        <v>31278</v>
      </c>
      <c r="B3115" t="s">
        <v>638</v>
      </c>
      <c r="D3115" s="207"/>
    </row>
    <row r="3116" spans="1:4" x14ac:dyDescent="0.15">
      <c r="A3116" s="214">
        <v>31279</v>
      </c>
      <c r="B3116" t="s">
        <v>638</v>
      </c>
      <c r="D3116" s="207"/>
    </row>
    <row r="3117" spans="1:4" x14ac:dyDescent="0.15">
      <c r="A3117" s="214">
        <v>31280</v>
      </c>
      <c r="B3117" t="s">
        <v>638</v>
      </c>
      <c r="D3117" s="207"/>
    </row>
    <row r="3118" spans="1:4" x14ac:dyDescent="0.15">
      <c r="A3118" s="214">
        <v>31281</v>
      </c>
      <c r="B3118" t="s">
        <v>638</v>
      </c>
      <c r="D3118" s="207"/>
    </row>
    <row r="3119" spans="1:4" x14ac:dyDescent="0.15">
      <c r="A3119" s="214">
        <v>31282</v>
      </c>
      <c r="B3119" t="s">
        <v>638</v>
      </c>
      <c r="D3119" s="207"/>
    </row>
    <row r="3120" spans="1:4" x14ac:dyDescent="0.15">
      <c r="A3120" s="214">
        <v>31283</v>
      </c>
      <c r="B3120" t="s">
        <v>638</v>
      </c>
      <c r="D3120" s="207"/>
    </row>
    <row r="3121" spans="1:4" x14ac:dyDescent="0.15">
      <c r="A3121" s="214">
        <v>31285</v>
      </c>
      <c r="B3121" t="s">
        <v>638</v>
      </c>
      <c r="D3121" s="207"/>
    </row>
    <row r="3122" spans="1:4" x14ac:dyDescent="0.15">
      <c r="A3122" s="214">
        <v>31286</v>
      </c>
      <c r="B3122" t="s">
        <v>638</v>
      </c>
      <c r="D3122" s="207"/>
    </row>
    <row r="3123" spans="1:4" x14ac:dyDescent="0.15">
      <c r="A3123" s="214">
        <v>31287</v>
      </c>
      <c r="B3123" t="s">
        <v>638</v>
      </c>
      <c r="D3123" s="207"/>
    </row>
    <row r="3124" spans="1:4" x14ac:dyDescent="0.15">
      <c r="A3124" s="214">
        <v>31288</v>
      </c>
      <c r="B3124" t="s">
        <v>638</v>
      </c>
      <c r="D3124" s="207"/>
    </row>
    <row r="3125" spans="1:4" x14ac:dyDescent="0.15">
      <c r="A3125" s="214">
        <v>31289</v>
      </c>
      <c r="B3125" t="s">
        <v>638</v>
      </c>
      <c r="D3125" s="207"/>
    </row>
    <row r="3126" spans="1:4" x14ac:dyDescent="0.15">
      <c r="A3126" s="214">
        <v>31290</v>
      </c>
      <c r="B3126" t="s">
        <v>638</v>
      </c>
      <c r="D3126" s="207"/>
    </row>
    <row r="3127" spans="1:4" x14ac:dyDescent="0.15">
      <c r="A3127" s="214">
        <v>31292</v>
      </c>
      <c r="B3127" t="s">
        <v>638</v>
      </c>
      <c r="D3127" s="207"/>
    </row>
    <row r="3128" spans="1:4" x14ac:dyDescent="0.15">
      <c r="A3128" s="214">
        <v>31293</v>
      </c>
      <c r="B3128" t="s">
        <v>638</v>
      </c>
      <c r="D3128" s="207"/>
    </row>
    <row r="3129" spans="1:4" x14ac:dyDescent="0.15">
      <c r="A3129" s="214">
        <v>31294</v>
      </c>
      <c r="B3129" t="s">
        <v>638</v>
      </c>
      <c r="D3129" s="207"/>
    </row>
    <row r="3130" spans="1:4" x14ac:dyDescent="0.15">
      <c r="A3130" s="214">
        <v>31295</v>
      </c>
      <c r="B3130" t="s">
        <v>638</v>
      </c>
      <c r="D3130" s="207"/>
    </row>
    <row r="3131" spans="1:4" x14ac:dyDescent="0.15">
      <c r="A3131" s="214">
        <v>31296</v>
      </c>
      <c r="B3131" t="s">
        <v>638</v>
      </c>
      <c r="D3131" s="207"/>
    </row>
    <row r="3132" spans="1:4" x14ac:dyDescent="0.15">
      <c r="A3132" s="214">
        <v>31297</v>
      </c>
      <c r="B3132" t="s">
        <v>638</v>
      </c>
      <c r="D3132" s="207"/>
    </row>
    <row r="3133" spans="1:4" x14ac:dyDescent="0.15">
      <c r="A3133" s="214">
        <v>31299</v>
      </c>
      <c r="B3133" t="s">
        <v>638</v>
      </c>
      <c r="D3133" s="207"/>
    </row>
    <row r="3134" spans="1:4" x14ac:dyDescent="0.15">
      <c r="A3134" s="214">
        <v>31300</v>
      </c>
      <c r="B3134" t="s">
        <v>638</v>
      </c>
      <c r="D3134" s="207"/>
    </row>
    <row r="3135" spans="1:4" x14ac:dyDescent="0.15">
      <c r="A3135" s="214">
        <v>31301</v>
      </c>
      <c r="B3135" t="s">
        <v>638</v>
      </c>
      <c r="D3135" s="207"/>
    </row>
    <row r="3136" spans="1:4" x14ac:dyDescent="0.15">
      <c r="A3136" s="214">
        <v>31302</v>
      </c>
      <c r="B3136" t="s">
        <v>638</v>
      </c>
      <c r="D3136" s="207"/>
    </row>
    <row r="3137" spans="1:4" x14ac:dyDescent="0.15">
      <c r="A3137" s="214">
        <v>31303</v>
      </c>
      <c r="B3137" t="s">
        <v>638</v>
      </c>
      <c r="D3137" s="207"/>
    </row>
    <row r="3138" spans="1:4" x14ac:dyDescent="0.15">
      <c r="A3138" s="214">
        <v>31307</v>
      </c>
      <c r="B3138" t="s">
        <v>638</v>
      </c>
      <c r="D3138" s="207"/>
    </row>
    <row r="3139" spans="1:4" x14ac:dyDescent="0.15">
      <c r="A3139" s="214">
        <v>31308</v>
      </c>
      <c r="B3139" t="s">
        <v>638</v>
      </c>
      <c r="D3139" s="207"/>
    </row>
    <row r="3140" spans="1:4" x14ac:dyDescent="0.15">
      <c r="A3140" s="214">
        <v>31309</v>
      </c>
      <c r="B3140" t="s">
        <v>638</v>
      </c>
      <c r="D3140" s="207"/>
    </row>
    <row r="3141" spans="1:4" x14ac:dyDescent="0.15">
      <c r="A3141" s="214">
        <v>31310</v>
      </c>
      <c r="B3141" t="s">
        <v>638</v>
      </c>
      <c r="D3141" s="207"/>
    </row>
    <row r="3142" spans="1:4" x14ac:dyDescent="0.15">
      <c r="A3142" s="214">
        <v>31311</v>
      </c>
      <c r="B3142" t="s">
        <v>638</v>
      </c>
      <c r="D3142" s="207"/>
    </row>
    <row r="3143" spans="1:4" x14ac:dyDescent="0.15">
      <c r="A3143" s="214">
        <v>31314</v>
      </c>
      <c r="B3143" t="s">
        <v>638</v>
      </c>
      <c r="D3143" s="207"/>
    </row>
    <row r="3144" spans="1:4" x14ac:dyDescent="0.15">
      <c r="A3144" s="214">
        <v>31315</v>
      </c>
      <c r="B3144" t="s">
        <v>638</v>
      </c>
      <c r="D3144" s="207"/>
    </row>
    <row r="3145" spans="1:4" x14ac:dyDescent="0.15">
      <c r="A3145" s="214">
        <v>31316</v>
      </c>
      <c r="B3145" t="s">
        <v>638</v>
      </c>
      <c r="D3145" s="207"/>
    </row>
    <row r="3146" spans="1:4" x14ac:dyDescent="0.15">
      <c r="A3146" s="214">
        <v>31317</v>
      </c>
      <c r="B3146" t="s">
        <v>638</v>
      </c>
      <c r="D3146" s="207"/>
    </row>
    <row r="3147" spans="1:4" x14ac:dyDescent="0.15">
      <c r="A3147" s="214">
        <v>31318</v>
      </c>
      <c r="B3147" t="s">
        <v>638</v>
      </c>
      <c r="D3147" s="207"/>
    </row>
    <row r="3148" spans="1:4" x14ac:dyDescent="0.15">
      <c r="A3148" s="214">
        <v>31320</v>
      </c>
      <c r="B3148" t="s">
        <v>638</v>
      </c>
      <c r="D3148" s="207"/>
    </row>
    <row r="3149" spans="1:4" x14ac:dyDescent="0.15">
      <c r="A3149" s="214">
        <v>31321</v>
      </c>
      <c r="B3149" t="s">
        <v>638</v>
      </c>
      <c r="D3149" s="207"/>
    </row>
    <row r="3150" spans="1:4" x14ac:dyDescent="0.15">
      <c r="A3150" s="214">
        <v>31322</v>
      </c>
      <c r="B3150" t="s">
        <v>638</v>
      </c>
      <c r="D3150" s="207"/>
    </row>
    <row r="3151" spans="1:4" x14ac:dyDescent="0.15">
      <c r="A3151" s="214">
        <v>31323</v>
      </c>
      <c r="B3151" t="s">
        <v>638</v>
      </c>
      <c r="D3151" s="207"/>
    </row>
    <row r="3152" spans="1:4" x14ac:dyDescent="0.15">
      <c r="A3152" s="214">
        <v>31324</v>
      </c>
      <c r="B3152" t="s">
        <v>638</v>
      </c>
      <c r="D3152" s="207"/>
    </row>
    <row r="3153" spans="1:4" x14ac:dyDescent="0.15">
      <c r="A3153" s="214">
        <v>31325</v>
      </c>
      <c r="B3153" t="s">
        <v>638</v>
      </c>
      <c r="D3153" s="207"/>
    </row>
    <row r="3154" spans="1:4" x14ac:dyDescent="0.15">
      <c r="A3154" s="214">
        <v>31327</v>
      </c>
      <c r="B3154" t="s">
        <v>638</v>
      </c>
      <c r="D3154" s="207"/>
    </row>
    <row r="3155" spans="1:4" x14ac:dyDescent="0.15">
      <c r="A3155" s="214">
        <v>31328</v>
      </c>
      <c r="B3155" t="s">
        <v>638</v>
      </c>
      <c r="D3155" s="207"/>
    </row>
    <row r="3156" spans="1:4" x14ac:dyDescent="0.15">
      <c r="A3156" s="214">
        <v>31329</v>
      </c>
      <c r="B3156" t="s">
        <v>638</v>
      </c>
      <c r="D3156" s="207"/>
    </row>
    <row r="3157" spans="1:4" x14ac:dyDescent="0.15">
      <c r="A3157" s="214">
        <v>31331</v>
      </c>
      <c r="B3157" t="s">
        <v>638</v>
      </c>
      <c r="D3157" s="207"/>
    </row>
    <row r="3158" spans="1:4" x14ac:dyDescent="0.15">
      <c r="A3158" s="214">
        <v>31334</v>
      </c>
      <c r="B3158" t="s">
        <v>638</v>
      </c>
      <c r="D3158" s="207"/>
    </row>
    <row r="3159" spans="1:4" x14ac:dyDescent="0.15">
      <c r="A3159" s="214">
        <v>31335</v>
      </c>
      <c r="B3159" t="s">
        <v>638</v>
      </c>
      <c r="D3159" s="207"/>
    </row>
    <row r="3160" spans="1:4" x14ac:dyDescent="0.15">
      <c r="A3160" s="214">
        <v>31336</v>
      </c>
      <c r="B3160" t="s">
        <v>638</v>
      </c>
      <c r="D3160" s="207"/>
    </row>
    <row r="3161" spans="1:4" x14ac:dyDescent="0.15">
      <c r="A3161" s="214">
        <v>31337</v>
      </c>
      <c r="B3161" t="s">
        <v>638</v>
      </c>
      <c r="D3161" s="207"/>
    </row>
    <row r="3162" spans="1:4" x14ac:dyDescent="0.15">
      <c r="A3162" s="214">
        <v>31338</v>
      </c>
      <c r="B3162" t="s">
        <v>638</v>
      </c>
      <c r="D3162" s="207"/>
    </row>
    <row r="3163" spans="1:4" x14ac:dyDescent="0.15">
      <c r="A3163" s="214">
        <v>31339</v>
      </c>
      <c r="B3163" t="s">
        <v>638</v>
      </c>
      <c r="D3163" s="207"/>
    </row>
    <row r="3164" spans="1:4" x14ac:dyDescent="0.15">
      <c r="A3164" s="214">
        <v>31341</v>
      </c>
      <c r="B3164" t="s">
        <v>638</v>
      </c>
      <c r="D3164" s="207"/>
    </row>
    <row r="3165" spans="1:4" x14ac:dyDescent="0.15">
      <c r="A3165" s="214">
        <v>31342</v>
      </c>
      <c r="B3165" t="s">
        <v>638</v>
      </c>
      <c r="D3165" s="207"/>
    </row>
    <row r="3166" spans="1:4" x14ac:dyDescent="0.15">
      <c r="A3166" s="214">
        <v>31343</v>
      </c>
      <c r="B3166" t="s">
        <v>638</v>
      </c>
      <c r="D3166" s="207"/>
    </row>
    <row r="3167" spans="1:4" x14ac:dyDescent="0.15">
      <c r="A3167" s="214">
        <v>31344</v>
      </c>
      <c r="B3167" t="s">
        <v>638</v>
      </c>
      <c r="D3167" s="207"/>
    </row>
    <row r="3168" spans="1:4" x14ac:dyDescent="0.15">
      <c r="A3168" s="214">
        <v>31345</v>
      </c>
      <c r="B3168" t="s">
        <v>638</v>
      </c>
      <c r="D3168" s="207"/>
    </row>
    <row r="3169" spans="1:4" x14ac:dyDescent="0.15">
      <c r="A3169" s="214">
        <v>31346</v>
      </c>
      <c r="B3169" t="s">
        <v>638</v>
      </c>
      <c r="D3169" s="207"/>
    </row>
    <row r="3170" spans="1:4" x14ac:dyDescent="0.15">
      <c r="A3170" s="214">
        <v>31348</v>
      </c>
      <c r="B3170" t="s">
        <v>638</v>
      </c>
      <c r="D3170" s="207"/>
    </row>
    <row r="3171" spans="1:4" x14ac:dyDescent="0.15">
      <c r="A3171" s="214">
        <v>31349</v>
      </c>
      <c r="B3171" t="s">
        <v>638</v>
      </c>
      <c r="D3171" s="207"/>
    </row>
    <row r="3172" spans="1:4" x14ac:dyDescent="0.15">
      <c r="A3172" s="214">
        <v>31350</v>
      </c>
      <c r="B3172" t="s">
        <v>638</v>
      </c>
      <c r="D3172" s="207"/>
    </row>
    <row r="3173" spans="1:4" x14ac:dyDescent="0.15">
      <c r="A3173" s="214">
        <v>31351</v>
      </c>
      <c r="B3173" t="s">
        <v>638</v>
      </c>
      <c r="D3173" s="207"/>
    </row>
    <row r="3174" spans="1:4" x14ac:dyDescent="0.15">
      <c r="A3174" s="214">
        <v>31352</v>
      </c>
      <c r="B3174" t="s">
        <v>638</v>
      </c>
      <c r="D3174" s="207"/>
    </row>
    <row r="3175" spans="1:4" x14ac:dyDescent="0.15">
      <c r="A3175" s="214">
        <v>31353</v>
      </c>
      <c r="B3175" t="s">
        <v>638</v>
      </c>
      <c r="D3175" s="207"/>
    </row>
    <row r="3176" spans="1:4" x14ac:dyDescent="0.15">
      <c r="A3176" s="214">
        <v>31356</v>
      </c>
      <c r="B3176" t="s">
        <v>638</v>
      </c>
      <c r="D3176" s="207"/>
    </row>
    <row r="3177" spans="1:4" x14ac:dyDescent="0.15">
      <c r="A3177" s="214">
        <v>31357</v>
      </c>
      <c r="B3177" t="s">
        <v>638</v>
      </c>
      <c r="D3177" s="207"/>
    </row>
    <row r="3178" spans="1:4" x14ac:dyDescent="0.15">
      <c r="A3178" s="214">
        <v>31358</v>
      </c>
      <c r="B3178" t="s">
        <v>638</v>
      </c>
      <c r="D3178" s="207"/>
    </row>
    <row r="3179" spans="1:4" x14ac:dyDescent="0.15">
      <c r="A3179" s="214">
        <v>31359</v>
      </c>
      <c r="B3179" t="s">
        <v>638</v>
      </c>
      <c r="D3179" s="207"/>
    </row>
    <row r="3180" spans="1:4" x14ac:dyDescent="0.15">
      <c r="A3180" s="214">
        <v>31362</v>
      </c>
      <c r="B3180" t="s">
        <v>638</v>
      </c>
      <c r="D3180" s="207"/>
    </row>
    <row r="3181" spans="1:4" x14ac:dyDescent="0.15">
      <c r="A3181" s="214">
        <v>31363</v>
      </c>
      <c r="B3181" t="s">
        <v>638</v>
      </c>
      <c r="D3181" s="207"/>
    </row>
    <row r="3182" spans="1:4" x14ac:dyDescent="0.15">
      <c r="A3182" s="214">
        <v>31364</v>
      </c>
      <c r="B3182" t="s">
        <v>638</v>
      </c>
      <c r="D3182" s="207"/>
    </row>
    <row r="3183" spans="1:4" x14ac:dyDescent="0.15">
      <c r="A3183" s="214">
        <v>31365</v>
      </c>
      <c r="B3183" t="s">
        <v>638</v>
      </c>
      <c r="D3183" s="207"/>
    </row>
    <row r="3184" spans="1:4" x14ac:dyDescent="0.15">
      <c r="A3184" s="214">
        <v>31366</v>
      </c>
      <c r="B3184" t="s">
        <v>638</v>
      </c>
      <c r="D3184" s="207"/>
    </row>
    <row r="3185" spans="1:4" x14ac:dyDescent="0.15">
      <c r="A3185" s="214">
        <v>31367</v>
      </c>
      <c r="B3185" t="s">
        <v>638</v>
      </c>
      <c r="D3185" s="207"/>
    </row>
    <row r="3186" spans="1:4" x14ac:dyDescent="0.15">
      <c r="A3186" s="214">
        <v>31369</v>
      </c>
      <c r="B3186" t="s">
        <v>638</v>
      </c>
      <c r="D3186" s="207"/>
    </row>
    <row r="3187" spans="1:4" x14ac:dyDescent="0.15">
      <c r="A3187" s="214">
        <v>31370</v>
      </c>
      <c r="B3187" t="s">
        <v>638</v>
      </c>
      <c r="D3187" s="207"/>
    </row>
    <row r="3188" spans="1:4" x14ac:dyDescent="0.15">
      <c r="A3188" s="214">
        <v>31371</v>
      </c>
      <c r="B3188" t="s">
        <v>638</v>
      </c>
      <c r="D3188" s="207"/>
    </row>
    <row r="3189" spans="1:4" x14ac:dyDescent="0.15">
      <c r="A3189" s="214">
        <v>31372</v>
      </c>
      <c r="B3189" t="s">
        <v>638</v>
      </c>
      <c r="D3189" s="207"/>
    </row>
    <row r="3190" spans="1:4" x14ac:dyDescent="0.15">
      <c r="A3190" s="214">
        <v>31373</v>
      </c>
      <c r="B3190" t="s">
        <v>638</v>
      </c>
      <c r="D3190" s="207"/>
    </row>
    <row r="3191" spans="1:4" x14ac:dyDescent="0.15">
      <c r="A3191" s="214">
        <v>31376</v>
      </c>
      <c r="B3191" t="s">
        <v>638</v>
      </c>
      <c r="D3191" s="207"/>
    </row>
    <row r="3192" spans="1:4" x14ac:dyDescent="0.15">
      <c r="A3192" s="214">
        <v>31377</v>
      </c>
      <c r="B3192" t="s">
        <v>638</v>
      </c>
      <c r="D3192" s="207"/>
    </row>
    <row r="3193" spans="1:4" x14ac:dyDescent="0.15">
      <c r="A3193" s="214">
        <v>31378</v>
      </c>
      <c r="B3193" t="s">
        <v>638</v>
      </c>
      <c r="D3193" s="207"/>
    </row>
    <row r="3194" spans="1:4" x14ac:dyDescent="0.15">
      <c r="A3194" s="214">
        <v>31379</v>
      </c>
      <c r="B3194" t="s">
        <v>638</v>
      </c>
      <c r="D3194" s="207"/>
    </row>
    <row r="3195" spans="1:4" x14ac:dyDescent="0.15">
      <c r="A3195" s="214">
        <v>31380</v>
      </c>
      <c r="B3195" t="s">
        <v>638</v>
      </c>
      <c r="D3195" s="207"/>
    </row>
    <row r="3196" spans="1:4" x14ac:dyDescent="0.15">
      <c r="A3196" s="214">
        <v>31381</v>
      </c>
      <c r="B3196" t="s">
        <v>638</v>
      </c>
      <c r="D3196" s="207"/>
    </row>
    <row r="3197" spans="1:4" x14ac:dyDescent="0.15">
      <c r="A3197" s="214">
        <v>31383</v>
      </c>
      <c r="B3197" t="s">
        <v>638</v>
      </c>
      <c r="D3197" s="207"/>
    </row>
    <row r="3198" spans="1:4" x14ac:dyDescent="0.15">
      <c r="A3198" s="214">
        <v>31384</v>
      </c>
      <c r="B3198" t="s">
        <v>638</v>
      </c>
      <c r="D3198" s="207"/>
    </row>
    <row r="3199" spans="1:4" x14ac:dyDescent="0.15">
      <c r="A3199" s="214">
        <v>31385</v>
      </c>
      <c r="B3199" t="s">
        <v>638</v>
      </c>
      <c r="D3199" s="207"/>
    </row>
    <row r="3200" spans="1:4" x14ac:dyDescent="0.15">
      <c r="A3200" s="214">
        <v>31386</v>
      </c>
      <c r="B3200" t="s">
        <v>638</v>
      </c>
      <c r="D3200" s="207"/>
    </row>
    <row r="3201" spans="1:4" x14ac:dyDescent="0.15">
      <c r="A3201" s="214">
        <v>31387</v>
      </c>
      <c r="B3201" t="s">
        <v>638</v>
      </c>
      <c r="D3201" s="207"/>
    </row>
    <row r="3202" spans="1:4" x14ac:dyDescent="0.15">
      <c r="A3202" s="214">
        <v>31388</v>
      </c>
      <c r="B3202" t="s">
        <v>638</v>
      </c>
      <c r="D3202" s="207"/>
    </row>
    <row r="3203" spans="1:4" x14ac:dyDescent="0.15">
      <c r="A3203" s="214">
        <v>31390</v>
      </c>
      <c r="B3203" t="s">
        <v>638</v>
      </c>
      <c r="D3203" s="207"/>
    </row>
    <row r="3204" spans="1:4" x14ac:dyDescent="0.15">
      <c r="A3204" s="214">
        <v>31391</v>
      </c>
      <c r="B3204" t="s">
        <v>638</v>
      </c>
      <c r="D3204" s="207"/>
    </row>
    <row r="3205" spans="1:4" x14ac:dyDescent="0.15">
      <c r="A3205" s="214">
        <v>31392</v>
      </c>
      <c r="B3205" t="s">
        <v>638</v>
      </c>
      <c r="D3205" s="207"/>
    </row>
    <row r="3206" spans="1:4" x14ac:dyDescent="0.15">
      <c r="A3206" s="214">
        <v>31393</v>
      </c>
      <c r="B3206" t="s">
        <v>638</v>
      </c>
      <c r="D3206" s="207"/>
    </row>
    <row r="3207" spans="1:4" x14ac:dyDescent="0.15">
      <c r="A3207" s="214">
        <v>31394</v>
      </c>
      <c r="B3207" t="s">
        <v>638</v>
      </c>
      <c r="D3207" s="207"/>
    </row>
    <row r="3208" spans="1:4" x14ac:dyDescent="0.15">
      <c r="A3208" s="214">
        <v>31397</v>
      </c>
      <c r="B3208" t="s">
        <v>638</v>
      </c>
      <c r="D3208" s="207"/>
    </row>
    <row r="3209" spans="1:4" x14ac:dyDescent="0.15">
      <c r="A3209" s="214">
        <v>31398</v>
      </c>
      <c r="B3209" t="s">
        <v>638</v>
      </c>
      <c r="D3209" s="207"/>
    </row>
    <row r="3210" spans="1:4" x14ac:dyDescent="0.15">
      <c r="A3210" s="214">
        <v>31399</v>
      </c>
      <c r="B3210" t="s">
        <v>638</v>
      </c>
      <c r="D3210" s="207"/>
    </row>
    <row r="3211" spans="1:4" x14ac:dyDescent="0.15">
      <c r="A3211" s="214">
        <v>31400</v>
      </c>
      <c r="B3211" t="s">
        <v>638</v>
      </c>
      <c r="D3211" s="207"/>
    </row>
    <row r="3212" spans="1:4" x14ac:dyDescent="0.15">
      <c r="A3212" s="214">
        <v>31401</v>
      </c>
      <c r="B3212" t="s">
        <v>638</v>
      </c>
      <c r="D3212" s="207"/>
    </row>
    <row r="3213" spans="1:4" x14ac:dyDescent="0.15">
      <c r="A3213" s="214">
        <v>31402</v>
      </c>
      <c r="B3213" t="s">
        <v>638</v>
      </c>
      <c r="D3213" s="207"/>
    </row>
    <row r="3214" spans="1:4" x14ac:dyDescent="0.15">
      <c r="A3214" s="214">
        <v>31404</v>
      </c>
      <c r="B3214" t="s">
        <v>638</v>
      </c>
      <c r="D3214" s="207"/>
    </row>
    <row r="3215" spans="1:4" x14ac:dyDescent="0.15">
      <c r="A3215" s="214">
        <v>31405</v>
      </c>
      <c r="B3215" t="s">
        <v>638</v>
      </c>
      <c r="D3215" s="207"/>
    </row>
    <row r="3216" spans="1:4" x14ac:dyDescent="0.15">
      <c r="A3216" s="214">
        <v>31406</v>
      </c>
      <c r="B3216" t="s">
        <v>638</v>
      </c>
      <c r="D3216" s="207"/>
    </row>
    <row r="3217" spans="1:4" x14ac:dyDescent="0.15">
      <c r="A3217" s="214">
        <v>31407</v>
      </c>
      <c r="B3217" t="s">
        <v>638</v>
      </c>
      <c r="D3217" s="207"/>
    </row>
    <row r="3218" spans="1:4" x14ac:dyDescent="0.15">
      <c r="A3218" s="214">
        <v>31408</v>
      </c>
      <c r="B3218" t="s">
        <v>638</v>
      </c>
      <c r="D3218" s="207"/>
    </row>
    <row r="3219" spans="1:4" x14ac:dyDescent="0.15">
      <c r="A3219" s="214">
        <v>31409</v>
      </c>
      <c r="B3219" t="s">
        <v>638</v>
      </c>
      <c r="D3219" s="207"/>
    </row>
    <row r="3220" spans="1:4" x14ac:dyDescent="0.15">
      <c r="A3220" s="214">
        <v>31416</v>
      </c>
      <c r="B3220" t="s">
        <v>638</v>
      </c>
      <c r="D3220" s="207"/>
    </row>
    <row r="3221" spans="1:4" x14ac:dyDescent="0.15">
      <c r="A3221" s="214">
        <v>31418</v>
      </c>
      <c r="B3221" t="s">
        <v>638</v>
      </c>
      <c r="D3221" s="207"/>
    </row>
    <row r="3222" spans="1:4" x14ac:dyDescent="0.15">
      <c r="A3222" s="214">
        <v>31419</v>
      </c>
      <c r="B3222" t="s">
        <v>638</v>
      </c>
      <c r="D3222" s="207"/>
    </row>
    <row r="3223" spans="1:4" x14ac:dyDescent="0.15">
      <c r="A3223" s="214">
        <v>31420</v>
      </c>
      <c r="B3223" t="s">
        <v>638</v>
      </c>
      <c r="D3223" s="207"/>
    </row>
    <row r="3224" spans="1:4" x14ac:dyDescent="0.15">
      <c r="A3224" s="214">
        <v>31421</v>
      </c>
      <c r="B3224" t="s">
        <v>638</v>
      </c>
      <c r="D3224" s="207"/>
    </row>
    <row r="3225" spans="1:4" x14ac:dyDescent="0.15">
      <c r="A3225" s="214">
        <v>31422</v>
      </c>
      <c r="B3225" t="s">
        <v>638</v>
      </c>
      <c r="D3225" s="207"/>
    </row>
    <row r="3226" spans="1:4" x14ac:dyDescent="0.15">
      <c r="A3226" s="214">
        <v>31425</v>
      </c>
      <c r="B3226" t="s">
        <v>638</v>
      </c>
      <c r="D3226" s="207"/>
    </row>
    <row r="3227" spans="1:4" x14ac:dyDescent="0.15">
      <c r="A3227" s="214">
        <v>31426</v>
      </c>
      <c r="B3227" t="s">
        <v>638</v>
      </c>
      <c r="D3227" s="207"/>
    </row>
    <row r="3228" spans="1:4" x14ac:dyDescent="0.15">
      <c r="A3228" s="214">
        <v>31428</v>
      </c>
      <c r="B3228" t="s">
        <v>638</v>
      </c>
      <c r="D3228" s="207"/>
    </row>
    <row r="3229" spans="1:4" x14ac:dyDescent="0.15">
      <c r="A3229" s="214">
        <v>31429</v>
      </c>
      <c r="B3229" t="s">
        <v>638</v>
      </c>
      <c r="D3229" s="207"/>
    </row>
    <row r="3230" spans="1:4" x14ac:dyDescent="0.15">
      <c r="A3230" s="214">
        <v>31430</v>
      </c>
      <c r="B3230" t="s">
        <v>638</v>
      </c>
      <c r="D3230" s="207"/>
    </row>
    <row r="3231" spans="1:4" x14ac:dyDescent="0.15">
      <c r="A3231" s="214">
        <v>31432</v>
      </c>
      <c r="B3231" t="s">
        <v>638</v>
      </c>
      <c r="D3231" s="207"/>
    </row>
    <row r="3232" spans="1:4" x14ac:dyDescent="0.15">
      <c r="A3232" s="214">
        <v>31433</v>
      </c>
      <c r="B3232" t="s">
        <v>638</v>
      </c>
      <c r="D3232" s="207"/>
    </row>
    <row r="3233" spans="1:4" x14ac:dyDescent="0.15">
      <c r="A3233" s="214">
        <v>31434</v>
      </c>
      <c r="B3233" t="s">
        <v>638</v>
      </c>
      <c r="D3233" s="207"/>
    </row>
    <row r="3234" spans="1:4" x14ac:dyDescent="0.15">
      <c r="A3234" s="214">
        <v>31435</v>
      </c>
      <c r="B3234" t="s">
        <v>638</v>
      </c>
      <c r="D3234" s="207"/>
    </row>
    <row r="3235" spans="1:4" x14ac:dyDescent="0.15">
      <c r="A3235" s="214">
        <v>31436</v>
      </c>
      <c r="B3235" t="s">
        <v>638</v>
      </c>
      <c r="D3235" s="207"/>
    </row>
    <row r="3236" spans="1:4" x14ac:dyDescent="0.15">
      <c r="A3236" s="214">
        <v>31437</v>
      </c>
      <c r="B3236" t="s">
        <v>638</v>
      </c>
      <c r="D3236" s="207"/>
    </row>
    <row r="3237" spans="1:4" x14ac:dyDescent="0.15">
      <c r="A3237" s="214">
        <v>31439</v>
      </c>
      <c r="B3237" t="s">
        <v>638</v>
      </c>
      <c r="D3237" s="207"/>
    </row>
    <row r="3238" spans="1:4" x14ac:dyDescent="0.15">
      <c r="A3238" s="214">
        <v>31440</v>
      </c>
      <c r="B3238" t="s">
        <v>638</v>
      </c>
      <c r="D3238" s="207"/>
    </row>
    <row r="3239" spans="1:4" x14ac:dyDescent="0.15">
      <c r="A3239" s="214">
        <v>31441</v>
      </c>
      <c r="B3239" t="s">
        <v>638</v>
      </c>
      <c r="D3239" s="207"/>
    </row>
    <row r="3240" spans="1:4" x14ac:dyDescent="0.15">
      <c r="A3240" s="214">
        <v>31442</v>
      </c>
      <c r="B3240" t="s">
        <v>638</v>
      </c>
      <c r="D3240" s="207"/>
    </row>
    <row r="3241" spans="1:4" x14ac:dyDescent="0.15">
      <c r="A3241" s="214">
        <v>31443</v>
      </c>
      <c r="B3241" t="s">
        <v>638</v>
      </c>
      <c r="D3241" s="207"/>
    </row>
    <row r="3242" spans="1:4" x14ac:dyDescent="0.15">
      <c r="A3242" s="214">
        <v>31444</v>
      </c>
      <c r="B3242" t="s">
        <v>638</v>
      </c>
      <c r="D3242" s="207"/>
    </row>
    <row r="3243" spans="1:4" x14ac:dyDescent="0.15">
      <c r="A3243" s="214">
        <v>31446</v>
      </c>
      <c r="B3243" t="s">
        <v>638</v>
      </c>
      <c r="D3243" s="207"/>
    </row>
    <row r="3244" spans="1:4" x14ac:dyDescent="0.15">
      <c r="A3244" s="214">
        <v>31447</v>
      </c>
      <c r="B3244" t="s">
        <v>638</v>
      </c>
      <c r="D3244" s="207"/>
    </row>
    <row r="3245" spans="1:4" x14ac:dyDescent="0.15">
      <c r="A3245" s="214">
        <v>31448</v>
      </c>
      <c r="B3245" t="s">
        <v>638</v>
      </c>
      <c r="D3245" s="207"/>
    </row>
    <row r="3246" spans="1:4" x14ac:dyDescent="0.15">
      <c r="A3246" s="214">
        <v>31449</v>
      </c>
      <c r="B3246" t="s">
        <v>638</v>
      </c>
      <c r="D3246" s="207"/>
    </row>
    <row r="3247" spans="1:4" x14ac:dyDescent="0.15">
      <c r="A3247" s="214">
        <v>31450</v>
      </c>
      <c r="B3247" t="s">
        <v>638</v>
      </c>
      <c r="D3247" s="207"/>
    </row>
    <row r="3248" spans="1:4" x14ac:dyDescent="0.15">
      <c r="A3248" s="214">
        <v>31453</v>
      </c>
      <c r="B3248" t="s">
        <v>638</v>
      </c>
      <c r="D3248" s="207"/>
    </row>
    <row r="3249" spans="1:4" x14ac:dyDescent="0.15">
      <c r="A3249" s="214">
        <v>31455</v>
      </c>
      <c r="B3249" t="s">
        <v>638</v>
      </c>
      <c r="D3249" s="207"/>
    </row>
    <row r="3250" spans="1:4" x14ac:dyDescent="0.15">
      <c r="A3250" s="214">
        <v>31456</v>
      </c>
      <c r="B3250" t="s">
        <v>638</v>
      </c>
      <c r="D3250" s="207"/>
    </row>
    <row r="3251" spans="1:4" x14ac:dyDescent="0.15">
      <c r="A3251" s="214">
        <v>31457</v>
      </c>
      <c r="B3251" t="s">
        <v>638</v>
      </c>
      <c r="D3251" s="207"/>
    </row>
    <row r="3252" spans="1:4" x14ac:dyDescent="0.15">
      <c r="A3252" s="214">
        <v>31458</v>
      </c>
      <c r="B3252" t="s">
        <v>638</v>
      </c>
      <c r="D3252" s="207"/>
    </row>
    <row r="3253" spans="1:4" x14ac:dyDescent="0.15">
      <c r="A3253" s="214">
        <v>31460</v>
      </c>
      <c r="B3253" t="s">
        <v>638</v>
      </c>
      <c r="D3253" s="207"/>
    </row>
    <row r="3254" spans="1:4" x14ac:dyDescent="0.15">
      <c r="A3254" s="214">
        <v>31461</v>
      </c>
      <c r="B3254" t="s">
        <v>638</v>
      </c>
      <c r="D3254" s="207"/>
    </row>
    <row r="3255" spans="1:4" x14ac:dyDescent="0.15">
      <c r="A3255" s="214">
        <v>31462</v>
      </c>
      <c r="B3255" t="s">
        <v>638</v>
      </c>
      <c r="D3255" s="207"/>
    </row>
    <row r="3256" spans="1:4" x14ac:dyDescent="0.15">
      <c r="A3256" s="214">
        <v>31463</v>
      </c>
      <c r="B3256" t="s">
        <v>638</v>
      </c>
      <c r="D3256" s="207"/>
    </row>
    <row r="3257" spans="1:4" x14ac:dyDescent="0.15">
      <c r="A3257" s="214">
        <v>31464</v>
      </c>
      <c r="B3257" t="s">
        <v>638</v>
      </c>
      <c r="D3257" s="207"/>
    </row>
    <row r="3258" spans="1:4" x14ac:dyDescent="0.15">
      <c r="A3258" s="214">
        <v>31465</v>
      </c>
      <c r="B3258" t="s">
        <v>638</v>
      </c>
      <c r="D3258" s="207"/>
    </row>
    <row r="3259" spans="1:4" x14ac:dyDescent="0.15">
      <c r="A3259" s="214">
        <v>31467</v>
      </c>
      <c r="B3259" t="s">
        <v>638</v>
      </c>
      <c r="D3259" s="207"/>
    </row>
    <row r="3260" spans="1:4" x14ac:dyDescent="0.15">
      <c r="A3260" s="214">
        <v>31468</v>
      </c>
      <c r="B3260" t="s">
        <v>638</v>
      </c>
      <c r="D3260" s="207"/>
    </row>
    <row r="3261" spans="1:4" x14ac:dyDescent="0.15">
      <c r="A3261" s="214">
        <v>31469</v>
      </c>
      <c r="B3261" t="s">
        <v>638</v>
      </c>
      <c r="D3261" s="207"/>
    </row>
    <row r="3262" spans="1:4" x14ac:dyDescent="0.15">
      <c r="A3262" s="214">
        <v>31470</v>
      </c>
      <c r="B3262" t="s">
        <v>638</v>
      </c>
      <c r="D3262" s="207"/>
    </row>
    <row r="3263" spans="1:4" x14ac:dyDescent="0.15">
      <c r="A3263" s="214">
        <v>31471</v>
      </c>
      <c r="B3263" t="s">
        <v>638</v>
      </c>
      <c r="D3263" s="207"/>
    </row>
    <row r="3264" spans="1:4" x14ac:dyDescent="0.15">
      <c r="A3264" s="214">
        <v>31472</v>
      </c>
      <c r="B3264" t="s">
        <v>638</v>
      </c>
      <c r="D3264" s="207"/>
    </row>
    <row r="3265" spans="1:4" x14ac:dyDescent="0.15">
      <c r="A3265" s="214">
        <v>31474</v>
      </c>
      <c r="B3265" t="s">
        <v>638</v>
      </c>
      <c r="D3265" s="207"/>
    </row>
    <row r="3266" spans="1:4" x14ac:dyDescent="0.15">
      <c r="A3266" s="214">
        <v>31475</v>
      </c>
      <c r="B3266" t="s">
        <v>638</v>
      </c>
      <c r="D3266" s="207"/>
    </row>
    <row r="3267" spans="1:4" x14ac:dyDescent="0.15">
      <c r="A3267" s="214">
        <v>31476</v>
      </c>
      <c r="B3267" t="s">
        <v>638</v>
      </c>
      <c r="D3267" s="207"/>
    </row>
    <row r="3268" spans="1:4" x14ac:dyDescent="0.15">
      <c r="A3268" s="214">
        <v>31477</v>
      </c>
      <c r="B3268" t="s">
        <v>638</v>
      </c>
      <c r="D3268" s="207"/>
    </row>
    <row r="3269" spans="1:4" x14ac:dyDescent="0.15">
      <c r="A3269" s="214">
        <v>31478</v>
      </c>
      <c r="B3269" t="s">
        <v>638</v>
      </c>
      <c r="D3269" s="207"/>
    </row>
    <row r="3270" spans="1:4" x14ac:dyDescent="0.15">
      <c r="A3270" s="214">
        <v>31481</v>
      </c>
      <c r="B3270" t="s">
        <v>638</v>
      </c>
      <c r="D3270" s="207"/>
    </row>
    <row r="3271" spans="1:4" x14ac:dyDescent="0.15">
      <c r="A3271" s="214">
        <v>31482</v>
      </c>
      <c r="B3271" t="s">
        <v>638</v>
      </c>
      <c r="D3271" s="207"/>
    </row>
    <row r="3272" spans="1:4" x14ac:dyDescent="0.15">
      <c r="A3272" s="214">
        <v>31483</v>
      </c>
      <c r="B3272" t="s">
        <v>638</v>
      </c>
      <c r="D3272" s="207"/>
    </row>
    <row r="3273" spans="1:4" x14ac:dyDescent="0.15">
      <c r="A3273" s="214">
        <v>31484</v>
      </c>
      <c r="B3273" t="s">
        <v>638</v>
      </c>
      <c r="D3273" s="207"/>
    </row>
    <row r="3274" spans="1:4" x14ac:dyDescent="0.15">
      <c r="A3274" s="214">
        <v>31485</v>
      </c>
      <c r="B3274" t="s">
        <v>638</v>
      </c>
      <c r="D3274" s="207"/>
    </row>
    <row r="3275" spans="1:4" x14ac:dyDescent="0.15">
      <c r="A3275" s="214">
        <v>31486</v>
      </c>
      <c r="B3275" t="s">
        <v>638</v>
      </c>
      <c r="D3275" s="207"/>
    </row>
    <row r="3276" spans="1:4" x14ac:dyDescent="0.15">
      <c r="A3276" s="214">
        <v>31488</v>
      </c>
      <c r="B3276" t="s">
        <v>638</v>
      </c>
      <c r="D3276" s="207"/>
    </row>
    <row r="3277" spans="1:4" x14ac:dyDescent="0.15">
      <c r="A3277" s="214">
        <v>31489</v>
      </c>
      <c r="B3277" t="s">
        <v>638</v>
      </c>
      <c r="D3277" s="207"/>
    </row>
    <row r="3278" spans="1:4" x14ac:dyDescent="0.15">
      <c r="A3278" s="214">
        <v>31490</v>
      </c>
      <c r="B3278" t="s">
        <v>638</v>
      </c>
      <c r="D3278" s="207"/>
    </row>
    <row r="3279" spans="1:4" x14ac:dyDescent="0.15">
      <c r="A3279" s="214">
        <v>31491</v>
      </c>
      <c r="B3279" t="s">
        <v>638</v>
      </c>
      <c r="D3279" s="207"/>
    </row>
    <row r="3280" spans="1:4" x14ac:dyDescent="0.15">
      <c r="A3280" s="214">
        <v>31493</v>
      </c>
      <c r="B3280" t="s">
        <v>638</v>
      </c>
      <c r="D3280" s="207"/>
    </row>
    <row r="3281" spans="1:4" x14ac:dyDescent="0.15">
      <c r="A3281" s="214">
        <v>31495</v>
      </c>
      <c r="B3281" t="s">
        <v>638</v>
      </c>
      <c r="D3281" s="207"/>
    </row>
    <row r="3282" spans="1:4" x14ac:dyDescent="0.15">
      <c r="A3282" s="214">
        <v>31496</v>
      </c>
      <c r="B3282" t="s">
        <v>638</v>
      </c>
      <c r="D3282" s="207"/>
    </row>
    <row r="3283" spans="1:4" x14ac:dyDescent="0.15">
      <c r="A3283" s="214">
        <v>31497</v>
      </c>
      <c r="B3283" t="s">
        <v>638</v>
      </c>
      <c r="D3283" s="207"/>
    </row>
    <row r="3284" spans="1:4" x14ac:dyDescent="0.15">
      <c r="A3284" s="214">
        <v>31498</v>
      </c>
      <c r="B3284" t="s">
        <v>638</v>
      </c>
      <c r="D3284" s="207"/>
    </row>
    <row r="3285" spans="1:4" x14ac:dyDescent="0.15">
      <c r="A3285" s="214">
        <v>31499</v>
      </c>
      <c r="B3285" t="s">
        <v>638</v>
      </c>
      <c r="D3285" s="207"/>
    </row>
    <row r="3286" spans="1:4" x14ac:dyDescent="0.15">
      <c r="A3286" s="214">
        <v>31500</v>
      </c>
      <c r="B3286" t="s">
        <v>638</v>
      </c>
      <c r="D3286" s="207"/>
    </row>
    <row r="3287" spans="1:4" x14ac:dyDescent="0.15">
      <c r="A3287" s="214">
        <v>31502</v>
      </c>
      <c r="B3287" t="s">
        <v>638</v>
      </c>
      <c r="D3287" s="207"/>
    </row>
    <row r="3288" spans="1:4" x14ac:dyDescent="0.15">
      <c r="A3288" s="214">
        <v>31503</v>
      </c>
      <c r="B3288" t="s">
        <v>638</v>
      </c>
      <c r="D3288" s="207"/>
    </row>
    <row r="3289" spans="1:4" x14ac:dyDescent="0.15">
      <c r="A3289" s="214">
        <v>31504</v>
      </c>
      <c r="B3289" t="s">
        <v>638</v>
      </c>
      <c r="D3289" s="207"/>
    </row>
    <row r="3290" spans="1:4" x14ac:dyDescent="0.15">
      <c r="A3290" s="214">
        <v>31505</v>
      </c>
      <c r="B3290" t="s">
        <v>638</v>
      </c>
      <c r="D3290" s="207"/>
    </row>
    <row r="3291" spans="1:4" x14ac:dyDescent="0.15">
      <c r="A3291" s="214">
        <v>31506</v>
      </c>
      <c r="B3291" t="s">
        <v>638</v>
      </c>
      <c r="D3291" s="207"/>
    </row>
    <row r="3292" spans="1:4" x14ac:dyDescent="0.15">
      <c r="A3292" s="214">
        <v>31507</v>
      </c>
      <c r="B3292" t="s">
        <v>638</v>
      </c>
      <c r="D3292" s="207"/>
    </row>
    <row r="3293" spans="1:4" x14ac:dyDescent="0.15">
      <c r="A3293" s="214">
        <v>31509</v>
      </c>
      <c r="B3293" t="s">
        <v>638</v>
      </c>
      <c r="D3293" s="207"/>
    </row>
    <row r="3294" spans="1:4" x14ac:dyDescent="0.15">
      <c r="A3294" s="214">
        <v>31510</v>
      </c>
      <c r="B3294" t="s">
        <v>638</v>
      </c>
      <c r="D3294" s="207"/>
    </row>
    <row r="3295" spans="1:4" x14ac:dyDescent="0.15">
      <c r="A3295" s="214">
        <v>31511</v>
      </c>
      <c r="B3295" t="s">
        <v>638</v>
      </c>
      <c r="D3295" s="207"/>
    </row>
    <row r="3296" spans="1:4" x14ac:dyDescent="0.15">
      <c r="A3296" s="214">
        <v>31512</v>
      </c>
      <c r="B3296" t="s">
        <v>638</v>
      </c>
      <c r="D3296" s="207"/>
    </row>
    <row r="3297" spans="1:4" x14ac:dyDescent="0.15">
      <c r="A3297" s="214">
        <v>31513</v>
      </c>
      <c r="B3297" t="s">
        <v>638</v>
      </c>
      <c r="D3297" s="207"/>
    </row>
    <row r="3298" spans="1:4" x14ac:dyDescent="0.15">
      <c r="A3298" s="214">
        <v>31516</v>
      </c>
      <c r="B3298" t="s">
        <v>638</v>
      </c>
      <c r="D3298" s="207"/>
    </row>
    <row r="3299" spans="1:4" x14ac:dyDescent="0.15">
      <c r="A3299" s="214">
        <v>31517</v>
      </c>
      <c r="B3299" t="s">
        <v>638</v>
      </c>
      <c r="D3299" s="207"/>
    </row>
    <row r="3300" spans="1:4" x14ac:dyDescent="0.15">
      <c r="A3300" s="214">
        <v>31518</v>
      </c>
      <c r="B3300" t="s">
        <v>638</v>
      </c>
      <c r="D3300" s="207"/>
    </row>
    <row r="3301" spans="1:4" x14ac:dyDescent="0.15">
      <c r="A3301" s="214">
        <v>31519</v>
      </c>
      <c r="B3301" t="s">
        <v>638</v>
      </c>
      <c r="D3301" s="207"/>
    </row>
    <row r="3302" spans="1:4" x14ac:dyDescent="0.15">
      <c r="A3302" s="214">
        <v>31520</v>
      </c>
      <c r="B3302" t="s">
        <v>638</v>
      </c>
      <c r="D3302" s="207"/>
    </row>
    <row r="3303" spans="1:4" x14ac:dyDescent="0.15">
      <c r="A3303" s="214">
        <v>31521</v>
      </c>
      <c r="B3303" t="s">
        <v>638</v>
      </c>
      <c r="D3303" s="207"/>
    </row>
    <row r="3304" spans="1:4" x14ac:dyDescent="0.15">
      <c r="A3304" s="214">
        <v>31523</v>
      </c>
      <c r="B3304" t="s">
        <v>638</v>
      </c>
      <c r="D3304" s="207"/>
    </row>
    <row r="3305" spans="1:4" x14ac:dyDescent="0.15">
      <c r="A3305" s="214">
        <v>31524</v>
      </c>
      <c r="B3305" t="s">
        <v>638</v>
      </c>
      <c r="D3305" s="207"/>
    </row>
    <row r="3306" spans="1:4" x14ac:dyDescent="0.15">
      <c r="A3306" s="214">
        <v>31525</v>
      </c>
      <c r="B3306" t="s">
        <v>638</v>
      </c>
      <c r="D3306" s="207"/>
    </row>
    <row r="3307" spans="1:4" x14ac:dyDescent="0.15">
      <c r="A3307" s="214">
        <v>31526</v>
      </c>
      <c r="B3307" t="s">
        <v>638</v>
      </c>
      <c r="D3307" s="207"/>
    </row>
    <row r="3308" spans="1:4" x14ac:dyDescent="0.15">
      <c r="A3308" s="214">
        <v>31527</v>
      </c>
      <c r="B3308" t="s">
        <v>638</v>
      </c>
      <c r="D3308" s="207"/>
    </row>
    <row r="3309" spans="1:4" x14ac:dyDescent="0.15">
      <c r="A3309" s="214">
        <v>31528</v>
      </c>
      <c r="B3309" t="s">
        <v>638</v>
      </c>
      <c r="D3309" s="207"/>
    </row>
    <row r="3310" spans="1:4" x14ac:dyDescent="0.15">
      <c r="A3310" s="214">
        <v>31530</v>
      </c>
      <c r="B3310" t="s">
        <v>638</v>
      </c>
      <c r="D3310" s="207"/>
    </row>
    <row r="3311" spans="1:4" x14ac:dyDescent="0.15">
      <c r="A3311" s="214">
        <v>31532</v>
      </c>
      <c r="B3311" t="s">
        <v>638</v>
      </c>
      <c r="D3311" s="207"/>
    </row>
    <row r="3312" spans="1:4" x14ac:dyDescent="0.15">
      <c r="A3312" s="214">
        <v>31533</v>
      </c>
      <c r="B3312" t="s">
        <v>638</v>
      </c>
      <c r="D3312" s="207"/>
    </row>
    <row r="3313" spans="1:4" x14ac:dyDescent="0.15">
      <c r="A3313" s="214">
        <v>31534</v>
      </c>
      <c r="B3313" t="s">
        <v>638</v>
      </c>
      <c r="D3313" s="207"/>
    </row>
    <row r="3314" spans="1:4" x14ac:dyDescent="0.15">
      <c r="A3314" s="214">
        <v>31538</v>
      </c>
      <c r="B3314" t="s">
        <v>638</v>
      </c>
      <c r="D3314" s="207"/>
    </row>
    <row r="3315" spans="1:4" x14ac:dyDescent="0.15">
      <c r="A3315" s="214">
        <v>31539</v>
      </c>
      <c r="B3315" t="s">
        <v>638</v>
      </c>
      <c r="D3315" s="207"/>
    </row>
    <row r="3316" spans="1:4" x14ac:dyDescent="0.15">
      <c r="A3316" s="214">
        <v>31540</v>
      </c>
      <c r="B3316" t="s">
        <v>638</v>
      </c>
      <c r="D3316" s="207"/>
    </row>
    <row r="3317" spans="1:4" x14ac:dyDescent="0.15">
      <c r="A3317" s="214">
        <v>31541</v>
      </c>
      <c r="B3317" t="s">
        <v>638</v>
      </c>
      <c r="D3317" s="207"/>
    </row>
    <row r="3318" spans="1:4" x14ac:dyDescent="0.15">
      <c r="A3318" s="214">
        <v>31544</v>
      </c>
      <c r="B3318" t="s">
        <v>638</v>
      </c>
      <c r="D3318" s="207"/>
    </row>
    <row r="3319" spans="1:4" x14ac:dyDescent="0.15">
      <c r="A3319" s="214">
        <v>31545</v>
      </c>
      <c r="B3319" t="s">
        <v>638</v>
      </c>
      <c r="D3319" s="207"/>
    </row>
    <row r="3320" spans="1:4" x14ac:dyDescent="0.15">
      <c r="A3320" s="214">
        <v>31546</v>
      </c>
      <c r="B3320" t="s">
        <v>638</v>
      </c>
      <c r="D3320" s="207"/>
    </row>
    <row r="3321" spans="1:4" x14ac:dyDescent="0.15">
      <c r="A3321" s="214">
        <v>31547</v>
      </c>
      <c r="B3321" t="s">
        <v>638</v>
      </c>
      <c r="D3321" s="207"/>
    </row>
    <row r="3322" spans="1:4" x14ac:dyDescent="0.15">
      <c r="A3322" s="214">
        <v>31548</v>
      </c>
      <c r="B3322" t="s">
        <v>638</v>
      </c>
      <c r="D3322" s="207"/>
    </row>
    <row r="3323" spans="1:4" x14ac:dyDescent="0.15">
      <c r="A3323" s="214">
        <v>31549</v>
      </c>
      <c r="B3323" t="s">
        <v>638</v>
      </c>
      <c r="D3323" s="207"/>
    </row>
    <row r="3324" spans="1:4" x14ac:dyDescent="0.15">
      <c r="A3324" s="214">
        <v>31551</v>
      </c>
      <c r="B3324" t="s">
        <v>638</v>
      </c>
      <c r="D3324" s="207"/>
    </row>
    <row r="3325" spans="1:4" x14ac:dyDescent="0.15">
      <c r="A3325" s="214">
        <v>31552</v>
      </c>
      <c r="B3325" t="s">
        <v>638</v>
      </c>
      <c r="D3325" s="207"/>
    </row>
    <row r="3326" spans="1:4" x14ac:dyDescent="0.15">
      <c r="A3326" s="214">
        <v>31553</v>
      </c>
      <c r="B3326" t="s">
        <v>638</v>
      </c>
      <c r="D3326" s="207"/>
    </row>
    <row r="3327" spans="1:4" x14ac:dyDescent="0.15">
      <c r="A3327" s="214">
        <v>31554</v>
      </c>
      <c r="B3327" t="s">
        <v>638</v>
      </c>
      <c r="D3327" s="207"/>
    </row>
    <row r="3328" spans="1:4" x14ac:dyDescent="0.15">
      <c r="A3328" s="214">
        <v>31555</v>
      </c>
      <c r="B3328" t="s">
        <v>638</v>
      </c>
      <c r="D3328" s="207"/>
    </row>
    <row r="3329" spans="1:4" x14ac:dyDescent="0.15">
      <c r="A3329" s="214">
        <v>31556</v>
      </c>
      <c r="B3329" t="s">
        <v>638</v>
      </c>
      <c r="D3329" s="207"/>
    </row>
    <row r="3330" spans="1:4" x14ac:dyDescent="0.15">
      <c r="A3330" s="214">
        <v>31558</v>
      </c>
      <c r="B3330" t="s">
        <v>638</v>
      </c>
      <c r="D3330" s="207"/>
    </row>
    <row r="3331" spans="1:4" x14ac:dyDescent="0.15">
      <c r="A3331" s="214">
        <v>31559</v>
      </c>
      <c r="B3331" t="s">
        <v>638</v>
      </c>
      <c r="D3331" s="207"/>
    </row>
    <row r="3332" spans="1:4" x14ac:dyDescent="0.15">
      <c r="A3332" s="214">
        <v>31560</v>
      </c>
      <c r="B3332" t="s">
        <v>638</v>
      </c>
      <c r="D3332" s="207"/>
    </row>
    <row r="3333" spans="1:4" x14ac:dyDescent="0.15">
      <c r="A3333" s="214">
        <v>31561</v>
      </c>
      <c r="B3333" t="s">
        <v>638</v>
      </c>
      <c r="D3333" s="207"/>
    </row>
    <row r="3334" spans="1:4" x14ac:dyDescent="0.15">
      <c r="A3334" s="214">
        <v>31562</v>
      </c>
      <c r="B3334" t="s">
        <v>638</v>
      </c>
      <c r="D3334" s="207"/>
    </row>
    <row r="3335" spans="1:4" x14ac:dyDescent="0.15">
      <c r="A3335" s="214">
        <v>31563</v>
      </c>
      <c r="B3335" t="s">
        <v>638</v>
      </c>
      <c r="D3335" s="207"/>
    </row>
    <row r="3336" spans="1:4" x14ac:dyDescent="0.15">
      <c r="A3336" s="214">
        <v>31565</v>
      </c>
      <c r="B3336" t="s">
        <v>638</v>
      </c>
      <c r="D3336" s="207"/>
    </row>
    <row r="3337" spans="1:4" x14ac:dyDescent="0.15">
      <c r="A3337" s="214">
        <v>31566</v>
      </c>
      <c r="B3337" t="s">
        <v>638</v>
      </c>
      <c r="D3337" s="207"/>
    </row>
    <row r="3338" spans="1:4" x14ac:dyDescent="0.15">
      <c r="A3338" s="214">
        <v>31567</v>
      </c>
      <c r="B3338" t="s">
        <v>638</v>
      </c>
      <c r="D3338" s="207"/>
    </row>
    <row r="3339" spans="1:4" x14ac:dyDescent="0.15">
      <c r="A3339" s="214">
        <v>31568</v>
      </c>
      <c r="B3339" t="s">
        <v>638</v>
      </c>
      <c r="D3339" s="207"/>
    </row>
    <row r="3340" spans="1:4" x14ac:dyDescent="0.15">
      <c r="A3340" s="214">
        <v>31569</v>
      </c>
      <c r="B3340" t="s">
        <v>638</v>
      </c>
      <c r="D3340" s="207"/>
    </row>
    <row r="3341" spans="1:4" x14ac:dyDescent="0.15">
      <c r="A3341" s="214">
        <v>31570</v>
      </c>
      <c r="B3341" t="s">
        <v>638</v>
      </c>
      <c r="D3341" s="207"/>
    </row>
    <row r="3342" spans="1:4" x14ac:dyDescent="0.15">
      <c r="A3342" s="214">
        <v>31572</v>
      </c>
      <c r="B3342" t="s">
        <v>638</v>
      </c>
      <c r="D3342" s="207"/>
    </row>
    <row r="3343" spans="1:4" x14ac:dyDescent="0.15">
      <c r="A3343" s="214">
        <v>31573</v>
      </c>
      <c r="B3343" t="s">
        <v>638</v>
      </c>
      <c r="D3343" s="207"/>
    </row>
    <row r="3344" spans="1:4" x14ac:dyDescent="0.15">
      <c r="A3344" s="214">
        <v>31574</v>
      </c>
      <c r="B3344" t="s">
        <v>638</v>
      </c>
      <c r="D3344" s="207"/>
    </row>
    <row r="3345" spans="1:4" x14ac:dyDescent="0.15">
      <c r="A3345" s="214">
        <v>31575</v>
      </c>
      <c r="B3345" t="s">
        <v>638</v>
      </c>
      <c r="D3345" s="207"/>
    </row>
    <row r="3346" spans="1:4" x14ac:dyDescent="0.15">
      <c r="A3346" s="214">
        <v>31576</v>
      </c>
      <c r="B3346" t="s">
        <v>638</v>
      </c>
      <c r="D3346" s="207"/>
    </row>
    <row r="3347" spans="1:4" x14ac:dyDescent="0.15">
      <c r="A3347" s="214">
        <v>31579</v>
      </c>
      <c r="B3347" t="s">
        <v>638</v>
      </c>
      <c r="D3347" s="207"/>
    </row>
    <row r="3348" spans="1:4" x14ac:dyDescent="0.15">
      <c r="A3348" s="214">
        <v>31580</v>
      </c>
      <c r="B3348" t="s">
        <v>638</v>
      </c>
      <c r="D3348" s="207"/>
    </row>
    <row r="3349" spans="1:4" x14ac:dyDescent="0.15">
      <c r="A3349" s="214">
        <v>31581</v>
      </c>
      <c r="B3349" t="s">
        <v>638</v>
      </c>
      <c r="D3349" s="207"/>
    </row>
    <row r="3350" spans="1:4" x14ac:dyDescent="0.15">
      <c r="A3350" s="214">
        <v>31582</v>
      </c>
      <c r="B3350" t="s">
        <v>638</v>
      </c>
      <c r="D3350" s="207"/>
    </row>
    <row r="3351" spans="1:4" x14ac:dyDescent="0.15">
      <c r="A3351" s="214">
        <v>31583</v>
      </c>
      <c r="B3351" t="s">
        <v>638</v>
      </c>
      <c r="D3351" s="207"/>
    </row>
    <row r="3352" spans="1:4" x14ac:dyDescent="0.15">
      <c r="A3352" s="214">
        <v>31584</v>
      </c>
      <c r="B3352" t="s">
        <v>638</v>
      </c>
      <c r="D3352" s="207"/>
    </row>
    <row r="3353" spans="1:4" x14ac:dyDescent="0.15">
      <c r="A3353" s="214">
        <v>31586</v>
      </c>
      <c r="B3353" t="s">
        <v>638</v>
      </c>
      <c r="D3353" s="207"/>
    </row>
    <row r="3354" spans="1:4" x14ac:dyDescent="0.15">
      <c r="A3354" s="214">
        <v>31587</v>
      </c>
      <c r="B3354" t="s">
        <v>638</v>
      </c>
      <c r="D3354" s="207"/>
    </row>
    <row r="3355" spans="1:4" x14ac:dyDescent="0.15">
      <c r="A3355" s="214">
        <v>31588</v>
      </c>
      <c r="B3355" t="s">
        <v>638</v>
      </c>
      <c r="D3355" s="207"/>
    </row>
    <row r="3356" spans="1:4" x14ac:dyDescent="0.15">
      <c r="A3356" s="214">
        <v>31589</v>
      </c>
      <c r="B3356" t="s">
        <v>638</v>
      </c>
      <c r="D3356" s="207"/>
    </row>
    <row r="3357" spans="1:4" x14ac:dyDescent="0.15">
      <c r="A3357" s="214">
        <v>31590</v>
      </c>
      <c r="B3357" t="s">
        <v>638</v>
      </c>
      <c r="D3357" s="207"/>
    </row>
    <row r="3358" spans="1:4" x14ac:dyDescent="0.15">
      <c r="A3358" s="214">
        <v>31591</v>
      </c>
      <c r="B3358" t="s">
        <v>638</v>
      </c>
      <c r="D3358" s="207"/>
    </row>
    <row r="3359" spans="1:4" x14ac:dyDescent="0.15">
      <c r="A3359" s="214">
        <v>31593</v>
      </c>
      <c r="B3359" t="s">
        <v>638</v>
      </c>
      <c r="D3359" s="207"/>
    </row>
    <row r="3360" spans="1:4" x14ac:dyDescent="0.15">
      <c r="A3360" s="214">
        <v>31594</v>
      </c>
      <c r="B3360" t="s">
        <v>638</v>
      </c>
      <c r="D3360" s="207"/>
    </row>
    <row r="3361" spans="1:4" x14ac:dyDescent="0.15">
      <c r="A3361" s="214">
        <v>31595</v>
      </c>
      <c r="B3361" t="s">
        <v>638</v>
      </c>
      <c r="D3361" s="207"/>
    </row>
    <row r="3362" spans="1:4" x14ac:dyDescent="0.15">
      <c r="A3362" s="214">
        <v>31596</v>
      </c>
      <c r="B3362" t="s">
        <v>638</v>
      </c>
      <c r="D3362" s="207"/>
    </row>
    <row r="3363" spans="1:4" x14ac:dyDescent="0.15">
      <c r="A3363" s="214">
        <v>31597</v>
      </c>
      <c r="B3363" t="s">
        <v>638</v>
      </c>
      <c r="D3363" s="207"/>
    </row>
    <row r="3364" spans="1:4" x14ac:dyDescent="0.15">
      <c r="A3364" s="214">
        <v>31598</v>
      </c>
      <c r="B3364">
        <v>5.1029999999999998</v>
      </c>
      <c r="D3364" s="207"/>
    </row>
    <row r="3365" spans="1:4" x14ac:dyDescent="0.15">
      <c r="A3365" s="214">
        <v>31600</v>
      </c>
      <c r="B3365">
        <v>5.0910000000000002</v>
      </c>
      <c r="D3365" s="207"/>
    </row>
    <row r="3366" spans="1:4" x14ac:dyDescent="0.15">
      <c r="A3366" s="214">
        <v>31601</v>
      </c>
      <c r="B3366">
        <v>5.1230000000000002</v>
      </c>
      <c r="D3366" s="207"/>
    </row>
    <row r="3367" spans="1:4" x14ac:dyDescent="0.15">
      <c r="A3367" s="214">
        <v>31602</v>
      </c>
      <c r="B3367">
        <v>5.1379999999999999</v>
      </c>
      <c r="D3367" s="207"/>
    </row>
    <row r="3368" spans="1:4" x14ac:dyDescent="0.15">
      <c r="A3368" s="214">
        <v>31603</v>
      </c>
      <c r="B3368">
        <v>5.1509999999999998</v>
      </c>
      <c r="D3368" s="207"/>
    </row>
    <row r="3369" spans="1:4" x14ac:dyDescent="0.15">
      <c r="A3369" s="214">
        <v>31604</v>
      </c>
      <c r="B3369">
        <v>5.2210000000000001</v>
      </c>
      <c r="D3369" s="207"/>
    </row>
    <row r="3370" spans="1:4" x14ac:dyDescent="0.15">
      <c r="A3370" s="214">
        <v>31607</v>
      </c>
      <c r="B3370">
        <v>5.2</v>
      </c>
      <c r="D3370" s="207"/>
    </row>
    <row r="3371" spans="1:4" x14ac:dyDescent="0.15">
      <c r="A3371" s="214">
        <v>31608</v>
      </c>
      <c r="B3371">
        <v>5.1909999999999998</v>
      </c>
      <c r="D3371" s="207"/>
    </row>
    <row r="3372" spans="1:4" x14ac:dyDescent="0.15">
      <c r="A3372" s="214">
        <v>31609</v>
      </c>
      <c r="B3372">
        <v>5.2169999999999996</v>
      </c>
      <c r="D3372" s="207"/>
    </row>
    <row r="3373" spans="1:4" x14ac:dyDescent="0.15">
      <c r="A3373" s="214">
        <v>31610</v>
      </c>
      <c r="B3373">
        <v>5.2439999999999998</v>
      </c>
      <c r="D3373" s="207"/>
    </row>
    <row r="3374" spans="1:4" x14ac:dyDescent="0.15">
      <c r="A3374" s="214">
        <v>31611</v>
      </c>
      <c r="B3374">
        <v>5.234</v>
      </c>
      <c r="D3374" s="207"/>
    </row>
    <row r="3375" spans="1:4" x14ac:dyDescent="0.15">
      <c r="A3375" s="214">
        <v>31612</v>
      </c>
      <c r="B3375">
        <v>5.2080000000000002</v>
      </c>
      <c r="D3375" s="207"/>
    </row>
    <row r="3376" spans="1:4" x14ac:dyDescent="0.15">
      <c r="A3376" s="214">
        <v>31614</v>
      </c>
      <c r="B3376">
        <v>5.2469999999999999</v>
      </c>
      <c r="D3376" s="207"/>
    </row>
    <row r="3377" spans="1:4" x14ac:dyDescent="0.15">
      <c r="A3377" s="214">
        <v>31615</v>
      </c>
      <c r="B3377">
        <v>5.2530000000000001</v>
      </c>
      <c r="D3377" s="207"/>
    </row>
    <row r="3378" spans="1:4" x14ac:dyDescent="0.15">
      <c r="A3378" s="214">
        <v>31616</v>
      </c>
      <c r="B3378">
        <v>5.2629999999999999</v>
      </c>
      <c r="D3378" s="207"/>
    </row>
    <row r="3379" spans="1:4" x14ac:dyDescent="0.15">
      <c r="A3379" s="214">
        <v>31617</v>
      </c>
      <c r="B3379">
        <v>5.2439999999999998</v>
      </c>
      <c r="D3379" s="207"/>
    </row>
    <row r="3380" spans="1:4" x14ac:dyDescent="0.15">
      <c r="A3380" s="214">
        <v>31618</v>
      </c>
      <c r="B3380">
        <v>5.1909999999999998</v>
      </c>
      <c r="D3380" s="207"/>
    </row>
    <row r="3381" spans="1:4" x14ac:dyDescent="0.15">
      <c r="A3381" s="214">
        <v>31619</v>
      </c>
      <c r="B3381">
        <v>5.2119999999999997</v>
      </c>
      <c r="D3381" s="207"/>
    </row>
    <row r="3382" spans="1:4" x14ac:dyDescent="0.15">
      <c r="A3382" s="214">
        <v>31621</v>
      </c>
      <c r="B3382">
        <v>5.2069999999999999</v>
      </c>
      <c r="D3382" s="207"/>
    </row>
    <row r="3383" spans="1:4" x14ac:dyDescent="0.15">
      <c r="A3383" s="214">
        <v>31622</v>
      </c>
      <c r="B3383">
        <v>5.2110000000000003</v>
      </c>
      <c r="D3383" s="207"/>
    </row>
    <row r="3384" spans="1:4" x14ac:dyDescent="0.15">
      <c r="A3384" s="214">
        <v>31623</v>
      </c>
      <c r="B3384">
        <v>5.202</v>
      </c>
      <c r="D3384" s="207"/>
    </row>
    <row r="3385" spans="1:4" x14ac:dyDescent="0.15">
      <c r="A3385" s="214">
        <v>31624</v>
      </c>
      <c r="B3385">
        <v>5.2009999999999996</v>
      </c>
      <c r="D3385" s="207"/>
    </row>
    <row r="3386" spans="1:4" x14ac:dyDescent="0.15">
      <c r="A3386" s="214">
        <v>31625</v>
      </c>
      <c r="B3386">
        <v>5.1989999999999998</v>
      </c>
      <c r="D3386" s="207"/>
    </row>
    <row r="3387" spans="1:4" x14ac:dyDescent="0.15">
      <c r="A3387" s="214">
        <v>31626</v>
      </c>
      <c r="B3387">
        <v>5.1760000000000002</v>
      </c>
      <c r="D3387" s="207"/>
    </row>
    <row r="3388" spans="1:4" x14ac:dyDescent="0.15">
      <c r="A3388" s="214">
        <v>31628</v>
      </c>
      <c r="B3388">
        <v>5.1870000000000003</v>
      </c>
      <c r="D3388" s="207"/>
    </row>
    <row r="3389" spans="1:4" x14ac:dyDescent="0.15">
      <c r="A3389" s="214">
        <v>31629</v>
      </c>
      <c r="B3389">
        <v>5.1429999999999998</v>
      </c>
      <c r="D3389" s="207"/>
    </row>
    <row r="3390" spans="1:4" x14ac:dyDescent="0.15">
      <c r="A3390" s="214">
        <v>31630</v>
      </c>
      <c r="B3390">
        <v>5.1790000000000003</v>
      </c>
      <c r="D3390" s="207"/>
    </row>
    <row r="3391" spans="1:4" x14ac:dyDescent="0.15">
      <c r="A3391" s="214">
        <v>31631</v>
      </c>
      <c r="B3391">
        <v>5.1310000000000002</v>
      </c>
      <c r="D3391" s="207"/>
    </row>
    <row r="3392" spans="1:4" x14ac:dyDescent="0.15">
      <c r="A3392" s="214">
        <v>31632</v>
      </c>
      <c r="B3392">
        <v>5.1420000000000003</v>
      </c>
      <c r="D3392" s="207"/>
    </row>
    <row r="3393" spans="1:4" x14ac:dyDescent="0.15">
      <c r="A3393" s="214">
        <v>31635</v>
      </c>
      <c r="B3393">
        <v>5.0830000000000002</v>
      </c>
      <c r="D3393" s="207"/>
    </row>
    <row r="3394" spans="1:4" x14ac:dyDescent="0.15">
      <c r="A3394" s="214">
        <v>31636</v>
      </c>
      <c r="B3394">
        <v>5.0839999999999996</v>
      </c>
      <c r="D3394" s="207"/>
    </row>
    <row r="3395" spans="1:4" x14ac:dyDescent="0.15">
      <c r="A3395" s="214">
        <v>31637</v>
      </c>
      <c r="B3395">
        <v>5.0810000000000004</v>
      </c>
      <c r="D3395" s="207"/>
    </row>
    <row r="3396" spans="1:4" x14ac:dyDescent="0.15">
      <c r="A3396" s="214">
        <v>31638</v>
      </c>
      <c r="B3396">
        <v>5.0949999999999998</v>
      </c>
      <c r="D3396" s="207"/>
    </row>
    <row r="3397" spans="1:4" x14ac:dyDescent="0.15">
      <c r="A3397" s="214">
        <v>31639</v>
      </c>
      <c r="B3397">
        <v>5.09</v>
      </c>
      <c r="D3397" s="207"/>
    </row>
    <row r="3398" spans="1:4" x14ac:dyDescent="0.15">
      <c r="A3398" s="214">
        <v>31642</v>
      </c>
      <c r="B3398">
        <v>5.0880000000000001</v>
      </c>
      <c r="D3398" s="207"/>
    </row>
    <row r="3399" spans="1:4" x14ac:dyDescent="0.15">
      <c r="A3399" s="214">
        <v>31643</v>
      </c>
      <c r="B3399">
        <v>5.101</v>
      </c>
      <c r="D3399" s="207"/>
    </row>
    <row r="3400" spans="1:4" x14ac:dyDescent="0.15">
      <c r="A3400" s="214">
        <v>31644</v>
      </c>
      <c r="B3400">
        <v>5.0970000000000004</v>
      </c>
      <c r="D3400" s="207"/>
    </row>
    <row r="3401" spans="1:4" x14ac:dyDescent="0.15">
      <c r="A3401" s="214">
        <v>31645</v>
      </c>
      <c r="B3401">
        <v>5.0730000000000004</v>
      </c>
      <c r="D3401" s="207"/>
    </row>
    <row r="3402" spans="1:4" x14ac:dyDescent="0.15">
      <c r="A3402" s="214">
        <v>31646</v>
      </c>
      <c r="B3402">
        <v>5.085</v>
      </c>
      <c r="D3402" s="207"/>
    </row>
    <row r="3403" spans="1:4" x14ac:dyDescent="0.15">
      <c r="A3403" s="214">
        <v>31647</v>
      </c>
      <c r="B3403">
        <v>5.0839999999999996</v>
      </c>
      <c r="D3403" s="207"/>
    </row>
    <row r="3404" spans="1:4" x14ac:dyDescent="0.15">
      <c r="A3404" s="214">
        <v>31649</v>
      </c>
      <c r="B3404">
        <v>5.09</v>
      </c>
      <c r="D3404" s="207"/>
    </row>
    <row r="3405" spans="1:4" x14ac:dyDescent="0.15">
      <c r="A3405" s="214">
        <v>31650</v>
      </c>
      <c r="B3405">
        <v>5.09</v>
      </c>
      <c r="D3405" s="207"/>
    </row>
    <row r="3406" spans="1:4" x14ac:dyDescent="0.15">
      <c r="A3406" s="214">
        <v>31651</v>
      </c>
      <c r="B3406">
        <v>5.1029999999999998</v>
      </c>
      <c r="D3406" s="207"/>
    </row>
    <row r="3407" spans="1:4" x14ac:dyDescent="0.15">
      <c r="A3407" s="214">
        <v>31652</v>
      </c>
      <c r="B3407">
        <v>5.1189999999999998</v>
      </c>
      <c r="D3407" s="207"/>
    </row>
    <row r="3408" spans="1:4" x14ac:dyDescent="0.15">
      <c r="A3408" s="214">
        <v>31653</v>
      </c>
      <c r="B3408">
        <v>5.1189999999999998</v>
      </c>
      <c r="D3408" s="207"/>
    </row>
    <row r="3409" spans="1:4" x14ac:dyDescent="0.15">
      <c r="A3409" s="214">
        <v>31654</v>
      </c>
      <c r="B3409">
        <v>5.1159999999999997</v>
      </c>
      <c r="D3409" s="207"/>
    </row>
    <row r="3410" spans="1:4" x14ac:dyDescent="0.15">
      <c r="A3410" s="214">
        <v>31656</v>
      </c>
      <c r="B3410">
        <v>5.23</v>
      </c>
      <c r="D3410" s="207"/>
    </row>
    <row r="3411" spans="1:4" x14ac:dyDescent="0.15">
      <c r="A3411" s="214">
        <v>31657</v>
      </c>
      <c r="B3411">
        <v>5.2450000000000001</v>
      </c>
      <c r="D3411" s="207"/>
    </row>
    <row r="3412" spans="1:4" x14ac:dyDescent="0.15">
      <c r="A3412" s="214">
        <v>31658</v>
      </c>
      <c r="B3412">
        <v>5.3209999999999997</v>
      </c>
      <c r="D3412" s="207"/>
    </row>
    <row r="3413" spans="1:4" x14ac:dyDescent="0.15">
      <c r="A3413" s="214">
        <v>31659</v>
      </c>
      <c r="B3413">
        <v>5.3040000000000003</v>
      </c>
      <c r="D3413" s="207"/>
    </row>
    <row r="3414" spans="1:4" x14ac:dyDescent="0.15">
      <c r="A3414" s="214">
        <v>31660</v>
      </c>
      <c r="B3414">
        <v>5.3040000000000003</v>
      </c>
      <c r="D3414" s="207"/>
    </row>
    <row r="3415" spans="1:4" x14ac:dyDescent="0.15">
      <c r="A3415" s="214">
        <v>31661</v>
      </c>
      <c r="B3415">
        <v>5.4189999999999996</v>
      </c>
      <c r="D3415" s="207"/>
    </row>
    <row r="3416" spans="1:4" x14ac:dyDescent="0.15">
      <c r="A3416" s="214">
        <v>31663</v>
      </c>
      <c r="B3416">
        <v>5.3920000000000003</v>
      </c>
      <c r="D3416" s="207"/>
    </row>
    <row r="3417" spans="1:4" x14ac:dyDescent="0.15">
      <c r="A3417" s="214">
        <v>31664</v>
      </c>
      <c r="B3417">
        <v>5.39</v>
      </c>
      <c r="D3417" s="207"/>
    </row>
    <row r="3418" spans="1:4" x14ac:dyDescent="0.15">
      <c r="A3418" s="214">
        <v>31665</v>
      </c>
      <c r="B3418">
        <v>5.39</v>
      </c>
      <c r="D3418" s="207"/>
    </row>
    <row r="3419" spans="1:4" x14ac:dyDescent="0.15">
      <c r="A3419" s="214">
        <v>31666</v>
      </c>
      <c r="B3419">
        <v>5.43</v>
      </c>
      <c r="D3419" s="207"/>
    </row>
    <row r="3420" spans="1:4" x14ac:dyDescent="0.15">
      <c r="A3420" s="214">
        <v>31667</v>
      </c>
      <c r="B3420">
        <v>5.5149999999999997</v>
      </c>
      <c r="D3420" s="207"/>
    </row>
    <row r="3421" spans="1:4" x14ac:dyDescent="0.15">
      <c r="A3421" s="214">
        <v>31671</v>
      </c>
      <c r="B3421">
        <v>5.5549999999999997</v>
      </c>
      <c r="D3421" s="207"/>
    </row>
    <row r="3422" spans="1:4" x14ac:dyDescent="0.15">
      <c r="A3422" s="214">
        <v>31672</v>
      </c>
      <c r="B3422">
        <v>5.5750000000000002</v>
      </c>
      <c r="D3422" s="207"/>
    </row>
    <row r="3423" spans="1:4" x14ac:dyDescent="0.15">
      <c r="A3423" s="214">
        <v>31673</v>
      </c>
      <c r="B3423">
        <v>5.5570000000000004</v>
      </c>
      <c r="D3423" s="207"/>
    </row>
    <row r="3424" spans="1:4" x14ac:dyDescent="0.15">
      <c r="A3424" s="214">
        <v>31674</v>
      </c>
      <c r="B3424">
        <v>5.4980000000000002</v>
      </c>
      <c r="D3424" s="207"/>
    </row>
    <row r="3425" spans="1:4" x14ac:dyDescent="0.15">
      <c r="A3425" s="214">
        <v>31677</v>
      </c>
      <c r="B3425">
        <v>5.5510000000000002</v>
      </c>
      <c r="D3425" s="207"/>
    </row>
    <row r="3426" spans="1:4" x14ac:dyDescent="0.15">
      <c r="A3426" s="214">
        <v>31679</v>
      </c>
      <c r="B3426">
        <v>5.5339999999999998</v>
      </c>
      <c r="D3426" s="207"/>
    </row>
    <row r="3427" spans="1:4" x14ac:dyDescent="0.15">
      <c r="A3427" s="214">
        <v>31680</v>
      </c>
      <c r="B3427">
        <v>5.5309999999999997</v>
      </c>
      <c r="D3427" s="207"/>
    </row>
    <row r="3428" spans="1:4" x14ac:dyDescent="0.15">
      <c r="A3428" s="214">
        <v>31681</v>
      </c>
      <c r="B3428">
        <v>5.5730000000000004</v>
      </c>
      <c r="D3428" s="207"/>
    </row>
    <row r="3429" spans="1:4" x14ac:dyDescent="0.15">
      <c r="A3429" s="214">
        <v>31682</v>
      </c>
      <c r="B3429">
        <v>5.5549999999999997</v>
      </c>
      <c r="D3429" s="207"/>
    </row>
    <row r="3430" spans="1:4" x14ac:dyDescent="0.15">
      <c r="A3430" s="214">
        <v>31684</v>
      </c>
      <c r="B3430">
        <v>5.6050000000000004</v>
      </c>
      <c r="D3430" s="207"/>
    </row>
    <row r="3431" spans="1:4" x14ac:dyDescent="0.15">
      <c r="A3431" s="214">
        <v>31685</v>
      </c>
      <c r="B3431">
        <v>5.6379999999999999</v>
      </c>
      <c r="D3431" s="207"/>
    </row>
    <row r="3432" spans="1:4" x14ac:dyDescent="0.15">
      <c r="A3432" s="214">
        <v>31686</v>
      </c>
      <c r="B3432">
        <v>5.63</v>
      </c>
      <c r="D3432" s="207"/>
    </row>
    <row r="3433" spans="1:4" x14ac:dyDescent="0.15">
      <c r="A3433" s="214">
        <v>31687</v>
      </c>
      <c r="B3433">
        <v>5.5810000000000004</v>
      </c>
      <c r="D3433" s="207"/>
    </row>
    <row r="3434" spans="1:4" x14ac:dyDescent="0.15">
      <c r="A3434" s="214">
        <v>31688</v>
      </c>
      <c r="B3434">
        <v>5.6</v>
      </c>
      <c r="D3434" s="207"/>
    </row>
    <row r="3435" spans="1:4" x14ac:dyDescent="0.15">
      <c r="A3435" s="214">
        <v>31689</v>
      </c>
      <c r="B3435">
        <v>5.6120000000000001</v>
      </c>
      <c r="D3435" s="207"/>
    </row>
    <row r="3436" spans="1:4" x14ac:dyDescent="0.15">
      <c r="A3436" s="214">
        <v>31691</v>
      </c>
      <c r="B3436">
        <v>5.5890000000000004</v>
      </c>
      <c r="D3436" s="207"/>
    </row>
    <row r="3437" spans="1:4" x14ac:dyDescent="0.15">
      <c r="A3437" s="214">
        <v>31692</v>
      </c>
      <c r="B3437">
        <v>5.61</v>
      </c>
      <c r="D3437" s="207"/>
    </row>
    <row r="3438" spans="1:4" x14ac:dyDescent="0.15">
      <c r="A3438" s="214">
        <v>31693</v>
      </c>
      <c r="B3438">
        <v>5.6029999999999998</v>
      </c>
      <c r="D3438" s="207"/>
    </row>
    <row r="3439" spans="1:4" x14ac:dyDescent="0.15">
      <c r="A3439" s="214">
        <v>31694</v>
      </c>
      <c r="B3439">
        <v>5.6230000000000002</v>
      </c>
      <c r="D3439" s="207"/>
    </row>
    <row r="3440" spans="1:4" x14ac:dyDescent="0.15">
      <c r="A3440" s="214">
        <v>31698</v>
      </c>
      <c r="B3440">
        <v>5.6820000000000004</v>
      </c>
      <c r="D3440" s="207"/>
    </row>
    <row r="3441" spans="1:4" x14ac:dyDescent="0.15">
      <c r="A3441" s="214">
        <v>31699</v>
      </c>
      <c r="B3441">
        <v>5.6539999999999999</v>
      </c>
      <c r="D3441" s="207"/>
    </row>
    <row r="3442" spans="1:4" x14ac:dyDescent="0.15">
      <c r="A3442" s="214">
        <v>31700</v>
      </c>
      <c r="B3442">
        <v>5.6909999999999998</v>
      </c>
      <c r="D3442" s="207"/>
    </row>
    <row r="3443" spans="1:4" x14ac:dyDescent="0.15">
      <c r="A3443" s="214">
        <v>31701</v>
      </c>
      <c r="B3443">
        <v>5.7069999999999999</v>
      </c>
      <c r="D3443" s="207"/>
    </row>
    <row r="3444" spans="1:4" x14ac:dyDescent="0.15">
      <c r="A3444" s="214">
        <v>31702</v>
      </c>
      <c r="B3444">
        <v>5.7640000000000002</v>
      </c>
      <c r="D3444" s="207"/>
    </row>
    <row r="3445" spans="1:4" x14ac:dyDescent="0.15">
      <c r="A3445" s="214">
        <v>31705</v>
      </c>
      <c r="B3445">
        <v>5.883</v>
      </c>
      <c r="D3445" s="207"/>
    </row>
    <row r="3446" spans="1:4" x14ac:dyDescent="0.15">
      <c r="A3446" s="214">
        <v>31706</v>
      </c>
      <c r="B3446">
        <v>5.883</v>
      </c>
      <c r="D3446" s="207"/>
    </row>
    <row r="3447" spans="1:4" x14ac:dyDescent="0.15">
      <c r="A3447" s="214">
        <v>31707</v>
      </c>
      <c r="B3447">
        <v>5.8970000000000002</v>
      </c>
      <c r="D3447" s="207"/>
    </row>
    <row r="3448" spans="1:4" x14ac:dyDescent="0.15">
      <c r="A3448" s="214">
        <v>31708</v>
      </c>
      <c r="B3448">
        <v>5.7720000000000002</v>
      </c>
      <c r="D3448" s="207"/>
    </row>
    <row r="3449" spans="1:4" x14ac:dyDescent="0.15">
      <c r="A3449" s="214">
        <v>31709</v>
      </c>
      <c r="B3449">
        <v>5.7850000000000001</v>
      </c>
      <c r="D3449" s="207"/>
    </row>
    <row r="3450" spans="1:4" x14ac:dyDescent="0.15">
      <c r="A3450" s="214">
        <v>31710</v>
      </c>
      <c r="B3450">
        <v>5.7610000000000001</v>
      </c>
      <c r="D3450" s="207"/>
    </row>
    <row r="3451" spans="1:4" x14ac:dyDescent="0.15">
      <c r="A3451" s="214">
        <v>31712</v>
      </c>
      <c r="B3451">
        <v>5.7709999999999999</v>
      </c>
      <c r="D3451" s="207"/>
    </row>
    <row r="3452" spans="1:4" x14ac:dyDescent="0.15">
      <c r="A3452" s="214">
        <v>31713</v>
      </c>
      <c r="B3452">
        <v>5.7539999999999996</v>
      </c>
      <c r="D3452" s="207"/>
    </row>
    <row r="3453" spans="1:4" x14ac:dyDescent="0.15">
      <c r="A3453" s="214">
        <v>31714</v>
      </c>
      <c r="B3453">
        <v>5.7359999999999998</v>
      </c>
      <c r="D3453" s="207"/>
    </row>
    <row r="3454" spans="1:4" x14ac:dyDescent="0.15">
      <c r="A3454" s="214">
        <v>31715</v>
      </c>
      <c r="B3454">
        <v>5.5350000000000001</v>
      </c>
      <c r="D3454" s="207"/>
    </row>
    <row r="3455" spans="1:4" x14ac:dyDescent="0.15">
      <c r="A3455" s="214">
        <v>31716</v>
      </c>
      <c r="B3455">
        <v>5.6970000000000001</v>
      </c>
      <c r="D3455" s="207"/>
    </row>
    <row r="3456" spans="1:4" x14ac:dyDescent="0.15">
      <c r="A3456" s="214">
        <v>31717</v>
      </c>
      <c r="B3456">
        <v>5.67</v>
      </c>
      <c r="D3456" s="207"/>
    </row>
    <row r="3457" spans="1:4" x14ac:dyDescent="0.15">
      <c r="A3457" s="214">
        <v>31720</v>
      </c>
      <c r="B3457">
        <v>5.6470000000000002</v>
      </c>
      <c r="D3457" s="207"/>
    </row>
    <row r="3458" spans="1:4" x14ac:dyDescent="0.15">
      <c r="A3458" s="214">
        <v>31721</v>
      </c>
      <c r="B3458">
        <v>5.6210000000000004</v>
      </c>
      <c r="D3458" s="207"/>
    </row>
    <row r="3459" spans="1:4" x14ac:dyDescent="0.15">
      <c r="A3459" s="214">
        <v>31722</v>
      </c>
      <c r="B3459">
        <v>5.5990000000000002</v>
      </c>
      <c r="D3459" s="207"/>
    </row>
    <row r="3460" spans="1:4" x14ac:dyDescent="0.15">
      <c r="A3460" s="214">
        <v>31723</v>
      </c>
      <c r="B3460">
        <v>5.6420000000000003</v>
      </c>
      <c r="D3460" s="207"/>
    </row>
    <row r="3461" spans="1:4" x14ac:dyDescent="0.15">
      <c r="A3461" s="214">
        <v>31726</v>
      </c>
      <c r="B3461">
        <v>5.6790000000000003</v>
      </c>
      <c r="D3461" s="207"/>
    </row>
    <row r="3462" spans="1:4" x14ac:dyDescent="0.15">
      <c r="A3462" s="214">
        <v>31727</v>
      </c>
      <c r="B3462">
        <v>5.69</v>
      </c>
      <c r="D3462" s="207"/>
    </row>
    <row r="3463" spans="1:4" x14ac:dyDescent="0.15">
      <c r="A3463" s="214">
        <v>31728</v>
      </c>
      <c r="B3463">
        <v>5.6669999999999998</v>
      </c>
      <c r="D3463" s="207"/>
    </row>
    <row r="3464" spans="1:4" x14ac:dyDescent="0.15">
      <c r="A3464" s="214">
        <v>31729</v>
      </c>
      <c r="B3464">
        <v>5.6470000000000002</v>
      </c>
      <c r="D3464" s="207"/>
    </row>
    <row r="3465" spans="1:4" x14ac:dyDescent="0.15">
      <c r="A3465" s="214">
        <v>31730</v>
      </c>
      <c r="B3465">
        <v>5.6479999999999997</v>
      </c>
      <c r="D3465" s="207"/>
    </row>
    <row r="3466" spans="1:4" x14ac:dyDescent="0.15">
      <c r="A3466" s="214">
        <v>31733</v>
      </c>
      <c r="B3466">
        <v>5.6470000000000002</v>
      </c>
      <c r="D3466" s="207"/>
    </row>
    <row r="3467" spans="1:4" x14ac:dyDescent="0.15">
      <c r="A3467" s="214">
        <v>31734</v>
      </c>
      <c r="B3467">
        <v>5.6230000000000002</v>
      </c>
      <c r="D3467" s="207"/>
    </row>
    <row r="3468" spans="1:4" x14ac:dyDescent="0.15">
      <c r="A3468" s="214">
        <v>31735</v>
      </c>
      <c r="B3468">
        <v>5.6159999999999997</v>
      </c>
      <c r="D3468" s="207"/>
    </row>
    <row r="3469" spans="1:4" x14ac:dyDescent="0.15">
      <c r="A3469" s="214">
        <v>31736</v>
      </c>
      <c r="B3469">
        <v>5.5759999999999996</v>
      </c>
      <c r="D3469" s="207"/>
    </row>
    <row r="3470" spans="1:4" x14ac:dyDescent="0.15">
      <c r="A3470" s="214">
        <v>31737</v>
      </c>
      <c r="B3470">
        <v>5.6</v>
      </c>
      <c r="D3470" s="207"/>
    </row>
    <row r="3471" spans="1:4" x14ac:dyDescent="0.15">
      <c r="A3471" s="214">
        <v>31738</v>
      </c>
      <c r="B3471">
        <v>5.5880000000000001</v>
      </c>
      <c r="D3471" s="207"/>
    </row>
    <row r="3472" spans="1:4" x14ac:dyDescent="0.15">
      <c r="A3472" s="214">
        <v>31741</v>
      </c>
      <c r="B3472">
        <v>5.5910000000000002</v>
      </c>
      <c r="D3472" s="207"/>
    </row>
    <row r="3473" spans="1:4" x14ac:dyDescent="0.15">
      <c r="A3473" s="214">
        <v>31742</v>
      </c>
      <c r="B3473">
        <v>5.5940000000000003</v>
      </c>
      <c r="D3473" s="207"/>
    </row>
    <row r="3474" spans="1:4" x14ac:dyDescent="0.15">
      <c r="A3474" s="214">
        <v>31743</v>
      </c>
      <c r="B3474">
        <v>5.5549999999999997</v>
      </c>
      <c r="D3474" s="207"/>
    </row>
    <row r="3475" spans="1:4" x14ac:dyDescent="0.15">
      <c r="A3475" s="214">
        <v>31744</v>
      </c>
      <c r="B3475">
        <v>5.5110000000000001</v>
      </c>
      <c r="D3475" s="207"/>
    </row>
    <row r="3476" spans="1:4" x14ac:dyDescent="0.15">
      <c r="A3476" s="214">
        <v>31745</v>
      </c>
      <c r="B3476">
        <v>5.4870000000000001</v>
      </c>
      <c r="D3476" s="207"/>
    </row>
    <row r="3477" spans="1:4" x14ac:dyDescent="0.15">
      <c r="A3477" s="214">
        <v>31747</v>
      </c>
      <c r="B3477">
        <v>5.43</v>
      </c>
      <c r="D3477" s="207"/>
    </row>
    <row r="3478" spans="1:4" x14ac:dyDescent="0.15">
      <c r="A3478" s="214">
        <v>31748</v>
      </c>
      <c r="B3478">
        <v>5.43</v>
      </c>
      <c r="D3478" s="207"/>
    </row>
    <row r="3479" spans="1:4" x14ac:dyDescent="0.15">
      <c r="A3479" s="214">
        <v>31749</v>
      </c>
      <c r="B3479">
        <v>5.3959999999999999</v>
      </c>
      <c r="D3479" s="207"/>
    </row>
    <row r="3480" spans="1:4" x14ac:dyDescent="0.15">
      <c r="A3480" s="214">
        <v>31750</v>
      </c>
      <c r="B3480">
        <v>5.3710000000000004</v>
      </c>
      <c r="D3480" s="207"/>
    </row>
    <row r="3481" spans="1:4" x14ac:dyDescent="0.15">
      <c r="A3481" s="214">
        <v>31751</v>
      </c>
      <c r="B3481">
        <v>5.3369999999999997</v>
      </c>
      <c r="D3481" s="207"/>
    </row>
    <row r="3482" spans="1:4" x14ac:dyDescent="0.15">
      <c r="A3482" s="214">
        <v>31752</v>
      </c>
      <c r="B3482">
        <v>5.3620000000000001</v>
      </c>
      <c r="D3482" s="207"/>
    </row>
    <row r="3483" spans="1:4" x14ac:dyDescent="0.15">
      <c r="A3483" s="214">
        <v>31754</v>
      </c>
      <c r="B3483">
        <v>5.37</v>
      </c>
      <c r="D3483" s="207"/>
    </row>
    <row r="3484" spans="1:4" x14ac:dyDescent="0.15">
      <c r="A3484" s="214">
        <v>31755</v>
      </c>
      <c r="B3484">
        <v>5.3689999999999998</v>
      </c>
      <c r="D3484" s="207"/>
    </row>
    <row r="3485" spans="1:4" x14ac:dyDescent="0.15">
      <c r="A3485" s="214">
        <v>31756</v>
      </c>
      <c r="B3485">
        <v>5.3620000000000001</v>
      </c>
      <c r="D3485" s="207"/>
    </row>
    <row r="3486" spans="1:4" x14ac:dyDescent="0.15">
      <c r="A3486" s="214">
        <v>31757</v>
      </c>
      <c r="B3486">
        <v>5.3869999999999996</v>
      </c>
      <c r="D3486" s="207"/>
    </row>
    <row r="3487" spans="1:4" x14ac:dyDescent="0.15">
      <c r="A3487" s="214">
        <v>31758</v>
      </c>
      <c r="B3487">
        <v>5.3949999999999996</v>
      </c>
      <c r="D3487" s="207"/>
    </row>
    <row r="3488" spans="1:4" x14ac:dyDescent="0.15">
      <c r="A3488" s="214">
        <v>31761</v>
      </c>
      <c r="B3488">
        <v>5.4450000000000003</v>
      </c>
      <c r="D3488" s="207"/>
    </row>
    <row r="3489" spans="1:4" x14ac:dyDescent="0.15">
      <c r="A3489" s="214">
        <v>31762</v>
      </c>
      <c r="B3489">
        <v>5.4279999999999999</v>
      </c>
      <c r="D3489" s="207"/>
    </row>
    <row r="3490" spans="1:4" x14ac:dyDescent="0.15">
      <c r="A3490" s="214">
        <v>31763</v>
      </c>
      <c r="B3490">
        <v>5.3940000000000001</v>
      </c>
      <c r="D3490" s="207"/>
    </row>
    <row r="3491" spans="1:4" x14ac:dyDescent="0.15">
      <c r="A3491" s="214">
        <v>31764</v>
      </c>
      <c r="B3491">
        <v>5.3769999999999998</v>
      </c>
      <c r="D3491" s="207"/>
    </row>
    <row r="3492" spans="1:4" x14ac:dyDescent="0.15">
      <c r="A3492" s="214">
        <v>31765</v>
      </c>
      <c r="B3492">
        <v>5.3689999999999998</v>
      </c>
      <c r="D3492" s="207"/>
    </row>
    <row r="3493" spans="1:4" x14ac:dyDescent="0.15">
      <c r="A3493" s="214">
        <v>31768</v>
      </c>
      <c r="B3493">
        <v>5.3739999999999997</v>
      </c>
      <c r="D3493" s="207"/>
    </row>
    <row r="3494" spans="1:4" x14ac:dyDescent="0.15">
      <c r="A3494" s="214">
        <v>31769</v>
      </c>
      <c r="B3494">
        <v>5.3730000000000002</v>
      </c>
      <c r="D3494" s="207"/>
    </row>
    <row r="3495" spans="1:4" x14ac:dyDescent="0.15">
      <c r="A3495" s="214">
        <v>31770</v>
      </c>
      <c r="B3495">
        <v>5.3559999999999999</v>
      </c>
      <c r="D3495" s="207"/>
    </row>
    <row r="3496" spans="1:4" x14ac:dyDescent="0.15">
      <c r="A3496" s="214">
        <v>31771</v>
      </c>
      <c r="B3496">
        <v>5.3470000000000004</v>
      </c>
      <c r="D3496" s="207"/>
    </row>
    <row r="3497" spans="1:4" x14ac:dyDescent="0.15">
      <c r="A3497" s="214">
        <v>31772</v>
      </c>
      <c r="B3497">
        <v>5.3559999999999999</v>
      </c>
      <c r="D3497" s="207"/>
    </row>
    <row r="3498" spans="1:4" x14ac:dyDescent="0.15">
      <c r="A3498" s="214">
        <v>31773</v>
      </c>
      <c r="B3498">
        <v>5.3639999999999999</v>
      </c>
      <c r="D3498" s="207"/>
    </row>
    <row r="3499" spans="1:4" x14ac:dyDescent="0.15">
      <c r="A3499" s="214">
        <v>31782</v>
      </c>
      <c r="B3499">
        <v>5.29</v>
      </c>
      <c r="D3499" s="207"/>
    </row>
    <row r="3500" spans="1:4" x14ac:dyDescent="0.15">
      <c r="A3500" s="214">
        <v>31783</v>
      </c>
      <c r="B3500">
        <v>5.2809999999999997</v>
      </c>
      <c r="D3500" s="207"/>
    </row>
    <row r="3501" spans="1:4" x14ac:dyDescent="0.15">
      <c r="A3501" s="214">
        <v>31784</v>
      </c>
      <c r="B3501">
        <v>5.2539999999999996</v>
      </c>
      <c r="D3501" s="207"/>
    </row>
    <row r="3502" spans="1:4" x14ac:dyDescent="0.15">
      <c r="A3502" s="214">
        <v>31785</v>
      </c>
      <c r="B3502">
        <v>5.2270000000000003</v>
      </c>
      <c r="D3502" s="207"/>
    </row>
    <row r="3503" spans="1:4" x14ac:dyDescent="0.15">
      <c r="A3503" s="214">
        <v>31786</v>
      </c>
      <c r="B3503">
        <v>5.21</v>
      </c>
      <c r="D3503" s="207"/>
    </row>
    <row r="3504" spans="1:4" x14ac:dyDescent="0.15">
      <c r="A3504" s="214">
        <v>31789</v>
      </c>
      <c r="B3504">
        <v>5.2140000000000004</v>
      </c>
      <c r="D3504" s="207"/>
    </row>
    <row r="3505" spans="1:4" x14ac:dyDescent="0.15">
      <c r="A3505" s="214">
        <v>31790</v>
      </c>
      <c r="B3505">
        <v>5.2220000000000004</v>
      </c>
      <c r="D3505" s="207"/>
    </row>
    <row r="3506" spans="1:4" x14ac:dyDescent="0.15">
      <c r="A3506" s="214">
        <v>31791</v>
      </c>
      <c r="B3506">
        <v>5.2149999999999999</v>
      </c>
      <c r="D3506" s="207"/>
    </row>
    <row r="3507" spans="1:4" x14ac:dyDescent="0.15">
      <c r="A3507" s="214">
        <v>31793</v>
      </c>
      <c r="B3507">
        <v>5.202</v>
      </c>
      <c r="D3507" s="207"/>
    </row>
    <row r="3508" spans="1:4" x14ac:dyDescent="0.15">
      <c r="A3508" s="214">
        <v>31796</v>
      </c>
      <c r="B3508">
        <v>5.1980000000000004</v>
      </c>
      <c r="D3508" s="207"/>
    </row>
    <row r="3509" spans="1:4" x14ac:dyDescent="0.15">
      <c r="A3509" s="214">
        <v>31797</v>
      </c>
      <c r="B3509">
        <v>5.1859999999999999</v>
      </c>
      <c r="D3509" s="207"/>
    </row>
    <row r="3510" spans="1:4" x14ac:dyDescent="0.15">
      <c r="A3510" s="214">
        <v>31798</v>
      </c>
      <c r="B3510">
        <v>5.2389999999999999</v>
      </c>
      <c r="D3510" s="207"/>
    </row>
    <row r="3511" spans="1:4" x14ac:dyDescent="0.15">
      <c r="A3511" s="214">
        <v>31799</v>
      </c>
      <c r="B3511">
        <v>5.2119999999999997</v>
      </c>
      <c r="D3511" s="207"/>
    </row>
    <row r="3512" spans="1:4" x14ac:dyDescent="0.15">
      <c r="A3512" s="214">
        <v>31800</v>
      </c>
      <c r="B3512">
        <v>5.2110000000000003</v>
      </c>
      <c r="D3512" s="207"/>
    </row>
    <row r="3513" spans="1:4" x14ac:dyDescent="0.15">
      <c r="A3513" s="214">
        <v>31801</v>
      </c>
      <c r="B3513">
        <v>5.1849999999999996</v>
      </c>
      <c r="D3513" s="207"/>
    </row>
    <row r="3514" spans="1:4" x14ac:dyDescent="0.15">
      <c r="A3514" s="214">
        <v>31803</v>
      </c>
      <c r="B3514">
        <v>5.19</v>
      </c>
      <c r="D3514" s="207"/>
    </row>
    <row r="3515" spans="1:4" x14ac:dyDescent="0.15">
      <c r="A3515" s="214">
        <v>31804</v>
      </c>
      <c r="B3515">
        <v>5.19</v>
      </c>
      <c r="D3515" s="207"/>
    </row>
    <row r="3516" spans="1:4" x14ac:dyDescent="0.15">
      <c r="A3516" s="214">
        <v>31805</v>
      </c>
      <c r="B3516">
        <v>5.1340000000000003</v>
      </c>
      <c r="D3516" s="207"/>
    </row>
    <row r="3517" spans="1:4" x14ac:dyDescent="0.15">
      <c r="A3517" s="214">
        <v>31806</v>
      </c>
      <c r="B3517">
        <v>5.0999999999999996</v>
      </c>
      <c r="D3517" s="207"/>
    </row>
    <row r="3518" spans="1:4" x14ac:dyDescent="0.15">
      <c r="A3518" s="214">
        <v>31807</v>
      </c>
      <c r="B3518">
        <v>5.1680000000000001</v>
      </c>
      <c r="D3518" s="207"/>
    </row>
    <row r="3519" spans="1:4" x14ac:dyDescent="0.15">
      <c r="A3519" s="214">
        <v>31808</v>
      </c>
      <c r="B3519">
        <v>5.1520000000000001</v>
      </c>
      <c r="D3519" s="207"/>
    </row>
    <row r="3520" spans="1:4" x14ac:dyDescent="0.15">
      <c r="A3520" s="214">
        <v>31810</v>
      </c>
      <c r="B3520">
        <v>5.1379999999999999</v>
      </c>
      <c r="D3520" s="207"/>
    </row>
    <row r="3521" spans="1:4" x14ac:dyDescent="0.15">
      <c r="A3521" s="214">
        <v>31811</v>
      </c>
      <c r="B3521">
        <v>5.17</v>
      </c>
      <c r="D3521" s="207"/>
    </row>
    <row r="3522" spans="1:4" x14ac:dyDescent="0.15">
      <c r="A3522" s="214">
        <v>31812</v>
      </c>
      <c r="B3522">
        <v>5.1210000000000004</v>
      </c>
      <c r="D3522" s="207"/>
    </row>
    <row r="3523" spans="1:4" x14ac:dyDescent="0.15">
      <c r="A3523" s="214">
        <v>31813</v>
      </c>
      <c r="B3523">
        <v>5.1219999999999999</v>
      </c>
      <c r="D3523" s="207"/>
    </row>
    <row r="3524" spans="1:4" x14ac:dyDescent="0.15">
      <c r="A3524" s="214">
        <v>31814</v>
      </c>
      <c r="B3524">
        <v>5.1390000000000002</v>
      </c>
      <c r="D3524" s="207"/>
    </row>
    <row r="3525" spans="1:4" x14ac:dyDescent="0.15">
      <c r="A3525" s="214">
        <v>31815</v>
      </c>
      <c r="B3525">
        <v>5.1459999999999999</v>
      </c>
      <c r="D3525" s="207"/>
    </row>
    <row r="3526" spans="1:4" x14ac:dyDescent="0.15">
      <c r="A3526" s="214">
        <v>31817</v>
      </c>
      <c r="B3526">
        <v>5.1280000000000001</v>
      </c>
      <c r="D3526" s="207"/>
    </row>
    <row r="3527" spans="1:4" x14ac:dyDescent="0.15">
      <c r="A3527" s="214">
        <v>31818</v>
      </c>
      <c r="B3527">
        <v>5.1669999999999998</v>
      </c>
      <c r="D3527" s="207"/>
    </row>
    <row r="3528" spans="1:4" x14ac:dyDescent="0.15">
      <c r="A3528" s="214">
        <v>31820</v>
      </c>
      <c r="B3528">
        <v>5.18</v>
      </c>
      <c r="D3528" s="207"/>
    </row>
    <row r="3529" spans="1:4" x14ac:dyDescent="0.15">
      <c r="A3529" s="214">
        <v>31821</v>
      </c>
      <c r="B3529">
        <v>5.2480000000000002</v>
      </c>
      <c r="D3529" s="207"/>
    </row>
    <row r="3530" spans="1:4" x14ac:dyDescent="0.15">
      <c r="A3530" s="214">
        <v>31824</v>
      </c>
      <c r="B3530">
        <v>5.2919999999999998</v>
      </c>
      <c r="D3530" s="207"/>
    </row>
    <row r="3531" spans="1:4" x14ac:dyDescent="0.15">
      <c r="A3531" s="214">
        <v>31825</v>
      </c>
      <c r="B3531">
        <v>5.2939999999999996</v>
      </c>
      <c r="D3531" s="207"/>
    </row>
    <row r="3532" spans="1:4" x14ac:dyDescent="0.15">
      <c r="A3532" s="214">
        <v>31826</v>
      </c>
      <c r="B3532">
        <v>5.2809999999999997</v>
      </c>
      <c r="D3532" s="207"/>
    </row>
    <row r="3533" spans="1:4" x14ac:dyDescent="0.15">
      <c r="A3533" s="214">
        <v>31827</v>
      </c>
      <c r="B3533">
        <v>5.2089999999999996</v>
      </c>
      <c r="D3533" s="207"/>
    </row>
    <row r="3534" spans="1:4" x14ac:dyDescent="0.15">
      <c r="A3534" s="214">
        <v>31828</v>
      </c>
      <c r="B3534">
        <v>5.1509999999999998</v>
      </c>
      <c r="D3534" s="207"/>
    </row>
    <row r="3535" spans="1:4" x14ac:dyDescent="0.15">
      <c r="A3535" s="214">
        <v>31831</v>
      </c>
      <c r="B3535">
        <v>5.1639999999999997</v>
      </c>
      <c r="D3535" s="207"/>
    </row>
    <row r="3536" spans="1:4" x14ac:dyDescent="0.15">
      <c r="A3536" s="214">
        <v>31832</v>
      </c>
      <c r="B3536">
        <v>5.1550000000000002</v>
      </c>
      <c r="D3536" s="207"/>
    </row>
    <row r="3537" spans="1:4" x14ac:dyDescent="0.15">
      <c r="A3537" s="214">
        <v>31833</v>
      </c>
      <c r="B3537">
        <v>5.1719999999999997</v>
      </c>
      <c r="D3537" s="207"/>
    </row>
    <row r="3538" spans="1:4" x14ac:dyDescent="0.15">
      <c r="A3538" s="214">
        <v>31834</v>
      </c>
      <c r="B3538">
        <v>5.1710000000000003</v>
      </c>
      <c r="D3538" s="207"/>
    </row>
    <row r="3539" spans="1:4" x14ac:dyDescent="0.15">
      <c r="A3539" s="214">
        <v>31835</v>
      </c>
      <c r="B3539">
        <v>5.1890000000000001</v>
      </c>
      <c r="D3539" s="207"/>
    </row>
    <row r="3540" spans="1:4" x14ac:dyDescent="0.15">
      <c r="A3540" s="214">
        <v>31836</v>
      </c>
      <c r="B3540">
        <v>5.0880000000000001</v>
      </c>
      <c r="D3540" s="207"/>
    </row>
    <row r="3541" spans="1:4" x14ac:dyDescent="0.15">
      <c r="A3541" s="214">
        <v>31838</v>
      </c>
      <c r="B3541">
        <v>4.9429999999999996</v>
      </c>
      <c r="D3541" s="207"/>
    </row>
    <row r="3542" spans="1:4" x14ac:dyDescent="0.15">
      <c r="A3542" s="214">
        <v>31839</v>
      </c>
      <c r="B3542">
        <v>4.9119999999999999</v>
      </c>
      <c r="D3542" s="207"/>
    </row>
    <row r="3543" spans="1:4" x14ac:dyDescent="0.15">
      <c r="A3543" s="214">
        <v>31840</v>
      </c>
      <c r="B3543">
        <v>4.9210000000000003</v>
      </c>
      <c r="D3543" s="207"/>
    </row>
    <row r="3544" spans="1:4" x14ac:dyDescent="0.15">
      <c r="A3544" s="214">
        <v>31841</v>
      </c>
      <c r="B3544">
        <v>4.9089999999999998</v>
      </c>
      <c r="D3544" s="207"/>
    </row>
    <row r="3545" spans="1:4" x14ac:dyDescent="0.15">
      <c r="A3545" s="214">
        <v>31842</v>
      </c>
      <c r="B3545">
        <v>4.899</v>
      </c>
      <c r="D3545" s="207"/>
    </row>
    <row r="3546" spans="1:4" x14ac:dyDescent="0.15">
      <c r="A3546" s="214">
        <v>31843</v>
      </c>
      <c r="B3546">
        <v>4.9029999999999996</v>
      </c>
      <c r="D3546" s="207"/>
    </row>
    <row r="3547" spans="1:4" x14ac:dyDescent="0.15">
      <c r="A3547" s="214">
        <v>31845</v>
      </c>
      <c r="B3547">
        <v>4.8739999999999997</v>
      </c>
      <c r="D3547" s="207"/>
    </row>
    <row r="3548" spans="1:4" x14ac:dyDescent="0.15">
      <c r="A3548" s="214">
        <v>31846</v>
      </c>
      <c r="B3548">
        <v>4.8710000000000004</v>
      </c>
      <c r="D3548" s="207"/>
    </row>
    <row r="3549" spans="1:4" x14ac:dyDescent="0.15">
      <c r="A3549" s="214">
        <v>31847</v>
      </c>
      <c r="B3549">
        <v>4.7619999999999996</v>
      </c>
      <c r="D3549" s="207"/>
    </row>
    <row r="3550" spans="1:4" x14ac:dyDescent="0.15">
      <c r="A3550" s="214">
        <v>31848</v>
      </c>
      <c r="B3550">
        <v>4.7169999999999996</v>
      </c>
      <c r="D3550" s="207"/>
    </row>
    <row r="3551" spans="1:4" x14ac:dyDescent="0.15">
      <c r="A3551" s="214">
        <v>31849</v>
      </c>
      <c r="B3551">
        <v>4.7080000000000002</v>
      </c>
      <c r="D3551" s="207"/>
    </row>
    <row r="3552" spans="1:4" x14ac:dyDescent="0.15">
      <c r="A3552" s="214">
        <v>31852</v>
      </c>
      <c r="B3552">
        <v>4.6079999999999997</v>
      </c>
      <c r="D3552" s="207"/>
    </row>
    <row r="3553" spans="1:4" x14ac:dyDescent="0.15">
      <c r="A3553" s="214">
        <v>31853</v>
      </c>
      <c r="B3553">
        <v>4.6029999999999998</v>
      </c>
      <c r="D3553" s="207"/>
    </row>
    <row r="3554" spans="1:4" x14ac:dyDescent="0.15">
      <c r="A3554" s="214">
        <v>31854</v>
      </c>
      <c r="B3554">
        <v>4.6059999999999999</v>
      </c>
      <c r="D3554" s="207"/>
    </row>
    <row r="3555" spans="1:4" x14ac:dyDescent="0.15">
      <c r="A3555" s="214">
        <v>31855</v>
      </c>
      <c r="B3555">
        <v>4.5860000000000003</v>
      </c>
      <c r="D3555" s="207"/>
    </row>
    <row r="3556" spans="1:4" x14ac:dyDescent="0.15">
      <c r="A3556" s="214">
        <v>31856</v>
      </c>
      <c r="B3556">
        <v>4.5620000000000003</v>
      </c>
      <c r="D3556" s="207"/>
    </row>
    <row r="3557" spans="1:4" x14ac:dyDescent="0.15">
      <c r="A3557" s="214">
        <v>31859</v>
      </c>
      <c r="B3557">
        <v>4.5359999999999996</v>
      </c>
      <c r="D3557" s="207"/>
    </row>
    <row r="3558" spans="1:4" x14ac:dyDescent="0.15">
      <c r="A3558" s="214">
        <v>31860</v>
      </c>
      <c r="B3558">
        <v>4.5880000000000001</v>
      </c>
      <c r="D3558" s="207"/>
    </row>
    <row r="3559" spans="1:4" x14ac:dyDescent="0.15">
      <c r="A3559" s="214">
        <v>31861</v>
      </c>
      <c r="B3559">
        <v>4.601</v>
      </c>
      <c r="D3559" s="207"/>
    </row>
    <row r="3560" spans="1:4" x14ac:dyDescent="0.15">
      <c r="A3560" s="214">
        <v>31862</v>
      </c>
      <c r="B3560">
        <v>4.6390000000000002</v>
      </c>
      <c r="D3560" s="207"/>
    </row>
    <row r="3561" spans="1:4" x14ac:dyDescent="0.15">
      <c r="A3561" s="214">
        <v>31863</v>
      </c>
      <c r="B3561">
        <v>4.54</v>
      </c>
      <c r="D3561" s="207"/>
    </row>
    <row r="3562" spans="1:4" x14ac:dyDescent="0.15">
      <c r="A3562" s="214">
        <v>31864</v>
      </c>
      <c r="B3562">
        <v>4.4560000000000004</v>
      </c>
      <c r="D3562" s="207"/>
    </row>
    <row r="3563" spans="1:4" x14ac:dyDescent="0.15">
      <c r="A3563" s="214">
        <v>31866</v>
      </c>
      <c r="B3563">
        <v>4.4729999999999999</v>
      </c>
      <c r="D3563" s="207"/>
    </row>
    <row r="3564" spans="1:4" x14ac:dyDescent="0.15">
      <c r="A3564" s="214">
        <v>31867</v>
      </c>
      <c r="B3564">
        <v>4.4850000000000003</v>
      </c>
      <c r="D3564" s="207"/>
    </row>
    <row r="3565" spans="1:4" x14ac:dyDescent="0.15">
      <c r="A3565" s="214">
        <v>31868</v>
      </c>
      <c r="B3565">
        <v>4.585</v>
      </c>
      <c r="D3565" s="207"/>
    </row>
    <row r="3566" spans="1:4" x14ac:dyDescent="0.15">
      <c r="A3566" s="214">
        <v>31869</v>
      </c>
      <c r="B3566">
        <v>4.5419999999999998</v>
      </c>
      <c r="D3566" s="207"/>
    </row>
    <row r="3567" spans="1:4" x14ac:dyDescent="0.15">
      <c r="A3567" s="214">
        <v>31870</v>
      </c>
      <c r="B3567">
        <v>4.5250000000000004</v>
      </c>
      <c r="D3567" s="207"/>
    </row>
    <row r="3568" spans="1:4" x14ac:dyDescent="0.15">
      <c r="A3568" s="214">
        <v>31871</v>
      </c>
      <c r="B3568">
        <v>4.4420000000000002</v>
      </c>
      <c r="D3568" s="207"/>
    </row>
    <row r="3569" spans="1:4" x14ac:dyDescent="0.15">
      <c r="A3569" s="214">
        <v>31873</v>
      </c>
      <c r="B3569">
        <v>4.407</v>
      </c>
      <c r="D3569" s="207"/>
    </row>
    <row r="3570" spans="1:4" x14ac:dyDescent="0.15">
      <c r="A3570" s="214">
        <v>31874</v>
      </c>
      <c r="B3570">
        <v>4.2549999999999999</v>
      </c>
      <c r="D3570" s="207"/>
    </row>
    <row r="3571" spans="1:4" x14ac:dyDescent="0.15">
      <c r="A3571" s="214">
        <v>31875</v>
      </c>
      <c r="B3571">
        <v>4.298</v>
      </c>
      <c r="D3571" s="207"/>
    </row>
    <row r="3572" spans="1:4" x14ac:dyDescent="0.15">
      <c r="A3572" s="214">
        <v>31876</v>
      </c>
      <c r="B3572">
        <v>4.3280000000000003</v>
      </c>
      <c r="D3572" s="207"/>
    </row>
    <row r="3573" spans="1:4" x14ac:dyDescent="0.15">
      <c r="A3573" s="214">
        <v>31877</v>
      </c>
      <c r="B3573">
        <v>4.2350000000000003</v>
      </c>
      <c r="D3573" s="207"/>
    </row>
    <row r="3574" spans="1:4" x14ac:dyDescent="0.15">
      <c r="A3574" s="214">
        <v>31880</v>
      </c>
      <c r="B3574">
        <v>4.2690000000000001</v>
      </c>
      <c r="D3574" s="207"/>
    </row>
    <row r="3575" spans="1:4" x14ac:dyDescent="0.15">
      <c r="A3575" s="214">
        <v>31881</v>
      </c>
      <c r="B3575">
        <v>4.3449999999999998</v>
      </c>
      <c r="D3575" s="207"/>
    </row>
    <row r="3576" spans="1:4" x14ac:dyDescent="0.15">
      <c r="A3576" s="214">
        <v>31882</v>
      </c>
      <c r="B3576">
        <v>4.3289999999999997</v>
      </c>
      <c r="D3576" s="207"/>
    </row>
    <row r="3577" spans="1:4" x14ac:dyDescent="0.15">
      <c r="A3577" s="214">
        <v>31883</v>
      </c>
      <c r="B3577">
        <v>4.3010000000000002</v>
      </c>
      <c r="D3577" s="207"/>
    </row>
    <row r="3578" spans="1:4" x14ac:dyDescent="0.15">
      <c r="A3578" s="214">
        <v>31884</v>
      </c>
      <c r="B3578">
        <v>4.32</v>
      </c>
      <c r="D3578" s="207"/>
    </row>
    <row r="3579" spans="1:4" x14ac:dyDescent="0.15">
      <c r="A3579" s="214">
        <v>31887</v>
      </c>
      <c r="B3579">
        <v>4.335</v>
      </c>
      <c r="D3579" s="207"/>
    </row>
    <row r="3580" spans="1:4" x14ac:dyDescent="0.15">
      <c r="A3580" s="214">
        <v>31888</v>
      </c>
      <c r="B3580">
        <v>4.3470000000000004</v>
      </c>
      <c r="D3580" s="207"/>
    </row>
    <row r="3581" spans="1:4" x14ac:dyDescent="0.15">
      <c r="A3581" s="214">
        <v>31889</v>
      </c>
      <c r="B3581">
        <v>4.3419999999999996</v>
      </c>
      <c r="D3581" s="207"/>
    </row>
    <row r="3582" spans="1:4" x14ac:dyDescent="0.15">
      <c r="A3582" s="214">
        <v>31890</v>
      </c>
      <c r="B3582">
        <v>4.2460000000000004</v>
      </c>
      <c r="D3582" s="207"/>
    </row>
    <row r="3583" spans="1:4" x14ac:dyDescent="0.15">
      <c r="A3583" s="214">
        <v>31891</v>
      </c>
      <c r="B3583">
        <v>4.0549999999999997</v>
      </c>
      <c r="D3583" s="207"/>
    </row>
    <row r="3584" spans="1:4" x14ac:dyDescent="0.15">
      <c r="A3584" s="214">
        <v>31892</v>
      </c>
      <c r="B3584">
        <v>4.0129999999999999</v>
      </c>
      <c r="D3584" s="207"/>
    </row>
    <row r="3585" spans="1:4" x14ac:dyDescent="0.15">
      <c r="A3585" s="214">
        <v>31894</v>
      </c>
      <c r="B3585">
        <v>4.1079999999999997</v>
      </c>
      <c r="D3585" s="207"/>
    </row>
    <row r="3586" spans="1:4" x14ac:dyDescent="0.15">
      <c r="A3586" s="214">
        <v>31895</v>
      </c>
      <c r="B3586">
        <v>4.1580000000000004</v>
      </c>
      <c r="D3586" s="207"/>
    </row>
    <row r="3587" spans="1:4" x14ac:dyDescent="0.15">
      <c r="A3587" s="214">
        <v>31897</v>
      </c>
      <c r="B3587">
        <v>4.1040000000000001</v>
      </c>
      <c r="D3587" s="207"/>
    </row>
    <row r="3588" spans="1:4" x14ac:dyDescent="0.15">
      <c r="A3588" s="214">
        <v>31898</v>
      </c>
      <c r="B3588">
        <v>4.1180000000000003</v>
      </c>
      <c r="D3588" s="207"/>
    </row>
    <row r="3589" spans="1:4" x14ac:dyDescent="0.15">
      <c r="A3589" s="214">
        <v>31899</v>
      </c>
      <c r="B3589">
        <v>3.97</v>
      </c>
      <c r="D3589" s="207"/>
    </row>
    <row r="3590" spans="1:4" x14ac:dyDescent="0.15">
      <c r="A3590" s="214">
        <v>31903</v>
      </c>
      <c r="B3590">
        <v>3.93</v>
      </c>
      <c r="D3590" s="207"/>
    </row>
    <row r="3591" spans="1:4" x14ac:dyDescent="0.15">
      <c r="A3591" s="214">
        <v>31904</v>
      </c>
      <c r="B3591">
        <v>3.9039999999999999</v>
      </c>
      <c r="D3591" s="207"/>
    </row>
    <row r="3592" spans="1:4" x14ac:dyDescent="0.15">
      <c r="A3592" s="214">
        <v>31905</v>
      </c>
      <c r="B3592">
        <v>3.7679999999999998</v>
      </c>
      <c r="D3592" s="207"/>
    </row>
    <row r="3593" spans="1:4" x14ac:dyDescent="0.15">
      <c r="A3593" s="214">
        <v>31908</v>
      </c>
      <c r="B3593">
        <v>3.6949999999999998</v>
      </c>
      <c r="D3593" s="207"/>
    </row>
    <row r="3594" spans="1:4" x14ac:dyDescent="0.15">
      <c r="A3594" s="214">
        <v>31909</v>
      </c>
      <c r="B3594">
        <v>3.4670000000000001</v>
      </c>
      <c r="D3594" s="207"/>
    </row>
    <row r="3595" spans="1:4" x14ac:dyDescent="0.15">
      <c r="A3595" s="214">
        <v>31910</v>
      </c>
      <c r="B3595">
        <v>3.4620000000000002</v>
      </c>
      <c r="D3595" s="207"/>
    </row>
    <row r="3596" spans="1:4" x14ac:dyDescent="0.15">
      <c r="A3596" s="214">
        <v>31911</v>
      </c>
      <c r="B3596">
        <v>3.492</v>
      </c>
      <c r="D3596" s="207"/>
    </row>
    <row r="3597" spans="1:4" x14ac:dyDescent="0.15">
      <c r="A3597" s="214">
        <v>31912</v>
      </c>
      <c r="B3597">
        <v>3.83</v>
      </c>
      <c r="D3597" s="207"/>
    </row>
    <row r="3598" spans="1:4" x14ac:dyDescent="0.15">
      <c r="A3598" s="214">
        <v>31915</v>
      </c>
      <c r="B3598">
        <v>3.9649999999999999</v>
      </c>
      <c r="D3598" s="207"/>
    </row>
    <row r="3599" spans="1:4" x14ac:dyDescent="0.15">
      <c r="A3599" s="214">
        <v>31916</v>
      </c>
      <c r="B3599">
        <v>3.9460000000000002</v>
      </c>
      <c r="D3599" s="207"/>
    </row>
    <row r="3600" spans="1:4" x14ac:dyDescent="0.15">
      <c r="A3600" s="214">
        <v>31917</v>
      </c>
      <c r="B3600">
        <v>3.863</v>
      </c>
      <c r="D3600" s="207"/>
    </row>
    <row r="3601" spans="1:4" x14ac:dyDescent="0.15">
      <c r="A3601" s="214">
        <v>31918</v>
      </c>
      <c r="B3601">
        <v>3.847</v>
      </c>
      <c r="D3601" s="207"/>
    </row>
    <row r="3602" spans="1:4" x14ac:dyDescent="0.15">
      <c r="A3602" s="214">
        <v>31919</v>
      </c>
      <c r="B3602">
        <v>3.8140000000000001</v>
      </c>
      <c r="D3602" s="207"/>
    </row>
    <row r="3603" spans="1:4" x14ac:dyDescent="0.15">
      <c r="A3603" s="214">
        <v>31920</v>
      </c>
      <c r="B3603">
        <v>3.766</v>
      </c>
      <c r="D3603" s="207"/>
    </row>
    <row r="3604" spans="1:4" x14ac:dyDescent="0.15">
      <c r="A3604" s="214">
        <v>31922</v>
      </c>
      <c r="B3604">
        <v>3.7789999999999999</v>
      </c>
      <c r="D3604" s="207"/>
    </row>
    <row r="3605" spans="1:4" x14ac:dyDescent="0.15">
      <c r="A3605" s="214">
        <v>31923</v>
      </c>
      <c r="B3605">
        <v>3.7509999999999999</v>
      </c>
      <c r="D3605" s="207"/>
    </row>
    <row r="3606" spans="1:4" x14ac:dyDescent="0.15">
      <c r="A3606" s="214">
        <v>31924</v>
      </c>
      <c r="B3606">
        <v>3.7090000000000001</v>
      </c>
      <c r="D3606" s="207"/>
    </row>
    <row r="3607" spans="1:4" x14ac:dyDescent="0.15">
      <c r="A3607" s="214">
        <v>31925</v>
      </c>
      <c r="B3607">
        <v>3.6869999999999998</v>
      </c>
      <c r="D3607" s="207"/>
    </row>
    <row r="3608" spans="1:4" x14ac:dyDescent="0.15">
      <c r="A3608" s="214">
        <v>31926</v>
      </c>
      <c r="B3608">
        <v>3.722</v>
      </c>
      <c r="D3608" s="207"/>
    </row>
    <row r="3609" spans="1:4" x14ac:dyDescent="0.15">
      <c r="A3609" s="214">
        <v>31927</v>
      </c>
      <c r="B3609">
        <v>3.78</v>
      </c>
      <c r="D3609" s="207"/>
    </row>
    <row r="3610" spans="1:4" x14ac:dyDescent="0.15">
      <c r="A3610" s="214">
        <v>31929</v>
      </c>
      <c r="B3610">
        <v>3.7770000000000001</v>
      </c>
      <c r="D3610" s="207"/>
    </row>
    <row r="3611" spans="1:4" x14ac:dyDescent="0.15">
      <c r="A3611" s="214">
        <v>31930</v>
      </c>
      <c r="B3611">
        <v>3.81</v>
      </c>
      <c r="D3611" s="207"/>
    </row>
    <row r="3612" spans="1:4" x14ac:dyDescent="0.15">
      <c r="A3612" s="214">
        <v>31931</v>
      </c>
      <c r="B3612">
        <v>3.8239999999999998</v>
      </c>
      <c r="D3612" s="207"/>
    </row>
    <row r="3613" spans="1:4" x14ac:dyDescent="0.15">
      <c r="A3613" s="214">
        <v>31932</v>
      </c>
      <c r="B3613">
        <v>3.7669999999999999</v>
      </c>
      <c r="D3613" s="207"/>
    </row>
    <row r="3614" spans="1:4" x14ac:dyDescent="0.15">
      <c r="A3614" s="214">
        <v>31933</v>
      </c>
      <c r="B3614">
        <v>3.79</v>
      </c>
      <c r="D3614" s="207"/>
    </row>
    <row r="3615" spans="1:4" x14ac:dyDescent="0.15">
      <c r="A3615" s="214">
        <v>31934</v>
      </c>
      <c r="B3615">
        <v>3.73</v>
      </c>
      <c r="D3615" s="207"/>
    </row>
    <row r="3616" spans="1:4" x14ac:dyDescent="0.15">
      <c r="A3616" s="214">
        <v>31936</v>
      </c>
      <c r="B3616">
        <v>3.7170000000000001</v>
      </c>
      <c r="D3616" s="207"/>
    </row>
    <row r="3617" spans="1:4" x14ac:dyDescent="0.15">
      <c r="A3617" s="214">
        <v>31937</v>
      </c>
      <c r="B3617">
        <v>3.7229999999999999</v>
      </c>
      <c r="D3617" s="207"/>
    </row>
    <row r="3618" spans="1:4" x14ac:dyDescent="0.15">
      <c r="A3618" s="214">
        <v>31938</v>
      </c>
      <c r="B3618">
        <v>3.6760000000000002</v>
      </c>
      <c r="D3618" s="207"/>
    </row>
    <row r="3619" spans="1:4" x14ac:dyDescent="0.15">
      <c r="A3619" s="214">
        <v>31939</v>
      </c>
      <c r="B3619">
        <v>3.6840000000000002</v>
      </c>
      <c r="D3619" s="207"/>
    </row>
    <row r="3620" spans="1:4" x14ac:dyDescent="0.15">
      <c r="A3620" s="214">
        <v>31940</v>
      </c>
      <c r="B3620">
        <v>3.6619999999999999</v>
      </c>
      <c r="D3620" s="207"/>
    </row>
    <row r="3621" spans="1:4" x14ac:dyDescent="0.15">
      <c r="A3621" s="214">
        <v>31943</v>
      </c>
      <c r="B3621">
        <v>3.7</v>
      </c>
      <c r="D3621" s="207"/>
    </row>
    <row r="3622" spans="1:4" x14ac:dyDescent="0.15">
      <c r="A3622" s="214">
        <v>31944</v>
      </c>
      <c r="B3622">
        <v>3.77</v>
      </c>
      <c r="D3622" s="207"/>
    </row>
    <row r="3623" spans="1:4" x14ac:dyDescent="0.15">
      <c r="A3623" s="214">
        <v>31945</v>
      </c>
      <c r="B3623">
        <v>3.8940000000000001</v>
      </c>
      <c r="D3623" s="207"/>
    </row>
    <row r="3624" spans="1:4" x14ac:dyDescent="0.15">
      <c r="A3624" s="214">
        <v>31946</v>
      </c>
      <c r="B3624">
        <v>3.883</v>
      </c>
      <c r="D3624" s="207"/>
    </row>
    <row r="3625" spans="1:4" x14ac:dyDescent="0.15">
      <c r="A3625" s="214">
        <v>31947</v>
      </c>
      <c r="B3625">
        <v>4.0060000000000002</v>
      </c>
      <c r="D3625" s="207"/>
    </row>
    <row r="3626" spans="1:4" x14ac:dyDescent="0.15">
      <c r="A3626" s="214">
        <v>31950</v>
      </c>
      <c r="B3626">
        <v>4.1859999999999999</v>
      </c>
      <c r="D3626" s="207"/>
    </row>
    <row r="3627" spans="1:4" x14ac:dyDescent="0.15">
      <c r="A3627" s="214">
        <v>31951</v>
      </c>
      <c r="B3627">
        <v>4.16</v>
      </c>
      <c r="D3627" s="207"/>
    </row>
    <row r="3628" spans="1:4" x14ac:dyDescent="0.15">
      <c r="A3628" s="214">
        <v>31952</v>
      </c>
      <c r="B3628">
        <v>4.2510000000000003</v>
      </c>
      <c r="D3628" s="207"/>
    </row>
    <row r="3629" spans="1:4" x14ac:dyDescent="0.15">
      <c r="A3629" s="214">
        <v>31953</v>
      </c>
      <c r="B3629">
        <v>4.3419999999999996</v>
      </c>
      <c r="D3629" s="207"/>
    </row>
    <row r="3630" spans="1:4" x14ac:dyDescent="0.15">
      <c r="A3630" s="214">
        <v>31954</v>
      </c>
      <c r="B3630">
        <v>4.5839999999999996</v>
      </c>
      <c r="D3630" s="207"/>
    </row>
    <row r="3631" spans="1:4" x14ac:dyDescent="0.15">
      <c r="A3631" s="214">
        <v>31955</v>
      </c>
      <c r="B3631">
        <v>4.6070000000000002</v>
      </c>
      <c r="D3631" s="207"/>
    </row>
    <row r="3632" spans="1:4" x14ac:dyDescent="0.15">
      <c r="A3632" s="214">
        <v>31957</v>
      </c>
      <c r="B3632">
        <v>4.6219999999999999</v>
      </c>
      <c r="D3632" s="207"/>
    </row>
    <row r="3633" spans="1:4" x14ac:dyDescent="0.15">
      <c r="A3633" s="214">
        <v>31958</v>
      </c>
      <c r="B3633">
        <v>4.6020000000000003</v>
      </c>
      <c r="D3633" s="207"/>
    </row>
    <row r="3634" spans="1:4" x14ac:dyDescent="0.15">
      <c r="A3634" s="214">
        <v>31959</v>
      </c>
      <c r="B3634">
        <v>4.5979999999999999</v>
      </c>
      <c r="D3634" s="207"/>
    </row>
    <row r="3635" spans="1:4" x14ac:dyDescent="0.15">
      <c r="A3635" s="214">
        <v>31960</v>
      </c>
      <c r="B3635">
        <v>4.5839999999999996</v>
      </c>
      <c r="D3635" s="207"/>
    </row>
    <row r="3636" spans="1:4" x14ac:dyDescent="0.15">
      <c r="A3636" s="214">
        <v>31961</v>
      </c>
      <c r="B3636">
        <v>4.7130000000000001</v>
      </c>
      <c r="D3636" s="207"/>
    </row>
    <row r="3637" spans="1:4" x14ac:dyDescent="0.15">
      <c r="A3637" s="214">
        <v>31962</v>
      </c>
      <c r="B3637">
        <v>4.9189999999999996</v>
      </c>
      <c r="D3637" s="207"/>
    </row>
    <row r="3638" spans="1:4" x14ac:dyDescent="0.15">
      <c r="A3638" s="214">
        <v>31964</v>
      </c>
      <c r="B3638">
        <v>5.0199999999999996</v>
      </c>
      <c r="D3638" s="207"/>
    </row>
    <row r="3639" spans="1:4" x14ac:dyDescent="0.15">
      <c r="A3639" s="214">
        <v>31965</v>
      </c>
      <c r="B3639">
        <v>4.9720000000000004</v>
      </c>
      <c r="D3639" s="207"/>
    </row>
    <row r="3640" spans="1:4" x14ac:dyDescent="0.15">
      <c r="A3640" s="214">
        <v>31966</v>
      </c>
      <c r="B3640">
        <v>5.0359999999999996</v>
      </c>
      <c r="D3640" s="207"/>
    </row>
    <row r="3641" spans="1:4" x14ac:dyDescent="0.15">
      <c r="A3641" s="214">
        <v>31967</v>
      </c>
      <c r="B3641">
        <v>4.9279999999999999</v>
      </c>
      <c r="D3641" s="207"/>
    </row>
    <row r="3642" spans="1:4" x14ac:dyDescent="0.15">
      <c r="A3642" s="214">
        <v>31968</v>
      </c>
      <c r="B3642">
        <v>4.9000000000000004</v>
      </c>
      <c r="D3642" s="207"/>
    </row>
    <row r="3643" spans="1:4" x14ac:dyDescent="0.15">
      <c r="A3643" s="214">
        <v>31971</v>
      </c>
      <c r="B3643">
        <v>4.8550000000000004</v>
      </c>
      <c r="D3643" s="207"/>
    </row>
    <row r="3644" spans="1:4" x14ac:dyDescent="0.15">
      <c r="A3644" s="214">
        <v>31972</v>
      </c>
      <c r="B3644">
        <v>4.8739999999999997</v>
      </c>
      <c r="D3644" s="207"/>
    </row>
    <row r="3645" spans="1:4" x14ac:dyDescent="0.15">
      <c r="A3645" s="214">
        <v>31973</v>
      </c>
      <c r="B3645">
        <v>4.9119999999999999</v>
      </c>
      <c r="D3645" s="207"/>
    </row>
    <row r="3646" spans="1:4" x14ac:dyDescent="0.15">
      <c r="A3646" s="214">
        <v>31974</v>
      </c>
      <c r="B3646">
        <v>4.91</v>
      </c>
      <c r="D3646" s="207"/>
    </row>
    <row r="3647" spans="1:4" x14ac:dyDescent="0.15">
      <c r="A3647" s="214">
        <v>31975</v>
      </c>
      <c r="B3647">
        <v>5.0449999999999999</v>
      </c>
      <c r="D3647" s="207"/>
    </row>
    <row r="3648" spans="1:4" x14ac:dyDescent="0.15">
      <c r="A3648" s="214">
        <v>31978</v>
      </c>
      <c r="B3648">
        <v>5.12</v>
      </c>
      <c r="D3648" s="207"/>
    </row>
    <row r="3649" spans="1:4" x14ac:dyDescent="0.15">
      <c r="A3649" s="214">
        <v>31979</v>
      </c>
      <c r="B3649">
        <v>5.1120000000000001</v>
      </c>
      <c r="D3649" s="207"/>
    </row>
    <row r="3650" spans="1:4" x14ac:dyDescent="0.15">
      <c r="A3650" s="214">
        <v>31980</v>
      </c>
      <c r="B3650">
        <v>5.1260000000000003</v>
      </c>
      <c r="D3650" s="207"/>
    </row>
    <row r="3651" spans="1:4" x14ac:dyDescent="0.15">
      <c r="A3651" s="214">
        <v>31981</v>
      </c>
      <c r="B3651">
        <v>5.16</v>
      </c>
      <c r="D3651" s="207"/>
    </row>
    <row r="3652" spans="1:4" x14ac:dyDescent="0.15">
      <c r="A3652" s="214">
        <v>31982</v>
      </c>
      <c r="B3652">
        <v>5.1239999999999997</v>
      </c>
      <c r="D3652" s="207"/>
    </row>
    <row r="3653" spans="1:4" x14ac:dyDescent="0.15">
      <c r="A3653" s="214">
        <v>31983</v>
      </c>
      <c r="B3653">
        <v>5.0449999999999999</v>
      </c>
      <c r="D3653" s="207"/>
    </row>
    <row r="3654" spans="1:4" x14ac:dyDescent="0.15">
      <c r="A3654" s="214">
        <v>31985</v>
      </c>
      <c r="B3654">
        <v>5.0810000000000004</v>
      </c>
      <c r="D3654" s="207"/>
    </row>
    <row r="3655" spans="1:4" x14ac:dyDescent="0.15">
      <c r="A3655" s="214">
        <v>31986</v>
      </c>
      <c r="B3655">
        <v>5.0750000000000002</v>
      </c>
      <c r="D3655" s="207"/>
    </row>
    <row r="3656" spans="1:4" x14ac:dyDescent="0.15">
      <c r="A3656" s="214">
        <v>31987</v>
      </c>
      <c r="B3656">
        <v>5.1779999999999999</v>
      </c>
      <c r="D3656" s="207"/>
    </row>
    <row r="3657" spans="1:4" x14ac:dyDescent="0.15">
      <c r="A3657" s="214">
        <v>31988</v>
      </c>
      <c r="B3657">
        <v>5.1870000000000003</v>
      </c>
      <c r="D3657" s="207"/>
    </row>
    <row r="3658" spans="1:4" x14ac:dyDescent="0.15">
      <c r="A3658" s="214">
        <v>31989</v>
      </c>
      <c r="B3658">
        <v>5.2530000000000001</v>
      </c>
      <c r="D3658" s="207"/>
    </row>
    <row r="3659" spans="1:4" x14ac:dyDescent="0.15">
      <c r="A3659" s="214">
        <v>31990</v>
      </c>
      <c r="B3659">
        <v>5.4349999999999996</v>
      </c>
      <c r="D3659" s="207"/>
    </row>
    <row r="3660" spans="1:4" x14ac:dyDescent="0.15">
      <c r="A3660" s="214">
        <v>31992</v>
      </c>
      <c r="B3660">
        <v>5.5910000000000002</v>
      </c>
      <c r="D3660" s="207"/>
    </row>
    <row r="3661" spans="1:4" x14ac:dyDescent="0.15">
      <c r="A3661" s="214">
        <v>31993</v>
      </c>
      <c r="B3661">
        <v>5.8259999999999996</v>
      </c>
      <c r="D3661" s="207"/>
    </row>
    <row r="3662" spans="1:4" x14ac:dyDescent="0.15">
      <c r="A3662" s="214">
        <v>31994</v>
      </c>
      <c r="B3662">
        <v>5.6950000000000003</v>
      </c>
      <c r="D3662" s="207"/>
    </row>
    <row r="3663" spans="1:4" x14ac:dyDescent="0.15">
      <c r="A3663" s="214">
        <v>31995</v>
      </c>
      <c r="B3663">
        <v>5.5810000000000004</v>
      </c>
      <c r="D3663" s="207"/>
    </row>
    <row r="3664" spans="1:4" x14ac:dyDescent="0.15">
      <c r="A3664" s="214">
        <v>31996</v>
      </c>
      <c r="B3664">
        <v>5.5</v>
      </c>
      <c r="D3664" s="207"/>
    </row>
    <row r="3665" spans="1:4" x14ac:dyDescent="0.15">
      <c r="A3665" s="214">
        <v>31999</v>
      </c>
      <c r="B3665">
        <v>5.5350000000000001</v>
      </c>
      <c r="D3665" s="207"/>
    </row>
    <row r="3666" spans="1:4" x14ac:dyDescent="0.15">
      <c r="A3666" s="214">
        <v>32000</v>
      </c>
      <c r="B3666">
        <v>5.665</v>
      </c>
      <c r="D3666" s="207"/>
    </row>
    <row r="3667" spans="1:4" x14ac:dyDescent="0.15">
      <c r="A3667" s="214">
        <v>32001</v>
      </c>
      <c r="B3667">
        <v>5.6289999999999996</v>
      </c>
      <c r="D3667" s="207"/>
    </row>
    <row r="3668" spans="1:4" x14ac:dyDescent="0.15">
      <c r="A3668" s="214">
        <v>32002</v>
      </c>
      <c r="B3668">
        <v>5.6449999999999996</v>
      </c>
      <c r="D3668" s="207"/>
    </row>
    <row r="3669" spans="1:4" x14ac:dyDescent="0.15">
      <c r="A3669" s="214">
        <v>32003</v>
      </c>
      <c r="B3669">
        <v>5.6820000000000004</v>
      </c>
      <c r="D3669" s="207"/>
    </row>
    <row r="3670" spans="1:4" x14ac:dyDescent="0.15">
      <c r="A3670" s="214">
        <v>32006</v>
      </c>
      <c r="B3670">
        <v>5.718</v>
      </c>
      <c r="D3670" s="207"/>
    </row>
    <row r="3671" spans="1:4" x14ac:dyDescent="0.15">
      <c r="A3671" s="214">
        <v>32007</v>
      </c>
      <c r="B3671">
        <v>5.79</v>
      </c>
      <c r="D3671" s="207"/>
    </row>
    <row r="3672" spans="1:4" x14ac:dyDescent="0.15">
      <c r="A3672" s="214">
        <v>32008</v>
      </c>
      <c r="B3672">
        <v>5.6260000000000003</v>
      </c>
      <c r="D3672" s="207"/>
    </row>
    <row r="3673" spans="1:4" x14ac:dyDescent="0.15">
      <c r="A3673" s="214">
        <v>32009</v>
      </c>
      <c r="B3673">
        <v>5.4889999999999999</v>
      </c>
      <c r="D3673" s="207"/>
    </row>
    <row r="3674" spans="1:4" x14ac:dyDescent="0.15">
      <c r="A3674" s="214">
        <v>32010</v>
      </c>
      <c r="B3674">
        <v>5.3109999999999999</v>
      </c>
      <c r="D3674" s="207"/>
    </row>
    <row r="3675" spans="1:4" x14ac:dyDescent="0.15">
      <c r="A3675" s="214">
        <v>32011</v>
      </c>
      <c r="B3675">
        <v>5.1639999999999997</v>
      </c>
      <c r="D3675" s="207"/>
    </row>
    <row r="3676" spans="1:4" x14ac:dyDescent="0.15">
      <c r="A3676" s="214">
        <v>32013</v>
      </c>
      <c r="B3676">
        <v>5.3280000000000003</v>
      </c>
      <c r="D3676" s="207"/>
    </row>
    <row r="3677" spans="1:4" x14ac:dyDescent="0.15">
      <c r="A3677" s="214">
        <v>32014</v>
      </c>
      <c r="B3677">
        <v>5.367</v>
      </c>
      <c r="D3677" s="207"/>
    </row>
    <row r="3678" spans="1:4" x14ac:dyDescent="0.15">
      <c r="A3678" s="214">
        <v>32015</v>
      </c>
      <c r="B3678">
        <v>5.2460000000000004</v>
      </c>
      <c r="D3678" s="207"/>
    </row>
    <row r="3679" spans="1:4" x14ac:dyDescent="0.15">
      <c r="A3679" s="214">
        <v>32016</v>
      </c>
      <c r="B3679">
        <v>5.1829999999999998</v>
      </c>
      <c r="D3679" s="207"/>
    </row>
    <row r="3680" spans="1:4" x14ac:dyDescent="0.15">
      <c r="A3680" s="214">
        <v>32017</v>
      </c>
      <c r="B3680">
        <v>5.2439999999999998</v>
      </c>
      <c r="D3680" s="207"/>
    </row>
    <row r="3681" spans="1:4" x14ac:dyDescent="0.15">
      <c r="A3681" s="214">
        <v>32018</v>
      </c>
      <c r="B3681">
        <v>5.3470000000000004</v>
      </c>
      <c r="D3681" s="207"/>
    </row>
    <row r="3682" spans="1:4" x14ac:dyDescent="0.15">
      <c r="A3682" s="214">
        <v>32020</v>
      </c>
      <c r="B3682">
        <v>5.4889999999999999</v>
      </c>
      <c r="D3682" s="207"/>
    </row>
    <row r="3683" spans="1:4" x14ac:dyDescent="0.15">
      <c r="A3683" s="214">
        <v>32021</v>
      </c>
      <c r="B3683">
        <v>5.4249999999999998</v>
      </c>
      <c r="D3683" s="207"/>
    </row>
    <row r="3684" spans="1:4" x14ac:dyDescent="0.15">
      <c r="A3684" s="214">
        <v>32022</v>
      </c>
      <c r="B3684">
        <v>5.43</v>
      </c>
      <c r="D3684" s="207"/>
    </row>
    <row r="3685" spans="1:4" x14ac:dyDescent="0.15">
      <c r="A3685" s="214">
        <v>32023</v>
      </c>
      <c r="B3685">
        <v>5.6269999999999998</v>
      </c>
      <c r="D3685" s="207"/>
    </row>
    <row r="3686" spans="1:4" x14ac:dyDescent="0.15">
      <c r="A3686" s="214">
        <v>32024</v>
      </c>
      <c r="B3686">
        <v>5.6779999999999999</v>
      </c>
      <c r="D3686" s="207"/>
    </row>
    <row r="3687" spans="1:4" x14ac:dyDescent="0.15">
      <c r="A3687" s="214">
        <v>32025</v>
      </c>
      <c r="B3687">
        <v>5.9080000000000004</v>
      </c>
      <c r="D3687" s="207"/>
    </row>
    <row r="3688" spans="1:4" x14ac:dyDescent="0.15">
      <c r="A3688" s="214">
        <v>32027</v>
      </c>
      <c r="B3688">
        <v>5.915</v>
      </c>
      <c r="D3688" s="207"/>
    </row>
    <row r="3689" spans="1:4" x14ac:dyDescent="0.15">
      <c r="A3689" s="214">
        <v>32028</v>
      </c>
      <c r="B3689">
        <v>5.8360000000000003</v>
      </c>
      <c r="D3689" s="207"/>
    </row>
    <row r="3690" spans="1:4" x14ac:dyDescent="0.15">
      <c r="A3690" s="214">
        <v>32029</v>
      </c>
      <c r="B3690">
        <v>5.8760000000000003</v>
      </c>
      <c r="D3690" s="207"/>
    </row>
    <row r="3691" spans="1:4" x14ac:dyDescent="0.15">
      <c r="A3691" s="214">
        <v>32030</v>
      </c>
      <c r="B3691">
        <v>5.899</v>
      </c>
      <c r="D3691" s="207"/>
    </row>
    <row r="3692" spans="1:4" x14ac:dyDescent="0.15">
      <c r="A3692" s="214">
        <v>32031</v>
      </c>
      <c r="B3692">
        <v>5.9450000000000003</v>
      </c>
      <c r="D3692" s="207"/>
    </row>
    <row r="3693" spans="1:4" x14ac:dyDescent="0.15">
      <c r="A3693" s="214">
        <v>32034</v>
      </c>
      <c r="B3693">
        <v>5.8730000000000002</v>
      </c>
      <c r="D3693" s="207"/>
    </row>
    <row r="3694" spans="1:4" x14ac:dyDescent="0.15">
      <c r="A3694" s="214">
        <v>32036</v>
      </c>
      <c r="B3694">
        <v>5.9569999999999999</v>
      </c>
      <c r="D3694" s="207"/>
    </row>
    <row r="3695" spans="1:4" x14ac:dyDescent="0.15">
      <c r="A3695" s="214">
        <v>32037</v>
      </c>
      <c r="B3695">
        <v>5.923</v>
      </c>
      <c r="D3695" s="207"/>
    </row>
    <row r="3696" spans="1:4" x14ac:dyDescent="0.15">
      <c r="A3696" s="214">
        <v>32038</v>
      </c>
      <c r="B3696">
        <v>5.93</v>
      </c>
      <c r="D3696" s="207"/>
    </row>
    <row r="3697" spans="1:4" x14ac:dyDescent="0.15">
      <c r="A3697" s="214">
        <v>32041</v>
      </c>
      <c r="B3697">
        <v>6.0259999999999998</v>
      </c>
      <c r="D3697" s="207"/>
    </row>
    <row r="3698" spans="1:4" x14ac:dyDescent="0.15">
      <c r="A3698" s="214">
        <v>32042</v>
      </c>
      <c r="B3698">
        <v>6.0579999999999998</v>
      </c>
      <c r="D3698" s="207"/>
    </row>
    <row r="3699" spans="1:4" x14ac:dyDescent="0.15">
      <c r="A3699" s="214">
        <v>32044</v>
      </c>
      <c r="B3699">
        <v>6.0880000000000001</v>
      </c>
      <c r="D3699" s="207"/>
    </row>
    <row r="3700" spans="1:4" x14ac:dyDescent="0.15">
      <c r="A3700" s="214">
        <v>32045</v>
      </c>
      <c r="B3700">
        <v>6.1820000000000004</v>
      </c>
      <c r="D3700" s="207"/>
    </row>
    <row r="3701" spans="1:4" x14ac:dyDescent="0.15">
      <c r="A3701" s="214">
        <v>32046</v>
      </c>
      <c r="B3701">
        <v>6.1970000000000001</v>
      </c>
      <c r="D3701" s="207"/>
    </row>
    <row r="3702" spans="1:4" x14ac:dyDescent="0.15">
      <c r="A3702" s="214">
        <v>32048</v>
      </c>
      <c r="B3702">
        <v>6.2480000000000002</v>
      </c>
      <c r="D3702" s="207"/>
    </row>
    <row r="3703" spans="1:4" x14ac:dyDescent="0.15">
      <c r="A3703" s="214">
        <v>32049</v>
      </c>
      <c r="B3703">
        <v>6.5170000000000003</v>
      </c>
      <c r="D3703" s="207"/>
    </row>
    <row r="3704" spans="1:4" x14ac:dyDescent="0.15">
      <c r="A3704" s="214">
        <v>32050</v>
      </c>
      <c r="B3704">
        <v>6.3070000000000004</v>
      </c>
      <c r="D3704" s="207"/>
    </row>
    <row r="3705" spans="1:4" x14ac:dyDescent="0.15">
      <c r="A3705" s="214">
        <v>32051</v>
      </c>
      <c r="B3705">
        <v>6.3890000000000002</v>
      </c>
      <c r="D3705" s="207"/>
    </row>
    <row r="3706" spans="1:4" x14ac:dyDescent="0.15">
      <c r="A3706" s="214">
        <v>32052</v>
      </c>
      <c r="B3706">
        <v>6.3769999999999998</v>
      </c>
      <c r="D3706" s="207"/>
    </row>
    <row r="3707" spans="1:4" x14ac:dyDescent="0.15">
      <c r="A3707" s="214">
        <v>32053</v>
      </c>
      <c r="B3707">
        <v>6.5049999999999999</v>
      </c>
      <c r="D3707" s="207"/>
    </row>
    <row r="3708" spans="1:4" x14ac:dyDescent="0.15">
      <c r="A3708" s="214">
        <v>32055</v>
      </c>
      <c r="B3708">
        <v>6.6619999999999999</v>
      </c>
      <c r="D3708" s="207"/>
    </row>
    <row r="3709" spans="1:4" x14ac:dyDescent="0.15">
      <c r="A3709" s="214">
        <v>32056</v>
      </c>
      <c r="B3709">
        <v>6.593</v>
      </c>
      <c r="D3709" s="207"/>
    </row>
    <row r="3710" spans="1:4" x14ac:dyDescent="0.15">
      <c r="A3710" s="214">
        <v>32057</v>
      </c>
      <c r="B3710">
        <v>6.3949999999999996</v>
      </c>
      <c r="D3710" s="207"/>
    </row>
    <row r="3711" spans="1:4" x14ac:dyDescent="0.15">
      <c r="A3711" s="214">
        <v>32058</v>
      </c>
      <c r="B3711">
        <v>6.2919999999999998</v>
      </c>
      <c r="D3711" s="207"/>
    </row>
    <row r="3712" spans="1:4" x14ac:dyDescent="0.15">
      <c r="A3712" s="214">
        <v>32059</v>
      </c>
      <c r="B3712">
        <v>6.4329999999999998</v>
      </c>
      <c r="D3712" s="207"/>
    </row>
    <row r="3713" spans="1:4" x14ac:dyDescent="0.15">
      <c r="A3713" s="214">
        <v>32062</v>
      </c>
      <c r="B3713">
        <v>6.4459999999999997</v>
      </c>
      <c r="D3713" s="207"/>
    </row>
    <row r="3714" spans="1:4" x14ac:dyDescent="0.15">
      <c r="A3714" s="214">
        <v>32063</v>
      </c>
      <c r="B3714">
        <v>6.38</v>
      </c>
      <c r="D3714" s="207"/>
    </row>
    <row r="3715" spans="1:4" x14ac:dyDescent="0.15">
      <c r="A3715" s="214">
        <v>32064</v>
      </c>
      <c r="B3715">
        <v>6.3520000000000003</v>
      </c>
      <c r="D3715" s="207"/>
    </row>
    <row r="3716" spans="1:4" x14ac:dyDescent="0.15">
      <c r="A3716" s="214">
        <v>32065</v>
      </c>
      <c r="B3716">
        <v>6.4219999999999997</v>
      </c>
      <c r="D3716" s="207"/>
    </row>
    <row r="3717" spans="1:4" x14ac:dyDescent="0.15">
      <c r="A3717" s="214">
        <v>32066</v>
      </c>
      <c r="B3717">
        <v>6.3579999999999997</v>
      </c>
      <c r="D3717" s="207"/>
    </row>
    <row r="3718" spans="1:4" x14ac:dyDescent="0.15">
      <c r="A3718" s="214">
        <v>32069</v>
      </c>
      <c r="B3718">
        <v>6.3230000000000004</v>
      </c>
      <c r="D3718" s="207"/>
    </row>
    <row r="3719" spans="1:4" x14ac:dyDescent="0.15">
      <c r="A3719" s="214">
        <v>32070</v>
      </c>
      <c r="B3719">
        <v>6.1310000000000002</v>
      </c>
      <c r="D3719" s="207"/>
    </row>
    <row r="3720" spans="1:4" x14ac:dyDescent="0.15">
      <c r="A3720" s="214">
        <v>32071</v>
      </c>
      <c r="B3720">
        <v>5.9820000000000002</v>
      </c>
      <c r="D3720" s="207"/>
    </row>
    <row r="3721" spans="1:4" x14ac:dyDescent="0.15">
      <c r="A3721" s="214">
        <v>32072</v>
      </c>
      <c r="B3721">
        <v>6.008</v>
      </c>
      <c r="D3721" s="207"/>
    </row>
    <row r="3722" spans="1:4" x14ac:dyDescent="0.15">
      <c r="A3722" s="214">
        <v>32073</v>
      </c>
      <c r="B3722">
        <v>5.9550000000000001</v>
      </c>
      <c r="D3722" s="207"/>
    </row>
    <row r="3723" spans="1:4" x14ac:dyDescent="0.15">
      <c r="A3723" s="214">
        <v>32074</v>
      </c>
      <c r="B3723">
        <v>5.7729999999999997</v>
      </c>
      <c r="D3723" s="207"/>
    </row>
    <row r="3724" spans="1:4" x14ac:dyDescent="0.15">
      <c r="A3724" s="214">
        <v>32076</v>
      </c>
      <c r="B3724">
        <v>5.6310000000000002</v>
      </c>
      <c r="D3724" s="207"/>
    </row>
    <row r="3725" spans="1:4" x14ac:dyDescent="0.15">
      <c r="A3725" s="214">
        <v>32077</v>
      </c>
      <c r="B3725">
        <v>5.6680000000000001</v>
      </c>
      <c r="D3725" s="207"/>
    </row>
    <row r="3726" spans="1:4" x14ac:dyDescent="0.15">
      <c r="A3726" s="214">
        <v>32078</v>
      </c>
      <c r="B3726">
        <v>5.5039999999999996</v>
      </c>
      <c r="D3726" s="207"/>
    </row>
    <row r="3727" spans="1:4" x14ac:dyDescent="0.15">
      <c r="A3727" s="214">
        <v>32079</v>
      </c>
      <c r="B3727">
        <v>5.2439999999999998</v>
      </c>
      <c r="D3727" s="207"/>
    </row>
    <row r="3728" spans="1:4" x14ac:dyDescent="0.15">
      <c r="A3728" s="214">
        <v>32080</v>
      </c>
      <c r="B3728">
        <v>5.3330000000000002</v>
      </c>
      <c r="D3728" s="207"/>
    </row>
    <row r="3729" spans="1:4" x14ac:dyDescent="0.15">
      <c r="A3729" s="214">
        <v>32081</v>
      </c>
      <c r="B3729">
        <v>5.2850000000000001</v>
      </c>
      <c r="D3729" s="207"/>
    </row>
    <row r="3730" spans="1:4" x14ac:dyDescent="0.15">
      <c r="A3730" s="214">
        <v>32083</v>
      </c>
      <c r="B3730">
        <v>5.2919999999999998</v>
      </c>
      <c r="D3730" s="207"/>
    </row>
    <row r="3731" spans="1:4" x14ac:dyDescent="0.15">
      <c r="A3731" s="214">
        <v>32085</v>
      </c>
      <c r="B3731">
        <v>5.2640000000000002</v>
      </c>
      <c r="D3731" s="207"/>
    </row>
    <row r="3732" spans="1:4" x14ac:dyDescent="0.15">
      <c r="A3732" s="214">
        <v>32086</v>
      </c>
      <c r="B3732">
        <v>5.1710000000000003</v>
      </c>
      <c r="D3732" s="207"/>
    </row>
    <row r="3733" spans="1:4" x14ac:dyDescent="0.15">
      <c r="A3733" s="214">
        <v>32087</v>
      </c>
      <c r="B3733">
        <v>5.0049999999999999</v>
      </c>
      <c r="D3733" s="207"/>
    </row>
    <row r="3734" spans="1:4" x14ac:dyDescent="0.15">
      <c r="A3734" s="214">
        <v>32088</v>
      </c>
      <c r="B3734">
        <v>4.8780000000000001</v>
      </c>
      <c r="D3734" s="207"/>
    </row>
    <row r="3735" spans="1:4" x14ac:dyDescent="0.15">
      <c r="A3735" s="214">
        <v>32090</v>
      </c>
      <c r="B3735">
        <v>4.9640000000000004</v>
      </c>
      <c r="D3735" s="207"/>
    </row>
    <row r="3736" spans="1:4" x14ac:dyDescent="0.15">
      <c r="A3736" s="214">
        <v>32091</v>
      </c>
      <c r="B3736">
        <v>5.0759999999999996</v>
      </c>
      <c r="D3736" s="207"/>
    </row>
    <row r="3737" spans="1:4" x14ac:dyDescent="0.15">
      <c r="A3737" s="214">
        <v>32092</v>
      </c>
      <c r="B3737">
        <v>5.093</v>
      </c>
      <c r="D3737" s="207"/>
    </row>
    <row r="3738" spans="1:4" x14ac:dyDescent="0.15">
      <c r="A3738" s="214">
        <v>32093</v>
      </c>
      <c r="B3738">
        <v>5.2229999999999999</v>
      </c>
      <c r="D3738" s="207"/>
    </row>
    <row r="3739" spans="1:4" x14ac:dyDescent="0.15">
      <c r="A3739" s="214">
        <v>32094</v>
      </c>
      <c r="B3739">
        <v>5.3220000000000001</v>
      </c>
      <c r="D3739" s="207"/>
    </row>
    <row r="3740" spans="1:4" x14ac:dyDescent="0.15">
      <c r="A3740" s="214">
        <v>32097</v>
      </c>
      <c r="B3740">
        <v>5.43</v>
      </c>
      <c r="D3740" s="207"/>
    </row>
    <row r="3741" spans="1:4" x14ac:dyDescent="0.15">
      <c r="A3741" s="214">
        <v>32098</v>
      </c>
      <c r="B3741">
        <v>5.3760000000000003</v>
      </c>
      <c r="D3741" s="207"/>
    </row>
    <row r="3742" spans="1:4" x14ac:dyDescent="0.15">
      <c r="A3742" s="214">
        <v>32099</v>
      </c>
      <c r="B3742">
        <v>5.28</v>
      </c>
      <c r="D3742" s="207"/>
    </row>
    <row r="3743" spans="1:4" x14ac:dyDescent="0.15">
      <c r="A3743" s="214">
        <v>32100</v>
      </c>
      <c r="B3743">
        <v>5.234</v>
      </c>
      <c r="D3743" s="207"/>
    </row>
    <row r="3744" spans="1:4" x14ac:dyDescent="0.15">
      <c r="A3744" s="214">
        <v>32101</v>
      </c>
      <c r="B3744">
        <v>5.2149999999999999</v>
      </c>
      <c r="D3744" s="207"/>
    </row>
    <row r="3745" spans="1:4" x14ac:dyDescent="0.15">
      <c r="A3745" s="214">
        <v>32105</v>
      </c>
      <c r="B3745">
        <v>5.1369999999999996</v>
      </c>
      <c r="D3745" s="207"/>
    </row>
    <row r="3746" spans="1:4" x14ac:dyDescent="0.15">
      <c r="A3746" s="214">
        <v>32106</v>
      </c>
      <c r="B3746">
        <v>5.1079999999999997</v>
      </c>
      <c r="D3746" s="207"/>
    </row>
    <row r="3747" spans="1:4" x14ac:dyDescent="0.15">
      <c r="A3747" s="214">
        <v>32107</v>
      </c>
      <c r="B3747">
        <v>5.2279999999999998</v>
      </c>
      <c r="D3747" s="207"/>
    </row>
    <row r="3748" spans="1:4" x14ac:dyDescent="0.15">
      <c r="A3748" s="214">
        <v>32108</v>
      </c>
      <c r="B3748">
        <v>5.1929999999999996</v>
      </c>
      <c r="D3748" s="207"/>
    </row>
    <row r="3749" spans="1:4" x14ac:dyDescent="0.15">
      <c r="A3749" s="214">
        <v>32109</v>
      </c>
      <c r="B3749">
        <v>5.2229999999999999</v>
      </c>
      <c r="D3749" s="207"/>
    </row>
    <row r="3750" spans="1:4" x14ac:dyDescent="0.15">
      <c r="A3750" s="214">
        <v>32111</v>
      </c>
      <c r="B3750">
        <v>5.2720000000000002</v>
      </c>
      <c r="D3750" s="207"/>
    </row>
    <row r="3751" spans="1:4" x14ac:dyDescent="0.15">
      <c r="A3751" s="214">
        <v>32112</v>
      </c>
      <c r="B3751">
        <v>5.1509999999999998</v>
      </c>
      <c r="D3751" s="207"/>
    </row>
    <row r="3752" spans="1:4" x14ac:dyDescent="0.15">
      <c r="A3752" s="214">
        <v>32113</v>
      </c>
      <c r="B3752">
        <v>5.1950000000000003</v>
      </c>
      <c r="D3752" s="207"/>
    </row>
    <row r="3753" spans="1:4" x14ac:dyDescent="0.15">
      <c r="A3753" s="214">
        <v>32114</v>
      </c>
      <c r="B3753">
        <v>5.1950000000000003</v>
      </c>
      <c r="D3753" s="207"/>
    </row>
    <row r="3754" spans="1:4" x14ac:dyDescent="0.15">
      <c r="A3754" s="214">
        <v>32115</v>
      </c>
      <c r="B3754">
        <v>5.2480000000000002</v>
      </c>
      <c r="D3754" s="207"/>
    </row>
    <row r="3755" spans="1:4" x14ac:dyDescent="0.15">
      <c r="A3755" s="214">
        <v>32116</v>
      </c>
      <c r="B3755">
        <v>5.2930000000000001</v>
      </c>
      <c r="D3755" s="207"/>
    </row>
    <row r="3756" spans="1:4" x14ac:dyDescent="0.15">
      <c r="A3756" s="214">
        <v>32118</v>
      </c>
      <c r="B3756">
        <v>5.282</v>
      </c>
      <c r="D3756" s="207"/>
    </row>
    <row r="3757" spans="1:4" x14ac:dyDescent="0.15">
      <c r="A3757" s="214">
        <v>32119</v>
      </c>
      <c r="B3757">
        <v>5.2080000000000002</v>
      </c>
      <c r="D3757" s="207"/>
    </row>
    <row r="3758" spans="1:4" x14ac:dyDescent="0.15">
      <c r="A3758" s="214">
        <v>32120</v>
      </c>
      <c r="B3758">
        <v>5.2389999999999999</v>
      </c>
      <c r="D3758" s="207"/>
    </row>
    <row r="3759" spans="1:4" x14ac:dyDescent="0.15">
      <c r="A3759" s="214">
        <v>32121</v>
      </c>
      <c r="B3759">
        <v>5.2930000000000001</v>
      </c>
      <c r="D3759" s="207"/>
    </row>
    <row r="3760" spans="1:4" x14ac:dyDescent="0.15">
      <c r="A3760" s="214">
        <v>32122</v>
      </c>
      <c r="B3760">
        <v>5.2190000000000003</v>
      </c>
      <c r="D3760" s="207"/>
    </row>
    <row r="3761" spans="1:4" x14ac:dyDescent="0.15">
      <c r="A3761" s="214">
        <v>32125</v>
      </c>
      <c r="B3761">
        <v>5.3010000000000002</v>
      </c>
      <c r="D3761" s="207"/>
    </row>
    <row r="3762" spans="1:4" x14ac:dyDescent="0.15">
      <c r="A3762" s="214">
        <v>32126</v>
      </c>
      <c r="B3762">
        <v>5.3520000000000003</v>
      </c>
      <c r="D3762" s="207"/>
    </row>
    <row r="3763" spans="1:4" x14ac:dyDescent="0.15">
      <c r="A3763" s="214">
        <v>32127</v>
      </c>
      <c r="B3763">
        <v>5.2469999999999999</v>
      </c>
      <c r="D3763" s="207"/>
    </row>
    <row r="3764" spans="1:4" x14ac:dyDescent="0.15">
      <c r="A3764" s="214">
        <v>32128</v>
      </c>
      <c r="B3764">
        <v>5.181</v>
      </c>
      <c r="D3764" s="207"/>
    </row>
    <row r="3765" spans="1:4" x14ac:dyDescent="0.15">
      <c r="A3765" s="214">
        <v>32129</v>
      </c>
      <c r="B3765">
        <v>5.09</v>
      </c>
      <c r="D3765" s="207"/>
    </row>
    <row r="3766" spans="1:4" x14ac:dyDescent="0.15">
      <c r="A3766" s="214">
        <v>32132</v>
      </c>
      <c r="B3766">
        <v>4.9359999999999999</v>
      </c>
      <c r="D3766" s="207"/>
    </row>
    <row r="3767" spans="1:4" x14ac:dyDescent="0.15">
      <c r="A3767" s="214">
        <v>32133</v>
      </c>
      <c r="B3767">
        <v>4.9960000000000004</v>
      </c>
      <c r="D3767" s="207"/>
    </row>
    <row r="3768" spans="1:4" x14ac:dyDescent="0.15">
      <c r="A3768" s="214">
        <v>32134</v>
      </c>
      <c r="B3768">
        <v>4.91</v>
      </c>
      <c r="D3768" s="207"/>
    </row>
    <row r="3769" spans="1:4" x14ac:dyDescent="0.15">
      <c r="A3769" s="214">
        <v>32135</v>
      </c>
      <c r="B3769">
        <v>4.9139999999999997</v>
      </c>
      <c r="D3769" s="207"/>
    </row>
    <row r="3770" spans="1:4" x14ac:dyDescent="0.15">
      <c r="A3770" s="214">
        <v>32136</v>
      </c>
      <c r="B3770">
        <v>4.931</v>
      </c>
      <c r="D3770" s="207"/>
    </row>
    <row r="3771" spans="1:4" x14ac:dyDescent="0.15">
      <c r="A3771" s="214">
        <v>32137</v>
      </c>
      <c r="B3771">
        <v>4.9279999999999999</v>
      </c>
      <c r="D3771" s="207"/>
    </row>
    <row r="3772" spans="1:4" x14ac:dyDescent="0.15">
      <c r="A3772" s="214">
        <v>32139</v>
      </c>
      <c r="B3772">
        <v>4.8239999999999998</v>
      </c>
      <c r="D3772" s="207"/>
    </row>
    <row r="3773" spans="1:4" x14ac:dyDescent="0.15">
      <c r="A3773" s="214">
        <v>32146</v>
      </c>
      <c r="B3773">
        <v>4.3719999999999999</v>
      </c>
      <c r="D3773" s="207"/>
    </row>
    <row r="3774" spans="1:4" x14ac:dyDescent="0.15">
      <c r="A3774" s="214">
        <v>32147</v>
      </c>
      <c r="B3774">
        <v>4.3940000000000001</v>
      </c>
      <c r="D3774" s="207"/>
    </row>
    <row r="3775" spans="1:4" x14ac:dyDescent="0.15">
      <c r="A3775" s="214">
        <v>32148</v>
      </c>
      <c r="B3775">
        <v>4.4489999999999998</v>
      </c>
      <c r="D3775" s="207"/>
    </row>
    <row r="3776" spans="1:4" x14ac:dyDescent="0.15">
      <c r="A3776" s="214">
        <v>32149</v>
      </c>
      <c r="B3776">
        <v>4.5250000000000004</v>
      </c>
      <c r="D3776" s="207"/>
    </row>
    <row r="3777" spans="1:4" x14ac:dyDescent="0.15">
      <c r="A3777" s="214">
        <v>32150</v>
      </c>
      <c r="B3777">
        <v>4.5119999999999996</v>
      </c>
      <c r="D3777" s="207"/>
    </row>
    <row r="3778" spans="1:4" x14ac:dyDescent="0.15">
      <c r="A3778" s="214">
        <v>32153</v>
      </c>
      <c r="B3778">
        <v>4.5960000000000001</v>
      </c>
      <c r="D3778" s="207"/>
    </row>
    <row r="3779" spans="1:4" x14ac:dyDescent="0.15">
      <c r="A3779" s="214">
        <v>32154</v>
      </c>
      <c r="B3779">
        <v>4.5090000000000003</v>
      </c>
      <c r="D3779" s="207"/>
    </row>
    <row r="3780" spans="1:4" x14ac:dyDescent="0.15">
      <c r="A3780" s="214">
        <v>32155</v>
      </c>
      <c r="B3780">
        <v>4.4820000000000002</v>
      </c>
      <c r="D3780" s="207"/>
    </row>
    <row r="3781" spans="1:4" x14ac:dyDescent="0.15">
      <c r="A3781" s="214">
        <v>32156</v>
      </c>
      <c r="B3781">
        <v>4.2969999999999997</v>
      </c>
      <c r="D3781" s="207"/>
    </row>
    <row r="3782" spans="1:4" x14ac:dyDescent="0.15">
      <c r="A3782" s="214">
        <v>32160</v>
      </c>
      <c r="B3782">
        <v>4.3129999999999997</v>
      </c>
      <c r="D3782" s="207"/>
    </row>
    <row r="3783" spans="1:4" x14ac:dyDescent="0.15">
      <c r="A3783" s="214">
        <v>32161</v>
      </c>
      <c r="B3783">
        <v>4.2460000000000004</v>
      </c>
      <c r="D3783" s="207"/>
    </row>
    <row r="3784" spans="1:4" x14ac:dyDescent="0.15">
      <c r="A3784" s="214">
        <v>32162</v>
      </c>
      <c r="B3784">
        <v>4.2640000000000002</v>
      </c>
      <c r="D3784" s="207"/>
    </row>
    <row r="3785" spans="1:4" x14ac:dyDescent="0.15">
      <c r="A3785" s="214">
        <v>32163</v>
      </c>
      <c r="B3785">
        <v>4.2469999999999999</v>
      </c>
      <c r="D3785" s="207"/>
    </row>
    <row r="3786" spans="1:4" x14ac:dyDescent="0.15">
      <c r="A3786" s="214">
        <v>32164</v>
      </c>
      <c r="B3786">
        <v>4.2949999999999999</v>
      </c>
      <c r="D3786" s="207"/>
    </row>
    <row r="3787" spans="1:4" x14ac:dyDescent="0.15">
      <c r="A3787" s="214">
        <v>32165</v>
      </c>
      <c r="B3787">
        <v>4.2480000000000002</v>
      </c>
      <c r="D3787" s="207"/>
    </row>
    <row r="3788" spans="1:4" x14ac:dyDescent="0.15">
      <c r="A3788" s="214">
        <v>32167</v>
      </c>
      <c r="B3788">
        <v>4.25</v>
      </c>
      <c r="D3788" s="207"/>
    </row>
    <row r="3789" spans="1:4" x14ac:dyDescent="0.15">
      <c r="A3789" s="214">
        <v>32168</v>
      </c>
      <c r="B3789">
        <v>4.28</v>
      </c>
      <c r="D3789" s="207"/>
    </row>
    <row r="3790" spans="1:4" x14ac:dyDescent="0.15">
      <c r="A3790" s="214">
        <v>32169</v>
      </c>
      <c r="B3790">
        <v>4.2839999999999998</v>
      </c>
      <c r="D3790" s="207"/>
    </row>
    <row r="3791" spans="1:4" x14ac:dyDescent="0.15">
      <c r="A3791" s="214">
        <v>32170</v>
      </c>
      <c r="B3791">
        <v>4.226</v>
      </c>
      <c r="D3791" s="207"/>
    </row>
    <row r="3792" spans="1:4" x14ac:dyDescent="0.15">
      <c r="A3792" s="214">
        <v>32171</v>
      </c>
      <c r="B3792">
        <v>4.1660000000000004</v>
      </c>
      <c r="D3792" s="207"/>
    </row>
    <row r="3793" spans="1:4" x14ac:dyDescent="0.15">
      <c r="A3793" s="214">
        <v>32172</v>
      </c>
      <c r="B3793">
        <v>4.1379999999999999</v>
      </c>
      <c r="D3793" s="207"/>
    </row>
    <row r="3794" spans="1:4" x14ac:dyDescent="0.15">
      <c r="A3794" s="214">
        <v>32174</v>
      </c>
      <c r="B3794">
        <v>4.4409999999999998</v>
      </c>
      <c r="D3794" s="207"/>
    </row>
    <row r="3795" spans="1:4" x14ac:dyDescent="0.15">
      <c r="A3795" s="214">
        <v>32175</v>
      </c>
      <c r="B3795">
        <v>4.492</v>
      </c>
      <c r="D3795" s="207"/>
    </row>
    <row r="3796" spans="1:4" x14ac:dyDescent="0.15">
      <c r="A3796" s="214">
        <v>32176</v>
      </c>
      <c r="B3796">
        <v>4.4480000000000004</v>
      </c>
      <c r="D3796" s="207"/>
    </row>
    <row r="3797" spans="1:4" x14ac:dyDescent="0.15">
      <c r="A3797" s="214">
        <v>32177</v>
      </c>
      <c r="B3797">
        <v>4.4429999999999996</v>
      </c>
      <c r="D3797" s="207"/>
    </row>
    <row r="3798" spans="1:4" x14ac:dyDescent="0.15">
      <c r="A3798" s="214">
        <v>32178</v>
      </c>
      <c r="B3798">
        <v>4.5350000000000001</v>
      </c>
      <c r="D3798" s="207"/>
    </row>
    <row r="3799" spans="1:4" x14ac:dyDescent="0.15">
      <c r="A3799" s="214">
        <v>32179</v>
      </c>
      <c r="B3799">
        <v>4.5620000000000003</v>
      </c>
      <c r="D3799" s="207"/>
    </row>
    <row r="3800" spans="1:4" x14ac:dyDescent="0.15">
      <c r="A3800" s="214">
        <v>32181</v>
      </c>
      <c r="B3800">
        <v>4.556</v>
      </c>
      <c r="D3800" s="207"/>
    </row>
    <row r="3801" spans="1:4" x14ac:dyDescent="0.15">
      <c r="A3801" s="214">
        <v>32182</v>
      </c>
      <c r="B3801">
        <v>4.5389999999999997</v>
      </c>
      <c r="D3801" s="207"/>
    </row>
    <row r="3802" spans="1:4" x14ac:dyDescent="0.15">
      <c r="A3802" s="214">
        <v>32183</v>
      </c>
      <c r="B3802">
        <v>4.5190000000000001</v>
      </c>
      <c r="D3802" s="207"/>
    </row>
    <row r="3803" spans="1:4" x14ac:dyDescent="0.15">
      <c r="A3803" s="214">
        <v>32185</v>
      </c>
      <c r="B3803">
        <v>4.5720000000000001</v>
      </c>
      <c r="D3803" s="207"/>
    </row>
    <row r="3804" spans="1:4" x14ac:dyDescent="0.15">
      <c r="A3804" s="214">
        <v>32188</v>
      </c>
      <c r="B3804">
        <v>4.726</v>
      </c>
      <c r="D3804" s="207"/>
    </row>
    <row r="3805" spans="1:4" x14ac:dyDescent="0.15">
      <c r="A3805" s="214">
        <v>32189</v>
      </c>
      <c r="B3805">
        <v>4.6829999999999998</v>
      </c>
      <c r="D3805" s="207"/>
    </row>
    <row r="3806" spans="1:4" x14ac:dyDescent="0.15">
      <c r="A3806" s="214">
        <v>32190</v>
      </c>
      <c r="B3806">
        <v>4.6829999999999998</v>
      </c>
      <c r="D3806" s="207"/>
    </row>
    <row r="3807" spans="1:4" x14ac:dyDescent="0.15">
      <c r="A3807" s="214">
        <v>32191</v>
      </c>
      <c r="B3807">
        <v>4.6520000000000001</v>
      </c>
      <c r="D3807" s="207"/>
    </row>
    <row r="3808" spans="1:4" x14ac:dyDescent="0.15">
      <c r="A3808" s="214">
        <v>32192</v>
      </c>
      <c r="B3808">
        <v>4.6230000000000002</v>
      </c>
      <c r="D3808" s="207"/>
    </row>
    <row r="3809" spans="1:4" x14ac:dyDescent="0.15">
      <c r="A3809" s="214">
        <v>32195</v>
      </c>
      <c r="B3809">
        <v>4.6379999999999999</v>
      </c>
      <c r="D3809" s="207"/>
    </row>
    <row r="3810" spans="1:4" x14ac:dyDescent="0.15">
      <c r="A3810" s="214">
        <v>32196</v>
      </c>
      <c r="B3810">
        <v>4.633</v>
      </c>
      <c r="D3810" s="207"/>
    </row>
    <row r="3811" spans="1:4" x14ac:dyDescent="0.15">
      <c r="A3811" s="214">
        <v>32197</v>
      </c>
      <c r="B3811">
        <v>4.6319999999999997</v>
      </c>
      <c r="D3811" s="207"/>
    </row>
    <row r="3812" spans="1:4" x14ac:dyDescent="0.15">
      <c r="A3812" s="214">
        <v>32198</v>
      </c>
      <c r="B3812">
        <v>4.6319999999999997</v>
      </c>
      <c r="D3812" s="207"/>
    </row>
    <row r="3813" spans="1:4" x14ac:dyDescent="0.15">
      <c r="A3813" s="214">
        <v>32199</v>
      </c>
      <c r="B3813">
        <v>4.6520000000000001</v>
      </c>
      <c r="D3813" s="207"/>
    </row>
    <row r="3814" spans="1:4" x14ac:dyDescent="0.15">
      <c r="A3814" s="214">
        <v>32200</v>
      </c>
      <c r="B3814">
        <v>4.5739999999999998</v>
      </c>
      <c r="D3814" s="207"/>
    </row>
    <row r="3815" spans="1:4" x14ac:dyDescent="0.15">
      <c r="A3815" s="214">
        <v>32202</v>
      </c>
      <c r="B3815">
        <v>4.5830000000000002</v>
      </c>
      <c r="D3815" s="207"/>
    </row>
    <row r="3816" spans="1:4" x14ac:dyDescent="0.15">
      <c r="A3816" s="214">
        <v>32203</v>
      </c>
      <c r="B3816">
        <v>4.7919999999999998</v>
      </c>
      <c r="D3816" s="207"/>
    </row>
    <row r="3817" spans="1:4" x14ac:dyDescent="0.15">
      <c r="A3817" s="214">
        <v>32204</v>
      </c>
      <c r="B3817">
        <v>4.8230000000000004</v>
      </c>
      <c r="D3817" s="207"/>
    </row>
    <row r="3818" spans="1:4" x14ac:dyDescent="0.15">
      <c r="A3818" s="214">
        <v>32205</v>
      </c>
      <c r="B3818">
        <v>4.8239999999999998</v>
      </c>
      <c r="D3818" s="207"/>
    </row>
    <row r="3819" spans="1:4" x14ac:dyDescent="0.15">
      <c r="A3819" s="214">
        <v>32206</v>
      </c>
      <c r="B3819">
        <v>4.8140000000000001</v>
      </c>
      <c r="D3819" s="207"/>
    </row>
    <row r="3820" spans="1:4" x14ac:dyDescent="0.15">
      <c r="A3820" s="214">
        <v>32207</v>
      </c>
      <c r="B3820">
        <v>4.8070000000000004</v>
      </c>
      <c r="D3820" s="207"/>
    </row>
    <row r="3821" spans="1:4" x14ac:dyDescent="0.15">
      <c r="A3821" s="214">
        <v>32209</v>
      </c>
      <c r="B3821">
        <v>4.8310000000000004</v>
      </c>
      <c r="D3821" s="207"/>
    </row>
    <row r="3822" spans="1:4" x14ac:dyDescent="0.15">
      <c r="A3822" s="214">
        <v>32210</v>
      </c>
      <c r="B3822">
        <v>4.8479999999999999</v>
      </c>
      <c r="D3822" s="207"/>
    </row>
    <row r="3823" spans="1:4" x14ac:dyDescent="0.15">
      <c r="A3823" s="214">
        <v>32211</v>
      </c>
      <c r="B3823">
        <v>4.8739999999999997</v>
      </c>
      <c r="D3823" s="207"/>
    </row>
    <row r="3824" spans="1:4" x14ac:dyDescent="0.15">
      <c r="A3824" s="214">
        <v>32212</v>
      </c>
      <c r="B3824">
        <v>4.8609999999999998</v>
      </c>
      <c r="D3824" s="207"/>
    </row>
    <row r="3825" spans="1:4" x14ac:dyDescent="0.15">
      <c r="A3825" s="214">
        <v>32213</v>
      </c>
      <c r="B3825">
        <v>4.8609999999999998</v>
      </c>
      <c r="D3825" s="207"/>
    </row>
    <row r="3826" spans="1:4" x14ac:dyDescent="0.15">
      <c r="A3826" s="214">
        <v>32216</v>
      </c>
      <c r="B3826">
        <v>4.8520000000000003</v>
      </c>
      <c r="D3826" s="207"/>
    </row>
    <row r="3827" spans="1:4" x14ac:dyDescent="0.15">
      <c r="A3827" s="214">
        <v>32217</v>
      </c>
      <c r="B3827">
        <v>4.843</v>
      </c>
      <c r="D3827" s="207"/>
    </row>
    <row r="3828" spans="1:4" x14ac:dyDescent="0.15">
      <c r="A3828" s="214">
        <v>32218</v>
      </c>
      <c r="B3828">
        <v>4.8250000000000002</v>
      </c>
      <c r="D3828" s="207"/>
    </row>
    <row r="3829" spans="1:4" x14ac:dyDescent="0.15">
      <c r="A3829" s="214">
        <v>32219</v>
      </c>
      <c r="B3829">
        <v>4.851</v>
      </c>
      <c r="D3829" s="207"/>
    </row>
    <row r="3830" spans="1:4" x14ac:dyDescent="0.15">
      <c r="A3830" s="214">
        <v>32220</v>
      </c>
      <c r="B3830">
        <v>4.835</v>
      </c>
      <c r="D3830" s="207"/>
    </row>
    <row r="3831" spans="1:4" x14ac:dyDescent="0.15">
      <c r="A3831" s="214">
        <v>32224</v>
      </c>
      <c r="B3831">
        <v>4.8609999999999998</v>
      </c>
      <c r="D3831" s="207"/>
    </row>
    <row r="3832" spans="1:4" x14ac:dyDescent="0.15">
      <c r="A3832" s="214">
        <v>32225</v>
      </c>
      <c r="B3832">
        <v>4.8179999999999996</v>
      </c>
      <c r="D3832" s="207"/>
    </row>
    <row r="3833" spans="1:4" x14ac:dyDescent="0.15">
      <c r="A3833" s="214">
        <v>32226</v>
      </c>
      <c r="B3833">
        <v>4.8380000000000001</v>
      </c>
      <c r="D3833" s="207"/>
    </row>
    <row r="3834" spans="1:4" x14ac:dyDescent="0.15">
      <c r="A3834" s="214">
        <v>32227</v>
      </c>
      <c r="B3834">
        <v>4.8559999999999999</v>
      </c>
      <c r="D3834" s="207"/>
    </row>
    <row r="3835" spans="1:4" x14ac:dyDescent="0.15">
      <c r="A3835" s="214">
        <v>32228</v>
      </c>
      <c r="B3835">
        <v>4.8630000000000004</v>
      </c>
      <c r="D3835" s="207"/>
    </row>
    <row r="3836" spans="1:4" x14ac:dyDescent="0.15">
      <c r="A3836" s="214">
        <v>32230</v>
      </c>
      <c r="B3836">
        <v>4.8449999999999998</v>
      </c>
      <c r="D3836" s="207"/>
    </row>
    <row r="3837" spans="1:4" x14ac:dyDescent="0.15">
      <c r="A3837" s="214">
        <v>32231</v>
      </c>
      <c r="B3837">
        <v>4.8280000000000003</v>
      </c>
      <c r="D3837" s="207"/>
    </row>
    <row r="3838" spans="1:4" x14ac:dyDescent="0.15">
      <c r="A3838" s="214">
        <v>32232</v>
      </c>
      <c r="B3838">
        <v>4.8129999999999997</v>
      </c>
      <c r="D3838" s="207"/>
    </row>
    <row r="3839" spans="1:4" x14ac:dyDescent="0.15">
      <c r="A3839" s="214">
        <v>32233</v>
      </c>
      <c r="B3839">
        <v>4.7859999999999996</v>
      </c>
      <c r="D3839" s="207"/>
    </row>
    <row r="3840" spans="1:4" x14ac:dyDescent="0.15">
      <c r="A3840" s="214">
        <v>32234</v>
      </c>
      <c r="B3840">
        <v>4.7309999999999999</v>
      </c>
      <c r="D3840" s="207"/>
    </row>
    <row r="3841" spans="1:4" x14ac:dyDescent="0.15">
      <c r="A3841" s="214">
        <v>32235</v>
      </c>
      <c r="B3841">
        <v>4.7359999999999998</v>
      </c>
      <c r="D3841" s="207"/>
    </row>
    <row r="3842" spans="1:4" x14ac:dyDescent="0.15">
      <c r="A3842" s="214">
        <v>32237</v>
      </c>
      <c r="B3842">
        <v>4.7119999999999997</v>
      </c>
      <c r="D3842" s="207"/>
    </row>
    <row r="3843" spans="1:4" x14ac:dyDescent="0.15">
      <c r="A3843" s="214">
        <v>32238</v>
      </c>
      <c r="B3843">
        <v>4.7460000000000004</v>
      </c>
      <c r="D3843" s="207"/>
    </row>
    <row r="3844" spans="1:4" x14ac:dyDescent="0.15">
      <c r="A3844" s="214">
        <v>32239</v>
      </c>
      <c r="B3844">
        <v>4.7160000000000002</v>
      </c>
      <c r="D3844" s="207"/>
    </row>
    <row r="3845" spans="1:4" x14ac:dyDescent="0.15">
      <c r="A3845" s="214">
        <v>32240</v>
      </c>
      <c r="B3845">
        <v>4.734</v>
      </c>
      <c r="D3845" s="207"/>
    </row>
    <row r="3846" spans="1:4" x14ac:dyDescent="0.15">
      <c r="A3846" s="214">
        <v>32241</v>
      </c>
      <c r="B3846">
        <v>4.7050000000000001</v>
      </c>
      <c r="D3846" s="207"/>
    </row>
    <row r="3847" spans="1:4" x14ac:dyDescent="0.15">
      <c r="A3847" s="214">
        <v>32244</v>
      </c>
      <c r="B3847">
        <v>4.7050000000000001</v>
      </c>
      <c r="D3847" s="207"/>
    </row>
    <row r="3848" spans="1:4" x14ac:dyDescent="0.15">
      <c r="A3848" s="214">
        <v>32245</v>
      </c>
      <c r="B3848">
        <v>4.7359999999999998</v>
      </c>
      <c r="D3848" s="207"/>
    </row>
    <row r="3849" spans="1:4" x14ac:dyDescent="0.15">
      <c r="A3849" s="214">
        <v>32246</v>
      </c>
      <c r="B3849">
        <v>4.7389999999999999</v>
      </c>
      <c r="D3849" s="207"/>
    </row>
    <row r="3850" spans="1:4" x14ac:dyDescent="0.15">
      <c r="A3850" s="214">
        <v>32247</v>
      </c>
      <c r="B3850">
        <v>4.7300000000000004</v>
      </c>
      <c r="D3850" s="207"/>
    </row>
    <row r="3851" spans="1:4" x14ac:dyDescent="0.15">
      <c r="A3851" s="214">
        <v>32248</v>
      </c>
      <c r="B3851">
        <v>4.71</v>
      </c>
      <c r="D3851" s="207"/>
    </row>
    <row r="3852" spans="1:4" x14ac:dyDescent="0.15">
      <c r="A3852" s="214">
        <v>32251</v>
      </c>
      <c r="B3852">
        <v>4.74</v>
      </c>
      <c r="D3852" s="207"/>
    </row>
    <row r="3853" spans="1:4" x14ac:dyDescent="0.15">
      <c r="A3853" s="214">
        <v>32252</v>
      </c>
      <c r="B3853">
        <v>4.7770000000000001</v>
      </c>
      <c r="D3853" s="207"/>
    </row>
    <row r="3854" spans="1:4" x14ac:dyDescent="0.15">
      <c r="A3854" s="214">
        <v>32253</v>
      </c>
      <c r="B3854">
        <v>4.7610000000000001</v>
      </c>
      <c r="D3854" s="207"/>
    </row>
    <row r="3855" spans="1:4" x14ac:dyDescent="0.15">
      <c r="A3855" s="214">
        <v>32254</v>
      </c>
      <c r="B3855">
        <v>4.7439999999999998</v>
      </c>
      <c r="D3855" s="207"/>
    </row>
    <row r="3856" spans="1:4" x14ac:dyDescent="0.15">
      <c r="A3856" s="214">
        <v>32255</v>
      </c>
      <c r="B3856">
        <v>4.7569999999999997</v>
      </c>
      <c r="D3856" s="207"/>
    </row>
    <row r="3857" spans="1:4" x14ac:dyDescent="0.15">
      <c r="A3857" s="214">
        <v>32256</v>
      </c>
      <c r="B3857">
        <v>4.7439999999999998</v>
      </c>
      <c r="D3857" s="207"/>
    </row>
    <row r="3858" spans="1:4" x14ac:dyDescent="0.15">
      <c r="A3858" s="214">
        <v>32258</v>
      </c>
      <c r="B3858">
        <v>4.7389999999999999</v>
      </c>
      <c r="D3858" s="207"/>
    </row>
    <row r="3859" spans="1:4" x14ac:dyDescent="0.15">
      <c r="A3859" s="214">
        <v>32259</v>
      </c>
      <c r="B3859">
        <v>4.7480000000000002</v>
      </c>
      <c r="D3859" s="207"/>
    </row>
    <row r="3860" spans="1:4" x14ac:dyDescent="0.15">
      <c r="A3860" s="214">
        <v>32260</v>
      </c>
      <c r="B3860">
        <v>4.7519999999999998</v>
      </c>
      <c r="D3860" s="207"/>
    </row>
    <row r="3861" spans="1:4" x14ac:dyDescent="0.15">
      <c r="A3861" s="214">
        <v>32261</v>
      </c>
      <c r="B3861">
        <v>4.7610000000000001</v>
      </c>
      <c r="D3861" s="207"/>
    </row>
    <row r="3862" spans="1:4" x14ac:dyDescent="0.15">
      <c r="A3862" s="214">
        <v>32263</v>
      </c>
      <c r="B3862">
        <v>4.7880000000000003</v>
      </c>
      <c r="D3862" s="207"/>
    </row>
    <row r="3863" spans="1:4" x14ac:dyDescent="0.15">
      <c r="A3863" s="214">
        <v>32265</v>
      </c>
      <c r="B3863">
        <v>4.8159999999999998</v>
      </c>
      <c r="D3863" s="207"/>
    </row>
    <row r="3864" spans="1:4" x14ac:dyDescent="0.15">
      <c r="A3864" s="214">
        <v>32269</v>
      </c>
      <c r="B3864">
        <v>4.8419999999999996</v>
      </c>
      <c r="D3864" s="207"/>
    </row>
    <row r="3865" spans="1:4" x14ac:dyDescent="0.15">
      <c r="A3865" s="214">
        <v>32270</v>
      </c>
      <c r="B3865">
        <v>4.8760000000000003</v>
      </c>
      <c r="D3865" s="207"/>
    </row>
    <row r="3866" spans="1:4" x14ac:dyDescent="0.15">
      <c r="A3866" s="214">
        <v>32272</v>
      </c>
      <c r="B3866">
        <v>4.8789999999999996</v>
      </c>
      <c r="D3866" s="207"/>
    </row>
    <row r="3867" spans="1:4" x14ac:dyDescent="0.15">
      <c r="A3867" s="214">
        <v>32273</v>
      </c>
      <c r="B3867">
        <v>4.8959999999999999</v>
      </c>
      <c r="D3867" s="207"/>
    </row>
    <row r="3868" spans="1:4" x14ac:dyDescent="0.15">
      <c r="A3868" s="214">
        <v>32274</v>
      </c>
      <c r="B3868">
        <v>5.0140000000000002</v>
      </c>
      <c r="D3868" s="207"/>
    </row>
    <row r="3869" spans="1:4" x14ac:dyDescent="0.15">
      <c r="A3869" s="214">
        <v>32275</v>
      </c>
      <c r="B3869">
        <v>4.9969999999999999</v>
      </c>
      <c r="D3869" s="207"/>
    </row>
    <row r="3870" spans="1:4" x14ac:dyDescent="0.15">
      <c r="A3870" s="214">
        <v>32276</v>
      </c>
      <c r="B3870">
        <v>5.0090000000000003</v>
      </c>
      <c r="D3870" s="207"/>
    </row>
    <row r="3871" spans="1:4" x14ac:dyDescent="0.15">
      <c r="A3871" s="214">
        <v>32279</v>
      </c>
      <c r="B3871">
        <v>5.0170000000000003</v>
      </c>
      <c r="D3871" s="207"/>
    </row>
    <row r="3872" spans="1:4" x14ac:dyDescent="0.15">
      <c r="A3872" s="214">
        <v>32280</v>
      </c>
      <c r="B3872">
        <v>5.04</v>
      </c>
      <c r="D3872" s="207"/>
    </row>
    <row r="3873" spans="1:4" x14ac:dyDescent="0.15">
      <c r="A3873" s="214">
        <v>32281</v>
      </c>
      <c r="B3873">
        <v>5.101</v>
      </c>
      <c r="D3873" s="207"/>
    </row>
    <row r="3874" spans="1:4" x14ac:dyDescent="0.15">
      <c r="A3874" s="214">
        <v>32282</v>
      </c>
      <c r="B3874">
        <v>5.1289999999999996</v>
      </c>
      <c r="D3874" s="207"/>
    </row>
    <row r="3875" spans="1:4" x14ac:dyDescent="0.15">
      <c r="A3875" s="214">
        <v>32283</v>
      </c>
      <c r="B3875">
        <v>5.1210000000000004</v>
      </c>
      <c r="D3875" s="207"/>
    </row>
    <row r="3876" spans="1:4" x14ac:dyDescent="0.15">
      <c r="A3876" s="214">
        <v>32286</v>
      </c>
      <c r="B3876">
        <v>5.1630000000000003</v>
      </c>
      <c r="D3876" s="207"/>
    </row>
    <row r="3877" spans="1:4" x14ac:dyDescent="0.15">
      <c r="A3877" s="214">
        <v>32287</v>
      </c>
      <c r="B3877">
        <v>5.1420000000000003</v>
      </c>
      <c r="D3877" s="207"/>
    </row>
    <row r="3878" spans="1:4" x14ac:dyDescent="0.15">
      <c r="A3878" s="214">
        <v>32288</v>
      </c>
      <c r="B3878">
        <v>5.0709999999999997</v>
      </c>
      <c r="D3878" s="207"/>
    </row>
    <row r="3879" spans="1:4" x14ac:dyDescent="0.15">
      <c r="A3879" s="214">
        <v>32289</v>
      </c>
      <c r="B3879">
        <v>5.0449999999999999</v>
      </c>
      <c r="D3879" s="207"/>
    </row>
    <row r="3880" spans="1:4" x14ac:dyDescent="0.15">
      <c r="A3880" s="214">
        <v>32290</v>
      </c>
      <c r="B3880">
        <v>5.0780000000000003</v>
      </c>
      <c r="D3880" s="207"/>
    </row>
    <row r="3881" spans="1:4" x14ac:dyDescent="0.15">
      <c r="A3881" s="214">
        <v>32291</v>
      </c>
      <c r="B3881">
        <v>5.0609999999999999</v>
      </c>
      <c r="D3881" s="207"/>
    </row>
    <row r="3882" spans="1:4" x14ac:dyDescent="0.15">
      <c r="A3882" s="214">
        <v>32293</v>
      </c>
      <c r="B3882">
        <v>5.0679999999999996</v>
      </c>
      <c r="D3882" s="207"/>
    </row>
    <row r="3883" spans="1:4" x14ac:dyDescent="0.15">
      <c r="A3883" s="214">
        <v>32294</v>
      </c>
      <c r="B3883">
        <v>5.0860000000000003</v>
      </c>
      <c r="D3883" s="207"/>
    </row>
    <row r="3884" spans="1:4" x14ac:dyDescent="0.15">
      <c r="A3884" s="214">
        <v>32295</v>
      </c>
      <c r="B3884">
        <v>5.09</v>
      </c>
      <c r="D3884" s="207"/>
    </row>
    <row r="3885" spans="1:4" x14ac:dyDescent="0.15">
      <c r="A3885" s="214">
        <v>32296</v>
      </c>
      <c r="B3885">
        <v>5.0629999999999997</v>
      </c>
      <c r="D3885" s="207"/>
    </row>
    <row r="3886" spans="1:4" x14ac:dyDescent="0.15">
      <c r="A3886" s="214">
        <v>32297</v>
      </c>
      <c r="B3886">
        <v>5.0609999999999999</v>
      </c>
      <c r="D3886" s="207"/>
    </row>
    <row r="3887" spans="1:4" x14ac:dyDescent="0.15">
      <c r="A3887" s="214">
        <v>32298</v>
      </c>
      <c r="B3887">
        <v>4.9969999999999999</v>
      </c>
      <c r="D3887" s="207"/>
    </row>
    <row r="3888" spans="1:4" x14ac:dyDescent="0.15">
      <c r="A3888" s="214">
        <v>32300</v>
      </c>
      <c r="B3888">
        <v>5.0129999999999999</v>
      </c>
      <c r="D3888" s="207"/>
    </row>
    <row r="3889" spans="1:4" x14ac:dyDescent="0.15">
      <c r="A3889" s="214">
        <v>32301</v>
      </c>
      <c r="B3889">
        <v>5.0469999999999997</v>
      </c>
      <c r="D3889" s="207"/>
    </row>
    <row r="3890" spans="1:4" x14ac:dyDescent="0.15">
      <c r="A3890" s="214">
        <v>32302</v>
      </c>
      <c r="B3890">
        <v>5.0629999999999997</v>
      </c>
      <c r="D3890" s="207"/>
    </row>
    <row r="3891" spans="1:4" x14ac:dyDescent="0.15">
      <c r="A3891" s="214">
        <v>32303</v>
      </c>
      <c r="B3891">
        <v>5.1210000000000004</v>
      </c>
      <c r="D3891" s="207"/>
    </row>
    <row r="3892" spans="1:4" x14ac:dyDescent="0.15">
      <c r="A3892" s="214">
        <v>32304</v>
      </c>
      <c r="B3892">
        <v>5.14</v>
      </c>
      <c r="D3892" s="207"/>
    </row>
    <row r="3893" spans="1:4" x14ac:dyDescent="0.15">
      <c r="A3893" s="214">
        <v>32307</v>
      </c>
      <c r="B3893">
        <v>5.14</v>
      </c>
      <c r="D3893" s="207"/>
    </row>
    <row r="3894" spans="1:4" x14ac:dyDescent="0.15">
      <c r="A3894" s="214">
        <v>32308</v>
      </c>
      <c r="B3894">
        <v>5.165</v>
      </c>
      <c r="D3894" s="207"/>
    </row>
    <row r="3895" spans="1:4" x14ac:dyDescent="0.15">
      <c r="A3895" s="214">
        <v>32309</v>
      </c>
      <c r="B3895">
        <v>5.1989999999999998</v>
      </c>
      <c r="D3895" s="207"/>
    </row>
    <row r="3896" spans="1:4" x14ac:dyDescent="0.15">
      <c r="A3896" s="214">
        <v>32310</v>
      </c>
      <c r="B3896">
        <v>5.2320000000000002</v>
      </c>
      <c r="D3896" s="207"/>
    </row>
    <row r="3897" spans="1:4" x14ac:dyDescent="0.15">
      <c r="A3897" s="214">
        <v>32311</v>
      </c>
      <c r="B3897">
        <v>5.2640000000000002</v>
      </c>
      <c r="D3897" s="207"/>
    </row>
    <row r="3898" spans="1:4" x14ac:dyDescent="0.15">
      <c r="A3898" s="214">
        <v>32314</v>
      </c>
      <c r="B3898">
        <v>5.2969999999999997</v>
      </c>
      <c r="D3898" s="207"/>
    </row>
    <row r="3899" spans="1:4" x14ac:dyDescent="0.15">
      <c r="A3899" s="214">
        <v>32315</v>
      </c>
      <c r="B3899">
        <v>5.28</v>
      </c>
      <c r="D3899" s="207"/>
    </row>
    <row r="3900" spans="1:4" x14ac:dyDescent="0.15">
      <c r="A3900" s="214">
        <v>32316</v>
      </c>
      <c r="B3900">
        <v>5.3540000000000001</v>
      </c>
      <c r="D3900" s="207"/>
    </row>
    <row r="3901" spans="1:4" x14ac:dyDescent="0.15">
      <c r="A3901" s="214">
        <v>32317</v>
      </c>
      <c r="B3901">
        <v>5.4020000000000001</v>
      </c>
      <c r="D3901" s="207"/>
    </row>
    <row r="3902" spans="1:4" x14ac:dyDescent="0.15">
      <c r="A3902" s="214">
        <v>32318</v>
      </c>
      <c r="B3902">
        <v>5.3840000000000003</v>
      </c>
      <c r="D3902" s="207"/>
    </row>
    <row r="3903" spans="1:4" x14ac:dyDescent="0.15">
      <c r="A3903" s="214">
        <v>32319</v>
      </c>
      <c r="B3903">
        <v>5.431</v>
      </c>
      <c r="D3903" s="207"/>
    </row>
    <row r="3904" spans="1:4" x14ac:dyDescent="0.15">
      <c r="A3904" s="214">
        <v>32321</v>
      </c>
      <c r="B3904">
        <v>5.48</v>
      </c>
      <c r="D3904" s="207"/>
    </row>
    <row r="3905" spans="1:4" x14ac:dyDescent="0.15">
      <c r="A3905" s="214">
        <v>32322</v>
      </c>
      <c r="B3905">
        <v>5.3959999999999999</v>
      </c>
      <c r="D3905" s="207"/>
    </row>
    <row r="3906" spans="1:4" x14ac:dyDescent="0.15">
      <c r="A3906" s="214">
        <v>32323</v>
      </c>
      <c r="B3906">
        <v>5.4539999999999997</v>
      </c>
      <c r="D3906" s="207"/>
    </row>
    <row r="3907" spans="1:4" x14ac:dyDescent="0.15">
      <c r="A3907" s="214">
        <v>32324</v>
      </c>
      <c r="B3907">
        <v>5.38</v>
      </c>
      <c r="D3907" s="207"/>
    </row>
    <row r="3908" spans="1:4" x14ac:dyDescent="0.15">
      <c r="A3908" s="214">
        <v>32325</v>
      </c>
      <c r="B3908">
        <v>5.5019999999999998</v>
      </c>
      <c r="D3908" s="207"/>
    </row>
    <row r="3909" spans="1:4" x14ac:dyDescent="0.15">
      <c r="A3909" s="214">
        <v>32326</v>
      </c>
      <c r="B3909">
        <v>5.6059999999999999</v>
      </c>
      <c r="D3909" s="207"/>
    </row>
    <row r="3910" spans="1:4" x14ac:dyDescent="0.15">
      <c r="A3910" s="214">
        <v>32328</v>
      </c>
      <c r="B3910">
        <v>5.7149999999999999</v>
      </c>
      <c r="D3910" s="207"/>
    </row>
    <row r="3911" spans="1:4" x14ac:dyDescent="0.15">
      <c r="A3911" s="214">
        <v>32329</v>
      </c>
      <c r="B3911">
        <v>5.625</v>
      </c>
      <c r="D3911" s="207"/>
    </row>
    <row r="3912" spans="1:4" x14ac:dyDescent="0.15">
      <c r="A3912" s="214">
        <v>32330</v>
      </c>
      <c r="B3912">
        <v>5.5960000000000001</v>
      </c>
      <c r="D3912" s="207"/>
    </row>
    <row r="3913" spans="1:4" x14ac:dyDescent="0.15">
      <c r="A3913" s="214">
        <v>32331</v>
      </c>
      <c r="B3913">
        <v>5.4740000000000002</v>
      </c>
      <c r="D3913" s="207"/>
    </row>
    <row r="3914" spans="1:4" x14ac:dyDescent="0.15">
      <c r="A3914" s="214">
        <v>32332</v>
      </c>
      <c r="B3914">
        <v>5.5410000000000004</v>
      </c>
      <c r="D3914" s="207"/>
    </row>
    <row r="3915" spans="1:4" x14ac:dyDescent="0.15">
      <c r="A3915" s="214">
        <v>32335</v>
      </c>
      <c r="B3915">
        <v>5.6230000000000002</v>
      </c>
      <c r="D3915" s="207"/>
    </row>
    <row r="3916" spans="1:4" x14ac:dyDescent="0.15">
      <c r="A3916" s="214">
        <v>32336</v>
      </c>
      <c r="B3916">
        <v>5.6509999999999998</v>
      </c>
      <c r="D3916" s="207"/>
    </row>
    <row r="3917" spans="1:4" x14ac:dyDescent="0.15">
      <c r="A3917" s="214">
        <v>32337</v>
      </c>
      <c r="B3917">
        <v>5.6280000000000001</v>
      </c>
      <c r="D3917" s="207"/>
    </row>
    <row r="3918" spans="1:4" x14ac:dyDescent="0.15">
      <c r="A3918" s="214">
        <v>32338</v>
      </c>
      <c r="B3918">
        <v>5.6070000000000002</v>
      </c>
      <c r="D3918" s="207"/>
    </row>
    <row r="3919" spans="1:4" x14ac:dyDescent="0.15">
      <c r="A3919" s="214">
        <v>32339</v>
      </c>
      <c r="B3919">
        <v>5.6449999999999996</v>
      </c>
      <c r="D3919" s="207"/>
    </row>
    <row r="3920" spans="1:4" x14ac:dyDescent="0.15">
      <c r="A3920" s="214">
        <v>32342</v>
      </c>
      <c r="B3920">
        <v>5.6870000000000003</v>
      </c>
      <c r="D3920" s="207"/>
    </row>
    <row r="3921" spans="1:4" x14ac:dyDescent="0.15">
      <c r="A3921" s="214">
        <v>32343</v>
      </c>
      <c r="B3921">
        <v>5.5529999999999999</v>
      </c>
      <c r="D3921" s="207"/>
    </row>
    <row r="3922" spans="1:4" x14ac:dyDescent="0.15">
      <c r="A3922" s="214">
        <v>32344</v>
      </c>
      <c r="B3922">
        <v>5.5460000000000003</v>
      </c>
      <c r="D3922" s="207"/>
    </row>
    <row r="3923" spans="1:4" x14ac:dyDescent="0.15">
      <c r="A3923" s="214">
        <v>32345</v>
      </c>
      <c r="B3923">
        <v>5.5819999999999999</v>
      </c>
      <c r="D3923" s="207"/>
    </row>
    <row r="3924" spans="1:4" x14ac:dyDescent="0.15">
      <c r="A3924" s="214">
        <v>32346</v>
      </c>
      <c r="B3924">
        <v>5.5190000000000001</v>
      </c>
      <c r="D3924" s="207"/>
    </row>
    <row r="3925" spans="1:4" x14ac:dyDescent="0.15">
      <c r="A3925" s="214">
        <v>32347</v>
      </c>
      <c r="B3925">
        <v>5.48</v>
      </c>
      <c r="D3925" s="207"/>
    </row>
    <row r="3926" spans="1:4" x14ac:dyDescent="0.15">
      <c r="A3926" s="214">
        <v>32349</v>
      </c>
      <c r="B3926">
        <v>5.5179999999999998</v>
      </c>
      <c r="D3926" s="207"/>
    </row>
    <row r="3927" spans="1:4" x14ac:dyDescent="0.15">
      <c r="A3927" s="214">
        <v>32350</v>
      </c>
      <c r="B3927">
        <v>5.53</v>
      </c>
      <c r="D3927" s="207"/>
    </row>
    <row r="3928" spans="1:4" x14ac:dyDescent="0.15">
      <c r="A3928" s="214">
        <v>32351</v>
      </c>
      <c r="B3928">
        <v>5.5110000000000001</v>
      </c>
      <c r="D3928" s="207"/>
    </row>
    <row r="3929" spans="1:4" x14ac:dyDescent="0.15">
      <c r="A3929" s="214">
        <v>32352</v>
      </c>
      <c r="B3929">
        <v>5.4340000000000002</v>
      </c>
      <c r="D3929" s="207"/>
    </row>
    <row r="3930" spans="1:4" x14ac:dyDescent="0.15">
      <c r="A3930" s="214">
        <v>32353</v>
      </c>
      <c r="B3930">
        <v>5.4020000000000001</v>
      </c>
      <c r="D3930" s="207"/>
    </row>
    <row r="3931" spans="1:4" x14ac:dyDescent="0.15">
      <c r="A3931" s="214">
        <v>32354</v>
      </c>
      <c r="B3931">
        <v>5.3579999999999997</v>
      </c>
      <c r="D3931" s="207"/>
    </row>
    <row r="3932" spans="1:4" x14ac:dyDescent="0.15">
      <c r="A3932" s="214">
        <v>32356</v>
      </c>
      <c r="B3932">
        <v>5.3579999999999997</v>
      </c>
      <c r="D3932" s="207"/>
    </row>
    <row r="3933" spans="1:4" x14ac:dyDescent="0.15">
      <c r="A3933" s="214">
        <v>32357</v>
      </c>
      <c r="B3933">
        <v>5.3710000000000004</v>
      </c>
      <c r="D3933" s="207"/>
    </row>
    <row r="3934" spans="1:4" x14ac:dyDescent="0.15">
      <c r="A3934" s="214">
        <v>32358</v>
      </c>
      <c r="B3934">
        <v>5.4119999999999999</v>
      </c>
      <c r="D3934" s="207"/>
    </row>
    <row r="3935" spans="1:4" x14ac:dyDescent="0.15">
      <c r="A3935" s="214">
        <v>32359</v>
      </c>
      <c r="B3935">
        <v>5.3959999999999999</v>
      </c>
      <c r="D3935" s="207"/>
    </row>
    <row r="3936" spans="1:4" x14ac:dyDescent="0.15">
      <c r="A3936" s="214">
        <v>32360</v>
      </c>
      <c r="B3936">
        <v>5.4020000000000001</v>
      </c>
      <c r="D3936" s="207"/>
    </row>
    <row r="3937" spans="1:4" x14ac:dyDescent="0.15">
      <c r="A3937" s="214">
        <v>32361</v>
      </c>
      <c r="B3937">
        <v>5.4539999999999997</v>
      </c>
      <c r="D3937" s="207"/>
    </row>
    <row r="3938" spans="1:4" x14ac:dyDescent="0.15">
      <c r="A3938" s="214">
        <v>32363</v>
      </c>
      <c r="B3938">
        <v>5.4729999999999999</v>
      </c>
      <c r="D3938" s="207"/>
    </row>
    <row r="3939" spans="1:4" x14ac:dyDescent="0.15">
      <c r="A3939" s="214">
        <v>32364</v>
      </c>
      <c r="B3939">
        <v>5.4580000000000002</v>
      </c>
      <c r="D3939" s="207"/>
    </row>
    <row r="3940" spans="1:4" x14ac:dyDescent="0.15">
      <c r="A3940" s="214">
        <v>32365</v>
      </c>
      <c r="B3940">
        <v>5.7309999999999999</v>
      </c>
      <c r="D3940" s="207"/>
    </row>
    <row r="3941" spans="1:4" x14ac:dyDescent="0.15">
      <c r="A3941" s="214">
        <v>32366</v>
      </c>
      <c r="B3941">
        <v>5.7009999999999996</v>
      </c>
      <c r="D3941" s="207"/>
    </row>
    <row r="3942" spans="1:4" x14ac:dyDescent="0.15">
      <c r="A3942" s="214">
        <v>32367</v>
      </c>
      <c r="B3942">
        <v>5.6619999999999999</v>
      </c>
      <c r="D3942" s="207"/>
    </row>
    <row r="3943" spans="1:4" x14ac:dyDescent="0.15">
      <c r="A3943" s="214">
        <v>32370</v>
      </c>
      <c r="B3943">
        <v>5.5990000000000002</v>
      </c>
      <c r="D3943" s="207"/>
    </row>
    <row r="3944" spans="1:4" x14ac:dyDescent="0.15">
      <c r="A3944" s="214">
        <v>32371</v>
      </c>
      <c r="B3944">
        <v>5.5990000000000002</v>
      </c>
      <c r="D3944" s="207"/>
    </row>
    <row r="3945" spans="1:4" x14ac:dyDescent="0.15">
      <c r="A3945" s="214">
        <v>32372</v>
      </c>
      <c r="B3945">
        <v>5.5629999999999997</v>
      </c>
      <c r="D3945" s="207"/>
    </row>
    <row r="3946" spans="1:4" x14ac:dyDescent="0.15">
      <c r="A3946" s="214">
        <v>32373</v>
      </c>
      <c r="B3946">
        <v>5.5510000000000002</v>
      </c>
      <c r="D3946" s="207"/>
    </row>
    <row r="3947" spans="1:4" x14ac:dyDescent="0.15">
      <c r="A3947" s="214">
        <v>32374</v>
      </c>
      <c r="B3947">
        <v>5.5209999999999999</v>
      </c>
      <c r="D3947" s="207"/>
    </row>
    <row r="3948" spans="1:4" x14ac:dyDescent="0.15">
      <c r="A3948" s="214">
        <v>32377</v>
      </c>
      <c r="B3948">
        <v>5.5289999999999999</v>
      </c>
      <c r="D3948" s="207"/>
    </row>
    <row r="3949" spans="1:4" x14ac:dyDescent="0.15">
      <c r="A3949" s="214">
        <v>32378</v>
      </c>
      <c r="B3949">
        <v>5.5830000000000002</v>
      </c>
      <c r="D3949" s="207"/>
    </row>
    <row r="3950" spans="1:4" x14ac:dyDescent="0.15">
      <c r="A3950" s="214">
        <v>32379</v>
      </c>
      <c r="B3950">
        <v>5.5620000000000003</v>
      </c>
      <c r="D3950" s="207"/>
    </row>
    <row r="3951" spans="1:4" x14ac:dyDescent="0.15">
      <c r="A3951" s="214">
        <v>32380</v>
      </c>
      <c r="B3951">
        <v>5.5730000000000004</v>
      </c>
      <c r="D3951" s="207"/>
    </row>
    <row r="3952" spans="1:4" x14ac:dyDescent="0.15">
      <c r="A3952" s="214">
        <v>32381</v>
      </c>
      <c r="B3952">
        <v>5.5780000000000003</v>
      </c>
      <c r="D3952" s="207"/>
    </row>
    <row r="3953" spans="1:4" x14ac:dyDescent="0.15">
      <c r="A3953" s="214">
        <v>32382</v>
      </c>
      <c r="B3953">
        <v>5.577</v>
      </c>
      <c r="D3953" s="207"/>
    </row>
    <row r="3954" spans="1:4" x14ac:dyDescent="0.15">
      <c r="A3954" s="214">
        <v>32384</v>
      </c>
      <c r="B3954">
        <v>5.6120000000000001</v>
      </c>
      <c r="D3954" s="207"/>
    </row>
    <row r="3955" spans="1:4" x14ac:dyDescent="0.15">
      <c r="A3955" s="214">
        <v>32385</v>
      </c>
      <c r="B3955">
        <v>5.6150000000000002</v>
      </c>
      <c r="D3955" s="207"/>
    </row>
    <row r="3956" spans="1:4" x14ac:dyDescent="0.15">
      <c r="A3956" s="214">
        <v>32386</v>
      </c>
      <c r="B3956">
        <v>5.6150000000000002</v>
      </c>
      <c r="D3956" s="207"/>
    </row>
    <row r="3957" spans="1:4" x14ac:dyDescent="0.15">
      <c r="A3957" s="214">
        <v>32387</v>
      </c>
      <c r="B3957">
        <v>5.5670000000000002</v>
      </c>
      <c r="D3957" s="207"/>
    </row>
    <row r="3958" spans="1:4" x14ac:dyDescent="0.15">
      <c r="A3958" s="214">
        <v>32388</v>
      </c>
      <c r="B3958">
        <v>5.5430000000000001</v>
      </c>
      <c r="D3958" s="207"/>
    </row>
    <row r="3959" spans="1:4" x14ac:dyDescent="0.15">
      <c r="A3959" s="214">
        <v>32389</v>
      </c>
      <c r="B3959">
        <v>5.4340000000000002</v>
      </c>
      <c r="D3959" s="207"/>
    </row>
    <row r="3960" spans="1:4" x14ac:dyDescent="0.15">
      <c r="A3960" s="214">
        <v>32391</v>
      </c>
      <c r="B3960">
        <v>5.45</v>
      </c>
      <c r="D3960" s="207"/>
    </row>
    <row r="3961" spans="1:4" x14ac:dyDescent="0.15">
      <c r="A3961" s="214">
        <v>32392</v>
      </c>
      <c r="B3961">
        <v>5.4329999999999998</v>
      </c>
      <c r="D3961" s="207"/>
    </row>
    <row r="3962" spans="1:4" x14ac:dyDescent="0.15">
      <c r="A3962" s="214">
        <v>32393</v>
      </c>
      <c r="B3962">
        <v>5.3659999999999997</v>
      </c>
      <c r="D3962" s="207"/>
    </row>
    <row r="3963" spans="1:4" x14ac:dyDescent="0.15">
      <c r="A3963" s="214">
        <v>32394</v>
      </c>
      <c r="B3963">
        <v>5.367</v>
      </c>
      <c r="D3963" s="207"/>
    </row>
    <row r="3964" spans="1:4" x14ac:dyDescent="0.15">
      <c r="A3964" s="214">
        <v>32395</v>
      </c>
      <c r="B3964">
        <v>5.3609999999999998</v>
      </c>
      <c r="D3964" s="207"/>
    </row>
    <row r="3965" spans="1:4" x14ac:dyDescent="0.15">
      <c r="A3965" s="214">
        <v>32398</v>
      </c>
      <c r="B3965">
        <v>5.3440000000000003</v>
      </c>
      <c r="D3965" s="207"/>
    </row>
    <row r="3966" spans="1:4" x14ac:dyDescent="0.15">
      <c r="A3966" s="214">
        <v>32399</v>
      </c>
      <c r="B3966">
        <v>5.3179999999999996</v>
      </c>
      <c r="D3966" s="207"/>
    </row>
    <row r="3967" spans="1:4" x14ac:dyDescent="0.15">
      <c r="A3967" s="214">
        <v>32400</v>
      </c>
      <c r="B3967">
        <v>5.2830000000000004</v>
      </c>
      <c r="D3967" s="207"/>
    </row>
    <row r="3968" spans="1:4" x14ac:dyDescent="0.15">
      <c r="A3968" s="214">
        <v>32402</v>
      </c>
      <c r="B3968">
        <v>5.2220000000000004</v>
      </c>
      <c r="D3968" s="207"/>
    </row>
    <row r="3969" spans="1:4" x14ac:dyDescent="0.15">
      <c r="A3969" s="214">
        <v>32405</v>
      </c>
      <c r="B3969">
        <v>5.1959999999999997</v>
      </c>
      <c r="D3969" s="207"/>
    </row>
    <row r="3970" spans="1:4" x14ac:dyDescent="0.15">
      <c r="A3970" s="214">
        <v>32406</v>
      </c>
      <c r="B3970">
        <v>5.2619999999999996</v>
      </c>
      <c r="D3970" s="207"/>
    </row>
    <row r="3971" spans="1:4" x14ac:dyDescent="0.15">
      <c r="A3971" s="214">
        <v>32407</v>
      </c>
      <c r="B3971">
        <v>5.1959999999999997</v>
      </c>
      <c r="D3971" s="207"/>
    </row>
    <row r="3972" spans="1:4" x14ac:dyDescent="0.15">
      <c r="A3972" s="214">
        <v>32408</v>
      </c>
      <c r="B3972">
        <v>5.2030000000000003</v>
      </c>
      <c r="D3972" s="207"/>
    </row>
    <row r="3973" spans="1:4" x14ac:dyDescent="0.15">
      <c r="A3973" s="214">
        <v>32410</v>
      </c>
      <c r="B3973">
        <v>5.1950000000000003</v>
      </c>
      <c r="D3973" s="207"/>
    </row>
    <row r="3974" spans="1:4" x14ac:dyDescent="0.15">
      <c r="A3974" s="214">
        <v>32412</v>
      </c>
      <c r="B3974">
        <v>5.2039999999999997</v>
      </c>
      <c r="D3974" s="207"/>
    </row>
    <row r="3975" spans="1:4" x14ac:dyDescent="0.15">
      <c r="A3975" s="214">
        <v>32413</v>
      </c>
      <c r="B3975">
        <v>5.2089999999999996</v>
      </c>
      <c r="D3975" s="207"/>
    </row>
    <row r="3976" spans="1:4" x14ac:dyDescent="0.15">
      <c r="A3976" s="214">
        <v>32414</v>
      </c>
      <c r="B3976">
        <v>5.2009999999999996</v>
      </c>
      <c r="D3976" s="207"/>
    </row>
    <row r="3977" spans="1:4" x14ac:dyDescent="0.15">
      <c r="A3977" s="214">
        <v>32415</v>
      </c>
      <c r="B3977">
        <v>5.1740000000000004</v>
      </c>
      <c r="D3977" s="207"/>
    </row>
    <row r="3978" spans="1:4" x14ac:dyDescent="0.15">
      <c r="A3978" s="214">
        <v>32416</v>
      </c>
      <c r="B3978">
        <v>5.165</v>
      </c>
      <c r="D3978" s="207"/>
    </row>
    <row r="3979" spans="1:4" x14ac:dyDescent="0.15">
      <c r="A3979" s="214">
        <v>32417</v>
      </c>
      <c r="B3979">
        <v>5.1420000000000003</v>
      </c>
      <c r="D3979" s="207"/>
    </row>
    <row r="3980" spans="1:4" x14ac:dyDescent="0.15">
      <c r="A3980" s="214">
        <v>32419</v>
      </c>
      <c r="B3980">
        <v>5.1390000000000002</v>
      </c>
      <c r="D3980" s="207"/>
    </row>
    <row r="3981" spans="1:4" x14ac:dyDescent="0.15">
      <c r="A3981" s="214">
        <v>32420</v>
      </c>
      <c r="B3981">
        <v>5.0910000000000002</v>
      </c>
      <c r="D3981" s="207"/>
    </row>
    <row r="3982" spans="1:4" x14ac:dyDescent="0.15">
      <c r="A3982" s="214">
        <v>32421</v>
      </c>
      <c r="B3982">
        <v>5.0979999999999999</v>
      </c>
      <c r="D3982" s="207"/>
    </row>
    <row r="3983" spans="1:4" x14ac:dyDescent="0.15">
      <c r="A3983" s="214">
        <v>32422</v>
      </c>
      <c r="B3983">
        <v>5.1029999999999998</v>
      </c>
      <c r="D3983" s="207"/>
    </row>
    <row r="3984" spans="1:4" x14ac:dyDescent="0.15">
      <c r="A3984" s="214">
        <v>32423</v>
      </c>
      <c r="B3984">
        <v>5.0709999999999997</v>
      </c>
      <c r="D3984" s="207"/>
    </row>
    <row r="3985" spans="1:4" x14ac:dyDescent="0.15">
      <c r="A3985" s="214">
        <v>32427</v>
      </c>
      <c r="B3985">
        <v>4.9560000000000004</v>
      </c>
      <c r="D3985" s="207"/>
    </row>
    <row r="3986" spans="1:4" x14ac:dyDescent="0.15">
      <c r="A3986" s="214">
        <v>32428</v>
      </c>
      <c r="B3986">
        <v>4.9249999999999998</v>
      </c>
      <c r="D3986" s="207"/>
    </row>
    <row r="3987" spans="1:4" x14ac:dyDescent="0.15">
      <c r="A3987" s="214">
        <v>32429</v>
      </c>
      <c r="B3987">
        <v>4.9390000000000001</v>
      </c>
      <c r="D3987" s="207"/>
    </row>
    <row r="3988" spans="1:4" x14ac:dyDescent="0.15">
      <c r="A3988" s="214">
        <v>32430</v>
      </c>
      <c r="B3988">
        <v>4.9870000000000001</v>
      </c>
      <c r="D3988" s="207"/>
    </row>
    <row r="3989" spans="1:4" x14ac:dyDescent="0.15">
      <c r="A3989" s="214">
        <v>32433</v>
      </c>
      <c r="B3989">
        <v>4.9870000000000001</v>
      </c>
      <c r="D3989" s="207"/>
    </row>
    <row r="3990" spans="1:4" x14ac:dyDescent="0.15">
      <c r="A3990" s="214">
        <v>32434</v>
      </c>
      <c r="B3990">
        <v>5.016</v>
      </c>
      <c r="D3990" s="207"/>
    </row>
    <row r="3991" spans="1:4" x14ac:dyDescent="0.15">
      <c r="A3991" s="214">
        <v>32435</v>
      </c>
      <c r="B3991">
        <v>4.9400000000000004</v>
      </c>
      <c r="D3991" s="207"/>
    </row>
    <row r="3992" spans="1:4" x14ac:dyDescent="0.15">
      <c r="A3992" s="214">
        <v>32436</v>
      </c>
      <c r="B3992">
        <v>4.952</v>
      </c>
      <c r="D3992" s="207"/>
    </row>
    <row r="3993" spans="1:4" x14ac:dyDescent="0.15">
      <c r="A3993" s="214">
        <v>32437</v>
      </c>
      <c r="B3993">
        <v>4.9119999999999999</v>
      </c>
      <c r="D3993" s="207"/>
    </row>
    <row r="3994" spans="1:4" x14ac:dyDescent="0.15">
      <c r="A3994" s="214">
        <v>32438</v>
      </c>
      <c r="B3994">
        <v>4.8940000000000001</v>
      </c>
      <c r="D3994" s="207"/>
    </row>
    <row r="3995" spans="1:4" x14ac:dyDescent="0.15">
      <c r="A3995" s="214">
        <v>32440</v>
      </c>
      <c r="B3995">
        <v>4.931</v>
      </c>
      <c r="D3995" s="207"/>
    </row>
    <row r="3996" spans="1:4" x14ac:dyDescent="0.15">
      <c r="A3996" s="214">
        <v>32441</v>
      </c>
      <c r="B3996">
        <v>4.8869999999999996</v>
      </c>
      <c r="D3996" s="207"/>
    </row>
    <row r="3997" spans="1:4" x14ac:dyDescent="0.15">
      <c r="A3997" s="214">
        <v>32442</v>
      </c>
      <c r="B3997">
        <v>4.859</v>
      </c>
      <c r="D3997" s="207"/>
    </row>
    <row r="3998" spans="1:4" x14ac:dyDescent="0.15">
      <c r="A3998" s="214">
        <v>32443</v>
      </c>
      <c r="B3998">
        <v>4.8470000000000004</v>
      </c>
      <c r="D3998" s="207"/>
    </row>
    <row r="3999" spans="1:4" x14ac:dyDescent="0.15">
      <c r="A3999" s="214">
        <v>32444</v>
      </c>
      <c r="B3999">
        <v>4.8259999999999996</v>
      </c>
      <c r="D3999" s="207"/>
    </row>
    <row r="4000" spans="1:4" x14ac:dyDescent="0.15">
      <c r="A4000" s="214">
        <v>32445</v>
      </c>
      <c r="B4000">
        <v>4.7939999999999996</v>
      </c>
      <c r="D4000" s="207"/>
    </row>
    <row r="4001" spans="1:4" x14ac:dyDescent="0.15">
      <c r="A4001" s="214">
        <v>32447</v>
      </c>
      <c r="B4001">
        <v>4.7869999999999999</v>
      </c>
      <c r="D4001" s="207"/>
    </row>
    <row r="4002" spans="1:4" x14ac:dyDescent="0.15">
      <c r="A4002" s="214">
        <v>32448</v>
      </c>
      <c r="B4002">
        <v>4.8209999999999997</v>
      </c>
      <c r="D4002" s="207"/>
    </row>
    <row r="4003" spans="1:4" x14ac:dyDescent="0.15">
      <c r="A4003" s="214">
        <v>32449</v>
      </c>
      <c r="B4003">
        <v>4.8259999999999996</v>
      </c>
      <c r="D4003" s="207"/>
    </row>
    <row r="4004" spans="1:4" x14ac:dyDescent="0.15">
      <c r="A4004" s="214">
        <v>32451</v>
      </c>
      <c r="B4004">
        <v>4.8339999999999996</v>
      </c>
      <c r="D4004" s="207"/>
    </row>
    <row r="4005" spans="1:4" x14ac:dyDescent="0.15">
      <c r="A4005" s="214">
        <v>32452</v>
      </c>
      <c r="B4005">
        <v>4.8609999999999998</v>
      </c>
      <c r="D4005" s="207"/>
    </row>
    <row r="4006" spans="1:4" x14ac:dyDescent="0.15">
      <c r="A4006" s="214">
        <v>32454</v>
      </c>
      <c r="B4006">
        <v>4.8940000000000001</v>
      </c>
      <c r="D4006" s="207"/>
    </row>
    <row r="4007" spans="1:4" x14ac:dyDescent="0.15">
      <c r="A4007" s="214">
        <v>32455</v>
      </c>
      <c r="B4007">
        <v>4.8460000000000001</v>
      </c>
      <c r="D4007" s="207"/>
    </row>
    <row r="4008" spans="1:4" x14ac:dyDescent="0.15">
      <c r="A4008" s="214">
        <v>32456</v>
      </c>
      <c r="B4008">
        <v>4.8010000000000002</v>
      </c>
      <c r="D4008" s="207"/>
    </row>
    <row r="4009" spans="1:4" x14ac:dyDescent="0.15">
      <c r="A4009" s="214">
        <v>32457</v>
      </c>
      <c r="B4009">
        <v>4.774</v>
      </c>
      <c r="D4009" s="207"/>
    </row>
    <row r="4010" spans="1:4" x14ac:dyDescent="0.15">
      <c r="A4010" s="214">
        <v>32458</v>
      </c>
      <c r="B4010">
        <v>4.734</v>
      </c>
      <c r="D4010" s="207"/>
    </row>
    <row r="4011" spans="1:4" x14ac:dyDescent="0.15">
      <c r="A4011" s="214">
        <v>32461</v>
      </c>
      <c r="B4011">
        <v>4.7240000000000002</v>
      </c>
      <c r="D4011" s="207"/>
    </row>
    <row r="4012" spans="1:4" x14ac:dyDescent="0.15">
      <c r="A4012" s="214">
        <v>32462</v>
      </c>
      <c r="B4012">
        <v>4.7309999999999999</v>
      </c>
      <c r="D4012" s="207"/>
    </row>
    <row r="4013" spans="1:4" x14ac:dyDescent="0.15">
      <c r="A4013" s="214">
        <v>32463</v>
      </c>
      <c r="B4013">
        <v>4.7729999999999997</v>
      </c>
      <c r="D4013" s="207"/>
    </row>
    <row r="4014" spans="1:4" x14ac:dyDescent="0.15">
      <c r="A4014" s="214">
        <v>32464</v>
      </c>
      <c r="B4014">
        <v>4.7869999999999999</v>
      </c>
      <c r="D4014" s="207"/>
    </row>
    <row r="4015" spans="1:4" x14ac:dyDescent="0.15">
      <c r="A4015" s="214">
        <v>32465</v>
      </c>
      <c r="B4015">
        <v>4.7880000000000003</v>
      </c>
      <c r="D4015" s="207"/>
    </row>
    <row r="4016" spans="1:4" x14ac:dyDescent="0.15">
      <c r="A4016" s="214">
        <v>32468</v>
      </c>
      <c r="B4016">
        <v>4.7439999999999998</v>
      </c>
      <c r="D4016" s="207"/>
    </row>
    <row r="4017" spans="1:4" x14ac:dyDescent="0.15">
      <c r="A4017" s="214">
        <v>32469</v>
      </c>
      <c r="B4017">
        <v>4.7229999999999999</v>
      </c>
      <c r="D4017" s="207"/>
    </row>
    <row r="4018" spans="1:4" x14ac:dyDescent="0.15">
      <c r="A4018" s="214">
        <v>32471</v>
      </c>
      <c r="B4018">
        <v>4.7290000000000001</v>
      </c>
      <c r="D4018" s="207"/>
    </row>
    <row r="4019" spans="1:4" x14ac:dyDescent="0.15">
      <c r="A4019" s="214">
        <v>32472</v>
      </c>
      <c r="B4019">
        <v>4.774</v>
      </c>
      <c r="D4019" s="207"/>
    </row>
    <row r="4020" spans="1:4" x14ac:dyDescent="0.15">
      <c r="A4020" s="214">
        <v>32473</v>
      </c>
      <c r="B4020">
        <v>4.8029999999999999</v>
      </c>
      <c r="D4020" s="207"/>
    </row>
    <row r="4021" spans="1:4" x14ac:dyDescent="0.15">
      <c r="A4021" s="214">
        <v>32475</v>
      </c>
      <c r="B4021">
        <v>4.7949999999999999</v>
      </c>
      <c r="D4021" s="207"/>
    </row>
    <row r="4022" spans="1:4" x14ac:dyDescent="0.15">
      <c r="A4022" s="214">
        <v>32476</v>
      </c>
      <c r="B4022">
        <v>4.7279999999999998</v>
      </c>
      <c r="D4022" s="207"/>
    </row>
    <row r="4023" spans="1:4" x14ac:dyDescent="0.15">
      <c r="A4023" s="214">
        <v>32477</v>
      </c>
      <c r="B4023">
        <v>4.6879999999999997</v>
      </c>
      <c r="D4023" s="207"/>
    </row>
    <row r="4024" spans="1:4" x14ac:dyDescent="0.15">
      <c r="A4024" s="214">
        <v>32478</v>
      </c>
      <c r="B4024">
        <v>4.6399999999999997</v>
      </c>
      <c r="D4024" s="207"/>
    </row>
    <row r="4025" spans="1:4" x14ac:dyDescent="0.15">
      <c r="A4025" s="214">
        <v>32479</v>
      </c>
      <c r="B4025">
        <v>4.6239999999999997</v>
      </c>
      <c r="D4025" s="207"/>
    </row>
    <row r="4026" spans="1:4" x14ac:dyDescent="0.15">
      <c r="A4026" s="214">
        <v>32480</v>
      </c>
      <c r="B4026">
        <v>4.6079999999999997</v>
      </c>
      <c r="D4026" s="207"/>
    </row>
    <row r="4027" spans="1:4" x14ac:dyDescent="0.15">
      <c r="A4027" s="214">
        <v>32482</v>
      </c>
      <c r="B4027">
        <v>4.625</v>
      </c>
      <c r="D4027" s="207"/>
    </row>
    <row r="4028" spans="1:4" x14ac:dyDescent="0.15">
      <c r="A4028" s="214">
        <v>32483</v>
      </c>
      <c r="B4028">
        <v>4.5730000000000004</v>
      </c>
      <c r="D4028" s="207"/>
    </row>
    <row r="4029" spans="1:4" x14ac:dyDescent="0.15">
      <c r="A4029" s="214">
        <v>32484</v>
      </c>
      <c r="B4029">
        <v>4.5990000000000002</v>
      </c>
      <c r="D4029" s="207"/>
    </row>
    <row r="4030" spans="1:4" x14ac:dyDescent="0.15">
      <c r="A4030" s="214">
        <v>32485</v>
      </c>
      <c r="B4030">
        <v>4.5990000000000002</v>
      </c>
      <c r="D4030" s="207"/>
    </row>
    <row r="4031" spans="1:4" x14ac:dyDescent="0.15">
      <c r="A4031" s="214">
        <v>32486</v>
      </c>
      <c r="B4031">
        <v>4.5730000000000004</v>
      </c>
      <c r="D4031" s="207"/>
    </row>
    <row r="4032" spans="1:4" x14ac:dyDescent="0.15">
      <c r="A4032" s="214">
        <v>32489</v>
      </c>
      <c r="B4032">
        <v>4.593</v>
      </c>
      <c r="D4032" s="207"/>
    </row>
    <row r="4033" spans="1:4" x14ac:dyDescent="0.15">
      <c r="A4033" s="214">
        <v>32490</v>
      </c>
      <c r="B4033">
        <v>4.6189999999999998</v>
      </c>
      <c r="D4033" s="207"/>
    </row>
    <row r="4034" spans="1:4" x14ac:dyDescent="0.15">
      <c r="A4034" s="214">
        <v>32491</v>
      </c>
      <c r="B4034">
        <v>4.6100000000000003</v>
      </c>
      <c r="D4034" s="207"/>
    </row>
    <row r="4035" spans="1:4" x14ac:dyDescent="0.15">
      <c r="A4035" s="214">
        <v>32492</v>
      </c>
      <c r="B4035">
        <v>4.6269999999999998</v>
      </c>
      <c r="D4035" s="207"/>
    </row>
    <row r="4036" spans="1:4" x14ac:dyDescent="0.15">
      <c r="A4036" s="214">
        <v>32493</v>
      </c>
      <c r="B4036">
        <v>4.6609999999999996</v>
      </c>
      <c r="D4036" s="207"/>
    </row>
    <row r="4037" spans="1:4" x14ac:dyDescent="0.15">
      <c r="A4037" s="214">
        <v>32496</v>
      </c>
      <c r="B4037">
        <v>4.6420000000000003</v>
      </c>
      <c r="D4037" s="207"/>
    </row>
    <row r="4038" spans="1:4" x14ac:dyDescent="0.15">
      <c r="A4038" s="214">
        <v>32497</v>
      </c>
      <c r="B4038">
        <v>4.633</v>
      </c>
      <c r="D4038" s="207"/>
    </row>
    <row r="4039" spans="1:4" x14ac:dyDescent="0.15">
      <c r="A4039" s="214">
        <v>32498</v>
      </c>
      <c r="B4039">
        <v>4.6239999999999997</v>
      </c>
      <c r="D4039" s="207"/>
    </row>
    <row r="4040" spans="1:4" x14ac:dyDescent="0.15">
      <c r="A4040" s="214">
        <v>32499</v>
      </c>
      <c r="B4040">
        <v>4.6070000000000002</v>
      </c>
      <c r="D4040" s="207"/>
    </row>
    <row r="4041" spans="1:4" x14ac:dyDescent="0.15">
      <c r="A4041" s="214">
        <v>32500</v>
      </c>
      <c r="B4041">
        <v>4.6109999999999998</v>
      </c>
      <c r="D4041" s="207"/>
    </row>
    <row r="4042" spans="1:4" x14ac:dyDescent="0.15">
      <c r="A4042" s="214">
        <v>32501</v>
      </c>
      <c r="B4042">
        <v>4.5999999999999996</v>
      </c>
      <c r="D4042" s="207"/>
    </row>
    <row r="4043" spans="1:4" x14ac:dyDescent="0.15">
      <c r="A4043" s="214">
        <v>32503</v>
      </c>
      <c r="B4043">
        <v>4.5919999999999996</v>
      </c>
      <c r="D4043" s="207"/>
    </row>
    <row r="4044" spans="1:4" x14ac:dyDescent="0.15">
      <c r="A4044" s="214">
        <v>32504</v>
      </c>
      <c r="B4044">
        <v>4.593</v>
      </c>
      <c r="D4044" s="207"/>
    </row>
    <row r="4045" spans="1:4" x14ac:dyDescent="0.15">
      <c r="A4045" s="214">
        <v>32505</v>
      </c>
      <c r="B4045">
        <v>4.6109999999999998</v>
      </c>
      <c r="D4045" s="207"/>
    </row>
    <row r="4046" spans="1:4" x14ac:dyDescent="0.15">
      <c r="A4046" s="214">
        <v>32512</v>
      </c>
      <c r="B4046">
        <v>4.7960000000000003</v>
      </c>
      <c r="D4046" s="207"/>
    </row>
    <row r="4047" spans="1:4" x14ac:dyDescent="0.15">
      <c r="A4047" s="214">
        <v>32513</v>
      </c>
      <c r="B4047">
        <v>4.82</v>
      </c>
      <c r="D4047" s="207"/>
    </row>
    <row r="4048" spans="1:4" x14ac:dyDescent="0.15">
      <c r="A4048" s="214">
        <v>32514</v>
      </c>
      <c r="B4048">
        <v>4.843</v>
      </c>
      <c r="D4048" s="207"/>
    </row>
    <row r="4049" spans="1:4" x14ac:dyDescent="0.15">
      <c r="A4049" s="214">
        <v>32517</v>
      </c>
      <c r="B4049">
        <v>4.7910000000000004</v>
      </c>
      <c r="D4049" s="207"/>
    </row>
    <row r="4050" spans="1:4" x14ac:dyDescent="0.15">
      <c r="A4050" s="214">
        <v>32518</v>
      </c>
      <c r="B4050">
        <v>4.7939999999999996</v>
      </c>
      <c r="D4050" s="207"/>
    </row>
    <row r="4051" spans="1:4" x14ac:dyDescent="0.15">
      <c r="A4051" s="214">
        <v>32519</v>
      </c>
      <c r="B4051">
        <v>4.8120000000000003</v>
      </c>
      <c r="D4051" s="207"/>
    </row>
    <row r="4052" spans="1:4" x14ac:dyDescent="0.15">
      <c r="A4052" s="214">
        <v>32520</v>
      </c>
      <c r="B4052">
        <v>4.8029999999999999</v>
      </c>
      <c r="D4052" s="207"/>
    </row>
    <row r="4053" spans="1:4" x14ac:dyDescent="0.15">
      <c r="A4053" s="214">
        <v>32521</v>
      </c>
      <c r="B4053">
        <v>4.8010000000000002</v>
      </c>
      <c r="D4053" s="207"/>
    </row>
    <row r="4054" spans="1:4" x14ac:dyDescent="0.15">
      <c r="A4054" s="214">
        <v>32525</v>
      </c>
      <c r="B4054">
        <v>4.8360000000000003</v>
      </c>
      <c r="D4054" s="207"/>
    </row>
    <row r="4055" spans="1:4" x14ac:dyDescent="0.15">
      <c r="A4055" s="214">
        <v>32526</v>
      </c>
      <c r="B4055">
        <v>4.8460000000000001</v>
      </c>
      <c r="D4055" s="207"/>
    </row>
    <row r="4056" spans="1:4" x14ac:dyDescent="0.15">
      <c r="A4056" s="214">
        <v>32527</v>
      </c>
      <c r="B4056">
        <v>4.8929999999999998</v>
      </c>
      <c r="D4056" s="207"/>
    </row>
    <row r="4057" spans="1:4" x14ac:dyDescent="0.15">
      <c r="A4057" s="214">
        <v>32528</v>
      </c>
      <c r="B4057">
        <v>4.8209999999999997</v>
      </c>
      <c r="D4057" s="207"/>
    </row>
    <row r="4058" spans="1:4" x14ac:dyDescent="0.15">
      <c r="A4058" s="214">
        <v>32531</v>
      </c>
      <c r="B4058">
        <v>4.8109999999999999</v>
      </c>
      <c r="D4058" s="207"/>
    </row>
    <row r="4059" spans="1:4" x14ac:dyDescent="0.15">
      <c r="A4059" s="214">
        <v>32532</v>
      </c>
      <c r="B4059">
        <v>4.7990000000000004</v>
      </c>
      <c r="D4059" s="207"/>
    </row>
    <row r="4060" spans="1:4" x14ac:dyDescent="0.15">
      <c r="A4060" s="214">
        <v>32533</v>
      </c>
      <c r="B4060">
        <v>4.798</v>
      </c>
      <c r="D4060" s="207"/>
    </row>
    <row r="4061" spans="1:4" x14ac:dyDescent="0.15">
      <c r="A4061" s="214">
        <v>32534</v>
      </c>
      <c r="B4061">
        <v>4.8239999999999998</v>
      </c>
      <c r="D4061" s="207"/>
    </row>
    <row r="4062" spans="1:4" x14ac:dyDescent="0.15">
      <c r="A4062" s="214">
        <v>32535</v>
      </c>
      <c r="B4062">
        <v>4.8419999999999996</v>
      </c>
      <c r="D4062" s="207"/>
    </row>
    <row r="4063" spans="1:4" x14ac:dyDescent="0.15">
      <c r="A4063" s="214">
        <v>32536</v>
      </c>
      <c r="B4063">
        <v>4.851</v>
      </c>
      <c r="D4063" s="207"/>
    </row>
    <row r="4064" spans="1:4" x14ac:dyDescent="0.15">
      <c r="A4064" s="214">
        <v>32538</v>
      </c>
      <c r="B4064">
        <v>4.8689999999999998</v>
      </c>
      <c r="D4064" s="207"/>
    </row>
    <row r="4065" spans="1:4" x14ac:dyDescent="0.15">
      <c r="A4065" s="214">
        <v>32539</v>
      </c>
      <c r="B4065">
        <v>4.8310000000000004</v>
      </c>
      <c r="D4065" s="207"/>
    </row>
    <row r="4066" spans="1:4" x14ac:dyDescent="0.15">
      <c r="A4066" s="214">
        <v>32540</v>
      </c>
      <c r="B4066">
        <v>4.9770000000000003</v>
      </c>
      <c r="D4066" s="207"/>
    </row>
    <row r="4067" spans="1:4" x14ac:dyDescent="0.15">
      <c r="A4067" s="214">
        <v>32541</v>
      </c>
      <c r="B4067">
        <v>4.97</v>
      </c>
      <c r="D4067" s="207"/>
    </row>
    <row r="4068" spans="1:4" x14ac:dyDescent="0.15">
      <c r="A4068" s="214">
        <v>32542</v>
      </c>
      <c r="B4068">
        <v>4.9790000000000001</v>
      </c>
      <c r="D4068" s="207"/>
    </row>
    <row r="4069" spans="1:4" x14ac:dyDescent="0.15">
      <c r="A4069" s="214">
        <v>32545</v>
      </c>
      <c r="B4069">
        <v>5.0110000000000001</v>
      </c>
      <c r="D4069" s="207"/>
    </row>
    <row r="4070" spans="1:4" x14ac:dyDescent="0.15">
      <c r="A4070" s="214">
        <v>32546</v>
      </c>
      <c r="B4070">
        <v>5.0030000000000001</v>
      </c>
      <c r="D4070" s="207"/>
    </row>
    <row r="4071" spans="1:4" x14ac:dyDescent="0.15">
      <c r="A4071" s="214">
        <v>32547</v>
      </c>
      <c r="B4071">
        <v>5.0030000000000001</v>
      </c>
      <c r="D4071" s="207"/>
    </row>
    <row r="4072" spans="1:4" x14ac:dyDescent="0.15">
      <c r="A4072" s="214">
        <v>32548</v>
      </c>
      <c r="B4072">
        <v>5.0030000000000001</v>
      </c>
      <c r="D4072" s="207"/>
    </row>
    <row r="4073" spans="1:4" x14ac:dyDescent="0.15">
      <c r="A4073" s="214">
        <v>32549</v>
      </c>
      <c r="B4073">
        <v>4.9939999999999998</v>
      </c>
      <c r="D4073" s="207"/>
    </row>
    <row r="4074" spans="1:4" x14ac:dyDescent="0.15">
      <c r="A4074" s="214">
        <v>32552</v>
      </c>
      <c r="B4074">
        <v>5.0279999999999996</v>
      </c>
      <c r="D4074" s="207"/>
    </row>
    <row r="4075" spans="1:4" x14ac:dyDescent="0.15">
      <c r="A4075" s="214">
        <v>32553</v>
      </c>
      <c r="B4075">
        <v>5.0419999999999998</v>
      </c>
      <c r="D4075" s="207"/>
    </row>
    <row r="4076" spans="1:4" x14ac:dyDescent="0.15">
      <c r="A4076" s="214">
        <v>32554</v>
      </c>
      <c r="B4076">
        <v>5.04</v>
      </c>
      <c r="D4076" s="207"/>
    </row>
    <row r="4077" spans="1:4" x14ac:dyDescent="0.15">
      <c r="A4077" s="214">
        <v>32555</v>
      </c>
      <c r="B4077">
        <v>5.032</v>
      </c>
      <c r="D4077" s="207"/>
    </row>
    <row r="4078" spans="1:4" x14ac:dyDescent="0.15">
      <c r="A4078" s="214">
        <v>32556</v>
      </c>
      <c r="B4078">
        <v>4.9909999999999997</v>
      </c>
      <c r="D4078" s="207"/>
    </row>
    <row r="4079" spans="1:4" x14ac:dyDescent="0.15">
      <c r="A4079" s="214">
        <v>32559</v>
      </c>
      <c r="B4079">
        <v>4.9909999999999997</v>
      </c>
      <c r="D4079" s="207"/>
    </row>
    <row r="4080" spans="1:4" x14ac:dyDescent="0.15">
      <c r="A4080" s="214">
        <v>32560</v>
      </c>
      <c r="B4080">
        <v>4.9880000000000004</v>
      </c>
      <c r="D4080" s="207"/>
    </row>
    <row r="4081" spans="1:4" x14ac:dyDescent="0.15">
      <c r="A4081" s="214">
        <v>32561</v>
      </c>
      <c r="B4081">
        <v>4.9790000000000001</v>
      </c>
      <c r="D4081" s="207"/>
    </row>
    <row r="4082" spans="1:4" x14ac:dyDescent="0.15">
      <c r="A4082" s="214">
        <v>32562</v>
      </c>
      <c r="B4082">
        <v>4.9790000000000001</v>
      </c>
      <c r="D4082" s="207"/>
    </row>
    <row r="4083" spans="1:4" x14ac:dyDescent="0.15">
      <c r="A4083" s="214">
        <v>32566</v>
      </c>
      <c r="B4083">
        <v>5.0730000000000004</v>
      </c>
      <c r="D4083" s="207"/>
    </row>
    <row r="4084" spans="1:4" x14ac:dyDescent="0.15">
      <c r="A4084" s="214">
        <v>32567</v>
      </c>
      <c r="B4084">
        <v>5.1059999999999999</v>
      </c>
      <c r="D4084" s="207"/>
    </row>
    <row r="4085" spans="1:4" x14ac:dyDescent="0.15">
      <c r="A4085" s="214">
        <v>32568</v>
      </c>
      <c r="B4085">
        <v>5.0659999999999998</v>
      </c>
      <c r="D4085" s="207"/>
    </row>
    <row r="4086" spans="1:4" x14ac:dyDescent="0.15">
      <c r="A4086" s="214">
        <v>32569</v>
      </c>
      <c r="B4086">
        <v>5.1120000000000001</v>
      </c>
      <c r="D4086" s="207"/>
    </row>
    <row r="4087" spans="1:4" x14ac:dyDescent="0.15">
      <c r="A4087" s="214">
        <v>32570</v>
      </c>
      <c r="B4087">
        <v>5.1609999999999996</v>
      </c>
      <c r="D4087" s="207"/>
    </row>
    <row r="4088" spans="1:4" x14ac:dyDescent="0.15">
      <c r="A4088" s="214">
        <v>32573</v>
      </c>
      <c r="B4088">
        <v>5.2160000000000002</v>
      </c>
      <c r="D4088" s="207"/>
    </row>
    <row r="4089" spans="1:4" x14ac:dyDescent="0.15">
      <c r="A4089" s="214">
        <v>32574</v>
      </c>
      <c r="B4089">
        <v>5.2489999999999997</v>
      </c>
      <c r="D4089" s="207"/>
    </row>
    <row r="4090" spans="1:4" x14ac:dyDescent="0.15">
      <c r="A4090" s="214">
        <v>32575</v>
      </c>
      <c r="B4090">
        <v>5.2</v>
      </c>
      <c r="D4090" s="207"/>
    </row>
    <row r="4091" spans="1:4" x14ac:dyDescent="0.15">
      <c r="A4091" s="214">
        <v>32576</v>
      </c>
      <c r="B4091">
        <v>5.2</v>
      </c>
      <c r="D4091" s="207"/>
    </row>
    <row r="4092" spans="1:4" x14ac:dyDescent="0.15">
      <c r="A4092" s="214">
        <v>32577</v>
      </c>
      <c r="B4092">
        <v>5.1760000000000002</v>
      </c>
      <c r="D4092" s="207"/>
    </row>
    <row r="4093" spans="1:4" x14ac:dyDescent="0.15">
      <c r="A4093" s="214">
        <v>32580</v>
      </c>
      <c r="B4093">
        <v>5.2519999999999998</v>
      </c>
      <c r="D4093" s="207"/>
    </row>
    <row r="4094" spans="1:4" x14ac:dyDescent="0.15">
      <c r="A4094" s="214">
        <v>32581</v>
      </c>
      <c r="B4094">
        <v>5.2839999999999998</v>
      </c>
      <c r="D4094" s="207"/>
    </row>
    <row r="4095" spans="1:4" x14ac:dyDescent="0.15">
      <c r="A4095" s="214">
        <v>32582</v>
      </c>
      <c r="B4095">
        <v>5.1929999999999996</v>
      </c>
      <c r="D4095" s="207"/>
    </row>
    <row r="4096" spans="1:4" x14ac:dyDescent="0.15">
      <c r="A4096" s="214">
        <v>32583</v>
      </c>
      <c r="B4096">
        <v>5.2370000000000001</v>
      </c>
      <c r="D4096" s="207"/>
    </row>
    <row r="4097" spans="1:4" x14ac:dyDescent="0.15">
      <c r="A4097" s="214">
        <v>32584</v>
      </c>
      <c r="B4097">
        <v>5.1429999999999998</v>
      </c>
      <c r="D4097" s="207"/>
    </row>
    <row r="4098" spans="1:4" x14ac:dyDescent="0.15">
      <c r="A4098" s="214">
        <v>32587</v>
      </c>
      <c r="B4098">
        <v>5.194</v>
      </c>
      <c r="D4098" s="207"/>
    </row>
    <row r="4099" spans="1:4" x14ac:dyDescent="0.15">
      <c r="A4099" s="214">
        <v>32589</v>
      </c>
      <c r="B4099">
        <v>5.1459999999999999</v>
      </c>
      <c r="D4099" s="207"/>
    </row>
    <row r="4100" spans="1:4" x14ac:dyDescent="0.15">
      <c r="A4100" s="214">
        <v>32590</v>
      </c>
      <c r="B4100">
        <v>5.1130000000000004</v>
      </c>
      <c r="D4100" s="207"/>
    </row>
    <row r="4101" spans="1:4" x14ac:dyDescent="0.15">
      <c r="A4101" s="214">
        <v>32591</v>
      </c>
      <c r="B4101">
        <v>5.1120000000000001</v>
      </c>
      <c r="D4101" s="207"/>
    </row>
    <row r="4102" spans="1:4" x14ac:dyDescent="0.15">
      <c r="A4102" s="214">
        <v>32594</v>
      </c>
      <c r="B4102">
        <v>5.1390000000000002</v>
      </c>
      <c r="D4102" s="207"/>
    </row>
    <row r="4103" spans="1:4" x14ac:dyDescent="0.15">
      <c r="A4103" s="214">
        <v>32595</v>
      </c>
      <c r="B4103">
        <v>5.101</v>
      </c>
      <c r="D4103" s="207"/>
    </row>
    <row r="4104" spans="1:4" x14ac:dyDescent="0.15">
      <c r="A4104" s="214">
        <v>32596</v>
      </c>
      <c r="B4104">
        <v>5.1109999999999998</v>
      </c>
      <c r="D4104" s="207"/>
    </row>
    <row r="4105" spans="1:4" x14ac:dyDescent="0.15">
      <c r="A4105" s="214">
        <v>32597</v>
      </c>
      <c r="B4105">
        <v>5.0709999999999997</v>
      </c>
      <c r="D4105" s="207"/>
    </row>
    <row r="4106" spans="1:4" x14ac:dyDescent="0.15">
      <c r="A4106" s="214">
        <v>32598</v>
      </c>
      <c r="B4106">
        <v>5.1120000000000001</v>
      </c>
      <c r="D4106" s="207"/>
    </row>
    <row r="4107" spans="1:4" x14ac:dyDescent="0.15">
      <c r="A4107" s="214">
        <v>32601</v>
      </c>
      <c r="B4107">
        <v>5.0739999999999998</v>
      </c>
      <c r="D4107" s="207"/>
    </row>
    <row r="4108" spans="1:4" x14ac:dyDescent="0.15">
      <c r="A4108" s="214">
        <v>32602</v>
      </c>
      <c r="B4108">
        <v>5.0730000000000004</v>
      </c>
      <c r="D4108" s="207"/>
    </row>
    <row r="4109" spans="1:4" x14ac:dyDescent="0.15">
      <c r="A4109" s="214">
        <v>32603</v>
      </c>
      <c r="B4109">
        <v>5.09</v>
      </c>
      <c r="D4109" s="207"/>
    </row>
    <row r="4110" spans="1:4" x14ac:dyDescent="0.15">
      <c r="A4110" s="214">
        <v>32604</v>
      </c>
      <c r="B4110">
        <v>5.133</v>
      </c>
      <c r="D4110" s="207"/>
    </row>
    <row r="4111" spans="1:4" x14ac:dyDescent="0.15">
      <c r="A4111" s="214">
        <v>32605</v>
      </c>
      <c r="B4111">
        <v>5.1150000000000002</v>
      </c>
      <c r="D4111" s="207"/>
    </row>
    <row r="4112" spans="1:4" x14ac:dyDescent="0.15">
      <c r="A4112" s="214">
        <v>32608</v>
      </c>
      <c r="B4112">
        <v>5.1150000000000002</v>
      </c>
      <c r="D4112" s="207"/>
    </row>
    <row r="4113" spans="1:4" x14ac:dyDescent="0.15">
      <c r="A4113" s="214">
        <v>32609</v>
      </c>
      <c r="B4113">
        <v>5.1159999999999997</v>
      </c>
      <c r="D4113" s="207"/>
    </row>
    <row r="4114" spans="1:4" x14ac:dyDescent="0.15">
      <c r="A4114" s="214">
        <v>32610</v>
      </c>
      <c r="B4114">
        <v>5.0990000000000002</v>
      </c>
      <c r="D4114" s="207"/>
    </row>
    <row r="4115" spans="1:4" x14ac:dyDescent="0.15">
      <c r="A4115" s="214">
        <v>32611</v>
      </c>
      <c r="B4115">
        <v>5.1159999999999997</v>
      </c>
      <c r="D4115" s="207"/>
    </row>
    <row r="4116" spans="1:4" x14ac:dyDescent="0.15">
      <c r="A4116" s="214">
        <v>32612</v>
      </c>
      <c r="B4116">
        <v>5.1239999999999997</v>
      </c>
      <c r="D4116" s="207"/>
    </row>
    <row r="4117" spans="1:4" x14ac:dyDescent="0.15">
      <c r="A4117" s="214">
        <v>32615</v>
      </c>
      <c r="B4117">
        <v>5.1159999999999997</v>
      </c>
      <c r="D4117" s="207"/>
    </row>
    <row r="4118" spans="1:4" x14ac:dyDescent="0.15">
      <c r="A4118" s="214">
        <v>32616</v>
      </c>
      <c r="B4118">
        <v>5.1230000000000002</v>
      </c>
      <c r="D4118" s="207"/>
    </row>
    <row r="4119" spans="1:4" x14ac:dyDescent="0.15">
      <c r="A4119" s="214">
        <v>32617</v>
      </c>
      <c r="B4119">
        <v>5.1159999999999997</v>
      </c>
      <c r="D4119" s="207"/>
    </row>
    <row r="4120" spans="1:4" x14ac:dyDescent="0.15">
      <c r="A4120" s="214">
        <v>32618</v>
      </c>
      <c r="B4120">
        <v>5.1239999999999997</v>
      </c>
      <c r="D4120" s="207"/>
    </row>
    <row r="4121" spans="1:4" x14ac:dyDescent="0.15">
      <c r="A4121" s="214">
        <v>32619</v>
      </c>
      <c r="B4121">
        <v>5.149</v>
      </c>
      <c r="D4121" s="207"/>
    </row>
    <row r="4122" spans="1:4" x14ac:dyDescent="0.15">
      <c r="A4122" s="214">
        <v>32622</v>
      </c>
      <c r="B4122">
        <v>5.1840000000000002</v>
      </c>
      <c r="D4122" s="207"/>
    </row>
    <row r="4123" spans="1:4" x14ac:dyDescent="0.15">
      <c r="A4123" s="214">
        <v>32623</v>
      </c>
      <c r="B4123">
        <v>5.1740000000000004</v>
      </c>
      <c r="D4123" s="207"/>
    </row>
    <row r="4124" spans="1:4" x14ac:dyDescent="0.15">
      <c r="A4124" s="214">
        <v>32624</v>
      </c>
      <c r="B4124">
        <v>5.1749999999999998</v>
      </c>
      <c r="D4124" s="207"/>
    </row>
    <row r="4125" spans="1:4" x14ac:dyDescent="0.15">
      <c r="A4125" s="214">
        <v>32625</v>
      </c>
      <c r="B4125">
        <v>5.1660000000000004</v>
      </c>
      <c r="D4125" s="207"/>
    </row>
    <row r="4126" spans="1:4" x14ac:dyDescent="0.15">
      <c r="A4126" s="214">
        <v>32626</v>
      </c>
      <c r="B4126">
        <v>5.1660000000000004</v>
      </c>
      <c r="D4126" s="207"/>
    </row>
    <row r="4127" spans="1:4" x14ac:dyDescent="0.15">
      <c r="A4127" s="214">
        <v>32629</v>
      </c>
      <c r="B4127">
        <v>4.9720000000000004</v>
      </c>
      <c r="D4127" s="207"/>
    </row>
    <row r="4128" spans="1:4" x14ac:dyDescent="0.15">
      <c r="A4128" s="214">
        <v>32630</v>
      </c>
      <c r="B4128">
        <v>5.0039999999999996</v>
      </c>
      <c r="D4128" s="207"/>
    </row>
    <row r="4129" spans="1:4" x14ac:dyDescent="0.15">
      <c r="A4129" s="214">
        <v>32636</v>
      </c>
      <c r="B4129">
        <v>5.0190000000000001</v>
      </c>
      <c r="D4129" s="207"/>
    </row>
    <row r="4130" spans="1:4" x14ac:dyDescent="0.15">
      <c r="A4130" s="214">
        <v>32637</v>
      </c>
      <c r="B4130">
        <v>5.0190000000000001</v>
      </c>
      <c r="D4130" s="207"/>
    </row>
    <row r="4131" spans="1:4" x14ac:dyDescent="0.15">
      <c r="A4131" s="214">
        <v>32638</v>
      </c>
      <c r="B4131">
        <v>5.01</v>
      </c>
      <c r="D4131" s="207"/>
    </row>
    <row r="4132" spans="1:4" x14ac:dyDescent="0.15">
      <c r="A4132" s="214">
        <v>32639</v>
      </c>
      <c r="B4132">
        <v>5.0140000000000002</v>
      </c>
      <c r="D4132" s="207"/>
    </row>
    <row r="4133" spans="1:4" x14ac:dyDescent="0.15">
      <c r="A4133" s="214">
        <v>32640</v>
      </c>
      <c r="B4133">
        <v>5.0389999999999997</v>
      </c>
      <c r="D4133" s="207"/>
    </row>
    <row r="4134" spans="1:4" x14ac:dyDescent="0.15">
      <c r="A4134" s="214">
        <v>32643</v>
      </c>
      <c r="B4134">
        <v>5.0359999999999996</v>
      </c>
      <c r="D4134" s="207"/>
    </row>
    <row r="4135" spans="1:4" x14ac:dyDescent="0.15">
      <c r="A4135" s="214">
        <v>32644</v>
      </c>
      <c r="B4135">
        <v>5.0339999999999998</v>
      </c>
      <c r="D4135" s="207"/>
    </row>
    <row r="4136" spans="1:4" x14ac:dyDescent="0.15">
      <c r="A4136" s="214">
        <v>32645</v>
      </c>
      <c r="B4136">
        <v>5.016</v>
      </c>
      <c r="D4136" s="207"/>
    </row>
    <row r="4137" spans="1:4" x14ac:dyDescent="0.15">
      <c r="A4137" s="214">
        <v>32646</v>
      </c>
      <c r="B4137">
        <v>5.0270000000000001</v>
      </c>
      <c r="D4137" s="207"/>
    </row>
    <row r="4138" spans="1:4" x14ac:dyDescent="0.15">
      <c r="A4138" s="214">
        <v>32647</v>
      </c>
      <c r="B4138">
        <v>5.0129999999999999</v>
      </c>
      <c r="D4138" s="207"/>
    </row>
    <row r="4139" spans="1:4" x14ac:dyDescent="0.15">
      <c r="A4139" s="214">
        <v>32650</v>
      </c>
      <c r="B4139">
        <v>5.0170000000000003</v>
      </c>
      <c r="D4139" s="207"/>
    </row>
    <row r="4140" spans="1:4" x14ac:dyDescent="0.15">
      <c r="A4140" s="214">
        <v>32651</v>
      </c>
      <c r="B4140">
        <v>5.05</v>
      </c>
      <c r="D4140" s="207"/>
    </row>
    <row r="4141" spans="1:4" x14ac:dyDescent="0.15">
      <c r="A4141" s="214">
        <v>32652</v>
      </c>
      <c r="B4141">
        <v>5.0389999999999997</v>
      </c>
      <c r="D4141" s="207"/>
    </row>
    <row r="4142" spans="1:4" x14ac:dyDescent="0.15">
      <c r="A4142" s="214">
        <v>32653</v>
      </c>
      <c r="B4142">
        <v>5.0430000000000001</v>
      </c>
      <c r="D4142" s="207"/>
    </row>
    <row r="4143" spans="1:4" x14ac:dyDescent="0.15">
      <c r="A4143" s="214">
        <v>32654</v>
      </c>
      <c r="B4143">
        <v>5.0439999999999996</v>
      </c>
      <c r="D4143" s="207"/>
    </row>
    <row r="4144" spans="1:4" x14ac:dyDescent="0.15">
      <c r="A4144" s="214">
        <v>32657</v>
      </c>
      <c r="B4144">
        <v>5.0750000000000002</v>
      </c>
      <c r="D4144" s="207"/>
    </row>
    <row r="4145" spans="1:4" x14ac:dyDescent="0.15">
      <c r="A4145" s="214">
        <v>32658</v>
      </c>
      <c r="B4145">
        <v>5.0730000000000004</v>
      </c>
      <c r="D4145" s="207"/>
    </row>
    <row r="4146" spans="1:4" x14ac:dyDescent="0.15">
      <c r="A4146" s="214">
        <v>32659</v>
      </c>
      <c r="B4146">
        <v>5.0540000000000003</v>
      </c>
      <c r="D4146" s="207"/>
    </row>
    <row r="4147" spans="1:4" x14ac:dyDescent="0.15">
      <c r="A4147" s="214">
        <v>32660</v>
      </c>
      <c r="B4147">
        <v>5.0629999999999997</v>
      </c>
      <c r="D4147" s="207"/>
    </row>
    <row r="4148" spans="1:4" x14ac:dyDescent="0.15">
      <c r="A4148" s="214">
        <v>32661</v>
      </c>
      <c r="B4148">
        <v>5.069</v>
      </c>
      <c r="D4148" s="207"/>
    </row>
    <row r="4149" spans="1:4" x14ac:dyDescent="0.15">
      <c r="A4149" s="214">
        <v>32664</v>
      </c>
      <c r="B4149">
        <v>5.0549999999999997</v>
      </c>
      <c r="D4149" s="207"/>
    </row>
    <row r="4150" spans="1:4" x14ac:dyDescent="0.15">
      <c r="A4150" s="214">
        <v>32665</v>
      </c>
      <c r="B4150">
        <v>5.0549999999999997</v>
      </c>
      <c r="D4150" s="207"/>
    </row>
    <row r="4151" spans="1:4" x14ac:dyDescent="0.15">
      <c r="A4151" s="214">
        <v>32666</v>
      </c>
      <c r="B4151">
        <v>5.0549999999999997</v>
      </c>
      <c r="D4151" s="207"/>
    </row>
    <row r="4152" spans="1:4" x14ac:dyDescent="0.15">
      <c r="A4152" s="214">
        <v>32667</v>
      </c>
      <c r="B4152">
        <v>5.0549999999999997</v>
      </c>
      <c r="D4152" s="207"/>
    </row>
    <row r="4153" spans="1:4" x14ac:dyDescent="0.15">
      <c r="A4153" s="214">
        <v>32668</v>
      </c>
      <c r="B4153">
        <v>5.0720000000000001</v>
      </c>
      <c r="D4153" s="207"/>
    </row>
    <row r="4154" spans="1:4" x14ac:dyDescent="0.15">
      <c r="A4154" s="214">
        <v>32671</v>
      </c>
      <c r="B4154">
        <v>5.1180000000000003</v>
      </c>
      <c r="D4154" s="207"/>
    </row>
    <row r="4155" spans="1:4" x14ac:dyDescent="0.15">
      <c r="A4155" s="214">
        <v>32672</v>
      </c>
      <c r="B4155">
        <v>5.1509999999999998</v>
      </c>
      <c r="D4155" s="207"/>
    </row>
    <row r="4156" spans="1:4" x14ac:dyDescent="0.15">
      <c r="A4156" s="214">
        <v>32673</v>
      </c>
      <c r="B4156">
        <v>5.1769999999999996</v>
      </c>
      <c r="D4156" s="207"/>
    </row>
    <row r="4157" spans="1:4" x14ac:dyDescent="0.15">
      <c r="A4157" s="214">
        <v>32674</v>
      </c>
      <c r="B4157">
        <v>5.2859999999999996</v>
      </c>
      <c r="D4157" s="207"/>
    </row>
    <row r="4158" spans="1:4" x14ac:dyDescent="0.15">
      <c r="A4158" s="214">
        <v>32675</v>
      </c>
      <c r="B4158">
        <v>5.2889999999999997</v>
      </c>
      <c r="D4158" s="207"/>
    </row>
    <row r="4159" spans="1:4" x14ac:dyDescent="0.15">
      <c r="A4159" s="214">
        <v>32678</v>
      </c>
      <c r="B4159">
        <v>5.306</v>
      </c>
      <c r="D4159" s="207"/>
    </row>
    <row r="4160" spans="1:4" x14ac:dyDescent="0.15">
      <c r="A4160" s="214">
        <v>32679</v>
      </c>
      <c r="B4160">
        <v>5.2969999999999997</v>
      </c>
      <c r="D4160" s="207"/>
    </row>
    <row r="4161" spans="1:4" x14ac:dyDescent="0.15">
      <c r="A4161" s="214">
        <v>32680</v>
      </c>
      <c r="B4161">
        <v>5.3049999999999997</v>
      </c>
      <c r="D4161" s="207"/>
    </row>
    <row r="4162" spans="1:4" x14ac:dyDescent="0.15">
      <c r="A4162" s="214">
        <v>32681</v>
      </c>
      <c r="B4162">
        <v>5.2629999999999999</v>
      </c>
      <c r="D4162" s="207"/>
    </row>
    <row r="4163" spans="1:4" x14ac:dyDescent="0.15">
      <c r="A4163" s="214">
        <v>32682</v>
      </c>
      <c r="B4163">
        <v>5.2279999999999998</v>
      </c>
      <c r="D4163" s="207"/>
    </row>
    <row r="4164" spans="1:4" x14ac:dyDescent="0.15">
      <c r="A4164" s="214">
        <v>32685</v>
      </c>
      <c r="B4164">
        <v>5.2240000000000002</v>
      </c>
      <c r="D4164" s="207"/>
    </row>
    <row r="4165" spans="1:4" x14ac:dyDescent="0.15">
      <c r="A4165" s="214">
        <v>32686</v>
      </c>
      <c r="B4165">
        <v>5.2329999999999997</v>
      </c>
      <c r="D4165" s="207"/>
    </row>
    <row r="4166" spans="1:4" x14ac:dyDescent="0.15">
      <c r="A4166" s="214">
        <v>32687</v>
      </c>
      <c r="B4166">
        <v>5.2720000000000002</v>
      </c>
      <c r="D4166" s="207"/>
    </row>
    <row r="4167" spans="1:4" x14ac:dyDescent="0.15">
      <c r="A4167" s="214">
        <v>32688</v>
      </c>
      <c r="B4167">
        <v>5.2629999999999999</v>
      </c>
      <c r="D4167" s="207"/>
    </row>
    <row r="4168" spans="1:4" x14ac:dyDescent="0.15">
      <c r="A4168" s="214">
        <v>32689</v>
      </c>
      <c r="B4168">
        <v>5.3049999999999997</v>
      </c>
      <c r="D4168" s="207"/>
    </row>
    <row r="4169" spans="1:4" x14ac:dyDescent="0.15">
      <c r="A4169" s="214">
        <v>32692</v>
      </c>
      <c r="B4169">
        <v>5.2919999999999998</v>
      </c>
      <c r="D4169" s="207"/>
    </row>
    <row r="4170" spans="1:4" x14ac:dyDescent="0.15">
      <c r="A4170" s="214">
        <v>32693</v>
      </c>
      <c r="B4170">
        <v>5.2519999999999998</v>
      </c>
      <c r="D4170" s="207"/>
    </row>
    <row r="4171" spans="1:4" x14ac:dyDescent="0.15">
      <c r="A4171" s="214">
        <v>32694</v>
      </c>
      <c r="B4171">
        <v>5.2350000000000003</v>
      </c>
      <c r="D4171" s="207"/>
    </row>
    <row r="4172" spans="1:4" x14ac:dyDescent="0.15">
      <c r="A4172" s="214">
        <v>32695</v>
      </c>
      <c r="B4172">
        <v>5.1859999999999999</v>
      </c>
      <c r="D4172" s="207"/>
    </row>
    <row r="4173" spans="1:4" x14ac:dyDescent="0.15">
      <c r="A4173" s="214">
        <v>32696</v>
      </c>
      <c r="B4173">
        <v>5.125</v>
      </c>
      <c r="D4173" s="207"/>
    </row>
    <row r="4174" spans="1:4" x14ac:dyDescent="0.15">
      <c r="A4174" s="214">
        <v>32699</v>
      </c>
      <c r="B4174">
        <v>5.0780000000000003</v>
      </c>
      <c r="D4174" s="207"/>
    </row>
    <row r="4175" spans="1:4" x14ac:dyDescent="0.15">
      <c r="A4175" s="214">
        <v>32700</v>
      </c>
      <c r="B4175">
        <v>5.0490000000000004</v>
      </c>
      <c r="D4175" s="207"/>
    </row>
    <row r="4176" spans="1:4" x14ac:dyDescent="0.15">
      <c r="A4176" s="214">
        <v>32701</v>
      </c>
      <c r="B4176">
        <v>5.0460000000000003</v>
      </c>
      <c r="D4176" s="207"/>
    </row>
    <row r="4177" spans="1:4" x14ac:dyDescent="0.15">
      <c r="A4177" s="214">
        <v>32702</v>
      </c>
      <c r="B4177">
        <v>4.9850000000000003</v>
      </c>
      <c r="D4177" s="207"/>
    </row>
    <row r="4178" spans="1:4" x14ac:dyDescent="0.15">
      <c r="A4178" s="214">
        <v>32703</v>
      </c>
      <c r="B4178">
        <v>5.0110000000000001</v>
      </c>
      <c r="D4178" s="207"/>
    </row>
    <row r="4179" spans="1:4" x14ac:dyDescent="0.15">
      <c r="A4179" s="214">
        <v>32706</v>
      </c>
      <c r="B4179">
        <v>5.0490000000000004</v>
      </c>
      <c r="D4179" s="207"/>
    </row>
    <row r="4180" spans="1:4" x14ac:dyDescent="0.15">
      <c r="A4180" s="214">
        <v>32707</v>
      </c>
      <c r="B4180">
        <v>5.04</v>
      </c>
      <c r="D4180" s="207"/>
    </row>
    <row r="4181" spans="1:4" x14ac:dyDescent="0.15">
      <c r="A4181" s="214">
        <v>32708</v>
      </c>
      <c r="B4181">
        <v>5.0149999999999997</v>
      </c>
      <c r="D4181" s="207"/>
    </row>
    <row r="4182" spans="1:4" x14ac:dyDescent="0.15">
      <c r="A4182" s="214">
        <v>32709</v>
      </c>
      <c r="B4182">
        <v>5.0419999999999998</v>
      </c>
      <c r="D4182" s="207"/>
    </row>
    <row r="4183" spans="1:4" x14ac:dyDescent="0.15">
      <c r="A4183" s="214">
        <v>32710</v>
      </c>
      <c r="B4183">
        <v>5.0389999999999997</v>
      </c>
      <c r="D4183" s="207"/>
    </row>
    <row r="4184" spans="1:4" x14ac:dyDescent="0.15">
      <c r="A4184" s="214">
        <v>32713</v>
      </c>
      <c r="B4184">
        <v>5.0279999999999996</v>
      </c>
      <c r="D4184" s="207"/>
    </row>
    <row r="4185" spans="1:4" x14ac:dyDescent="0.15">
      <c r="A4185" s="214">
        <v>32714</v>
      </c>
      <c r="B4185">
        <v>4.9980000000000002</v>
      </c>
      <c r="D4185" s="207"/>
    </row>
    <row r="4186" spans="1:4" x14ac:dyDescent="0.15">
      <c r="A4186" s="214">
        <v>32715</v>
      </c>
      <c r="B4186">
        <v>4.9950000000000001</v>
      </c>
      <c r="D4186" s="207"/>
    </row>
    <row r="4187" spans="1:4" x14ac:dyDescent="0.15">
      <c r="A4187" s="214">
        <v>32716</v>
      </c>
      <c r="B4187">
        <v>4.9470000000000001</v>
      </c>
      <c r="D4187" s="207"/>
    </row>
    <row r="4188" spans="1:4" x14ac:dyDescent="0.15">
      <c r="A4188" s="214">
        <v>32717</v>
      </c>
      <c r="B4188">
        <v>4.9290000000000003</v>
      </c>
      <c r="D4188" s="207"/>
    </row>
    <row r="4189" spans="1:4" x14ac:dyDescent="0.15">
      <c r="A4189" s="214">
        <v>32720</v>
      </c>
      <c r="B4189">
        <v>4.9139999999999997</v>
      </c>
      <c r="D4189" s="207"/>
    </row>
    <row r="4190" spans="1:4" x14ac:dyDescent="0.15">
      <c r="A4190" s="214">
        <v>32721</v>
      </c>
      <c r="B4190">
        <v>4.9870000000000001</v>
      </c>
      <c r="D4190" s="207"/>
    </row>
    <row r="4191" spans="1:4" x14ac:dyDescent="0.15">
      <c r="A4191" s="214">
        <v>32722</v>
      </c>
      <c r="B4191">
        <v>4.984</v>
      </c>
      <c r="D4191" s="207"/>
    </row>
    <row r="4192" spans="1:4" x14ac:dyDescent="0.15">
      <c r="A4192" s="214">
        <v>32723</v>
      </c>
      <c r="B4192">
        <v>5.0030000000000001</v>
      </c>
      <c r="D4192" s="207"/>
    </row>
    <row r="4193" spans="1:4" x14ac:dyDescent="0.15">
      <c r="A4193" s="214">
        <v>32724</v>
      </c>
      <c r="B4193">
        <v>5.0629999999999997</v>
      </c>
      <c r="D4193" s="207"/>
    </row>
    <row r="4194" spans="1:4" x14ac:dyDescent="0.15">
      <c r="A4194" s="214">
        <v>32727</v>
      </c>
      <c r="B4194">
        <v>5.0549999999999997</v>
      </c>
      <c r="D4194" s="207"/>
    </row>
    <row r="4195" spans="1:4" x14ac:dyDescent="0.15">
      <c r="A4195" s="214">
        <v>32728</v>
      </c>
      <c r="B4195">
        <v>5.0380000000000003</v>
      </c>
      <c r="D4195" s="207"/>
    </row>
    <row r="4196" spans="1:4" x14ac:dyDescent="0.15">
      <c r="A4196" s="214">
        <v>32729</v>
      </c>
      <c r="B4196">
        <v>5.0449999999999999</v>
      </c>
      <c r="D4196" s="207"/>
    </row>
    <row r="4197" spans="1:4" x14ac:dyDescent="0.15">
      <c r="A4197" s="214">
        <v>32730</v>
      </c>
      <c r="B4197">
        <v>5.0350000000000001</v>
      </c>
      <c r="D4197" s="207"/>
    </row>
    <row r="4198" spans="1:4" x14ac:dyDescent="0.15">
      <c r="A4198" s="214">
        <v>32731</v>
      </c>
      <c r="B4198">
        <v>5.0490000000000004</v>
      </c>
      <c r="D4198" s="207"/>
    </row>
    <row r="4199" spans="1:4" x14ac:dyDescent="0.15">
      <c r="A4199" s="214">
        <v>32734</v>
      </c>
      <c r="B4199">
        <v>5.0709999999999997</v>
      </c>
      <c r="D4199" s="207"/>
    </row>
    <row r="4200" spans="1:4" x14ac:dyDescent="0.15">
      <c r="A4200" s="214">
        <v>32735</v>
      </c>
      <c r="B4200">
        <v>5.0709999999999997</v>
      </c>
      <c r="D4200" s="207"/>
    </row>
    <row r="4201" spans="1:4" x14ac:dyDescent="0.15">
      <c r="A4201" s="214">
        <v>32736</v>
      </c>
      <c r="B4201">
        <v>5.0309999999999997</v>
      </c>
      <c r="D4201" s="207"/>
    </row>
    <row r="4202" spans="1:4" x14ac:dyDescent="0.15">
      <c r="A4202" s="214">
        <v>32737</v>
      </c>
      <c r="B4202">
        <v>5.0250000000000004</v>
      </c>
      <c r="D4202" s="207"/>
    </row>
    <row r="4203" spans="1:4" x14ac:dyDescent="0.15">
      <c r="A4203" s="214">
        <v>32738</v>
      </c>
      <c r="B4203">
        <v>5.0259999999999998</v>
      </c>
      <c r="D4203" s="207"/>
    </row>
    <row r="4204" spans="1:4" x14ac:dyDescent="0.15">
      <c r="A4204" s="214">
        <v>32741</v>
      </c>
      <c r="B4204">
        <v>5.0090000000000003</v>
      </c>
      <c r="D4204" s="207"/>
    </row>
    <row r="4205" spans="1:4" x14ac:dyDescent="0.15">
      <c r="A4205" s="214">
        <v>32742</v>
      </c>
      <c r="B4205">
        <v>5.0119999999999996</v>
      </c>
      <c r="D4205" s="207"/>
    </row>
    <row r="4206" spans="1:4" x14ac:dyDescent="0.15">
      <c r="A4206" s="214">
        <v>32743</v>
      </c>
      <c r="B4206">
        <v>5.0359999999999996</v>
      </c>
      <c r="D4206" s="207"/>
    </row>
    <row r="4207" spans="1:4" x14ac:dyDescent="0.15">
      <c r="A4207" s="214">
        <v>32744</v>
      </c>
      <c r="B4207">
        <v>5.0359999999999996</v>
      </c>
      <c r="D4207" s="207"/>
    </row>
    <row r="4208" spans="1:4" x14ac:dyDescent="0.15">
      <c r="A4208" s="214">
        <v>32745</v>
      </c>
      <c r="B4208">
        <v>5.0289999999999999</v>
      </c>
      <c r="D4208" s="207"/>
    </row>
    <row r="4209" spans="1:4" x14ac:dyDescent="0.15">
      <c r="A4209" s="214">
        <v>32748</v>
      </c>
      <c r="B4209">
        <v>5.0430000000000001</v>
      </c>
      <c r="D4209" s="207"/>
    </row>
    <row r="4210" spans="1:4" x14ac:dyDescent="0.15">
      <c r="A4210" s="214">
        <v>32749</v>
      </c>
      <c r="B4210">
        <v>5.0529999999999999</v>
      </c>
      <c r="D4210" s="207"/>
    </row>
    <row r="4211" spans="1:4" x14ac:dyDescent="0.15">
      <c r="A4211" s="214">
        <v>32750</v>
      </c>
      <c r="B4211">
        <v>5.05</v>
      </c>
      <c r="D4211" s="207"/>
    </row>
    <row r="4212" spans="1:4" x14ac:dyDescent="0.15">
      <c r="A4212" s="214">
        <v>32751</v>
      </c>
      <c r="B4212">
        <v>5.0830000000000002</v>
      </c>
      <c r="D4212" s="207"/>
    </row>
    <row r="4213" spans="1:4" x14ac:dyDescent="0.15">
      <c r="A4213" s="214">
        <v>32752</v>
      </c>
      <c r="B4213">
        <v>4.9729999999999999</v>
      </c>
      <c r="D4213" s="207"/>
    </row>
    <row r="4214" spans="1:4" x14ac:dyDescent="0.15">
      <c r="A4214" s="214">
        <v>32755</v>
      </c>
      <c r="B4214">
        <v>4.9909999999999997</v>
      </c>
      <c r="D4214" s="207"/>
    </row>
    <row r="4215" spans="1:4" x14ac:dyDescent="0.15">
      <c r="A4215" s="214">
        <v>32756</v>
      </c>
      <c r="B4215">
        <v>5.016</v>
      </c>
      <c r="D4215" s="207"/>
    </row>
    <row r="4216" spans="1:4" x14ac:dyDescent="0.15">
      <c r="A4216" s="214">
        <v>32757</v>
      </c>
      <c r="B4216">
        <v>5.0549999999999997</v>
      </c>
      <c r="D4216" s="207"/>
    </row>
    <row r="4217" spans="1:4" x14ac:dyDescent="0.15">
      <c r="A4217" s="214">
        <v>32758</v>
      </c>
      <c r="B4217">
        <v>5.0549999999999997</v>
      </c>
      <c r="D4217" s="207"/>
    </row>
    <row r="4218" spans="1:4" x14ac:dyDescent="0.15">
      <c r="A4218" s="214">
        <v>32759</v>
      </c>
      <c r="B4218">
        <v>5.085</v>
      </c>
      <c r="D4218" s="207"/>
    </row>
    <row r="4219" spans="1:4" x14ac:dyDescent="0.15">
      <c r="A4219" s="214">
        <v>32762</v>
      </c>
      <c r="B4219">
        <v>5.1440000000000001</v>
      </c>
      <c r="D4219" s="207"/>
    </row>
    <row r="4220" spans="1:4" x14ac:dyDescent="0.15">
      <c r="A4220" s="214">
        <v>32763</v>
      </c>
      <c r="B4220">
        <v>5.1180000000000003</v>
      </c>
      <c r="D4220" s="207"/>
    </row>
    <row r="4221" spans="1:4" x14ac:dyDescent="0.15">
      <c r="A4221" s="214">
        <v>32764</v>
      </c>
      <c r="B4221">
        <v>5.093</v>
      </c>
      <c r="D4221" s="207"/>
    </row>
    <row r="4222" spans="1:4" x14ac:dyDescent="0.15">
      <c r="A4222" s="214">
        <v>32765</v>
      </c>
      <c r="B4222">
        <v>5.1020000000000003</v>
      </c>
      <c r="D4222" s="207"/>
    </row>
    <row r="4223" spans="1:4" x14ac:dyDescent="0.15">
      <c r="A4223" s="214">
        <v>32769</v>
      </c>
      <c r="B4223">
        <v>5.1520000000000001</v>
      </c>
      <c r="D4223" s="207"/>
    </row>
    <row r="4224" spans="1:4" x14ac:dyDescent="0.15">
      <c r="A4224" s="214">
        <v>32770</v>
      </c>
      <c r="B4224">
        <v>5.109</v>
      </c>
      <c r="D4224" s="207"/>
    </row>
    <row r="4225" spans="1:4" x14ac:dyDescent="0.15">
      <c r="A4225" s="214">
        <v>32771</v>
      </c>
      <c r="B4225">
        <v>5.1280000000000001</v>
      </c>
      <c r="D4225" s="207"/>
    </row>
    <row r="4226" spans="1:4" x14ac:dyDescent="0.15">
      <c r="A4226" s="214">
        <v>32772</v>
      </c>
      <c r="B4226">
        <v>5.1100000000000003</v>
      </c>
      <c r="D4226" s="207"/>
    </row>
    <row r="4227" spans="1:4" x14ac:dyDescent="0.15">
      <c r="A4227" s="214">
        <v>32773</v>
      </c>
      <c r="B4227">
        <v>5.085</v>
      </c>
      <c r="D4227" s="207"/>
    </row>
    <row r="4228" spans="1:4" x14ac:dyDescent="0.15">
      <c r="A4228" s="214">
        <v>32776</v>
      </c>
      <c r="B4228">
        <v>4.9989999999999997</v>
      </c>
      <c r="D4228" s="207"/>
    </row>
    <row r="4229" spans="1:4" x14ac:dyDescent="0.15">
      <c r="A4229" s="214">
        <v>32777</v>
      </c>
      <c r="B4229">
        <v>5.0170000000000003</v>
      </c>
      <c r="D4229" s="207"/>
    </row>
    <row r="4230" spans="1:4" x14ac:dyDescent="0.15">
      <c r="A4230" s="214">
        <v>32778</v>
      </c>
      <c r="B4230">
        <v>5.0170000000000003</v>
      </c>
      <c r="D4230" s="207"/>
    </row>
    <row r="4231" spans="1:4" x14ac:dyDescent="0.15">
      <c r="A4231" s="214">
        <v>32779</v>
      </c>
      <c r="B4231">
        <v>5.0330000000000004</v>
      </c>
      <c r="D4231" s="207"/>
    </row>
    <row r="4232" spans="1:4" x14ac:dyDescent="0.15">
      <c r="A4232" s="214">
        <v>32780</v>
      </c>
      <c r="B4232">
        <v>5.0250000000000004</v>
      </c>
      <c r="D4232" s="207"/>
    </row>
    <row r="4233" spans="1:4" x14ac:dyDescent="0.15">
      <c r="A4233" s="214">
        <v>32783</v>
      </c>
      <c r="B4233">
        <v>5.1319999999999997</v>
      </c>
      <c r="D4233" s="207"/>
    </row>
    <row r="4234" spans="1:4" x14ac:dyDescent="0.15">
      <c r="A4234" s="214">
        <v>32784</v>
      </c>
      <c r="B4234">
        <v>5.1929999999999996</v>
      </c>
      <c r="D4234" s="207"/>
    </row>
    <row r="4235" spans="1:4" x14ac:dyDescent="0.15">
      <c r="A4235" s="214">
        <v>32785</v>
      </c>
      <c r="B4235">
        <v>5.2089999999999996</v>
      </c>
      <c r="D4235" s="207"/>
    </row>
    <row r="4236" spans="1:4" x14ac:dyDescent="0.15">
      <c r="A4236" s="214">
        <v>32786</v>
      </c>
      <c r="B4236">
        <v>5.22</v>
      </c>
      <c r="D4236" s="207"/>
    </row>
    <row r="4237" spans="1:4" x14ac:dyDescent="0.15">
      <c r="A4237" s="214">
        <v>32787</v>
      </c>
      <c r="B4237">
        <v>5.2690000000000001</v>
      </c>
      <c r="D4237" s="207"/>
    </row>
    <row r="4238" spans="1:4" x14ac:dyDescent="0.15">
      <c r="A4238" s="214">
        <v>32790</v>
      </c>
      <c r="B4238">
        <v>5.2359999999999998</v>
      </c>
      <c r="D4238" s="207"/>
    </row>
    <row r="4239" spans="1:4" x14ac:dyDescent="0.15">
      <c r="A4239" s="214">
        <v>32792</v>
      </c>
      <c r="B4239">
        <v>5.3390000000000004</v>
      </c>
      <c r="D4239" s="207"/>
    </row>
    <row r="4240" spans="1:4" x14ac:dyDescent="0.15">
      <c r="A4240" s="214">
        <v>32793</v>
      </c>
      <c r="B4240">
        <v>5.3819999999999997</v>
      </c>
      <c r="D4240" s="207"/>
    </row>
    <row r="4241" spans="1:4" x14ac:dyDescent="0.15">
      <c r="A4241" s="214">
        <v>32794</v>
      </c>
      <c r="B4241">
        <v>5.3819999999999997</v>
      </c>
      <c r="D4241" s="207"/>
    </row>
    <row r="4242" spans="1:4" x14ac:dyDescent="0.15">
      <c r="A4242" s="214">
        <v>32797</v>
      </c>
      <c r="B4242">
        <v>5.2640000000000002</v>
      </c>
      <c r="D4242" s="207"/>
    </row>
    <row r="4243" spans="1:4" x14ac:dyDescent="0.15">
      <c r="A4243" s="214">
        <v>32798</v>
      </c>
      <c r="B4243">
        <v>5.2830000000000004</v>
      </c>
      <c r="D4243" s="207"/>
    </row>
    <row r="4244" spans="1:4" x14ac:dyDescent="0.15">
      <c r="A4244" s="214">
        <v>32799</v>
      </c>
      <c r="B4244">
        <v>5.3330000000000002</v>
      </c>
      <c r="D4244" s="207"/>
    </row>
    <row r="4245" spans="1:4" x14ac:dyDescent="0.15">
      <c r="A4245" s="214">
        <v>32800</v>
      </c>
      <c r="B4245">
        <v>5.3230000000000004</v>
      </c>
      <c r="D4245" s="207"/>
    </row>
    <row r="4246" spans="1:4" x14ac:dyDescent="0.15">
      <c r="A4246" s="214">
        <v>32801</v>
      </c>
      <c r="B4246">
        <v>5.31</v>
      </c>
      <c r="D4246" s="207"/>
    </row>
    <row r="4247" spans="1:4" x14ac:dyDescent="0.15">
      <c r="A4247" s="214">
        <v>32804</v>
      </c>
      <c r="B4247">
        <v>5.3360000000000003</v>
      </c>
      <c r="D4247" s="207"/>
    </row>
    <row r="4248" spans="1:4" x14ac:dyDescent="0.15">
      <c r="A4248" s="214">
        <v>32805</v>
      </c>
      <c r="B4248">
        <v>5.36</v>
      </c>
      <c r="D4248" s="207"/>
    </row>
    <row r="4249" spans="1:4" x14ac:dyDescent="0.15">
      <c r="A4249" s="214">
        <v>32806</v>
      </c>
      <c r="B4249">
        <v>5.343</v>
      </c>
      <c r="D4249" s="207"/>
    </row>
    <row r="4250" spans="1:4" x14ac:dyDescent="0.15">
      <c r="A4250" s="214">
        <v>32807</v>
      </c>
      <c r="B4250">
        <v>5.3780000000000001</v>
      </c>
      <c r="D4250" s="207"/>
    </row>
    <row r="4251" spans="1:4" x14ac:dyDescent="0.15">
      <c r="A4251" s="214">
        <v>32808</v>
      </c>
      <c r="B4251">
        <v>5.42</v>
      </c>
      <c r="D4251" s="207"/>
    </row>
    <row r="4252" spans="1:4" x14ac:dyDescent="0.15">
      <c r="A4252" s="214">
        <v>32811</v>
      </c>
      <c r="B4252">
        <v>5.4279999999999999</v>
      </c>
      <c r="D4252" s="207"/>
    </row>
    <row r="4253" spans="1:4" x14ac:dyDescent="0.15">
      <c r="A4253" s="214">
        <v>32812</v>
      </c>
      <c r="B4253">
        <v>5.4290000000000003</v>
      </c>
      <c r="D4253" s="207"/>
    </row>
    <row r="4254" spans="1:4" x14ac:dyDescent="0.15">
      <c r="A4254" s="214">
        <v>32813</v>
      </c>
      <c r="B4254">
        <v>5.431</v>
      </c>
      <c r="D4254" s="207"/>
    </row>
    <row r="4255" spans="1:4" x14ac:dyDescent="0.15">
      <c r="A4255" s="214">
        <v>32814</v>
      </c>
      <c r="B4255">
        <v>5.4390000000000001</v>
      </c>
      <c r="D4255" s="207"/>
    </row>
    <row r="4256" spans="1:4" x14ac:dyDescent="0.15">
      <c r="A4256" s="214">
        <v>32818</v>
      </c>
      <c r="B4256">
        <v>5.5209999999999999</v>
      </c>
      <c r="D4256" s="207"/>
    </row>
    <row r="4257" spans="1:4" x14ac:dyDescent="0.15">
      <c r="A4257" s="214">
        <v>32819</v>
      </c>
      <c r="B4257">
        <v>5.5620000000000003</v>
      </c>
      <c r="D4257" s="207"/>
    </row>
    <row r="4258" spans="1:4" x14ac:dyDescent="0.15">
      <c r="A4258" s="214">
        <v>32820</v>
      </c>
      <c r="B4258">
        <v>5.52</v>
      </c>
      <c r="D4258" s="207"/>
    </row>
    <row r="4259" spans="1:4" x14ac:dyDescent="0.15">
      <c r="A4259" s="214">
        <v>32821</v>
      </c>
      <c r="B4259">
        <v>5.5190000000000001</v>
      </c>
      <c r="D4259" s="207"/>
    </row>
    <row r="4260" spans="1:4" x14ac:dyDescent="0.15">
      <c r="A4260" s="214">
        <v>32822</v>
      </c>
      <c r="B4260">
        <v>5.5209999999999999</v>
      </c>
      <c r="D4260" s="207"/>
    </row>
    <row r="4261" spans="1:4" x14ac:dyDescent="0.15">
      <c r="A4261" s="214">
        <v>32825</v>
      </c>
      <c r="B4261">
        <v>5.5469999999999997</v>
      </c>
      <c r="D4261" s="207"/>
    </row>
    <row r="4262" spans="1:4" x14ac:dyDescent="0.15">
      <c r="A4262" s="214">
        <v>32826</v>
      </c>
      <c r="B4262">
        <v>5.5389999999999997</v>
      </c>
      <c r="D4262" s="207"/>
    </row>
    <row r="4263" spans="1:4" x14ac:dyDescent="0.15">
      <c r="A4263" s="214">
        <v>32827</v>
      </c>
      <c r="B4263">
        <v>5.51</v>
      </c>
      <c r="D4263" s="207"/>
    </row>
    <row r="4264" spans="1:4" x14ac:dyDescent="0.15">
      <c r="A4264" s="214">
        <v>32828</v>
      </c>
      <c r="B4264">
        <v>5.4820000000000002</v>
      </c>
      <c r="D4264" s="207"/>
    </row>
    <row r="4265" spans="1:4" x14ac:dyDescent="0.15">
      <c r="A4265" s="214">
        <v>32829</v>
      </c>
      <c r="B4265">
        <v>5.4349999999999996</v>
      </c>
      <c r="D4265" s="207"/>
    </row>
    <row r="4266" spans="1:4" x14ac:dyDescent="0.15">
      <c r="A4266" s="214">
        <v>32832</v>
      </c>
      <c r="B4266">
        <v>5.468</v>
      </c>
      <c r="D4266" s="207"/>
    </row>
    <row r="4267" spans="1:4" x14ac:dyDescent="0.15">
      <c r="A4267" s="214">
        <v>32833</v>
      </c>
      <c r="B4267">
        <v>5.4870000000000001</v>
      </c>
      <c r="D4267" s="207"/>
    </row>
    <row r="4268" spans="1:4" x14ac:dyDescent="0.15">
      <c r="A4268" s="214">
        <v>32834</v>
      </c>
      <c r="B4268">
        <v>5.4710000000000001</v>
      </c>
      <c r="D4268" s="207"/>
    </row>
    <row r="4269" spans="1:4" x14ac:dyDescent="0.15">
      <c r="A4269" s="214">
        <v>32836</v>
      </c>
      <c r="B4269">
        <v>5.4279999999999999</v>
      </c>
      <c r="D4269" s="207"/>
    </row>
    <row r="4270" spans="1:4" x14ac:dyDescent="0.15">
      <c r="A4270" s="214">
        <v>32839</v>
      </c>
      <c r="B4270">
        <v>5.3970000000000002</v>
      </c>
      <c r="D4270" s="207"/>
    </row>
    <row r="4271" spans="1:4" x14ac:dyDescent="0.15">
      <c r="A4271" s="214">
        <v>32840</v>
      </c>
      <c r="B4271">
        <v>5.4370000000000003</v>
      </c>
      <c r="D4271" s="207"/>
    </row>
    <row r="4272" spans="1:4" x14ac:dyDescent="0.15">
      <c r="A4272" s="214">
        <v>32841</v>
      </c>
      <c r="B4272">
        <v>5.4370000000000003</v>
      </c>
      <c r="D4272" s="207"/>
    </row>
    <row r="4273" spans="1:4" x14ac:dyDescent="0.15">
      <c r="A4273" s="214">
        <v>32842</v>
      </c>
      <c r="B4273">
        <v>5.4210000000000003</v>
      </c>
      <c r="D4273" s="207"/>
    </row>
    <row r="4274" spans="1:4" x14ac:dyDescent="0.15">
      <c r="A4274" s="214">
        <v>32843</v>
      </c>
      <c r="B4274">
        <v>5.4359999999999999</v>
      </c>
      <c r="D4274" s="207"/>
    </row>
    <row r="4275" spans="1:4" x14ac:dyDescent="0.15">
      <c r="A4275" s="214">
        <v>32846</v>
      </c>
      <c r="B4275">
        <v>5.4370000000000003</v>
      </c>
      <c r="D4275" s="207"/>
    </row>
    <row r="4276" spans="1:4" x14ac:dyDescent="0.15">
      <c r="A4276" s="214">
        <v>32847</v>
      </c>
      <c r="B4276">
        <v>5.444</v>
      </c>
      <c r="D4276" s="207"/>
    </row>
    <row r="4277" spans="1:4" x14ac:dyDescent="0.15">
      <c r="A4277" s="214">
        <v>32848</v>
      </c>
      <c r="B4277">
        <v>5.4480000000000004</v>
      </c>
      <c r="D4277" s="207"/>
    </row>
    <row r="4278" spans="1:4" x14ac:dyDescent="0.15">
      <c r="A4278" s="214">
        <v>32849</v>
      </c>
      <c r="B4278">
        <v>5.48</v>
      </c>
      <c r="D4278" s="207"/>
    </row>
    <row r="4279" spans="1:4" x14ac:dyDescent="0.15">
      <c r="A4279" s="214">
        <v>32850</v>
      </c>
      <c r="B4279">
        <v>5.4880000000000004</v>
      </c>
      <c r="D4279" s="207"/>
    </row>
    <row r="4280" spans="1:4" x14ac:dyDescent="0.15">
      <c r="A4280" s="214">
        <v>32853</v>
      </c>
      <c r="B4280">
        <v>5.516</v>
      </c>
      <c r="D4280" s="207"/>
    </row>
    <row r="4281" spans="1:4" x14ac:dyDescent="0.15">
      <c r="A4281" s="214">
        <v>32854</v>
      </c>
      <c r="B4281">
        <v>5.508</v>
      </c>
      <c r="D4281" s="207"/>
    </row>
    <row r="4282" spans="1:4" x14ac:dyDescent="0.15">
      <c r="A4282" s="214">
        <v>32855</v>
      </c>
      <c r="B4282">
        <v>5.4880000000000004</v>
      </c>
      <c r="D4282" s="207"/>
    </row>
    <row r="4283" spans="1:4" x14ac:dyDescent="0.15">
      <c r="A4283" s="214">
        <v>32856</v>
      </c>
      <c r="B4283">
        <v>5.52</v>
      </c>
      <c r="D4283" s="207"/>
    </row>
    <row r="4284" spans="1:4" x14ac:dyDescent="0.15">
      <c r="A4284" s="214">
        <v>32857</v>
      </c>
      <c r="B4284">
        <v>5.508</v>
      </c>
      <c r="D4284" s="207"/>
    </row>
    <row r="4285" spans="1:4" x14ac:dyDescent="0.15">
      <c r="A4285" s="214">
        <v>32860</v>
      </c>
      <c r="B4285">
        <v>5.5209999999999999</v>
      </c>
      <c r="D4285" s="207"/>
    </row>
    <row r="4286" spans="1:4" x14ac:dyDescent="0.15">
      <c r="A4286" s="214">
        <v>32861</v>
      </c>
      <c r="B4286">
        <v>5.57</v>
      </c>
      <c r="D4286" s="207"/>
    </row>
    <row r="4287" spans="1:4" x14ac:dyDescent="0.15">
      <c r="A4287" s="214">
        <v>32862</v>
      </c>
      <c r="B4287">
        <v>5.6159999999999997</v>
      </c>
      <c r="D4287" s="207"/>
    </row>
    <row r="4288" spans="1:4" x14ac:dyDescent="0.15">
      <c r="A4288" s="214">
        <v>32863</v>
      </c>
      <c r="B4288">
        <v>5.6609999999999996</v>
      </c>
      <c r="D4288" s="207"/>
    </row>
    <row r="4289" spans="1:4" x14ac:dyDescent="0.15">
      <c r="A4289" s="214">
        <v>32864</v>
      </c>
      <c r="B4289">
        <v>5.6609999999999996</v>
      </c>
      <c r="D4289" s="207"/>
    </row>
    <row r="4290" spans="1:4" x14ac:dyDescent="0.15">
      <c r="A4290" s="214">
        <v>32867</v>
      </c>
      <c r="B4290">
        <v>5.6369999999999996</v>
      </c>
      <c r="D4290" s="207"/>
    </row>
    <row r="4291" spans="1:4" x14ac:dyDescent="0.15">
      <c r="A4291" s="214">
        <v>32868</v>
      </c>
      <c r="B4291">
        <v>5.6120000000000001</v>
      </c>
      <c r="D4291" s="207"/>
    </row>
    <row r="4292" spans="1:4" x14ac:dyDescent="0.15">
      <c r="A4292" s="214">
        <v>32869</v>
      </c>
      <c r="B4292">
        <v>5.617</v>
      </c>
      <c r="D4292" s="207"/>
    </row>
    <row r="4293" spans="1:4" x14ac:dyDescent="0.15">
      <c r="A4293" s="214">
        <v>32870</v>
      </c>
      <c r="B4293">
        <v>5.6079999999999997</v>
      </c>
      <c r="D4293" s="207"/>
    </row>
    <row r="4294" spans="1:4" x14ac:dyDescent="0.15">
      <c r="A4294" s="214">
        <v>32871</v>
      </c>
      <c r="B4294">
        <v>5.6159999999999997</v>
      </c>
      <c r="D4294" s="207"/>
    </row>
    <row r="4295" spans="1:4" x14ac:dyDescent="0.15">
      <c r="A4295" s="214">
        <v>32877</v>
      </c>
      <c r="B4295">
        <v>5.7069999999999999</v>
      </c>
      <c r="D4295" s="207"/>
    </row>
    <row r="4296" spans="1:4" x14ac:dyDescent="0.15">
      <c r="A4296" s="214">
        <v>32878</v>
      </c>
      <c r="B4296">
        <v>5.7359999999999998</v>
      </c>
      <c r="D4296" s="207"/>
    </row>
    <row r="4297" spans="1:4" x14ac:dyDescent="0.15">
      <c r="A4297" s="214">
        <v>32881</v>
      </c>
      <c r="B4297">
        <v>5.7969999999999997</v>
      </c>
      <c r="D4297" s="207"/>
    </row>
    <row r="4298" spans="1:4" x14ac:dyDescent="0.15">
      <c r="A4298" s="214">
        <v>32882</v>
      </c>
      <c r="B4298">
        <v>5.9649999999999999</v>
      </c>
      <c r="D4298" s="207"/>
    </row>
    <row r="4299" spans="1:4" x14ac:dyDescent="0.15">
      <c r="A4299" s="214">
        <v>32883</v>
      </c>
      <c r="B4299">
        <v>6.0149999999999997</v>
      </c>
      <c r="D4299" s="207"/>
    </row>
    <row r="4300" spans="1:4" x14ac:dyDescent="0.15">
      <c r="A4300" s="214">
        <v>32884</v>
      </c>
      <c r="B4300">
        <v>6.056</v>
      </c>
      <c r="D4300" s="207"/>
    </row>
    <row r="4301" spans="1:4" x14ac:dyDescent="0.15">
      <c r="A4301" s="214">
        <v>32885</v>
      </c>
      <c r="B4301">
        <v>6.2140000000000004</v>
      </c>
      <c r="D4301" s="207"/>
    </row>
    <row r="4302" spans="1:4" x14ac:dyDescent="0.15">
      <c r="A4302" s="214">
        <v>32889</v>
      </c>
      <c r="B4302">
        <v>6.4109999999999996</v>
      </c>
      <c r="D4302" s="207"/>
    </row>
    <row r="4303" spans="1:4" x14ac:dyDescent="0.15">
      <c r="A4303" s="214">
        <v>32890</v>
      </c>
      <c r="B4303">
        <v>6.3810000000000002</v>
      </c>
      <c r="D4303" s="207"/>
    </row>
    <row r="4304" spans="1:4" x14ac:dyDescent="0.15">
      <c r="A4304" s="214">
        <v>32891</v>
      </c>
      <c r="B4304">
        <v>6.5259999999999998</v>
      </c>
      <c r="D4304" s="207"/>
    </row>
    <row r="4305" spans="1:4" x14ac:dyDescent="0.15">
      <c r="A4305" s="214">
        <v>32892</v>
      </c>
      <c r="B4305">
        <v>6.4370000000000003</v>
      </c>
      <c r="D4305" s="207"/>
    </row>
    <row r="4306" spans="1:4" x14ac:dyDescent="0.15">
      <c r="A4306" s="214">
        <v>32895</v>
      </c>
      <c r="B4306">
        <v>6.4029999999999996</v>
      </c>
      <c r="D4306" s="207"/>
    </row>
    <row r="4307" spans="1:4" x14ac:dyDescent="0.15">
      <c r="A4307" s="214">
        <v>32896</v>
      </c>
      <c r="B4307">
        <v>6.3529999999999998</v>
      </c>
      <c r="D4307" s="207"/>
    </row>
    <row r="4308" spans="1:4" x14ac:dyDescent="0.15">
      <c r="A4308" s="214">
        <v>32897</v>
      </c>
      <c r="B4308">
        <v>6.4329999999999998</v>
      </c>
      <c r="D4308" s="207"/>
    </row>
    <row r="4309" spans="1:4" x14ac:dyDescent="0.15">
      <c r="A4309" s="214">
        <v>32898</v>
      </c>
      <c r="B4309">
        <v>6.2690000000000001</v>
      </c>
      <c r="D4309" s="207"/>
    </row>
    <row r="4310" spans="1:4" x14ac:dyDescent="0.15">
      <c r="A4310" s="214">
        <v>32899</v>
      </c>
      <c r="B4310">
        <v>6.2279999999999998</v>
      </c>
      <c r="D4310" s="207"/>
    </row>
    <row r="4311" spans="1:4" x14ac:dyDescent="0.15">
      <c r="A4311" s="214">
        <v>32902</v>
      </c>
      <c r="B4311">
        <v>6.2350000000000003</v>
      </c>
      <c r="D4311" s="207"/>
    </row>
    <row r="4312" spans="1:4" x14ac:dyDescent="0.15">
      <c r="A4312" s="214">
        <v>32903</v>
      </c>
      <c r="B4312">
        <v>6.2869999999999999</v>
      </c>
      <c r="D4312" s="207"/>
    </row>
    <row r="4313" spans="1:4" x14ac:dyDescent="0.15">
      <c r="A4313" s="214">
        <v>32904</v>
      </c>
      <c r="B4313">
        <v>6.3760000000000003</v>
      </c>
      <c r="D4313" s="207"/>
    </row>
    <row r="4314" spans="1:4" x14ac:dyDescent="0.15">
      <c r="A4314" s="214">
        <v>32905</v>
      </c>
      <c r="B4314">
        <v>6.2210000000000001</v>
      </c>
      <c r="D4314" s="207"/>
    </row>
    <row r="4315" spans="1:4" x14ac:dyDescent="0.15">
      <c r="A4315" s="214">
        <v>32906</v>
      </c>
      <c r="B4315">
        <v>6.2380000000000004</v>
      </c>
      <c r="D4315" s="207"/>
    </row>
    <row r="4316" spans="1:4" x14ac:dyDescent="0.15">
      <c r="A4316" s="214">
        <v>32909</v>
      </c>
      <c r="B4316">
        <v>6.2880000000000003</v>
      </c>
      <c r="D4316" s="207"/>
    </row>
    <row r="4317" spans="1:4" x14ac:dyDescent="0.15">
      <c r="A4317" s="214">
        <v>32910</v>
      </c>
      <c r="B4317">
        <v>6.2789999999999999</v>
      </c>
      <c r="D4317" s="207"/>
    </row>
    <row r="4318" spans="1:4" x14ac:dyDescent="0.15">
      <c r="A4318" s="214">
        <v>32911</v>
      </c>
      <c r="B4318">
        <v>6.2709999999999999</v>
      </c>
      <c r="D4318" s="207"/>
    </row>
    <row r="4319" spans="1:4" x14ac:dyDescent="0.15">
      <c r="A4319" s="214">
        <v>32912</v>
      </c>
      <c r="B4319">
        <v>6.2720000000000002</v>
      </c>
      <c r="D4319" s="207"/>
    </row>
    <row r="4320" spans="1:4" x14ac:dyDescent="0.15">
      <c r="A4320" s="214">
        <v>32913</v>
      </c>
      <c r="B4320">
        <v>6.1989999999999998</v>
      </c>
      <c r="D4320" s="207"/>
    </row>
    <row r="4321" spans="1:4" x14ac:dyDescent="0.15">
      <c r="A4321" s="214">
        <v>32917</v>
      </c>
      <c r="B4321">
        <v>6.1950000000000003</v>
      </c>
      <c r="D4321" s="207"/>
    </row>
    <row r="4322" spans="1:4" x14ac:dyDescent="0.15">
      <c r="A4322" s="214">
        <v>32918</v>
      </c>
      <c r="B4322">
        <v>6.234</v>
      </c>
      <c r="D4322" s="207"/>
    </row>
    <row r="4323" spans="1:4" x14ac:dyDescent="0.15">
      <c r="A4323" s="214">
        <v>32919</v>
      </c>
      <c r="B4323">
        <v>6.2569999999999997</v>
      </c>
      <c r="D4323" s="207"/>
    </row>
    <row r="4324" spans="1:4" x14ac:dyDescent="0.15">
      <c r="A4324" s="214">
        <v>32920</v>
      </c>
      <c r="B4324">
        <v>6.2830000000000004</v>
      </c>
      <c r="D4324" s="207"/>
    </row>
    <row r="4325" spans="1:4" x14ac:dyDescent="0.15">
      <c r="A4325" s="214">
        <v>32923</v>
      </c>
      <c r="B4325">
        <v>6.327</v>
      </c>
      <c r="D4325" s="207"/>
    </row>
    <row r="4326" spans="1:4" x14ac:dyDescent="0.15">
      <c r="A4326" s="214">
        <v>32924</v>
      </c>
      <c r="B4326">
        <v>6.3840000000000003</v>
      </c>
      <c r="D4326" s="207"/>
    </row>
    <row r="4327" spans="1:4" x14ac:dyDescent="0.15">
      <c r="A4327" s="214">
        <v>32925</v>
      </c>
      <c r="B4327">
        <v>6.34</v>
      </c>
      <c r="D4327" s="207"/>
    </row>
    <row r="4328" spans="1:4" x14ac:dyDescent="0.15">
      <c r="A4328" s="214">
        <v>32926</v>
      </c>
      <c r="B4328">
        <v>6.26</v>
      </c>
      <c r="D4328" s="207"/>
    </row>
    <row r="4329" spans="1:4" x14ac:dyDescent="0.15">
      <c r="A4329" s="214">
        <v>32927</v>
      </c>
      <c r="B4329">
        <v>6.3440000000000003</v>
      </c>
      <c r="D4329" s="207"/>
    </row>
    <row r="4330" spans="1:4" x14ac:dyDescent="0.15">
      <c r="A4330" s="214">
        <v>32930</v>
      </c>
      <c r="B4330">
        <v>6.351</v>
      </c>
      <c r="D4330" s="207"/>
    </row>
    <row r="4331" spans="1:4" x14ac:dyDescent="0.15">
      <c r="A4331" s="214">
        <v>32931</v>
      </c>
      <c r="B4331">
        <v>6.3819999999999997</v>
      </c>
      <c r="D4331" s="207"/>
    </row>
    <row r="4332" spans="1:4" x14ac:dyDescent="0.15">
      <c r="A4332" s="214">
        <v>32932</v>
      </c>
      <c r="B4332">
        <v>6.4359999999999999</v>
      </c>
      <c r="D4332" s="207"/>
    </row>
    <row r="4333" spans="1:4" x14ac:dyDescent="0.15">
      <c r="A4333" s="214">
        <v>32933</v>
      </c>
      <c r="B4333">
        <v>6.5369999999999999</v>
      </c>
      <c r="D4333" s="207"/>
    </row>
    <row r="4334" spans="1:4" x14ac:dyDescent="0.15">
      <c r="A4334" s="214">
        <v>32934</v>
      </c>
      <c r="B4334">
        <v>6.5919999999999996</v>
      </c>
      <c r="D4334" s="207"/>
    </row>
    <row r="4335" spans="1:4" x14ac:dyDescent="0.15">
      <c r="A4335" s="214">
        <v>32937</v>
      </c>
      <c r="B4335">
        <v>6.585</v>
      </c>
      <c r="D4335" s="207"/>
    </row>
    <row r="4336" spans="1:4" x14ac:dyDescent="0.15">
      <c r="A4336" s="214">
        <v>32938</v>
      </c>
      <c r="B4336">
        <v>6.56</v>
      </c>
      <c r="D4336" s="207"/>
    </row>
    <row r="4337" spans="1:4" x14ac:dyDescent="0.15">
      <c r="A4337" s="214">
        <v>32939</v>
      </c>
      <c r="B4337">
        <v>6.6520000000000001</v>
      </c>
      <c r="D4337" s="207"/>
    </row>
    <row r="4338" spans="1:4" x14ac:dyDescent="0.15">
      <c r="A4338" s="214">
        <v>32940</v>
      </c>
      <c r="B4338">
        <v>6.6310000000000002</v>
      </c>
      <c r="D4338" s="207"/>
    </row>
    <row r="4339" spans="1:4" x14ac:dyDescent="0.15">
      <c r="A4339" s="214">
        <v>32941</v>
      </c>
      <c r="B4339">
        <v>6.6429999999999998</v>
      </c>
      <c r="D4339" s="207"/>
    </row>
    <row r="4340" spans="1:4" x14ac:dyDescent="0.15">
      <c r="A4340" s="214">
        <v>32944</v>
      </c>
      <c r="B4340">
        <v>6.6820000000000004</v>
      </c>
      <c r="D4340" s="207"/>
    </row>
    <row r="4341" spans="1:4" x14ac:dyDescent="0.15">
      <c r="A4341" s="214">
        <v>32945</v>
      </c>
      <c r="B4341">
        <v>6.7610000000000001</v>
      </c>
      <c r="D4341" s="207"/>
    </row>
    <row r="4342" spans="1:4" x14ac:dyDescent="0.15">
      <c r="A4342" s="214">
        <v>32946</v>
      </c>
      <c r="B4342">
        <v>6.7720000000000002</v>
      </c>
      <c r="D4342" s="207"/>
    </row>
    <row r="4343" spans="1:4" x14ac:dyDescent="0.15">
      <c r="A4343" s="214">
        <v>32947</v>
      </c>
      <c r="B4343">
        <v>6.7359999999999998</v>
      </c>
      <c r="D4343" s="207"/>
    </row>
    <row r="4344" spans="1:4" x14ac:dyDescent="0.15">
      <c r="A4344" s="214">
        <v>32948</v>
      </c>
      <c r="B4344">
        <v>6.68</v>
      </c>
      <c r="D4344" s="207"/>
    </row>
    <row r="4345" spans="1:4" x14ac:dyDescent="0.15">
      <c r="A4345" s="214">
        <v>32951</v>
      </c>
      <c r="B4345">
        <v>6.7240000000000002</v>
      </c>
      <c r="D4345" s="207"/>
    </row>
    <row r="4346" spans="1:4" x14ac:dyDescent="0.15">
      <c r="A4346" s="214">
        <v>32952</v>
      </c>
      <c r="B4346">
        <v>6.6870000000000003</v>
      </c>
      <c r="D4346" s="207"/>
    </row>
    <row r="4347" spans="1:4" x14ac:dyDescent="0.15">
      <c r="A4347" s="214">
        <v>32954</v>
      </c>
      <c r="B4347">
        <v>6.6879999999999997</v>
      </c>
      <c r="D4347" s="207"/>
    </row>
    <row r="4348" spans="1:4" x14ac:dyDescent="0.15">
      <c r="A4348" s="214">
        <v>32955</v>
      </c>
      <c r="B4348">
        <v>6.6360000000000001</v>
      </c>
      <c r="D4348" s="207"/>
    </row>
    <row r="4349" spans="1:4" x14ac:dyDescent="0.15">
      <c r="A4349" s="214">
        <v>32958</v>
      </c>
      <c r="B4349">
        <v>6.6390000000000002</v>
      </c>
      <c r="D4349" s="207"/>
    </row>
    <row r="4350" spans="1:4" x14ac:dyDescent="0.15">
      <c r="A4350" s="214">
        <v>32959</v>
      </c>
      <c r="B4350">
        <v>6.766</v>
      </c>
      <c r="D4350" s="207"/>
    </row>
    <row r="4351" spans="1:4" x14ac:dyDescent="0.15">
      <c r="A4351" s="214">
        <v>32960</v>
      </c>
      <c r="B4351">
        <v>6.8070000000000004</v>
      </c>
      <c r="D4351" s="207"/>
    </row>
    <row r="4352" spans="1:4" x14ac:dyDescent="0.15">
      <c r="A4352" s="214">
        <v>32961</v>
      </c>
      <c r="B4352">
        <v>6.6890000000000001</v>
      </c>
      <c r="D4352" s="207"/>
    </row>
    <row r="4353" spans="1:4" x14ac:dyDescent="0.15">
      <c r="A4353" s="214">
        <v>32962</v>
      </c>
      <c r="B4353">
        <v>6.8159999999999998</v>
      </c>
      <c r="D4353" s="207"/>
    </row>
    <row r="4354" spans="1:4" x14ac:dyDescent="0.15">
      <c r="A4354" s="214">
        <v>32965</v>
      </c>
      <c r="B4354">
        <v>6.8319999999999999</v>
      </c>
      <c r="D4354" s="207"/>
    </row>
    <row r="4355" spans="1:4" x14ac:dyDescent="0.15">
      <c r="A4355" s="214">
        <v>32966</v>
      </c>
      <c r="B4355">
        <v>6.7850000000000001</v>
      </c>
      <c r="D4355" s="207"/>
    </row>
    <row r="4356" spans="1:4" x14ac:dyDescent="0.15">
      <c r="A4356" s="214">
        <v>32967</v>
      </c>
      <c r="B4356">
        <v>6.7990000000000004</v>
      </c>
      <c r="D4356" s="207"/>
    </row>
    <row r="4357" spans="1:4" x14ac:dyDescent="0.15">
      <c r="A4357" s="214">
        <v>32968</v>
      </c>
      <c r="B4357">
        <v>6.7750000000000004</v>
      </c>
      <c r="D4357" s="207"/>
    </row>
    <row r="4358" spans="1:4" x14ac:dyDescent="0.15">
      <c r="A4358" s="214">
        <v>32969</v>
      </c>
      <c r="B4358">
        <v>6.8079999999999998</v>
      </c>
      <c r="D4358" s="207"/>
    </row>
    <row r="4359" spans="1:4" x14ac:dyDescent="0.15">
      <c r="A4359" s="214">
        <v>32972</v>
      </c>
      <c r="B4359">
        <v>6.7359999999999998</v>
      </c>
      <c r="D4359" s="207"/>
    </row>
    <row r="4360" spans="1:4" x14ac:dyDescent="0.15">
      <c r="A4360" s="214">
        <v>32973</v>
      </c>
      <c r="B4360">
        <v>6.7690000000000001</v>
      </c>
      <c r="D4360" s="207"/>
    </row>
    <row r="4361" spans="1:4" x14ac:dyDescent="0.15">
      <c r="A4361" s="214">
        <v>32974</v>
      </c>
      <c r="B4361">
        <v>6.8259999999999996</v>
      </c>
      <c r="D4361" s="207"/>
    </row>
    <row r="4362" spans="1:4" x14ac:dyDescent="0.15">
      <c r="A4362" s="214">
        <v>32975</v>
      </c>
      <c r="B4362">
        <v>6.7709999999999999</v>
      </c>
      <c r="D4362" s="207"/>
    </row>
    <row r="4363" spans="1:4" x14ac:dyDescent="0.15">
      <c r="A4363" s="214">
        <v>32976</v>
      </c>
      <c r="B4363">
        <v>6.7919999999999998</v>
      </c>
      <c r="D4363" s="207"/>
    </row>
    <row r="4364" spans="1:4" x14ac:dyDescent="0.15">
      <c r="A4364" s="214">
        <v>32979</v>
      </c>
      <c r="B4364">
        <v>6.8159999999999998</v>
      </c>
      <c r="D4364" s="207"/>
    </row>
    <row r="4365" spans="1:4" x14ac:dyDescent="0.15">
      <c r="A4365" s="214">
        <v>32980</v>
      </c>
      <c r="B4365">
        <v>6.7889999999999997</v>
      </c>
      <c r="D4365" s="207"/>
    </row>
    <row r="4366" spans="1:4" x14ac:dyDescent="0.15">
      <c r="A4366" s="214">
        <v>32981</v>
      </c>
      <c r="B4366">
        <v>6.7480000000000002</v>
      </c>
      <c r="D4366" s="207"/>
    </row>
    <row r="4367" spans="1:4" x14ac:dyDescent="0.15">
      <c r="A4367" s="214">
        <v>32982</v>
      </c>
      <c r="B4367">
        <v>6.69</v>
      </c>
      <c r="D4367" s="207"/>
    </row>
    <row r="4368" spans="1:4" x14ac:dyDescent="0.15">
      <c r="A4368" s="214">
        <v>32983</v>
      </c>
      <c r="B4368">
        <v>6.6790000000000003</v>
      </c>
      <c r="D4368" s="207"/>
    </row>
    <row r="4369" spans="1:4" x14ac:dyDescent="0.15">
      <c r="A4369" s="214">
        <v>32986</v>
      </c>
      <c r="B4369">
        <v>6.6920000000000002</v>
      </c>
      <c r="D4369" s="207"/>
    </row>
    <row r="4370" spans="1:4" x14ac:dyDescent="0.15">
      <c r="A4370" s="214">
        <v>32987</v>
      </c>
      <c r="B4370">
        <v>6.7220000000000004</v>
      </c>
      <c r="D4370" s="207"/>
    </row>
    <row r="4371" spans="1:4" x14ac:dyDescent="0.15">
      <c r="A4371" s="214">
        <v>32988</v>
      </c>
      <c r="B4371">
        <v>6.7309999999999999</v>
      </c>
      <c r="D4371" s="207"/>
    </row>
    <row r="4372" spans="1:4" x14ac:dyDescent="0.15">
      <c r="A4372" s="214">
        <v>32989</v>
      </c>
      <c r="B4372">
        <v>6.6959999999999997</v>
      </c>
      <c r="D4372" s="207"/>
    </row>
    <row r="4373" spans="1:4" x14ac:dyDescent="0.15">
      <c r="A4373" s="214">
        <v>32990</v>
      </c>
      <c r="B4373">
        <v>6.7229999999999999</v>
      </c>
      <c r="D4373" s="207"/>
    </row>
    <row r="4374" spans="1:4" x14ac:dyDescent="0.15">
      <c r="A4374" s="214">
        <v>32994</v>
      </c>
      <c r="B4374">
        <v>6.74</v>
      </c>
      <c r="D4374" s="207"/>
    </row>
    <row r="4375" spans="1:4" x14ac:dyDescent="0.15">
      <c r="A4375" s="214">
        <v>32995</v>
      </c>
      <c r="B4375">
        <v>6.7229999999999999</v>
      </c>
      <c r="D4375" s="207"/>
    </row>
    <row r="4376" spans="1:4" x14ac:dyDescent="0.15">
      <c r="A4376" s="214">
        <v>33000</v>
      </c>
      <c r="B4376">
        <v>6.657</v>
      </c>
      <c r="D4376" s="207"/>
    </row>
    <row r="4377" spans="1:4" x14ac:dyDescent="0.15">
      <c r="A4377" s="214">
        <v>33001</v>
      </c>
      <c r="B4377">
        <v>6.6420000000000003</v>
      </c>
      <c r="D4377" s="207"/>
    </row>
    <row r="4378" spans="1:4" x14ac:dyDescent="0.15">
      <c r="A4378" s="214">
        <v>33002</v>
      </c>
      <c r="B4378">
        <v>6.617</v>
      </c>
      <c r="D4378" s="207"/>
    </row>
    <row r="4379" spans="1:4" x14ac:dyDescent="0.15">
      <c r="A4379" s="214">
        <v>33003</v>
      </c>
      <c r="B4379">
        <v>6.6159999999999997</v>
      </c>
      <c r="D4379" s="207"/>
    </row>
    <row r="4380" spans="1:4" x14ac:dyDescent="0.15">
      <c r="A4380" s="214">
        <v>33004</v>
      </c>
      <c r="B4380">
        <v>6.5</v>
      </c>
      <c r="D4380" s="207"/>
    </row>
    <row r="4381" spans="1:4" x14ac:dyDescent="0.15">
      <c r="A4381" s="214">
        <v>33007</v>
      </c>
      <c r="B4381">
        <v>6.4359999999999999</v>
      </c>
      <c r="D4381" s="207"/>
    </row>
    <row r="4382" spans="1:4" x14ac:dyDescent="0.15">
      <c r="A4382" s="214">
        <v>33008</v>
      </c>
      <c r="B4382">
        <v>6.3479999999999999</v>
      </c>
      <c r="D4382" s="207"/>
    </row>
    <row r="4383" spans="1:4" x14ac:dyDescent="0.15">
      <c r="A4383" s="214">
        <v>33009</v>
      </c>
      <c r="B4383">
        <v>6.3760000000000003</v>
      </c>
      <c r="D4383" s="207"/>
    </row>
    <row r="4384" spans="1:4" x14ac:dyDescent="0.15">
      <c r="A4384" s="214">
        <v>33010</v>
      </c>
      <c r="B4384">
        <v>6.3550000000000004</v>
      </c>
      <c r="D4384" s="207"/>
    </row>
    <row r="4385" spans="1:4" x14ac:dyDescent="0.15">
      <c r="A4385" s="214">
        <v>33011</v>
      </c>
      <c r="B4385">
        <v>6.3440000000000003</v>
      </c>
      <c r="D4385" s="207"/>
    </row>
    <row r="4386" spans="1:4" x14ac:dyDescent="0.15">
      <c r="A4386" s="214">
        <v>33014</v>
      </c>
      <c r="B4386">
        <v>6.3639999999999999</v>
      </c>
      <c r="D4386" s="207"/>
    </row>
    <row r="4387" spans="1:4" x14ac:dyDescent="0.15">
      <c r="A4387" s="214">
        <v>33015</v>
      </c>
      <c r="B4387">
        <v>6.274</v>
      </c>
      <c r="D4387" s="207"/>
    </row>
    <row r="4388" spans="1:4" x14ac:dyDescent="0.15">
      <c r="A4388" s="214">
        <v>33016</v>
      </c>
      <c r="B4388">
        <v>6.2370000000000001</v>
      </c>
      <c r="D4388" s="207"/>
    </row>
    <row r="4389" spans="1:4" x14ac:dyDescent="0.15">
      <c r="A4389" s="214">
        <v>33017</v>
      </c>
      <c r="B4389">
        <v>6.2240000000000002</v>
      </c>
      <c r="D4389" s="207"/>
    </row>
    <row r="4390" spans="1:4" x14ac:dyDescent="0.15">
      <c r="A4390" s="214">
        <v>33018</v>
      </c>
      <c r="B4390">
        <v>6.1890000000000001</v>
      </c>
      <c r="D4390" s="207"/>
    </row>
    <row r="4391" spans="1:4" x14ac:dyDescent="0.15">
      <c r="A4391" s="214">
        <v>33021</v>
      </c>
      <c r="B4391">
        <v>6.2229999999999999</v>
      </c>
      <c r="D4391" s="207"/>
    </row>
    <row r="4392" spans="1:4" x14ac:dyDescent="0.15">
      <c r="A4392" s="214">
        <v>33022</v>
      </c>
      <c r="B4392">
        <v>6.2910000000000004</v>
      </c>
      <c r="D4392" s="207"/>
    </row>
    <row r="4393" spans="1:4" x14ac:dyDescent="0.15">
      <c r="A4393" s="214">
        <v>33023</v>
      </c>
      <c r="B4393">
        <v>6.274</v>
      </c>
      <c r="D4393" s="207"/>
    </row>
    <row r="4394" spans="1:4" x14ac:dyDescent="0.15">
      <c r="A4394" s="214">
        <v>33024</v>
      </c>
      <c r="B4394">
        <v>6.2629999999999999</v>
      </c>
      <c r="D4394" s="207"/>
    </row>
    <row r="4395" spans="1:4" x14ac:dyDescent="0.15">
      <c r="A4395" s="214">
        <v>33025</v>
      </c>
      <c r="B4395">
        <v>6.3920000000000003</v>
      </c>
      <c r="D4395" s="207"/>
    </row>
    <row r="4396" spans="1:4" x14ac:dyDescent="0.15">
      <c r="A4396" s="214">
        <v>33028</v>
      </c>
      <c r="B4396">
        <v>6.3579999999999997</v>
      </c>
      <c r="D4396" s="207"/>
    </row>
    <row r="4397" spans="1:4" x14ac:dyDescent="0.15">
      <c r="A4397" s="214">
        <v>33029</v>
      </c>
      <c r="B4397">
        <v>6.3760000000000003</v>
      </c>
      <c r="D4397" s="207"/>
    </row>
    <row r="4398" spans="1:4" x14ac:dyDescent="0.15">
      <c r="A4398" s="214">
        <v>33030</v>
      </c>
      <c r="B4398">
        <v>6.4059999999999997</v>
      </c>
      <c r="D4398" s="207"/>
    </row>
    <row r="4399" spans="1:4" x14ac:dyDescent="0.15">
      <c r="A4399" s="214">
        <v>33031</v>
      </c>
      <c r="B4399">
        <v>6.4139999999999997</v>
      </c>
      <c r="D4399" s="207"/>
    </row>
    <row r="4400" spans="1:4" x14ac:dyDescent="0.15">
      <c r="A4400" s="214">
        <v>33032</v>
      </c>
      <c r="B4400">
        <v>6.4480000000000004</v>
      </c>
      <c r="D4400" s="207"/>
    </row>
    <row r="4401" spans="1:4" x14ac:dyDescent="0.15">
      <c r="A4401" s="214">
        <v>33035</v>
      </c>
      <c r="B4401">
        <v>6.4989999999999997</v>
      </c>
      <c r="D4401" s="207"/>
    </row>
    <row r="4402" spans="1:4" x14ac:dyDescent="0.15">
      <c r="A4402" s="214">
        <v>33036</v>
      </c>
      <c r="B4402">
        <v>6.4740000000000002</v>
      </c>
      <c r="D4402" s="207"/>
    </row>
    <row r="4403" spans="1:4" x14ac:dyDescent="0.15">
      <c r="A4403" s="214">
        <v>33037</v>
      </c>
      <c r="B4403">
        <v>6.4690000000000003</v>
      </c>
      <c r="D4403" s="207"/>
    </row>
    <row r="4404" spans="1:4" x14ac:dyDescent="0.15">
      <c r="A4404" s="214">
        <v>33038</v>
      </c>
      <c r="B4404">
        <v>6.4189999999999996</v>
      </c>
      <c r="D4404" s="207"/>
    </row>
    <row r="4405" spans="1:4" x14ac:dyDescent="0.15">
      <c r="A4405" s="214">
        <v>33039</v>
      </c>
      <c r="B4405">
        <v>6.444</v>
      </c>
      <c r="D4405" s="207"/>
    </row>
    <row r="4406" spans="1:4" x14ac:dyDescent="0.15">
      <c r="A4406" s="214">
        <v>33042</v>
      </c>
      <c r="B4406">
        <v>6.4530000000000003</v>
      </c>
      <c r="D4406" s="207"/>
    </row>
    <row r="4407" spans="1:4" x14ac:dyDescent="0.15">
      <c r="A4407" s="214">
        <v>33043</v>
      </c>
      <c r="B4407">
        <v>6.484</v>
      </c>
      <c r="D4407" s="207"/>
    </row>
    <row r="4408" spans="1:4" x14ac:dyDescent="0.15">
      <c r="A4408" s="214">
        <v>33044</v>
      </c>
      <c r="B4408">
        <v>6.5140000000000002</v>
      </c>
      <c r="D4408" s="207"/>
    </row>
    <row r="4409" spans="1:4" x14ac:dyDescent="0.15">
      <c r="A4409" s="214">
        <v>33045</v>
      </c>
      <c r="B4409">
        <v>6.5229999999999997</v>
      </c>
      <c r="D4409" s="207"/>
    </row>
    <row r="4410" spans="1:4" x14ac:dyDescent="0.15">
      <c r="A4410" s="214">
        <v>33046</v>
      </c>
      <c r="B4410">
        <v>6.532</v>
      </c>
      <c r="D4410" s="207"/>
    </row>
    <row r="4411" spans="1:4" x14ac:dyDescent="0.15">
      <c r="A4411" s="214">
        <v>33049</v>
      </c>
      <c r="B4411">
        <v>6.5789999999999997</v>
      </c>
      <c r="D4411" s="207"/>
    </row>
    <row r="4412" spans="1:4" x14ac:dyDescent="0.15">
      <c r="A4412" s="214">
        <v>33050</v>
      </c>
      <c r="B4412">
        <v>6.577</v>
      </c>
      <c r="D4412" s="207"/>
    </row>
    <row r="4413" spans="1:4" x14ac:dyDescent="0.15">
      <c r="A4413" s="214">
        <v>33051</v>
      </c>
      <c r="B4413">
        <v>6.57</v>
      </c>
      <c r="D4413" s="207"/>
    </row>
    <row r="4414" spans="1:4" x14ac:dyDescent="0.15">
      <c r="A4414" s="214">
        <v>33052</v>
      </c>
      <c r="B4414">
        <v>6.6289999999999996</v>
      </c>
      <c r="D4414" s="207"/>
    </row>
    <row r="4415" spans="1:4" x14ac:dyDescent="0.15">
      <c r="A4415" s="214">
        <v>33053</v>
      </c>
      <c r="B4415">
        <v>6.7039999999999997</v>
      </c>
      <c r="D4415" s="207"/>
    </row>
    <row r="4416" spans="1:4" x14ac:dyDescent="0.15">
      <c r="A4416" s="214">
        <v>33056</v>
      </c>
      <c r="B4416">
        <v>6.7089999999999996</v>
      </c>
      <c r="D4416" s="207"/>
    </row>
    <row r="4417" spans="1:4" x14ac:dyDescent="0.15">
      <c r="A4417" s="214">
        <v>33057</v>
      </c>
      <c r="B4417">
        <v>6.6929999999999996</v>
      </c>
      <c r="D4417" s="207"/>
    </row>
    <row r="4418" spans="1:4" x14ac:dyDescent="0.15">
      <c r="A4418" s="214">
        <v>33058</v>
      </c>
      <c r="B4418">
        <v>6.6310000000000002</v>
      </c>
      <c r="D4418" s="207"/>
    </row>
    <row r="4419" spans="1:4" x14ac:dyDescent="0.15">
      <c r="A4419" s="214">
        <v>33059</v>
      </c>
      <c r="B4419">
        <v>6.6459999999999999</v>
      </c>
      <c r="D4419" s="207"/>
    </row>
    <row r="4420" spans="1:4" x14ac:dyDescent="0.15">
      <c r="A4420" s="214">
        <v>33060</v>
      </c>
      <c r="B4420">
        <v>6.61</v>
      </c>
      <c r="D4420" s="207"/>
    </row>
    <row r="4421" spans="1:4" x14ac:dyDescent="0.15">
      <c r="A4421" s="214">
        <v>33063</v>
      </c>
      <c r="B4421">
        <v>6.6440000000000001</v>
      </c>
      <c r="D4421" s="207"/>
    </row>
    <row r="4422" spans="1:4" x14ac:dyDescent="0.15">
      <c r="A4422" s="214">
        <v>33064</v>
      </c>
      <c r="B4422">
        <v>6.702</v>
      </c>
      <c r="D4422" s="207"/>
    </row>
    <row r="4423" spans="1:4" x14ac:dyDescent="0.15">
      <c r="A4423" s="214">
        <v>33065</v>
      </c>
      <c r="B4423">
        <v>6.6769999999999996</v>
      </c>
      <c r="D4423" s="207"/>
    </row>
    <row r="4424" spans="1:4" x14ac:dyDescent="0.15">
      <c r="A4424" s="214">
        <v>33066</v>
      </c>
      <c r="B4424">
        <v>6.7290000000000001</v>
      </c>
      <c r="D4424" s="207"/>
    </row>
    <row r="4425" spans="1:4" x14ac:dyDescent="0.15">
      <c r="A4425" s="214">
        <v>33067</v>
      </c>
      <c r="B4425">
        <v>6.7089999999999996</v>
      </c>
      <c r="D4425" s="207"/>
    </row>
    <row r="4426" spans="1:4" x14ac:dyDescent="0.15">
      <c r="A4426" s="214">
        <v>33070</v>
      </c>
      <c r="B4426">
        <v>6.6980000000000004</v>
      </c>
      <c r="D4426" s="207"/>
    </row>
    <row r="4427" spans="1:4" x14ac:dyDescent="0.15">
      <c r="A4427" s="214">
        <v>33071</v>
      </c>
      <c r="B4427">
        <v>6.7050000000000001</v>
      </c>
      <c r="D4427" s="207"/>
    </row>
    <row r="4428" spans="1:4" x14ac:dyDescent="0.15">
      <c r="A4428" s="214">
        <v>33072</v>
      </c>
      <c r="B4428">
        <v>6.7119999999999997</v>
      </c>
      <c r="D4428" s="207"/>
    </row>
    <row r="4429" spans="1:4" x14ac:dyDescent="0.15">
      <c r="A4429" s="214">
        <v>33073</v>
      </c>
      <c r="B4429">
        <v>6.7489999999999997</v>
      </c>
      <c r="D4429" s="207"/>
    </row>
    <row r="4430" spans="1:4" x14ac:dyDescent="0.15">
      <c r="A4430" s="214">
        <v>33074</v>
      </c>
      <c r="B4430">
        <v>6.8120000000000003</v>
      </c>
      <c r="D4430" s="207"/>
    </row>
    <row r="4431" spans="1:4" x14ac:dyDescent="0.15">
      <c r="A4431" s="214">
        <v>33077</v>
      </c>
      <c r="B4431">
        <v>6.9089999999999998</v>
      </c>
      <c r="D4431" s="207"/>
    </row>
    <row r="4432" spans="1:4" x14ac:dyDescent="0.15">
      <c r="A4432" s="214">
        <v>33078</v>
      </c>
      <c r="B4432">
        <v>6.9370000000000003</v>
      </c>
      <c r="D4432" s="207"/>
    </row>
    <row r="4433" spans="1:4" x14ac:dyDescent="0.15">
      <c r="A4433" s="214">
        <v>33079</v>
      </c>
      <c r="B4433">
        <v>6.9290000000000003</v>
      </c>
      <c r="D4433" s="207"/>
    </row>
    <row r="4434" spans="1:4" x14ac:dyDescent="0.15">
      <c r="A4434" s="214">
        <v>33080</v>
      </c>
      <c r="B4434">
        <v>6.9379999999999997</v>
      </c>
      <c r="D4434" s="207"/>
    </row>
    <row r="4435" spans="1:4" x14ac:dyDescent="0.15">
      <c r="A4435" s="214">
        <v>33081</v>
      </c>
      <c r="B4435">
        <v>7</v>
      </c>
      <c r="D4435" s="207"/>
    </row>
    <row r="4436" spans="1:4" x14ac:dyDescent="0.15">
      <c r="A4436" s="214">
        <v>33084</v>
      </c>
      <c r="B4436">
        <v>7.0439999999999996</v>
      </c>
      <c r="D4436" s="207"/>
    </row>
    <row r="4437" spans="1:4" x14ac:dyDescent="0.15">
      <c r="A4437" s="214">
        <v>33085</v>
      </c>
      <c r="B4437">
        <v>7.0229999999999997</v>
      </c>
      <c r="D4437" s="207"/>
    </row>
    <row r="4438" spans="1:4" x14ac:dyDescent="0.15">
      <c r="A4438" s="214">
        <v>33086</v>
      </c>
      <c r="B4438">
        <v>6.9829999999999997</v>
      </c>
      <c r="D4438" s="207"/>
    </row>
    <row r="4439" spans="1:4" x14ac:dyDescent="0.15">
      <c r="A4439" s="214">
        <v>33087</v>
      </c>
      <c r="B4439">
        <v>7.0309999999999997</v>
      </c>
      <c r="D4439" s="207"/>
    </row>
    <row r="4440" spans="1:4" x14ac:dyDescent="0.15">
      <c r="A4440" s="214">
        <v>33088</v>
      </c>
      <c r="B4440">
        <v>7.1230000000000002</v>
      </c>
      <c r="D4440" s="207"/>
    </row>
    <row r="4441" spans="1:4" x14ac:dyDescent="0.15">
      <c r="A4441" s="214">
        <v>33091</v>
      </c>
      <c r="B4441">
        <v>7.3140000000000001</v>
      </c>
      <c r="D4441" s="207"/>
    </row>
    <row r="4442" spans="1:4" x14ac:dyDescent="0.15">
      <c r="A4442" s="214">
        <v>33092</v>
      </c>
      <c r="B4442">
        <v>7.4240000000000004</v>
      </c>
      <c r="D4442" s="207"/>
    </row>
    <row r="4443" spans="1:4" x14ac:dyDescent="0.15">
      <c r="A4443" s="214">
        <v>33093</v>
      </c>
      <c r="B4443">
        <v>7.2670000000000003</v>
      </c>
      <c r="D4443" s="207"/>
    </row>
    <row r="4444" spans="1:4" x14ac:dyDescent="0.15">
      <c r="A4444" s="214">
        <v>33094</v>
      </c>
      <c r="B4444">
        <v>7.3550000000000004</v>
      </c>
      <c r="D4444" s="207"/>
    </row>
    <row r="4445" spans="1:4" x14ac:dyDescent="0.15">
      <c r="A4445" s="214">
        <v>33095</v>
      </c>
      <c r="B4445">
        <v>7.3520000000000003</v>
      </c>
      <c r="D4445" s="207"/>
    </row>
    <row r="4446" spans="1:4" x14ac:dyDescent="0.15">
      <c r="A4446" s="214">
        <v>33098</v>
      </c>
      <c r="B4446">
        <v>7.4130000000000003</v>
      </c>
      <c r="D4446" s="207"/>
    </row>
    <row r="4447" spans="1:4" x14ac:dyDescent="0.15">
      <c r="A4447" s="214">
        <v>33099</v>
      </c>
      <c r="B4447">
        <v>7.3970000000000002</v>
      </c>
      <c r="D4447" s="207"/>
    </row>
    <row r="4448" spans="1:4" x14ac:dyDescent="0.15">
      <c r="A4448" s="214">
        <v>33100</v>
      </c>
      <c r="B4448">
        <v>7.2990000000000004</v>
      </c>
      <c r="D4448" s="207"/>
    </row>
    <row r="4449" spans="1:4" x14ac:dyDescent="0.15">
      <c r="A4449" s="214">
        <v>33101</v>
      </c>
      <c r="B4449">
        <v>7.3819999999999997</v>
      </c>
      <c r="D4449" s="207"/>
    </row>
    <row r="4450" spans="1:4" x14ac:dyDescent="0.15">
      <c r="A4450" s="214">
        <v>33102</v>
      </c>
      <c r="B4450">
        <v>7.4109999999999996</v>
      </c>
      <c r="D4450" s="207"/>
    </row>
    <row r="4451" spans="1:4" x14ac:dyDescent="0.15">
      <c r="A4451" s="214">
        <v>33105</v>
      </c>
      <c r="B4451">
        <v>7.4059999999999997</v>
      </c>
      <c r="D4451" s="207"/>
    </row>
    <row r="4452" spans="1:4" x14ac:dyDescent="0.15">
      <c r="A4452" s="214">
        <v>33106</v>
      </c>
      <c r="B4452">
        <v>7.444</v>
      </c>
      <c r="D4452" s="207"/>
    </row>
    <row r="4453" spans="1:4" x14ac:dyDescent="0.15">
      <c r="A4453" s="214">
        <v>33107</v>
      </c>
      <c r="B4453">
        <v>7.5439999999999996</v>
      </c>
      <c r="D4453" s="207"/>
    </row>
    <row r="4454" spans="1:4" x14ac:dyDescent="0.15">
      <c r="A4454" s="214">
        <v>33108</v>
      </c>
      <c r="B4454">
        <v>7.7190000000000003</v>
      </c>
      <c r="D4454" s="207"/>
    </row>
    <row r="4455" spans="1:4" x14ac:dyDescent="0.15">
      <c r="A4455" s="214">
        <v>33109</v>
      </c>
      <c r="B4455">
        <v>7.7190000000000003</v>
      </c>
      <c r="D4455" s="207"/>
    </row>
    <row r="4456" spans="1:4" x14ac:dyDescent="0.15">
      <c r="A4456" s="214">
        <v>33112</v>
      </c>
      <c r="B4456">
        <v>7.6580000000000004</v>
      </c>
      <c r="D4456" s="207"/>
    </row>
    <row r="4457" spans="1:4" x14ac:dyDescent="0.15">
      <c r="A4457" s="214">
        <v>33113</v>
      </c>
      <c r="B4457">
        <v>7.6280000000000001</v>
      </c>
      <c r="D4457" s="207"/>
    </row>
    <row r="4458" spans="1:4" x14ac:dyDescent="0.15">
      <c r="A4458" s="214">
        <v>33114</v>
      </c>
      <c r="B4458">
        <v>7.7370000000000001</v>
      </c>
      <c r="D4458" s="207"/>
    </row>
    <row r="4459" spans="1:4" x14ac:dyDescent="0.15">
      <c r="A4459" s="214">
        <v>33115</v>
      </c>
      <c r="B4459">
        <v>7.5750000000000002</v>
      </c>
      <c r="D4459" s="207"/>
    </row>
    <row r="4460" spans="1:4" x14ac:dyDescent="0.15">
      <c r="A4460" s="214">
        <v>33116</v>
      </c>
      <c r="B4460">
        <v>7.5570000000000004</v>
      </c>
      <c r="D4460" s="207"/>
    </row>
    <row r="4461" spans="1:4" x14ac:dyDescent="0.15">
      <c r="A4461" s="214">
        <v>33119</v>
      </c>
      <c r="B4461">
        <v>7.5540000000000003</v>
      </c>
      <c r="D4461" s="207"/>
    </row>
    <row r="4462" spans="1:4" x14ac:dyDescent="0.15">
      <c r="A4462" s="214">
        <v>33120</v>
      </c>
      <c r="B4462">
        <v>7.585</v>
      </c>
      <c r="D4462" s="207"/>
    </row>
    <row r="4463" spans="1:4" x14ac:dyDescent="0.15">
      <c r="A4463" s="214">
        <v>33121</v>
      </c>
      <c r="B4463">
        <v>7.649</v>
      </c>
      <c r="D4463" s="207"/>
    </row>
    <row r="4464" spans="1:4" x14ac:dyDescent="0.15">
      <c r="A4464" s="214">
        <v>33122</v>
      </c>
      <c r="B4464">
        <v>7.72</v>
      </c>
      <c r="D4464" s="207"/>
    </row>
    <row r="4465" spans="1:4" x14ac:dyDescent="0.15">
      <c r="A4465" s="214">
        <v>33123</v>
      </c>
      <c r="B4465">
        <v>7.7169999999999996</v>
      </c>
      <c r="D4465" s="207"/>
    </row>
    <row r="4466" spans="1:4" x14ac:dyDescent="0.15">
      <c r="A4466" s="214">
        <v>33126</v>
      </c>
      <c r="B4466">
        <v>7.7220000000000004</v>
      </c>
      <c r="D4466" s="207"/>
    </row>
    <row r="4467" spans="1:4" x14ac:dyDescent="0.15">
      <c r="A4467" s="214">
        <v>33127</v>
      </c>
      <c r="B4467">
        <v>7.7939999999999996</v>
      </c>
      <c r="D4467" s="207"/>
    </row>
    <row r="4468" spans="1:4" x14ac:dyDescent="0.15">
      <c r="A4468" s="214">
        <v>33128</v>
      </c>
      <c r="B4468">
        <v>7.8940000000000001</v>
      </c>
      <c r="D4468" s="207"/>
    </row>
    <row r="4469" spans="1:4" x14ac:dyDescent="0.15">
      <c r="A4469" s="214">
        <v>33129</v>
      </c>
      <c r="B4469">
        <v>7.9059999999999997</v>
      </c>
      <c r="D4469" s="207"/>
    </row>
    <row r="4470" spans="1:4" x14ac:dyDescent="0.15">
      <c r="A4470" s="214">
        <v>33130</v>
      </c>
      <c r="B4470">
        <v>7.9340000000000002</v>
      </c>
      <c r="D4470" s="207"/>
    </row>
    <row r="4471" spans="1:4" x14ac:dyDescent="0.15">
      <c r="A4471" s="214">
        <v>33133</v>
      </c>
      <c r="B4471">
        <v>8.0269999999999992</v>
      </c>
      <c r="D4471" s="207"/>
    </row>
    <row r="4472" spans="1:4" x14ac:dyDescent="0.15">
      <c r="A4472" s="214">
        <v>33134</v>
      </c>
      <c r="B4472">
        <v>8.0139999999999993</v>
      </c>
      <c r="D4472" s="207"/>
    </row>
    <row r="4473" spans="1:4" x14ac:dyDescent="0.15">
      <c r="A4473" s="214">
        <v>33135</v>
      </c>
      <c r="B4473">
        <v>7.976</v>
      </c>
      <c r="D4473" s="207"/>
    </row>
    <row r="4474" spans="1:4" x14ac:dyDescent="0.15">
      <c r="A4474" s="214">
        <v>33136</v>
      </c>
      <c r="B4474">
        <v>7.9669999999999996</v>
      </c>
      <c r="D4474" s="207"/>
    </row>
    <row r="4475" spans="1:4" x14ac:dyDescent="0.15">
      <c r="A4475" s="214">
        <v>33137</v>
      </c>
      <c r="B4475">
        <v>7.9950000000000001</v>
      </c>
      <c r="D4475" s="207"/>
    </row>
    <row r="4476" spans="1:4" x14ac:dyDescent="0.15">
      <c r="A4476" s="214">
        <v>33141</v>
      </c>
      <c r="B4476">
        <v>8.0500000000000007</v>
      </c>
      <c r="D4476" s="207"/>
    </row>
    <row r="4477" spans="1:4" x14ac:dyDescent="0.15">
      <c r="A4477" s="214">
        <v>33142</v>
      </c>
      <c r="B4477">
        <v>8.0809999999999995</v>
      </c>
      <c r="D4477" s="207"/>
    </row>
    <row r="4478" spans="1:4" x14ac:dyDescent="0.15">
      <c r="A4478" s="214">
        <v>33143</v>
      </c>
      <c r="B4478">
        <v>8.0779999999999994</v>
      </c>
      <c r="D4478" s="207"/>
    </row>
    <row r="4479" spans="1:4" x14ac:dyDescent="0.15">
      <c r="A4479" s="214">
        <v>33144</v>
      </c>
      <c r="B4479">
        <v>8.1050000000000004</v>
      </c>
      <c r="D4479" s="207"/>
    </row>
    <row r="4480" spans="1:4" x14ac:dyDescent="0.15">
      <c r="A4480" s="214">
        <v>33147</v>
      </c>
      <c r="B4480">
        <v>7.98</v>
      </c>
      <c r="D4480" s="207"/>
    </row>
    <row r="4481" spans="1:4" x14ac:dyDescent="0.15">
      <c r="A4481" s="214">
        <v>33148</v>
      </c>
      <c r="B4481">
        <v>7.7569999999999997</v>
      </c>
      <c r="D4481" s="207"/>
    </row>
    <row r="4482" spans="1:4" x14ac:dyDescent="0.15">
      <c r="A4482" s="214">
        <v>33149</v>
      </c>
      <c r="B4482">
        <v>7.798</v>
      </c>
      <c r="D4482" s="207"/>
    </row>
    <row r="4483" spans="1:4" x14ac:dyDescent="0.15">
      <c r="A4483" s="214">
        <v>33150</v>
      </c>
      <c r="B4483">
        <v>7.8170000000000002</v>
      </c>
      <c r="D4483" s="207"/>
    </row>
    <row r="4484" spans="1:4" x14ac:dyDescent="0.15">
      <c r="A4484" s="214">
        <v>33151</v>
      </c>
      <c r="B4484">
        <v>7.7789999999999999</v>
      </c>
      <c r="D4484" s="207"/>
    </row>
    <row r="4485" spans="1:4" x14ac:dyDescent="0.15">
      <c r="A4485" s="214">
        <v>33154</v>
      </c>
      <c r="B4485">
        <v>7.67</v>
      </c>
      <c r="D4485" s="207"/>
    </row>
    <row r="4486" spans="1:4" x14ac:dyDescent="0.15">
      <c r="A4486" s="214">
        <v>33155</v>
      </c>
      <c r="B4486">
        <v>7.649</v>
      </c>
      <c r="D4486" s="207"/>
    </row>
    <row r="4487" spans="1:4" x14ac:dyDescent="0.15">
      <c r="A4487" s="214">
        <v>33157</v>
      </c>
      <c r="B4487">
        <v>7.7460000000000004</v>
      </c>
      <c r="D4487" s="207"/>
    </row>
    <row r="4488" spans="1:4" x14ac:dyDescent="0.15">
      <c r="A4488" s="214">
        <v>33158</v>
      </c>
      <c r="B4488">
        <v>7.6870000000000003</v>
      </c>
      <c r="D4488" s="207"/>
    </row>
    <row r="4489" spans="1:4" x14ac:dyDescent="0.15">
      <c r="A4489" s="214">
        <v>33161</v>
      </c>
      <c r="B4489">
        <v>7.6470000000000002</v>
      </c>
      <c r="D4489" s="207"/>
    </row>
    <row r="4490" spans="1:4" x14ac:dyDescent="0.15">
      <c r="A4490" s="214">
        <v>33162</v>
      </c>
      <c r="B4490">
        <v>7.5570000000000004</v>
      </c>
      <c r="D4490" s="207"/>
    </row>
    <row r="4491" spans="1:4" x14ac:dyDescent="0.15">
      <c r="A4491" s="214">
        <v>33163</v>
      </c>
      <c r="B4491">
        <v>7.4589999999999996</v>
      </c>
      <c r="D4491" s="207"/>
    </row>
    <row r="4492" spans="1:4" x14ac:dyDescent="0.15">
      <c r="A4492" s="214">
        <v>33164</v>
      </c>
      <c r="B4492">
        <v>7.4509999999999996</v>
      </c>
      <c r="D4492" s="207"/>
    </row>
    <row r="4493" spans="1:4" x14ac:dyDescent="0.15">
      <c r="A4493" s="214">
        <v>33165</v>
      </c>
      <c r="B4493">
        <v>7.4349999999999996</v>
      </c>
      <c r="D4493" s="207"/>
    </row>
    <row r="4494" spans="1:4" x14ac:dyDescent="0.15">
      <c r="A4494" s="214">
        <v>33168</v>
      </c>
      <c r="B4494">
        <v>7.407</v>
      </c>
      <c r="D4494" s="207"/>
    </row>
    <row r="4495" spans="1:4" x14ac:dyDescent="0.15">
      <c r="A4495" s="214">
        <v>33169</v>
      </c>
      <c r="B4495">
        <v>7.359</v>
      </c>
      <c r="D4495" s="207"/>
    </row>
    <row r="4496" spans="1:4" x14ac:dyDescent="0.15">
      <c r="A4496" s="214">
        <v>33170</v>
      </c>
      <c r="B4496">
        <v>7.42</v>
      </c>
      <c r="D4496" s="207"/>
    </row>
    <row r="4497" spans="1:4" x14ac:dyDescent="0.15">
      <c r="A4497" s="214">
        <v>33171</v>
      </c>
      <c r="B4497">
        <v>7.399</v>
      </c>
      <c r="D4497" s="207"/>
    </row>
    <row r="4498" spans="1:4" x14ac:dyDescent="0.15">
      <c r="A4498" s="214">
        <v>33172</v>
      </c>
      <c r="B4498">
        <v>7.4939999999999998</v>
      </c>
      <c r="D4498" s="207"/>
    </row>
    <row r="4499" spans="1:4" x14ac:dyDescent="0.15">
      <c r="A4499" s="214">
        <v>33175</v>
      </c>
      <c r="B4499">
        <v>7.4080000000000004</v>
      </c>
      <c r="D4499" s="207"/>
    </row>
    <row r="4500" spans="1:4" x14ac:dyDescent="0.15">
      <c r="A4500" s="214">
        <v>33176</v>
      </c>
      <c r="B4500">
        <v>7.4169999999999998</v>
      </c>
      <c r="D4500" s="207"/>
    </row>
    <row r="4501" spans="1:4" x14ac:dyDescent="0.15">
      <c r="A4501" s="214">
        <v>33177</v>
      </c>
      <c r="B4501">
        <v>7.4409999999999998</v>
      </c>
      <c r="D4501" s="207"/>
    </row>
    <row r="4502" spans="1:4" x14ac:dyDescent="0.15">
      <c r="A4502" s="214">
        <v>33178</v>
      </c>
      <c r="B4502">
        <v>7.3179999999999996</v>
      </c>
      <c r="D4502" s="207"/>
    </row>
    <row r="4503" spans="1:4" x14ac:dyDescent="0.15">
      <c r="A4503" s="214">
        <v>33179</v>
      </c>
      <c r="B4503">
        <v>7.2679999999999998</v>
      </c>
      <c r="D4503" s="207"/>
    </row>
    <row r="4504" spans="1:4" x14ac:dyDescent="0.15">
      <c r="A4504" s="214">
        <v>33182</v>
      </c>
      <c r="B4504">
        <v>7.2359999999999998</v>
      </c>
      <c r="D4504" s="207"/>
    </row>
    <row r="4505" spans="1:4" x14ac:dyDescent="0.15">
      <c r="A4505" s="214">
        <v>33183</v>
      </c>
      <c r="B4505">
        <v>7.2640000000000002</v>
      </c>
      <c r="D4505" s="207"/>
    </row>
    <row r="4506" spans="1:4" x14ac:dyDescent="0.15">
      <c r="A4506" s="214">
        <v>33184</v>
      </c>
      <c r="B4506">
        <v>7.2919999999999998</v>
      </c>
      <c r="D4506" s="207"/>
    </row>
    <row r="4507" spans="1:4" x14ac:dyDescent="0.15">
      <c r="A4507" s="214">
        <v>33185</v>
      </c>
      <c r="B4507">
        <v>7.3419999999999996</v>
      </c>
      <c r="D4507" s="207"/>
    </row>
    <row r="4508" spans="1:4" x14ac:dyDescent="0.15">
      <c r="A4508" s="214">
        <v>33186</v>
      </c>
      <c r="B4508">
        <v>7.3479999999999999</v>
      </c>
      <c r="D4508" s="207"/>
    </row>
    <row r="4509" spans="1:4" x14ac:dyDescent="0.15">
      <c r="A4509" s="214">
        <v>33190</v>
      </c>
      <c r="B4509">
        <v>7.3090000000000002</v>
      </c>
      <c r="D4509" s="207"/>
    </row>
    <row r="4510" spans="1:4" x14ac:dyDescent="0.15">
      <c r="A4510" s="214">
        <v>33191</v>
      </c>
      <c r="B4510">
        <v>7.3090000000000002</v>
      </c>
      <c r="D4510" s="207"/>
    </row>
    <row r="4511" spans="1:4" x14ac:dyDescent="0.15">
      <c r="A4511" s="214">
        <v>33192</v>
      </c>
      <c r="B4511">
        <v>7.2960000000000003</v>
      </c>
      <c r="D4511" s="207"/>
    </row>
    <row r="4512" spans="1:4" x14ac:dyDescent="0.15">
      <c r="A4512" s="214">
        <v>33193</v>
      </c>
      <c r="B4512">
        <v>7.226</v>
      </c>
      <c r="D4512" s="207"/>
    </row>
    <row r="4513" spans="1:4" x14ac:dyDescent="0.15">
      <c r="A4513" s="214">
        <v>33196</v>
      </c>
      <c r="B4513">
        <v>7.1689999999999996</v>
      </c>
      <c r="D4513" s="207"/>
    </row>
    <row r="4514" spans="1:4" x14ac:dyDescent="0.15">
      <c r="A4514" s="214">
        <v>33197</v>
      </c>
      <c r="B4514">
        <v>7.1829999999999998</v>
      </c>
      <c r="D4514" s="207"/>
    </row>
    <row r="4515" spans="1:4" x14ac:dyDescent="0.15">
      <c r="A4515" s="214">
        <v>33198</v>
      </c>
      <c r="B4515">
        <v>7.1150000000000002</v>
      </c>
      <c r="D4515" s="207"/>
    </row>
    <row r="4516" spans="1:4" x14ac:dyDescent="0.15">
      <c r="A4516" s="214">
        <v>33199</v>
      </c>
      <c r="B4516">
        <v>7.0449999999999999</v>
      </c>
      <c r="D4516" s="207"/>
    </row>
    <row r="4517" spans="1:4" x14ac:dyDescent="0.15">
      <c r="A4517" s="214">
        <v>33203</v>
      </c>
      <c r="B4517">
        <v>6.8920000000000003</v>
      </c>
      <c r="D4517" s="207"/>
    </row>
    <row r="4518" spans="1:4" x14ac:dyDescent="0.15">
      <c r="A4518" s="214">
        <v>33204</v>
      </c>
      <c r="B4518">
        <v>6.9829999999999997</v>
      </c>
      <c r="D4518" s="207"/>
    </row>
    <row r="4519" spans="1:4" x14ac:dyDescent="0.15">
      <c r="A4519" s="214">
        <v>33205</v>
      </c>
      <c r="B4519">
        <v>6.98</v>
      </c>
      <c r="D4519" s="207"/>
    </row>
    <row r="4520" spans="1:4" x14ac:dyDescent="0.15">
      <c r="A4520" s="214">
        <v>33206</v>
      </c>
      <c r="B4520">
        <v>7.0090000000000003</v>
      </c>
      <c r="D4520" s="207"/>
    </row>
    <row r="4521" spans="1:4" x14ac:dyDescent="0.15">
      <c r="A4521" s="214">
        <v>33207</v>
      </c>
      <c r="B4521">
        <v>6.9589999999999996</v>
      </c>
      <c r="D4521" s="207"/>
    </row>
    <row r="4522" spans="1:4" x14ac:dyDescent="0.15">
      <c r="A4522" s="214">
        <v>33210</v>
      </c>
      <c r="B4522">
        <v>6.8310000000000004</v>
      </c>
      <c r="D4522" s="207"/>
    </row>
    <row r="4523" spans="1:4" x14ac:dyDescent="0.15">
      <c r="A4523" s="214">
        <v>33211</v>
      </c>
      <c r="B4523">
        <v>6.8520000000000003</v>
      </c>
      <c r="D4523" s="207"/>
    </row>
    <row r="4524" spans="1:4" x14ac:dyDescent="0.15">
      <c r="A4524" s="214">
        <v>33212</v>
      </c>
      <c r="B4524">
        <v>6.7619999999999996</v>
      </c>
      <c r="D4524" s="207"/>
    </row>
    <row r="4525" spans="1:4" x14ac:dyDescent="0.15">
      <c r="A4525" s="214">
        <v>33213</v>
      </c>
      <c r="B4525">
        <v>6.8440000000000003</v>
      </c>
      <c r="D4525" s="207"/>
    </row>
    <row r="4526" spans="1:4" x14ac:dyDescent="0.15">
      <c r="A4526" s="214">
        <v>33214</v>
      </c>
      <c r="B4526">
        <v>6.7880000000000003</v>
      </c>
      <c r="D4526" s="207"/>
    </row>
    <row r="4527" spans="1:4" x14ac:dyDescent="0.15">
      <c r="A4527" s="214">
        <v>33217</v>
      </c>
      <c r="B4527">
        <v>6.673</v>
      </c>
      <c r="D4527" s="207"/>
    </row>
    <row r="4528" spans="1:4" x14ac:dyDescent="0.15">
      <c r="A4528" s="214">
        <v>33218</v>
      </c>
      <c r="B4528">
        <v>6.63</v>
      </c>
      <c r="D4528" s="207"/>
    </row>
    <row r="4529" spans="1:4" x14ac:dyDescent="0.15">
      <c r="A4529" s="214">
        <v>33219</v>
      </c>
      <c r="B4529">
        <v>6.67</v>
      </c>
      <c r="D4529" s="207"/>
    </row>
    <row r="4530" spans="1:4" x14ac:dyDescent="0.15">
      <c r="A4530" s="214">
        <v>33220</v>
      </c>
      <c r="B4530">
        <v>6.6180000000000003</v>
      </c>
      <c r="D4530" s="207"/>
    </row>
    <row r="4531" spans="1:4" x14ac:dyDescent="0.15">
      <c r="A4531" s="214">
        <v>33221</v>
      </c>
      <c r="B4531">
        <v>6.6580000000000004</v>
      </c>
      <c r="D4531" s="207"/>
    </row>
    <row r="4532" spans="1:4" x14ac:dyDescent="0.15">
      <c r="A4532" s="214">
        <v>33224</v>
      </c>
      <c r="B4532">
        <v>6.609</v>
      </c>
      <c r="D4532" s="207"/>
    </row>
    <row r="4533" spans="1:4" x14ac:dyDescent="0.15">
      <c r="A4533" s="214">
        <v>33225</v>
      </c>
      <c r="B4533">
        <v>6.5570000000000004</v>
      </c>
      <c r="D4533" s="207"/>
    </row>
    <row r="4534" spans="1:4" x14ac:dyDescent="0.15">
      <c r="A4534" s="214">
        <v>33226</v>
      </c>
      <c r="B4534">
        <v>6.532</v>
      </c>
      <c r="D4534" s="207"/>
    </row>
    <row r="4535" spans="1:4" x14ac:dyDescent="0.15">
      <c r="A4535" s="214">
        <v>33227</v>
      </c>
      <c r="B4535">
        <v>6.5839999999999996</v>
      </c>
      <c r="D4535" s="207"/>
    </row>
    <row r="4536" spans="1:4" x14ac:dyDescent="0.15">
      <c r="A4536" s="214">
        <v>33228</v>
      </c>
      <c r="B4536">
        <v>6.6349999999999998</v>
      </c>
      <c r="D4536" s="207"/>
    </row>
    <row r="4537" spans="1:4" x14ac:dyDescent="0.15">
      <c r="A4537" s="214">
        <v>33232</v>
      </c>
      <c r="B4537">
        <v>6.681</v>
      </c>
      <c r="D4537" s="207"/>
    </row>
    <row r="4538" spans="1:4" x14ac:dyDescent="0.15">
      <c r="A4538" s="214">
        <v>33233</v>
      </c>
      <c r="B4538">
        <v>6.6130000000000004</v>
      </c>
      <c r="D4538" s="207"/>
    </row>
    <row r="4539" spans="1:4" x14ac:dyDescent="0.15">
      <c r="A4539" s="214">
        <v>33234</v>
      </c>
      <c r="B4539">
        <v>6.5739999999999998</v>
      </c>
      <c r="D4539" s="207"/>
    </row>
    <row r="4540" spans="1:4" x14ac:dyDescent="0.15">
      <c r="A4540" s="214">
        <v>33235</v>
      </c>
      <c r="B4540">
        <v>6.6189999999999998</v>
      </c>
      <c r="D4540" s="207"/>
    </row>
    <row r="4541" spans="1:4" x14ac:dyDescent="0.15">
      <c r="A4541" s="214">
        <v>33242</v>
      </c>
      <c r="B4541">
        <v>6.4749999999999996</v>
      </c>
      <c r="D4541" s="207"/>
    </row>
    <row r="4542" spans="1:4" x14ac:dyDescent="0.15">
      <c r="A4542" s="214">
        <v>33245</v>
      </c>
      <c r="B4542">
        <v>6.5359999999999996</v>
      </c>
      <c r="D4542" s="207"/>
    </row>
    <row r="4543" spans="1:4" x14ac:dyDescent="0.15">
      <c r="A4543" s="214">
        <v>33246</v>
      </c>
      <c r="B4543">
        <v>6.6059999999999999</v>
      </c>
      <c r="D4543" s="207"/>
    </row>
    <row r="4544" spans="1:4" x14ac:dyDescent="0.15">
      <c r="A4544" s="214">
        <v>33247</v>
      </c>
      <c r="B4544">
        <v>6.5860000000000003</v>
      </c>
      <c r="D4544" s="207"/>
    </row>
    <row r="4545" spans="1:4" x14ac:dyDescent="0.15">
      <c r="A4545" s="214">
        <v>33248</v>
      </c>
      <c r="B4545">
        <v>6.5460000000000003</v>
      </c>
      <c r="D4545" s="207"/>
    </row>
    <row r="4546" spans="1:4" x14ac:dyDescent="0.15">
      <c r="A4546" s="214">
        <v>33249</v>
      </c>
      <c r="B4546">
        <v>6.5039999999999996</v>
      </c>
      <c r="D4546" s="207"/>
    </row>
    <row r="4547" spans="1:4" x14ac:dyDescent="0.15">
      <c r="A4547" s="214">
        <v>33252</v>
      </c>
      <c r="B4547">
        <v>6.556</v>
      </c>
      <c r="D4547" s="207"/>
    </row>
    <row r="4548" spans="1:4" x14ac:dyDescent="0.15">
      <c r="A4548" s="214">
        <v>33254</v>
      </c>
      <c r="B4548">
        <v>6.6429999999999998</v>
      </c>
      <c r="D4548" s="207"/>
    </row>
    <row r="4549" spans="1:4" x14ac:dyDescent="0.15">
      <c r="A4549" s="214">
        <v>33255</v>
      </c>
      <c r="B4549">
        <v>6.4980000000000002</v>
      </c>
      <c r="D4549" s="207"/>
    </row>
    <row r="4550" spans="1:4" x14ac:dyDescent="0.15">
      <c r="A4550" s="214">
        <v>33256</v>
      </c>
      <c r="B4550">
        <v>6.4870000000000001</v>
      </c>
      <c r="D4550" s="207"/>
    </row>
    <row r="4551" spans="1:4" x14ac:dyDescent="0.15">
      <c r="A4551" s="214">
        <v>33259</v>
      </c>
      <c r="B4551">
        <v>6.5259999999999998</v>
      </c>
      <c r="D4551" s="207"/>
    </row>
    <row r="4552" spans="1:4" x14ac:dyDescent="0.15">
      <c r="A4552" s="214">
        <v>33260</v>
      </c>
      <c r="B4552">
        <v>6.5359999999999996</v>
      </c>
      <c r="D4552" s="207"/>
    </row>
    <row r="4553" spans="1:4" x14ac:dyDescent="0.15">
      <c r="A4553" s="214">
        <v>33261</v>
      </c>
      <c r="B4553">
        <v>6.5270000000000001</v>
      </c>
      <c r="D4553" s="207"/>
    </row>
    <row r="4554" spans="1:4" x14ac:dyDescent="0.15">
      <c r="A4554" s="214">
        <v>33262</v>
      </c>
      <c r="B4554">
        <v>6.5179999999999998</v>
      </c>
      <c r="D4554" s="207"/>
    </row>
    <row r="4555" spans="1:4" x14ac:dyDescent="0.15">
      <c r="A4555" s="214">
        <v>33263</v>
      </c>
      <c r="B4555">
        <v>6.5019999999999998</v>
      </c>
      <c r="D4555" s="207"/>
    </row>
    <row r="4556" spans="1:4" x14ac:dyDescent="0.15">
      <c r="A4556" s="214">
        <v>33266</v>
      </c>
      <c r="B4556">
        <v>6.508</v>
      </c>
      <c r="D4556" s="207"/>
    </row>
    <row r="4557" spans="1:4" x14ac:dyDescent="0.15">
      <c r="A4557" s="214">
        <v>33267</v>
      </c>
      <c r="B4557">
        <v>6.4740000000000002</v>
      </c>
      <c r="D4557" s="207"/>
    </row>
    <row r="4558" spans="1:4" x14ac:dyDescent="0.15">
      <c r="A4558" s="214">
        <v>33268</v>
      </c>
      <c r="B4558">
        <v>6.4619999999999997</v>
      </c>
      <c r="D4558" s="207"/>
    </row>
    <row r="4559" spans="1:4" x14ac:dyDescent="0.15">
      <c r="A4559" s="214">
        <v>33269</v>
      </c>
      <c r="B4559">
        <v>6.4930000000000003</v>
      </c>
      <c r="D4559" s="207"/>
    </row>
    <row r="4560" spans="1:4" x14ac:dyDescent="0.15">
      <c r="A4560" s="214">
        <v>33270</v>
      </c>
      <c r="B4560">
        <v>6.4989999999999997</v>
      </c>
      <c r="D4560" s="207"/>
    </row>
    <row r="4561" spans="1:4" x14ac:dyDescent="0.15">
      <c r="A4561" s="214">
        <v>33273</v>
      </c>
      <c r="B4561">
        <v>6.52</v>
      </c>
      <c r="D4561" s="207"/>
    </row>
    <row r="4562" spans="1:4" x14ac:dyDescent="0.15">
      <c r="A4562" s="214">
        <v>33274</v>
      </c>
      <c r="B4562">
        <v>6.4539999999999997</v>
      </c>
      <c r="D4562" s="207"/>
    </row>
    <row r="4563" spans="1:4" x14ac:dyDescent="0.15">
      <c r="A4563" s="214">
        <v>33275</v>
      </c>
      <c r="B4563">
        <v>6.4089999999999998</v>
      </c>
      <c r="D4563" s="207"/>
    </row>
    <row r="4564" spans="1:4" x14ac:dyDescent="0.15">
      <c r="A4564" s="214">
        <v>33276</v>
      </c>
      <c r="B4564">
        <v>6.4610000000000003</v>
      </c>
      <c r="D4564" s="207"/>
    </row>
    <row r="4565" spans="1:4" x14ac:dyDescent="0.15">
      <c r="A4565" s="214">
        <v>33277</v>
      </c>
      <c r="B4565">
        <v>6.4139999999999997</v>
      </c>
      <c r="D4565" s="207"/>
    </row>
    <row r="4566" spans="1:4" x14ac:dyDescent="0.15">
      <c r="A4566" s="214">
        <v>33281</v>
      </c>
      <c r="B4566">
        <v>6.407</v>
      </c>
      <c r="D4566" s="207"/>
    </row>
    <row r="4567" spans="1:4" x14ac:dyDescent="0.15">
      <c r="A4567" s="214">
        <v>33282</v>
      </c>
      <c r="B4567">
        <v>6.3840000000000003</v>
      </c>
      <c r="D4567" s="207"/>
    </row>
    <row r="4568" spans="1:4" x14ac:dyDescent="0.15">
      <c r="A4568" s="214">
        <v>33283</v>
      </c>
      <c r="B4568">
        <v>6.38</v>
      </c>
      <c r="D4568" s="207"/>
    </row>
    <row r="4569" spans="1:4" x14ac:dyDescent="0.15">
      <c r="A4569" s="214">
        <v>33284</v>
      </c>
      <c r="B4569">
        <v>6.3650000000000002</v>
      </c>
      <c r="D4569" s="207"/>
    </row>
    <row r="4570" spans="1:4" x14ac:dyDescent="0.15">
      <c r="A4570" s="214">
        <v>33287</v>
      </c>
      <c r="B4570">
        <v>6.3109999999999999</v>
      </c>
      <c r="D4570" s="207"/>
    </row>
    <row r="4571" spans="1:4" x14ac:dyDescent="0.15">
      <c r="A4571" s="214">
        <v>33288</v>
      </c>
      <c r="B4571">
        <v>6.3230000000000004</v>
      </c>
      <c r="D4571" s="207"/>
    </row>
    <row r="4572" spans="1:4" x14ac:dyDescent="0.15">
      <c r="A4572" s="214">
        <v>33289</v>
      </c>
      <c r="B4572">
        <v>6.3070000000000004</v>
      </c>
      <c r="D4572" s="207"/>
    </row>
    <row r="4573" spans="1:4" x14ac:dyDescent="0.15">
      <c r="A4573" s="214">
        <v>33290</v>
      </c>
      <c r="B4573">
        <v>6.3380000000000001</v>
      </c>
      <c r="D4573" s="207"/>
    </row>
    <row r="4574" spans="1:4" x14ac:dyDescent="0.15">
      <c r="A4574" s="214">
        <v>33291</v>
      </c>
      <c r="B4574">
        <v>6.3319999999999999</v>
      </c>
      <c r="D4574" s="207"/>
    </row>
    <row r="4575" spans="1:4" x14ac:dyDescent="0.15">
      <c r="A4575" s="214">
        <v>33294</v>
      </c>
      <c r="B4575">
        <v>6.3239999999999998</v>
      </c>
      <c r="D4575" s="207"/>
    </row>
    <row r="4576" spans="1:4" x14ac:dyDescent="0.15">
      <c r="A4576" s="214">
        <v>33295</v>
      </c>
      <c r="B4576">
        <v>6.36</v>
      </c>
      <c r="D4576" s="207"/>
    </row>
    <row r="4577" spans="1:4" x14ac:dyDescent="0.15">
      <c r="A4577" s="214">
        <v>33296</v>
      </c>
      <c r="B4577">
        <v>6.4109999999999996</v>
      </c>
      <c r="D4577" s="207"/>
    </row>
    <row r="4578" spans="1:4" x14ac:dyDescent="0.15">
      <c r="A4578" s="214">
        <v>33297</v>
      </c>
      <c r="B4578">
        <v>6.4669999999999996</v>
      </c>
      <c r="D4578" s="207"/>
    </row>
    <row r="4579" spans="1:4" x14ac:dyDescent="0.15">
      <c r="A4579" s="214">
        <v>33298</v>
      </c>
      <c r="B4579">
        <v>6.5890000000000004</v>
      </c>
      <c r="D4579" s="207"/>
    </row>
    <row r="4580" spans="1:4" x14ac:dyDescent="0.15">
      <c r="A4580" s="214">
        <v>33301</v>
      </c>
      <c r="B4580">
        <v>6.5960000000000001</v>
      </c>
      <c r="D4580" s="207"/>
    </row>
    <row r="4581" spans="1:4" x14ac:dyDescent="0.15">
      <c r="A4581" s="214">
        <v>33302</v>
      </c>
      <c r="B4581">
        <v>6.5940000000000003</v>
      </c>
      <c r="D4581" s="207"/>
    </row>
    <row r="4582" spans="1:4" x14ac:dyDescent="0.15">
      <c r="A4582" s="214">
        <v>33303</v>
      </c>
      <c r="B4582">
        <v>6.585</v>
      </c>
      <c r="D4582" s="207"/>
    </row>
    <row r="4583" spans="1:4" x14ac:dyDescent="0.15">
      <c r="A4583" s="214">
        <v>33304</v>
      </c>
      <c r="B4583">
        <v>6.61</v>
      </c>
      <c r="D4583" s="207"/>
    </row>
    <row r="4584" spans="1:4" x14ac:dyDescent="0.15">
      <c r="A4584" s="214">
        <v>33305</v>
      </c>
      <c r="B4584">
        <v>6.577</v>
      </c>
      <c r="D4584" s="207"/>
    </row>
    <row r="4585" spans="1:4" x14ac:dyDescent="0.15">
      <c r="A4585" s="214">
        <v>33308</v>
      </c>
      <c r="B4585">
        <v>6.6379999999999999</v>
      </c>
      <c r="D4585" s="207"/>
    </row>
    <row r="4586" spans="1:4" x14ac:dyDescent="0.15">
      <c r="A4586" s="214">
        <v>33309</v>
      </c>
      <c r="B4586">
        <v>6.5279999999999996</v>
      </c>
      <c r="D4586" s="207"/>
    </row>
    <row r="4587" spans="1:4" x14ac:dyDescent="0.15">
      <c r="A4587" s="214">
        <v>33310</v>
      </c>
      <c r="B4587">
        <v>6.585</v>
      </c>
      <c r="D4587" s="207"/>
    </row>
    <row r="4588" spans="1:4" x14ac:dyDescent="0.15">
      <c r="A4588" s="214">
        <v>33311</v>
      </c>
      <c r="B4588">
        <v>6.56</v>
      </c>
      <c r="D4588" s="207"/>
    </row>
    <row r="4589" spans="1:4" x14ac:dyDescent="0.15">
      <c r="A4589" s="214">
        <v>33312</v>
      </c>
      <c r="B4589">
        <v>6.5389999999999997</v>
      </c>
      <c r="D4589" s="207"/>
    </row>
    <row r="4590" spans="1:4" x14ac:dyDescent="0.15">
      <c r="A4590" s="214">
        <v>33315</v>
      </c>
      <c r="B4590">
        <v>6.52</v>
      </c>
      <c r="D4590" s="207"/>
    </row>
    <row r="4591" spans="1:4" x14ac:dyDescent="0.15">
      <c r="A4591" s="214">
        <v>33316</v>
      </c>
      <c r="B4591">
        <v>6.5330000000000004</v>
      </c>
      <c r="D4591" s="207"/>
    </row>
    <row r="4592" spans="1:4" x14ac:dyDescent="0.15">
      <c r="A4592" s="214">
        <v>33317</v>
      </c>
      <c r="B4592">
        <v>6.5570000000000004</v>
      </c>
      <c r="D4592" s="207"/>
    </row>
    <row r="4593" spans="1:4" x14ac:dyDescent="0.15">
      <c r="A4593" s="214">
        <v>33319</v>
      </c>
      <c r="B4593">
        <v>6.4960000000000004</v>
      </c>
      <c r="D4593" s="207"/>
    </row>
    <row r="4594" spans="1:4" x14ac:dyDescent="0.15">
      <c r="A4594" s="214">
        <v>33322</v>
      </c>
      <c r="B4594">
        <v>6.5049999999999999</v>
      </c>
      <c r="D4594" s="207"/>
    </row>
    <row r="4595" spans="1:4" x14ac:dyDescent="0.15">
      <c r="A4595" s="214">
        <v>33323</v>
      </c>
      <c r="B4595">
        <v>6.5510000000000002</v>
      </c>
      <c r="D4595" s="207"/>
    </row>
    <row r="4596" spans="1:4" x14ac:dyDescent="0.15">
      <c r="A4596" s="214">
        <v>33324</v>
      </c>
      <c r="B4596">
        <v>6.5960000000000001</v>
      </c>
      <c r="D4596" s="207"/>
    </row>
    <row r="4597" spans="1:4" x14ac:dyDescent="0.15">
      <c r="A4597" s="214">
        <v>33325</v>
      </c>
      <c r="B4597">
        <v>6.5979999999999999</v>
      </c>
      <c r="D4597" s="207"/>
    </row>
    <row r="4598" spans="1:4" x14ac:dyDescent="0.15">
      <c r="A4598" s="214">
        <v>33326</v>
      </c>
      <c r="B4598">
        <v>6.5720000000000001</v>
      </c>
      <c r="D4598" s="207"/>
    </row>
    <row r="4599" spans="1:4" x14ac:dyDescent="0.15">
      <c r="A4599" s="214">
        <v>33329</v>
      </c>
      <c r="B4599">
        <v>6.625</v>
      </c>
      <c r="D4599" s="207"/>
    </row>
    <row r="4600" spans="1:4" x14ac:dyDescent="0.15">
      <c r="A4600" s="214">
        <v>33330</v>
      </c>
      <c r="B4600">
        <v>6.6269999999999998</v>
      </c>
      <c r="D4600" s="207"/>
    </row>
    <row r="4601" spans="1:4" x14ac:dyDescent="0.15">
      <c r="A4601" s="214">
        <v>33331</v>
      </c>
      <c r="B4601">
        <v>6.5860000000000003</v>
      </c>
      <c r="D4601" s="207"/>
    </row>
    <row r="4602" spans="1:4" x14ac:dyDescent="0.15">
      <c r="A4602" s="214">
        <v>33332</v>
      </c>
      <c r="B4602">
        <v>6.6139999999999999</v>
      </c>
      <c r="D4602" s="207"/>
    </row>
    <row r="4603" spans="1:4" x14ac:dyDescent="0.15">
      <c r="A4603" s="214">
        <v>33333</v>
      </c>
      <c r="B4603">
        <v>6.5679999999999996</v>
      </c>
      <c r="D4603" s="207"/>
    </row>
    <row r="4604" spans="1:4" x14ac:dyDescent="0.15">
      <c r="A4604" s="214">
        <v>33336</v>
      </c>
      <c r="B4604">
        <v>6.5860000000000003</v>
      </c>
      <c r="D4604" s="207"/>
    </row>
    <row r="4605" spans="1:4" x14ac:dyDescent="0.15">
      <c r="A4605" s="214">
        <v>33337</v>
      </c>
      <c r="B4605">
        <v>6.6029999999999998</v>
      </c>
      <c r="D4605" s="207"/>
    </row>
    <row r="4606" spans="1:4" x14ac:dyDescent="0.15">
      <c r="A4606" s="214">
        <v>33338</v>
      </c>
      <c r="B4606">
        <v>6.6159999999999997</v>
      </c>
      <c r="D4606" s="207"/>
    </row>
    <row r="4607" spans="1:4" x14ac:dyDescent="0.15">
      <c r="A4607" s="214">
        <v>33339</v>
      </c>
      <c r="B4607">
        <v>6.6779999999999999</v>
      </c>
      <c r="D4607" s="207"/>
    </row>
    <row r="4608" spans="1:4" x14ac:dyDescent="0.15">
      <c r="A4608" s="214">
        <v>33340</v>
      </c>
      <c r="B4608">
        <v>6.6550000000000002</v>
      </c>
      <c r="D4608" s="207"/>
    </row>
    <row r="4609" spans="1:4" x14ac:dyDescent="0.15">
      <c r="A4609" s="214">
        <v>33343</v>
      </c>
      <c r="B4609">
        <v>6.6520000000000001</v>
      </c>
      <c r="D4609" s="207"/>
    </row>
    <row r="4610" spans="1:4" x14ac:dyDescent="0.15">
      <c r="A4610" s="214">
        <v>33344</v>
      </c>
      <c r="B4610">
        <v>6.5679999999999996</v>
      </c>
      <c r="D4610" s="207"/>
    </row>
    <row r="4611" spans="1:4" x14ac:dyDescent="0.15">
      <c r="A4611" s="214">
        <v>33345</v>
      </c>
      <c r="B4611">
        <v>6.5819999999999999</v>
      </c>
      <c r="D4611" s="207"/>
    </row>
    <row r="4612" spans="1:4" x14ac:dyDescent="0.15">
      <c r="A4612" s="214">
        <v>33346</v>
      </c>
      <c r="B4612">
        <v>6.577</v>
      </c>
      <c r="D4612" s="207"/>
    </row>
    <row r="4613" spans="1:4" x14ac:dyDescent="0.15">
      <c r="A4613" s="214">
        <v>33347</v>
      </c>
      <c r="B4613">
        <v>6.6050000000000004</v>
      </c>
      <c r="D4613" s="207"/>
    </row>
    <row r="4614" spans="1:4" x14ac:dyDescent="0.15">
      <c r="A4614" s="214">
        <v>33350</v>
      </c>
      <c r="B4614">
        <v>6.6390000000000002</v>
      </c>
      <c r="D4614" s="207"/>
    </row>
    <row r="4615" spans="1:4" x14ac:dyDescent="0.15">
      <c r="A4615" s="214">
        <v>33351</v>
      </c>
      <c r="B4615">
        <v>6.6210000000000004</v>
      </c>
      <c r="D4615" s="207"/>
    </row>
    <row r="4616" spans="1:4" x14ac:dyDescent="0.15">
      <c r="A4616" s="214">
        <v>33352</v>
      </c>
      <c r="B4616">
        <v>6.6440000000000001</v>
      </c>
      <c r="D4616" s="207"/>
    </row>
    <row r="4617" spans="1:4" x14ac:dyDescent="0.15">
      <c r="A4617" s="214">
        <v>33353</v>
      </c>
      <c r="B4617">
        <v>6.65</v>
      </c>
      <c r="D4617" s="207"/>
    </row>
    <row r="4618" spans="1:4" x14ac:dyDescent="0.15">
      <c r="A4618" s="214">
        <v>33354</v>
      </c>
      <c r="B4618">
        <v>6.6440000000000001</v>
      </c>
      <c r="D4618" s="207"/>
    </row>
    <row r="4619" spans="1:4" x14ac:dyDescent="0.15">
      <c r="A4619" s="214">
        <v>33358</v>
      </c>
      <c r="B4619">
        <v>6.65</v>
      </c>
      <c r="D4619" s="207"/>
    </row>
    <row r="4620" spans="1:4" x14ac:dyDescent="0.15">
      <c r="A4620" s="214">
        <v>33359</v>
      </c>
      <c r="B4620">
        <v>6.5979999999999999</v>
      </c>
      <c r="D4620" s="207"/>
    </row>
    <row r="4621" spans="1:4" x14ac:dyDescent="0.15">
      <c r="A4621" s="214">
        <v>33360</v>
      </c>
      <c r="B4621">
        <v>6.5940000000000003</v>
      </c>
      <c r="D4621" s="207"/>
    </row>
    <row r="4622" spans="1:4" x14ac:dyDescent="0.15">
      <c r="A4622" s="214">
        <v>33365</v>
      </c>
      <c r="B4622">
        <v>6.6120000000000001</v>
      </c>
      <c r="D4622" s="207"/>
    </row>
    <row r="4623" spans="1:4" x14ac:dyDescent="0.15">
      <c r="A4623" s="214">
        <v>33366</v>
      </c>
      <c r="B4623">
        <v>6.6260000000000003</v>
      </c>
      <c r="D4623" s="207"/>
    </row>
    <row r="4624" spans="1:4" x14ac:dyDescent="0.15">
      <c r="A4624" s="214">
        <v>33367</v>
      </c>
      <c r="B4624">
        <v>6.6239999999999997</v>
      </c>
      <c r="D4624" s="207"/>
    </row>
    <row r="4625" spans="1:4" x14ac:dyDescent="0.15">
      <c r="A4625" s="214">
        <v>33368</v>
      </c>
      <c r="B4625">
        <v>6.585</v>
      </c>
      <c r="D4625" s="207"/>
    </row>
    <row r="4626" spans="1:4" x14ac:dyDescent="0.15">
      <c r="A4626" s="214">
        <v>33371</v>
      </c>
      <c r="B4626">
        <v>6.5869999999999997</v>
      </c>
      <c r="D4626" s="207"/>
    </row>
    <row r="4627" spans="1:4" x14ac:dyDescent="0.15">
      <c r="A4627" s="214">
        <v>33372</v>
      </c>
      <c r="B4627">
        <v>6.5880000000000001</v>
      </c>
      <c r="D4627" s="207"/>
    </row>
    <row r="4628" spans="1:4" x14ac:dyDescent="0.15">
      <c r="A4628" s="214">
        <v>33373</v>
      </c>
      <c r="B4628">
        <v>6.5979999999999999</v>
      </c>
      <c r="D4628" s="207"/>
    </row>
    <row r="4629" spans="1:4" x14ac:dyDescent="0.15">
      <c r="A4629" s="214">
        <v>33374</v>
      </c>
      <c r="B4629">
        <v>6.585</v>
      </c>
      <c r="D4629" s="207"/>
    </row>
    <row r="4630" spans="1:4" x14ac:dyDescent="0.15">
      <c r="A4630" s="214">
        <v>33375</v>
      </c>
      <c r="B4630">
        <v>6.569</v>
      </c>
      <c r="D4630" s="207"/>
    </row>
    <row r="4631" spans="1:4" x14ac:dyDescent="0.15">
      <c r="A4631" s="214">
        <v>33378</v>
      </c>
      <c r="B4631">
        <v>6.5780000000000003</v>
      </c>
      <c r="D4631" s="207"/>
    </row>
    <row r="4632" spans="1:4" x14ac:dyDescent="0.15">
      <c r="A4632" s="214">
        <v>33379</v>
      </c>
      <c r="B4632">
        <v>6.5780000000000003</v>
      </c>
      <c r="D4632" s="207"/>
    </row>
    <row r="4633" spans="1:4" x14ac:dyDescent="0.15">
      <c r="A4633" s="214">
        <v>33380</v>
      </c>
      <c r="B4633">
        <v>6.5839999999999996</v>
      </c>
      <c r="D4633" s="207"/>
    </row>
    <row r="4634" spans="1:4" x14ac:dyDescent="0.15">
      <c r="A4634" s="214">
        <v>33381</v>
      </c>
      <c r="B4634">
        <v>6.5759999999999996</v>
      </c>
      <c r="D4634" s="207"/>
    </row>
    <row r="4635" spans="1:4" x14ac:dyDescent="0.15">
      <c r="A4635" s="214">
        <v>33382</v>
      </c>
      <c r="B4635">
        <v>6.5919999999999996</v>
      </c>
      <c r="D4635" s="207"/>
    </row>
    <row r="4636" spans="1:4" x14ac:dyDescent="0.15">
      <c r="A4636" s="214">
        <v>33385</v>
      </c>
      <c r="B4636">
        <v>6.5949999999999998</v>
      </c>
      <c r="D4636" s="207"/>
    </row>
    <row r="4637" spans="1:4" x14ac:dyDescent="0.15">
      <c r="A4637" s="214">
        <v>33386</v>
      </c>
      <c r="B4637">
        <v>6.5919999999999996</v>
      </c>
      <c r="D4637" s="207"/>
    </row>
    <row r="4638" spans="1:4" x14ac:dyDescent="0.15">
      <c r="A4638" s="214">
        <v>33387</v>
      </c>
      <c r="B4638">
        <v>6.593</v>
      </c>
      <c r="D4638" s="207"/>
    </row>
    <row r="4639" spans="1:4" x14ac:dyDescent="0.15">
      <c r="A4639" s="214">
        <v>33388</v>
      </c>
      <c r="B4639">
        <v>6.5759999999999996</v>
      </c>
      <c r="D4639" s="207"/>
    </row>
    <row r="4640" spans="1:4" x14ac:dyDescent="0.15">
      <c r="A4640" s="214">
        <v>33389</v>
      </c>
      <c r="B4640">
        <v>6.5620000000000003</v>
      </c>
      <c r="D4640" s="207"/>
    </row>
    <row r="4641" spans="1:4" x14ac:dyDescent="0.15">
      <c r="A4641" s="214">
        <v>33392</v>
      </c>
      <c r="B4641">
        <v>6.59</v>
      </c>
      <c r="D4641" s="207"/>
    </row>
    <row r="4642" spans="1:4" x14ac:dyDescent="0.15">
      <c r="A4642" s="214">
        <v>33393</v>
      </c>
      <c r="B4642">
        <v>6.5819999999999999</v>
      </c>
      <c r="D4642" s="207"/>
    </row>
    <row r="4643" spans="1:4" x14ac:dyDescent="0.15">
      <c r="A4643" s="214">
        <v>33394</v>
      </c>
      <c r="B4643">
        <v>6.6040000000000001</v>
      </c>
      <c r="D4643" s="207"/>
    </row>
    <row r="4644" spans="1:4" x14ac:dyDescent="0.15">
      <c r="A4644" s="214">
        <v>33395</v>
      </c>
      <c r="B4644">
        <v>6.6130000000000004</v>
      </c>
      <c r="D4644" s="207"/>
    </row>
    <row r="4645" spans="1:4" x14ac:dyDescent="0.15">
      <c r="A4645" s="214">
        <v>33396</v>
      </c>
      <c r="B4645">
        <v>6.633</v>
      </c>
      <c r="D4645" s="207"/>
    </row>
    <row r="4646" spans="1:4" x14ac:dyDescent="0.15">
      <c r="A4646" s="214">
        <v>33399</v>
      </c>
      <c r="B4646">
        <v>6.7149999999999999</v>
      </c>
      <c r="D4646" s="207"/>
    </row>
    <row r="4647" spans="1:4" x14ac:dyDescent="0.15">
      <c r="A4647" s="214">
        <v>33400</v>
      </c>
      <c r="B4647">
        <v>6.7539999999999996</v>
      </c>
      <c r="D4647" s="207"/>
    </row>
    <row r="4648" spans="1:4" x14ac:dyDescent="0.15">
      <c r="A4648" s="214">
        <v>33401</v>
      </c>
      <c r="B4648">
        <v>6.7770000000000001</v>
      </c>
      <c r="D4648" s="207"/>
    </row>
    <row r="4649" spans="1:4" x14ac:dyDescent="0.15">
      <c r="A4649" s="214">
        <v>33402</v>
      </c>
      <c r="B4649">
        <v>6.766</v>
      </c>
      <c r="D4649" s="207"/>
    </row>
    <row r="4650" spans="1:4" x14ac:dyDescent="0.15">
      <c r="A4650" s="214">
        <v>33403</v>
      </c>
      <c r="B4650">
        <v>6.7859999999999996</v>
      </c>
      <c r="D4650" s="207"/>
    </row>
    <row r="4651" spans="1:4" x14ac:dyDescent="0.15">
      <c r="A4651" s="214">
        <v>33406</v>
      </c>
      <c r="B4651">
        <v>6.7690000000000001</v>
      </c>
      <c r="D4651" s="207"/>
    </row>
    <row r="4652" spans="1:4" x14ac:dyDescent="0.15">
      <c r="A4652" s="214">
        <v>33407</v>
      </c>
      <c r="B4652">
        <v>6.782</v>
      </c>
      <c r="D4652" s="207"/>
    </row>
    <row r="4653" spans="1:4" x14ac:dyDescent="0.15">
      <c r="A4653" s="214">
        <v>33408</v>
      </c>
      <c r="B4653">
        <v>6.8029999999999999</v>
      </c>
      <c r="D4653" s="207"/>
    </row>
    <row r="4654" spans="1:4" x14ac:dyDescent="0.15">
      <c r="A4654" s="214">
        <v>33409</v>
      </c>
      <c r="B4654">
        <v>6.7549999999999999</v>
      </c>
      <c r="D4654" s="207"/>
    </row>
    <row r="4655" spans="1:4" x14ac:dyDescent="0.15">
      <c r="A4655" s="214">
        <v>33410</v>
      </c>
      <c r="B4655">
        <v>6.7380000000000004</v>
      </c>
      <c r="D4655" s="207"/>
    </row>
    <row r="4656" spans="1:4" x14ac:dyDescent="0.15">
      <c r="A4656" s="214">
        <v>33413</v>
      </c>
      <c r="B4656">
        <v>6.7869999999999999</v>
      </c>
      <c r="D4656" s="207"/>
    </row>
    <row r="4657" spans="1:4" x14ac:dyDescent="0.15">
      <c r="A4657" s="214">
        <v>33414</v>
      </c>
      <c r="B4657">
        <v>6.7649999999999997</v>
      </c>
      <c r="D4657" s="207"/>
    </row>
    <row r="4658" spans="1:4" x14ac:dyDescent="0.15">
      <c r="A4658" s="214">
        <v>33415</v>
      </c>
      <c r="B4658">
        <v>6.7649999999999997</v>
      </c>
      <c r="D4658" s="207"/>
    </row>
    <row r="4659" spans="1:4" x14ac:dyDescent="0.15">
      <c r="A4659" s="214">
        <v>33416</v>
      </c>
      <c r="B4659">
        <v>6.7770000000000001</v>
      </c>
      <c r="D4659" s="207"/>
    </row>
    <row r="4660" spans="1:4" x14ac:dyDescent="0.15">
      <c r="A4660" s="214">
        <v>33417</v>
      </c>
      <c r="B4660">
        <v>6.774</v>
      </c>
      <c r="D4660" s="207"/>
    </row>
    <row r="4661" spans="1:4" x14ac:dyDescent="0.15">
      <c r="A4661" s="214">
        <v>33420</v>
      </c>
      <c r="B4661">
        <v>6.694</v>
      </c>
      <c r="D4661" s="207"/>
    </row>
    <row r="4662" spans="1:4" x14ac:dyDescent="0.15">
      <c r="A4662" s="214">
        <v>33421</v>
      </c>
      <c r="B4662">
        <v>6.7060000000000004</v>
      </c>
      <c r="D4662" s="207"/>
    </row>
    <row r="4663" spans="1:4" x14ac:dyDescent="0.15">
      <c r="A4663" s="214">
        <v>33422</v>
      </c>
      <c r="B4663">
        <v>6.726</v>
      </c>
      <c r="D4663" s="207"/>
    </row>
    <row r="4664" spans="1:4" x14ac:dyDescent="0.15">
      <c r="A4664" s="214">
        <v>33423</v>
      </c>
      <c r="B4664">
        <v>6.7009999999999996</v>
      </c>
      <c r="D4664" s="207"/>
    </row>
    <row r="4665" spans="1:4" x14ac:dyDescent="0.15">
      <c r="A4665" s="214">
        <v>33424</v>
      </c>
      <c r="B4665">
        <v>6.7140000000000004</v>
      </c>
      <c r="D4665" s="207"/>
    </row>
    <row r="4666" spans="1:4" x14ac:dyDescent="0.15">
      <c r="A4666" s="214">
        <v>33427</v>
      </c>
      <c r="B4666">
        <v>6.7229999999999999</v>
      </c>
      <c r="D4666" s="207"/>
    </row>
    <row r="4667" spans="1:4" x14ac:dyDescent="0.15">
      <c r="A4667" s="214">
        <v>33428</v>
      </c>
      <c r="B4667">
        <v>6.7220000000000004</v>
      </c>
      <c r="D4667" s="207"/>
    </row>
    <row r="4668" spans="1:4" x14ac:dyDescent="0.15">
      <c r="A4668" s="214">
        <v>33429</v>
      </c>
      <c r="B4668">
        <v>6.7220000000000004</v>
      </c>
      <c r="D4668" s="207"/>
    </row>
    <row r="4669" spans="1:4" x14ac:dyDescent="0.15">
      <c r="A4669" s="214">
        <v>33430</v>
      </c>
      <c r="B4669">
        <v>6.7220000000000004</v>
      </c>
      <c r="D4669" s="207"/>
    </row>
    <row r="4670" spans="1:4" x14ac:dyDescent="0.15">
      <c r="A4670" s="214">
        <v>33431</v>
      </c>
      <c r="B4670">
        <v>6.7050000000000001</v>
      </c>
      <c r="D4670" s="207"/>
    </row>
    <row r="4671" spans="1:4" x14ac:dyDescent="0.15">
      <c r="A4671" s="214">
        <v>33434</v>
      </c>
      <c r="B4671">
        <v>6.6719999999999997</v>
      </c>
      <c r="D4671" s="207"/>
    </row>
    <row r="4672" spans="1:4" x14ac:dyDescent="0.15">
      <c r="A4672" s="214">
        <v>33435</v>
      </c>
      <c r="B4672">
        <v>6.6779999999999999</v>
      </c>
      <c r="D4672" s="207"/>
    </row>
    <row r="4673" spans="1:4" x14ac:dyDescent="0.15">
      <c r="A4673" s="214">
        <v>33436</v>
      </c>
      <c r="B4673">
        <v>6.6740000000000004</v>
      </c>
      <c r="D4673" s="207"/>
    </row>
    <row r="4674" spans="1:4" x14ac:dyDescent="0.15">
      <c r="A4674" s="214">
        <v>33437</v>
      </c>
      <c r="B4674">
        <v>6.6929999999999996</v>
      </c>
      <c r="D4674" s="207"/>
    </row>
    <row r="4675" spans="1:4" x14ac:dyDescent="0.15">
      <c r="A4675" s="214">
        <v>33438</v>
      </c>
      <c r="B4675">
        <v>6.68</v>
      </c>
      <c r="D4675" s="207"/>
    </row>
    <row r="4676" spans="1:4" x14ac:dyDescent="0.15">
      <c r="A4676" s="214">
        <v>33441</v>
      </c>
      <c r="B4676">
        <v>6.6749999999999998</v>
      </c>
      <c r="D4676" s="207"/>
    </row>
    <row r="4677" spans="1:4" x14ac:dyDescent="0.15">
      <c r="A4677" s="214">
        <v>33442</v>
      </c>
      <c r="B4677">
        <v>6.6630000000000003</v>
      </c>
      <c r="D4677" s="207"/>
    </row>
    <row r="4678" spans="1:4" x14ac:dyDescent="0.15">
      <c r="A4678" s="214">
        <v>33443</v>
      </c>
      <c r="B4678">
        <v>6.6440000000000001</v>
      </c>
      <c r="D4678" s="207"/>
    </row>
    <row r="4679" spans="1:4" x14ac:dyDescent="0.15">
      <c r="A4679" s="214">
        <v>33444</v>
      </c>
      <c r="B4679">
        <v>6.6139999999999999</v>
      </c>
      <c r="D4679" s="207"/>
    </row>
    <row r="4680" spans="1:4" x14ac:dyDescent="0.15">
      <c r="A4680" s="214">
        <v>33445</v>
      </c>
      <c r="B4680">
        <v>6.5650000000000004</v>
      </c>
      <c r="D4680" s="207"/>
    </row>
    <row r="4681" spans="1:4" x14ac:dyDescent="0.15">
      <c r="A4681" s="214">
        <v>33448</v>
      </c>
      <c r="B4681">
        <v>6.5709999999999997</v>
      </c>
      <c r="D4681" s="207"/>
    </row>
    <row r="4682" spans="1:4" x14ac:dyDescent="0.15">
      <c r="A4682" s="214">
        <v>33449</v>
      </c>
      <c r="B4682">
        <v>6.5289999999999999</v>
      </c>
      <c r="D4682" s="207"/>
    </row>
    <row r="4683" spans="1:4" x14ac:dyDescent="0.15">
      <c r="A4683" s="214">
        <v>33450</v>
      </c>
      <c r="B4683">
        <v>6.516</v>
      </c>
      <c r="D4683" s="207"/>
    </row>
    <row r="4684" spans="1:4" x14ac:dyDescent="0.15">
      <c r="A4684" s="214">
        <v>33451</v>
      </c>
      <c r="B4684">
        <v>6.5469999999999997</v>
      </c>
      <c r="D4684" s="207"/>
    </row>
    <row r="4685" spans="1:4" x14ac:dyDescent="0.15">
      <c r="A4685" s="214">
        <v>33452</v>
      </c>
      <c r="B4685">
        <v>6.5449999999999999</v>
      </c>
      <c r="D4685" s="207"/>
    </row>
    <row r="4686" spans="1:4" x14ac:dyDescent="0.15">
      <c r="A4686" s="214">
        <v>33455</v>
      </c>
      <c r="B4686">
        <v>6.4960000000000004</v>
      </c>
      <c r="D4686" s="207"/>
    </row>
    <row r="4687" spans="1:4" x14ac:dyDescent="0.15">
      <c r="A4687" s="214">
        <v>33456</v>
      </c>
      <c r="B4687">
        <v>6.5129999999999999</v>
      </c>
      <c r="D4687" s="207"/>
    </row>
    <row r="4688" spans="1:4" x14ac:dyDescent="0.15">
      <c r="A4688" s="214">
        <v>33457</v>
      </c>
      <c r="B4688">
        <v>6.4889999999999999</v>
      </c>
      <c r="D4688" s="207"/>
    </row>
    <row r="4689" spans="1:4" x14ac:dyDescent="0.15">
      <c r="A4689" s="214">
        <v>33458</v>
      </c>
      <c r="B4689">
        <v>6.4950000000000001</v>
      </c>
      <c r="D4689" s="207"/>
    </row>
    <row r="4690" spans="1:4" x14ac:dyDescent="0.15">
      <c r="A4690" s="214">
        <v>33459</v>
      </c>
      <c r="B4690">
        <v>6.4630000000000001</v>
      </c>
      <c r="D4690" s="207"/>
    </row>
    <row r="4691" spans="1:4" x14ac:dyDescent="0.15">
      <c r="A4691" s="214">
        <v>33462</v>
      </c>
      <c r="B4691">
        <v>6.4710000000000001</v>
      </c>
      <c r="D4691" s="207"/>
    </row>
    <row r="4692" spans="1:4" x14ac:dyDescent="0.15">
      <c r="A4692" s="214">
        <v>33463</v>
      </c>
      <c r="B4692">
        <v>6.431</v>
      </c>
      <c r="D4692" s="207"/>
    </row>
    <row r="4693" spans="1:4" x14ac:dyDescent="0.15">
      <c r="A4693" s="214">
        <v>33464</v>
      </c>
      <c r="B4693">
        <v>6.3970000000000002</v>
      </c>
      <c r="D4693" s="207"/>
    </row>
    <row r="4694" spans="1:4" x14ac:dyDescent="0.15">
      <c r="A4694" s="214">
        <v>33465</v>
      </c>
      <c r="B4694">
        <v>6.4059999999999997</v>
      </c>
      <c r="D4694" s="207"/>
    </row>
    <row r="4695" spans="1:4" x14ac:dyDescent="0.15">
      <c r="A4695" s="214">
        <v>33466</v>
      </c>
      <c r="B4695">
        <v>6.3689999999999998</v>
      </c>
      <c r="D4695" s="207"/>
    </row>
    <row r="4696" spans="1:4" x14ac:dyDescent="0.15">
      <c r="A4696" s="214">
        <v>33469</v>
      </c>
      <c r="B4696">
        <v>6.5149999999999997</v>
      </c>
      <c r="D4696" s="207"/>
    </row>
    <row r="4697" spans="1:4" x14ac:dyDescent="0.15">
      <c r="A4697" s="214">
        <v>33470</v>
      </c>
      <c r="B4697">
        <v>6.4470000000000001</v>
      </c>
      <c r="D4697" s="207"/>
    </row>
    <row r="4698" spans="1:4" x14ac:dyDescent="0.15">
      <c r="A4698" s="214">
        <v>33471</v>
      </c>
      <c r="B4698">
        <v>6.3949999999999996</v>
      </c>
      <c r="D4698" s="207"/>
    </row>
    <row r="4699" spans="1:4" x14ac:dyDescent="0.15">
      <c r="A4699" s="214">
        <v>33472</v>
      </c>
      <c r="B4699">
        <v>6.383</v>
      </c>
      <c r="D4699" s="207"/>
    </row>
    <row r="4700" spans="1:4" x14ac:dyDescent="0.15">
      <c r="A4700" s="214">
        <v>33473</v>
      </c>
      <c r="B4700">
        <v>6.39</v>
      </c>
      <c r="D4700" s="207"/>
    </row>
    <row r="4701" spans="1:4" x14ac:dyDescent="0.15">
      <c r="A4701" s="214">
        <v>33476</v>
      </c>
      <c r="B4701">
        <v>6.415</v>
      </c>
      <c r="D4701" s="207"/>
    </row>
    <row r="4702" spans="1:4" x14ac:dyDescent="0.15">
      <c r="A4702" s="214">
        <v>33477</v>
      </c>
      <c r="B4702">
        <v>6.423</v>
      </c>
      <c r="D4702" s="207"/>
    </row>
    <row r="4703" spans="1:4" x14ac:dyDescent="0.15">
      <c r="A4703" s="214">
        <v>33478</v>
      </c>
      <c r="B4703">
        <v>6.4260000000000002</v>
      </c>
      <c r="D4703" s="207"/>
    </row>
    <row r="4704" spans="1:4" x14ac:dyDescent="0.15">
      <c r="A4704" s="214">
        <v>33479</v>
      </c>
      <c r="B4704">
        <v>6.3470000000000004</v>
      </c>
      <c r="D4704" s="207"/>
    </row>
    <row r="4705" spans="1:4" x14ac:dyDescent="0.15">
      <c r="A4705" s="214">
        <v>33480</v>
      </c>
      <c r="B4705">
        <v>6.3220000000000001</v>
      </c>
      <c r="D4705" s="207"/>
    </row>
    <row r="4706" spans="1:4" x14ac:dyDescent="0.15">
      <c r="A4706" s="214">
        <v>33483</v>
      </c>
      <c r="B4706">
        <v>6.2839999999999998</v>
      </c>
      <c r="D4706" s="207"/>
    </row>
    <row r="4707" spans="1:4" x14ac:dyDescent="0.15">
      <c r="A4707" s="214">
        <v>33484</v>
      </c>
      <c r="B4707">
        <v>6.2939999999999996</v>
      </c>
      <c r="D4707" s="207"/>
    </row>
    <row r="4708" spans="1:4" x14ac:dyDescent="0.15">
      <c r="A4708" s="214">
        <v>33485</v>
      </c>
      <c r="B4708">
        <v>6.2759999999999998</v>
      </c>
      <c r="D4708" s="207"/>
    </row>
    <row r="4709" spans="1:4" x14ac:dyDescent="0.15">
      <c r="A4709" s="214">
        <v>33486</v>
      </c>
      <c r="B4709">
        <v>6.2759999999999998</v>
      </c>
      <c r="D4709" s="207"/>
    </row>
    <row r="4710" spans="1:4" x14ac:dyDescent="0.15">
      <c r="A4710" s="214">
        <v>33487</v>
      </c>
      <c r="B4710">
        <v>6.2720000000000002</v>
      </c>
      <c r="D4710" s="207"/>
    </row>
    <row r="4711" spans="1:4" x14ac:dyDescent="0.15">
      <c r="A4711" s="214">
        <v>33490</v>
      </c>
      <c r="B4711">
        <v>6.26</v>
      </c>
      <c r="D4711" s="207"/>
    </row>
    <row r="4712" spans="1:4" x14ac:dyDescent="0.15">
      <c r="A4712" s="214">
        <v>33491</v>
      </c>
      <c r="B4712">
        <v>6.2539999999999996</v>
      </c>
      <c r="D4712" s="207"/>
    </row>
    <row r="4713" spans="1:4" x14ac:dyDescent="0.15">
      <c r="A4713" s="214">
        <v>33492</v>
      </c>
      <c r="B4713">
        <v>6.2290000000000001</v>
      </c>
      <c r="D4713" s="207"/>
    </row>
    <row r="4714" spans="1:4" x14ac:dyDescent="0.15">
      <c r="A4714" s="214">
        <v>33493</v>
      </c>
      <c r="B4714">
        <v>6.1859999999999999</v>
      </c>
      <c r="D4714" s="207"/>
    </row>
    <row r="4715" spans="1:4" x14ac:dyDescent="0.15">
      <c r="A4715" s="214">
        <v>33494</v>
      </c>
      <c r="B4715">
        <v>6.1520000000000001</v>
      </c>
      <c r="D4715" s="207"/>
    </row>
    <row r="4716" spans="1:4" x14ac:dyDescent="0.15">
      <c r="A4716" s="214">
        <v>33498</v>
      </c>
      <c r="B4716">
        <v>6.1779999999999999</v>
      </c>
      <c r="D4716" s="207"/>
    </row>
    <row r="4717" spans="1:4" x14ac:dyDescent="0.15">
      <c r="A4717" s="214">
        <v>33499</v>
      </c>
      <c r="B4717">
        <v>6.165</v>
      </c>
      <c r="D4717" s="207"/>
    </row>
    <row r="4718" spans="1:4" x14ac:dyDescent="0.15">
      <c r="A4718" s="214">
        <v>33500</v>
      </c>
      <c r="B4718">
        <v>6.173</v>
      </c>
      <c r="D4718" s="207"/>
    </row>
    <row r="4719" spans="1:4" x14ac:dyDescent="0.15">
      <c r="A4719" s="214">
        <v>33501</v>
      </c>
      <c r="B4719">
        <v>6.1219999999999999</v>
      </c>
      <c r="D4719" s="207"/>
    </row>
    <row r="4720" spans="1:4" x14ac:dyDescent="0.15">
      <c r="A4720" s="214">
        <v>33505</v>
      </c>
      <c r="B4720">
        <v>6.0709999999999997</v>
      </c>
      <c r="D4720" s="207"/>
    </row>
    <row r="4721" spans="1:4" x14ac:dyDescent="0.15">
      <c r="A4721" s="214">
        <v>33506</v>
      </c>
      <c r="B4721">
        <v>6.0869999999999997</v>
      </c>
      <c r="D4721" s="207"/>
    </row>
    <row r="4722" spans="1:4" x14ac:dyDescent="0.15">
      <c r="A4722" s="214">
        <v>33507</v>
      </c>
      <c r="B4722">
        <v>6.0709999999999997</v>
      </c>
      <c r="D4722" s="207"/>
    </row>
    <row r="4723" spans="1:4" x14ac:dyDescent="0.15">
      <c r="A4723" s="214">
        <v>33508</v>
      </c>
      <c r="B4723">
        <v>6.07</v>
      </c>
      <c r="D4723" s="207"/>
    </row>
    <row r="4724" spans="1:4" x14ac:dyDescent="0.15">
      <c r="A4724" s="214">
        <v>33511</v>
      </c>
      <c r="B4724">
        <v>6.0830000000000002</v>
      </c>
      <c r="D4724" s="207"/>
    </row>
    <row r="4725" spans="1:4" x14ac:dyDescent="0.15">
      <c r="A4725" s="214">
        <v>33512</v>
      </c>
      <c r="B4725">
        <v>6.0359999999999996</v>
      </c>
      <c r="D4725" s="207"/>
    </row>
    <row r="4726" spans="1:4" x14ac:dyDescent="0.15">
      <c r="A4726" s="214">
        <v>33513</v>
      </c>
      <c r="B4726">
        <v>6.024</v>
      </c>
      <c r="D4726" s="207"/>
    </row>
    <row r="4727" spans="1:4" x14ac:dyDescent="0.15">
      <c r="A4727" s="214">
        <v>33514</v>
      </c>
      <c r="B4727">
        <v>5.9820000000000002</v>
      </c>
      <c r="D4727" s="207"/>
    </row>
    <row r="4728" spans="1:4" x14ac:dyDescent="0.15">
      <c r="A4728" s="214">
        <v>33515</v>
      </c>
      <c r="B4728">
        <v>6.0149999999999997</v>
      </c>
      <c r="D4728" s="207"/>
    </row>
    <row r="4729" spans="1:4" x14ac:dyDescent="0.15">
      <c r="A4729" s="214">
        <v>33518</v>
      </c>
      <c r="B4729">
        <v>6.0170000000000003</v>
      </c>
      <c r="D4729" s="207"/>
    </row>
    <row r="4730" spans="1:4" x14ac:dyDescent="0.15">
      <c r="A4730" s="214">
        <v>33519</v>
      </c>
      <c r="B4730">
        <v>6.0339999999999998</v>
      </c>
      <c r="D4730" s="207"/>
    </row>
    <row r="4731" spans="1:4" x14ac:dyDescent="0.15">
      <c r="A4731" s="214">
        <v>33520</v>
      </c>
      <c r="B4731">
        <v>6.0629999999999997</v>
      </c>
      <c r="D4731" s="207"/>
    </row>
    <row r="4732" spans="1:4" x14ac:dyDescent="0.15">
      <c r="A4732" s="214">
        <v>33522</v>
      </c>
      <c r="B4732">
        <v>6.0839999999999996</v>
      </c>
      <c r="D4732" s="207"/>
    </row>
    <row r="4733" spans="1:4" x14ac:dyDescent="0.15">
      <c r="A4733" s="214">
        <v>33525</v>
      </c>
      <c r="B4733">
        <v>6.085</v>
      </c>
      <c r="D4733" s="207"/>
    </row>
    <row r="4734" spans="1:4" x14ac:dyDescent="0.15">
      <c r="A4734" s="214">
        <v>33526</v>
      </c>
      <c r="B4734">
        <v>6.0460000000000003</v>
      </c>
      <c r="D4734" s="207"/>
    </row>
    <row r="4735" spans="1:4" x14ac:dyDescent="0.15">
      <c r="A4735" s="214">
        <v>33527</v>
      </c>
      <c r="B4735">
        <v>6.0289999999999999</v>
      </c>
      <c r="D4735" s="207"/>
    </row>
    <row r="4736" spans="1:4" x14ac:dyDescent="0.15">
      <c r="A4736" s="214">
        <v>33528</v>
      </c>
      <c r="B4736">
        <v>5.9740000000000002</v>
      </c>
      <c r="D4736" s="207"/>
    </row>
    <row r="4737" spans="1:4" x14ac:dyDescent="0.15">
      <c r="A4737" s="214">
        <v>33529</v>
      </c>
      <c r="B4737">
        <v>5.9489999999999998</v>
      </c>
      <c r="D4737" s="207"/>
    </row>
    <row r="4738" spans="1:4" x14ac:dyDescent="0.15">
      <c r="A4738" s="214">
        <v>33532</v>
      </c>
      <c r="B4738">
        <v>5.9329999999999998</v>
      </c>
      <c r="D4738" s="207"/>
    </row>
    <row r="4739" spans="1:4" x14ac:dyDescent="0.15">
      <c r="A4739" s="214">
        <v>33533</v>
      </c>
      <c r="B4739">
        <v>5.9749999999999996</v>
      </c>
      <c r="D4739" s="207"/>
    </row>
    <row r="4740" spans="1:4" x14ac:dyDescent="0.15">
      <c r="A4740" s="214">
        <v>33534</v>
      </c>
      <c r="B4740">
        <v>6.0010000000000003</v>
      </c>
      <c r="D4740" s="207"/>
    </row>
    <row r="4741" spans="1:4" x14ac:dyDescent="0.15">
      <c r="A4741" s="214">
        <v>33535</v>
      </c>
      <c r="B4741">
        <v>5.984</v>
      </c>
      <c r="D4741" s="207"/>
    </row>
    <row r="4742" spans="1:4" x14ac:dyDescent="0.15">
      <c r="A4742" s="214">
        <v>33536</v>
      </c>
      <c r="B4742">
        <v>6.016</v>
      </c>
      <c r="D4742" s="207"/>
    </row>
    <row r="4743" spans="1:4" x14ac:dyDescent="0.15">
      <c r="A4743" s="214">
        <v>33539</v>
      </c>
      <c r="B4743">
        <v>6.0119999999999996</v>
      </c>
      <c r="D4743" s="207"/>
    </row>
    <row r="4744" spans="1:4" x14ac:dyDescent="0.15">
      <c r="A4744" s="214">
        <v>33540</v>
      </c>
      <c r="B4744">
        <v>5.9859999999999998</v>
      </c>
      <c r="D4744" s="207"/>
    </row>
    <row r="4745" spans="1:4" x14ac:dyDescent="0.15">
      <c r="A4745" s="214">
        <v>33541</v>
      </c>
      <c r="B4745">
        <v>6.0380000000000003</v>
      </c>
      <c r="D4745" s="207"/>
    </row>
    <row r="4746" spans="1:4" x14ac:dyDescent="0.15">
      <c r="A4746" s="214">
        <v>33542</v>
      </c>
      <c r="B4746">
        <v>6.0250000000000004</v>
      </c>
      <c r="D4746" s="207"/>
    </row>
    <row r="4747" spans="1:4" x14ac:dyDescent="0.15">
      <c r="A4747" s="214">
        <v>33543</v>
      </c>
      <c r="B4747">
        <v>5.9939999999999998</v>
      </c>
      <c r="D4747" s="207"/>
    </row>
    <row r="4748" spans="1:4" x14ac:dyDescent="0.15">
      <c r="A4748" s="214">
        <v>33547</v>
      </c>
      <c r="B4748">
        <v>6.0309999999999997</v>
      </c>
      <c r="D4748" s="207"/>
    </row>
    <row r="4749" spans="1:4" x14ac:dyDescent="0.15">
      <c r="A4749" s="214">
        <v>33548</v>
      </c>
      <c r="B4749">
        <v>6.0640000000000001</v>
      </c>
      <c r="D4749" s="207"/>
    </row>
    <row r="4750" spans="1:4" x14ac:dyDescent="0.15">
      <c r="A4750" s="214">
        <v>33549</v>
      </c>
      <c r="B4750">
        <v>6.0359999999999996</v>
      </c>
      <c r="D4750" s="207"/>
    </row>
    <row r="4751" spans="1:4" x14ac:dyDescent="0.15">
      <c r="A4751" s="214">
        <v>33550</v>
      </c>
      <c r="B4751">
        <v>6.0289999999999999</v>
      </c>
      <c r="D4751" s="207"/>
    </row>
    <row r="4752" spans="1:4" x14ac:dyDescent="0.15">
      <c r="A4752" s="214">
        <v>33553</v>
      </c>
      <c r="B4752">
        <v>6.0119999999999996</v>
      </c>
      <c r="D4752" s="207"/>
    </row>
    <row r="4753" spans="1:4" x14ac:dyDescent="0.15">
      <c r="A4753" s="214">
        <v>33554</v>
      </c>
      <c r="B4753">
        <v>5.9749999999999996</v>
      </c>
      <c r="D4753" s="207"/>
    </row>
    <row r="4754" spans="1:4" x14ac:dyDescent="0.15">
      <c r="A4754" s="214">
        <v>33555</v>
      </c>
      <c r="B4754">
        <v>5.9809999999999999</v>
      </c>
      <c r="D4754" s="207"/>
    </row>
    <row r="4755" spans="1:4" x14ac:dyDescent="0.15">
      <c r="A4755" s="214">
        <v>33556</v>
      </c>
      <c r="B4755">
        <v>5.9820000000000002</v>
      </c>
      <c r="D4755" s="207"/>
    </row>
    <row r="4756" spans="1:4" x14ac:dyDescent="0.15">
      <c r="A4756" s="214">
        <v>33557</v>
      </c>
      <c r="B4756">
        <v>5.9850000000000003</v>
      </c>
      <c r="D4756" s="207"/>
    </row>
    <row r="4757" spans="1:4" x14ac:dyDescent="0.15">
      <c r="A4757" s="214">
        <v>33560</v>
      </c>
      <c r="B4757">
        <v>5.9690000000000003</v>
      </c>
      <c r="D4757" s="207"/>
    </row>
    <row r="4758" spans="1:4" x14ac:dyDescent="0.15">
      <c r="A4758" s="214">
        <v>33561</v>
      </c>
      <c r="B4758">
        <v>5.9820000000000002</v>
      </c>
      <c r="D4758" s="207"/>
    </row>
    <row r="4759" spans="1:4" x14ac:dyDescent="0.15">
      <c r="A4759" s="214">
        <v>33562</v>
      </c>
      <c r="B4759">
        <v>6.0259999999999998</v>
      </c>
      <c r="D4759" s="207"/>
    </row>
    <row r="4760" spans="1:4" x14ac:dyDescent="0.15">
      <c r="A4760" s="214">
        <v>33563</v>
      </c>
      <c r="B4760">
        <v>6.0060000000000002</v>
      </c>
      <c r="D4760" s="207"/>
    </row>
    <row r="4761" spans="1:4" x14ac:dyDescent="0.15">
      <c r="A4761" s="214">
        <v>33564</v>
      </c>
      <c r="B4761">
        <v>6.0259999999999998</v>
      </c>
      <c r="D4761" s="207"/>
    </row>
    <row r="4762" spans="1:4" x14ac:dyDescent="0.15">
      <c r="A4762" s="214">
        <v>33567</v>
      </c>
      <c r="B4762">
        <v>6.0149999999999997</v>
      </c>
      <c r="D4762" s="207"/>
    </row>
    <row r="4763" spans="1:4" x14ac:dyDescent="0.15">
      <c r="A4763" s="214">
        <v>33568</v>
      </c>
      <c r="B4763">
        <v>6.0140000000000002</v>
      </c>
      <c r="D4763" s="207"/>
    </row>
    <row r="4764" spans="1:4" x14ac:dyDescent="0.15">
      <c r="A4764" s="214">
        <v>33569</v>
      </c>
      <c r="B4764">
        <v>6</v>
      </c>
      <c r="D4764" s="207"/>
    </row>
    <row r="4765" spans="1:4" x14ac:dyDescent="0.15">
      <c r="A4765" s="214">
        <v>33570</v>
      </c>
      <c r="B4765">
        <v>5.984</v>
      </c>
      <c r="D4765" s="207"/>
    </row>
    <row r="4766" spans="1:4" x14ac:dyDescent="0.15">
      <c r="A4766" s="214">
        <v>33571</v>
      </c>
      <c r="B4766">
        <v>5.9710000000000001</v>
      </c>
      <c r="D4766" s="207"/>
    </row>
    <row r="4767" spans="1:4" x14ac:dyDescent="0.15">
      <c r="A4767" s="214">
        <v>33574</v>
      </c>
      <c r="B4767">
        <v>5.8940000000000001</v>
      </c>
      <c r="D4767" s="207"/>
    </row>
    <row r="4768" spans="1:4" x14ac:dyDescent="0.15">
      <c r="A4768" s="214">
        <v>33575</v>
      </c>
      <c r="B4768">
        <v>5.9059999999999997</v>
      </c>
      <c r="D4768" s="207"/>
    </row>
    <row r="4769" spans="1:4" x14ac:dyDescent="0.15">
      <c r="A4769" s="214">
        <v>33576</v>
      </c>
      <c r="B4769">
        <v>5.8730000000000002</v>
      </c>
      <c r="D4769" s="207"/>
    </row>
    <row r="4770" spans="1:4" x14ac:dyDescent="0.15">
      <c r="A4770" s="214">
        <v>33577</v>
      </c>
      <c r="B4770">
        <v>5.8369999999999997</v>
      </c>
      <c r="D4770" s="207"/>
    </row>
    <row r="4771" spans="1:4" x14ac:dyDescent="0.15">
      <c r="A4771" s="214">
        <v>33578</v>
      </c>
      <c r="B4771">
        <v>5.79</v>
      </c>
      <c r="D4771" s="207"/>
    </row>
    <row r="4772" spans="1:4" x14ac:dyDescent="0.15">
      <c r="A4772" s="214">
        <v>33581</v>
      </c>
      <c r="B4772">
        <v>5.7939999999999996</v>
      </c>
      <c r="D4772" s="207"/>
    </row>
    <row r="4773" spans="1:4" x14ac:dyDescent="0.15">
      <c r="A4773" s="214">
        <v>33582</v>
      </c>
      <c r="B4773">
        <v>5.7590000000000003</v>
      </c>
      <c r="D4773" s="207"/>
    </row>
    <row r="4774" spans="1:4" x14ac:dyDescent="0.15">
      <c r="A4774" s="214">
        <v>33583</v>
      </c>
      <c r="B4774">
        <v>5.7759999999999998</v>
      </c>
      <c r="D4774" s="207"/>
    </row>
    <row r="4775" spans="1:4" x14ac:dyDescent="0.15">
      <c r="A4775" s="214">
        <v>33584</v>
      </c>
      <c r="B4775">
        <v>5.7590000000000003</v>
      </c>
      <c r="D4775" s="207"/>
    </row>
    <row r="4776" spans="1:4" x14ac:dyDescent="0.15">
      <c r="A4776" s="214">
        <v>33585</v>
      </c>
      <c r="B4776">
        <v>5.7670000000000003</v>
      </c>
      <c r="D4776" s="207"/>
    </row>
    <row r="4777" spans="1:4" x14ac:dyDescent="0.15">
      <c r="A4777" s="214">
        <v>33588</v>
      </c>
      <c r="B4777">
        <v>5.75</v>
      </c>
      <c r="D4777" s="207"/>
    </row>
    <row r="4778" spans="1:4" x14ac:dyDescent="0.15">
      <c r="A4778" s="214">
        <v>33589</v>
      </c>
      <c r="B4778">
        <v>5.7539999999999996</v>
      </c>
      <c r="D4778" s="207"/>
    </row>
    <row r="4779" spans="1:4" x14ac:dyDescent="0.15">
      <c r="A4779" s="214">
        <v>33590</v>
      </c>
      <c r="B4779">
        <v>5.7629999999999999</v>
      </c>
      <c r="D4779" s="207"/>
    </row>
    <row r="4780" spans="1:4" x14ac:dyDescent="0.15">
      <c r="A4780" s="214">
        <v>33591</v>
      </c>
      <c r="B4780">
        <v>5.7759999999999998</v>
      </c>
      <c r="D4780" s="207"/>
    </row>
    <row r="4781" spans="1:4" x14ac:dyDescent="0.15">
      <c r="A4781" s="214">
        <v>33592</v>
      </c>
      <c r="B4781">
        <v>5.7640000000000002</v>
      </c>
      <c r="D4781" s="207"/>
    </row>
    <row r="4782" spans="1:4" x14ac:dyDescent="0.15">
      <c r="A4782" s="214">
        <v>33596</v>
      </c>
      <c r="B4782">
        <v>5.7</v>
      </c>
      <c r="D4782" s="207"/>
    </row>
    <row r="4783" spans="1:4" x14ac:dyDescent="0.15">
      <c r="A4783" s="214">
        <v>33597</v>
      </c>
      <c r="B4783">
        <v>5.681</v>
      </c>
      <c r="D4783" s="207"/>
    </row>
    <row r="4784" spans="1:4" x14ac:dyDescent="0.15">
      <c r="A4784" s="214">
        <v>33598</v>
      </c>
      <c r="B4784">
        <v>5.6340000000000003</v>
      </c>
      <c r="D4784" s="207"/>
    </row>
    <row r="4785" spans="1:4" x14ac:dyDescent="0.15">
      <c r="A4785" s="214">
        <v>33599</v>
      </c>
      <c r="B4785">
        <v>5.6079999999999997</v>
      </c>
      <c r="D4785" s="207"/>
    </row>
    <row r="4786" spans="1:4" x14ac:dyDescent="0.15">
      <c r="A4786" s="214">
        <v>33602</v>
      </c>
      <c r="B4786">
        <v>5.5750000000000002</v>
      </c>
      <c r="D4786" s="207"/>
    </row>
    <row r="4787" spans="1:4" x14ac:dyDescent="0.15">
      <c r="A4787" s="214">
        <v>33609</v>
      </c>
      <c r="B4787">
        <v>5.5490000000000004</v>
      </c>
      <c r="D4787" s="207"/>
    </row>
    <row r="4788" spans="1:4" x14ac:dyDescent="0.15">
      <c r="A4788" s="214">
        <v>33610</v>
      </c>
      <c r="B4788">
        <v>5.51</v>
      </c>
      <c r="D4788" s="207"/>
    </row>
    <row r="4789" spans="1:4" x14ac:dyDescent="0.15">
      <c r="A4789" s="214">
        <v>33611</v>
      </c>
      <c r="B4789">
        <v>5.5270000000000001</v>
      </c>
      <c r="D4789" s="207"/>
    </row>
    <row r="4790" spans="1:4" x14ac:dyDescent="0.15">
      <c r="A4790" s="214">
        <v>33612</v>
      </c>
      <c r="B4790">
        <v>5.5259999999999998</v>
      </c>
      <c r="D4790" s="207"/>
    </row>
    <row r="4791" spans="1:4" x14ac:dyDescent="0.15">
      <c r="A4791" s="214">
        <v>33613</v>
      </c>
      <c r="B4791">
        <v>5.5330000000000004</v>
      </c>
      <c r="D4791" s="207"/>
    </row>
    <row r="4792" spans="1:4" x14ac:dyDescent="0.15">
      <c r="A4792" s="214">
        <v>33616</v>
      </c>
      <c r="B4792">
        <v>5.5590000000000002</v>
      </c>
      <c r="D4792" s="207"/>
    </row>
    <row r="4793" spans="1:4" x14ac:dyDescent="0.15">
      <c r="A4793" s="214">
        <v>33617</v>
      </c>
      <c r="B4793">
        <v>5.5490000000000004</v>
      </c>
      <c r="D4793" s="207"/>
    </row>
    <row r="4794" spans="1:4" x14ac:dyDescent="0.15">
      <c r="A4794" s="214">
        <v>33619</v>
      </c>
      <c r="B4794">
        <v>5.6029999999999998</v>
      </c>
      <c r="D4794" s="207"/>
    </row>
    <row r="4795" spans="1:4" x14ac:dyDescent="0.15">
      <c r="A4795" s="214">
        <v>33620</v>
      </c>
      <c r="B4795">
        <v>5.5540000000000003</v>
      </c>
      <c r="D4795" s="207"/>
    </row>
    <row r="4796" spans="1:4" x14ac:dyDescent="0.15">
      <c r="A4796" s="214">
        <v>33623</v>
      </c>
      <c r="B4796">
        <v>5.524</v>
      </c>
      <c r="D4796" s="207"/>
    </row>
    <row r="4797" spans="1:4" x14ac:dyDescent="0.15">
      <c r="A4797" s="214">
        <v>33624</v>
      </c>
      <c r="B4797">
        <v>5.516</v>
      </c>
      <c r="D4797" s="207"/>
    </row>
    <row r="4798" spans="1:4" x14ac:dyDescent="0.15">
      <c r="A4798" s="214">
        <v>33625</v>
      </c>
      <c r="B4798">
        <v>5.4550000000000001</v>
      </c>
      <c r="D4798" s="207"/>
    </row>
    <row r="4799" spans="1:4" x14ac:dyDescent="0.15">
      <c r="A4799" s="214">
        <v>33626</v>
      </c>
      <c r="B4799">
        <v>5.48</v>
      </c>
      <c r="D4799" s="207"/>
    </row>
    <row r="4800" spans="1:4" x14ac:dyDescent="0.15">
      <c r="A4800" s="214">
        <v>33627</v>
      </c>
      <c r="B4800">
        <v>5.492</v>
      </c>
      <c r="D4800" s="207"/>
    </row>
    <row r="4801" spans="1:4" x14ac:dyDescent="0.15">
      <c r="A4801" s="214">
        <v>33630</v>
      </c>
      <c r="B4801">
        <v>5.4909999999999997</v>
      </c>
      <c r="D4801" s="207"/>
    </row>
    <row r="4802" spans="1:4" x14ac:dyDescent="0.15">
      <c r="A4802" s="214">
        <v>33631</v>
      </c>
      <c r="B4802">
        <v>5.51</v>
      </c>
      <c r="D4802" s="207"/>
    </row>
    <row r="4803" spans="1:4" x14ac:dyDescent="0.15">
      <c r="A4803" s="214">
        <v>33632</v>
      </c>
      <c r="B4803">
        <v>5.4930000000000003</v>
      </c>
      <c r="D4803" s="207"/>
    </row>
    <row r="4804" spans="1:4" x14ac:dyDescent="0.15">
      <c r="A4804" s="214">
        <v>33633</v>
      </c>
      <c r="B4804">
        <v>5.5140000000000002</v>
      </c>
      <c r="D4804" s="207"/>
    </row>
    <row r="4805" spans="1:4" x14ac:dyDescent="0.15">
      <c r="A4805" s="214">
        <v>33634</v>
      </c>
      <c r="B4805">
        <v>5.5659999999999998</v>
      </c>
      <c r="D4805" s="207"/>
    </row>
    <row r="4806" spans="1:4" x14ac:dyDescent="0.15">
      <c r="A4806" s="214">
        <v>33637</v>
      </c>
      <c r="B4806">
        <v>5.5720000000000001</v>
      </c>
      <c r="D4806" s="207"/>
    </row>
    <row r="4807" spans="1:4" x14ac:dyDescent="0.15">
      <c r="A4807" s="214">
        <v>33638</v>
      </c>
      <c r="B4807">
        <v>5.6260000000000003</v>
      </c>
      <c r="D4807" s="207"/>
    </row>
    <row r="4808" spans="1:4" x14ac:dyDescent="0.15">
      <c r="A4808" s="214">
        <v>33639</v>
      </c>
      <c r="B4808">
        <v>5.6509999999999998</v>
      </c>
      <c r="D4808" s="207"/>
    </row>
    <row r="4809" spans="1:4" x14ac:dyDescent="0.15">
      <c r="A4809" s="214">
        <v>33640</v>
      </c>
      <c r="B4809">
        <v>5.593</v>
      </c>
      <c r="D4809" s="207"/>
    </row>
    <row r="4810" spans="1:4" x14ac:dyDescent="0.15">
      <c r="A4810" s="214">
        <v>33641</v>
      </c>
      <c r="B4810">
        <v>5.593</v>
      </c>
      <c r="D4810" s="207"/>
    </row>
    <row r="4811" spans="1:4" x14ac:dyDescent="0.15">
      <c r="A4811" s="214">
        <v>33644</v>
      </c>
      <c r="B4811">
        <v>5.6310000000000002</v>
      </c>
      <c r="D4811" s="207"/>
    </row>
    <row r="4812" spans="1:4" x14ac:dyDescent="0.15">
      <c r="A4812" s="214">
        <v>33646</v>
      </c>
      <c r="B4812">
        <v>5.68</v>
      </c>
      <c r="D4812" s="207"/>
    </row>
    <row r="4813" spans="1:4" x14ac:dyDescent="0.15">
      <c r="A4813" s="214">
        <v>33647</v>
      </c>
      <c r="B4813">
        <v>5.6070000000000002</v>
      </c>
      <c r="D4813" s="207"/>
    </row>
    <row r="4814" spans="1:4" x14ac:dyDescent="0.15">
      <c r="A4814" s="214">
        <v>33648</v>
      </c>
      <c r="B4814">
        <v>5.6520000000000001</v>
      </c>
      <c r="D4814" s="207"/>
    </row>
    <row r="4815" spans="1:4" x14ac:dyDescent="0.15">
      <c r="A4815" s="214">
        <v>33651</v>
      </c>
      <c r="B4815">
        <v>5.5819999999999999</v>
      </c>
      <c r="D4815" s="207"/>
    </row>
    <row r="4816" spans="1:4" x14ac:dyDescent="0.15">
      <c r="A4816" s="214">
        <v>33652</v>
      </c>
      <c r="B4816">
        <v>5.5810000000000004</v>
      </c>
      <c r="D4816" s="207"/>
    </row>
    <row r="4817" spans="1:4" x14ac:dyDescent="0.15">
      <c r="A4817" s="214">
        <v>33653</v>
      </c>
      <c r="B4817">
        <v>5.6159999999999997</v>
      </c>
      <c r="D4817" s="207"/>
    </row>
    <row r="4818" spans="1:4" x14ac:dyDescent="0.15">
      <c r="A4818" s="214">
        <v>33654</v>
      </c>
      <c r="B4818">
        <v>5.5720000000000001</v>
      </c>
      <c r="D4818" s="207"/>
    </row>
    <row r="4819" spans="1:4" x14ac:dyDescent="0.15">
      <c r="A4819" s="214">
        <v>33655</v>
      </c>
      <c r="B4819">
        <v>5.5590000000000002</v>
      </c>
      <c r="D4819" s="207"/>
    </row>
    <row r="4820" spans="1:4" x14ac:dyDescent="0.15">
      <c r="A4820" s="214">
        <v>33658</v>
      </c>
      <c r="B4820">
        <v>5.5940000000000003</v>
      </c>
      <c r="D4820" s="207"/>
    </row>
    <row r="4821" spans="1:4" x14ac:dyDescent="0.15">
      <c r="A4821" s="214">
        <v>33659</v>
      </c>
      <c r="B4821">
        <v>5.5960000000000001</v>
      </c>
      <c r="D4821" s="207"/>
    </row>
    <row r="4822" spans="1:4" x14ac:dyDescent="0.15">
      <c r="A4822" s="214">
        <v>33660</v>
      </c>
      <c r="B4822">
        <v>5.569</v>
      </c>
      <c r="D4822" s="207"/>
    </row>
    <row r="4823" spans="1:4" x14ac:dyDescent="0.15">
      <c r="A4823" s="214">
        <v>33661</v>
      </c>
      <c r="B4823">
        <v>5.56</v>
      </c>
      <c r="D4823" s="207"/>
    </row>
    <row r="4824" spans="1:4" x14ac:dyDescent="0.15">
      <c r="A4824" s="214">
        <v>33662</v>
      </c>
      <c r="B4824">
        <v>5.56</v>
      </c>
      <c r="D4824" s="207"/>
    </row>
    <row r="4825" spans="1:4" x14ac:dyDescent="0.15">
      <c r="A4825" s="214">
        <v>33665</v>
      </c>
      <c r="B4825">
        <v>5.5529999999999999</v>
      </c>
      <c r="D4825" s="207"/>
    </row>
    <row r="4826" spans="1:4" x14ac:dyDescent="0.15">
      <c r="A4826" s="214">
        <v>33666</v>
      </c>
      <c r="B4826">
        <v>5.58</v>
      </c>
      <c r="D4826" s="207"/>
    </row>
    <row r="4827" spans="1:4" x14ac:dyDescent="0.15">
      <c r="A4827" s="214">
        <v>33667</v>
      </c>
      <c r="B4827">
        <v>5.5919999999999996</v>
      </c>
      <c r="D4827" s="207"/>
    </row>
    <row r="4828" spans="1:4" x14ac:dyDescent="0.15">
      <c r="A4828" s="214">
        <v>33668</v>
      </c>
      <c r="B4828">
        <v>5.55</v>
      </c>
      <c r="D4828" s="207"/>
    </row>
    <row r="4829" spans="1:4" x14ac:dyDescent="0.15">
      <c r="A4829" s="214">
        <v>33669</v>
      </c>
      <c r="B4829">
        <v>5.5670000000000002</v>
      </c>
      <c r="D4829" s="207"/>
    </row>
    <row r="4830" spans="1:4" x14ac:dyDescent="0.15">
      <c r="A4830" s="214">
        <v>33672</v>
      </c>
      <c r="B4830">
        <v>5.55</v>
      </c>
      <c r="D4830" s="207"/>
    </row>
    <row r="4831" spans="1:4" x14ac:dyDescent="0.15">
      <c r="A4831" s="214">
        <v>33673</v>
      </c>
      <c r="B4831">
        <v>5.5279999999999996</v>
      </c>
      <c r="D4831" s="207"/>
    </row>
    <row r="4832" spans="1:4" x14ac:dyDescent="0.15">
      <c r="A4832" s="214">
        <v>33674</v>
      </c>
      <c r="B4832">
        <v>5.5410000000000004</v>
      </c>
      <c r="D4832" s="207"/>
    </row>
    <row r="4833" spans="1:4" x14ac:dyDescent="0.15">
      <c r="A4833" s="214">
        <v>33675</v>
      </c>
      <c r="B4833">
        <v>5.5540000000000003</v>
      </c>
      <c r="D4833" s="207"/>
    </row>
    <row r="4834" spans="1:4" x14ac:dyDescent="0.15">
      <c r="A4834" s="214">
        <v>33676</v>
      </c>
      <c r="B4834">
        <v>5.5410000000000004</v>
      </c>
      <c r="D4834" s="207"/>
    </row>
    <row r="4835" spans="1:4" x14ac:dyDescent="0.15">
      <c r="A4835" s="214">
        <v>33679</v>
      </c>
      <c r="B4835">
        <v>5.5389999999999997</v>
      </c>
      <c r="D4835" s="207"/>
    </row>
    <row r="4836" spans="1:4" x14ac:dyDescent="0.15">
      <c r="A4836" s="214">
        <v>33680</v>
      </c>
      <c r="B4836">
        <v>5.5010000000000003</v>
      </c>
      <c r="D4836" s="207"/>
    </row>
    <row r="4837" spans="1:4" x14ac:dyDescent="0.15">
      <c r="A4837" s="214">
        <v>33681</v>
      </c>
      <c r="B4837">
        <v>5.5010000000000003</v>
      </c>
      <c r="D4837" s="207"/>
    </row>
    <row r="4838" spans="1:4" x14ac:dyDescent="0.15">
      <c r="A4838" s="214">
        <v>33682</v>
      </c>
      <c r="B4838">
        <v>5.48</v>
      </c>
      <c r="D4838" s="207"/>
    </row>
    <row r="4839" spans="1:4" x14ac:dyDescent="0.15">
      <c r="A4839" s="214">
        <v>33686</v>
      </c>
      <c r="B4839">
        <v>5.4779999999999998</v>
      </c>
      <c r="D4839" s="207"/>
    </row>
    <row r="4840" spans="1:4" x14ac:dyDescent="0.15">
      <c r="A4840" s="214">
        <v>33687</v>
      </c>
      <c r="B4840">
        <v>5.4859999999999998</v>
      </c>
      <c r="D4840" s="207"/>
    </row>
    <row r="4841" spans="1:4" x14ac:dyDescent="0.15">
      <c r="A4841" s="214">
        <v>33688</v>
      </c>
      <c r="B4841">
        <v>5.4859999999999998</v>
      </c>
      <c r="D4841" s="207"/>
    </row>
    <row r="4842" spans="1:4" x14ac:dyDescent="0.15">
      <c r="A4842" s="214">
        <v>33689</v>
      </c>
      <c r="B4842">
        <v>5.4870000000000001</v>
      </c>
      <c r="D4842" s="207"/>
    </row>
    <row r="4843" spans="1:4" x14ac:dyDescent="0.15">
      <c r="A4843" s="214">
        <v>33690</v>
      </c>
      <c r="B4843">
        <v>5.4829999999999997</v>
      </c>
      <c r="D4843" s="207"/>
    </row>
    <row r="4844" spans="1:4" x14ac:dyDescent="0.15">
      <c r="A4844" s="214">
        <v>33693</v>
      </c>
      <c r="B4844">
        <v>5.4829999999999997</v>
      </c>
      <c r="D4844" s="207"/>
    </row>
    <row r="4845" spans="1:4" x14ac:dyDescent="0.15">
      <c r="A4845" s="214">
        <v>33694</v>
      </c>
      <c r="B4845">
        <v>5.508</v>
      </c>
      <c r="D4845" s="207"/>
    </row>
    <row r="4846" spans="1:4" x14ac:dyDescent="0.15">
      <c r="A4846" s="214">
        <v>33695</v>
      </c>
      <c r="B4846">
        <v>5.55</v>
      </c>
      <c r="D4846" s="207"/>
    </row>
    <row r="4847" spans="1:4" x14ac:dyDescent="0.15">
      <c r="A4847" s="214">
        <v>33696</v>
      </c>
      <c r="B4847">
        <v>5.6379999999999999</v>
      </c>
      <c r="D4847" s="207"/>
    </row>
    <row r="4848" spans="1:4" x14ac:dyDescent="0.15">
      <c r="A4848" s="214">
        <v>33697</v>
      </c>
      <c r="B4848">
        <v>5.7290000000000001</v>
      </c>
      <c r="D4848" s="207"/>
    </row>
    <row r="4849" spans="1:4" x14ac:dyDescent="0.15">
      <c r="A4849" s="214">
        <v>33700</v>
      </c>
      <c r="B4849">
        <v>5.6719999999999997</v>
      </c>
      <c r="D4849" s="207"/>
    </row>
    <row r="4850" spans="1:4" x14ac:dyDescent="0.15">
      <c r="A4850" s="214">
        <v>33701</v>
      </c>
      <c r="B4850">
        <v>5.6929999999999996</v>
      </c>
      <c r="D4850" s="207"/>
    </row>
    <row r="4851" spans="1:4" x14ac:dyDescent="0.15">
      <c r="A4851" s="214">
        <v>33702</v>
      </c>
      <c r="B4851">
        <v>5.6639999999999997</v>
      </c>
      <c r="D4851" s="207"/>
    </row>
    <row r="4852" spans="1:4" x14ac:dyDescent="0.15">
      <c r="A4852" s="214">
        <v>33703</v>
      </c>
      <c r="B4852">
        <v>5.6820000000000004</v>
      </c>
      <c r="D4852" s="207"/>
    </row>
    <row r="4853" spans="1:4" x14ac:dyDescent="0.15">
      <c r="A4853" s="214">
        <v>33704</v>
      </c>
      <c r="B4853">
        <v>5.6029999999999998</v>
      </c>
      <c r="D4853" s="207"/>
    </row>
    <row r="4854" spans="1:4" x14ac:dyDescent="0.15">
      <c r="A4854" s="214">
        <v>33707</v>
      </c>
      <c r="B4854">
        <v>5.6360000000000001</v>
      </c>
      <c r="D4854" s="207"/>
    </row>
    <row r="4855" spans="1:4" x14ac:dyDescent="0.15">
      <c r="A4855" s="214">
        <v>33708</v>
      </c>
      <c r="B4855">
        <v>5.6319999999999997</v>
      </c>
      <c r="D4855" s="207"/>
    </row>
    <row r="4856" spans="1:4" x14ac:dyDescent="0.15">
      <c r="A4856" s="214">
        <v>33709</v>
      </c>
      <c r="B4856">
        <v>5.6070000000000002</v>
      </c>
      <c r="D4856" s="207"/>
    </row>
    <row r="4857" spans="1:4" x14ac:dyDescent="0.15">
      <c r="A4857" s="214">
        <v>33710</v>
      </c>
      <c r="B4857">
        <v>5.6189999999999998</v>
      </c>
      <c r="D4857" s="207"/>
    </row>
    <row r="4858" spans="1:4" x14ac:dyDescent="0.15">
      <c r="A4858" s="214">
        <v>33711</v>
      </c>
      <c r="B4858">
        <v>5.6479999999999997</v>
      </c>
      <c r="D4858" s="207"/>
    </row>
    <row r="4859" spans="1:4" x14ac:dyDescent="0.15">
      <c r="A4859" s="214">
        <v>33714</v>
      </c>
      <c r="B4859">
        <v>5.72</v>
      </c>
      <c r="D4859" s="207"/>
    </row>
    <row r="4860" spans="1:4" x14ac:dyDescent="0.15">
      <c r="A4860" s="214">
        <v>33715</v>
      </c>
      <c r="B4860">
        <v>5.7050000000000001</v>
      </c>
      <c r="D4860" s="207"/>
    </row>
    <row r="4861" spans="1:4" x14ac:dyDescent="0.15">
      <c r="A4861" s="214">
        <v>33716</v>
      </c>
      <c r="B4861">
        <v>5.7080000000000002</v>
      </c>
      <c r="D4861" s="207"/>
    </row>
    <row r="4862" spans="1:4" x14ac:dyDescent="0.15">
      <c r="A4862" s="214">
        <v>33717</v>
      </c>
      <c r="B4862">
        <v>5.6870000000000003</v>
      </c>
      <c r="D4862" s="207"/>
    </row>
    <row r="4863" spans="1:4" x14ac:dyDescent="0.15">
      <c r="A4863" s="214">
        <v>33718</v>
      </c>
      <c r="B4863">
        <v>5.7119999999999997</v>
      </c>
      <c r="D4863" s="207"/>
    </row>
    <row r="4864" spans="1:4" x14ac:dyDescent="0.15">
      <c r="A4864" s="214">
        <v>33721</v>
      </c>
      <c r="B4864">
        <v>5.7619999999999996</v>
      </c>
      <c r="D4864" s="207"/>
    </row>
    <row r="4865" spans="1:4" x14ac:dyDescent="0.15">
      <c r="A4865" s="214">
        <v>33722</v>
      </c>
      <c r="B4865">
        <v>5.7690000000000001</v>
      </c>
      <c r="D4865" s="207"/>
    </row>
    <row r="4866" spans="1:4" x14ac:dyDescent="0.15">
      <c r="A4866" s="214">
        <v>33724</v>
      </c>
      <c r="B4866">
        <v>5.7939999999999996</v>
      </c>
      <c r="D4866" s="207"/>
    </row>
    <row r="4867" spans="1:4" x14ac:dyDescent="0.15">
      <c r="A4867" s="214">
        <v>33725</v>
      </c>
      <c r="B4867">
        <v>5.7789999999999999</v>
      </c>
      <c r="D4867" s="207"/>
    </row>
    <row r="4868" spans="1:4" x14ac:dyDescent="0.15">
      <c r="A4868" s="214">
        <v>33730</v>
      </c>
      <c r="B4868">
        <v>5.7480000000000002</v>
      </c>
      <c r="D4868" s="207"/>
    </row>
    <row r="4869" spans="1:4" x14ac:dyDescent="0.15">
      <c r="A4869" s="214">
        <v>33731</v>
      </c>
      <c r="B4869">
        <v>5.7389999999999999</v>
      </c>
      <c r="D4869" s="207"/>
    </row>
    <row r="4870" spans="1:4" x14ac:dyDescent="0.15">
      <c r="A4870" s="214">
        <v>33732</v>
      </c>
      <c r="B4870">
        <v>5.73</v>
      </c>
      <c r="D4870" s="207"/>
    </row>
    <row r="4871" spans="1:4" x14ac:dyDescent="0.15">
      <c r="A4871" s="214">
        <v>33735</v>
      </c>
      <c r="B4871">
        <v>5.7229999999999999</v>
      </c>
      <c r="D4871" s="207"/>
    </row>
    <row r="4872" spans="1:4" x14ac:dyDescent="0.15">
      <c r="A4872" s="214">
        <v>33736</v>
      </c>
      <c r="B4872">
        <v>5.7210000000000001</v>
      </c>
      <c r="D4872" s="207"/>
    </row>
    <row r="4873" spans="1:4" x14ac:dyDescent="0.15">
      <c r="A4873" s="214">
        <v>33737</v>
      </c>
      <c r="B4873">
        <v>5.6680000000000001</v>
      </c>
      <c r="D4873" s="207"/>
    </row>
    <row r="4874" spans="1:4" x14ac:dyDescent="0.15">
      <c r="A4874" s="214">
        <v>33738</v>
      </c>
      <c r="B4874">
        <v>5.6639999999999997</v>
      </c>
      <c r="D4874" s="207"/>
    </row>
    <row r="4875" spans="1:4" x14ac:dyDescent="0.15">
      <c r="A4875" s="214">
        <v>33739</v>
      </c>
      <c r="B4875">
        <v>5.6820000000000004</v>
      </c>
      <c r="D4875" s="207"/>
    </row>
    <row r="4876" spans="1:4" x14ac:dyDescent="0.15">
      <c r="A4876" s="214">
        <v>33742</v>
      </c>
      <c r="B4876">
        <v>5.67</v>
      </c>
      <c r="D4876" s="207"/>
    </row>
    <row r="4877" spans="1:4" x14ac:dyDescent="0.15">
      <c r="A4877" s="214">
        <v>33743</v>
      </c>
      <c r="B4877">
        <v>5.6479999999999997</v>
      </c>
      <c r="D4877" s="207"/>
    </row>
    <row r="4878" spans="1:4" x14ac:dyDescent="0.15">
      <c r="A4878" s="214">
        <v>33744</v>
      </c>
      <c r="B4878">
        <v>5.62</v>
      </c>
      <c r="D4878" s="207"/>
    </row>
    <row r="4879" spans="1:4" x14ac:dyDescent="0.15">
      <c r="A4879" s="214">
        <v>33745</v>
      </c>
      <c r="B4879">
        <v>5.6349999999999998</v>
      </c>
      <c r="D4879" s="207"/>
    </row>
    <row r="4880" spans="1:4" x14ac:dyDescent="0.15">
      <c r="A4880" s="214">
        <v>33746</v>
      </c>
      <c r="B4880">
        <v>5.6580000000000004</v>
      </c>
      <c r="D4880" s="207"/>
    </row>
    <row r="4881" spans="1:4" x14ac:dyDescent="0.15">
      <c r="A4881" s="214">
        <v>33749</v>
      </c>
      <c r="B4881">
        <v>5.6539999999999999</v>
      </c>
      <c r="D4881" s="207"/>
    </row>
    <row r="4882" spans="1:4" x14ac:dyDescent="0.15">
      <c r="A4882" s="214">
        <v>33750</v>
      </c>
      <c r="B4882">
        <v>5.6719999999999997</v>
      </c>
      <c r="D4882" s="207"/>
    </row>
    <row r="4883" spans="1:4" x14ac:dyDescent="0.15">
      <c r="A4883" s="214">
        <v>33751</v>
      </c>
      <c r="B4883">
        <v>5.7149999999999999</v>
      </c>
      <c r="D4883" s="207"/>
    </row>
    <row r="4884" spans="1:4" x14ac:dyDescent="0.15">
      <c r="A4884" s="214">
        <v>33752</v>
      </c>
      <c r="B4884">
        <v>5.7050000000000001</v>
      </c>
      <c r="D4884" s="207"/>
    </row>
    <row r="4885" spans="1:4" x14ac:dyDescent="0.15">
      <c r="A4885" s="214">
        <v>33753</v>
      </c>
      <c r="B4885">
        <v>5.6639999999999997</v>
      </c>
      <c r="D4885" s="207"/>
    </row>
    <row r="4886" spans="1:4" x14ac:dyDescent="0.15">
      <c r="A4886" s="214">
        <v>33756</v>
      </c>
      <c r="B4886">
        <v>5.6639999999999997</v>
      </c>
      <c r="D4886" s="207"/>
    </row>
    <row r="4887" spans="1:4" x14ac:dyDescent="0.15">
      <c r="A4887" s="214">
        <v>33757</v>
      </c>
      <c r="B4887">
        <v>5.69</v>
      </c>
      <c r="D4887" s="207"/>
    </row>
    <row r="4888" spans="1:4" x14ac:dyDescent="0.15">
      <c r="A4888" s="214">
        <v>33758</v>
      </c>
      <c r="B4888">
        <v>5.665</v>
      </c>
      <c r="D4888" s="207"/>
    </row>
    <row r="4889" spans="1:4" x14ac:dyDescent="0.15">
      <c r="A4889" s="214">
        <v>33759</v>
      </c>
      <c r="B4889">
        <v>5.6680000000000001</v>
      </c>
      <c r="D4889" s="207"/>
    </row>
    <row r="4890" spans="1:4" x14ac:dyDescent="0.15">
      <c r="A4890" s="214">
        <v>33760</v>
      </c>
      <c r="B4890">
        <v>5.6769999999999996</v>
      </c>
      <c r="D4890" s="207"/>
    </row>
    <row r="4891" spans="1:4" x14ac:dyDescent="0.15">
      <c r="A4891" s="214">
        <v>33763</v>
      </c>
      <c r="B4891">
        <v>5.694</v>
      </c>
      <c r="D4891" s="207"/>
    </row>
    <row r="4892" spans="1:4" x14ac:dyDescent="0.15">
      <c r="A4892" s="214">
        <v>33764</v>
      </c>
      <c r="B4892">
        <v>5.6920000000000002</v>
      </c>
      <c r="D4892" s="207"/>
    </row>
    <row r="4893" spans="1:4" x14ac:dyDescent="0.15">
      <c r="A4893" s="214">
        <v>33765</v>
      </c>
      <c r="B4893">
        <v>5.7069999999999999</v>
      </c>
      <c r="D4893" s="207"/>
    </row>
    <row r="4894" spans="1:4" x14ac:dyDescent="0.15">
      <c r="A4894" s="214">
        <v>33766</v>
      </c>
      <c r="B4894">
        <v>5.6909999999999998</v>
      </c>
      <c r="D4894" s="207"/>
    </row>
    <row r="4895" spans="1:4" x14ac:dyDescent="0.15">
      <c r="A4895" s="214">
        <v>33767</v>
      </c>
      <c r="B4895">
        <v>5.6909999999999998</v>
      </c>
      <c r="D4895" s="207"/>
    </row>
    <row r="4896" spans="1:4" x14ac:dyDescent="0.15">
      <c r="A4896" s="214">
        <v>33770</v>
      </c>
      <c r="B4896">
        <v>5.6909999999999998</v>
      </c>
      <c r="D4896" s="207"/>
    </row>
    <row r="4897" spans="1:4" x14ac:dyDescent="0.15">
      <c r="A4897" s="214">
        <v>33771</v>
      </c>
      <c r="B4897">
        <v>5.6879999999999997</v>
      </c>
      <c r="D4897" s="207"/>
    </row>
    <row r="4898" spans="1:4" x14ac:dyDescent="0.15">
      <c r="A4898" s="214">
        <v>33772</v>
      </c>
      <c r="B4898">
        <v>5.6449999999999996</v>
      </c>
      <c r="D4898" s="207"/>
    </row>
    <row r="4899" spans="1:4" x14ac:dyDescent="0.15">
      <c r="A4899" s="214">
        <v>33773</v>
      </c>
      <c r="B4899">
        <v>5.6379999999999999</v>
      </c>
      <c r="D4899" s="207"/>
    </row>
    <row r="4900" spans="1:4" x14ac:dyDescent="0.15">
      <c r="A4900" s="214">
        <v>33774</v>
      </c>
      <c r="B4900">
        <v>5.6189999999999998</v>
      </c>
      <c r="D4900" s="207"/>
    </row>
    <row r="4901" spans="1:4" x14ac:dyDescent="0.15">
      <c r="A4901" s="214">
        <v>33777</v>
      </c>
      <c r="B4901">
        <v>5.61</v>
      </c>
      <c r="D4901" s="207"/>
    </row>
    <row r="4902" spans="1:4" x14ac:dyDescent="0.15">
      <c r="A4902" s="214">
        <v>33778</v>
      </c>
      <c r="B4902">
        <v>5.6139999999999999</v>
      </c>
      <c r="D4902" s="207"/>
    </row>
    <row r="4903" spans="1:4" x14ac:dyDescent="0.15">
      <c r="A4903" s="214">
        <v>33779</v>
      </c>
      <c r="B4903">
        <v>5.5890000000000004</v>
      </c>
      <c r="D4903" s="207"/>
    </row>
    <row r="4904" spans="1:4" x14ac:dyDescent="0.15">
      <c r="A4904" s="214">
        <v>33780</v>
      </c>
      <c r="B4904">
        <v>5.577</v>
      </c>
      <c r="D4904" s="207"/>
    </row>
    <row r="4905" spans="1:4" x14ac:dyDescent="0.15">
      <c r="A4905" s="214">
        <v>33781</v>
      </c>
      <c r="B4905">
        <v>5.5389999999999997</v>
      </c>
      <c r="D4905" s="207"/>
    </row>
    <row r="4906" spans="1:4" x14ac:dyDescent="0.15">
      <c r="A4906" s="214">
        <v>33784</v>
      </c>
      <c r="B4906">
        <v>5.5469999999999997</v>
      </c>
      <c r="D4906" s="207"/>
    </row>
    <row r="4907" spans="1:4" x14ac:dyDescent="0.15">
      <c r="A4907" s="214">
        <v>33785</v>
      </c>
      <c r="B4907">
        <v>5.5339999999999998</v>
      </c>
      <c r="D4907" s="207"/>
    </row>
    <row r="4908" spans="1:4" x14ac:dyDescent="0.15">
      <c r="A4908" s="214">
        <v>33786</v>
      </c>
      <c r="B4908">
        <v>5.5419999999999998</v>
      </c>
      <c r="D4908" s="207"/>
    </row>
    <row r="4909" spans="1:4" x14ac:dyDescent="0.15">
      <c r="A4909" s="214">
        <v>33787</v>
      </c>
      <c r="B4909">
        <v>5.5339999999999998</v>
      </c>
      <c r="D4909" s="207"/>
    </row>
    <row r="4910" spans="1:4" x14ac:dyDescent="0.15">
      <c r="A4910" s="214">
        <v>33788</v>
      </c>
      <c r="B4910">
        <v>5.4820000000000002</v>
      </c>
      <c r="D4910" s="207"/>
    </row>
    <row r="4911" spans="1:4" x14ac:dyDescent="0.15">
      <c r="A4911" s="214">
        <v>33791</v>
      </c>
      <c r="B4911">
        <v>5.5129999999999999</v>
      </c>
      <c r="D4911" s="207"/>
    </row>
    <row r="4912" spans="1:4" x14ac:dyDescent="0.15">
      <c r="A4912" s="214">
        <v>33792</v>
      </c>
      <c r="B4912">
        <v>5.4960000000000004</v>
      </c>
      <c r="D4912" s="207"/>
    </row>
    <row r="4913" spans="1:4" x14ac:dyDescent="0.15">
      <c r="A4913" s="214">
        <v>33793</v>
      </c>
      <c r="B4913">
        <v>5.484</v>
      </c>
      <c r="D4913" s="207"/>
    </row>
    <row r="4914" spans="1:4" x14ac:dyDescent="0.15">
      <c r="A4914" s="214">
        <v>33794</v>
      </c>
      <c r="B4914">
        <v>5.4829999999999997</v>
      </c>
      <c r="D4914" s="207"/>
    </row>
    <row r="4915" spans="1:4" x14ac:dyDescent="0.15">
      <c r="A4915" s="214">
        <v>33795</v>
      </c>
      <c r="B4915">
        <v>5.492</v>
      </c>
      <c r="D4915" s="207"/>
    </row>
    <row r="4916" spans="1:4" x14ac:dyDescent="0.15">
      <c r="A4916" s="214">
        <v>33798</v>
      </c>
      <c r="B4916">
        <v>5.4749999999999996</v>
      </c>
      <c r="D4916" s="207"/>
    </row>
    <row r="4917" spans="1:4" x14ac:dyDescent="0.15">
      <c r="A4917" s="214">
        <v>33799</v>
      </c>
      <c r="B4917">
        <v>5.4749999999999996</v>
      </c>
      <c r="D4917" s="207"/>
    </row>
    <row r="4918" spans="1:4" x14ac:dyDescent="0.15">
      <c r="A4918" s="214">
        <v>33800</v>
      </c>
      <c r="B4918">
        <v>5.5010000000000003</v>
      </c>
      <c r="D4918" s="207"/>
    </row>
    <row r="4919" spans="1:4" x14ac:dyDescent="0.15">
      <c r="A4919" s="214">
        <v>33801</v>
      </c>
      <c r="B4919">
        <v>5.4710000000000001</v>
      </c>
      <c r="D4919" s="207"/>
    </row>
    <row r="4920" spans="1:4" x14ac:dyDescent="0.15">
      <c r="A4920" s="214">
        <v>33802</v>
      </c>
      <c r="B4920">
        <v>5.4580000000000002</v>
      </c>
      <c r="D4920" s="207"/>
    </row>
    <row r="4921" spans="1:4" x14ac:dyDescent="0.15">
      <c r="A4921" s="214">
        <v>33805</v>
      </c>
      <c r="B4921">
        <v>5.4660000000000002</v>
      </c>
      <c r="D4921" s="207"/>
    </row>
    <row r="4922" spans="1:4" x14ac:dyDescent="0.15">
      <c r="A4922" s="214">
        <v>33806</v>
      </c>
      <c r="B4922">
        <v>5.4320000000000004</v>
      </c>
      <c r="D4922" s="207"/>
    </row>
    <row r="4923" spans="1:4" x14ac:dyDescent="0.15">
      <c r="A4923" s="214">
        <v>33807</v>
      </c>
      <c r="B4923">
        <v>5.375</v>
      </c>
      <c r="D4923" s="207"/>
    </row>
    <row r="4924" spans="1:4" x14ac:dyDescent="0.15">
      <c r="A4924" s="214">
        <v>33808</v>
      </c>
      <c r="B4924">
        <v>5.3490000000000002</v>
      </c>
      <c r="D4924" s="207"/>
    </row>
    <row r="4925" spans="1:4" x14ac:dyDescent="0.15">
      <c r="A4925" s="214">
        <v>33809</v>
      </c>
      <c r="B4925">
        <v>5.3470000000000004</v>
      </c>
      <c r="D4925" s="207"/>
    </row>
    <row r="4926" spans="1:4" x14ac:dyDescent="0.15">
      <c r="A4926" s="214">
        <v>33812</v>
      </c>
      <c r="B4926">
        <v>5.343</v>
      </c>
      <c r="D4926" s="207"/>
    </row>
    <row r="4927" spans="1:4" x14ac:dyDescent="0.15">
      <c r="A4927" s="214">
        <v>33813</v>
      </c>
      <c r="B4927">
        <v>5.298</v>
      </c>
      <c r="D4927" s="207"/>
    </row>
    <row r="4928" spans="1:4" x14ac:dyDescent="0.15">
      <c r="A4928" s="214">
        <v>33814</v>
      </c>
      <c r="B4928">
        <v>5.2720000000000002</v>
      </c>
      <c r="D4928" s="207"/>
    </row>
    <row r="4929" spans="1:4" x14ac:dyDescent="0.15">
      <c r="A4929" s="214">
        <v>33815</v>
      </c>
      <c r="B4929">
        <v>5.2809999999999997</v>
      </c>
      <c r="D4929" s="207"/>
    </row>
    <row r="4930" spans="1:4" x14ac:dyDescent="0.15">
      <c r="A4930" s="214">
        <v>33816</v>
      </c>
      <c r="B4930">
        <v>5.2990000000000004</v>
      </c>
      <c r="D4930" s="207"/>
    </row>
    <row r="4931" spans="1:4" x14ac:dyDescent="0.15">
      <c r="A4931" s="214">
        <v>33819</v>
      </c>
      <c r="B4931">
        <v>5.327</v>
      </c>
      <c r="D4931" s="207"/>
    </row>
    <row r="4932" spans="1:4" x14ac:dyDescent="0.15">
      <c r="A4932" s="214">
        <v>33820</v>
      </c>
      <c r="B4932">
        <v>5.2519999999999998</v>
      </c>
      <c r="D4932" s="207"/>
    </row>
    <row r="4933" spans="1:4" x14ac:dyDescent="0.15">
      <c r="A4933" s="214">
        <v>33821</v>
      </c>
      <c r="B4933">
        <v>5.2640000000000002</v>
      </c>
      <c r="D4933" s="207"/>
    </row>
    <row r="4934" spans="1:4" x14ac:dyDescent="0.15">
      <c r="A4934" s="214">
        <v>33822</v>
      </c>
      <c r="B4934">
        <v>5.2779999999999996</v>
      </c>
      <c r="D4934" s="207"/>
    </row>
    <row r="4935" spans="1:4" x14ac:dyDescent="0.15">
      <c r="A4935" s="214">
        <v>33823</v>
      </c>
      <c r="B4935">
        <v>5.2960000000000003</v>
      </c>
      <c r="D4935" s="207"/>
    </row>
    <row r="4936" spans="1:4" x14ac:dyDescent="0.15">
      <c r="A4936" s="214">
        <v>33826</v>
      </c>
      <c r="B4936">
        <v>5.2750000000000004</v>
      </c>
      <c r="D4936" s="207"/>
    </row>
    <row r="4937" spans="1:4" x14ac:dyDescent="0.15">
      <c r="A4937" s="214">
        <v>33827</v>
      </c>
      <c r="B4937">
        <v>5.2629999999999999</v>
      </c>
      <c r="D4937" s="207"/>
    </row>
    <row r="4938" spans="1:4" x14ac:dyDescent="0.15">
      <c r="A4938" s="214">
        <v>33828</v>
      </c>
      <c r="B4938">
        <v>5.24</v>
      </c>
      <c r="D4938" s="207"/>
    </row>
    <row r="4939" spans="1:4" x14ac:dyDescent="0.15">
      <c r="A4939" s="214">
        <v>33829</v>
      </c>
      <c r="B4939">
        <v>5.2220000000000004</v>
      </c>
      <c r="D4939" s="207"/>
    </row>
    <row r="4940" spans="1:4" x14ac:dyDescent="0.15">
      <c r="A4940" s="214">
        <v>33830</v>
      </c>
      <c r="B4940">
        <v>5.1719999999999997</v>
      </c>
      <c r="D4940" s="207"/>
    </row>
    <row r="4941" spans="1:4" x14ac:dyDescent="0.15">
      <c r="A4941" s="214">
        <v>33833</v>
      </c>
      <c r="B4941">
        <v>5.1429999999999998</v>
      </c>
      <c r="D4941" s="207"/>
    </row>
    <row r="4942" spans="1:4" x14ac:dyDescent="0.15">
      <c r="A4942" s="214">
        <v>33834</v>
      </c>
      <c r="B4942">
        <v>5.1020000000000003</v>
      </c>
      <c r="D4942" s="207"/>
    </row>
    <row r="4943" spans="1:4" x14ac:dyDescent="0.15">
      <c r="A4943" s="214">
        <v>33835</v>
      </c>
      <c r="B4943">
        <v>5.085</v>
      </c>
      <c r="D4943" s="207"/>
    </row>
    <row r="4944" spans="1:4" x14ac:dyDescent="0.15">
      <c r="A4944" s="214">
        <v>33836</v>
      </c>
      <c r="B4944">
        <v>5.0789999999999997</v>
      </c>
      <c r="D4944" s="207"/>
    </row>
    <row r="4945" spans="1:4" x14ac:dyDescent="0.15">
      <c r="A4945" s="214">
        <v>33837</v>
      </c>
      <c r="B4945">
        <v>5.1100000000000003</v>
      </c>
      <c r="D4945" s="207"/>
    </row>
    <row r="4946" spans="1:4" x14ac:dyDescent="0.15">
      <c r="A4946" s="214">
        <v>33840</v>
      </c>
      <c r="B4946">
        <v>5.0659999999999998</v>
      </c>
      <c r="D4946" s="207"/>
    </row>
    <row r="4947" spans="1:4" x14ac:dyDescent="0.15">
      <c r="A4947" s="214">
        <v>33841</v>
      </c>
      <c r="B4947">
        <v>4.9939999999999998</v>
      </c>
      <c r="D4947" s="207"/>
    </row>
    <row r="4948" spans="1:4" x14ac:dyDescent="0.15">
      <c r="A4948" s="214">
        <v>33842</v>
      </c>
      <c r="B4948">
        <v>5.0149999999999997</v>
      </c>
      <c r="D4948" s="207"/>
    </row>
    <row r="4949" spans="1:4" x14ac:dyDescent="0.15">
      <c r="A4949" s="214">
        <v>33843</v>
      </c>
      <c r="B4949">
        <v>5.0090000000000003</v>
      </c>
      <c r="D4949" s="207"/>
    </row>
    <row r="4950" spans="1:4" x14ac:dyDescent="0.15">
      <c r="A4950" s="214">
        <v>33844</v>
      </c>
      <c r="B4950">
        <v>5.0780000000000003</v>
      </c>
      <c r="D4950" s="207"/>
    </row>
    <row r="4951" spans="1:4" x14ac:dyDescent="0.15">
      <c r="A4951" s="214">
        <v>33847</v>
      </c>
      <c r="B4951">
        <v>5.1429999999999998</v>
      </c>
      <c r="D4951" s="207"/>
    </row>
    <row r="4952" spans="1:4" x14ac:dyDescent="0.15">
      <c r="A4952" s="214">
        <v>33848</v>
      </c>
      <c r="B4952">
        <v>5.1589999999999998</v>
      </c>
      <c r="D4952" s="207"/>
    </row>
    <row r="4953" spans="1:4" x14ac:dyDescent="0.15">
      <c r="A4953" s="214">
        <v>33849</v>
      </c>
      <c r="B4953">
        <v>5.1340000000000003</v>
      </c>
      <c r="D4953" s="207"/>
    </row>
    <row r="4954" spans="1:4" x14ac:dyDescent="0.15">
      <c r="A4954" s="214">
        <v>33850</v>
      </c>
      <c r="B4954">
        <v>5.1289999999999996</v>
      </c>
      <c r="D4954" s="207"/>
    </row>
    <row r="4955" spans="1:4" x14ac:dyDescent="0.15">
      <c r="A4955" s="214">
        <v>33851</v>
      </c>
      <c r="B4955">
        <v>5.0640000000000001</v>
      </c>
      <c r="D4955" s="207"/>
    </row>
    <row r="4956" spans="1:4" x14ac:dyDescent="0.15">
      <c r="A4956" s="214">
        <v>33854</v>
      </c>
      <c r="B4956">
        <v>4.95</v>
      </c>
      <c r="D4956" s="207"/>
    </row>
    <row r="4957" spans="1:4" x14ac:dyDescent="0.15">
      <c r="A4957" s="214">
        <v>33855</v>
      </c>
      <c r="B4957">
        <v>5.0199999999999996</v>
      </c>
      <c r="D4957" s="207"/>
    </row>
    <row r="4958" spans="1:4" x14ac:dyDescent="0.15">
      <c r="A4958" s="214">
        <v>33856</v>
      </c>
      <c r="B4958">
        <v>5.0190000000000001</v>
      </c>
      <c r="D4958" s="207"/>
    </row>
    <row r="4959" spans="1:4" x14ac:dyDescent="0.15">
      <c r="A4959" s="214">
        <v>33857</v>
      </c>
      <c r="B4959">
        <v>5.0060000000000002</v>
      </c>
      <c r="D4959" s="207"/>
    </row>
    <row r="4960" spans="1:4" x14ac:dyDescent="0.15">
      <c r="A4960" s="214">
        <v>33858</v>
      </c>
      <c r="B4960">
        <v>5.0369999999999999</v>
      </c>
      <c r="D4960" s="207"/>
    </row>
    <row r="4961" spans="1:4" x14ac:dyDescent="0.15">
      <c r="A4961" s="214">
        <v>33861</v>
      </c>
      <c r="B4961">
        <v>5.0049999999999999</v>
      </c>
      <c r="D4961" s="207"/>
    </row>
    <row r="4962" spans="1:4" x14ac:dyDescent="0.15">
      <c r="A4962" s="214">
        <v>33863</v>
      </c>
      <c r="B4962">
        <v>5.0579999999999998</v>
      </c>
      <c r="D4962" s="207"/>
    </row>
    <row r="4963" spans="1:4" x14ac:dyDescent="0.15">
      <c r="A4963" s="214">
        <v>33864</v>
      </c>
      <c r="B4963">
        <v>5.08</v>
      </c>
      <c r="D4963" s="207"/>
    </row>
    <row r="4964" spans="1:4" x14ac:dyDescent="0.15">
      <c r="A4964" s="214">
        <v>33865</v>
      </c>
      <c r="B4964">
        <v>5.0839999999999996</v>
      </c>
      <c r="D4964" s="207"/>
    </row>
    <row r="4965" spans="1:4" x14ac:dyDescent="0.15">
      <c r="A4965" s="214">
        <v>33868</v>
      </c>
      <c r="B4965">
        <v>5.093</v>
      </c>
      <c r="D4965" s="207"/>
    </row>
    <row r="4966" spans="1:4" x14ac:dyDescent="0.15">
      <c r="A4966" s="214">
        <v>33869</v>
      </c>
      <c r="B4966">
        <v>5.0670000000000002</v>
      </c>
      <c r="D4966" s="207"/>
    </row>
    <row r="4967" spans="1:4" x14ac:dyDescent="0.15">
      <c r="A4967" s="214">
        <v>33871</v>
      </c>
      <c r="B4967">
        <v>5.0069999999999997</v>
      </c>
      <c r="D4967" s="207"/>
    </row>
    <row r="4968" spans="1:4" x14ac:dyDescent="0.15">
      <c r="A4968" s="214">
        <v>33872</v>
      </c>
      <c r="B4968">
        <v>5.0119999999999996</v>
      </c>
      <c r="D4968" s="207"/>
    </row>
    <row r="4969" spans="1:4" x14ac:dyDescent="0.15">
      <c r="A4969" s="214">
        <v>33875</v>
      </c>
      <c r="B4969">
        <v>5.0090000000000003</v>
      </c>
      <c r="D4969" s="207"/>
    </row>
    <row r="4970" spans="1:4" x14ac:dyDescent="0.15">
      <c r="A4970" s="214">
        <v>33876</v>
      </c>
      <c r="B4970">
        <v>5.0270000000000001</v>
      </c>
      <c r="D4970" s="207"/>
    </row>
    <row r="4971" spans="1:4" x14ac:dyDescent="0.15">
      <c r="A4971" s="214">
        <v>33877</v>
      </c>
      <c r="B4971">
        <v>5.032</v>
      </c>
      <c r="D4971" s="207"/>
    </row>
    <row r="4972" spans="1:4" x14ac:dyDescent="0.15">
      <c r="A4972" s="214">
        <v>33878</v>
      </c>
      <c r="B4972">
        <v>5.024</v>
      </c>
      <c r="D4972" s="207"/>
    </row>
    <row r="4973" spans="1:4" x14ac:dyDescent="0.15">
      <c r="A4973" s="214">
        <v>33879</v>
      </c>
      <c r="B4973">
        <v>4.9989999999999997</v>
      </c>
      <c r="D4973" s="207"/>
    </row>
    <row r="4974" spans="1:4" x14ac:dyDescent="0.15">
      <c r="A4974" s="214">
        <v>33882</v>
      </c>
      <c r="B4974">
        <v>5.008</v>
      </c>
      <c r="D4974" s="207"/>
    </row>
    <row r="4975" spans="1:4" x14ac:dyDescent="0.15">
      <c r="A4975" s="214">
        <v>33883</v>
      </c>
      <c r="B4975">
        <v>5.0049999999999999</v>
      </c>
      <c r="D4975" s="207"/>
    </row>
    <row r="4976" spans="1:4" x14ac:dyDescent="0.15">
      <c r="A4976" s="214">
        <v>33884</v>
      </c>
      <c r="B4976">
        <v>5.032</v>
      </c>
      <c r="D4976" s="207"/>
    </row>
    <row r="4977" spans="1:4" x14ac:dyDescent="0.15">
      <c r="A4977" s="214">
        <v>33885</v>
      </c>
      <c r="B4977">
        <v>5.0739999999999998</v>
      </c>
      <c r="D4977" s="207"/>
    </row>
    <row r="4978" spans="1:4" x14ac:dyDescent="0.15">
      <c r="A4978" s="214">
        <v>33886</v>
      </c>
      <c r="B4978">
        <v>5.056</v>
      </c>
      <c r="D4978" s="207"/>
    </row>
    <row r="4979" spans="1:4" x14ac:dyDescent="0.15">
      <c r="A4979" s="214">
        <v>33889</v>
      </c>
      <c r="B4979">
        <v>5.0880000000000001</v>
      </c>
      <c r="D4979" s="207"/>
    </row>
    <row r="4980" spans="1:4" x14ac:dyDescent="0.15">
      <c r="A4980" s="214">
        <v>33890</v>
      </c>
      <c r="B4980">
        <v>5.0629999999999997</v>
      </c>
      <c r="D4980" s="207"/>
    </row>
    <row r="4981" spans="1:4" x14ac:dyDescent="0.15">
      <c r="A4981" s="214">
        <v>33891</v>
      </c>
      <c r="B4981">
        <v>5.0510000000000002</v>
      </c>
      <c r="D4981" s="207"/>
    </row>
    <row r="4982" spans="1:4" x14ac:dyDescent="0.15">
      <c r="A4982" s="214">
        <v>33892</v>
      </c>
      <c r="B4982">
        <v>5.0640000000000001</v>
      </c>
      <c r="D4982" s="207"/>
    </row>
    <row r="4983" spans="1:4" x14ac:dyDescent="0.15">
      <c r="A4983" s="214">
        <v>33893</v>
      </c>
      <c r="B4983">
        <v>5.0250000000000004</v>
      </c>
      <c r="D4983" s="207"/>
    </row>
    <row r="4984" spans="1:4" x14ac:dyDescent="0.15">
      <c r="A4984" s="214">
        <v>33896</v>
      </c>
      <c r="B4984">
        <v>5.0179999999999998</v>
      </c>
      <c r="D4984" s="207"/>
    </row>
    <row r="4985" spans="1:4" x14ac:dyDescent="0.15">
      <c r="A4985" s="214">
        <v>33897</v>
      </c>
      <c r="B4985">
        <v>5.0380000000000003</v>
      </c>
      <c r="D4985" s="207"/>
    </row>
    <row r="4986" spans="1:4" x14ac:dyDescent="0.15">
      <c r="A4986" s="214">
        <v>33898</v>
      </c>
      <c r="B4986">
        <v>5.0549999999999997</v>
      </c>
      <c r="D4986" s="207"/>
    </row>
    <row r="4987" spans="1:4" x14ac:dyDescent="0.15">
      <c r="A4987" s="214">
        <v>33899</v>
      </c>
      <c r="B4987">
        <v>5.024</v>
      </c>
      <c r="D4987" s="207"/>
    </row>
    <row r="4988" spans="1:4" x14ac:dyDescent="0.15">
      <c r="A4988" s="214">
        <v>33900</v>
      </c>
      <c r="B4988">
        <v>5.0090000000000003</v>
      </c>
      <c r="D4988" s="207"/>
    </row>
    <row r="4989" spans="1:4" x14ac:dyDescent="0.15">
      <c r="A4989" s="214">
        <v>33903</v>
      </c>
      <c r="B4989">
        <v>5.0179999999999998</v>
      </c>
      <c r="D4989" s="207"/>
    </row>
    <row r="4990" spans="1:4" x14ac:dyDescent="0.15">
      <c r="A4990" s="214">
        <v>33904</v>
      </c>
      <c r="B4990">
        <v>5.0060000000000002</v>
      </c>
      <c r="D4990" s="207"/>
    </row>
    <row r="4991" spans="1:4" x14ac:dyDescent="0.15">
      <c r="A4991" s="214">
        <v>33905</v>
      </c>
      <c r="B4991">
        <v>4.99</v>
      </c>
      <c r="D4991" s="207"/>
    </row>
    <row r="4992" spans="1:4" x14ac:dyDescent="0.15">
      <c r="A4992" s="214">
        <v>33906</v>
      </c>
      <c r="B4992">
        <v>4.968</v>
      </c>
      <c r="D4992" s="207"/>
    </row>
    <row r="4993" spans="1:4" x14ac:dyDescent="0.15">
      <c r="A4993" s="214">
        <v>33907</v>
      </c>
      <c r="B4993">
        <v>4.97</v>
      </c>
      <c r="D4993" s="207"/>
    </row>
    <row r="4994" spans="1:4" x14ac:dyDescent="0.15">
      <c r="A4994" s="214">
        <v>33910</v>
      </c>
      <c r="B4994">
        <v>4.96</v>
      </c>
      <c r="D4994" s="207"/>
    </row>
    <row r="4995" spans="1:4" x14ac:dyDescent="0.15">
      <c r="A4995" s="214">
        <v>33912</v>
      </c>
      <c r="B4995">
        <v>4.95</v>
      </c>
      <c r="D4995" s="207"/>
    </row>
    <row r="4996" spans="1:4" x14ac:dyDescent="0.15">
      <c r="A4996" s="214">
        <v>33913</v>
      </c>
      <c r="B4996">
        <v>4.9569999999999999</v>
      </c>
      <c r="D4996" s="207"/>
    </row>
    <row r="4997" spans="1:4" x14ac:dyDescent="0.15">
      <c r="A4997" s="214">
        <v>33914</v>
      </c>
      <c r="B4997">
        <v>4.968</v>
      </c>
      <c r="D4997" s="207"/>
    </row>
    <row r="4998" spans="1:4" x14ac:dyDescent="0.15">
      <c r="A4998" s="214">
        <v>33917</v>
      </c>
      <c r="B4998">
        <v>4.92</v>
      </c>
      <c r="D4998" s="207"/>
    </row>
    <row r="4999" spans="1:4" x14ac:dyDescent="0.15">
      <c r="A4999" s="214">
        <v>33918</v>
      </c>
      <c r="B4999">
        <v>4.9420000000000002</v>
      </c>
      <c r="D4999" s="207"/>
    </row>
    <row r="5000" spans="1:4" x14ac:dyDescent="0.15">
      <c r="A5000" s="214">
        <v>33919</v>
      </c>
      <c r="B5000">
        <v>4.9180000000000001</v>
      </c>
      <c r="D5000" s="207"/>
    </row>
    <row r="5001" spans="1:4" x14ac:dyDescent="0.15">
      <c r="A5001" s="214">
        <v>33920</v>
      </c>
      <c r="B5001">
        <v>4.9000000000000004</v>
      </c>
      <c r="D5001" s="207"/>
    </row>
    <row r="5002" spans="1:4" x14ac:dyDescent="0.15">
      <c r="A5002" s="214">
        <v>33921</v>
      </c>
      <c r="B5002">
        <v>4.8639999999999999</v>
      </c>
      <c r="D5002" s="207"/>
    </row>
    <row r="5003" spans="1:4" x14ac:dyDescent="0.15">
      <c r="A5003" s="214">
        <v>33924</v>
      </c>
      <c r="B5003">
        <v>4.8630000000000004</v>
      </c>
      <c r="D5003" s="207"/>
    </row>
    <row r="5004" spans="1:4" x14ac:dyDescent="0.15">
      <c r="A5004" s="214">
        <v>33925</v>
      </c>
      <c r="B5004">
        <v>4.8330000000000002</v>
      </c>
      <c r="D5004" s="207"/>
    </row>
    <row r="5005" spans="1:4" x14ac:dyDescent="0.15">
      <c r="A5005" s="214">
        <v>33926</v>
      </c>
      <c r="B5005">
        <v>4.8499999999999996</v>
      </c>
      <c r="D5005" s="207"/>
    </row>
    <row r="5006" spans="1:4" x14ac:dyDescent="0.15">
      <c r="A5006" s="214">
        <v>33927</v>
      </c>
      <c r="B5006">
        <v>4.8310000000000004</v>
      </c>
      <c r="D5006" s="207"/>
    </row>
    <row r="5007" spans="1:4" x14ac:dyDescent="0.15">
      <c r="A5007" s="214">
        <v>33928</v>
      </c>
      <c r="B5007">
        <v>4.8490000000000002</v>
      </c>
      <c r="D5007" s="207"/>
    </row>
    <row r="5008" spans="1:4" x14ac:dyDescent="0.15">
      <c r="A5008" s="214">
        <v>33932</v>
      </c>
      <c r="B5008">
        <v>4.8390000000000004</v>
      </c>
      <c r="D5008" s="207"/>
    </row>
    <row r="5009" spans="1:4" x14ac:dyDescent="0.15">
      <c r="A5009" s="214">
        <v>33933</v>
      </c>
      <c r="B5009">
        <v>4.8390000000000004</v>
      </c>
      <c r="D5009" s="207"/>
    </row>
    <row r="5010" spans="1:4" x14ac:dyDescent="0.15">
      <c r="A5010" s="214">
        <v>33934</v>
      </c>
      <c r="B5010">
        <v>4.8689999999999998</v>
      </c>
      <c r="D5010" s="207"/>
    </row>
    <row r="5011" spans="1:4" x14ac:dyDescent="0.15">
      <c r="A5011" s="214">
        <v>33935</v>
      </c>
      <c r="B5011">
        <v>4.8760000000000003</v>
      </c>
      <c r="D5011" s="207"/>
    </row>
    <row r="5012" spans="1:4" x14ac:dyDescent="0.15">
      <c r="A5012" s="214">
        <v>33938</v>
      </c>
      <c r="B5012">
        <v>4.907</v>
      </c>
      <c r="D5012" s="207"/>
    </row>
    <row r="5013" spans="1:4" x14ac:dyDescent="0.15">
      <c r="A5013" s="214">
        <v>33939</v>
      </c>
      <c r="B5013">
        <v>4.867</v>
      </c>
      <c r="D5013" s="207"/>
    </row>
    <row r="5014" spans="1:4" x14ac:dyDescent="0.15">
      <c r="A5014" s="214">
        <v>33940</v>
      </c>
      <c r="B5014">
        <v>4.8479999999999999</v>
      </c>
      <c r="D5014" s="207"/>
    </row>
    <row r="5015" spans="1:4" x14ac:dyDescent="0.15">
      <c r="A5015" s="214">
        <v>33941</v>
      </c>
      <c r="B5015">
        <v>4.8479999999999999</v>
      </c>
      <c r="D5015" s="207"/>
    </row>
    <row r="5016" spans="1:4" x14ac:dyDescent="0.15">
      <c r="A5016" s="214">
        <v>33942</v>
      </c>
      <c r="B5016">
        <v>4.9550000000000001</v>
      </c>
      <c r="D5016" s="207"/>
    </row>
    <row r="5017" spans="1:4" x14ac:dyDescent="0.15">
      <c r="A5017" s="214">
        <v>33945</v>
      </c>
      <c r="B5017">
        <v>4.9530000000000003</v>
      </c>
      <c r="D5017" s="207"/>
    </row>
    <row r="5018" spans="1:4" x14ac:dyDescent="0.15">
      <c r="A5018" s="214">
        <v>33946</v>
      </c>
      <c r="B5018">
        <v>4.968</v>
      </c>
      <c r="D5018" s="207"/>
    </row>
    <row r="5019" spans="1:4" x14ac:dyDescent="0.15">
      <c r="A5019" s="214">
        <v>33947</v>
      </c>
      <c r="B5019">
        <v>4.976</v>
      </c>
      <c r="D5019" s="207"/>
    </row>
    <row r="5020" spans="1:4" x14ac:dyDescent="0.15">
      <c r="A5020" s="214">
        <v>33948</v>
      </c>
      <c r="B5020">
        <v>4.9809999999999999</v>
      </c>
      <c r="D5020" s="207"/>
    </row>
    <row r="5021" spans="1:4" x14ac:dyDescent="0.15">
      <c r="A5021" s="214">
        <v>33949</v>
      </c>
      <c r="B5021">
        <v>4.9930000000000003</v>
      </c>
      <c r="D5021" s="207"/>
    </row>
    <row r="5022" spans="1:4" x14ac:dyDescent="0.15">
      <c r="A5022" s="214">
        <v>33952</v>
      </c>
      <c r="B5022">
        <v>5.0449999999999999</v>
      </c>
      <c r="D5022" s="207"/>
    </row>
    <row r="5023" spans="1:4" x14ac:dyDescent="0.15">
      <c r="A5023" s="214">
        <v>33953</v>
      </c>
      <c r="B5023">
        <v>5.0369999999999999</v>
      </c>
      <c r="D5023" s="207"/>
    </row>
    <row r="5024" spans="1:4" x14ac:dyDescent="0.15">
      <c r="A5024" s="214">
        <v>33954</v>
      </c>
      <c r="B5024">
        <v>5.024</v>
      </c>
      <c r="D5024" s="207"/>
    </row>
    <row r="5025" spans="1:4" x14ac:dyDescent="0.15">
      <c r="A5025" s="214">
        <v>33955</v>
      </c>
      <c r="B5025">
        <v>5.0190000000000001</v>
      </c>
      <c r="D5025" s="207"/>
    </row>
    <row r="5026" spans="1:4" x14ac:dyDescent="0.15">
      <c r="A5026" s="214">
        <v>33956</v>
      </c>
      <c r="B5026">
        <v>5.0090000000000003</v>
      </c>
      <c r="D5026" s="207"/>
    </row>
    <row r="5027" spans="1:4" x14ac:dyDescent="0.15">
      <c r="A5027" s="214">
        <v>33959</v>
      </c>
      <c r="B5027">
        <v>5.0049999999999999</v>
      </c>
      <c r="D5027" s="207"/>
    </row>
    <row r="5028" spans="1:4" x14ac:dyDescent="0.15">
      <c r="A5028" s="214">
        <v>33960</v>
      </c>
      <c r="B5028">
        <v>4.9969999999999999</v>
      </c>
      <c r="D5028" s="207"/>
    </row>
    <row r="5029" spans="1:4" x14ac:dyDescent="0.15">
      <c r="A5029" s="214">
        <v>33962</v>
      </c>
      <c r="B5029">
        <v>4.9950000000000001</v>
      </c>
      <c r="D5029" s="207"/>
    </row>
    <row r="5030" spans="1:4" x14ac:dyDescent="0.15">
      <c r="A5030" s="214">
        <v>33963</v>
      </c>
      <c r="B5030">
        <v>4.9749999999999996</v>
      </c>
      <c r="D5030" s="207"/>
    </row>
    <row r="5031" spans="1:4" x14ac:dyDescent="0.15">
      <c r="A5031" s="214">
        <v>33966</v>
      </c>
      <c r="B5031">
        <v>4.9770000000000003</v>
      </c>
      <c r="D5031" s="207"/>
    </row>
    <row r="5032" spans="1:4" x14ac:dyDescent="0.15">
      <c r="A5032" s="214">
        <v>33967</v>
      </c>
      <c r="B5032">
        <v>4.9909999999999997</v>
      </c>
      <c r="D5032" s="207"/>
    </row>
    <row r="5033" spans="1:4" x14ac:dyDescent="0.15">
      <c r="A5033" s="214">
        <v>33968</v>
      </c>
      <c r="B5033">
        <v>4.97</v>
      </c>
      <c r="D5033" s="207"/>
    </row>
    <row r="5034" spans="1:4" x14ac:dyDescent="0.15">
      <c r="A5034" s="214">
        <v>33973</v>
      </c>
      <c r="B5034">
        <v>4.8769999999999998</v>
      </c>
      <c r="D5034" s="207"/>
    </row>
    <row r="5035" spans="1:4" x14ac:dyDescent="0.15">
      <c r="A5035" s="214">
        <v>33974</v>
      </c>
      <c r="B5035">
        <v>4.8579999999999997</v>
      </c>
      <c r="D5035" s="207"/>
    </row>
    <row r="5036" spans="1:4" x14ac:dyDescent="0.15">
      <c r="A5036" s="214">
        <v>33975</v>
      </c>
      <c r="B5036">
        <v>4.851</v>
      </c>
      <c r="D5036" s="207"/>
    </row>
    <row r="5037" spans="1:4" x14ac:dyDescent="0.15">
      <c r="A5037" s="214">
        <v>33976</v>
      </c>
      <c r="B5037">
        <v>4.8239999999999998</v>
      </c>
      <c r="D5037" s="207"/>
    </row>
    <row r="5038" spans="1:4" x14ac:dyDescent="0.15">
      <c r="A5038" s="214">
        <v>33977</v>
      </c>
      <c r="B5038">
        <v>4.8419999999999996</v>
      </c>
      <c r="D5038" s="207"/>
    </row>
    <row r="5039" spans="1:4" x14ac:dyDescent="0.15">
      <c r="A5039" s="214">
        <v>33980</v>
      </c>
      <c r="B5039">
        <v>4.8520000000000003</v>
      </c>
      <c r="D5039" s="207"/>
    </row>
    <row r="5040" spans="1:4" x14ac:dyDescent="0.15">
      <c r="A5040" s="214">
        <v>33981</v>
      </c>
      <c r="B5040">
        <v>4.8140000000000001</v>
      </c>
      <c r="D5040" s="207"/>
    </row>
    <row r="5041" spans="1:4" x14ac:dyDescent="0.15">
      <c r="A5041" s="214">
        <v>33982</v>
      </c>
      <c r="B5041">
        <v>4.8140000000000001</v>
      </c>
      <c r="D5041" s="207"/>
    </row>
    <row r="5042" spans="1:4" x14ac:dyDescent="0.15">
      <c r="A5042" s="214">
        <v>33983</v>
      </c>
      <c r="B5042">
        <v>4.8159999999999998</v>
      </c>
      <c r="D5042" s="207"/>
    </row>
    <row r="5043" spans="1:4" x14ac:dyDescent="0.15">
      <c r="A5043" s="214">
        <v>33987</v>
      </c>
      <c r="B5043">
        <v>4.7530000000000001</v>
      </c>
      <c r="D5043" s="207"/>
    </row>
    <row r="5044" spans="1:4" x14ac:dyDescent="0.15">
      <c r="A5044" s="214">
        <v>33988</v>
      </c>
      <c r="B5044">
        <v>4.7380000000000004</v>
      </c>
      <c r="D5044" s="207"/>
    </row>
    <row r="5045" spans="1:4" x14ac:dyDescent="0.15">
      <c r="A5045" s="214">
        <v>33989</v>
      </c>
      <c r="B5045">
        <v>4.7350000000000003</v>
      </c>
      <c r="D5045" s="207"/>
    </row>
    <row r="5046" spans="1:4" x14ac:dyDescent="0.15">
      <c r="A5046" s="214">
        <v>33990</v>
      </c>
      <c r="B5046">
        <v>4.7389999999999999</v>
      </c>
      <c r="D5046" s="207"/>
    </row>
    <row r="5047" spans="1:4" x14ac:dyDescent="0.15">
      <c r="A5047" s="214">
        <v>33991</v>
      </c>
      <c r="B5047">
        <v>4.7350000000000003</v>
      </c>
      <c r="D5047" s="207"/>
    </row>
    <row r="5048" spans="1:4" x14ac:dyDescent="0.15">
      <c r="A5048" s="214">
        <v>33994</v>
      </c>
      <c r="B5048">
        <v>4.7329999999999997</v>
      </c>
      <c r="D5048" s="207"/>
    </row>
    <row r="5049" spans="1:4" x14ac:dyDescent="0.15">
      <c r="A5049" s="214">
        <v>33995</v>
      </c>
      <c r="B5049">
        <v>4.7249999999999996</v>
      </c>
      <c r="D5049" s="207"/>
    </row>
    <row r="5050" spans="1:4" x14ac:dyDescent="0.15">
      <c r="A5050" s="214">
        <v>33996</v>
      </c>
      <c r="B5050">
        <v>4.7380000000000004</v>
      </c>
      <c r="D5050" s="207"/>
    </row>
    <row r="5051" spans="1:4" x14ac:dyDescent="0.15">
      <c r="A5051" s="214">
        <v>33997</v>
      </c>
      <c r="B5051">
        <v>4.7329999999999997</v>
      </c>
      <c r="D5051" s="207"/>
    </row>
    <row r="5052" spans="1:4" x14ac:dyDescent="0.15">
      <c r="A5052" s="214">
        <v>33998</v>
      </c>
      <c r="B5052">
        <v>4.7380000000000004</v>
      </c>
      <c r="D5052" s="207"/>
    </row>
    <row r="5053" spans="1:4" x14ac:dyDescent="0.15">
      <c r="A5053" s="214">
        <v>34001</v>
      </c>
      <c r="B5053">
        <v>4.7060000000000004</v>
      </c>
      <c r="D5053" s="207"/>
    </row>
    <row r="5054" spans="1:4" x14ac:dyDescent="0.15">
      <c r="A5054" s="214">
        <v>34002</v>
      </c>
      <c r="B5054">
        <v>4.673</v>
      </c>
      <c r="D5054" s="207"/>
    </row>
    <row r="5055" spans="1:4" x14ac:dyDescent="0.15">
      <c r="A5055" s="214">
        <v>34003</v>
      </c>
      <c r="B5055">
        <v>4.6890000000000001</v>
      </c>
      <c r="D5055" s="207"/>
    </row>
    <row r="5056" spans="1:4" x14ac:dyDescent="0.15">
      <c r="A5056" s="214">
        <v>34004</v>
      </c>
      <c r="B5056">
        <v>4.71</v>
      </c>
      <c r="D5056" s="207"/>
    </row>
    <row r="5057" spans="1:4" x14ac:dyDescent="0.15">
      <c r="A5057" s="214">
        <v>34005</v>
      </c>
      <c r="B5057">
        <v>4.6689999999999996</v>
      </c>
      <c r="D5057" s="207"/>
    </row>
    <row r="5058" spans="1:4" x14ac:dyDescent="0.15">
      <c r="A5058" s="214">
        <v>34008</v>
      </c>
      <c r="B5058">
        <v>4.641</v>
      </c>
      <c r="D5058" s="207"/>
    </row>
    <row r="5059" spans="1:4" x14ac:dyDescent="0.15">
      <c r="A5059" s="214">
        <v>34009</v>
      </c>
      <c r="B5059">
        <v>4.57</v>
      </c>
      <c r="D5059" s="207"/>
    </row>
    <row r="5060" spans="1:4" x14ac:dyDescent="0.15">
      <c r="A5060" s="214">
        <v>34010</v>
      </c>
      <c r="B5060">
        <v>4.5529999999999999</v>
      </c>
      <c r="D5060" s="207"/>
    </row>
    <row r="5061" spans="1:4" x14ac:dyDescent="0.15">
      <c r="A5061" s="214">
        <v>34012</v>
      </c>
      <c r="B5061">
        <v>4.5430000000000001</v>
      </c>
      <c r="D5061" s="207"/>
    </row>
    <row r="5062" spans="1:4" x14ac:dyDescent="0.15">
      <c r="A5062" s="214">
        <v>34015</v>
      </c>
      <c r="B5062">
        <v>4.55</v>
      </c>
      <c r="D5062" s="207"/>
    </row>
    <row r="5063" spans="1:4" x14ac:dyDescent="0.15">
      <c r="A5063" s="214">
        <v>34016</v>
      </c>
      <c r="B5063">
        <v>4.508</v>
      </c>
      <c r="D5063" s="207"/>
    </row>
    <row r="5064" spans="1:4" x14ac:dyDescent="0.15">
      <c r="A5064" s="214">
        <v>34017</v>
      </c>
      <c r="B5064">
        <v>4.4489999999999998</v>
      </c>
      <c r="D5064" s="207"/>
    </row>
    <row r="5065" spans="1:4" x14ac:dyDescent="0.15">
      <c r="A5065" s="214">
        <v>34018</v>
      </c>
      <c r="B5065">
        <v>4.452</v>
      </c>
      <c r="D5065" s="207"/>
    </row>
    <row r="5066" spans="1:4" x14ac:dyDescent="0.15">
      <c r="A5066" s="214">
        <v>34019</v>
      </c>
      <c r="B5066">
        <v>4.4249999999999998</v>
      </c>
      <c r="D5066" s="207"/>
    </row>
    <row r="5067" spans="1:4" x14ac:dyDescent="0.15">
      <c r="A5067" s="214">
        <v>34022</v>
      </c>
      <c r="B5067">
        <v>4.3540000000000001</v>
      </c>
      <c r="D5067" s="207"/>
    </row>
    <row r="5068" spans="1:4" x14ac:dyDescent="0.15">
      <c r="A5068" s="214">
        <v>34023</v>
      </c>
      <c r="B5068">
        <v>4.3109999999999999</v>
      </c>
      <c r="D5068" s="207"/>
    </row>
    <row r="5069" spans="1:4" x14ac:dyDescent="0.15">
      <c r="A5069" s="214">
        <v>34024</v>
      </c>
      <c r="B5069">
        <v>4.2130000000000001</v>
      </c>
      <c r="D5069" s="207"/>
    </row>
    <row r="5070" spans="1:4" x14ac:dyDescent="0.15">
      <c r="A5070" s="214">
        <v>34025</v>
      </c>
      <c r="B5070">
        <v>4.1950000000000003</v>
      </c>
      <c r="D5070" s="207"/>
    </row>
    <row r="5071" spans="1:4" x14ac:dyDescent="0.15">
      <c r="A5071" s="214">
        <v>34026</v>
      </c>
      <c r="B5071">
        <v>4.2480000000000002</v>
      </c>
      <c r="D5071" s="207"/>
    </row>
    <row r="5072" spans="1:4" x14ac:dyDescent="0.15">
      <c r="A5072" s="214">
        <v>34029</v>
      </c>
      <c r="B5072">
        <v>4.3330000000000002</v>
      </c>
      <c r="D5072" s="207"/>
    </row>
    <row r="5073" spans="1:4" x14ac:dyDescent="0.15">
      <c r="A5073" s="214">
        <v>34030</v>
      </c>
      <c r="B5073">
        <v>4.3289999999999997</v>
      </c>
      <c r="D5073" s="207"/>
    </row>
    <row r="5074" spans="1:4" x14ac:dyDescent="0.15">
      <c r="A5074" s="214">
        <v>34031</v>
      </c>
      <c r="B5074">
        <v>4.343</v>
      </c>
      <c r="D5074" s="207"/>
    </row>
    <row r="5075" spans="1:4" x14ac:dyDescent="0.15">
      <c r="A5075" s="214">
        <v>34032</v>
      </c>
      <c r="B5075">
        <v>4.3339999999999996</v>
      </c>
      <c r="D5075" s="207"/>
    </row>
    <row r="5076" spans="1:4" x14ac:dyDescent="0.15">
      <c r="A5076" s="214">
        <v>34033</v>
      </c>
      <c r="B5076">
        <v>4.2089999999999996</v>
      </c>
      <c r="D5076" s="207"/>
    </row>
    <row r="5077" spans="1:4" x14ac:dyDescent="0.15">
      <c r="A5077" s="214">
        <v>34036</v>
      </c>
      <c r="B5077">
        <v>4.2300000000000004</v>
      </c>
      <c r="D5077" s="207"/>
    </row>
    <row r="5078" spans="1:4" x14ac:dyDescent="0.15">
      <c r="A5078" s="214">
        <v>34037</v>
      </c>
      <c r="B5078">
        <v>4.2969999999999997</v>
      </c>
      <c r="D5078" s="207"/>
    </row>
    <row r="5079" spans="1:4" x14ac:dyDescent="0.15">
      <c r="A5079" s="214">
        <v>34038</v>
      </c>
      <c r="B5079">
        <v>4.26</v>
      </c>
      <c r="D5079" s="207"/>
    </row>
    <row r="5080" spans="1:4" x14ac:dyDescent="0.15">
      <c r="A5080" s="214">
        <v>34039</v>
      </c>
      <c r="B5080">
        <v>4.2789999999999999</v>
      </c>
      <c r="D5080" s="207"/>
    </row>
    <row r="5081" spans="1:4" x14ac:dyDescent="0.15">
      <c r="A5081" s="214">
        <v>34040</v>
      </c>
      <c r="B5081">
        <v>4.2640000000000002</v>
      </c>
      <c r="D5081" s="207"/>
    </row>
    <row r="5082" spans="1:4" x14ac:dyDescent="0.15">
      <c r="A5082" s="214">
        <v>34043</v>
      </c>
      <c r="B5082">
        <v>4.3140000000000001</v>
      </c>
      <c r="D5082" s="207"/>
    </row>
    <row r="5083" spans="1:4" x14ac:dyDescent="0.15">
      <c r="A5083" s="214">
        <v>34044</v>
      </c>
      <c r="B5083">
        <v>4.3170000000000002</v>
      </c>
      <c r="D5083" s="207"/>
    </row>
    <row r="5084" spans="1:4" x14ac:dyDescent="0.15">
      <c r="A5084" s="214">
        <v>34045</v>
      </c>
      <c r="B5084">
        <v>4.3390000000000004</v>
      </c>
      <c r="D5084" s="207"/>
    </row>
    <row r="5085" spans="1:4" x14ac:dyDescent="0.15">
      <c r="A5085" s="214">
        <v>34046</v>
      </c>
      <c r="B5085">
        <v>4.3739999999999997</v>
      </c>
      <c r="D5085" s="207"/>
    </row>
    <row r="5086" spans="1:4" x14ac:dyDescent="0.15">
      <c r="A5086" s="214">
        <v>34047</v>
      </c>
      <c r="B5086">
        <v>4.3470000000000004</v>
      </c>
      <c r="D5086" s="207"/>
    </row>
    <row r="5087" spans="1:4" x14ac:dyDescent="0.15">
      <c r="A5087" s="214">
        <v>34050</v>
      </c>
      <c r="B5087">
        <v>4.4269999999999996</v>
      </c>
      <c r="D5087" s="207"/>
    </row>
    <row r="5088" spans="1:4" x14ac:dyDescent="0.15">
      <c r="A5088" s="214">
        <v>34051</v>
      </c>
      <c r="B5088">
        <v>4.431</v>
      </c>
      <c r="D5088" s="207"/>
    </row>
    <row r="5089" spans="1:4" x14ac:dyDescent="0.15">
      <c r="A5089" s="214">
        <v>34052</v>
      </c>
      <c r="B5089">
        <v>4.415</v>
      </c>
      <c r="D5089" s="207"/>
    </row>
    <row r="5090" spans="1:4" x14ac:dyDescent="0.15">
      <c r="A5090" s="214">
        <v>34053</v>
      </c>
      <c r="B5090">
        <v>4.4690000000000003</v>
      </c>
      <c r="D5090" s="207"/>
    </row>
    <row r="5091" spans="1:4" x14ac:dyDescent="0.15">
      <c r="A5091" s="214">
        <v>34054</v>
      </c>
      <c r="B5091">
        <v>4.5350000000000001</v>
      </c>
      <c r="D5091" s="207"/>
    </row>
    <row r="5092" spans="1:4" x14ac:dyDescent="0.15">
      <c r="A5092" s="214">
        <v>34057</v>
      </c>
      <c r="B5092">
        <v>4.6079999999999997</v>
      </c>
      <c r="D5092" s="207"/>
    </row>
    <row r="5093" spans="1:4" x14ac:dyDescent="0.15">
      <c r="A5093" s="214">
        <v>34058</v>
      </c>
      <c r="B5093">
        <v>4.5590000000000002</v>
      </c>
      <c r="D5093" s="207"/>
    </row>
    <row r="5094" spans="1:4" x14ac:dyDescent="0.15">
      <c r="A5094" s="214">
        <v>34059</v>
      </c>
      <c r="B5094">
        <v>4.5650000000000004</v>
      </c>
      <c r="D5094" s="207"/>
    </row>
    <row r="5095" spans="1:4" x14ac:dyDescent="0.15">
      <c r="A5095" s="214">
        <v>34060</v>
      </c>
      <c r="B5095">
        <v>4.5540000000000003</v>
      </c>
      <c r="D5095" s="207"/>
    </row>
    <row r="5096" spans="1:4" x14ac:dyDescent="0.15">
      <c r="A5096" s="214">
        <v>34061</v>
      </c>
      <c r="B5096">
        <v>4.5709999999999997</v>
      </c>
      <c r="D5096" s="207"/>
    </row>
    <row r="5097" spans="1:4" x14ac:dyDescent="0.15">
      <c r="A5097" s="214">
        <v>34064</v>
      </c>
      <c r="B5097">
        <v>4.6079999999999997</v>
      </c>
      <c r="D5097" s="207"/>
    </row>
    <row r="5098" spans="1:4" x14ac:dyDescent="0.15">
      <c r="A5098" s="214">
        <v>34065</v>
      </c>
      <c r="B5098">
        <v>4.6219999999999999</v>
      </c>
      <c r="D5098" s="207"/>
    </row>
    <row r="5099" spans="1:4" x14ac:dyDescent="0.15">
      <c r="A5099" s="214">
        <v>34066</v>
      </c>
      <c r="B5099">
        <v>4.6719999999999997</v>
      </c>
      <c r="D5099" s="207"/>
    </row>
    <row r="5100" spans="1:4" x14ac:dyDescent="0.15">
      <c r="A5100" s="214">
        <v>34067</v>
      </c>
      <c r="B5100">
        <v>4.7039999999999997</v>
      </c>
      <c r="D5100" s="207"/>
    </row>
    <row r="5101" spans="1:4" x14ac:dyDescent="0.15">
      <c r="A5101" s="214">
        <v>34068</v>
      </c>
      <c r="B5101">
        <v>4.6109999999999998</v>
      </c>
      <c r="D5101" s="207"/>
    </row>
    <row r="5102" spans="1:4" x14ac:dyDescent="0.15">
      <c r="A5102" s="214">
        <v>34071</v>
      </c>
      <c r="B5102">
        <v>4.5609999999999999</v>
      </c>
      <c r="D5102" s="207"/>
    </row>
    <row r="5103" spans="1:4" x14ac:dyDescent="0.15">
      <c r="A5103" s="214">
        <v>34072</v>
      </c>
      <c r="B5103">
        <v>4.5750000000000002</v>
      </c>
      <c r="D5103" s="207"/>
    </row>
    <row r="5104" spans="1:4" x14ac:dyDescent="0.15">
      <c r="A5104" s="214">
        <v>34073</v>
      </c>
      <c r="B5104">
        <v>4.5279999999999996</v>
      </c>
      <c r="D5104" s="207"/>
    </row>
    <row r="5105" spans="1:4" x14ac:dyDescent="0.15">
      <c r="A5105" s="214">
        <v>34074</v>
      </c>
      <c r="B5105">
        <v>4.5419999999999998</v>
      </c>
      <c r="D5105" s="207"/>
    </row>
    <row r="5106" spans="1:4" x14ac:dyDescent="0.15">
      <c r="A5106" s="214">
        <v>34075</v>
      </c>
      <c r="B5106">
        <v>4.57</v>
      </c>
      <c r="D5106" s="207"/>
    </row>
    <row r="5107" spans="1:4" x14ac:dyDescent="0.15">
      <c r="A5107" s="214">
        <v>34078</v>
      </c>
      <c r="B5107">
        <v>4.5810000000000004</v>
      </c>
      <c r="D5107" s="207"/>
    </row>
    <row r="5108" spans="1:4" x14ac:dyDescent="0.15">
      <c r="A5108" s="214">
        <v>34079</v>
      </c>
      <c r="B5108">
        <v>4.5739999999999998</v>
      </c>
      <c r="D5108" s="207"/>
    </row>
    <row r="5109" spans="1:4" x14ac:dyDescent="0.15">
      <c r="A5109" s="214">
        <v>34080</v>
      </c>
      <c r="B5109">
        <v>4.5579999999999998</v>
      </c>
      <c r="D5109" s="207"/>
    </row>
    <row r="5110" spans="1:4" x14ac:dyDescent="0.15">
      <c r="A5110" s="214">
        <v>34081</v>
      </c>
      <c r="B5110">
        <v>4.5330000000000004</v>
      </c>
      <c r="D5110" s="207"/>
    </row>
    <row r="5111" spans="1:4" x14ac:dyDescent="0.15">
      <c r="A5111" s="214">
        <v>34082</v>
      </c>
      <c r="B5111">
        <v>4.5019999999999998</v>
      </c>
      <c r="D5111" s="207"/>
    </row>
    <row r="5112" spans="1:4" x14ac:dyDescent="0.15">
      <c r="A5112" s="214">
        <v>34085</v>
      </c>
      <c r="B5112">
        <v>4.5209999999999999</v>
      </c>
      <c r="D5112" s="207"/>
    </row>
    <row r="5113" spans="1:4" x14ac:dyDescent="0.15">
      <c r="A5113" s="214">
        <v>34086</v>
      </c>
      <c r="B5113">
        <v>4.593</v>
      </c>
      <c r="D5113" s="207"/>
    </row>
    <row r="5114" spans="1:4" x14ac:dyDescent="0.15">
      <c r="A5114" s="214">
        <v>34087</v>
      </c>
      <c r="B5114">
        <v>4.7270000000000003</v>
      </c>
      <c r="D5114" s="207"/>
    </row>
    <row r="5115" spans="1:4" x14ac:dyDescent="0.15">
      <c r="A5115" s="214">
        <v>34089</v>
      </c>
      <c r="B5115">
        <v>4.6879999999999997</v>
      </c>
      <c r="D5115" s="207"/>
    </row>
    <row r="5116" spans="1:4" x14ac:dyDescent="0.15">
      <c r="A5116" s="214">
        <v>34095</v>
      </c>
      <c r="B5116">
        <v>4.5720000000000001</v>
      </c>
      <c r="D5116" s="207"/>
    </row>
    <row r="5117" spans="1:4" x14ac:dyDescent="0.15">
      <c r="A5117" s="214">
        <v>34096</v>
      </c>
      <c r="B5117">
        <v>4.5880000000000001</v>
      </c>
      <c r="D5117" s="207"/>
    </row>
    <row r="5118" spans="1:4" x14ac:dyDescent="0.15">
      <c r="A5118" s="214">
        <v>34099</v>
      </c>
      <c r="B5118">
        <v>4.6520000000000001</v>
      </c>
      <c r="D5118" s="207"/>
    </row>
    <row r="5119" spans="1:4" x14ac:dyDescent="0.15">
      <c r="A5119" s="214">
        <v>34100</v>
      </c>
      <c r="B5119">
        <v>4.726</v>
      </c>
      <c r="D5119" s="207"/>
    </row>
    <row r="5120" spans="1:4" x14ac:dyDescent="0.15">
      <c r="A5120" s="214">
        <v>34101</v>
      </c>
      <c r="B5120">
        <v>4.7910000000000004</v>
      </c>
      <c r="D5120" s="207"/>
    </row>
    <row r="5121" spans="1:4" x14ac:dyDescent="0.15">
      <c r="A5121" s="214">
        <v>34102</v>
      </c>
      <c r="B5121">
        <v>4.7990000000000004</v>
      </c>
      <c r="D5121" s="207"/>
    </row>
    <row r="5122" spans="1:4" x14ac:dyDescent="0.15">
      <c r="A5122" s="214">
        <v>34103</v>
      </c>
      <c r="B5122">
        <v>4.8490000000000002</v>
      </c>
      <c r="D5122" s="207"/>
    </row>
    <row r="5123" spans="1:4" x14ac:dyDescent="0.15">
      <c r="A5123" s="214">
        <v>34106</v>
      </c>
      <c r="B5123">
        <v>4.867</v>
      </c>
      <c r="D5123" s="207"/>
    </row>
    <row r="5124" spans="1:4" x14ac:dyDescent="0.15">
      <c r="A5124" s="214">
        <v>34107</v>
      </c>
      <c r="B5124">
        <v>4.9560000000000004</v>
      </c>
      <c r="D5124" s="207"/>
    </row>
    <row r="5125" spans="1:4" x14ac:dyDescent="0.15">
      <c r="A5125" s="214">
        <v>34108</v>
      </c>
      <c r="B5125">
        <v>4.9669999999999996</v>
      </c>
      <c r="D5125" s="207"/>
    </row>
    <row r="5126" spans="1:4" x14ac:dyDescent="0.15">
      <c r="A5126" s="214">
        <v>34109</v>
      </c>
      <c r="B5126">
        <v>4.9320000000000004</v>
      </c>
      <c r="D5126" s="207"/>
    </row>
    <row r="5127" spans="1:4" x14ac:dyDescent="0.15">
      <c r="A5127" s="214">
        <v>34110</v>
      </c>
      <c r="B5127">
        <v>4.9119999999999999</v>
      </c>
      <c r="D5127" s="207"/>
    </row>
    <row r="5128" spans="1:4" x14ac:dyDescent="0.15">
      <c r="A5128" s="214">
        <v>34113</v>
      </c>
      <c r="B5128">
        <v>4.968</v>
      </c>
      <c r="D5128" s="207"/>
    </row>
    <row r="5129" spans="1:4" x14ac:dyDescent="0.15">
      <c r="A5129" s="214">
        <v>34114</v>
      </c>
      <c r="B5129">
        <v>4.9420000000000002</v>
      </c>
      <c r="D5129" s="207"/>
    </row>
    <row r="5130" spans="1:4" x14ac:dyDescent="0.15">
      <c r="A5130" s="214">
        <v>34115</v>
      </c>
      <c r="B5130">
        <v>4.8520000000000003</v>
      </c>
      <c r="D5130" s="207"/>
    </row>
    <row r="5131" spans="1:4" x14ac:dyDescent="0.15">
      <c r="A5131" s="214">
        <v>34116</v>
      </c>
      <c r="B5131">
        <v>4.8540000000000001</v>
      </c>
      <c r="D5131" s="207"/>
    </row>
    <row r="5132" spans="1:4" x14ac:dyDescent="0.15">
      <c r="A5132" s="214">
        <v>34117</v>
      </c>
      <c r="B5132">
        <v>4.8570000000000002</v>
      </c>
      <c r="D5132" s="207"/>
    </row>
    <row r="5133" spans="1:4" x14ac:dyDescent="0.15">
      <c r="A5133" s="214">
        <v>34120</v>
      </c>
      <c r="B5133">
        <v>4.8499999999999996</v>
      </c>
      <c r="D5133" s="207"/>
    </row>
    <row r="5134" spans="1:4" x14ac:dyDescent="0.15">
      <c r="A5134" s="214">
        <v>34121</v>
      </c>
      <c r="B5134">
        <v>4.8600000000000003</v>
      </c>
      <c r="D5134" s="207"/>
    </row>
    <row r="5135" spans="1:4" x14ac:dyDescent="0.15">
      <c r="A5135" s="214">
        <v>34122</v>
      </c>
      <c r="B5135">
        <v>4.91</v>
      </c>
      <c r="D5135" s="207"/>
    </row>
    <row r="5136" spans="1:4" x14ac:dyDescent="0.15">
      <c r="A5136" s="214">
        <v>34123</v>
      </c>
      <c r="B5136">
        <v>4.9139999999999997</v>
      </c>
      <c r="D5136" s="207"/>
    </row>
    <row r="5137" spans="1:4" x14ac:dyDescent="0.15">
      <c r="A5137" s="214">
        <v>34124</v>
      </c>
      <c r="B5137">
        <v>4.8520000000000003</v>
      </c>
      <c r="D5137" s="207"/>
    </row>
    <row r="5138" spans="1:4" x14ac:dyDescent="0.15">
      <c r="A5138" s="214">
        <v>34127</v>
      </c>
      <c r="B5138">
        <v>4.87</v>
      </c>
      <c r="D5138" s="207"/>
    </row>
    <row r="5139" spans="1:4" x14ac:dyDescent="0.15">
      <c r="A5139" s="214">
        <v>34128</v>
      </c>
      <c r="B5139">
        <v>4.8460000000000001</v>
      </c>
      <c r="D5139" s="207"/>
    </row>
    <row r="5140" spans="1:4" x14ac:dyDescent="0.15">
      <c r="A5140" s="214">
        <v>34130</v>
      </c>
      <c r="B5140">
        <v>4.8159999999999998</v>
      </c>
      <c r="D5140" s="207"/>
    </row>
    <row r="5141" spans="1:4" x14ac:dyDescent="0.15">
      <c r="A5141" s="214">
        <v>34131</v>
      </c>
      <c r="B5141">
        <v>4.8079999999999998</v>
      </c>
      <c r="D5141" s="207"/>
    </row>
    <row r="5142" spans="1:4" x14ac:dyDescent="0.15">
      <c r="A5142" s="214">
        <v>34134</v>
      </c>
      <c r="B5142">
        <v>4.7830000000000004</v>
      </c>
      <c r="D5142" s="207"/>
    </row>
    <row r="5143" spans="1:4" x14ac:dyDescent="0.15">
      <c r="A5143" s="214">
        <v>34135</v>
      </c>
      <c r="B5143">
        <v>4.7439999999999998</v>
      </c>
      <c r="D5143" s="207"/>
    </row>
    <row r="5144" spans="1:4" x14ac:dyDescent="0.15">
      <c r="A5144" s="214">
        <v>34136</v>
      </c>
      <c r="B5144">
        <v>4.7510000000000003</v>
      </c>
      <c r="D5144" s="207"/>
    </row>
    <row r="5145" spans="1:4" x14ac:dyDescent="0.15">
      <c r="A5145" s="214">
        <v>34137</v>
      </c>
      <c r="B5145">
        <v>4.6859999999999999</v>
      </c>
      <c r="D5145" s="207"/>
    </row>
    <row r="5146" spans="1:4" x14ac:dyDescent="0.15">
      <c r="A5146" s="214">
        <v>34138</v>
      </c>
      <c r="B5146">
        <v>4.6589999999999998</v>
      </c>
      <c r="D5146" s="207"/>
    </row>
    <row r="5147" spans="1:4" x14ac:dyDescent="0.15">
      <c r="A5147" s="214">
        <v>34141</v>
      </c>
      <c r="B5147">
        <v>4.7050000000000001</v>
      </c>
      <c r="D5147" s="207"/>
    </row>
    <row r="5148" spans="1:4" x14ac:dyDescent="0.15">
      <c r="A5148" s="214">
        <v>34142</v>
      </c>
      <c r="B5148">
        <v>4.7869999999999999</v>
      </c>
      <c r="D5148" s="207"/>
    </row>
    <row r="5149" spans="1:4" x14ac:dyDescent="0.15">
      <c r="A5149" s="214">
        <v>34143</v>
      </c>
      <c r="B5149">
        <v>4.8209999999999997</v>
      </c>
      <c r="D5149" s="207"/>
    </row>
    <row r="5150" spans="1:4" x14ac:dyDescent="0.15">
      <c r="A5150" s="214">
        <v>34144</v>
      </c>
      <c r="B5150">
        <v>4.758</v>
      </c>
      <c r="D5150" s="207"/>
    </row>
    <row r="5151" spans="1:4" x14ac:dyDescent="0.15">
      <c r="A5151" s="214">
        <v>34145</v>
      </c>
      <c r="B5151">
        <v>4.7729999999999997</v>
      </c>
      <c r="D5151" s="207"/>
    </row>
    <row r="5152" spans="1:4" x14ac:dyDescent="0.15">
      <c r="A5152" s="214">
        <v>34148</v>
      </c>
      <c r="B5152">
        <v>4.7220000000000004</v>
      </c>
      <c r="D5152" s="207"/>
    </row>
    <row r="5153" spans="1:4" x14ac:dyDescent="0.15">
      <c r="A5153" s="214">
        <v>34149</v>
      </c>
      <c r="B5153">
        <v>4.7050000000000001</v>
      </c>
      <c r="D5153" s="207"/>
    </row>
    <row r="5154" spans="1:4" x14ac:dyDescent="0.15">
      <c r="A5154" s="214">
        <v>34150</v>
      </c>
      <c r="B5154">
        <v>4.6740000000000004</v>
      </c>
      <c r="D5154" s="207"/>
    </row>
    <row r="5155" spans="1:4" x14ac:dyDescent="0.15">
      <c r="A5155" s="214">
        <v>34151</v>
      </c>
      <c r="B5155">
        <v>4.6239999999999997</v>
      </c>
      <c r="D5155" s="207"/>
    </row>
    <row r="5156" spans="1:4" x14ac:dyDescent="0.15">
      <c r="A5156" s="214">
        <v>34152</v>
      </c>
      <c r="B5156">
        <v>4.6029999999999998</v>
      </c>
      <c r="D5156" s="207"/>
    </row>
    <row r="5157" spans="1:4" x14ac:dyDescent="0.15">
      <c r="A5157" s="214">
        <v>34155</v>
      </c>
      <c r="B5157">
        <v>4.5880000000000001</v>
      </c>
      <c r="D5157" s="207"/>
    </row>
    <row r="5158" spans="1:4" x14ac:dyDescent="0.15">
      <c r="A5158" s="214">
        <v>34156</v>
      </c>
      <c r="B5158">
        <v>4.5380000000000003</v>
      </c>
      <c r="D5158" s="207"/>
    </row>
    <row r="5159" spans="1:4" x14ac:dyDescent="0.15">
      <c r="A5159" s="214">
        <v>34157</v>
      </c>
      <c r="B5159">
        <v>4.5679999999999996</v>
      </c>
      <c r="D5159" s="207"/>
    </row>
    <row r="5160" spans="1:4" x14ac:dyDescent="0.15">
      <c r="A5160" s="214">
        <v>34158</v>
      </c>
      <c r="B5160">
        <v>4.577</v>
      </c>
      <c r="D5160" s="207"/>
    </row>
    <row r="5161" spans="1:4" x14ac:dyDescent="0.15">
      <c r="A5161" s="214">
        <v>34159</v>
      </c>
      <c r="B5161">
        <v>4.5250000000000004</v>
      </c>
      <c r="D5161" s="207"/>
    </row>
    <row r="5162" spans="1:4" x14ac:dyDescent="0.15">
      <c r="A5162" s="214">
        <v>34162</v>
      </c>
      <c r="B5162">
        <v>4.5119999999999996</v>
      </c>
      <c r="D5162" s="207"/>
    </row>
    <row r="5163" spans="1:4" x14ac:dyDescent="0.15">
      <c r="A5163" s="214">
        <v>34163</v>
      </c>
      <c r="B5163">
        <v>4.4859999999999998</v>
      </c>
      <c r="D5163" s="207"/>
    </row>
    <row r="5164" spans="1:4" x14ac:dyDescent="0.15">
      <c r="A5164" s="214">
        <v>34164</v>
      </c>
      <c r="B5164">
        <v>4.5039999999999996</v>
      </c>
      <c r="D5164" s="207"/>
    </row>
    <row r="5165" spans="1:4" x14ac:dyDescent="0.15">
      <c r="A5165" s="214">
        <v>34165</v>
      </c>
      <c r="B5165">
        <v>4.5170000000000003</v>
      </c>
      <c r="D5165" s="207"/>
    </row>
    <row r="5166" spans="1:4" x14ac:dyDescent="0.15">
      <c r="A5166" s="214">
        <v>34166</v>
      </c>
      <c r="B5166">
        <v>4.4939999999999998</v>
      </c>
      <c r="D5166" s="207"/>
    </row>
    <row r="5167" spans="1:4" x14ac:dyDescent="0.15">
      <c r="A5167" s="214">
        <v>34169</v>
      </c>
      <c r="B5167">
        <v>4.4820000000000002</v>
      </c>
      <c r="D5167" s="207"/>
    </row>
    <row r="5168" spans="1:4" x14ac:dyDescent="0.15">
      <c r="A5168" s="214">
        <v>34170</v>
      </c>
      <c r="B5168">
        <v>4.4960000000000004</v>
      </c>
      <c r="D5168" s="207"/>
    </row>
    <row r="5169" spans="1:4" x14ac:dyDescent="0.15">
      <c r="A5169" s="214">
        <v>34171</v>
      </c>
      <c r="B5169">
        <v>4.476</v>
      </c>
      <c r="D5169" s="207"/>
    </row>
    <row r="5170" spans="1:4" x14ac:dyDescent="0.15">
      <c r="A5170" s="214">
        <v>34172</v>
      </c>
      <c r="B5170">
        <v>4.4029999999999996</v>
      </c>
      <c r="D5170" s="207"/>
    </row>
    <row r="5171" spans="1:4" x14ac:dyDescent="0.15">
      <c r="A5171" s="214">
        <v>34173</v>
      </c>
      <c r="B5171">
        <v>4.4000000000000004</v>
      </c>
      <c r="D5171" s="207"/>
    </row>
    <row r="5172" spans="1:4" x14ac:dyDescent="0.15">
      <c r="A5172" s="214">
        <v>34176</v>
      </c>
      <c r="B5172">
        <v>4.3780000000000001</v>
      </c>
      <c r="D5172" s="207"/>
    </row>
    <row r="5173" spans="1:4" x14ac:dyDescent="0.15">
      <c r="A5173" s="214">
        <v>34177</v>
      </c>
      <c r="B5173">
        <v>4.3920000000000003</v>
      </c>
      <c r="D5173" s="207"/>
    </row>
    <row r="5174" spans="1:4" x14ac:dyDescent="0.15">
      <c r="A5174" s="214">
        <v>34178</v>
      </c>
      <c r="B5174">
        <v>4.4039999999999999</v>
      </c>
      <c r="D5174" s="207"/>
    </row>
    <row r="5175" spans="1:4" x14ac:dyDescent="0.15">
      <c r="A5175" s="214">
        <v>34179</v>
      </c>
      <c r="B5175">
        <v>4.4329999999999998</v>
      </c>
      <c r="D5175" s="207"/>
    </row>
    <row r="5176" spans="1:4" x14ac:dyDescent="0.15">
      <c r="A5176" s="214">
        <v>34180</v>
      </c>
      <c r="B5176">
        <v>4.3979999999999997</v>
      </c>
      <c r="D5176" s="207"/>
    </row>
    <row r="5177" spans="1:4" x14ac:dyDescent="0.15">
      <c r="A5177" s="214">
        <v>34183</v>
      </c>
      <c r="B5177">
        <v>4.4580000000000002</v>
      </c>
      <c r="D5177" s="207"/>
    </row>
    <row r="5178" spans="1:4" x14ac:dyDescent="0.15">
      <c r="A5178" s="214">
        <v>34184</v>
      </c>
      <c r="B5178">
        <v>4.4569999999999999</v>
      </c>
      <c r="D5178" s="207"/>
    </row>
    <row r="5179" spans="1:4" x14ac:dyDescent="0.15">
      <c r="A5179" s="214">
        <v>34185</v>
      </c>
      <c r="B5179">
        <v>4.4710000000000001</v>
      </c>
      <c r="D5179" s="207"/>
    </row>
    <row r="5180" spans="1:4" x14ac:dyDescent="0.15">
      <c r="A5180" s="214">
        <v>34186</v>
      </c>
      <c r="B5180">
        <v>4.46</v>
      </c>
      <c r="D5180" s="207"/>
    </row>
    <row r="5181" spans="1:4" x14ac:dyDescent="0.15">
      <c r="A5181" s="214">
        <v>34187</v>
      </c>
      <c r="B5181">
        <v>4.4660000000000002</v>
      </c>
      <c r="D5181" s="207"/>
    </row>
    <row r="5182" spans="1:4" x14ac:dyDescent="0.15">
      <c r="A5182" s="214">
        <v>34190</v>
      </c>
      <c r="B5182">
        <v>4.43</v>
      </c>
      <c r="D5182" s="207"/>
    </row>
    <row r="5183" spans="1:4" x14ac:dyDescent="0.15">
      <c r="A5183" s="214">
        <v>34191</v>
      </c>
      <c r="B5183">
        <v>4.423</v>
      </c>
      <c r="D5183" s="207"/>
    </row>
    <row r="5184" spans="1:4" x14ac:dyDescent="0.15">
      <c r="A5184" s="214">
        <v>34192</v>
      </c>
      <c r="B5184">
        <v>4.4119999999999999</v>
      </c>
      <c r="D5184" s="207"/>
    </row>
    <row r="5185" spans="1:4" x14ac:dyDescent="0.15">
      <c r="A5185" s="214">
        <v>34193</v>
      </c>
      <c r="B5185">
        <v>4.3499999999999996</v>
      </c>
      <c r="D5185" s="207"/>
    </row>
    <row r="5186" spans="1:4" x14ac:dyDescent="0.15">
      <c r="A5186" s="214">
        <v>34194</v>
      </c>
      <c r="B5186">
        <v>4.3959999999999999</v>
      </c>
      <c r="D5186" s="207"/>
    </row>
    <row r="5187" spans="1:4" x14ac:dyDescent="0.15">
      <c r="A5187" s="214">
        <v>34197</v>
      </c>
      <c r="B5187">
        <v>4.4000000000000004</v>
      </c>
      <c r="D5187" s="207"/>
    </row>
    <row r="5188" spans="1:4" x14ac:dyDescent="0.15">
      <c r="A5188" s="214">
        <v>34198</v>
      </c>
      <c r="B5188">
        <v>4.4009999999999998</v>
      </c>
      <c r="D5188" s="207"/>
    </row>
    <row r="5189" spans="1:4" x14ac:dyDescent="0.15">
      <c r="A5189" s="214">
        <v>34199</v>
      </c>
      <c r="B5189">
        <v>4.4130000000000003</v>
      </c>
      <c r="D5189" s="207"/>
    </row>
    <row r="5190" spans="1:4" x14ac:dyDescent="0.15">
      <c r="A5190" s="214">
        <v>34200</v>
      </c>
      <c r="B5190">
        <v>4.4530000000000003</v>
      </c>
      <c r="D5190" s="207"/>
    </row>
    <row r="5191" spans="1:4" x14ac:dyDescent="0.15">
      <c r="A5191" s="214">
        <v>34201</v>
      </c>
      <c r="B5191">
        <v>4.524</v>
      </c>
      <c r="D5191" s="207"/>
    </row>
    <row r="5192" spans="1:4" x14ac:dyDescent="0.15">
      <c r="A5192" s="214">
        <v>34204</v>
      </c>
      <c r="B5192">
        <v>4.516</v>
      </c>
      <c r="D5192" s="207"/>
    </row>
    <row r="5193" spans="1:4" x14ac:dyDescent="0.15">
      <c r="A5193" s="214">
        <v>34205</v>
      </c>
      <c r="B5193">
        <v>4.4989999999999997</v>
      </c>
      <c r="D5193" s="207"/>
    </row>
    <row r="5194" spans="1:4" x14ac:dyDescent="0.15">
      <c r="A5194" s="214">
        <v>34206</v>
      </c>
      <c r="B5194">
        <v>4.4130000000000003</v>
      </c>
      <c r="D5194" s="207"/>
    </row>
    <row r="5195" spans="1:4" x14ac:dyDescent="0.15">
      <c r="A5195" s="214">
        <v>34207</v>
      </c>
      <c r="B5195">
        <v>4.3550000000000004</v>
      </c>
      <c r="D5195" s="207"/>
    </row>
    <row r="5196" spans="1:4" x14ac:dyDescent="0.15">
      <c r="A5196" s="214">
        <v>34208</v>
      </c>
      <c r="B5196">
        <v>4.343</v>
      </c>
      <c r="D5196" s="207"/>
    </row>
    <row r="5197" spans="1:4" x14ac:dyDescent="0.15">
      <c r="A5197" s="214">
        <v>34211</v>
      </c>
      <c r="B5197">
        <v>4.3140000000000001</v>
      </c>
      <c r="D5197" s="207"/>
    </row>
    <row r="5198" spans="1:4" x14ac:dyDescent="0.15">
      <c r="A5198" s="214">
        <v>34212</v>
      </c>
      <c r="B5198">
        <v>4.2919999999999998</v>
      </c>
      <c r="D5198" s="207"/>
    </row>
    <row r="5199" spans="1:4" x14ac:dyDescent="0.15">
      <c r="A5199" s="214">
        <v>34213</v>
      </c>
      <c r="B5199">
        <v>4.2480000000000002</v>
      </c>
      <c r="D5199" s="207"/>
    </row>
    <row r="5200" spans="1:4" x14ac:dyDescent="0.15">
      <c r="A5200" s="214">
        <v>34214</v>
      </c>
      <c r="B5200">
        <v>4.2830000000000004</v>
      </c>
      <c r="D5200" s="207"/>
    </row>
    <row r="5201" spans="1:4" x14ac:dyDescent="0.15">
      <c r="A5201" s="214">
        <v>34215</v>
      </c>
      <c r="B5201">
        <v>4.3010000000000002</v>
      </c>
      <c r="D5201" s="207"/>
    </row>
    <row r="5202" spans="1:4" x14ac:dyDescent="0.15">
      <c r="A5202" s="214">
        <v>34218</v>
      </c>
      <c r="B5202">
        <v>4.2480000000000002</v>
      </c>
      <c r="D5202" s="207"/>
    </row>
    <row r="5203" spans="1:4" x14ac:dyDescent="0.15">
      <c r="A5203" s="214">
        <v>34219</v>
      </c>
      <c r="B5203">
        <v>4.2709999999999999</v>
      </c>
      <c r="D5203" s="207"/>
    </row>
    <row r="5204" spans="1:4" x14ac:dyDescent="0.15">
      <c r="A5204" s="214">
        <v>34220</v>
      </c>
      <c r="B5204">
        <v>4.2439999999999998</v>
      </c>
      <c r="D5204" s="207"/>
    </row>
    <row r="5205" spans="1:4" x14ac:dyDescent="0.15">
      <c r="A5205" s="214">
        <v>34221</v>
      </c>
      <c r="B5205">
        <v>4.2359999999999998</v>
      </c>
      <c r="D5205" s="207"/>
    </row>
    <row r="5206" spans="1:4" x14ac:dyDescent="0.15">
      <c r="A5206" s="214">
        <v>34222</v>
      </c>
      <c r="B5206">
        <v>4.258</v>
      </c>
      <c r="D5206" s="207"/>
    </row>
    <row r="5207" spans="1:4" x14ac:dyDescent="0.15">
      <c r="A5207" s="214">
        <v>34225</v>
      </c>
      <c r="B5207">
        <v>4.298</v>
      </c>
      <c r="D5207" s="207"/>
    </row>
    <row r="5208" spans="1:4" x14ac:dyDescent="0.15">
      <c r="A5208" s="214">
        <v>34226</v>
      </c>
      <c r="B5208">
        <v>4.3339999999999996</v>
      </c>
      <c r="D5208" s="207"/>
    </row>
    <row r="5209" spans="1:4" x14ac:dyDescent="0.15">
      <c r="A5209" s="214">
        <v>34228</v>
      </c>
      <c r="B5209">
        <v>4.2720000000000002</v>
      </c>
      <c r="D5209" s="207"/>
    </row>
    <row r="5210" spans="1:4" x14ac:dyDescent="0.15">
      <c r="A5210" s="214">
        <v>34229</v>
      </c>
      <c r="B5210">
        <v>4.2549999999999999</v>
      </c>
      <c r="D5210" s="207"/>
    </row>
    <row r="5211" spans="1:4" x14ac:dyDescent="0.15">
      <c r="A5211" s="214">
        <v>34232</v>
      </c>
      <c r="B5211">
        <v>4.26</v>
      </c>
      <c r="D5211" s="207"/>
    </row>
    <row r="5212" spans="1:4" x14ac:dyDescent="0.15">
      <c r="A5212" s="214">
        <v>34233</v>
      </c>
      <c r="B5212">
        <v>4.1660000000000004</v>
      </c>
      <c r="D5212" s="207"/>
    </row>
    <row r="5213" spans="1:4" x14ac:dyDescent="0.15">
      <c r="A5213" s="214">
        <v>34234</v>
      </c>
      <c r="B5213">
        <v>4.1829999999999998</v>
      </c>
      <c r="D5213" s="207"/>
    </row>
    <row r="5214" spans="1:4" x14ac:dyDescent="0.15">
      <c r="A5214" s="214">
        <v>34236</v>
      </c>
      <c r="B5214">
        <v>4.1379999999999999</v>
      </c>
      <c r="D5214" s="207"/>
    </row>
    <row r="5215" spans="1:4" x14ac:dyDescent="0.15">
      <c r="A5215" s="214">
        <v>34239</v>
      </c>
      <c r="B5215">
        <v>4.09</v>
      </c>
      <c r="D5215" s="207"/>
    </row>
    <row r="5216" spans="1:4" x14ac:dyDescent="0.15">
      <c r="A5216" s="214">
        <v>34240</v>
      </c>
      <c r="B5216">
        <v>4.04</v>
      </c>
      <c r="D5216" s="207"/>
    </row>
    <row r="5217" spans="1:4" x14ac:dyDescent="0.15">
      <c r="A5217" s="214">
        <v>34241</v>
      </c>
      <c r="B5217">
        <v>4.0590000000000002</v>
      </c>
      <c r="D5217" s="207"/>
    </row>
    <row r="5218" spans="1:4" x14ac:dyDescent="0.15">
      <c r="A5218" s="214">
        <v>34242</v>
      </c>
      <c r="B5218">
        <v>4.0140000000000002</v>
      </c>
      <c r="D5218" s="207"/>
    </row>
    <row r="5219" spans="1:4" x14ac:dyDescent="0.15">
      <c r="A5219" s="214">
        <v>34243</v>
      </c>
      <c r="B5219">
        <v>4.0270000000000001</v>
      </c>
      <c r="D5219" s="207"/>
    </row>
    <row r="5220" spans="1:4" x14ac:dyDescent="0.15">
      <c r="A5220" s="214">
        <v>34246</v>
      </c>
      <c r="B5220">
        <v>4.0229999999999997</v>
      </c>
      <c r="D5220" s="207"/>
    </row>
    <row r="5221" spans="1:4" x14ac:dyDescent="0.15">
      <c r="A5221" s="214">
        <v>34247</v>
      </c>
      <c r="B5221">
        <v>3.9950000000000001</v>
      </c>
      <c r="D5221" s="207"/>
    </row>
    <row r="5222" spans="1:4" x14ac:dyDescent="0.15">
      <c r="A5222" s="214">
        <v>34248</v>
      </c>
      <c r="B5222">
        <v>4.04</v>
      </c>
      <c r="D5222" s="207"/>
    </row>
    <row r="5223" spans="1:4" x14ac:dyDescent="0.15">
      <c r="A5223" s="214">
        <v>34249</v>
      </c>
      <c r="B5223">
        <v>4.0149999999999997</v>
      </c>
      <c r="D5223" s="207"/>
    </row>
    <row r="5224" spans="1:4" x14ac:dyDescent="0.15">
      <c r="A5224" s="214">
        <v>34250</v>
      </c>
      <c r="B5224">
        <v>4.0339999999999998</v>
      </c>
      <c r="D5224" s="207"/>
    </row>
    <row r="5225" spans="1:4" x14ac:dyDescent="0.15">
      <c r="A5225" s="214">
        <v>34254</v>
      </c>
      <c r="B5225">
        <v>4.0149999999999997</v>
      </c>
      <c r="D5225" s="207"/>
    </row>
    <row r="5226" spans="1:4" x14ac:dyDescent="0.15">
      <c r="A5226" s="214">
        <v>34255</v>
      </c>
      <c r="B5226">
        <v>4.0060000000000002</v>
      </c>
      <c r="D5226" s="207"/>
    </row>
    <row r="5227" spans="1:4" x14ac:dyDescent="0.15">
      <c r="A5227" s="214">
        <v>34256</v>
      </c>
      <c r="B5227">
        <v>4.0199999999999996</v>
      </c>
      <c r="D5227" s="207"/>
    </row>
    <row r="5228" spans="1:4" x14ac:dyDescent="0.15">
      <c r="A5228" s="214">
        <v>34257</v>
      </c>
      <c r="B5228">
        <v>4.0289999999999999</v>
      </c>
      <c r="D5228" s="207"/>
    </row>
    <row r="5229" spans="1:4" x14ac:dyDescent="0.15">
      <c r="A5229" s="214">
        <v>34260</v>
      </c>
      <c r="B5229">
        <v>4.0739999999999998</v>
      </c>
      <c r="D5229" s="207"/>
    </row>
    <row r="5230" spans="1:4" x14ac:dyDescent="0.15">
      <c r="A5230" s="214">
        <v>34261</v>
      </c>
      <c r="B5230">
        <v>4.0380000000000003</v>
      </c>
      <c r="D5230" s="207"/>
    </row>
    <row r="5231" spans="1:4" x14ac:dyDescent="0.15">
      <c r="A5231" s="214">
        <v>34262</v>
      </c>
      <c r="B5231">
        <v>3.9660000000000002</v>
      </c>
      <c r="D5231" s="207"/>
    </row>
    <row r="5232" spans="1:4" x14ac:dyDescent="0.15">
      <c r="A5232" s="214">
        <v>34263</v>
      </c>
      <c r="B5232">
        <v>3.976</v>
      </c>
      <c r="D5232" s="207"/>
    </row>
    <row r="5233" spans="1:4" x14ac:dyDescent="0.15">
      <c r="A5233" s="214">
        <v>34264</v>
      </c>
      <c r="B5233">
        <v>3.948</v>
      </c>
      <c r="D5233" s="207"/>
    </row>
    <row r="5234" spans="1:4" x14ac:dyDescent="0.15">
      <c r="A5234" s="214">
        <v>34267</v>
      </c>
      <c r="B5234">
        <v>3.9630000000000001</v>
      </c>
      <c r="D5234" s="207"/>
    </row>
    <row r="5235" spans="1:4" x14ac:dyDescent="0.15">
      <c r="A5235" s="214">
        <v>34268</v>
      </c>
      <c r="B5235">
        <v>3.9409999999999998</v>
      </c>
      <c r="D5235" s="207"/>
    </row>
    <row r="5236" spans="1:4" x14ac:dyDescent="0.15">
      <c r="A5236" s="214">
        <v>34269</v>
      </c>
      <c r="B5236">
        <v>3.9279999999999999</v>
      </c>
      <c r="D5236" s="207"/>
    </row>
    <row r="5237" spans="1:4" x14ac:dyDescent="0.15">
      <c r="A5237" s="214">
        <v>34270</v>
      </c>
      <c r="B5237">
        <v>3.9319999999999999</v>
      </c>
      <c r="D5237" s="207"/>
    </row>
    <row r="5238" spans="1:4" x14ac:dyDescent="0.15">
      <c r="A5238" s="214">
        <v>34271</v>
      </c>
      <c r="B5238">
        <v>3.91</v>
      </c>
      <c r="D5238" s="207"/>
    </row>
    <row r="5239" spans="1:4" x14ac:dyDescent="0.15">
      <c r="A5239" s="214">
        <v>34274</v>
      </c>
      <c r="B5239">
        <v>3.879</v>
      </c>
      <c r="D5239" s="207"/>
    </row>
    <row r="5240" spans="1:4" x14ac:dyDescent="0.15">
      <c r="A5240" s="214">
        <v>34275</v>
      </c>
      <c r="B5240">
        <v>3.8879999999999999</v>
      </c>
      <c r="D5240" s="207"/>
    </row>
    <row r="5241" spans="1:4" x14ac:dyDescent="0.15">
      <c r="A5241" s="214">
        <v>34277</v>
      </c>
      <c r="B5241">
        <v>3.8210000000000002</v>
      </c>
      <c r="D5241" s="207"/>
    </row>
    <row r="5242" spans="1:4" x14ac:dyDescent="0.15">
      <c r="A5242" s="214">
        <v>34278</v>
      </c>
      <c r="B5242">
        <v>3.8679999999999999</v>
      </c>
      <c r="D5242" s="207"/>
    </row>
    <row r="5243" spans="1:4" x14ac:dyDescent="0.15">
      <c r="A5243" s="214">
        <v>34281</v>
      </c>
      <c r="B5243">
        <v>3.8359999999999999</v>
      </c>
      <c r="D5243" s="207"/>
    </row>
    <row r="5244" spans="1:4" x14ac:dyDescent="0.15">
      <c r="A5244" s="214">
        <v>34282</v>
      </c>
      <c r="B5244">
        <v>3.8010000000000002</v>
      </c>
      <c r="D5244" s="207"/>
    </row>
    <row r="5245" spans="1:4" x14ac:dyDescent="0.15">
      <c r="A5245" s="214">
        <v>34283</v>
      </c>
      <c r="B5245">
        <v>3.778</v>
      </c>
      <c r="D5245" s="207"/>
    </row>
    <row r="5246" spans="1:4" x14ac:dyDescent="0.15">
      <c r="A5246" s="214">
        <v>34284</v>
      </c>
      <c r="B5246">
        <v>3.8039999999999998</v>
      </c>
      <c r="D5246" s="207"/>
    </row>
    <row r="5247" spans="1:4" x14ac:dyDescent="0.15">
      <c r="A5247" s="214">
        <v>34285</v>
      </c>
      <c r="B5247">
        <v>3.8149999999999999</v>
      </c>
      <c r="D5247" s="207"/>
    </row>
    <row r="5248" spans="1:4" x14ac:dyDescent="0.15">
      <c r="A5248" s="214">
        <v>34288</v>
      </c>
      <c r="B5248">
        <v>3.8159999999999998</v>
      </c>
      <c r="D5248" s="207"/>
    </row>
    <row r="5249" spans="1:4" x14ac:dyDescent="0.15">
      <c r="A5249" s="214">
        <v>34289</v>
      </c>
      <c r="B5249">
        <v>3.8479999999999999</v>
      </c>
      <c r="D5249" s="207"/>
    </row>
    <row r="5250" spans="1:4" x14ac:dyDescent="0.15">
      <c r="A5250" s="214">
        <v>34290</v>
      </c>
      <c r="B5250">
        <v>3.83</v>
      </c>
      <c r="D5250" s="207"/>
    </row>
    <row r="5251" spans="1:4" x14ac:dyDescent="0.15">
      <c r="A5251" s="214">
        <v>34291</v>
      </c>
      <c r="B5251">
        <v>3.7650000000000001</v>
      </c>
      <c r="D5251" s="207"/>
    </row>
    <row r="5252" spans="1:4" x14ac:dyDescent="0.15">
      <c r="A5252" s="214">
        <v>34292</v>
      </c>
      <c r="B5252">
        <v>3.76</v>
      </c>
      <c r="D5252" s="207"/>
    </row>
    <row r="5253" spans="1:4" x14ac:dyDescent="0.15">
      <c r="A5253" s="214">
        <v>34295</v>
      </c>
      <c r="B5253">
        <v>3.7839999999999998</v>
      </c>
      <c r="D5253" s="207"/>
    </row>
    <row r="5254" spans="1:4" x14ac:dyDescent="0.15">
      <c r="A5254" s="214">
        <v>34297</v>
      </c>
      <c r="B5254">
        <v>3.8050000000000002</v>
      </c>
      <c r="D5254" s="207"/>
    </row>
    <row r="5255" spans="1:4" x14ac:dyDescent="0.15">
      <c r="A5255" s="214">
        <v>34298</v>
      </c>
      <c r="B5255">
        <v>3.74</v>
      </c>
      <c r="D5255" s="207"/>
    </row>
    <row r="5256" spans="1:4" x14ac:dyDescent="0.15">
      <c r="A5256" s="214">
        <v>34299</v>
      </c>
      <c r="B5256">
        <v>3.7029999999999998</v>
      </c>
      <c r="D5256" s="207"/>
    </row>
    <row r="5257" spans="1:4" x14ac:dyDescent="0.15">
      <c r="A5257" s="214">
        <v>34302</v>
      </c>
      <c r="B5257">
        <v>3.67</v>
      </c>
      <c r="D5257" s="207"/>
    </row>
    <row r="5258" spans="1:4" x14ac:dyDescent="0.15">
      <c r="A5258" s="214">
        <v>34303</v>
      </c>
      <c r="B5258">
        <v>3.6040000000000001</v>
      </c>
      <c r="D5258" s="207"/>
    </row>
    <row r="5259" spans="1:4" x14ac:dyDescent="0.15">
      <c r="A5259" s="214">
        <v>34304</v>
      </c>
      <c r="B5259">
        <v>3.605</v>
      </c>
      <c r="D5259" s="207"/>
    </row>
    <row r="5260" spans="1:4" x14ac:dyDescent="0.15">
      <c r="A5260" s="214">
        <v>34305</v>
      </c>
      <c r="B5260">
        <v>3.569</v>
      </c>
      <c r="D5260" s="207"/>
    </row>
    <row r="5261" spans="1:4" x14ac:dyDescent="0.15">
      <c r="A5261" s="214">
        <v>34306</v>
      </c>
      <c r="B5261">
        <v>3.5190000000000001</v>
      </c>
      <c r="D5261" s="207"/>
    </row>
    <row r="5262" spans="1:4" x14ac:dyDescent="0.15">
      <c r="A5262" s="214">
        <v>34309</v>
      </c>
      <c r="B5262">
        <v>3.4609999999999999</v>
      </c>
      <c r="D5262" s="207"/>
    </row>
    <row r="5263" spans="1:4" x14ac:dyDescent="0.15">
      <c r="A5263" s="214">
        <v>34310</v>
      </c>
      <c r="B5263">
        <v>3.456</v>
      </c>
      <c r="D5263" s="207"/>
    </row>
    <row r="5264" spans="1:4" x14ac:dyDescent="0.15">
      <c r="A5264" s="214">
        <v>34311</v>
      </c>
      <c r="B5264">
        <v>3.4649999999999999</v>
      </c>
      <c r="D5264" s="207"/>
    </row>
    <row r="5265" spans="1:4" x14ac:dyDescent="0.15">
      <c r="A5265" s="214">
        <v>34312</v>
      </c>
      <c r="B5265">
        <v>3.4620000000000002</v>
      </c>
      <c r="D5265" s="207"/>
    </row>
    <row r="5266" spans="1:4" x14ac:dyDescent="0.15">
      <c r="A5266" s="214">
        <v>34313</v>
      </c>
      <c r="B5266">
        <v>3.4249999999999998</v>
      </c>
      <c r="D5266" s="207"/>
    </row>
    <row r="5267" spans="1:4" x14ac:dyDescent="0.15">
      <c r="A5267" s="214">
        <v>34316</v>
      </c>
      <c r="B5267">
        <v>3.44</v>
      </c>
      <c r="D5267" s="207"/>
    </row>
    <row r="5268" spans="1:4" x14ac:dyDescent="0.15">
      <c r="A5268" s="214">
        <v>34317</v>
      </c>
      <c r="B5268">
        <v>3.4489999999999998</v>
      </c>
      <c r="D5268" s="207"/>
    </row>
    <row r="5269" spans="1:4" x14ac:dyDescent="0.15">
      <c r="A5269" s="214">
        <v>34318</v>
      </c>
      <c r="B5269">
        <v>3.4809999999999999</v>
      </c>
      <c r="D5269" s="207"/>
    </row>
    <row r="5270" spans="1:4" x14ac:dyDescent="0.15">
      <c r="A5270" s="214">
        <v>34319</v>
      </c>
      <c r="B5270">
        <v>3.4849999999999999</v>
      </c>
      <c r="D5270" s="207"/>
    </row>
    <row r="5271" spans="1:4" x14ac:dyDescent="0.15">
      <c r="A5271" s="214">
        <v>34320</v>
      </c>
      <c r="B5271">
        <v>3.5</v>
      </c>
      <c r="D5271" s="207"/>
    </row>
    <row r="5272" spans="1:4" x14ac:dyDescent="0.15">
      <c r="A5272" s="214">
        <v>34323</v>
      </c>
      <c r="B5272">
        <v>3.431</v>
      </c>
      <c r="D5272" s="207"/>
    </row>
    <row r="5273" spans="1:4" x14ac:dyDescent="0.15">
      <c r="A5273" s="214">
        <v>34324</v>
      </c>
      <c r="B5273">
        <v>3.391</v>
      </c>
      <c r="D5273" s="207"/>
    </row>
    <row r="5274" spans="1:4" x14ac:dyDescent="0.15">
      <c r="A5274" s="214">
        <v>34325</v>
      </c>
      <c r="B5274">
        <v>3.4049999999999998</v>
      </c>
      <c r="D5274" s="207"/>
    </row>
    <row r="5275" spans="1:4" x14ac:dyDescent="0.15">
      <c r="A5275" s="214">
        <v>34327</v>
      </c>
      <c r="B5275">
        <v>3.3690000000000002</v>
      </c>
      <c r="D5275" s="207"/>
    </row>
    <row r="5276" spans="1:4" x14ac:dyDescent="0.15">
      <c r="A5276" s="214">
        <v>34330</v>
      </c>
      <c r="B5276">
        <v>3.3650000000000002</v>
      </c>
      <c r="D5276" s="207"/>
    </row>
    <row r="5277" spans="1:4" x14ac:dyDescent="0.15">
      <c r="A5277" s="214">
        <v>34331</v>
      </c>
      <c r="B5277">
        <v>3.403</v>
      </c>
      <c r="D5277" s="207"/>
    </row>
    <row r="5278" spans="1:4" x14ac:dyDescent="0.15">
      <c r="A5278" s="214">
        <v>34332</v>
      </c>
      <c r="B5278">
        <v>3.3940000000000001</v>
      </c>
      <c r="D5278" s="207"/>
    </row>
    <row r="5279" spans="1:4" x14ac:dyDescent="0.15">
      <c r="A5279" s="214">
        <v>34333</v>
      </c>
      <c r="B5279">
        <v>3.4129999999999998</v>
      </c>
      <c r="D5279" s="207"/>
    </row>
    <row r="5280" spans="1:4" x14ac:dyDescent="0.15">
      <c r="A5280" s="214">
        <v>34338</v>
      </c>
      <c r="B5280">
        <v>3.4609999999999999</v>
      </c>
      <c r="D5280" s="207"/>
    </row>
    <row r="5281" spans="1:4" x14ac:dyDescent="0.15">
      <c r="A5281" s="214">
        <v>34339</v>
      </c>
      <c r="B5281">
        <v>3.4529999999999998</v>
      </c>
      <c r="D5281" s="207"/>
    </row>
    <row r="5282" spans="1:4" x14ac:dyDescent="0.15">
      <c r="A5282" s="214">
        <v>34340</v>
      </c>
      <c r="B5282">
        <v>3.4079999999999999</v>
      </c>
      <c r="D5282" s="207"/>
    </row>
    <row r="5283" spans="1:4" x14ac:dyDescent="0.15">
      <c r="A5283" s="214">
        <v>34341</v>
      </c>
      <c r="B5283">
        <v>3.3639999999999999</v>
      </c>
      <c r="D5283" s="207"/>
    </row>
    <row r="5284" spans="1:4" x14ac:dyDescent="0.15">
      <c r="A5284" s="214">
        <v>34344</v>
      </c>
      <c r="B5284">
        <v>3.3690000000000002</v>
      </c>
      <c r="D5284" s="207"/>
    </row>
    <row r="5285" spans="1:4" x14ac:dyDescent="0.15">
      <c r="A5285" s="214">
        <v>34345</v>
      </c>
      <c r="B5285">
        <v>3.4079999999999999</v>
      </c>
      <c r="D5285" s="207"/>
    </row>
    <row r="5286" spans="1:4" x14ac:dyDescent="0.15">
      <c r="A5286" s="214">
        <v>34346</v>
      </c>
      <c r="B5286">
        <v>3.452</v>
      </c>
      <c r="D5286" s="207"/>
    </row>
    <row r="5287" spans="1:4" x14ac:dyDescent="0.15">
      <c r="A5287" s="214">
        <v>34347</v>
      </c>
      <c r="B5287">
        <v>3.4569999999999999</v>
      </c>
      <c r="D5287" s="207"/>
    </row>
    <row r="5288" spans="1:4" x14ac:dyDescent="0.15">
      <c r="A5288" s="214">
        <v>34348</v>
      </c>
      <c r="B5288">
        <v>3.57</v>
      </c>
      <c r="D5288" s="207"/>
    </row>
    <row r="5289" spans="1:4" x14ac:dyDescent="0.15">
      <c r="A5289" s="214">
        <v>34351</v>
      </c>
      <c r="B5289">
        <v>3.617</v>
      </c>
      <c r="D5289" s="207"/>
    </row>
    <row r="5290" spans="1:4" x14ac:dyDescent="0.15">
      <c r="A5290" s="214">
        <v>34352</v>
      </c>
      <c r="B5290">
        <v>3.766</v>
      </c>
      <c r="D5290" s="207"/>
    </row>
    <row r="5291" spans="1:4" x14ac:dyDescent="0.15">
      <c r="A5291" s="214">
        <v>34353</v>
      </c>
      <c r="B5291">
        <v>3.8359999999999999</v>
      </c>
      <c r="D5291" s="207"/>
    </row>
    <row r="5292" spans="1:4" x14ac:dyDescent="0.15">
      <c r="A5292" s="214">
        <v>34354</v>
      </c>
      <c r="B5292">
        <v>3.7679999999999998</v>
      </c>
      <c r="D5292" s="207"/>
    </row>
    <row r="5293" spans="1:4" x14ac:dyDescent="0.15">
      <c r="A5293" s="214">
        <v>34355</v>
      </c>
      <c r="B5293">
        <v>3.7869999999999999</v>
      </c>
      <c r="D5293" s="207"/>
    </row>
    <row r="5294" spans="1:4" x14ac:dyDescent="0.15">
      <c r="A5294" s="214">
        <v>34358</v>
      </c>
      <c r="B5294">
        <v>3.734</v>
      </c>
      <c r="D5294" s="207"/>
    </row>
    <row r="5295" spans="1:4" x14ac:dyDescent="0.15">
      <c r="A5295" s="214">
        <v>34359</v>
      </c>
      <c r="B5295">
        <v>3.8410000000000002</v>
      </c>
      <c r="D5295" s="207"/>
    </row>
    <row r="5296" spans="1:4" x14ac:dyDescent="0.15">
      <c r="A5296" s="214">
        <v>34360</v>
      </c>
      <c r="B5296">
        <v>3.9630000000000001</v>
      </c>
      <c r="D5296" s="207"/>
    </row>
    <row r="5297" spans="1:4" x14ac:dyDescent="0.15">
      <c r="A5297" s="214">
        <v>34361</v>
      </c>
      <c r="B5297">
        <v>3.8889999999999998</v>
      </c>
      <c r="D5297" s="207"/>
    </row>
    <row r="5298" spans="1:4" x14ac:dyDescent="0.15">
      <c r="A5298" s="214">
        <v>34362</v>
      </c>
      <c r="B5298">
        <v>3.931</v>
      </c>
      <c r="D5298" s="207"/>
    </row>
    <row r="5299" spans="1:4" x14ac:dyDescent="0.15">
      <c r="A5299" s="214">
        <v>34365</v>
      </c>
      <c r="B5299">
        <v>3.9929999999999999</v>
      </c>
      <c r="D5299" s="207"/>
    </row>
    <row r="5300" spans="1:4" x14ac:dyDescent="0.15">
      <c r="A5300" s="214">
        <v>34366</v>
      </c>
      <c r="B5300">
        <v>3.9180000000000001</v>
      </c>
      <c r="D5300" s="207"/>
    </row>
    <row r="5301" spans="1:4" x14ac:dyDescent="0.15">
      <c r="A5301" s="214">
        <v>34367</v>
      </c>
      <c r="B5301">
        <v>3.9049999999999998</v>
      </c>
      <c r="D5301" s="207"/>
    </row>
    <row r="5302" spans="1:4" x14ac:dyDescent="0.15">
      <c r="A5302" s="214">
        <v>34368</v>
      </c>
      <c r="B5302">
        <v>3.9369999999999998</v>
      </c>
      <c r="D5302" s="207"/>
    </row>
    <row r="5303" spans="1:4" x14ac:dyDescent="0.15">
      <c r="A5303" s="214">
        <v>34369</v>
      </c>
      <c r="B5303">
        <v>3.968</v>
      </c>
      <c r="D5303" s="207"/>
    </row>
    <row r="5304" spans="1:4" x14ac:dyDescent="0.15">
      <c r="A5304" s="214">
        <v>34372</v>
      </c>
      <c r="B5304">
        <v>3.9590000000000001</v>
      </c>
      <c r="D5304" s="207"/>
    </row>
    <row r="5305" spans="1:4" x14ac:dyDescent="0.15">
      <c r="A5305" s="214">
        <v>34373</v>
      </c>
      <c r="B5305">
        <v>3.93</v>
      </c>
      <c r="D5305" s="207"/>
    </row>
    <row r="5306" spans="1:4" x14ac:dyDescent="0.15">
      <c r="A5306" s="214">
        <v>34374</v>
      </c>
      <c r="B5306">
        <v>3.8959999999999999</v>
      </c>
      <c r="D5306" s="207"/>
    </row>
    <row r="5307" spans="1:4" x14ac:dyDescent="0.15">
      <c r="A5307" s="214">
        <v>34375</v>
      </c>
      <c r="B5307">
        <v>3.91</v>
      </c>
      <c r="D5307" s="207"/>
    </row>
    <row r="5308" spans="1:4" x14ac:dyDescent="0.15">
      <c r="A5308" s="214">
        <v>34379</v>
      </c>
      <c r="B5308">
        <v>3.8410000000000002</v>
      </c>
      <c r="D5308" s="207"/>
    </row>
    <row r="5309" spans="1:4" x14ac:dyDescent="0.15">
      <c r="A5309" s="214">
        <v>34380</v>
      </c>
      <c r="B5309">
        <v>3.8170000000000002</v>
      </c>
      <c r="D5309" s="207"/>
    </row>
    <row r="5310" spans="1:4" x14ac:dyDescent="0.15">
      <c r="A5310" s="214">
        <v>34381</v>
      </c>
      <c r="B5310">
        <v>3.87</v>
      </c>
      <c r="D5310" s="207"/>
    </row>
    <row r="5311" spans="1:4" x14ac:dyDescent="0.15">
      <c r="A5311" s="214">
        <v>34382</v>
      </c>
      <c r="B5311">
        <v>4.0030000000000001</v>
      </c>
      <c r="D5311" s="207"/>
    </row>
    <row r="5312" spans="1:4" x14ac:dyDescent="0.15">
      <c r="A5312" s="214">
        <v>34383</v>
      </c>
      <c r="B5312">
        <v>4.0229999999999997</v>
      </c>
      <c r="D5312" s="207"/>
    </row>
    <row r="5313" spans="1:4" x14ac:dyDescent="0.15">
      <c r="A5313" s="214">
        <v>34386</v>
      </c>
      <c r="B5313">
        <v>4.0750000000000002</v>
      </c>
      <c r="D5313" s="207"/>
    </row>
    <row r="5314" spans="1:4" x14ac:dyDescent="0.15">
      <c r="A5314" s="214">
        <v>34387</v>
      </c>
      <c r="B5314">
        <v>4.0599999999999996</v>
      </c>
      <c r="D5314" s="207"/>
    </row>
    <row r="5315" spans="1:4" x14ac:dyDescent="0.15">
      <c r="A5315" s="214">
        <v>34388</v>
      </c>
      <c r="B5315">
        <v>4.0229999999999997</v>
      </c>
      <c r="D5315" s="207"/>
    </row>
    <row r="5316" spans="1:4" x14ac:dyDescent="0.15">
      <c r="A5316" s="214">
        <v>34389</v>
      </c>
      <c r="B5316">
        <v>4.07</v>
      </c>
      <c r="D5316" s="207"/>
    </row>
    <row r="5317" spans="1:4" x14ac:dyDescent="0.15">
      <c r="A5317" s="214">
        <v>34390</v>
      </c>
      <c r="B5317">
        <v>4.1189999999999998</v>
      </c>
      <c r="D5317" s="207"/>
    </row>
    <row r="5318" spans="1:4" x14ac:dyDescent="0.15">
      <c r="A5318" s="214">
        <v>34393</v>
      </c>
      <c r="B5318">
        <v>4.165</v>
      </c>
      <c r="D5318" s="207"/>
    </row>
    <row r="5319" spans="1:4" x14ac:dyDescent="0.15">
      <c r="A5319" s="214">
        <v>34394</v>
      </c>
      <c r="B5319">
        <v>4.2610000000000001</v>
      </c>
      <c r="D5319" s="207"/>
    </row>
    <row r="5320" spans="1:4" x14ac:dyDescent="0.15">
      <c r="A5320" s="214">
        <v>34395</v>
      </c>
      <c r="B5320">
        <v>4.4160000000000004</v>
      </c>
      <c r="D5320" s="207"/>
    </row>
    <row r="5321" spans="1:4" x14ac:dyDescent="0.15">
      <c r="A5321" s="214">
        <v>34396</v>
      </c>
      <c r="B5321">
        <v>4.3630000000000004</v>
      </c>
      <c r="D5321" s="207"/>
    </row>
    <row r="5322" spans="1:4" x14ac:dyDescent="0.15">
      <c r="A5322" s="214">
        <v>34397</v>
      </c>
      <c r="B5322">
        <v>4.3819999999999997</v>
      </c>
      <c r="D5322" s="207"/>
    </row>
    <row r="5323" spans="1:4" x14ac:dyDescent="0.15">
      <c r="A5323" s="214">
        <v>34400</v>
      </c>
      <c r="B5323">
        <v>4.5060000000000002</v>
      </c>
      <c r="D5323" s="207"/>
    </row>
    <row r="5324" spans="1:4" x14ac:dyDescent="0.15">
      <c r="A5324" s="214">
        <v>34401</v>
      </c>
      <c r="B5324">
        <v>4.4569999999999999</v>
      </c>
      <c r="D5324" s="207"/>
    </row>
    <row r="5325" spans="1:4" x14ac:dyDescent="0.15">
      <c r="A5325" s="214">
        <v>34402</v>
      </c>
      <c r="B5325">
        <v>4.452</v>
      </c>
      <c r="D5325" s="207"/>
    </row>
    <row r="5326" spans="1:4" x14ac:dyDescent="0.15">
      <c r="A5326" s="214">
        <v>34403</v>
      </c>
      <c r="B5326">
        <v>4.4169999999999998</v>
      </c>
      <c r="D5326" s="207"/>
    </row>
    <row r="5327" spans="1:4" x14ac:dyDescent="0.15">
      <c r="A5327" s="214">
        <v>34404</v>
      </c>
      <c r="B5327">
        <v>4.3789999999999996</v>
      </c>
      <c r="D5327" s="207"/>
    </row>
    <row r="5328" spans="1:4" x14ac:dyDescent="0.15">
      <c r="A5328" s="214">
        <v>34407</v>
      </c>
      <c r="B5328">
        <v>4.375</v>
      </c>
      <c r="D5328" s="207"/>
    </row>
    <row r="5329" spans="1:4" x14ac:dyDescent="0.15">
      <c r="A5329" s="214">
        <v>34408</v>
      </c>
      <c r="B5329">
        <v>4.444</v>
      </c>
      <c r="D5329" s="207"/>
    </row>
    <row r="5330" spans="1:4" x14ac:dyDescent="0.15">
      <c r="A5330" s="214">
        <v>34409</v>
      </c>
      <c r="B5330">
        <v>4.4480000000000004</v>
      </c>
      <c r="D5330" s="207"/>
    </row>
    <row r="5331" spans="1:4" x14ac:dyDescent="0.15">
      <c r="A5331" s="214">
        <v>34410</v>
      </c>
      <c r="B5331">
        <v>4.3769999999999998</v>
      </c>
      <c r="D5331" s="207"/>
    </row>
    <row r="5332" spans="1:4" x14ac:dyDescent="0.15">
      <c r="A5332" s="214">
        <v>34411</v>
      </c>
      <c r="B5332">
        <v>4.3520000000000003</v>
      </c>
      <c r="D5332" s="207"/>
    </row>
    <row r="5333" spans="1:4" x14ac:dyDescent="0.15">
      <c r="A5333" s="214">
        <v>34415</v>
      </c>
      <c r="B5333">
        <v>4.4880000000000004</v>
      </c>
      <c r="D5333" s="207"/>
    </row>
    <row r="5334" spans="1:4" x14ac:dyDescent="0.15">
      <c r="A5334" s="214">
        <v>34416</v>
      </c>
      <c r="B5334">
        <v>4.3860000000000001</v>
      </c>
      <c r="D5334" s="207"/>
    </row>
    <row r="5335" spans="1:4" x14ac:dyDescent="0.15">
      <c r="A5335" s="214">
        <v>34417</v>
      </c>
      <c r="B5335">
        <v>4.3600000000000003</v>
      </c>
      <c r="D5335" s="207"/>
    </row>
    <row r="5336" spans="1:4" x14ac:dyDescent="0.15">
      <c r="A5336" s="214">
        <v>34418</v>
      </c>
      <c r="B5336">
        <v>4.3479999999999999</v>
      </c>
      <c r="D5336" s="207"/>
    </row>
    <row r="5337" spans="1:4" x14ac:dyDescent="0.15">
      <c r="A5337" s="214">
        <v>34421</v>
      </c>
      <c r="B5337">
        <v>4.335</v>
      </c>
      <c r="D5337" s="207"/>
    </row>
    <row r="5338" spans="1:4" x14ac:dyDescent="0.15">
      <c r="A5338" s="214">
        <v>34422</v>
      </c>
      <c r="B5338">
        <v>4.2510000000000003</v>
      </c>
      <c r="D5338" s="207"/>
    </row>
    <row r="5339" spans="1:4" x14ac:dyDescent="0.15">
      <c r="A5339" s="214">
        <v>34423</v>
      </c>
      <c r="B5339">
        <v>4.242</v>
      </c>
      <c r="D5339" s="207"/>
    </row>
    <row r="5340" spans="1:4" x14ac:dyDescent="0.15">
      <c r="A5340" s="214">
        <v>34424</v>
      </c>
      <c r="B5340">
        <v>4.1369999999999996</v>
      </c>
      <c r="D5340" s="207"/>
    </row>
    <row r="5341" spans="1:4" x14ac:dyDescent="0.15">
      <c r="A5341" s="214">
        <v>34425</v>
      </c>
      <c r="B5341">
        <v>4.12</v>
      </c>
      <c r="D5341" s="207"/>
    </row>
    <row r="5342" spans="1:4" x14ac:dyDescent="0.15">
      <c r="A5342" s="214">
        <v>34428</v>
      </c>
      <c r="B5342">
        <v>4.0620000000000003</v>
      </c>
      <c r="D5342" s="207"/>
    </row>
    <row r="5343" spans="1:4" x14ac:dyDescent="0.15">
      <c r="A5343" s="214">
        <v>34429</v>
      </c>
      <c r="B5343">
        <v>4.0830000000000002</v>
      </c>
      <c r="D5343" s="207"/>
    </row>
    <row r="5344" spans="1:4" x14ac:dyDescent="0.15">
      <c r="A5344" s="214">
        <v>34430</v>
      </c>
      <c r="B5344">
        <v>4.149</v>
      </c>
      <c r="D5344" s="207"/>
    </row>
    <row r="5345" spans="1:4" x14ac:dyDescent="0.15">
      <c r="A5345" s="214">
        <v>34431</v>
      </c>
      <c r="B5345">
        <v>4.2140000000000004</v>
      </c>
      <c r="D5345" s="207"/>
    </row>
    <row r="5346" spans="1:4" x14ac:dyDescent="0.15">
      <c r="A5346" s="214">
        <v>34432</v>
      </c>
      <c r="B5346">
        <v>4.2569999999999997</v>
      </c>
      <c r="D5346" s="207"/>
    </row>
    <row r="5347" spans="1:4" x14ac:dyDescent="0.15">
      <c r="A5347" s="214">
        <v>34435</v>
      </c>
      <c r="B5347">
        <v>4.3259999999999996</v>
      </c>
      <c r="D5347" s="207"/>
    </row>
    <row r="5348" spans="1:4" x14ac:dyDescent="0.15">
      <c r="A5348" s="214">
        <v>34436</v>
      </c>
      <c r="B5348">
        <v>4.2519999999999998</v>
      </c>
      <c r="D5348" s="207"/>
    </row>
    <row r="5349" spans="1:4" x14ac:dyDescent="0.15">
      <c r="A5349" s="214">
        <v>34437</v>
      </c>
      <c r="B5349">
        <v>4.2190000000000003</v>
      </c>
      <c r="D5349" s="207"/>
    </row>
    <row r="5350" spans="1:4" x14ac:dyDescent="0.15">
      <c r="A5350" s="214">
        <v>34438</v>
      </c>
      <c r="B5350">
        <v>4.2389999999999999</v>
      </c>
      <c r="D5350" s="207"/>
    </row>
    <row r="5351" spans="1:4" x14ac:dyDescent="0.15">
      <c r="A5351" s="214">
        <v>34439</v>
      </c>
      <c r="B5351">
        <v>4.2080000000000002</v>
      </c>
      <c r="D5351" s="207"/>
    </row>
    <row r="5352" spans="1:4" x14ac:dyDescent="0.15">
      <c r="A5352" s="214">
        <v>34442</v>
      </c>
      <c r="B5352">
        <v>4.1849999999999996</v>
      </c>
      <c r="D5352" s="207"/>
    </row>
    <row r="5353" spans="1:4" x14ac:dyDescent="0.15">
      <c r="A5353" s="214">
        <v>34443</v>
      </c>
      <c r="B5353">
        <v>4.2549999999999999</v>
      </c>
      <c r="D5353" s="207"/>
    </row>
    <row r="5354" spans="1:4" x14ac:dyDescent="0.15">
      <c r="A5354" s="214">
        <v>34444</v>
      </c>
      <c r="B5354">
        <v>4.242</v>
      </c>
      <c r="D5354" s="207"/>
    </row>
    <row r="5355" spans="1:4" x14ac:dyDescent="0.15">
      <c r="A5355" s="214">
        <v>34445</v>
      </c>
      <c r="B5355">
        <v>4.2</v>
      </c>
      <c r="D5355" s="207"/>
    </row>
    <row r="5356" spans="1:4" x14ac:dyDescent="0.15">
      <c r="A5356" s="214">
        <v>34446</v>
      </c>
      <c r="B5356">
        <v>4.1970000000000001</v>
      </c>
      <c r="D5356" s="207"/>
    </row>
    <row r="5357" spans="1:4" x14ac:dyDescent="0.15">
      <c r="A5357" s="214">
        <v>34449</v>
      </c>
      <c r="B5357">
        <v>4.1790000000000003</v>
      </c>
      <c r="D5357" s="207"/>
    </row>
    <row r="5358" spans="1:4" x14ac:dyDescent="0.15">
      <c r="A5358" s="214">
        <v>34450</v>
      </c>
      <c r="B5358">
        <v>4.2359999999999998</v>
      </c>
      <c r="D5358" s="207"/>
    </row>
    <row r="5359" spans="1:4" x14ac:dyDescent="0.15">
      <c r="A5359" s="214">
        <v>34451</v>
      </c>
      <c r="B5359">
        <v>4.1749999999999998</v>
      </c>
      <c r="D5359" s="207"/>
    </row>
    <row r="5360" spans="1:4" x14ac:dyDescent="0.15">
      <c r="A5360" s="214">
        <v>34452</v>
      </c>
      <c r="B5360">
        <v>4.1500000000000004</v>
      </c>
      <c r="D5360" s="207"/>
    </row>
    <row r="5361" spans="1:4" x14ac:dyDescent="0.15">
      <c r="A5361" s="214">
        <v>34456</v>
      </c>
      <c r="B5361">
        <v>4.1109999999999998</v>
      </c>
      <c r="D5361" s="207"/>
    </row>
    <row r="5362" spans="1:4" x14ac:dyDescent="0.15">
      <c r="A5362" s="214">
        <v>34460</v>
      </c>
      <c r="B5362">
        <v>4.157</v>
      </c>
      <c r="D5362" s="207"/>
    </row>
    <row r="5363" spans="1:4" x14ac:dyDescent="0.15">
      <c r="A5363" s="214">
        <v>34463</v>
      </c>
      <c r="B5363">
        <v>4.1269999999999998</v>
      </c>
      <c r="D5363" s="207"/>
    </row>
    <row r="5364" spans="1:4" x14ac:dyDescent="0.15">
      <c r="A5364" s="214">
        <v>34464</v>
      </c>
      <c r="B5364">
        <v>4.1230000000000002</v>
      </c>
      <c r="D5364" s="207"/>
    </row>
    <row r="5365" spans="1:4" x14ac:dyDescent="0.15">
      <c r="A5365" s="214">
        <v>34465</v>
      </c>
      <c r="B5365">
        <v>4.1050000000000004</v>
      </c>
      <c r="D5365" s="207"/>
    </row>
    <row r="5366" spans="1:4" x14ac:dyDescent="0.15">
      <c r="A5366" s="214">
        <v>34466</v>
      </c>
      <c r="B5366">
        <v>4.0919999999999996</v>
      </c>
      <c r="D5366" s="207"/>
    </row>
    <row r="5367" spans="1:4" x14ac:dyDescent="0.15">
      <c r="A5367" s="214">
        <v>34467</v>
      </c>
      <c r="B5367">
        <v>4.0439999999999996</v>
      </c>
      <c r="D5367" s="207"/>
    </row>
    <row r="5368" spans="1:4" x14ac:dyDescent="0.15">
      <c r="A5368" s="214">
        <v>34470</v>
      </c>
      <c r="B5368">
        <v>4.0039999999999996</v>
      </c>
      <c r="D5368" s="207"/>
    </row>
    <row r="5369" spans="1:4" x14ac:dyDescent="0.15">
      <c r="A5369" s="214">
        <v>34471</v>
      </c>
      <c r="B5369">
        <v>4.016</v>
      </c>
      <c r="D5369" s="207"/>
    </row>
    <row r="5370" spans="1:4" x14ac:dyDescent="0.15">
      <c r="A5370" s="214">
        <v>34472</v>
      </c>
      <c r="B5370">
        <v>3.9569999999999999</v>
      </c>
      <c r="D5370" s="207"/>
    </row>
    <row r="5371" spans="1:4" x14ac:dyDescent="0.15">
      <c r="A5371" s="214">
        <v>34473</v>
      </c>
      <c r="B5371">
        <v>3.919</v>
      </c>
      <c r="D5371" s="207"/>
    </row>
    <row r="5372" spans="1:4" x14ac:dyDescent="0.15">
      <c r="A5372" s="214">
        <v>34474</v>
      </c>
      <c r="B5372">
        <v>3.94</v>
      </c>
      <c r="D5372" s="207"/>
    </row>
    <row r="5373" spans="1:4" x14ac:dyDescent="0.15">
      <c r="A5373" s="214">
        <v>34477</v>
      </c>
      <c r="B5373">
        <v>3.9929999999999999</v>
      </c>
      <c r="D5373" s="207"/>
    </row>
    <row r="5374" spans="1:4" x14ac:dyDescent="0.15">
      <c r="A5374" s="214">
        <v>34478</v>
      </c>
      <c r="B5374">
        <v>3.9870000000000001</v>
      </c>
      <c r="D5374" s="207"/>
    </row>
    <row r="5375" spans="1:4" x14ac:dyDescent="0.15">
      <c r="A5375" s="214">
        <v>34479</v>
      </c>
      <c r="B5375">
        <v>3.9369999999999998</v>
      </c>
      <c r="D5375" s="207"/>
    </row>
    <row r="5376" spans="1:4" x14ac:dyDescent="0.15">
      <c r="A5376" s="214">
        <v>34480</v>
      </c>
      <c r="B5376">
        <v>3.8849999999999998</v>
      </c>
      <c r="D5376" s="207"/>
    </row>
    <row r="5377" spans="1:4" x14ac:dyDescent="0.15">
      <c r="A5377" s="214">
        <v>34481</v>
      </c>
      <c r="B5377">
        <v>3.8879999999999999</v>
      </c>
      <c r="D5377" s="207"/>
    </row>
    <row r="5378" spans="1:4" x14ac:dyDescent="0.15">
      <c r="A5378" s="214">
        <v>34484</v>
      </c>
      <c r="B5378">
        <v>3.883</v>
      </c>
      <c r="D5378" s="207"/>
    </row>
    <row r="5379" spans="1:4" x14ac:dyDescent="0.15">
      <c r="A5379" s="214">
        <v>34485</v>
      </c>
      <c r="B5379">
        <v>3.9420000000000002</v>
      </c>
      <c r="D5379" s="207"/>
    </row>
    <row r="5380" spans="1:4" x14ac:dyDescent="0.15">
      <c r="A5380" s="214">
        <v>34486</v>
      </c>
      <c r="B5380">
        <v>4.0549999999999997</v>
      </c>
      <c r="D5380" s="207"/>
    </row>
    <row r="5381" spans="1:4" x14ac:dyDescent="0.15">
      <c r="A5381" s="214">
        <v>34487</v>
      </c>
      <c r="B5381">
        <v>4.1159999999999997</v>
      </c>
      <c r="D5381" s="207"/>
    </row>
    <row r="5382" spans="1:4" x14ac:dyDescent="0.15">
      <c r="A5382" s="214">
        <v>34488</v>
      </c>
      <c r="B5382">
        <v>4.16</v>
      </c>
      <c r="D5382" s="207"/>
    </row>
    <row r="5383" spans="1:4" x14ac:dyDescent="0.15">
      <c r="A5383" s="214">
        <v>34491</v>
      </c>
      <c r="B5383">
        <v>4.2030000000000003</v>
      </c>
      <c r="D5383" s="207"/>
    </row>
    <row r="5384" spans="1:4" x14ac:dyDescent="0.15">
      <c r="A5384" s="214">
        <v>34492</v>
      </c>
      <c r="B5384">
        <v>4.3029999999999999</v>
      </c>
      <c r="D5384" s="207"/>
    </row>
    <row r="5385" spans="1:4" x14ac:dyDescent="0.15">
      <c r="A5385" s="214">
        <v>34493</v>
      </c>
      <c r="B5385">
        <v>4.2510000000000003</v>
      </c>
      <c r="D5385" s="207"/>
    </row>
    <row r="5386" spans="1:4" x14ac:dyDescent="0.15">
      <c r="A5386" s="214">
        <v>34494</v>
      </c>
      <c r="B5386">
        <v>4.226</v>
      </c>
      <c r="D5386" s="207"/>
    </row>
    <row r="5387" spans="1:4" x14ac:dyDescent="0.15">
      <c r="A5387" s="214">
        <v>34495</v>
      </c>
      <c r="B5387">
        <v>4.1669999999999998</v>
      </c>
      <c r="D5387" s="207"/>
    </row>
    <row r="5388" spans="1:4" x14ac:dyDescent="0.15">
      <c r="A5388" s="214">
        <v>34498</v>
      </c>
      <c r="B5388">
        <v>4.2370000000000001</v>
      </c>
      <c r="D5388" s="207"/>
    </row>
    <row r="5389" spans="1:4" x14ac:dyDescent="0.15">
      <c r="A5389" s="214">
        <v>34499</v>
      </c>
      <c r="B5389">
        <v>4.2450000000000001</v>
      </c>
      <c r="D5389" s="207"/>
    </row>
    <row r="5390" spans="1:4" x14ac:dyDescent="0.15">
      <c r="A5390" s="214">
        <v>34500</v>
      </c>
      <c r="B5390">
        <v>4.1840000000000002</v>
      </c>
      <c r="D5390" s="207"/>
    </row>
    <row r="5391" spans="1:4" x14ac:dyDescent="0.15">
      <c r="A5391" s="214">
        <v>34501</v>
      </c>
      <c r="B5391">
        <v>4.17</v>
      </c>
      <c r="D5391" s="207"/>
    </row>
    <row r="5392" spans="1:4" x14ac:dyDescent="0.15">
      <c r="A5392" s="214">
        <v>34502</v>
      </c>
      <c r="B5392">
        <v>4.3570000000000002</v>
      </c>
      <c r="D5392" s="207"/>
    </row>
    <row r="5393" spans="1:4" x14ac:dyDescent="0.15">
      <c r="A5393" s="214">
        <v>34505</v>
      </c>
      <c r="B5393">
        <v>4.476</v>
      </c>
      <c r="D5393" s="207"/>
    </row>
    <row r="5394" spans="1:4" x14ac:dyDescent="0.15">
      <c r="A5394" s="214">
        <v>34506</v>
      </c>
      <c r="B5394">
        <v>4.4690000000000003</v>
      </c>
      <c r="D5394" s="207"/>
    </row>
    <row r="5395" spans="1:4" x14ac:dyDescent="0.15">
      <c r="A5395" s="214">
        <v>34507</v>
      </c>
      <c r="B5395">
        <v>4.4279999999999999</v>
      </c>
      <c r="D5395" s="207"/>
    </row>
    <row r="5396" spans="1:4" x14ac:dyDescent="0.15">
      <c r="A5396" s="214">
        <v>34508</v>
      </c>
      <c r="B5396">
        <v>4.3849999999999998</v>
      </c>
      <c r="D5396" s="207"/>
    </row>
    <row r="5397" spans="1:4" x14ac:dyDescent="0.15">
      <c r="A5397" s="214">
        <v>34509</v>
      </c>
      <c r="B5397">
        <v>4.2990000000000004</v>
      </c>
      <c r="D5397" s="207"/>
    </row>
    <row r="5398" spans="1:4" x14ac:dyDescent="0.15">
      <c r="A5398" s="214">
        <v>34512</v>
      </c>
      <c r="B5398">
        <v>4.2480000000000002</v>
      </c>
      <c r="D5398" s="207"/>
    </row>
    <row r="5399" spans="1:4" x14ac:dyDescent="0.15">
      <c r="A5399" s="214">
        <v>34513</v>
      </c>
      <c r="B5399">
        <v>4.3680000000000003</v>
      </c>
      <c r="D5399" s="207"/>
    </row>
    <row r="5400" spans="1:4" x14ac:dyDescent="0.15">
      <c r="A5400" s="214">
        <v>34514</v>
      </c>
      <c r="B5400">
        <v>4.3250000000000002</v>
      </c>
      <c r="D5400" s="207"/>
    </row>
    <row r="5401" spans="1:4" x14ac:dyDescent="0.15">
      <c r="A5401" s="214">
        <v>34515</v>
      </c>
      <c r="B5401">
        <v>4.359</v>
      </c>
      <c r="D5401" s="207"/>
    </row>
    <row r="5402" spans="1:4" x14ac:dyDescent="0.15">
      <c r="A5402" s="214">
        <v>34516</v>
      </c>
      <c r="B5402">
        <v>4.3099999999999996</v>
      </c>
      <c r="D5402" s="207"/>
    </row>
    <row r="5403" spans="1:4" x14ac:dyDescent="0.15">
      <c r="A5403" s="214">
        <v>34519</v>
      </c>
      <c r="B5403">
        <v>4.3079999999999998</v>
      </c>
      <c r="D5403" s="207"/>
    </row>
    <row r="5404" spans="1:4" x14ac:dyDescent="0.15">
      <c r="A5404" s="214">
        <v>34520</v>
      </c>
      <c r="B5404">
        <v>4.415</v>
      </c>
      <c r="D5404" s="207"/>
    </row>
    <row r="5405" spans="1:4" x14ac:dyDescent="0.15">
      <c r="A5405" s="214">
        <v>34521</v>
      </c>
      <c r="B5405">
        <v>4.391</v>
      </c>
      <c r="D5405" s="207"/>
    </row>
    <row r="5406" spans="1:4" x14ac:dyDescent="0.15">
      <c r="A5406" s="214">
        <v>34522</v>
      </c>
      <c r="B5406">
        <v>4.3940000000000001</v>
      </c>
      <c r="D5406" s="207"/>
    </row>
    <row r="5407" spans="1:4" x14ac:dyDescent="0.15">
      <c r="A5407" s="214">
        <v>34523</v>
      </c>
      <c r="B5407">
        <v>4.327</v>
      </c>
      <c r="D5407" s="207"/>
    </row>
    <row r="5408" spans="1:4" x14ac:dyDescent="0.15">
      <c r="A5408" s="214">
        <v>34526</v>
      </c>
      <c r="B5408">
        <v>4.43</v>
      </c>
      <c r="D5408" s="207"/>
    </row>
    <row r="5409" spans="1:4" x14ac:dyDescent="0.15">
      <c r="A5409" s="214">
        <v>34527</v>
      </c>
      <c r="B5409">
        <v>4.3869999999999996</v>
      </c>
      <c r="D5409" s="207"/>
    </row>
    <row r="5410" spans="1:4" x14ac:dyDescent="0.15">
      <c r="A5410" s="214">
        <v>34528</v>
      </c>
      <c r="B5410">
        <v>4.4340000000000002</v>
      </c>
      <c r="D5410" s="207"/>
    </row>
    <row r="5411" spans="1:4" x14ac:dyDescent="0.15">
      <c r="A5411" s="214">
        <v>34529</v>
      </c>
      <c r="B5411">
        <v>4.45</v>
      </c>
      <c r="D5411" s="207"/>
    </row>
    <row r="5412" spans="1:4" x14ac:dyDescent="0.15">
      <c r="A5412" s="214">
        <v>34530</v>
      </c>
      <c r="B5412">
        <v>4.4009999999999998</v>
      </c>
      <c r="D5412" s="207"/>
    </row>
    <row r="5413" spans="1:4" x14ac:dyDescent="0.15">
      <c r="A5413" s="214">
        <v>34533</v>
      </c>
      <c r="B5413">
        <v>4.4050000000000002</v>
      </c>
      <c r="D5413" s="207"/>
    </row>
    <row r="5414" spans="1:4" x14ac:dyDescent="0.15">
      <c r="A5414" s="214">
        <v>34534</v>
      </c>
      <c r="B5414">
        <v>4.3540000000000001</v>
      </c>
      <c r="D5414" s="207"/>
    </row>
    <row r="5415" spans="1:4" x14ac:dyDescent="0.15">
      <c r="A5415" s="214">
        <v>34535</v>
      </c>
      <c r="B5415">
        <v>4.3739999999999997</v>
      </c>
      <c r="D5415" s="207"/>
    </row>
    <row r="5416" spans="1:4" x14ac:dyDescent="0.15">
      <c r="A5416" s="214">
        <v>34536</v>
      </c>
      <c r="B5416">
        <v>4.3869999999999996</v>
      </c>
      <c r="D5416" s="207"/>
    </row>
    <row r="5417" spans="1:4" x14ac:dyDescent="0.15">
      <c r="A5417" s="214">
        <v>34537</v>
      </c>
      <c r="B5417">
        <v>4.3780000000000001</v>
      </c>
      <c r="D5417" s="207"/>
    </row>
    <row r="5418" spans="1:4" x14ac:dyDescent="0.15">
      <c r="A5418" s="214">
        <v>34540</v>
      </c>
      <c r="B5418">
        <v>4.3879999999999999</v>
      </c>
      <c r="D5418" s="207"/>
    </row>
    <row r="5419" spans="1:4" x14ac:dyDescent="0.15">
      <c r="A5419" s="214">
        <v>34541</v>
      </c>
      <c r="B5419">
        <v>4.4359999999999999</v>
      </c>
      <c r="D5419" s="207"/>
    </row>
    <row r="5420" spans="1:4" x14ac:dyDescent="0.15">
      <c r="A5420" s="214">
        <v>34542</v>
      </c>
      <c r="B5420">
        <v>4.4409999999999998</v>
      </c>
      <c r="D5420" s="207"/>
    </row>
    <row r="5421" spans="1:4" x14ac:dyDescent="0.15">
      <c r="A5421" s="214">
        <v>34543</v>
      </c>
      <c r="B5421">
        <v>4.4649999999999999</v>
      </c>
      <c r="D5421" s="207"/>
    </row>
    <row r="5422" spans="1:4" x14ac:dyDescent="0.15">
      <c r="A5422" s="214">
        <v>34544</v>
      </c>
      <c r="B5422">
        <v>4.4729999999999999</v>
      </c>
      <c r="D5422" s="207"/>
    </row>
    <row r="5423" spans="1:4" x14ac:dyDescent="0.15">
      <c r="A5423" s="214">
        <v>34547</v>
      </c>
      <c r="B5423">
        <v>4.5359999999999996</v>
      </c>
      <c r="D5423" s="207"/>
    </row>
    <row r="5424" spans="1:4" x14ac:dyDescent="0.15">
      <c r="A5424" s="214">
        <v>34548</v>
      </c>
      <c r="B5424">
        <v>4.5880000000000001</v>
      </c>
      <c r="D5424" s="207"/>
    </row>
    <row r="5425" spans="1:4" x14ac:dyDescent="0.15">
      <c r="A5425" s="214">
        <v>34549</v>
      </c>
      <c r="B5425">
        <v>4.6159999999999997</v>
      </c>
      <c r="D5425" s="207"/>
    </row>
    <row r="5426" spans="1:4" x14ac:dyDescent="0.15">
      <c r="A5426" s="214">
        <v>34550</v>
      </c>
      <c r="B5426">
        <v>4.6900000000000004</v>
      </c>
      <c r="D5426" s="207"/>
    </row>
    <row r="5427" spans="1:4" x14ac:dyDescent="0.15">
      <c r="A5427" s="214">
        <v>34551</v>
      </c>
      <c r="B5427">
        <v>4.7469999999999999</v>
      </c>
      <c r="D5427" s="207"/>
    </row>
    <row r="5428" spans="1:4" x14ac:dyDescent="0.15">
      <c r="A5428" s="214">
        <v>34554</v>
      </c>
      <c r="B5428">
        <v>4.7469999999999999</v>
      </c>
      <c r="D5428" s="207"/>
    </row>
    <row r="5429" spans="1:4" x14ac:dyDescent="0.15">
      <c r="A5429" s="214">
        <v>34555</v>
      </c>
      <c r="B5429">
        <v>4.8099999999999996</v>
      </c>
      <c r="D5429" s="207"/>
    </row>
    <row r="5430" spans="1:4" x14ac:dyDescent="0.15">
      <c r="A5430" s="214">
        <v>34556</v>
      </c>
      <c r="B5430">
        <v>4.8109999999999999</v>
      </c>
      <c r="D5430" s="207"/>
    </row>
    <row r="5431" spans="1:4" x14ac:dyDescent="0.15">
      <c r="A5431" s="214">
        <v>34557</v>
      </c>
      <c r="B5431">
        <v>4.7709999999999999</v>
      </c>
      <c r="D5431" s="207"/>
    </row>
    <row r="5432" spans="1:4" x14ac:dyDescent="0.15">
      <c r="A5432" s="214">
        <v>34558</v>
      </c>
      <c r="B5432">
        <v>4.7699999999999996</v>
      </c>
      <c r="D5432" s="207"/>
    </row>
    <row r="5433" spans="1:4" x14ac:dyDescent="0.15">
      <c r="A5433" s="214">
        <v>34561</v>
      </c>
      <c r="B5433">
        <v>4.7530000000000001</v>
      </c>
      <c r="D5433" s="207"/>
    </row>
    <row r="5434" spans="1:4" x14ac:dyDescent="0.15">
      <c r="A5434" s="214">
        <v>34562</v>
      </c>
      <c r="B5434">
        <v>4.7629999999999999</v>
      </c>
      <c r="D5434" s="207"/>
    </row>
    <row r="5435" spans="1:4" x14ac:dyDescent="0.15">
      <c r="A5435" s="214">
        <v>34563</v>
      </c>
      <c r="B5435">
        <v>4.79</v>
      </c>
      <c r="D5435" s="207"/>
    </row>
    <row r="5436" spans="1:4" x14ac:dyDescent="0.15">
      <c r="A5436" s="214">
        <v>34564</v>
      </c>
      <c r="B5436">
        <v>4.75</v>
      </c>
      <c r="D5436" s="207"/>
    </row>
    <row r="5437" spans="1:4" x14ac:dyDescent="0.15">
      <c r="A5437" s="214">
        <v>34565</v>
      </c>
      <c r="B5437">
        <v>4.7030000000000003</v>
      </c>
      <c r="D5437" s="207"/>
    </row>
    <row r="5438" spans="1:4" x14ac:dyDescent="0.15">
      <c r="A5438" s="214">
        <v>34568</v>
      </c>
      <c r="B5438">
        <v>4.7489999999999997</v>
      </c>
      <c r="D5438" s="207"/>
    </row>
    <row r="5439" spans="1:4" x14ac:dyDescent="0.15">
      <c r="A5439" s="214">
        <v>34569</v>
      </c>
      <c r="B5439">
        <v>4.7320000000000002</v>
      </c>
      <c r="D5439" s="207"/>
    </row>
    <row r="5440" spans="1:4" x14ac:dyDescent="0.15">
      <c r="A5440" s="214">
        <v>34570</v>
      </c>
      <c r="B5440">
        <v>4.7610000000000001</v>
      </c>
      <c r="D5440" s="207"/>
    </row>
    <row r="5441" spans="1:4" x14ac:dyDescent="0.15">
      <c r="A5441" s="214">
        <v>34571</v>
      </c>
      <c r="B5441">
        <v>4.7770000000000001</v>
      </c>
      <c r="D5441" s="207"/>
    </row>
    <row r="5442" spans="1:4" x14ac:dyDescent="0.15">
      <c r="A5442" s="214">
        <v>34572</v>
      </c>
      <c r="B5442">
        <v>4.7830000000000004</v>
      </c>
      <c r="D5442" s="207"/>
    </row>
    <row r="5443" spans="1:4" x14ac:dyDescent="0.15">
      <c r="A5443" s="214">
        <v>34575</v>
      </c>
      <c r="B5443">
        <v>4.798</v>
      </c>
      <c r="D5443" s="207"/>
    </row>
    <row r="5444" spans="1:4" x14ac:dyDescent="0.15">
      <c r="A5444" s="214">
        <v>34576</v>
      </c>
      <c r="B5444">
        <v>4.8289999999999997</v>
      </c>
      <c r="D5444" s="207"/>
    </row>
    <row r="5445" spans="1:4" x14ac:dyDescent="0.15">
      <c r="A5445" s="214">
        <v>34577</v>
      </c>
      <c r="B5445">
        <v>4.8230000000000004</v>
      </c>
      <c r="D5445" s="207"/>
    </row>
    <row r="5446" spans="1:4" x14ac:dyDescent="0.15">
      <c r="A5446" s="214">
        <v>34578</v>
      </c>
      <c r="B5446">
        <v>4.7649999999999997</v>
      </c>
      <c r="D5446" s="207"/>
    </row>
    <row r="5447" spans="1:4" x14ac:dyDescent="0.15">
      <c r="A5447" s="214">
        <v>34579</v>
      </c>
      <c r="B5447">
        <v>4.7649999999999997</v>
      </c>
      <c r="D5447" s="207"/>
    </row>
    <row r="5448" spans="1:4" x14ac:dyDescent="0.15">
      <c r="A5448" s="214">
        <v>34582</v>
      </c>
      <c r="B5448">
        <v>4.7270000000000003</v>
      </c>
      <c r="D5448" s="207"/>
    </row>
    <row r="5449" spans="1:4" x14ac:dyDescent="0.15">
      <c r="A5449" s="214">
        <v>34583</v>
      </c>
      <c r="B5449">
        <v>4.6879999999999997</v>
      </c>
      <c r="D5449" s="207"/>
    </row>
    <row r="5450" spans="1:4" x14ac:dyDescent="0.15">
      <c r="A5450" s="214">
        <v>34584</v>
      </c>
      <c r="B5450">
        <v>4.6040000000000001</v>
      </c>
      <c r="D5450" s="207"/>
    </row>
    <row r="5451" spans="1:4" x14ac:dyDescent="0.15">
      <c r="A5451" s="214">
        <v>34585</v>
      </c>
      <c r="B5451">
        <v>4.6269999999999998</v>
      </c>
      <c r="D5451" s="207"/>
    </row>
    <row r="5452" spans="1:4" x14ac:dyDescent="0.15">
      <c r="A5452" s="214">
        <v>34586</v>
      </c>
      <c r="B5452">
        <v>4.5659999999999998</v>
      </c>
      <c r="D5452" s="207"/>
    </row>
    <row r="5453" spans="1:4" x14ac:dyDescent="0.15">
      <c r="A5453" s="214">
        <v>34589</v>
      </c>
      <c r="B5453">
        <v>4.6079999999999997</v>
      </c>
      <c r="D5453" s="207"/>
    </row>
    <row r="5454" spans="1:4" x14ac:dyDescent="0.15">
      <c r="A5454" s="214">
        <v>34590</v>
      </c>
      <c r="B5454">
        <v>4.5910000000000002</v>
      </c>
      <c r="D5454" s="207"/>
    </row>
    <row r="5455" spans="1:4" x14ac:dyDescent="0.15">
      <c r="A5455" s="214">
        <v>34591</v>
      </c>
      <c r="B5455">
        <v>4.6040000000000001</v>
      </c>
      <c r="D5455" s="207"/>
    </row>
    <row r="5456" spans="1:4" x14ac:dyDescent="0.15">
      <c r="A5456" s="214">
        <v>34593</v>
      </c>
      <c r="B5456">
        <v>4.6020000000000003</v>
      </c>
      <c r="D5456" s="207"/>
    </row>
    <row r="5457" spans="1:4" x14ac:dyDescent="0.15">
      <c r="A5457" s="214">
        <v>34596</v>
      </c>
      <c r="B5457">
        <v>4.6059999999999999</v>
      </c>
      <c r="D5457" s="207"/>
    </row>
    <row r="5458" spans="1:4" x14ac:dyDescent="0.15">
      <c r="A5458" s="214">
        <v>34597</v>
      </c>
      <c r="B5458">
        <v>4.5960000000000001</v>
      </c>
      <c r="D5458" s="207"/>
    </row>
    <row r="5459" spans="1:4" x14ac:dyDescent="0.15">
      <c r="A5459" s="214">
        <v>34598</v>
      </c>
      <c r="B5459">
        <v>4.5570000000000004</v>
      </c>
      <c r="D5459" s="207"/>
    </row>
    <row r="5460" spans="1:4" x14ac:dyDescent="0.15">
      <c r="A5460" s="214">
        <v>34599</v>
      </c>
      <c r="B5460">
        <v>4.5439999999999996</v>
      </c>
      <c r="D5460" s="207"/>
    </row>
    <row r="5461" spans="1:4" x14ac:dyDescent="0.15">
      <c r="A5461" s="214">
        <v>34603</v>
      </c>
      <c r="B5461">
        <v>4.5579999999999998</v>
      </c>
      <c r="D5461" s="207"/>
    </row>
    <row r="5462" spans="1:4" x14ac:dyDescent="0.15">
      <c r="A5462" s="214">
        <v>34604</v>
      </c>
      <c r="B5462">
        <v>4.5460000000000003</v>
      </c>
      <c r="D5462" s="207"/>
    </row>
    <row r="5463" spans="1:4" x14ac:dyDescent="0.15">
      <c r="A5463" s="214">
        <v>34605</v>
      </c>
      <c r="B5463">
        <v>4.5439999999999996</v>
      </c>
      <c r="D5463" s="207"/>
    </row>
    <row r="5464" spans="1:4" x14ac:dyDescent="0.15">
      <c r="A5464" s="214">
        <v>34606</v>
      </c>
      <c r="B5464">
        <v>4.5739999999999998</v>
      </c>
      <c r="D5464" s="207"/>
    </row>
    <row r="5465" spans="1:4" x14ac:dyDescent="0.15">
      <c r="A5465" s="214">
        <v>34607</v>
      </c>
      <c r="B5465">
        <v>4.5999999999999996</v>
      </c>
      <c r="D5465" s="207"/>
    </row>
    <row r="5466" spans="1:4" x14ac:dyDescent="0.15">
      <c r="A5466" s="214">
        <v>34610</v>
      </c>
      <c r="B5466">
        <v>4.6189999999999998</v>
      </c>
      <c r="D5466" s="207"/>
    </row>
    <row r="5467" spans="1:4" x14ac:dyDescent="0.15">
      <c r="A5467" s="214">
        <v>34611</v>
      </c>
      <c r="B5467">
        <v>4.6159999999999997</v>
      </c>
      <c r="D5467" s="207"/>
    </row>
    <row r="5468" spans="1:4" x14ac:dyDescent="0.15">
      <c r="A5468" s="214">
        <v>34612</v>
      </c>
      <c r="B5468">
        <v>4.6559999999999997</v>
      </c>
      <c r="D5468" s="207"/>
    </row>
    <row r="5469" spans="1:4" x14ac:dyDescent="0.15">
      <c r="A5469" s="214">
        <v>34613</v>
      </c>
      <c r="B5469">
        <v>4.673</v>
      </c>
      <c r="D5469" s="207"/>
    </row>
    <row r="5470" spans="1:4" x14ac:dyDescent="0.15">
      <c r="A5470" s="214">
        <v>34614</v>
      </c>
      <c r="B5470">
        <v>4.758</v>
      </c>
      <c r="D5470" s="207"/>
    </row>
    <row r="5471" spans="1:4" x14ac:dyDescent="0.15">
      <c r="A5471" s="214">
        <v>34618</v>
      </c>
      <c r="B5471">
        <v>4.7560000000000002</v>
      </c>
      <c r="D5471" s="207"/>
    </row>
    <row r="5472" spans="1:4" x14ac:dyDescent="0.15">
      <c r="A5472" s="214">
        <v>34619</v>
      </c>
      <c r="B5472">
        <v>4.774</v>
      </c>
      <c r="D5472" s="207"/>
    </row>
    <row r="5473" spans="1:4" x14ac:dyDescent="0.15">
      <c r="A5473" s="214">
        <v>34620</v>
      </c>
      <c r="B5473">
        <v>4.7869999999999999</v>
      </c>
      <c r="D5473" s="207"/>
    </row>
    <row r="5474" spans="1:4" x14ac:dyDescent="0.15">
      <c r="A5474" s="214">
        <v>34621</v>
      </c>
      <c r="B5474">
        <v>4.7190000000000003</v>
      </c>
      <c r="D5474" s="207"/>
    </row>
    <row r="5475" spans="1:4" x14ac:dyDescent="0.15">
      <c r="A5475" s="214">
        <v>34624</v>
      </c>
      <c r="B5475">
        <v>4.7169999999999996</v>
      </c>
      <c r="D5475" s="207"/>
    </row>
    <row r="5476" spans="1:4" x14ac:dyDescent="0.15">
      <c r="A5476" s="214">
        <v>34625</v>
      </c>
      <c r="B5476">
        <v>4.742</v>
      </c>
      <c r="D5476" s="207"/>
    </row>
    <row r="5477" spans="1:4" x14ac:dyDescent="0.15">
      <c r="A5477" s="214">
        <v>34626</v>
      </c>
      <c r="B5477">
        <v>4.718</v>
      </c>
      <c r="D5477" s="207"/>
    </row>
    <row r="5478" spans="1:4" x14ac:dyDescent="0.15">
      <c r="A5478" s="214">
        <v>34627</v>
      </c>
      <c r="B5478">
        <v>4.74</v>
      </c>
      <c r="D5478" s="207"/>
    </row>
    <row r="5479" spans="1:4" x14ac:dyDescent="0.15">
      <c r="A5479" s="214">
        <v>34628</v>
      </c>
      <c r="B5479">
        <v>4.7080000000000002</v>
      </c>
      <c r="D5479" s="207"/>
    </row>
    <row r="5480" spans="1:4" x14ac:dyDescent="0.15">
      <c r="A5480" s="214">
        <v>34631</v>
      </c>
      <c r="B5480">
        <v>4.7670000000000003</v>
      </c>
      <c r="D5480" s="207"/>
    </row>
    <row r="5481" spans="1:4" x14ac:dyDescent="0.15">
      <c r="A5481" s="214">
        <v>34632</v>
      </c>
      <c r="B5481">
        <v>4.7619999999999996</v>
      </c>
      <c r="D5481" s="207"/>
    </row>
    <row r="5482" spans="1:4" x14ac:dyDescent="0.15">
      <c r="A5482" s="214">
        <v>34633</v>
      </c>
      <c r="B5482">
        <v>4.7489999999999997</v>
      </c>
      <c r="D5482" s="207"/>
    </row>
    <row r="5483" spans="1:4" x14ac:dyDescent="0.15">
      <c r="A5483" s="214">
        <v>34634</v>
      </c>
      <c r="B5483">
        <v>4.7530000000000001</v>
      </c>
      <c r="D5483" s="207"/>
    </row>
    <row r="5484" spans="1:4" x14ac:dyDescent="0.15">
      <c r="A5484" s="214">
        <v>34635</v>
      </c>
      <c r="B5484">
        <v>4.7370000000000001</v>
      </c>
      <c r="D5484" s="207"/>
    </row>
    <row r="5485" spans="1:4" x14ac:dyDescent="0.15">
      <c r="A5485" s="214">
        <v>34638</v>
      </c>
      <c r="B5485">
        <v>4.7069999999999999</v>
      </c>
      <c r="D5485" s="207"/>
    </row>
    <row r="5486" spans="1:4" x14ac:dyDescent="0.15">
      <c r="A5486" s="214">
        <v>34639</v>
      </c>
      <c r="B5486">
        <v>4.6900000000000004</v>
      </c>
      <c r="D5486" s="207"/>
    </row>
    <row r="5487" spans="1:4" x14ac:dyDescent="0.15">
      <c r="A5487" s="214">
        <v>34640</v>
      </c>
      <c r="B5487">
        <v>4.68</v>
      </c>
      <c r="D5487" s="207"/>
    </row>
    <row r="5488" spans="1:4" x14ac:dyDescent="0.15">
      <c r="A5488" s="214">
        <v>34642</v>
      </c>
      <c r="B5488">
        <v>4.7060000000000004</v>
      </c>
      <c r="D5488" s="207"/>
    </row>
    <row r="5489" spans="1:4" x14ac:dyDescent="0.15">
      <c r="A5489" s="214">
        <v>34645</v>
      </c>
      <c r="B5489">
        <v>4.7119999999999997</v>
      </c>
      <c r="D5489" s="207"/>
    </row>
    <row r="5490" spans="1:4" x14ac:dyDescent="0.15">
      <c r="A5490" s="214">
        <v>34646</v>
      </c>
      <c r="B5490">
        <v>4.7300000000000004</v>
      </c>
      <c r="D5490" s="207"/>
    </row>
    <row r="5491" spans="1:4" x14ac:dyDescent="0.15">
      <c r="A5491" s="214">
        <v>34647</v>
      </c>
      <c r="B5491">
        <v>4.7279999999999998</v>
      </c>
      <c r="D5491" s="207"/>
    </row>
    <row r="5492" spans="1:4" x14ac:dyDescent="0.15">
      <c r="A5492" s="214">
        <v>34648</v>
      </c>
      <c r="B5492">
        <v>4.726</v>
      </c>
      <c r="D5492" s="207"/>
    </row>
    <row r="5493" spans="1:4" x14ac:dyDescent="0.15">
      <c r="A5493" s="214">
        <v>34649</v>
      </c>
      <c r="B5493">
        <v>4.67</v>
      </c>
      <c r="D5493" s="207"/>
    </row>
    <row r="5494" spans="1:4" x14ac:dyDescent="0.15">
      <c r="A5494" s="214">
        <v>34652</v>
      </c>
      <c r="B5494">
        <v>4.6879999999999997</v>
      </c>
      <c r="D5494" s="207"/>
    </row>
    <row r="5495" spans="1:4" x14ac:dyDescent="0.15">
      <c r="A5495" s="214">
        <v>34653</v>
      </c>
      <c r="B5495">
        <v>4.6790000000000003</v>
      </c>
      <c r="D5495" s="207"/>
    </row>
    <row r="5496" spans="1:4" x14ac:dyDescent="0.15">
      <c r="A5496" s="214">
        <v>34654</v>
      </c>
      <c r="B5496">
        <v>4.7009999999999996</v>
      </c>
      <c r="D5496" s="207"/>
    </row>
    <row r="5497" spans="1:4" x14ac:dyDescent="0.15">
      <c r="A5497" s="214">
        <v>34655</v>
      </c>
      <c r="B5497">
        <v>4.7</v>
      </c>
      <c r="D5497" s="207"/>
    </row>
    <row r="5498" spans="1:4" x14ac:dyDescent="0.15">
      <c r="A5498" s="214">
        <v>34656</v>
      </c>
      <c r="B5498">
        <v>4.6950000000000003</v>
      </c>
      <c r="D5498" s="207"/>
    </row>
    <row r="5499" spans="1:4" x14ac:dyDescent="0.15">
      <c r="A5499" s="214">
        <v>34659</v>
      </c>
      <c r="B5499">
        <v>4.6829999999999998</v>
      </c>
      <c r="D5499" s="207"/>
    </row>
    <row r="5500" spans="1:4" x14ac:dyDescent="0.15">
      <c r="A5500" s="214">
        <v>34660</v>
      </c>
      <c r="B5500">
        <v>4.6390000000000002</v>
      </c>
      <c r="D5500" s="207"/>
    </row>
    <row r="5501" spans="1:4" x14ac:dyDescent="0.15">
      <c r="A5501" s="214">
        <v>34662</v>
      </c>
      <c r="B5501">
        <v>4.59</v>
      </c>
      <c r="D5501" s="207"/>
    </row>
    <row r="5502" spans="1:4" x14ac:dyDescent="0.15">
      <c r="A5502" s="214">
        <v>34663</v>
      </c>
      <c r="B5502">
        <v>4.6029999999999998</v>
      </c>
      <c r="D5502" s="207"/>
    </row>
    <row r="5503" spans="1:4" x14ac:dyDescent="0.15">
      <c r="A5503" s="214">
        <v>34666</v>
      </c>
      <c r="B5503">
        <v>4.63</v>
      </c>
      <c r="D5503" s="207"/>
    </row>
    <row r="5504" spans="1:4" x14ac:dyDescent="0.15">
      <c r="A5504" s="214">
        <v>34667</v>
      </c>
      <c r="B5504">
        <v>4.6340000000000003</v>
      </c>
      <c r="D5504" s="207"/>
    </row>
    <row r="5505" spans="1:4" x14ac:dyDescent="0.15">
      <c r="A5505" s="214">
        <v>34668</v>
      </c>
      <c r="B5505">
        <v>4.63</v>
      </c>
      <c r="D5505" s="207"/>
    </row>
    <row r="5506" spans="1:4" x14ac:dyDescent="0.15">
      <c r="A5506" s="214">
        <v>34669</v>
      </c>
      <c r="B5506">
        <v>4.6150000000000002</v>
      </c>
      <c r="D5506" s="207"/>
    </row>
    <row r="5507" spans="1:4" x14ac:dyDescent="0.15">
      <c r="A5507" s="214">
        <v>34670</v>
      </c>
      <c r="B5507">
        <v>4.6029999999999998</v>
      </c>
      <c r="D5507" s="207"/>
    </row>
    <row r="5508" spans="1:4" x14ac:dyDescent="0.15">
      <c r="A5508" s="214">
        <v>34673</v>
      </c>
      <c r="B5508">
        <v>4.6280000000000001</v>
      </c>
      <c r="D5508" s="207"/>
    </row>
    <row r="5509" spans="1:4" x14ac:dyDescent="0.15">
      <c r="A5509" s="214">
        <v>34674</v>
      </c>
      <c r="B5509">
        <v>4.6029999999999998</v>
      </c>
      <c r="D5509" s="207"/>
    </row>
    <row r="5510" spans="1:4" x14ac:dyDescent="0.15">
      <c r="A5510" s="214">
        <v>34675</v>
      </c>
      <c r="B5510">
        <v>4.585</v>
      </c>
      <c r="D5510" s="207"/>
    </row>
    <row r="5511" spans="1:4" x14ac:dyDescent="0.15">
      <c r="A5511" s="214">
        <v>34676</v>
      </c>
      <c r="B5511">
        <v>4.6059999999999999</v>
      </c>
      <c r="D5511" s="207"/>
    </row>
    <row r="5512" spans="1:4" x14ac:dyDescent="0.15">
      <c r="A5512" s="214">
        <v>34677</v>
      </c>
      <c r="B5512">
        <v>4.5590000000000002</v>
      </c>
      <c r="D5512" s="207"/>
    </row>
    <row r="5513" spans="1:4" x14ac:dyDescent="0.15">
      <c r="A5513" s="214">
        <v>34680</v>
      </c>
      <c r="B5513">
        <v>4.5540000000000003</v>
      </c>
      <c r="D5513" s="207"/>
    </row>
    <row r="5514" spans="1:4" x14ac:dyDescent="0.15">
      <c r="A5514" s="214">
        <v>34681</v>
      </c>
      <c r="B5514">
        <v>4.5330000000000004</v>
      </c>
      <c r="D5514" s="207"/>
    </row>
    <row r="5515" spans="1:4" x14ac:dyDescent="0.15">
      <c r="A5515" s="214">
        <v>34682</v>
      </c>
      <c r="B5515">
        <v>4.5410000000000004</v>
      </c>
      <c r="D5515" s="207"/>
    </row>
    <row r="5516" spans="1:4" x14ac:dyDescent="0.15">
      <c r="A5516" s="214">
        <v>34683</v>
      </c>
      <c r="B5516">
        <v>4.5659999999999998</v>
      </c>
      <c r="D5516" s="207"/>
    </row>
    <row r="5517" spans="1:4" x14ac:dyDescent="0.15">
      <c r="A5517" s="214">
        <v>34684</v>
      </c>
      <c r="B5517">
        <v>4.5659999999999998</v>
      </c>
      <c r="D5517" s="207"/>
    </row>
    <row r="5518" spans="1:4" x14ac:dyDescent="0.15">
      <c r="A5518" s="214">
        <v>34687</v>
      </c>
      <c r="B5518">
        <v>4.5830000000000002</v>
      </c>
      <c r="D5518" s="207"/>
    </row>
    <row r="5519" spans="1:4" x14ac:dyDescent="0.15">
      <c r="A5519" s="214">
        <v>34688</v>
      </c>
      <c r="B5519">
        <v>4.5709999999999997</v>
      </c>
      <c r="D5519" s="207"/>
    </row>
    <row r="5520" spans="1:4" x14ac:dyDescent="0.15">
      <c r="A5520" s="214">
        <v>34689</v>
      </c>
      <c r="B5520">
        <v>4.5270000000000001</v>
      </c>
      <c r="D5520" s="207"/>
    </row>
    <row r="5521" spans="1:4" x14ac:dyDescent="0.15">
      <c r="A5521" s="214">
        <v>34690</v>
      </c>
      <c r="B5521">
        <v>4.54</v>
      </c>
      <c r="D5521" s="207"/>
    </row>
    <row r="5522" spans="1:4" x14ac:dyDescent="0.15">
      <c r="A5522" s="214">
        <v>34694</v>
      </c>
      <c r="B5522">
        <v>4.5350000000000001</v>
      </c>
      <c r="D5522" s="207"/>
    </row>
    <row r="5523" spans="1:4" x14ac:dyDescent="0.15">
      <c r="A5523" s="214">
        <v>34695</v>
      </c>
      <c r="B5523">
        <v>4.5339999999999998</v>
      </c>
      <c r="D5523" s="207"/>
    </row>
    <row r="5524" spans="1:4" x14ac:dyDescent="0.15">
      <c r="A5524" s="214">
        <v>34696</v>
      </c>
      <c r="B5524">
        <v>4.5209999999999999</v>
      </c>
      <c r="D5524" s="207"/>
    </row>
    <row r="5525" spans="1:4" x14ac:dyDescent="0.15">
      <c r="A5525" s="214">
        <v>34697</v>
      </c>
      <c r="B5525">
        <v>4.5330000000000004</v>
      </c>
      <c r="D5525" s="207"/>
    </row>
    <row r="5526" spans="1:4" x14ac:dyDescent="0.15">
      <c r="A5526" s="214">
        <v>34698</v>
      </c>
      <c r="B5526">
        <v>4.5549999999999997</v>
      </c>
      <c r="D5526" s="207"/>
    </row>
    <row r="5527" spans="1:4" x14ac:dyDescent="0.15">
      <c r="A5527" s="214">
        <v>34703</v>
      </c>
      <c r="B5527">
        <v>4.6769999999999996</v>
      </c>
      <c r="D5527" s="207"/>
    </row>
    <row r="5528" spans="1:4" x14ac:dyDescent="0.15">
      <c r="A5528" s="214">
        <v>34704</v>
      </c>
      <c r="B5528">
        <v>4.6710000000000003</v>
      </c>
      <c r="D5528" s="207"/>
    </row>
    <row r="5529" spans="1:4" x14ac:dyDescent="0.15">
      <c r="A5529" s="214">
        <v>34705</v>
      </c>
      <c r="B5529">
        <v>4.6790000000000003</v>
      </c>
      <c r="D5529" s="207"/>
    </row>
    <row r="5530" spans="1:4" x14ac:dyDescent="0.15">
      <c r="A5530" s="214">
        <v>34708</v>
      </c>
      <c r="B5530">
        <v>4.6749999999999998</v>
      </c>
      <c r="D5530" s="207"/>
    </row>
    <row r="5531" spans="1:4" x14ac:dyDescent="0.15">
      <c r="A5531" s="214">
        <v>34709</v>
      </c>
      <c r="B5531">
        <v>4.6609999999999996</v>
      </c>
      <c r="D5531" s="207"/>
    </row>
    <row r="5532" spans="1:4" x14ac:dyDescent="0.15">
      <c r="A5532" s="214">
        <v>34710</v>
      </c>
      <c r="B5532">
        <v>4.6260000000000003</v>
      </c>
      <c r="D5532" s="207"/>
    </row>
    <row r="5533" spans="1:4" x14ac:dyDescent="0.15">
      <c r="A5533" s="214">
        <v>34711</v>
      </c>
      <c r="B5533">
        <v>4.5949999999999998</v>
      </c>
      <c r="D5533" s="207"/>
    </row>
    <row r="5534" spans="1:4" x14ac:dyDescent="0.15">
      <c r="A5534" s="214">
        <v>34712</v>
      </c>
      <c r="B5534">
        <v>4.5960000000000001</v>
      </c>
      <c r="D5534" s="207"/>
    </row>
    <row r="5535" spans="1:4" x14ac:dyDescent="0.15">
      <c r="A5535" s="214">
        <v>34716</v>
      </c>
      <c r="B5535">
        <v>4.6559999999999997</v>
      </c>
      <c r="D5535" s="207"/>
    </row>
    <row r="5536" spans="1:4" x14ac:dyDescent="0.15">
      <c r="A5536" s="214">
        <v>34717</v>
      </c>
      <c r="B5536">
        <v>4.617</v>
      </c>
      <c r="D5536" s="207"/>
    </row>
    <row r="5537" spans="1:4" x14ac:dyDescent="0.15">
      <c r="A5537" s="214">
        <v>34718</v>
      </c>
      <c r="B5537">
        <v>4.63</v>
      </c>
      <c r="D5537" s="207"/>
    </row>
    <row r="5538" spans="1:4" x14ac:dyDescent="0.15">
      <c r="A5538" s="214">
        <v>34719</v>
      </c>
      <c r="B5538">
        <v>4.6470000000000002</v>
      </c>
      <c r="D5538" s="207"/>
    </row>
    <row r="5539" spans="1:4" x14ac:dyDescent="0.15">
      <c r="A5539" s="214">
        <v>34722</v>
      </c>
      <c r="B5539">
        <v>4.6520000000000001</v>
      </c>
      <c r="D5539" s="207"/>
    </row>
    <row r="5540" spans="1:4" x14ac:dyDescent="0.15">
      <c r="A5540" s="214">
        <v>34723</v>
      </c>
      <c r="B5540">
        <v>4.6520000000000001</v>
      </c>
      <c r="D5540" s="207"/>
    </row>
    <row r="5541" spans="1:4" x14ac:dyDescent="0.15">
      <c r="A5541" s="214">
        <v>34724</v>
      </c>
      <c r="B5541">
        <v>4.6470000000000002</v>
      </c>
      <c r="D5541" s="207"/>
    </row>
    <row r="5542" spans="1:4" x14ac:dyDescent="0.15">
      <c r="A5542" s="214">
        <v>34725</v>
      </c>
      <c r="B5542">
        <v>4.6310000000000002</v>
      </c>
      <c r="D5542" s="207"/>
    </row>
    <row r="5543" spans="1:4" x14ac:dyDescent="0.15">
      <c r="A5543" s="214">
        <v>34726</v>
      </c>
      <c r="B5543">
        <v>4.617</v>
      </c>
      <c r="D5543" s="207"/>
    </row>
    <row r="5544" spans="1:4" x14ac:dyDescent="0.15">
      <c r="A5544" s="214">
        <v>34729</v>
      </c>
      <c r="B5544">
        <v>4.6159999999999997</v>
      </c>
      <c r="D5544" s="207"/>
    </row>
    <row r="5545" spans="1:4" x14ac:dyDescent="0.15">
      <c r="A5545" s="214">
        <v>34730</v>
      </c>
      <c r="B5545">
        <v>4.633</v>
      </c>
      <c r="D5545" s="207"/>
    </row>
    <row r="5546" spans="1:4" x14ac:dyDescent="0.15">
      <c r="A5546" s="214">
        <v>34731</v>
      </c>
      <c r="B5546">
        <v>4.6230000000000002</v>
      </c>
      <c r="D5546" s="207"/>
    </row>
    <row r="5547" spans="1:4" x14ac:dyDescent="0.15">
      <c r="A5547" s="214">
        <v>34732</v>
      </c>
      <c r="B5547">
        <v>4.6440000000000001</v>
      </c>
      <c r="D5547" s="207"/>
    </row>
    <row r="5548" spans="1:4" x14ac:dyDescent="0.15">
      <c r="A5548" s="214">
        <v>34733</v>
      </c>
      <c r="B5548">
        <v>4.6310000000000002</v>
      </c>
      <c r="D5548" s="207"/>
    </row>
    <row r="5549" spans="1:4" x14ac:dyDescent="0.15">
      <c r="A5549" s="214">
        <v>34736</v>
      </c>
      <c r="B5549">
        <v>4.6159999999999997</v>
      </c>
      <c r="D5549" s="207"/>
    </row>
    <row r="5550" spans="1:4" x14ac:dyDescent="0.15">
      <c r="A5550" s="214">
        <v>34737</v>
      </c>
      <c r="B5550">
        <v>4.6040000000000001</v>
      </c>
      <c r="D5550" s="207"/>
    </row>
    <row r="5551" spans="1:4" x14ac:dyDescent="0.15">
      <c r="A5551" s="214">
        <v>34738</v>
      </c>
      <c r="B5551">
        <v>4.609</v>
      </c>
      <c r="D5551" s="207"/>
    </row>
    <row r="5552" spans="1:4" x14ac:dyDescent="0.15">
      <c r="A5552" s="214">
        <v>34739</v>
      </c>
      <c r="B5552">
        <v>4.609</v>
      </c>
      <c r="D5552" s="207"/>
    </row>
    <row r="5553" spans="1:4" x14ac:dyDescent="0.15">
      <c r="A5553" s="214">
        <v>34740</v>
      </c>
      <c r="B5553">
        <v>4.6130000000000004</v>
      </c>
      <c r="D5553" s="207"/>
    </row>
    <row r="5554" spans="1:4" x14ac:dyDescent="0.15">
      <c r="A5554" s="214">
        <v>34743</v>
      </c>
      <c r="B5554">
        <v>4.59</v>
      </c>
      <c r="D5554" s="207"/>
    </row>
    <row r="5555" spans="1:4" x14ac:dyDescent="0.15">
      <c r="A5555" s="214">
        <v>34744</v>
      </c>
      <c r="B5555">
        <v>4.5830000000000002</v>
      </c>
      <c r="D5555" s="207"/>
    </row>
    <row r="5556" spans="1:4" x14ac:dyDescent="0.15">
      <c r="A5556" s="214">
        <v>34745</v>
      </c>
      <c r="B5556">
        <v>4.5620000000000003</v>
      </c>
      <c r="D5556" s="207"/>
    </row>
    <row r="5557" spans="1:4" x14ac:dyDescent="0.15">
      <c r="A5557" s="214">
        <v>34746</v>
      </c>
      <c r="B5557">
        <v>4.5609999999999999</v>
      </c>
      <c r="D5557" s="207"/>
    </row>
    <row r="5558" spans="1:4" x14ac:dyDescent="0.15">
      <c r="A5558" s="214">
        <v>34747</v>
      </c>
      <c r="B5558">
        <v>4.5519999999999996</v>
      </c>
      <c r="D5558" s="207"/>
    </row>
    <row r="5559" spans="1:4" x14ac:dyDescent="0.15">
      <c r="A5559" s="214">
        <v>34750</v>
      </c>
      <c r="B5559">
        <v>4.5350000000000001</v>
      </c>
      <c r="D5559" s="207"/>
    </row>
    <row r="5560" spans="1:4" x14ac:dyDescent="0.15">
      <c r="A5560" s="214">
        <v>34751</v>
      </c>
      <c r="B5560">
        <v>4.5110000000000001</v>
      </c>
      <c r="D5560" s="207"/>
    </row>
    <row r="5561" spans="1:4" x14ac:dyDescent="0.15">
      <c r="A5561" s="214">
        <v>34752</v>
      </c>
      <c r="B5561">
        <v>4.5030000000000001</v>
      </c>
      <c r="D5561" s="207"/>
    </row>
    <row r="5562" spans="1:4" x14ac:dyDescent="0.15">
      <c r="A5562" s="214">
        <v>34753</v>
      </c>
      <c r="B5562">
        <v>4.4219999999999997</v>
      </c>
      <c r="D5562" s="207"/>
    </row>
    <row r="5563" spans="1:4" x14ac:dyDescent="0.15">
      <c r="A5563" s="214">
        <v>34754</v>
      </c>
      <c r="B5563">
        <v>4.4489999999999998</v>
      </c>
      <c r="D5563" s="207"/>
    </row>
    <row r="5564" spans="1:4" x14ac:dyDescent="0.15">
      <c r="A5564" s="214">
        <v>34757</v>
      </c>
      <c r="B5564">
        <v>4.4000000000000004</v>
      </c>
      <c r="D5564" s="207"/>
    </row>
    <row r="5565" spans="1:4" x14ac:dyDescent="0.15">
      <c r="A5565" s="214">
        <v>34758</v>
      </c>
      <c r="B5565">
        <v>4.4249999999999998</v>
      </c>
      <c r="D5565" s="207"/>
    </row>
    <row r="5566" spans="1:4" x14ac:dyDescent="0.15">
      <c r="A5566" s="214">
        <v>34759</v>
      </c>
      <c r="B5566">
        <v>4.4219999999999997</v>
      </c>
      <c r="D5566" s="207"/>
    </row>
    <row r="5567" spans="1:4" x14ac:dyDescent="0.15">
      <c r="A5567" s="214">
        <v>34760</v>
      </c>
      <c r="B5567">
        <v>4.4039999999999999</v>
      </c>
      <c r="D5567" s="207"/>
    </row>
    <row r="5568" spans="1:4" x14ac:dyDescent="0.15">
      <c r="A5568" s="214">
        <v>34761</v>
      </c>
      <c r="B5568">
        <v>4.3529999999999998</v>
      </c>
      <c r="D5568" s="207"/>
    </row>
    <row r="5569" spans="1:4" x14ac:dyDescent="0.15">
      <c r="A5569" s="214">
        <v>34764</v>
      </c>
      <c r="B5569">
        <v>4.3049999999999997</v>
      </c>
      <c r="D5569" s="207"/>
    </row>
    <row r="5570" spans="1:4" x14ac:dyDescent="0.15">
      <c r="A5570" s="214">
        <v>34765</v>
      </c>
      <c r="B5570">
        <v>4.2110000000000003</v>
      </c>
      <c r="D5570" s="207"/>
    </row>
    <row r="5571" spans="1:4" x14ac:dyDescent="0.15">
      <c r="A5571" s="214">
        <v>34766</v>
      </c>
      <c r="B5571">
        <v>4.202</v>
      </c>
      <c r="D5571" s="207"/>
    </row>
    <row r="5572" spans="1:4" x14ac:dyDescent="0.15">
      <c r="A5572" s="214">
        <v>34767</v>
      </c>
      <c r="B5572">
        <v>4.2690000000000001</v>
      </c>
      <c r="D5572" s="207"/>
    </row>
    <row r="5573" spans="1:4" x14ac:dyDescent="0.15">
      <c r="A5573" s="214">
        <v>34768</v>
      </c>
      <c r="B5573">
        <v>4.2610000000000001</v>
      </c>
      <c r="D5573" s="207"/>
    </row>
    <row r="5574" spans="1:4" x14ac:dyDescent="0.15">
      <c r="A5574" s="214">
        <v>34771</v>
      </c>
      <c r="B5574">
        <v>4.1909999999999998</v>
      </c>
      <c r="D5574" s="207"/>
    </row>
    <row r="5575" spans="1:4" x14ac:dyDescent="0.15">
      <c r="A5575" s="214">
        <v>34772</v>
      </c>
      <c r="B5575">
        <v>4.2240000000000002</v>
      </c>
      <c r="D5575" s="207"/>
    </row>
    <row r="5576" spans="1:4" x14ac:dyDescent="0.15">
      <c r="A5576" s="214">
        <v>34773</v>
      </c>
      <c r="B5576">
        <v>4.1989999999999998</v>
      </c>
      <c r="D5576" s="207"/>
    </row>
    <row r="5577" spans="1:4" x14ac:dyDescent="0.15">
      <c r="A5577" s="214">
        <v>34774</v>
      </c>
      <c r="B5577">
        <v>4.1589999999999998</v>
      </c>
      <c r="D5577" s="207"/>
    </row>
    <row r="5578" spans="1:4" x14ac:dyDescent="0.15">
      <c r="A5578" s="214">
        <v>34775</v>
      </c>
      <c r="B5578">
        <v>4.0990000000000002</v>
      </c>
      <c r="D5578" s="207"/>
    </row>
    <row r="5579" spans="1:4" x14ac:dyDescent="0.15">
      <c r="A5579" s="214">
        <v>34778</v>
      </c>
      <c r="B5579">
        <v>4.1109999999999998</v>
      </c>
      <c r="D5579" s="207"/>
    </row>
    <row r="5580" spans="1:4" x14ac:dyDescent="0.15">
      <c r="A5580" s="214">
        <v>34780</v>
      </c>
      <c r="B5580">
        <v>4.0570000000000004</v>
      </c>
      <c r="D5580" s="207"/>
    </row>
    <row r="5581" spans="1:4" x14ac:dyDescent="0.15">
      <c r="A5581" s="214">
        <v>34781</v>
      </c>
      <c r="B5581">
        <v>3.968</v>
      </c>
      <c r="D5581" s="207"/>
    </row>
    <row r="5582" spans="1:4" x14ac:dyDescent="0.15">
      <c r="A5582" s="214">
        <v>34782</v>
      </c>
      <c r="B5582">
        <v>4.0039999999999996</v>
      </c>
      <c r="D5582" s="207"/>
    </row>
    <row r="5583" spans="1:4" x14ac:dyDescent="0.15">
      <c r="A5583" s="214">
        <v>34785</v>
      </c>
      <c r="B5583">
        <v>4.0549999999999997</v>
      </c>
      <c r="D5583" s="207"/>
    </row>
    <row r="5584" spans="1:4" x14ac:dyDescent="0.15">
      <c r="A5584" s="214">
        <v>34786</v>
      </c>
      <c r="B5584">
        <v>3.9319999999999999</v>
      </c>
      <c r="D5584" s="207"/>
    </row>
    <row r="5585" spans="1:4" x14ac:dyDescent="0.15">
      <c r="A5585" s="214">
        <v>34787</v>
      </c>
      <c r="B5585">
        <v>3.8849999999999998</v>
      </c>
      <c r="D5585" s="207"/>
    </row>
    <row r="5586" spans="1:4" x14ac:dyDescent="0.15">
      <c r="A5586" s="214">
        <v>34788</v>
      </c>
      <c r="B5586">
        <v>3.875</v>
      </c>
      <c r="D5586" s="207"/>
    </row>
    <row r="5587" spans="1:4" x14ac:dyDescent="0.15">
      <c r="A5587" s="214">
        <v>34789</v>
      </c>
      <c r="B5587">
        <v>3.8069999999999999</v>
      </c>
      <c r="D5587" s="207"/>
    </row>
    <row r="5588" spans="1:4" x14ac:dyDescent="0.15">
      <c r="A5588" s="214">
        <v>34792</v>
      </c>
      <c r="B5588">
        <v>3.65</v>
      </c>
      <c r="D5588" s="207"/>
    </row>
    <row r="5589" spans="1:4" x14ac:dyDescent="0.15">
      <c r="A5589" s="214">
        <v>34793</v>
      </c>
      <c r="B5589">
        <v>3.6349999999999998</v>
      </c>
      <c r="D5589" s="207"/>
    </row>
    <row r="5590" spans="1:4" x14ac:dyDescent="0.15">
      <c r="A5590" s="214">
        <v>34794</v>
      </c>
      <c r="B5590">
        <v>3.7349999999999999</v>
      </c>
      <c r="D5590" s="207"/>
    </row>
    <row r="5591" spans="1:4" x14ac:dyDescent="0.15">
      <c r="A5591" s="214">
        <v>34795</v>
      </c>
      <c r="B5591">
        <v>3.694</v>
      </c>
      <c r="D5591" s="207"/>
    </row>
    <row r="5592" spans="1:4" x14ac:dyDescent="0.15">
      <c r="A5592" s="214">
        <v>34796</v>
      </c>
      <c r="B5592">
        <v>3.6709999999999998</v>
      </c>
      <c r="D5592" s="207"/>
    </row>
    <row r="5593" spans="1:4" x14ac:dyDescent="0.15">
      <c r="A5593" s="214">
        <v>34799</v>
      </c>
      <c r="B5593">
        <v>3.762</v>
      </c>
      <c r="D5593" s="207"/>
    </row>
    <row r="5594" spans="1:4" x14ac:dyDescent="0.15">
      <c r="A5594" s="214">
        <v>34800</v>
      </c>
      <c r="B5594">
        <v>3.7810000000000001</v>
      </c>
      <c r="D5594" s="207"/>
    </row>
    <row r="5595" spans="1:4" x14ac:dyDescent="0.15">
      <c r="A5595" s="214">
        <v>34801</v>
      </c>
      <c r="B5595">
        <v>3.8210000000000002</v>
      </c>
      <c r="D5595" s="207"/>
    </row>
    <row r="5596" spans="1:4" x14ac:dyDescent="0.15">
      <c r="A5596" s="214">
        <v>34802</v>
      </c>
      <c r="B5596">
        <v>3.6789999999999998</v>
      </c>
      <c r="D5596" s="207"/>
    </row>
    <row r="5597" spans="1:4" x14ac:dyDescent="0.15">
      <c r="A5597" s="214">
        <v>34803</v>
      </c>
      <c r="B5597">
        <v>3.5179999999999998</v>
      </c>
      <c r="D5597" s="207"/>
    </row>
    <row r="5598" spans="1:4" x14ac:dyDescent="0.15">
      <c r="A5598" s="214">
        <v>34806</v>
      </c>
      <c r="B5598">
        <v>3.4969999999999999</v>
      </c>
      <c r="D5598" s="207"/>
    </row>
    <row r="5599" spans="1:4" x14ac:dyDescent="0.15">
      <c r="A5599" s="214">
        <v>34807</v>
      </c>
      <c r="B5599">
        <v>3.448</v>
      </c>
      <c r="D5599" s="207"/>
    </row>
    <row r="5600" spans="1:4" x14ac:dyDescent="0.15">
      <c r="A5600" s="214">
        <v>34808</v>
      </c>
      <c r="B5600">
        <v>3.5539999999999998</v>
      </c>
      <c r="D5600" s="207"/>
    </row>
    <row r="5601" spans="1:4" x14ac:dyDescent="0.15">
      <c r="A5601" s="214">
        <v>34809</v>
      </c>
      <c r="B5601">
        <v>3.5169999999999999</v>
      </c>
      <c r="D5601" s="207"/>
    </row>
    <row r="5602" spans="1:4" x14ac:dyDescent="0.15">
      <c r="A5602" s="214">
        <v>34810</v>
      </c>
      <c r="B5602">
        <v>3.5960000000000001</v>
      </c>
      <c r="D5602" s="207"/>
    </row>
    <row r="5603" spans="1:4" x14ac:dyDescent="0.15">
      <c r="A5603" s="214">
        <v>34813</v>
      </c>
      <c r="B5603">
        <v>3.56</v>
      </c>
      <c r="D5603" s="207"/>
    </row>
    <row r="5604" spans="1:4" x14ac:dyDescent="0.15">
      <c r="A5604" s="214">
        <v>34814</v>
      </c>
      <c r="B5604">
        <v>3.57</v>
      </c>
      <c r="D5604" s="207"/>
    </row>
    <row r="5605" spans="1:4" x14ac:dyDescent="0.15">
      <c r="A5605" s="214">
        <v>34815</v>
      </c>
      <c r="B5605">
        <v>3.5329999999999999</v>
      </c>
      <c r="D5605" s="207"/>
    </row>
    <row r="5606" spans="1:4" x14ac:dyDescent="0.15">
      <c r="A5606" s="214">
        <v>34816</v>
      </c>
      <c r="B5606">
        <v>3.5739999999999998</v>
      </c>
      <c r="D5606" s="207"/>
    </row>
    <row r="5607" spans="1:4" x14ac:dyDescent="0.15">
      <c r="A5607" s="214">
        <v>34817</v>
      </c>
      <c r="B5607">
        <v>3.5979999999999999</v>
      </c>
      <c r="D5607" s="207"/>
    </row>
    <row r="5608" spans="1:4" x14ac:dyDescent="0.15">
      <c r="A5608" s="214">
        <v>34820</v>
      </c>
      <c r="B5608">
        <v>3.6520000000000001</v>
      </c>
      <c r="D5608" s="207"/>
    </row>
    <row r="5609" spans="1:4" x14ac:dyDescent="0.15">
      <c r="A5609" s="214">
        <v>34821</v>
      </c>
      <c r="B5609">
        <v>3.6150000000000002</v>
      </c>
      <c r="D5609" s="207"/>
    </row>
    <row r="5610" spans="1:4" x14ac:dyDescent="0.15">
      <c r="A5610" s="214">
        <v>34827</v>
      </c>
      <c r="B5610">
        <v>3.5659999999999998</v>
      </c>
      <c r="D5610" s="207"/>
    </row>
    <row r="5611" spans="1:4" x14ac:dyDescent="0.15">
      <c r="A5611" s="214">
        <v>34828</v>
      </c>
      <c r="B5611">
        <v>3.52</v>
      </c>
      <c r="D5611" s="207"/>
    </row>
    <row r="5612" spans="1:4" x14ac:dyDescent="0.15">
      <c r="A5612" s="214">
        <v>34829</v>
      </c>
      <c r="B5612">
        <v>3.5059999999999998</v>
      </c>
      <c r="D5612" s="207"/>
    </row>
    <row r="5613" spans="1:4" x14ac:dyDescent="0.15">
      <c r="A5613" s="214">
        <v>34830</v>
      </c>
      <c r="B5613">
        <v>3.4609999999999999</v>
      </c>
      <c r="D5613" s="207"/>
    </row>
    <row r="5614" spans="1:4" x14ac:dyDescent="0.15">
      <c r="A5614" s="214">
        <v>34831</v>
      </c>
      <c r="B5614">
        <v>3.5529999999999999</v>
      </c>
      <c r="D5614" s="207"/>
    </row>
    <row r="5615" spans="1:4" x14ac:dyDescent="0.15">
      <c r="A5615" s="214">
        <v>34834</v>
      </c>
      <c r="B5615">
        <v>3.5489999999999999</v>
      </c>
      <c r="D5615" s="207"/>
    </row>
    <row r="5616" spans="1:4" x14ac:dyDescent="0.15">
      <c r="A5616" s="214">
        <v>34835</v>
      </c>
      <c r="B5616">
        <v>3.5329999999999999</v>
      </c>
      <c r="D5616" s="207"/>
    </row>
    <row r="5617" spans="1:4" x14ac:dyDescent="0.15">
      <c r="A5617" s="214">
        <v>34836</v>
      </c>
      <c r="B5617">
        <v>3.5009999999999999</v>
      </c>
      <c r="D5617" s="207"/>
    </row>
    <row r="5618" spans="1:4" x14ac:dyDescent="0.15">
      <c r="A5618" s="214">
        <v>34837</v>
      </c>
      <c r="B5618">
        <v>3.4790000000000001</v>
      </c>
      <c r="D5618" s="207"/>
    </row>
    <row r="5619" spans="1:4" x14ac:dyDescent="0.15">
      <c r="A5619" s="214">
        <v>34838</v>
      </c>
      <c r="B5619">
        <v>3.42</v>
      </c>
      <c r="D5619" s="207"/>
    </row>
    <row r="5620" spans="1:4" x14ac:dyDescent="0.15">
      <c r="A5620" s="214">
        <v>34841</v>
      </c>
      <c r="B5620">
        <v>3.3769999999999998</v>
      </c>
      <c r="D5620" s="207"/>
    </row>
    <row r="5621" spans="1:4" x14ac:dyDescent="0.15">
      <c r="A5621" s="214">
        <v>34842</v>
      </c>
      <c r="B5621">
        <v>3.3490000000000002</v>
      </c>
      <c r="D5621" s="207"/>
    </row>
    <row r="5622" spans="1:4" x14ac:dyDescent="0.15">
      <c r="A5622" s="214">
        <v>34843</v>
      </c>
      <c r="B5622">
        <v>3.3260000000000001</v>
      </c>
      <c r="D5622" s="207"/>
    </row>
    <row r="5623" spans="1:4" x14ac:dyDescent="0.15">
      <c r="A5623" s="214">
        <v>34844</v>
      </c>
      <c r="B5623">
        <v>3.2519999999999998</v>
      </c>
      <c r="D5623" s="207"/>
    </row>
    <row r="5624" spans="1:4" x14ac:dyDescent="0.15">
      <c r="A5624" s="214">
        <v>34845</v>
      </c>
      <c r="B5624">
        <v>3.1960000000000002</v>
      </c>
      <c r="D5624" s="207"/>
    </row>
    <row r="5625" spans="1:4" x14ac:dyDescent="0.15">
      <c r="A5625" s="214">
        <v>34848</v>
      </c>
      <c r="B5625">
        <v>3.22</v>
      </c>
      <c r="D5625" s="207"/>
    </row>
    <row r="5626" spans="1:4" x14ac:dyDescent="0.15">
      <c r="A5626" s="214">
        <v>34849</v>
      </c>
      <c r="B5626">
        <v>3.141</v>
      </c>
      <c r="D5626" s="207"/>
    </row>
    <row r="5627" spans="1:4" x14ac:dyDescent="0.15">
      <c r="A5627" s="214">
        <v>34850</v>
      </c>
      <c r="B5627">
        <v>3.032</v>
      </c>
      <c r="D5627" s="207"/>
    </row>
    <row r="5628" spans="1:4" x14ac:dyDescent="0.15">
      <c r="A5628" s="214">
        <v>34851</v>
      </c>
      <c r="B5628">
        <v>3.0720000000000001</v>
      </c>
      <c r="D5628" s="207"/>
    </row>
    <row r="5629" spans="1:4" x14ac:dyDescent="0.15">
      <c r="A5629" s="214">
        <v>34852</v>
      </c>
      <c r="B5629">
        <v>3.169</v>
      </c>
      <c r="D5629" s="207"/>
    </row>
    <row r="5630" spans="1:4" x14ac:dyDescent="0.15">
      <c r="A5630" s="214">
        <v>34855</v>
      </c>
      <c r="B5630">
        <v>3.11</v>
      </c>
      <c r="D5630" s="207"/>
    </row>
    <row r="5631" spans="1:4" x14ac:dyDescent="0.15">
      <c r="A5631" s="214">
        <v>34856</v>
      </c>
      <c r="B5631">
        <v>3.036</v>
      </c>
      <c r="D5631" s="207"/>
    </row>
    <row r="5632" spans="1:4" x14ac:dyDescent="0.15">
      <c r="A5632" s="214">
        <v>34857</v>
      </c>
      <c r="B5632">
        <v>3.0779999999999998</v>
      </c>
      <c r="D5632" s="207"/>
    </row>
    <row r="5633" spans="1:4" x14ac:dyDescent="0.15">
      <c r="A5633" s="214">
        <v>34858</v>
      </c>
      <c r="B5633">
        <v>3.1429999999999998</v>
      </c>
      <c r="D5633" s="207"/>
    </row>
    <row r="5634" spans="1:4" x14ac:dyDescent="0.15">
      <c r="A5634" s="214">
        <v>34859</v>
      </c>
      <c r="B5634">
        <v>3.1240000000000001</v>
      </c>
      <c r="D5634" s="207"/>
    </row>
    <row r="5635" spans="1:4" x14ac:dyDescent="0.15">
      <c r="A5635" s="214">
        <v>34862</v>
      </c>
      <c r="B5635">
        <v>3.1749999999999998</v>
      </c>
      <c r="D5635" s="207"/>
    </row>
    <row r="5636" spans="1:4" x14ac:dyDescent="0.15">
      <c r="A5636" s="214">
        <v>34863</v>
      </c>
      <c r="B5636">
        <v>3.1419999999999999</v>
      </c>
      <c r="D5636" s="207"/>
    </row>
    <row r="5637" spans="1:4" x14ac:dyDescent="0.15">
      <c r="A5637" s="214">
        <v>34864</v>
      </c>
      <c r="B5637">
        <v>3.1930000000000001</v>
      </c>
      <c r="D5637" s="207"/>
    </row>
    <row r="5638" spans="1:4" x14ac:dyDescent="0.15">
      <c r="A5638" s="214">
        <v>34865</v>
      </c>
      <c r="B5638">
        <v>3.2389999999999999</v>
      </c>
      <c r="D5638" s="207"/>
    </row>
    <row r="5639" spans="1:4" x14ac:dyDescent="0.15">
      <c r="A5639" s="214">
        <v>34866</v>
      </c>
      <c r="B5639">
        <v>3.2240000000000002</v>
      </c>
      <c r="D5639" s="207"/>
    </row>
    <row r="5640" spans="1:4" x14ac:dyDescent="0.15">
      <c r="A5640" s="214">
        <v>34869</v>
      </c>
      <c r="B5640">
        <v>3.1789999999999998</v>
      </c>
      <c r="D5640" s="207"/>
    </row>
    <row r="5641" spans="1:4" x14ac:dyDescent="0.15">
      <c r="A5641" s="214">
        <v>34870</v>
      </c>
      <c r="B5641">
        <v>3.17</v>
      </c>
      <c r="D5641" s="207"/>
    </row>
    <row r="5642" spans="1:4" x14ac:dyDescent="0.15">
      <c r="A5642" s="214">
        <v>34871</v>
      </c>
      <c r="B5642">
        <v>3.0979999999999999</v>
      </c>
      <c r="D5642" s="207"/>
    </row>
    <row r="5643" spans="1:4" x14ac:dyDescent="0.15">
      <c r="A5643" s="214">
        <v>34872</v>
      </c>
      <c r="B5643">
        <v>3.0179999999999998</v>
      </c>
      <c r="D5643" s="207"/>
    </row>
    <row r="5644" spans="1:4" x14ac:dyDescent="0.15">
      <c r="A5644" s="214">
        <v>34873</v>
      </c>
      <c r="B5644">
        <v>2.9820000000000002</v>
      </c>
      <c r="D5644" s="207"/>
    </row>
    <row r="5645" spans="1:4" x14ac:dyDescent="0.15">
      <c r="A5645" s="214">
        <v>34876</v>
      </c>
      <c r="B5645">
        <v>2.9809999999999999</v>
      </c>
      <c r="D5645" s="207"/>
    </row>
    <row r="5646" spans="1:4" x14ac:dyDescent="0.15">
      <c r="A5646" s="214">
        <v>34877</v>
      </c>
      <c r="B5646">
        <v>2.948</v>
      </c>
      <c r="D5646" s="207"/>
    </row>
    <row r="5647" spans="1:4" x14ac:dyDescent="0.15">
      <c r="A5647" s="214">
        <v>34878</v>
      </c>
      <c r="B5647">
        <v>2.9710000000000001</v>
      </c>
      <c r="D5647" s="207"/>
    </row>
    <row r="5648" spans="1:4" x14ac:dyDescent="0.15">
      <c r="A5648" s="214">
        <v>34879</v>
      </c>
      <c r="B5648">
        <v>2.9</v>
      </c>
      <c r="D5648" s="207"/>
    </row>
    <row r="5649" spans="1:4" x14ac:dyDescent="0.15">
      <c r="A5649" s="214">
        <v>34880</v>
      </c>
      <c r="B5649">
        <v>2.9710000000000001</v>
      </c>
      <c r="D5649" s="207"/>
    </row>
    <row r="5650" spans="1:4" x14ac:dyDescent="0.15">
      <c r="A5650" s="214">
        <v>34883</v>
      </c>
      <c r="B5650">
        <v>2.923</v>
      </c>
      <c r="D5650" s="207"/>
    </row>
    <row r="5651" spans="1:4" x14ac:dyDescent="0.15">
      <c r="A5651" s="214">
        <v>34884</v>
      </c>
      <c r="B5651">
        <v>2.9169999999999998</v>
      </c>
      <c r="D5651" s="207"/>
    </row>
    <row r="5652" spans="1:4" x14ac:dyDescent="0.15">
      <c r="A5652" s="214">
        <v>34885</v>
      </c>
      <c r="B5652">
        <v>2.887</v>
      </c>
      <c r="D5652" s="207"/>
    </row>
    <row r="5653" spans="1:4" x14ac:dyDescent="0.15">
      <c r="A5653" s="214">
        <v>34886</v>
      </c>
      <c r="B5653">
        <v>2.9249999999999998</v>
      </c>
      <c r="D5653" s="207"/>
    </row>
    <row r="5654" spans="1:4" x14ac:dyDescent="0.15">
      <c r="A5654" s="214">
        <v>34887</v>
      </c>
      <c r="B5654">
        <v>2.8050000000000002</v>
      </c>
      <c r="D5654" s="207"/>
    </row>
    <row r="5655" spans="1:4" x14ac:dyDescent="0.15">
      <c r="A5655" s="214">
        <v>34890</v>
      </c>
      <c r="B5655">
        <v>2.8679999999999999</v>
      </c>
      <c r="D5655" s="207"/>
    </row>
    <row r="5656" spans="1:4" x14ac:dyDescent="0.15">
      <c r="A5656" s="214">
        <v>34891</v>
      </c>
      <c r="B5656">
        <v>2.915</v>
      </c>
      <c r="D5656" s="207"/>
    </row>
    <row r="5657" spans="1:4" x14ac:dyDescent="0.15">
      <c r="A5657" s="214">
        <v>34892</v>
      </c>
      <c r="B5657">
        <v>2.952</v>
      </c>
      <c r="D5657" s="207"/>
    </row>
    <row r="5658" spans="1:4" x14ac:dyDescent="0.15">
      <c r="A5658" s="214">
        <v>34893</v>
      </c>
      <c r="B5658">
        <v>2.9660000000000002</v>
      </c>
      <c r="D5658" s="207"/>
    </row>
    <row r="5659" spans="1:4" x14ac:dyDescent="0.15">
      <c r="A5659" s="214">
        <v>34894</v>
      </c>
      <c r="B5659">
        <v>3.1120000000000001</v>
      </c>
      <c r="D5659" s="207"/>
    </row>
    <row r="5660" spans="1:4" x14ac:dyDescent="0.15">
      <c r="A5660" s="214">
        <v>34897</v>
      </c>
      <c r="B5660">
        <v>3.1150000000000002</v>
      </c>
      <c r="D5660" s="207"/>
    </row>
    <row r="5661" spans="1:4" x14ac:dyDescent="0.15">
      <c r="A5661" s="214">
        <v>34898</v>
      </c>
      <c r="B5661">
        <v>3.161</v>
      </c>
      <c r="D5661" s="207"/>
    </row>
    <row r="5662" spans="1:4" x14ac:dyDescent="0.15">
      <c r="A5662" s="214">
        <v>34899</v>
      </c>
      <c r="B5662">
        <v>3.113</v>
      </c>
      <c r="D5662" s="207"/>
    </row>
    <row r="5663" spans="1:4" x14ac:dyDescent="0.15">
      <c r="A5663" s="214">
        <v>34900</v>
      </c>
      <c r="B5663">
        <v>3.0640000000000001</v>
      </c>
      <c r="D5663" s="207"/>
    </row>
    <row r="5664" spans="1:4" x14ac:dyDescent="0.15">
      <c r="A5664" s="214">
        <v>34901</v>
      </c>
      <c r="B5664">
        <v>3.1110000000000002</v>
      </c>
      <c r="D5664" s="207"/>
    </row>
    <row r="5665" spans="1:4" x14ac:dyDescent="0.15">
      <c r="A5665" s="214">
        <v>34904</v>
      </c>
      <c r="B5665">
        <v>3.1469999999999998</v>
      </c>
      <c r="D5665" s="207"/>
    </row>
    <row r="5666" spans="1:4" x14ac:dyDescent="0.15">
      <c r="A5666" s="214">
        <v>34905</v>
      </c>
      <c r="B5666">
        <v>3.1059999999999999</v>
      </c>
      <c r="D5666" s="207"/>
    </row>
    <row r="5667" spans="1:4" x14ac:dyDescent="0.15">
      <c r="A5667" s="214">
        <v>34906</v>
      </c>
      <c r="B5667">
        <v>3.097</v>
      </c>
      <c r="D5667" s="207"/>
    </row>
    <row r="5668" spans="1:4" x14ac:dyDescent="0.15">
      <c r="A5668" s="214">
        <v>34907</v>
      </c>
      <c r="B5668">
        <v>3.069</v>
      </c>
      <c r="D5668" s="207"/>
    </row>
    <row r="5669" spans="1:4" x14ac:dyDescent="0.15">
      <c r="A5669" s="214">
        <v>34908</v>
      </c>
      <c r="B5669">
        <v>3.07</v>
      </c>
      <c r="D5669" s="207"/>
    </row>
    <row r="5670" spans="1:4" x14ac:dyDescent="0.15">
      <c r="A5670" s="214">
        <v>34911</v>
      </c>
      <c r="B5670">
        <v>3.105</v>
      </c>
      <c r="D5670" s="207"/>
    </row>
    <row r="5671" spans="1:4" x14ac:dyDescent="0.15">
      <c r="A5671" s="214">
        <v>34912</v>
      </c>
      <c r="B5671">
        <v>3.0990000000000002</v>
      </c>
      <c r="D5671" s="207"/>
    </row>
    <row r="5672" spans="1:4" x14ac:dyDescent="0.15">
      <c r="A5672" s="214">
        <v>34913</v>
      </c>
      <c r="B5672">
        <v>3.1909999999999998</v>
      </c>
      <c r="D5672" s="207"/>
    </row>
    <row r="5673" spans="1:4" x14ac:dyDescent="0.15">
      <c r="A5673" s="214">
        <v>34914</v>
      </c>
      <c r="B5673">
        <v>3.19</v>
      </c>
      <c r="D5673" s="207"/>
    </row>
    <row r="5674" spans="1:4" x14ac:dyDescent="0.15">
      <c r="A5674" s="214">
        <v>34915</v>
      </c>
      <c r="B5674">
        <v>3.1930000000000001</v>
      </c>
      <c r="D5674" s="207"/>
    </row>
    <row r="5675" spans="1:4" x14ac:dyDescent="0.15">
      <c r="A5675" s="214">
        <v>34918</v>
      </c>
      <c r="B5675">
        <v>3.1669999999999998</v>
      </c>
      <c r="D5675" s="207"/>
    </row>
    <row r="5676" spans="1:4" x14ac:dyDescent="0.15">
      <c r="A5676" s="214">
        <v>34919</v>
      </c>
      <c r="B5676">
        <v>3.22</v>
      </c>
      <c r="D5676" s="207"/>
    </row>
    <row r="5677" spans="1:4" x14ac:dyDescent="0.15">
      <c r="A5677" s="214">
        <v>34920</v>
      </c>
      <c r="B5677">
        <v>3.2130000000000001</v>
      </c>
      <c r="D5677" s="207"/>
    </row>
    <row r="5678" spans="1:4" x14ac:dyDescent="0.15">
      <c r="A5678" s="214">
        <v>34921</v>
      </c>
      <c r="B5678">
        <v>3.2330000000000001</v>
      </c>
      <c r="D5678" s="207"/>
    </row>
    <row r="5679" spans="1:4" x14ac:dyDescent="0.15">
      <c r="A5679" s="214">
        <v>34922</v>
      </c>
      <c r="B5679">
        <v>3.2450000000000001</v>
      </c>
      <c r="D5679" s="207"/>
    </row>
    <row r="5680" spans="1:4" x14ac:dyDescent="0.15">
      <c r="A5680" s="214">
        <v>34925</v>
      </c>
      <c r="B5680">
        <v>3.214</v>
      </c>
      <c r="D5680" s="207"/>
    </row>
    <row r="5681" spans="1:4" x14ac:dyDescent="0.15">
      <c r="A5681" s="214">
        <v>34926</v>
      </c>
      <c r="B5681">
        <v>3.242</v>
      </c>
      <c r="D5681" s="207"/>
    </row>
    <row r="5682" spans="1:4" x14ac:dyDescent="0.15">
      <c r="A5682" s="214">
        <v>34927</v>
      </c>
      <c r="B5682">
        <v>3.38</v>
      </c>
      <c r="D5682" s="207"/>
    </row>
    <row r="5683" spans="1:4" x14ac:dyDescent="0.15">
      <c r="A5683" s="214">
        <v>34928</v>
      </c>
      <c r="B5683">
        <v>3.3519999999999999</v>
      </c>
      <c r="D5683" s="207"/>
    </row>
    <row r="5684" spans="1:4" x14ac:dyDescent="0.15">
      <c r="A5684" s="214">
        <v>34929</v>
      </c>
      <c r="B5684">
        <v>3.3660000000000001</v>
      </c>
      <c r="D5684" s="207"/>
    </row>
    <row r="5685" spans="1:4" x14ac:dyDescent="0.15">
      <c r="A5685" s="214">
        <v>34932</v>
      </c>
      <c r="B5685">
        <v>3.319</v>
      </c>
      <c r="D5685" s="207"/>
    </row>
    <row r="5686" spans="1:4" x14ac:dyDescent="0.15">
      <c r="A5686" s="214">
        <v>34933</v>
      </c>
      <c r="B5686">
        <v>3.3439999999999999</v>
      </c>
      <c r="D5686" s="207"/>
    </row>
    <row r="5687" spans="1:4" x14ac:dyDescent="0.15">
      <c r="A5687" s="214">
        <v>34934</v>
      </c>
      <c r="B5687">
        <v>3.3460000000000001</v>
      </c>
      <c r="D5687" s="207"/>
    </row>
    <row r="5688" spans="1:4" x14ac:dyDescent="0.15">
      <c r="A5688" s="214">
        <v>34935</v>
      </c>
      <c r="B5688">
        <v>3.359</v>
      </c>
      <c r="D5688" s="207"/>
    </row>
    <row r="5689" spans="1:4" x14ac:dyDescent="0.15">
      <c r="A5689" s="214">
        <v>34936</v>
      </c>
      <c r="B5689">
        <v>3.3380000000000001</v>
      </c>
      <c r="D5689" s="207"/>
    </row>
    <row r="5690" spans="1:4" x14ac:dyDescent="0.15">
      <c r="A5690" s="214">
        <v>34939</v>
      </c>
      <c r="B5690">
        <v>3.3109999999999999</v>
      </c>
      <c r="D5690" s="207"/>
    </row>
    <row r="5691" spans="1:4" x14ac:dyDescent="0.15">
      <c r="A5691" s="214">
        <v>34940</v>
      </c>
      <c r="B5691">
        <v>3.351</v>
      </c>
      <c r="D5691" s="207"/>
    </row>
    <row r="5692" spans="1:4" x14ac:dyDescent="0.15">
      <c r="A5692" s="214">
        <v>34941</v>
      </c>
      <c r="B5692">
        <v>3.3119999999999998</v>
      </c>
      <c r="D5692" s="207"/>
    </row>
    <row r="5693" spans="1:4" x14ac:dyDescent="0.15">
      <c r="A5693" s="214">
        <v>34942</v>
      </c>
      <c r="B5693">
        <v>3.3079999999999998</v>
      </c>
      <c r="D5693" s="207"/>
    </row>
    <row r="5694" spans="1:4" x14ac:dyDescent="0.15">
      <c r="A5694" s="214">
        <v>34943</v>
      </c>
      <c r="B5694">
        <v>3.2280000000000002</v>
      </c>
      <c r="D5694" s="207"/>
    </row>
    <row r="5695" spans="1:4" x14ac:dyDescent="0.15">
      <c r="A5695" s="214">
        <v>34946</v>
      </c>
      <c r="B5695">
        <v>3.125</v>
      </c>
      <c r="D5695" s="207"/>
    </row>
    <row r="5696" spans="1:4" x14ac:dyDescent="0.15">
      <c r="A5696" s="214">
        <v>34947</v>
      </c>
      <c r="B5696">
        <v>3.1739999999999999</v>
      </c>
      <c r="D5696" s="207"/>
    </row>
    <row r="5697" spans="1:4" x14ac:dyDescent="0.15">
      <c r="A5697" s="214">
        <v>34948</v>
      </c>
      <c r="B5697">
        <v>3.16</v>
      </c>
      <c r="D5697" s="207"/>
    </row>
    <row r="5698" spans="1:4" x14ac:dyDescent="0.15">
      <c r="A5698" s="214">
        <v>34949</v>
      </c>
      <c r="B5698">
        <v>3.1070000000000002</v>
      </c>
      <c r="D5698" s="207"/>
    </row>
    <row r="5699" spans="1:4" x14ac:dyDescent="0.15">
      <c r="A5699" s="214">
        <v>34950</v>
      </c>
      <c r="B5699">
        <v>3.1419999999999999</v>
      </c>
      <c r="D5699" s="207"/>
    </row>
    <row r="5700" spans="1:4" x14ac:dyDescent="0.15">
      <c r="A5700" s="214">
        <v>34953</v>
      </c>
      <c r="B5700">
        <v>3.0990000000000002</v>
      </c>
      <c r="D5700" s="207"/>
    </row>
    <row r="5701" spans="1:4" x14ac:dyDescent="0.15">
      <c r="A5701" s="214">
        <v>34954</v>
      </c>
      <c r="B5701">
        <v>3.0539999999999998</v>
      </c>
      <c r="D5701" s="207"/>
    </row>
    <row r="5702" spans="1:4" x14ac:dyDescent="0.15">
      <c r="A5702" s="214">
        <v>34955</v>
      </c>
      <c r="B5702">
        <v>3.008</v>
      </c>
      <c r="D5702" s="207"/>
    </row>
    <row r="5703" spans="1:4" x14ac:dyDescent="0.15">
      <c r="A5703" s="214">
        <v>34956</v>
      </c>
      <c r="B5703">
        <v>3.004</v>
      </c>
      <c r="D5703" s="207"/>
    </row>
    <row r="5704" spans="1:4" x14ac:dyDescent="0.15">
      <c r="A5704" s="214">
        <v>34960</v>
      </c>
      <c r="B5704">
        <v>2.9910000000000001</v>
      </c>
      <c r="D5704" s="207"/>
    </row>
    <row r="5705" spans="1:4" x14ac:dyDescent="0.15">
      <c r="A5705" s="214">
        <v>34961</v>
      </c>
      <c r="B5705">
        <v>2.9910000000000001</v>
      </c>
      <c r="D5705" s="207"/>
    </row>
    <row r="5706" spans="1:4" x14ac:dyDescent="0.15">
      <c r="A5706" s="214">
        <v>34962</v>
      </c>
      <c r="B5706">
        <v>2.8690000000000002</v>
      </c>
      <c r="D5706" s="207"/>
    </row>
    <row r="5707" spans="1:4" x14ac:dyDescent="0.15">
      <c r="A5707" s="214">
        <v>34963</v>
      </c>
      <c r="B5707">
        <v>2.891</v>
      </c>
      <c r="D5707" s="207"/>
    </row>
    <row r="5708" spans="1:4" x14ac:dyDescent="0.15">
      <c r="A5708" s="214">
        <v>34964</v>
      </c>
      <c r="B5708">
        <v>2.879</v>
      </c>
      <c r="D5708" s="207"/>
    </row>
    <row r="5709" spans="1:4" x14ac:dyDescent="0.15">
      <c r="A5709" s="214">
        <v>34967</v>
      </c>
      <c r="B5709">
        <v>2.8660000000000001</v>
      </c>
      <c r="D5709" s="207"/>
    </row>
    <row r="5710" spans="1:4" x14ac:dyDescent="0.15">
      <c r="A5710" s="214">
        <v>34968</v>
      </c>
      <c r="B5710">
        <v>2.8479999999999999</v>
      </c>
      <c r="D5710" s="207"/>
    </row>
    <row r="5711" spans="1:4" x14ac:dyDescent="0.15">
      <c r="A5711" s="214">
        <v>34969</v>
      </c>
      <c r="B5711">
        <v>2.9020000000000001</v>
      </c>
      <c r="D5711" s="207"/>
    </row>
    <row r="5712" spans="1:4" x14ac:dyDescent="0.15">
      <c r="A5712" s="214">
        <v>34970</v>
      </c>
      <c r="B5712">
        <v>2.8929999999999998</v>
      </c>
      <c r="D5712" s="207"/>
    </row>
    <row r="5713" spans="1:4" x14ac:dyDescent="0.15">
      <c r="A5713" s="214">
        <v>34971</v>
      </c>
      <c r="B5713">
        <v>2.875</v>
      </c>
      <c r="D5713" s="207"/>
    </row>
    <row r="5714" spans="1:4" x14ac:dyDescent="0.15">
      <c r="A5714" s="214">
        <v>34974</v>
      </c>
      <c r="B5714">
        <v>2.831</v>
      </c>
      <c r="D5714" s="207"/>
    </row>
    <row r="5715" spans="1:4" x14ac:dyDescent="0.15">
      <c r="A5715" s="214">
        <v>34975</v>
      </c>
      <c r="B5715">
        <v>2.8079999999999998</v>
      </c>
      <c r="D5715" s="207"/>
    </row>
    <row r="5716" spans="1:4" x14ac:dyDescent="0.15">
      <c r="A5716" s="214">
        <v>34976</v>
      </c>
      <c r="B5716">
        <v>2.79</v>
      </c>
      <c r="D5716" s="207"/>
    </row>
    <row r="5717" spans="1:4" x14ac:dyDescent="0.15">
      <c r="A5717" s="214">
        <v>34977</v>
      </c>
      <c r="B5717">
        <v>2.863</v>
      </c>
      <c r="D5717" s="207"/>
    </row>
    <row r="5718" spans="1:4" x14ac:dyDescent="0.15">
      <c r="A5718" s="214">
        <v>34978</v>
      </c>
      <c r="B5718">
        <v>2.9169999999999998</v>
      </c>
      <c r="D5718" s="207"/>
    </row>
    <row r="5719" spans="1:4" x14ac:dyDescent="0.15">
      <c r="A5719" s="214">
        <v>34981</v>
      </c>
      <c r="B5719">
        <v>2.911</v>
      </c>
      <c r="D5719" s="207"/>
    </row>
    <row r="5720" spans="1:4" x14ac:dyDescent="0.15">
      <c r="A5720" s="214">
        <v>34983</v>
      </c>
      <c r="B5720">
        <v>2.97</v>
      </c>
      <c r="D5720" s="207"/>
    </row>
    <row r="5721" spans="1:4" x14ac:dyDescent="0.15">
      <c r="A5721" s="214">
        <v>34984</v>
      </c>
      <c r="B5721">
        <v>2.9460000000000002</v>
      </c>
      <c r="D5721" s="207"/>
    </row>
    <row r="5722" spans="1:4" x14ac:dyDescent="0.15">
      <c r="A5722" s="214">
        <v>34985</v>
      </c>
      <c r="B5722">
        <v>2.9049999999999998</v>
      </c>
      <c r="D5722" s="207"/>
    </row>
    <row r="5723" spans="1:4" x14ac:dyDescent="0.15">
      <c r="A5723" s="214">
        <v>34988</v>
      </c>
      <c r="B5723">
        <v>2.8820000000000001</v>
      </c>
      <c r="D5723" s="207"/>
    </row>
    <row r="5724" spans="1:4" x14ac:dyDescent="0.15">
      <c r="A5724" s="214">
        <v>34989</v>
      </c>
      <c r="B5724">
        <v>2.9049999999999998</v>
      </c>
      <c r="D5724" s="207"/>
    </row>
    <row r="5725" spans="1:4" x14ac:dyDescent="0.15">
      <c r="A5725" s="214">
        <v>34990</v>
      </c>
      <c r="B5725">
        <v>2.9670000000000001</v>
      </c>
      <c r="D5725" s="207"/>
    </row>
    <row r="5726" spans="1:4" x14ac:dyDescent="0.15">
      <c r="A5726" s="214">
        <v>34991</v>
      </c>
      <c r="B5726">
        <v>2.9569999999999999</v>
      </c>
      <c r="D5726" s="207"/>
    </row>
    <row r="5727" spans="1:4" x14ac:dyDescent="0.15">
      <c r="A5727" s="214">
        <v>34992</v>
      </c>
      <c r="B5727">
        <v>2.9470000000000001</v>
      </c>
      <c r="D5727" s="207"/>
    </row>
    <row r="5728" spans="1:4" x14ac:dyDescent="0.15">
      <c r="A5728" s="214">
        <v>34995</v>
      </c>
      <c r="B5728">
        <v>2.96</v>
      </c>
      <c r="D5728" s="207"/>
    </row>
    <row r="5729" spans="1:4" x14ac:dyDescent="0.15">
      <c r="A5729" s="214">
        <v>34996</v>
      </c>
      <c r="B5729">
        <v>2.9809999999999999</v>
      </c>
      <c r="D5729" s="207"/>
    </row>
    <row r="5730" spans="1:4" x14ac:dyDescent="0.15">
      <c r="A5730" s="214">
        <v>34997</v>
      </c>
      <c r="B5730">
        <v>3.0089999999999999</v>
      </c>
      <c r="D5730" s="207"/>
    </row>
    <row r="5731" spans="1:4" x14ac:dyDescent="0.15">
      <c r="A5731" s="214">
        <v>34998</v>
      </c>
      <c r="B5731">
        <v>2.931</v>
      </c>
      <c r="D5731" s="207"/>
    </row>
    <row r="5732" spans="1:4" x14ac:dyDescent="0.15">
      <c r="A5732" s="214">
        <v>34999</v>
      </c>
      <c r="B5732">
        <v>2.9849999999999999</v>
      </c>
      <c r="D5732" s="207"/>
    </row>
    <row r="5733" spans="1:4" x14ac:dyDescent="0.15">
      <c r="A5733" s="214">
        <v>35002</v>
      </c>
      <c r="B5733">
        <v>2.9929999999999999</v>
      </c>
      <c r="D5733" s="207"/>
    </row>
    <row r="5734" spans="1:4" x14ac:dyDescent="0.15">
      <c r="A5734" s="214">
        <v>35003</v>
      </c>
      <c r="B5734">
        <v>2.9620000000000002</v>
      </c>
      <c r="D5734" s="207"/>
    </row>
    <row r="5735" spans="1:4" x14ac:dyDescent="0.15">
      <c r="A5735" s="214">
        <v>35004</v>
      </c>
      <c r="B5735">
        <v>2.9729999999999999</v>
      </c>
      <c r="D5735" s="207"/>
    </row>
    <row r="5736" spans="1:4" x14ac:dyDescent="0.15">
      <c r="A5736" s="214">
        <v>35005</v>
      </c>
      <c r="B5736">
        <v>3.0230000000000001</v>
      </c>
      <c r="D5736" s="207"/>
    </row>
    <row r="5737" spans="1:4" x14ac:dyDescent="0.15">
      <c r="A5737" s="214">
        <v>35009</v>
      </c>
      <c r="B5737">
        <v>3.02</v>
      </c>
      <c r="D5737" s="207"/>
    </row>
    <row r="5738" spans="1:4" x14ac:dyDescent="0.15">
      <c r="A5738" s="214">
        <v>35010</v>
      </c>
      <c r="B5738">
        <v>3.0150000000000001</v>
      </c>
      <c r="D5738" s="207"/>
    </row>
    <row r="5739" spans="1:4" x14ac:dyDescent="0.15">
      <c r="A5739" s="214">
        <v>35011</v>
      </c>
      <c r="B5739">
        <v>3.0070000000000001</v>
      </c>
      <c r="D5739" s="207"/>
    </row>
    <row r="5740" spans="1:4" x14ac:dyDescent="0.15">
      <c r="A5740" s="214">
        <v>35012</v>
      </c>
      <c r="B5740">
        <v>2.9849999999999999</v>
      </c>
      <c r="D5740" s="207"/>
    </row>
    <row r="5741" spans="1:4" x14ac:dyDescent="0.15">
      <c r="A5741" s="214">
        <v>35013</v>
      </c>
      <c r="B5741">
        <v>2.98</v>
      </c>
      <c r="D5741" s="207"/>
    </row>
    <row r="5742" spans="1:4" x14ac:dyDescent="0.15">
      <c r="A5742" s="214">
        <v>35016</v>
      </c>
      <c r="B5742">
        <v>2.9980000000000002</v>
      </c>
      <c r="D5742" s="207"/>
    </row>
    <row r="5743" spans="1:4" x14ac:dyDescent="0.15">
      <c r="A5743" s="214">
        <v>35017</v>
      </c>
      <c r="B5743">
        <v>3.0030000000000001</v>
      </c>
      <c r="D5743" s="207"/>
    </row>
    <row r="5744" spans="1:4" x14ac:dyDescent="0.15">
      <c r="A5744" s="214">
        <v>35018</v>
      </c>
      <c r="B5744">
        <v>3.0070000000000001</v>
      </c>
      <c r="D5744" s="207"/>
    </row>
    <row r="5745" spans="1:4" x14ac:dyDescent="0.15">
      <c r="A5745" s="214">
        <v>35019</v>
      </c>
      <c r="B5745">
        <v>3.0510000000000002</v>
      </c>
      <c r="D5745" s="207"/>
    </row>
    <row r="5746" spans="1:4" x14ac:dyDescent="0.15">
      <c r="A5746" s="214">
        <v>35020</v>
      </c>
      <c r="B5746">
        <v>3.0169999999999999</v>
      </c>
      <c r="D5746" s="207"/>
    </row>
    <row r="5747" spans="1:4" x14ac:dyDescent="0.15">
      <c r="A5747" s="214">
        <v>35023</v>
      </c>
      <c r="B5747">
        <v>3.0419999999999998</v>
      </c>
      <c r="D5747" s="207"/>
    </row>
    <row r="5748" spans="1:4" x14ac:dyDescent="0.15">
      <c r="A5748" s="214">
        <v>35024</v>
      </c>
      <c r="B5748">
        <v>3.036</v>
      </c>
      <c r="D5748" s="207"/>
    </row>
    <row r="5749" spans="1:4" x14ac:dyDescent="0.15">
      <c r="A5749" s="214">
        <v>35025</v>
      </c>
      <c r="B5749">
        <v>2.9860000000000002</v>
      </c>
      <c r="D5749" s="207"/>
    </row>
    <row r="5750" spans="1:4" x14ac:dyDescent="0.15">
      <c r="A5750" s="214">
        <v>35027</v>
      </c>
      <c r="B5750">
        <v>2.9340000000000002</v>
      </c>
      <c r="D5750" s="207"/>
    </row>
    <row r="5751" spans="1:4" x14ac:dyDescent="0.15">
      <c r="A5751" s="214">
        <v>35030</v>
      </c>
      <c r="B5751">
        <v>2.93</v>
      </c>
      <c r="D5751" s="207"/>
    </row>
    <row r="5752" spans="1:4" x14ac:dyDescent="0.15">
      <c r="A5752" s="214">
        <v>35031</v>
      </c>
      <c r="B5752">
        <v>2.9580000000000002</v>
      </c>
      <c r="D5752" s="207"/>
    </row>
    <row r="5753" spans="1:4" x14ac:dyDescent="0.15">
      <c r="A5753" s="214">
        <v>35032</v>
      </c>
      <c r="B5753">
        <v>2.93</v>
      </c>
      <c r="D5753" s="207"/>
    </row>
    <row r="5754" spans="1:4" x14ac:dyDescent="0.15">
      <c r="A5754" s="214">
        <v>35033</v>
      </c>
      <c r="B5754">
        <v>2.93</v>
      </c>
      <c r="D5754" s="207"/>
    </row>
    <row r="5755" spans="1:4" x14ac:dyDescent="0.15">
      <c r="A5755" s="214">
        <v>35034</v>
      </c>
      <c r="B5755">
        <v>2.9590000000000001</v>
      </c>
      <c r="D5755" s="207"/>
    </row>
    <row r="5756" spans="1:4" x14ac:dyDescent="0.15">
      <c r="A5756" s="214">
        <v>35037</v>
      </c>
      <c r="B5756">
        <v>2.94</v>
      </c>
      <c r="D5756" s="207"/>
    </row>
    <row r="5757" spans="1:4" x14ac:dyDescent="0.15">
      <c r="A5757" s="214">
        <v>35038</v>
      </c>
      <c r="B5757">
        <v>2.9590000000000001</v>
      </c>
      <c r="D5757" s="207"/>
    </row>
    <row r="5758" spans="1:4" x14ac:dyDescent="0.15">
      <c r="A5758" s="214">
        <v>35039</v>
      </c>
      <c r="B5758">
        <v>2.9590000000000001</v>
      </c>
      <c r="D5758" s="207"/>
    </row>
    <row r="5759" spans="1:4" x14ac:dyDescent="0.15">
      <c r="A5759" s="214">
        <v>35040</v>
      </c>
      <c r="B5759">
        <v>2.9089999999999998</v>
      </c>
      <c r="D5759" s="207"/>
    </row>
    <row r="5760" spans="1:4" x14ac:dyDescent="0.15">
      <c r="A5760" s="214">
        <v>35041</v>
      </c>
      <c r="B5760">
        <v>2.9129999999999998</v>
      </c>
      <c r="D5760" s="207"/>
    </row>
    <row r="5761" spans="1:4" x14ac:dyDescent="0.15">
      <c r="A5761" s="214">
        <v>35044</v>
      </c>
      <c r="B5761">
        <v>2.915</v>
      </c>
      <c r="D5761" s="207"/>
    </row>
    <row r="5762" spans="1:4" x14ac:dyDescent="0.15">
      <c r="A5762" s="214">
        <v>35045</v>
      </c>
      <c r="B5762">
        <v>2.9049999999999998</v>
      </c>
      <c r="D5762" s="207"/>
    </row>
    <row r="5763" spans="1:4" x14ac:dyDescent="0.15">
      <c r="A5763" s="214">
        <v>35046</v>
      </c>
      <c r="B5763">
        <v>2.9550000000000001</v>
      </c>
      <c r="D5763" s="207"/>
    </row>
    <row r="5764" spans="1:4" x14ac:dyDescent="0.15">
      <c r="A5764" s="214">
        <v>35047</v>
      </c>
      <c r="B5764">
        <v>2.9430000000000001</v>
      </c>
      <c r="D5764" s="207"/>
    </row>
    <row r="5765" spans="1:4" x14ac:dyDescent="0.15">
      <c r="A5765" s="214">
        <v>35048</v>
      </c>
      <c r="B5765">
        <v>2.93</v>
      </c>
      <c r="D5765" s="207"/>
    </row>
    <row r="5766" spans="1:4" x14ac:dyDescent="0.15">
      <c r="A5766" s="214">
        <v>35051</v>
      </c>
      <c r="B5766">
        <v>2.93</v>
      </c>
      <c r="D5766" s="207"/>
    </row>
    <row r="5767" spans="1:4" x14ac:dyDescent="0.15">
      <c r="A5767" s="214">
        <v>35052</v>
      </c>
      <c r="B5767">
        <v>2.9590000000000001</v>
      </c>
      <c r="D5767" s="207"/>
    </row>
    <row r="5768" spans="1:4" x14ac:dyDescent="0.15">
      <c r="A5768" s="214">
        <v>35053</v>
      </c>
      <c r="B5768">
        <v>2.9540000000000002</v>
      </c>
      <c r="D5768" s="207"/>
    </row>
    <row r="5769" spans="1:4" x14ac:dyDescent="0.15">
      <c r="A5769" s="214">
        <v>35054</v>
      </c>
      <c r="B5769">
        <v>2.9750000000000001</v>
      </c>
      <c r="D5769" s="207"/>
    </row>
    <row r="5770" spans="1:4" x14ac:dyDescent="0.15">
      <c r="A5770" s="214">
        <v>35055</v>
      </c>
      <c r="B5770">
        <v>3.016</v>
      </c>
      <c r="D5770" s="207"/>
    </row>
    <row r="5771" spans="1:4" x14ac:dyDescent="0.15">
      <c r="A5771" s="214">
        <v>35058</v>
      </c>
      <c r="B5771">
        <v>3.06</v>
      </c>
      <c r="D5771" s="207"/>
    </row>
    <row r="5772" spans="1:4" x14ac:dyDescent="0.15">
      <c r="A5772" s="214">
        <v>35059</v>
      </c>
      <c r="B5772">
        <v>3.0649999999999999</v>
      </c>
      <c r="D5772" s="207"/>
    </row>
    <row r="5773" spans="1:4" x14ac:dyDescent="0.15">
      <c r="A5773" s="214">
        <v>35060</v>
      </c>
      <c r="B5773">
        <v>3.1589999999999998</v>
      </c>
      <c r="D5773" s="207"/>
    </row>
    <row r="5774" spans="1:4" x14ac:dyDescent="0.15">
      <c r="A5774" s="214">
        <v>35061</v>
      </c>
      <c r="B5774">
        <v>3.169</v>
      </c>
      <c r="D5774" s="207"/>
    </row>
    <row r="5775" spans="1:4" x14ac:dyDescent="0.15">
      <c r="A5775" s="214">
        <v>35062</v>
      </c>
      <c r="B5775">
        <v>3.165</v>
      </c>
      <c r="D5775" s="207"/>
    </row>
    <row r="5776" spans="1:4" x14ac:dyDescent="0.15">
      <c r="A5776" s="214">
        <v>35068</v>
      </c>
      <c r="B5776">
        <v>3.2570000000000001</v>
      </c>
      <c r="D5776" s="207"/>
    </row>
    <row r="5777" spans="1:4" x14ac:dyDescent="0.15">
      <c r="A5777" s="214">
        <v>35069</v>
      </c>
      <c r="B5777">
        <v>3.2320000000000002</v>
      </c>
      <c r="D5777" s="207"/>
    </row>
    <row r="5778" spans="1:4" x14ac:dyDescent="0.15">
      <c r="A5778" s="214">
        <v>35072</v>
      </c>
      <c r="B5778">
        <v>3.2450000000000001</v>
      </c>
      <c r="D5778" s="207"/>
    </row>
    <row r="5779" spans="1:4" x14ac:dyDescent="0.15">
      <c r="A5779" s="214">
        <v>35073</v>
      </c>
      <c r="B5779">
        <v>3.2229999999999999</v>
      </c>
      <c r="D5779" s="207"/>
    </row>
    <row r="5780" spans="1:4" x14ac:dyDescent="0.15">
      <c r="A5780" s="214">
        <v>35074</v>
      </c>
      <c r="B5780">
        <v>3.19</v>
      </c>
      <c r="D5780" s="207"/>
    </row>
    <row r="5781" spans="1:4" x14ac:dyDescent="0.15">
      <c r="A5781" s="214">
        <v>35075</v>
      </c>
      <c r="B5781">
        <v>3.181</v>
      </c>
      <c r="D5781" s="207"/>
    </row>
    <row r="5782" spans="1:4" x14ac:dyDescent="0.15">
      <c r="A5782" s="214">
        <v>35076</v>
      </c>
      <c r="B5782">
        <v>3.198</v>
      </c>
      <c r="D5782" s="207"/>
    </row>
    <row r="5783" spans="1:4" x14ac:dyDescent="0.15">
      <c r="A5783" s="214">
        <v>35080</v>
      </c>
      <c r="B5783">
        <v>3.1989999999999998</v>
      </c>
      <c r="D5783" s="207"/>
    </row>
    <row r="5784" spans="1:4" x14ac:dyDescent="0.15">
      <c r="A5784" s="214">
        <v>35081</v>
      </c>
      <c r="B5784">
        <v>3.157</v>
      </c>
      <c r="D5784" s="207"/>
    </row>
    <row r="5785" spans="1:4" x14ac:dyDescent="0.15">
      <c r="A5785" s="214">
        <v>35082</v>
      </c>
      <c r="B5785">
        <v>3.153</v>
      </c>
      <c r="D5785" s="207"/>
    </row>
    <row r="5786" spans="1:4" x14ac:dyDescent="0.15">
      <c r="A5786" s="214">
        <v>35083</v>
      </c>
      <c r="B5786">
        <v>3.1890000000000001</v>
      </c>
      <c r="D5786" s="207"/>
    </row>
    <row r="5787" spans="1:4" x14ac:dyDescent="0.15">
      <c r="A5787" s="214">
        <v>35086</v>
      </c>
      <c r="B5787">
        <v>3.2029999999999998</v>
      </c>
      <c r="D5787" s="207"/>
    </row>
    <row r="5788" spans="1:4" x14ac:dyDescent="0.15">
      <c r="A5788" s="214">
        <v>35087</v>
      </c>
      <c r="B5788">
        <v>3.198</v>
      </c>
      <c r="D5788" s="207"/>
    </row>
    <row r="5789" spans="1:4" x14ac:dyDescent="0.15">
      <c r="A5789" s="214">
        <v>35088</v>
      </c>
      <c r="B5789">
        <v>3.2130000000000001</v>
      </c>
      <c r="D5789" s="207"/>
    </row>
    <row r="5790" spans="1:4" x14ac:dyDescent="0.15">
      <c r="A5790" s="214">
        <v>35089</v>
      </c>
      <c r="B5790">
        <v>3.2029999999999998</v>
      </c>
      <c r="D5790" s="207"/>
    </row>
    <row r="5791" spans="1:4" x14ac:dyDescent="0.15">
      <c r="A5791" s="214">
        <v>35090</v>
      </c>
      <c r="B5791">
        <v>3.19</v>
      </c>
      <c r="D5791" s="207"/>
    </row>
    <row r="5792" spans="1:4" x14ac:dyDescent="0.15">
      <c r="A5792" s="214">
        <v>35093</v>
      </c>
      <c r="B5792">
        <v>3.1720000000000002</v>
      </c>
      <c r="D5792" s="207"/>
    </row>
    <row r="5793" spans="1:4" x14ac:dyDescent="0.15">
      <c r="A5793" s="214">
        <v>35094</v>
      </c>
      <c r="B5793">
        <v>3.202</v>
      </c>
      <c r="D5793" s="207"/>
    </row>
    <row r="5794" spans="1:4" x14ac:dyDescent="0.15">
      <c r="A5794" s="214">
        <v>35095</v>
      </c>
      <c r="B5794">
        <v>3.218</v>
      </c>
      <c r="D5794" s="207"/>
    </row>
    <row r="5795" spans="1:4" x14ac:dyDescent="0.15">
      <c r="A5795" s="214">
        <v>35096</v>
      </c>
      <c r="B5795">
        <v>3.2170000000000001</v>
      </c>
      <c r="D5795" s="207"/>
    </row>
    <row r="5796" spans="1:4" x14ac:dyDescent="0.15">
      <c r="A5796" s="214">
        <v>35097</v>
      </c>
      <c r="B5796">
        <v>3.1869999999999998</v>
      </c>
      <c r="D5796" s="207"/>
    </row>
    <row r="5797" spans="1:4" x14ac:dyDescent="0.15">
      <c r="A5797" s="214">
        <v>35100</v>
      </c>
      <c r="B5797">
        <v>3.1779999999999999</v>
      </c>
      <c r="D5797" s="207"/>
    </row>
    <row r="5798" spans="1:4" x14ac:dyDescent="0.15">
      <c r="A5798" s="214">
        <v>35101</v>
      </c>
      <c r="B5798">
        <v>3.1739999999999999</v>
      </c>
      <c r="D5798" s="207"/>
    </row>
    <row r="5799" spans="1:4" x14ac:dyDescent="0.15">
      <c r="A5799" s="214">
        <v>35102</v>
      </c>
      <c r="B5799">
        <v>3.161</v>
      </c>
      <c r="D5799" s="207"/>
    </row>
    <row r="5800" spans="1:4" x14ac:dyDescent="0.15">
      <c r="A5800" s="214">
        <v>35103</v>
      </c>
      <c r="B5800">
        <v>3.1579999999999999</v>
      </c>
      <c r="D5800" s="207"/>
    </row>
    <row r="5801" spans="1:4" x14ac:dyDescent="0.15">
      <c r="A5801" s="214">
        <v>35104</v>
      </c>
      <c r="B5801">
        <v>3.1930000000000001</v>
      </c>
      <c r="D5801" s="207"/>
    </row>
    <row r="5802" spans="1:4" x14ac:dyDescent="0.15">
      <c r="A5802" s="214">
        <v>35108</v>
      </c>
      <c r="B5802">
        <v>3.18</v>
      </c>
      <c r="D5802" s="207"/>
    </row>
    <row r="5803" spans="1:4" x14ac:dyDescent="0.15">
      <c r="A5803" s="214">
        <v>35109</v>
      </c>
      <c r="B5803">
        <v>3.1930000000000001</v>
      </c>
      <c r="D5803" s="207"/>
    </row>
    <row r="5804" spans="1:4" x14ac:dyDescent="0.15">
      <c r="A5804" s="214">
        <v>35110</v>
      </c>
      <c r="B5804">
        <v>3.2639999999999998</v>
      </c>
      <c r="D5804" s="207"/>
    </row>
    <row r="5805" spans="1:4" x14ac:dyDescent="0.15">
      <c r="A5805" s="214">
        <v>35111</v>
      </c>
      <c r="B5805">
        <v>3.2519999999999998</v>
      </c>
      <c r="D5805" s="207"/>
    </row>
    <row r="5806" spans="1:4" x14ac:dyDescent="0.15">
      <c r="A5806" s="214">
        <v>35114</v>
      </c>
      <c r="B5806">
        <v>3.2610000000000001</v>
      </c>
      <c r="D5806" s="207"/>
    </row>
    <row r="5807" spans="1:4" x14ac:dyDescent="0.15">
      <c r="A5807" s="214">
        <v>35115</v>
      </c>
      <c r="B5807">
        <v>3.3029999999999999</v>
      </c>
      <c r="D5807" s="207"/>
    </row>
    <row r="5808" spans="1:4" x14ac:dyDescent="0.15">
      <c r="A5808" s="214">
        <v>35116</v>
      </c>
      <c r="B5808">
        <v>3.359</v>
      </c>
      <c r="D5808" s="207"/>
    </row>
    <row r="5809" spans="1:4" x14ac:dyDescent="0.15">
      <c r="A5809" s="214">
        <v>35117</v>
      </c>
      <c r="B5809">
        <v>3.3780000000000001</v>
      </c>
      <c r="D5809" s="207"/>
    </row>
    <row r="5810" spans="1:4" x14ac:dyDescent="0.15">
      <c r="A5810" s="214">
        <v>35118</v>
      </c>
      <c r="B5810">
        <v>3.38</v>
      </c>
      <c r="D5810" s="207"/>
    </row>
    <row r="5811" spans="1:4" x14ac:dyDescent="0.15">
      <c r="A5811" s="214">
        <v>35121</v>
      </c>
      <c r="B5811">
        <v>3.4340000000000002</v>
      </c>
      <c r="D5811" s="207"/>
    </row>
    <row r="5812" spans="1:4" x14ac:dyDescent="0.15">
      <c r="A5812" s="214">
        <v>35122</v>
      </c>
      <c r="B5812">
        <v>3.4609999999999999</v>
      </c>
      <c r="D5812" s="207"/>
    </row>
    <row r="5813" spans="1:4" x14ac:dyDescent="0.15">
      <c r="A5813" s="214">
        <v>35123</v>
      </c>
      <c r="B5813">
        <v>3.4790000000000001</v>
      </c>
      <c r="D5813" s="207"/>
    </row>
    <row r="5814" spans="1:4" x14ac:dyDescent="0.15">
      <c r="A5814" s="214">
        <v>35124</v>
      </c>
      <c r="B5814">
        <v>3.448</v>
      </c>
      <c r="D5814" s="207"/>
    </row>
    <row r="5815" spans="1:4" x14ac:dyDescent="0.15">
      <c r="A5815" s="214">
        <v>35125</v>
      </c>
      <c r="B5815">
        <v>3.3359999999999999</v>
      </c>
      <c r="D5815" s="207"/>
    </row>
    <row r="5816" spans="1:4" x14ac:dyDescent="0.15">
      <c r="A5816" s="214">
        <v>35128</v>
      </c>
      <c r="B5816">
        <v>3.2869999999999999</v>
      </c>
      <c r="D5816" s="207"/>
    </row>
    <row r="5817" spans="1:4" x14ac:dyDescent="0.15">
      <c r="A5817" s="214">
        <v>35129</v>
      </c>
      <c r="B5817">
        <v>3.2690000000000001</v>
      </c>
      <c r="D5817" s="207"/>
    </row>
    <row r="5818" spans="1:4" x14ac:dyDescent="0.15">
      <c r="A5818" s="214">
        <v>35130</v>
      </c>
      <c r="B5818">
        <v>3.2509999999999999</v>
      </c>
      <c r="D5818" s="207"/>
    </row>
    <row r="5819" spans="1:4" x14ac:dyDescent="0.15">
      <c r="A5819" s="214">
        <v>35131</v>
      </c>
      <c r="B5819">
        <v>3.2690000000000001</v>
      </c>
      <c r="D5819" s="207"/>
    </row>
    <row r="5820" spans="1:4" x14ac:dyDescent="0.15">
      <c r="A5820" s="214">
        <v>35132</v>
      </c>
      <c r="B5820">
        <v>3.2789999999999999</v>
      </c>
      <c r="D5820" s="207"/>
    </row>
    <row r="5821" spans="1:4" x14ac:dyDescent="0.15">
      <c r="A5821" s="214">
        <v>35135</v>
      </c>
      <c r="B5821">
        <v>3.2480000000000002</v>
      </c>
      <c r="D5821" s="207"/>
    </row>
    <row r="5822" spans="1:4" x14ac:dyDescent="0.15">
      <c r="A5822" s="214">
        <v>35136</v>
      </c>
      <c r="B5822">
        <v>3.2650000000000001</v>
      </c>
      <c r="D5822" s="207"/>
    </row>
    <row r="5823" spans="1:4" x14ac:dyDescent="0.15">
      <c r="A5823" s="214">
        <v>35137</v>
      </c>
      <c r="B5823">
        <v>3.2570000000000001</v>
      </c>
      <c r="D5823" s="207"/>
    </row>
    <row r="5824" spans="1:4" x14ac:dyDescent="0.15">
      <c r="A5824" s="214">
        <v>35138</v>
      </c>
      <c r="B5824">
        <v>3.2130000000000001</v>
      </c>
      <c r="D5824" s="207"/>
    </row>
    <row r="5825" spans="1:4" x14ac:dyDescent="0.15">
      <c r="A5825" s="214">
        <v>35139</v>
      </c>
      <c r="B5825">
        <v>3.222</v>
      </c>
      <c r="D5825" s="207"/>
    </row>
    <row r="5826" spans="1:4" x14ac:dyDescent="0.15">
      <c r="A5826" s="214">
        <v>35142</v>
      </c>
      <c r="B5826">
        <v>3.2389999999999999</v>
      </c>
      <c r="D5826" s="207"/>
    </row>
    <row r="5827" spans="1:4" x14ac:dyDescent="0.15">
      <c r="A5827" s="214">
        <v>35143</v>
      </c>
      <c r="B5827">
        <v>3.2349999999999999</v>
      </c>
      <c r="D5827" s="207"/>
    </row>
    <row r="5828" spans="1:4" x14ac:dyDescent="0.15">
      <c r="A5828" s="214">
        <v>35145</v>
      </c>
      <c r="B5828">
        <v>3.2669999999999999</v>
      </c>
      <c r="D5828" s="207"/>
    </row>
    <row r="5829" spans="1:4" x14ac:dyDescent="0.15">
      <c r="A5829" s="214">
        <v>35146</v>
      </c>
      <c r="B5829">
        <v>3.2709999999999999</v>
      </c>
      <c r="D5829" s="207"/>
    </row>
    <row r="5830" spans="1:4" x14ac:dyDescent="0.15">
      <c r="A5830" s="214">
        <v>35149</v>
      </c>
      <c r="B5830">
        <v>3.302</v>
      </c>
      <c r="D5830" s="207"/>
    </row>
    <row r="5831" spans="1:4" x14ac:dyDescent="0.15">
      <c r="A5831" s="214">
        <v>35150</v>
      </c>
      <c r="B5831">
        <v>3.343</v>
      </c>
      <c r="D5831" s="207"/>
    </row>
    <row r="5832" spans="1:4" x14ac:dyDescent="0.15">
      <c r="A5832" s="214">
        <v>35151</v>
      </c>
      <c r="B5832">
        <v>3.2839999999999998</v>
      </c>
      <c r="D5832" s="207"/>
    </row>
    <row r="5833" spans="1:4" x14ac:dyDescent="0.15">
      <c r="A5833" s="214">
        <v>35152</v>
      </c>
      <c r="B5833">
        <v>3.27</v>
      </c>
      <c r="D5833" s="207"/>
    </row>
    <row r="5834" spans="1:4" x14ac:dyDescent="0.15">
      <c r="A5834" s="214">
        <v>35153</v>
      </c>
      <c r="B5834">
        <v>3.2040000000000002</v>
      </c>
      <c r="D5834" s="207"/>
    </row>
    <row r="5835" spans="1:4" x14ac:dyDescent="0.15">
      <c r="A5835" s="214">
        <v>35156</v>
      </c>
      <c r="B5835">
        <v>3.173</v>
      </c>
      <c r="D5835" s="207"/>
    </row>
    <row r="5836" spans="1:4" x14ac:dyDescent="0.15">
      <c r="A5836" s="214">
        <v>35157</v>
      </c>
      <c r="B5836">
        <v>3.1560000000000001</v>
      </c>
      <c r="D5836" s="207"/>
    </row>
    <row r="5837" spans="1:4" x14ac:dyDescent="0.15">
      <c r="A5837" s="214">
        <v>35158</v>
      </c>
      <c r="B5837">
        <v>3.2269999999999999</v>
      </c>
      <c r="D5837" s="207"/>
    </row>
    <row r="5838" spans="1:4" x14ac:dyDescent="0.15">
      <c r="A5838" s="214">
        <v>35159</v>
      </c>
      <c r="B5838">
        <v>3.2090000000000001</v>
      </c>
      <c r="D5838" s="207"/>
    </row>
    <row r="5839" spans="1:4" x14ac:dyDescent="0.15">
      <c r="A5839" s="214">
        <v>35160</v>
      </c>
      <c r="B5839">
        <v>3.2210000000000001</v>
      </c>
      <c r="D5839" s="207"/>
    </row>
    <row r="5840" spans="1:4" x14ac:dyDescent="0.15">
      <c r="A5840" s="214">
        <v>35163</v>
      </c>
      <c r="B5840">
        <v>3.266</v>
      </c>
      <c r="D5840" s="207"/>
    </row>
    <row r="5841" spans="1:4" x14ac:dyDescent="0.15">
      <c r="A5841" s="214">
        <v>35164</v>
      </c>
      <c r="B5841">
        <v>3.306</v>
      </c>
      <c r="D5841" s="207"/>
    </row>
    <row r="5842" spans="1:4" x14ac:dyDescent="0.15">
      <c r="A5842" s="214">
        <v>35165</v>
      </c>
      <c r="B5842">
        <v>3.2759999999999998</v>
      </c>
      <c r="D5842" s="207"/>
    </row>
    <row r="5843" spans="1:4" x14ac:dyDescent="0.15">
      <c r="A5843" s="214">
        <v>35166</v>
      </c>
      <c r="B5843">
        <v>3.2949999999999999</v>
      </c>
      <c r="D5843" s="207"/>
    </row>
    <row r="5844" spans="1:4" x14ac:dyDescent="0.15">
      <c r="A5844" s="214">
        <v>35167</v>
      </c>
      <c r="B5844">
        <v>3.3210000000000002</v>
      </c>
      <c r="D5844" s="207"/>
    </row>
    <row r="5845" spans="1:4" x14ac:dyDescent="0.15">
      <c r="A5845" s="214">
        <v>35170</v>
      </c>
      <c r="B5845">
        <v>3.3170000000000002</v>
      </c>
      <c r="D5845" s="207"/>
    </row>
    <row r="5846" spans="1:4" x14ac:dyDescent="0.15">
      <c r="A5846" s="214">
        <v>35171</v>
      </c>
      <c r="B5846">
        <v>3.3559999999999999</v>
      </c>
      <c r="D5846" s="207"/>
    </row>
    <row r="5847" spans="1:4" x14ac:dyDescent="0.15">
      <c r="A5847" s="214">
        <v>35172</v>
      </c>
      <c r="B5847">
        <v>3.391</v>
      </c>
      <c r="D5847" s="207"/>
    </row>
    <row r="5848" spans="1:4" x14ac:dyDescent="0.15">
      <c r="A5848" s="214">
        <v>35173</v>
      </c>
      <c r="B5848">
        <v>3.3879999999999999</v>
      </c>
      <c r="D5848" s="207"/>
    </row>
    <row r="5849" spans="1:4" x14ac:dyDescent="0.15">
      <c r="A5849" s="214">
        <v>35174</v>
      </c>
      <c r="B5849">
        <v>3.37</v>
      </c>
      <c r="D5849" s="207"/>
    </row>
    <row r="5850" spans="1:4" x14ac:dyDescent="0.15">
      <c r="A5850" s="214">
        <v>35177</v>
      </c>
      <c r="B5850">
        <v>3.3780000000000001</v>
      </c>
      <c r="D5850" s="207"/>
    </row>
    <row r="5851" spans="1:4" x14ac:dyDescent="0.15">
      <c r="A5851" s="214">
        <v>35178</v>
      </c>
      <c r="B5851">
        <v>3.3959999999999999</v>
      </c>
      <c r="D5851" s="207"/>
    </row>
    <row r="5852" spans="1:4" x14ac:dyDescent="0.15">
      <c r="A5852" s="214">
        <v>35179</v>
      </c>
      <c r="B5852">
        <v>3.3929999999999998</v>
      </c>
      <c r="D5852" s="207"/>
    </row>
    <row r="5853" spans="1:4" x14ac:dyDescent="0.15">
      <c r="A5853" s="214">
        <v>35180</v>
      </c>
      <c r="B5853">
        <v>3.423</v>
      </c>
      <c r="D5853" s="207"/>
    </row>
    <row r="5854" spans="1:4" x14ac:dyDescent="0.15">
      <c r="A5854" s="214">
        <v>35181</v>
      </c>
      <c r="B5854">
        <v>3.4769999999999999</v>
      </c>
      <c r="D5854" s="207"/>
    </row>
    <row r="5855" spans="1:4" x14ac:dyDescent="0.15">
      <c r="A5855" s="214">
        <v>35185</v>
      </c>
      <c r="B5855">
        <v>3.4319999999999999</v>
      </c>
      <c r="D5855" s="207"/>
    </row>
    <row r="5856" spans="1:4" x14ac:dyDescent="0.15">
      <c r="A5856" s="214">
        <v>35186</v>
      </c>
      <c r="B5856">
        <v>3.4369999999999998</v>
      </c>
      <c r="D5856" s="207"/>
    </row>
    <row r="5857" spans="1:4" x14ac:dyDescent="0.15">
      <c r="A5857" s="214">
        <v>35187</v>
      </c>
      <c r="B5857">
        <v>3.4689999999999999</v>
      </c>
      <c r="D5857" s="207"/>
    </row>
    <row r="5858" spans="1:4" x14ac:dyDescent="0.15">
      <c r="A5858" s="214">
        <v>35192</v>
      </c>
      <c r="B5858">
        <v>3.448</v>
      </c>
      <c r="D5858" s="207"/>
    </row>
    <row r="5859" spans="1:4" x14ac:dyDescent="0.15">
      <c r="A5859" s="214">
        <v>35193</v>
      </c>
      <c r="B5859">
        <v>3.4550000000000001</v>
      </c>
      <c r="D5859" s="207"/>
    </row>
    <row r="5860" spans="1:4" x14ac:dyDescent="0.15">
      <c r="A5860" s="214">
        <v>35194</v>
      </c>
      <c r="B5860">
        <v>3.4369999999999998</v>
      </c>
      <c r="D5860" s="207"/>
    </row>
    <row r="5861" spans="1:4" x14ac:dyDescent="0.15">
      <c r="A5861" s="214">
        <v>35195</v>
      </c>
      <c r="B5861">
        <v>3.4260000000000002</v>
      </c>
      <c r="D5861" s="207"/>
    </row>
    <row r="5862" spans="1:4" x14ac:dyDescent="0.15">
      <c r="A5862" s="214">
        <v>35198</v>
      </c>
      <c r="B5862">
        <v>3.4220000000000002</v>
      </c>
      <c r="D5862" s="207"/>
    </row>
    <row r="5863" spans="1:4" x14ac:dyDescent="0.15">
      <c r="A5863" s="214">
        <v>35199</v>
      </c>
      <c r="B5863">
        <v>3.4649999999999999</v>
      </c>
      <c r="D5863" s="207"/>
    </row>
    <row r="5864" spans="1:4" x14ac:dyDescent="0.15">
      <c r="A5864" s="214">
        <v>35200</v>
      </c>
      <c r="B5864">
        <v>3.4209999999999998</v>
      </c>
      <c r="D5864" s="207"/>
    </row>
    <row r="5865" spans="1:4" x14ac:dyDescent="0.15">
      <c r="A5865" s="214">
        <v>35201</v>
      </c>
      <c r="B5865">
        <v>3.3919999999999999</v>
      </c>
      <c r="D5865" s="207"/>
    </row>
    <row r="5866" spans="1:4" x14ac:dyDescent="0.15">
      <c r="A5866" s="214">
        <v>35202</v>
      </c>
      <c r="B5866">
        <v>3.3679999999999999</v>
      </c>
      <c r="D5866" s="207"/>
    </row>
    <row r="5867" spans="1:4" x14ac:dyDescent="0.15">
      <c r="A5867" s="214">
        <v>35205</v>
      </c>
      <c r="B5867">
        <v>3.3860000000000001</v>
      </c>
      <c r="D5867" s="207"/>
    </row>
    <row r="5868" spans="1:4" x14ac:dyDescent="0.15">
      <c r="A5868" s="214">
        <v>35206</v>
      </c>
      <c r="B5868">
        <v>3.35</v>
      </c>
      <c r="D5868" s="207"/>
    </row>
    <row r="5869" spans="1:4" x14ac:dyDescent="0.15">
      <c r="A5869" s="214">
        <v>35207</v>
      </c>
      <c r="B5869">
        <v>3.3220000000000001</v>
      </c>
      <c r="D5869" s="207"/>
    </row>
    <row r="5870" spans="1:4" x14ac:dyDescent="0.15">
      <c r="A5870" s="214">
        <v>35208</v>
      </c>
      <c r="B5870">
        <v>3.2989999999999999</v>
      </c>
      <c r="D5870" s="207"/>
    </row>
    <row r="5871" spans="1:4" x14ac:dyDescent="0.15">
      <c r="A5871" s="214">
        <v>35209</v>
      </c>
      <c r="B5871">
        <v>3.298</v>
      </c>
      <c r="D5871" s="207"/>
    </row>
    <row r="5872" spans="1:4" x14ac:dyDescent="0.15">
      <c r="A5872" s="214">
        <v>35212</v>
      </c>
      <c r="B5872">
        <v>3.3210000000000002</v>
      </c>
      <c r="D5872" s="207"/>
    </row>
    <row r="5873" spans="1:4" x14ac:dyDescent="0.15">
      <c r="A5873" s="214">
        <v>35213</v>
      </c>
      <c r="B5873">
        <v>3.282</v>
      </c>
      <c r="D5873" s="207"/>
    </row>
    <row r="5874" spans="1:4" x14ac:dyDescent="0.15">
      <c r="A5874" s="214">
        <v>35214</v>
      </c>
      <c r="B5874">
        <v>3.278</v>
      </c>
      <c r="D5874" s="207"/>
    </row>
    <row r="5875" spans="1:4" x14ac:dyDescent="0.15">
      <c r="A5875" s="214">
        <v>35215</v>
      </c>
      <c r="B5875">
        <v>3.2730000000000001</v>
      </c>
      <c r="D5875" s="207"/>
    </row>
    <row r="5876" spans="1:4" x14ac:dyDescent="0.15">
      <c r="A5876" s="214">
        <v>35216</v>
      </c>
      <c r="B5876">
        <v>3.2440000000000002</v>
      </c>
      <c r="D5876" s="207"/>
    </row>
    <row r="5877" spans="1:4" x14ac:dyDescent="0.15">
      <c r="A5877" s="214">
        <v>35219</v>
      </c>
      <c r="B5877">
        <v>3.2160000000000002</v>
      </c>
      <c r="D5877" s="207"/>
    </row>
    <row r="5878" spans="1:4" x14ac:dyDescent="0.15">
      <c r="A5878" s="214">
        <v>35220</v>
      </c>
      <c r="B5878">
        <v>3.2250000000000001</v>
      </c>
      <c r="D5878" s="207"/>
    </row>
    <row r="5879" spans="1:4" x14ac:dyDescent="0.15">
      <c r="A5879" s="214">
        <v>35221</v>
      </c>
      <c r="B5879">
        <v>3.1850000000000001</v>
      </c>
      <c r="D5879" s="207"/>
    </row>
    <row r="5880" spans="1:4" x14ac:dyDescent="0.15">
      <c r="A5880" s="214">
        <v>35222</v>
      </c>
      <c r="B5880">
        <v>3.1949999999999998</v>
      </c>
      <c r="D5880" s="207"/>
    </row>
    <row r="5881" spans="1:4" x14ac:dyDescent="0.15">
      <c r="A5881" s="214">
        <v>35223</v>
      </c>
      <c r="B5881">
        <v>3.2770000000000001</v>
      </c>
      <c r="D5881" s="207"/>
    </row>
    <row r="5882" spans="1:4" x14ac:dyDescent="0.15">
      <c r="A5882" s="214">
        <v>35226</v>
      </c>
      <c r="B5882">
        <v>3.2989999999999999</v>
      </c>
      <c r="D5882" s="207"/>
    </row>
    <row r="5883" spans="1:4" x14ac:dyDescent="0.15">
      <c r="A5883" s="214">
        <v>35227</v>
      </c>
      <c r="B5883">
        <v>3.3140000000000001</v>
      </c>
      <c r="D5883" s="207"/>
    </row>
    <row r="5884" spans="1:4" x14ac:dyDescent="0.15">
      <c r="A5884" s="214">
        <v>35228</v>
      </c>
      <c r="B5884">
        <v>3.2370000000000001</v>
      </c>
      <c r="D5884" s="207"/>
    </row>
    <row r="5885" spans="1:4" x14ac:dyDescent="0.15">
      <c r="A5885" s="214">
        <v>35229</v>
      </c>
      <c r="B5885">
        <v>3.254</v>
      </c>
      <c r="D5885" s="207"/>
    </row>
    <row r="5886" spans="1:4" x14ac:dyDescent="0.15">
      <c r="A5886" s="214">
        <v>35230</v>
      </c>
      <c r="B5886">
        <v>3.2749999999999999</v>
      </c>
      <c r="D5886" s="207"/>
    </row>
    <row r="5887" spans="1:4" x14ac:dyDescent="0.15">
      <c r="A5887" s="214">
        <v>35233</v>
      </c>
      <c r="B5887">
        <v>3.2639999999999998</v>
      </c>
      <c r="D5887" s="207"/>
    </row>
    <row r="5888" spans="1:4" x14ac:dyDescent="0.15">
      <c r="A5888" s="214">
        <v>35234</v>
      </c>
      <c r="B5888">
        <v>3.27</v>
      </c>
      <c r="D5888" s="207"/>
    </row>
    <row r="5889" spans="1:4" x14ac:dyDescent="0.15">
      <c r="A5889" s="214">
        <v>35235</v>
      </c>
      <c r="B5889">
        <v>3.2930000000000001</v>
      </c>
      <c r="D5889" s="207"/>
    </row>
    <row r="5890" spans="1:4" x14ac:dyDescent="0.15">
      <c r="A5890" s="214">
        <v>35236</v>
      </c>
      <c r="B5890">
        <v>3.32</v>
      </c>
      <c r="D5890" s="207"/>
    </row>
    <row r="5891" spans="1:4" x14ac:dyDescent="0.15">
      <c r="A5891" s="214">
        <v>35237</v>
      </c>
      <c r="B5891">
        <v>3.3180000000000001</v>
      </c>
      <c r="D5891" s="207"/>
    </row>
    <row r="5892" spans="1:4" x14ac:dyDescent="0.15">
      <c r="A5892" s="214">
        <v>35240</v>
      </c>
      <c r="B5892">
        <v>3.3029999999999999</v>
      </c>
      <c r="D5892" s="207"/>
    </row>
    <row r="5893" spans="1:4" x14ac:dyDescent="0.15">
      <c r="A5893" s="214">
        <v>35241</v>
      </c>
      <c r="B5893">
        <v>3.323</v>
      </c>
      <c r="D5893" s="207"/>
    </row>
    <row r="5894" spans="1:4" x14ac:dyDescent="0.15">
      <c r="A5894" s="214">
        <v>35242</v>
      </c>
      <c r="B5894">
        <v>3.323</v>
      </c>
      <c r="D5894" s="207"/>
    </row>
    <row r="5895" spans="1:4" x14ac:dyDescent="0.15">
      <c r="A5895" s="214">
        <v>35243</v>
      </c>
      <c r="B5895">
        <v>3.3559999999999999</v>
      </c>
      <c r="D5895" s="207"/>
    </row>
    <row r="5896" spans="1:4" x14ac:dyDescent="0.15">
      <c r="A5896" s="214">
        <v>35244</v>
      </c>
      <c r="B5896">
        <v>3.2629999999999999</v>
      </c>
      <c r="D5896" s="207"/>
    </row>
    <row r="5897" spans="1:4" x14ac:dyDescent="0.15">
      <c r="A5897" s="214">
        <v>35247</v>
      </c>
      <c r="B5897">
        <v>3.2309999999999999</v>
      </c>
      <c r="D5897" s="207"/>
    </row>
    <row r="5898" spans="1:4" x14ac:dyDescent="0.15">
      <c r="A5898" s="214">
        <v>35248</v>
      </c>
      <c r="B5898">
        <v>3.2709999999999999</v>
      </c>
      <c r="D5898" s="207"/>
    </row>
    <row r="5899" spans="1:4" x14ac:dyDescent="0.15">
      <c r="A5899" s="214">
        <v>35249</v>
      </c>
      <c r="B5899">
        <v>3.2679999999999998</v>
      </c>
      <c r="D5899" s="207"/>
    </row>
    <row r="5900" spans="1:4" x14ac:dyDescent="0.15">
      <c r="A5900" s="214">
        <v>35250</v>
      </c>
      <c r="B5900">
        <v>3.258</v>
      </c>
      <c r="D5900" s="207"/>
    </row>
    <row r="5901" spans="1:4" x14ac:dyDescent="0.15">
      <c r="A5901" s="214">
        <v>35251</v>
      </c>
      <c r="B5901">
        <v>3.2869999999999999</v>
      </c>
      <c r="D5901" s="207"/>
    </row>
    <row r="5902" spans="1:4" x14ac:dyDescent="0.15">
      <c r="A5902" s="214">
        <v>35254</v>
      </c>
      <c r="B5902">
        <v>3.3180000000000001</v>
      </c>
      <c r="D5902" s="207"/>
    </row>
    <row r="5903" spans="1:4" x14ac:dyDescent="0.15">
      <c r="A5903" s="214">
        <v>35255</v>
      </c>
      <c r="B5903">
        <v>3.3239999999999998</v>
      </c>
      <c r="D5903" s="207"/>
    </row>
    <row r="5904" spans="1:4" x14ac:dyDescent="0.15">
      <c r="A5904" s="214">
        <v>35256</v>
      </c>
      <c r="B5904">
        <v>3.3010000000000002</v>
      </c>
      <c r="D5904" s="207"/>
    </row>
    <row r="5905" spans="1:4" x14ac:dyDescent="0.15">
      <c r="A5905" s="214">
        <v>35257</v>
      </c>
      <c r="B5905">
        <v>3.31</v>
      </c>
      <c r="D5905" s="207"/>
    </row>
    <row r="5906" spans="1:4" x14ac:dyDescent="0.15">
      <c r="A5906" s="214">
        <v>35258</v>
      </c>
      <c r="B5906">
        <v>3.3069999999999999</v>
      </c>
      <c r="D5906" s="207"/>
    </row>
    <row r="5907" spans="1:4" x14ac:dyDescent="0.15">
      <c r="A5907" s="214">
        <v>35261</v>
      </c>
      <c r="B5907">
        <v>3.3279999999999998</v>
      </c>
      <c r="D5907" s="207"/>
    </row>
    <row r="5908" spans="1:4" x14ac:dyDescent="0.15">
      <c r="A5908" s="214">
        <v>35262</v>
      </c>
      <c r="B5908">
        <v>3.3650000000000002</v>
      </c>
      <c r="D5908" s="207"/>
    </row>
    <row r="5909" spans="1:4" x14ac:dyDescent="0.15">
      <c r="A5909" s="214">
        <v>35263</v>
      </c>
      <c r="B5909">
        <v>3.3650000000000002</v>
      </c>
      <c r="D5909" s="207"/>
    </row>
    <row r="5910" spans="1:4" x14ac:dyDescent="0.15">
      <c r="A5910" s="214">
        <v>35264</v>
      </c>
      <c r="B5910">
        <v>3.3730000000000002</v>
      </c>
      <c r="D5910" s="207"/>
    </row>
    <row r="5911" spans="1:4" x14ac:dyDescent="0.15">
      <c r="A5911" s="214">
        <v>35265</v>
      </c>
      <c r="B5911">
        <v>3.3460000000000001</v>
      </c>
      <c r="D5911" s="207"/>
    </row>
    <row r="5912" spans="1:4" x14ac:dyDescent="0.15">
      <c r="A5912" s="214">
        <v>35268</v>
      </c>
      <c r="B5912">
        <v>3.3380000000000001</v>
      </c>
      <c r="D5912" s="207"/>
    </row>
    <row r="5913" spans="1:4" x14ac:dyDescent="0.15">
      <c r="A5913" s="214">
        <v>35269</v>
      </c>
      <c r="B5913">
        <v>3.3650000000000002</v>
      </c>
      <c r="D5913" s="207"/>
    </row>
    <row r="5914" spans="1:4" x14ac:dyDescent="0.15">
      <c r="A5914" s="214">
        <v>35270</v>
      </c>
      <c r="B5914">
        <v>3.306</v>
      </c>
      <c r="D5914" s="207"/>
    </row>
    <row r="5915" spans="1:4" x14ac:dyDescent="0.15">
      <c r="A5915" s="214">
        <v>35271</v>
      </c>
      <c r="B5915">
        <v>3.302</v>
      </c>
      <c r="D5915" s="207"/>
    </row>
    <row r="5916" spans="1:4" x14ac:dyDescent="0.15">
      <c r="A5916" s="214">
        <v>35272</v>
      </c>
      <c r="B5916">
        <v>3.286</v>
      </c>
      <c r="D5916" s="207"/>
    </row>
    <row r="5917" spans="1:4" x14ac:dyDescent="0.15">
      <c r="A5917" s="214">
        <v>35275</v>
      </c>
      <c r="B5917">
        <v>3.2909999999999999</v>
      </c>
      <c r="D5917" s="207"/>
    </row>
    <row r="5918" spans="1:4" x14ac:dyDescent="0.15">
      <c r="A5918" s="214">
        <v>35276</v>
      </c>
      <c r="B5918">
        <v>3.3159999999999998</v>
      </c>
      <c r="D5918" s="207"/>
    </row>
    <row r="5919" spans="1:4" x14ac:dyDescent="0.15">
      <c r="A5919" s="214">
        <v>35277</v>
      </c>
      <c r="B5919">
        <v>3.306</v>
      </c>
      <c r="D5919" s="207"/>
    </row>
    <row r="5920" spans="1:4" x14ac:dyDescent="0.15">
      <c r="A5920" s="214">
        <v>35278</v>
      </c>
      <c r="B5920">
        <v>3.3220000000000001</v>
      </c>
      <c r="D5920" s="207"/>
    </row>
    <row r="5921" spans="1:4" x14ac:dyDescent="0.15">
      <c r="A5921" s="214">
        <v>35279</v>
      </c>
      <c r="B5921">
        <v>3.2919999999999998</v>
      </c>
      <c r="D5921" s="207"/>
    </row>
    <row r="5922" spans="1:4" x14ac:dyDescent="0.15">
      <c r="A5922" s="214">
        <v>35282</v>
      </c>
      <c r="B5922">
        <v>3.282</v>
      </c>
      <c r="D5922" s="207"/>
    </row>
    <row r="5923" spans="1:4" x14ac:dyDescent="0.15">
      <c r="A5923" s="214">
        <v>35283</v>
      </c>
      <c r="B5923">
        <v>3.2839999999999998</v>
      </c>
      <c r="D5923" s="207"/>
    </row>
    <row r="5924" spans="1:4" x14ac:dyDescent="0.15">
      <c r="A5924" s="214">
        <v>35284</v>
      </c>
      <c r="B5924">
        <v>3.2349999999999999</v>
      </c>
      <c r="D5924" s="207"/>
    </row>
    <row r="5925" spans="1:4" x14ac:dyDescent="0.15">
      <c r="A5925" s="214">
        <v>35285</v>
      </c>
      <c r="B5925">
        <v>3.218</v>
      </c>
      <c r="D5925" s="207"/>
    </row>
    <row r="5926" spans="1:4" x14ac:dyDescent="0.15">
      <c r="A5926" s="214">
        <v>35286</v>
      </c>
      <c r="B5926">
        <v>3.2250000000000001</v>
      </c>
      <c r="D5926" s="207"/>
    </row>
    <row r="5927" spans="1:4" x14ac:dyDescent="0.15">
      <c r="A5927" s="214">
        <v>35289</v>
      </c>
      <c r="B5927">
        <v>3.2160000000000002</v>
      </c>
      <c r="D5927" s="207"/>
    </row>
    <row r="5928" spans="1:4" x14ac:dyDescent="0.15">
      <c r="A5928" s="214">
        <v>35290</v>
      </c>
      <c r="B5928">
        <v>3.2170000000000001</v>
      </c>
      <c r="D5928" s="207"/>
    </row>
    <row r="5929" spans="1:4" x14ac:dyDescent="0.15">
      <c r="A5929" s="214">
        <v>35291</v>
      </c>
      <c r="B5929">
        <v>3.2170000000000001</v>
      </c>
      <c r="D5929" s="207"/>
    </row>
    <row r="5930" spans="1:4" x14ac:dyDescent="0.15">
      <c r="A5930" s="214">
        <v>35292</v>
      </c>
      <c r="B5930">
        <v>3.2050000000000001</v>
      </c>
      <c r="D5930" s="207"/>
    </row>
    <row r="5931" spans="1:4" x14ac:dyDescent="0.15">
      <c r="A5931" s="214">
        <v>35293</v>
      </c>
      <c r="B5931">
        <v>3.19</v>
      </c>
      <c r="D5931" s="207"/>
    </row>
    <row r="5932" spans="1:4" x14ac:dyDescent="0.15">
      <c r="A5932" s="214">
        <v>35296</v>
      </c>
      <c r="B5932">
        <v>3.1840000000000002</v>
      </c>
      <c r="D5932" s="207"/>
    </row>
    <row r="5933" spans="1:4" x14ac:dyDescent="0.15">
      <c r="A5933" s="214">
        <v>35297</v>
      </c>
      <c r="B5933">
        <v>3.1850000000000001</v>
      </c>
      <c r="D5933" s="207"/>
    </row>
    <row r="5934" spans="1:4" x14ac:dyDescent="0.15">
      <c r="A5934" s="214">
        <v>35298</v>
      </c>
      <c r="B5934">
        <v>3.1640000000000001</v>
      </c>
      <c r="D5934" s="207"/>
    </row>
    <row r="5935" spans="1:4" x14ac:dyDescent="0.15">
      <c r="A5935" s="214">
        <v>35299</v>
      </c>
      <c r="B5935">
        <v>3.165</v>
      </c>
      <c r="D5935" s="207"/>
    </row>
    <row r="5936" spans="1:4" x14ac:dyDescent="0.15">
      <c r="A5936" s="214">
        <v>35300</v>
      </c>
      <c r="B5936">
        <v>3.1459999999999999</v>
      </c>
      <c r="D5936" s="207"/>
    </row>
    <row r="5937" spans="1:4" x14ac:dyDescent="0.15">
      <c r="A5937" s="214">
        <v>35303</v>
      </c>
      <c r="B5937">
        <v>3.149</v>
      </c>
      <c r="D5937" s="207"/>
    </row>
    <row r="5938" spans="1:4" x14ac:dyDescent="0.15">
      <c r="A5938" s="214">
        <v>35304</v>
      </c>
      <c r="B5938">
        <v>3.1789999999999998</v>
      </c>
      <c r="D5938" s="207"/>
    </row>
    <row r="5939" spans="1:4" x14ac:dyDescent="0.15">
      <c r="A5939" s="214">
        <v>35305</v>
      </c>
      <c r="B5939">
        <v>3.07</v>
      </c>
      <c r="D5939" s="207"/>
    </row>
    <row r="5940" spans="1:4" x14ac:dyDescent="0.15">
      <c r="A5940" s="214">
        <v>35306</v>
      </c>
      <c r="B5940">
        <v>3.0339999999999998</v>
      </c>
      <c r="D5940" s="207"/>
    </row>
    <row r="5941" spans="1:4" x14ac:dyDescent="0.15">
      <c r="A5941" s="214">
        <v>35307</v>
      </c>
      <c r="B5941">
        <v>3.0089999999999999</v>
      </c>
      <c r="D5941" s="207"/>
    </row>
    <row r="5942" spans="1:4" x14ac:dyDescent="0.15">
      <c r="A5942" s="214">
        <v>35310</v>
      </c>
      <c r="B5942">
        <v>3.0059999999999998</v>
      </c>
      <c r="D5942" s="207"/>
    </row>
    <row r="5943" spans="1:4" x14ac:dyDescent="0.15">
      <c r="A5943" s="214">
        <v>35311</v>
      </c>
      <c r="B5943">
        <v>3.0430000000000001</v>
      </c>
      <c r="D5943" s="207"/>
    </row>
    <row r="5944" spans="1:4" x14ac:dyDescent="0.15">
      <c r="A5944" s="214">
        <v>35312</v>
      </c>
      <c r="B5944">
        <v>3.0339999999999998</v>
      </c>
      <c r="D5944" s="207"/>
    </row>
    <row r="5945" spans="1:4" x14ac:dyDescent="0.15">
      <c r="A5945" s="214">
        <v>35313</v>
      </c>
      <c r="B5945">
        <v>3.07</v>
      </c>
      <c r="D5945" s="207"/>
    </row>
    <row r="5946" spans="1:4" x14ac:dyDescent="0.15">
      <c r="A5946" s="214">
        <v>35314</v>
      </c>
      <c r="B5946">
        <v>3.06</v>
      </c>
      <c r="D5946" s="207"/>
    </row>
    <row r="5947" spans="1:4" x14ac:dyDescent="0.15">
      <c r="A5947" s="214">
        <v>35317</v>
      </c>
      <c r="B5947">
        <v>2.9929999999999999</v>
      </c>
      <c r="D5947" s="207"/>
    </row>
    <row r="5948" spans="1:4" x14ac:dyDescent="0.15">
      <c r="A5948" s="214">
        <v>35318</v>
      </c>
      <c r="B5948">
        <v>2.9980000000000002</v>
      </c>
      <c r="D5948" s="207"/>
    </row>
    <row r="5949" spans="1:4" x14ac:dyDescent="0.15">
      <c r="A5949" s="214">
        <v>35319</v>
      </c>
      <c r="B5949">
        <v>2.9750000000000001</v>
      </c>
      <c r="D5949" s="207"/>
    </row>
    <row r="5950" spans="1:4" x14ac:dyDescent="0.15">
      <c r="A5950" s="214">
        <v>35320</v>
      </c>
      <c r="B5950">
        <v>2.984</v>
      </c>
      <c r="D5950" s="207"/>
    </row>
    <row r="5951" spans="1:4" x14ac:dyDescent="0.15">
      <c r="A5951" s="214">
        <v>35321</v>
      </c>
      <c r="B5951">
        <v>2.9929999999999999</v>
      </c>
      <c r="D5951" s="207"/>
    </row>
    <row r="5952" spans="1:4" x14ac:dyDescent="0.15">
      <c r="A5952" s="214">
        <v>35325</v>
      </c>
      <c r="B5952">
        <v>2.9159999999999999</v>
      </c>
      <c r="D5952" s="207"/>
    </row>
    <row r="5953" spans="1:4" x14ac:dyDescent="0.15">
      <c r="A5953" s="214">
        <v>35326</v>
      </c>
      <c r="B5953">
        <v>2.9249999999999998</v>
      </c>
      <c r="D5953" s="207"/>
    </row>
    <row r="5954" spans="1:4" x14ac:dyDescent="0.15">
      <c r="A5954" s="214">
        <v>35327</v>
      </c>
      <c r="B5954">
        <v>2.9119999999999999</v>
      </c>
      <c r="D5954" s="207"/>
    </row>
    <row r="5955" spans="1:4" x14ac:dyDescent="0.15">
      <c r="A5955" s="214">
        <v>35328</v>
      </c>
      <c r="B5955">
        <v>2.9350000000000001</v>
      </c>
      <c r="D5955" s="207"/>
    </row>
    <row r="5956" spans="1:4" x14ac:dyDescent="0.15">
      <c r="A5956" s="214">
        <v>35332</v>
      </c>
      <c r="B5956">
        <v>2.9340000000000002</v>
      </c>
      <c r="D5956" s="207"/>
    </row>
    <row r="5957" spans="1:4" x14ac:dyDescent="0.15">
      <c r="A5957" s="214">
        <v>35333</v>
      </c>
      <c r="B5957">
        <v>2.907</v>
      </c>
      <c r="D5957" s="207"/>
    </row>
    <row r="5958" spans="1:4" x14ac:dyDescent="0.15">
      <c r="A5958" s="214">
        <v>35334</v>
      </c>
      <c r="B5958">
        <v>2.9340000000000002</v>
      </c>
      <c r="D5958" s="207"/>
    </row>
    <row r="5959" spans="1:4" x14ac:dyDescent="0.15">
      <c r="A5959" s="214">
        <v>35335</v>
      </c>
      <c r="B5959">
        <v>2.98</v>
      </c>
      <c r="D5959" s="207"/>
    </row>
    <row r="5960" spans="1:4" x14ac:dyDescent="0.15">
      <c r="A5960" s="214">
        <v>35338</v>
      </c>
      <c r="B5960">
        <v>2.9039999999999999</v>
      </c>
      <c r="D5960" s="207"/>
    </row>
    <row r="5961" spans="1:4" x14ac:dyDescent="0.15">
      <c r="A5961" s="214">
        <v>35339</v>
      </c>
      <c r="B5961">
        <v>2.9079999999999999</v>
      </c>
      <c r="D5961" s="207"/>
    </row>
    <row r="5962" spans="1:4" x14ac:dyDescent="0.15">
      <c r="A5962" s="214">
        <v>35340</v>
      </c>
      <c r="B5962">
        <v>2.9079999999999999</v>
      </c>
      <c r="D5962" s="207"/>
    </row>
    <row r="5963" spans="1:4" x14ac:dyDescent="0.15">
      <c r="A5963" s="214">
        <v>35341</v>
      </c>
      <c r="B5963">
        <v>2.8759999999999999</v>
      </c>
      <c r="D5963" s="207"/>
    </row>
    <row r="5964" spans="1:4" x14ac:dyDescent="0.15">
      <c r="A5964" s="214">
        <v>35342</v>
      </c>
      <c r="B5964">
        <v>2.8519999999999999</v>
      </c>
      <c r="D5964" s="207"/>
    </row>
    <row r="5965" spans="1:4" x14ac:dyDescent="0.15">
      <c r="A5965" s="214">
        <v>35345</v>
      </c>
      <c r="B5965">
        <v>2.8290000000000002</v>
      </c>
      <c r="D5965" s="207"/>
    </row>
    <row r="5966" spans="1:4" x14ac:dyDescent="0.15">
      <c r="A5966" s="214">
        <v>35346</v>
      </c>
      <c r="B5966">
        <v>2.8239999999999998</v>
      </c>
      <c r="D5966" s="207"/>
    </row>
    <row r="5967" spans="1:4" x14ac:dyDescent="0.15">
      <c r="A5967" s="214">
        <v>35347</v>
      </c>
      <c r="B5967">
        <v>2.8319999999999999</v>
      </c>
      <c r="D5967" s="207"/>
    </row>
    <row r="5968" spans="1:4" x14ac:dyDescent="0.15">
      <c r="A5968" s="214">
        <v>35349</v>
      </c>
      <c r="B5968">
        <v>2.8420000000000001</v>
      </c>
      <c r="D5968" s="207"/>
    </row>
    <row r="5969" spans="1:4" x14ac:dyDescent="0.15">
      <c r="A5969" s="214">
        <v>35352</v>
      </c>
      <c r="B5969">
        <v>2.8860000000000001</v>
      </c>
      <c r="D5969" s="207"/>
    </row>
    <row r="5970" spans="1:4" x14ac:dyDescent="0.15">
      <c r="A5970" s="214">
        <v>35353</v>
      </c>
      <c r="B5970">
        <v>2.8809999999999998</v>
      </c>
      <c r="D5970" s="207"/>
    </row>
    <row r="5971" spans="1:4" x14ac:dyDescent="0.15">
      <c r="A5971" s="214">
        <v>35354</v>
      </c>
      <c r="B5971">
        <v>2.9119999999999999</v>
      </c>
      <c r="D5971" s="207"/>
    </row>
    <row r="5972" spans="1:4" x14ac:dyDescent="0.15">
      <c r="A5972" s="214">
        <v>35355</v>
      </c>
      <c r="B5972">
        <v>2.9089999999999998</v>
      </c>
      <c r="D5972" s="207"/>
    </row>
    <row r="5973" spans="1:4" x14ac:dyDescent="0.15">
      <c r="A5973" s="214">
        <v>35356</v>
      </c>
      <c r="B5973">
        <v>2.9039999999999999</v>
      </c>
      <c r="D5973" s="207"/>
    </row>
    <row r="5974" spans="1:4" x14ac:dyDescent="0.15">
      <c r="A5974" s="214">
        <v>35359</v>
      </c>
      <c r="B5974">
        <v>2.8340000000000001</v>
      </c>
      <c r="D5974" s="207"/>
    </row>
    <row r="5975" spans="1:4" x14ac:dyDescent="0.15">
      <c r="A5975" s="214">
        <v>35360</v>
      </c>
      <c r="B5975">
        <v>2.802</v>
      </c>
      <c r="D5975" s="207"/>
    </row>
    <row r="5976" spans="1:4" x14ac:dyDescent="0.15">
      <c r="A5976" s="214">
        <v>35361</v>
      </c>
      <c r="B5976">
        <v>2.7789999999999999</v>
      </c>
      <c r="D5976" s="207"/>
    </row>
    <row r="5977" spans="1:4" x14ac:dyDescent="0.15">
      <c r="A5977" s="214">
        <v>35362</v>
      </c>
      <c r="B5977">
        <v>2.76</v>
      </c>
      <c r="D5977" s="207"/>
    </row>
    <row r="5978" spans="1:4" x14ac:dyDescent="0.15">
      <c r="A5978" s="214">
        <v>35363</v>
      </c>
      <c r="B5978">
        <v>2.7509999999999999</v>
      </c>
      <c r="D5978" s="207"/>
    </row>
    <row r="5979" spans="1:4" x14ac:dyDescent="0.15">
      <c r="A5979" s="214">
        <v>35366</v>
      </c>
      <c r="B5979">
        <v>2.734</v>
      </c>
      <c r="D5979" s="207"/>
    </row>
    <row r="5980" spans="1:4" x14ac:dyDescent="0.15">
      <c r="A5980" s="214">
        <v>35367</v>
      </c>
      <c r="B5980">
        <v>2.7450000000000001</v>
      </c>
      <c r="D5980" s="207"/>
    </row>
    <row r="5981" spans="1:4" x14ac:dyDescent="0.15">
      <c r="A5981" s="214">
        <v>35368</v>
      </c>
      <c r="B5981">
        <v>2.68</v>
      </c>
      <c r="D5981" s="207"/>
    </row>
    <row r="5982" spans="1:4" x14ac:dyDescent="0.15">
      <c r="A5982" s="214">
        <v>35369</v>
      </c>
      <c r="B5982">
        <v>2.6389999999999998</v>
      </c>
      <c r="D5982" s="207"/>
    </row>
    <row r="5983" spans="1:4" x14ac:dyDescent="0.15">
      <c r="A5983" s="214">
        <v>35370</v>
      </c>
      <c r="B5983">
        <v>2.649</v>
      </c>
      <c r="D5983" s="207"/>
    </row>
    <row r="5984" spans="1:4" x14ac:dyDescent="0.15">
      <c r="A5984" s="214">
        <v>35374</v>
      </c>
      <c r="B5984">
        <v>2.573</v>
      </c>
      <c r="D5984" s="207"/>
    </row>
    <row r="5985" spans="1:4" x14ac:dyDescent="0.15">
      <c r="A5985" s="214">
        <v>35375</v>
      </c>
      <c r="B5985">
        <v>2.6520000000000001</v>
      </c>
      <c r="D5985" s="207"/>
    </row>
    <row r="5986" spans="1:4" x14ac:dyDescent="0.15">
      <c r="A5986" s="214">
        <v>35376</v>
      </c>
      <c r="B5986">
        <v>2.7440000000000002</v>
      </c>
      <c r="D5986" s="207"/>
    </row>
    <row r="5987" spans="1:4" x14ac:dyDescent="0.15">
      <c r="A5987" s="214">
        <v>35377</v>
      </c>
      <c r="B5987">
        <v>2.8260000000000001</v>
      </c>
      <c r="D5987" s="207"/>
    </row>
    <row r="5988" spans="1:4" x14ac:dyDescent="0.15">
      <c r="A5988" s="214">
        <v>35380</v>
      </c>
      <c r="B5988">
        <v>2.875</v>
      </c>
      <c r="D5988" s="207"/>
    </row>
    <row r="5989" spans="1:4" x14ac:dyDescent="0.15">
      <c r="A5989" s="214">
        <v>35381</v>
      </c>
      <c r="B5989">
        <v>2.8809999999999998</v>
      </c>
      <c r="D5989" s="207"/>
    </row>
    <row r="5990" spans="1:4" x14ac:dyDescent="0.15">
      <c r="A5990" s="214">
        <v>35382</v>
      </c>
      <c r="B5990">
        <v>2.8159999999999998</v>
      </c>
      <c r="D5990" s="207"/>
    </row>
    <row r="5991" spans="1:4" x14ac:dyDescent="0.15">
      <c r="A5991" s="214">
        <v>35383</v>
      </c>
      <c r="B5991">
        <v>2.794</v>
      </c>
      <c r="D5991" s="207"/>
    </row>
    <row r="5992" spans="1:4" x14ac:dyDescent="0.15">
      <c r="A5992" s="214">
        <v>35384</v>
      </c>
      <c r="B5992">
        <v>2.7709999999999999</v>
      </c>
      <c r="D5992" s="207"/>
    </row>
    <row r="5993" spans="1:4" x14ac:dyDescent="0.15">
      <c r="A5993" s="214">
        <v>35387</v>
      </c>
      <c r="B5993">
        <v>2.72</v>
      </c>
      <c r="D5993" s="207"/>
    </row>
    <row r="5994" spans="1:4" x14ac:dyDescent="0.15">
      <c r="A5994" s="214">
        <v>35388</v>
      </c>
      <c r="B5994">
        <v>2.7120000000000002</v>
      </c>
      <c r="D5994" s="207"/>
    </row>
    <row r="5995" spans="1:4" x14ac:dyDescent="0.15">
      <c r="A5995" s="214">
        <v>35389</v>
      </c>
      <c r="B5995">
        <v>2.76</v>
      </c>
      <c r="D5995" s="207"/>
    </row>
    <row r="5996" spans="1:4" x14ac:dyDescent="0.15">
      <c r="A5996" s="214">
        <v>35390</v>
      </c>
      <c r="B5996">
        <v>2.7909999999999999</v>
      </c>
      <c r="D5996" s="207"/>
    </row>
    <row r="5997" spans="1:4" x14ac:dyDescent="0.15">
      <c r="A5997" s="214">
        <v>35391</v>
      </c>
      <c r="B5997">
        <v>2.758</v>
      </c>
      <c r="D5997" s="207"/>
    </row>
    <row r="5998" spans="1:4" x14ac:dyDescent="0.15">
      <c r="A5998" s="214">
        <v>35394</v>
      </c>
      <c r="B5998">
        <v>2.7749999999999999</v>
      </c>
      <c r="D5998" s="207"/>
    </row>
    <row r="5999" spans="1:4" x14ac:dyDescent="0.15">
      <c r="A5999" s="214">
        <v>35395</v>
      </c>
      <c r="B5999">
        <v>2.7149999999999999</v>
      </c>
      <c r="D5999" s="207"/>
    </row>
    <row r="6000" spans="1:4" x14ac:dyDescent="0.15">
      <c r="A6000" s="214">
        <v>35396</v>
      </c>
      <c r="B6000">
        <v>2.633</v>
      </c>
      <c r="D6000" s="207"/>
    </row>
    <row r="6001" spans="1:4" x14ac:dyDescent="0.15">
      <c r="A6001" s="214">
        <v>35397</v>
      </c>
      <c r="B6001">
        <v>2.581</v>
      </c>
      <c r="D6001" s="207"/>
    </row>
    <row r="6002" spans="1:4" x14ac:dyDescent="0.15">
      <c r="A6002" s="214">
        <v>35398</v>
      </c>
      <c r="B6002">
        <v>2.5939999999999999</v>
      </c>
      <c r="D6002" s="207"/>
    </row>
    <row r="6003" spans="1:4" x14ac:dyDescent="0.15">
      <c r="A6003" s="214">
        <v>35401</v>
      </c>
      <c r="B6003">
        <v>2.5630000000000002</v>
      </c>
      <c r="D6003" s="207"/>
    </row>
    <row r="6004" spans="1:4" x14ac:dyDescent="0.15">
      <c r="A6004" s="214">
        <v>35402</v>
      </c>
      <c r="B6004">
        <v>2.5640000000000001</v>
      </c>
      <c r="D6004" s="207"/>
    </row>
    <row r="6005" spans="1:4" x14ac:dyDescent="0.15">
      <c r="A6005" s="214">
        <v>35403</v>
      </c>
      <c r="B6005">
        <v>2.5459999999999998</v>
      </c>
      <c r="D6005" s="207"/>
    </row>
    <row r="6006" spans="1:4" x14ac:dyDescent="0.15">
      <c r="A6006" s="214">
        <v>35404</v>
      </c>
      <c r="B6006">
        <v>2.5379999999999998</v>
      </c>
      <c r="D6006" s="207"/>
    </row>
    <row r="6007" spans="1:4" x14ac:dyDescent="0.15">
      <c r="A6007" s="214">
        <v>35405</v>
      </c>
      <c r="B6007">
        <v>2.645</v>
      </c>
      <c r="D6007" s="207"/>
    </row>
    <row r="6008" spans="1:4" x14ac:dyDescent="0.15">
      <c r="A6008" s="214">
        <v>35408</v>
      </c>
      <c r="B6008">
        <v>2.6139999999999999</v>
      </c>
      <c r="D6008" s="207"/>
    </row>
    <row r="6009" spans="1:4" x14ac:dyDescent="0.15">
      <c r="A6009" s="214">
        <v>35409</v>
      </c>
      <c r="B6009">
        <v>2.6320000000000001</v>
      </c>
      <c r="D6009" s="207"/>
    </row>
    <row r="6010" spans="1:4" x14ac:dyDescent="0.15">
      <c r="A6010" s="214">
        <v>35410</v>
      </c>
      <c r="B6010">
        <v>2.6539999999999999</v>
      </c>
      <c r="D6010" s="207"/>
    </row>
    <row r="6011" spans="1:4" x14ac:dyDescent="0.15">
      <c r="A6011" s="214">
        <v>35411</v>
      </c>
      <c r="B6011">
        <v>2.6789999999999998</v>
      </c>
      <c r="D6011" s="207"/>
    </row>
    <row r="6012" spans="1:4" x14ac:dyDescent="0.15">
      <c r="A6012" s="214">
        <v>35412</v>
      </c>
      <c r="B6012">
        <v>2.6549999999999998</v>
      </c>
      <c r="D6012" s="207"/>
    </row>
    <row r="6013" spans="1:4" x14ac:dyDescent="0.15">
      <c r="A6013" s="214">
        <v>35415</v>
      </c>
      <c r="B6013">
        <v>2.633</v>
      </c>
      <c r="D6013" s="207"/>
    </row>
    <row r="6014" spans="1:4" x14ac:dyDescent="0.15">
      <c r="A6014" s="214">
        <v>35416</v>
      </c>
      <c r="B6014">
        <v>2.6059999999999999</v>
      </c>
      <c r="D6014" s="207"/>
    </row>
    <row r="6015" spans="1:4" x14ac:dyDescent="0.15">
      <c r="A6015" s="214">
        <v>35417</v>
      </c>
      <c r="B6015">
        <v>2.6379999999999999</v>
      </c>
      <c r="D6015" s="207"/>
    </row>
    <row r="6016" spans="1:4" x14ac:dyDescent="0.15">
      <c r="A6016" s="214">
        <v>35418</v>
      </c>
      <c r="B6016">
        <v>2.6110000000000002</v>
      </c>
      <c r="D6016" s="207"/>
    </row>
    <row r="6017" spans="1:4" x14ac:dyDescent="0.15">
      <c r="A6017" s="214">
        <v>35419</v>
      </c>
      <c r="B6017">
        <v>2.593</v>
      </c>
      <c r="D6017" s="207"/>
    </row>
    <row r="6018" spans="1:4" x14ac:dyDescent="0.15">
      <c r="A6018" s="214">
        <v>35423</v>
      </c>
      <c r="B6018">
        <v>2.6309999999999998</v>
      </c>
      <c r="D6018" s="207"/>
    </row>
    <row r="6019" spans="1:4" x14ac:dyDescent="0.15">
      <c r="A6019" s="214">
        <v>35424</v>
      </c>
      <c r="B6019">
        <v>2.6669999999999998</v>
      </c>
      <c r="D6019" s="207"/>
    </row>
    <row r="6020" spans="1:4" x14ac:dyDescent="0.15">
      <c r="A6020" s="214">
        <v>35425</v>
      </c>
      <c r="B6020">
        <v>2.7080000000000002</v>
      </c>
      <c r="D6020" s="207"/>
    </row>
    <row r="6021" spans="1:4" x14ac:dyDescent="0.15">
      <c r="A6021" s="214">
        <v>35426</v>
      </c>
      <c r="B6021">
        <v>2.7589999999999999</v>
      </c>
      <c r="D6021" s="207"/>
    </row>
    <row r="6022" spans="1:4" x14ac:dyDescent="0.15">
      <c r="A6022" s="214">
        <v>35429</v>
      </c>
      <c r="B6022">
        <v>2.778</v>
      </c>
      <c r="D6022" s="207"/>
    </row>
    <row r="6023" spans="1:4" x14ac:dyDescent="0.15">
      <c r="A6023" s="214">
        <v>35436</v>
      </c>
      <c r="B6023">
        <v>2.8239999999999998</v>
      </c>
      <c r="D6023" s="207"/>
    </row>
    <row r="6024" spans="1:4" x14ac:dyDescent="0.15">
      <c r="A6024" s="214">
        <v>35437</v>
      </c>
      <c r="B6024">
        <v>2.7829999999999999</v>
      </c>
      <c r="D6024" s="207"/>
    </row>
    <row r="6025" spans="1:4" x14ac:dyDescent="0.15">
      <c r="A6025" s="214">
        <v>35438</v>
      </c>
      <c r="B6025">
        <v>2.7149999999999999</v>
      </c>
      <c r="D6025" s="207"/>
    </row>
    <row r="6026" spans="1:4" x14ac:dyDescent="0.15">
      <c r="A6026" s="214">
        <v>35439</v>
      </c>
      <c r="B6026">
        <v>2.6930000000000001</v>
      </c>
      <c r="D6026" s="207"/>
    </row>
    <row r="6027" spans="1:4" x14ac:dyDescent="0.15">
      <c r="A6027" s="214">
        <v>35440</v>
      </c>
      <c r="B6027">
        <v>2.6520000000000001</v>
      </c>
      <c r="D6027" s="207"/>
    </row>
    <row r="6028" spans="1:4" x14ac:dyDescent="0.15">
      <c r="A6028" s="214">
        <v>35443</v>
      </c>
      <c r="B6028">
        <v>2.625</v>
      </c>
      <c r="D6028" s="207"/>
    </row>
    <row r="6029" spans="1:4" x14ac:dyDescent="0.15">
      <c r="A6029" s="214">
        <v>35444</v>
      </c>
      <c r="B6029">
        <v>2.6240000000000001</v>
      </c>
      <c r="D6029" s="207"/>
    </row>
    <row r="6030" spans="1:4" x14ac:dyDescent="0.15">
      <c r="A6030" s="214">
        <v>35446</v>
      </c>
      <c r="B6030">
        <v>2.597</v>
      </c>
      <c r="D6030" s="207"/>
    </row>
    <row r="6031" spans="1:4" x14ac:dyDescent="0.15">
      <c r="A6031" s="214">
        <v>35447</v>
      </c>
      <c r="B6031">
        <v>2.63</v>
      </c>
      <c r="D6031" s="207"/>
    </row>
    <row r="6032" spans="1:4" x14ac:dyDescent="0.15">
      <c r="A6032" s="214">
        <v>35450</v>
      </c>
      <c r="B6032">
        <v>2.6040000000000001</v>
      </c>
      <c r="D6032" s="207"/>
    </row>
    <row r="6033" spans="1:4" x14ac:dyDescent="0.15">
      <c r="A6033" s="214">
        <v>35451</v>
      </c>
      <c r="B6033">
        <v>2.617</v>
      </c>
      <c r="D6033" s="207"/>
    </row>
    <row r="6034" spans="1:4" x14ac:dyDescent="0.15">
      <c r="A6034" s="214">
        <v>35452</v>
      </c>
      <c r="B6034">
        <v>2.5990000000000002</v>
      </c>
      <c r="D6034" s="207"/>
    </row>
    <row r="6035" spans="1:4" x14ac:dyDescent="0.15">
      <c r="A6035" s="214">
        <v>35453</v>
      </c>
      <c r="B6035">
        <v>2.649</v>
      </c>
      <c r="D6035" s="207"/>
    </row>
    <row r="6036" spans="1:4" x14ac:dyDescent="0.15">
      <c r="A6036" s="214">
        <v>35454</v>
      </c>
      <c r="B6036">
        <v>2.6080000000000001</v>
      </c>
      <c r="D6036" s="207"/>
    </row>
    <row r="6037" spans="1:4" x14ac:dyDescent="0.15">
      <c r="A6037" s="214">
        <v>35457</v>
      </c>
      <c r="B6037">
        <v>2.5720000000000001</v>
      </c>
      <c r="D6037" s="207"/>
    </row>
    <row r="6038" spans="1:4" x14ac:dyDescent="0.15">
      <c r="A6038" s="214">
        <v>35458</v>
      </c>
      <c r="B6038">
        <v>2.59</v>
      </c>
      <c r="D6038" s="207"/>
    </row>
    <row r="6039" spans="1:4" x14ac:dyDescent="0.15">
      <c r="A6039" s="214">
        <v>35459</v>
      </c>
      <c r="B6039">
        <v>2.6280000000000001</v>
      </c>
      <c r="D6039" s="207"/>
    </row>
    <row r="6040" spans="1:4" x14ac:dyDescent="0.15">
      <c r="A6040" s="214">
        <v>35460</v>
      </c>
      <c r="B6040">
        <v>2.5960000000000001</v>
      </c>
      <c r="D6040" s="207"/>
    </row>
    <row r="6041" spans="1:4" x14ac:dyDescent="0.15">
      <c r="A6041" s="214">
        <v>35461</v>
      </c>
      <c r="B6041">
        <v>2.5819999999999999</v>
      </c>
      <c r="D6041" s="207"/>
    </row>
    <row r="6042" spans="1:4" x14ac:dyDescent="0.15">
      <c r="A6042" s="214">
        <v>35464</v>
      </c>
      <c r="B6042">
        <v>2.5750000000000002</v>
      </c>
      <c r="D6042" s="207"/>
    </row>
    <row r="6043" spans="1:4" x14ac:dyDescent="0.15">
      <c r="A6043" s="214">
        <v>35465</v>
      </c>
      <c r="B6043">
        <v>2.5840000000000001</v>
      </c>
      <c r="D6043" s="207"/>
    </row>
    <row r="6044" spans="1:4" x14ac:dyDescent="0.15">
      <c r="A6044" s="214">
        <v>35466</v>
      </c>
      <c r="B6044">
        <v>2.5739999999999998</v>
      </c>
      <c r="D6044" s="207"/>
    </row>
    <row r="6045" spans="1:4" x14ac:dyDescent="0.15">
      <c r="A6045" s="214">
        <v>35467</v>
      </c>
      <c r="B6045">
        <v>2.5830000000000002</v>
      </c>
      <c r="D6045" s="207"/>
    </row>
    <row r="6046" spans="1:4" x14ac:dyDescent="0.15">
      <c r="A6046" s="214">
        <v>35468</v>
      </c>
      <c r="B6046">
        <v>2.5680000000000001</v>
      </c>
      <c r="D6046" s="207"/>
    </row>
    <row r="6047" spans="1:4" x14ac:dyDescent="0.15">
      <c r="A6047" s="214">
        <v>35471</v>
      </c>
      <c r="B6047">
        <v>2.5910000000000002</v>
      </c>
      <c r="D6047" s="207"/>
    </row>
    <row r="6048" spans="1:4" x14ac:dyDescent="0.15">
      <c r="A6048" s="214">
        <v>35473</v>
      </c>
      <c r="B6048">
        <v>2.605</v>
      </c>
      <c r="D6048" s="207"/>
    </row>
    <row r="6049" spans="1:4" x14ac:dyDescent="0.15">
      <c r="A6049" s="214">
        <v>35474</v>
      </c>
      <c r="B6049">
        <v>2.5819999999999999</v>
      </c>
      <c r="D6049" s="207"/>
    </row>
    <row r="6050" spans="1:4" x14ac:dyDescent="0.15">
      <c r="A6050" s="214">
        <v>35475</v>
      </c>
      <c r="B6050">
        <v>2.5880000000000001</v>
      </c>
      <c r="D6050" s="207"/>
    </row>
    <row r="6051" spans="1:4" x14ac:dyDescent="0.15">
      <c r="A6051" s="214">
        <v>35478</v>
      </c>
      <c r="B6051">
        <v>2.5939999999999999</v>
      </c>
      <c r="D6051" s="207"/>
    </row>
    <row r="6052" spans="1:4" x14ac:dyDescent="0.15">
      <c r="A6052" s="214">
        <v>35479</v>
      </c>
      <c r="B6052">
        <v>2.5939999999999999</v>
      </c>
      <c r="D6052" s="207"/>
    </row>
    <row r="6053" spans="1:4" x14ac:dyDescent="0.15">
      <c r="A6053" s="214">
        <v>35480</v>
      </c>
      <c r="B6053">
        <v>2.57</v>
      </c>
      <c r="D6053" s="207"/>
    </row>
    <row r="6054" spans="1:4" x14ac:dyDescent="0.15">
      <c r="A6054" s="214">
        <v>35481</v>
      </c>
      <c r="B6054">
        <v>2.6389999999999998</v>
      </c>
      <c r="D6054" s="207"/>
    </row>
    <row r="6055" spans="1:4" x14ac:dyDescent="0.15">
      <c r="A6055" s="214">
        <v>35482</v>
      </c>
      <c r="B6055">
        <v>2.6160000000000001</v>
      </c>
      <c r="D6055" s="207"/>
    </row>
    <row r="6056" spans="1:4" x14ac:dyDescent="0.15">
      <c r="A6056" s="214">
        <v>35485</v>
      </c>
      <c r="B6056">
        <v>2.6120000000000001</v>
      </c>
      <c r="D6056" s="207"/>
    </row>
    <row r="6057" spans="1:4" x14ac:dyDescent="0.15">
      <c r="A6057" s="214">
        <v>35486</v>
      </c>
      <c r="B6057">
        <v>2.6139999999999999</v>
      </c>
      <c r="D6057" s="207"/>
    </row>
    <row r="6058" spans="1:4" x14ac:dyDescent="0.15">
      <c r="A6058" s="214">
        <v>35487</v>
      </c>
      <c r="B6058">
        <v>2.5920000000000001</v>
      </c>
      <c r="D6058" s="207"/>
    </row>
    <row r="6059" spans="1:4" x14ac:dyDescent="0.15">
      <c r="A6059" s="214">
        <v>35488</v>
      </c>
      <c r="B6059">
        <v>2.601</v>
      </c>
      <c r="D6059" s="207"/>
    </row>
    <row r="6060" spans="1:4" x14ac:dyDescent="0.15">
      <c r="A6060" s="214">
        <v>35489</v>
      </c>
      <c r="B6060">
        <v>2.6019999999999999</v>
      </c>
      <c r="D6060" s="207"/>
    </row>
    <row r="6061" spans="1:4" x14ac:dyDescent="0.15">
      <c r="A6061" s="214">
        <v>35492</v>
      </c>
      <c r="B6061">
        <v>2.6030000000000002</v>
      </c>
      <c r="D6061" s="207"/>
    </row>
    <row r="6062" spans="1:4" x14ac:dyDescent="0.15">
      <c r="A6062" s="214">
        <v>35493</v>
      </c>
      <c r="B6062">
        <v>2.5939999999999999</v>
      </c>
      <c r="D6062" s="207"/>
    </row>
    <row r="6063" spans="1:4" x14ac:dyDescent="0.15">
      <c r="A6063" s="214">
        <v>35494</v>
      </c>
      <c r="B6063">
        <v>2.5939999999999999</v>
      </c>
      <c r="D6063" s="207"/>
    </row>
    <row r="6064" spans="1:4" x14ac:dyDescent="0.15">
      <c r="A6064" s="214">
        <v>35495</v>
      </c>
      <c r="B6064">
        <v>2.5590000000000002</v>
      </c>
      <c r="D6064" s="207"/>
    </row>
    <row r="6065" spans="1:4" x14ac:dyDescent="0.15">
      <c r="A6065" s="214">
        <v>35496</v>
      </c>
      <c r="B6065">
        <v>2.5590000000000002</v>
      </c>
      <c r="D6065" s="207"/>
    </row>
    <row r="6066" spans="1:4" x14ac:dyDescent="0.15">
      <c r="A6066" s="214">
        <v>35499</v>
      </c>
      <c r="B6066">
        <v>2.5550000000000002</v>
      </c>
      <c r="D6066" s="207"/>
    </row>
    <row r="6067" spans="1:4" x14ac:dyDescent="0.15">
      <c r="A6067" s="214">
        <v>35500</v>
      </c>
      <c r="B6067">
        <v>2.5459999999999998</v>
      </c>
      <c r="D6067" s="207"/>
    </row>
    <row r="6068" spans="1:4" x14ac:dyDescent="0.15">
      <c r="A6068" s="214">
        <v>35501</v>
      </c>
      <c r="B6068">
        <v>2.5219999999999998</v>
      </c>
      <c r="D6068" s="207"/>
    </row>
    <row r="6069" spans="1:4" x14ac:dyDescent="0.15">
      <c r="A6069" s="214">
        <v>35502</v>
      </c>
      <c r="B6069">
        <v>2.472</v>
      </c>
      <c r="D6069" s="207"/>
    </row>
    <row r="6070" spans="1:4" x14ac:dyDescent="0.15">
      <c r="A6070" s="214">
        <v>35503</v>
      </c>
      <c r="B6070">
        <v>2.4260000000000002</v>
      </c>
      <c r="D6070" s="207"/>
    </row>
    <row r="6071" spans="1:4" x14ac:dyDescent="0.15">
      <c r="A6071" s="214">
        <v>35506</v>
      </c>
      <c r="B6071">
        <v>2.4359999999999999</v>
      </c>
      <c r="D6071" s="207"/>
    </row>
    <row r="6072" spans="1:4" x14ac:dyDescent="0.15">
      <c r="A6072" s="214">
        <v>35507</v>
      </c>
      <c r="B6072">
        <v>2.4910000000000001</v>
      </c>
      <c r="D6072" s="207"/>
    </row>
    <row r="6073" spans="1:4" x14ac:dyDescent="0.15">
      <c r="A6073" s="214">
        <v>35508</v>
      </c>
      <c r="B6073">
        <v>2.4780000000000002</v>
      </c>
      <c r="D6073" s="207"/>
    </row>
    <row r="6074" spans="1:4" x14ac:dyDescent="0.15">
      <c r="A6074" s="214">
        <v>35510</v>
      </c>
      <c r="B6074">
        <v>2.5329999999999999</v>
      </c>
      <c r="D6074" s="207"/>
    </row>
    <row r="6075" spans="1:4" x14ac:dyDescent="0.15">
      <c r="A6075" s="214">
        <v>35513</v>
      </c>
      <c r="B6075">
        <v>2.5649999999999999</v>
      </c>
      <c r="D6075" s="207"/>
    </row>
    <row r="6076" spans="1:4" x14ac:dyDescent="0.15">
      <c r="A6076" s="214">
        <v>35514</v>
      </c>
      <c r="B6076">
        <v>2.5470000000000002</v>
      </c>
      <c r="D6076" s="207"/>
    </row>
    <row r="6077" spans="1:4" x14ac:dyDescent="0.15">
      <c r="A6077" s="214">
        <v>35515</v>
      </c>
      <c r="B6077">
        <v>2.5009999999999999</v>
      </c>
      <c r="D6077" s="207"/>
    </row>
    <row r="6078" spans="1:4" x14ac:dyDescent="0.15">
      <c r="A6078" s="214">
        <v>35516</v>
      </c>
      <c r="B6078">
        <v>2.5569999999999999</v>
      </c>
      <c r="D6078" s="207"/>
    </row>
    <row r="6079" spans="1:4" x14ac:dyDescent="0.15">
      <c r="A6079" s="214">
        <v>35517</v>
      </c>
      <c r="B6079">
        <v>2.5019999999999998</v>
      </c>
      <c r="D6079" s="207"/>
    </row>
    <row r="6080" spans="1:4" x14ac:dyDescent="0.15">
      <c r="A6080" s="214">
        <v>35520</v>
      </c>
      <c r="B6080">
        <v>2.4740000000000002</v>
      </c>
      <c r="D6080" s="207"/>
    </row>
    <row r="6081" spans="1:4" x14ac:dyDescent="0.15">
      <c r="A6081" s="214">
        <v>35521</v>
      </c>
      <c r="B6081">
        <v>2.456</v>
      </c>
      <c r="D6081" s="207"/>
    </row>
    <row r="6082" spans="1:4" x14ac:dyDescent="0.15">
      <c r="A6082" s="214">
        <v>35522</v>
      </c>
      <c r="B6082">
        <v>2.387</v>
      </c>
      <c r="D6082" s="207"/>
    </row>
    <row r="6083" spans="1:4" x14ac:dyDescent="0.15">
      <c r="A6083" s="214">
        <v>35523</v>
      </c>
      <c r="B6083">
        <v>2.383</v>
      </c>
      <c r="D6083" s="207"/>
    </row>
    <row r="6084" spans="1:4" x14ac:dyDescent="0.15">
      <c r="A6084" s="214">
        <v>35524</v>
      </c>
      <c r="B6084">
        <v>2.3460000000000001</v>
      </c>
      <c r="D6084" s="207"/>
    </row>
    <row r="6085" spans="1:4" x14ac:dyDescent="0.15">
      <c r="A6085" s="214">
        <v>35527</v>
      </c>
      <c r="B6085">
        <v>2.294</v>
      </c>
      <c r="D6085" s="207"/>
    </row>
    <row r="6086" spans="1:4" x14ac:dyDescent="0.15">
      <c r="A6086" s="214">
        <v>35528</v>
      </c>
      <c r="B6086">
        <v>2.2999999999999998</v>
      </c>
      <c r="D6086" s="207"/>
    </row>
    <row r="6087" spans="1:4" x14ac:dyDescent="0.15">
      <c r="A6087" s="214">
        <v>35529</v>
      </c>
      <c r="B6087">
        <v>2.3090000000000002</v>
      </c>
      <c r="D6087" s="207"/>
    </row>
    <row r="6088" spans="1:4" x14ac:dyDescent="0.15">
      <c r="A6088" s="214">
        <v>35530</v>
      </c>
      <c r="B6088">
        <v>2.3279999999999998</v>
      </c>
      <c r="D6088" s="207"/>
    </row>
    <row r="6089" spans="1:4" x14ac:dyDescent="0.15">
      <c r="A6089" s="214">
        <v>35531</v>
      </c>
      <c r="B6089">
        <v>2.3660000000000001</v>
      </c>
      <c r="D6089" s="207"/>
    </row>
    <row r="6090" spans="1:4" x14ac:dyDescent="0.15">
      <c r="A6090" s="214">
        <v>35534</v>
      </c>
      <c r="B6090">
        <v>2.3849999999999998</v>
      </c>
      <c r="D6090" s="207"/>
    </row>
    <row r="6091" spans="1:4" x14ac:dyDescent="0.15">
      <c r="A6091" s="214">
        <v>35535</v>
      </c>
      <c r="B6091">
        <v>2.3809999999999998</v>
      </c>
      <c r="D6091" s="207"/>
    </row>
    <row r="6092" spans="1:4" x14ac:dyDescent="0.15">
      <c r="A6092" s="214">
        <v>35536</v>
      </c>
      <c r="B6092">
        <v>2.3769999999999998</v>
      </c>
      <c r="D6092" s="207"/>
    </row>
    <row r="6093" spans="1:4" x14ac:dyDescent="0.15">
      <c r="A6093" s="214">
        <v>35537</v>
      </c>
      <c r="B6093">
        <v>2.4049999999999998</v>
      </c>
      <c r="D6093" s="207"/>
    </row>
    <row r="6094" spans="1:4" x14ac:dyDescent="0.15">
      <c r="A6094" s="214">
        <v>35538</v>
      </c>
      <c r="B6094">
        <v>2.3809999999999998</v>
      </c>
      <c r="D6094" s="207"/>
    </row>
    <row r="6095" spans="1:4" x14ac:dyDescent="0.15">
      <c r="A6095" s="214">
        <v>35541</v>
      </c>
      <c r="B6095">
        <v>2.3719999999999999</v>
      </c>
      <c r="D6095" s="207"/>
    </row>
    <row r="6096" spans="1:4" x14ac:dyDescent="0.15">
      <c r="A6096" s="214">
        <v>35542</v>
      </c>
      <c r="B6096">
        <v>2.355</v>
      </c>
      <c r="D6096" s="207"/>
    </row>
    <row r="6097" spans="1:4" x14ac:dyDescent="0.15">
      <c r="A6097" s="214">
        <v>35543</v>
      </c>
      <c r="B6097">
        <v>2.3740000000000001</v>
      </c>
      <c r="D6097" s="207"/>
    </row>
    <row r="6098" spans="1:4" x14ac:dyDescent="0.15">
      <c r="A6098" s="214">
        <v>35544</v>
      </c>
      <c r="B6098">
        <v>2.3740000000000001</v>
      </c>
      <c r="D6098" s="207"/>
    </row>
    <row r="6099" spans="1:4" x14ac:dyDescent="0.15">
      <c r="A6099" s="214">
        <v>35545</v>
      </c>
      <c r="B6099">
        <v>2.4740000000000002</v>
      </c>
      <c r="D6099" s="207"/>
    </row>
    <row r="6100" spans="1:4" x14ac:dyDescent="0.15">
      <c r="A6100" s="214">
        <v>35548</v>
      </c>
      <c r="B6100">
        <v>2.5019999999999998</v>
      </c>
      <c r="D6100" s="207"/>
    </row>
    <row r="6101" spans="1:4" x14ac:dyDescent="0.15">
      <c r="A6101" s="214">
        <v>35550</v>
      </c>
      <c r="B6101">
        <v>2.5579999999999998</v>
      </c>
      <c r="D6101" s="207"/>
    </row>
    <row r="6102" spans="1:4" x14ac:dyDescent="0.15">
      <c r="A6102" s="214">
        <v>35551</v>
      </c>
      <c r="B6102">
        <v>2.5310000000000001</v>
      </c>
      <c r="D6102" s="207"/>
    </row>
    <row r="6103" spans="1:4" x14ac:dyDescent="0.15">
      <c r="A6103" s="214">
        <v>35552</v>
      </c>
      <c r="B6103">
        <v>2.5129999999999999</v>
      </c>
      <c r="D6103" s="207"/>
    </row>
    <row r="6104" spans="1:4" x14ac:dyDescent="0.15">
      <c r="A6104" s="214">
        <v>35556</v>
      </c>
      <c r="B6104">
        <v>2.6160000000000001</v>
      </c>
      <c r="D6104" s="207"/>
    </row>
    <row r="6105" spans="1:4" x14ac:dyDescent="0.15">
      <c r="A6105" s="214">
        <v>35557</v>
      </c>
      <c r="B6105">
        <v>2.6349999999999998</v>
      </c>
      <c r="D6105" s="207"/>
    </row>
    <row r="6106" spans="1:4" x14ac:dyDescent="0.15">
      <c r="A6106" s="214">
        <v>35558</v>
      </c>
      <c r="B6106">
        <v>2.694</v>
      </c>
      <c r="D6106" s="207"/>
    </row>
    <row r="6107" spans="1:4" x14ac:dyDescent="0.15">
      <c r="A6107" s="214">
        <v>35559</v>
      </c>
      <c r="B6107">
        <v>2.7850000000000001</v>
      </c>
      <c r="D6107" s="207"/>
    </row>
    <row r="6108" spans="1:4" x14ac:dyDescent="0.15">
      <c r="A6108" s="214">
        <v>35562</v>
      </c>
      <c r="B6108">
        <v>2.786</v>
      </c>
      <c r="D6108" s="207"/>
    </row>
    <row r="6109" spans="1:4" x14ac:dyDescent="0.15">
      <c r="A6109" s="214">
        <v>35563</v>
      </c>
      <c r="B6109">
        <v>2.7280000000000002</v>
      </c>
      <c r="D6109" s="207"/>
    </row>
    <row r="6110" spans="1:4" x14ac:dyDescent="0.15">
      <c r="A6110" s="214">
        <v>35564</v>
      </c>
      <c r="B6110">
        <v>2.7639999999999998</v>
      </c>
      <c r="D6110" s="207"/>
    </row>
    <row r="6111" spans="1:4" x14ac:dyDescent="0.15">
      <c r="A6111" s="214">
        <v>35565</v>
      </c>
      <c r="B6111">
        <v>2.7730000000000001</v>
      </c>
      <c r="D6111" s="207"/>
    </row>
    <row r="6112" spans="1:4" x14ac:dyDescent="0.15">
      <c r="A6112" s="214">
        <v>35566</v>
      </c>
      <c r="B6112">
        <v>2.7509999999999999</v>
      </c>
      <c r="D6112" s="207"/>
    </row>
    <row r="6113" spans="1:4" x14ac:dyDescent="0.15">
      <c r="A6113" s="214">
        <v>35569</v>
      </c>
      <c r="B6113">
        <v>2.7109999999999999</v>
      </c>
      <c r="D6113" s="207"/>
    </row>
    <row r="6114" spans="1:4" x14ac:dyDescent="0.15">
      <c r="A6114" s="214">
        <v>35570</v>
      </c>
      <c r="B6114">
        <v>2.6960000000000002</v>
      </c>
      <c r="D6114" s="207"/>
    </row>
    <row r="6115" spans="1:4" x14ac:dyDescent="0.15">
      <c r="A6115" s="214">
        <v>35571</v>
      </c>
      <c r="B6115">
        <v>2.8039999999999998</v>
      </c>
      <c r="D6115" s="207"/>
    </row>
    <row r="6116" spans="1:4" x14ac:dyDescent="0.15">
      <c r="A6116" s="214">
        <v>35572</v>
      </c>
      <c r="B6116">
        <v>2.7719999999999998</v>
      </c>
      <c r="D6116" s="207"/>
    </row>
    <row r="6117" spans="1:4" x14ac:dyDescent="0.15">
      <c r="A6117" s="214">
        <v>35573</v>
      </c>
      <c r="B6117">
        <v>2.786</v>
      </c>
      <c r="D6117" s="207"/>
    </row>
    <row r="6118" spans="1:4" x14ac:dyDescent="0.15">
      <c r="A6118" s="214">
        <v>35576</v>
      </c>
      <c r="B6118">
        <v>2.7909999999999999</v>
      </c>
      <c r="D6118" s="207"/>
    </row>
    <row r="6119" spans="1:4" x14ac:dyDescent="0.15">
      <c r="A6119" s="214">
        <v>35577</v>
      </c>
      <c r="B6119">
        <v>2.8450000000000002</v>
      </c>
      <c r="D6119" s="207"/>
    </row>
    <row r="6120" spans="1:4" x14ac:dyDescent="0.15">
      <c r="A6120" s="214">
        <v>35578</v>
      </c>
      <c r="B6120">
        <v>2.8690000000000002</v>
      </c>
      <c r="D6120" s="207"/>
    </row>
    <row r="6121" spans="1:4" x14ac:dyDescent="0.15">
      <c r="A6121" s="214">
        <v>35579</v>
      </c>
      <c r="B6121">
        <v>2.8159999999999998</v>
      </c>
      <c r="D6121" s="207"/>
    </row>
    <row r="6122" spans="1:4" x14ac:dyDescent="0.15">
      <c r="A6122" s="214">
        <v>35580</v>
      </c>
      <c r="B6122">
        <v>2.7589999999999999</v>
      </c>
      <c r="D6122" s="207"/>
    </row>
    <row r="6123" spans="1:4" x14ac:dyDescent="0.15">
      <c r="A6123" s="214">
        <v>35583</v>
      </c>
      <c r="B6123">
        <v>2.7679999999999998</v>
      </c>
      <c r="D6123" s="207"/>
    </row>
    <row r="6124" spans="1:4" x14ac:dyDescent="0.15">
      <c r="A6124" s="214">
        <v>35584</v>
      </c>
      <c r="B6124">
        <v>2.7770000000000001</v>
      </c>
      <c r="D6124" s="207"/>
    </row>
    <row r="6125" spans="1:4" x14ac:dyDescent="0.15">
      <c r="A6125" s="214">
        <v>35585</v>
      </c>
      <c r="B6125">
        <v>2.7389999999999999</v>
      </c>
      <c r="D6125" s="207"/>
    </row>
    <row r="6126" spans="1:4" x14ac:dyDescent="0.15">
      <c r="A6126" s="214">
        <v>35586</v>
      </c>
      <c r="B6126">
        <v>2.73</v>
      </c>
      <c r="D6126" s="207"/>
    </row>
    <row r="6127" spans="1:4" x14ac:dyDescent="0.15">
      <c r="A6127" s="214">
        <v>35587</v>
      </c>
      <c r="B6127">
        <v>2.7170000000000001</v>
      </c>
      <c r="D6127" s="207"/>
    </row>
    <row r="6128" spans="1:4" x14ac:dyDescent="0.15">
      <c r="A6128" s="214">
        <v>35590</v>
      </c>
      <c r="B6128">
        <v>2.6909999999999998</v>
      </c>
      <c r="D6128" s="207"/>
    </row>
    <row r="6129" spans="1:4" x14ac:dyDescent="0.15">
      <c r="A6129" s="214">
        <v>35591</v>
      </c>
      <c r="B6129">
        <v>2.7050000000000001</v>
      </c>
      <c r="D6129" s="207"/>
    </row>
    <row r="6130" spans="1:4" x14ac:dyDescent="0.15">
      <c r="A6130" s="214">
        <v>35592</v>
      </c>
      <c r="B6130">
        <v>2.6480000000000001</v>
      </c>
      <c r="D6130" s="207"/>
    </row>
    <row r="6131" spans="1:4" x14ac:dyDescent="0.15">
      <c r="A6131" s="214">
        <v>35593</v>
      </c>
      <c r="B6131">
        <v>2.6680000000000001</v>
      </c>
      <c r="D6131" s="207"/>
    </row>
    <row r="6132" spans="1:4" x14ac:dyDescent="0.15">
      <c r="A6132" s="214">
        <v>35594</v>
      </c>
      <c r="B6132">
        <v>2.6230000000000002</v>
      </c>
      <c r="D6132" s="207"/>
    </row>
    <row r="6133" spans="1:4" x14ac:dyDescent="0.15">
      <c r="A6133" s="214">
        <v>35597</v>
      </c>
      <c r="B6133">
        <v>2.6040000000000001</v>
      </c>
      <c r="D6133" s="207"/>
    </row>
    <row r="6134" spans="1:4" x14ac:dyDescent="0.15">
      <c r="A6134" s="214">
        <v>35598</v>
      </c>
      <c r="B6134">
        <v>2.5680000000000001</v>
      </c>
      <c r="D6134" s="207"/>
    </row>
    <row r="6135" spans="1:4" x14ac:dyDescent="0.15">
      <c r="A6135" s="214">
        <v>35599</v>
      </c>
      <c r="B6135">
        <v>2.605</v>
      </c>
      <c r="D6135" s="207"/>
    </row>
    <row r="6136" spans="1:4" x14ac:dyDescent="0.15">
      <c r="A6136" s="214">
        <v>35600</v>
      </c>
      <c r="B6136">
        <v>2.5960000000000001</v>
      </c>
      <c r="D6136" s="207"/>
    </row>
    <row r="6137" spans="1:4" x14ac:dyDescent="0.15">
      <c r="A6137" s="214">
        <v>35601</v>
      </c>
      <c r="B6137">
        <v>2.6150000000000002</v>
      </c>
      <c r="D6137" s="207"/>
    </row>
    <row r="6138" spans="1:4" x14ac:dyDescent="0.15">
      <c r="A6138" s="214">
        <v>35604</v>
      </c>
      <c r="B6138">
        <v>2.61</v>
      </c>
      <c r="D6138" s="207"/>
    </row>
    <row r="6139" spans="1:4" x14ac:dyDescent="0.15">
      <c r="A6139" s="214">
        <v>35605</v>
      </c>
      <c r="B6139">
        <v>2.569</v>
      </c>
      <c r="D6139" s="207"/>
    </row>
    <row r="6140" spans="1:4" x14ac:dyDescent="0.15">
      <c r="A6140" s="214">
        <v>35606</v>
      </c>
      <c r="B6140">
        <v>2.7050000000000001</v>
      </c>
      <c r="D6140" s="207"/>
    </row>
    <row r="6141" spans="1:4" x14ac:dyDescent="0.15">
      <c r="A6141" s="214">
        <v>35607</v>
      </c>
      <c r="B6141">
        <v>2.6829999999999998</v>
      </c>
      <c r="D6141" s="207"/>
    </row>
    <row r="6142" spans="1:4" x14ac:dyDescent="0.15">
      <c r="A6142" s="214">
        <v>35608</v>
      </c>
      <c r="B6142">
        <v>2.589</v>
      </c>
      <c r="D6142" s="207"/>
    </row>
    <row r="6143" spans="1:4" x14ac:dyDescent="0.15">
      <c r="A6143" s="214">
        <v>35611</v>
      </c>
      <c r="B6143">
        <v>2.589</v>
      </c>
      <c r="D6143" s="207"/>
    </row>
    <row r="6144" spans="1:4" x14ac:dyDescent="0.15">
      <c r="A6144" s="214">
        <v>35612</v>
      </c>
      <c r="B6144">
        <v>2.585</v>
      </c>
      <c r="D6144" s="207"/>
    </row>
    <row r="6145" spans="1:4" x14ac:dyDescent="0.15">
      <c r="A6145" s="214">
        <v>35613</v>
      </c>
      <c r="B6145">
        <v>2.585</v>
      </c>
      <c r="D6145" s="207"/>
    </row>
    <row r="6146" spans="1:4" x14ac:dyDescent="0.15">
      <c r="A6146" s="214">
        <v>35614</v>
      </c>
      <c r="B6146">
        <v>2.5670000000000002</v>
      </c>
      <c r="D6146" s="207"/>
    </row>
    <row r="6147" spans="1:4" x14ac:dyDescent="0.15">
      <c r="A6147" s="214">
        <v>35615</v>
      </c>
      <c r="B6147">
        <v>2.5310000000000001</v>
      </c>
      <c r="D6147" s="207"/>
    </row>
    <row r="6148" spans="1:4" x14ac:dyDescent="0.15">
      <c r="A6148" s="214">
        <v>35618</v>
      </c>
      <c r="B6148">
        <v>2.54</v>
      </c>
      <c r="D6148" s="207"/>
    </row>
    <row r="6149" spans="1:4" x14ac:dyDescent="0.15">
      <c r="A6149" s="214">
        <v>35619</v>
      </c>
      <c r="B6149">
        <v>2.5579999999999998</v>
      </c>
      <c r="D6149" s="207"/>
    </row>
    <row r="6150" spans="1:4" x14ac:dyDescent="0.15">
      <c r="A6150" s="214">
        <v>35620</v>
      </c>
      <c r="B6150">
        <v>2.5489999999999999</v>
      </c>
      <c r="D6150" s="207"/>
    </row>
    <row r="6151" spans="1:4" x14ac:dyDescent="0.15">
      <c r="A6151" s="214">
        <v>35621</v>
      </c>
      <c r="B6151">
        <v>2.54</v>
      </c>
      <c r="D6151" s="207"/>
    </row>
    <row r="6152" spans="1:4" x14ac:dyDescent="0.15">
      <c r="A6152" s="214">
        <v>35622</v>
      </c>
      <c r="B6152">
        <v>2.5339999999999998</v>
      </c>
      <c r="D6152" s="207"/>
    </row>
    <row r="6153" spans="1:4" x14ac:dyDescent="0.15">
      <c r="A6153" s="214">
        <v>35625</v>
      </c>
      <c r="B6153">
        <v>2.5390000000000001</v>
      </c>
      <c r="D6153" s="207"/>
    </row>
    <row r="6154" spans="1:4" x14ac:dyDescent="0.15">
      <c r="A6154" s="214">
        <v>35626</v>
      </c>
      <c r="B6154">
        <v>2.5659999999999998</v>
      </c>
      <c r="D6154" s="207"/>
    </row>
    <row r="6155" spans="1:4" x14ac:dyDescent="0.15">
      <c r="A6155" s="214">
        <v>35627</v>
      </c>
      <c r="B6155">
        <v>2.552</v>
      </c>
      <c r="D6155" s="207"/>
    </row>
    <row r="6156" spans="1:4" x14ac:dyDescent="0.15">
      <c r="A6156" s="214">
        <v>35628</v>
      </c>
      <c r="B6156">
        <v>2.5339999999999998</v>
      </c>
      <c r="D6156" s="207"/>
    </row>
    <row r="6157" spans="1:4" x14ac:dyDescent="0.15">
      <c r="A6157" s="214">
        <v>35629</v>
      </c>
      <c r="B6157">
        <v>2.548</v>
      </c>
      <c r="D6157" s="207"/>
    </row>
    <row r="6158" spans="1:4" x14ac:dyDescent="0.15">
      <c r="A6158" s="214">
        <v>35633</v>
      </c>
      <c r="B6158">
        <v>2.5379999999999998</v>
      </c>
      <c r="D6158" s="207"/>
    </row>
    <row r="6159" spans="1:4" x14ac:dyDescent="0.15">
      <c r="A6159" s="214">
        <v>35634</v>
      </c>
      <c r="B6159">
        <v>2.512</v>
      </c>
      <c r="D6159" s="207"/>
    </row>
    <row r="6160" spans="1:4" x14ac:dyDescent="0.15">
      <c r="A6160" s="214">
        <v>35635</v>
      </c>
      <c r="B6160">
        <v>2.4750000000000001</v>
      </c>
      <c r="D6160" s="207"/>
    </row>
    <row r="6161" spans="1:4" x14ac:dyDescent="0.15">
      <c r="A6161" s="214">
        <v>35636</v>
      </c>
      <c r="B6161">
        <v>2.4380000000000002</v>
      </c>
      <c r="D6161" s="207"/>
    </row>
    <row r="6162" spans="1:4" x14ac:dyDescent="0.15">
      <c r="A6162" s="214">
        <v>35639</v>
      </c>
      <c r="B6162">
        <v>2.4380000000000002</v>
      </c>
      <c r="D6162" s="207"/>
    </row>
    <row r="6163" spans="1:4" x14ac:dyDescent="0.15">
      <c r="A6163" s="214">
        <v>35640</v>
      </c>
      <c r="B6163">
        <v>2.4510000000000001</v>
      </c>
      <c r="D6163" s="207"/>
    </row>
    <row r="6164" spans="1:4" x14ac:dyDescent="0.15">
      <c r="A6164" s="214">
        <v>35641</v>
      </c>
      <c r="B6164">
        <v>2.4039999999999999</v>
      </c>
      <c r="D6164" s="207"/>
    </row>
    <row r="6165" spans="1:4" x14ac:dyDescent="0.15">
      <c r="A6165" s="214">
        <v>35642</v>
      </c>
      <c r="B6165">
        <v>2.375</v>
      </c>
      <c r="D6165" s="207"/>
    </row>
    <row r="6166" spans="1:4" x14ac:dyDescent="0.15">
      <c r="A6166" s="214">
        <v>35643</v>
      </c>
      <c r="B6166">
        <v>2.3450000000000002</v>
      </c>
      <c r="D6166" s="207"/>
    </row>
    <row r="6167" spans="1:4" x14ac:dyDescent="0.15">
      <c r="A6167" s="214">
        <v>35646</v>
      </c>
      <c r="B6167">
        <v>2.363</v>
      </c>
      <c r="D6167" s="207"/>
    </row>
    <row r="6168" spans="1:4" x14ac:dyDescent="0.15">
      <c r="A6168" s="214">
        <v>35647</v>
      </c>
      <c r="B6168">
        <v>2.363</v>
      </c>
      <c r="D6168" s="207"/>
    </row>
    <row r="6169" spans="1:4" x14ac:dyDescent="0.15">
      <c r="A6169" s="214">
        <v>35648</v>
      </c>
      <c r="B6169">
        <v>2.4</v>
      </c>
      <c r="D6169" s="207"/>
    </row>
    <row r="6170" spans="1:4" x14ac:dyDescent="0.15">
      <c r="A6170" s="214">
        <v>35649</v>
      </c>
      <c r="B6170">
        <v>2.3639999999999999</v>
      </c>
      <c r="D6170" s="207"/>
    </row>
    <row r="6171" spans="1:4" x14ac:dyDescent="0.15">
      <c r="A6171" s="214">
        <v>35650</v>
      </c>
      <c r="B6171">
        <v>2.3540000000000001</v>
      </c>
      <c r="D6171" s="207"/>
    </row>
    <row r="6172" spans="1:4" x14ac:dyDescent="0.15">
      <c r="A6172" s="214">
        <v>35653</v>
      </c>
      <c r="B6172">
        <v>2.36</v>
      </c>
      <c r="D6172" s="207"/>
    </row>
    <row r="6173" spans="1:4" x14ac:dyDescent="0.15">
      <c r="A6173" s="214">
        <v>35654</v>
      </c>
      <c r="B6173">
        <v>2.3780000000000001</v>
      </c>
      <c r="D6173" s="207"/>
    </row>
    <row r="6174" spans="1:4" x14ac:dyDescent="0.15">
      <c r="A6174" s="214">
        <v>35655</v>
      </c>
      <c r="B6174">
        <v>2.379</v>
      </c>
      <c r="D6174" s="207"/>
    </row>
    <row r="6175" spans="1:4" x14ac:dyDescent="0.15">
      <c r="A6175" s="214">
        <v>35656</v>
      </c>
      <c r="B6175">
        <v>2.3340000000000001</v>
      </c>
      <c r="D6175" s="207"/>
    </row>
    <row r="6176" spans="1:4" x14ac:dyDescent="0.15">
      <c r="A6176" s="214">
        <v>35657</v>
      </c>
      <c r="B6176">
        <v>2.3410000000000002</v>
      </c>
      <c r="D6176" s="207"/>
    </row>
    <row r="6177" spans="1:4" x14ac:dyDescent="0.15">
      <c r="A6177" s="214">
        <v>35660</v>
      </c>
      <c r="B6177">
        <v>2.3319999999999999</v>
      </c>
      <c r="D6177" s="207"/>
    </row>
    <row r="6178" spans="1:4" x14ac:dyDescent="0.15">
      <c r="A6178" s="214">
        <v>35661</v>
      </c>
      <c r="B6178">
        <v>2.319</v>
      </c>
      <c r="D6178" s="207"/>
    </row>
    <row r="6179" spans="1:4" x14ac:dyDescent="0.15">
      <c r="A6179" s="214">
        <v>35662</v>
      </c>
      <c r="B6179">
        <v>2.3130000000000002</v>
      </c>
      <c r="D6179" s="207"/>
    </row>
    <row r="6180" spans="1:4" x14ac:dyDescent="0.15">
      <c r="A6180" s="214">
        <v>35663</v>
      </c>
      <c r="B6180">
        <v>2.3090000000000002</v>
      </c>
      <c r="D6180" s="207"/>
    </row>
    <row r="6181" spans="1:4" x14ac:dyDescent="0.15">
      <c r="A6181" s="214">
        <v>35664</v>
      </c>
      <c r="B6181">
        <v>2.2999999999999998</v>
      </c>
      <c r="D6181" s="207"/>
    </row>
    <row r="6182" spans="1:4" x14ac:dyDescent="0.15">
      <c r="A6182" s="214">
        <v>35667</v>
      </c>
      <c r="B6182">
        <v>2.2829999999999999</v>
      </c>
      <c r="D6182" s="207"/>
    </row>
    <row r="6183" spans="1:4" x14ac:dyDescent="0.15">
      <c r="A6183" s="214">
        <v>35668</v>
      </c>
      <c r="B6183">
        <v>2.2589999999999999</v>
      </c>
      <c r="D6183" s="207"/>
    </row>
    <row r="6184" spans="1:4" x14ac:dyDescent="0.15">
      <c r="A6184" s="214">
        <v>35669</v>
      </c>
      <c r="B6184">
        <v>2.2879999999999998</v>
      </c>
      <c r="D6184" s="207"/>
    </row>
    <row r="6185" spans="1:4" x14ac:dyDescent="0.15">
      <c r="A6185" s="214">
        <v>35670</v>
      </c>
      <c r="B6185">
        <v>2.2650000000000001</v>
      </c>
      <c r="D6185" s="207"/>
    </row>
    <row r="6186" spans="1:4" x14ac:dyDescent="0.15">
      <c r="A6186" s="214">
        <v>35671</v>
      </c>
      <c r="B6186">
        <v>2.2559999999999998</v>
      </c>
      <c r="D6186" s="207"/>
    </row>
    <row r="6187" spans="1:4" x14ac:dyDescent="0.15">
      <c r="A6187" s="214">
        <v>35674</v>
      </c>
      <c r="B6187">
        <v>2.2589999999999999</v>
      </c>
      <c r="D6187" s="207"/>
    </row>
    <row r="6188" spans="1:4" x14ac:dyDescent="0.15">
      <c r="A6188" s="214">
        <v>35675</v>
      </c>
      <c r="B6188">
        <v>2.23</v>
      </c>
      <c r="D6188" s="207"/>
    </row>
    <row r="6189" spans="1:4" x14ac:dyDescent="0.15">
      <c r="A6189" s="214">
        <v>35676</v>
      </c>
      <c r="B6189">
        <v>2.2719999999999998</v>
      </c>
      <c r="D6189" s="207"/>
    </row>
    <row r="6190" spans="1:4" x14ac:dyDescent="0.15">
      <c r="A6190" s="214">
        <v>35677</v>
      </c>
      <c r="B6190">
        <v>2.3010000000000002</v>
      </c>
      <c r="D6190" s="207"/>
    </row>
    <row r="6191" spans="1:4" x14ac:dyDescent="0.15">
      <c r="A6191" s="214">
        <v>35678</v>
      </c>
      <c r="B6191">
        <v>2.2909999999999999</v>
      </c>
      <c r="D6191" s="207"/>
    </row>
    <row r="6192" spans="1:4" x14ac:dyDescent="0.15">
      <c r="A6192" s="214">
        <v>35681</v>
      </c>
      <c r="B6192">
        <v>2.254</v>
      </c>
      <c r="D6192" s="207"/>
    </row>
    <row r="6193" spans="1:4" x14ac:dyDescent="0.15">
      <c r="A6193" s="214">
        <v>35682</v>
      </c>
      <c r="B6193">
        <v>2.2730000000000001</v>
      </c>
      <c r="D6193" s="207"/>
    </row>
    <row r="6194" spans="1:4" x14ac:dyDescent="0.15">
      <c r="A6194" s="214">
        <v>35683</v>
      </c>
      <c r="B6194">
        <v>2.2650000000000001</v>
      </c>
      <c r="D6194" s="207"/>
    </row>
    <row r="6195" spans="1:4" x14ac:dyDescent="0.15">
      <c r="A6195" s="214">
        <v>35684</v>
      </c>
      <c r="B6195">
        <v>2.2890000000000001</v>
      </c>
      <c r="D6195" s="207"/>
    </row>
    <row r="6196" spans="1:4" x14ac:dyDescent="0.15">
      <c r="A6196" s="214">
        <v>35685</v>
      </c>
      <c r="B6196">
        <v>2.2509999999999999</v>
      </c>
      <c r="D6196" s="207"/>
    </row>
    <row r="6197" spans="1:4" x14ac:dyDescent="0.15">
      <c r="A6197" s="214">
        <v>35689</v>
      </c>
      <c r="B6197">
        <v>2.2189999999999999</v>
      </c>
      <c r="D6197" s="207"/>
    </row>
    <row r="6198" spans="1:4" x14ac:dyDescent="0.15">
      <c r="A6198" s="214">
        <v>35690</v>
      </c>
      <c r="B6198">
        <v>2.2050000000000001</v>
      </c>
      <c r="D6198" s="207"/>
    </row>
    <row r="6199" spans="1:4" x14ac:dyDescent="0.15">
      <c r="A6199" s="214">
        <v>35691</v>
      </c>
      <c r="B6199">
        <v>2.2149999999999999</v>
      </c>
      <c r="D6199" s="207"/>
    </row>
    <row r="6200" spans="1:4" x14ac:dyDescent="0.15">
      <c r="A6200" s="214">
        <v>35692</v>
      </c>
      <c r="B6200">
        <v>2.2189999999999999</v>
      </c>
      <c r="D6200" s="207"/>
    </row>
    <row r="6201" spans="1:4" x14ac:dyDescent="0.15">
      <c r="A6201" s="214">
        <v>35695</v>
      </c>
      <c r="B6201">
        <v>2.1920000000000002</v>
      </c>
      <c r="D6201" s="207"/>
    </row>
    <row r="6202" spans="1:4" x14ac:dyDescent="0.15">
      <c r="A6202" s="214">
        <v>35697</v>
      </c>
      <c r="B6202">
        <v>2.1920000000000002</v>
      </c>
      <c r="D6202" s="207"/>
    </row>
    <row r="6203" spans="1:4" x14ac:dyDescent="0.15">
      <c r="A6203" s="214">
        <v>35698</v>
      </c>
      <c r="B6203">
        <v>2.1680000000000001</v>
      </c>
      <c r="D6203" s="207"/>
    </row>
    <row r="6204" spans="1:4" x14ac:dyDescent="0.15">
      <c r="A6204" s="214">
        <v>35699</v>
      </c>
      <c r="B6204">
        <v>2.177</v>
      </c>
      <c r="D6204" s="207"/>
    </row>
    <row r="6205" spans="1:4" x14ac:dyDescent="0.15">
      <c r="A6205" s="214">
        <v>35702</v>
      </c>
      <c r="B6205">
        <v>2.15</v>
      </c>
      <c r="D6205" s="207"/>
    </row>
    <row r="6206" spans="1:4" x14ac:dyDescent="0.15">
      <c r="A6206" s="214">
        <v>35703</v>
      </c>
      <c r="B6206">
        <v>2.1589999999999998</v>
      </c>
      <c r="D6206" s="207"/>
    </row>
    <row r="6207" spans="1:4" x14ac:dyDescent="0.15">
      <c r="A6207" s="214">
        <v>35704</v>
      </c>
      <c r="B6207">
        <v>2.0880000000000001</v>
      </c>
      <c r="D6207" s="207"/>
    </row>
    <row r="6208" spans="1:4" x14ac:dyDescent="0.15">
      <c r="A6208" s="214">
        <v>35705</v>
      </c>
      <c r="B6208">
        <v>2.0499999999999998</v>
      </c>
      <c r="D6208" s="207"/>
    </row>
    <row r="6209" spans="1:4" x14ac:dyDescent="0.15">
      <c r="A6209" s="214">
        <v>35706</v>
      </c>
      <c r="B6209">
        <v>2.0739999999999998</v>
      </c>
      <c r="D6209" s="207"/>
    </row>
    <row r="6210" spans="1:4" x14ac:dyDescent="0.15">
      <c r="A6210" s="214">
        <v>35709</v>
      </c>
      <c r="B6210">
        <v>2.0419999999999998</v>
      </c>
      <c r="D6210" s="207"/>
    </row>
    <row r="6211" spans="1:4" x14ac:dyDescent="0.15">
      <c r="A6211" s="214">
        <v>35710</v>
      </c>
      <c r="B6211">
        <v>1.99</v>
      </c>
      <c r="D6211" s="207"/>
    </row>
    <row r="6212" spans="1:4" x14ac:dyDescent="0.15">
      <c r="A6212" s="214">
        <v>35711</v>
      </c>
      <c r="B6212">
        <v>2.0049999999999999</v>
      </c>
      <c r="D6212" s="207"/>
    </row>
    <row r="6213" spans="1:4" x14ac:dyDescent="0.15">
      <c r="A6213" s="214">
        <v>35712</v>
      </c>
      <c r="B6213">
        <v>2.0430000000000001</v>
      </c>
      <c r="D6213" s="207"/>
    </row>
    <row r="6214" spans="1:4" x14ac:dyDescent="0.15">
      <c r="A6214" s="214">
        <v>35716</v>
      </c>
      <c r="B6214">
        <v>2.0059999999999998</v>
      </c>
      <c r="D6214" s="207"/>
    </row>
    <row r="6215" spans="1:4" x14ac:dyDescent="0.15">
      <c r="A6215" s="214">
        <v>35717</v>
      </c>
      <c r="B6215">
        <v>2.0209999999999999</v>
      </c>
      <c r="D6215" s="207"/>
    </row>
    <row r="6216" spans="1:4" x14ac:dyDescent="0.15">
      <c r="A6216" s="214">
        <v>35718</v>
      </c>
      <c r="B6216">
        <v>2.0339999999999998</v>
      </c>
      <c r="D6216" s="207"/>
    </row>
    <row r="6217" spans="1:4" x14ac:dyDescent="0.15">
      <c r="A6217" s="214">
        <v>35719</v>
      </c>
      <c r="B6217">
        <v>2.0579999999999998</v>
      </c>
      <c r="D6217" s="207"/>
    </row>
    <row r="6218" spans="1:4" x14ac:dyDescent="0.15">
      <c r="A6218" s="214">
        <v>35720</v>
      </c>
      <c r="B6218">
        <v>2.0249999999999999</v>
      </c>
      <c r="D6218" s="207"/>
    </row>
    <row r="6219" spans="1:4" x14ac:dyDescent="0.15">
      <c r="A6219" s="214">
        <v>35723</v>
      </c>
      <c r="B6219">
        <v>1.988</v>
      </c>
      <c r="D6219" s="207"/>
    </row>
    <row r="6220" spans="1:4" x14ac:dyDescent="0.15">
      <c r="A6220" s="214">
        <v>35724</v>
      </c>
      <c r="B6220">
        <v>1.988</v>
      </c>
      <c r="D6220" s="207"/>
    </row>
    <row r="6221" spans="1:4" x14ac:dyDescent="0.15">
      <c r="A6221" s="214">
        <v>35725</v>
      </c>
      <c r="B6221">
        <v>1.984</v>
      </c>
      <c r="D6221" s="207"/>
    </row>
    <row r="6222" spans="1:4" x14ac:dyDescent="0.15">
      <c r="A6222" s="214">
        <v>35726</v>
      </c>
      <c r="B6222">
        <v>1.966</v>
      </c>
      <c r="D6222" s="207"/>
    </row>
    <row r="6223" spans="1:4" x14ac:dyDescent="0.15">
      <c r="A6223" s="214">
        <v>35727</v>
      </c>
      <c r="B6223">
        <v>1.9510000000000001</v>
      </c>
      <c r="D6223" s="207"/>
    </row>
    <row r="6224" spans="1:4" x14ac:dyDescent="0.15">
      <c r="A6224" s="214">
        <v>35730</v>
      </c>
      <c r="B6224">
        <v>1.9139999999999999</v>
      </c>
      <c r="D6224" s="207"/>
    </row>
    <row r="6225" spans="1:4" x14ac:dyDescent="0.15">
      <c r="A6225" s="214">
        <v>35731</v>
      </c>
      <c r="B6225">
        <v>1.8740000000000001</v>
      </c>
      <c r="D6225" s="207"/>
    </row>
    <row r="6226" spans="1:4" x14ac:dyDescent="0.15">
      <c r="A6226" s="214">
        <v>35732</v>
      </c>
      <c r="B6226">
        <v>1.8879999999999999</v>
      </c>
      <c r="D6226" s="207"/>
    </row>
    <row r="6227" spans="1:4" x14ac:dyDescent="0.15">
      <c r="A6227" s="214">
        <v>35733</v>
      </c>
      <c r="B6227">
        <v>1.85</v>
      </c>
      <c r="D6227" s="207"/>
    </row>
    <row r="6228" spans="1:4" x14ac:dyDescent="0.15">
      <c r="A6228" s="214">
        <v>35734</v>
      </c>
      <c r="B6228">
        <v>1.873</v>
      </c>
      <c r="D6228" s="207"/>
    </row>
    <row r="6229" spans="1:4" x14ac:dyDescent="0.15">
      <c r="A6229" s="214">
        <v>35738</v>
      </c>
      <c r="B6229">
        <v>1.873</v>
      </c>
      <c r="D6229" s="207"/>
    </row>
    <row r="6230" spans="1:4" x14ac:dyDescent="0.15">
      <c r="A6230" s="214">
        <v>35739</v>
      </c>
      <c r="B6230">
        <v>1.8540000000000001</v>
      </c>
      <c r="D6230" s="207"/>
    </row>
    <row r="6231" spans="1:4" x14ac:dyDescent="0.15">
      <c r="A6231" s="214">
        <v>35740</v>
      </c>
      <c r="B6231">
        <v>1.8680000000000001</v>
      </c>
      <c r="D6231" s="207"/>
    </row>
    <row r="6232" spans="1:4" x14ac:dyDescent="0.15">
      <c r="A6232" s="214">
        <v>35741</v>
      </c>
      <c r="B6232">
        <v>1.8580000000000001</v>
      </c>
      <c r="D6232" s="207"/>
    </row>
    <row r="6233" spans="1:4" x14ac:dyDescent="0.15">
      <c r="A6233" s="214">
        <v>35744</v>
      </c>
      <c r="B6233">
        <v>1.9059999999999999</v>
      </c>
      <c r="D6233" s="207"/>
    </row>
    <row r="6234" spans="1:4" x14ac:dyDescent="0.15">
      <c r="A6234" s="214">
        <v>35745</v>
      </c>
      <c r="B6234">
        <v>1.929</v>
      </c>
      <c r="D6234" s="207"/>
    </row>
    <row r="6235" spans="1:4" x14ac:dyDescent="0.15">
      <c r="A6235" s="214">
        <v>35746</v>
      </c>
      <c r="B6235">
        <v>1.958</v>
      </c>
      <c r="D6235" s="207"/>
    </row>
    <row r="6236" spans="1:4" x14ac:dyDescent="0.15">
      <c r="A6236" s="214">
        <v>35747</v>
      </c>
      <c r="B6236">
        <v>1.8759999999999999</v>
      </c>
      <c r="D6236" s="207"/>
    </row>
    <row r="6237" spans="1:4" x14ac:dyDescent="0.15">
      <c r="A6237" s="214">
        <v>35748</v>
      </c>
      <c r="B6237">
        <v>1.9039999999999999</v>
      </c>
      <c r="D6237" s="207"/>
    </row>
    <row r="6238" spans="1:4" x14ac:dyDescent="0.15">
      <c r="A6238" s="214">
        <v>35751</v>
      </c>
      <c r="B6238">
        <v>1.9570000000000001</v>
      </c>
      <c r="D6238" s="207"/>
    </row>
    <row r="6239" spans="1:4" x14ac:dyDescent="0.15">
      <c r="A6239" s="214">
        <v>35752</v>
      </c>
      <c r="B6239">
        <v>1.9750000000000001</v>
      </c>
      <c r="D6239" s="207"/>
    </row>
    <row r="6240" spans="1:4" x14ac:dyDescent="0.15">
      <c r="A6240" s="214">
        <v>35753</v>
      </c>
      <c r="B6240">
        <v>1.99</v>
      </c>
      <c r="D6240" s="207"/>
    </row>
    <row r="6241" spans="1:4" x14ac:dyDescent="0.15">
      <c r="A6241" s="214">
        <v>35754</v>
      </c>
      <c r="B6241">
        <v>2.0179999999999998</v>
      </c>
      <c r="D6241" s="207"/>
    </row>
    <row r="6242" spans="1:4" x14ac:dyDescent="0.15">
      <c r="A6242" s="214">
        <v>35755</v>
      </c>
      <c r="B6242">
        <v>2.0190000000000001</v>
      </c>
      <c r="D6242" s="207"/>
    </row>
    <row r="6243" spans="1:4" x14ac:dyDescent="0.15">
      <c r="A6243" s="214">
        <v>35759</v>
      </c>
      <c r="B6243">
        <v>1.968</v>
      </c>
      <c r="D6243" s="207"/>
    </row>
    <row r="6244" spans="1:4" x14ac:dyDescent="0.15">
      <c r="A6244" s="214">
        <v>35760</v>
      </c>
      <c r="B6244">
        <v>2.0070000000000001</v>
      </c>
      <c r="D6244" s="207"/>
    </row>
    <row r="6245" spans="1:4" x14ac:dyDescent="0.15">
      <c r="A6245" s="214">
        <v>35761</v>
      </c>
      <c r="B6245">
        <v>2.044</v>
      </c>
      <c r="D6245" s="207"/>
    </row>
    <row r="6246" spans="1:4" x14ac:dyDescent="0.15">
      <c r="A6246" s="214">
        <v>35762</v>
      </c>
      <c r="B6246">
        <v>2.0169999999999999</v>
      </c>
      <c r="D6246" s="207"/>
    </row>
    <row r="6247" spans="1:4" x14ac:dyDescent="0.15">
      <c r="A6247" s="214">
        <v>35765</v>
      </c>
      <c r="B6247">
        <v>2.008</v>
      </c>
      <c r="D6247" s="207"/>
    </row>
    <row r="6248" spans="1:4" x14ac:dyDescent="0.15">
      <c r="A6248" s="214">
        <v>35766</v>
      </c>
      <c r="B6248">
        <v>2.012</v>
      </c>
      <c r="D6248" s="207"/>
    </row>
    <row r="6249" spans="1:4" x14ac:dyDescent="0.15">
      <c r="A6249" s="214">
        <v>35767</v>
      </c>
      <c r="B6249">
        <v>1.948</v>
      </c>
      <c r="D6249" s="207"/>
    </row>
    <row r="6250" spans="1:4" x14ac:dyDescent="0.15">
      <c r="A6250" s="214">
        <v>35768</v>
      </c>
      <c r="B6250">
        <v>1.8919999999999999</v>
      </c>
      <c r="D6250" s="207"/>
    </row>
    <row r="6251" spans="1:4" x14ac:dyDescent="0.15">
      <c r="A6251" s="214">
        <v>35769</v>
      </c>
      <c r="B6251">
        <v>1.8879999999999999</v>
      </c>
      <c r="D6251" s="207"/>
    </row>
    <row r="6252" spans="1:4" x14ac:dyDescent="0.15">
      <c r="A6252" s="214">
        <v>35772</v>
      </c>
      <c r="B6252">
        <v>1.8779999999999999</v>
      </c>
      <c r="D6252" s="207"/>
    </row>
    <row r="6253" spans="1:4" x14ac:dyDescent="0.15">
      <c r="A6253" s="214">
        <v>35773</v>
      </c>
      <c r="B6253">
        <v>1.958</v>
      </c>
      <c r="D6253" s="207"/>
    </row>
    <row r="6254" spans="1:4" x14ac:dyDescent="0.15">
      <c r="A6254" s="214">
        <v>35774</v>
      </c>
      <c r="B6254">
        <v>1.9390000000000001</v>
      </c>
      <c r="D6254" s="207"/>
    </row>
    <row r="6255" spans="1:4" x14ac:dyDescent="0.15">
      <c r="A6255" s="214">
        <v>35775</v>
      </c>
      <c r="B6255">
        <v>1.9159999999999999</v>
      </c>
      <c r="D6255" s="207"/>
    </row>
    <row r="6256" spans="1:4" x14ac:dyDescent="0.15">
      <c r="A6256" s="214">
        <v>35776</v>
      </c>
      <c r="B6256">
        <v>1.9359999999999999</v>
      </c>
      <c r="D6256" s="207"/>
    </row>
    <row r="6257" spans="1:4" x14ac:dyDescent="0.15">
      <c r="A6257" s="214">
        <v>35779</v>
      </c>
      <c r="B6257">
        <v>1.9079999999999999</v>
      </c>
      <c r="D6257" s="207"/>
    </row>
    <row r="6258" spans="1:4" x14ac:dyDescent="0.15">
      <c r="A6258" s="214">
        <v>35780</v>
      </c>
      <c r="B6258">
        <v>1.9079999999999999</v>
      </c>
      <c r="D6258" s="207"/>
    </row>
    <row r="6259" spans="1:4" x14ac:dyDescent="0.15">
      <c r="A6259" s="214">
        <v>35781</v>
      </c>
      <c r="B6259">
        <v>1.9690000000000001</v>
      </c>
      <c r="D6259" s="207"/>
    </row>
    <row r="6260" spans="1:4" x14ac:dyDescent="0.15">
      <c r="A6260" s="214">
        <v>35782</v>
      </c>
      <c r="B6260">
        <v>1.9179999999999999</v>
      </c>
      <c r="D6260" s="207"/>
    </row>
    <row r="6261" spans="1:4" x14ac:dyDescent="0.15">
      <c r="A6261" s="214">
        <v>35783</v>
      </c>
      <c r="B6261">
        <v>1.9179999999999999</v>
      </c>
      <c r="D6261" s="207"/>
    </row>
    <row r="6262" spans="1:4" x14ac:dyDescent="0.15">
      <c r="A6262" s="214">
        <v>35786</v>
      </c>
      <c r="B6262">
        <v>1.9179999999999999</v>
      </c>
      <c r="D6262" s="207"/>
    </row>
    <row r="6263" spans="1:4" x14ac:dyDescent="0.15">
      <c r="A6263" s="214">
        <v>35788</v>
      </c>
      <c r="B6263">
        <v>1.909</v>
      </c>
      <c r="D6263" s="207"/>
    </row>
    <row r="6264" spans="1:4" x14ac:dyDescent="0.15">
      <c r="A6264" s="214">
        <v>35789</v>
      </c>
      <c r="B6264">
        <v>1.919</v>
      </c>
      <c r="D6264" s="207"/>
    </row>
    <row r="6265" spans="1:4" x14ac:dyDescent="0.15">
      <c r="A6265" s="214">
        <v>35790</v>
      </c>
      <c r="B6265">
        <v>1.92</v>
      </c>
      <c r="D6265" s="207"/>
    </row>
    <row r="6266" spans="1:4" x14ac:dyDescent="0.15">
      <c r="A6266" s="214">
        <v>35793</v>
      </c>
      <c r="B6266">
        <v>1.92</v>
      </c>
      <c r="D6266" s="207"/>
    </row>
    <row r="6267" spans="1:4" x14ac:dyDescent="0.15">
      <c r="A6267" s="214">
        <v>35794</v>
      </c>
      <c r="B6267">
        <v>1.9339999999999999</v>
      </c>
      <c r="D6267" s="207"/>
    </row>
    <row r="6268" spans="1:4" x14ac:dyDescent="0.15">
      <c r="A6268" s="214">
        <v>35800</v>
      </c>
      <c r="B6268">
        <v>1.901</v>
      </c>
      <c r="D6268" s="207"/>
    </row>
    <row r="6269" spans="1:4" x14ac:dyDescent="0.15">
      <c r="A6269" s="214">
        <v>35801</v>
      </c>
      <c r="B6269">
        <v>1.869</v>
      </c>
      <c r="D6269" s="207"/>
    </row>
    <row r="6270" spans="1:4" x14ac:dyDescent="0.15">
      <c r="A6270" s="214">
        <v>35802</v>
      </c>
      <c r="B6270">
        <v>1.869</v>
      </c>
      <c r="D6270" s="207"/>
    </row>
    <row r="6271" spans="1:4" x14ac:dyDescent="0.15">
      <c r="A6271" s="214">
        <v>35803</v>
      </c>
      <c r="B6271">
        <v>1.8919999999999999</v>
      </c>
      <c r="D6271" s="207"/>
    </row>
    <row r="6272" spans="1:4" x14ac:dyDescent="0.15">
      <c r="A6272" s="214">
        <v>35804</v>
      </c>
      <c r="B6272">
        <v>1.893</v>
      </c>
      <c r="D6272" s="207"/>
    </row>
    <row r="6273" spans="1:4" x14ac:dyDescent="0.15">
      <c r="A6273" s="214">
        <v>35807</v>
      </c>
      <c r="B6273">
        <v>1.87</v>
      </c>
      <c r="D6273" s="207"/>
    </row>
    <row r="6274" spans="1:4" x14ac:dyDescent="0.15">
      <c r="A6274" s="214">
        <v>35808</v>
      </c>
      <c r="B6274">
        <v>1.885</v>
      </c>
      <c r="D6274" s="207"/>
    </row>
    <row r="6275" spans="1:4" x14ac:dyDescent="0.15">
      <c r="A6275" s="214">
        <v>35809</v>
      </c>
      <c r="B6275">
        <v>1.889</v>
      </c>
      <c r="D6275" s="207"/>
    </row>
    <row r="6276" spans="1:4" x14ac:dyDescent="0.15">
      <c r="A6276" s="214">
        <v>35811</v>
      </c>
      <c r="B6276">
        <v>1.9219999999999999</v>
      </c>
      <c r="D6276" s="207"/>
    </row>
    <row r="6277" spans="1:4" x14ac:dyDescent="0.15">
      <c r="A6277" s="214">
        <v>35814</v>
      </c>
      <c r="B6277">
        <v>1.9450000000000001</v>
      </c>
      <c r="D6277" s="207"/>
    </row>
    <row r="6278" spans="1:4" x14ac:dyDescent="0.15">
      <c r="A6278" s="214">
        <v>35815</v>
      </c>
      <c r="B6278">
        <v>1.9690000000000001</v>
      </c>
      <c r="D6278" s="207"/>
    </row>
    <row r="6279" spans="1:4" x14ac:dyDescent="0.15">
      <c r="A6279" s="214">
        <v>35816</v>
      </c>
      <c r="B6279">
        <v>2.0270000000000001</v>
      </c>
      <c r="D6279" s="207"/>
    </row>
    <row r="6280" spans="1:4" x14ac:dyDescent="0.15">
      <c r="A6280" s="214">
        <v>35817</v>
      </c>
      <c r="B6280">
        <v>1.9990000000000001</v>
      </c>
      <c r="D6280" s="207"/>
    </row>
    <row r="6281" spans="1:4" x14ac:dyDescent="0.15">
      <c r="A6281" s="214">
        <v>35818</v>
      </c>
      <c r="B6281">
        <v>2.0699999999999998</v>
      </c>
      <c r="D6281" s="207"/>
    </row>
    <row r="6282" spans="1:4" x14ac:dyDescent="0.15">
      <c r="A6282" s="214">
        <v>35821</v>
      </c>
      <c r="B6282">
        <v>2.0880000000000001</v>
      </c>
      <c r="D6282" s="207"/>
    </row>
    <row r="6283" spans="1:4" x14ac:dyDescent="0.15">
      <c r="A6283" s="214">
        <v>35822</v>
      </c>
      <c r="B6283">
        <v>2.0750000000000002</v>
      </c>
      <c r="D6283" s="207"/>
    </row>
    <row r="6284" spans="1:4" x14ac:dyDescent="0.15">
      <c r="A6284" s="214">
        <v>35823</v>
      </c>
      <c r="B6284">
        <v>2.0739999999999998</v>
      </c>
      <c r="D6284" s="207"/>
    </row>
    <row r="6285" spans="1:4" x14ac:dyDescent="0.15">
      <c r="A6285" s="214">
        <v>35824</v>
      </c>
      <c r="B6285">
        <v>2.0609999999999999</v>
      </c>
      <c r="D6285" s="207"/>
    </row>
    <row r="6286" spans="1:4" x14ac:dyDescent="0.15">
      <c r="A6286" s="214">
        <v>35825</v>
      </c>
      <c r="B6286">
        <v>2.0089999999999999</v>
      </c>
      <c r="D6286" s="207"/>
    </row>
    <row r="6287" spans="1:4" x14ac:dyDescent="0.15">
      <c r="A6287" s="214">
        <v>35828</v>
      </c>
      <c r="B6287">
        <v>2.0329999999999999</v>
      </c>
      <c r="D6287" s="207"/>
    </row>
    <row r="6288" spans="1:4" x14ac:dyDescent="0.15">
      <c r="A6288" s="214">
        <v>35829</v>
      </c>
      <c r="B6288">
        <v>2.0329999999999999</v>
      </c>
      <c r="D6288" s="207"/>
    </row>
    <row r="6289" spans="1:4" x14ac:dyDescent="0.15">
      <c r="A6289" s="214">
        <v>35830</v>
      </c>
      <c r="B6289">
        <v>2.0150000000000001</v>
      </c>
      <c r="D6289" s="207"/>
    </row>
    <row r="6290" spans="1:4" x14ac:dyDescent="0.15">
      <c r="A6290" s="214">
        <v>35831</v>
      </c>
      <c r="B6290">
        <v>2.0249999999999999</v>
      </c>
      <c r="D6290" s="207"/>
    </row>
    <row r="6291" spans="1:4" x14ac:dyDescent="0.15">
      <c r="A6291" s="214">
        <v>35832</v>
      </c>
      <c r="B6291">
        <v>2.0249999999999999</v>
      </c>
      <c r="D6291" s="207"/>
    </row>
    <row r="6292" spans="1:4" x14ac:dyDescent="0.15">
      <c r="A6292" s="214">
        <v>35835</v>
      </c>
      <c r="B6292">
        <v>1.9970000000000001</v>
      </c>
      <c r="D6292" s="207"/>
    </row>
    <row r="6293" spans="1:4" x14ac:dyDescent="0.15">
      <c r="A6293" s="214">
        <v>35836</v>
      </c>
      <c r="B6293">
        <v>1.988</v>
      </c>
      <c r="D6293" s="207"/>
    </row>
    <row r="6294" spans="1:4" x14ac:dyDescent="0.15">
      <c r="A6294" s="214">
        <v>35838</v>
      </c>
      <c r="B6294">
        <v>1.998</v>
      </c>
      <c r="D6294" s="207"/>
    </row>
    <row r="6295" spans="1:4" x14ac:dyDescent="0.15">
      <c r="A6295" s="214">
        <v>35839</v>
      </c>
      <c r="B6295">
        <v>1.98</v>
      </c>
      <c r="D6295" s="207"/>
    </row>
    <row r="6296" spans="1:4" x14ac:dyDescent="0.15">
      <c r="A6296" s="214">
        <v>35842</v>
      </c>
      <c r="B6296">
        <v>1.97</v>
      </c>
      <c r="D6296" s="207"/>
    </row>
    <row r="6297" spans="1:4" x14ac:dyDescent="0.15">
      <c r="A6297" s="214">
        <v>35843</v>
      </c>
      <c r="B6297">
        <v>1.9690000000000001</v>
      </c>
      <c r="D6297" s="207"/>
    </row>
    <row r="6298" spans="1:4" x14ac:dyDescent="0.15">
      <c r="A6298" s="214">
        <v>35844</v>
      </c>
      <c r="B6298">
        <v>1.952</v>
      </c>
      <c r="D6298" s="207"/>
    </row>
    <row r="6299" spans="1:4" x14ac:dyDescent="0.15">
      <c r="A6299" s="214">
        <v>35845</v>
      </c>
      <c r="B6299">
        <v>1.919</v>
      </c>
      <c r="D6299" s="207"/>
    </row>
    <row r="6300" spans="1:4" x14ac:dyDescent="0.15">
      <c r="A6300" s="214">
        <v>35846</v>
      </c>
      <c r="B6300">
        <v>1.909</v>
      </c>
      <c r="D6300" s="207"/>
    </row>
    <row r="6301" spans="1:4" x14ac:dyDescent="0.15">
      <c r="A6301" s="214">
        <v>35849</v>
      </c>
      <c r="B6301">
        <v>1.859</v>
      </c>
      <c r="D6301" s="207"/>
    </row>
    <row r="6302" spans="1:4" x14ac:dyDescent="0.15">
      <c r="A6302" s="214">
        <v>35850</v>
      </c>
      <c r="B6302">
        <v>1.869</v>
      </c>
      <c r="D6302" s="207"/>
    </row>
    <row r="6303" spans="1:4" x14ac:dyDescent="0.15">
      <c r="A6303" s="214">
        <v>35851</v>
      </c>
      <c r="B6303">
        <v>1.921</v>
      </c>
      <c r="D6303" s="207"/>
    </row>
    <row r="6304" spans="1:4" x14ac:dyDescent="0.15">
      <c r="A6304" s="214">
        <v>35852</v>
      </c>
      <c r="B6304">
        <v>1.8979999999999999</v>
      </c>
      <c r="D6304" s="207"/>
    </row>
    <row r="6305" spans="1:4" x14ac:dyDescent="0.15">
      <c r="A6305" s="214">
        <v>35853</v>
      </c>
      <c r="B6305">
        <v>1.919</v>
      </c>
      <c r="D6305" s="207"/>
    </row>
    <row r="6306" spans="1:4" x14ac:dyDescent="0.15">
      <c r="A6306" s="214">
        <v>35856</v>
      </c>
      <c r="B6306">
        <v>1.9430000000000001</v>
      </c>
      <c r="D6306" s="207"/>
    </row>
    <row r="6307" spans="1:4" x14ac:dyDescent="0.15">
      <c r="A6307" s="214">
        <v>35857</v>
      </c>
      <c r="B6307">
        <v>1.9339999999999999</v>
      </c>
      <c r="D6307" s="207"/>
    </row>
    <row r="6308" spans="1:4" x14ac:dyDescent="0.15">
      <c r="A6308" s="214">
        <v>35858</v>
      </c>
      <c r="B6308">
        <v>1.9219999999999999</v>
      </c>
      <c r="D6308" s="207"/>
    </row>
    <row r="6309" spans="1:4" x14ac:dyDescent="0.15">
      <c r="A6309" s="214">
        <v>35859</v>
      </c>
      <c r="B6309">
        <v>1.8939999999999999</v>
      </c>
      <c r="D6309" s="207"/>
    </row>
    <row r="6310" spans="1:4" x14ac:dyDescent="0.15">
      <c r="A6310" s="214">
        <v>35860</v>
      </c>
      <c r="B6310">
        <v>1.919</v>
      </c>
      <c r="D6310" s="207"/>
    </row>
    <row r="6311" spans="1:4" x14ac:dyDescent="0.15">
      <c r="A6311" s="214">
        <v>35863</v>
      </c>
      <c r="B6311">
        <v>1.8819999999999999</v>
      </c>
      <c r="D6311" s="207"/>
    </row>
    <row r="6312" spans="1:4" x14ac:dyDescent="0.15">
      <c r="A6312" s="214">
        <v>35864</v>
      </c>
      <c r="B6312">
        <v>1.855</v>
      </c>
      <c r="D6312" s="207"/>
    </row>
    <row r="6313" spans="1:4" x14ac:dyDescent="0.15">
      <c r="A6313" s="214">
        <v>35865</v>
      </c>
      <c r="B6313">
        <v>1.81</v>
      </c>
      <c r="D6313" s="207"/>
    </row>
    <row r="6314" spans="1:4" x14ac:dyDescent="0.15">
      <c r="A6314" s="214">
        <v>35866</v>
      </c>
      <c r="B6314">
        <v>1.8220000000000001</v>
      </c>
      <c r="D6314" s="207"/>
    </row>
    <row r="6315" spans="1:4" x14ac:dyDescent="0.15">
      <c r="A6315" s="214">
        <v>35867</v>
      </c>
      <c r="B6315">
        <v>1.835</v>
      </c>
      <c r="D6315" s="207"/>
    </row>
    <row r="6316" spans="1:4" x14ac:dyDescent="0.15">
      <c r="A6316" s="214">
        <v>35870</v>
      </c>
      <c r="B6316">
        <v>1.798</v>
      </c>
      <c r="D6316" s="207"/>
    </row>
    <row r="6317" spans="1:4" x14ac:dyDescent="0.15">
      <c r="A6317" s="214">
        <v>35871</v>
      </c>
      <c r="B6317">
        <v>1.802</v>
      </c>
      <c r="D6317" s="207"/>
    </row>
    <row r="6318" spans="1:4" x14ac:dyDescent="0.15">
      <c r="A6318" s="214">
        <v>35872</v>
      </c>
      <c r="B6318">
        <v>1.794</v>
      </c>
      <c r="D6318" s="207"/>
    </row>
    <row r="6319" spans="1:4" x14ac:dyDescent="0.15">
      <c r="A6319" s="214">
        <v>35873</v>
      </c>
      <c r="B6319">
        <v>1.8080000000000001</v>
      </c>
      <c r="D6319" s="207"/>
    </row>
    <row r="6320" spans="1:4" x14ac:dyDescent="0.15">
      <c r="A6320" s="214">
        <v>35874</v>
      </c>
      <c r="B6320">
        <v>1.831</v>
      </c>
      <c r="D6320" s="207"/>
    </row>
    <row r="6321" spans="1:4" x14ac:dyDescent="0.15">
      <c r="A6321" s="214">
        <v>35877</v>
      </c>
      <c r="B6321">
        <v>1.7989999999999999</v>
      </c>
      <c r="D6321" s="207"/>
    </row>
    <row r="6322" spans="1:4" x14ac:dyDescent="0.15">
      <c r="A6322" s="214">
        <v>35878</v>
      </c>
      <c r="B6322">
        <v>1.8180000000000001</v>
      </c>
      <c r="D6322" s="207"/>
    </row>
    <row r="6323" spans="1:4" x14ac:dyDescent="0.15">
      <c r="A6323" s="214">
        <v>35879</v>
      </c>
      <c r="B6323">
        <v>1.81</v>
      </c>
      <c r="D6323" s="207"/>
    </row>
    <row r="6324" spans="1:4" x14ac:dyDescent="0.15">
      <c r="A6324" s="214">
        <v>35880</v>
      </c>
      <c r="B6324">
        <v>1.8520000000000001</v>
      </c>
      <c r="D6324" s="207"/>
    </row>
    <row r="6325" spans="1:4" x14ac:dyDescent="0.15">
      <c r="A6325" s="214">
        <v>35881</v>
      </c>
      <c r="B6325">
        <v>1.9079999999999999</v>
      </c>
      <c r="D6325" s="207"/>
    </row>
    <row r="6326" spans="1:4" x14ac:dyDescent="0.15">
      <c r="A6326" s="214">
        <v>35884</v>
      </c>
      <c r="B6326">
        <v>1.8939999999999999</v>
      </c>
      <c r="D6326" s="207"/>
    </row>
    <row r="6327" spans="1:4" x14ac:dyDescent="0.15">
      <c r="A6327" s="214">
        <v>35885</v>
      </c>
      <c r="B6327">
        <v>1.881</v>
      </c>
      <c r="D6327" s="207"/>
    </row>
    <row r="6328" spans="1:4" x14ac:dyDescent="0.15">
      <c r="A6328" s="214">
        <v>35886</v>
      </c>
      <c r="B6328">
        <v>1.863</v>
      </c>
      <c r="D6328" s="207"/>
    </row>
    <row r="6329" spans="1:4" x14ac:dyDescent="0.15">
      <c r="A6329" s="214">
        <v>35887</v>
      </c>
      <c r="B6329">
        <v>1.881</v>
      </c>
      <c r="D6329" s="207"/>
    </row>
    <row r="6330" spans="1:4" x14ac:dyDescent="0.15">
      <c r="A6330" s="214">
        <v>35888</v>
      </c>
      <c r="B6330">
        <v>1.956</v>
      </c>
      <c r="D6330" s="207"/>
    </row>
    <row r="6331" spans="1:4" x14ac:dyDescent="0.15">
      <c r="A6331" s="214">
        <v>35891</v>
      </c>
      <c r="B6331">
        <v>1.948</v>
      </c>
      <c r="D6331" s="207"/>
    </row>
    <row r="6332" spans="1:4" x14ac:dyDescent="0.15">
      <c r="A6332" s="214">
        <v>35892</v>
      </c>
      <c r="B6332">
        <v>1.9339999999999999</v>
      </c>
      <c r="D6332" s="207"/>
    </row>
    <row r="6333" spans="1:4" x14ac:dyDescent="0.15">
      <c r="A6333" s="214">
        <v>35893</v>
      </c>
      <c r="B6333">
        <v>1.944</v>
      </c>
      <c r="D6333" s="207"/>
    </row>
    <row r="6334" spans="1:4" x14ac:dyDescent="0.15">
      <c r="A6334" s="214">
        <v>35894</v>
      </c>
      <c r="B6334">
        <v>1.958</v>
      </c>
      <c r="D6334" s="207"/>
    </row>
    <row r="6335" spans="1:4" x14ac:dyDescent="0.15">
      <c r="A6335" s="214">
        <v>35895</v>
      </c>
      <c r="B6335">
        <v>1.907</v>
      </c>
      <c r="D6335" s="207"/>
    </row>
    <row r="6336" spans="1:4" x14ac:dyDescent="0.15">
      <c r="A6336" s="214">
        <v>35898</v>
      </c>
      <c r="B6336">
        <v>1.883</v>
      </c>
      <c r="D6336" s="207"/>
    </row>
    <row r="6337" spans="1:4" x14ac:dyDescent="0.15">
      <c r="A6337" s="214">
        <v>35899</v>
      </c>
      <c r="B6337">
        <v>1.865</v>
      </c>
      <c r="D6337" s="207"/>
    </row>
    <row r="6338" spans="1:4" x14ac:dyDescent="0.15">
      <c r="A6338" s="214">
        <v>35900</v>
      </c>
      <c r="B6338">
        <v>1.8380000000000001</v>
      </c>
      <c r="D6338" s="207"/>
    </row>
    <row r="6339" spans="1:4" x14ac:dyDescent="0.15">
      <c r="A6339" s="214">
        <v>35901</v>
      </c>
      <c r="B6339">
        <v>1.843</v>
      </c>
      <c r="D6339" s="207"/>
    </row>
    <row r="6340" spans="1:4" x14ac:dyDescent="0.15">
      <c r="A6340" s="214">
        <v>35902</v>
      </c>
      <c r="B6340">
        <v>1.8280000000000001</v>
      </c>
      <c r="D6340" s="207"/>
    </row>
    <row r="6341" spans="1:4" x14ac:dyDescent="0.15">
      <c r="A6341" s="214">
        <v>35905</v>
      </c>
      <c r="B6341">
        <v>1.8049999999999999</v>
      </c>
      <c r="D6341" s="207"/>
    </row>
    <row r="6342" spans="1:4" x14ac:dyDescent="0.15">
      <c r="A6342" s="214">
        <v>35906</v>
      </c>
      <c r="B6342">
        <v>1.819</v>
      </c>
      <c r="D6342" s="207"/>
    </row>
    <row r="6343" spans="1:4" x14ac:dyDescent="0.15">
      <c r="A6343" s="214">
        <v>35907</v>
      </c>
      <c r="B6343">
        <v>1.8240000000000001</v>
      </c>
      <c r="D6343" s="207"/>
    </row>
    <row r="6344" spans="1:4" x14ac:dyDescent="0.15">
      <c r="A6344" s="214">
        <v>35908</v>
      </c>
      <c r="B6344">
        <v>1.8240000000000001</v>
      </c>
      <c r="D6344" s="207"/>
    </row>
    <row r="6345" spans="1:4" x14ac:dyDescent="0.15">
      <c r="A6345" s="214">
        <v>35909</v>
      </c>
      <c r="B6345">
        <v>1.83</v>
      </c>
      <c r="D6345" s="207"/>
    </row>
    <row r="6346" spans="1:4" x14ac:dyDescent="0.15">
      <c r="A6346" s="214">
        <v>35912</v>
      </c>
      <c r="B6346">
        <v>1.8009999999999999</v>
      </c>
      <c r="D6346" s="207"/>
    </row>
    <row r="6347" spans="1:4" x14ac:dyDescent="0.15">
      <c r="A6347" s="214">
        <v>35913</v>
      </c>
      <c r="B6347">
        <v>1.768</v>
      </c>
      <c r="D6347" s="207"/>
    </row>
    <row r="6348" spans="1:4" x14ac:dyDescent="0.15">
      <c r="A6348" s="214">
        <v>35915</v>
      </c>
      <c r="B6348">
        <v>1.7589999999999999</v>
      </c>
      <c r="D6348" s="207"/>
    </row>
    <row r="6349" spans="1:4" x14ac:dyDescent="0.15">
      <c r="A6349" s="214">
        <v>35916</v>
      </c>
      <c r="B6349">
        <v>1.736</v>
      </c>
      <c r="D6349" s="207"/>
    </row>
    <row r="6350" spans="1:4" x14ac:dyDescent="0.15">
      <c r="A6350" s="214">
        <v>35921</v>
      </c>
      <c r="B6350">
        <v>1.6879999999999999</v>
      </c>
      <c r="D6350" s="207"/>
    </row>
    <row r="6351" spans="1:4" x14ac:dyDescent="0.15">
      <c r="A6351" s="214">
        <v>35922</v>
      </c>
      <c r="B6351">
        <v>1.6639999999999999</v>
      </c>
      <c r="D6351" s="207"/>
    </row>
    <row r="6352" spans="1:4" x14ac:dyDescent="0.15">
      <c r="A6352" s="214">
        <v>35923</v>
      </c>
      <c r="B6352">
        <v>1.6359999999999999</v>
      </c>
      <c r="D6352" s="207"/>
    </row>
    <row r="6353" spans="1:4" x14ac:dyDescent="0.15">
      <c r="A6353" s="214">
        <v>35926</v>
      </c>
      <c r="B6353">
        <v>1.65</v>
      </c>
      <c r="D6353" s="207"/>
    </row>
    <row r="6354" spans="1:4" x14ac:dyDescent="0.15">
      <c r="A6354" s="214">
        <v>35927</v>
      </c>
      <c r="B6354">
        <v>1.613</v>
      </c>
      <c r="D6354" s="207"/>
    </row>
    <row r="6355" spans="1:4" x14ac:dyDescent="0.15">
      <c r="A6355" s="214">
        <v>35928</v>
      </c>
      <c r="B6355">
        <v>1.613</v>
      </c>
      <c r="D6355" s="207"/>
    </row>
    <row r="6356" spans="1:4" x14ac:dyDescent="0.15">
      <c r="A6356" s="214">
        <v>35929</v>
      </c>
      <c r="B6356">
        <v>1.623</v>
      </c>
      <c r="D6356" s="207"/>
    </row>
    <row r="6357" spans="1:4" x14ac:dyDescent="0.15">
      <c r="A6357" s="214">
        <v>35930</v>
      </c>
      <c r="B6357">
        <v>1.595</v>
      </c>
      <c r="D6357" s="207"/>
    </row>
    <row r="6358" spans="1:4" x14ac:dyDescent="0.15">
      <c r="A6358" s="214">
        <v>35933</v>
      </c>
      <c r="B6358">
        <v>1.5760000000000001</v>
      </c>
      <c r="D6358" s="207"/>
    </row>
    <row r="6359" spans="1:4" x14ac:dyDescent="0.15">
      <c r="A6359" s="214">
        <v>35934</v>
      </c>
      <c r="B6359">
        <v>1.587</v>
      </c>
      <c r="D6359" s="207"/>
    </row>
    <row r="6360" spans="1:4" x14ac:dyDescent="0.15">
      <c r="A6360" s="214">
        <v>35935</v>
      </c>
      <c r="B6360">
        <v>1.589</v>
      </c>
      <c r="D6360" s="207"/>
    </row>
    <row r="6361" spans="1:4" x14ac:dyDescent="0.15">
      <c r="A6361" s="214">
        <v>35936</v>
      </c>
      <c r="B6361">
        <v>1.6020000000000001</v>
      </c>
      <c r="D6361" s="207"/>
    </row>
    <row r="6362" spans="1:4" x14ac:dyDescent="0.15">
      <c r="A6362" s="214">
        <v>35937</v>
      </c>
      <c r="B6362">
        <v>1.5649999999999999</v>
      </c>
      <c r="D6362" s="207"/>
    </row>
    <row r="6363" spans="1:4" x14ac:dyDescent="0.15">
      <c r="A6363" s="214">
        <v>35940</v>
      </c>
      <c r="B6363">
        <v>1.526</v>
      </c>
      <c r="D6363" s="207"/>
    </row>
    <row r="6364" spans="1:4" x14ac:dyDescent="0.15">
      <c r="A6364" s="214">
        <v>35941</v>
      </c>
      <c r="B6364">
        <v>1.54</v>
      </c>
      <c r="D6364" s="207"/>
    </row>
    <row r="6365" spans="1:4" x14ac:dyDescent="0.15">
      <c r="A6365" s="214">
        <v>35942</v>
      </c>
      <c r="B6365">
        <v>1.546</v>
      </c>
      <c r="D6365" s="207"/>
    </row>
    <row r="6366" spans="1:4" x14ac:dyDescent="0.15">
      <c r="A6366" s="214">
        <v>35943</v>
      </c>
      <c r="B6366">
        <v>1.522</v>
      </c>
      <c r="D6366" s="207"/>
    </row>
    <row r="6367" spans="1:4" x14ac:dyDescent="0.15">
      <c r="A6367" s="214">
        <v>35944</v>
      </c>
      <c r="B6367">
        <v>1.5069999999999999</v>
      </c>
      <c r="D6367" s="207"/>
    </row>
    <row r="6368" spans="1:4" x14ac:dyDescent="0.15">
      <c r="A6368" s="214">
        <v>35947</v>
      </c>
      <c r="B6368">
        <v>1.476</v>
      </c>
      <c r="D6368" s="207"/>
    </row>
    <row r="6369" spans="1:4" x14ac:dyDescent="0.15">
      <c r="A6369" s="214">
        <v>35948</v>
      </c>
      <c r="B6369">
        <v>1.4419999999999999</v>
      </c>
      <c r="D6369" s="207"/>
    </row>
    <row r="6370" spans="1:4" x14ac:dyDescent="0.15">
      <c r="A6370" s="214">
        <v>35949</v>
      </c>
      <c r="B6370">
        <v>1.462</v>
      </c>
      <c r="D6370" s="207"/>
    </row>
    <row r="6371" spans="1:4" x14ac:dyDescent="0.15">
      <c r="A6371" s="214">
        <v>35950</v>
      </c>
      <c r="B6371">
        <v>1.458</v>
      </c>
      <c r="D6371" s="207"/>
    </row>
    <row r="6372" spans="1:4" x14ac:dyDescent="0.15">
      <c r="A6372" s="214">
        <v>35951</v>
      </c>
      <c r="B6372">
        <v>1.478</v>
      </c>
      <c r="D6372" s="207"/>
    </row>
    <row r="6373" spans="1:4" x14ac:dyDescent="0.15">
      <c r="A6373" s="214">
        <v>35954</v>
      </c>
      <c r="B6373">
        <v>1.4590000000000001</v>
      </c>
      <c r="D6373" s="207"/>
    </row>
    <row r="6374" spans="1:4" x14ac:dyDescent="0.15">
      <c r="A6374" s="214">
        <v>35955</v>
      </c>
      <c r="B6374">
        <v>1.502</v>
      </c>
      <c r="D6374" s="207"/>
    </row>
    <row r="6375" spans="1:4" x14ac:dyDescent="0.15">
      <c r="A6375" s="214">
        <v>35956</v>
      </c>
      <c r="B6375">
        <v>1.4970000000000001</v>
      </c>
      <c r="D6375" s="207"/>
    </row>
    <row r="6376" spans="1:4" x14ac:dyDescent="0.15">
      <c r="A6376" s="214">
        <v>35957</v>
      </c>
      <c r="B6376">
        <v>1.5409999999999999</v>
      </c>
      <c r="D6376" s="207"/>
    </row>
    <row r="6377" spans="1:4" x14ac:dyDescent="0.15">
      <c r="A6377" s="214">
        <v>35958</v>
      </c>
      <c r="B6377">
        <v>1.5329999999999999</v>
      </c>
      <c r="D6377" s="207"/>
    </row>
    <row r="6378" spans="1:4" x14ac:dyDescent="0.15">
      <c r="A6378" s="214">
        <v>35961</v>
      </c>
      <c r="B6378">
        <v>1.494</v>
      </c>
      <c r="D6378" s="207"/>
    </row>
    <row r="6379" spans="1:4" x14ac:dyDescent="0.15">
      <c r="A6379" s="214">
        <v>35962</v>
      </c>
      <c r="B6379">
        <v>1.5089999999999999</v>
      </c>
      <c r="D6379" s="207"/>
    </row>
    <row r="6380" spans="1:4" x14ac:dyDescent="0.15">
      <c r="A6380" s="214">
        <v>35963</v>
      </c>
      <c r="B6380">
        <v>1.5329999999999999</v>
      </c>
      <c r="D6380" s="207"/>
    </row>
    <row r="6381" spans="1:4" x14ac:dyDescent="0.15">
      <c r="A6381" s="214">
        <v>35964</v>
      </c>
      <c r="B6381">
        <v>1.589</v>
      </c>
      <c r="D6381" s="207"/>
    </row>
    <row r="6382" spans="1:4" x14ac:dyDescent="0.15">
      <c r="A6382" s="214">
        <v>35965</v>
      </c>
      <c r="B6382">
        <v>1.59</v>
      </c>
      <c r="D6382" s="207"/>
    </row>
    <row r="6383" spans="1:4" x14ac:dyDescent="0.15">
      <c r="A6383" s="214">
        <v>35968</v>
      </c>
      <c r="B6383">
        <v>1.595</v>
      </c>
      <c r="D6383" s="207"/>
    </row>
    <row r="6384" spans="1:4" x14ac:dyDescent="0.15">
      <c r="A6384" s="214">
        <v>35969</v>
      </c>
      <c r="B6384">
        <v>1.5720000000000001</v>
      </c>
      <c r="D6384" s="207"/>
    </row>
    <row r="6385" spans="1:4" x14ac:dyDescent="0.15">
      <c r="A6385" s="214">
        <v>35970</v>
      </c>
      <c r="B6385">
        <v>1.5149999999999999</v>
      </c>
      <c r="D6385" s="207"/>
    </row>
    <row r="6386" spans="1:4" x14ac:dyDescent="0.15">
      <c r="A6386" s="214">
        <v>35971</v>
      </c>
      <c r="B6386">
        <v>1.5289999999999999</v>
      </c>
      <c r="D6386" s="207"/>
    </row>
    <row r="6387" spans="1:4" x14ac:dyDescent="0.15">
      <c r="A6387" s="214">
        <v>35972</v>
      </c>
      <c r="B6387">
        <v>1.552</v>
      </c>
      <c r="D6387" s="207"/>
    </row>
    <row r="6388" spans="1:4" x14ac:dyDescent="0.15">
      <c r="A6388" s="214">
        <v>35975</v>
      </c>
      <c r="B6388">
        <v>1.581</v>
      </c>
      <c r="D6388" s="207"/>
    </row>
    <row r="6389" spans="1:4" x14ac:dyDescent="0.15">
      <c r="A6389" s="214">
        <v>35976</v>
      </c>
      <c r="B6389">
        <v>1.629</v>
      </c>
      <c r="D6389" s="207"/>
    </row>
    <row r="6390" spans="1:4" x14ac:dyDescent="0.15">
      <c r="A6390" s="214">
        <v>35977</v>
      </c>
      <c r="B6390">
        <v>1.7050000000000001</v>
      </c>
      <c r="D6390" s="207"/>
    </row>
    <row r="6391" spans="1:4" x14ac:dyDescent="0.15">
      <c r="A6391" s="214">
        <v>35978</v>
      </c>
      <c r="B6391">
        <v>1.62</v>
      </c>
      <c r="D6391" s="207"/>
    </row>
    <row r="6392" spans="1:4" x14ac:dyDescent="0.15">
      <c r="A6392" s="214">
        <v>35979</v>
      </c>
      <c r="B6392">
        <v>1.653</v>
      </c>
      <c r="D6392" s="207"/>
    </row>
    <row r="6393" spans="1:4" x14ac:dyDescent="0.15">
      <c r="A6393" s="214">
        <v>35982</v>
      </c>
      <c r="B6393">
        <v>1.62</v>
      </c>
      <c r="D6393" s="207"/>
    </row>
    <row r="6394" spans="1:4" x14ac:dyDescent="0.15">
      <c r="A6394" s="214">
        <v>35983</v>
      </c>
      <c r="B6394">
        <v>1.625</v>
      </c>
      <c r="D6394" s="207"/>
    </row>
    <row r="6395" spans="1:4" x14ac:dyDescent="0.15">
      <c r="A6395" s="214">
        <v>35984</v>
      </c>
      <c r="B6395">
        <v>1.6819999999999999</v>
      </c>
      <c r="D6395" s="207"/>
    </row>
    <row r="6396" spans="1:4" x14ac:dyDescent="0.15">
      <c r="A6396" s="214">
        <v>35985</v>
      </c>
      <c r="B6396">
        <v>1.673</v>
      </c>
      <c r="D6396" s="207"/>
    </row>
    <row r="6397" spans="1:4" x14ac:dyDescent="0.15">
      <c r="A6397" s="214">
        <v>35986</v>
      </c>
      <c r="B6397">
        <v>1.677</v>
      </c>
      <c r="D6397" s="207"/>
    </row>
    <row r="6398" spans="1:4" x14ac:dyDescent="0.15">
      <c r="A6398" s="214">
        <v>35989</v>
      </c>
      <c r="B6398">
        <v>1.716</v>
      </c>
      <c r="D6398" s="207"/>
    </row>
    <row r="6399" spans="1:4" x14ac:dyDescent="0.15">
      <c r="A6399" s="214">
        <v>35990</v>
      </c>
      <c r="B6399">
        <v>1.7629999999999999</v>
      </c>
      <c r="D6399" s="207"/>
    </row>
    <row r="6400" spans="1:4" x14ac:dyDescent="0.15">
      <c r="A6400" s="214">
        <v>35991</v>
      </c>
      <c r="B6400">
        <v>1.7310000000000001</v>
      </c>
      <c r="D6400" s="207"/>
    </row>
    <row r="6401" spans="1:4" x14ac:dyDescent="0.15">
      <c r="A6401" s="214">
        <v>35992</v>
      </c>
      <c r="B6401">
        <v>1.7589999999999999</v>
      </c>
      <c r="D6401" s="207"/>
    </row>
    <row r="6402" spans="1:4" x14ac:dyDescent="0.15">
      <c r="A6402" s="214">
        <v>35993</v>
      </c>
      <c r="B6402">
        <v>1.7470000000000001</v>
      </c>
      <c r="D6402" s="207"/>
    </row>
    <row r="6403" spans="1:4" x14ac:dyDescent="0.15">
      <c r="A6403" s="214">
        <v>35997</v>
      </c>
      <c r="B6403">
        <v>1.7509999999999999</v>
      </c>
      <c r="D6403" s="207"/>
    </row>
    <row r="6404" spans="1:4" x14ac:dyDescent="0.15">
      <c r="A6404" s="214">
        <v>35998</v>
      </c>
      <c r="B6404">
        <v>1.7290000000000001</v>
      </c>
      <c r="D6404" s="207"/>
    </row>
    <row r="6405" spans="1:4" x14ac:dyDescent="0.15">
      <c r="A6405" s="214">
        <v>35999</v>
      </c>
      <c r="B6405">
        <v>1.6759999999999999</v>
      </c>
      <c r="D6405" s="207"/>
    </row>
    <row r="6406" spans="1:4" x14ac:dyDescent="0.15">
      <c r="A6406" s="214">
        <v>36000</v>
      </c>
      <c r="B6406">
        <v>1.69</v>
      </c>
      <c r="D6406" s="207"/>
    </row>
    <row r="6407" spans="1:4" x14ac:dyDescent="0.15">
      <c r="A6407" s="214">
        <v>36003</v>
      </c>
      <c r="B6407">
        <v>1.6379999999999999</v>
      </c>
      <c r="D6407" s="207"/>
    </row>
    <row r="6408" spans="1:4" x14ac:dyDescent="0.15">
      <c r="A6408" s="214">
        <v>36004</v>
      </c>
      <c r="B6408">
        <v>1.637</v>
      </c>
      <c r="D6408" s="207"/>
    </row>
    <row r="6409" spans="1:4" x14ac:dyDescent="0.15">
      <c r="A6409" s="214">
        <v>36005</v>
      </c>
      <c r="B6409">
        <v>1.6040000000000001</v>
      </c>
      <c r="D6409" s="207"/>
    </row>
    <row r="6410" spans="1:4" x14ac:dyDescent="0.15">
      <c r="A6410" s="214">
        <v>36006</v>
      </c>
      <c r="B6410">
        <v>1.556</v>
      </c>
      <c r="D6410" s="207"/>
    </row>
    <row r="6411" spans="1:4" x14ac:dyDescent="0.15">
      <c r="A6411" s="214">
        <v>36007</v>
      </c>
      <c r="B6411">
        <v>1.5720000000000001</v>
      </c>
      <c r="D6411" s="207"/>
    </row>
    <row r="6412" spans="1:4" x14ac:dyDescent="0.15">
      <c r="A6412" s="214">
        <v>36010</v>
      </c>
      <c r="B6412">
        <v>1.579</v>
      </c>
      <c r="D6412" s="207"/>
    </row>
    <row r="6413" spans="1:4" x14ac:dyDescent="0.15">
      <c r="A6413" s="214">
        <v>36011</v>
      </c>
      <c r="B6413">
        <v>1.5549999999999999</v>
      </c>
      <c r="D6413" s="207"/>
    </row>
    <row r="6414" spans="1:4" x14ac:dyDescent="0.15">
      <c r="A6414" s="214">
        <v>36012</v>
      </c>
      <c r="B6414">
        <v>1.554</v>
      </c>
      <c r="D6414" s="207"/>
    </row>
    <row r="6415" spans="1:4" x14ac:dyDescent="0.15">
      <c r="A6415" s="214">
        <v>36013</v>
      </c>
      <c r="B6415">
        <v>1.5449999999999999</v>
      </c>
      <c r="D6415" s="207"/>
    </row>
    <row r="6416" spans="1:4" x14ac:dyDescent="0.15">
      <c r="A6416" s="214">
        <v>36014</v>
      </c>
      <c r="B6416">
        <v>1.518</v>
      </c>
      <c r="D6416" s="207"/>
    </row>
    <row r="6417" spans="1:4" x14ac:dyDescent="0.15">
      <c r="A6417" s="214">
        <v>36017</v>
      </c>
      <c r="B6417">
        <v>1.4930000000000001</v>
      </c>
      <c r="D6417" s="207"/>
    </row>
    <row r="6418" spans="1:4" x14ac:dyDescent="0.15">
      <c r="A6418" s="214">
        <v>36018</v>
      </c>
      <c r="B6418">
        <v>1.504</v>
      </c>
      <c r="D6418" s="207"/>
    </row>
    <row r="6419" spans="1:4" x14ac:dyDescent="0.15">
      <c r="A6419" s="214">
        <v>36019</v>
      </c>
      <c r="B6419">
        <v>1.494</v>
      </c>
      <c r="D6419" s="207"/>
    </row>
    <row r="6420" spans="1:4" x14ac:dyDescent="0.15">
      <c r="A6420" s="214">
        <v>36020</v>
      </c>
      <c r="B6420">
        <v>1.504</v>
      </c>
      <c r="D6420" s="207"/>
    </row>
    <row r="6421" spans="1:4" x14ac:dyDescent="0.15">
      <c r="A6421" s="214">
        <v>36021</v>
      </c>
      <c r="B6421">
        <v>1.4950000000000001</v>
      </c>
      <c r="D6421" s="207"/>
    </row>
    <row r="6422" spans="1:4" x14ac:dyDescent="0.15">
      <c r="A6422" s="214">
        <v>36024</v>
      </c>
      <c r="B6422">
        <v>1.476</v>
      </c>
      <c r="D6422" s="207"/>
    </row>
    <row r="6423" spans="1:4" x14ac:dyDescent="0.15">
      <c r="A6423" s="214">
        <v>36025</v>
      </c>
      <c r="B6423">
        <v>1.472</v>
      </c>
      <c r="D6423" s="207"/>
    </row>
    <row r="6424" spans="1:4" x14ac:dyDescent="0.15">
      <c r="A6424" s="214">
        <v>36026</v>
      </c>
      <c r="B6424">
        <v>1.506</v>
      </c>
      <c r="D6424" s="207"/>
    </row>
    <row r="6425" spans="1:4" x14ac:dyDescent="0.15">
      <c r="A6425" s="214">
        <v>36027</v>
      </c>
      <c r="B6425">
        <v>1.506</v>
      </c>
      <c r="D6425" s="207"/>
    </row>
    <row r="6426" spans="1:4" x14ac:dyDescent="0.15">
      <c r="A6426" s="214">
        <v>36028</v>
      </c>
      <c r="B6426">
        <v>1.496</v>
      </c>
      <c r="D6426" s="207"/>
    </row>
    <row r="6427" spans="1:4" x14ac:dyDescent="0.15">
      <c r="A6427" s="214">
        <v>36031</v>
      </c>
      <c r="B6427">
        <v>1.4570000000000001</v>
      </c>
      <c r="D6427" s="207"/>
    </row>
    <row r="6428" spans="1:4" x14ac:dyDescent="0.15">
      <c r="A6428" s="214">
        <v>36032</v>
      </c>
      <c r="B6428">
        <v>1.4379999999999999</v>
      </c>
      <c r="D6428" s="207"/>
    </row>
    <row r="6429" spans="1:4" x14ac:dyDescent="0.15">
      <c r="A6429" s="214">
        <v>36033</v>
      </c>
      <c r="B6429">
        <v>1.4059999999999999</v>
      </c>
      <c r="D6429" s="207"/>
    </row>
    <row r="6430" spans="1:4" x14ac:dyDescent="0.15">
      <c r="A6430" s="214">
        <v>36034</v>
      </c>
      <c r="B6430">
        <v>1.41</v>
      </c>
      <c r="D6430" s="207"/>
    </row>
    <row r="6431" spans="1:4" x14ac:dyDescent="0.15">
      <c r="A6431" s="214">
        <v>36035</v>
      </c>
      <c r="B6431">
        <v>1.3680000000000001</v>
      </c>
      <c r="D6431" s="207"/>
    </row>
    <row r="6432" spans="1:4" x14ac:dyDescent="0.15">
      <c r="A6432" s="214">
        <v>36038</v>
      </c>
      <c r="B6432">
        <v>1.3380000000000001</v>
      </c>
      <c r="D6432" s="207"/>
    </row>
    <row r="6433" spans="1:4" x14ac:dyDescent="0.15">
      <c r="A6433" s="214">
        <v>36039</v>
      </c>
      <c r="B6433">
        <v>1.355</v>
      </c>
      <c r="D6433" s="207"/>
    </row>
    <row r="6434" spans="1:4" x14ac:dyDescent="0.15">
      <c r="A6434" s="214">
        <v>36040</v>
      </c>
      <c r="B6434">
        <v>1.355</v>
      </c>
      <c r="D6434" s="207"/>
    </row>
    <row r="6435" spans="1:4" x14ac:dyDescent="0.15">
      <c r="A6435" s="214">
        <v>36041</v>
      </c>
      <c r="B6435">
        <v>1.381</v>
      </c>
      <c r="D6435" s="207"/>
    </row>
    <row r="6436" spans="1:4" x14ac:dyDescent="0.15">
      <c r="A6436" s="214">
        <v>36042</v>
      </c>
      <c r="B6436">
        <v>1.3680000000000001</v>
      </c>
      <c r="D6436" s="207"/>
    </row>
    <row r="6437" spans="1:4" x14ac:dyDescent="0.15">
      <c r="A6437" s="214">
        <v>36045</v>
      </c>
      <c r="B6437">
        <v>1.3380000000000001</v>
      </c>
      <c r="D6437" s="207"/>
    </row>
    <row r="6438" spans="1:4" x14ac:dyDescent="0.15">
      <c r="A6438" s="214">
        <v>36046</v>
      </c>
      <c r="B6438">
        <v>1.321</v>
      </c>
      <c r="D6438" s="207"/>
    </row>
    <row r="6439" spans="1:4" x14ac:dyDescent="0.15">
      <c r="A6439" s="214">
        <v>36047</v>
      </c>
      <c r="B6439">
        <v>1.3009999999999999</v>
      </c>
      <c r="D6439" s="207"/>
    </row>
    <row r="6440" spans="1:4" x14ac:dyDescent="0.15">
      <c r="A6440" s="214">
        <v>36048</v>
      </c>
      <c r="B6440">
        <v>1.1120000000000001</v>
      </c>
      <c r="D6440" s="207"/>
    </row>
    <row r="6441" spans="1:4" x14ac:dyDescent="0.15">
      <c r="A6441" s="214">
        <v>36049</v>
      </c>
      <c r="B6441">
        <v>1.038</v>
      </c>
      <c r="D6441" s="207"/>
    </row>
    <row r="6442" spans="1:4" x14ac:dyDescent="0.15">
      <c r="A6442" s="214">
        <v>36052</v>
      </c>
      <c r="B6442">
        <v>1.0169999999999999</v>
      </c>
      <c r="D6442" s="207"/>
    </row>
    <row r="6443" spans="1:4" x14ac:dyDescent="0.15">
      <c r="A6443" s="214">
        <v>36054</v>
      </c>
      <c r="B6443">
        <v>1.0029999999999999</v>
      </c>
      <c r="D6443" s="207"/>
    </row>
    <row r="6444" spans="1:4" x14ac:dyDescent="0.15">
      <c r="A6444" s="214">
        <v>36055</v>
      </c>
      <c r="B6444">
        <v>0.90300000000000002</v>
      </c>
      <c r="D6444" s="207"/>
    </row>
    <row r="6445" spans="1:4" x14ac:dyDescent="0.15">
      <c r="A6445" s="214">
        <v>36056</v>
      </c>
      <c r="B6445">
        <v>0.879</v>
      </c>
      <c r="D6445" s="207"/>
    </row>
    <row r="6446" spans="1:4" x14ac:dyDescent="0.15">
      <c r="A6446" s="214">
        <v>36059</v>
      </c>
      <c r="B6446">
        <v>0.93799999999999994</v>
      </c>
      <c r="D6446" s="207"/>
    </row>
    <row r="6447" spans="1:4" x14ac:dyDescent="0.15">
      <c r="A6447" s="214">
        <v>36060</v>
      </c>
      <c r="B6447">
        <v>0.96299999999999997</v>
      </c>
      <c r="D6447" s="207"/>
    </row>
    <row r="6448" spans="1:4" x14ac:dyDescent="0.15">
      <c r="A6448" s="214">
        <v>36062</v>
      </c>
      <c r="B6448">
        <v>0.95299999999999996</v>
      </c>
      <c r="D6448" s="207"/>
    </row>
    <row r="6449" spans="1:4" x14ac:dyDescent="0.15">
      <c r="A6449" s="214">
        <v>36063</v>
      </c>
      <c r="B6449">
        <v>0.89100000000000001</v>
      </c>
      <c r="D6449" s="207"/>
    </row>
    <row r="6450" spans="1:4" x14ac:dyDescent="0.15">
      <c r="A6450" s="214">
        <v>36066</v>
      </c>
      <c r="B6450">
        <v>0.86599999999999999</v>
      </c>
      <c r="D6450" s="207"/>
    </row>
    <row r="6451" spans="1:4" x14ac:dyDescent="0.15">
      <c r="A6451" s="214">
        <v>36067</v>
      </c>
      <c r="B6451">
        <v>0.88600000000000001</v>
      </c>
      <c r="D6451" s="207"/>
    </row>
    <row r="6452" spans="1:4" x14ac:dyDescent="0.15">
      <c r="A6452" s="214">
        <v>36068</v>
      </c>
      <c r="B6452">
        <v>0.82699999999999996</v>
      </c>
      <c r="D6452" s="207"/>
    </row>
    <row r="6453" spans="1:4" x14ac:dyDescent="0.15">
      <c r="A6453" s="214">
        <v>36069</v>
      </c>
      <c r="B6453">
        <v>0.78700000000000003</v>
      </c>
      <c r="D6453" s="207"/>
    </row>
    <row r="6454" spans="1:4" x14ac:dyDescent="0.15">
      <c r="A6454" s="214">
        <v>36070</v>
      </c>
      <c r="B6454">
        <v>0.77200000000000002</v>
      </c>
      <c r="D6454" s="207"/>
    </row>
    <row r="6455" spans="1:4" x14ac:dyDescent="0.15">
      <c r="A6455" s="214">
        <v>36073</v>
      </c>
      <c r="B6455">
        <v>0.79700000000000004</v>
      </c>
      <c r="D6455" s="207"/>
    </row>
    <row r="6456" spans="1:4" x14ac:dyDescent="0.15">
      <c r="A6456" s="214">
        <v>36074</v>
      </c>
      <c r="B6456">
        <v>0.79700000000000004</v>
      </c>
      <c r="D6456" s="207"/>
    </row>
    <row r="6457" spans="1:4" x14ac:dyDescent="0.15">
      <c r="A6457" s="214">
        <v>36075</v>
      </c>
      <c r="B6457">
        <v>0.84199999999999997</v>
      </c>
      <c r="D6457" s="207"/>
    </row>
    <row r="6458" spans="1:4" x14ac:dyDescent="0.15">
      <c r="A6458" s="214">
        <v>36076</v>
      </c>
      <c r="B6458">
        <v>0.86299999999999999</v>
      </c>
      <c r="D6458" s="207"/>
    </row>
    <row r="6459" spans="1:4" x14ac:dyDescent="0.15">
      <c r="A6459" s="214">
        <v>36077</v>
      </c>
      <c r="B6459">
        <v>0.874</v>
      </c>
      <c r="D6459" s="207"/>
    </row>
    <row r="6460" spans="1:4" x14ac:dyDescent="0.15">
      <c r="A6460" s="214">
        <v>36080</v>
      </c>
      <c r="B6460">
        <v>0.97299999999999998</v>
      </c>
      <c r="D6460" s="207"/>
    </row>
    <row r="6461" spans="1:4" x14ac:dyDescent="0.15">
      <c r="A6461" s="214">
        <v>36081</v>
      </c>
      <c r="B6461">
        <v>0.89900000000000002</v>
      </c>
      <c r="D6461" s="207"/>
    </row>
    <row r="6462" spans="1:4" x14ac:dyDescent="0.15">
      <c r="A6462" s="214">
        <v>36082</v>
      </c>
      <c r="B6462">
        <v>0.92500000000000004</v>
      </c>
      <c r="D6462" s="207"/>
    </row>
    <row r="6463" spans="1:4" x14ac:dyDescent="0.15">
      <c r="A6463" s="214">
        <v>36083</v>
      </c>
      <c r="B6463">
        <v>0.92100000000000004</v>
      </c>
      <c r="D6463" s="207"/>
    </row>
    <row r="6464" spans="1:4" x14ac:dyDescent="0.15">
      <c r="A6464" s="214">
        <v>36084</v>
      </c>
      <c r="B6464">
        <v>0.94099999999999995</v>
      </c>
      <c r="D6464" s="207"/>
    </row>
    <row r="6465" spans="1:4" x14ac:dyDescent="0.15">
      <c r="A6465" s="214">
        <v>36087</v>
      </c>
      <c r="B6465">
        <v>0.90100000000000002</v>
      </c>
      <c r="D6465" s="207"/>
    </row>
    <row r="6466" spans="1:4" x14ac:dyDescent="0.15">
      <c r="A6466" s="214">
        <v>36088</v>
      </c>
      <c r="B6466">
        <v>0.88600000000000001</v>
      </c>
      <c r="D6466" s="207"/>
    </row>
    <row r="6467" spans="1:4" x14ac:dyDescent="0.15">
      <c r="A6467" s="214">
        <v>36089</v>
      </c>
      <c r="B6467">
        <v>0.91700000000000004</v>
      </c>
      <c r="D6467" s="207"/>
    </row>
    <row r="6468" spans="1:4" x14ac:dyDescent="0.15">
      <c r="A6468" s="214">
        <v>36090</v>
      </c>
      <c r="B6468">
        <v>0.90300000000000002</v>
      </c>
      <c r="D6468" s="207"/>
    </row>
    <row r="6469" spans="1:4" x14ac:dyDescent="0.15">
      <c r="A6469" s="214">
        <v>36091</v>
      </c>
      <c r="B6469">
        <v>0.92400000000000004</v>
      </c>
      <c r="D6469" s="207"/>
    </row>
    <row r="6470" spans="1:4" x14ac:dyDescent="0.15">
      <c r="A6470" s="214">
        <v>36094</v>
      </c>
      <c r="B6470">
        <v>0.93899999999999995</v>
      </c>
      <c r="D6470" s="207"/>
    </row>
    <row r="6471" spans="1:4" x14ac:dyDescent="0.15">
      <c r="A6471" s="214">
        <v>36095</v>
      </c>
      <c r="B6471">
        <v>0.96499999999999997</v>
      </c>
      <c r="D6471" s="207"/>
    </row>
    <row r="6472" spans="1:4" x14ac:dyDescent="0.15">
      <c r="A6472" s="214">
        <v>36096</v>
      </c>
      <c r="B6472">
        <v>0.93300000000000005</v>
      </c>
      <c r="D6472" s="207"/>
    </row>
    <row r="6473" spans="1:4" x14ac:dyDescent="0.15">
      <c r="A6473" s="214">
        <v>36097</v>
      </c>
      <c r="B6473">
        <v>0.93400000000000005</v>
      </c>
      <c r="D6473" s="207"/>
    </row>
    <row r="6474" spans="1:4" x14ac:dyDescent="0.15">
      <c r="A6474" s="214">
        <v>36098</v>
      </c>
      <c r="B6474">
        <v>0.879</v>
      </c>
      <c r="D6474" s="207"/>
    </row>
    <row r="6475" spans="1:4" x14ac:dyDescent="0.15">
      <c r="A6475" s="214">
        <v>36101</v>
      </c>
      <c r="B6475">
        <v>0.89300000000000002</v>
      </c>
      <c r="D6475" s="207"/>
    </row>
    <row r="6476" spans="1:4" x14ac:dyDescent="0.15">
      <c r="A6476" s="214">
        <v>36103</v>
      </c>
      <c r="B6476">
        <v>0.93400000000000005</v>
      </c>
      <c r="D6476" s="207"/>
    </row>
    <row r="6477" spans="1:4" x14ac:dyDescent="0.15">
      <c r="A6477" s="214">
        <v>36104</v>
      </c>
      <c r="B6477">
        <v>0.91700000000000004</v>
      </c>
      <c r="D6477" s="207"/>
    </row>
    <row r="6478" spans="1:4" x14ac:dyDescent="0.15">
      <c r="A6478" s="214">
        <v>36105</v>
      </c>
      <c r="B6478">
        <v>0.89700000000000002</v>
      </c>
      <c r="D6478" s="207"/>
    </row>
    <row r="6479" spans="1:4" x14ac:dyDescent="0.15">
      <c r="A6479" s="214">
        <v>36108</v>
      </c>
      <c r="B6479">
        <v>0.89800000000000002</v>
      </c>
      <c r="D6479" s="207"/>
    </row>
    <row r="6480" spans="1:4" x14ac:dyDescent="0.15">
      <c r="A6480" s="214">
        <v>36109</v>
      </c>
      <c r="B6480">
        <v>0.873</v>
      </c>
      <c r="D6480" s="207"/>
    </row>
    <row r="6481" spans="1:4" x14ac:dyDescent="0.15">
      <c r="A6481" s="214">
        <v>36110</v>
      </c>
      <c r="B6481">
        <v>0.92300000000000004</v>
      </c>
      <c r="D6481" s="207"/>
    </row>
    <row r="6482" spans="1:4" x14ac:dyDescent="0.15">
      <c r="A6482" s="214">
        <v>36111</v>
      </c>
      <c r="B6482">
        <v>0.89</v>
      </c>
      <c r="D6482" s="207"/>
    </row>
    <row r="6483" spans="1:4" x14ac:dyDescent="0.15">
      <c r="A6483" s="214">
        <v>36112</v>
      </c>
      <c r="B6483">
        <v>0.879</v>
      </c>
      <c r="D6483" s="207"/>
    </row>
    <row r="6484" spans="1:4" x14ac:dyDescent="0.15">
      <c r="A6484" s="214">
        <v>36115</v>
      </c>
      <c r="B6484">
        <v>0.91</v>
      </c>
      <c r="D6484" s="207"/>
    </row>
    <row r="6485" spans="1:4" x14ac:dyDescent="0.15">
      <c r="A6485" s="214">
        <v>36116</v>
      </c>
      <c r="B6485">
        <v>0.92500000000000004</v>
      </c>
      <c r="D6485" s="207"/>
    </row>
    <row r="6486" spans="1:4" x14ac:dyDescent="0.15">
      <c r="A6486" s="214">
        <v>36117</v>
      </c>
      <c r="B6486">
        <v>0.90600000000000003</v>
      </c>
      <c r="D6486" s="207"/>
    </row>
    <row r="6487" spans="1:4" x14ac:dyDescent="0.15">
      <c r="A6487" s="214">
        <v>36118</v>
      </c>
      <c r="B6487">
        <v>0.92300000000000004</v>
      </c>
      <c r="D6487" s="207"/>
    </row>
    <row r="6488" spans="1:4" x14ac:dyDescent="0.15">
      <c r="A6488" s="214">
        <v>36119</v>
      </c>
      <c r="B6488">
        <v>0.98399999999999999</v>
      </c>
      <c r="D6488" s="207"/>
    </row>
    <row r="6489" spans="1:4" x14ac:dyDescent="0.15">
      <c r="A6489" s="214">
        <v>36123</v>
      </c>
      <c r="B6489">
        <v>1.01</v>
      </c>
      <c r="D6489" s="207"/>
    </row>
    <row r="6490" spans="1:4" x14ac:dyDescent="0.15">
      <c r="A6490" s="214">
        <v>36124</v>
      </c>
      <c r="B6490">
        <v>1.046</v>
      </c>
      <c r="D6490" s="207"/>
    </row>
    <row r="6491" spans="1:4" x14ac:dyDescent="0.15">
      <c r="A6491" s="214">
        <v>36125</v>
      </c>
      <c r="B6491">
        <v>1.129</v>
      </c>
      <c r="D6491" s="207"/>
    </row>
    <row r="6492" spans="1:4" x14ac:dyDescent="0.15">
      <c r="A6492" s="214">
        <v>36126</v>
      </c>
      <c r="B6492">
        <v>1.1539999999999999</v>
      </c>
      <c r="D6492" s="207"/>
    </row>
    <row r="6493" spans="1:4" x14ac:dyDescent="0.15">
      <c r="A6493" s="214">
        <v>36129</v>
      </c>
      <c r="B6493">
        <v>1.1339999999999999</v>
      </c>
      <c r="D6493" s="207"/>
    </row>
    <row r="6494" spans="1:4" x14ac:dyDescent="0.15">
      <c r="A6494" s="214">
        <v>36130</v>
      </c>
      <c r="B6494">
        <v>1.228</v>
      </c>
      <c r="D6494" s="207"/>
    </row>
    <row r="6495" spans="1:4" x14ac:dyDescent="0.15">
      <c r="A6495" s="214">
        <v>36131</v>
      </c>
      <c r="B6495">
        <v>1.266</v>
      </c>
      <c r="D6495" s="207"/>
    </row>
    <row r="6496" spans="1:4" x14ac:dyDescent="0.15">
      <c r="A6496" s="214">
        <v>36132</v>
      </c>
      <c r="B6496">
        <v>1.208</v>
      </c>
      <c r="D6496" s="207"/>
    </row>
    <row r="6497" spans="1:4" x14ac:dyDescent="0.15">
      <c r="A6497" s="214">
        <v>36133</v>
      </c>
      <c r="B6497">
        <v>1.165</v>
      </c>
      <c r="D6497" s="207"/>
    </row>
    <row r="6498" spans="1:4" x14ac:dyDescent="0.15">
      <c r="A6498" s="214">
        <v>36136</v>
      </c>
      <c r="B6498">
        <v>1.18</v>
      </c>
      <c r="D6498" s="207"/>
    </row>
    <row r="6499" spans="1:4" x14ac:dyDescent="0.15">
      <c r="A6499" s="214">
        <v>36137</v>
      </c>
      <c r="B6499">
        <v>1.177</v>
      </c>
      <c r="D6499" s="207"/>
    </row>
    <row r="6500" spans="1:4" x14ac:dyDescent="0.15">
      <c r="A6500" s="214">
        <v>36138</v>
      </c>
      <c r="B6500">
        <v>1.264</v>
      </c>
      <c r="D6500" s="207"/>
    </row>
    <row r="6501" spans="1:4" x14ac:dyDescent="0.15">
      <c r="A6501" s="214">
        <v>36139</v>
      </c>
      <c r="B6501">
        <v>1.3220000000000001</v>
      </c>
      <c r="D6501" s="207"/>
    </row>
    <row r="6502" spans="1:4" x14ac:dyDescent="0.15">
      <c r="A6502" s="214">
        <v>36140</v>
      </c>
      <c r="B6502">
        <v>1.31</v>
      </c>
      <c r="D6502" s="207"/>
    </row>
    <row r="6503" spans="1:4" x14ac:dyDescent="0.15">
      <c r="A6503" s="214">
        <v>36143</v>
      </c>
      <c r="B6503">
        <v>1.4239999999999999</v>
      </c>
      <c r="D6503" s="207"/>
    </row>
    <row r="6504" spans="1:4" x14ac:dyDescent="0.15">
      <c r="A6504" s="214">
        <v>36144</v>
      </c>
      <c r="B6504">
        <v>1.4139999999999999</v>
      </c>
      <c r="D6504" s="207"/>
    </row>
    <row r="6505" spans="1:4" x14ac:dyDescent="0.15">
      <c r="A6505" s="214">
        <v>36145</v>
      </c>
      <c r="B6505">
        <v>1.484</v>
      </c>
      <c r="D6505" s="207"/>
    </row>
    <row r="6506" spans="1:4" x14ac:dyDescent="0.15">
      <c r="A6506" s="214">
        <v>36146</v>
      </c>
      <c r="B6506">
        <v>1.492</v>
      </c>
      <c r="D6506" s="207"/>
    </row>
    <row r="6507" spans="1:4" x14ac:dyDescent="0.15">
      <c r="A6507" s="214">
        <v>36147</v>
      </c>
      <c r="B6507">
        <v>1.47</v>
      </c>
      <c r="D6507" s="207"/>
    </row>
    <row r="6508" spans="1:4" x14ac:dyDescent="0.15">
      <c r="A6508" s="214">
        <v>36150</v>
      </c>
      <c r="B6508">
        <v>1.6120000000000001</v>
      </c>
      <c r="D6508" s="207"/>
    </row>
    <row r="6509" spans="1:4" x14ac:dyDescent="0.15">
      <c r="A6509" s="214">
        <v>36151</v>
      </c>
      <c r="B6509">
        <v>1.883</v>
      </c>
      <c r="D6509" s="207"/>
    </row>
    <row r="6510" spans="1:4" x14ac:dyDescent="0.15">
      <c r="A6510" s="214">
        <v>36153</v>
      </c>
      <c r="B6510">
        <v>1.982</v>
      </c>
      <c r="D6510" s="207"/>
    </row>
    <row r="6511" spans="1:4" x14ac:dyDescent="0.15">
      <c r="A6511" s="214">
        <v>36154</v>
      </c>
      <c r="B6511">
        <v>1.881</v>
      </c>
      <c r="D6511" s="207"/>
    </row>
    <row r="6512" spans="1:4" x14ac:dyDescent="0.15">
      <c r="A6512" s="214">
        <v>36157</v>
      </c>
      <c r="B6512">
        <v>1.853</v>
      </c>
      <c r="D6512" s="207"/>
    </row>
    <row r="6513" spans="1:4" x14ac:dyDescent="0.15">
      <c r="A6513" s="214">
        <v>36158</v>
      </c>
      <c r="B6513">
        <v>1.9950000000000001</v>
      </c>
      <c r="D6513" s="207"/>
    </row>
    <row r="6514" spans="1:4" x14ac:dyDescent="0.15">
      <c r="A6514" s="214">
        <v>36159</v>
      </c>
      <c r="B6514">
        <v>2.117</v>
      </c>
      <c r="D6514" s="207"/>
    </row>
    <row r="6515" spans="1:4" x14ac:dyDescent="0.15">
      <c r="A6515" s="214">
        <v>36164</v>
      </c>
      <c r="B6515">
        <v>2.093</v>
      </c>
      <c r="D6515" s="207"/>
    </row>
    <row r="6516" spans="1:4" x14ac:dyDescent="0.15">
      <c r="A6516" s="214">
        <v>36165</v>
      </c>
      <c r="B6516">
        <v>2.04</v>
      </c>
      <c r="D6516" s="207"/>
    </row>
    <row r="6517" spans="1:4" x14ac:dyDescent="0.15">
      <c r="A6517" s="214">
        <v>36166</v>
      </c>
      <c r="B6517">
        <v>1.9650000000000001</v>
      </c>
      <c r="D6517" s="207"/>
    </row>
    <row r="6518" spans="1:4" x14ac:dyDescent="0.15">
      <c r="A6518" s="214">
        <v>36167</v>
      </c>
      <c r="B6518">
        <v>1.8029999999999999</v>
      </c>
      <c r="D6518" s="207"/>
    </row>
    <row r="6519" spans="1:4" x14ac:dyDescent="0.15">
      <c r="A6519" s="214">
        <v>36168</v>
      </c>
      <c r="B6519">
        <v>1.94</v>
      </c>
      <c r="D6519" s="207"/>
    </row>
    <row r="6520" spans="1:4" x14ac:dyDescent="0.15">
      <c r="A6520" s="214">
        <v>36171</v>
      </c>
      <c r="B6520">
        <v>1.87</v>
      </c>
      <c r="D6520" s="207"/>
    </row>
    <row r="6521" spans="1:4" x14ac:dyDescent="0.15">
      <c r="A6521" s="214">
        <v>36172</v>
      </c>
      <c r="B6521">
        <v>1.8819999999999999</v>
      </c>
      <c r="D6521" s="207"/>
    </row>
    <row r="6522" spans="1:4" x14ac:dyDescent="0.15">
      <c r="A6522" s="214">
        <v>36173</v>
      </c>
      <c r="B6522">
        <v>1.843</v>
      </c>
      <c r="D6522" s="207"/>
    </row>
    <row r="6523" spans="1:4" x14ac:dyDescent="0.15">
      <c r="A6523" s="214">
        <v>36174</v>
      </c>
      <c r="B6523">
        <v>1.7909999999999999</v>
      </c>
      <c r="D6523" s="207"/>
    </row>
    <row r="6524" spans="1:4" x14ac:dyDescent="0.15">
      <c r="A6524" s="214">
        <v>36178</v>
      </c>
      <c r="B6524">
        <v>1.859</v>
      </c>
      <c r="D6524" s="207"/>
    </row>
    <row r="6525" spans="1:4" x14ac:dyDescent="0.15">
      <c r="A6525" s="214">
        <v>36179</v>
      </c>
      <c r="B6525">
        <v>1.958</v>
      </c>
      <c r="D6525" s="207"/>
    </row>
    <row r="6526" spans="1:4" x14ac:dyDescent="0.15">
      <c r="A6526" s="214">
        <v>36180</v>
      </c>
      <c r="B6526">
        <v>1.9</v>
      </c>
      <c r="D6526" s="207"/>
    </row>
    <row r="6527" spans="1:4" x14ac:dyDescent="0.15">
      <c r="A6527" s="214">
        <v>36181</v>
      </c>
      <c r="B6527">
        <v>1.911</v>
      </c>
      <c r="D6527" s="207"/>
    </row>
    <row r="6528" spans="1:4" x14ac:dyDescent="0.15">
      <c r="A6528" s="214">
        <v>36182</v>
      </c>
      <c r="B6528">
        <v>1.867</v>
      </c>
      <c r="D6528" s="207"/>
    </row>
    <row r="6529" spans="1:4" x14ac:dyDescent="0.15">
      <c r="A6529" s="214">
        <v>36185</v>
      </c>
      <c r="B6529">
        <v>1.8720000000000001</v>
      </c>
      <c r="D6529" s="207"/>
    </row>
    <row r="6530" spans="1:4" x14ac:dyDescent="0.15">
      <c r="A6530" s="214">
        <v>36186</v>
      </c>
      <c r="B6530">
        <v>1.835</v>
      </c>
      <c r="D6530" s="207"/>
    </row>
    <row r="6531" spans="1:4" x14ac:dyDescent="0.15">
      <c r="A6531" s="214">
        <v>36187</v>
      </c>
      <c r="B6531">
        <v>1.915</v>
      </c>
      <c r="D6531" s="207"/>
    </row>
    <row r="6532" spans="1:4" x14ac:dyDescent="0.15">
      <c r="A6532" s="214">
        <v>36188</v>
      </c>
      <c r="B6532">
        <v>1.9610000000000001</v>
      </c>
      <c r="D6532" s="207"/>
    </row>
    <row r="6533" spans="1:4" x14ac:dyDescent="0.15">
      <c r="A6533" s="214">
        <v>36189</v>
      </c>
      <c r="B6533">
        <v>2.0699999999999998</v>
      </c>
      <c r="D6533" s="207"/>
    </row>
    <row r="6534" spans="1:4" x14ac:dyDescent="0.15">
      <c r="A6534" s="214">
        <v>36192</v>
      </c>
      <c r="B6534">
        <v>2.1179999999999999</v>
      </c>
      <c r="D6534" s="207"/>
    </row>
    <row r="6535" spans="1:4" x14ac:dyDescent="0.15">
      <c r="A6535" s="214">
        <v>36193</v>
      </c>
      <c r="B6535">
        <v>2.3650000000000002</v>
      </c>
      <c r="D6535" s="207"/>
    </row>
    <row r="6536" spans="1:4" x14ac:dyDescent="0.15">
      <c r="A6536" s="214">
        <v>36194</v>
      </c>
      <c r="B6536">
        <v>2.395</v>
      </c>
      <c r="D6536" s="207"/>
    </row>
    <row r="6537" spans="1:4" x14ac:dyDescent="0.15">
      <c r="A6537" s="214">
        <v>36195</v>
      </c>
      <c r="B6537">
        <v>2.2610000000000001</v>
      </c>
      <c r="D6537" s="207"/>
    </row>
    <row r="6538" spans="1:4" x14ac:dyDescent="0.15">
      <c r="A6538" s="214">
        <v>36196</v>
      </c>
      <c r="B6538">
        <v>2.4300000000000002</v>
      </c>
      <c r="D6538" s="207"/>
    </row>
    <row r="6539" spans="1:4" x14ac:dyDescent="0.15">
      <c r="A6539" s="214">
        <v>36199</v>
      </c>
      <c r="B6539">
        <v>2.254</v>
      </c>
      <c r="D6539" s="207"/>
    </row>
    <row r="6540" spans="1:4" x14ac:dyDescent="0.15">
      <c r="A6540" s="214">
        <v>36200</v>
      </c>
      <c r="B6540">
        <v>2.1059999999999999</v>
      </c>
      <c r="D6540" s="207"/>
    </row>
    <row r="6541" spans="1:4" x14ac:dyDescent="0.15">
      <c r="A6541" s="214">
        <v>36201</v>
      </c>
      <c r="B6541">
        <v>2.113</v>
      </c>
      <c r="D6541" s="207"/>
    </row>
    <row r="6542" spans="1:4" x14ac:dyDescent="0.15">
      <c r="A6542" s="214">
        <v>36203</v>
      </c>
      <c r="B6542">
        <v>2.1859999999999999</v>
      </c>
      <c r="D6542" s="207"/>
    </row>
    <row r="6543" spans="1:4" x14ac:dyDescent="0.15">
      <c r="A6543" s="214">
        <v>36206</v>
      </c>
      <c r="B6543">
        <v>2.2400000000000002</v>
      </c>
      <c r="D6543" s="207"/>
    </row>
    <row r="6544" spans="1:4" x14ac:dyDescent="0.15">
      <c r="A6544" s="214">
        <v>36207</v>
      </c>
      <c r="B6544">
        <v>2.1040000000000001</v>
      </c>
      <c r="D6544" s="207"/>
    </row>
    <row r="6545" spans="1:4" x14ac:dyDescent="0.15">
      <c r="A6545" s="214">
        <v>36208</v>
      </c>
      <c r="B6545">
        <v>2.04</v>
      </c>
      <c r="D6545" s="207"/>
    </row>
    <row r="6546" spans="1:4" x14ac:dyDescent="0.15">
      <c r="A6546" s="214">
        <v>36209</v>
      </c>
      <c r="B6546">
        <v>1.996</v>
      </c>
      <c r="D6546" s="207"/>
    </row>
    <row r="6547" spans="1:4" x14ac:dyDescent="0.15">
      <c r="A6547" s="214">
        <v>36210</v>
      </c>
      <c r="B6547">
        <v>1.885</v>
      </c>
      <c r="D6547" s="207"/>
    </row>
    <row r="6548" spans="1:4" x14ac:dyDescent="0.15">
      <c r="A6548" s="214">
        <v>36213</v>
      </c>
      <c r="B6548">
        <v>1.881</v>
      </c>
      <c r="D6548" s="207"/>
    </row>
    <row r="6549" spans="1:4" x14ac:dyDescent="0.15">
      <c r="A6549" s="214">
        <v>36214</v>
      </c>
      <c r="B6549">
        <v>2.008</v>
      </c>
      <c r="D6549" s="207"/>
    </row>
    <row r="6550" spans="1:4" x14ac:dyDescent="0.15">
      <c r="A6550" s="214">
        <v>36215</v>
      </c>
      <c r="B6550">
        <v>2.0059999999999998</v>
      </c>
      <c r="D6550" s="207"/>
    </row>
    <row r="6551" spans="1:4" x14ac:dyDescent="0.15">
      <c r="A6551" s="214">
        <v>36216</v>
      </c>
      <c r="B6551">
        <v>2.02</v>
      </c>
      <c r="D6551" s="207"/>
    </row>
    <row r="6552" spans="1:4" x14ac:dyDescent="0.15">
      <c r="A6552" s="214">
        <v>36217</v>
      </c>
      <c r="B6552">
        <v>1.9930000000000001</v>
      </c>
      <c r="D6552" s="207"/>
    </row>
    <row r="6553" spans="1:4" x14ac:dyDescent="0.15">
      <c r="A6553" s="214">
        <v>36220</v>
      </c>
      <c r="B6553">
        <v>1.95</v>
      </c>
      <c r="D6553" s="207"/>
    </row>
    <row r="6554" spans="1:4" x14ac:dyDescent="0.15">
      <c r="A6554" s="214">
        <v>36221</v>
      </c>
      <c r="B6554">
        <v>1.913</v>
      </c>
      <c r="D6554" s="207"/>
    </row>
    <row r="6555" spans="1:4" x14ac:dyDescent="0.15">
      <c r="A6555" s="214">
        <v>36222</v>
      </c>
      <c r="B6555">
        <v>1.7949999999999999</v>
      </c>
      <c r="D6555" s="207"/>
    </row>
    <row r="6556" spans="1:4" x14ac:dyDescent="0.15">
      <c r="A6556" s="214">
        <v>36223</v>
      </c>
      <c r="B6556">
        <v>1.734</v>
      </c>
      <c r="D6556" s="207"/>
    </row>
    <row r="6557" spans="1:4" x14ac:dyDescent="0.15">
      <c r="A6557" s="214">
        <v>36224</v>
      </c>
      <c r="B6557">
        <v>1.6850000000000001</v>
      </c>
      <c r="D6557" s="207"/>
    </row>
    <row r="6558" spans="1:4" x14ac:dyDescent="0.15">
      <c r="A6558" s="214">
        <v>36227</v>
      </c>
      <c r="B6558">
        <v>1.752</v>
      </c>
      <c r="D6558" s="207"/>
    </row>
    <row r="6559" spans="1:4" x14ac:dyDescent="0.15">
      <c r="A6559" s="214">
        <v>36228</v>
      </c>
      <c r="B6559">
        <v>1.825</v>
      </c>
      <c r="D6559" s="207"/>
    </row>
    <row r="6560" spans="1:4" x14ac:dyDescent="0.15">
      <c r="A6560" s="214">
        <v>36229</v>
      </c>
      <c r="B6560">
        <v>1.7989999999999999</v>
      </c>
      <c r="D6560" s="207"/>
    </row>
    <row r="6561" spans="1:4" x14ac:dyDescent="0.15">
      <c r="A6561" s="214">
        <v>36230</v>
      </c>
      <c r="B6561">
        <v>1.8759999999999999</v>
      </c>
      <c r="D6561" s="207"/>
    </row>
    <row r="6562" spans="1:4" x14ac:dyDescent="0.15">
      <c r="A6562" s="214">
        <v>36231</v>
      </c>
      <c r="B6562">
        <v>1.833</v>
      </c>
      <c r="D6562" s="207"/>
    </row>
    <row r="6563" spans="1:4" x14ac:dyDescent="0.15">
      <c r="A6563" s="214">
        <v>36234</v>
      </c>
      <c r="B6563">
        <v>1.9</v>
      </c>
      <c r="D6563" s="207"/>
    </row>
    <row r="6564" spans="1:4" x14ac:dyDescent="0.15">
      <c r="A6564" s="214">
        <v>36235</v>
      </c>
      <c r="B6564">
        <v>1.905</v>
      </c>
      <c r="D6564" s="207"/>
    </row>
    <row r="6565" spans="1:4" x14ac:dyDescent="0.15">
      <c r="A6565" s="214">
        <v>36236</v>
      </c>
      <c r="B6565">
        <v>1.8129999999999999</v>
      </c>
      <c r="D6565" s="207"/>
    </row>
    <row r="6566" spans="1:4" x14ac:dyDescent="0.15">
      <c r="A6566" s="214">
        <v>36237</v>
      </c>
      <c r="B6566">
        <v>1.7949999999999999</v>
      </c>
      <c r="D6566" s="207"/>
    </row>
    <row r="6567" spans="1:4" x14ac:dyDescent="0.15">
      <c r="A6567" s="214">
        <v>36238</v>
      </c>
      <c r="B6567">
        <v>1.784</v>
      </c>
      <c r="D6567" s="207"/>
    </row>
    <row r="6568" spans="1:4" x14ac:dyDescent="0.15">
      <c r="A6568" s="214">
        <v>36242</v>
      </c>
      <c r="B6568">
        <v>1.7989999999999999</v>
      </c>
      <c r="D6568" s="207"/>
    </row>
    <row r="6569" spans="1:4" x14ac:dyDescent="0.15">
      <c r="A6569" s="214">
        <v>36243</v>
      </c>
      <c r="B6569">
        <v>1.8660000000000001</v>
      </c>
      <c r="D6569" s="207"/>
    </row>
    <row r="6570" spans="1:4" x14ac:dyDescent="0.15">
      <c r="A6570" s="214">
        <v>36244</v>
      </c>
      <c r="B6570">
        <v>1.804</v>
      </c>
      <c r="D6570" s="207"/>
    </row>
    <row r="6571" spans="1:4" x14ac:dyDescent="0.15">
      <c r="A6571" s="214">
        <v>36245</v>
      </c>
      <c r="B6571">
        <v>1.748</v>
      </c>
      <c r="D6571" s="207"/>
    </row>
    <row r="6572" spans="1:4" x14ac:dyDescent="0.15">
      <c r="A6572" s="214">
        <v>36248</v>
      </c>
      <c r="B6572">
        <v>1.7649999999999999</v>
      </c>
      <c r="D6572" s="207"/>
    </row>
    <row r="6573" spans="1:4" x14ac:dyDescent="0.15">
      <c r="A6573" s="214">
        <v>36249</v>
      </c>
      <c r="B6573">
        <v>1.6919999999999999</v>
      </c>
      <c r="D6573" s="207"/>
    </row>
    <row r="6574" spans="1:4" x14ac:dyDescent="0.15">
      <c r="A6574" s="214">
        <v>36250</v>
      </c>
      <c r="B6574">
        <v>1.716</v>
      </c>
      <c r="D6574" s="207"/>
    </row>
    <row r="6575" spans="1:4" x14ac:dyDescent="0.15">
      <c r="A6575" s="214">
        <v>36251</v>
      </c>
      <c r="B6575">
        <v>1.6870000000000001</v>
      </c>
      <c r="D6575" s="207"/>
    </row>
    <row r="6576" spans="1:4" x14ac:dyDescent="0.15">
      <c r="A6576" s="214">
        <v>36252</v>
      </c>
      <c r="B6576">
        <v>1.6950000000000001</v>
      </c>
      <c r="D6576" s="207"/>
    </row>
    <row r="6577" spans="1:4" x14ac:dyDescent="0.15">
      <c r="A6577" s="214">
        <v>36255</v>
      </c>
      <c r="B6577">
        <v>1.71</v>
      </c>
      <c r="D6577" s="207"/>
    </row>
    <row r="6578" spans="1:4" x14ac:dyDescent="0.15">
      <c r="A6578" s="214">
        <v>36256</v>
      </c>
      <c r="B6578">
        <v>1.7609999999999999</v>
      </c>
      <c r="D6578" s="207"/>
    </row>
    <row r="6579" spans="1:4" x14ac:dyDescent="0.15">
      <c r="A6579" s="214">
        <v>36257</v>
      </c>
      <c r="B6579">
        <v>1.6559999999999999</v>
      </c>
      <c r="D6579" s="207"/>
    </row>
    <row r="6580" spans="1:4" x14ac:dyDescent="0.15">
      <c r="A6580" s="214">
        <v>36258</v>
      </c>
      <c r="B6580">
        <v>1.575</v>
      </c>
      <c r="D6580" s="207"/>
    </row>
    <row r="6581" spans="1:4" x14ac:dyDescent="0.15">
      <c r="A6581" s="214">
        <v>36259</v>
      </c>
      <c r="B6581">
        <v>1.5840000000000001</v>
      </c>
      <c r="D6581" s="207"/>
    </row>
    <row r="6582" spans="1:4" x14ac:dyDescent="0.15">
      <c r="A6582" s="214">
        <v>36262</v>
      </c>
      <c r="B6582">
        <v>1.546</v>
      </c>
      <c r="D6582" s="207"/>
    </row>
    <row r="6583" spans="1:4" x14ac:dyDescent="0.15">
      <c r="A6583" s="214">
        <v>36263</v>
      </c>
      <c r="B6583">
        <v>1.5880000000000001</v>
      </c>
      <c r="D6583" s="207"/>
    </row>
    <row r="6584" spans="1:4" x14ac:dyDescent="0.15">
      <c r="A6584" s="214">
        <v>36264</v>
      </c>
      <c r="B6584">
        <v>1.63</v>
      </c>
      <c r="D6584" s="207"/>
    </row>
    <row r="6585" spans="1:4" x14ac:dyDescent="0.15">
      <c r="A6585" s="214">
        <v>36265</v>
      </c>
      <c r="B6585">
        <v>1.5640000000000001</v>
      </c>
      <c r="D6585" s="207"/>
    </row>
    <row r="6586" spans="1:4" x14ac:dyDescent="0.15">
      <c r="A6586" s="214">
        <v>36266</v>
      </c>
      <c r="B6586">
        <v>1.5920000000000001</v>
      </c>
      <c r="D6586" s="207"/>
    </row>
    <row r="6587" spans="1:4" x14ac:dyDescent="0.15">
      <c r="A6587" s="214">
        <v>36269</v>
      </c>
      <c r="B6587">
        <v>1.5629999999999999</v>
      </c>
      <c r="D6587" s="207"/>
    </row>
    <row r="6588" spans="1:4" x14ac:dyDescent="0.15">
      <c r="A6588" s="214">
        <v>36270</v>
      </c>
      <c r="B6588">
        <v>1.486</v>
      </c>
      <c r="D6588" s="207"/>
    </row>
    <row r="6589" spans="1:4" x14ac:dyDescent="0.15">
      <c r="A6589" s="214">
        <v>36271</v>
      </c>
      <c r="B6589">
        <v>1.472</v>
      </c>
      <c r="D6589" s="207"/>
    </row>
    <row r="6590" spans="1:4" x14ac:dyDescent="0.15">
      <c r="A6590" s="214">
        <v>36272</v>
      </c>
      <c r="B6590">
        <v>1.4450000000000001</v>
      </c>
      <c r="D6590" s="207"/>
    </row>
    <row r="6591" spans="1:4" x14ac:dyDescent="0.15">
      <c r="A6591" s="214">
        <v>36273</v>
      </c>
      <c r="B6591">
        <v>1.488</v>
      </c>
      <c r="D6591" s="207"/>
    </row>
    <row r="6592" spans="1:4" x14ac:dyDescent="0.15">
      <c r="A6592" s="214">
        <v>36276</v>
      </c>
      <c r="B6592">
        <v>1.4530000000000001</v>
      </c>
      <c r="D6592" s="207"/>
    </row>
    <row r="6593" spans="1:4" x14ac:dyDescent="0.15">
      <c r="A6593" s="214">
        <v>36277</v>
      </c>
      <c r="B6593">
        <v>1.3759999999999999</v>
      </c>
      <c r="D6593" s="207"/>
    </row>
    <row r="6594" spans="1:4" x14ac:dyDescent="0.15">
      <c r="A6594" s="214">
        <v>36278</v>
      </c>
      <c r="B6594">
        <v>1.4239999999999999</v>
      </c>
      <c r="D6594" s="207"/>
    </row>
    <row r="6595" spans="1:4" x14ac:dyDescent="0.15">
      <c r="A6595" s="214">
        <v>36280</v>
      </c>
      <c r="B6595">
        <v>1.387</v>
      </c>
      <c r="D6595" s="207"/>
    </row>
    <row r="6596" spans="1:4" x14ac:dyDescent="0.15">
      <c r="A6596" s="214">
        <v>36286</v>
      </c>
      <c r="B6596">
        <v>1.302</v>
      </c>
      <c r="D6596" s="207"/>
    </row>
    <row r="6597" spans="1:4" x14ac:dyDescent="0.15">
      <c r="A6597" s="214">
        <v>36287</v>
      </c>
      <c r="B6597">
        <v>1.2889999999999999</v>
      </c>
      <c r="D6597" s="207"/>
    </row>
    <row r="6598" spans="1:4" x14ac:dyDescent="0.15">
      <c r="A6598" s="214">
        <v>36290</v>
      </c>
      <c r="B6598">
        <v>1.3120000000000001</v>
      </c>
      <c r="D6598" s="207"/>
    </row>
    <row r="6599" spans="1:4" x14ac:dyDescent="0.15">
      <c r="A6599" s="214">
        <v>36291</v>
      </c>
      <c r="B6599">
        <v>1.333</v>
      </c>
      <c r="D6599" s="207"/>
    </row>
    <row r="6600" spans="1:4" x14ac:dyDescent="0.15">
      <c r="A6600" s="214">
        <v>36292</v>
      </c>
      <c r="B6600">
        <v>1.327</v>
      </c>
      <c r="D6600" s="207"/>
    </row>
    <row r="6601" spans="1:4" x14ac:dyDescent="0.15">
      <c r="A6601" s="214">
        <v>36293</v>
      </c>
      <c r="B6601">
        <v>1.286</v>
      </c>
      <c r="D6601" s="207"/>
    </row>
    <row r="6602" spans="1:4" x14ac:dyDescent="0.15">
      <c r="A6602" s="214">
        <v>36294</v>
      </c>
      <c r="B6602">
        <v>1.2230000000000001</v>
      </c>
      <c r="D6602" s="207"/>
    </row>
    <row r="6603" spans="1:4" x14ac:dyDescent="0.15">
      <c r="A6603" s="214">
        <v>36297</v>
      </c>
      <c r="B6603">
        <v>1.226</v>
      </c>
      <c r="D6603" s="207"/>
    </row>
    <row r="6604" spans="1:4" x14ac:dyDescent="0.15">
      <c r="A6604" s="214">
        <v>36298</v>
      </c>
      <c r="B6604">
        <v>1.27</v>
      </c>
      <c r="D6604" s="207"/>
    </row>
    <row r="6605" spans="1:4" x14ac:dyDescent="0.15">
      <c r="A6605" s="214">
        <v>36299</v>
      </c>
      <c r="B6605">
        <v>1.3160000000000001</v>
      </c>
      <c r="D6605" s="207"/>
    </row>
    <row r="6606" spans="1:4" x14ac:dyDescent="0.15">
      <c r="A6606" s="214">
        <v>36300</v>
      </c>
      <c r="B6606">
        <v>1.2949999999999999</v>
      </c>
      <c r="D6606" s="207"/>
    </row>
    <row r="6607" spans="1:4" x14ac:dyDescent="0.15">
      <c r="A6607" s="214">
        <v>36301</v>
      </c>
      <c r="B6607">
        <v>1.3260000000000001</v>
      </c>
      <c r="D6607" s="207"/>
    </row>
    <row r="6608" spans="1:4" x14ac:dyDescent="0.15">
      <c r="A6608" s="214">
        <v>36304</v>
      </c>
      <c r="B6608">
        <v>1.351</v>
      </c>
      <c r="D6608" s="207"/>
    </row>
    <row r="6609" spans="1:4" x14ac:dyDescent="0.15">
      <c r="A6609" s="214">
        <v>36305</v>
      </c>
      <c r="B6609">
        <v>1.323</v>
      </c>
      <c r="D6609" s="207"/>
    </row>
    <row r="6610" spans="1:4" x14ac:dyDescent="0.15">
      <c r="A6610" s="214">
        <v>36306</v>
      </c>
      <c r="B6610">
        <v>1.383</v>
      </c>
      <c r="D6610" s="207"/>
    </row>
    <row r="6611" spans="1:4" x14ac:dyDescent="0.15">
      <c r="A6611" s="214">
        <v>36307</v>
      </c>
      <c r="B6611">
        <v>1.462</v>
      </c>
      <c r="D6611" s="207"/>
    </row>
    <row r="6612" spans="1:4" x14ac:dyDescent="0.15">
      <c r="A6612" s="214">
        <v>36308</v>
      </c>
      <c r="B6612">
        <v>1.46</v>
      </c>
      <c r="D6612" s="207"/>
    </row>
    <row r="6613" spans="1:4" x14ac:dyDescent="0.15">
      <c r="A6613" s="214">
        <v>36311</v>
      </c>
      <c r="B6613">
        <v>1.448</v>
      </c>
      <c r="D6613" s="207"/>
    </row>
    <row r="6614" spans="1:4" x14ac:dyDescent="0.15">
      <c r="A6614" s="214">
        <v>36312</v>
      </c>
      <c r="B6614">
        <v>1.571</v>
      </c>
      <c r="D6614" s="207"/>
    </row>
    <row r="6615" spans="1:4" x14ac:dyDescent="0.15">
      <c r="A6615" s="214">
        <v>36313</v>
      </c>
      <c r="B6615">
        <v>1.635</v>
      </c>
      <c r="D6615" s="207"/>
    </row>
    <row r="6616" spans="1:4" x14ac:dyDescent="0.15">
      <c r="A6616" s="214">
        <v>36314</v>
      </c>
      <c r="B6616">
        <v>1.5680000000000001</v>
      </c>
      <c r="D6616" s="207"/>
    </row>
    <row r="6617" spans="1:4" x14ac:dyDescent="0.15">
      <c r="A6617" s="214">
        <v>36315</v>
      </c>
      <c r="B6617">
        <v>1.595</v>
      </c>
      <c r="D6617" s="207"/>
    </row>
    <row r="6618" spans="1:4" x14ac:dyDescent="0.15">
      <c r="A6618" s="214">
        <v>36318</v>
      </c>
      <c r="B6618">
        <v>1.6180000000000001</v>
      </c>
      <c r="D6618" s="207"/>
    </row>
    <row r="6619" spans="1:4" x14ac:dyDescent="0.15">
      <c r="A6619" s="214">
        <v>36319</v>
      </c>
      <c r="B6619">
        <v>1.5389999999999999</v>
      </c>
      <c r="D6619" s="207"/>
    </row>
    <row r="6620" spans="1:4" x14ac:dyDescent="0.15">
      <c r="A6620" s="214">
        <v>36320</v>
      </c>
      <c r="B6620">
        <v>1.54</v>
      </c>
      <c r="D6620" s="207"/>
    </row>
    <row r="6621" spans="1:4" x14ac:dyDescent="0.15">
      <c r="A6621" s="214">
        <v>36321</v>
      </c>
      <c r="B6621">
        <v>1.5549999999999999</v>
      </c>
      <c r="D6621" s="207"/>
    </row>
    <row r="6622" spans="1:4" x14ac:dyDescent="0.15">
      <c r="A6622" s="214">
        <v>36322</v>
      </c>
      <c r="B6622">
        <v>1.6990000000000001</v>
      </c>
      <c r="D6622" s="207"/>
    </row>
    <row r="6623" spans="1:4" x14ac:dyDescent="0.15">
      <c r="A6623" s="214">
        <v>36325</v>
      </c>
      <c r="B6623">
        <v>1.5960000000000001</v>
      </c>
      <c r="D6623" s="207"/>
    </row>
    <row r="6624" spans="1:4" x14ac:dyDescent="0.15">
      <c r="A6624" s="214">
        <v>36326</v>
      </c>
      <c r="B6624">
        <v>1.5529999999999999</v>
      </c>
      <c r="D6624" s="207"/>
    </row>
    <row r="6625" spans="1:4" x14ac:dyDescent="0.15">
      <c r="A6625" s="214">
        <v>36327</v>
      </c>
      <c r="B6625">
        <v>1.5880000000000001</v>
      </c>
      <c r="D6625" s="207"/>
    </row>
    <row r="6626" spans="1:4" x14ac:dyDescent="0.15">
      <c r="A6626" s="214">
        <v>36328</v>
      </c>
      <c r="B6626">
        <v>1.68</v>
      </c>
      <c r="D6626" s="207"/>
    </row>
    <row r="6627" spans="1:4" x14ac:dyDescent="0.15">
      <c r="A6627" s="214">
        <v>36329</v>
      </c>
      <c r="B6627">
        <v>1.68</v>
      </c>
      <c r="D6627" s="207"/>
    </row>
    <row r="6628" spans="1:4" x14ac:dyDescent="0.15">
      <c r="A6628" s="214">
        <v>36332</v>
      </c>
      <c r="B6628">
        <v>1.7210000000000001</v>
      </c>
      <c r="D6628" s="207"/>
    </row>
    <row r="6629" spans="1:4" x14ac:dyDescent="0.15">
      <c r="A6629" s="214">
        <v>36333</v>
      </c>
      <c r="B6629">
        <v>1.679</v>
      </c>
      <c r="D6629" s="207"/>
    </row>
    <row r="6630" spans="1:4" x14ac:dyDescent="0.15">
      <c r="A6630" s="214">
        <v>36334</v>
      </c>
      <c r="B6630">
        <v>1.7310000000000001</v>
      </c>
      <c r="D6630" s="207"/>
    </row>
    <row r="6631" spans="1:4" x14ac:dyDescent="0.15">
      <c r="A6631" s="214">
        <v>36335</v>
      </c>
      <c r="B6631">
        <v>1.698</v>
      </c>
      <c r="D6631" s="207"/>
    </row>
    <row r="6632" spans="1:4" x14ac:dyDescent="0.15">
      <c r="A6632" s="214">
        <v>36336</v>
      </c>
      <c r="B6632">
        <v>1.772</v>
      </c>
      <c r="D6632" s="207"/>
    </row>
    <row r="6633" spans="1:4" x14ac:dyDescent="0.15">
      <c r="A6633" s="214">
        <v>36339</v>
      </c>
      <c r="B6633">
        <v>1.784</v>
      </c>
      <c r="D6633" s="207"/>
    </row>
    <row r="6634" spans="1:4" x14ac:dyDescent="0.15">
      <c r="A6634" s="214">
        <v>36340</v>
      </c>
      <c r="B6634">
        <v>1.82</v>
      </c>
      <c r="D6634" s="207"/>
    </row>
    <row r="6635" spans="1:4" x14ac:dyDescent="0.15">
      <c r="A6635" s="214">
        <v>36341</v>
      </c>
      <c r="B6635">
        <v>1.8680000000000001</v>
      </c>
      <c r="D6635" s="207"/>
    </row>
    <row r="6636" spans="1:4" x14ac:dyDescent="0.15">
      <c r="A6636" s="214">
        <v>36342</v>
      </c>
      <c r="B6636">
        <v>1.768</v>
      </c>
      <c r="D6636" s="207"/>
    </row>
    <row r="6637" spans="1:4" x14ac:dyDescent="0.15">
      <c r="A6637" s="214">
        <v>36343</v>
      </c>
      <c r="B6637">
        <v>1.694</v>
      </c>
      <c r="D6637" s="207"/>
    </row>
    <row r="6638" spans="1:4" x14ac:dyDescent="0.15">
      <c r="A6638" s="214">
        <v>36346</v>
      </c>
      <c r="B6638">
        <v>1.645</v>
      </c>
      <c r="D6638" s="207"/>
    </row>
    <row r="6639" spans="1:4" x14ac:dyDescent="0.15">
      <c r="A6639" s="214">
        <v>36347</v>
      </c>
      <c r="B6639">
        <v>1.7110000000000001</v>
      </c>
      <c r="D6639" s="207"/>
    </row>
    <row r="6640" spans="1:4" x14ac:dyDescent="0.15">
      <c r="A6640" s="214">
        <v>36348</v>
      </c>
      <c r="B6640">
        <v>1.665</v>
      </c>
      <c r="D6640" s="207"/>
    </row>
    <row r="6641" spans="1:4" x14ac:dyDescent="0.15">
      <c r="A6641" s="214">
        <v>36349</v>
      </c>
      <c r="B6641">
        <v>1.663</v>
      </c>
      <c r="D6641" s="207"/>
    </row>
    <row r="6642" spans="1:4" x14ac:dyDescent="0.15">
      <c r="A6642" s="214">
        <v>36350</v>
      </c>
      <c r="B6642">
        <v>1.6859999999999999</v>
      </c>
      <c r="D6642" s="207"/>
    </row>
    <row r="6643" spans="1:4" x14ac:dyDescent="0.15">
      <c r="A6643" s="214">
        <v>36353</v>
      </c>
      <c r="B6643">
        <v>1.6639999999999999</v>
      </c>
      <c r="D6643" s="207"/>
    </row>
    <row r="6644" spans="1:4" x14ac:dyDescent="0.15">
      <c r="A6644" s="214">
        <v>36354</v>
      </c>
      <c r="B6644">
        <v>1.627</v>
      </c>
      <c r="D6644" s="207"/>
    </row>
    <row r="6645" spans="1:4" x14ac:dyDescent="0.15">
      <c r="A6645" s="214">
        <v>36355</v>
      </c>
      <c r="B6645">
        <v>1.681</v>
      </c>
      <c r="D6645" s="207"/>
    </row>
    <row r="6646" spans="1:4" x14ac:dyDescent="0.15">
      <c r="A6646" s="214">
        <v>36356</v>
      </c>
      <c r="B6646">
        <v>1.702</v>
      </c>
      <c r="D6646" s="207"/>
    </row>
    <row r="6647" spans="1:4" x14ac:dyDescent="0.15">
      <c r="A6647" s="214">
        <v>36357</v>
      </c>
      <c r="B6647">
        <v>1.766</v>
      </c>
      <c r="D6647" s="207"/>
    </row>
    <row r="6648" spans="1:4" x14ac:dyDescent="0.15">
      <c r="A6648" s="214">
        <v>36360</v>
      </c>
      <c r="B6648">
        <v>1.794</v>
      </c>
      <c r="D6648" s="207"/>
    </row>
    <row r="6649" spans="1:4" x14ac:dyDescent="0.15">
      <c r="A6649" s="214">
        <v>36362</v>
      </c>
      <c r="B6649">
        <v>1.722</v>
      </c>
      <c r="D6649" s="207"/>
    </row>
    <row r="6650" spans="1:4" x14ac:dyDescent="0.15">
      <c r="A6650" s="214">
        <v>36363</v>
      </c>
      <c r="B6650">
        <v>1.6859999999999999</v>
      </c>
      <c r="D6650" s="207"/>
    </row>
    <row r="6651" spans="1:4" x14ac:dyDescent="0.15">
      <c r="A6651" s="214">
        <v>36364</v>
      </c>
      <c r="B6651">
        <v>1.6519999999999999</v>
      </c>
      <c r="D6651" s="207"/>
    </row>
    <row r="6652" spans="1:4" x14ac:dyDescent="0.15">
      <c r="A6652" s="214">
        <v>36367</v>
      </c>
      <c r="B6652">
        <v>1.671</v>
      </c>
      <c r="D6652" s="207"/>
    </row>
    <row r="6653" spans="1:4" x14ac:dyDescent="0.15">
      <c r="A6653" s="214">
        <v>36368</v>
      </c>
      <c r="B6653">
        <v>1.6160000000000001</v>
      </c>
      <c r="D6653" s="207"/>
    </row>
    <row r="6654" spans="1:4" x14ac:dyDescent="0.15">
      <c r="A6654" s="214">
        <v>36369</v>
      </c>
      <c r="B6654">
        <v>1.66</v>
      </c>
      <c r="D6654" s="207"/>
    </row>
    <row r="6655" spans="1:4" x14ac:dyDescent="0.15">
      <c r="A6655" s="214">
        <v>36370</v>
      </c>
      <c r="B6655">
        <v>1.7589999999999999</v>
      </c>
      <c r="D6655" s="207"/>
    </row>
    <row r="6656" spans="1:4" x14ac:dyDescent="0.15">
      <c r="A6656" s="214">
        <v>36371</v>
      </c>
      <c r="B6656">
        <v>1.74</v>
      </c>
      <c r="D6656" s="207"/>
    </row>
    <row r="6657" spans="1:4" x14ac:dyDescent="0.15">
      <c r="A6657" s="214">
        <v>36374</v>
      </c>
      <c r="B6657">
        <v>1.7909999999999999</v>
      </c>
      <c r="D6657" s="207"/>
    </row>
    <row r="6658" spans="1:4" x14ac:dyDescent="0.15">
      <c r="A6658" s="214">
        <v>36375</v>
      </c>
      <c r="B6658">
        <v>1.829</v>
      </c>
      <c r="D6658" s="207"/>
    </row>
    <row r="6659" spans="1:4" x14ac:dyDescent="0.15">
      <c r="A6659" s="214">
        <v>36376</v>
      </c>
      <c r="B6659">
        <v>1.837</v>
      </c>
      <c r="D6659" s="207"/>
    </row>
    <row r="6660" spans="1:4" x14ac:dyDescent="0.15">
      <c r="A6660" s="214">
        <v>36377</v>
      </c>
      <c r="B6660">
        <v>1.7849999999999999</v>
      </c>
      <c r="D6660" s="207"/>
    </row>
    <row r="6661" spans="1:4" x14ac:dyDescent="0.15">
      <c r="A6661" s="214">
        <v>36378</v>
      </c>
      <c r="B6661">
        <v>1.772</v>
      </c>
      <c r="D6661" s="207"/>
    </row>
    <row r="6662" spans="1:4" x14ac:dyDescent="0.15">
      <c r="A6662" s="214">
        <v>36381</v>
      </c>
      <c r="B6662">
        <v>1.8109999999999999</v>
      </c>
      <c r="D6662" s="207"/>
    </row>
    <row r="6663" spans="1:4" x14ac:dyDescent="0.15">
      <c r="A6663" s="214">
        <v>36382</v>
      </c>
      <c r="B6663">
        <v>1.86</v>
      </c>
      <c r="D6663" s="207"/>
    </row>
    <row r="6664" spans="1:4" x14ac:dyDescent="0.15">
      <c r="A6664" s="214">
        <v>36383</v>
      </c>
      <c r="B6664">
        <v>1.81</v>
      </c>
      <c r="D6664" s="207"/>
    </row>
    <row r="6665" spans="1:4" x14ac:dyDescent="0.15">
      <c r="A6665" s="214">
        <v>36384</v>
      </c>
      <c r="B6665">
        <v>1.802</v>
      </c>
      <c r="D6665" s="207"/>
    </row>
    <row r="6666" spans="1:4" x14ac:dyDescent="0.15">
      <c r="A6666" s="214">
        <v>36385</v>
      </c>
      <c r="B6666">
        <v>1.825</v>
      </c>
      <c r="D6666" s="207"/>
    </row>
    <row r="6667" spans="1:4" x14ac:dyDescent="0.15">
      <c r="A6667" s="214">
        <v>36388</v>
      </c>
      <c r="B6667">
        <v>1.891</v>
      </c>
      <c r="D6667" s="207"/>
    </row>
    <row r="6668" spans="1:4" x14ac:dyDescent="0.15">
      <c r="A6668" s="214">
        <v>36389</v>
      </c>
      <c r="B6668">
        <v>1.895</v>
      </c>
      <c r="D6668" s="207"/>
    </row>
    <row r="6669" spans="1:4" x14ac:dyDescent="0.15">
      <c r="A6669" s="214">
        <v>36390</v>
      </c>
      <c r="B6669">
        <v>1.9</v>
      </c>
      <c r="D6669" s="207"/>
    </row>
    <row r="6670" spans="1:4" x14ac:dyDescent="0.15">
      <c r="A6670" s="214">
        <v>36391</v>
      </c>
      <c r="B6670">
        <v>1.8740000000000001</v>
      </c>
      <c r="D6670" s="207"/>
    </row>
    <row r="6671" spans="1:4" x14ac:dyDescent="0.15">
      <c r="A6671" s="214">
        <v>36392</v>
      </c>
      <c r="B6671">
        <v>1.841</v>
      </c>
      <c r="D6671" s="207"/>
    </row>
    <row r="6672" spans="1:4" x14ac:dyDescent="0.15">
      <c r="A6672" s="214">
        <v>36395</v>
      </c>
      <c r="B6672">
        <v>1.889</v>
      </c>
      <c r="D6672" s="207"/>
    </row>
    <row r="6673" spans="1:4" x14ac:dyDescent="0.15">
      <c r="A6673" s="214">
        <v>36396</v>
      </c>
      <c r="B6673">
        <v>1.9450000000000001</v>
      </c>
      <c r="D6673" s="207"/>
    </row>
    <row r="6674" spans="1:4" x14ac:dyDescent="0.15">
      <c r="A6674" s="214">
        <v>36397</v>
      </c>
      <c r="B6674">
        <v>1.964</v>
      </c>
      <c r="D6674" s="207"/>
    </row>
    <row r="6675" spans="1:4" x14ac:dyDescent="0.15">
      <c r="A6675" s="214">
        <v>36398</v>
      </c>
      <c r="B6675">
        <v>1.921</v>
      </c>
      <c r="D6675" s="207"/>
    </row>
    <row r="6676" spans="1:4" x14ac:dyDescent="0.15">
      <c r="A6676" s="214">
        <v>36399</v>
      </c>
      <c r="B6676">
        <v>1.923</v>
      </c>
      <c r="D6676" s="207"/>
    </row>
    <row r="6677" spans="1:4" x14ac:dyDescent="0.15">
      <c r="A6677" s="214">
        <v>36402</v>
      </c>
      <c r="B6677">
        <v>1.974</v>
      </c>
      <c r="D6677" s="207"/>
    </row>
    <row r="6678" spans="1:4" x14ac:dyDescent="0.15">
      <c r="A6678" s="214">
        <v>36403</v>
      </c>
      <c r="B6678">
        <v>1.911</v>
      </c>
      <c r="D6678" s="207"/>
    </row>
    <row r="6679" spans="1:4" x14ac:dyDescent="0.15">
      <c r="A6679" s="214">
        <v>36404</v>
      </c>
      <c r="B6679">
        <v>1.873</v>
      </c>
      <c r="D6679" s="207"/>
    </row>
    <row r="6680" spans="1:4" x14ac:dyDescent="0.15">
      <c r="A6680" s="214">
        <v>36405</v>
      </c>
      <c r="B6680">
        <v>1.8759999999999999</v>
      </c>
      <c r="D6680" s="207"/>
    </row>
    <row r="6681" spans="1:4" x14ac:dyDescent="0.15">
      <c r="A6681" s="214">
        <v>36406</v>
      </c>
      <c r="B6681">
        <v>1.8380000000000001</v>
      </c>
      <c r="D6681" s="207"/>
    </row>
    <row r="6682" spans="1:4" x14ac:dyDescent="0.15">
      <c r="A6682" s="214">
        <v>36409</v>
      </c>
      <c r="B6682">
        <v>1.7949999999999999</v>
      </c>
      <c r="D6682" s="207"/>
    </row>
    <row r="6683" spans="1:4" x14ac:dyDescent="0.15">
      <c r="A6683" s="214">
        <v>36410</v>
      </c>
      <c r="B6683">
        <v>1.82</v>
      </c>
      <c r="D6683" s="207"/>
    </row>
    <row r="6684" spans="1:4" x14ac:dyDescent="0.15">
      <c r="A6684" s="214">
        <v>36411</v>
      </c>
      <c r="B6684">
        <v>1.8149999999999999</v>
      </c>
      <c r="D6684" s="207"/>
    </row>
    <row r="6685" spans="1:4" x14ac:dyDescent="0.15">
      <c r="A6685" s="214">
        <v>36412</v>
      </c>
      <c r="B6685">
        <v>1.829</v>
      </c>
      <c r="D6685" s="207"/>
    </row>
    <row r="6686" spans="1:4" x14ac:dyDescent="0.15">
      <c r="A6686" s="214">
        <v>36413</v>
      </c>
      <c r="B6686">
        <v>1.8</v>
      </c>
      <c r="D6686" s="207"/>
    </row>
    <row r="6687" spans="1:4" x14ac:dyDescent="0.15">
      <c r="A6687" s="214">
        <v>36416</v>
      </c>
      <c r="B6687">
        <v>1.77</v>
      </c>
      <c r="D6687" s="207"/>
    </row>
    <row r="6688" spans="1:4" x14ac:dyDescent="0.15">
      <c r="A6688" s="214">
        <v>36417</v>
      </c>
      <c r="B6688">
        <v>1.72</v>
      </c>
      <c r="D6688" s="207"/>
    </row>
    <row r="6689" spans="1:4" x14ac:dyDescent="0.15">
      <c r="A6689" s="214">
        <v>36419</v>
      </c>
      <c r="B6689">
        <v>1.7090000000000001</v>
      </c>
      <c r="D6689" s="207"/>
    </row>
    <row r="6690" spans="1:4" x14ac:dyDescent="0.15">
      <c r="A6690" s="214">
        <v>36420</v>
      </c>
      <c r="B6690">
        <v>1.722</v>
      </c>
      <c r="D6690" s="207"/>
    </row>
    <row r="6691" spans="1:4" x14ac:dyDescent="0.15">
      <c r="A6691" s="214">
        <v>36423</v>
      </c>
      <c r="B6691">
        <v>1.6679999999999999</v>
      </c>
      <c r="D6691" s="207"/>
    </row>
    <row r="6692" spans="1:4" x14ac:dyDescent="0.15">
      <c r="A6692" s="214">
        <v>36424</v>
      </c>
      <c r="B6692">
        <v>1.6930000000000001</v>
      </c>
      <c r="D6692" s="207"/>
    </row>
    <row r="6693" spans="1:4" x14ac:dyDescent="0.15">
      <c r="A6693" s="214">
        <v>36425</v>
      </c>
      <c r="B6693">
        <v>1.722</v>
      </c>
      <c r="D6693" s="207"/>
    </row>
    <row r="6694" spans="1:4" x14ac:dyDescent="0.15">
      <c r="A6694" s="214">
        <v>36427</v>
      </c>
      <c r="B6694">
        <v>1.63</v>
      </c>
      <c r="D6694" s="207"/>
    </row>
    <row r="6695" spans="1:4" x14ac:dyDescent="0.15">
      <c r="A6695" s="214">
        <v>36430</v>
      </c>
      <c r="B6695">
        <v>1.603</v>
      </c>
      <c r="D6695" s="207"/>
    </row>
    <row r="6696" spans="1:4" x14ac:dyDescent="0.15">
      <c r="A6696" s="214">
        <v>36431</v>
      </c>
      <c r="B6696">
        <v>1.6240000000000001</v>
      </c>
      <c r="D6696" s="207"/>
    </row>
    <row r="6697" spans="1:4" x14ac:dyDescent="0.15">
      <c r="A6697" s="214">
        <v>36432</v>
      </c>
      <c r="B6697">
        <v>1.585</v>
      </c>
      <c r="D6697" s="207"/>
    </row>
    <row r="6698" spans="1:4" x14ac:dyDescent="0.15">
      <c r="A6698" s="214">
        <v>36433</v>
      </c>
      <c r="B6698">
        <v>1.619</v>
      </c>
      <c r="D6698" s="207"/>
    </row>
    <row r="6699" spans="1:4" x14ac:dyDescent="0.15">
      <c r="A6699" s="214">
        <v>36434</v>
      </c>
      <c r="B6699">
        <v>1.583</v>
      </c>
      <c r="D6699" s="207"/>
    </row>
    <row r="6700" spans="1:4" x14ac:dyDescent="0.15">
      <c r="A6700" s="214">
        <v>36437</v>
      </c>
      <c r="B6700">
        <v>1.518</v>
      </c>
      <c r="D6700" s="207"/>
    </row>
    <row r="6701" spans="1:4" x14ac:dyDescent="0.15">
      <c r="A6701" s="214">
        <v>36438</v>
      </c>
      <c r="B6701">
        <v>1.5229999999999999</v>
      </c>
      <c r="D6701" s="207"/>
    </row>
    <row r="6702" spans="1:4" x14ac:dyDescent="0.15">
      <c r="A6702" s="214">
        <v>36439</v>
      </c>
      <c r="B6702">
        <v>1.6060000000000001</v>
      </c>
      <c r="D6702" s="207"/>
    </row>
    <row r="6703" spans="1:4" x14ac:dyDescent="0.15">
      <c r="A6703" s="214">
        <v>36440</v>
      </c>
      <c r="B6703">
        <v>1.645</v>
      </c>
      <c r="D6703" s="207"/>
    </row>
    <row r="6704" spans="1:4" x14ac:dyDescent="0.15">
      <c r="A6704" s="214">
        <v>36441</v>
      </c>
      <c r="B6704">
        <v>1.679</v>
      </c>
      <c r="D6704" s="207"/>
    </row>
    <row r="6705" spans="1:4" x14ac:dyDescent="0.15">
      <c r="A6705" s="214">
        <v>36445</v>
      </c>
      <c r="B6705">
        <v>1.7110000000000001</v>
      </c>
      <c r="D6705" s="207"/>
    </row>
    <row r="6706" spans="1:4" x14ac:dyDescent="0.15">
      <c r="A6706" s="214">
        <v>36446</v>
      </c>
      <c r="B6706">
        <v>1.671</v>
      </c>
      <c r="D6706" s="207"/>
    </row>
    <row r="6707" spans="1:4" x14ac:dyDescent="0.15">
      <c r="A6707" s="214">
        <v>36447</v>
      </c>
      <c r="B6707">
        <v>1.6930000000000001</v>
      </c>
      <c r="D6707" s="207"/>
    </row>
    <row r="6708" spans="1:4" x14ac:dyDescent="0.15">
      <c r="A6708" s="214">
        <v>36448</v>
      </c>
      <c r="B6708">
        <v>1.7110000000000001</v>
      </c>
      <c r="D6708" s="207"/>
    </row>
    <row r="6709" spans="1:4" x14ac:dyDescent="0.15">
      <c r="A6709" s="214">
        <v>36451</v>
      </c>
      <c r="B6709">
        <v>1.671</v>
      </c>
      <c r="D6709" s="207"/>
    </row>
    <row r="6710" spans="1:4" x14ac:dyDescent="0.15">
      <c r="A6710" s="214">
        <v>36452</v>
      </c>
      <c r="B6710">
        <v>1.673</v>
      </c>
      <c r="D6710" s="207"/>
    </row>
    <row r="6711" spans="1:4" x14ac:dyDescent="0.15">
      <c r="A6711" s="214">
        <v>36453</v>
      </c>
      <c r="B6711">
        <v>1.7629999999999999</v>
      </c>
      <c r="D6711" s="207"/>
    </row>
    <row r="6712" spans="1:4" x14ac:dyDescent="0.15">
      <c r="A6712" s="214">
        <v>36454</v>
      </c>
      <c r="B6712">
        <v>1.8009999999999999</v>
      </c>
      <c r="D6712" s="207"/>
    </row>
    <row r="6713" spans="1:4" x14ac:dyDescent="0.15">
      <c r="A6713" s="214">
        <v>36455</v>
      </c>
      <c r="B6713">
        <v>1.831</v>
      </c>
      <c r="D6713" s="207"/>
    </row>
    <row r="6714" spans="1:4" x14ac:dyDescent="0.15">
      <c r="A6714" s="214">
        <v>36458</v>
      </c>
      <c r="B6714">
        <v>1.823</v>
      </c>
      <c r="D6714" s="207"/>
    </row>
    <row r="6715" spans="1:4" x14ac:dyDescent="0.15">
      <c r="A6715" s="214">
        <v>36459</v>
      </c>
      <c r="B6715">
        <v>1.8129999999999999</v>
      </c>
      <c r="D6715" s="207"/>
    </row>
    <row r="6716" spans="1:4" x14ac:dyDescent="0.15">
      <c r="A6716" s="214">
        <v>36460</v>
      </c>
      <c r="B6716">
        <v>1.768</v>
      </c>
      <c r="D6716" s="207"/>
    </row>
    <row r="6717" spans="1:4" x14ac:dyDescent="0.15">
      <c r="A6717" s="214">
        <v>36461</v>
      </c>
      <c r="B6717">
        <v>1.794</v>
      </c>
      <c r="D6717" s="207"/>
    </row>
    <row r="6718" spans="1:4" x14ac:dyDescent="0.15">
      <c r="A6718" s="214">
        <v>36462</v>
      </c>
      <c r="B6718">
        <v>1.7430000000000001</v>
      </c>
      <c r="D6718" s="207"/>
    </row>
    <row r="6719" spans="1:4" x14ac:dyDescent="0.15">
      <c r="A6719" s="214">
        <v>36465</v>
      </c>
      <c r="B6719">
        <v>1.7450000000000001</v>
      </c>
      <c r="D6719" s="207"/>
    </row>
    <row r="6720" spans="1:4" x14ac:dyDescent="0.15">
      <c r="A6720" s="214">
        <v>36466</v>
      </c>
      <c r="B6720">
        <v>1.7030000000000001</v>
      </c>
      <c r="D6720" s="207"/>
    </row>
    <row r="6721" spans="1:4" x14ac:dyDescent="0.15">
      <c r="A6721" s="214">
        <v>36468</v>
      </c>
      <c r="B6721">
        <v>1.726</v>
      </c>
      <c r="D6721" s="207"/>
    </row>
    <row r="6722" spans="1:4" x14ac:dyDescent="0.15">
      <c r="A6722" s="214">
        <v>36469</v>
      </c>
      <c r="B6722">
        <v>1.7110000000000001</v>
      </c>
      <c r="D6722" s="207"/>
    </row>
    <row r="6723" spans="1:4" x14ac:dyDescent="0.15">
      <c r="A6723" s="214">
        <v>36472</v>
      </c>
      <c r="B6723">
        <v>1.7</v>
      </c>
      <c r="D6723" s="207"/>
    </row>
    <row r="6724" spans="1:4" x14ac:dyDescent="0.15">
      <c r="A6724" s="214">
        <v>36473</v>
      </c>
      <c r="B6724">
        <v>1.732</v>
      </c>
      <c r="D6724" s="207"/>
    </row>
    <row r="6725" spans="1:4" x14ac:dyDescent="0.15">
      <c r="A6725" s="214">
        <v>36474</v>
      </c>
      <c r="B6725">
        <v>1.76</v>
      </c>
      <c r="D6725" s="207"/>
    </row>
    <row r="6726" spans="1:4" x14ac:dyDescent="0.15">
      <c r="A6726" s="214">
        <v>36475</v>
      </c>
      <c r="B6726">
        <v>1.752</v>
      </c>
      <c r="D6726" s="207"/>
    </row>
    <row r="6727" spans="1:4" x14ac:dyDescent="0.15">
      <c r="A6727" s="214">
        <v>36476</v>
      </c>
      <c r="B6727">
        <v>1.7290000000000001</v>
      </c>
      <c r="D6727" s="207"/>
    </row>
    <row r="6728" spans="1:4" x14ac:dyDescent="0.15">
      <c r="A6728" s="214">
        <v>36479</v>
      </c>
      <c r="B6728">
        <v>1.7130000000000001</v>
      </c>
      <c r="D6728" s="207"/>
    </row>
    <row r="6729" spans="1:4" x14ac:dyDescent="0.15">
      <c r="A6729" s="214">
        <v>36480</v>
      </c>
      <c r="B6729">
        <v>1.7390000000000001</v>
      </c>
      <c r="D6729" s="207"/>
    </row>
    <row r="6730" spans="1:4" x14ac:dyDescent="0.15">
      <c r="A6730" s="214">
        <v>36481</v>
      </c>
      <c r="B6730">
        <v>1.8</v>
      </c>
      <c r="D6730" s="207"/>
    </row>
    <row r="6731" spans="1:4" x14ac:dyDescent="0.15">
      <c r="A6731" s="214">
        <v>36482</v>
      </c>
      <c r="B6731">
        <v>1.839</v>
      </c>
      <c r="D6731" s="207"/>
    </row>
    <row r="6732" spans="1:4" x14ac:dyDescent="0.15">
      <c r="A6732" s="214">
        <v>36483</v>
      </c>
      <c r="B6732">
        <v>1.8149999999999999</v>
      </c>
      <c r="D6732" s="207"/>
    </row>
    <row r="6733" spans="1:4" x14ac:dyDescent="0.15">
      <c r="A6733" s="214">
        <v>36486</v>
      </c>
      <c r="B6733">
        <v>1.835</v>
      </c>
      <c r="D6733" s="207"/>
    </row>
    <row r="6734" spans="1:4" x14ac:dyDescent="0.15">
      <c r="A6734" s="214">
        <v>36488</v>
      </c>
      <c r="B6734">
        <v>1.8560000000000001</v>
      </c>
      <c r="D6734" s="207"/>
    </row>
    <row r="6735" spans="1:4" x14ac:dyDescent="0.15">
      <c r="A6735" s="214">
        <v>36489</v>
      </c>
      <c r="B6735">
        <v>1.8280000000000001</v>
      </c>
      <c r="D6735" s="207"/>
    </row>
    <row r="6736" spans="1:4" x14ac:dyDescent="0.15">
      <c r="A6736" s="214">
        <v>36490</v>
      </c>
      <c r="B6736">
        <v>1.8480000000000001</v>
      </c>
      <c r="D6736" s="207"/>
    </row>
    <row r="6737" spans="1:4" x14ac:dyDescent="0.15">
      <c r="A6737" s="214">
        <v>36493</v>
      </c>
      <c r="B6737">
        <v>1.8240000000000001</v>
      </c>
      <c r="D6737" s="207"/>
    </row>
    <row r="6738" spans="1:4" x14ac:dyDescent="0.15">
      <c r="A6738" s="214">
        <v>36494</v>
      </c>
      <c r="B6738">
        <v>1.8080000000000001</v>
      </c>
      <c r="D6738" s="207"/>
    </row>
    <row r="6739" spans="1:4" x14ac:dyDescent="0.15">
      <c r="A6739" s="214">
        <v>36495</v>
      </c>
      <c r="B6739">
        <v>1.7949999999999999</v>
      </c>
      <c r="D6739" s="207"/>
    </row>
    <row r="6740" spans="1:4" x14ac:dyDescent="0.15">
      <c r="A6740" s="214">
        <v>36496</v>
      </c>
      <c r="B6740">
        <v>1.8080000000000001</v>
      </c>
      <c r="D6740" s="207"/>
    </row>
    <row r="6741" spans="1:4" x14ac:dyDescent="0.15">
      <c r="A6741" s="214">
        <v>36497</v>
      </c>
      <c r="B6741">
        <v>1.778</v>
      </c>
      <c r="D6741" s="207"/>
    </row>
    <row r="6742" spans="1:4" x14ac:dyDescent="0.15">
      <c r="A6742" s="214">
        <v>36500</v>
      </c>
      <c r="B6742">
        <v>1.7569999999999999</v>
      </c>
      <c r="D6742" s="207"/>
    </row>
    <row r="6743" spans="1:4" x14ac:dyDescent="0.15">
      <c r="A6743" s="214">
        <v>36501</v>
      </c>
      <c r="B6743">
        <v>1.776</v>
      </c>
      <c r="D6743" s="207"/>
    </row>
    <row r="6744" spans="1:4" x14ac:dyDescent="0.15">
      <c r="A6744" s="214">
        <v>36502</v>
      </c>
      <c r="B6744">
        <v>1.7450000000000001</v>
      </c>
      <c r="D6744" s="207"/>
    </row>
    <row r="6745" spans="1:4" x14ac:dyDescent="0.15">
      <c r="A6745" s="214">
        <v>36503</v>
      </c>
      <c r="B6745">
        <v>1.732</v>
      </c>
      <c r="D6745" s="207"/>
    </row>
    <row r="6746" spans="1:4" x14ac:dyDescent="0.15">
      <c r="A6746" s="214">
        <v>36504</v>
      </c>
      <c r="B6746">
        <v>1.768</v>
      </c>
      <c r="D6746" s="207"/>
    </row>
    <row r="6747" spans="1:4" x14ac:dyDescent="0.15">
      <c r="A6747" s="214">
        <v>36507</v>
      </c>
      <c r="B6747">
        <v>1.746</v>
      </c>
      <c r="D6747" s="207"/>
    </row>
    <row r="6748" spans="1:4" x14ac:dyDescent="0.15">
      <c r="A6748" s="214">
        <v>36508</v>
      </c>
      <c r="B6748">
        <v>1.7829999999999999</v>
      </c>
      <c r="D6748" s="207"/>
    </row>
    <row r="6749" spans="1:4" x14ac:dyDescent="0.15">
      <c r="A6749" s="214">
        <v>36509</v>
      </c>
      <c r="B6749">
        <v>1.758</v>
      </c>
      <c r="D6749" s="207"/>
    </row>
    <row r="6750" spans="1:4" x14ac:dyDescent="0.15">
      <c r="A6750" s="214">
        <v>36510</v>
      </c>
      <c r="B6750">
        <v>1.7829999999999999</v>
      </c>
      <c r="D6750" s="207"/>
    </row>
    <row r="6751" spans="1:4" x14ac:dyDescent="0.15">
      <c r="A6751" s="214">
        <v>36511</v>
      </c>
      <c r="B6751">
        <v>1.7809999999999999</v>
      </c>
      <c r="D6751" s="207"/>
    </row>
    <row r="6752" spans="1:4" x14ac:dyDescent="0.15">
      <c r="A6752" s="214">
        <v>36514</v>
      </c>
      <c r="B6752">
        <v>1.7250000000000001</v>
      </c>
      <c r="D6752" s="207"/>
    </row>
    <row r="6753" spans="1:4" x14ac:dyDescent="0.15">
      <c r="A6753" s="214">
        <v>36515</v>
      </c>
      <c r="B6753">
        <v>1.7150000000000001</v>
      </c>
      <c r="D6753" s="207"/>
    </row>
    <row r="6754" spans="1:4" x14ac:dyDescent="0.15">
      <c r="A6754" s="214">
        <v>36516</v>
      </c>
      <c r="B6754">
        <v>1.71</v>
      </c>
      <c r="D6754" s="207"/>
    </row>
    <row r="6755" spans="1:4" x14ac:dyDescent="0.15">
      <c r="A6755" s="214">
        <v>36518</v>
      </c>
      <c r="B6755">
        <v>1.746</v>
      </c>
      <c r="D6755" s="207"/>
    </row>
    <row r="6756" spans="1:4" x14ac:dyDescent="0.15">
      <c r="A6756" s="214">
        <v>36521</v>
      </c>
      <c r="B6756">
        <v>1.7370000000000001</v>
      </c>
      <c r="D6756" s="207"/>
    </row>
    <row r="6757" spans="1:4" x14ac:dyDescent="0.15">
      <c r="A6757" s="214">
        <v>36522</v>
      </c>
      <c r="B6757">
        <v>1.6990000000000001</v>
      </c>
      <c r="D6757" s="207"/>
    </row>
    <row r="6758" spans="1:4" x14ac:dyDescent="0.15">
      <c r="A6758" s="214">
        <v>36523</v>
      </c>
      <c r="B6758">
        <v>1.69</v>
      </c>
      <c r="D6758" s="207"/>
    </row>
    <row r="6759" spans="1:4" x14ac:dyDescent="0.15">
      <c r="A6759" s="214">
        <v>36524</v>
      </c>
      <c r="B6759">
        <v>1.68</v>
      </c>
      <c r="D6759" s="207"/>
    </row>
    <row r="6760" spans="1:4" x14ac:dyDescent="0.15">
      <c r="A6760" s="214">
        <v>36529</v>
      </c>
      <c r="B6760">
        <v>1.7430000000000001</v>
      </c>
      <c r="D6760" s="207"/>
    </row>
    <row r="6761" spans="1:4" x14ac:dyDescent="0.15">
      <c r="A6761" s="214">
        <v>36530</v>
      </c>
      <c r="B6761">
        <v>1.718</v>
      </c>
      <c r="D6761" s="207"/>
    </row>
    <row r="6762" spans="1:4" x14ac:dyDescent="0.15">
      <c r="A6762" s="214">
        <v>36531</v>
      </c>
      <c r="B6762">
        <v>1.71</v>
      </c>
      <c r="D6762" s="207"/>
    </row>
    <row r="6763" spans="1:4" x14ac:dyDescent="0.15">
      <c r="A6763" s="214">
        <v>36532</v>
      </c>
      <c r="B6763">
        <v>1.738</v>
      </c>
      <c r="D6763" s="207"/>
    </row>
    <row r="6764" spans="1:4" x14ac:dyDescent="0.15">
      <c r="A6764" s="214">
        <v>36536</v>
      </c>
      <c r="B6764">
        <v>1.7350000000000001</v>
      </c>
      <c r="D6764" s="207"/>
    </row>
    <row r="6765" spans="1:4" x14ac:dyDescent="0.15">
      <c r="A6765" s="214">
        <v>36537</v>
      </c>
      <c r="B6765">
        <v>1.758</v>
      </c>
      <c r="D6765" s="207"/>
    </row>
    <row r="6766" spans="1:4" x14ac:dyDescent="0.15">
      <c r="A6766" s="214">
        <v>36538</v>
      </c>
      <c r="B6766">
        <v>1.7629999999999999</v>
      </c>
      <c r="D6766" s="207"/>
    </row>
    <row r="6767" spans="1:4" x14ac:dyDescent="0.15">
      <c r="A6767" s="214">
        <v>36539</v>
      </c>
      <c r="B6767">
        <v>1.75</v>
      </c>
      <c r="D6767" s="207"/>
    </row>
    <row r="6768" spans="1:4" x14ac:dyDescent="0.15">
      <c r="A6768" s="214">
        <v>36542</v>
      </c>
      <c r="B6768">
        <v>1.752</v>
      </c>
      <c r="D6768" s="207"/>
    </row>
    <row r="6769" spans="1:4" x14ac:dyDescent="0.15">
      <c r="A6769" s="214">
        <v>36543</v>
      </c>
      <c r="B6769">
        <v>1.7250000000000001</v>
      </c>
      <c r="D6769" s="207"/>
    </row>
    <row r="6770" spans="1:4" x14ac:dyDescent="0.15">
      <c r="A6770" s="214">
        <v>36544</v>
      </c>
      <c r="B6770">
        <v>1.732</v>
      </c>
      <c r="D6770" s="207"/>
    </row>
    <row r="6771" spans="1:4" x14ac:dyDescent="0.15">
      <c r="A6771" s="214">
        <v>36545</v>
      </c>
      <c r="B6771">
        <v>1.7569999999999999</v>
      </c>
      <c r="D6771" s="207"/>
    </row>
    <row r="6772" spans="1:4" x14ac:dyDescent="0.15">
      <c r="A6772" s="214">
        <v>36546</v>
      </c>
      <c r="B6772">
        <v>1.722</v>
      </c>
      <c r="D6772" s="207"/>
    </row>
    <row r="6773" spans="1:4" x14ac:dyDescent="0.15">
      <c r="A6773" s="214">
        <v>36549</v>
      </c>
      <c r="B6773">
        <v>1.651</v>
      </c>
      <c r="D6773" s="207"/>
    </row>
    <row r="6774" spans="1:4" x14ac:dyDescent="0.15">
      <c r="A6774" s="214">
        <v>36550</v>
      </c>
      <c r="B6774">
        <v>1.625</v>
      </c>
      <c r="D6774" s="207"/>
    </row>
    <row r="6775" spans="1:4" x14ac:dyDescent="0.15">
      <c r="A6775" s="214">
        <v>36551</v>
      </c>
      <c r="B6775">
        <v>1.637</v>
      </c>
      <c r="D6775" s="207"/>
    </row>
    <row r="6776" spans="1:4" x14ac:dyDescent="0.15">
      <c r="A6776" s="214">
        <v>36552</v>
      </c>
      <c r="B6776">
        <v>1.64</v>
      </c>
      <c r="D6776" s="207"/>
    </row>
    <row r="6777" spans="1:4" x14ac:dyDescent="0.15">
      <c r="A6777" s="214">
        <v>36553</v>
      </c>
      <c r="B6777">
        <v>1.62</v>
      </c>
      <c r="D6777" s="207"/>
    </row>
    <row r="6778" spans="1:4" x14ac:dyDescent="0.15">
      <c r="A6778" s="214">
        <v>36556</v>
      </c>
      <c r="B6778">
        <v>1.671</v>
      </c>
      <c r="D6778" s="207"/>
    </row>
    <row r="6779" spans="1:4" x14ac:dyDescent="0.15">
      <c r="A6779" s="214">
        <v>36557</v>
      </c>
      <c r="B6779">
        <v>1.7050000000000001</v>
      </c>
      <c r="D6779" s="207"/>
    </row>
    <row r="6780" spans="1:4" x14ac:dyDescent="0.15">
      <c r="A6780" s="214">
        <v>36558</v>
      </c>
      <c r="B6780">
        <v>1.7789999999999999</v>
      </c>
      <c r="D6780" s="207"/>
    </row>
    <row r="6781" spans="1:4" x14ac:dyDescent="0.15">
      <c r="A6781" s="214">
        <v>36559</v>
      </c>
      <c r="B6781">
        <v>1.7889999999999999</v>
      </c>
      <c r="D6781" s="207"/>
    </row>
    <row r="6782" spans="1:4" x14ac:dyDescent="0.15">
      <c r="A6782" s="214">
        <v>36560</v>
      </c>
      <c r="B6782">
        <v>1.7609999999999999</v>
      </c>
      <c r="D6782" s="207"/>
    </row>
    <row r="6783" spans="1:4" x14ac:dyDescent="0.15">
      <c r="A6783" s="214">
        <v>36563</v>
      </c>
      <c r="B6783">
        <v>1.792</v>
      </c>
      <c r="D6783" s="207"/>
    </row>
    <row r="6784" spans="1:4" x14ac:dyDescent="0.15">
      <c r="A6784" s="214">
        <v>36564</v>
      </c>
      <c r="B6784">
        <v>1.841</v>
      </c>
      <c r="D6784" s="207"/>
    </row>
    <row r="6785" spans="1:4" x14ac:dyDescent="0.15">
      <c r="A6785" s="214">
        <v>36565</v>
      </c>
      <c r="B6785">
        <v>1.821</v>
      </c>
      <c r="D6785" s="207"/>
    </row>
    <row r="6786" spans="1:4" x14ac:dyDescent="0.15">
      <c r="A6786" s="214">
        <v>36566</v>
      </c>
      <c r="B6786">
        <v>1.81</v>
      </c>
      <c r="D6786" s="207"/>
    </row>
    <row r="6787" spans="1:4" x14ac:dyDescent="0.15">
      <c r="A6787" s="214">
        <v>36570</v>
      </c>
      <c r="B6787">
        <v>1.7869999999999999</v>
      </c>
      <c r="D6787" s="207"/>
    </row>
    <row r="6788" spans="1:4" x14ac:dyDescent="0.15">
      <c r="A6788" s="214">
        <v>36571</v>
      </c>
      <c r="B6788">
        <v>1.7609999999999999</v>
      </c>
      <c r="D6788" s="207"/>
    </row>
    <row r="6789" spans="1:4" x14ac:dyDescent="0.15">
      <c r="A6789" s="214">
        <v>36572</v>
      </c>
      <c r="B6789">
        <v>1.754</v>
      </c>
      <c r="D6789" s="207"/>
    </row>
    <row r="6790" spans="1:4" x14ac:dyDescent="0.15">
      <c r="A6790" s="214">
        <v>36573</v>
      </c>
      <c r="B6790">
        <v>1.8069999999999999</v>
      </c>
      <c r="D6790" s="207"/>
    </row>
    <row r="6791" spans="1:4" x14ac:dyDescent="0.15">
      <c r="A6791" s="214">
        <v>36574</v>
      </c>
      <c r="B6791">
        <v>1.7829999999999999</v>
      </c>
      <c r="D6791" s="207"/>
    </row>
    <row r="6792" spans="1:4" x14ac:dyDescent="0.15">
      <c r="A6792" s="214">
        <v>36577</v>
      </c>
      <c r="B6792">
        <v>1.782</v>
      </c>
      <c r="D6792" s="207"/>
    </row>
    <row r="6793" spans="1:4" x14ac:dyDescent="0.15">
      <c r="A6793" s="214">
        <v>36578</v>
      </c>
      <c r="B6793">
        <v>1.8360000000000001</v>
      </c>
      <c r="D6793" s="207"/>
    </row>
    <row r="6794" spans="1:4" x14ac:dyDescent="0.15">
      <c r="A6794" s="214">
        <v>36579</v>
      </c>
      <c r="B6794">
        <v>1.821</v>
      </c>
      <c r="D6794" s="207"/>
    </row>
    <row r="6795" spans="1:4" x14ac:dyDescent="0.15">
      <c r="A6795" s="214">
        <v>36580</v>
      </c>
      <c r="B6795">
        <v>1.8480000000000001</v>
      </c>
      <c r="D6795" s="207"/>
    </row>
    <row r="6796" spans="1:4" x14ac:dyDescent="0.15">
      <c r="A6796" s="214">
        <v>36581</v>
      </c>
      <c r="B6796">
        <v>1.861</v>
      </c>
      <c r="D6796" s="207"/>
    </row>
    <row r="6797" spans="1:4" x14ac:dyDescent="0.15">
      <c r="A6797" s="214">
        <v>36584</v>
      </c>
      <c r="B6797">
        <v>1.8109999999999999</v>
      </c>
      <c r="D6797" s="207"/>
    </row>
    <row r="6798" spans="1:4" x14ac:dyDescent="0.15">
      <c r="A6798" s="214">
        <v>36585</v>
      </c>
      <c r="B6798">
        <v>1.827</v>
      </c>
      <c r="D6798" s="207"/>
    </row>
    <row r="6799" spans="1:4" x14ac:dyDescent="0.15">
      <c r="A6799" s="214">
        <v>36586</v>
      </c>
      <c r="B6799">
        <v>1.8120000000000001</v>
      </c>
      <c r="D6799" s="207"/>
    </row>
    <row r="6800" spans="1:4" x14ac:dyDescent="0.15">
      <c r="A6800" s="214">
        <v>36587</v>
      </c>
      <c r="B6800">
        <v>1.7709999999999999</v>
      </c>
      <c r="D6800" s="207"/>
    </row>
    <row r="6801" spans="1:4" x14ac:dyDescent="0.15">
      <c r="A6801" s="214">
        <v>36588</v>
      </c>
      <c r="B6801">
        <v>1.7809999999999999</v>
      </c>
      <c r="D6801" s="207"/>
    </row>
    <row r="6802" spans="1:4" x14ac:dyDescent="0.15">
      <c r="A6802" s="214">
        <v>36591</v>
      </c>
      <c r="B6802">
        <v>1.762</v>
      </c>
      <c r="D6802" s="207"/>
    </row>
    <row r="6803" spans="1:4" x14ac:dyDescent="0.15">
      <c r="A6803" s="214">
        <v>36592</v>
      </c>
      <c r="B6803">
        <v>1.7769999999999999</v>
      </c>
      <c r="D6803" s="207"/>
    </row>
    <row r="6804" spans="1:4" x14ac:dyDescent="0.15">
      <c r="A6804" s="214">
        <v>36593</v>
      </c>
      <c r="B6804">
        <v>1.746</v>
      </c>
      <c r="D6804" s="207"/>
    </row>
    <row r="6805" spans="1:4" x14ac:dyDescent="0.15">
      <c r="A6805" s="214">
        <v>36594</v>
      </c>
      <c r="B6805">
        <v>1.7809999999999999</v>
      </c>
      <c r="D6805" s="207"/>
    </row>
    <row r="6806" spans="1:4" x14ac:dyDescent="0.15">
      <c r="A6806" s="214">
        <v>36595</v>
      </c>
      <c r="B6806">
        <v>1.8149999999999999</v>
      </c>
      <c r="D6806" s="207"/>
    </row>
    <row r="6807" spans="1:4" x14ac:dyDescent="0.15">
      <c r="A6807" s="214">
        <v>36598</v>
      </c>
      <c r="B6807">
        <v>1.806</v>
      </c>
      <c r="D6807" s="207"/>
    </row>
    <row r="6808" spans="1:4" x14ac:dyDescent="0.15">
      <c r="A6808" s="214">
        <v>36599</v>
      </c>
      <c r="B6808">
        <v>1.802</v>
      </c>
      <c r="D6808" s="207"/>
    </row>
    <row r="6809" spans="1:4" x14ac:dyDescent="0.15">
      <c r="A6809" s="214">
        <v>36600</v>
      </c>
      <c r="B6809">
        <v>1.8140000000000001</v>
      </c>
      <c r="D6809" s="207"/>
    </row>
    <row r="6810" spans="1:4" x14ac:dyDescent="0.15">
      <c r="A6810" s="214">
        <v>36601</v>
      </c>
      <c r="B6810">
        <v>1.84</v>
      </c>
      <c r="D6810" s="207"/>
    </row>
    <row r="6811" spans="1:4" x14ac:dyDescent="0.15">
      <c r="A6811" s="214">
        <v>36602</v>
      </c>
      <c r="B6811">
        <v>1.831</v>
      </c>
      <c r="D6811" s="207"/>
    </row>
    <row r="6812" spans="1:4" x14ac:dyDescent="0.15">
      <c r="A6812" s="214">
        <v>36606</v>
      </c>
      <c r="B6812">
        <v>1.8620000000000001</v>
      </c>
      <c r="D6812" s="207"/>
    </row>
    <row r="6813" spans="1:4" x14ac:dyDescent="0.15">
      <c r="A6813" s="214">
        <v>36607</v>
      </c>
      <c r="B6813">
        <v>1.8380000000000001</v>
      </c>
      <c r="D6813" s="207"/>
    </row>
    <row r="6814" spans="1:4" x14ac:dyDescent="0.15">
      <c r="A6814" s="214">
        <v>36608</v>
      </c>
      <c r="B6814">
        <v>1.8380000000000001</v>
      </c>
      <c r="D6814" s="207"/>
    </row>
    <row r="6815" spans="1:4" x14ac:dyDescent="0.15">
      <c r="A6815" s="214">
        <v>36609</v>
      </c>
      <c r="B6815">
        <v>1.8620000000000001</v>
      </c>
      <c r="D6815" s="207"/>
    </row>
    <row r="6816" spans="1:4" x14ac:dyDescent="0.15">
      <c r="A6816" s="214">
        <v>36612</v>
      </c>
      <c r="B6816">
        <v>1.885</v>
      </c>
      <c r="D6816" s="207"/>
    </row>
    <row r="6817" spans="1:4" x14ac:dyDescent="0.15">
      <c r="A6817" s="214">
        <v>36613</v>
      </c>
      <c r="B6817">
        <v>1.871</v>
      </c>
      <c r="D6817" s="207"/>
    </row>
    <row r="6818" spans="1:4" x14ac:dyDescent="0.15">
      <c r="A6818" s="214">
        <v>36614</v>
      </c>
      <c r="B6818">
        <v>1.849</v>
      </c>
      <c r="D6818" s="207"/>
    </row>
    <row r="6819" spans="1:4" x14ac:dyDescent="0.15">
      <c r="A6819" s="214">
        <v>36615</v>
      </c>
      <c r="B6819">
        <v>1.792</v>
      </c>
      <c r="D6819" s="207"/>
    </row>
    <row r="6820" spans="1:4" x14ac:dyDescent="0.15">
      <c r="A6820" s="214">
        <v>36616</v>
      </c>
      <c r="B6820">
        <v>1.776</v>
      </c>
      <c r="D6820" s="207"/>
    </row>
    <row r="6821" spans="1:4" x14ac:dyDescent="0.15">
      <c r="A6821" s="214">
        <v>36619</v>
      </c>
      <c r="B6821">
        <v>1.802</v>
      </c>
      <c r="D6821" s="207"/>
    </row>
    <row r="6822" spans="1:4" x14ac:dyDescent="0.15">
      <c r="A6822" s="214">
        <v>36620</v>
      </c>
      <c r="B6822">
        <v>1.782</v>
      </c>
      <c r="D6822" s="207"/>
    </row>
    <row r="6823" spans="1:4" x14ac:dyDescent="0.15">
      <c r="A6823" s="214">
        <v>36621</v>
      </c>
      <c r="B6823">
        <v>1.776</v>
      </c>
      <c r="D6823" s="207"/>
    </row>
    <row r="6824" spans="1:4" x14ac:dyDescent="0.15">
      <c r="A6824" s="214">
        <v>36622</v>
      </c>
      <c r="B6824">
        <v>1.74</v>
      </c>
      <c r="D6824" s="207"/>
    </row>
    <row r="6825" spans="1:4" x14ac:dyDescent="0.15">
      <c r="A6825" s="214">
        <v>36623</v>
      </c>
      <c r="B6825">
        <v>1.7270000000000001</v>
      </c>
      <c r="D6825" s="207"/>
    </row>
    <row r="6826" spans="1:4" x14ac:dyDescent="0.15">
      <c r="A6826" s="214">
        <v>36626</v>
      </c>
      <c r="B6826">
        <v>1.744</v>
      </c>
      <c r="D6826" s="207"/>
    </row>
    <row r="6827" spans="1:4" x14ac:dyDescent="0.15">
      <c r="A6827" s="214">
        <v>36627</v>
      </c>
      <c r="B6827">
        <v>1.752</v>
      </c>
      <c r="D6827" s="207"/>
    </row>
    <row r="6828" spans="1:4" x14ac:dyDescent="0.15">
      <c r="A6828" s="214">
        <v>36628</v>
      </c>
      <c r="B6828">
        <v>1.7849999999999999</v>
      </c>
      <c r="D6828" s="207"/>
    </row>
    <row r="6829" spans="1:4" x14ac:dyDescent="0.15">
      <c r="A6829" s="214">
        <v>36629</v>
      </c>
      <c r="B6829">
        <v>1.8109999999999999</v>
      </c>
      <c r="D6829" s="207"/>
    </row>
    <row r="6830" spans="1:4" x14ac:dyDescent="0.15">
      <c r="A6830" s="214">
        <v>36630</v>
      </c>
      <c r="B6830">
        <v>1.794</v>
      </c>
      <c r="D6830" s="207"/>
    </row>
    <row r="6831" spans="1:4" x14ac:dyDescent="0.15">
      <c r="A6831" s="214">
        <v>36633</v>
      </c>
      <c r="B6831">
        <v>1.7190000000000001</v>
      </c>
      <c r="D6831" s="207"/>
    </row>
    <row r="6832" spans="1:4" x14ac:dyDescent="0.15">
      <c r="A6832" s="214">
        <v>36634</v>
      </c>
      <c r="B6832">
        <v>1.7290000000000001</v>
      </c>
      <c r="D6832" s="207"/>
    </row>
    <row r="6833" spans="1:4" x14ac:dyDescent="0.15">
      <c r="A6833" s="214">
        <v>36635</v>
      </c>
      <c r="B6833">
        <v>1.718</v>
      </c>
      <c r="D6833" s="207"/>
    </row>
    <row r="6834" spans="1:4" x14ac:dyDescent="0.15">
      <c r="A6834" s="214">
        <v>36636</v>
      </c>
      <c r="B6834">
        <v>1.7370000000000001</v>
      </c>
      <c r="D6834" s="207"/>
    </row>
    <row r="6835" spans="1:4" x14ac:dyDescent="0.15">
      <c r="A6835" s="214">
        <v>36637</v>
      </c>
      <c r="B6835">
        <v>1.748</v>
      </c>
      <c r="D6835" s="207"/>
    </row>
    <row r="6836" spans="1:4" x14ac:dyDescent="0.15">
      <c r="A6836" s="214">
        <v>36640</v>
      </c>
      <c r="B6836">
        <v>1.738</v>
      </c>
      <c r="D6836" s="207"/>
    </row>
    <row r="6837" spans="1:4" x14ac:dyDescent="0.15">
      <c r="A6837" s="214">
        <v>36641</v>
      </c>
      <c r="B6837">
        <v>1.7230000000000001</v>
      </c>
      <c r="D6837" s="207"/>
    </row>
    <row r="6838" spans="1:4" x14ac:dyDescent="0.15">
      <c r="A6838" s="214">
        <v>36642</v>
      </c>
      <c r="B6838">
        <v>1.7110000000000001</v>
      </c>
      <c r="D6838" s="207"/>
    </row>
    <row r="6839" spans="1:4" x14ac:dyDescent="0.15">
      <c r="A6839" s="214">
        <v>36643</v>
      </c>
      <c r="B6839">
        <v>1.71</v>
      </c>
      <c r="D6839" s="207"/>
    </row>
    <row r="6840" spans="1:4" x14ac:dyDescent="0.15">
      <c r="A6840" s="214">
        <v>36644</v>
      </c>
      <c r="B6840">
        <v>1.7390000000000001</v>
      </c>
      <c r="D6840" s="207"/>
    </row>
    <row r="6841" spans="1:4" x14ac:dyDescent="0.15">
      <c r="A6841" s="214">
        <v>36647</v>
      </c>
      <c r="B6841">
        <v>1.716</v>
      </c>
      <c r="D6841" s="207"/>
    </row>
    <row r="6842" spans="1:4" x14ac:dyDescent="0.15">
      <c r="A6842" s="214">
        <v>36648</v>
      </c>
      <c r="B6842">
        <v>1.712</v>
      </c>
      <c r="D6842" s="207"/>
    </row>
    <row r="6843" spans="1:4" x14ac:dyDescent="0.15">
      <c r="A6843" s="214">
        <v>36654</v>
      </c>
      <c r="B6843">
        <v>1.7150000000000001</v>
      </c>
      <c r="D6843" s="207"/>
    </row>
    <row r="6844" spans="1:4" x14ac:dyDescent="0.15">
      <c r="A6844" s="214">
        <v>36655</v>
      </c>
      <c r="B6844">
        <v>1.696</v>
      </c>
      <c r="D6844" s="207"/>
    </row>
    <row r="6845" spans="1:4" x14ac:dyDescent="0.15">
      <c r="A6845" s="214">
        <v>36656</v>
      </c>
      <c r="B6845">
        <v>1.7070000000000001</v>
      </c>
      <c r="D6845" s="207"/>
    </row>
    <row r="6846" spans="1:4" x14ac:dyDescent="0.15">
      <c r="A6846" s="214">
        <v>36657</v>
      </c>
      <c r="B6846">
        <v>1.67</v>
      </c>
      <c r="D6846" s="207"/>
    </row>
    <row r="6847" spans="1:4" x14ac:dyDescent="0.15">
      <c r="A6847" s="214">
        <v>36658</v>
      </c>
      <c r="B6847">
        <v>1.6890000000000001</v>
      </c>
      <c r="D6847" s="207"/>
    </row>
    <row r="6848" spans="1:4" x14ac:dyDescent="0.15">
      <c r="A6848" s="214">
        <v>36661</v>
      </c>
      <c r="B6848">
        <v>1.6919999999999999</v>
      </c>
      <c r="D6848" s="207"/>
    </row>
    <row r="6849" spans="1:4" x14ac:dyDescent="0.15">
      <c r="A6849" s="214">
        <v>36662</v>
      </c>
      <c r="B6849">
        <v>1.7290000000000001</v>
      </c>
      <c r="D6849" s="207"/>
    </row>
    <row r="6850" spans="1:4" x14ac:dyDescent="0.15">
      <c r="A6850" s="214">
        <v>36663</v>
      </c>
      <c r="B6850">
        <v>1.7529999999999999</v>
      </c>
      <c r="D6850" s="207"/>
    </row>
    <row r="6851" spans="1:4" x14ac:dyDescent="0.15">
      <c r="A6851" s="214">
        <v>36664</v>
      </c>
      <c r="B6851">
        <v>1.718</v>
      </c>
      <c r="D6851" s="207"/>
    </row>
    <row r="6852" spans="1:4" x14ac:dyDescent="0.15">
      <c r="A6852" s="214">
        <v>36665</v>
      </c>
      <c r="B6852">
        <v>1.714</v>
      </c>
      <c r="D6852" s="207"/>
    </row>
    <row r="6853" spans="1:4" x14ac:dyDescent="0.15">
      <c r="A6853" s="214">
        <v>36668</v>
      </c>
      <c r="B6853">
        <v>1.6890000000000001</v>
      </c>
      <c r="D6853" s="207"/>
    </row>
    <row r="6854" spans="1:4" x14ac:dyDescent="0.15">
      <c r="A6854" s="214">
        <v>36669</v>
      </c>
      <c r="B6854">
        <v>1.716</v>
      </c>
      <c r="D6854" s="207"/>
    </row>
    <row r="6855" spans="1:4" x14ac:dyDescent="0.15">
      <c r="A6855" s="214">
        <v>36670</v>
      </c>
      <c r="B6855">
        <v>1.6879999999999999</v>
      </c>
      <c r="D6855" s="207"/>
    </row>
    <row r="6856" spans="1:4" x14ac:dyDescent="0.15">
      <c r="A6856" s="214">
        <v>36671</v>
      </c>
      <c r="B6856">
        <v>1.6930000000000001</v>
      </c>
      <c r="D6856" s="207"/>
    </row>
    <row r="6857" spans="1:4" x14ac:dyDescent="0.15">
      <c r="A6857" s="214">
        <v>36672</v>
      </c>
      <c r="B6857">
        <v>1.665</v>
      </c>
      <c r="D6857" s="207"/>
    </row>
    <row r="6858" spans="1:4" x14ac:dyDescent="0.15">
      <c r="A6858" s="214">
        <v>36675</v>
      </c>
      <c r="B6858">
        <v>1.657</v>
      </c>
      <c r="D6858" s="207"/>
    </row>
    <row r="6859" spans="1:4" x14ac:dyDescent="0.15">
      <c r="A6859" s="214">
        <v>36676</v>
      </c>
      <c r="B6859">
        <v>1.6759999999999999</v>
      </c>
      <c r="D6859" s="207"/>
    </row>
    <row r="6860" spans="1:4" x14ac:dyDescent="0.15">
      <c r="A6860" s="214">
        <v>36677</v>
      </c>
      <c r="B6860">
        <v>1.6479999999999999</v>
      </c>
      <c r="D6860" s="207"/>
    </row>
    <row r="6861" spans="1:4" x14ac:dyDescent="0.15">
      <c r="A6861" s="214">
        <v>36678</v>
      </c>
      <c r="B6861">
        <v>1.6479999999999999</v>
      </c>
      <c r="D6861" s="207"/>
    </row>
    <row r="6862" spans="1:4" x14ac:dyDescent="0.15">
      <c r="A6862" s="214">
        <v>36679</v>
      </c>
      <c r="B6862">
        <v>1.6679999999999999</v>
      </c>
      <c r="D6862" s="207"/>
    </row>
    <row r="6863" spans="1:4" x14ac:dyDescent="0.15">
      <c r="A6863" s="214">
        <v>36682</v>
      </c>
      <c r="B6863">
        <v>1.724</v>
      </c>
      <c r="D6863" s="207"/>
    </row>
    <row r="6864" spans="1:4" x14ac:dyDescent="0.15">
      <c r="A6864" s="214">
        <v>36683</v>
      </c>
      <c r="B6864">
        <v>1.736</v>
      </c>
      <c r="D6864" s="207"/>
    </row>
    <row r="6865" spans="1:4" x14ac:dyDescent="0.15">
      <c r="A6865" s="214">
        <v>36684</v>
      </c>
      <c r="B6865">
        <v>1.71</v>
      </c>
      <c r="D6865" s="207"/>
    </row>
    <row r="6866" spans="1:4" x14ac:dyDescent="0.15">
      <c r="A6866" s="214">
        <v>36685</v>
      </c>
      <c r="B6866">
        <v>1.6930000000000001</v>
      </c>
      <c r="D6866" s="207"/>
    </row>
    <row r="6867" spans="1:4" x14ac:dyDescent="0.15">
      <c r="A6867" s="214">
        <v>36686</v>
      </c>
      <c r="B6867">
        <v>1.6579999999999999</v>
      </c>
      <c r="D6867" s="207"/>
    </row>
    <row r="6868" spans="1:4" x14ac:dyDescent="0.15">
      <c r="A6868" s="214">
        <v>36689</v>
      </c>
      <c r="B6868">
        <v>1.6679999999999999</v>
      </c>
      <c r="D6868" s="207"/>
    </row>
    <row r="6869" spans="1:4" x14ac:dyDescent="0.15">
      <c r="A6869" s="214">
        <v>36690</v>
      </c>
      <c r="B6869">
        <v>1.6519999999999999</v>
      </c>
      <c r="D6869" s="207"/>
    </row>
    <row r="6870" spans="1:4" x14ac:dyDescent="0.15">
      <c r="A6870" s="214">
        <v>36691</v>
      </c>
      <c r="B6870">
        <v>1.6659999999999999</v>
      </c>
      <c r="D6870" s="207"/>
    </row>
    <row r="6871" spans="1:4" x14ac:dyDescent="0.15">
      <c r="A6871" s="214">
        <v>36692</v>
      </c>
      <c r="B6871">
        <v>1.6559999999999999</v>
      </c>
      <c r="D6871" s="207"/>
    </row>
    <row r="6872" spans="1:4" x14ac:dyDescent="0.15">
      <c r="A6872" s="214">
        <v>36693</v>
      </c>
      <c r="B6872">
        <v>1.6279999999999999</v>
      </c>
      <c r="D6872" s="207"/>
    </row>
    <row r="6873" spans="1:4" x14ac:dyDescent="0.15">
      <c r="A6873" s="214">
        <v>36696</v>
      </c>
      <c r="B6873">
        <v>1.629</v>
      </c>
      <c r="D6873" s="207"/>
    </row>
    <row r="6874" spans="1:4" x14ac:dyDescent="0.15">
      <c r="A6874" s="214">
        <v>36697</v>
      </c>
      <c r="B6874">
        <v>1.647</v>
      </c>
      <c r="D6874" s="207"/>
    </row>
    <row r="6875" spans="1:4" x14ac:dyDescent="0.15">
      <c r="A6875" s="214">
        <v>36698</v>
      </c>
      <c r="B6875">
        <v>1.677</v>
      </c>
      <c r="D6875" s="207"/>
    </row>
    <row r="6876" spans="1:4" x14ac:dyDescent="0.15">
      <c r="A6876" s="214">
        <v>36699</v>
      </c>
      <c r="B6876">
        <v>1.6779999999999999</v>
      </c>
      <c r="D6876" s="207"/>
    </row>
    <row r="6877" spans="1:4" x14ac:dyDescent="0.15">
      <c r="A6877" s="214">
        <v>36700</v>
      </c>
      <c r="B6877">
        <v>1.6519999999999999</v>
      </c>
      <c r="D6877" s="207"/>
    </row>
    <row r="6878" spans="1:4" x14ac:dyDescent="0.15">
      <c r="A6878" s="214">
        <v>36703</v>
      </c>
      <c r="B6878">
        <v>1.671</v>
      </c>
      <c r="D6878" s="207"/>
    </row>
    <row r="6879" spans="1:4" x14ac:dyDescent="0.15">
      <c r="A6879" s="214">
        <v>36704</v>
      </c>
      <c r="B6879">
        <v>1.69</v>
      </c>
      <c r="D6879" s="207"/>
    </row>
    <row r="6880" spans="1:4" x14ac:dyDescent="0.15">
      <c r="A6880" s="214">
        <v>36705</v>
      </c>
      <c r="B6880">
        <v>1.6839999999999999</v>
      </c>
      <c r="D6880" s="207"/>
    </row>
    <row r="6881" spans="1:4" x14ac:dyDescent="0.15">
      <c r="A6881" s="214">
        <v>36706</v>
      </c>
      <c r="B6881">
        <v>1.706</v>
      </c>
      <c r="D6881" s="207"/>
    </row>
    <row r="6882" spans="1:4" x14ac:dyDescent="0.15">
      <c r="A6882" s="214">
        <v>36707</v>
      </c>
      <c r="B6882">
        <v>1.712</v>
      </c>
      <c r="D6882" s="207"/>
    </row>
    <row r="6883" spans="1:4" x14ac:dyDescent="0.15">
      <c r="A6883" s="214">
        <v>36710</v>
      </c>
      <c r="B6883">
        <v>1.722</v>
      </c>
      <c r="D6883" s="207"/>
    </row>
    <row r="6884" spans="1:4" x14ac:dyDescent="0.15">
      <c r="A6884" s="214">
        <v>36711</v>
      </c>
      <c r="B6884">
        <v>1.706</v>
      </c>
      <c r="D6884" s="207"/>
    </row>
    <row r="6885" spans="1:4" x14ac:dyDescent="0.15">
      <c r="A6885" s="214">
        <v>36712</v>
      </c>
      <c r="B6885">
        <v>1.73</v>
      </c>
      <c r="D6885" s="207"/>
    </row>
    <row r="6886" spans="1:4" x14ac:dyDescent="0.15">
      <c r="A6886" s="214">
        <v>36713</v>
      </c>
      <c r="B6886">
        <v>1.7030000000000001</v>
      </c>
      <c r="D6886" s="207"/>
    </row>
    <row r="6887" spans="1:4" x14ac:dyDescent="0.15">
      <c r="A6887" s="214">
        <v>36714</v>
      </c>
      <c r="B6887">
        <v>1.7230000000000001</v>
      </c>
      <c r="D6887" s="207"/>
    </row>
    <row r="6888" spans="1:4" x14ac:dyDescent="0.15">
      <c r="A6888" s="214">
        <v>36717</v>
      </c>
      <c r="B6888">
        <v>1.7350000000000001</v>
      </c>
      <c r="D6888" s="207"/>
    </row>
    <row r="6889" spans="1:4" x14ac:dyDescent="0.15">
      <c r="A6889" s="214">
        <v>36718</v>
      </c>
      <c r="B6889">
        <v>1.7410000000000001</v>
      </c>
      <c r="D6889" s="207"/>
    </row>
    <row r="6890" spans="1:4" x14ac:dyDescent="0.15">
      <c r="A6890" s="214">
        <v>36719</v>
      </c>
      <c r="B6890">
        <v>1.75</v>
      </c>
      <c r="D6890" s="207"/>
    </row>
    <row r="6891" spans="1:4" x14ac:dyDescent="0.15">
      <c r="A6891" s="214">
        <v>36720</v>
      </c>
      <c r="B6891">
        <v>1.6850000000000001</v>
      </c>
      <c r="D6891" s="207"/>
    </row>
    <row r="6892" spans="1:4" x14ac:dyDescent="0.15">
      <c r="A6892" s="214">
        <v>36721</v>
      </c>
      <c r="B6892">
        <v>1.6850000000000001</v>
      </c>
      <c r="D6892" s="207"/>
    </row>
    <row r="6893" spans="1:4" x14ac:dyDescent="0.15">
      <c r="A6893" s="214">
        <v>36724</v>
      </c>
      <c r="B6893">
        <v>1.6739999999999999</v>
      </c>
      <c r="D6893" s="207"/>
    </row>
    <row r="6894" spans="1:4" x14ac:dyDescent="0.15">
      <c r="A6894" s="214">
        <v>36725</v>
      </c>
      <c r="B6894">
        <v>1.667</v>
      </c>
      <c r="D6894" s="207"/>
    </row>
    <row r="6895" spans="1:4" x14ac:dyDescent="0.15">
      <c r="A6895" s="214">
        <v>36726</v>
      </c>
      <c r="B6895">
        <v>1.6839999999999999</v>
      </c>
      <c r="D6895" s="207"/>
    </row>
    <row r="6896" spans="1:4" x14ac:dyDescent="0.15">
      <c r="A6896" s="214">
        <v>36728</v>
      </c>
      <c r="B6896">
        <v>1.6830000000000001</v>
      </c>
      <c r="D6896" s="207"/>
    </row>
    <row r="6897" spans="1:4" x14ac:dyDescent="0.15">
      <c r="A6897" s="214">
        <v>36731</v>
      </c>
      <c r="B6897">
        <v>1.6930000000000001</v>
      </c>
      <c r="D6897" s="207"/>
    </row>
    <row r="6898" spans="1:4" x14ac:dyDescent="0.15">
      <c r="A6898" s="214">
        <v>36732</v>
      </c>
      <c r="B6898">
        <v>1.7190000000000001</v>
      </c>
      <c r="D6898" s="207"/>
    </row>
    <row r="6899" spans="1:4" x14ac:dyDescent="0.15">
      <c r="A6899" s="214">
        <v>36733</v>
      </c>
      <c r="B6899">
        <v>1.708</v>
      </c>
      <c r="D6899" s="207"/>
    </row>
    <row r="6900" spans="1:4" x14ac:dyDescent="0.15">
      <c r="A6900" s="214">
        <v>36734</v>
      </c>
      <c r="B6900">
        <v>1.6779999999999999</v>
      </c>
      <c r="D6900" s="207"/>
    </row>
    <row r="6901" spans="1:4" x14ac:dyDescent="0.15">
      <c r="A6901" s="214">
        <v>36735</v>
      </c>
      <c r="B6901">
        <v>1.65</v>
      </c>
      <c r="D6901" s="207"/>
    </row>
    <row r="6902" spans="1:4" x14ac:dyDescent="0.15">
      <c r="A6902" s="214">
        <v>36738</v>
      </c>
      <c r="B6902">
        <v>1.649</v>
      </c>
      <c r="D6902" s="207"/>
    </row>
    <row r="6903" spans="1:4" x14ac:dyDescent="0.15">
      <c r="A6903" s="214">
        <v>36739</v>
      </c>
      <c r="B6903">
        <v>1.6539999999999999</v>
      </c>
      <c r="D6903" s="207"/>
    </row>
    <row r="6904" spans="1:4" x14ac:dyDescent="0.15">
      <c r="A6904" s="214">
        <v>36740</v>
      </c>
      <c r="B6904">
        <v>1.65</v>
      </c>
      <c r="D6904" s="207"/>
    </row>
    <row r="6905" spans="1:4" x14ac:dyDescent="0.15">
      <c r="A6905" s="214">
        <v>36741</v>
      </c>
      <c r="B6905">
        <v>1.6519999999999999</v>
      </c>
      <c r="D6905" s="207"/>
    </row>
    <row r="6906" spans="1:4" x14ac:dyDescent="0.15">
      <c r="A6906" s="214">
        <v>36742</v>
      </c>
      <c r="B6906">
        <v>1.6519999999999999</v>
      </c>
      <c r="D6906" s="207"/>
    </row>
    <row r="6907" spans="1:4" x14ac:dyDescent="0.15">
      <c r="A6907" s="214">
        <v>36745</v>
      </c>
      <c r="B6907">
        <v>1.6659999999999999</v>
      </c>
      <c r="D6907" s="207"/>
    </row>
    <row r="6908" spans="1:4" x14ac:dyDescent="0.15">
      <c r="A6908" s="214">
        <v>36746</v>
      </c>
      <c r="B6908">
        <v>1.6719999999999999</v>
      </c>
      <c r="D6908" s="207"/>
    </row>
    <row r="6909" spans="1:4" x14ac:dyDescent="0.15">
      <c r="A6909" s="214">
        <v>36747</v>
      </c>
      <c r="B6909">
        <v>1.696</v>
      </c>
      <c r="D6909" s="207"/>
    </row>
    <row r="6910" spans="1:4" x14ac:dyDescent="0.15">
      <c r="A6910" s="214">
        <v>36748</v>
      </c>
      <c r="B6910">
        <v>1.7150000000000001</v>
      </c>
      <c r="D6910" s="207"/>
    </row>
    <row r="6911" spans="1:4" x14ac:dyDescent="0.15">
      <c r="A6911" s="214">
        <v>36749</v>
      </c>
      <c r="B6911">
        <v>1.694</v>
      </c>
      <c r="D6911" s="207"/>
    </row>
    <row r="6912" spans="1:4" x14ac:dyDescent="0.15">
      <c r="A6912" s="214">
        <v>36752</v>
      </c>
      <c r="B6912">
        <v>1.698</v>
      </c>
      <c r="D6912" s="207"/>
    </row>
    <row r="6913" spans="1:4" x14ac:dyDescent="0.15">
      <c r="A6913" s="214">
        <v>36753</v>
      </c>
      <c r="B6913">
        <v>1.7290000000000001</v>
      </c>
      <c r="D6913" s="207"/>
    </row>
    <row r="6914" spans="1:4" x14ac:dyDescent="0.15">
      <c r="A6914" s="214">
        <v>36754</v>
      </c>
      <c r="B6914">
        <v>1.7450000000000001</v>
      </c>
      <c r="D6914" s="207"/>
    </row>
    <row r="6915" spans="1:4" x14ac:dyDescent="0.15">
      <c r="A6915" s="214">
        <v>36755</v>
      </c>
      <c r="B6915">
        <v>1.7370000000000001</v>
      </c>
      <c r="D6915" s="207"/>
    </row>
    <row r="6916" spans="1:4" x14ac:dyDescent="0.15">
      <c r="A6916" s="214">
        <v>36756</v>
      </c>
      <c r="B6916">
        <v>1.756</v>
      </c>
      <c r="D6916" s="207"/>
    </row>
    <row r="6917" spans="1:4" x14ac:dyDescent="0.15">
      <c r="A6917" s="214">
        <v>36759</v>
      </c>
      <c r="B6917">
        <v>1.7709999999999999</v>
      </c>
      <c r="D6917" s="207"/>
    </row>
    <row r="6918" spans="1:4" x14ac:dyDescent="0.15">
      <c r="A6918" s="214">
        <v>36760</v>
      </c>
      <c r="B6918">
        <v>1.7869999999999999</v>
      </c>
      <c r="D6918" s="207"/>
    </row>
    <row r="6919" spans="1:4" x14ac:dyDescent="0.15">
      <c r="A6919" s="214">
        <v>36761</v>
      </c>
      <c r="B6919">
        <v>1.823</v>
      </c>
      <c r="D6919" s="207"/>
    </row>
    <row r="6920" spans="1:4" x14ac:dyDescent="0.15">
      <c r="A6920" s="214">
        <v>36762</v>
      </c>
      <c r="B6920">
        <v>1.8109999999999999</v>
      </c>
      <c r="D6920" s="207"/>
    </row>
    <row r="6921" spans="1:4" x14ac:dyDescent="0.15">
      <c r="A6921" s="214">
        <v>36763</v>
      </c>
      <c r="B6921">
        <v>1.849</v>
      </c>
      <c r="D6921" s="207"/>
    </row>
    <row r="6922" spans="1:4" x14ac:dyDescent="0.15">
      <c r="A6922" s="214">
        <v>36766</v>
      </c>
      <c r="B6922">
        <v>1.86</v>
      </c>
      <c r="D6922" s="207"/>
    </row>
    <row r="6923" spans="1:4" x14ac:dyDescent="0.15">
      <c r="A6923" s="214">
        <v>36767</v>
      </c>
      <c r="B6923">
        <v>1.875</v>
      </c>
      <c r="D6923" s="207"/>
    </row>
    <row r="6924" spans="1:4" x14ac:dyDescent="0.15">
      <c r="A6924" s="214">
        <v>36768</v>
      </c>
      <c r="B6924">
        <v>1.861</v>
      </c>
      <c r="D6924" s="207"/>
    </row>
    <row r="6925" spans="1:4" x14ac:dyDescent="0.15">
      <c r="A6925" s="214">
        <v>36769</v>
      </c>
      <c r="B6925">
        <v>1.863</v>
      </c>
      <c r="D6925" s="207"/>
    </row>
    <row r="6926" spans="1:4" x14ac:dyDescent="0.15">
      <c r="A6926" s="214">
        <v>36770</v>
      </c>
      <c r="B6926">
        <v>1.9239999999999999</v>
      </c>
      <c r="D6926" s="207"/>
    </row>
    <row r="6927" spans="1:4" x14ac:dyDescent="0.15">
      <c r="A6927" s="214">
        <v>36773</v>
      </c>
      <c r="B6927">
        <v>1.9079999999999999</v>
      </c>
      <c r="D6927" s="207"/>
    </row>
    <row r="6928" spans="1:4" x14ac:dyDescent="0.15">
      <c r="A6928" s="214">
        <v>36774</v>
      </c>
      <c r="B6928">
        <v>1.9319999999999999</v>
      </c>
      <c r="D6928" s="207"/>
    </row>
    <row r="6929" spans="1:4" x14ac:dyDescent="0.15">
      <c r="A6929" s="214">
        <v>36775</v>
      </c>
      <c r="B6929">
        <v>1.946</v>
      </c>
      <c r="D6929" s="207"/>
    </row>
    <row r="6930" spans="1:4" x14ac:dyDescent="0.15">
      <c r="A6930" s="214">
        <v>36776</v>
      </c>
      <c r="B6930">
        <v>1.9159999999999999</v>
      </c>
      <c r="D6930" s="207"/>
    </row>
    <row r="6931" spans="1:4" x14ac:dyDescent="0.15">
      <c r="A6931" s="214">
        <v>36777</v>
      </c>
      <c r="B6931">
        <v>1.845</v>
      </c>
      <c r="D6931" s="207"/>
    </row>
    <row r="6932" spans="1:4" x14ac:dyDescent="0.15">
      <c r="A6932" s="214">
        <v>36780</v>
      </c>
      <c r="B6932">
        <v>1.8320000000000001</v>
      </c>
      <c r="D6932" s="207"/>
    </row>
    <row r="6933" spans="1:4" x14ac:dyDescent="0.15">
      <c r="A6933" s="214">
        <v>36781</v>
      </c>
      <c r="B6933">
        <v>1.8360000000000001</v>
      </c>
      <c r="D6933" s="207"/>
    </row>
    <row r="6934" spans="1:4" x14ac:dyDescent="0.15">
      <c r="A6934" s="214">
        <v>36782</v>
      </c>
      <c r="B6934">
        <v>1.855</v>
      </c>
      <c r="D6934" s="207"/>
    </row>
    <row r="6935" spans="1:4" x14ac:dyDescent="0.15">
      <c r="A6935" s="214">
        <v>36783</v>
      </c>
      <c r="B6935">
        <v>1.8759999999999999</v>
      </c>
      <c r="D6935" s="207"/>
    </row>
    <row r="6936" spans="1:4" x14ac:dyDescent="0.15">
      <c r="A6936" s="214">
        <v>36787</v>
      </c>
      <c r="B6936">
        <v>1.8640000000000001</v>
      </c>
      <c r="D6936" s="207"/>
    </row>
    <row r="6937" spans="1:4" x14ac:dyDescent="0.15">
      <c r="A6937" s="214">
        <v>36788</v>
      </c>
      <c r="B6937">
        <v>1.8480000000000001</v>
      </c>
      <c r="D6937" s="207"/>
    </row>
    <row r="6938" spans="1:4" x14ac:dyDescent="0.15">
      <c r="A6938" s="214">
        <v>36789</v>
      </c>
      <c r="B6938">
        <v>1.86</v>
      </c>
      <c r="D6938" s="207"/>
    </row>
    <row r="6939" spans="1:4" x14ac:dyDescent="0.15">
      <c r="A6939" s="214">
        <v>36790</v>
      </c>
      <c r="B6939">
        <v>1.879</v>
      </c>
      <c r="D6939" s="207"/>
    </row>
    <row r="6940" spans="1:4" x14ac:dyDescent="0.15">
      <c r="A6940" s="214">
        <v>36791</v>
      </c>
      <c r="B6940">
        <v>1.8380000000000001</v>
      </c>
      <c r="D6940" s="207"/>
    </row>
    <row r="6941" spans="1:4" x14ac:dyDescent="0.15">
      <c r="A6941" s="214">
        <v>36794</v>
      </c>
      <c r="B6941">
        <v>1.849</v>
      </c>
      <c r="D6941" s="207"/>
    </row>
    <row r="6942" spans="1:4" x14ac:dyDescent="0.15">
      <c r="A6942" s="214">
        <v>36795</v>
      </c>
      <c r="B6942">
        <v>1.8759999999999999</v>
      </c>
      <c r="D6942" s="207"/>
    </row>
    <row r="6943" spans="1:4" x14ac:dyDescent="0.15">
      <c r="A6943" s="214">
        <v>36796</v>
      </c>
      <c r="B6943">
        <v>1.855</v>
      </c>
      <c r="D6943" s="207"/>
    </row>
    <row r="6944" spans="1:4" x14ac:dyDescent="0.15">
      <c r="A6944" s="214">
        <v>36797</v>
      </c>
      <c r="B6944">
        <v>1.851</v>
      </c>
      <c r="D6944" s="207"/>
    </row>
    <row r="6945" spans="1:4" x14ac:dyDescent="0.15">
      <c r="A6945" s="214">
        <v>36798</v>
      </c>
      <c r="B6945">
        <v>1.8240000000000001</v>
      </c>
      <c r="D6945" s="207"/>
    </row>
    <row r="6946" spans="1:4" x14ac:dyDescent="0.15">
      <c r="A6946" s="214">
        <v>36801</v>
      </c>
      <c r="B6946">
        <v>1.8169999999999999</v>
      </c>
      <c r="D6946" s="207"/>
    </row>
    <row r="6947" spans="1:4" x14ac:dyDescent="0.15">
      <c r="A6947" s="214">
        <v>36802</v>
      </c>
      <c r="B6947">
        <v>1.8140000000000001</v>
      </c>
      <c r="D6947" s="207"/>
    </row>
    <row r="6948" spans="1:4" x14ac:dyDescent="0.15">
      <c r="A6948" s="214">
        <v>36803</v>
      </c>
      <c r="B6948">
        <v>1.806</v>
      </c>
      <c r="D6948" s="207"/>
    </row>
    <row r="6949" spans="1:4" x14ac:dyDescent="0.15">
      <c r="A6949" s="214">
        <v>36804</v>
      </c>
      <c r="B6949">
        <v>1.7929999999999999</v>
      </c>
      <c r="D6949" s="207"/>
    </row>
    <row r="6950" spans="1:4" x14ac:dyDescent="0.15">
      <c r="A6950" s="214">
        <v>36805</v>
      </c>
      <c r="B6950">
        <v>1.7989999999999999</v>
      </c>
      <c r="D6950" s="207"/>
    </row>
    <row r="6951" spans="1:4" x14ac:dyDescent="0.15">
      <c r="A6951" s="214">
        <v>36809</v>
      </c>
      <c r="B6951">
        <v>1.819</v>
      </c>
      <c r="D6951" s="207"/>
    </row>
    <row r="6952" spans="1:4" x14ac:dyDescent="0.15">
      <c r="A6952" s="214">
        <v>36810</v>
      </c>
      <c r="B6952">
        <v>1.8089999999999999</v>
      </c>
      <c r="D6952" s="207"/>
    </row>
    <row r="6953" spans="1:4" x14ac:dyDescent="0.15">
      <c r="A6953" s="214">
        <v>36811</v>
      </c>
      <c r="B6953">
        <v>1.837</v>
      </c>
      <c r="D6953" s="207"/>
    </row>
    <row r="6954" spans="1:4" x14ac:dyDescent="0.15">
      <c r="A6954" s="214">
        <v>36812</v>
      </c>
      <c r="B6954">
        <v>1.835</v>
      </c>
      <c r="D6954" s="207"/>
    </row>
    <row r="6955" spans="1:4" x14ac:dyDescent="0.15">
      <c r="A6955" s="214">
        <v>36815</v>
      </c>
      <c r="B6955">
        <v>1.849</v>
      </c>
      <c r="D6955" s="207"/>
    </row>
    <row r="6956" spans="1:4" x14ac:dyDescent="0.15">
      <c r="A6956" s="214">
        <v>36816</v>
      </c>
      <c r="B6956">
        <v>1.8280000000000001</v>
      </c>
      <c r="D6956" s="207"/>
    </row>
    <row r="6957" spans="1:4" x14ac:dyDescent="0.15">
      <c r="A6957" s="214">
        <v>36817</v>
      </c>
      <c r="B6957">
        <v>1.794</v>
      </c>
      <c r="D6957" s="207"/>
    </row>
    <row r="6958" spans="1:4" x14ac:dyDescent="0.15">
      <c r="A6958" s="214">
        <v>36818</v>
      </c>
      <c r="B6958">
        <v>1.8140000000000001</v>
      </c>
      <c r="D6958" s="207"/>
    </row>
    <row r="6959" spans="1:4" x14ac:dyDescent="0.15">
      <c r="A6959" s="214">
        <v>36819</v>
      </c>
      <c r="B6959">
        <v>1.829</v>
      </c>
      <c r="D6959" s="207"/>
    </row>
    <row r="6960" spans="1:4" x14ac:dyDescent="0.15">
      <c r="A6960" s="214">
        <v>36822</v>
      </c>
      <c r="B6960">
        <v>1.843</v>
      </c>
      <c r="D6960" s="207"/>
    </row>
    <row r="6961" spans="1:4" x14ac:dyDescent="0.15">
      <c r="A6961" s="214">
        <v>36823</v>
      </c>
      <c r="B6961">
        <v>1.85</v>
      </c>
      <c r="D6961" s="207"/>
    </row>
    <row r="6962" spans="1:4" x14ac:dyDescent="0.15">
      <c r="A6962" s="214">
        <v>36824</v>
      </c>
      <c r="B6962">
        <v>1.83</v>
      </c>
      <c r="D6962" s="207"/>
    </row>
    <row r="6963" spans="1:4" x14ac:dyDescent="0.15">
      <c r="A6963" s="214">
        <v>36825</v>
      </c>
      <c r="B6963">
        <v>1.8280000000000001</v>
      </c>
      <c r="D6963" s="207"/>
    </row>
    <row r="6964" spans="1:4" x14ac:dyDescent="0.15">
      <c r="A6964" s="214">
        <v>36826</v>
      </c>
      <c r="B6964">
        <v>1.829</v>
      </c>
      <c r="D6964" s="207"/>
    </row>
    <row r="6965" spans="1:4" x14ac:dyDescent="0.15">
      <c r="A6965" s="214">
        <v>36829</v>
      </c>
      <c r="B6965">
        <v>1.8089999999999999</v>
      </c>
      <c r="D6965" s="207"/>
    </row>
    <row r="6966" spans="1:4" x14ac:dyDescent="0.15">
      <c r="A6966" s="214">
        <v>36830</v>
      </c>
      <c r="B6966">
        <v>1.7989999999999999</v>
      </c>
      <c r="D6966" s="207"/>
    </row>
    <row r="6967" spans="1:4" x14ac:dyDescent="0.15">
      <c r="A6967" s="214">
        <v>36831</v>
      </c>
      <c r="B6967">
        <v>1.823</v>
      </c>
      <c r="D6967" s="207"/>
    </row>
    <row r="6968" spans="1:4" x14ac:dyDescent="0.15">
      <c r="A6968" s="214">
        <v>36832</v>
      </c>
      <c r="B6968">
        <v>1.81</v>
      </c>
      <c r="D6968" s="207"/>
    </row>
    <row r="6969" spans="1:4" x14ac:dyDescent="0.15">
      <c r="A6969" s="214">
        <v>36836</v>
      </c>
      <c r="B6969">
        <v>1.81</v>
      </c>
      <c r="D6969" s="207"/>
    </row>
    <row r="6970" spans="1:4" x14ac:dyDescent="0.15">
      <c r="A6970" s="214">
        <v>36837</v>
      </c>
      <c r="B6970">
        <v>1.8140000000000001</v>
      </c>
      <c r="D6970" s="207"/>
    </row>
    <row r="6971" spans="1:4" x14ac:dyDescent="0.15">
      <c r="A6971" s="214">
        <v>36838</v>
      </c>
      <c r="B6971">
        <v>1.8080000000000001</v>
      </c>
      <c r="D6971" s="207"/>
    </row>
    <row r="6972" spans="1:4" x14ac:dyDescent="0.15">
      <c r="A6972" s="214">
        <v>36839</v>
      </c>
      <c r="B6972">
        <v>1.7969999999999999</v>
      </c>
      <c r="D6972" s="207"/>
    </row>
    <row r="6973" spans="1:4" x14ac:dyDescent="0.15">
      <c r="A6973" s="214">
        <v>36840</v>
      </c>
      <c r="B6973">
        <v>1.8029999999999999</v>
      </c>
      <c r="D6973" s="207"/>
    </row>
    <row r="6974" spans="1:4" x14ac:dyDescent="0.15">
      <c r="A6974" s="214">
        <v>36843</v>
      </c>
      <c r="B6974">
        <v>1.7769999999999999</v>
      </c>
      <c r="D6974" s="207"/>
    </row>
    <row r="6975" spans="1:4" x14ac:dyDescent="0.15">
      <c r="A6975" s="214">
        <v>36844</v>
      </c>
      <c r="B6975">
        <v>1.784</v>
      </c>
      <c r="D6975" s="207"/>
    </row>
    <row r="6976" spans="1:4" x14ac:dyDescent="0.15">
      <c r="A6976" s="214">
        <v>36845</v>
      </c>
      <c r="B6976">
        <v>1.782</v>
      </c>
      <c r="D6976" s="207"/>
    </row>
    <row r="6977" spans="1:4" x14ac:dyDescent="0.15">
      <c r="A6977" s="214">
        <v>36846</v>
      </c>
      <c r="B6977">
        <v>1.768</v>
      </c>
      <c r="D6977" s="207"/>
    </row>
    <row r="6978" spans="1:4" x14ac:dyDescent="0.15">
      <c r="A6978" s="214">
        <v>36847</v>
      </c>
      <c r="B6978">
        <v>1.766</v>
      </c>
      <c r="D6978" s="207"/>
    </row>
    <row r="6979" spans="1:4" x14ac:dyDescent="0.15">
      <c r="A6979" s="214">
        <v>36850</v>
      </c>
      <c r="B6979">
        <v>1.7370000000000001</v>
      </c>
      <c r="D6979" s="207"/>
    </row>
    <row r="6980" spans="1:4" x14ac:dyDescent="0.15">
      <c r="A6980" s="214">
        <v>36851</v>
      </c>
      <c r="B6980">
        <v>1.7070000000000001</v>
      </c>
      <c r="D6980" s="207"/>
    </row>
    <row r="6981" spans="1:4" x14ac:dyDescent="0.15">
      <c r="A6981" s="214">
        <v>36852</v>
      </c>
      <c r="B6981">
        <v>1.6990000000000001</v>
      </c>
      <c r="D6981" s="207"/>
    </row>
    <row r="6982" spans="1:4" x14ac:dyDescent="0.15">
      <c r="A6982" s="214">
        <v>36854</v>
      </c>
      <c r="B6982">
        <v>1.6639999999999999</v>
      </c>
      <c r="D6982" s="207"/>
    </row>
    <row r="6983" spans="1:4" x14ac:dyDescent="0.15">
      <c r="A6983" s="214">
        <v>36857</v>
      </c>
      <c r="B6983">
        <v>1.671</v>
      </c>
      <c r="D6983" s="207"/>
    </row>
    <row r="6984" spans="1:4" x14ac:dyDescent="0.15">
      <c r="A6984" s="214">
        <v>36858</v>
      </c>
      <c r="B6984">
        <v>1.6870000000000001</v>
      </c>
      <c r="D6984" s="207"/>
    </row>
    <row r="6985" spans="1:4" x14ac:dyDescent="0.15">
      <c r="A6985" s="214">
        <v>36859</v>
      </c>
      <c r="B6985">
        <v>1.659</v>
      </c>
      <c r="D6985" s="207"/>
    </row>
    <row r="6986" spans="1:4" x14ac:dyDescent="0.15">
      <c r="A6986" s="214">
        <v>36860</v>
      </c>
      <c r="B6986">
        <v>1.61</v>
      </c>
      <c r="D6986" s="207"/>
    </row>
    <row r="6987" spans="1:4" x14ac:dyDescent="0.15">
      <c r="A6987" s="214">
        <v>36861</v>
      </c>
      <c r="B6987">
        <v>1.6220000000000001</v>
      </c>
      <c r="D6987" s="207"/>
    </row>
    <row r="6988" spans="1:4" x14ac:dyDescent="0.15">
      <c r="A6988" s="214">
        <v>36864</v>
      </c>
      <c r="B6988">
        <v>1.6319999999999999</v>
      </c>
      <c r="D6988" s="207"/>
    </row>
    <row r="6989" spans="1:4" x14ac:dyDescent="0.15">
      <c r="A6989" s="214">
        <v>36865</v>
      </c>
      <c r="B6989">
        <v>1.5960000000000001</v>
      </c>
      <c r="D6989" s="207"/>
    </row>
    <row r="6990" spans="1:4" x14ac:dyDescent="0.15">
      <c r="A6990" s="214">
        <v>36866</v>
      </c>
      <c r="B6990">
        <v>1.619</v>
      </c>
      <c r="D6990" s="207"/>
    </row>
    <row r="6991" spans="1:4" x14ac:dyDescent="0.15">
      <c r="A6991" s="214">
        <v>36867</v>
      </c>
      <c r="B6991">
        <v>1.5640000000000001</v>
      </c>
      <c r="D6991" s="207"/>
    </row>
    <row r="6992" spans="1:4" x14ac:dyDescent="0.15">
      <c r="A6992" s="214">
        <v>36868</v>
      </c>
      <c r="B6992">
        <v>1.589</v>
      </c>
      <c r="D6992" s="207"/>
    </row>
    <row r="6993" spans="1:4" x14ac:dyDescent="0.15">
      <c r="A6993" s="214">
        <v>36871</v>
      </c>
      <c r="B6993">
        <v>1.63</v>
      </c>
      <c r="D6993" s="207"/>
    </row>
    <row r="6994" spans="1:4" x14ac:dyDescent="0.15">
      <c r="A6994" s="214">
        <v>36872</v>
      </c>
      <c r="B6994">
        <v>1.641</v>
      </c>
      <c r="D6994" s="207"/>
    </row>
    <row r="6995" spans="1:4" x14ac:dyDescent="0.15">
      <c r="A6995" s="214">
        <v>36873</v>
      </c>
      <c r="B6995">
        <v>1.6930000000000001</v>
      </c>
      <c r="D6995" s="207"/>
    </row>
    <row r="6996" spans="1:4" x14ac:dyDescent="0.15">
      <c r="A6996" s="214">
        <v>36874</v>
      </c>
      <c r="B6996">
        <v>1.665</v>
      </c>
      <c r="D6996" s="207"/>
    </row>
    <row r="6997" spans="1:4" x14ac:dyDescent="0.15">
      <c r="A6997" s="214">
        <v>36875</v>
      </c>
      <c r="B6997">
        <v>1.655</v>
      </c>
      <c r="D6997" s="207"/>
    </row>
    <row r="6998" spans="1:4" x14ac:dyDescent="0.15">
      <c r="A6998" s="214">
        <v>36878</v>
      </c>
      <c r="B6998">
        <v>1.6919999999999999</v>
      </c>
      <c r="D6998" s="207"/>
    </row>
    <row r="6999" spans="1:4" x14ac:dyDescent="0.15">
      <c r="A6999" s="214">
        <v>36879</v>
      </c>
      <c r="B6999">
        <v>1.6559999999999999</v>
      </c>
      <c r="D6999" s="207"/>
    </row>
    <row r="7000" spans="1:4" x14ac:dyDescent="0.15">
      <c r="A7000" s="214">
        <v>36880</v>
      </c>
      <c r="B7000">
        <v>1.5920000000000001</v>
      </c>
      <c r="D7000" s="207"/>
    </row>
    <row r="7001" spans="1:4" x14ac:dyDescent="0.15">
      <c r="A7001" s="214">
        <v>36881</v>
      </c>
      <c r="B7001">
        <v>1.5509999999999999</v>
      </c>
      <c r="D7001" s="207"/>
    </row>
    <row r="7002" spans="1:4" x14ac:dyDescent="0.15">
      <c r="A7002" s="214">
        <v>36882</v>
      </c>
      <c r="B7002">
        <v>1.5820000000000001</v>
      </c>
      <c r="D7002" s="207"/>
    </row>
    <row r="7003" spans="1:4" x14ac:dyDescent="0.15">
      <c r="A7003" s="214">
        <v>36885</v>
      </c>
      <c r="B7003">
        <v>1.6160000000000001</v>
      </c>
      <c r="D7003" s="207"/>
    </row>
    <row r="7004" spans="1:4" x14ac:dyDescent="0.15">
      <c r="A7004" s="214">
        <v>36886</v>
      </c>
      <c r="B7004">
        <v>1.615</v>
      </c>
      <c r="D7004" s="207"/>
    </row>
    <row r="7005" spans="1:4" x14ac:dyDescent="0.15">
      <c r="A7005" s="214">
        <v>36887</v>
      </c>
      <c r="B7005">
        <v>1.6020000000000001</v>
      </c>
      <c r="D7005" s="207"/>
    </row>
    <row r="7006" spans="1:4" x14ac:dyDescent="0.15">
      <c r="A7006" s="214">
        <v>36888</v>
      </c>
      <c r="B7006">
        <v>1.657</v>
      </c>
      <c r="D7006" s="207"/>
    </row>
    <row r="7007" spans="1:4" x14ac:dyDescent="0.15">
      <c r="A7007" s="214">
        <v>36889</v>
      </c>
      <c r="B7007">
        <v>1.65</v>
      </c>
      <c r="D7007" s="207"/>
    </row>
    <row r="7008" spans="1:4" x14ac:dyDescent="0.15">
      <c r="A7008" s="214">
        <v>36895</v>
      </c>
      <c r="B7008">
        <v>1.639</v>
      </c>
      <c r="D7008" s="207"/>
    </row>
    <row r="7009" spans="1:4" x14ac:dyDescent="0.15">
      <c r="A7009" s="214">
        <v>36896</v>
      </c>
      <c r="B7009">
        <v>1.63</v>
      </c>
      <c r="D7009" s="207"/>
    </row>
    <row r="7010" spans="1:4" x14ac:dyDescent="0.15">
      <c r="A7010" s="214">
        <v>36900</v>
      </c>
      <c r="B7010">
        <v>1.5649999999999999</v>
      </c>
      <c r="D7010" s="207"/>
    </row>
    <row r="7011" spans="1:4" x14ac:dyDescent="0.15">
      <c r="A7011" s="214">
        <v>36901</v>
      </c>
      <c r="B7011">
        <v>1.581</v>
      </c>
      <c r="D7011" s="207"/>
    </row>
    <row r="7012" spans="1:4" x14ac:dyDescent="0.15">
      <c r="A7012" s="214">
        <v>36902</v>
      </c>
      <c r="B7012">
        <v>1.5189999999999999</v>
      </c>
      <c r="D7012" s="207"/>
    </row>
    <row r="7013" spans="1:4" x14ac:dyDescent="0.15">
      <c r="A7013" s="214">
        <v>36903</v>
      </c>
      <c r="B7013">
        <v>1.48</v>
      </c>
      <c r="D7013" s="207"/>
    </row>
    <row r="7014" spans="1:4" x14ac:dyDescent="0.15">
      <c r="A7014" s="214">
        <v>36906</v>
      </c>
      <c r="B7014">
        <v>1.4990000000000001</v>
      </c>
      <c r="D7014" s="207"/>
    </row>
    <row r="7015" spans="1:4" x14ac:dyDescent="0.15">
      <c r="A7015" s="214">
        <v>36907</v>
      </c>
      <c r="B7015">
        <v>1.538</v>
      </c>
      <c r="D7015" s="207"/>
    </row>
    <row r="7016" spans="1:4" x14ac:dyDescent="0.15">
      <c r="A7016" s="214">
        <v>36908</v>
      </c>
      <c r="B7016">
        <v>1.5529999999999999</v>
      </c>
      <c r="D7016" s="207"/>
    </row>
    <row r="7017" spans="1:4" x14ac:dyDescent="0.15">
      <c r="A7017" s="214">
        <v>36909</v>
      </c>
      <c r="B7017">
        <v>1.5</v>
      </c>
      <c r="D7017" s="207"/>
    </row>
    <row r="7018" spans="1:4" x14ac:dyDescent="0.15">
      <c r="A7018" s="214">
        <v>36910</v>
      </c>
      <c r="B7018">
        <v>1.484</v>
      </c>
      <c r="D7018" s="207"/>
    </row>
    <row r="7019" spans="1:4" x14ac:dyDescent="0.15">
      <c r="A7019" s="214">
        <v>36913</v>
      </c>
      <c r="B7019">
        <v>1.44</v>
      </c>
      <c r="D7019" s="207"/>
    </row>
    <row r="7020" spans="1:4" x14ac:dyDescent="0.15">
      <c r="A7020" s="214">
        <v>36914</v>
      </c>
      <c r="B7020">
        <v>1.45</v>
      </c>
      <c r="D7020" s="207"/>
    </row>
    <row r="7021" spans="1:4" x14ac:dyDescent="0.15">
      <c r="A7021" s="214">
        <v>36915</v>
      </c>
      <c r="B7021">
        <v>1.4590000000000001</v>
      </c>
      <c r="D7021" s="207"/>
    </row>
    <row r="7022" spans="1:4" x14ac:dyDescent="0.15">
      <c r="A7022" s="214">
        <v>36916</v>
      </c>
      <c r="B7022">
        <v>1.4339999999999999</v>
      </c>
      <c r="D7022" s="207"/>
    </row>
    <row r="7023" spans="1:4" x14ac:dyDescent="0.15">
      <c r="A7023" s="214">
        <v>36917</v>
      </c>
      <c r="B7023">
        <v>1.4139999999999999</v>
      </c>
      <c r="D7023" s="207"/>
    </row>
    <row r="7024" spans="1:4" x14ac:dyDescent="0.15">
      <c r="A7024" s="214">
        <v>36920</v>
      </c>
      <c r="B7024">
        <v>1.4339999999999999</v>
      </c>
      <c r="D7024" s="207"/>
    </row>
    <row r="7025" spans="1:4" x14ac:dyDescent="0.15">
      <c r="A7025" s="214">
        <v>36921</v>
      </c>
      <c r="B7025">
        <v>1.4770000000000001</v>
      </c>
      <c r="D7025" s="207"/>
    </row>
    <row r="7026" spans="1:4" x14ac:dyDescent="0.15">
      <c r="A7026" s="214">
        <v>36922</v>
      </c>
      <c r="B7026">
        <v>1.4550000000000001</v>
      </c>
      <c r="D7026" s="207"/>
    </row>
    <row r="7027" spans="1:4" x14ac:dyDescent="0.15">
      <c r="A7027" s="214">
        <v>36923</v>
      </c>
      <c r="B7027">
        <v>1.4510000000000001</v>
      </c>
      <c r="D7027" s="207"/>
    </row>
    <row r="7028" spans="1:4" x14ac:dyDescent="0.15">
      <c r="A7028" s="214">
        <v>36924</v>
      </c>
      <c r="B7028">
        <v>1.494</v>
      </c>
      <c r="D7028" s="207"/>
    </row>
    <row r="7029" spans="1:4" x14ac:dyDescent="0.15">
      <c r="A7029" s="214">
        <v>36927</v>
      </c>
      <c r="B7029">
        <v>1.456</v>
      </c>
      <c r="D7029" s="207"/>
    </row>
    <row r="7030" spans="1:4" x14ac:dyDescent="0.15">
      <c r="A7030" s="214">
        <v>36928</v>
      </c>
      <c r="B7030">
        <v>1.47</v>
      </c>
      <c r="D7030" s="207"/>
    </row>
    <row r="7031" spans="1:4" x14ac:dyDescent="0.15">
      <c r="A7031" s="214">
        <v>36929</v>
      </c>
      <c r="B7031">
        <v>1.43</v>
      </c>
      <c r="D7031" s="207"/>
    </row>
    <row r="7032" spans="1:4" x14ac:dyDescent="0.15">
      <c r="A7032" s="214">
        <v>36930</v>
      </c>
      <c r="B7032">
        <v>1.4339999999999999</v>
      </c>
      <c r="D7032" s="207"/>
    </row>
    <row r="7033" spans="1:4" x14ac:dyDescent="0.15">
      <c r="A7033" s="214">
        <v>36931</v>
      </c>
      <c r="B7033">
        <v>1.4079999999999999</v>
      </c>
      <c r="D7033" s="207"/>
    </row>
    <row r="7034" spans="1:4" x14ac:dyDescent="0.15">
      <c r="A7034" s="214">
        <v>36935</v>
      </c>
      <c r="B7034">
        <v>1.3680000000000001</v>
      </c>
      <c r="D7034" s="207"/>
    </row>
    <row r="7035" spans="1:4" x14ac:dyDescent="0.15">
      <c r="A7035" s="214">
        <v>36936</v>
      </c>
      <c r="B7035">
        <v>1.3859999999999999</v>
      </c>
      <c r="D7035" s="207"/>
    </row>
    <row r="7036" spans="1:4" x14ac:dyDescent="0.15">
      <c r="A7036" s="214">
        <v>36937</v>
      </c>
      <c r="B7036">
        <v>1.3779999999999999</v>
      </c>
      <c r="D7036" s="207"/>
    </row>
    <row r="7037" spans="1:4" x14ac:dyDescent="0.15">
      <c r="A7037" s="214">
        <v>36938</v>
      </c>
      <c r="B7037">
        <v>1.377</v>
      </c>
      <c r="D7037" s="207"/>
    </row>
    <row r="7038" spans="1:4" x14ac:dyDescent="0.15">
      <c r="A7038" s="214">
        <v>36941</v>
      </c>
      <c r="B7038">
        <v>1.345</v>
      </c>
      <c r="D7038" s="207"/>
    </row>
    <row r="7039" spans="1:4" x14ac:dyDescent="0.15">
      <c r="A7039" s="214">
        <v>36942</v>
      </c>
      <c r="B7039">
        <v>1.3819999999999999</v>
      </c>
      <c r="D7039" s="207"/>
    </row>
    <row r="7040" spans="1:4" x14ac:dyDescent="0.15">
      <c r="A7040" s="214">
        <v>36943</v>
      </c>
      <c r="B7040">
        <v>1.355</v>
      </c>
      <c r="D7040" s="207"/>
    </row>
    <row r="7041" spans="1:4" x14ac:dyDescent="0.15">
      <c r="A7041" s="214">
        <v>36944</v>
      </c>
      <c r="B7041">
        <v>1.423</v>
      </c>
      <c r="D7041" s="207"/>
    </row>
    <row r="7042" spans="1:4" x14ac:dyDescent="0.15">
      <c r="A7042" s="214">
        <v>36945</v>
      </c>
      <c r="B7042">
        <v>1.407</v>
      </c>
      <c r="D7042" s="207"/>
    </row>
    <row r="7043" spans="1:4" x14ac:dyDescent="0.15">
      <c r="A7043" s="214">
        <v>36948</v>
      </c>
      <c r="B7043">
        <v>1.3879999999999999</v>
      </c>
      <c r="D7043" s="207"/>
    </row>
    <row r="7044" spans="1:4" x14ac:dyDescent="0.15">
      <c r="A7044" s="214">
        <v>36949</v>
      </c>
      <c r="B7044">
        <v>1.357</v>
      </c>
      <c r="D7044" s="207"/>
    </row>
    <row r="7045" spans="1:4" x14ac:dyDescent="0.15">
      <c r="A7045" s="214">
        <v>36950</v>
      </c>
      <c r="B7045">
        <v>1.323</v>
      </c>
      <c r="D7045" s="207"/>
    </row>
    <row r="7046" spans="1:4" x14ac:dyDescent="0.15">
      <c r="A7046" s="214">
        <v>36951</v>
      </c>
      <c r="B7046">
        <v>1.1950000000000001</v>
      </c>
      <c r="D7046" s="207"/>
    </row>
    <row r="7047" spans="1:4" x14ac:dyDescent="0.15">
      <c r="A7047" s="214">
        <v>36952</v>
      </c>
      <c r="B7047">
        <v>1.2170000000000001</v>
      </c>
      <c r="D7047" s="207"/>
    </row>
    <row r="7048" spans="1:4" x14ac:dyDescent="0.15">
      <c r="A7048" s="214">
        <v>36955</v>
      </c>
      <c r="B7048">
        <v>1.224</v>
      </c>
      <c r="D7048" s="207"/>
    </row>
    <row r="7049" spans="1:4" x14ac:dyDescent="0.15">
      <c r="A7049" s="214">
        <v>36956</v>
      </c>
      <c r="B7049">
        <v>1.1879999999999999</v>
      </c>
      <c r="D7049" s="207"/>
    </row>
    <row r="7050" spans="1:4" x14ac:dyDescent="0.15">
      <c r="A7050" s="214">
        <v>36957</v>
      </c>
      <c r="B7050">
        <v>1.1279999999999999</v>
      </c>
      <c r="D7050" s="207"/>
    </row>
    <row r="7051" spans="1:4" x14ac:dyDescent="0.15">
      <c r="A7051" s="214">
        <v>36958</v>
      </c>
      <c r="B7051">
        <v>1.1619999999999999</v>
      </c>
      <c r="D7051" s="207"/>
    </row>
    <row r="7052" spans="1:4" x14ac:dyDescent="0.15">
      <c r="A7052" s="214">
        <v>36959</v>
      </c>
      <c r="B7052">
        <v>1.21</v>
      </c>
      <c r="D7052" s="207"/>
    </row>
    <row r="7053" spans="1:4" x14ac:dyDescent="0.15">
      <c r="A7053" s="214">
        <v>36962</v>
      </c>
      <c r="B7053">
        <v>1.1850000000000001</v>
      </c>
      <c r="D7053" s="207"/>
    </row>
    <row r="7054" spans="1:4" x14ac:dyDescent="0.15">
      <c r="A7054" s="214">
        <v>36963</v>
      </c>
      <c r="B7054">
        <v>1.179</v>
      </c>
      <c r="D7054" s="207"/>
    </row>
    <row r="7055" spans="1:4" x14ac:dyDescent="0.15">
      <c r="A7055" s="214">
        <v>36964</v>
      </c>
      <c r="B7055">
        <v>1.1459999999999999</v>
      </c>
      <c r="D7055" s="207"/>
    </row>
    <row r="7056" spans="1:4" x14ac:dyDescent="0.15">
      <c r="A7056" s="214">
        <v>36965</v>
      </c>
      <c r="B7056">
        <v>1.143</v>
      </c>
      <c r="D7056" s="207"/>
    </row>
    <row r="7057" spans="1:4" x14ac:dyDescent="0.15">
      <c r="A7057" s="214">
        <v>36966</v>
      </c>
      <c r="B7057">
        <v>1.1399999999999999</v>
      </c>
      <c r="D7057" s="207"/>
    </row>
    <row r="7058" spans="1:4" x14ac:dyDescent="0.15">
      <c r="A7058" s="214">
        <v>36969</v>
      </c>
      <c r="B7058">
        <v>1.139</v>
      </c>
      <c r="D7058" s="207"/>
    </row>
    <row r="7059" spans="1:4" x14ac:dyDescent="0.15">
      <c r="A7059" s="214">
        <v>36971</v>
      </c>
      <c r="B7059">
        <v>1.0609999999999999</v>
      </c>
      <c r="D7059" s="207"/>
    </row>
    <row r="7060" spans="1:4" x14ac:dyDescent="0.15">
      <c r="A7060" s="214">
        <v>36972</v>
      </c>
      <c r="B7060">
        <v>1.0780000000000001</v>
      </c>
      <c r="D7060" s="207"/>
    </row>
    <row r="7061" spans="1:4" x14ac:dyDescent="0.15">
      <c r="A7061" s="214">
        <v>36973</v>
      </c>
      <c r="B7061">
        <v>1.149</v>
      </c>
      <c r="D7061" s="207"/>
    </row>
    <row r="7062" spans="1:4" x14ac:dyDescent="0.15">
      <c r="A7062" s="214">
        <v>36976</v>
      </c>
      <c r="B7062">
        <v>1.1559999999999999</v>
      </c>
      <c r="D7062" s="207"/>
    </row>
    <row r="7063" spans="1:4" x14ac:dyDescent="0.15">
      <c r="A7063" s="214">
        <v>36977</v>
      </c>
      <c r="B7063">
        <v>1.202</v>
      </c>
      <c r="D7063" s="207"/>
    </row>
    <row r="7064" spans="1:4" x14ac:dyDescent="0.15">
      <c r="A7064" s="214">
        <v>36978</v>
      </c>
      <c r="B7064">
        <v>1.2909999999999999</v>
      </c>
      <c r="D7064" s="207"/>
    </row>
    <row r="7065" spans="1:4" x14ac:dyDescent="0.15">
      <c r="A7065" s="214">
        <v>36979</v>
      </c>
      <c r="B7065">
        <v>1.3160000000000001</v>
      </c>
      <c r="D7065" s="207"/>
    </row>
    <row r="7066" spans="1:4" x14ac:dyDescent="0.15">
      <c r="A7066" s="214">
        <v>36980</v>
      </c>
      <c r="B7066">
        <v>1.24</v>
      </c>
      <c r="D7066" s="207"/>
    </row>
    <row r="7067" spans="1:4" x14ac:dyDescent="0.15">
      <c r="A7067" s="214">
        <v>36983</v>
      </c>
      <c r="B7067">
        <v>1.3149999999999999</v>
      </c>
      <c r="D7067" s="207"/>
    </row>
    <row r="7068" spans="1:4" x14ac:dyDescent="0.15">
      <c r="A7068" s="214">
        <v>36984</v>
      </c>
      <c r="B7068">
        <v>1.2889999999999999</v>
      </c>
      <c r="D7068" s="207"/>
    </row>
    <row r="7069" spans="1:4" x14ac:dyDescent="0.15">
      <c r="A7069" s="214">
        <v>36985</v>
      </c>
      <c r="B7069">
        <v>1.2769999999999999</v>
      </c>
      <c r="D7069" s="207"/>
    </row>
    <row r="7070" spans="1:4" x14ac:dyDescent="0.15">
      <c r="A7070" s="214">
        <v>36986</v>
      </c>
      <c r="B7070">
        <v>1.2689999999999999</v>
      </c>
      <c r="D7070" s="207"/>
    </row>
    <row r="7071" spans="1:4" x14ac:dyDescent="0.15">
      <c r="A7071" s="214">
        <v>36987</v>
      </c>
      <c r="B7071">
        <v>1.2410000000000001</v>
      </c>
      <c r="D7071" s="207"/>
    </row>
    <row r="7072" spans="1:4" x14ac:dyDescent="0.15">
      <c r="A7072" s="214">
        <v>36990</v>
      </c>
      <c r="B7072">
        <v>1.254</v>
      </c>
      <c r="D7072" s="207"/>
    </row>
    <row r="7073" spans="1:4" x14ac:dyDescent="0.15">
      <c r="A7073" s="214">
        <v>36991</v>
      </c>
      <c r="B7073">
        <v>1.2909999999999999</v>
      </c>
      <c r="D7073" s="207"/>
    </row>
    <row r="7074" spans="1:4" x14ac:dyDescent="0.15">
      <c r="A7074" s="214">
        <v>36992</v>
      </c>
      <c r="B7074">
        <v>1.29</v>
      </c>
      <c r="D7074" s="207"/>
    </row>
    <row r="7075" spans="1:4" x14ac:dyDescent="0.15">
      <c r="A7075" s="214">
        <v>36993</v>
      </c>
      <c r="B7075">
        <v>1.4019999999999999</v>
      </c>
      <c r="D7075" s="207"/>
    </row>
    <row r="7076" spans="1:4" x14ac:dyDescent="0.15">
      <c r="A7076" s="214">
        <v>36994</v>
      </c>
      <c r="B7076">
        <v>1.399</v>
      </c>
      <c r="D7076" s="207"/>
    </row>
    <row r="7077" spans="1:4" x14ac:dyDescent="0.15">
      <c r="A7077" s="214">
        <v>36997</v>
      </c>
      <c r="B7077">
        <v>1.411</v>
      </c>
      <c r="D7077" s="207"/>
    </row>
    <row r="7078" spans="1:4" x14ac:dyDescent="0.15">
      <c r="A7078" s="214">
        <v>36998</v>
      </c>
      <c r="B7078">
        <v>1.4119999999999999</v>
      </c>
      <c r="D7078" s="207"/>
    </row>
    <row r="7079" spans="1:4" x14ac:dyDescent="0.15">
      <c r="A7079" s="214">
        <v>36999</v>
      </c>
      <c r="B7079">
        <v>1.45</v>
      </c>
      <c r="D7079" s="207"/>
    </row>
    <row r="7080" spans="1:4" x14ac:dyDescent="0.15">
      <c r="A7080" s="214">
        <v>37000</v>
      </c>
      <c r="B7080">
        <v>1.4370000000000001</v>
      </c>
      <c r="D7080" s="207"/>
    </row>
    <row r="7081" spans="1:4" x14ac:dyDescent="0.15">
      <c r="A7081" s="214">
        <v>37001</v>
      </c>
      <c r="B7081">
        <v>1.44</v>
      </c>
      <c r="D7081" s="207"/>
    </row>
    <row r="7082" spans="1:4" x14ac:dyDescent="0.15">
      <c r="A7082" s="214">
        <v>37004</v>
      </c>
      <c r="B7082">
        <v>1.3779999999999999</v>
      </c>
      <c r="D7082" s="207"/>
    </row>
    <row r="7083" spans="1:4" x14ac:dyDescent="0.15">
      <c r="A7083" s="214">
        <v>37005</v>
      </c>
      <c r="B7083">
        <v>1.3480000000000001</v>
      </c>
      <c r="D7083" s="207"/>
    </row>
    <row r="7084" spans="1:4" x14ac:dyDescent="0.15">
      <c r="A7084" s="214">
        <v>37006</v>
      </c>
      <c r="B7084">
        <v>1.36</v>
      </c>
      <c r="D7084" s="207"/>
    </row>
    <row r="7085" spans="1:4" x14ac:dyDescent="0.15">
      <c r="A7085" s="214">
        <v>37007</v>
      </c>
      <c r="B7085">
        <v>1.3380000000000001</v>
      </c>
      <c r="D7085" s="207"/>
    </row>
    <row r="7086" spans="1:4" x14ac:dyDescent="0.15">
      <c r="A7086" s="214">
        <v>37008</v>
      </c>
      <c r="B7086">
        <v>1.325</v>
      </c>
      <c r="D7086" s="207"/>
    </row>
    <row r="7087" spans="1:4" x14ac:dyDescent="0.15">
      <c r="A7087" s="214">
        <v>37012</v>
      </c>
      <c r="B7087">
        <v>1.343</v>
      </c>
      <c r="D7087" s="207"/>
    </row>
    <row r="7088" spans="1:4" x14ac:dyDescent="0.15">
      <c r="A7088" s="214">
        <v>37013</v>
      </c>
      <c r="B7088">
        <v>1.37</v>
      </c>
      <c r="D7088" s="207"/>
    </row>
    <row r="7089" spans="1:4" x14ac:dyDescent="0.15">
      <c r="A7089" s="214">
        <v>37018</v>
      </c>
      <c r="B7089">
        <v>1.3420000000000001</v>
      </c>
      <c r="D7089" s="207"/>
    </row>
    <row r="7090" spans="1:4" x14ac:dyDescent="0.15">
      <c r="A7090" s="214">
        <v>37019</v>
      </c>
      <c r="B7090">
        <v>1.302</v>
      </c>
      <c r="D7090" s="207"/>
    </row>
    <row r="7091" spans="1:4" x14ac:dyDescent="0.15">
      <c r="A7091" s="214">
        <v>37020</v>
      </c>
      <c r="B7091">
        <v>1.2769999999999999</v>
      </c>
      <c r="D7091" s="207"/>
    </row>
    <row r="7092" spans="1:4" x14ac:dyDescent="0.15">
      <c r="A7092" s="214">
        <v>37021</v>
      </c>
      <c r="B7092">
        <v>1.282</v>
      </c>
      <c r="D7092" s="207"/>
    </row>
    <row r="7093" spans="1:4" x14ac:dyDescent="0.15">
      <c r="A7093" s="214">
        <v>37022</v>
      </c>
      <c r="B7093">
        <v>1.2769999999999999</v>
      </c>
      <c r="D7093" s="207"/>
    </row>
    <row r="7094" spans="1:4" x14ac:dyDescent="0.15">
      <c r="A7094" s="214">
        <v>37025</v>
      </c>
      <c r="B7094">
        <v>1.262</v>
      </c>
      <c r="D7094" s="207"/>
    </row>
    <row r="7095" spans="1:4" x14ac:dyDescent="0.15">
      <c r="A7095" s="214">
        <v>37026</v>
      </c>
      <c r="B7095">
        <v>1.2769999999999999</v>
      </c>
      <c r="D7095" s="207"/>
    </row>
    <row r="7096" spans="1:4" x14ac:dyDescent="0.15">
      <c r="A7096" s="214">
        <v>37027</v>
      </c>
      <c r="B7096">
        <v>1.2809999999999999</v>
      </c>
      <c r="D7096" s="207"/>
    </row>
    <row r="7097" spans="1:4" x14ac:dyDescent="0.15">
      <c r="A7097" s="214">
        <v>37028</v>
      </c>
      <c r="B7097">
        <v>1.28</v>
      </c>
      <c r="D7097" s="207"/>
    </row>
    <row r="7098" spans="1:4" x14ac:dyDescent="0.15">
      <c r="A7098" s="214">
        <v>37029</v>
      </c>
      <c r="B7098">
        <v>1.2729999999999999</v>
      </c>
      <c r="D7098" s="207"/>
    </row>
    <row r="7099" spans="1:4" x14ac:dyDescent="0.15">
      <c r="A7099" s="214">
        <v>37032</v>
      </c>
      <c r="B7099">
        <v>1.3049999999999999</v>
      </c>
      <c r="D7099" s="207"/>
    </row>
    <row r="7100" spans="1:4" x14ac:dyDescent="0.15">
      <c r="A7100" s="214">
        <v>37033</v>
      </c>
      <c r="B7100">
        <v>1.298</v>
      </c>
      <c r="D7100" s="207"/>
    </row>
    <row r="7101" spans="1:4" x14ac:dyDescent="0.15">
      <c r="A7101" s="214">
        <v>37034</v>
      </c>
      <c r="B7101">
        <v>1.284</v>
      </c>
      <c r="D7101" s="207"/>
    </row>
    <row r="7102" spans="1:4" x14ac:dyDescent="0.15">
      <c r="A7102" s="214">
        <v>37035</v>
      </c>
      <c r="B7102">
        <v>1.2589999999999999</v>
      </c>
      <c r="D7102" s="207"/>
    </row>
    <row r="7103" spans="1:4" x14ac:dyDescent="0.15">
      <c r="A7103" s="214">
        <v>37036</v>
      </c>
      <c r="B7103">
        <v>1.2509999999999999</v>
      </c>
      <c r="D7103" s="207"/>
    </row>
    <row r="7104" spans="1:4" x14ac:dyDescent="0.15">
      <c r="A7104" s="214">
        <v>37039</v>
      </c>
      <c r="B7104">
        <v>1.234</v>
      </c>
      <c r="D7104" s="207"/>
    </row>
    <row r="7105" spans="1:4" x14ac:dyDescent="0.15">
      <c r="A7105" s="214">
        <v>37040</v>
      </c>
      <c r="B7105">
        <v>1.25</v>
      </c>
      <c r="D7105" s="207"/>
    </row>
    <row r="7106" spans="1:4" x14ac:dyDescent="0.15">
      <c r="A7106" s="214">
        <v>37041</v>
      </c>
      <c r="B7106">
        <v>1.2509999999999999</v>
      </c>
      <c r="D7106" s="207"/>
    </row>
    <row r="7107" spans="1:4" x14ac:dyDescent="0.15">
      <c r="A7107" s="214">
        <v>37042</v>
      </c>
      <c r="B7107">
        <v>1.216</v>
      </c>
      <c r="D7107" s="207"/>
    </row>
    <row r="7108" spans="1:4" x14ac:dyDescent="0.15">
      <c r="A7108" s="214">
        <v>37043</v>
      </c>
      <c r="B7108">
        <v>1.22</v>
      </c>
      <c r="D7108" s="207"/>
    </row>
    <row r="7109" spans="1:4" x14ac:dyDescent="0.15">
      <c r="A7109" s="214">
        <v>37046</v>
      </c>
      <c r="B7109">
        <v>1.2150000000000001</v>
      </c>
      <c r="D7109" s="207"/>
    </row>
    <row r="7110" spans="1:4" x14ac:dyDescent="0.15">
      <c r="A7110" s="214">
        <v>37047</v>
      </c>
      <c r="B7110">
        <v>1.1970000000000001</v>
      </c>
      <c r="D7110" s="207"/>
    </row>
    <row r="7111" spans="1:4" x14ac:dyDescent="0.15">
      <c r="A7111" s="214">
        <v>37048</v>
      </c>
      <c r="B7111">
        <v>1.23</v>
      </c>
      <c r="D7111" s="207"/>
    </row>
    <row r="7112" spans="1:4" x14ac:dyDescent="0.15">
      <c r="A7112" s="214">
        <v>37049</v>
      </c>
      <c r="B7112">
        <v>1.216</v>
      </c>
      <c r="D7112" s="207"/>
    </row>
    <row r="7113" spans="1:4" x14ac:dyDescent="0.15">
      <c r="A7113" s="214">
        <v>37050</v>
      </c>
      <c r="B7113">
        <v>1.2190000000000001</v>
      </c>
      <c r="D7113" s="207"/>
    </row>
    <row r="7114" spans="1:4" x14ac:dyDescent="0.15">
      <c r="A7114" s="214">
        <v>37053</v>
      </c>
      <c r="B7114">
        <v>1.196</v>
      </c>
      <c r="D7114" s="207"/>
    </row>
    <row r="7115" spans="1:4" x14ac:dyDescent="0.15">
      <c r="A7115" s="214">
        <v>37054</v>
      </c>
      <c r="B7115">
        <v>1.177</v>
      </c>
      <c r="D7115" s="207"/>
    </row>
    <row r="7116" spans="1:4" x14ac:dyDescent="0.15">
      <c r="A7116" s="214">
        <v>37055</v>
      </c>
      <c r="B7116">
        <v>1.159</v>
      </c>
      <c r="D7116" s="207"/>
    </row>
    <row r="7117" spans="1:4" x14ac:dyDescent="0.15">
      <c r="A7117" s="214">
        <v>37056</v>
      </c>
      <c r="B7117">
        <v>1.139</v>
      </c>
      <c r="D7117" s="207"/>
    </row>
    <row r="7118" spans="1:4" x14ac:dyDescent="0.15">
      <c r="A7118" s="214">
        <v>37057</v>
      </c>
      <c r="B7118">
        <v>1.1719999999999999</v>
      </c>
      <c r="D7118" s="207"/>
    </row>
    <row r="7119" spans="1:4" x14ac:dyDescent="0.15">
      <c r="A7119" s="214">
        <v>37060</v>
      </c>
      <c r="B7119">
        <v>1.175</v>
      </c>
      <c r="D7119" s="207"/>
    </row>
    <row r="7120" spans="1:4" x14ac:dyDescent="0.15">
      <c r="A7120" s="214">
        <v>37061</v>
      </c>
      <c r="B7120">
        <v>1.167</v>
      </c>
      <c r="D7120" s="207"/>
    </row>
    <row r="7121" spans="1:4" x14ac:dyDescent="0.15">
      <c r="A7121" s="214">
        <v>37062</v>
      </c>
      <c r="B7121">
        <v>1.2010000000000001</v>
      </c>
      <c r="D7121" s="207"/>
    </row>
    <row r="7122" spans="1:4" x14ac:dyDescent="0.15">
      <c r="A7122" s="214">
        <v>37063</v>
      </c>
      <c r="B7122">
        <v>1.1819999999999999</v>
      </c>
      <c r="D7122" s="207"/>
    </row>
    <row r="7123" spans="1:4" x14ac:dyDescent="0.15">
      <c r="A7123" s="214">
        <v>37064</v>
      </c>
      <c r="B7123">
        <v>1.171</v>
      </c>
      <c r="D7123" s="207"/>
    </row>
    <row r="7124" spans="1:4" x14ac:dyDescent="0.15">
      <c r="A7124" s="214">
        <v>37067</v>
      </c>
      <c r="B7124">
        <v>1.1439999999999999</v>
      </c>
      <c r="D7124" s="207"/>
    </row>
    <row r="7125" spans="1:4" x14ac:dyDescent="0.15">
      <c r="A7125" s="214">
        <v>37068</v>
      </c>
      <c r="B7125">
        <v>1.1399999999999999</v>
      </c>
      <c r="D7125" s="207"/>
    </row>
    <row r="7126" spans="1:4" x14ac:dyDescent="0.15">
      <c r="A7126" s="214">
        <v>37069</v>
      </c>
      <c r="B7126">
        <v>1.133</v>
      </c>
      <c r="D7126" s="207"/>
    </row>
    <row r="7127" spans="1:4" x14ac:dyDescent="0.15">
      <c r="A7127" s="214">
        <v>37070</v>
      </c>
      <c r="B7127">
        <v>1.125</v>
      </c>
      <c r="D7127" s="207"/>
    </row>
    <row r="7128" spans="1:4" x14ac:dyDescent="0.15">
      <c r="A7128" s="214">
        <v>37071</v>
      </c>
      <c r="B7128">
        <v>1.1830000000000001</v>
      </c>
      <c r="D7128" s="207"/>
    </row>
    <row r="7129" spans="1:4" x14ac:dyDescent="0.15">
      <c r="A7129" s="214">
        <v>37074</v>
      </c>
      <c r="B7129">
        <v>1.2629999999999999</v>
      </c>
      <c r="D7129" s="207"/>
    </row>
    <row r="7130" spans="1:4" x14ac:dyDescent="0.15">
      <c r="A7130" s="214">
        <v>37075</v>
      </c>
      <c r="B7130">
        <v>1.272</v>
      </c>
      <c r="D7130" s="207"/>
    </row>
    <row r="7131" spans="1:4" x14ac:dyDescent="0.15">
      <c r="A7131" s="214">
        <v>37076</v>
      </c>
      <c r="B7131">
        <v>1.254</v>
      </c>
      <c r="D7131" s="207"/>
    </row>
    <row r="7132" spans="1:4" x14ac:dyDescent="0.15">
      <c r="A7132" s="214">
        <v>37077</v>
      </c>
      <c r="B7132">
        <v>1.2330000000000001</v>
      </c>
      <c r="D7132" s="207"/>
    </row>
    <row r="7133" spans="1:4" x14ac:dyDescent="0.15">
      <c r="A7133" s="214">
        <v>37078</v>
      </c>
      <c r="B7133">
        <v>1.2330000000000001</v>
      </c>
      <c r="D7133" s="207"/>
    </row>
    <row r="7134" spans="1:4" x14ac:dyDescent="0.15">
      <c r="A7134" s="214">
        <v>37081</v>
      </c>
      <c r="B7134">
        <v>1.3260000000000001</v>
      </c>
      <c r="D7134" s="207"/>
    </row>
    <row r="7135" spans="1:4" x14ac:dyDescent="0.15">
      <c r="A7135" s="214">
        <v>37082</v>
      </c>
      <c r="B7135">
        <v>1.3340000000000001</v>
      </c>
      <c r="D7135" s="207"/>
    </row>
    <row r="7136" spans="1:4" x14ac:dyDescent="0.15">
      <c r="A7136" s="214">
        <v>37083</v>
      </c>
      <c r="B7136">
        <v>1.278</v>
      </c>
      <c r="D7136" s="207"/>
    </row>
    <row r="7137" spans="1:4" x14ac:dyDescent="0.15">
      <c r="A7137" s="214">
        <v>37084</v>
      </c>
      <c r="B7137">
        <v>1.258</v>
      </c>
      <c r="D7137" s="207"/>
    </row>
    <row r="7138" spans="1:4" x14ac:dyDescent="0.15">
      <c r="A7138" s="214">
        <v>37085</v>
      </c>
      <c r="B7138">
        <v>1.2909999999999999</v>
      </c>
      <c r="D7138" s="207"/>
    </row>
    <row r="7139" spans="1:4" x14ac:dyDescent="0.15">
      <c r="A7139" s="214">
        <v>37088</v>
      </c>
      <c r="B7139">
        <v>1.331</v>
      </c>
      <c r="D7139" s="207"/>
    </row>
    <row r="7140" spans="1:4" x14ac:dyDescent="0.15">
      <c r="A7140" s="214">
        <v>37089</v>
      </c>
      <c r="B7140">
        <v>1.351</v>
      </c>
      <c r="D7140" s="207"/>
    </row>
    <row r="7141" spans="1:4" x14ac:dyDescent="0.15">
      <c r="A7141" s="214">
        <v>37090</v>
      </c>
      <c r="B7141">
        <v>1.345</v>
      </c>
      <c r="D7141" s="207"/>
    </row>
    <row r="7142" spans="1:4" x14ac:dyDescent="0.15">
      <c r="A7142" s="214">
        <v>37091</v>
      </c>
      <c r="B7142">
        <v>1.36</v>
      </c>
      <c r="D7142" s="207"/>
    </row>
    <row r="7143" spans="1:4" x14ac:dyDescent="0.15">
      <c r="A7143" s="214">
        <v>37095</v>
      </c>
      <c r="B7143">
        <v>1.3640000000000001</v>
      </c>
      <c r="D7143" s="207"/>
    </row>
    <row r="7144" spans="1:4" x14ac:dyDescent="0.15">
      <c r="A7144" s="214">
        <v>37096</v>
      </c>
      <c r="B7144">
        <v>1.3939999999999999</v>
      </c>
      <c r="D7144" s="207"/>
    </row>
    <row r="7145" spans="1:4" x14ac:dyDescent="0.15">
      <c r="A7145" s="214">
        <v>37097</v>
      </c>
      <c r="B7145">
        <v>1.385</v>
      </c>
      <c r="D7145" s="207"/>
    </row>
    <row r="7146" spans="1:4" x14ac:dyDescent="0.15">
      <c r="A7146" s="214">
        <v>37098</v>
      </c>
      <c r="B7146">
        <v>1.337</v>
      </c>
      <c r="D7146" s="207"/>
    </row>
    <row r="7147" spans="1:4" x14ac:dyDescent="0.15">
      <c r="A7147" s="214">
        <v>37099</v>
      </c>
      <c r="B7147">
        <v>1.3160000000000001</v>
      </c>
      <c r="D7147" s="207"/>
    </row>
    <row r="7148" spans="1:4" x14ac:dyDescent="0.15">
      <c r="A7148" s="214">
        <v>37102</v>
      </c>
      <c r="B7148">
        <v>1.323</v>
      </c>
      <c r="D7148" s="207"/>
    </row>
    <row r="7149" spans="1:4" x14ac:dyDescent="0.15">
      <c r="A7149" s="214">
        <v>37103</v>
      </c>
      <c r="B7149">
        <v>1.333</v>
      </c>
      <c r="D7149" s="207"/>
    </row>
    <row r="7150" spans="1:4" x14ac:dyDescent="0.15">
      <c r="A7150" s="214">
        <v>37104</v>
      </c>
      <c r="B7150">
        <v>1.333</v>
      </c>
      <c r="D7150" s="207"/>
    </row>
    <row r="7151" spans="1:4" x14ac:dyDescent="0.15">
      <c r="A7151" s="214">
        <v>37105</v>
      </c>
      <c r="B7151">
        <v>1.337</v>
      </c>
      <c r="D7151" s="207"/>
    </row>
    <row r="7152" spans="1:4" x14ac:dyDescent="0.15">
      <c r="A7152" s="214">
        <v>37106</v>
      </c>
      <c r="B7152">
        <v>1.3660000000000001</v>
      </c>
      <c r="D7152" s="207"/>
    </row>
    <row r="7153" spans="1:4" x14ac:dyDescent="0.15">
      <c r="A7153" s="214">
        <v>37109</v>
      </c>
      <c r="B7153">
        <v>1.395</v>
      </c>
      <c r="D7153" s="207"/>
    </row>
    <row r="7154" spans="1:4" x14ac:dyDescent="0.15">
      <c r="A7154" s="214">
        <v>37110</v>
      </c>
      <c r="B7154">
        <v>1.43</v>
      </c>
      <c r="D7154" s="207"/>
    </row>
    <row r="7155" spans="1:4" x14ac:dyDescent="0.15">
      <c r="A7155" s="214">
        <v>37111</v>
      </c>
      <c r="B7155">
        <v>1.3660000000000001</v>
      </c>
      <c r="D7155" s="207"/>
    </row>
    <row r="7156" spans="1:4" x14ac:dyDescent="0.15">
      <c r="A7156" s="214">
        <v>37112</v>
      </c>
      <c r="B7156">
        <v>1.3540000000000001</v>
      </c>
      <c r="D7156" s="207"/>
    </row>
    <row r="7157" spans="1:4" x14ac:dyDescent="0.15">
      <c r="A7157" s="214">
        <v>37113</v>
      </c>
      <c r="B7157">
        <v>1.3140000000000001</v>
      </c>
      <c r="D7157" s="207"/>
    </row>
    <row r="7158" spans="1:4" x14ac:dyDescent="0.15">
      <c r="A7158" s="214">
        <v>37116</v>
      </c>
      <c r="B7158">
        <v>1.3029999999999999</v>
      </c>
      <c r="D7158" s="207"/>
    </row>
    <row r="7159" spans="1:4" x14ac:dyDescent="0.15">
      <c r="A7159" s="214">
        <v>37117</v>
      </c>
      <c r="B7159">
        <v>1.2989999999999999</v>
      </c>
      <c r="D7159" s="207"/>
    </row>
    <row r="7160" spans="1:4" x14ac:dyDescent="0.15">
      <c r="A7160" s="214">
        <v>37118</v>
      </c>
      <c r="B7160">
        <v>1.2949999999999999</v>
      </c>
      <c r="D7160" s="207"/>
    </row>
    <row r="7161" spans="1:4" x14ac:dyDescent="0.15">
      <c r="A7161" s="214">
        <v>37119</v>
      </c>
      <c r="B7161">
        <v>1.302</v>
      </c>
      <c r="D7161" s="207"/>
    </row>
    <row r="7162" spans="1:4" x14ac:dyDescent="0.15">
      <c r="A7162" s="214">
        <v>37120</v>
      </c>
      <c r="B7162">
        <v>1.329</v>
      </c>
      <c r="D7162" s="207"/>
    </row>
    <row r="7163" spans="1:4" x14ac:dyDescent="0.15">
      <c r="A7163" s="214">
        <v>37123</v>
      </c>
      <c r="B7163">
        <v>1.3440000000000001</v>
      </c>
      <c r="D7163" s="207"/>
    </row>
    <row r="7164" spans="1:4" x14ac:dyDescent="0.15">
      <c r="A7164" s="214">
        <v>37124</v>
      </c>
      <c r="B7164">
        <v>1.3540000000000001</v>
      </c>
      <c r="D7164" s="207"/>
    </row>
    <row r="7165" spans="1:4" x14ac:dyDescent="0.15">
      <c r="A7165" s="214">
        <v>37125</v>
      </c>
      <c r="B7165">
        <v>1.319</v>
      </c>
      <c r="D7165" s="207"/>
    </row>
    <row r="7166" spans="1:4" x14ac:dyDescent="0.15">
      <c r="A7166" s="214">
        <v>37126</v>
      </c>
      <c r="B7166">
        <v>1.3440000000000001</v>
      </c>
      <c r="D7166" s="207"/>
    </row>
    <row r="7167" spans="1:4" x14ac:dyDescent="0.15">
      <c r="A7167" s="214">
        <v>37127</v>
      </c>
      <c r="B7167">
        <v>1.339</v>
      </c>
      <c r="D7167" s="207"/>
    </row>
    <row r="7168" spans="1:4" x14ac:dyDescent="0.15">
      <c r="A7168" s="214">
        <v>37130</v>
      </c>
      <c r="B7168">
        <v>1.3660000000000001</v>
      </c>
      <c r="D7168" s="207"/>
    </row>
    <row r="7169" spans="1:4" x14ac:dyDescent="0.15">
      <c r="A7169" s="214">
        <v>37131</v>
      </c>
      <c r="B7169">
        <v>1.335</v>
      </c>
      <c r="D7169" s="207"/>
    </row>
    <row r="7170" spans="1:4" x14ac:dyDescent="0.15">
      <c r="A7170" s="214">
        <v>37132</v>
      </c>
      <c r="B7170">
        <v>1.335</v>
      </c>
      <c r="D7170" s="207"/>
    </row>
    <row r="7171" spans="1:4" x14ac:dyDescent="0.15">
      <c r="A7171" s="214">
        <v>37133</v>
      </c>
      <c r="B7171">
        <v>1.3169999999999999</v>
      </c>
      <c r="D7171" s="207"/>
    </row>
    <row r="7172" spans="1:4" x14ac:dyDescent="0.15">
      <c r="A7172" s="214">
        <v>37134</v>
      </c>
      <c r="B7172">
        <v>1.3280000000000001</v>
      </c>
      <c r="D7172" s="207"/>
    </row>
    <row r="7173" spans="1:4" x14ac:dyDescent="0.15">
      <c r="A7173" s="214">
        <v>37137</v>
      </c>
      <c r="B7173">
        <v>1.357</v>
      </c>
      <c r="D7173" s="207"/>
    </row>
    <row r="7174" spans="1:4" x14ac:dyDescent="0.15">
      <c r="A7174" s="214">
        <v>37138</v>
      </c>
      <c r="B7174">
        <v>1.3420000000000001</v>
      </c>
      <c r="D7174" s="207"/>
    </row>
    <row r="7175" spans="1:4" x14ac:dyDescent="0.15">
      <c r="A7175" s="214">
        <v>37139</v>
      </c>
      <c r="B7175">
        <v>1.329</v>
      </c>
      <c r="D7175" s="207"/>
    </row>
    <row r="7176" spans="1:4" x14ac:dyDescent="0.15">
      <c r="A7176" s="214">
        <v>37140</v>
      </c>
      <c r="B7176">
        <v>1.357</v>
      </c>
      <c r="D7176" s="207"/>
    </row>
    <row r="7177" spans="1:4" x14ac:dyDescent="0.15">
      <c r="A7177" s="214">
        <v>37141</v>
      </c>
      <c r="B7177">
        <v>1.3640000000000001</v>
      </c>
      <c r="D7177" s="207"/>
    </row>
    <row r="7178" spans="1:4" x14ac:dyDescent="0.15">
      <c r="A7178" s="214">
        <v>37144</v>
      </c>
      <c r="B7178">
        <v>1.369</v>
      </c>
      <c r="D7178" s="207"/>
    </row>
    <row r="7179" spans="1:4" x14ac:dyDescent="0.15">
      <c r="A7179" s="214">
        <v>37145</v>
      </c>
      <c r="B7179">
        <v>1.3759999999999999</v>
      </c>
      <c r="D7179" s="207"/>
    </row>
    <row r="7180" spans="1:4" x14ac:dyDescent="0.15">
      <c r="A7180" s="214">
        <v>37146</v>
      </c>
      <c r="B7180">
        <v>1.3879999999999999</v>
      </c>
      <c r="D7180" s="207"/>
    </row>
    <row r="7181" spans="1:4" x14ac:dyDescent="0.15">
      <c r="A7181" s="214">
        <v>37147</v>
      </c>
      <c r="B7181">
        <v>1.403</v>
      </c>
      <c r="D7181" s="207"/>
    </row>
    <row r="7182" spans="1:4" x14ac:dyDescent="0.15">
      <c r="A7182" s="214">
        <v>37148</v>
      </c>
      <c r="B7182">
        <v>1.373</v>
      </c>
      <c r="D7182" s="207"/>
    </row>
    <row r="7183" spans="1:4" x14ac:dyDescent="0.15">
      <c r="A7183" s="214">
        <v>37151</v>
      </c>
      <c r="B7183">
        <v>1.304</v>
      </c>
      <c r="D7183" s="207"/>
    </row>
    <row r="7184" spans="1:4" x14ac:dyDescent="0.15">
      <c r="A7184" s="214">
        <v>37152</v>
      </c>
      <c r="B7184">
        <v>1.319</v>
      </c>
      <c r="D7184" s="207"/>
    </row>
    <row r="7185" spans="1:4" x14ac:dyDescent="0.15">
      <c r="A7185" s="214">
        <v>37153</v>
      </c>
      <c r="B7185">
        <v>1.3939999999999999</v>
      </c>
      <c r="D7185" s="207"/>
    </row>
    <row r="7186" spans="1:4" x14ac:dyDescent="0.15">
      <c r="A7186" s="214">
        <v>37154</v>
      </c>
      <c r="B7186">
        <v>1.4239999999999999</v>
      </c>
      <c r="D7186" s="207"/>
    </row>
    <row r="7187" spans="1:4" x14ac:dyDescent="0.15">
      <c r="A7187" s="214">
        <v>37155</v>
      </c>
      <c r="B7187">
        <v>1.393</v>
      </c>
      <c r="D7187" s="207"/>
    </row>
    <row r="7188" spans="1:4" x14ac:dyDescent="0.15">
      <c r="A7188" s="214">
        <v>37159</v>
      </c>
      <c r="B7188">
        <v>1.385</v>
      </c>
      <c r="D7188" s="207"/>
    </row>
    <row r="7189" spans="1:4" x14ac:dyDescent="0.15">
      <c r="A7189" s="214">
        <v>37160</v>
      </c>
      <c r="B7189">
        <v>1.413</v>
      </c>
      <c r="D7189" s="207"/>
    </row>
    <row r="7190" spans="1:4" x14ac:dyDescent="0.15">
      <c r="A7190" s="214">
        <v>37161</v>
      </c>
      <c r="B7190">
        <v>1.3979999999999999</v>
      </c>
      <c r="D7190" s="207"/>
    </row>
    <row r="7191" spans="1:4" x14ac:dyDescent="0.15">
      <c r="A7191" s="214">
        <v>37162</v>
      </c>
      <c r="B7191">
        <v>1.409</v>
      </c>
      <c r="D7191" s="207"/>
    </row>
    <row r="7192" spans="1:4" x14ac:dyDescent="0.15">
      <c r="A7192" s="214">
        <v>37165</v>
      </c>
      <c r="B7192">
        <v>1.395</v>
      </c>
      <c r="D7192" s="207"/>
    </row>
    <row r="7193" spans="1:4" x14ac:dyDescent="0.15">
      <c r="A7193" s="214">
        <v>37166</v>
      </c>
      <c r="B7193">
        <v>1.377</v>
      </c>
      <c r="D7193" s="207"/>
    </row>
    <row r="7194" spans="1:4" x14ac:dyDescent="0.15">
      <c r="A7194" s="214">
        <v>37167</v>
      </c>
      <c r="B7194">
        <v>1.3839999999999999</v>
      </c>
      <c r="D7194" s="207"/>
    </row>
    <row r="7195" spans="1:4" x14ac:dyDescent="0.15">
      <c r="A7195" s="214">
        <v>37168</v>
      </c>
      <c r="B7195">
        <v>1.379</v>
      </c>
      <c r="D7195" s="207"/>
    </row>
    <row r="7196" spans="1:4" x14ac:dyDescent="0.15">
      <c r="A7196" s="214">
        <v>37169</v>
      </c>
      <c r="B7196">
        <v>1.3879999999999999</v>
      </c>
      <c r="D7196" s="207"/>
    </row>
    <row r="7197" spans="1:4" x14ac:dyDescent="0.15">
      <c r="A7197" s="214">
        <v>37173</v>
      </c>
      <c r="B7197">
        <v>1.3959999999999999</v>
      </c>
      <c r="D7197" s="207"/>
    </row>
    <row r="7198" spans="1:4" x14ac:dyDescent="0.15">
      <c r="A7198" s="214">
        <v>37174</v>
      </c>
      <c r="B7198">
        <v>1.3959999999999999</v>
      </c>
      <c r="D7198" s="207"/>
    </row>
    <row r="7199" spans="1:4" x14ac:dyDescent="0.15">
      <c r="A7199" s="214">
        <v>37175</v>
      </c>
      <c r="B7199">
        <v>1.369</v>
      </c>
      <c r="D7199" s="207"/>
    </row>
    <row r="7200" spans="1:4" x14ac:dyDescent="0.15">
      <c r="A7200" s="214">
        <v>37176</v>
      </c>
      <c r="B7200">
        <v>1.387</v>
      </c>
      <c r="D7200" s="207"/>
    </row>
    <row r="7201" spans="1:4" x14ac:dyDescent="0.15">
      <c r="A7201" s="214">
        <v>37179</v>
      </c>
      <c r="B7201">
        <v>1.3879999999999999</v>
      </c>
      <c r="D7201" s="207"/>
    </row>
    <row r="7202" spans="1:4" x14ac:dyDescent="0.15">
      <c r="A7202" s="214">
        <v>37180</v>
      </c>
      <c r="B7202">
        <v>1.36</v>
      </c>
      <c r="D7202" s="207"/>
    </row>
    <row r="7203" spans="1:4" x14ac:dyDescent="0.15">
      <c r="A7203" s="214">
        <v>37181</v>
      </c>
      <c r="B7203">
        <v>1.383</v>
      </c>
      <c r="D7203" s="207"/>
    </row>
    <row r="7204" spans="1:4" x14ac:dyDescent="0.15">
      <c r="A7204" s="214">
        <v>37182</v>
      </c>
      <c r="B7204">
        <v>1.3680000000000001</v>
      </c>
      <c r="D7204" s="207"/>
    </row>
    <row r="7205" spans="1:4" x14ac:dyDescent="0.15">
      <c r="A7205" s="214">
        <v>37183</v>
      </c>
      <c r="B7205">
        <v>1.369</v>
      </c>
      <c r="D7205" s="207"/>
    </row>
    <row r="7206" spans="1:4" x14ac:dyDescent="0.15">
      <c r="A7206" s="214">
        <v>37186</v>
      </c>
      <c r="B7206">
        <v>1.365</v>
      </c>
      <c r="D7206" s="207"/>
    </row>
    <row r="7207" spans="1:4" x14ac:dyDescent="0.15">
      <c r="A7207" s="214">
        <v>37187</v>
      </c>
      <c r="B7207">
        <v>1.337</v>
      </c>
      <c r="D7207" s="207"/>
    </row>
    <row r="7208" spans="1:4" x14ac:dyDescent="0.15">
      <c r="A7208" s="214">
        <v>37188</v>
      </c>
      <c r="B7208">
        <v>1.3320000000000001</v>
      </c>
      <c r="D7208" s="207"/>
    </row>
    <row r="7209" spans="1:4" x14ac:dyDescent="0.15">
      <c r="A7209" s="214">
        <v>37189</v>
      </c>
      <c r="B7209">
        <v>1.333</v>
      </c>
      <c r="D7209" s="207"/>
    </row>
    <row r="7210" spans="1:4" x14ac:dyDescent="0.15">
      <c r="A7210" s="214">
        <v>37190</v>
      </c>
      <c r="B7210">
        <v>1.3380000000000001</v>
      </c>
      <c r="D7210" s="207"/>
    </row>
    <row r="7211" spans="1:4" x14ac:dyDescent="0.15">
      <c r="A7211" s="214">
        <v>37193</v>
      </c>
      <c r="B7211">
        <v>1.339</v>
      </c>
      <c r="D7211" s="207"/>
    </row>
    <row r="7212" spans="1:4" x14ac:dyDescent="0.15">
      <c r="A7212" s="214">
        <v>37194</v>
      </c>
      <c r="B7212">
        <v>1.341</v>
      </c>
      <c r="D7212" s="207"/>
    </row>
    <row r="7213" spans="1:4" x14ac:dyDescent="0.15">
      <c r="A7213" s="214">
        <v>37195</v>
      </c>
      <c r="B7213">
        <v>1.3260000000000001</v>
      </c>
      <c r="D7213" s="207"/>
    </row>
    <row r="7214" spans="1:4" x14ac:dyDescent="0.15">
      <c r="A7214" s="214">
        <v>37196</v>
      </c>
      <c r="B7214">
        <v>1.3260000000000001</v>
      </c>
      <c r="D7214" s="207"/>
    </row>
    <row r="7215" spans="1:4" x14ac:dyDescent="0.15">
      <c r="A7215" s="214">
        <v>37197</v>
      </c>
      <c r="B7215">
        <v>1.32</v>
      </c>
      <c r="D7215" s="207"/>
    </row>
    <row r="7216" spans="1:4" x14ac:dyDescent="0.15">
      <c r="A7216" s="214">
        <v>37200</v>
      </c>
      <c r="B7216">
        <v>1.3109999999999999</v>
      </c>
      <c r="D7216" s="207"/>
    </row>
    <row r="7217" spans="1:4" x14ac:dyDescent="0.15">
      <c r="A7217" s="214">
        <v>37201</v>
      </c>
      <c r="B7217">
        <v>1.3109999999999999</v>
      </c>
      <c r="D7217" s="207"/>
    </row>
    <row r="7218" spans="1:4" x14ac:dyDescent="0.15">
      <c r="A7218" s="214">
        <v>37202</v>
      </c>
      <c r="B7218">
        <v>1.2869999999999999</v>
      </c>
      <c r="D7218" s="207"/>
    </row>
    <row r="7219" spans="1:4" x14ac:dyDescent="0.15">
      <c r="A7219" s="214">
        <v>37203</v>
      </c>
      <c r="B7219">
        <v>1.3140000000000001</v>
      </c>
      <c r="D7219" s="207"/>
    </row>
    <row r="7220" spans="1:4" x14ac:dyDescent="0.15">
      <c r="A7220" s="214">
        <v>37204</v>
      </c>
      <c r="B7220">
        <v>1.3360000000000001</v>
      </c>
      <c r="D7220" s="207"/>
    </row>
    <row r="7221" spans="1:4" x14ac:dyDescent="0.15">
      <c r="A7221" s="214">
        <v>37207</v>
      </c>
      <c r="B7221">
        <v>1.327</v>
      </c>
      <c r="D7221" s="207"/>
    </row>
    <row r="7222" spans="1:4" x14ac:dyDescent="0.15">
      <c r="A7222" s="214">
        <v>37208</v>
      </c>
      <c r="B7222">
        <v>1.3360000000000001</v>
      </c>
      <c r="D7222" s="207"/>
    </row>
    <row r="7223" spans="1:4" x14ac:dyDescent="0.15">
      <c r="A7223" s="214">
        <v>37209</v>
      </c>
      <c r="B7223">
        <v>1.3460000000000001</v>
      </c>
      <c r="D7223" s="207"/>
    </row>
    <row r="7224" spans="1:4" x14ac:dyDescent="0.15">
      <c r="A7224" s="214">
        <v>37210</v>
      </c>
      <c r="B7224">
        <v>1.357</v>
      </c>
      <c r="D7224" s="207"/>
    </row>
    <row r="7225" spans="1:4" x14ac:dyDescent="0.15">
      <c r="A7225" s="214">
        <v>37211</v>
      </c>
      <c r="B7225">
        <v>1.3720000000000001</v>
      </c>
      <c r="D7225" s="207"/>
    </row>
    <row r="7226" spans="1:4" x14ac:dyDescent="0.15">
      <c r="A7226" s="214">
        <v>37214</v>
      </c>
      <c r="B7226">
        <v>1.3580000000000001</v>
      </c>
      <c r="D7226" s="207"/>
    </row>
    <row r="7227" spans="1:4" x14ac:dyDescent="0.15">
      <c r="A7227" s="214">
        <v>37215</v>
      </c>
      <c r="B7227">
        <v>1.367</v>
      </c>
      <c r="D7227" s="207"/>
    </row>
    <row r="7228" spans="1:4" x14ac:dyDescent="0.15">
      <c r="A7228" s="214">
        <v>37216</v>
      </c>
      <c r="B7228">
        <v>1.343</v>
      </c>
      <c r="D7228" s="207"/>
    </row>
    <row r="7229" spans="1:4" x14ac:dyDescent="0.15">
      <c r="A7229" s="214">
        <v>37217</v>
      </c>
      <c r="B7229">
        <v>1.335</v>
      </c>
      <c r="D7229" s="207"/>
    </row>
    <row r="7230" spans="1:4" x14ac:dyDescent="0.15">
      <c r="A7230" s="214">
        <v>37221</v>
      </c>
      <c r="B7230">
        <v>1.357</v>
      </c>
      <c r="D7230" s="207"/>
    </row>
    <row r="7231" spans="1:4" x14ac:dyDescent="0.15">
      <c r="A7231" s="214">
        <v>37222</v>
      </c>
      <c r="B7231">
        <v>1.381</v>
      </c>
      <c r="D7231" s="207"/>
    </row>
    <row r="7232" spans="1:4" x14ac:dyDescent="0.15">
      <c r="A7232" s="214">
        <v>37223</v>
      </c>
      <c r="B7232">
        <v>1.35</v>
      </c>
      <c r="D7232" s="207"/>
    </row>
    <row r="7233" spans="1:4" x14ac:dyDescent="0.15">
      <c r="A7233" s="214">
        <v>37224</v>
      </c>
      <c r="B7233">
        <v>1.3740000000000001</v>
      </c>
      <c r="D7233" s="207"/>
    </row>
    <row r="7234" spans="1:4" x14ac:dyDescent="0.15">
      <c r="A7234" s="214">
        <v>37225</v>
      </c>
      <c r="B7234">
        <v>1.355</v>
      </c>
      <c r="D7234" s="207"/>
    </row>
    <row r="7235" spans="1:4" x14ac:dyDescent="0.15">
      <c r="A7235" s="214">
        <v>37228</v>
      </c>
      <c r="B7235">
        <v>1.3919999999999999</v>
      </c>
      <c r="D7235" s="207"/>
    </row>
    <row r="7236" spans="1:4" x14ac:dyDescent="0.15">
      <c r="A7236" s="214">
        <v>37229</v>
      </c>
      <c r="B7236">
        <v>1.3819999999999999</v>
      </c>
      <c r="D7236" s="207"/>
    </row>
    <row r="7237" spans="1:4" x14ac:dyDescent="0.15">
      <c r="A7237" s="214">
        <v>37230</v>
      </c>
      <c r="B7237">
        <v>1.3740000000000001</v>
      </c>
      <c r="D7237" s="207"/>
    </row>
    <row r="7238" spans="1:4" x14ac:dyDescent="0.15">
      <c r="A7238" s="214">
        <v>37231</v>
      </c>
      <c r="B7238">
        <v>1.3959999999999999</v>
      </c>
      <c r="D7238" s="207"/>
    </row>
    <row r="7239" spans="1:4" x14ac:dyDescent="0.15">
      <c r="A7239" s="214">
        <v>37232</v>
      </c>
      <c r="B7239">
        <v>1.3640000000000001</v>
      </c>
      <c r="D7239" s="207"/>
    </row>
    <row r="7240" spans="1:4" x14ac:dyDescent="0.15">
      <c r="A7240" s="214">
        <v>37235</v>
      </c>
      <c r="B7240">
        <v>1.351</v>
      </c>
      <c r="D7240" s="207"/>
    </row>
    <row r="7241" spans="1:4" x14ac:dyDescent="0.15">
      <c r="A7241" s="214">
        <v>37236</v>
      </c>
      <c r="B7241">
        <v>1.349</v>
      </c>
      <c r="D7241" s="207"/>
    </row>
    <row r="7242" spans="1:4" x14ac:dyDescent="0.15">
      <c r="A7242" s="214">
        <v>37237</v>
      </c>
      <c r="B7242">
        <v>1.3420000000000001</v>
      </c>
      <c r="D7242" s="207"/>
    </row>
    <row r="7243" spans="1:4" x14ac:dyDescent="0.15">
      <c r="A7243" s="214">
        <v>37238</v>
      </c>
      <c r="B7243">
        <v>1.331</v>
      </c>
      <c r="D7243" s="207"/>
    </row>
    <row r="7244" spans="1:4" x14ac:dyDescent="0.15">
      <c r="A7244" s="214">
        <v>37239</v>
      </c>
      <c r="B7244">
        <v>1.34</v>
      </c>
      <c r="D7244" s="207"/>
    </row>
    <row r="7245" spans="1:4" x14ac:dyDescent="0.15">
      <c r="A7245" s="214">
        <v>37242</v>
      </c>
      <c r="B7245">
        <v>1.3320000000000001</v>
      </c>
      <c r="D7245" s="207"/>
    </row>
    <row r="7246" spans="1:4" x14ac:dyDescent="0.15">
      <c r="A7246" s="214">
        <v>37243</v>
      </c>
      <c r="B7246">
        <v>1.3320000000000001</v>
      </c>
      <c r="D7246" s="207"/>
    </row>
    <row r="7247" spans="1:4" x14ac:dyDescent="0.15">
      <c r="A7247" s="214">
        <v>37244</v>
      </c>
      <c r="B7247">
        <v>1.3380000000000001</v>
      </c>
      <c r="D7247" s="207"/>
    </row>
    <row r="7248" spans="1:4" x14ac:dyDescent="0.15">
      <c r="A7248" s="214">
        <v>37245</v>
      </c>
      <c r="B7248">
        <v>1.327</v>
      </c>
      <c r="D7248" s="207"/>
    </row>
    <row r="7249" spans="1:4" x14ac:dyDescent="0.15">
      <c r="A7249" s="214">
        <v>37246</v>
      </c>
      <c r="B7249">
        <v>1.32</v>
      </c>
      <c r="D7249" s="207"/>
    </row>
    <row r="7250" spans="1:4" x14ac:dyDescent="0.15">
      <c r="A7250" s="214">
        <v>37250</v>
      </c>
      <c r="B7250">
        <v>1.325</v>
      </c>
      <c r="D7250" s="207"/>
    </row>
    <row r="7251" spans="1:4" x14ac:dyDescent="0.15">
      <c r="A7251" s="214">
        <v>37251</v>
      </c>
      <c r="B7251">
        <v>1.33</v>
      </c>
      <c r="D7251" s="207"/>
    </row>
    <row r="7252" spans="1:4" x14ac:dyDescent="0.15">
      <c r="A7252" s="214">
        <v>37252</v>
      </c>
      <c r="B7252">
        <v>1.349</v>
      </c>
      <c r="D7252" s="207"/>
    </row>
    <row r="7253" spans="1:4" x14ac:dyDescent="0.15">
      <c r="A7253" s="214">
        <v>37253</v>
      </c>
      <c r="B7253">
        <v>1.369</v>
      </c>
      <c r="D7253" s="207"/>
    </row>
    <row r="7254" spans="1:4" x14ac:dyDescent="0.15">
      <c r="A7254" s="214">
        <v>37260</v>
      </c>
      <c r="B7254">
        <v>1.401</v>
      </c>
      <c r="D7254" s="207"/>
    </row>
    <row r="7255" spans="1:4" x14ac:dyDescent="0.15">
      <c r="A7255" s="214">
        <v>37263</v>
      </c>
      <c r="B7255">
        <v>1.3879999999999999</v>
      </c>
      <c r="D7255" s="207"/>
    </row>
    <row r="7256" spans="1:4" x14ac:dyDescent="0.15">
      <c r="A7256" s="214">
        <v>37264</v>
      </c>
      <c r="B7256">
        <v>1.397</v>
      </c>
      <c r="D7256" s="207"/>
    </row>
    <row r="7257" spans="1:4" x14ac:dyDescent="0.15">
      <c r="A7257" s="214">
        <v>37265</v>
      </c>
      <c r="B7257">
        <v>1.3839999999999999</v>
      </c>
      <c r="D7257" s="207"/>
    </row>
    <row r="7258" spans="1:4" x14ac:dyDescent="0.15">
      <c r="A7258" s="214">
        <v>37266</v>
      </c>
      <c r="B7258">
        <v>1.393</v>
      </c>
      <c r="D7258" s="207"/>
    </row>
    <row r="7259" spans="1:4" x14ac:dyDescent="0.15">
      <c r="A7259" s="214">
        <v>37267</v>
      </c>
      <c r="B7259">
        <v>1.4</v>
      </c>
      <c r="D7259" s="207"/>
    </row>
    <row r="7260" spans="1:4" x14ac:dyDescent="0.15">
      <c r="A7260" s="214">
        <v>37271</v>
      </c>
      <c r="B7260">
        <v>1.413</v>
      </c>
      <c r="D7260" s="207"/>
    </row>
    <row r="7261" spans="1:4" x14ac:dyDescent="0.15">
      <c r="A7261" s="214">
        <v>37272</v>
      </c>
      <c r="B7261">
        <v>1.399</v>
      </c>
      <c r="D7261" s="207"/>
    </row>
    <row r="7262" spans="1:4" x14ac:dyDescent="0.15">
      <c r="A7262" s="214">
        <v>37273</v>
      </c>
      <c r="B7262">
        <v>1.421</v>
      </c>
      <c r="D7262" s="207"/>
    </row>
    <row r="7263" spans="1:4" x14ac:dyDescent="0.15">
      <c r="A7263" s="214">
        <v>37274</v>
      </c>
      <c r="B7263">
        <v>1.425</v>
      </c>
      <c r="D7263" s="207"/>
    </row>
    <row r="7264" spans="1:4" x14ac:dyDescent="0.15">
      <c r="A7264" s="214">
        <v>37277</v>
      </c>
      <c r="B7264">
        <v>1.4410000000000001</v>
      </c>
      <c r="D7264" s="207"/>
    </row>
    <row r="7265" spans="1:4" x14ac:dyDescent="0.15">
      <c r="A7265" s="214">
        <v>37278</v>
      </c>
      <c r="B7265">
        <v>1.4379999999999999</v>
      </c>
      <c r="D7265" s="207"/>
    </row>
    <row r="7266" spans="1:4" x14ac:dyDescent="0.15">
      <c r="A7266" s="214">
        <v>37279</v>
      </c>
      <c r="B7266">
        <v>1.4390000000000001</v>
      </c>
      <c r="D7266" s="207"/>
    </row>
    <row r="7267" spans="1:4" x14ac:dyDescent="0.15">
      <c r="A7267" s="214">
        <v>37280</v>
      </c>
      <c r="B7267">
        <v>1.468</v>
      </c>
      <c r="D7267" s="207"/>
    </row>
    <row r="7268" spans="1:4" x14ac:dyDescent="0.15">
      <c r="A7268" s="214">
        <v>37281</v>
      </c>
      <c r="B7268">
        <v>1.472</v>
      </c>
      <c r="D7268" s="207"/>
    </row>
    <row r="7269" spans="1:4" x14ac:dyDescent="0.15">
      <c r="A7269" s="214">
        <v>37284</v>
      </c>
      <c r="B7269">
        <v>1.4530000000000001</v>
      </c>
      <c r="D7269" s="207"/>
    </row>
    <row r="7270" spans="1:4" x14ac:dyDescent="0.15">
      <c r="A7270" s="214">
        <v>37285</v>
      </c>
      <c r="B7270">
        <v>1.476</v>
      </c>
      <c r="D7270" s="207"/>
    </row>
    <row r="7271" spans="1:4" x14ac:dyDescent="0.15">
      <c r="A7271" s="214">
        <v>37286</v>
      </c>
      <c r="B7271">
        <v>1.488</v>
      </c>
      <c r="D7271" s="207"/>
    </row>
    <row r="7272" spans="1:4" x14ac:dyDescent="0.15">
      <c r="A7272" s="214">
        <v>37287</v>
      </c>
      <c r="B7272">
        <v>1.486</v>
      </c>
      <c r="D7272" s="207"/>
    </row>
    <row r="7273" spans="1:4" x14ac:dyDescent="0.15">
      <c r="A7273" s="214">
        <v>37288</v>
      </c>
      <c r="B7273">
        <v>1.508</v>
      </c>
      <c r="D7273" s="207"/>
    </row>
    <row r="7274" spans="1:4" x14ac:dyDescent="0.15">
      <c r="A7274" s="214">
        <v>37291</v>
      </c>
      <c r="B7274">
        <v>1.51</v>
      </c>
      <c r="D7274" s="207"/>
    </row>
    <row r="7275" spans="1:4" x14ac:dyDescent="0.15">
      <c r="A7275" s="214">
        <v>37292</v>
      </c>
      <c r="B7275">
        <v>1.538</v>
      </c>
      <c r="D7275" s="207"/>
    </row>
    <row r="7276" spans="1:4" x14ac:dyDescent="0.15">
      <c r="A7276" s="214">
        <v>37293</v>
      </c>
      <c r="B7276">
        <v>1.5489999999999999</v>
      </c>
      <c r="D7276" s="207"/>
    </row>
    <row r="7277" spans="1:4" x14ac:dyDescent="0.15">
      <c r="A7277" s="214">
        <v>37294</v>
      </c>
      <c r="B7277">
        <v>1.5649999999999999</v>
      </c>
      <c r="D7277" s="207"/>
    </row>
    <row r="7278" spans="1:4" x14ac:dyDescent="0.15">
      <c r="A7278" s="214">
        <v>37295</v>
      </c>
      <c r="B7278">
        <v>1.516</v>
      </c>
      <c r="D7278" s="207"/>
    </row>
    <row r="7279" spans="1:4" x14ac:dyDescent="0.15">
      <c r="A7279" s="214">
        <v>37299</v>
      </c>
      <c r="B7279">
        <v>1.478</v>
      </c>
      <c r="D7279" s="207"/>
    </row>
    <row r="7280" spans="1:4" x14ac:dyDescent="0.15">
      <c r="A7280" s="214">
        <v>37300</v>
      </c>
      <c r="B7280">
        <v>1.5109999999999999</v>
      </c>
      <c r="D7280" s="207"/>
    </row>
    <row r="7281" spans="1:4" x14ac:dyDescent="0.15">
      <c r="A7281" s="214">
        <v>37301</v>
      </c>
      <c r="B7281">
        <v>1.5229999999999999</v>
      </c>
      <c r="D7281" s="207"/>
    </row>
    <row r="7282" spans="1:4" x14ac:dyDescent="0.15">
      <c r="A7282" s="214">
        <v>37302</v>
      </c>
      <c r="B7282">
        <v>1.5029999999999999</v>
      </c>
      <c r="D7282" s="207"/>
    </row>
    <row r="7283" spans="1:4" x14ac:dyDescent="0.15">
      <c r="A7283" s="214">
        <v>37305</v>
      </c>
      <c r="B7283">
        <v>1.512</v>
      </c>
      <c r="D7283" s="207"/>
    </row>
    <row r="7284" spans="1:4" x14ac:dyDescent="0.15">
      <c r="A7284" s="214">
        <v>37306</v>
      </c>
      <c r="B7284">
        <v>1.524</v>
      </c>
      <c r="D7284" s="207"/>
    </row>
    <row r="7285" spans="1:4" x14ac:dyDescent="0.15">
      <c r="A7285" s="214">
        <v>37307</v>
      </c>
      <c r="B7285">
        <v>1.5349999999999999</v>
      </c>
      <c r="D7285" s="207"/>
    </row>
    <row r="7286" spans="1:4" x14ac:dyDescent="0.15">
      <c r="A7286" s="214">
        <v>37308</v>
      </c>
      <c r="B7286">
        <v>1.5029999999999999</v>
      </c>
      <c r="D7286" s="207"/>
    </row>
    <row r="7287" spans="1:4" x14ac:dyDescent="0.15">
      <c r="A7287" s="214">
        <v>37309</v>
      </c>
      <c r="B7287">
        <v>1.514</v>
      </c>
      <c r="D7287" s="207"/>
    </row>
    <row r="7288" spans="1:4" x14ac:dyDescent="0.15">
      <c r="A7288" s="214">
        <v>37312</v>
      </c>
      <c r="B7288">
        <v>1.5149999999999999</v>
      </c>
      <c r="D7288" s="207"/>
    </row>
    <row r="7289" spans="1:4" x14ac:dyDescent="0.15">
      <c r="A7289" s="214">
        <v>37313</v>
      </c>
      <c r="B7289">
        <v>1.5349999999999999</v>
      </c>
      <c r="D7289" s="207"/>
    </row>
    <row r="7290" spans="1:4" x14ac:dyDescent="0.15">
      <c r="A7290" s="214">
        <v>37314</v>
      </c>
      <c r="B7290">
        <v>1.5269999999999999</v>
      </c>
      <c r="D7290" s="207"/>
    </row>
    <row r="7291" spans="1:4" x14ac:dyDescent="0.15">
      <c r="A7291" s="214">
        <v>37315</v>
      </c>
      <c r="B7291">
        <v>1.5109999999999999</v>
      </c>
      <c r="D7291" s="207"/>
    </row>
    <row r="7292" spans="1:4" x14ac:dyDescent="0.15">
      <c r="A7292" s="214">
        <v>37316</v>
      </c>
      <c r="B7292">
        <v>1.502</v>
      </c>
      <c r="D7292" s="207"/>
    </row>
    <row r="7293" spans="1:4" x14ac:dyDescent="0.15">
      <c r="A7293" s="214">
        <v>37319</v>
      </c>
      <c r="B7293">
        <v>1.482</v>
      </c>
      <c r="D7293" s="207"/>
    </row>
    <row r="7294" spans="1:4" x14ac:dyDescent="0.15">
      <c r="A7294" s="214">
        <v>37320</v>
      </c>
      <c r="B7294">
        <v>1.464</v>
      </c>
      <c r="D7294" s="207"/>
    </row>
    <row r="7295" spans="1:4" x14ac:dyDescent="0.15">
      <c r="A7295" s="214">
        <v>37321</v>
      </c>
      <c r="B7295">
        <v>1.4510000000000001</v>
      </c>
      <c r="D7295" s="207"/>
    </row>
    <row r="7296" spans="1:4" x14ac:dyDescent="0.15">
      <c r="A7296" s="214">
        <v>37322</v>
      </c>
      <c r="B7296">
        <v>1.4350000000000001</v>
      </c>
      <c r="D7296" s="207"/>
    </row>
    <row r="7297" spans="1:4" x14ac:dyDescent="0.15">
      <c r="A7297" s="214">
        <v>37323</v>
      </c>
      <c r="B7297">
        <v>1.4490000000000001</v>
      </c>
      <c r="D7297" s="207"/>
    </row>
    <row r="7298" spans="1:4" x14ac:dyDescent="0.15">
      <c r="A7298" s="214">
        <v>37326</v>
      </c>
      <c r="B7298">
        <v>1.4810000000000001</v>
      </c>
      <c r="D7298" s="207"/>
    </row>
    <row r="7299" spans="1:4" x14ac:dyDescent="0.15">
      <c r="A7299" s="214">
        <v>37327</v>
      </c>
      <c r="B7299">
        <v>1.458</v>
      </c>
      <c r="D7299" s="207"/>
    </row>
    <row r="7300" spans="1:4" x14ac:dyDescent="0.15">
      <c r="A7300" s="214">
        <v>37328</v>
      </c>
      <c r="B7300">
        <v>1.44</v>
      </c>
      <c r="D7300" s="207"/>
    </row>
    <row r="7301" spans="1:4" x14ac:dyDescent="0.15">
      <c r="A7301" s="214">
        <v>37329</v>
      </c>
      <c r="B7301">
        <v>1.419</v>
      </c>
      <c r="D7301" s="207"/>
    </row>
    <row r="7302" spans="1:4" x14ac:dyDescent="0.15">
      <c r="A7302" s="214">
        <v>37330</v>
      </c>
      <c r="B7302">
        <v>1.45</v>
      </c>
      <c r="D7302" s="207"/>
    </row>
    <row r="7303" spans="1:4" x14ac:dyDescent="0.15">
      <c r="A7303" s="214">
        <v>37333</v>
      </c>
      <c r="B7303">
        <v>1.444</v>
      </c>
      <c r="D7303" s="207"/>
    </row>
    <row r="7304" spans="1:4" x14ac:dyDescent="0.15">
      <c r="A7304" s="214">
        <v>37334</v>
      </c>
      <c r="B7304">
        <v>1.4410000000000001</v>
      </c>
      <c r="D7304" s="207"/>
    </row>
    <row r="7305" spans="1:4" x14ac:dyDescent="0.15">
      <c r="A7305" s="214">
        <v>37335</v>
      </c>
      <c r="B7305">
        <v>1.4419999999999999</v>
      </c>
      <c r="D7305" s="207"/>
    </row>
    <row r="7306" spans="1:4" x14ac:dyDescent="0.15">
      <c r="A7306" s="214">
        <v>37337</v>
      </c>
      <c r="B7306">
        <v>1.4350000000000001</v>
      </c>
      <c r="D7306" s="207"/>
    </row>
    <row r="7307" spans="1:4" x14ac:dyDescent="0.15">
      <c r="A7307" s="214">
        <v>37340</v>
      </c>
      <c r="B7307">
        <v>1.4510000000000001</v>
      </c>
      <c r="D7307" s="207"/>
    </row>
    <row r="7308" spans="1:4" x14ac:dyDescent="0.15">
      <c r="A7308" s="214">
        <v>37341</v>
      </c>
      <c r="B7308">
        <v>1.427</v>
      </c>
      <c r="D7308" s="207"/>
    </row>
    <row r="7309" spans="1:4" x14ac:dyDescent="0.15">
      <c r="A7309" s="214">
        <v>37342</v>
      </c>
      <c r="B7309">
        <v>1.4039999999999999</v>
      </c>
      <c r="D7309" s="207"/>
    </row>
    <row r="7310" spans="1:4" x14ac:dyDescent="0.15">
      <c r="A7310" s="214">
        <v>37343</v>
      </c>
      <c r="B7310">
        <v>1.389</v>
      </c>
      <c r="D7310" s="207"/>
    </row>
    <row r="7311" spans="1:4" x14ac:dyDescent="0.15">
      <c r="A7311" s="214">
        <v>37344</v>
      </c>
      <c r="B7311">
        <v>1.399</v>
      </c>
      <c r="D7311" s="207"/>
    </row>
    <row r="7312" spans="1:4" x14ac:dyDescent="0.15">
      <c r="A7312" s="214">
        <v>37347</v>
      </c>
      <c r="B7312">
        <v>1.4039999999999999</v>
      </c>
      <c r="D7312" s="207"/>
    </row>
    <row r="7313" spans="1:4" x14ac:dyDescent="0.15">
      <c r="A7313" s="214">
        <v>37348</v>
      </c>
      <c r="B7313">
        <v>1.39</v>
      </c>
      <c r="D7313" s="207"/>
    </row>
    <row r="7314" spans="1:4" x14ac:dyDescent="0.15">
      <c r="A7314" s="214">
        <v>37349</v>
      </c>
      <c r="B7314">
        <v>1.395</v>
      </c>
      <c r="D7314" s="207"/>
    </row>
    <row r="7315" spans="1:4" x14ac:dyDescent="0.15">
      <c r="A7315" s="214">
        <v>37350</v>
      </c>
      <c r="B7315">
        <v>1.3939999999999999</v>
      </c>
      <c r="D7315" s="207"/>
    </row>
    <row r="7316" spans="1:4" x14ac:dyDescent="0.15">
      <c r="A7316" s="214">
        <v>37351</v>
      </c>
      <c r="B7316">
        <v>1.3859999999999999</v>
      </c>
      <c r="D7316" s="207"/>
    </row>
    <row r="7317" spans="1:4" x14ac:dyDescent="0.15">
      <c r="A7317" s="214">
        <v>37354</v>
      </c>
      <c r="B7317">
        <v>1.369</v>
      </c>
      <c r="D7317" s="207"/>
    </row>
    <row r="7318" spans="1:4" x14ac:dyDescent="0.15">
      <c r="A7318" s="214">
        <v>37355</v>
      </c>
      <c r="B7318">
        <v>1.401</v>
      </c>
      <c r="D7318" s="207"/>
    </row>
    <row r="7319" spans="1:4" x14ac:dyDescent="0.15">
      <c r="A7319" s="214">
        <v>37356</v>
      </c>
      <c r="B7319">
        <v>1.3819999999999999</v>
      </c>
      <c r="D7319" s="207"/>
    </row>
    <row r="7320" spans="1:4" x14ac:dyDescent="0.15">
      <c r="A7320" s="214">
        <v>37357</v>
      </c>
      <c r="B7320">
        <v>1.363</v>
      </c>
      <c r="D7320" s="207"/>
    </row>
    <row r="7321" spans="1:4" x14ac:dyDescent="0.15">
      <c r="A7321" s="214">
        <v>37358</v>
      </c>
      <c r="B7321">
        <v>1.3919999999999999</v>
      </c>
      <c r="D7321" s="207"/>
    </row>
    <row r="7322" spans="1:4" x14ac:dyDescent="0.15">
      <c r="A7322" s="214">
        <v>37361</v>
      </c>
      <c r="B7322">
        <v>1.373</v>
      </c>
      <c r="D7322" s="207"/>
    </row>
    <row r="7323" spans="1:4" x14ac:dyDescent="0.15">
      <c r="A7323" s="214">
        <v>37362</v>
      </c>
      <c r="B7323">
        <v>1.3879999999999999</v>
      </c>
      <c r="D7323" s="207"/>
    </row>
    <row r="7324" spans="1:4" x14ac:dyDescent="0.15">
      <c r="A7324" s="214">
        <v>37363</v>
      </c>
      <c r="B7324">
        <v>1.4079999999999999</v>
      </c>
      <c r="D7324" s="207"/>
    </row>
    <row r="7325" spans="1:4" x14ac:dyDescent="0.15">
      <c r="A7325" s="214">
        <v>37364</v>
      </c>
      <c r="B7325">
        <v>1.417</v>
      </c>
      <c r="D7325" s="207"/>
    </row>
    <row r="7326" spans="1:4" x14ac:dyDescent="0.15">
      <c r="A7326" s="214">
        <v>37365</v>
      </c>
      <c r="B7326">
        <v>1.405</v>
      </c>
      <c r="D7326" s="207"/>
    </row>
    <row r="7327" spans="1:4" x14ac:dyDescent="0.15">
      <c r="A7327" s="214">
        <v>37368</v>
      </c>
      <c r="B7327">
        <v>1.4139999999999999</v>
      </c>
      <c r="D7327" s="207"/>
    </row>
    <row r="7328" spans="1:4" x14ac:dyDescent="0.15">
      <c r="A7328" s="214">
        <v>37369</v>
      </c>
      <c r="B7328">
        <v>1.4279999999999999</v>
      </c>
      <c r="D7328" s="207"/>
    </row>
    <row r="7329" spans="1:4" x14ac:dyDescent="0.15">
      <c r="A7329" s="214">
        <v>37370</v>
      </c>
      <c r="B7329">
        <v>1.4379999999999999</v>
      </c>
      <c r="D7329" s="207"/>
    </row>
    <row r="7330" spans="1:4" x14ac:dyDescent="0.15">
      <c r="A7330" s="214">
        <v>37371</v>
      </c>
      <c r="B7330">
        <v>1.4359999999999999</v>
      </c>
      <c r="D7330" s="207"/>
    </row>
    <row r="7331" spans="1:4" x14ac:dyDescent="0.15">
      <c r="A7331" s="214">
        <v>37372</v>
      </c>
      <c r="B7331">
        <v>1.417</v>
      </c>
      <c r="D7331" s="207"/>
    </row>
    <row r="7332" spans="1:4" x14ac:dyDescent="0.15">
      <c r="A7332" s="214">
        <v>37376</v>
      </c>
      <c r="B7332">
        <v>1.375</v>
      </c>
      <c r="D7332" s="207"/>
    </row>
    <row r="7333" spans="1:4" x14ac:dyDescent="0.15">
      <c r="A7333" s="214">
        <v>37377</v>
      </c>
      <c r="B7333">
        <v>1.3720000000000001</v>
      </c>
      <c r="D7333" s="207"/>
    </row>
    <row r="7334" spans="1:4" x14ac:dyDescent="0.15">
      <c r="A7334" s="214">
        <v>37378</v>
      </c>
      <c r="B7334">
        <v>1.3779999999999999</v>
      </c>
      <c r="D7334" s="207"/>
    </row>
    <row r="7335" spans="1:4" x14ac:dyDescent="0.15">
      <c r="A7335" s="214">
        <v>37383</v>
      </c>
      <c r="B7335">
        <v>1.365</v>
      </c>
      <c r="D7335" s="207"/>
    </row>
    <row r="7336" spans="1:4" x14ac:dyDescent="0.15">
      <c r="A7336" s="214">
        <v>37384</v>
      </c>
      <c r="B7336">
        <v>1.375</v>
      </c>
      <c r="D7336" s="207"/>
    </row>
    <row r="7337" spans="1:4" x14ac:dyDescent="0.15">
      <c r="A7337" s="214">
        <v>37385</v>
      </c>
      <c r="B7337">
        <v>1.367</v>
      </c>
      <c r="D7337" s="207"/>
    </row>
    <row r="7338" spans="1:4" x14ac:dyDescent="0.15">
      <c r="A7338" s="214">
        <v>37386</v>
      </c>
      <c r="B7338">
        <v>1.3660000000000001</v>
      </c>
      <c r="D7338" s="207"/>
    </row>
    <row r="7339" spans="1:4" x14ac:dyDescent="0.15">
      <c r="A7339" s="214">
        <v>37389</v>
      </c>
      <c r="B7339">
        <v>1.3759999999999999</v>
      </c>
      <c r="D7339" s="207"/>
    </row>
    <row r="7340" spans="1:4" x14ac:dyDescent="0.15">
      <c r="A7340" s="214">
        <v>37390</v>
      </c>
      <c r="B7340">
        <v>1.371</v>
      </c>
      <c r="D7340" s="207"/>
    </row>
    <row r="7341" spans="1:4" x14ac:dyDescent="0.15">
      <c r="A7341" s="214">
        <v>37391</v>
      </c>
      <c r="B7341">
        <v>1.367</v>
      </c>
      <c r="D7341" s="207"/>
    </row>
    <row r="7342" spans="1:4" x14ac:dyDescent="0.15">
      <c r="A7342" s="214">
        <v>37392</v>
      </c>
      <c r="B7342">
        <v>1.361</v>
      </c>
      <c r="D7342" s="207"/>
    </row>
    <row r="7343" spans="1:4" x14ac:dyDescent="0.15">
      <c r="A7343" s="214">
        <v>37393</v>
      </c>
      <c r="B7343">
        <v>1.365</v>
      </c>
      <c r="D7343" s="207"/>
    </row>
    <row r="7344" spans="1:4" x14ac:dyDescent="0.15">
      <c r="A7344" s="214">
        <v>37396</v>
      </c>
      <c r="B7344">
        <v>1.391</v>
      </c>
      <c r="D7344" s="207"/>
    </row>
    <row r="7345" spans="1:4" x14ac:dyDescent="0.15">
      <c r="A7345" s="214">
        <v>37397</v>
      </c>
      <c r="B7345">
        <v>1.401</v>
      </c>
      <c r="D7345" s="207"/>
    </row>
    <row r="7346" spans="1:4" x14ac:dyDescent="0.15">
      <c r="A7346" s="214">
        <v>37398</v>
      </c>
      <c r="B7346">
        <v>1.391</v>
      </c>
      <c r="D7346" s="207"/>
    </row>
    <row r="7347" spans="1:4" x14ac:dyDescent="0.15">
      <c r="A7347" s="214">
        <v>37399</v>
      </c>
      <c r="B7347">
        <v>1.409</v>
      </c>
      <c r="D7347" s="207"/>
    </row>
    <row r="7348" spans="1:4" x14ac:dyDescent="0.15">
      <c r="A7348" s="214">
        <v>37400</v>
      </c>
      <c r="B7348">
        <v>1.3939999999999999</v>
      </c>
      <c r="D7348" s="207"/>
    </row>
    <row r="7349" spans="1:4" x14ac:dyDescent="0.15">
      <c r="A7349" s="214">
        <v>37403</v>
      </c>
      <c r="B7349">
        <v>1.3959999999999999</v>
      </c>
      <c r="D7349" s="207"/>
    </row>
    <row r="7350" spans="1:4" x14ac:dyDescent="0.15">
      <c r="A7350" s="214">
        <v>37404</v>
      </c>
      <c r="B7350">
        <v>1.377</v>
      </c>
      <c r="D7350" s="207"/>
    </row>
    <row r="7351" spans="1:4" x14ac:dyDescent="0.15">
      <c r="A7351" s="214">
        <v>37405</v>
      </c>
      <c r="B7351">
        <v>1.395</v>
      </c>
      <c r="D7351" s="207"/>
    </row>
    <row r="7352" spans="1:4" x14ac:dyDescent="0.15">
      <c r="A7352" s="214">
        <v>37406</v>
      </c>
      <c r="B7352">
        <v>1.375</v>
      </c>
      <c r="D7352" s="207"/>
    </row>
    <row r="7353" spans="1:4" x14ac:dyDescent="0.15">
      <c r="A7353" s="214">
        <v>37407</v>
      </c>
      <c r="B7353">
        <v>1.371</v>
      </c>
      <c r="D7353" s="207"/>
    </row>
    <row r="7354" spans="1:4" x14ac:dyDescent="0.15">
      <c r="A7354" s="214">
        <v>37410</v>
      </c>
      <c r="B7354">
        <v>1.367</v>
      </c>
      <c r="D7354" s="207"/>
    </row>
    <row r="7355" spans="1:4" x14ac:dyDescent="0.15">
      <c r="A7355" s="214">
        <v>37411</v>
      </c>
      <c r="B7355">
        <v>1.379</v>
      </c>
      <c r="D7355" s="207"/>
    </row>
    <row r="7356" spans="1:4" x14ac:dyDescent="0.15">
      <c r="A7356" s="214">
        <v>37412</v>
      </c>
      <c r="B7356">
        <v>1.383</v>
      </c>
      <c r="D7356" s="207"/>
    </row>
    <row r="7357" spans="1:4" x14ac:dyDescent="0.15">
      <c r="A7357" s="214">
        <v>37413</v>
      </c>
      <c r="B7357">
        <v>1.365</v>
      </c>
      <c r="D7357" s="207"/>
    </row>
    <row r="7358" spans="1:4" x14ac:dyDescent="0.15">
      <c r="A7358" s="214">
        <v>37414</v>
      </c>
      <c r="B7358">
        <v>1.35</v>
      </c>
      <c r="D7358" s="207"/>
    </row>
    <row r="7359" spans="1:4" x14ac:dyDescent="0.15">
      <c r="A7359" s="214">
        <v>37417</v>
      </c>
      <c r="B7359">
        <v>1.35</v>
      </c>
      <c r="D7359" s="207"/>
    </row>
    <row r="7360" spans="1:4" x14ac:dyDescent="0.15">
      <c r="A7360" s="214">
        <v>37418</v>
      </c>
      <c r="B7360">
        <v>1.353</v>
      </c>
      <c r="D7360" s="207"/>
    </row>
    <row r="7361" spans="1:4" x14ac:dyDescent="0.15">
      <c r="A7361" s="214">
        <v>37419</v>
      </c>
      <c r="B7361">
        <v>1.3640000000000001</v>
      </c>
      <c r="D7361" s="207"/>
    </row>
    <row r="7362" spans="1:4" x14ac:dyDescent="0.15">
      <c r="A7362" s="214">
        <v>37420</v>
      </c>
      <c r="B7362">
        <v>1.3660000000000001</v>
      </c>
      <c r="D7362" s="207"/>
    </row>
    <row r="7363" spans="1:4" x14ac:dyDescent="0.15">
      <c r="A7363" s="214">
        <v>37421</v>
      </c>
      <c r="B7363">
        <v>1.353</v>
      </c>
      <c r="D7363" s="207"/>
    </row>
    <row r="7364" spans="1:4" x14ac:dyDescent="0.15">
      <c r="A7364" s="214">
        <v>37424</v>
      </c>
      <c r="B7364">
        <v>1.3620000000000001</v>
      </c>
      <c r="D7364" s="207"/>
    </row>
    <row r="7365" spans="1:4" x14ac:dyDescent="0.15">
      <c r="A7365" s="214">
        <v>37425</v>
      </c>
      <c r="B7365">
        <v>1.3540000000000001</v>
      </c>
      <c r="D7365" s="207"/>
    </row>
    <row r="7366" spans="1:4" x14ac:dyDescent="0.15">
      <c r="A7366" s="214">
        <v>37426</v>
      </c>
      <c r="B7366">
        <v>1.3640000000000001</v>
      </c>
      <c r="D7366" s="207"/>
    </row>
    <row r="7367" spans="1:4" x14ac:dyDescent="0.15">
      <c r="A7367" s="214">
        <v>37427</v>
      </c>
      <c r="B7367">
        <v>1.361</v>
      </c>
      <c r="D7367" s="207"/>
    </row>
    <row r="7368" spans="1:4" x14ac:dyDescent="0.15">
      <c r="A7368" s="214">
        <v>37428</v>
      </c>
      <c r="B7368">
        <v>1.3240000000000001</v>
      </c>
      <c r="D7368" s="207"/>
    </row>
    <row r="7369" spans="1:4" x14ac:dyDescent="0.15">
      <c r="A7369" s="214">
        <v>37431</v>
      </c>
      <c r="B7369">
        <v>1.325</v>
      </c>
      <c r="D7369" s="207"/>
    </row>
    <row r="7370" spans="1:4" x14ac:dyDescent="0.15">
      <c r="A7370" s="214">
        <v>37432</v>
      </c>
      <c r="B7370">
        <v>1.3120000000000001</v>
      </c>
      <c r="D7370" s="207"/>
    </row>
    <row r="7371" spans="1:4" x14ac:dyDescent="0.15">
      <c r="A7371" s="214">
        <v>37433</v>
      </c>
      <c r="B7371">
        <v>1.3029999999999999</v>
      </c>
      <c r="D7371" s="207"/>
    </row>
    <row r="7372" spans="1:4" x14ac:dyDescent="0.15">
      <c r="A7372" s="214">
        <v>37434</v>
      </c>
      <c r="B7372">
        <v>1.329</v>
      </c>
      <c r="D7372" s="207"/>
    </row>
    <row r="7373" spans="1:4" x14ac:dyDescent="0.15">
      <c r="A7373" s="214">
        <v>37435</v>
      </c>
      <c r="B7373">
        <v>1.3049999999999999</v>
      </c>
      <c r="D7373" s="207"/>
    </row>
    <row r="7374" spans="1:4" x14ac:dyDescent="0.15">
      <c r="A7374" s="214">
        <v>37438</v>
      </c>
      <c r="B7374">
        <v>1.3320000000000001</v>
      </c>
      <c r="D7374" s="207"/>
    </row>
    <row r="7375" spans="1:4" x14ac:dyDescent="0.15">
      <c r="A7375" s="214">
        <v>37439</v>
      </c>
      <c r="B7375">
        <v>1.3180000000000001</v>
      </c>
      <c r="D7375" s="207"/>
    </row>
    <row r="7376" spans="1:4" x14ac:dyDescent="0.15">
      <c r="A7376" s="214">
        <v>37440</v>
      </c>
      <c r="B7376">
        <v>1.3160000000000001</v>
      </c>
      <c r="D7376" s="207"/>
    </row>
    <row r="7377" spans="1:4" x14ac:dyDescent="0.15">
      <c r="A7377" s="214">
        <v>37441</v>
      </c>
      <c r="B7377">
        <v>1.3069999999999999</v>
      </c>
      <c r="D7377" s="207"/>
    </row>
    <row r="7378" spans="1:4" x14ac:dyDescent="0.15">
      <c r="A7378" s="214">
        <v>37442</v>
      </c>
      <c r="B7378">
        <v>1.3109999999999999</v>
      </c>
      <c r="D7378" s="207"/>
    </row>
    <row r="7379" spans="1:4" x14ac:dyDescent="0.15">
      <c r="A7379" s="214">
        <v>37445</v>
      </c>
      <c r="B7379">
        <v>1.3140000000000001</v>
      </c>
      <c r="D7379" s="207"/>
    </row>
    <row r="7380" spans="1:4" x14ac:dyDescent="0.15">
      <c r="A7380" s="214">
        <v>37446</v>
      </c>
      <c r="B7380">
        <v>1.3109999999999999</v>
      </c>
      <c r="D7380" s="207"/>
    </row>
    <row r="7381" spans="1:4" x14ac:dyDescent="0.15">
      <c r="A7381" s="214">
        <v>37447</v>
      </c>
      <c r="B7381">
        <v>1.288</v>
      </c>
      <c r="D7381" s="207"/>
    </row>
    <row r="7382" spans="1:4" x14ac:dyDescent="0.15">
      <c r="A7382" s="214">
        <v>37448</v>
      </c>
      <c r="B7382">
        <v>1.272</v>
      </c>
      <c r="D7382" s="207"/>
    </row>
    <row r="7383" spans="1:4" x14ac:dyDescent="0.15">
      <c r="A7383" s="214">
        <v>37449</v>
      </c>
      <c r="B7383">
        <v>1.2849999999999999</v>
      </c>
      <c r="D7383" s="207"/>
    </row>
    <row r="7384" spans="1:4" x14ac:dyDescent="0.15">
      <c r="A7384" s="214">
        <v>37452</v>
      </c>
      <c r="B7384">
        <v>1.2709999999999999</v>
      </c>
      <c r="D7384" s="207"/>
    </row>
    <row r="7385" spans="1:4" x14ac:dyDescent="0.15">
      <c r="A7385" s="214">
        <v>37453</v>
      </c>
      <c r="B7385">
        <v>1.266</v>
      </c>
      <c r="D7385" s="207"/>
    </row>
    <row r="7386" spans="1:4" x14ac:dyDescent="0.15">
      <c r="A7386" s="214">
        <v>37454</v>
      </c>
      <c r="B7386">
        <v>1.266</v>
      </c>
      <c r="D7386" s="207"/>
    </row>
    <row r="7387" spans="1:4" x14ac:dyDescent="0.15">
      <c r="A7387" s="214">
        <v>37455</v>
      </c>
      <c r="B7387">
        <v>1.262</v>
      </c>
      <c r="D7387" s="207"/>
    </row>
    <row r="7388" spans="1:4" x14ac:dyDescent="0.15">
      <c r="A7388" s="214">
        <v>37456</v>
      </c>
      <c r="B7388">
        <v>1.2609999999999999</v>
      </c>
      <c r="D7388" s="207"/>
    </row>
    <row r="7389" spans="1:4" x14ac:dyDescent="0.15">
      <c r="A7389" s="214">
        <v>37459</v>
      </c>
      <c r="B7389">
        <v>1.2709999999999999</v>
      </c>
      <c r="D7389" s="207"/>
    </row>
    <row r="7390" spans="1:4" x14ac:dyDescent="0.15">
      <c r="A7390" s="214">
        <v>37460</v>
      </c>
      <c r="B7390">
        <v>1.3009999999999999</v>
      </c>
      <c r="D7390" s="207"/>
    </row>
    <row r="7391" spans="1:4" x14ac:dyDescent="0.15">
      <c r="A7391" s="214">
        <v>37461</v>
      </c>
      <c r="B7391">
        <v>1.3169999999999999</v>
      </c>
      <c r="D7391" s="207"/>
    </row>
    <row r="7392" spans="1:4" x14ac:dyDescent="0.15">
      <c r="A7392" s="214">
        <v>37462</v>
      </c>
      <c r="B7392">
        <v>1.323</v>
      </c>
      <c r="D7392" s="207"/>
    </row>
    <row r="7393" spans="1:4" x14ac:dyDescent="0.15">
      <c r="A7393" s="214">
        <v>37463</v>
      </c>
      <c r="B7393">
        <v>1.333</v>
      </c>
      <c r="D7393" s="207"/>
    </row>
    <row r="7394" spans="1:4" x14ac:dyDescent="0.15">
      <c r="A7394" s="214">
        <v>37466</v>
      </c>
      <c r="B7394">
        <v>1.3520000000000001</v>
      </c>
      <c r="D7394" s="207"/>
    </row>
    <row r="7395" spans="1:4" x14ac:dyDescent="0.15">
      <c r="A7395" s="214">
        <v>37467</v>
      </c>
      <c r="B7395">
        <v>1.343</v>
      </c>
      <c r="D7395" s="207"/>
    </row>
    <row r="7396" spans="1:4" x14ac:dyDescent="0.15">
      <c r="A7396" s="214">
        <v>37468</v>
      </c>
      <c r="B7396">
        <v>1.3140000000000001</v>
      </c>
      <c r="D7396" s="207"/>
    </row>
    <row r="7397" spans="1:4" x14ac:dyDescent="0.15">
      <c r="A7397" s="214">
        <v>37469</v>
      </c>
      <c r="B7397">
        <v>1.3129999999999999</v>
      </c>
      <c r="D7397" s="207"/>
    </row>
    <row r="7398" spans="1:4" x14ac:dyDescent="0.15">
      <c r="A7398" s="214">
        <v>37470</v>
      </c>
      <c r="B7398">
        <v>1.296</v>
      </c>
      <c r="D7398" s="207"/>
    </row>
    <row r="7399" spans="1:4" x14ac:dyDescent="0.15">
      <c r="A7399" s="214">
        <v>37473</v>
      </c>
      <c r="B7399">
        <v>1.28</v>
      </c>
      <c r="D7399" s="207"/>
    </row>
    <row r="7400" spans="1:4" x14ac:dyDescent="0.15">
      <c r="A7400" s="214">
        <v>37474</v>
      </c>
      <c r="B7400">
        <v>1.2969999999999999</v>
      </c>
      <c r="D7400" s="207"/>
    </row>
    <row r="7401" spans="1:4" x14ac:dyDescent="0.15">
      <c r="A7401" s="214">
        <v>37475</v>
      </c>
      <c r="B7401">
        <v>1.274</v>
      </c>
      <c r="D7401" s="207"/>
    </row>
    <row r="7402" spans="1:4" x14ac:dyDescent="0.15">
      <c r="A7402" s="214">
        <v>37476</v>
      </c>
      <c r="B7402">
        <v>1.274</v>
      </c>
      <c r="D7402" s="207"/>
    </row>
    <row r="7403" spans="1:4" x14ac:dyDescent="0.15">
      <c r="A7403" s="214">
        <v>37477</v>
      </c>
      <c r="B7403">
        <v>1.2609999999999999</v>
      </c>
      <c r="D7403" s="207"/>
    </row>
    <row r="7404" spans="1:4" x14ac:dyDescent="0.15">
      <c r="A7404" s="214">
        <v>37480</v>
      </c>
      <c r="B7404">
        <v>1.2549999999999999</v>
      </c>
      <c r="D7404" s="207"/>
    </row>
    <row r="7405" spans="1:4" x14ac:dyDescent="0.15">
      <c r="A7405" s="214">
        <v>37481</v>
      </c>
      <c r="B7405">
        <v>1.288</v>
      </c>
      <c r="D7405" s="207"/>
    </row>
    <row r="7406" spans="1:4" x14ac:dyDescent="0.15">
      <c r="A7406" s="214">
        <v>37482</v>
      </c>
      <c r="B7406">
        <v>1.272</v>
      </c>
      <c r="D7406" s="207"/>
    </row>
    <row r="7407" spans="1:4" x14ac:dyDescent="0.15">
      <c r="A7407" s="214">
        <v>37483</v>
      </c>
      <c r="B7407">
        <v>1.274</v>
      </c>
      <c r="D7407" s="207"/>
    </row>
    <row r="7408" spans="1:4" x14ac:dyDescent="0.15">
      <c r="A7408" s="214">
        <v>37484</v>
      </c>
      <c r="B7408">
        <v>1.286</v>
      </c>
      <c r="D7408" s="207"/>
    </row>
    <row r="7409" spans="1:4" x14ac:dyDescent="0.15">
      <c r="A7409" s="214">
        <v>37487</v>
      </c>
      <c r="B7409">
        <v>1.2669999999999999</v>
      </c>
      <c r="D7409" s="207"/>
    </row>
    <row r="7410" spans="1:4" x14ac:dyDescent="0.15">
      <c r="A7410" s="214">
        <v>37488</v>
      </c>
      <c r="B7410">
        <v>1.2669999999999999</v>
      </c>
      <c r="D7410" s="207"/>
    </row>
    <row r="7411" spans="1:4" x14ac:dyDescent="0.15">
      <c r="A7411" s="214">
        <v>37489</v>
      </c>
      <c r="B7411">
        <v>1.2509999999999999</v>
      </c>
      <c r="D7411" s="207"/>
    </row>
    <row r="7412" spans="1:4" x14ac:dyDescent="0.15">
      <c r="A7412" s="214">
        <v>37490</v>
      </c>
      <c r="B7412">
        <v>1.2470000000000001</v>
      </c>
      <c r="D7412" s="207"/>
    </row>
    <row r="7413" spans="1:4" x14ac:dyDescent="0.15">
      <c r="A7413" s="214">
        <v>37491</v>
      </c>
      <c r="B7413">
        <v>1.226</v>
      </c>
      <c r="D7413" s="207"/>
    </row>
    <row r="7414" spans="1:4" x14ac:dyDescent="0.15">
      <c r="A7414" s="214">
        <v>37494</v>
      </c>
      <c r="B7414">
        <v>1.208</v>
      </c>
      <c r="D7414" s="207"/>
    </row>
    <row r="7415" spans="1:4" x14ac:dyDescent="0.15">
      <c r="A7415" s="214">
        <v>37495</v>
      </c>
      <c r="B7415">
        <v>1.1819999999999999</v>
      </c>
      <c r="D7415" s="207"/>
    </row>
    <row r="7416" spans="1:4" x14ac:dyDescent="0.15">
      <c r="A7416" s="214">
        <v>37496</v>
      </c>
      <c r="B7416">
        <v>1.1990000000000001</v>
      </c>
      <c r="D7416" s="207"/>
    </row>
    <row r="7417" spans="1:4" x14ac:dyDescent="0.15">
      <c r="A7417" s="214">
        <v>37497</v>
      </c>
      <c r="B7417">
        <v>1.1539999999999999</v>
      </c>
      <c r="D7417" s="207"/>
    </row>
    <row r="7418" spans="1:4" x14ac:dyDescent="0.15">
      <c r="A7418" s="214">
        <v>37498</v>
      </c>
      <c r="B7418">
        <v>1.1439999999999999</v>
      </c>
      <c r="D7418" s="207"/>
    </row>
    <row r="7419" spans="1:4" x14ac:dyDescent="0.15">
      <c r="A7419" s="214">
        <v>37501</v>
      </c>
      <c r="B7419">
        <v>1.127</v>
      </c>
      <c r="D7419" s="207"/>
    </row>
    <row r="7420" spans="1:4" x14ac:dyDescent="0.15">
      <c r="A7420" s="214">
        <v>37502</v>
      </c>
      <c r="B7420">
        <v>1.1459999999999999</v>
      </c>
      <c r="D7420" s="207"/>
    </row>
    <row r="7421" spans="1:4" x14ac:dyDescent="0.15">
      <c r="A7421" s="214">
        <v>37503</v>
      </c>
      <c r="B7421">
        <v>1.161</v>
      </c>
      <c r="D7421" s="207"/>
    </row>
    <row r="7422" spans="1:4" x14ac:dyDescent="0.15">
      <c r="A7422" s="214">
        <v>37504</v>
      </c>
      <c r="B7422">
        <v>1.161</v>
      </c>
      <c r="D7422" s="207"/>
    </row>
    <row r="7423" spans="1:4" x14ac:dyDescent="0.15">
      <c r="A7423" s="214">
        <v>37505</v>
      </c>
      <c r="B7423">
        <v>1.103</v>
      </c>
      <c r="D7423" s="207"/>
    </row>
    <row r="7424" spans="1:4" x14ac:dyDescent="0.15">
      <c r="A7424" s="214">
        <v>37508</v>
      </c>
      <c r="B7424">
        <v>1.1040000000000001</v>
      </c>
      <c r="D7424" s="207"/>
    </row>
    <row r="7425" spans="1:4" x14ac:dyDescent="0.15">
      <c r="A7425" s="214">
        <v>37509</v>
      </c>
      <c r="B7425">
        <v>1.052</v>
      </c>
      <c r="D7425" s="207"/>
    </row>
    <row r="7426" spans="1:4" x14ac:dyDescent="0.15">
      <c r="A7426" s="214">
        <v>37510</v>
      </c>
      <c r="B7426">
        <v>1.0289999999999999</v>
      </c>
      <c r="D7426" s="207"/>
    </row>
    <row r="7427" spans="1:4" x14ac:dyDescent="0.15">
      <c r="A7427" s="214">
        <v>37511</v>
      </c>
      <c r="B7427">
        <v>1.0129999999999999</v>
      </c>
      <c r="D7427" s="207"/>
    </row>
    <row r="7428" spans="1:4" x14ac:dyDescent="0.15">
      <c r="A7428" s="214">
        <v>37512</v>
      </c>
      <c r="B7428">
        <v>1.0169999999999999</v>
      </c>
      <c r="D7428" s="207"/>
    </row>
    <row r="7429" spans="1:4" x14ac:dyDescent="0.15">
      <c r="A7429" s="214">
        <v>37516</v>
      </c>
      <c r="B7429">
        <v>1.046</v>
      </c>
      <c r="D7429" s="207"/>
    </row>
    <row r="7430" spans="1:4" x14ac:dyDescent="0.15">
      <c r="A7430" s="214">
        <v>37517</v>
      </c>
      <c r="B7430">
        <v>1.2230000000000001</v>
      </c>
      <c r="D7430" s="207"/>
    </row>
    <row r="7431" spans="1:4" x14ac:dyDescent="0.15">
      <c r="A7431" s="214">
        <v>37518</v>
      </c>
      <c r="B7431">
        <v>1.1839999999999999</v>
      </c>
      <c r="D7431" s="207"/>
    </row>
    <row r="7432" spans="1:4" x14ac:dyDescent="0.15">
      <c r="A7432" s="214">
        <v>37519</v>
      </c>
      <c r="B7432">
        <v>1.288</v>
      </c>
      <c r="D7432" s="207"/>
    </row>
    <row r="7433" spans="1:4" x14ac:dyDescent="0.15">
      <c r="A7433" s="214">
        <v>37523</v>
      </c>
      <c r="B7433">
        <v>1.26</v>
      </c>
      <c r="D7433" s="207"/>
    </row>
    <row r="7434" spans="1:4" x14ac:dyDescent="0.15">
      <c r="A7434" s="214">
        <v>37524</v>
      </c>
      <c r="B7434">
        <v>1.1970000000000001</v>
      </c>
      <c r="D7434" s="207"/>
    </row>
    <row r="7435" spans="1:4" x14ac:dyDescent="0.15">
      <c r="A7435" s="214">
        <v>37525</v>
      </c>
      <c r="B7435">
        <v>1.212</v>
      </c>
      <c r="D7435" s="207"/>
    </row>
    <row r="7436" spans="1:4" x14ac:dyDescent="0.15">
      <c r="A7436" s="214">
        <v>37526</v>
      </c>
      <c r="B7436">
        <v>1.202</v>
      </c>
      <c r="D7436" s="207"/>
    </row>
    <row r="7437" spans="1:4" x14ac:dyDescent="0.15">
      <c r="A7437" s="214">
        <v>37529</v>
      </c>
      <c r="B7437">
        <v>1.165</v>
      </c>
      <c r="D7437" s="207"/>
    </row>
    <row r="7438" spans="1:4" x14ac:dyDescent="0.15">
      <c r="A7438" s="214">
        <v>37530</v>
      </c>
      <c r="B7438">
        <v>1.127</v>
      </c>
      <c r="D7438" s="207"/>
    </row>
    <row r="7439" spans="1:4" x14ac:dyDescent="0.15">
      <c r="A7439" s="214">
        <v>37531</v>
      </c>
      <c r="B7439">
        <v>1.131</v>
      </c>
      <c r="D7439" s="207"/>
    </row>
    <row r="7440" spans="1:4" x14ac:dyDescent="0.15">
      <c r="A7440" s="214">
        <v>37532</v>
      </c>
      <c r="B7440">
        <v>1.1319999999999999</v>
      </c>
      <c r="D7440" s="207"/>
    </row>
    <row r="7441" spans="1:4" x14ac:dyDescent="0.15">
      <c r="A7441" s="214">
        <v>37533</v>
      </c>
      <c r="B7441">
        <v>1.1459999999999999</v>
      </c>
      <c r="D7441" s="207"/>
    </row>
    <row r="7442" spans="1:4" x14ac:dyDescent="0.15">
      <c r="A7442" s="214">
        <v>37536</v>
      </c>
      <c r="B7442">
        <v>1.1739999999999999</v>
      </c>
      <c r="D7442" s="207"/>
    </row>
    <row r="7443" spans="1:4" x14ac:dyDescent="0.15">
      <c r="A7443" s="214">
        <v>37537</v>
      </c>
      <c r="B7443">
        <v>1.163</v>
      </c>
      <c r="D7443" s="207"/>
    </row>
    <row r="7444" spans="1:4" x14ac:dyDescent="0.15">
      <c r="A7444" s="214">
        <v>37538</v>
      </c>
      <c r="B7444">
        <v>1.1479999999999999</v>
      </c>
      <c r="D7444" s="207"/>
    </row>
    <row r="7445" spans="1:4" x14ac:dyDescent="0.15">
      <c r="A7445" s="214">
        <v>37539</v>
      </c>
      <c r="B7445">
        <v>1.135</v>
      </c>
      <c r="D7445" s="207"/>
    </row>
    <row r="7446" spans="1:4" x14ac:dyDescent="0.15">
      <c r="A7446" s="214">
        <v>37540</v>
      </c>
      <c r="B7446">
        <v>1.101</v>
      </c>
      <c r="D7446" s="207"/>
    </row>
    <row r="7447" spans="1:4" x14ac:dyDescent="0.15">
      <c r="A7447" s="214">
        <v>37544</v>
      </c>
      <c r="B7447">
        <v>1.0669999999999999</v>
      </c>
      <c r="D7447" s="207"/>
    </row>
    <row r="7448" spans="1:4" x14ac:dyDescent="0.15">
      <c r="A7448" s="214">
        <v>37545</v>
      </c>
      <c r="B7448">
        <v>1.0609999999999999</v>
      </c>
      <c r="D7448" s="207"/>
    </row>
    <row r="7449" spans="1:4" x14ac:dyDescent="0.15">
      <c r="A7449" s="214">
        <v>37546</v>
      </c>
      <c r="B7449">
        <v>1.0669999999999999</v>
      </c>
      <c r="D7449" s="207"/>
    </row>
    <row r="7450" spans="1:4" x14ac:dyDescent="0.15">
      <c r="A7450" s="214">
        <v>37547</v>
      </c>
      <c r="B7450">
        <v>1.0920000000000001</v>
      </c>
      <c r="D7450" s="207"/>
    </row>
    <row r="7451" spans="1:4" x14ac:dyDescent="0.15">
      <c r="A7451" s="214">
        <v>37550</v>
      </c>
      <c r="B7451">
        <v>1.0760000000000001</v>
      </c>
      <c r="D7451" s="207"/>
    </row>
    <row r="7452" spans="1:4" x14ac:dyDescent="0.15">
      <c r="A7452" s="214">
        <v>37551</v>
      </c>
      <c r="B7452">
        <v>1.091</v>
      </c>
      <c r="D7452" s="207"/>
    </row>
    <row r="7453" spans="1:4" x14ac:dyDescent="0.15">
      <c r="A7453" s="214">
        <v>37552</v>
      </c>
      <c r="B7453">
        <v>1.0760000000000001</v>
      </c>
      <c r="D7453" s="207"/>
    </row>
    <row r="7454" spans="1:4" x14ac:dyDescent="0.15">
      <c r="A7454" s="214">
        <v>37553</v>
      </c>
      <c r="B7454">
        <v>1.0720000000000001</v>
      </c>
      <c r="D7454" s="207"/>
    </row>
    <row r="7455" spans="1:4" x14ac:dyDescent="0.15">
      <c r="A7455" s="214">
        <v>37554</v>
      </c>
      <c r="B7455">
        <v>1.0720000000000001</v>
      </c>
      <c r="D7455" s="207"/>
    </row>
    <row r="7456" spans="1:4" x14ac:dyDescent="0.15">
      <c r="A7456" s="214">
        <v>37557</v>
      </c>
      <c r="B7456">
        <v>1.044</v>
      </c>
      <c r="D7456" s="207"/>
    </row>
    <row r="7457" spans="1:4" x14ac:dyDescent="0.15">
      <c r="A7457" s="214">
        <v>37558</v>
      </c>
      <c r="B7457">
        <v>1.038</v>
      </c>
      <c r="D7457" s="207"/>
    </row>
    <row r="7458" spans="1:4" x14ac:dyDescent="0.15">
      <c r="A7458" s="214">
        <v>37559</v>
      </c>
      <c r="B7458">
        <v>1.032</v>
      </c>
      <c r="D7458" s="207"/>
    </row>
    <row r="7459" spans="1:4" x14ac:dyDescent="0.15">
      <c r="A7459" s="214">
        <v>37560</v>
      </c>
      <c r="B7459">
        <v>0.98799999999999999</v>
      </c>
      <c r="D7459" s="207"/>
    </row>
    <row r="7460" spans="1:4" x14ac:dyDescent="0.15">
      <c r="A7460" s="214">
        <v>37561</v>
      </c>
      <c r="B7460">
        <v>0.98</v>
      </c>
      <c r="D7460" s="207"/>
    </row>
    <row r="7461" spans="1:4" x14ac:dyDescent="0.15">
      <c r="A7461" s="214">
        <v>37565</v>
      </c>
      <c r="B7461">
        <v>0.96399999999999997</v>
      </c>
      <c r="D7461" s="207"/>
    </row>
    <row r="7462" spans="1:4" x14ac:dyDescent="0.15">
      <c r="A7462" s="214">
        <v>37566</v>
      </c>
      <c r="B7462">
        <v>0.98299999999999998</v>
      </c>
      <c r="D7462" s="207"/>
    </row>
    <row r="7463" spans="1:4" x14ac:dyDescent="0.15">
      <c r="A7463" s="214">
        <v>37567</v>
      </c>
      <c r="B7463">
        <v>1</v>
      </c>
      <c r="D7463" s="207"/>
    </row>
    <row r="7464" spans="1:4" x14ac:dyDescent="0.15">
      <c r="A7464" s="214">
        <v>37568</v>
      </c>
      <c r="B7464">
        <v>1.0009999999999999</v>
      </c>
      <c r="D7464" s="207"/>
    </row>
    <row r="7465" spans="1:4" x14ac:dyDescent="0.15">
      <c r="A7465" s="214">
        <v>37571</v>
      </c>
      <c r="B7465">
        <v>0.96699999999999997</v>
      </c>
      <c r="D7465" s="207"/>
    </row>
    <row r="7466" spans="1:4" x14ac:dyDescent="0.15">
      <c r="A7466" s="214">
        <v>37572</v>
      </c>
      <c r="B7466">
        <v>0.96699999999999997</v>
      </c>
      <c r="D7466" s="207"/>
    </row>
    <row r="7467" spans="1:4" x14ac:dyDescent="0.15">
      <c r="A7467" s="214">
        <v>37573</v>
      </c>
      <c r="B7467">
        <v>0.96299999999999997</v>
      </c>
      <c r="D7467" s="207"/>
    </row>
    <row r="7468" spans="1:4" x14ac:dyDescent="0.15">
      <c r="A7468" s="214">
        <v>37574</v>
      </c>
      <c r="B7468">
        <v>1.012</v>
      </c>
      <c r="D7468" s="207"/>
    </row>
    <row r="7469" spans="1:4" x14ac:dyDescent="0.15">
      <c r="A7469" s="214">
        <v>37575</v>
      </c>
      <c r="B7469">
        <v>1.016</v>
      </c>
      <c r="D7469" s="207"/>
    </row>
    <row r="7470" spans="1:4" x14ac:dyDescent="0.15">
      <c r="A7470" s="214">
        <v>37578</v>
      </c>
      <c r="B7470">
        <v>1.0269999999999999</v>
      </c>
      <c r="D7470" s="207"/>
    </row>
    <row r="7471" spans="1:4" x14ac:dyDescent="0.15">
      <c r="A7471" s="214">
        <v>37579</v>
      </c>
      <c r="B7471">
        <v>0.997</v>
      </c>
      <c r="D7471" s="207"/>
    </row>
    <row r="7472" spans="1:4" x14ac:dyDescent="0.15">
      <c r="A7472" s="214">
        <v>37580</v>
      </c>
      <c r="B7472">
        <v>0.999</v>
      </c>
      <c r="D7472" s="207"/>
    </row>
    <row r="7473" spans="1:4" x14ac:dyDescent="0.15">
      <c r="A7473" s="214">
        <v>37581</v>
      </c>
      <c r="B7473">
        <v>1.0289999999999999</v>
      </c>
      <c r="D7473" s="207"/>
    </row>
    <row r="7474" spans="1:4" x14ac:dyDescent="0.15">
      <c r="A7474" s="214">
        <v>37582</v>
      </c>
      <c r="B7474">
        <v>1</v>
      </c>
      <c r="D7474" s="207"/>
    </row>
    <row r="7475" spans="1:4" x14ac:dyDescent="0.15">
      <c r="A7475" s="214">
        <v>37585</v>
      </c>
      <c r="B7475">
        <v>0.97099999999999997</v>
      </c>
      <c r="D7475" s="207"/>
    </row>
    <row r="7476" spans="1:4" x14ac:dyDescent="0.15">
      <c r="A7476" s="214">
        <v>37586</v>
      </c>
      <c r="B7476">
        <v>0.95199999999999996</v>
      </c>
      <c r="D7476" s="207"/>
    </row>
    <row r="7477" spans="1:4" x14ac:dyDescent="0.15">
      <c r="A7477" s="214">
        <v>37587</v>
      </c>
      <c r="B7477">
        <v>0.96</v>
      </c>
      <c r="D7477" s="207"/>
    </row>
    <row r="7478" spans="1:4" x14ac:dyDescent="0.15">
      <c r="A7478" s="214">
        <v>37588</v>
      </c>
      <c r="B7478">
        <v>0.96899999999999997</v>
      </c>
      <c r="D7478" s="207"/>
    </row>
    <row r="7479" spans="1:4" x14ac:dyDescent="0.15">
      <c r="A7479" s="214">
        <v>37589</v>
      </c>
      <c r="B7479">
        <v>0.97299999999999998</v>
      </c>
      <c r="D7479" s="207"/>
    </row>
    <row r="7480" spans="1:4" x14ac:dyDescent="0.15">
      <c r="A7480" s="214">
        <v>37592</v>
      </c>
      <c r="B7480">
        <v>0.98699999999999999</v>
      </c>
      <c r="D7480" s="207"/>
    </row>
    <row r="7481" spans="1:4" x14ac:dyDescent="0.15">
      <c r="A7481" s="214">
        <v>37593</v>
      </c>
      <c r="B7481">
        <v>1.0069999999999999</v>
      </c>
      <c r="D7481" s="207"/>
    </row>
    <row r="7482" spans="1:4" x14ac:dyDescent="0.15">
      <c r="A7482" s="214">
        <v>37594</v>
      </c>
      <c r="B7482">
        <v>0.995</v>
      </c>
      <c r="D7482" s="207"/>
    </row>
    <row r="7483" spans="1:4" x14ac:dyDescent="0.15">
      <c r="A7483" s="214">
        <v>37595</v>
      </c>
      <c r="B7483">
        <v>1.0009999999999999</v>
      </c>
      <c r="D7483" s="207"/>
    </row>
    <row r="7484" spans="1:4" x14ac:dyDescent="0.15">
      <c r="A7484" s="214">
        <v>37596</v>
      </c>
      <c r="B7484">
        <v>1.0029999999999999</v>
      </c>
      <c r="D7484" s="207"/>
    </row>
    <row r="7485" spans="1:4" x14ac:dyDescent="0.15">
      <c r="A7485" s="214">
        <v>37599</v>
      </c>
      <c r="B7485">
        <v>0.995</v>
      </c>
      <c r="D7485" s="207"/>
    </row>
    <row r="7486" spans="1:4" x14ac:dyDescent="0.15">
      <c r="A7486" s="214">
        <v>37600</v>
      </c>
      <c r="B7486">
        <v>0.99399999999999999</v>
      </c>
      <c r="D7486" s="207"/>
    </row>
    <row r="7487" spans="1:4" x14ac:dyDescent="0.15">
      <c r="A7487" s="214">
        <v>37601</v>
      </c>
      <c r="B7487">
        <v>0.99</v>
      </c>
      <c r="D7487" s="207"/>
    </row>
    <row r="7488" spans="1:4" x14ac:dyDescent="0.15">
      <c r="A7488" s="214">
        <v>37602</v>
      </c>
      <c r="B7488">
        <v>0.98699999999999999</v>
      </c>
      <c r="D7488" s="207"/>
    </row>
    <row r="7489" spans="1:4" x14ac:dyDescent="0.15">
      <c r="A7489" s="214">
        <v>37603</v>
      </c>
      <c r="B7489">
        <v>0.98199999999999998</v>
      </c>
      <c r="D7489" s="207"/>
    </row>
    <row r="7490" spans="1:4" x14ac:dyDescent="0.15">
      <c r="A7490" s="214">
        <v>37606</v>
      </c>
      <c r="B7490">
        <v>0.94799999999999995</v>
      </c>
      <c r="D7490" s="207"/>
    </row>
    <row r="7491" spans="1:4" x14ac:dyDescent="0.15">
      <c r="A7491" s="214">
        <v>37607</v>
      </c>
      <c r="B7491">
        <v>0.94499999999999995</v>
      </c>
      <c r="D7491" s="207"/>
    </row>
    <row r="7492" spans="1:4" x14ac:dyDescent="0.15">
      <c r="A7492" s="214">
        <v>37608</v>
      </c>
      <c r="B7492">
        <v>0.93600000000000005</v>
      </c>
      <c r="D7492" s="207"/>
    </row>
    <row r="7493" spans="1:4" x14ac:dyDescent="0.15">
      <c r="A7493" s="214">
        <v>37609</v>
      </c>
      <c r="B7493">
        <v>0.93500000000000005</v>
      </c>
      <c r="D7493" s="207"/>
    </row>
    <row r="7494" spans="1:4" x14ac:dyDescent="0.15">
      <c r="A7494" s="214">
        <v>37610</v>
      </c>
      <c r="B7494">
        <v>0.94399999999999995</v>
      </c>
      <c r="D7494" s="207"/>
    </row>
    <row r="7495" spans="1:4" x14ac:dyDescent="0.15">
      <c r="A7495" s="214">
        <v>37614</v>
      </c>
      <c r="B7495">
        <v>0.93799999999999994</v>
      </c>
      <c r="D7495" s="207"/>
    </row>
    <row r="7496" spans="1:4" x14ac:dyDescent="0.15">
      <c r="A7496" s="214">
        <v>37615</v>
      </c>
      <c r="B7496">
        <v>0.92400000000000004</v>
      </c>
      <c r="D7496" s="207"/>
    </row>
    <row r="7497" spans="1:4" x14ac:dyDescent="0.15">
      <c r="A7497" s="214">
        <v>37616</v>
      </c>
      <c r="B7497">
        <v>0.93400000000000005</v>
      </c>
      <c r="D7497" s="207"/>
    </row>
    <row r="7498" spans="1:4" x14ac:dyDescent="0.15">
      <c r="A7498" s="214">
        <v>37617</v>
      </c>
      <c r="B7498">
        <v>0.91500000000000004</v>
      </c>
      <c r="D7498" s="207"/>
    </row>
    <row r="7499" spans="1:4" x14ac:dyDescent="0.15">
      <c r="A7499" s="214">
        <v>37620</v>
      </c>
      <c r="B7499">
        <v>0.90600000000000003</v>
      </c>
      <c r="D7499" s="207"/>
    </row>
    <row r="7500" spans="1:4" x14ac:dyDescent="0.15">
      <c r="A7500" s="214">
        <v>37627</v>
      </c>
      <c r="B7500">
        <v>0.91100000000000003</v>
      </c>
      <c r="D7500" s="207"/>
    </row>
    <row r="7501" spans="1:4" x14ac:dyDescent="0.15">
      <c r="A7501" s="214">
        <v>37628</v>
      </c>
      <c r="B7501">
        <v>0.90600000000000003</v>
      </c>
      <c r="D7501" s="207"/>
    </row>
    <row r="7502" spans="1:4" x14ac:dyDescent="0.15">
      <c r="A7502" s="214">
        <v>37629</v>
      </c>
      <c r="B7502">
        <v>0.89200000000000002</v>
      </c>
      <c r="D7502" s="207"/>
    </row>
    <row r="7503" spans="1:4" x14ac:dyDescent="0.15">
      <c r="A7503" s="214">
        <v>37630</v>
      </c>
      <c r="B7503">
        <v>0.85199999999999998</v>
      </c>
      <c r="D7503" s="207"/>
    </row>
    <row r="7504" spans="1:4" x14ac:dyDescent="0.15">
      <c r="A7504" s="214">
        <v>37631</v>
      </c>
      <c r="B7504">
        <v>0.87</v>
      </c>
      <c r="D7504" s="207"/>
    </row>
    <row r="7505" spans="1:4" x14ac:dyDescent="0.15">
      <c r="A7505" s="214">
        <v>37635</v>
      </c>
      <c r="B7505">
        <v>0.872</v>
      </c>
      <c r="D7505" s="207"/>
    </row>
    <row r="7506" spans="1:4" x14ac:dyDescent="0.15">
      <c r="A7506" s="214">
        <v>37636</v>
      </c>
      <c r="B7506">
        <v>0.84899999999999998</v>
      </c>
      <c r="D7506" s="207"/>
    </row>
    <row r="7507" spans="1:4" x14ac:dyDescent="0.15">
      <c r="A7507" s="214">
        <v>37637</v>
      </c>
      <c r="B7507">
        <v>0.84</v>
      </c>
      <c r="D7507" s="207"/>
    </row>
    <row r="7508" spans="1:4" x14ac:dyDescent="0.15">
      <c r="A7508" s="214">
        <v>37638</v>
      </c>
      <c r="B7508">
        <v>0.83399999999999996</v>
      </c>
      <c r="D7508" s="207"/>
    </row>
    <row r="7509" spans="1:4" x14ac:dyDescent="0.15">
      <c r="A7509" s="214">
        <v>37641</v>
      </c>
      <c r="B7509">
        <v>0.82499999999999996</v>
      </c>
      <c r="D7509" s="207"/>
    </row>
    <row r="7510" spans="1:4" x14ac:dyDescent="0.15">
      <c r="A7510" s="214">
        <v>37642</v>
      </c>
      <c r="B7510">
        <v>0.82499999999999996</v>
      </c>
      <c r="D7510" s="207"/>
    </row>
    <row r="7511" spans="1:4" x14ac:dyDescent="0.15">
      <c r="A7511" s="214">
        <v>37643</v>
      </c>
      <c r="B7511">
        <v>0.81100000000000005</v>
      </c>
      <c r="D7511" s="207"/>
    </row>
    <row r="7512" spans="1:4" x14ac:dyDescent="0.15">
      <c r="A7512" s="214">
        <v>37644</v>
      </c>
      <c r="B7512">
        <v>0.80600000000000005</v>
      </c>
      <c r="D7512" s="207"/>
    </row>
    <row r="7513" spans="1:4" x14ac:dyDescent="0.15">
      <c r="A7513" s="214">
        <v>37645</v>
      </c>
      <c r="B7513">
        <v>0.81200000000000006</v>
      </c>
      <c r="D7513" s="207"/>
    </row>
    <row r="7514" spans="1:4" x14ac:dyDescent="0.15">
      <c r="A7514" s="214">
        <v>37648</v>
      </c>
      <c r="B7514">
        <v>0.80200000000000005</v>
      </c>
      <c r="D7514" s="207"/>
    </row>
    <row r="7515" spans="1:4" x14ac:dyDescent="0.15">
      <c r="A7515" s="214">
        <v>37649</v>
      </c>
      <c r="B7515">
        <v>0.79100000000000004</v>
      </c>
      <c r="D7515" s="207"/>
    </row>
    <row r="7516" spans="1:4" x14ac:dyDescent="0.15">
      <c r="A7516" s="214">
        <v>37650</v>
      </c>
      <c r="B7516">
        <v>0.78100000000000003</v>
      </c>
      <c r="D7516" s="207"/>
    </row>
    <row r="7517" spans="1:4" x14ac:dyDescent="0.15">
      <c r="A7517" s="214">
        <v>37651</v>
      </c>
      <c r="B7517">
        <v>0.75900000000000001</v>
      </c>
      <c r="D7517" s="207"/>
    </row>
    <row r="7518" spans="1:4" x14ac:dyDescent="0.15">
      <c r="A7518" s="214">
        <v>37652</v>
      </c>
      <c r="B7518">
        <v>0.81</v>
      </c>
      <c r="D7518" s="207"/>
    </row>
    <row r="7519" spans="1:4" x14ac:dyDescent="0.15">
      <c r="A7519" s="214">
        <v>37655</v>
      </c>
      <c r="B7519">
        <v>0.81699999999999995</v>
      </c>
      <c r="D7519" s="207"/>
    </row>
    <row r="7520" spans="1:4" x14ac:dyDescent="0.15">
      <c r="A7520" s="214">
        <v>37656</v>
      </c>
      <c r="B7520">
        <v>0.85599999999999998</v>
      </c>
      <c r="D7520" s="207"/>
    </row>
    <row r="7521" spans="1:4" x14ac:dyDescent="0.15">
      <c r="A7521" s="214">
        <v>37657</v>
      </c>
      <c r="B7521">
        <v>0.86099999999999999</v>
      </c>
      <c r="D7521" s="207"/>
    </row>
    <row r="7522" spans="1:4" x14ac:dyDescent="0.15">
      <c r="A7522" s="214">
        <v>37658</v>
      </c>
      <c r="B7522">
        <v>0.85699999999999998</v>
      </c>
      <c r="D7522" s="207"/>
    </row>
    <row r="7523" spans="1:4" x14ac:dyDescent="0.15">
      <c r="A7523" s="214">
        <v>37659</v>
      </c>
      <c r="B7523">
        <v>0.83899999999999997</v>
      </c>
      <c r="D7523" s="207"/>
    </row>
    <row r="7524" spans="1:4" x14ac:dyDescent="0.15">
      <c r="A7524" s="214">
        <v>37662</v>
      </c>
      <c r="B7524">
        <v>0.82099999999999995</v>
      </c>
      <c r="D7524" s="207"/>
    </row>
    <row r="7525" spans="1:4" x14ac:dyDescent="0.15">
      <c r="A7525" s="214">
        <v>37664</v>
      </c>
      <c r="B7525">
        <v>0.84099999999999997</v>
      </c>
      <c r="D7525" s="207"/>
    </row>
    <row r="7526" spans="1:4" x14ac:dyDescent="0.15">
      <c r="A7526" s="214">
        <v>37665</v>
      </c>
      <c r="B7526">
        <v>0.83799999999999997</v>
      </c>
      <c r="D7526" s="207"/>
    </row>
    <row r="7527" spans="1:4" x14ac:dyDescent="0.15">
      <c r="A7527" s="214">
        <v>37666</v>
      </c>
      <c r="B7527">
        <v>0.83899999999999997</v>
      </c>
      <c r="D7527" s="207"/>
    </row>
    <row r="7528" spans="1:4" x14ac:dyDescent="0.15">
      <c r="A7528" s="214">
        <v>37669</v>
      </c>
      <c r="B7528">
        <v>0.87</v>
      </c>
      <c r="D7528" s="207"/>
    </row>
    <row r="7529" spans="1:4" x14ac:dyDescent="0.15">
      <c r="A7529" s="214">
        <v>37670</v>
      </c>
      <c r="B7529">
        <v>0.872</v>
      </c>
      <c r="D7529" s="207"/>
    </row>
    <row r="7530" spans="1:4" x14ac:dyDescent="0.15">
      <c r="A7530" s="214">
        <v>37671</v>
      </c>
      <c r="B7530">
        <v>0.86299999999999999</v>
      </c>
      <c r="D7530" s="207"/>
    </row>
    <row r="7531" spans="1:4" x14ac:dyDescent="0.15">
      <c r="A7531" s="214">
        <v>37672</v>
      </c>
      <c r="B7531">
        <v>0.85699999999999998</v>
      </c>
      <c r="D7531" s="207"/>
    </row>
    <row r="7532" spans="1:4" x14ac:dyDescent="0.15">
      <c r="A7532" s="214">
        <v>37673</v>
      </c>
      <c r="B7532">
        <v>0.83299999999999996</v>
      </c>
      <c r="D7532" s="207"/>
    </row>
    <row r="7533" spans="1:4" x14ac:dyDescent="0.15">
      <c r="A7533" s="214">
        <v>37676</v>
      </c>
      <c r="B7533">
        <v>0.80700000000000005</v>
      </c>
      <c r="D7533" s="207"/>
    </row>
    <row r="7534" spans="1:4" x14ac:dyDescent="0.15">
      <c r="A7534" s="214">
        <v>37677</v>
      </c>
      <c r="B7534">
        <v>0.77600000000000002</v>
      </c>
      <c r="D7534" s="207"/>
    </row>
    <row r="7535" spans="1:4" x14ac:dyDescent="0.15">
      <c r="A7535" s="214">
        <v>37678</v>
      </c>
      <c r="B7535">
        <v>0.79100000000000004</v>
      </c>
      <c r="D7535" s="207"/>
    </row>
    <row r="7536" spans="1:4" x14ac:dyDescent="0.15">
      <c r="A7536" s="214">
        <v>37679</v>
      </c>
      <c r="B7536">
        <v>0.79100000000000004</v>
      </c>
      <c r="D7536" s="207"/>
    </row>
    <row r="7537" spans="1:4" x14ac:dyDescent="0.15">
      <c r="A7537" s="214">
        <v>37680</v>
      </c>
      <c r="B7537">
        <v>0.78600000000000003</v>
      </c>
      <c r="D7537" s="207"/>
    </row>
    <row r="7538" spans="1:4" x14ac:dyDescent="0.15">
      <c r="A7538" s="214">
        <v>37683</v>
      </c>
      <c r="B7538">
        <v>0.78700000000000003</v>
      </c>
      <c r="D7538" s="207"/>
    </row>
    <row r="7539" spans="1:4" x14ac:dyDescent="0.15">
      <c r="A7539" s="214">
        <v>37684</v>
      </c>
      <c r="B7539">
        <v>0.748</v>
      </c>
      <c r="D7539" s="207"/>
    </row>
    <row r="7540" spans="1:4" x14ac:dyDescent="0.15">
      <c r="A7540" s="214">
        <v>37685</v>
      </c>
      <c r="B7540">
        <v>0.748</v>
      </c>
      <c r="D7540" s="207"/>
    </row>
    <row r="7541" spans="1:4" x14ac:dyDescent="0.15">
      <c r="A7541" s="214">
        <v>37686</v>
      </c>
      <c r="B7541">
        <v>0.747</v>
      </c>
      <c r="D7541" s="207"/>
    </row>
    <row r="7542" spans="1:4" x14ac:dyDescent="0.15">
      <c r="A7542" s="214">
        <v>37687</v>
      </c>
      <c r="B7542">
        <v>0.73299999999999998</v>
      </c>
      <c r="D7542" s="207"/>
    </row>
    <row r="7543" spans="1:4" x14ac:dyDescent="0.15">
      <c r="A7543" s="214">
        <v>37690</v>
      </c>
      <c r="B7543">
        <v>0.73899999999999999</v>
      </c>
      <c r="D7543" s="207"/>
    </row>
    <row r="7544" spans="1:4" x14ac:dyDescent="0.15">
      <c r="A7544" s="214">
        <v>37691</v>
      </c>
      <c r="B7544">
        <v>0.71399999999999997</v>
      </c>
      <c r="D7544" s="207"/>
    </row>
    <row r="7545" spans="1:4" x14ac:dyDescent="0.15">
      <c r="A7545" s="214">
        <v>37692</v>
      </c>
      <c r="B7545">
        <v>0.69399999999999995</v>
      </c>
      <c r="D7545" s="207"/>
    </row>
    <row r="7546" spans="1:4" x14ac:dyDescent="0.15">
      <c r="A7546" s="214">
        <v>37693</v>
      </c>
      <c r="B7546">
        <v>0.72399999999999998</v>
      </c>
      <c r="D7546" s="207"/>
    </row>
    <row r="7547" spans="1:4" x14ac:dyDescent="0.15">
      <c r="A7547" s="214">
        <v>37694</v>
      </c>
      <c r="B7547">
        <v>0.73199999999999998</v>
      </c>
      <c r="D7547" s="207"/>
    </row>
    <row r="7548" spans="1:4" x14ac:dyDescent="0.15">
      <c r="A7548" s="214">
        <v>37697</v>
      </c>
      <c r="B7548">
        <v>0.71799999999999997</v>
      </c>
      <c r="D7548" s="207"/>
    </row>
    <row r="7549" spans="1:4" x14ac:dyDescent="0.15">
      <c r="A7549" s="214">
        <v>37698</v>
      </c>
      <c r="B7549">
        <v>0.70699999999999996</v>
      </c>
      <c r="D7549" s="207"/>
    </row>
    <row r="7550" spans="1:4" x14ac:dyDescent="0.15">
      <c r="A7550" s="214">
        <v>37699</v>
      </c>
      <c r="B7550">
        <v>0.69599999999999995</v>
      </c>
      <c r="D7550" s="207"/>
    </row>
    <row r="7551" spans="1:4" x14ac:dyDescent="0.15">
      <c r="A7551" s="214">
        <v>37700</v>
      </c>
      <c r="B7551">
        <v>0.747</v>
      </c>
      <c r="D7551" s="207"/>
    </row>
    <row r="7552" spans="1:4" x14ac:dyDescent="0.15">
      <c r="A7552" s="214">
        <v>37704</v>
      </c>
      <c r="B7552">
        <v>0.748</v>
      </c>
      <c r="D7552" s="207"/>
    </row>
    <row r="7553" spans="1:4" x14ac:dyDescent="0.15">
      <c r="A7553" s="214">
        <v>37705</v>
      </c>
      <c r="B7553">
        <v>0.71799999999999997</v>
      </c>
      <c r="D7553" s="207"/>
    </row>
    <row r="7554" spans="1:4" x14ac:dyDescent="0.15">
      <c r="A7554" s="214">
        <v>37706</v>
      </c>
      <c r="B7554">
        <v>0.71799999999999997</v>
      </c>
      <c r="D7554" s="207"/>
    </row>
    <row r="7555" spans="1:4" x14ac:dyDescent="0.15">
      <c r="A7555" s="214">
        <v>37707</v>
      </c>
      <c r="B7555">
        <v>0.73699999999999999</v>
      </c>
      <c r="D7555" s="207"/>
    </row>
    <row r="7556" spans="1:4" x14ac:dyDescent="0.15">
      <c r="A7556" s="214">
        <v>37708</v>
      </c>
      <c r="B7556">
        <v>0.748</v>
      </c>
      <c r="D7556" s="207"/>
    </row>
    <row r="7557" spans="1:4" x14ac:dyDescent="0.15">
      <c r="A7557" s="214">
        <v>37711</v>
      </c>
      <c r="B7557">
        <v>0.70499999999999996</v>
      </c>
      <c r="D7557" s="207"/>
    </row>
    <row r="7558" spans="1:4" x14ac:dyDescent="0.15">
      <c r="A7558" s="214">
        <v>37712</v>
      </c>
      <c r="B7558">
        <v>0.70099999999999996</v>
      </c>
      <c r="D7558" s="207"/>
    </row>
    <row r="7559" spans="1:4" x14ac:dyDescent="0.15">
      <c r="A7559" s="214">
        <v>37713</v>
      </c>
      <c r="B7559">
        <v>0.70099999999999996</v>
      </c>
      <c r="D7559" s="207"/>
    </row>
    <row r="7560" spans="1:4" x14ac:dyDescent="0.15">
      <c r="A7560" s="214">
        <v>37714</v>
      </c>
      <c r="B7560">
        <v>0.67200000000000004</v>
      </c>
      <c r="D7560" s="207"/>
    </row>
    <row r="7561" spans="1:4" x14ac:dyDescent="0.15">
      <c r="A7561" s="214">
        <v>37715</v>
      </c>
      <c r="B7561">
        <v>0.69899999999999995</v>
      </c>
      <c r="D7561" s="207"/>
    </row>
    <row r="7562" spans="1:4" x14ac:dyDescent="0.15">
      <c r="A7562" s="214">
        <v>37718</v>
      </c>
      <c r="B7562">
        <v>0.72199999999999998</v>
      </c>
      <c r="D7562" s="207"/>
    </row>
    <row r="7563" spans="1:4" x14ac:dyDescent="0.15">
      <c r="A7563" s="214">
        <v>37719</v>
      </c>
      <c r="B7563">
        <v>0.72099999999999997</v>
      </c>
      <c r="D7563" s="207"/>
    </row>
    <row r="7564" spans="1:4" x14ac:dyDescent="0.15">
      <c r="A7564" s="214">
        <v>37720</v>
      </c>
      <c r="B7564">
        <v>0.68100000000000005</v>
      </c>
      <c r="D7564" s="207"/>
    </row>
    <row r="7565" spans="1:4" x14ac:dyDescent="0.15">
      <c r="A7565" s="214">
        <v>37721</v>
      </c>
      <c r="B7565">
        <v>0.68200000000000005</v>
      </c>
      <c r="D7565" s="207"/>
    </row>
    <row r="7566" spans="1:4" x14ac:dyDescent="0.15">
      <c r="A7566" s="214">
        <v>37722</v>
      </c>
      <c r="B7566">
        <v>0.67900000000000005</v>
      </c>
      <c r="D7566" s="207"/>
    </row>
    <row r="7567" spans="1:4" x14ac:dyDescent="0.15">
      <c r="A7567" s="214">
        <v>37725</v>
      </c>
      <c r="B7567">
        <v>0.65800000000000003</v>
      </c>
      <c r="D7567" s="207"/>
    </row>
    <row r="7568" spans="1:4" x14ac:dyDescent="0.15">
      <c r="A7568" s="214">
        <v>37726</v>
      </c>
      <c r="B7568">
        <v>0.66</v>
      </c>
      <c r="D7568" s="207"/>
    </row>
    <row r="7569" spans="1:4" x14ac:dyDescent="0.15">
      <c r="A7569" s="214">
        <v>37727</v>
      </c>
      <c r="B7569">
        <v>0.65800000000000003</v>
      </c>
      <c r="D7569" s="207"/>
    </row>
    <row r="7570" spans="1:4" x14ac:dyDescent="0.15">
      <c r="A7570" s="214">
        <v>37728</v>
      </c>
      <c r="B7570">
        <v>0.64800000000000002</v>
      </c>
      <c r="D7570" s="207"/>
    </row>
    <row r="7571" spans="1:4" x14ac:dyDescent="0.15">
      <c r="A7571" s="214">
        <v>37729</v>
      </c>
      <c r="B7571">
        <v>0.63400000000000001</v>
      </c>
      <c r="D7571" s="207"/>
    </row>
    <row r="7572" spans="1:4" x14ac:dyDescent="0.15">
      <c r="A7572" s="214">
        <v>37732</v>
      </c>
      <c r="B7572">
        <v>0.63600000000000001</v>
      </c>
      <c r="D7572" s="207"/>
    </row>
    <row r="7573" spans="1:4" x14ac:dyDescent="0.15">
      <c r="A7573" s="214">
        <v>37733</v>
      </c>
      <c r="B7573">
        <v>0.64100000000000001</v>
      </c>
      <c r="D7573" s="207"/>
    </row>
    <row r="7574" spans="1:4" x14ac:dyDescent="0.15">
      <c r="A7574" s="214">
        <v>37734</v>
      </c>
      <c r="B7574">
        <v>0.64100000000000001</v>
      </c>
      <c r="D7574" s="207"/>
    </row>
    <row r="7575" spans="1:4" x14ac:dyDescent="0.15">
      <c r="A7575" s="214">
        <v>37735</v>
      </c>
      <c r="B7575">
        <v>0.63200000000000001</v>
      </c>
      <c r="D7575" s="207"/>
    </row>
    <row r="7576" spans="1:4" x14ac:dyDescent="0.15">
      <c r="A7576" s="214">
        <v>37736</v>
      </c>
      <c r="B7576">
        <v>0.626</v>
      </c>
      <c r="D7576" s="207"/>
    </row>
    <row r="7577" spans="1:4" x14ac:dyDescent="0.15">
      <c r="A7577" s="214">
        <v>37739</v>
      </c>
      <c r="B7577">
        <v>0.61199999999999999</v>
      </c>
      <c r="D7577" s="207"/>
    </row>
    <row r="7578" spans="1:4" x14ac:dyDescent="0.15">
      <c r="A7578" s="214">
        <v>37741</v>
      </c>
      <c r="B7578">
        <v>0.61199999999999999</v>
      </c>
      <c r="D7578" s="207"/>
    </row>
    <row r="7579" spans="1:4" x14ac:dyDescent="0.15">
      <c r="A7579" s="214">
        <v>37742</v>
      </c>
      <c r="B7579">
        <v>0.61199999999999999</v>
      </c>
      <c r="D7579" s="207"/>
    </row>
    <row r="7580" spans="1:4" x14ac:dyDescent="0.15">
      <c r="A7580" s="214">
        <v>37743</v>
      </c>
      <c r="B7580">
        <v>0.61099999999999999</v>
      </c>
      <c r="D7580" s="207"/>
    </row>
    <row r="7581" spans="1:4" x14ac:dyDescent="0.15">
      <c r="A7581" s="214">
        <v>37747</v>
      </c>
      <c r="B7581">
        <v>0.61799999999999999</v>
      </c>
      <c r="D7581" s="207"/>
    </row>
    <row r="7582" spans="1:4" x14ac:dyDescent="0.15">
      <c r="A7582" s="214">
        <v>37748</v>
      </c>
      <c r="B7582">
        <v>0.60299999999999998</v>
      </c>
      <c r="D7582" s="207"/>
    </row>
    <row r="7583" spans="1:4" x14ac:dyDescent="0.15">
      <c r="A7583" s="214">
        <v>37749</v>
      </c>
      <c r="B7583">
        <v>0.59799999999999998</v>
      </c>
      <c r="D7583" s="207"/>
    </row>
    <row r="7584" spans="1:4" x14ac:dyDescent="0.15">
      <c r="A7584" s="214">
        <v>37750</v>
      </c>
      <c r="B7584">
        <v>0.58299999999999996</v>
      </c>
      <c r="D7584" s="207"/>
    </row>
    <row r="7585" spans="1:4" x14ac:dyDescent="0.15">
      <c r="A7585" s="214">
        <v>37753</v>
      </c>
      <c r="B7585">
        <v>0.57299999999999995</v>
      </c>
      <c r="D7585" s="207"/>
    </row>
    <row r="7586" spans="1:4" x14ac:dyDescent="0.15">
      <c r="A7586" s="214">
        <v>37754</v>
      </c>
      <c r="B7586">
        <v>0.57699999999999996</v>
      </c>
      <c r="D7586" s="207"/>
    </row>
    <row r="7587" spans="1:4" x14ac:dyDescent="0.15">
      <c r="A7587" s="214">
        <v>37755</v>
      </c>
      <c r="B7587">
        <v>0.58299999999999996</v>
      </c>
      <c r="D7587" s="207"/>
    </row>
    <row r="7588" spans="1:4" x14ac:dyDescent="0.15">
      <c r="A7588" s="214">
        <v>37756</v>
      </c>
      <c r="B7588">
        <v>0.59299999999999997</v>
      </c>
      <c r="D7588" s="207"/>
    </row>
    <row r="7589" spans="1:4" x14ac:dyDescent="0.15">
      <c r="A7589" s="214">
        <v>37757</v>
      </c>
      <c r="B7589">
        <v>0.57899999999999996</v>
      </c>
      <c r="D7589" s="207"/>
    </row>
    <row r="7590" spans="1:4" x14ac:dyDescent="0.15">
      <c r="A7590" s="214">
        <v>37760</v>
      </c>
      <c r="B7590">
        <v>0.60699999999999998</v>
      </c>
      <c r="D7590" s="207"/>
    </row>
    <row r="7591" spans="1:4" x14ac:dyDescent="0.15">
      <c r="A7591" s="214">
        <v>37761</v>
      </c>
      <c r="B7591">
        <v>0.59399999999999997</v>
      </c>
      <c r="D7591" s="207"/>
    </row>
    <row r="7592" spans="1:4" x14ac:dyDescent="0.15">
      <c r="A7592" s="214">
        <v>37762</v>
      </c>
      <c r="B7592">
        <v>0.57899999999999996</v>
      </c>
      <c r="D7592" s="207"/>
    </row>
    <row r="7593" spans="1:4" x14ac:dyDescent="0.15">
      <c r="A7593" s="214">
        <v>37763</v>
      </c>
      <c r="B7593">
        <v>0.57099999999999995</v>
      </c>
      <c r="D7593" s="207"/>
    </row>
    <row r="7594" spans="1:4" x14ac:dyDescent="0.15">
      <c r="A7594" s="214">
        <v>37764</v>
      </c>
      <c r="B7594">
        <v>0.58199999999999996</v>
      </c>
      <c r="D7594" s="207"/>
    </row>
    <row r="7595" spans="1:4" x14ac:dyDescent="0.15">
      <c r="A7595" s="214">
        <v>37767</v>
      </c>
      <c r="B7595">
        <v>0.55400000000000005</v>
      </c>
      <c r="D7595" s="207"/>
    </row>
    <row r="7596" spans="1:4" x14ac:dyDescent="0.15">
      <c r="A7596" s="214">
        <v>37768</v>
      </c>
      <c r="B7596">
        <v>0.53600000000000003</v>
      </c>
      <c r="D7596" s="207"/>
    </row>
    <row r="7597" spans="1:4" x14ac:dyDescent="0.15">
      <c r="A7597" s="214">
        <v>37769</v>
      </c>
      <c r="B7597">
        <v>0.52800000000000002</v>
      </c>
      <c r="D7597" s="207"/>
    </row>
    <row r="7598" spans="1:4" x14ac:dyDescent="0.15">
      <c r="A7598" s="214">
        <v>37770</v>
      </c>
      <c r="B7598">
        <v>0.53800000000000003</v>
      </c>
      <c r="D7598" s="207"/>
    </row>
    <row r="7599" spans="1:4" x14ac:dyDescent="0.15">
      <c r="A7599" s="214">
        <v>37771</v>
      </c>
      <c r="B7599">
        <v>0.53800000000000003</v>
      </c>
      <c r="D7599" s="207"/>
    </row>
    <row r="7600" spans="1:4" x14ac:dyDescent="0.15">
      <c r="A7600" s="214">
        <v>37774</v>
      </c>
      <c r="B7600">
        <v>0.53900000000000003</v>
      </c>
      <c r="D7600" s="207"/>
    </row>
    <row r="7601" spans="1:4" x14ac:dyDescent="0.15">
      <c r="A7601" s="214">
        <v>37775</v>
      </c>
      <c r="B7601">
        <v>0.51</v>
      </c>
      <c r="D7601" s="207"/>
    </row>
    <row r="7602" spans="1:4" x14ac:dyDescent="0.15">
      <c r="A7602" s="214">
        <v>37776</v>
      </c>
      <c r="B7602">
        <v>0.51100000000000001</v>
      </c>
      <c r="D7602" s="207"/>
    </row>
    <row r="7603" spans="1:4" x14ac:dyDescent="0.15">
      <c r="A7603" s="214">
        <v>37777</v>
      </c>
      <c r="B7603">
        <v>0.51</v>
      </c>
      <c r="D7603" s="207"/>
    </row>
    <row r="7604" spans="1:4" x14ac:dyDescent="0.15">
      <c r="A7604" s="214">
        <v>37778</v>
      </c>
      <c r="B7604">
        <v>0.502</v>
      </c>
      <c r="D7604" s="207"/>
    </row>
    <row r="7605" spans="1:4" x14ac:dyDescent="0.15">
      <c r="A7605" s="214">
        <v>37781</v>
      </c>
      <c r="B7605">
        <v>0.49099999999999999</v>
      </c>
      <c r="D7605" s="207"/>
    </row>
    <row r="7606" spans="1:4" x14ac:dyDescent="0.15">
      <c r="A7606" s="214">
        <v>37782</v>
      </c>
      <c r="B7606">
        <v>0.46</v>
      </c>
      <c r="D7606" s="207"/>
    </row>
    <row r="7607" spans="1:4" x14ac:dyDescent="0.15">
      <c r="A7607" s="214">
        <v>37783</v>
      </c>
      <c r="B7607">
        <v>0.44</v>
      </c>
      <c r="D7607" s="207"/>
    </row>
    <row r="7608" spans="1:4" x14ac:dyDescent="0.15">
      <c r="A7608" s="214">
        <v>37784</v>
      </c>
      <c r="B7608">
        <v>0.433</v>
      </c>
      <c r="D7608" s="207"/>
    </row>
    <row r="7609" spans="1:4" x14ac:dyDescent="0.15">
      <c r="A7609" s="214">
        <v>37785</v>
      </c>
      <c r="B7609">
        <v>0.443</v>
      </c>
      <c r="D7609" s="207"/>
    </row>
    <row r="7610" spans="1:4" x14ac:dyDescent="0.15">
      <c r="A7610" s="214">
        <v>37788</v>
      </c>
      <c r="B7610">
        <v>0.45300000000000001</v>
      </c>
      <c r="D7610" s="207"/>
    </row>
    <row r="7611" spans="1:4" x14ac:dyDescent="0.15">
      <c r="A7611" s="214">
        <v>37789</v>
      </c>
      <c r="B7611">
        <v>0.46700000000000003</v>
      </c>
      <c r="D7611" s="207"/>
    </row>
    <row r="7612" spans="1:4" x14ac:dyDescent="0.15">
      <c r="A7612" s="214">
        <v>37790</v>
      </c>
      <c r="B7612">
        <v>0.52100000000000002</v>
      </c>
      <c r="D7612" s="207"/>
    </row>
    <row r="7613" spans="1:4" x14ac:dyDescent="0.15">
      <c r="A7613" s="214">
        <v>37791</v>
      </c>
      <c r="B7613">
        <v>0.68</v>
      </c>
      <c r="D7613" s="207"/>
    </row>
    <row r="7614" spans="1:4" x14ac:dyDescent="0.15">
      <c r="A7614" s="214">
        <v>37792</v>
      </c>
      <c r="B7614">
        <v>0.58799999999999997</v>
      </c>
      <c r="D7614" s="207"/>
    </row>
    <row r="7615" spans="1:4" x14ac:dyDescent="0.15">
      <c r="A7615" s="214">
        <v>37795</v>
      </c>
      <c r="B7615">
        <v>0.627</v>
      </c>
      <c r="D7615" s="207"/>
    </row>
    <row r="7616" spans="1:4" x14ac:dyDescent="0.15">
      <c r="A7616" s="214">
        <v>37796</v>
      </c>
      <c r="B7616">
        <v>0.63200000000000001</v>
      </c>
      <c r="D7616" s="207"/>
    </row>
    <row r="7617" spans="1:4" x14ac:dyDescent="0.15">
      <c r="A7617" s="214">
        <v>37797</v>
      </c>
      <c r="B7617">
        <v>0.628</v>
      </c>
      <c r="D7617" s="207"/>
    </row>
    <row r="7618" spans="1:4" x14ac:dyDescent="0.15">
      <c r="A7618" s="214">
        <v>37798</v>
      </c>
      <c r="B7618">
        <v>0.626</v>
      </c>
      <c r="D7618" s="207"/>
    </row>
    <row r="7619" spans="1:4" x14ac:dyDescent="0.15">
      <c r="A7619" s="214">
        <v>37799</v>
      </c>
      <c r="B7619">
        <v>0.71899999999999997</v>
      </c>
      <c r="D7619" s="207"/>
    </row>
    <row r="7620" spans="1:4" x14ac:dyDescent="0.15">
      <c r="A7620" s="214">
        <v>37802</v>
      </c>
      <c r="B7620">
        <v>0.82099999999999995</v>
      </c>
      <c r="D7620" s="207"/>
    </row>
    <row r="7621" spans="1:4" x14ac:dyDescent="0.15">
      <c r="A7621" s="214">
        <v>37803</v>
      </c>
      <c r="B7621">
        <v>0.84299999999999997</v>
      </c>
      <c r="D7621" s="207"/>
    </row>
    <row r="7622" spans="1:4" x14ac:dyDescent="0.15">
      <c r="A7622" s="214">
        <v>37804</v>
      </c>
      <c r="B7622">
        <v>0.88500000000000001</v>
      </c>
      <c r="D7622" s="207"/>
    </row>
    <row r="7623" spans="1:4" x14ac:dyDescent="0.15">
      <c r="A7623" s="214">
        <v>37805</v>
      </c>
      <c r="B7623">
        <v>1.0960000000000001</v>
      </c>
      <c r="D7623" s="207"/>
    </row>
    <row r="7624" spans="1:4" x14ac:dyDescent="0.15">
      <c r="A7624" s="214">
        <v>37806</v>
      </c>
      <c r="B7624">
        <v>1.04</v>
      </c>
      <c r="D7624" s="207"/>
    </row>
    <row r="7625" spans="1:4" x14ac:dyDescent="0.15">
      <c r="A7625" s="214">
        <v>37809</v>
      </c>
      <c r="B7625">
        <v>1.075</v>
      </c>
      <c r="D7625" s="207"/>
    </row>
    <row r="7626" spans="1:4" x14ac:dyDescent="0.15">
      <c r="A7626" s="214">
        <v>37810</v>
      </c>
      <c r="B7626">
        <v>1.1479999999999999</v>
      </c>
      <c r="D7626" s="207"/>
    </row>
    <row r="7627" spans="1:4" x14ac:dyDescent="0.15">
      <c r="A7627" s="214">
        <v>37811</v>
      </c>
      <c r="B7627">
        <v>1.095</v>
      </c>
      <c r="D7627" s="207"/>
    </row>
    <row r="7628" spans="1:4" x14ac:dyDescent="0.15">
      <c r="A7628" s="214">
        <v>37812</v>
      </c>
      <c r="B7628">
        <v>1.0269999999999999</v>
      </c>
      <c r="D7628" s="207"/>
    </row>
    <row r="7629" spans="1:4" x14ac:dyDescent="0.15">
      <c r="A7629" s="214">
        <v>37813</v>
      </c>
      <c r="B7629">
        <v>0.98099999999999998</v>
      </c>
      <c r="D7629" s="207"/>
    </row>
    <row r="7630" spans="1:4" x14ac:dyDescent="0.15">
      <c r="A7630" s="214">
        <v>37816</v>
      </c>
      <c r="B7630">
        <v>0.99399999999999999</v>
      </c>
      <c r="D7630" s="207"/>
    </row>
    <row r="7631" spans="1:4" x14ac:dyDescent="0.15">
      <c r="A7631" s="214">
        <v>37817</v>
      </c>
      <c r="B7631">
        <v>1.0269999999999999</v>
      </c>
      <c r="D7631" s="207"/>
    </row>
    <row r="7632" spans="1:4" x14ac:dyDescent="0.15">
      <c r="A7632" s="214">
        <v>37818</v>
      </c>
      <c r="B7632">
        <v>1.032</v>
      </c>
      <c r="D7632" s="207"/>
    </row>
    <row r="7633" spans="1:4" x14ac:dyDescent="0.15">
      <c r="A7633" s="214">
        <v>37819</v>
      </c>
      <c r="B7633">
        <v>0.96099999999999997</v>
      </c>
      <c r="D7633" s="207"/>
    </row>
    <row r="7634" spans="1:4" x14ac:dyDescent="0.15">
      <c r="A7634" s="214">
        <v>37820</v>
      </c>
      <c r="B7634">
        <v>0.95799999999999996</v>
      </c>
      <c r="D7634" s="207"/>
    </row>
    <row r="7635" spans="1:4" x14ac:dyDescent="0.15">
      <c r="A7635" s="214">
        <v>37824</v>
      </c>
      <c r="B7635">
        <v>0.95699999999999996</v>
      </c>
      <c r="D7635" s="207"/>
    </row>
    <row r="7636" spans="1:4" x14ac:dyDescent="0.15">
      <c r="A7636" s="214">
        <v>37825</v>
      </c>
      <c r="B7636">
        <v>0.95799999999999996</v>
      </c>
      <c r="D7636" s="207"/>
    </row>
    <row r="7637" spans="1:4" x14ac:dyDescent="0.15">
      <c r="A7637" s="214">
        <v>37826</v>
      </c>
      <c r="B7637">
        <v>0.997</v>
      </c>
      <c r="D7637" s="207"/>
    </row>
    <row r="7638" spans="1:4" x14ac:dyDescent="0.15">
      <c r="A7638" s="214">
        <v>37827</v>
      </c>
      <c r="B7638">
        <v>0.96399999999999997</v>
      </c>
      <c r="D7638" s="207"/>
    </row>
    <row r="7639" spans="1:4" x14ac:dyDescent="0.15">
      <c r="A7639" s="214">
        <v>37830</v>
      </c>
      <c r="B7639">
        <v>0.92</v>
      </c>
      <c r="D7639" s="207"/>
    </row>
    <row r="7640" spans="1:4" x14ac:dyDescent="0.15">
      <c r="A7640" s="214">
        <v>37831</v>
      </c>
      <c r="B7640">
        <v>0.94899999999999995</v>
      </c>
      <c r="D7640" s="207"/>
    </row>
    <row r="7641" spans="1:4" x14ac:dyDescent="0.15">
      <c r="A7641" s="214">
        <v>37832</v>
      </c>
      <c r="B7641">
        <v>0.95899999999999996</v>
      </c>
      <c r="D7641" s="207"/>
    </row>
    <row r="7642" spans="1:4" x14ac:dyDescent="0.15">
      <c r="A7642" s="214">
        <v>37833</v>
      </c>
      <c r="B7642">
        <v>0.93799999999999994</v>
      </c>
      <c r="D7642" s="207"/>
    </row>
    <row r="7643" spans="1:4" x14ac:dyDescent="0.15">
      <c r="A7643" s="214">
        <v>37834</v>
      </c>
      <c r="B7643">
        <v>0.96299999999999997</v>
      </c>
      <c r="D7643" s="207"/>
    </row>
    <row r="7644" spans="1:4" x14ac:dyDescent="0.15">
      <c r="A7644" s="214">
        <v>37837</v>
      </c>
      <c r="B7644">
        <v>0.97299999999999998</v>
      </c>
      <c r="D7644" s="207"/>
    </row>
    <row r="7645" spans="1:4" x14ac:dyDescent="0.15">
      <c r="A7645" s="214">
        <v>37838</v>
      </c>
      <c r="B7645">
        <v>0.92100000000000004</v>
      </c>
      <c r="D7645" s="207"/>
    </row>
    <row r="7646" spans="1:4" x14ac:dyDescent="0.15">
      <c r="A7646" s="214">
        <v>37839</v>
      </c>
      <c r="B7646">
        <v>0.91400000000000003</v>
      </c>
      <c r="D7646" s="207"/>
    </row>
    <row r="7647" spans="1:4" x14ac:dyDescent="0.15">
      <c r="A7647" s="214">
        <v>37840</v>
      </c>
      <c r="B7647">
        <v>0.90500000000000003</v>
      </c>
      <c r="D7647" s="207"/>
    </row>
    <row r="7648" spans="1:4" x14ac:dyDescent="0.15">
      <c r="A7648" s="214">
        <v>37841</v>
      </c>
      <c r="B7648">
        <v>0.88100000000000001</v>
      </c>
      <c r="D7648" s="207"/>
    </row>
    <row r="7649" spans="1:4" x14ac:dyDescent="0.15">
      <c r="A7649" s="214">
        <v>37844</v>
      </c>
      <c r="B7649">
        <v>0.9</v>
      </c>
      <c r="D7649" s="207"/>
    </row>
    <row r="7650" spans="1:4" x14ac:dyDescent="0.15">
      <c r="A7650" s="214">
        <v>37845</v>
      </c>
      <c r="B7650">
        <v>0.90600000000000003</v>
      </c>
      <c r="D7650" s="207"/>
    </row>
    <row r="7651" spans="1:4" x14ac:dyDescent="0.15">
      <c r="A7651" s="214">
        <v>37846</v>
      </c>
      <c r="B7651">
        <v>0.94299999999999995</v>
      </c>
      <c r="D7651" s="207"/>
    </row>
    <row r="7652" spans="1:4" x14ac:dyDescent="0.15">
      <c r="A7652" s="214">
        <v>37847</v>
      </c>
      <c r="B7652">
        <v>1.054</v>
      </c>
      <c r="D7652" s="207"/>
    </row>
    <row r="7653" spans="1:4" x14ac:dyDescent="0.15">
      <c r="A7653" s="214">
        <v>37848</v>
      </c>
      <c r="B7653">
        <v>1.1020000000000001</v>
      </c>
      <c r="D7653" s="207"/>
    </row>
    <row r="7654" spans="1:4" x14ac:dyDescent="0.15">
      <c r="A7654" s="214">
        <v>37851</v>
      </c>
      <c r="B7654">
        <v>1.212</v>
      </c>
      <c r="D7654" s="207"/>
    </row>
    <row r="7655" spans="1:4" x14ac:dyDescent="0.15">
      <c r="A7655" s="214">
        <v>37852</v>
      </c>
      <c r="B7655">
        <v>1.3640000000000001</v>
      </c>
      <c r="D7655" s="207"/>
    </row>
    <row r="7656" spans="1:4" x14ac:dyDescent="0.15">
      <c r="A7656" s="214">
        <v>37853</v>
      </c>
      <c r="B7656">
        <v>1.425</v>
      </c>
      <c r="D7656" s="207"/>
    </row>
    <row r="7657" spans="1:4" x14ac:dyDescent="0.15">
      <c r="A7657" s="214">
        <v>37854</v>
      </c>
      <c r="B7657">
        <v>1.331</v>
      </c>
      <c r="D7657" s="207"/>
    </row>
    <row r="7658" spans="1:4" x14ac:dyDescent="0.15">
      <c r="A7658" s="214">
        <v>37855</v>
      </c>
      <c r="B7658">
        <v>1.335</v>
      </c>
      <c r="D7658" s="207"/>
    </row>
    <row r="7659" spans="1:4" x14ac:dyDescent="0.15">
      <c r="A7659" s="214">
        <v>37858</v>
      </c>
      <c r="B7659">
        <v>1.3280000000000001</v>
      </c>
      <c r="D7659" s="207"/>
    </row>
    <row r="7660" spans="1:4" x14ac:dyDescent="0.15">
      <c r="A7660" s="214">
        <v>37859</v>
      </c>
      <c r="B7660">
        <v>1.417</v>
      </c>
      <c r="D7660" s="207"/>
    </row>
    <row r="7661" spans="1:4" x14ac:dyDescent="0.15">
      <c r="A7661" s="214">
        <v>37860</v>
      </c>
      <c r="B7661">
        <v>1.3740000000000001</v>
      </c>
      <c r="D7661" s="207"/>
    </row>
    <row r="7662" spans="1:4" x14ac:dyDescent="0.15">
      <c r="A7662" s="214">
        <v>37861</v>
      </c>
      <c r="B7662">
        <v>1.4139999999999999</v>
      </c>
      <c r="D7662" s="207"/>
    </row>
    <row r="7663" spans="1:4" x14ac:dyDescent="0.15">
      <c r="A7663" s="214">
        <v>37862</v>
      </c>
      <c r="B7663">
        <v>1.4319999999999999</v>
      </c>
      <c r="D7663" s="207"/>
    </row>
    <row r="7664" spans="1:4" x14ac:dyDescent="0.15">
      <c r="A7664" s="214">
        <v>37865</v>
      </c>
      <c r="B7664">
        <v>1.552</v>
      </c>
      <c r="D7664" s="207"/>
    </row>
    <row r="7665" spans="1:4" x14ac:dyDescent="0.15">
      <c r="A7665" s="214">
        <v>37866</v>
      </c>
      <c r="B7665">
        <v>1.6240000000000001</v>
      </c>
      <c r="D7665" s="207"/>
    </row>
    <row r="7666" spans="1:4" x14ac:dyDescent="0.15">
      <c r="A7666" s="214">
        <v>37867</v>
      </c>
      <c r="B7666">
        <v>1.6120000000000001</v>
      </c>
      <c r="D7666" s="207"/>
    </row>
    <row r="7667" spans="1:4" x14ac:dyDescent="0.15">
      <c r="A7667" s="214">
        <v>37868</v>
      </c>
      <c r="B7667">
        <v>1.4870000000000001</v>
      </c>
      <c r="D7667" s="207"/>
    </row>
    <row r="7668" spans="1:4" x14ac:dyDescent="0.15">
      <c r="A7668" s="214">
        <v>37869</v>
      </c>
      <c r="B7668">
        <v>1.4410000000000001</v>
      </c>
      <c r="D7668" s="207"/>
    </row>
    <row r="7669" spans="1:4" x14ac:dyDescent="0.15">
      <c r="A7669" s="214">
        <v>37872</v>
      </c>
      <c r="B7669">
        <v>1.462</v>
      </c>
      <c r="D7669" s="207"/>
    </row>
    <row r="7670" spans="1:4" x14ac:dyDescent="0.15">
      <c r="A7670" s="214">
        <v>37873</v>
      </c>
      <c r="B7670">
        <v>1.585</v>
      </c>
      <c r="D7670" s="207"/>
    </row>
    <row r="7671" spans="1:4" x14ac:dyDescent="0.15">
      <c r="A7671" s="214">
        <v>37874</v>
      </c>
      <c r="B7671">
        <v>1.571</v>
      </c>
      <c r="D7671" s="207"/>
    </row>
    <row r="7672" spans="1:4" x14ac:dyDescent="0.15">
      <c r="A7672" s="214">
        <v>37875</v>
      </c>
      <c r="B7672">
        <v>1.4810000000000001</v>
      </c>
      <c r="D7672" s="207"/>
    </row>
    <row r="7673" spans="1:4" x14ac:dyDescent="0.15">
      <c r="A7673" s="214">
        <v>37876</v>
      </c>
      <c r="B7673">
        <v>1.5269999999999999</v>
      </c>
      <c r="D7673" s="207"/>
    </row>
    <row r="7674" spans="1:4" x14ac:dyDescent="0.15">
      <c r="A7674" s="214">
        <v>37880</v>
      </c>
      <c r="B7674">
        <v>1.4550000000000001</v>
      </c>
      <c r="D7674" s="207"/>
    </row>
    <row r="7675" spans="1:4" x14ac:dyDescent="0.15">
      <c r="A7675" s="214">
        <v>37881</v>
      </c>
      <c r="B7675">
        <v>1.4279999999999999</v>
      </c>
      <c r="D7675" s="207"/>
    </row>
    <row r="7676" spans="1:4" x14ac:dyDescent="0.15">
      <c r="A7676" s="214">
        <v>37882</v>
      </c>
      <c r="B7676">
        <v>1.381</v>
      </c>
      <c r="D7676" s="207"/>
    </row>
    <row r="7677" spans="1:4" x14ac:dyDescent="0.15">
      <c r="A7677" s="214">
        <v>37883</v>
      </c>
      <c r="B7677">
        <v>1.401</v>
      </c>
      <c r="D7677" s="207"/>
    </row>
    <row r="7678" spans="1:4" x14ac:dyDescent="0.15">
      <c r="A7678" s="214">
        <v>37886</v>
      </c>
      <c r="B7678">
        <v>1.24</v>
      </c>
      <c r="D7678" s="207"/>
    </row>
    <row r="7679" spans="1:4" x14ac:dyDescent="0.15">
      <c r="A7679" s="214">
        <v>37888</v>
      </c>
      <c r="B7679">
        <v>1.278</v>
      </c>
      <c r="D7679" s="207"/>
    </row>
    <row r="7680" spans="1:4" x14ac:dyDescent="0.15">
      <c r="A7680" s="214">
        <v>37889</v>
      </c>
      <c r="B7680">
        <v>1.383</v>
      </c>
      <c r="D7680" s="207"/>
    </row>
    <row r="7681" spans="1:4" x14ac:dyDescent="0.15">
      <c r="A7681" s="214">
        <v>37890</v>
      </c>
      <c r="B7681">
        <v>1.409</v>
      </c>
      <c r="D7681" s="207"/>
    </row>
    <row r="7682" spans="1:4" x14ac:dyDescent="0.15">
      <c r="A7682" s="214">
        <v>37893</v>
      </c>
      <c r="B7682">
        <v>1.4370000000000001</v>
      </c>
      <c r="D7682" s="207"/>
    </row>
    <row r="7683" spans="1:4" x14ac:dyDescent="0.15">
      <c r="A7683" s="214">
        <v>37894</v>
      </c>
      <c r="B7683">
        <v>1.3979999999999999</v>
      </c>
      <c r="D7683" s="207"/>
    </row>
    <row r="7684" spans="1:4" x14ac:dyDescent="0.15">
      <c r="A7684" s="214">
        <v>37895</v>
      </c>
      <c r="B7684">
        <v>1.4319999999999999</v>
      </c>
      <c r="D7684" s="207"/>
    </row>
    <row r="7685" spans="1:4" x14ac:dyDescent="0.15">
      <c r="A7685" s="214">
        <v>37896</v>
      </c>
      <c r="B7685">
        <v>1.413</v>
      </c>
      <c r="D7685" s="207"/>
    </row>
    <row r="7686" spans="1:4" x14ac:dyDescent="0.15">
      <c r="A7686" s="214">
        <v>37897</v>
      </c>
      <c r="B7686">
        <v>1.383</v>
      </c>
      <c r="D7686" s="207"/>
    </row>
    <row r="7687" spans="1:4" x14ac:dyDescent="0.15">
      <c r="A7687" s="214">
        <v>37900</v>
      </c>
      <c r="B7687">
        <v>1.399</v>
      </c>
      <c r="D7687" s="207"/>
    </row>
    <row r="7688" spans="1:4" x14ac:dyDescent="0.15">
      <c r="A7688" s="214">
        <v>37901</v>
      </c>
      <c r="B7688">
        <v>1.381</v>
      </c>
      <c r="D7688" s="207"/>
    </row>
    <row r="7689" spans="1:4" x14ac:dyDescent="0.15">
      <c r="A7689" s="214">
        <v>37902</v>
      </c>
      <c r="B7689">
        <v>1.333</v>
      </c>
      <c r="D7689" s="207"/>
    </row>
    <row r="7690" spans="1:4" x14ac:dyDescent="0.15">
      <c r="A7690" s="214">
        <v>37903</v>
      </c>
      <c r="B7690">
        <v>1.3</v>
      </c>
      <c r="D7690" s="207"/>
    </row>
    <row r="7691" spans="1:4" x14ac:dyDescent="0.15">
      <c r="A7691" s="214">
        <v>37904</v>
      </c>
      <c r="B7691">
        <v>1.35</v>
      </c>
      <c r="D7691" s="207"/>
    </row>
    <row r="7692" spans="1:4" x14ac:dyDescent="0.15">
      <c r="A7692" s="214">
        <v>37908</v>
      </c>
      <c r="B7692">
        <v>1.4770000000000001</v>
      </c>
      <c r="D7692" s="207"/>
    </row>
    <row r="7693" spans="1:4" x14ac:dyDescent="0.15">
      <c r="A7693" s="214">
        <v>37909</v>
      </c>
      <c r="B7693">
        <v>1.421</v>
      </c>
      <c r="D7693" s="207"/>
    </row>
    <row r="7694" spans="1:4" x14ac:dyDescent="0.15">
      <c r="A7694" s="214">
        <v>37910</v>
      </c>
      <c r="B7694">
        <v>1.415</v>
      </c>
      <c r="D7694" s="207"/>
    </row>
    <row r="7695" spans="1:4" x14ac:dyDescent="0.15">
      <c r="A7695" s="214">
        <v>37911</v>
      </c>
      <c r="B7695">
        <v>1.4259999999999999</v>
      </c>
      <c r="D7695" s="207"/>
    </row>
    <row r="7696" spans="1:4" x14ac:dyDescent="0.15">
      <c r="A7696" s="214">
        <v>37914</v>
      </c>
      <c r="B7696">
        <v>1.494</v>
      </c>
      <c r="D7696" s="207"/>
    </row>
    <row r="7697" spans="1:4" x14ac:dyDescent="0.15">
      <c r="A7697" s="214">
        <v>37915</v>
      </c>
      <c r="B7697">
        <v>1.4810000000000001</v>
      </c>
      <c r="D7697" s="207"/>
    </row>
    <row r="7698" spans="1:4" x14ac:dyDescent="0.15">
      <c r="A7698" s="214">
        <v>37916</v>
      </c>
      <c r="B7698">
        <v>1.429</v>
      </c>
      <c r="D7698" s="207"/>
    </row>
    <row r="7699" spans="1:4" x14ac:dyDescent="0.15">
      <c r="A7699" s="214">
        <v>37917</v>
      </c>
      <c r="B7699">
        <v>1.353</v>
      </c>
      <c r="D7699" s="207"/>
    </row>
    <row r="7700" spans="1:4" x14ac:dyDescent="0.15">
      <c r="A7700" s="214">
        <v>37918</v>
      </c>
      <c r="B7700">
        <v>1.3680000000000001</v>
      </c>
      <c r="D7700" s="207"/>
    </row>
    <row r="7701" spans="1:4" x14ac:dyDescent="0.15">
      <c r="A7701" s="214">
        <v>37921</v>
      </c>
      <c r="B7701">
        <v>1.3580000000000001</v>
      </c>
      <c r="D7701" s="207"/>
    </row>
    <row r="7702" spans="1:4" x14ac:dyDescent="0.15">
      <c r="A7702" s="214">
        <v>37922</v>
      </c>
      <c r="B7702">
        <v>1.41</v>
      </c>
      <c r="D7702" s="207"/>
    </row>
    <row r="7703" spans="1:4" x14ac:dyDescent="0.15">
      <c r="A7703" s="214">
        <v>37923</v>
      </c>
      <c r="B7703">
        <v>1.43</v>
      </c>
      <c r="D7703" s="207"/>
    </row>
    <row r="7704" spans="1:4" x14ac:dyDescent="0.15">
      <c r="A7704" s="214">
        <v>37924</v>
      </c>
      <c r="B7704">
        <v>1.4490000000000001</v>
      </c>
      <c r="D7704" s="207"/>
    </row>
    <row r="7705" spans="1:4" x14ac:dyDescent="0.15">
      <c r="A7705" s="214">
        <v>37925</v>
      </c>
      <c r="B7705">
        <v>1.4630000000000001</v>
      </c>
      <c r="D7705" s="207"/>
    </row>
    <row r="7706" spans="1:4" x14ac:dyDescent="0.15">
      <c r="A7706" s="214">
        <v>37929</v>
      </c>
      <c r="B7706">
        <v>1.5029999999999999</v>
      </c>
      <c r="D7706" s="207"/>
    </row>
    <row r="7707" spans="1:4" x14ac:dyDescent="0.15">
      <c r="A7707" s="214">
        <v>37930</v>
      </c>
      <c r="B7707">
        <v>1.5229999999999999</v>
      </c>
      <c r="D7707" s="207"/>
    </row>
    <row r="7708" spans="1:4" x14ac:dyDescent="0.15">
      <c r="A7708" s="214">
        <v>37931</v>
      </c>
      <c r="B7708">
        <v>1.5189999999999999</v>
      </c>
      <c r="D7708" s="207"/>
    </row>
    <row r="7709" spans="1:4" x14ac:dyDescent="0.15">
      <c r="A7709" s="214">
        <v>37932</v>
      </c>
      <c r="B7709">
        <v>1.5369999999999999</v>
      </c>
      <c r="D7709" s="207"/>
    </row>
    <row r="7710" spans="1:4" x14ac:dyDescent="0.15">
      <c r="A7710" s="214">
        <v>37935</v>
      </c>
      <c r="B7710">
        <v>1.528</v>
      </c>
      <c r="D7710" s="207"/>
    </row>
    <row r="7711" spans="1:4" x14ac:dyDescent="0.15">
      <c r="A7711" s="214">
        <v>37936</v>
      </c>
      <c r="B7711">
        <v>1.4039999999999999</v>
      </c>
      <c r="D7711" s="207"/>
    </row>
    <row r="7712" spans="1:4" x14ac:dyDescent="0.15">
      <c r="A7712" s="214">
        <v>37937</v>
      </c>
      <c r="B7712">
        <v>1.37</v>
      </c>
      <c r="D7712" s="207"/>
    </row>
    <row r="7713" spans="1:4" x14ac:dyDescent="0.15">
      <c r="A7713" s="214">
        <v>37938</v>
      </c>
      <c r="B7713">
        <v>1.36</v>
      </c>
      <c r="D7713" s="207"/>
    </row>
    <row r="7714" spans="1:4" x14ac:dyDescent="0.15">
      <c r="A7714" s="214">
        <v>37939</v>
      </c>
      <c r="B7714">
        <v>1.365</v>
      </c>
      <c r="D7714" s="207"/>
    </row>
    <row r="7715" spans="1:4" x14ac:dyDescent="0.15">
      <c r="A7715" s="214">
        <v>37942</v>
      </c>
      <c r="B7715">
        <v>1.31</v>
      </c>
      <c r="D7715" s="207"/>
    </row>
    <row r="7716" spans="1:4" x14ac:dyDescent="0.15">
      <c r="A7716" s="214">
        <v>37943</v>
      </c>
      <c r="B7716">
        <v>1.3420000000000001</v>
      </c>
      <c r="D7716" s="207"/>
    </row>
    <row r="7717" spans="1:4" x14ac:dyDescent="0.15">
      <c r="A7717" s="214">
        <v>37944</v>
      </c>
      <c r="B7717">
        <v>1.3109999999999999</v>
      </c>
      <c r="D7717" s="207"/>
    </row>
    <row r="7718" spans="1:4" x14ac:dyDescent="0.15">
      <c r="A7718" s="214">
        <v>37945</v>
      </c>
      <c r="B7718">
        <v>1.351</v>
      </c>
      <c r="D7718" s="207"/>
    </row>
    <row r="7719" spans="1:4" x14ac:dyDescent="0.15">
      <c r="A7719" s="214">
        <v>37946</v>
      </c>
      <c r="B7719">
        <v>1.321</v>
      </c>
      <c r="D7719" s="207"/>
    </row>
    <row r="7720" spans="1:4" x14ac:dyDescent="0.15">
      <c r="A7720" s="214">
        <v>37950</v>
      </c>
      <c r="B7720">
        <v>1.325</v>
      </c>
      <c r="D7720" s="207"/>
    </row>
    <row r="7721" spans="1:4" x14ac:dyDescent="0.15">
      <c r="A7721" s="214">
        <v>37951</v>
      </c>
      <c r="B7721">
        <v>1.341</v>
      </c>
      <c r="D7721" s="207"/>
    </row>
    <row r="7722" spans="1:4" x14ac:dyDescent="0.15">
      <c r="A7722" s="214">
        <v>37952</v>
      </c>
      <c r="B7722">
        <v>1.3440000000000001</v>
      </c>
      <c r="D7722" s="207"/>
    </row>
    <row r="7723" spans="1:4" x14ac:dyDescent="0.15">
      <c r="A7723" s="214">
        <v>37953</v>
      </c>
      <c r="B7723">
        <v>1.3149999999999999</v>
      </c>
      <c r="D7723" s="207"/>
    </row>
    <row r="7724" spans="1:4" x14ac:dyDescent="0.15">
      <c r="A7724" s="214">
        <v>37956</v>
      </c>
      <c r="B7724">
        <v>1.369</v>
      </c>
      <c r="D7724" s="207"/>
    </row>
    <row r="7725" spans="1:4" x14ac:dyDescent="0.15">
      <c r="A7725" s="214">
        <v>37957</v>
      </c>
      <c r="B7725">
        <v>1.4730000000000001</v>
      </c>
      <c r="D7725" s="207"/>
    </row>
    <row r="7726" spans="1:4" x14ac:dyDescent="0.15">
      <c r="A7726" s="214">
        <v>37958</v>
      </c>
      <c r="B7726">
        <v>1.4370000000000001</v>
      </c>
      <c r="D7726" s="207"/>
    </row>
    <row r="7727" spans="1:4" x14ac:dyDescent="0.15">
      <c r="A7727" s="214">
        <v>37959</v>
      </c>
      <c r="B7727">
        <v>1.4239999999999999</v>
      </c>
      <c r="D7727" s="207"/>
    </row>
    <row r="7728" spans="1:4" x14ac:dyDescent="0.15">
      <c r="A7728" s="214">
        <v>37960</v>
      </c>
      <c r="B7728">
        <v>1.39</v>
      </c>
      <c r="D7728" s="207"/>
    </row>
    <row r="7729" spans="1:4" x14ac:dyDescent="0.15">
      <c r="A7729" s="214">
        <v>37963</v>
      </c>
      <c r="B7729">
        <v>1.347</v>
      </c>
      <c r="D7729" s="207"/>
    </row>
    <row r="7730" spans="1:4" x14ac:dyDescent="0.15">
      <c r="A7730" s="214">
        <v>37964</v>
      </c>
      <c r="B7730">
        <v>1.3240000000000001</v>
      </c>
      <c r="D7730" s="207"/>
    </row>
    <row r="7731" spans="1:4" x14ac:dyDescent="0.15">
      <c r="A7731" s="214">
        <v>37965</v>
      </c>
      <c r="B7731">
        <v>1.3</v>
      </c>
      <c r="D7731" s="207"/>
    </row>
    <row r="7732" spans="1:4" x14ac:dyDescent="0.15">
      <c r="A7732" s="214">
        <v>37966</v>
      </c>
      <c r="B7732">
        <v>1.3149999999999999</v>
      </c>
      <c r="D7732" s="207"/>
    </row>
    <row r="7733" spans="1:4" x14ac:dyDescent="0.15">
      <c r="A7733" s="214">
        <v>37967</v>
      </c>
      <c r="B7733">
        <v>1.288</v>
      </c>
      <c r="D7733" s="207"/>
    </row>
    <row r="7734" spans="1:4" x14ac:dyDescent="0.15">
      <c r="A7734" s="214">
        <v>37970</v>
      </c>
      <c r="B7734">
        <v>1.375</v>
      </c>
      <c r="D7734" s="207"/>
    </row>
    <row r="7735" spans="1:4" x14ac:dyDescent="0.15">
      <c r="A7735" s="214">
        <v>37971</v>
      </c>
      <c r="B7735">
        <v>1.32</v>
      </c>
      <c r="D7735" s="207"/>
    </row>
    <row r="7736" spans="1:4" x14ac:dyDescent="0.15">
      <c r="A7736" s="214">
        <v>37972</v>
      </c>
      <c r="B7736">
        <v>1.3160000000000001</v>
      </c>
      <c r="D7736" s="207"/>
    </row>
    <row r="7737" spans="1:4" x14ac:dyDescent="0.15">
      <c r="A7737" s="214">
        <v>37973</v>
      </c>
      <c r="B7737">
        <v>1.343</v>
      </c>
      <c r="D7737" s="207"/>
    </row>
    <row r="7738" spans="1:4" x14ac:dyDescent="0.15">
      <c r="A7738" s="214">
        <v>37974</v>
      </c>
      <c r="B7738">
        <v>1.3109999999999999</v>
      </c>
      <c r="D7738" s="207"/>
    </row>
    <row r="7739" spans="1:4" x14ac:dyDescent="0.15">
      <c r="A7739" s="214">
        <v>37977</v>
      </c>
      <c r="B7739">
        <v>1.292</v>
      </c>
      <c r="D7739" s="207"/>
    </row>
    <row r="7740" spans="1:4" x14ac:dyDescent="0.15">
      <c r="A7740" s="214">
        <v>37979</v>
      </c>
      <c r="B7740">
        <v>1.298</v>
      </c>
      <c r="D7740" s="207"/>
    </row>
    <row r="7741" spans="1:4" x14ac:dyDescent="0.15">
      <c r="A7741" s="214">
        <v>37980</v>
      </c>
      <c r="B7741">
        <v>1.278</v>
      </c>
      <c r="D7741" s="207"/>
    </row>
    <row r="7742" spans="1:4" x14ac:dyDescent="0.15">
      <c r="A7742" s="214">
        <v>37981</v>
      </c>
      <c r="B7742">
        <v>1.3160000000000001</v>
      </c>
      <c r="D7742" s="207"/>
    </row>
    <row r="7743" spans="1:4" x14ac:dyDescent="0.15">
      <c r="A7743" s="214">
        <v>37984</v>
      </c>
      <c r="B7743">
        <v>1.355</v>
      </c>
      <c r="D7743" s="207"/>
    </row>
    <row r="7744" spans="1:4" x14ac:dyDescent="0.15">
      <c r="A7744" s="214">
        <v>37985</v>
      </c>
      <c r="B7744">
        <v>1.363</v>
      </c>
      <c r="D7744" s="207"/>
    </row>
    <row r="7745" spans="1:4" x14ac:dyDescent="0.15">
      <c r="A7745" s="214">
        <v>37991</v>
      </c>
      <c r="B7745">
        <v>1.403</v>
      </c>
      <c r="D7745" s="207"/>
    </row>
    <row r="7746" spans="1:4" x14ac:dyDescent="0.15">
      <c r="A7746" s="214">
        <v>37992</v>
      </c>
      <c r="B7746">
        <v>1.37</v>
      </c>
      <c r="D7746" s="207"/>
    </row>
    <row r="7747" spans="1:4" x14ac:dyDescent="0.15">
      <c r="A7747" s="214">
        <v>37993</v>
      </c>
      <c r="B7747">
        <v>1.375</v>
      </c>
      <c r="D7747" s="207"/>
    </row>
    <row r="7748" spans="1:4" x14ac:dyDescent="0.15">
      <c r="A7748" s="214">
        <v>37994</v>
      </c>
      <c r="B7748">
        <v>1.375</v>
      </c>
      <c r="D7748" s="207"/>
    </row>
    <row r="7749" spans="1:4" x14ac:dyDescent="0.15">
      <c r="A7749" s="214">
        <v>37995</v>
      </c>
      <c r="B7749">
        <v>1.357</v>
      </c>
      <c r="D7749" s="207"/>
    </row>
    <row r="7750" spans="1:4" x14ac:dyDescent="0.15">
      <c r="A7750" s="214">
        <v>37999</v>
      </c>
      <c r="B7750">
        <v>1.304</v>
      </c>
      <c r="D7750" s="207"/>
    </row>
    <row r="7751" spans="1:4" x14ac:dyDescent="0.15">
      <c r="A7751" s="214">
        <v>38000</v>
      </c>
      <c r="B7751">
        <v>1.3</v>
      </c>
      <c r="D7751" s="207"/>
    </row>
    <row r="7752" spans="1:4" x14ac:dyDescent="0.15">
      <c r="A7752" s="214">
        <v>38001</v>
      </c>
      <c r="B7752">
        <v>1.286</v>
      </c>
      <c r="D7752" s="207"/>
    </row>
    <row r="7753" spans="1:4" x14ac:dyDescent="0.15">
      <c r="A7753" s="214">
        <v>38002</v>
      </c>
      <c r="B7753">
        <v>1.2849999999999999</v>
      </c>
      <c r="D7753" s="207"/>
    </row>
    <row r="7754" spans="1:4" x14ac:dyDescent="0.15">
      <c r="A7754" s="214">
        <v>38005</v>
      </c>
      <c r="B7754">
        <v>1.296</v>
      </c>
      <c r="D7754" s="207"/>
    </row>
    <row r="7755" spans="1:4" x14ac:dyDescent="0.15">
      <c r="A7755" s="214">
        <v>38006</v>
      </c>
      <c r="B7755">
        <v>1.3460000000000001</v>
      </c>
      <c r="D7755" s="207"/>
    </row>
    <row r="7756" spans="1:4" x14ac:dyDescent="0.15">
      <c r="A7756" s="214">
        <v>38007</v>
      </c>
      <c r="B7756">
        <v>1.3440000000000001</v>
      </c>
      <c r="D7756" s="207"/>
    </row>
    <row r="7757" spans="1:4" x14ac:dyDescent="0.15">
      <c r="A7757" s="214">
        <v>38008</v>
      </c>
      <c r="B7757">
        <v>1.321</v>
      </c>
      <c r="D7757" s="207"/>
    </row>
    <row r="7758" spans="1:4" x14ac:dyDescent="0.15">
      <c r="A7758" s="214">
        <v>38009</v>
      </c>
      <c r="B7758">
        <v>1.339</v>
      </c>
      <c r="D7758" s="207"/>
    </row>
    <row r="7759" spans="1:4" x14ac:dyDescent="0.15">
      <c r="A7759" s="214">
        <v>38012</v>
      </c>
      <c r="B7759">
        <v>1.3220000000000001</v>
      </c>
      <c r="D7759" s="207"/>
    </row>
    <row r="7760" spans="1:4" x14ac:dyDescent="0.15">
      <c r="A7760" s="214">
        <v>38013</v>
      </c>
      <c r="B7760">
        <v>1.3120000000000001</v>
      </c>
      <c r="D7760" s="207"/>
    </row>
    <row r="7761" spans="1:4" x14ac:dyDescent="0.15">
      <c r="A7761" s="214">
        <v>38014</v>
      </c>
      <c r="B7761">
        <v>1.3240000000000001</v>
      </c>
      <c r="D7761" s="207"/>
    </row>
    <row r="7762" spans="1:4" x14ac:dyDescent="0.15">
      <c r="A7762" s="214">
        <v>38015</v>
      </c>
      <c r="B7762">
        <v>1.337</v>
      </c>
      <c r="D7762" s="207"/>
    </row>
    <row r="7763" spans="1:4" x14ac:dyDescent="0.15">
      <c r="A7763" s="214">
        <v>38016</v>
      </c>
      <c r="B7763">
        <v>1.3220000000000001</v>
      </c>
      <c r="D7763" s="207"/>
    </row>
    <row r="7764" spans="1:4" x14ac:dyDescent="0.15">
      <c r="A7764" s="214">
        <v>38019</v>
      </c>
      <c r="B7764">
        <v>1.325</v>
      </c>
      <c r="D7764" s="207"/>
    </row>
    <row r="7765" spans="1:4" x14ac:dyDescent="0.15">
      <c r="A7765" s="214">
        <v>38020</v>
      </c>
      <c r="B7765">
        <v>1.306</v>
      </c>
      <c r="D7765" s="207"/>
    </row>
    <row r="7766" spans="1:4" x14ac:dyDescent="0.15">
      <c r="A7766" s="214">
        <v>38021</v>
      </c>
      <c r="B7766">
        <v>1.2809999999999999</v>
      </c>
      <c r="D7766" s="207"/>
    </row>
    <row r="7767" spans="1:4" x14ac:dyDescent="0.15">
      <c r="A7767" s="214">
        <v>38022</v>
      </c>
      <c r="B7767">
        <v>1.266</v>
      </c>
      <c r="D7767" s="207"/>
    </row>
    <row r="7768" spans="1:4" x14ac:dyDescent="0.15">
      <c r="A7768" s="214">
        <v>38023</v>
      </c>
      <c r="B7768">
        <v>1.274</v>
      </c>
      <c r="D7768" s="207"/>
    </row>
    <row r="7769" spans="1:4" x14ac:dyDescent="0.15">
      <c r="A7769" s="214">
        <v>38026</v>
      </c>
      <c r="B7769">
        <v>1.2789999999999999</v>
      </c>
      <c r="D7769" s="207"/>
    </row>
    <row r="7770" spans="1:4" x14ac:dyDescent="0.15">
      <c r="A7770" s="214">
        <v>38027</v>
      </c>
      <c r="B7770">
        <v>1.2649999999999999</v>
      </c>
      <c r="D7770" s="207"/>
    </row>
    <row r="7771" spans="1:4" x14ac:dyDescent="0.15">
      <c r="A7771" s="214">
        <v>38029</v>
      </c>
      <c r="B7771">
        <v>1.242</v>
      </c>
      <c r="D7771" s="207"/>
    </row>
    <row r="7772" spans="1:4" x14ac:dyDescent="0.15">
      <c r="A7772" s="214">
        <v>38030</v>
      </c>
      <c r="B7772">
        <v>1.2529999999999999</v>
      </c>
      <c r="D7772" s="207"/>
    </row>
    <row r="7773" spans="1:4" x14ac:dyDescent="0.15">
      <c r="A7773" s="214">
        <v>38033</v>
      </c>
      <c r="B7773">
        <v>1.2629999999999999</v>
      </c>
      <c r="D7773" s="207"/>
    </row>
    <row r="7774" spans="1:4" x14ac:dyDescent="0.15">
      <c r="A7774" s="214">
        <v>38034</v>
      </c>
      <c r="B7774">
        <v>1.2809999999999999</v>
      </c>
      <c r="D7774" s="207"/>
    </row>
    <row r="7775" spans="1:4" x14ac:dyDescent="0.15">
      <c r="A7775" s="214">
        <v>38035</v>
      </c>
      <c r="B7775">
        <v>1.2370000000000001</v>
      </c>
      <c r="D7775" s="207"/>
    </row>
    <row r="7776" spans="1:4" x14ac:dyDescent="0.15">
      <c r="A7776" s="214">
        <v>38036</v>
      </c>
      <c r="B7776">
        <v>1.2250000000000001</v>
      </c>
      <c r="D7776" s="207"/>
    </row>
    <row r="7777" spans="1:4" x14ac:dyDescent="0.15">
      <c r="A7777" s="214">
        <v>38037</v>
      </c>
      <c r="B7777">
        <v>1.204</v>
      </c>
      <c r="D7777" s="207"/>
    </row>
    <row r="7778" spans="1:4" x14ac:dyDescent="0.15">
      <c r="A7778" s="214">
        <v>38040</v>
      </c>
      <c r="B7778">
        <v>1.2330000000000001</v>
      </c>
      <c r="D7778" s="207"/>
    </row>
    <row r="7779" spans="1:4" x14ac:dyDescent="0.15">
      <c r="A7779" s="214">
        <v>38041</v>
      </c>
      <c r="B7779">
        <v>1.2390000000000001</v>
      </c>
      <c r="D7779" s="207"/>
    </row>
    <row r="7780" spans="1:4" x14ac:dyDescent="0.15">
      <c r="A7780" s="214">
        <v>38042</v>
      </c>
      <c r="B7780">
        <v>1.2150000000000001</v>
      </c>
      <c r="D7780" s="207"/>
    </row>
    <row r="7781" spans="1:4" x14ac:dyDescent="0.15">
      <c r="A7781" s="214">
        <v>38043</v>
      </c>
      <c r="B7781">
        <v>1.2230000000000001</v>
      </c>
      <c r="D7781" s="207"/>
    </row>
    <row r="7782" spans="1:4" x14ac:dyDescent="0.15">
      <c r="A7782" s="214">
        <v>38044</v>
      </c>
      <c r="B7782">
        <v>1.2430000000000001</v>
      </c>
      <c r="D7782" s="207"/>
    </row>
    <row r="7783" spans="1:4" x14ac:dyDescent="0.15">
      <c r="A7783" s="214">
        <v>38047</v>
      </c>
      <c r="B7783">
        <v>1.2709999999999999</v>
      </c>
      <c r="D7783" s="207"/>
    </row>
    <row r="7784" spans="1:4" x14ac:dyDescent="0.15">
      <c r="A7784" s="214">
        <v>38048</v>
      </c>
      <c r="B7784">
        <v>1.3480000000000001</v>
      </c>
      <c r="D7784" s="207"/>
    </row>
    <row r="7785" spans="1:4" x14ac:dyDescent="0.15">
      <c r="A7785" s="214">
        <v>38049</v>
      </c>
      <c r="B7785">
        <v>1.397</v>
      </c>
      <c r="D7785" s="207"/>
    </row>
    <row r="7786" spans="1:4" x14ac:dyDescent="0.15">
      <c r="A7786" s="214">
        <v>38050</v>
      </c>
      <c r="B7786">
        <v>1.3819999999999999</v>
      </c>
      <c r="D7786" s="207"/>
    </row>
    <row r="7787" spans="1:4" x14ac:dyDescent="0.15">
      <c r="A7787" s="214">
        <v>38051</v>
      </c>
      <c r="B7787">
        <v>1.397</v>
      </c>
      <c r="D7787" s="207"/>
    </row>
    <row r="7788" spans="1:4" x14ac:dyDescent="0.15">
      <c r="A7788" s="214">
        <v>38054</v>
      </c>
      <c r="B7788">
        <v>1.347</v>
      </c>
      <c r="D7788" s="207"/>
    </row>
    <row r="7789" spans="1:4" x14ac:dyDescent="0.15">
      <c r="A7789" s="214">
        <v>38055</v>
      </c>
      <c r="B7789">
        <v>1.337</v>
      </c>
      <c r="D7789" s="207"/>
    </row>
    <row r="7790" spans="1:4" x14ac:dyDescent="0.15">
      <c r="A7790" s="214">
        <v>38056</v>
      </c>
      <c r="B7790">
        <v>1.31</v>
      </c>
      <c r="D7790" s="207"/>
    </row>
    <row r="7791" spans="1:4" x14ac:dyDescent="0.15">
      <c r="A7791" s="214">
        <v>38057</v>
      </c>
      <c r="B7791">
        <v>1.2769999999999999</v>
      </c>
      <c r="D7791" s="207"/>
    </row>
    <row r="7792" spans="1:4" x14ac:dyDescent="0.15">
      <c r="A7792" s="214">
        <v>38058</v>
      </c>
      <c r="B7792">
        <v>1.246</v>
      </c>
      <c r="D7792" s="207"/>
    </row>
    <row r="7793" spans="1:4" x14ac:dyDescent="0.15">
      <c r="A7793" s="214">
        <v>38061</v>
      </c>
      <c r="B7793">
        <v>1.2769999999999999</v>
      </c>
      <c r="D7793" s="207"/>
    </row>
    <row r="7794" spans="1:4" x14ac:dyDescent="0.15">
      <c r="A7794" s="214">
        <v>38062</v>
      </c>
      <c r="B7794">
        <v>1.2749999999999999</v>
      </c>
      <c r="D7794" s="207"/>
    </row>
    <row r="7795" spans="1:4" x14ac:dyDescent="0.15">
      <c r="A7795" s="214">
        <v>38063</v>
      </c>
      <c r="B7795">
        <v>1.2969999999999999</v>
      </c>
      <c r="D7795" s="207"/>
    </row>
    <row r="7796" spans="1:4" x14ac:dyDescent="0.15">
      <c r="A7796" s="214">
        <v>38064</v>
      </c>
      <c r="B7796">
        <v>1.3140000000000001</v>
      </c>
      <c r="D7796" s="207"/>
    </row>
    <row r="7797" spans="1:4" x14ac:dyDescent="0.15">
      <c r="A7797" s="214">
        <v>38065</v>
      </c>
      <c r="B7797">
        <v>1.365</v>
      </c>
      <c r="D7797" s="207"/>
    </row>
    <row r="7798" spans="1:4" x14ac:dyDescent="0.15">
      <c r="A7798" s="214">
        <v>38068</v>
      </c>
      <c r="B7798">
        <v>1.367</v>
      </c>
      <c r="D7798" s="207"/>
    </row>
    <row r="7799" spans="1:4" x14ac:dyDescent="0.15">
      <c r="A7799" s="214">
        <v>38069</v>
      </c>
      <c r="B7799">
        <v>1.331</v>
      </c>
      <c r="D7799" s="207"/>
    </row>
    <row r="7800" spans="1:4" x14ac:dyDescent="0.15">
      <c r="A7800" s="214">
        <v>38070</v>
      </c>
      <c r="B7800">
        <v>1.31</v>
      </c>
      <c r="D7800" s="207"/>
    </row>
    <row r="7801" spans="1:4" x14ac:dyDescent="0.15">
      <c r="A7801" s="214">
        <v>38071</v>
      </c>
      <c r="B7801">
        <v>1.306</v>
      </c>
      <c r="D7801" s="207"/>
    </row>
    <row r="7802" spans="1:4" x14ac:dyDescent="0.15">
      <c r="A7802" s="214">
        <v>38072</v>
      </c>
      <c r="B7802">
        <v>1.399</v>
      </c>
      <c r="D7802" s="207"/>
    </row>
    <row r="7803" spans="1:4" x14ac:dyDescent="0.15">
      <c r="A7803" s="214">
        <v>38075</v>
      </c>
      <c r="B7803">
        <v>1.4790000000000001</v>
      </c>
      <c r="D7803" s="207"/>
    </row>
    <row r="7804" spans="1:4" x14ac:dyDescent="0.15">
      <c r="A7804" s="214">
        <v>38076</v>
      </c>
      <c r="B7804">
        <v>1.4430000000000001</v>
      </c>
      <c r="D7804" s="207"/>
    </row>
    <row r="7805" spans="1:4" x14ac:dyDescent="0.15">
      <c r="A7805" s="214">
        <v>38077</v>
      </c>
      <c r="B7805">
        <v>1.4339999999999999</v>
      </c>
      <c r="D7805" s="207"/>
    </row>
    <row r="7806" spans="1:4" x14ac:dyDescent="0.15">
      <c r="A7806" s="214">
        <v>38078</v>
      </c>
      <c r="B7806">
        <v>1.4139999999999999</v>
      </c>
      <c r="D7806" s="207"/>
    </row>
    <row r="7807" spans="1:4" x14ac:dyDescent="0.15">
      <c r="A7807" s="214">
        <v>38079</v>
      </c>
      <c r="B7807">
        <v>1.4239999999999999</v>
      </c>
      <c r="D7807" s="207"/>
    </row>
    <row r="7808" spans="1:4" x14ac:dyDescent="0.15">
      <c r="A7808" s="214">
        <v>38082</v>
      </c>
      <c r="B7808">
        <v>1.486</v>
      </c>
      <c r="D7808" s="207"/>
    </row>
    <row r="7809" spans="1:4" x14ac:dyDescent="0.15">
      <c r="A7809" s="214">
        <v>38083</v>
      </c>
      <c r="B7809">
        <v>1.518</v>
      </c>
      <c r="D7809" s="207"/>
    </row>
    <row r="7810" spans="1:4" x14ac:dyDescent="0.15">
      <c r="A7810" s="214">
        <v>38084</v>
      </c>
      <c r="B7810">
        <v>1.4870000000000001</v>
      </c>
      <c r="D7810" s="207"/>
    </row>
    <row r="7811" spans="1:4" x14ac:dyDescent="0.15">
      <c r="A7811" s="214">
        <v>38085</v>
      </c>
      <c r="B7811">
        <v>1.4870000000000001</v>
      </c>
      <c r="D7811" s="207"/>
    </row>
    <row r="7812" spans="1:4" x14ac:dyDescent="0.15">
      <c r="A7812" s="214">
        <v>38086</v>
      </c>
      <c r="B7812">
        <v>1.4810000000000001</v>
      </c>
      <c r="D7812" s="207"/>
    </row>
    <row r="7813" spans="1:4" x14ac:dyDescent="0.15">
      <c r="A7813" s="214">
        <v>38089</v>
      </c>
      <c r="B7813">
        <v>1.522</v>
      </c>
      <c r="D7813" s="207"/>
    </row>
    <row r="7814" spans="1:4" x14ac:dyDescent="0.15">
      <c r="A7814" s="214">
        <v>38090</v>
      </c>
      <c r="B7814">
        <v>1.4830000000000001</v>
      </c>
      <c r="D7814" s="207"/>
    </row>
    <row r="7815" spans="1:4" x14ac:dyDescent="0.15">
      <c r="A7815" s="214">
        <v>38091</v>
      </c>
      <c r="B7815">
        <v>1.5409999999999999</v>
      </c>
      <c r="D7815" s="207"/>
    </row>
    <row r="7816" spans="1:4" x14ac:dyDescent="0.15">
      <c r="A7816" s="214">
        <v>38092</v>
      </c>
      <c r="B7816">
        <v>1.5029999999999999</v>
      </c>
      <c r="D7816" s="207"/>
    </row>
    <row r="7817" spans="1:4" x14ac:dyDescent="0.15">
      <c r="A7817" s="214">
        <v>38093</v>
      </c>
      <c r="B7817">
        <v>1.4930000000000001</v>
      </c>
      <c r="D7817" s="207"/>
    </row>
    <row r="7818" spans="1:4" x14ac:dyDescent="0.15">
      <c r="A7818" s="214">
        <v>38096</v>
      </c>
      <c r="B7818">
        <v>1.488</v>
      </c>
      <c r="D7818" s="207"/>
    </row>
    <row r="7819" spans="1:4" x14ac:dyDescent="0.15">
      <c r="A7819" s="214">
        <v>38097</v>
      </c>
      <c r="B7819">
        <v>1.534</v>
      </c>
      <c r="D7819" s="207"/>
    </row>
    <row r="7820" spans="1:4" x14ac:dyDescent="0.15">
      <c r="A7820" s="214">
        <v>38098</v>
      </c>
      <c r="B7820">
        <v>1.57</v>
      </c>
      <c r="D7820" s="207"/>
    </row>
    <row r="7821" spans="1:4" x14ac:dyDescent="0.15">
      <c r="A7821" s="214">
        <v>38099</v>
      </c>
      <c r="B7821">
        <v>1.534</v>
      </c>
      <c r="D7821" s="207"/>
    </row>
    <row r="7822" spans="1:4" x14ac:dyDescent="0.15">
      <c r="A7822" s="214">
        <v>38100</v>
      </c>
      <c r="B7822">
        <v>1.5049999999999999</v>
      </c>
      <c r="D7822" s="207"/>
    </row>
    <row r="7823" spans="1:4" x14ac:dyDescent="0.15">
      <c r="A7823" s="214">
        <v>38103</v>
      </c>
      <c r="B7823">
        <v>1.52</v>
      </c>
      <c r="D7823" s="207"/>
    </row>
    <row r="7824" spans="1:4" x14ac:dyDescent="0.15">
      <c r="A7824" s="214">
        <v>38104</v>
      </c>
      <c r="B7824">
        <v>1.5209999999999999</v>
      </c>
      <c r="D7824" s="207"/>
    </row>
    <row r="7825" spans="1:4" x14ac:dyDescent="0.15">
      <c r="A7825" s="214">
        <v>38105</v>
      </c>
      <c r="B7825">
        <v>1.53</v>
      </c>
      <c r="D7825" s="207"/>
    </row>
    <row r="7826" spans="1:4" x14ac:dyDescent="0.15">
      <c r="A7826" s="214">
        <v>38107</v>
      </c>
      <c r="B7826">
        <v>1.5349999999999999</v>
      </c>
      <c r="D7826" s="207"/>
    </row>
    <row r="7827" spans="1:4" x14ac:dyDescent="0.15">
      <c r="A7827" s="214">
        <v>38113</v>
      </c>
      <c r="B7827">
        <v>1.4930000000000001</v>
      </c>
      <c r="D7827" s="207"/>
    </row>
    <row r="7828" spans="1:4" x14ac:dyDescent="0.15">
      <c r="A7828" s="214">
        <v>38114</v>
      </c>
      <c r="B7828">
        <v>1.4750000000000001</v>
      </c>
      <c r="D7828" s="207"/>
    </row>
    <row r="7829" spans="1:4" x14ac:dyDescent="0.15">
      <c r="A7829" s="214">
        <v>38117</v>
      </c>
      <c r="B7829">
        <v>1.51</v>
      </c>
      <c r="D7829" s="207"/>
    </row>
    <row r="7830" spans="1:4" x14ac:dyDescent="0.15">
      <c r="A7830" s="214">
        <v>38118</v>
      </c>
      <c r="B7830">
        <v>1.538</v>
      </c>
      <c r="D7830" s="207"/>
    </row>
    <row r="7831" spans="1:4" x14ac:dyDescent="0.15">
      <c r="A7831" s="214">
        <v>38119</v>
      </c>
      <c r="B7831">
        <v>1.53</v>
      </c>
      <c r="D7831" s="207"/>
    </row>
    <row r="7832" spans="1:4" x14ac:dyDescent="0.15">
      <c r="A7832" s="214">
        <v>38120</v>
      </c>
      <c r="B7832">
        <v>1.508</v>
      </c>
      <c r="D7832" s="207"/>
    </row>
    <row r="7833" spans="1:4" x14ac:dyDescent="0.15">
      <c r="A7833" s="214">
        <v>38121</v>
      </c>
      <c r="B7833">
        <v>1.51</v>
      </c>
      <c r="D7833" s="207"/>
    </row>
    <row r="7834" spans="1:4" x14ac:dyDescent="0.15">
      <c r="A7834" s="214">
        <v>38124</v>
      </c>
      <c r="B7834">
        <v>1.464</v>
      </c>
      <c r="D7834" s="207"/>
    </row>
    <row r="7835" spans="1:4" x14ac:dyDescent="0.15">
      <c r="A7835" s="214">
        <v>38125</v>
      </c>
      <c r="B7835">
        <v>1.4970000000000001</v>
      </c>
      <c r="D7835" s="207"/>
    </row>
    <row r="7836" spans="1:4" x14ac:dyDescent="0.15">
      <c r="A7836" s="214">
        <v>38126</v>
      </c>
      <c r="B7836">
        <v>1.498</v>
      </c>
      <c r="D7836" s="207"/>
    </row>
    <row r="7837" spans="1:4" x14ac:dyDescent="0.15">
      <c r="A7837" s="214">
        <v>38127</v>
      </c>
      <c r="B7837">
        <v>1.4790000000000001</v>
      </c>
      <c r="D7837" s="207"/>
    </row>
    <row r="7838" spans="1:4" x14ac:dyDescent="0.15">
      <c r="A7838" s="214">
        <v>38128</v>
      </c>
      <c r="B7838">
        <v>1.4750000000000001</v>
      </c>
      <c r="D7838" s="207"/>
    </row>
    <row r="7839" spans="1:4" x14ac:dyDescent="0.15">
      <c r="A7839" s="214">
        <v>38131</v>
      </c>
      <c r="B7839">
        <v>1.4950000000000001</v>
      </c>
      <c r="D7839" s="207"/>
    </row>
    <row r="7840" spans="1:4" x14ac:dyDescent="0.15">
      <c r="A7840" s="214">
        <v>38132</v>
      </c>
      <c r="B7840">
        <v>1.474</v>
      </c>
      <c r="D7840" s="207"/>
    </row>
    <row r="7841" spans="1:4" x14ac:dyDescent="0.15">
      <c r="A7841" s="214">
        <v>38133</v>
      </c>
      <c r="B7841">
        <v>1.472</v>
      </c>
      <c r="D7841" s="207"/>
    </row>
    <row r="7842" spans="1:4" x14ac:dyDescent="0.15">
      <c r="A7842" s="214">
        <v>38134</v>
      </c>
      <c r="B7842">
        <v>1.476</v>
      </c>
      <c r="D7842" s="207"/>
    </row>
    <row r="7843" spans="1:4" x14ac:dyDescent="0.15">
      <c r="A7843" s="214">
        <v>38135</v>
      </c>
      <c r="B7843">
        <v>1.5189999999999999</v>
      </c>
      <c r="D7843" s="207"/>
    </row>
    <row r="7844" spans="1:4" x14ac:dyDescent="0.15">
      <c r="A7844" s="214">
        <v>38138</v>
      </c>
      <c r="B7844">
        <v>1.5349999999999999</v>
      </c>
      <c r="D7844" s="207"/>
    </row>
    <row r="7845" spans="1:4" x14ac:dyDescent="0.15">
      <c r="A7845" s="214">
        <v>38139</v>
      </c>
      <c r="B7845">
        <v>1.552</v>
      </c>
      <c r="D7845" s="207"/>
    </row>
    <row r="7846" spans="1:4" x14ac:dyDescent="0.15">
      <c r="A7846" s="214">
        <v>38140</v>
      </c>
      <c r="B7846">
        <v>1.5509999999999999</v>
      </c>
      <c r="D7846" s="207"/>
    </row>
    <row r="7847" spans="1:4" x14ac:dyDescent="0.15">
      <c r="A7847" s="214">
        <v>38141</v>
      </c>
      <c r="B7847">
        <v>1.571</v>
      </c>
      <c r="D7847" s="207"/>
    </row>
    <row r="7848" spans="1:4" x14ac:dyDescent="0.15">
      <c r="A7848" s="214">
        <v>38142</v>
      </c>
      <c r="B7848">
        <v>1.583</v>
      </c>
      <c r="D7848" s="207"/>
    </row>
    <row r="7849" spans="1:4" x14ac:dyDescent="0.15">
      <c r="A7849" s="214">
        <v>38145</v>
      </c>
      <c r="B7849">
        <v>1.6559999999999999</v>
      </c>
      <c r="D7849" s="207"/>
    </row>
    <row r="7850" spans="1:4" x14ac:dyDescent="0.15">
      <c r="A7850" s="214">
        <v>38146</v>
      </c>
      <c r="B7850">
        <v>1.6839999999999999</v>
      </c>
      <c r="D7850" s="207"/>
    </row>
    <row r="7851" spans="1:4" x14ac:dyDescent="0.15">
      <c r="A7851" s="214">
        <v>38147</v>
      </c>
      <c r="B7851">
        <v>1.7270000000000001</v>
      </c>
      <c r="D7851" s="207"/>
    </row>
    <row r="7852" spans="1:4" x14ac:dyDescent="0.15">
      <c r="A7852" s="214">
        <v>38148</v>
      </c>
      <c r="B7852">
        <v>1.744</v>
      </c>
      <c r="D7852" s="207"/>
    </row>
    <row r="7853" spans="1:4" x14ac:dyDescent="0.15">
      <c r="A7853" s="214">
        <v>38149</v>
      </c>
      <c r="B7853">
        <v>1.7589999999999999</v>
      </c>
      <c r="D7853" s="207"/>
    </row>
    <row r="7854" spans="1:4" x14ac:dyDescent="0.15">
      <c r="A7854" s="214">
        <v>38152</v>
      </c>
      <c r="B7854">
        <v>1.837</v>
      </c>
      <c r="D7854" s="207"/>
    </row>
    <row r="7855" spans="1:4" x14ac:dyDescent="0.15">
      <c r="A7855" s="214">
        <v>38153</v>
      </c>
      <c r="B7855">
        <v>1.794</v>
      </c>
      <c r="D7855" s="207"/>
    </row>
    <row r="7856" spans="1:4" x14ac:dyDescent="0.15">
      <c r="A7856" s="214">
        <v>38154</v>
      </c>
      <c r="B7856">
        <v>1.861</v>
      </c>
      <c r="D7856" s="207"/>
    </row>
    <row r="7857" spans="1:4" x14ac:dyDescent="0.15">
      <c r="A7857" s="214">
        <v>38155</v>
      </c>
      <c r="B7857">
        <v>1.8879999999999999</v>
      </c>
      <c r="D7857" s="207"/>
    </row>
    <row r="7858" spans="1:4" x14ac:dyDescent="0.15">
      <c r="A7858" s="214">
        <v>38156</v>
      </c>
      <c r="B7858">
        <v>1.847</v>
      </c>
      <c r="D7858" s="207"/>
    </row>
    <row r="7859" spans="1:4" x14ac:dyDescent="0.15">
      <c r="A7859" s="214">
        <v>38159</v>
      </c>
      <c r="B7859">
        <v>1.8280000000000001</v>
      </c>
      <c r="D7859" s="207"/>
    </row>
    <row r="7860" spans="1:4" x14ac:dyDescent="0.15">
      <c r="A7860" s="214">
        <v>38160</v>
      </c>
      <c r="B7860">
        <v>1.837</v>
      </c>
      <c r="D7860" s="207"/>
    </row>
    <row r="7861" spans="1:4" x14ac:dyDescent="0.15">
      <c r="A7861" s="214">
        <v>38161</v>
      </c>
      <c r="B7861">
        <v>1.8620000000000001</v>
      </c>
      <c r="D7861" s="207"/>
    </row>
    <row r="7862" spans="1:4" x14ac:dyDescent="0.15">
      <c r="A7862" s="214">
        <v>38162</v>
      </c>
      <c r="B7862">
        <v>1.881</v>
      </c>
      <c r="D7862" s="207"/>
    </row>
    <row r="7863" spans="1:4" x14ac:dyDescent="0.15">
      <c r="A7863" s="214">
        <v>38163</v>
      </c>
      <c r="B7863">
        <v>1.82</v>
      </c>
      <c r="D7863" s="207"/>
    </row>
    <row r="7864" spans="1:4" x14ac:dyDescent="0.15">
      <c r="A7864" s="214">
        <v>38166</v>
      </c>
      <c r="B7864">
        <v>1.825</v>
      </c>
      <c r="D7864" s="207"/>
    </row>
    <row r="7865" spans="1:4" x14ac:dyDescent="0.15">
      <c r="A7865" s="214">
        <v>38167</v>
      </c>
      <c r="B7865">
        <v>1.8160000000000001</v>
      </c>
      <c r="D7865" s="207"/>
    </row>
    <row r="7866" spans="1:4" x14ac:dyDescent="0.15">
      <c r="A7866" s="214">
        <v>38168</v>
      </c>
      <c r="B7866">
        <v>1.766</v>
      </c>
      <c r="D7866" s="207"/>
    </row>
    <row r="7867" spans="1:4" x14ac:dyDescent="0.15">
      <c r="A7867" s="214">
        <v>38169</v>
      </c>
      <c r="B7867">
        <v>1.841</v>
      </c>
      <c r="D7867" s="207"/>
    </row>
    <row r="7868" spans="1:4" x14ac:dyDescent="0.15">
      <c r="A7868" s="214">
        <v>38170</v>
      </c>
      <c r="B7868">
        <v>1.7849999999999999</v>
      </c>
      <c r="D7868" s="207"/>
    </row>
    <row r="7869" spans="1:4" x14ac:dyDescent="0.15">
      <c r="A7869" s="214">
        <v>38173</v>
      </c>
      <c r="B7869">
        <v>1.7709999999999999</v>
      </c>
      <c r="D7869" s="207"/>
    </row>
    <row r="7870" spans="1:4" x14ac:dyDescent="0.15">
      <c r="A7870" s="214">
        <v>38174</v>
      </c>
      <c r="B7870">
        <v>1.7669999999999999</v>
      </c>
      <c r="D7870" s="207"/>
    </row>
    <row r="7871" spans="1:4" x14ac:dyDescent="0.15">
      <c r="A7871" s="214">
        <v>38175</v>
      </c>
      <c r="B7871">
        <v>1.7769999999999999</v>
      </c>
      <c r="D7871" s="207"/>
    </row>
    <row r="7872" spans="1:4" x14ac:dyDescent="0.15">
      <c r="A7872" s="214">
        <v>38176</v>
      </c>
      <c r="B7872">
        <v>1.7470000000000001</v>
      </c>
      <c r="D7872" s="207"/>
    </row>
    <row r="7873" spans="1:4" x14ac:dyDescent="0.15">
      <c r="A7873" s="214">
        <v>38177</v>
      </c>
      <c r="B7873">
        <v>1.7909999999999999</v>
      </c>
      <c r="D7873" s="207"/>
    </row>
    <row r="7874" spans="1:4" x14ac:dyDescent="0.15">
      <c r="A7874" s="214">
        <v>38180</v>
      </c>
      <c r="B7874">
        <v>1.768</v>
      </c>
      <c r="D7874" s="207"/>
    </row>
    <row r="7875" spans="1:4" x14ac:dyDescent="0.15">
      <c r="A7875" s="214">
        <v>38181</v>
      </c>
      <c r="B7875">
        <v>1.744</v>
      </c>
      <c r="D7875" s="207"/>
    </row>
    <row r="7876" spans="1:4" x14ac:dyDescent="0.15">
      <c r="A7876" s="214">
        <v>38182</v>
      </c>
      <c r="B7876">
        <v>1.7629999999999999</v>
      </c>
      <c r="D7876" s="207"/>
    </row>
    <row r="7877" spans="1:4" x14ac:dyDescent="0.15">
      <c r="A7877" s="214">
        <v>38183</v>
      </c>
      <c r="B7877">
        <v>1.794</v>
      </c>
      <c r="D7877" s="207"/>
    </row>
    <row r="7878" spans="1:4" x14ac:dyDescent="0.15">
      <c r="A7878" s="214">
        <v>38184</v>
      </c>
      <c r="B7878">
        <v>1.7649999999999999</v>
      </c>
      <c r="D7878" s="207"/>
    </row>
    <row r="7879" spans="1:4" x14ac:dyDescent="0.15">
      <c r="A7879" s="214">
        <v>38188</v>
      </c>
      <c r="B7879">
        <v>1.75</v>
      </c>
      <c r="D7879" s="207"/>
    </row>
    <row r="7880" spans="1:4" x14ac:dyDescent="0.15">
      <c r="A7880" s="214">
        <v>38189</v>
      </c>
      <c r="B7880">
        <v>1.7749999999999999</v>
      </c>
      <c r="D7880" s="207"/>
    </row>
    <row r="7881" spans="1:4" x14ac:dyDescent="0.15">
      <c r="A7881" s="214">
        <v>38190</v>
      </c>
      <c r="B7881">
        <v>1.7749999999999999</v>
      </c>
      <c r="D7881" s="207"/>
    </row>
    <row r="7882" spans="1:4" x14ac:dyDescent="0.15">
      <c r="A7882" s="214">
        <v>38191</v>
      </c>
      <c r="B7882">
        <v>1.8009999999999999</v>
      </c>
      <c r="D7882" s="207"/>
    </row>
    <row r="7883" spans="1:4" x14ac:dyDescent="0.15">
      <c r="A7883" s="214">
        <v>38194</v>
      </c>
      <c r="B7883">
        <v>1.81</v>
      </c>
      <c r="D7883" s="207"/>
    </row>
    <row r="7884" spans="1:4" x14ac:dyDescent="0.15">
      <c r="A7884" s="214">
        <v>38195</v>
      </c>
      <c r="B7884">
        <v>1.84</v>
      </c>
      <c r="D7884" s="207"/>
    </row>
    <row r="7885" spans="1:4" x14ac:dyDescent="0.15">
      <c r="A7885" s="214">
        <v>38196</v>
      </c>
      <c r="B7885">
        <v>1.8540000000000001</v>
      </c>
      <c r="D7885" s="207"/>
    </row>
    <row r="7886" spans="1:4" x14ac:dyDescent="0.15">
      <c r="A7886" s="214">
        <v>38197</v>
      </c>
      <c r="B7886">
        <v>1.8260000000000001</v>
      </c>
      <c r="D7886" s="207"/>
    </row>
    <row r="7887" spans="1:4" x14ac:dyDescent="0.15">
      <c r="A7887" s="214">
        <v>38198</v>
      </c>
      <c r="B7887">
        <v>1.8540000000000001</v>
      </c>
      <c r="D7887" s="207"/>
    </row>
    <row r="7888" spans="1:4" x14ac:dyDescent="0.15">
      <c r="A7888" s="214">
        <v>38201</v>
      </c>
      <c r="B7888">
        <v>1.8839999999999999</v>
      </c>
      <c r="D7888" s="207"/>
    </row>
    <row r="7889" spans="1:4" x14ac:dyDescent="0.15">
      <c r="A7889" s="214">
        <v>38202</v>
      </c>
      <c r="B7889">
        <v>1.855</v>
      </c>
      <c r="D7889" s="207"/>
    </row>
    <row r="7890" spans="1:4" x14ac:dyDescent="0.15">
      <c r="A7890" s="214">
        <v>38203</v>
      </c>
      <c r="B7890">
        <v>1.792</v>
      </c>
      <c r="D7890" s="207"/>
    </row>
    <row r="7891" spans="1:4" x14ac:dyDescent="0.15">
      <c r="A7891" s="214">
        <v>38204</v>
      </c>
      <c r="B7891">
        <v>1.736</v>
      </c>
      <c r="D7891" s="207"/>
    </row>
    <row r="7892" spans="1:4" x14ac:dyDescent="0.15">
      <c r="A7892" s="214">
        <v>38205</v>
      </c>
      <c r="B7892">
        <v>1.7</v>
      </c>
      <c r="D7892" s="207"/>
    </row>
    <row r="7893" spans="1:4" x14ac:dyDescent="0.15">
      <c r="A7893" s="214">
        <v>38208</v>
      </c>
      <c r="B7893">
        <v>1.6419999999999999</v>
      </c>
      <c r="D7893" s="207"/>
    </row>
    <row r="7894" spans="1:4" x14ac:dyDescent="0.15">
      <c r="A7894" s="214">
        <v>38209</v>
      </c>
      <c r="B7894">
        <v>1.645</v>
      </c>
      <c r="D7894" s="207"/>
    </row>
    <row r="7895" spans="1:4" x14ac:dyDescent="0.15">
      <c r="A7895" s="214">
        <v>38210</v>
      </c>
      <c r="B7895">
        <v>1.6870000000000001</v>
      </c>
      <c r="D7895" s="207"/>
    </row>
    <row r="7896" spans="1:4" x14ac:dyDescent="0.15">
      <c r="A7896" s="214">
        <v>38211</v>
      </c>
      <c r="B7896">
        <v>1.669</v>
      </c>
      <c r="D7896" s="207"/>
    </row>
    <row r="7897" spans="1:4" x14ac:dyDescent="0.15">
      <c r="A7897" s="214">
        <v>38212</v>
      </c>
      <c r="B7897">
        <v>1.5920000000000001</v>
      </c>
      <c r="D7897" s="207"/>
    </row>
    <row r="7898" spans="1:4" x14ac:dyDescent="0.15">
      <c r="A7898" s="214">
        <v>38215</v>
      </c>
      <c r="B7898">
        <v>1.581</v>
      </c>
      <c r="D7898" s="207"/>
    </row>
    <row r="7899" spans="1:4" x14ac:dyDescent="0.15">
      <c r="A7899" s="214">
        <v>38216</v>
      </c>
      <c r="B7899">
        <v>1.629</v>
      </c>
      <c r="D7899" s="207"/>
    </row>
    <row r="7900" spans="1:4" x14ac:dyDescent="0.15">
      <c r="A7900" s="214">
        <v>38217</v>
      </c>
      <c r="B7900">
        <v>1.597</v>
      </c>
      <c r="D7900" s="207"/>
    </row>
    <row r="7901" spans="1:4" x14ac:dyDescent="0.15">
      <c r="A7901" s="214">
        <v>38218</v>
      </c>
      <c r="B7901">
        <v>1.615</v>
      </c>
      <c r="D7901" s="207"/>
    </row>
    <row r="7902" spans="1:4" x14ac:dyDescent="0.15">
      <c r="A7902" s="214">
        <v>38219</v>
      </c>
      <c r="B7902">
        <v>1.5980000000000001</v>
      </c>
      <c r="D7902" s="207"/>
    </row>
    <row r="7903" spans="1:4" x14ac:dyDescent="0.15">
      <c r="A7903" s="214">
        <v>38222</v>
      </c>
      <c r="B7903">
        <v>1.6279999999999999</v>
      </c>
      <c r="D7903" s="207"/>
    </row>
    <row r="7904" spans="1:4" x14ac:dyDescent="0.15">
      <c r="A7904" s="214">
        <v>38223</v>
      </c>
      <c r="B7904">
        <v>1.6180000000000001</v>
      </c>
      <c r="D7904" s="207"/>
    </row>
    <row r="7905" spans="1:4" x14ac:dyDescent="0.15">
      <c r="A7905" s="214">
        <v>38224</v>
      </c>
      <c r="B7905">
        <v>1.6419999999999999</v>
      </c>
      <c r="D7905" s="207"/>
    </row>
    <row r="7906" spans="1:4" x14ac:dyDescent="0.15">
      <c r="A7906" s="214">
        <v>38225</v>
      </c>
      <c r="B7906">
        <v>1.631</v>
      </c>
      <c r="D7906" s="207"/>
    </row>
    <row r="7907" spans="1:4" x14ac:dyDescent="0.15">
      <c r="A7907" s="214">
        <v>38226</v>
      </c>
      <c r="B7907">
        <v>1.6020000000000001</v>
      </c>
      <c r="D7907" s="207"/>
    </row>
    <row r="7908" spans="1:4" x14ac:dyDescent="0.15">
      <c r="A7908" s="214">
        <v>38229</v>
      </c>
      <c r="B7908">
        <v>1.601</v>
      </c>
      <c r="D7908" s="207"/>
    </row>
    <row r="7909" spans="1:4" x14ac:dyDescent="0.15">
      <c r="A7909" s="214">
        <v>38230</v>
      </c>
      <c r="B7909">
        <v>1.5680000000000001</v>
      </c>
      <c r="D7909" s="207"/>
    </row>
    <row r="7910" spans="1:4" x14ac:dyDescent="0.15">
      <c r="A7910" s="214">
        <v>38231</v>
      </c>
      <c r="B7910">
        <v>1.5449999999999999</v>
      </c>
      <c r="D7910" s="207"/>
    </row>
    <row r="7911" spans="1:4" x14ac:dyDescent="0.15">
      <c r="A7911" s="214">
        <v>38232</v>
      </c>
      <c r="B7911">
        <v>1.5249999999999999</v>
      </c>
      <c r="D7911" s="207"/>
    </row>
    <row r="7912" spans="1:4" x14ac:dyDescent="0.15">
      <c r="A7912" s="214">
        <v>38233</v>
      </c>
      <c r="B7912">
        <v>1.538</v>
      </c>
      <c r="D7912" s="207"/>
    </row>
    <row r="7913" spans="1:4" x14ac:dyDescent="0.15">
      <c r="A7913" s="214">
        <v>38236</v>
      </c>
      <c r="B7913">
        <v>1.587</v>
      </c>
      <c r="D7913" s="207"/>
    </row>
    <row r="7914" spans="1:4" x14ac:dyDescent="0.15">
      <c r="A7914" s="214">
        <v>38237</v>
      </c>
      <c r="B7914">
        <v>1.6180000000000001</v>
      </c>
      <c r="D7914" s="207"/>
    </row>
    <row r="7915" spans="1:4" x14ac:dyDescent="0.15">
      <c r="A7915" s="214">
        <v>38238</v>
      </c>
      <c r="B7915">
        <v>1.605</v>
      </c>
      <c r="D7915" s="207"/>
    </row>
    <row r="7916" spans="1:4" x14ac:dyDescent="0.15">
      <c r="A7916" s="214">
        <v>38239</v>
      </c>
      <c r="B7916">
        <v>1.532</v>
      </c>
      <c r="D7916" s="207"/>
    </row>
    <row r="7917" spans="1:4" x14ac:dyDescent="0.15">
      <c r="A7917" s="214">
        <v>38240</v>
      </c>
      <c r="B7917">
        <v>1.5009999999999999</v>
      </c>
      <c r="D7917" s="207"/>
    </row>
    <row r="7918" spans="1:4" x14ac:dyDescent="0.15">
      <c r="A7918" s="214">
        <v>38243</v>
      </c>
      <c r="B7918">
        <v>1.494</v>
      </c>
      <c r="D7918" s="207"/>
    </row>
    <row r="7919" spans="1:4" x14ac:dyDescent="0.15">
      <c r="A7919" s="214">
        <v>38244</v>
      </c>
      <c r="B7919">
        <v>1.5149999999999999</v>
      </c>
      <c r="D7919" s="207"/>
    </row>
    <row r="7920" spans="1:4" x14ac:dyDescent="0.15">
      <c r="A7920" s="214">
        <v>38245</v>
      </c>
      <c r="B7920">
        <v>1.49</v>
      </c>
      <c r="D7920" s="207"/>
    </row>
    <row r="7921" spans="1:4" x14ac:dyDescent="0.15">
      <c r="A7921" s="214">
        <v>38246</v>
      </c>
      <c r="B7921">
        <v>1.5109999999999999</v>
      </c>
      <c r="D7921" s="207"/>
    </row>
    <row r="7922" spans="1:4" x14ac:dyDescent="0.15">
      <c r="A7922" s="214">
        <v>38247</v>
      </c>
      <c r="B7922">
        <v>1.4950000000000001</v>
      </c>
      <c r="D7922" s="207"/>
    </row>
    <row r="7923" spans="1:4" x14ac:dyDescent="0.15">
      <c r="A7923" s="214">
        <v>38251</v>
      </c>
      <c r="B7923">
        <v>1.484</v>
      </c>
      <c r="D7923" s="207"/>
    </row>
    <row r="7924" spans="1:4" x14ac:dyDescent="0.15">
      <c r="A7924" s="214">
        <v>38252</v>
      </c>
      <c r="B7924">
        <v>1.478</v>
      </c>
      <c r="D7924" s="207"/>
    </row>
    <row r="7925" spans="1:4" x14ac:dyDescent="0.15">
      <c r="A7925" s="214">
        <v>38254</v>
      </c>
      <c r="B7925">
        <v>1.4259999999999999</v>
      </c>
      <c r="D7925" s="207"/>
    </row>
    <row r="7926" spans="1:4" x14ac:dyDescent="0.15">
      <c r="A7926" s="214">
        <v>38257</v>
      </c>
      <c r="B7926">
        <v>1.4179999999999999</v>
      </c>
      <c r="D7926" s="207"/>
    </row>
    <row r="7927" spans="1:4" x14ac:dyDescent="0.15">
      <c r="A7927" s="214">
        <v>38258</v>
      </c>
      <c r="B7927">
        <v>1.417</v>
      </c>
      <c r="D7927" s="207"/>
    </row>
    <row r="7928" spans="1:4" x14ac:dyDescent="0.15">
      <c r="A7928" s="214">
        <v>38259</v>
      </c>
      <c r="B7928">
        <v>1.427</v>
      </c>
      <c r="D7928" s="207"/>
    </row>
    <row r="7929" spans="1:4" x14ac:dyDescent="0.15">
      <c r="A7929" s="214">
        <v>38260</v>
      </c>
      <c r="B7929">
        <v>1.4510000000000001</v>
      </c>
      <c r="D7929" s="207"/>
    </row>
    <row r="7930" spans="1:4" x14ac:dyDescent="0.15">
      <c r="A7930" s="214">
        <v>38261</v>
      </c>
      <c r="B7930">
        <v>1.48</v>
      </c>
      <c r="D7930" s="207"/>
    </row>
    <row r="7931" spans="1:4" x14ac:dyDescent="0.15">
      <c r="A7931" s="214">
        <v>38264</v>
      </c>
      <c r="B7931">
        <v>1.5409999999999999</v>
      </c>
      <c r="D7931" s="207"/>
    </row>
    <row r="7932" spans="1:4" x14ac:dyDescent="0.15">
      <c r="A7932" s="214">
        <v>38265</v>
      </c>
      <c r="B7932">
        <v>1.5840000000000001</v>
      </c>
      <c r="D7932" s="207"/>
    </row>
    <row r="7933" spans="1:4" x14ac:dyDescent="0.15">
      <c r="A7933" s="214">
        <v>38266</v>
      </c>
      <c r="B7933">
        <v>1.5780000000000001</v>
      </c>
      <c r="D7933" s="207"/>
    </row>
    <row r="7934" spans="1:4" x14ac:dyDescent="0.15">
      <c r="A7934" s="214">
        <v>38267</v>
      </c>
      <c r="B7934">
        <v>1.5720000000000001</v>
      </c>
      <c r="D7934" s="207"/>
    </row>
    <row r="7935" spans="1:4" x14ac:dyDescent="0.15">
      <c r="A7935" s="214">
        <v>38268</v>
      </c>
      <c r="B7935">
        <v>1.5629999999999999</v>
      </c>
      <c r="D7935" s="207"/>
    </row>
    <row r="7936" spans="1:4" x14ac:dyDescent="0.15">
      <c r="A7936" s="214">
        <v>38272</v>
      </c>
      <c r="B7936">
        <v>1.4690000000000001</v>
      </c>
      <c r="D7936" s="207"/>
    </row>
    <row r="7937" spans="1:4" x14ac:dyDescent="0.15">
      <c r="A7937" s="214">
        <v>38273</v>
      </c>
      <c r="B7937">
        <v>1.4870000000000001</v>
      </c>
      <c r="D7937" s="207"/>
    </row>
    <row r="7938" spans="1:4" x14ac:dyDescent="0.15">
      <c r="A7938" s="214">
        <v>38274</v>
      </c>
      <c r="B7938">
        <v>1.46</v>
      </c>
      <c r="D7938" s="207"/>
    </row>
    <row r="7939" spans="1:4" x14ac:dyDescent="0.15">
      <c r="A7939" s="214">
        <v>38275</v>
      </c>
      <c r="B7939">
        <v>1.452</v>
      </c>
      <c r="D7939" s="207"/>
    </row>
    <row r="7940" spans="1:4" x14ac:dyDescent="0.15">
      <c r="A7940" s="214">
        <v>38278</v>
      </c>
      <c r="B7940">
        <v>1.4810000000000001</v>
      </c>
      <c r="D7940" s="207"/>
    </row>
    <row r="7941" spans="1:4" x14ac:dyDescent="0.15">
      <c r="A7941" s="214">
        <v>38279</v>
      </c>
      <c r="B7941">
        <v>1.496</v>
      </c>
      <c r="D7941" s="207"/>
    </row>
    <row r="7942" spans="1:4" x14ac:dyDescent="0.15">
      <c r="A7942" s="214">
        <v>38280</v>
      </c>
      <c r="B7942">
        <v>1.4610000000000001</v>
      </c>
      <c r="D7942" s="207"/>
    </row>
    <row r="7943" spans="1:4" x14ac:dyDescent="0.15">
      <c r="A7943" s="214">
        <v>38281</v>
      </c>
      <c r="B7943">
        <v>1.4370000000000001</v>
      </c>
      <c r="D7943" s="207"/>
    </row>
    <row r="7944" spans="1:4" x14ac:dyDescent="0.15">
      <c r="A7944" s="214">
        <v>38282</v>
      </c>
      <c r="B7944">
        <v>1.494</v>
      </c>
      <c r="D7944" s="207"/>
    </row>
    <row r="7945" spans="1:4" x14ac:dyDescent="0.15">
      <c r="A7945" s="214">
        <v>38285</v>
      </c>
      <c r="B7945">
        <v>1.4390000000000001</v>
      </c>
      <c r="D7945" s="207"/>
    </row>
    <row r="7946" spans="1:4" x14ac:dyDescent="0.15">
      <c r="A7946" s="214">
        <v>38286</v>
      </c>
      <c r="B7946">
        <v>1.4339999999999999</v>
      </c>
      <c r="D7946" s="207"/>
    </row>
    <row r="7947" spans="1:4" x14ac:dyDescent="0.15">
      <c r="A7947" s="214">
        <v>38287</v>
      </c>
      <c r="B7947">
        <v>1.4430000000000001</v>
      </c>
      <c r="D7947" s="207"/>
    </row>
    <row r="7948" spans="1:4" x14ac:dyDescent="0.15">
      <c r="A7948" s="214">
        <v>38288</v>
      </c>
      <c r="B7948">
        <v>1.496</v>
      </c>
      <c r="D7948" s="207"/>
    </row>
    <row r="7949" spans="1:4" x14ac:dyDescent="0.15">
      <c r="A7949" s="214">
        <v>38289</v>
      </c>
      <c r="B7949">
        <v>1.4990000000000001</v>
      </c>
      <c r="D7949" s="207"/>
    </row>
    <row r="7950" spans="1:4" x14ac:dyDescent="0.15">
      <c r="A7950" s="214">
        <v>38292</v>
      </c>
      <c r="B7950">
        <v>1.5109999999999999</v>
      </c>
      <c r="D7950" s="207"/>
    </row>
    <row r="7951" spans="1:4" x14ac:dyDescent="0.15">
      <c r="A7951" s="214">
        <v>38293</v>
      </c>
      <c r="B7951">
        <v>1.54</v>
      </c>
      <c r="D7951" s="207"/>
    </row>
    <row r="7952" spans="1:4" x14ac:dyDescent="0.15">
      <c r="A7952" s="214">
        <v>38295</v>
      </c>
      <c r="B7952">
        <v>1.5109999999999999</v>
      </c>
      <c r="D7952" s="207"/>
    </row>
    <row r="7953" spans="1:4" x14ac:dyDescent="0.15">
      <c r="A7953" s="214">
        <v>38296</v>
      </c>
      <c r="B7953">
        <v>1.5169999999999999</v>
      </c>
      <c r="D7953" s="207"/>
    </row>
    <row r="7954" spans="1:4" x14ac:dyDescent="0.15">
      <c r="A7954" s="214">
        <v>38299</v>
      </c>
      <c r="B7954">
        <v>1.5389999999999999</v>
      </c>
      <c r="D7954" s="207"/>
    </row>
    <row r="7955" spans="1:4" x14ac:dyDescent="0.15">
      <c r="A7955" s="214">
        <v>38300</v>
      </c>
      <c r="B7955">
        <v>1.512</v>
      </c>
      <c r="D7955" s="207"/>
    </row>
    <row r="7956" spans="1:4" x14ac:dyDescent="0.15">
      <c r="A7956" s="214">
        <v>38301</v>
      </c>
      <c r="B7956">
        <v>1.4890000000000001</v>
      </c>
      <c r="D7956" s="207"/>
    </row>
    <row r="7957" spans="1:4" x14ac:dyDescent="0.15">
      <c r="A7957" s="214">
        <v>38302</v>
      </c>
      <c r="B7957">
        <v>1.4650000000000001</v>
      </c>
      <c r="D7957" s="207"/>
    </row>
    <row r="7958" spans="1:4" x14ac:dyDescent="0.15">
      <c r="A7958" s="214">
        <v>38303</v>
      </c>
      <c r="B7958">
        <v>1.4850000000000001</v>
      </c>
      <c r="D7958" s="207"/>
    </row>
    <row r="7959" spans="1:4" x14ac:dyDescent="0.15">
      <c r="A7959" s="214">
        <v>38306</v>
      </c>
      <c r="B7959">
        <v>1.5</v>
      </c>
      <c r="D7959" s="207"/>
    </row>
    <row r="7960" spans="1:4" x14ac:dyDescent="0.15">
      <c r="A7960" s="214">
        <v>38307</v>
      </c>
      <c r="B7960">
        <v>1.4810000000000001</v>
      </c>
      <c r="D7960" s="207"/>
    </row>
    <row r="7961" spans="1:4" x14ac:dyDescent="0.15">
      <c r="A7961" s="214">
        <v>38308</v>
      </c>
      <c r="B7961">
        <v>1.48</v>
      </c>
      <c r="D7961" s="207"/>
    </row>
    <row r="7962" spans="1:4" x14ac:dyDescent="0.15">
      <c r="A7962" s="214">
        <v>38309</v>
      </c>
      <c r="B7962">
        <v>1.448</v>
      </c>
      <c r="D7962" s="207"/>
    </row>
    <row r="7963" spans="1:4" x14ac:dyDescent="0.15">
      <c r="A7963" s="214">
        <v>38310</v>
      </c>
      <c r="B7963">
        <v>1.4470000000000001</v>
      </c>
      <c r="D7963" s="207"/>
    </row>
    <row r="7964" spans="1:4" x14ac:dyDescent="0.15">
      <c r="A7964" s="214">
        <v>38313</v>
      </c>
      <c r="B7964">
        <v>1.4219999999999999</v>
      </c>
      <c r="D7964" s="207"/>
    </row>
    <row r="7965" spans="1:4" x14ac:dyDescent="0.15">
      <c r="A7965" s="214">
        <v>38315</v>
      </c>
      <c r="B7965">
        <v>1.421</v>
      </c>
      <c r="D7965" s="207"/>
    </row>
    <row r="7966" spans="1:4" x14ac:dyDescent="0.15">
      <c r="A7966" s="214">
        <v>38316</v>
      </c>
      <c r="B7966">
        <v>1.429</v>
      </c>
      <c r="D7966" s="207"/>
    </row>
    <row r="7967" spans="1:4" x14ac:dyDescent="0.15">
      <c r="A7967" s="214">
        <v>38317</v>
      </c>
      <c r="B7967">
        <v>1.4490000000000001</v>
      </c>
      <c r="D7967" s="207"/>
    </row>
    <row r="7968" spans="1:4" x14ac:dyDescent="0.15">
      <c r="A7968" s="214">
        <v>38320</v>
      </c>
      <c r="B7968">
        <v>1.4690000000000001</v>
      </c>
      <c r="D7968" s="207"/>
    </row>
    <row r="7969" spans="1:4" x14ac:dyDescent="0.15">
      <c r="A7969" s="214">
        <v>38321</v>
      </c>
      <c r="B7969">
        <v>1.4630000000000001</v>
      </c>
      <c r="D7969" s="207"/>
    </row>
    <row r="7970" spans="1:4" x14ac:dyDescent="0.15">
      <c r="A7970" s="214">
        <v>38322</v>
      </c>
      <c r="B7970">
        <v>1.46</v>
      </c>
      <c r="D7970" s="207"/>
    </row>
    <row r="7971" spans="1:4" x14ac:dyDescent="0.15">
      <c r="A7971" s="214">
        <v>38323</v>
      </c>
      <c r="B7971">
        <v>1.4259999999999999</v>
      </c>
      <c r="D7971" s="207"/>
    </row>
    <row r="7972" spans="1:4" x14ac:dyDescent="0.15">
      <c r="A7972" s="214">
        <v>38324</v>
      </c>
      <c r="B7972">
        <v>1.42</v>
      </c>
      <c r="D7972" s="207"/>
    </row>
    <row r="7973" spans="1:4" x14ac:dyDescent="0.15">
      <c r="A7973" s="214">
        <v>38327</v>
      </c>
      <c r="B7973">
        <v>1.42</v>
      </c>
      <c r="D7973" s="207"/>
    </row>
    <row r="7974" spans="1:4" x14ac:dyDescent="0.15">
      <c r="A7974" s="214">
        <v>38328</v>
      </c>
      <c r="B7974">
        <v>1.4139999999999999</v>
      </c>
      <c r="D7974" s="207"/>
    </row>
    <row r="7975" spans="1:4" x14ac:dyDescent="0.15">
      <c r="A7975" s="214">
        <v>38329</v>
      </c>
      <c r="B7975">
        <v>1.411</v>
      </c>
      <c r="D7975" s="207"/>
    </row>
    <row r="7976" spans="1:4" x14ac:dyDescent="0.15">
      <c r="A7976" s="214">
        <v>38330</v>
      </c>
      <c r="B7976">
        <v>1.389</v>
      </c>
      <c r="D7976" s="207"/>
    </row>
    <row r="7977" spans="1:4" x14ac:dyDescent="0.15">
      <c r="A7977" s="214">
        <v>38331</v>
      </c>
      <c r="B7977">
        <v>1.3759999999999999</v>
      </c>
      <c r="D7977" s="207"/>
    </row>
    <row r="7978" spans="1:4" x14ac:dyDescent="0.15">
      <c r="A7978" s="214">
        <v>38334</v>
      </c>
      <c r="B7978">
        <v>1.3520000000000001</v>
      </c>
      <c r="D7978" s="207"/>
    </row>
    <row r="7979" spans="1:4" x14ac:dyDescent="0.15">
      <c r="A7979" s="214">
        <v>38335</v>
      </c>
      <c r="B7979">
        <v>1.3520000000000001</v>
      </c>
      <c r="D7979" s="207"/>
    </row>
    <row r="7980" spans="1:4" x14ac:dyDescent="0.15">
      <c r="A7980" s="214">
        <v>38336</v>
      </c>
      <c r="B7980">
        <v>1.357</v>
      </c>
      <c r="D7980" s="207"/>
    </row>
    <row r="7981" spans="1:4" x14ac:dyDescent="0.15">
      <c r="A7981" s="214">
        <v>38337</v>
      </c>
      <c r="B7981">
        <v>1.357</v>
      </c>
      <c r="D7981" s="207"/>
    </row>
    <row r="7982" spans="1:4" x14ac:dyDescent="0.15">
      <c r="A7982" s="214">
        <v>38338</v>
      </c>
      <c r="B7982">
        <v>1.385</v>
      </c>
      <c r="D7982" s="207"/>
    </row>
    <row r="7983" spans="1:4" x14ac:dyDescent="0.15">
      <c r="A7983" s="214">
        <v>38341</v>
      </c>
      <c r="B7983">
        <v>1.387</v>
      </c>
      <c r="D7983" s="207"/>
    </row>
    <row r="7984" spans="1:4" x14ac:dyDescent="0.15">
      <c r="A7984" s="214">
        <v>38342</v>
      </c>
      <c r="B7984">
        <v>1.363</v>
      </c>
      <c r="D7984" s="207"/>
    </row>
    <row r="7985" spans="1:4" x14ac:dyDescent="0.15">
      <c r="A7985" s="214">
        <v>38343</v>
      </c>
      <c r="B7985">
        <v>1.35</v>
      </c>
      <c r="D7985" s="207"/>
    </row>
    <row r="7986" spans="1:4" x14ac:dyDescent="0.15">
      <c r="A7986" s="214">
        <v>38345</v>
      </c>
      <c r="B7986">
        <v>1.359</v>
      </c>
      <c r="D7986" s="207"/>
    </row>
    <row r="7987" spans="1:4" x14ac:dyDescent="0.15">
      <c r="A7987" s="214">
        <v>38348</v>
      </c>
      <c r="B7987">
        <v>1.403</v>
      </c>
      <c r="D7987" s="207"/>
    </row>
    <row r="7988" spans="1:4" x14ac:dyDescent="0.15">
      <c r="A7988" s="214">
        <v>38349</v>
      </c>
      <c r="B7988">
        <v>1.43</v>
      </c>
      <c r="D7988" s="207"/>
    </row>
    <row r="7989" spans="1:4" x14ac:dyDescent="0.15">
      <c r="A7989" s="214">
        <v>38350</v>
      </c>
      <c r="B7989">
        <v>1.4259999999999999</v>
      </c>
      <c r="D7989" s="207"/>
    </row>
    <row r="7990" spans="1:4" x14ac:dyDescent="0.15">
      <c r="A7990" s="214">
        <v>38351</v>
      </c>
      <c r="B7990">
        <v>1.4370000000000001</v>
      </c>
      <c r="D7990" s="207"/>
    </row>
    <row r="7991" spans="1:4" x14ac:dyDescent="0.15">
      <c r="A7991" s="214">
        <v>38356</v>
      </c>
      <c r="B7991">
        <v>1.4039999999999999</v>
      </c>
      <c r="D7991" s="207"/>
    </row>
    <row r="7992" spans="1:4" x14ac:dyDescent="0.15">
      <c r="A7992" s="214">
        <v>38357</v>
      </c>
      <c r="B7992">
        <v>1.405</v>
      </c>
      <c r="D7992" s="207"/>
    </row>
    <row r="7993" spans="1:4" x14ac:dyDescent="0.15">
      <c r="A7993" s="214">
        <v>38358</v>
      </c>
      <c r="B7993">
        <v>1.405</v>
      </c>
      <c r="D7993" s="207"/>
    </row>
    <row r="7994" spans="1:4" x14ac:dyDescent="0.15">
      <c r="A7994" s="214">
        <v>38359</v>
      </c>
      <c r="B7994">
        <v>1.4039999999999999</v>
      </c>
      <c r="D7994" s="207"/>
    </row>
    <row r="7995" spans="1:4" x14ac:dyDescent="0.15">
      <c r="A7995" s="214">
        <v>38363</v>
      </c>
      <c r="B7995">
        <v>1.3919999999999999</v>
      </c>
      <c r="D7995" s="207"/>
    </row>
    <row r="7996" spans="1:4" x14ac:dyDescent="0.15">
      <c r="A7996" s="214">
        <v>38364</v>
      </c>
      <c r="B7996">
        <v>1.363</v>
      </c>
      <c r="D7996" s="207"/>
    </row>
    <row r="7997" spans="1:4" x14ac:dyDescent="0.15">
      <c r="A7997" s="214">
        <v>38365</v>
      </c>
      <c r="B7997">
        <v>1.373</v>
      </c>
      <c r="D7997" s="207"/>
    </row>
    <row r="7998" spans="1:4" x14ac:dyDescent="0.15">
      <c r="A7998" s="214">
        <v>38366</v>
      </c>
      <c r="B7998">
        <v>1.383</v>
      </c>
      <c r="D7998" s="207"/>
    </row>
    <row r="7999" spans="1:4" x14ac:dyDescent="0.15">
      <c r="A7999" s="214">
        <v>38369</v>
      </c>
      <c r="B7999">
        <v>1.393</v>
      </c>
      <c r="D7999" s="207"/>
    </row>
    <row r="8000" spans="1:4" x14ac:dyDescent="0.15">
      <c r="A8000" s="214">
        <v>38370</v>
      </c>
      <c r="B8000">
        <v>1.3640000000000001</v>
      </c>
      <c r="D8000" s="207"/>
    </row>
    <row r="8001" spans="1:4" x14ac:dyDescent="0.15">
      <c r="A8001" s="214">
        <v>38371</v>
      </c>
      <c r="B8001">
        <v>1.3540000000000001</v>
      </c>
      <c r="D8001" s="207"/>
    </row>
    <row r="8002" spans="1:4" x14ac:dyDescent="0.15">
      <c r="A8002" s="214">
        <v>38372</v>
      </c>
      <c r="B8002">
        <v>1.355</v>
      </c>
      <c r="D8002" s="207"/>
    </row>
    <row r="8003" spans="1:4" x14ac:dyDescent="0.15">
      <c r="A8003" s="214">
        <v>38373</v>
      </c>
      <c r="B8003">
        <v>1.351</v>
      </c>
      <c r="D8003" s="207"/>
    </row>
    <row r="8004" spans="1:4" x14ac:dyDescent="0.15">
      <c r="A8004" s="214">
        <v>38376</v>
      </c>
      <c r="B8004">
        <v>1.357</v>
      </c>
      <c r="D8004" s="207"/>
    </row>
    <row r="8005" spans="1:4" x14ac:dyDescent="0.15">
      <c r="A8005" s="214">
        <v>38377</v>
      </c>
      <c r="B8005">
        <v>1.3420000000000001</v>
      </c>
      <c r="D8005" s="207"/>
    </row>
    <row r="8006" spans="1:4" x14ac:dyDescent="0.15">
      <c r="A8006" s="214">
        <v>38378</v>
      </c>
      <c r="B8006">
        <v>1.345</v>
      </c>
      <c r="D8006" s="207"/>
    </row>
    <row r="8007" spans="1:4" x14ac:dyDescent="0.15">
      <c r="A8007" s="214">
        <v>38379</v>
      </c>
      <c r="B8007">
        <v>1.341</v>
      </c>
      <c r="D8007" s="207"/>
    </row>
    <row r="8008" spans="1:4" x14ac:dyDescent="0.15">
      <c r="A8008" s="214">
        <v>38380</v>
      </c>
      <c r="B8008">
        <v>1.32</v>
      </c>
      <c r="D8008" s="207"/>
    </row>
    <row r="8009" spans="1:4" x14ac:dyDescent="0.15">
      <c r="A8009" s="214">
        <v>38383</v>
      </c>
      <c r="B8009">
        <v>1.333</v>
      </c>
      <c r="D8009" s="207"/>
    </row>
    <row r="8010" spans="1:4" x14ac:dyDescent="0.15">
      <c r="A8010" s="214">
        <v>38384</v>
      </c>
      <c r="B8010">
        <v>1.3089999999999999</v>
      </c>
      <c r="D8010" s="207"/>
    </row>
    <row r="8011" spans="1:4" x14ac:dyDescent="0.15">
      <c r="A8011" s="214">
        <v>38385</v>
      </c>
      <c r="B8011">
        <v>1.284</v>
      </c>
      <c r="D8011" s="207"/>
    </row>
    <row r="8012" spans="1:4" x14ac:dyDescent="0.15">
      <c r="A8012" s="214">
        <v>38386</v>
      </c>
      <c r="B8012">
        <v>1.3180000000000001</v>
      </c>
      <c r="D8012" s="207"/>
    </row>
    <row r="8013" spans="1:4" x14ac:dyDescent="0.15">
      <c r="A8013" s="214">
        <v>38387</v>
      </c>
      <c r="B8013">
        <v>1.321</v>
      </c>
      <c r="D8013" s="207"/>
    </row>
    <row r="8014" spans="1:4" x14ac:dyDescent="0.15">
      <c r="A8014" s="214">
        <v>38390</v>
      </c>
      <c r="B8014">
        <v>1.3180000000000001</v>
      </c>
      <c r="D8014" s="207"/>
    </row>
    <row r="8015" spans="1:4" x14ac:dyDescent="0.15">
      <c r="A8015" s="214">
        <v>38391</v>
      </c>
      <c r="B8015">
        <v>1.3240000000000001</v>
      </c>
      <c r="D8015" s="207"/>
    </row>
    <row r="8016" spans="1:4" x14ac:dyDescent="0.15">
      <c r="A8016" s="214">
        <v>38392</v>
      </c>
      <c r="B8016">
        <v>1.3680000000000001</v>
      </c>
      <c r="D8016" s="207"/>
    </row>
    <row r="8017" spans="1:4" x14ac:dyDescent="0.15">
      <c r="A8017" s="214">
        <v>38393</v>
      </c>
      <c r="B8017">
        <v>1.403</v>
      </c>
      <c r="D8017" s="207"/>
    </row>
    <row r="8018" spans="1:4" x14ac:dyDescent="0.15">
      <c r="A8018" s="214">
        <v>38397</v>
      </c>
      <c r="B8018">
        <v>1.44</v>
      </c>
      <c r="D8018" s="207"/>
    </row>
    <row r="8019" spans="1:4" x14ac:dyDescent="0.15">
      <c r="A8019" s="214">
        <v>38398</v>
      </c>
      <c r="B8019">
        <v>1.4550000000000001</v>
      </c>
      <c r="D8019" s="207"/>
    </row>
    <row r="8020" spans="1:4" x14ac:dyDescent="0.15">
      <c r="A8020" s="214">
        <v>38399</v>
      </c>
      <c r="B8020">
        <v>1.4219999999999999</v>
      </c>
      <c r="D8020" s="207"/>
    </row>
    <row r="8021" spans="1:4" x14ac:dyDescent="0.15">
      <c r="A8021" s="214">
        <v>38400</v>
      </c>
      <c r="B8021">
        <v>1.4079999999999999</v>
      </c>
      <c r="D8021" s="207"/>
    </row>
    <row r="8022" spans="1:4" x14ac:dyDescent="0.15">
      <c r="A8022" s="214">
        <v>38401</v>
      </c>
      <c r="B8022">
        <v>1.421</v>
      </c>
      <c r="D8022" s="207"/>
    </row>
    <row r="8023" spans="1:4" x14ac:dyDescent="0.15">
      <c r="A8023" s="214">
        <v>38404</v>
      </c>
      <c r="B8023">
        <v>1.4490000000000001</v>
      </c>
      <c r="D8023" s="207"/>
    </row>
    <row r="8024" spans="1:4" x14ac:dyDescent="0.15">
      <c r="A8024" s="214">
        <v>38405</v>
      </c>
      <c r="B8024">
        <v>1.4350000000000001</v>
      </c>
      <c r="D8024" s="207"/>
    </row>
    <row r="8025" spans="1:4" x14ac:dyDescent="0.15">
      <c r="A8025" s="214">
        <v>38406</v>
      </c>
      <c r="B8025">
        <v>1.4059999999999999</v>
      </c>
      <c r="D8025" s="207"/>
    </row>
    <row r="8026" spans="1:4" x14ac:dyDescent="0.15">
      <c r="A8026" s="214">
        <v>38407</v>
      </c>
      <c r="B8026">
        <v>1.4059999999999999</v>
      </c>
      <c r="D8026" s="207"/>
    </row>
    <row r="8027" spans="1:4" x14ac:dyDescent="0.15">
      <c r="A8027" s="214">
        <v>38408</v>
      </c>
      <c r="B8027">
        <v>1.431</v>
      </c>
      <c r="D8027" s="207"/>
    </row>
    <row r="8028" spans="1:4" x14ac:dyDescent="0.15">
      <c r="A8028" s="214">
        <v>38411</v>
      </c>
      <c r="B8028">
        <v>1.4690000000000001</v>
      </c>
      <c r="D8028" s="207"/>
    </row>
    <row r="8029" spans="1:4" x14ac:dyDescent="0.15">
      <c r="A8029" s="214">
        <v>38412</v>
      </c>
      <c r="B8029">
        <v>1.4930000000000001</v>
      </c>
      <c r="D8029" s="207"/>
    </row>
    <row r="8030" spans="1:4" x14ac:dyDescent="0.15">
      <c r="A8030" s="214">
        <v>38413</v>
      </c>
      <c r="B8030">
        <v>1.498</v>
      </c>
      <c r="D8030" s="207"/>
    </row>
    <row r="8031" spans="1:4" x14ac:dyDescent="0.15">
      <c r="A8031" s="214">
        <v>38414</v>
      </c>
      <c r="B8031">
        <v>1.5089999999999999</v>
      </c>
      <c r="D8031" s="207"/>
    </row>
    <row r="8032" spans="1:4" x14ac:dyDescent="0.15">
      <c r="A8032" s="214">
        <v>38415</v>
      </c>
      <c r="B8032">
        <v>1.498</v>
      </c>
      <c r="D8032" s="207"/>
    </row>
    <row r="8033" spans="1:4" x14ac:dyDescent="0.15">
      <c r="A8033" s="214">
        <v>38418</v>
      </c>
      <c r="B8033">
        <v>1.48</v>
      </c>
      <c r="D8033" s="207"/>
    </row>
    <row r="8034" spans="1:4" x14ac:dyDescent="0.15">
      <c r="A8034" s="214">
        <v>38419</v>
      </c>
      <c r="B8034">
        <v>1.4750000000000001</v>
      </c>
      <c r="D8034" s="207"/>
    </row>
    <row r="8035" spans="1:4" x14ac:dyDescent="0.15">
      <c r="A8035" s="214">
        <v>38420</v>
      </c>
      <c r="B8035">
        <v>1.4750000000000001</v>
      </c>
      <c r="D8035" s="207"/>
    </row>
    <row r="8036" spans="1:4" x14ac:dyDescent="0.15">
      <c r="A8036" s="214">
        <v>38421</v>
      </c>
      <c r="B8036">
        <v>1.456</v>
      </c>
      <c r="D8036" s="207"/>
    </row>
    <row r="8037" spans="1:4" x14ac:dyDescent="0.15">
      <c r="A8037" s="214">
        <v>38422</v>
      </c>
      <c r="B8037">
        <v>1.4650000000000001</v>
      </c>
      <c r="D8037" s="207"/>
    </row>
    <row r="8038" spans="1:4" x14ac:dyDescent="0.15">
      <c r="A8038" s="214">
        <v>38425</v>
      </c>
      <c r="B8038">
        <v>1.4850000000000001</v>
      </c>
      <c r="D8038" s="207"/>
    </row>
    <row r="8039" spans="1:4" x14ac:dyDescent="0.15">
      <c r="A8039" s="214">
        <v>38426</v>
      </c>
      <c r="B8039">
        <v>1.4510000000000001</v>
      </c>
      <c r="D8039" s="207"/>
    </row>
    <row r="8040" spans="1:4" x14ac:dyDescent="0.15">
      <c r="A8040" s="214">
        <v>38427</v>
      </c>
      <c r="B8040">
        <v>1.4510000000000001</v>
      </c>
      <c r="D8040" s="207"/>
    </row>
    <row r="8041" spans="1:4" x14ac:dyDescent="0.15">
      <c r="A8041" s="214">
        <v>38428</v>
      </c>
      <c r="B8041">
        <v>1.4019999999999999</v>
      </c>
      <c r="D8041" s="207"/>
    </row>
    <row r="8042" spans="1:4" x14ac:dyDescent="0.15">
      <c r="A8042" s="214">
        <v>38429</v>
      </c>
      <c r="B8042">
        <v>1.4079999999999999</v>
      </c>
      <c r="D8042" s="207"/>
    </row>
    <row r="8043" spans="1:4" x14ac:dyDescent="0.15">
      <c r="A8043" s="214">
        <v>38433</v>
      </c>
      <c r="B8043">
        <v>1.425</v>
      </c>
      <c r="D8043" s="207"/>
    </row>
    <row r="8044" spans="1:4" x14ac:dyDescent="0.15">
      <c r="A8044" s="214">
        <v>38434</v>
      </c>
      <c r="B8044">
        <v>1.411</v>
      </c>
      <c r="D8044" s="207"/>
    </row>
    <row r="8045" spans="1:4" x14ac:dyDescent="0.15">
      <c r="A8045" s="214">
        <v>38435</v>
      </c>
      <c r="B8045">
        <v>1.39</v>
      </c>
      <c r="D8045" s="207"/>
    </row>
    <row r="8046" spans="1:4" x14ac:dyDescent="0.15">
      <c r="A8046" s="214">
        <v>38436</v>
      </c>
      <c r="B8046">
        <v>1.3740000000000001</v>
      </c>
      <c r="D8046" s="207"/>
    </row>
    <row r="8047" spans="1:4" x14ac:dyDescent="0.15">
      <c r="A8047" s="214">
        <v>38439</v>
      </c>
      <c r="B8047">
        <v>1.375</v>
      </c>
      <c r="D8047" s="207"/>
    </row>
    <row r="8048" spans="1:4" x14ac:dyDescent="0.15">
      <c r="A8048" s="214">
        <v>38440</v>
      </c>
      <c r="B8048">
        <v>1.3560000000000001</v>
      </c>
      <c r="D8048" s="207"/>
    </row>
    <row r="8049" spans="1:4" x14ac:dyDescent="0.15">
      <c r="A8049" s="214">
        <v>38441</v>
      </c>
      <c r="B8049">
        <v>1.359</v>
      </c>
      <c r="D8049" s="207"/>
    </row>
    <row r="8050" spans="1:4" x14ac:dyDescent="0.15">
      <c r="A8050" s="214">
        <v>38442</v>
      </c>
      <c r="B8050">
        <v>1.333</v>
      </c>
      <c r="D8050" s="207"/>
    </row>
    <row r="8051" spans="1:4" x14ac:dyDescent="0.15">
      <c r="A8051" s="214">
        <v>38443</v>
      </c>
      <c r="B8051">
        <v>1.341</v>
      </c>
      <c r="D8051" s="207"/>
    </row>
    <row r="8052" spans="1:4" x14ac:dyDescent="0.15">
      <c r="A8052" s="214">
        <v>38446</v>
      </c>
      <c r="B8052">
        <v>1.34</v>
      </c>
      <c r="D8052" s="207"/>
    </row>
    <row r="8053" spans="1:4" x14ac:dyDescent="0.15">
      <c r="A8053" s="214">
        <v>38447</v>
      </c>
      <c r="B8053">
        <v>1.367</v>
      </c>
      <c r="D8053" s="207"/>
    </row>
    <row r="8054" spans="1:4" x14ac:dyDescent="0.15">
      <c r="A8054" s="214">
        <v>38448</v>
      </c>
      <c r="B8054">
        <v>1.377</v>
      </c>
      <c r="D8054" s="207"/>
    </row>
    <row r="8055" spans="1:4" x14ac:dyDescent="0.15">
      <c r="A8055" s="214">
        <v>38449</v>
      </c>
      <c r="B8055">
        <v>1.3580000000000001</v>
      </c>
      <c r="D8055" s="207"/>
    </row>
    <row r="8056" spans="1:4" x14ac:dyDescent="0.15">
      <c r="A8056" s="214">
        <v>38450</v>
      </c>
      <c r="B8056">
        <v>1.3580000000000001</v>
      </c>
      <c r="D8056" s="207"/>
    </row>
    <row r="8057" spans="1:4" x14ac:dyDescent="0.15">
      <c r="A8057" s="214">
        <v>38453</v>
      </c>
      <c r="B8057">
        <v>1.3580000000000001</v>
      </c>
      <c r="D8057" s="207"/>
    </row>
    <row r="8058" spans="1:4" x14ac:dyDescent="0.15">
      <c r="A8058" s="214">
        <v>38454</v>
      </c>
      <c r="B8058">
        <v>1.34</v>
      </c>
      <c r="D8058" s="207"/>
    </row>
    <row r="8059" spans="1:4" x14ac:dyDescent="0.15">
      <c r="A8059" s="214">
        <v>38455</v>
      </c>
      <c r="B8059">
        <v>1.345</v>
      </c>
      <c r="D8059" s="207"/>
    </row>
    <row r="8060" spans="1:4" x14ac:dyDescent="0.15">
      <c r="A8060" s="214">
        <v>38456</v>
      </c>
      <c r="B8060">
        <v>1.3420000000000001</v>
      </c>
      <c r="D8060" s="207"/>
    </row>
    <row r="8061" spans="1:4" x14ac:dyDescent="0.15">
      <c r="A8061" s="214">
        <v>38457</v>
      </c>
      <c r="B8061">
        <v>1.3080000000000001</v>
      </c>
      <c r="D8061" s="207"/>
    </row>
    <row r="8062" spans="1:4" x14ac:dyDescent="0.15">
      <c r="A8062" s="214">
        <v>38460</v>
      </c>
      <c r="B8062">
        <v>1.2749999999999999</v>
      </c>
      <c r="D8062" s="207"/>
    </row>
    <row r="8063" spans="1:4" x14ac:dyDescent="0.15">
      <c r="A8063" s="214">
        <v>38461</v>
      </c>
      <c r="B8063">
        <v>1.284</v>
      </c>
      <c r="D8063" s="207"/>
    </row>
    <row r="8064" spans="1:4" x14ac:dyDescent="0.15">
      <c r="A8064" s="214">
        <v>38462</v>
      </c>
      <c r="B8064">
        <v>1.26</v>
      </c>
      <c r="D8064" s="207"/>
    </row>
    <row r="8065" spans="1:4" x14ac:dyDescent="0.15">
      <c r="A8065" s="214">
        <v>38463</v>
      </c>
      <c r="B8065">
        <v>1.276</v>
      </c>
      <c r="D8065" s="207"/>
    </row>
    <row r="8066" spans="1:4" x14ac:dyDescent="0.15">
      <c r="A8066" s="214">
        <v>38464</v>
      </c>
      <c r="B8066">
        <v>1.296</v>
      </c>
      <c r="D8066" s="207"/>
    </row>
    <row r="8067" spans="1:4" x14ac:dyDescent="0.15">
      <c r="A8067" s="214">
        <v>38467</v>
      </c>
      <c r="B8067">
        <v>1.274</v>
      </c>
      <c r="D8067" s="207"/>
    </row>
    <row r="8068" spans="1:4" x14ac:dyDescent="0.15">
      <c r="A8068" s="214">
        <v>38468</v>
      </c>
      <c r="B8068">
        <v>1.264</v>
      </c>
      <c r="D8068" s="207"/>
    </row>
    <row r="8069" spans="1:4" x14ac:dyDescent="0.15">
      <c r="A8069" s="214">
        <v>38469</v>
      </c>
      <c r="B8069">
        <v>1.2669999999999999</v>
      </c>
      <c r="D8069" s="207"/>
    </row>
    <row r="8070" spans="1:4" x14ac:dyDescent="0.15">
      <c r="A8070" s="214">
        <v>38470</v>
      </c>
      <c r="B8070">
        <v>1.2470000000000001</v>
      </c>
      <c r="D8070" s="207"/>
    </row>
    <row r="8071" spans="1:4" x14ac:dyDescent="0.15">
      <c r="A8071" s="214">
        <v>38474</v>
      </c>
      <c r="B8071">
        <v>1.244</v>
      </c>
      <c r="D8071" s="207"/>
    </row>
    <row r="8072" spans="1:4" x14ac:dyDescent="0.15">
      <c r="A8072" s="214">
        <v>38478</v>
      </c>
      <c r="B8072">
        <v>1.2310000000000001</v>
      </c>
      <c r="D8072" s="207"/>
    </row>
    <row r="8073" spans="1:4" x14ac:dyDescent="0.15">
      <c r="A8073" s="214">
        <v>38481</v>
      </c>
      <c r="B8073">
        <v>1.294</v>
      </c>
      <c r="D8073" s="207"/>
    </row>
    <row r="8074" spans="1:4" x14ac:dyDescent="0.15">
      <c r="A8074" s="214">
        <v>38482</v>
      </c>
      <c r="B8074">
        <v>1.2969999999999999</v>
      </c>
      <c r="D8074" s="207"/>
    </row>
    <row r="8075" spans="1:4" x14ac:dyDescent="0.15">
      <c r="A8075" s="214">
        <v>38483</v>
      </c>
      <c r="B8075">
        <v>1.2849999999999999</v>
      </c>
      <c r="D8075" s="207"/>
    </row>
    <row r="8076" spans="1:4" x14ac:dyDescent="0.15">
      <c r="A8076" s="214">
        <v>38484</v>
      </c>
      <c r="B8076">
        <v>1.2929999999999999</v>
      </c>
      <c r="D8076" s="207"/>
    </row>
    <row r="8077" spans="1:4" x14ac:dyDescent="0.15">
      <c r="A8077" s="214">
        <v>38485</v>
      </c>
      <c r="B8077">
        <v>1.2909999999999999</v>
      </c>
      <c r="D8077" s="207"/>
    </row>
    <row r="8078" spans="1:4" x14ac:dyDescent="0.15">
      <c r="A8078" s="214">
        <v>38488</v>
      </c>
      <c r="B8078">
        <v>1.3140000000000001</v>
      </c>
      <c r="D8078" s="207"/>
    </row>
    <row r="8079" spans="1:4" x14ac:dyDescent="0.15">
      <c r="A8079" s="214">
        <v>38489</v>
      </c>
      <c r="B8079">
        <v>1.31</v>
      </c>
      <c r="D8079" s="207"/>
    </row>
    <row r="8080" spans="1:4" x14ac:dyDescent="0.15">
      <c r="A8080" s="214">
        <v>38490</v>
      </c>
      <c r="B8080">
        <v>1.2869999999999999</v>
      </c>
      <c r="D8080" s="207"/>
    </row>
    <row r="8081" spans="1:4" x14ac:dyDescent="0.15">
      <c r="A8081" s="214">
        <v>38491</v>
      </c>
      <c r="B8081">
        <v>1.278</v>
      </c>
      <c r="D8081" s="207"/>
    </row>
    <row r="8082" spans="1:4" x14ac:dyDescent="0.15">
      <c r="A8082" s="214">
        <v>38492</v>
      </c>
      <c r="B8082">
        <v>1.2829999999999999</v>
      </c>
      <c r="D8082" s="207"/>
    </row>
    <row r="8083" spans="1:4" x14ac:dyDescent="0.15">
      <c r="A8083" s="214">
        <v>38495</v>
      </c>
      <c r="B8083">
        <v>1.3080000000000001</v>
      </c>
      <c r="D8083" s="207"/>
    </row>
    <row r="8084" spans="1:4" x14ac:dyDescent="0.15">
      <c r="A8084" s="214">
        <v>38496</v>
      </c>
      <c r="B8084">
        <v>1.2749999999999999</v>
      </c>
      <c r="D8084" s="207"/>
    </row>
    <row r="8085" spans="1:4" x14ac:dyDescent="0.15">
      <c r="A8085" s="214">
        <v>38497</v>
      </c>
      <c r="B8085">
        <v>1.242</v>
      </c>
      <c r="D8085" s="207"/>
    </row>
    <row r="8086" spans="1:4" x14ac:dyDescent="0.15">
      <c r="A8086" s="214">
        <v>38498</v>
      </c>
      <c r="B8086">
        <v>1.2569999999999999</v>
      </c>
      <c r="D8086" s="207"/>
    </row>
    <row r="8087" spans="1:4" x14ac:dyDescent="0.15">
      <c r="A8087" s="214">
        <v>38499</v>
      </c>
      <c r="B8087">
        <v>1.2669999999999999</v>
      </c>
      <c r="D8087" s="207"/>
    </row>
    <row r="8088" spans="1:4" x14ac:dyDescent="0.15">
      <c r="A8088" s="214">
        <v>38502</v>
      </c>
      <c r="B8088">
        <v>1.2569999999999999</v>
      </c>
      <c r="D8088" s="207"/>
    </row>
    <row r="8089" spans="1:4" x14ac:dyDescent="0.15">
      <c r="A8089" s="214">
        <v>38503</v>
      </c>
      <c r="B8089">
        <v>1.262</v>
      </c>
      <c r="D8089" s="207"/>
    </row>
    <row r="8090" spans="1:4" x14ac:dyDescent="0.15">
      <c r="A8090" s="214">
        <v>38504</v>
      </c>
      <c r="B8090">
        <v>1.2390000000000001</v>
      </c>
      <c r="D8090" s="207"/>
    </row>
    <row r="8091" spans="1:4" x14ac:dyDescent="0.15">
      <c r="A8091" s="214">
        <v>38505</v>
      </c>
      <c r="B8091">
        <v>1.2410000000000001</v>
      </c>
      <c r="D8091" s="207"/>
    </row>
    <row r="8092" spans="1:4" x14ac:dyDescent="0.15">
      <c r="A8092" s="214">
        <v>38506</v>
      </c>
      <c r="B8092">
        <v>1.226</v>
      </c>
      <c r="D8092" s="207"/>
    </row>
    <row r="8093" spans="1:4" x14ac:dyDescent="0.15">
      <c r="A8093" s="214">
        <v>38509</v>
      </c>
      <c r="B8093">
        <v>1.2310000000000001</v>
      </c>
      <c r="D8093" s="207"/>
    </row>
    <row r="8094" spans="1:4" x14ac:dyDescent="0.15">
      <c r="A8094" s="214">
        <v>38510</v>
      </c>
      <c r="B8094">
        <v>1.2230000000000001</v>
      </c>
      <c r="D8094" s="207"/>
    </row>
    <row r="8095" spans="1:4" x14ac:dyDescent="0.15">
      <c r="A8095" s="214">
        <v>38511</v>
      </c>
      <c r="B8095">
        <v>1.222</v>
      </c>
      <c r="D8095" s="207"/>
    </row>
    <row r="8096" spans="1:4" x14ac:dyDescent="0.15">
      <c r="A8096" s="214">
        <v>38512</v>
      </c>
      <c r="B8096">
        <v>1.21</v>
      </c>
      <c r="D8096" s="207"/>
    </row>
    <row r="8097" spans="1:4" x14ac:dyDescent="0.15">
      <c r="A8097" s="214">
        <v>38513</v>
      </c>
      <c r="B8097">
        <v>1.2090000000000001</v>
      </c>
      <c r="D8097" s="207"/>
    </row>
    <row r="8098" spans="1:4" x14ac:dyDescent="0.15">
      <c r="A8098" s="214">
        <v>38516</v>
      </c>
      <c r="B8098">
        <v>1.23</v>
      </c>
      <c r="D8098" s="207"/>
    </row>
    <row r="8099" spans="1:4" x14ac:dyDescent="0.15">
      <c r="A8099" s="214">
        <v>38517</v>
      </c>
      <c r="B8099">
        <v>1.2290000000000001</v>
      </c>
      <c r="D8099" s="207"/>
    </row>
    <row r="8100" spans="1:4" x14ac:dyDescent="0.15">
      <c r="A8100" s="214">
        <v>38518</v>
      </c>
      <c r="B8100">
        <v>1.234</v>
      </c>
      <c r="D8100" s="207"/>
    </row>
    <row r="8101" spans="1:4" x14ac:dyDescent="0.15">
      <c r="A8101" s="214">
        <v>38519</v>
      </c>
      <c r="B8101">
        <v>1.2809999999999999</v>
      </c>
      <c r="D8101" s="207"/>
    </row>
    <row r="8102" spans="1:4" x14ac:dyDescent="0.15">
      <c r="A8102" s="214">
        <v>38520</v>
      </c>
      <c r="B8102">
        <v>1.2909999999999999</v>
      </c>
      <c r="D8102" s="207"/>
    </row>
    <row r="8103" spans="1:4" x14ac:dyDescent="0.15">
      <c r="A8103" s="214">
        <v>38523</v>
      </c>
      <c r="B8103">
        <v>1.284</v>
      </c>
      <c r="D8103" s="207"/>
    </row>
    <row r="8104" spans="1:4" x14ac:dyDescent="0.15">
      <c r="A8104" s="214">
        <v>38524</v>
      </c>
      <c r="B8104">
        <v>1.2909999999999999</v>
      </c>
      <c r="D8104" s="207"/>
    </row>
    <row r="8105" spans="1:4" x14ac:dyDescent="0.15">
      <c r="A8105" s="214">
        <v>38525</v>
      </c>
      <c r="B8105">
        <v>1.268</v>
      </c>
      <c r="D8105" s="207"/>
    </row>
    <row r="8106" spans="1:4" x14ac:dyDescent="0.15">
      <c r="A8106" s="214">
        <v>38526</v>
      </c>
      <c r="B8106">
        <v>1.2270000000000001</v>
      </c>
      <c r="D8106" s="207"/>
    </row>
    <row r="8107" spans="1:4" x14ac:dyDescent="0.15">
      <c r="A8107" s="214">
        <v>38527</v>
      </c>
      <c r="B8107">
        <v>1.2110000000000001</v>
      </c>
      <c r="D8107" s="207"/>
    </row>
    <row r="8108" spans="1:4" x14ac:dyDescent="0.15">
      <c r="A8108" s="214">
        <v>38530</v>
      </c>
      <c r="B8108">
        <v>1.1870000000000001</v>
      </c>
      <c r="D8108" s="207"/>
    </row>
    <row r="8109" spans="1:4" x14ac:dyDescent="0.15">
      <c r="A8109" s="214">
        <v>38531</v>
      </c>
      <c r="B8109">
        <v>1.2070000000000001</v>
      </c>
      <c r="D8109" s="207"/>
    </row>
    <row r="8110" spans="1:4" x14ac:dyDescent="0.15">
      <c r="A8110" s="214">
        <v>38532</v>
      </c>
      <c r="B8110">
        <v>1.181</v>
      </c>
      <c r="D8110" s="207"/>
    </row>
    <row r="8111" spans="1:4" x14ac:dyDescent="0.15">
      <c r="A8111" s="214">
        <v>38533</v>
      </c>
      <c r="B8111">
        <v>1.1739999999999999</v>
      </c>
      <c r="D8111" s="207"/>
    </row>
    <row r="8112" spans="1:4" x14ac:dyDescent="0.15">
      <c r="A8112" s="214">
        <v>38534</v>
      </c>
      <c r="B8112">
        <v>1.1779999999999999</v>
      </c>
      <c r="D8112" s="207"/>
    </row>
    <row r="8113" spans="1:4" x14ac:dyDescent="0.15">
      <c r="A8113" s="214">
        <v>38537</v>
      </c>
      <c r="B8113">
        <v>1.2230000000000001</v>
      </c>
      <c r="D8113" s="207"/>
    </row>
    <row r="8114" spans="1:4" x14ac:dyDescent="0.15">
      <c r="A8114" s="214">
        <v>38538</v>
      </c>
      <c r="B8114">
        <v>1.232</v>
      </c>
      <c r="D8114" s="207"/>
    </row>
    <row r="8115" spans="1:4" x14ac:dyDescent="0.15">
      <c r="A8115" s="214">
        <v>38539</v>
      </c>
      <c r="B8115">
        <v>1.2430000000000001</v>
      </c>
      <c r="D8115" s="207"/>
    </row>
    <row r="8116" spans="1:4" x14ac:dyDescent="0.15">
      <c r="A8116" s="214">
        <v>38540</v>
      </c>
      <c r="B8116">
        <v>1.224</v>
      </c>
      <c r="D8116" s="207"/>
    </row>
    <row r="8117" spans="1:4" x14ac:dyDescent="0.15">
      <c r="A8117" s="214">
        <v>38541</v>
      </c>
      <c r="B8117">
        <v>1.2050000000000001</v>
      </c>
      <c r="D8117" s="207"/>
    </row>
    <row r="8118" spans="1:4" x14ac:dyDescent="0.15">
      <c r="A8118" s="214">
        <v>38544</v>
      </c>
      <c r="B8118">
        <v>1.23</v>
      </c>
      <c r="D8118" s="207"/>
    </row>
    <row r="8119" spans="1:4" x14ac:dyDescent="0.15">
      <c r="A8119" s="214">
        <v>38545</v>
      </c>
      <c r="B8119">
        <v>1.234</v>
      </c>
      <c r="D8119" s="207"/>
    </row>
    <row r="8120" spans="1:4" x14ac:dyDescent="0.15">
      <c r="A8120" s="214">
        <v>38546</v>
      </c>
      <c r="B8120">
        <v>1.258</v>
      </c>
      <c r="D8120" s="207"/>
    </row>
    <row r="8121" spans="1:4" x14ac:dyDescent="0.15">
      <c r="A8121" s="214">
        <v>38547</v>
      </c>
      <c r="B8121">
        <v>1.254</v>
      </c>
      <c r="D8121" s="207"/>
    </row>
    <row r="8122" spans="1:4" x14ac:dyDescent="0.15">
      <c r="A8122" s="214">
        <v>38548</v>
      </c>
      <c r="B8122">
        <v>1.272</v>
      </c>
      <c r="D8122" s="207"/>
    </row>
    <row r="8123" spans="1:4" x14ac:dyDescent="0.15">
      <c r="A8123" s="214">
        <v>38552</v>
      </c>
      <c r="B8123">
        <v>1.274</v>
      </c>
      <c r="D8123" s="207"/>
    </row>
    <row r="8124" spans="1:4" x14ac:dyDescent="0.15">
      <c r="A8124" s="214">
        <v>38553</v>
      </c>
      <c r="B8124">
        <v>1.2689999999999999</v>
      </c>
      <c r="D8124" s="207"/>
    </row>
    <row r="8125" spans="1:4" x14ac:dyDescent="0.15">
      <c r="A8125" s="214">
        <v>38554</v>
      </c>
      <c r="B8125">
        <v>1.26</v>
      </c>
      <c r="D8125" s="207"/>
    </row>
    <row r="8126" spans="1:4" x14ac:dyDescent="0.15">
      <c r="A8126" s="214">
        <v>38555</v>
      </c>
      <c r="B8126">
        <v>1.2350000000000001</v>
      </c>
      <c r="D8126" s="207"/>
    </row>
    <row r="8127" spans="1:4" x14ac:dyDescent="0.15">
      <c r="A8127" s="214">
        <v>38558</v>
      </c>
      <c r="B8127">
        <v>1.256</v>
      </c>
      <c r="D8127" s="207"/>
    </row>
    <row r="8128" spans="1:4" x14ac:dyDescent="0.15">
      <c r="A8128" s="214">
        <v>38559</v>
      </c>
      <c r="B8128">
        <v>1.266</v>
      </c>
      <c r="D8128" s="207"/>
    </row>
    <row r="8129" spans="1:4" x14ac:dyDescent="0.15">
      <c r="A8129" s="214">
        <v>38560</v>
      </c>
      <c r="B8129">
        <v>1.3029999999999999</v>
      </c>
      <c r="D8129" s="207"/>
    </row>
    <row r="8130" spans="1:4" x14ac:dyDescent="0.15">
      <c r="A8130" s="214">
        <v>38561</v>
      </c>
      <c r="B8130">
        <v>1.304</v>
      </c>
      <c r="D8130" s="207"/>
    </row>
    <row r="8131" spans="1:4" x14ac:dyDescent="0.15">
      <c r="A8131" s="214">
        <v>38562</v>
      </c>
      <c r="B8131">
        <v>1.3069999999999999</v>
      </c>
      <c r="D8131" s="207"/>
    </row>
    <row r="8132" spans="1:4" x14ac:dyDescent="0.15">
      <c r="A8132" s="214">
        <v>38565</v>
      </c>
      <c r="B8132">
        <v>1.347</v>
      </c>
      <c r="D8132" s="207"/>
    </row>
    <row r="8133" spans="1:4" x14ac:dyDescent="0.15">
      <c r="A8133" s="214">
        <v>38566</v>
      </c>
      <c r="B8133">
        <v>1.367</v>
      </c>
      <c r="D8133" s="207"/>
    </row>
    <row r="8134" spans="1:4" x14ac:dyDescent="0.15">
      <c r="A8134" s="214">
        <v>38567</v>
      </c>
      <c r="B8134">
        <v>1.3660000000000001</v>
      </c>
      <c r="D8134" s="207"/>
    </row>
    <row r="8135" spans="1:4" x14ac:dyDescent="0.15">
      <c r="A8135" s="214">
        <v>38568</v>
      </c>
      <c r="B8135">
        <v>1.3859999999999999</v>
      </c>
      <c r="D8135" s="207"/>
    </row>
    <row r="8136" spans="1:4" x14ac:dyDescent="0.15">
      <c r="A8136" s="214">
        <v>38569</v>
      </c>
      <c r="B8136">
        <v>1.3819999999999999</v>
      </c>
      <c r="D8136" s="207"/>
    </row>
    <row r="8137" spans="1:4" x14ac:dyDescent="0.15">
      <c r="A8137" s="214">
        <v>38572</v>
      </c>
      <c r="B8137">
        <v>1.4019999999999999</v>
      </c>
      <c r="D8137" s="207"/>
    </row>
    <row r="8138" spans="1:4" x14ac:dyDescent="0.15">
      <c r="A8138" s="214">
        <v>38573</v>
      </c>
      <c r="B8138">
        <v>1.41</v>
      </c>
      <c r="D8138" s="207"/>
    </row>
    <row r="8139" spans="1:4" x14ac:dyDescent="0.15">
      <c r="A8139" s="214">
        <v>38574</v>
      </c>
      <c r="B8139">
        <v>1.4359999999999999</v>
      </c>
      <c r="D8139" s="207"/>
    </row>
    <row r="8140" spans="1:4" x14ac:dyDescent="0.15">
      <c r="A8140" s="214">
        <v>38575</v>
      </c>
      <c r="B8140">
        <v>1.4830000000000001</v>
      </c>
      <c r="D8140" s="207"/>
    </row>
    <row r="8141" spans="1:4" x14ac:dyDescent="0.15">
      <c r="A8141" s="214">
        <v>38576</v>
      </c>
      <c r="B8141">
        <v>1.4379999999999999</v>
      </c>
      <c r="D8141" s="207"/>
    </row>
    <row r="8142" spans="1:4" x14ac:dyDescent="0.15">
      <c r="A8142" s="214">
        <v>38579</v>
      </c>
      <c r="B8142">
        <v>1.456</v>
      </c>
      <c r="D8142" s="207"/>
    </row>
    <row r="8143" spans="1:4" x14ac:dyDescent="0.15">
      <c r="A8143" s="214">
        <v>38580</v>
      </c>
      <c r="B8143">
        <v>1.472</v>
      </c>
      <c r="D8143" s="207"/>
    </row>
    <row r="8144" spans="1:4" x14ac:dyDescent="0.15">
      <c r="A8144" s="214">
        <v>38581</v>
      </c>
      <c r="B8144">
        <v>1.43</v>
      </c>
      <c r="D8144" s="207"/>
    </row>
    <row r="8145" spans="1:4" x14ac:dyDescent="0.15">
      <c r="A8145" s="214">
        <v>38582</v>
      </c>
      <c r="B8145">
        <v>1.425</v>
      </c>
      <c r="D8145" s="207"/>
    </row>
    <row r="8146" spans="1:4" x14ac:dyDescent="0.15">
      <c r="A8146" s="214">
        <v>38583</v>
      </c>
      <c r="B8146">
        <v>1.417</v>
      </c>
      <c r="D8146" s="207"/>
    </row>
    <row r="8147" spans="1:4" x14ac:dyDescent="0.15">
      <c r="A8147" s="214">
        <v>38586</v>
      </c>
      <c r="B8147">
        <v>1.4730000000000001</v>
      </c>
      <c r="D8147" s="207"/>
    </row>
    <row r="8148" spans="1:4" x14ac:dyDescent="0.15">
      <c r="A8148" s="214">
        <v>38587</v>
      </c>
      <c r="B8148">
        <v>1.456</v>
      </c>
      <c r="D8148" s="207"/>
    </row>
    <row r="8149" spans="1:4" x14ac:dyDescent="0.15">
      <c r="A8149" s="214">
        <v>38588</v>
      </c>
      <c r="B8149">
        <v>1.4219999999999999</v>
      </c>
      <c r="D8149" s="207"/>
    </row>
    <row r="8150" spans="1:4" x14ac:dyDescent="0.15">
      <c r="A8150" s="214">
        <v>38589</v>
      </c>
      <c r="B8150">
        <v>1.431</v>
      </c>
      <c r="D8150" s="207"/>
    </row>
    <row r="8151" spans="1:4" x14ac:dyDescent="0.15">
      <c r="A8151" s="214">
        <v>38590</v>
      </c>
      <c r="B8151">
        <v>1.41</v>
      </c>
      <c r="D8151" s="207"/>
    </row>
    <row r="8152" spans="1:4" x14ac:dyDescent="0.15">
      <c r="A8152" s="214">
        <v>38593</v>
      </c>
      <c r="B8152">
        <v>1.363</v>
      </c>
      <c r="D8152" s="207"/>
    </row>
    <row r="8153" spans="1:4" x14ac:dyDescent="0.15">
      <c r="A8153" s="214">
        <v>38594</v>
      </c>
      <c r="B8153">
        <v>1.3779999999999999</v>
      </c>
      <c r="D8153" s="207"/>
    </row>
    <row r="8154" spans="1:4" x14ac:dyDescent="0.15">
      <c r="A8154" s="214">
        <v>38595</v>
      </c>
      <c r="B8154">
        <v>1.347</v>
      </c>
      <c r="D8154" s="207"/>
    </row>
    <row r="8155" spans="1:4" x14ac:dyDescent="0.15">
      <c r="A8155" s="214">
        <v>38596</v>
      </c>
      <c r="B8155">
        <v>1.331</v>
      </c>
      <c r="D8155" s="207"/>
    </row>
    <row r="8156" spans="1:4" x14ac:dyDescent="0.15">
      <c r="A8156" s="214">
        <v>38597</v>
      </c>
      <c r="B8156">
        <v>1.2989999999999999</v>
      </c>
      <c r="D8156" s="207"/>
    </row>
    <row r="8157" spans="1:4" x14ac:dyDescent="0.15">
      <c r="A8157" s="214">
        <v>38600</v>
      </c>
      <c r="B8157">
        <v>1.3140000000000001</v>
      </c>
      <c r="D8157" s="207"/>
    </row>
    <row r="8158" spans="1:4" x14ac:dyDescent="0.15">
      <c r="A8158" s="214">
        <v>38601</v>
      </c>
      <c r="B8158">
        <v>1.3</v>
      </c>
      <c r="D8158" s="207"/>
    </row>
    <row r="8159" spans="1:4" x14ac:dyDescent="0.15">
      <c r="A8159" s="214">
        <v>38602</v>
      </c>
      <c r="B8159">
        <v>1.306</v>
      </c>
      <c r="D8159" s="207"/>
    </row>
    <row r="8160" spans="1:4" x14ac:dyDescent="0.15">
      <c r="A8160" s="214">
        <v>38603</v>
      </c>
      <c r="B8160">
        <v>1.3160000000000001</v>
      </c>
      <c r="D8160" s="207"/>
    </row>
    <row r="8161" spans="1:4" x14ac:dyDescent="0.15">
      <c r="A8161" s="214">
        <v>38604</v>
      </c>
      <c r="B8161">
        <v>1.3280000000000001</v>
      </c>
      <c r="D8161" s="207"/>
    </row>
    <row r="8162" spans="1:4" x14ac:dyDescent="0.15">
      <c r="A8162" s="214">
        <v>38607</v>
      </c>
      <c r="B8162">
        <v>1.351</v>
      </c>
      <c r="D8162" s="207"/>
    </row>
    <row r="8163" spans="1:4" x14ac:dyDescent="0.15">
      <c r="A8163" s="214">
        <v>38608</v>
      </c>
      <c r="B8163">
        <v>1.357</v>
      </c>
      <c r="D8163" s="207"/>
    </row>
    <row r="8164" spans="1:4" x14ac:dyDescent="0.15">
      <c r="A8164" s="214">
        <v>38609</v>
      </c>
      <c r="B8164">
        <v>1.353</v>
      </c>
      <c r="D8164" s="207"/>
    </row>
    <row r="8165" spans="1:4" x14ac:dyDescent="0.15">
      <c r="A8165" s="214">
        <v>38610</v>
      </c>
      <c r="B8165">
        <v>1.3340000000000001</v>
      </c>
      <c r="D8165" s="207"/>
    </row>
    <row r="8166" spans="1:4" x14ac:dyDescent="0.15">
      <c r="A8166" s="214">
        <v>38611</v>
      </c>
      <c r="B8166">
        <v>1.3460000000000001</v>
      </c>
      <c r="D8166" s="207"/>
    </row>
    <row r="8167" spans="1:4" x14ac:dyDescent="0.15">
      <c r="A8167" s="214">
        <v>38615</v>
      </c>
      <c r="B8167">
        <v>1.367</v>
      </c>
      <c r="D8167" s="207"/>
    </row>
    <row r="8168" spans="1:4" x14ac:dyDescent="0.15">
      <c r="A8168" s="214">
        <v>38616</v>
      </c>
      <c r="B8168">
        <v>1.3819999999999999</v>
      </c>
      <c r="D8168" s="207"/>
    </row>
    <row r="8169" spans="1:4" x14ac:dyDescent="0.15">
      <c r="A8169" s="214">
        <v>38617</v>
      </c>
      <c r="B8169">
        <v>1.3680000000000001</v>
      </c>
      <c r="D8169" s="207"/>
    </row>
    <row r="8170" spans="1:4" x14ac:dyDescent="0.15">
      <c r="A8170" s="214">
        <v>38621</v>
      </c>
      <c r="B8170">
        <v>1.3959999999999999</v>
      </c>
      <c r="D8170" s="207"/>
    </row>
    <row r="8171" spans="1:4" x14ac:dyDescent="0.15">
      <c r="A8171" s="214">
        <v>38622</v>
      </c>
      <c r="B8171">
        <v>1.4019999999999999</v>
      </c>
      <c r="D8171" s="207"/>
    </row>
    <row r="8172" spans="1:4" x14ac:dyDescent="0.15">
      <c r="A8172" s="214">
        <v>38623</v>
      </c>
      <c r="B8172">
        <v>1.44</v>
      </c>
      <c r="D8172" s="207"/>
    </row>
    <row r="8173" spans="1:4" x14ac:dyDescent="0.15">
      <c r="A8173" s="214">
        <v>38624</v>
      </c>
      <c r="B8173">
        <v>1.478</v>
      </c>
      <c r="D8173" s="207"/>
    </row>
    <row r="8174" spans="1:4" x14ac:dyDescent="0.15">
      <c r="A8174" s="214">
        <v>38625</v>
      </c>
      <c r="B8174">
        <v>1.472</v>
      </c>
      <c r="D8174" s="207"/>
    </row>
    <row r="8175" spans="1:4" x14ac:dyDescent="0.15">
      <c r="A8175" s="214">
        <v>38628</v>
      </c>
      <c r="B8175">
        <v>1.4970000000000001</v>
      </c>
      <c r="D8175" s="207"/>
    </row>
    <row r="8176" spans="1:4" x14ac:dyDescent="0.15">
      <c r="A8176" s="214">
        <v>38629</v>
      </c>
      <c r="B8176">
        <v>1.552</v>
      </c>
      <c r="D8176" s="207"/>
    </row>
    <row r="8177" spans="1:4" x14ac:dyDescent="0.15">
      <c r="A8177" s="214">
        <v>38630</v>
      </c>
      <c r="B8177">
        <v>1.5029999999999999</v>
      </c>
      <c r="D8177" s="207"/>
    </row>
    <row r="8178" spans="1:4" x14ac:dyDescent="0.15">
      <c r="A8178" s="214">
        <v>38631</v>
      </c>
      <c r="B8178">
        <v>1.4830000000000001</v>
      </c>
      <c r="D8178" s="207"/>
    </row>
    <row r="8179" spans="1:4" x14ac:dyDescent="0.15">
      <c r="A8179" s="214">
        <v>38632</v>
      </c>
      <c r="B8179">
        <v>1.512</v>
      </c>
      <c r="D8179" s="207"/>
    </row>
    <row r="8180" spans="1:4" x14ac:dyDescent="0.15">
      <c r="A8180" s="214">
        <v>38636</v>
      </c>
      <c r="B8180">
        <v>1.534</v>
      </c>
      <c r="D8180" s="207"/>
    </row>
    <row r="8181" spans="1:4" x14ac:dyDescent="0.15">
      <c r="A8181" s="214">
        <v>38637</v>
      </c>
      <c r="B8181">
        <v>1.534</v>
      </c>
      <c r="D8181" s="207"/>
    </row>
    <row r="8182" spans="1:4" x14ac:dyDescent="0.15">
      <c r="A8182" s="214">
        <v>38638</v>
      </c>
      <c r="B8182">
        <v>1.5640000000000001</v>
      </c>
      <c r="D8182" s="207"/>
    </row>
    <row r="8183" spans="1:4" x14ac:dyDescent="0.15">
      <c r="A8183" s="214">
        <v>38639</v>
      </c>
      <c r="B8183">
        <v>1.5640000000000001</v>
      </c>
      <c r="D8183" s="207"/>
    </row>
    <row r="8184" spans="1:4" x14ac:dyDescent="0.15">
      <c r="A8184" s="214">
        <v>38642</v>
      </c>
      <c r="B8184">
        <v>1.5629999999999999</v>
      </c>
      <c r="D8184" s="207"/>
    </row>
    <row r="8185" spans="1:4" x14ac:dyDescent="0.15">
      <c r="A8185" s="214">
        <v>38643</v>
      </c>
      <c r="B8185">
        <v>1.5589999999999999</v>
      </c>
      <c r="D8185" s="207"/>
    </row>
    <row r="8186" spans="1:4" x14ac:dyDescent="0.15">
      <c r="A8186" s="214">
        <v>38644</v>
      </c>
      <c r="B8186">
        <v>1.508</v>
      </c>
      <c r="D8186" s="207"/>
    </row>
    <row r="8187" spans="1:4" x14ac:dyDescent="0.15">
      <c r="A8187" s="214">
        <v>38645</v>
      </c>
      <c r="B8187">
        <v>1.5189999999999999</v>
      </c>
      <c r="D8187" s="207"/>
    </row>
    <row r="8188" spans="1:4" x14ac:dyDescent="0.15">
      <c r="A8188" s="214">
        <v>38646</v>
      </c>
      <c r="B8188">
        <v>1.5129999999999999</v>
      </c>
      <c r="D8188" s="207"/>
    </row>
    <row r="8189" spans="1:4" x14ac:dyDescent="0.15">
      <c r="A8189" s="214">
        <v>38649</v>
      </c>
      <c r="B8189">
        <v>1.5049999999999999</v>
      </c>
      <c r="D8189" s="207"/>
    </row>
    <row r="8190" spans="1:4" x14ac:dyDescent="0.15">
      <c r="A8190" s="214">
        <v>38650</v>
      </c>
      <c r="B8190">
        <v>1.52</v>
      </c>
      <c r="D8190" s="207"/>
    </row>
    <row r="8191" spans="1:4" x14ac:dyDescent="0.15">
      <c r="A8191" s="214">
        <v>38651</v>
      </c>
      <c r="B8191">
        <v>1.554</v>
      </c>
      <c r="D8191" s="207"/>
    </row>
    <row r="8192" spans="1:4" x14ac:dyDescent="0.15">
      <c r="A8192" s="214">
        <v>38652</v>
      </c>
      <c r="B8192">
        <v>1.5209999999999999</v>
      </c>
      <c r="D8192" s="207"/>
    </row>
    <row r="8193" spans="1:4" x14ac:dyDescent="0.15">
      <c r="A8193" s="214">
        <v>38653</v>
      </c>
      <c r="B8193">
        <v>1.5189999999999999</v>
      </c>
      <c r="D8193" s="207"/>
    </row>
    <row r="8194" spans="1:4" x14ac:dyDescent="0.15">
      <c r="A8194" s="214">
        <v>38656</v>
      </c>
      <c r="B8194">
        <v>1.5489999999999999</v>
      </c>
      <c r="D8194" s="207"/>
    </row>
    <row r="8195" spans="1:4" x14ac:dyDescent="0.15">
      <c r="A8195" s="214">
        <v>38657</v>
      </c>
      <c r="B8195">
        <v>1.577</v>
      </c>
      <c r="D8195" s="207"/>
    </row>
    <row r="8196" spans="1:4" x14ac:dyDescent="0.15">
      <c r="A8196" s="214">
        <v>38658</v>
      </c>
      <c r="B8196">
        <v>1.5680000000000001</v>
      </c>
      <c r="D8196" s="207"/>
    </row>
    <row r="8197" spans="1:4" x14ac:dyDescent="0.15">
      <c r="A8197" s="214">
        <v>38660</v>
      </c>
      <c r="B8197">
        <v>1.605</v>
      </c>
      <c r="D8197" s="207"/>
    </row>
    <row r="8198" spans="1:4" x14ac:dyDescent="0.15">
      <c r="A8198" s="214">
        <v>38663</v>
      </c>
      <c r="B8198">
        <v>1.62</v>
      </c>
      <c r="D8198" s="207"/>
    </row>
    <row r="8199" spans="1:4" x14ac:dyDescent="0.15">
      <c r="A8199" s="214">
        <v>38664</v>
      </c>
      <c r="B8199">
        <v>1.5960000000000001</v>
      </c>
      <c r="D8199" s="207"/>
    </row>
    <row r="8200" spans="1:4" x14ac:dyDescent="0.15">
      <c r="A8200" s="214">
        <v>38665</v>
      </c>
      <c r="B8200">
        <v>1.5640000000000001</v>
      </c>
      <c r="D8200" s="207"/>
    </row>
    <row r="8201" spans="1:4" x14ac:dyDescent="0.15">
      <c r="A8201" s="214">
        <v>38666</v>
      </c>
      <c r="B8201">
        <v>1.5720000000000001</v>
      </c>
      <c r="D8201" s="207"/>
    </row>
    <row r="8202" spans="1:4" x14ac:dyDescent="0.15">
      <c r="A8202" s="214">
        <v>38667</v>
      </c>
      <c r="B8202">
        <v>1.57</v>
      </c>
      <c r="D8202" s="207"/>
    </row>
    <row r="8203" spans="1:4" x14ac:dyDescent="0.15">
      <c r="A8203" s="214">
        <v>38670</v>
      </c>
      <c r="B8203">
        <v>1.5209999999999999</v>
      </c>
      <c r="D8203" s="207"/>
    </row>
    <row r="8204" spans="1:4" x14ac:dyDescent="0.15">
      <c r="A8204" s="214">
        <v>38671</v>
      </c>
      <c r="B8204">
        <v>1.474</v>
      </c>
      <c r="D8204" s="207"/>
    </row>
    <row r="8205" spans="1:4" x14ac:dyDescent="0.15">
      <c r="A8205" s="214">
        <v>38672</v>
      </c>
      <c r="B8205">
        <v>1.508</v>
      </c>
      <c r="D8205" s="207"/>
    </row>
    <row r="8206" spans="1:4" x14ac:dyDescent="0.15">
      <c r="A8206" s="214">
        <v>38673</v>
      </c>
      <c r="B8206">
        <v>1.4750000000000001</v>
      </c>
      <c r="D8206" s="207"/>
    </row>
    <row r="8207" spans="1:4" x14ac:dyDescent="0.15">
      <c r="A8207" s="214">
        <v>38674</v>
      </c>
      <c r="B8207">
        <v>1.4690000000000001</v>
      </c>
      <c r="D8207" s="207"/>
    </row>
    <row r="8208" spans="1:4" x14ac:dyDescent="0.15">
      <c r="A8208" s="214">
        <v>38677</v>
      </c>
      <c r="B8208">
        <v>1.4870000000000001</v>
      </c>
      <c r="D8208" s="207"/>
    </row>
    <row r="8209" spans="1:4" x14ac:dyDescent="0.15">
      <c r="A8209" s="214">
        <v>38678</v>
      </c>
      <c r="B8209">
        <v>1.484</v>
      </c>
      <c r="D8209" s="207"/>
    </row>
    <row r="8210" spans="1:4" x14ac:dyDescent="0.15">
      <c r="A8210" s="214">
        <v>38680</v>
      </c>
      <c r="B8210">
        <v>1.4490000000000001</v>
      </c>
      <c r="D8210" s="207"/>
    </row>
    <row r="8211" spans="1:4" x14ac:dyDescent="0.15">
      <c r="A8211" s="214">
        <v>38681</v>
      </c>
      <c r="B8211">
        <v>1.4530000000000001</v>
      </c>
      <c r="D8211" s="207"/>
    </row>
    <row r="8212" spans="1:4" x14ac:dyDescent="0.15">
      <c r="A8212" s="214">
        <v>38684</v>
      </c>
      <c r="B8212">
        <v>1.4690000000000001</v>
      </c>
      <c r="D8212" s="207"/>
    </row>
    <row r="8213" spans="1:4" x14ac:dyDescent="0.15">
      <c r="A8213" s="214">
        <v>38685</v>
      </c>
      <c r="B8213">
        <v>1.4650000000000001</v>
      </c>
      <c r="D8213" s="207"/>
    </row>
    <row r="8214" spans="1:4" x14ac:dyDescent="0.15">
      <c r="A8214" s="214">
        <v>38686</v>
      </c>
      <c r="B8214">
        <v>1.4450000000000001</v>
      </c>
      <c r="D8214" s="207"/>
    </row>
    <row r="8215" spans="1:4" x14ac:dyDescent="0.15">
      <c r="A8215" s="214">
        <v>38687</v>
      </c>
      <c r="B8215">
        <v>1.4630000000000001</v>
      </c>
      <c r="D8215" s="207"/>
    </row>
    <row r="8216" spans="1:4" x14ac:dyDescent="0.15">
      <c r="A8216" s="214">
        <v>38688</v>
      </c>
      <c r="B8216">
        <v>1.4910000000000001</v>
      </c>
      <c r="D8216" s="207"/>
    </row>
    <row r="8217" spans="1:4" x14ac:dyDescent="0.15">
      <c r="A8217" s="214">
        <v>38691</v>
      </c>
      <c r="B8217">
        <v>1.5469999999999999</v>
      </c>
      <c r="D8217" s="207"/>
    </row>
    <row r="8218" spans="1:4" x14ac:dyDescent="0.15">
      <c r="A8218" s="214">
        <v>38692</v>
      </c>
      <c r="B8218">
        <v>1.5409999999999999</v>
      </c>
      <c r="D8218" s="207"/>
    </row>
    <row r="8219" spans="1:4" x14ac:dyDescent="0.15">
      <c r="A8219" s="214">
        <v>38693</v>
      </c>
      <c r="B8219">
        <v>1.5189999999999999</v>
      </c>
      <c r="D8219" s="207"/>
    </row>
    <row r="8220" spans="1:4" x14ac:dyDescent="0.15">
      <c r="A8220" s="214">
        <v>38694</v>
      </c>
      <c r="B8220">
        <v>1.5089999999999999</v>
      </c>
      <c r="D8220" s="207"/>
    </row>
    <row r="8221" spans="1:4" x14ac:dyDescent="0.15">
      <c r="A8221" s="214">
        <v>38695</v>
      </c>
      <c r="B8221">
        <v>1.538</v>
      </c>
      <c r="D8221" s="207"/>
    </row>
    <row r="8222" spans="1:4" x14ac:dyDescent="0.15">
      <c r="A8222" s="214">
        <v>38698</v>
      </c>
      <c r="B8222">
        <v>1.5760000000000001</v>
      </c>
      <c r="D8222" s="207"/>
    </row>
    <row r="8223" spans="1:4" x14ac:dyDescent="0.15">
      <c r="A8223" s="214">
        <v>38699</v>
      </c>
      <c r="B8223">
        <v>1.5569999999999999</v>
      </c>
      <c r="D8223" s="207"/>
    </row>
    <row r="8224" spans="1:4" x14ac:dyDescent="0.15">
      <c r="A8224" s="214">
        <v>38700</v>
      </c>
      <c r="B8224">
        <v>1.5229999999999999</v>
      </c>
      <c r="D8224" s="207"/>
    </row>
    <row r="8225" spans="1:4" x14ac:dyDescent="0.15">
      <c r="A8225" s="214">
        <v>38701</v>
      </c>
      <c r="B8225">
        <v>1.496</v>
      </c>
      <c r="D8225" s="207"/>
    </row>
    <row r="8226" spans="1:4" x14ac:dyDescent="0.15">
      <c r="A8226" s="214">
        <v>38702</v>
      </c>
      <c r="B8226">
        <v>1.514</v>
      </c>
      <c r="D8226" s="207"/>
    </row>
    <row r="8227" spans="1:4" x14ac:dyDescent="0.15">
      <c r="A8227" s="214">
        <v>38705</v>
      </c>
      <c r="B8227">
        <v>1.522</v>
      </c>
      <c r="D8227" s="207"/>
    </row>
    <row r="8228" spans="1:4" x14ac:dyDescent="0.15">
      <c r="A8228" s="214">
        <v>38706</v>
      </c>
      <c r="B8228">
        <v>1.518</v>
      </c>
      <c r="D8228" s="207"/>
    </row>
    <row r="8229" spans="1:4" x14ac:dyDescent="0.15">
      <c r="A8229" s="214">
        <v>38707</v>
      </c>
      <c r="B8229">
        <v>1.5409999999999999</v>
      </c>
      <c r="D8229" s="207"/>
    </row>
    <row r="8230" spans="1:4" x14ac:dyDescent="0.15">
      <c r="A8230" s="214">
        <v>38708</v>
      </c>
      <c r="B8230">
        <v>1.546</v>
      </c>
      <c r="D8230" s="207"/>
    </row>
    <row r="8231" spans="1:4" x14ac:dyDescent="0.15">
      <c r="A8231" s="214">
        <v>38712</v>
      </c>
      <c r="B8231">
        <v>1.5229999999999999</v>
      </c>
      <c r="D8231" s="207"/>
    </row>
    <row r="8232" spans="1:4" x14ac:dyDescent="0.15">
      <c r="A8232" s="214">
        <v>38713</v>
      </c>
      <c r="B8232">
        <v>1.49</v>
      </c>
      <c r="D8232" s="207"/>
    </row>
    <row r="8233" spans="1:4" x14ac:dyDescent="0.15">
      <c r="A8233" s="214">
        <v>38714</v>
      </c>
      <c r="B8233">
        <v>1.52</v>
      </c>
      <c r="D8233" s="207"/>
    </row>
    <row r="8234" spans="1:4" x14ac:dyDescent="0.15">
      <c r="A8234" s="214">
        <v>38715</v>
      </c>
      <c r="B8234">
        <v>1.504</v>
      </c>
      <c r="D8234" s="207"/>
    </row>
    <row r="8235" spans="1:4" x14ac:dyDescent="0.15">
      <c r="A8235" s="214">
        <v>38716</v>
      </c>
      <c r="B8235">
        <v>1.4730000000000001</v>
      </c>
      <c r="D8235" s="207"/>
    </row>
    <row r="8236" spans="1:4" x14ac:dyDescent="0.15">
      <c r="A8236" s="214">
        <v>38721</v>
      </c>
      <c r="B8236">
        <v>1.446</v>
      </c>
      <c r="D8236" s="207"/>
    </row>
    <row r="8237" spans="1:4" x14ac:dyDescent="0.15">
      <c r="A8237" s="214">
        <v>38722</v>
      </c>
      <c r="B8237">
        <v>1.431</v>
      </c>
      <c r="D8237" s="207"/>
    </row>
    <row r="8238" spans="1:4" x14ac:dyDescent="0.15">
      <c r="A8238" s="214">
        <v>38723</v>
      </c>
      <c r="B8238">
        <v>1.4450000000000001</v>
      </c>
      <c r="D8238" s="207"/>
    </row>
    <row r="8239" spans="1:4" x14ac:dyDescent="0.15">
      <c r="A8239" s="214">
        <v>38727</v>
      </c>
      <c r="B8239">
        <v>1.429</v>
      </c>
      <c r="D8239" s="207"/>
    </row>
    <row r="8240" spans="1:4" x14ac:dyDescent="0.15">
      <c r="A8240" s="214">
        <v>38728</v>
      </c>
      <c r="B8240">
        <v>1.4530000000000001</v>
      </c>
      <c r="D8240" s="207"/>
    </row>
    <row r="8241" spans="1:4" x14ac:dyDescent="0.15">
      <c r="A8241" s="214">
        <v>38729</v>
      </c>
      <c r="B8241">
        <v>1.4359999999999999</v>
      </c>
      <c r="D8241" s="207"/>
    </row>
    <row r="8242" spans="1:4" x14ac:dyDescent="0.15">
      <c r="A8242" s="214">
        <v>38730</v>
      </c>
      <c r="B8242">
        <v>1.4410000000000001</v>
      </c>
      <c r="D8242" s="207"/>
    </row>
    <row r="8243" spans="1:4" x14ac:dyDescent="0.15">
      <c r="A8243" s="214">
        <v>38733</v>
      </c>
      <c r="B8243">
        <v>1.4510000000000001</v>
      </c>
      <c r="D8243" s="207"/>
    </row>
    <row r="8244" spans="1:4" x14ac:dyDescent="0.15">
      <c r="A8244" s="214">
        <v>38734</v>
      </c>
      <c r="B8244">
        <v>1.423</v>
      </c>
      <c r="D8244" s="207"/>
    </row>
    <row r="8245" spans="1:4" x14ac:dyDescent="0.15">
      <c r="A8245" s="214">
        <v>38735</v>
      </c>
      <c r="B8245">
        <v>1.431</v>
      </c>
      <c r="D8245" s="207"/>
    </row>
    <row r="8246" spans="1:4" x14ac:dyDescent="0.15">
      <c r="A8246" s="214">
        <v>38736</v>
      </c>
      <c r="B8246">
        <v>1.474</v>
      </c>
      <c r="D8246" s="207"/>
    </row>
    <row r="8247" spans="1:4" x14ac:dyDescent="0.15">
      <c r="A8247" s="214">
        <v>38737</v>
      </c>
      <c r="B8247">
        <v>1.4710000000000001</v>
      </c>
      <c r="D8247" s="207"/>
    </row>
    <row r="8248" spans="1:4" x14ac:dyDescent="0.15">
      <c r="A8248" s="214">
        <v>38740</v>
      </c>
      <c r="B8248">
        <v>1.4379999999999999</v>
      </c>
      <c r="D8248" s="207"/>
    </row>
    <row r="8249" spans="1:4" x14ac:dyDescent="0.15">
      <c r="A8249" s="214">
        <v>38741</v>
      </c>
      <c r="B8249">
        <v>1.4390000000000001</v>
      </c>
      <c r="D8249" s="207"/>
    </row>
    <row r="8250" spans="1:4" x14ac:dyDescent="0.15">
      <c r="A8250" s="214">
        <v>38742</v>
      </c>
      <c r="B8250">
        <v>1.456</v>
      </c>
      <c r="D8250" s="207"/>
    </row>
    <row r="8251" spans="1:4" x14ac:dyDescent="0.15">
      <c r="A8251" s="214">
        <v>38743</v>
      </c>
      <c r="B8251">
        <v>1.502</v>
      </c>
      <c r="D8251" s="207"/>
    </row>
    <row r="8252" spans="1:4" x14ac:dyDescent="0.15">
      <c r="A8252" s="214">
        <v>38744</v>
      </c>
      <c r="B8252">
        <v>1.536</v>
      </c>
      <c r="D8252" s="207"/>
    </row>
    <row r="8253" spans="1:4" x14ac:dyDescent="0.15">
      <c r="A8253" s="214">
        <v>38747</v>
      </c>
      <c r="B8253">
        <v>1.55</v>
      </c>
      <c r="D8253" s="207"/>
    </row>
    <row r="8254" spans="1:4" x14ac:dyDescent="0.15">
      <c r="A8254" s="214">
        <v>38748</v>
      </c>
      <c r="B8254">
        <v>1.5549999999999999</v>
      </c>
      <c r="D8254" s="207"/>
    </row>
    <row r="8255" spans="1:4" x14ac:dyDescent="0.15">
      <c r="A8255" s="214">
        <v>38749</v>
      </c>
      <c r="B8255">
        <v>1.5389999999999999</v>
      </c>
      <c r="D8255" s="207"/>
    </row>
    <row r="8256" spans="1:4" x14ac:dyDescent="0.15">
      <c r="A8256" s="214">
        <v>38750</v>
      </c>
      <c r="B8256">
        <v>1.5489999999999999</v>
      </c>
      <c r="D8256" s="207"/>
    </row>
    <row r="8257" spans="1:4" x14ac:dyDescent="0.15">
      <c r="A8257" s="214">
        <v>38751</v>
      </c>
      <c r="B8257">
        <v>1.5820000000000001</v>
      </c>
      <c r="D8257" s="207"/>
    </row>
    <row r="8258" spans="1:4" x14ac:dyDescent="0.15">
      <c r="A8258" s="214">
        <v>38754</v>
      </c>
      <c r="B8258">
        <v>1.5589999999999999</v>
      </c>
      <c r="D8258" s="207"/>
    </row>
    <row r="8259" spans="1:4" x14ac:dyDescent="0.15">
      <c r="A8259" s="214">
        <v>38755</v>
      </c>
      <c r="B8259">
        <v>1.573</v>
      </c>
      <c r="D8259" s="207"/>
    </row>
    <row r="8260" spans="1:4" x14ac:dyDescent="0.15">
      <c r="A8260" s="214">
        <v>38756</v>
      </c>
      <c r="B8260">
        <v>1.57</v>
      </c>
      <c r="D8260" s="207"/>
    </row>
    <row r="8261" spans="1:4" x14ac:dyDescent="0.15">
      <c r="A8261" s="214">
        <v>38757</v>
      </c>
      <c r="B8261">
        <v>1.56</v>
      </c>
      <c r="D8261" s="207"/>
    </row>
    <row r="8262" spans="1:4" x14ac:dyDescent="0.15">
      <c r="A8262" s="214">
        <v>38758</v>
      </c>
      <c r="B8262">
        <v>1.597</v>
      </c>
      <c r="D8262" s="207"/>
    </row>
    <row r="8263" spans="1:4" x14ac:dyDescent="0.15">
      <c r="A8263" s="214">
        <v>38761</v>
      </c>
      <c r="B8263">
        <v>1.56</v>
      </c>
      <c r="D8263" s="207"/>
    </row>
    <row r="8264" spans="1:4" x14ac:dyDescent="0.15">
      <c r="A8264" s="214">
        <v>38762</v>
      </c>
      <c r="B8264">
        <v>1.5940000000000001</v>
      </c>
      <c r="D8264" s="207"/>
    </row>
    <row r="8265" spans="1:4" x14ac:dyDescent="0.15">
      <c r="A8265" s="214">
        <v>38763</v>
      </c>
      <c r="B8265">
        <v>1.5760000000000001</v>
      </c>
      <c r="D8265" s="207"/>
    </row>
    <row r="8266" spans="1:4" x14ac:dyDescent="0.15">
      <c r="A8266" s="214">
        <v>38764</v>
      </c>
      <c r="B8266">
        <v>1.5589999999999999</v>
      </c>
      <c r="D8266" s="207"/>
    </row>
    <row r="8267" spans="1:4" x14ac:dyDescent="0.15">
      <c r="A8267" s="214">
        <v>38765</v>
      </c>
      <c r="B8267">
        <v>1.53</v>
      </c>
      <c r="D8267" s="207"/>
    </row>
    <row r="8268" spans="1:4" x14ac:dyDescent="0.15">
      <c r="A8268" s="214">
        <v>38768</v>
      </c>
      <c r="B8268">
        <v>1.5209999999999999</v>
      </c>
      <c r="D8268" s="207"/>
    </row>
    <row r="8269" spans="1:4" x14ac:dyDescent="0.15">
      <c r="A8269" s="214">
        <v>38769</v>
      </c>
      <c r="B8269">
        <v>1.5309999999999999</v>
      </c>
      <c r="D8269" s="207"/>
    </row>
    <row r="8270" spans="1:4" x14ac:dyDescent="0.15">
      <c r="A8270" s="214">
        <v>38770</v>
      </c>
      <c r="B8270">
        <v>1.53</v>
      </c>
      <c r="D8270" s="207"/>
    </row>
    <row r="8271" spans="1:4" x14ac:dyDescent="0.15">
      <c r="A8271" s="214">
        <v>38771</v>
      </c>
      <c r="B8271">
        <v>1.5629999999999999</v>
      </c>
      <c r="D8271" s="207"/>
    </row>
    <row r="8272" spans="1:4" x14ac:dyDescent="0.15">
      <c r="A8272" s="214">
        <v>38772</v>
      </c>
      <c r="B8272">
        <v>1.6</v>
      </c>
      <c r="D8272" s="207"/>
    </row>
    <row r="8273" spans="1:4" x14ac:dyDescent="0.15">
      <c r="A8273" s="214">
        <v>38775</v>
      </c>
      <c r="B8273">
        <v>1.601</v>
      </c>
      <c r="D8273" s="207"/>
    </row>
    <row r="8274" spans="1:4" x14ac:dyDescent="0.15">
      <c r="A8274" s="214">
        <v>38776</v>
      </c>
      <c r="B8274">
        <v>1.5860000000000001</v>
      </c>
      <c r="D8274" s="207"/>
    </row>
    <row r="8275" spans="1:4" x14ac:dyDescent="0.15">
      <c r="A8275" s="214">
        <v>38777</v>
      </c>
      <c r="B8275">
        <v>1.6020000000000001</v>
      </c>
      <c r="D8275" s="207"/>
    </row>
    <row r="8276" spans="1:4" x14ac:dyDescent="0.15">
      <c r="A8276" s="214">
        <v>38778</v>
      </c>
      <c r="B8276">
        <v>1.633</v>
      </c>
      <c r="D8276" s="207"/>
    </row>
    <row r="8277" spans="1:4" x14ac:dyDescent="0.15">
      <c r="A8277" s="214">
        <v>38779</v>
      </c>
      <c r="B8277">
        <v>1.603</v>
      </c>
      <c r="D8277" s="207"/>
    </row>
    <row r="8278" spans="1:4" x14ac:dyDescent="0.15">
      <c r="A8278" s="214">
        <v>38782</v>
      </c>
      <c r="B8278">
        <v>1.6160000000000001</v>
      </c>
      <c r="D8278" s="207"/>
    </row>
    <row r="8279" spans="1:4" x14ac:dyDescent="0.15">
      <c r="A8279" s="214">
        <v>38783</v>
      </c>
      <c r="B8279">
        <v>1.629</v>
      </c>
      <c r="D8279" s="207"/>
    </row>
    <row r="8280" spans="1:4" x14ac:dyDescent="0.15">
      <c r="A8280" s="214">
        <v>38784</v>
      </c>
      <c r="B8280">
        <v>1.5960000000000001</v>
      </c>
      <c r="D8280" s="207"/>
    </row>
    <row r="8281" spans="1:4" x14ac:dyDescent="0.15">
      <c r="A8281" s="214">
        <v>38785</v>
      </c>
      <c r="B8281">
        <v>1.595</v>
      </c>
      <c r="D8281" s="207"/>
    </row>
    <row r="8282" spans="1:4" x14ac:dyDescent="0.15">
      <c r="A8282" s="214">
        <v>38786</v>
      </c>
      <c r="B8282">
        <v>1.6439999999999999</v>
      </c>
      <c r="D8282" s="207"/>
    </row>
    <row r="8283" spans="1:4" x14ac:dyDescent="0.15">
      <c r="A8283" s="214">
        <v>38789</v>
      </c>
      <c r="B8283">
        <v>1.6779999999999999</v>
      </c>
      <c r="D8283" s="207"/>
    </row>
    <row r="8284" spans="1:4" x14ac:dyDescent="0.15">
      <c r="A8284" s="214">
        <v>38790</v>
      </c>
      <c r="B8284">
        <v>1.6639999999999999</v>
      </c>
      <c r="D8284" s="207"/>
    </row>
    <row r="8285" spans="1:4" x14ac:dyDescent="0.15">
      <c r="A8285" s="214">
        <v>38791</v>
      </c>
      <c r="B8285">
        <v>1.7070000000000001</v>
      </c>
      <c r="D8285" s="207"/>
    </row>
    <row r="8286" spans="1:4" x14ac:dyDescent="0.15">
      <c r="A8286" s="214">
        <v>38792</v>
      </c>
      <c r="B8286">
        <v>1.708</v>
      </c>
      <c r="D8286" s="207"/>
    </row>
    <row r="8287" spans="1:4" x14ac:dyDescent="0.15">
      <c r="A8287" s="214">
        <v>38793</v>
      </c>
      <c r="B8287">
        <v>1.702</v>
      </c>
      <c r="D8287" s="207"/>
    </row>
    <row r="8288" spans="1:4" x14ac:dyDescent="0.15">
      <c r="A8288" s="214">
        <v>38796</v>
      </c>
      <c r="B8288">
        <v>1.7210000000000001</v>
      </c>
      <c r="D8288" s="207"/>
    </row>
    <row r="8289" spans="1:4" x14ac:dyDescent="0.15">
      <c r="A8289" s="214">
        <v>38798</v>
      </c>
      <c r="B8289">
        <v>1.718</v>
      </c>
      <c r="D8289" s="207"/>
    </row>
    <row r="8290" spans="1:4" x14ac:dyDescent="0.15">
      <c r="A8290" s="214">
        <v>38799</v>
      </c>
      <c r="B8290">
        <v>1.7050000000000001</v>
      </c>
      <c r="D8290" s="207"/>
    </row>
    <row r="8291" spans="1:4" x14ac:dyDescent="0.15">
      <c r="A8291" s="214">
        <v>38800</v>
      </c>
      <c r="B8291">
        <v>1.718</v>
      </c>
      <c r="D8291" s="207"/>
    </row>
    <row r="8292" spans="1:4" x14ac:dyDescent="0.15">
      <c r="A8292" s="214">
        <v>38803</v>
      </c>
      <c r="B8292">
        <v>1.681</v>
      </c>
      <c r="D8292" s="207"/>
    </row>
    <row r="8293" spans="1:4" x14ac:dyDescent="0.15">
      <c r="A8293" s="214">
        <v>38804</v>
      </c>
      <c r="B8293">
        <v>1.6930000000000001</v>
      </c>
      <c r="D8293" s="207"/>
    </row>
    <row r="8294" spans="1:4" x14ac:dyDescent="0.15">
      <c r="A8294" s="214">
        <v>38805</v>
      </c>
      <c r="B8294">
        <v>1.7649999999999999</v>
      </c>
      <c r="D8294" s="207"/>
    </row>
    <row r="8295" spans="1:4" x14ac:dyDescent="0.15">
      <c r="A8295" s="214">
        <v>38806</v>
      </c>
      <c r="B8295">
        <v>1.764</v>
      </c>
      <c r="D8295" s="207"/>
    </row>
    <row r="8296" spans="1:4" x14ac:dyDescent="0.15">
      <c r="A8296" s="214">
        <v>38807</v>
      </c>
      <c r="B8296">
        <v>1.754</v>
      </c>
      <c r="D8296" s="207"/>
    </row>
    <row r="8297" spans="1:4" x14ac:dyDescent="0.15">
      <c r="A8297" s="214">
        <v>38810</v>
      </c>
      <c r="B8297">
        <v>1.8260000000000001</v>
      </c>
      <c r="D8297" s="207"/>
    </row>
    <row r="8298" spans="1:4" x14ac:dyDescent="0.15">
      <c r="A8298" s="214">
        <v>38811</v>
      </c>
      <c r="B8298">
        <v>1.8340000000000001</v>
      </c>
      <c r="D8298" s="207"/>
    </row>
    <row r="8299" spans="1:4" x14ac:dyDescent="0.15">
      <c r="A8299" s="214">
        <v>38812</v>
      </c>
      <c r="B8299">
        <v>1.8340000000000001</v>
      </c>
      <c r="D8299" s="207"/>
    </row>
    <row r="8300" spans="1:4" x14ac:dyDescent="0.15">
      <c r="A8300" s="214">
        <v>38813</v>
      </c>
      <c r="B8300">
        <v>1.857</v>
      </c>
      <c r="D8300" s="207"/>
    </row>
    <row r="8301" spans="1:4" x14ac:dyDescent="0.15">
      <c r="A8301" s="214">
        <v>38814</v>
      </c>
      <c r="B8301">
        <v>1.867</v>
      </c>
      <c r="D8301" s="207"/>
    </row>
    <row r="8302" spans="1:4" x14ac:dyDescent="0.15">
      <c r="A8302" s="214">
        <v>38817</v>
      </c>
      <c r="B8302">
        <v>1.8720000000000001</v>
      </c>
      <c r="D8302" s="207"/>
    </row>
    <row r="8303" spans="1:4" x14ac:dyDescent="0.15">
      <c r="A8303" s="214">
        <v>38818</v>
      </c>
      <c r="B8303">
        <v>1.877</v>
      </c>
      <c r="D8303" s="207"/>
    </row>
    <row r="8304" spans="1:4" x14ac:dyDescent="0.15">
      <c r="A8304" s="214">
        <v>38819</v>
      </c>
      <c r="B8304">
        <v>1.877</v>
      </c>
      <c r="D8304" s="207"/>
    </row>
    <row r="8305" spans="1:4" x14ac:dyDescent="0.15">
      <c r="A8305" s="214">
        <v>38820</v>
      </c>
      <c r="B8305">
        <v>1.9159999999999999</v>
      </c>
      <c r="D8305" s="207"/>
    </row>
    <row r="8306" spans="1:4" x14ac:dyDescent="0.15">
      <c r="A8306" s="214">
        <v>38821</v>
      </c>
      <c r="B8306">
        <v>1.952</v>
      </c>
      <c r="D8306" s="207"/>
    </row>
    <row r="8307" spans="1:4" x14ac:dyDescent="0.15">
      <c r="A8307" s="214">
        <v>38824</v>
      </c>
      <c r="B8307">
        <v>1.9470000000000001</v>
      </c>
      <c r="D8307" s="207"/>
    </row>
    <row r="8308" spans="1:4" x14ac:dyDescent="0.15">
      <c r="A8308" s="214">
        <v>38825</v>
      </c>
      <c r="B8308">
        <v>1.9510000000000001</v>
      </c>
      <c r="D8308" s="207"/>
    </row>
    <row r="8309" spans="1:4" x14ac:dyDescent="0.15">
      <c r="A8309" s="214">
        <v>38826</v>
      </c>
      <c r="B8309">
        <v>1.877</v>
      </c>
      <c r="D8309" s="207"/>
    </row>
    <row r="8310" spans="1:4" x14ac:dyDescent="0.15">
      <c r="A8310" s="214">
        <v>38827</v>
      </c>
      <c r="B8310">
        <v>1.895</v>
      </c>
      <c r="D8310" s="207"/>
    </row>
    <row r="8311" spans="1:4" x14ac:dyDescent="0.15">
      <c r="A8311" s="214">
        <v>38828</v>
      </c>
      <c r="B8311">
        <v>1.9</v>
      </c>
      <c r="D8311" s="207"/>
    </row>
    <row r="8312" spans="1:4" x14ac:dyDescent="0.15">
      <c r="A8312" s="214">
        <v>38831</v>
      </c>
      <c r="B8312">
        <v>1.8819999999999999</v>
      </c>
      <c r="D8312" s="207"/>
    </row>
    <row r="8313" spans="1:4" x14ac:dyDescent="0.15">
      <c r="A8313" s="214">
        <v>38832</v>
      </c>
      <c r="B8313">
        <v>1.901</v>
      </c>
      <c r="D8313" s="207"/>
    </row>
    <row r="8314" spans="1:4" x14ac:dyDescent="0.15">
      <c r="A8314" s="214">
        <v>38833</v>
      </c>
      <c r="B8314">
        <v>1.9279999999999999</v>
      </c>
      <c r="D8314" s="207"/>
    </row>
    <row r="8315" spans="1:4" x14ac:dyDescent="0.15">
      <c r="A8315" s="214">
        <v>38834</v>
      </c>
      <c r="B8315">
        <v>1.9590000000000001</v>
      </c>
      <c r="D8315" s="207"/>
    </row>
    <row r="8316" spans="1:4" x14ac:dyDescent="0.15">
      <c r="A8316" s="214">
        <v>38835</v>
      </c>
      <c r="B8316">
        <v>1.913</v>
      </c>
      <c r="D8316" s="207"/>
    </row>
    <row r="8317" spans="1:4" x14ac:dyDescent="0.15">
      <c r="A8317" s="214">
        <v>38838</v>
      </c>
      <c r="B8317">
        <v>1.8720000000000001</v>
      </c>
      <c r="D8317" s="207"/>
    </row>
    <row r="8318" spans="1:4" x14ac:dyDescent="0.15">
      <c r="A8318" s="214">
        <v>38839</v>
      </c>
      <c r="B8318">
        <v>1.9119999999999999</v>
      </c>
      <c r="D8318" s="207"/>
    </row>
    <row r="8319" spans="1:4" x14ac:dyDescent="0.15">
      <c r="A8319" s="214">
        <v>38845</v>
      </c>
      <c r="B8319">
        <v>1.9610000000000001</v>
      </c>
      <c r="D8319" s="207"/>
    </row>
    <row r="8320" spans="1:4" x14ac:dyDescent="0.15">
      <c r="A8320" s="214">
        <v>38846</v>
      </c>
      <c r="B8320">
        <v>1.958</v>
      </c>
      <c r="D8320" s="207"/>
    </row>
    <row r="8321" spans="1:4" x14ac:dyDescent="0.15">
      <c r="A8321" s="214">
        <v>38847</v>
      </c>
      <c r="B8321">
        <v>1.9950000000000001</v>
      </c>
      <c r="D8321" s="207"/>
    </row>
    <row r="8322" spans="1:4" x14ac:dyDescent="0.15">
      <c r="A8322" s="214">
        <v>38848</v>
      </c>
      <c r="B8322">
        <v>1.966</v>
      </c>
      <c r="D8322" s="207"/>
    </row>
    <row r="8323" spans="1:4" x14ac:dyDescent="0.15">
      <c r="A8323" s="214">
        <v>38849</v>
      </c>
      <c r="B8323">
        <v>1.988</v>
      </c>
      <c r="D8323" s="207"/>
    </row>
    <row r="8324" spans="1:4" x14ac:dyDescent="0.15">
      <c r="A8324" s="214">
        <v>38852</v>
      </c>
      <c r="B8324">
        <v>1.996</v>
      </c>
      <c r="D8324" s="207"/>
    </row>
    <row r="8325" spans="1:4" x14ac:dyDescent="0.15">
      <c r="A8325" s="214">
        <v>38853</v>
      </c>
      <c r="B8325">
        <v>1.9630000000000001</v>
      </c>
      <c r="D8325" s="207"/>
    </row>
    <row r="8326" spans="1:4" x14ac:dyDescent="0.15">
      <c r="A8326" s="214">
        <v>38854</v>
      </c>
      <c r="B8326">
        <v>1.9219999999999999</v>
      </c>
      <c r="D8326" s="207"/>
    </row>
    <row r="8327" spans="1:4" x14ac:dyDescent="0.15">
      <c r="A8327" s="214">
        <v>38855</v>
      </c>
      <c r="B8327">
        <v>1.95</v>
      </c>
      <c r="D8327" s="207"/>
    </row>
    <row r="8328" spans="1:4" x14ac:dyDescent="0.15">
      <c r="A8328" s="214">
        <v>38856</v>
      </c>
      <c r="B8328">
        <v>1.9179999999999999</v>
      </c>
      <c r="D8328" s="207"/>
    </row>
    <row r="8329" spans="1:4" x14ac:dyDescent="0.15">
      <c r="A8329" s="214">
        <v>38859</v>
      </c>
      <c r="B8329">
        <v>1.8480000000000001</v>
      </c>
      <c r="D8329" s="207"/>
    </row>
    <row r="8330" spans="1:4" x14ac:dyDescent="0.15">
      <c r="A8330" s="214">
        <v>38860</v>
      </c>
      <c r="B8330">
        <v>1.81</v>
      </c>
      <c r="D8330" s="207"/>
    </row>
    <row r="8331" spans="1:4" x14ac:dyDescent="0.15">
      <c r="A8331" s="214">
        <v>38861</v>
      </c>
      <c r="B8331">
        <v>1.84</v>
      </c>
      <c r="D8331" s="207"/>
    </row>
    <row r="8332" spans="1:4" x14ac:dyDescent="0.15">
      <c r="A8332" s="214">
        <v>38862</v>
      </c>
      <c r="B8332">
        <v>1.869</v>
      </c>
      <c r="D8332" s="207"/>
    </row>
    <row r="8333" spans="1:4" x14ac:dyDescent="0.15">
      <c r="A8333" s="214">
        <v>38863</v>
      </c>
      <c r="B8333">
        <v>1.867</v>
      </c>
      <c r="D8333" s="207"/>
    </row>
    <row r="8334" spans="1:4" x14ac:dyDescent="0.15">
      <c r="A8334" s="214">
        <v>38866</v>
      </c>
      <c r="B8334">
        <v>1.8779999999999999</v>
      </c>
      <c r="D8334" s="207"/>
    </row>
    <row r="8335" spans="1:4" x14ac:dyDescent="0.15">
      <c r="A8335" s="214">
        <v>38867</v>
      </c>
      <c r="B8335">
        <v>1.853</v>
      </c>
      <c r="D8335" s="207"/>
    </row>
    <row r="8336" spans="1:4" x14ac:dyDescent="0.15">
      <c r="A8336" s="214">
        <v>38868</v>
      </c>
      <c r="B8336">
        <v>1.831</v>
      </c>
      <c r="D8336" s="207"/>
    </row>
    <row r="8337" spans="1:4" x14ac:dyDescent="0.15">
      <c r="A8337" s="214">
        <v>38869</v>
      </c>
      <c r="B8337">
        <v>1.9379999999999999</v>
      </c>
      <c r="D8337" s="207"/>
    </row>
    <row r="8338" spans="1:4" x14ac:dyDescent="0.15">
      <c r="A8338" s="214">
        <v>38870</v>
      </c>
      <c r="B8338">
        <v>1.9019999999999999</v>
      </c>
      <c r="D8338" s="207"/>
    </row>
    <row r="8339" spans="1:4" x14ac:dyDescent="0.15">
      <c r="A8339" s="214">
        <v>38873</v>
      </c>
      <c r="B8339">
        <v>1.861</v>
      </c>
      <c r="D8339" s="207"/>
    </row>
    <row r="8340" spans="1:4" x14ac:dyDescent="0.15">
      <c r="A8340" s="214">
        <v>38874</v>
      </c>
      <c r="B8340">
        <v>1.917</v>
      </c>
      <c r="D8340" s="207"/>
    </row>
    <row r="8341" spans="1:4" x14ac:dyDescent="0.15">
      <c r="A8341" s="214">
        <v>38875</v>
      </c>
      <c r="B8341">
        <v>1.87</v>
      </c>
      <c r="D8341" s="207"/>
    </row>
    <row r="8342" spans="1:4" x14ac:dyDescent="0.15">
      <c r="A8342" s="214">
        <v>38876</v>
      </c>
      <c r="B8342">
        <v>1.847</v>
      </c>
      <c r="D8342" s="207"/>
    </row>
    <row r="8343" spans="1:4" x14ac:dyDescent="0.15">
      <c r="A8343" s="214">
        <v>38877</v>
      </c>
      <c r="B8343">
        <v>1.837</v>
      </c>
      <c r="D8343" s="207"/>
    </row>
    <row r="8344" spans="1:4" x14ac:dyDescent="0.15">
      <c r="A8344" s="214">
        <v>38880</v>
      </c>
      <c r="B8344">
        <v>1.829</v>
      </c>
      <c r="D8344" s="207"/>
    </row>
    <row r="8345" spans="1:4" x14ac:dyDescent="0.15">
      <c r="A8345" s="214">
        <v>38881</v>
      </c>
      <c r="B8345">
        <v>1.7829999999999999</v>
      </c>
      <c r="D8345" s="207"/>
    </row>
    <row r="8346" spans="1:4" x14ac:dyDescent="0.15">
      <c r="A8346" s="214">
        <v>38882</v>
      </c>
      <c r="B8346">
        <v>1.778</v>
      </c>
      <c r="D8346" s="207"/>
    </row>
    <row r="8347" spans="1:4" x14ac:dyDescent="0.15">
      <c r="A8347" s="214">
        <v>38883</v>
      </c>
      <c r="B8347">
        <v>1.7789999999999999</v>
      </c>
      <c r="D8347" s="207"/>
    </row>
    <row r="8348" spans="1:4" x14ac:dyDescent="0.15">
      <c r="A8348" s="214">
        <v>38884</v>
      </c>
      <c r="B8348">
        <v>1.8120000000000001</v>
      </c>
      <c r="D8348" s="207"/>
    </row>
    <row r="8349" spans="1:4" x14ac:dyDescent="0.15">
      <c r="A8349" s="214">
        <v>38887</v>
      </c>
      <c r="B8349">
        <v>1.8220000000000001</v>
      </c>
      <c r="D8349" s="207"/>
    </row>
    <row r="8350" spans="1:4" x14ac:dyDescent="0.15">
      <c r="A8350" s="214">
        <v>38888</v>
      </c>
      <c r="B8350">
        <v>1.855</v>
      </c>
      <c r="D8350" s="207"/>
    </row>
    <row r="8351" spans="1:4" x14ac:dyDescent="0.15">
      <c r="A8351" s="214">
        <v>38889</v>
      </c>
      <c r="B8351">
        <v>1.845</v>
      </c>
      <c r="D8351" s="207"/>
    </row>
    <row r="8352" spans="1:4" x14ac:dyDescent="0.15">
      <c r="A8352" s="214">
        <v>38890</v>
      </c>
      <c r="B8352">
        <v>1.855</v>
      </c>
      <c r="D8352" s="207"/>
    </row>
    <row r="8353" spans="1:4" x14ac:dyDescent="0.15">
      <c r="A8353" s="214">
        <v>38891</v>
      </c>
      <c r="B8353">
        <v>1.873</v>
      </c>
      <c r="D8353" s="207"/>
    </row>
    <row r="8354" spans="1:4" x14ac:dyDescent="0.15">
      <c r="A8354" s="214">
        <v>38894</v>
      </c>
      <c r="B8354">
        <v>1.8919999999999999</v>
      </c>
      <c r="D8354" s="207"/>
    </row>
    <row r="8355" spans="1:4" x14ac:dyDescent="0.15">
      <c r="A8355" s="214">
        <v>38895</v>
      </c>
      <c r="B8355">
        <v>1.901</v>
      </c>
      <c r="D8355" s="207"/>
    </row>
    <row r="8356" spans="1:4" x14ac:dyDescent="0.15">
      <c r="A8356" s="214">
        <v>38896</v>
      </c>
      <c r="B8356">
        <v>1.9059999999999999</v>
      </c>
      <c r="D8356" s="207"/>
    </row>
    <row r="8357" spans="1:4" x14ac:dyDescent="0.15">
      <c r="A8357" s="214">
        <v>38897</v>
      </c>
      <c r="B8357">
        <v>1.915</v>
      </c>
      <c r="D8357" s="207"/>
    </row>
    <row r="8358" spans="1:4" x14ac:dyDescent="0.15">
      <c r="A8358" s="214">
        <v>38898</v>
      </c>
      <c r="B8358">
        <v>1.9139999999999999</v>
      </c>
      <c r="D8358" s="207"/>
    </row>
    <row r="8359" spans="1:4" x14ac:dyDescent="0.15">
      <c r="A8359" s="214">
        <v>38901</v>
      </c>
      <c r="B8359">
        <v>1.962</v>
      </c>
      <c r="D8359" s="207"/>
    </row>
    <row r="8360" spans="1:4" x14ac:dyDescent="0.15">
      <c r="A8360" s="214">
        <v>38902</v>
      </c>
      <c r="B8360">
        <v>1.9710000000000001</v>
      </c>
      <c r="D8360" s="207"/>
    </row>
    <row r="8361" spans="1:4" x14ac:dyDescent="0.15">
      <c r="A8361" s="214">
        <v>38903</v>
      </c>
      <c r="B8361">
        <v>1.98</v>
      </c>
      <c r="D8361" s="207"/>
    </row>
    <row r="8362" spans="1:4" x14ac:dyDescent="0.15">
      <c r="A8362" s="214">
        <v>38904</v>
      </c>
      <c r="B8362">
        <v>1.98</v>
      </c>
      <c r="D8362" s="207"/>
    </row>
    <row r="8363" spans="1:4" x14ac:dyDescent="0.15">
      <c r="A8363" s="214">
        <v>38905</v>
      </c>
      <c r="B8363">
        <v>1.958</v>
      </c>
      <c r="D8363" s="207"/>
    </row>
    <row r="8364" spans="1:4" x14ac:dyDescent="0.15">
      <c r="A8364" s="214">
        <v>38908</v>
      </c>
      <c r="B8364">
        <v>1.9750000000000001</v>
      </c>
      <c r="D8364" s="207"/>
    </row>
    <row r="8365" spans="1:4" x14ac:dyDescent="0.15">
      <c r="A8365" s="214">
        <v>38909</v>
      </c>
      <c r="B8365">
        <v>1.968</v>
      </c>
      <c r="D8365" s="207"/>
    </row>
    <row r="8366" spans="1:4" x14ac:dyDescent="0.15">
      <c r="A8366" s="214">
        <v>38910</v>
      </c>
      <c r="B8366">
        <v>1.9390000000000001</v>
      </c>
      <c r="D8366" s="207"/>
    </row>
    <row r="8367" spans="1:4" x14ac:dyDescent="0.15">
      <c r="A8367" s="214">
        <v>38911</v>
      </c>
      <c r="B8367">
        <v>1.917</v>
      </c>
      <c r="D8367" s="207"/>
    </row>
    <row r="8368" spans="1:4" x14ac:dyDescent="0.15">
      <c r="A8368" s="214">
        <v>38912</v>
      </c>
      <c r="B8368">
        <v>1.851</v>
      </c>
      <c r="D8368" s="207"/>
    </row>
    <row r="8369" spans="1:4" x14ac:dyDescent="0.15">
      <c r="A8369" s="214">
        <v>38916</v>
      </c>
      <c r="B8369">
        <v>1.837</v>
      </c>
      <c r="D8369" s="207"/>
    </row>
    <row r="8370" spans="1:4" x14ac:dyDescent="0.15">
      <c r="A8370" s="214">
        <v>38917</v>
      </c>
      <c r="B8370">
        <v>1.855</v>
      </c>
      <c r="D8370" s="207"/>
    </row>
    <row r="8371" spans="1:4" x14ac:dyDescent="0.15">
      <c r="A8371" s="214">
        <v>38918</v>
      </c>
      <c r="B8371">
        <v>1.823</v>
      </c>
      <c r="D8371" s="207"/>
    </row>
    <row r="8372" spans="1:4" x14ac:dyDescent="0.15">
      <c r="A8372" s="214">
        <v>38919</v>
      </c>
      <c r="B8372">
        <v>1.829</v>
      </c>
      <c r="D8372" s="207"/>
    </row>
    <row r="8373" spans="1:4" x14ac:dyDescent="0.15">
      <c r="A8373" s="214">
        <v>38922</v>
      </c>
      <c r="B8373">
        <v>1.865</v>
      </c>
      <c r="D8373" s="207"/>
    </row>
    <row r="8374" spans="1:4" x14ac:dyDescent="0.15">
      <c r="A8374" s="214">
        <v>38923</v>
      </c>
      <c r="B8374">
        <v>1.8839999999999999</v>
      </c>
      <c r="D8374" s="207"/>
    </row>
    <row r="8375" spans="1:4" x14ac:dyDescent="0.15">
      <c r="A8375" s="214">
        <v>38924</v>
      </c>
      <c r="B8375">
        <v>1.873</v>
      </c>
      <c r="D8375" s="207"/>
    </row>
    <row r="8376" spans="1:4" x14ac:dyDescent="0.15">
      <c r="A8376" s="214">
        <v>38925</v>
      </c>
      <c r="B8376">
        <v>1.8859999999999999</v>
      </c>
      <c r="D8376" s="207"/>
    </row>
    <row r="8377" spans="1:4" x14ac:dyDescent="0.15">
      <c r="A8377" s="214">
        <v>38926</v>
      </c>
      <c r="B8377">
        <v>1.9319999999999999</v>
      </c>
      <c r="D8377" s="207"/>
    </row>
    <row r="8378" spans="1:4" x14ac:dyDescent="0.15">
      <c r="A8378" s="214">
        <v>38929</v>
      </c>
      <c r="B8378">
        <v>1.9319999999999999</v>
      </c>
      <c r="D8378" s="207"/>
    </row>
    <row r="8379" spans="1:4" x14ac:dyDescent="0.15">
      <c r="A8379" s="214">
        <v>38930</v>
      </c>
      <c r="B8379">
        <v>1.93</v>
      </c>
      <c r="D8379" s="207"/>
    </row>
    <row r="8380" spans="1:4" x14ac:dyDescent="0.15">
      <c r="A8380" s="214">
        <v>38931</v>
      </c>
      <c r="B8380">
        <v>1.895</v>
      </c>
      <c r="D8380" s="207"/>
    </row>
    <row r="8381" spans="1:4" x14ac:dyDescent="0.15">
      <c r="A8381" s="214">
        <v>38932</v>
      </c>
      <c r="B8381">
        <v>1.877</v>
      </c>
      <c r="D8381" s="207"/>
    </row>
    <row r="8382" spans="1:4" x14ac:dyDescent="0.15">
      <c r="A8382" s="214">
        <v>38933</v>
      </c>
      <c r="B8382">
        <v>1.8819999999999999</v>
      </c>
      <c r="D8382" s="207"/>
    </row>
    <row r="8383" spans="1:4" x14ac:dyDescent="0.15">
      <c r="A8383" s="214">
        <v>38936</v>
      </c>
      <c r="B8383">
        <v>1.8440000000000001</v>
      </c>
      <c r="D8383" s="207"/>
    </row>
    <row r="8384" spans="1:4" x14ac:dyDescent="0.15">
      <c r="A8384" s="214">
        <v>38937</v>
      </c>
      <c r="B8384">
        <v>1.843</v>
      </c>
      <c r="D8384" s="207"/>
    </row>
    <row r="8385" spans="1:4" x14ac:dyDescent="0.15">
      <c r="A8385" s="214">
        <v>38938</v>
      </c>
      <c r="B8385">
        <v>1.8460000000000001</v>
      </c>
      <c r="D8385" s="207"/>
    </row>
    <row r="8386" spans="1:4" x14ac:dyDescent="0.15">
      <c r="A8386" s="214">
        <v>38939</v>
      </c>
      <c r="B8386">
        <v>1.9039999999999999</v>
      </c>
      <c r="D8386" s="207"/>
    </row>
    <row r="8387" spans="1:4" x14ac:dyDescent="0.15">
      <c r="A8387" s="214">
        <v>38940</v>
      </c>
      <c r="B8387">
        <v>1.851</v>
      </c>
      <c r="D8387" s="207"/>
    </row>
    <row r="8388" spans="1:4" x14ac:dyDescent="0.15">
      <c r="A8388" s="214">
        <v>38943</v>
      </c>
      <c r="B8388">
        <v>1.891</v>
      </c>
      <c r="D8388" s="207"/>
    </row>
    <row r="8389" spans="1:4" x14ac:dyDescent="0.15">
      <c r="A8389" s="214">
        <v>38944</v>
      </c>
      <c r="B8389">
        <v>1.8660000000000001</v>
      </c>
      <c r="D8389" s="207"/>
    </row>
    <row r="8390" spans="1:4" x14ac:dyDescent="0.15">
      <c r="A8390" s="214">
        <v>38945</v>
      </c>
      <c r="B8390">
        <v>1.839</v>
      </c>
      <c r="D8390" s="207"/>
    </row>
    <row r="8391" spans="1:4" x14ac:dyDescent="0.15">
      <c r="A8391" s="214">
        <v>38946</v>
      </c>
      <c r="B8391">
        <v>1.829</v>
      </c>
      <c r="D8391" s="207"/>
    </row>
    <row r="8392" spans="1:4" x14ac:dyDescent="0.15">
      <c r="A8392" s="214">
        <v>38947</v>
      </c>
      <c r="B8392">
        <v>1.857</v>
      </c>
      <c r="D8392" s="207"/>
    </row>
    <row r="8393" spans="1:4" x14ac:dyDescent="0.15">
      <c r="A8393" s="214">
        <v>38950</v>
      </c>
      <c r="B8393">
        <v>1.82</v>
      </c>
      <c r="D8393" s="207"/>
    </row>
    <row r="8394" spans="1:4" x14ac:dyDescent="0.15">
      <c r="A8394" s="214">
        <v>38951</v>
      </c>
      <c r="B8394">
        <v>1.8080000000000001</v>
      </c>
      <c r="D8394" s="207"/>
    </row>
    <row r="8395" spans="1:4" x14ac:dyDescent="0.15">
      <c r="A8395" s="214">
        <v>38952</v>
      </c>
      <c r="B8395">
        <v>1.8069999999999999</v>
      </c>
      <c r="D8395" s="207"/>
    </row>
    <row r="8396" spans="1:4" x14ac:dyDescent="0.15">
      <c r="A8396" s="214">
        <v>38953</v>
      </c>
      <c r="B8396">
        <v>1.8049999999999999</v>
      </c>
      <c r="D8396" s="207"/>
    </row>
    <row r="8397" spans="1:4" x14ac:dyDescent="0.15">
      <c r="A8397" s="214">
        <v>38954</v>
      </c>
      <c r="B8397">
        <v>1.7170000000000001</v>
      </c>
      <c r="D8397" s="207"/>
    </row>
    <row r="8398" spans="1:4" x14ac:dyDescent="0.15">
      <c r="A8398" s="214">
        <v>38957</v>
      </c>
      <c r="B8398">
        <v>1.6950000000000001</v>
      </c>
      <c r="D8398" s="207"/>
    </row>
    <row r="8399" spans="1:4" x14ac:dyDescent="0.15">
      <c r="A8399" s="214">
        <v>38958</v>
      </c>
      <c r="B8399">
        <v>1.7170000000000001</v>
      </c>
      <c r="D8399" s="207"/>
    </row>
    <row r="8400" spans="1:4" x14ac:dyDescent="0.15">
      <c r="A8400" s="214">
        <v>38959</v>
      </c>
      <c r="B8400">
        <v>1.677</v>
      </c>
      <c r="D8400" s="207"/>
    </row>
    <row r="8401" spans="1:4" x14ac:dyDescent="0.15">
      <c r="A8401" s="214">
        <v>38960</v>
      </c>
      <c r="B8401">
        <v>1.6439999999999999</v>
      </c>
      <c r="D8401" s="207"/>
    </row>
    <row r="8402" spans="1:4" x14ac:dyDescent="0.15">
      <c r="A8402" s="214">
        <v>38961</v>
      </c>
      <c r="B8402">
        <v>1.663</v>
      </c>
      <c r="D8402" s="207"/>
    </row>
    <row r="8403" spans="1:4" x14ac:dyDescent="0.15">
      <c r="A8403" s="214">
        <v>38964</v>
      </c>
      <c r="B8403">
        <v>1.6930000000000001</v>
      </c>
      <c r="D8403" s="207"/>
    </row>
    <row r="8404" spans="1:4" x14ac:dyDescent="0.15">
      <c r="A8404" s="214">
        <v>38965</v>
      </c>
      <c r="B8404">
        <v>1.7150000000000001</v>
      </c>
      <c r="D8404" s="207"/>
    </row>
    <row r="8405" spans="1:4" x14ac:dyDescent="0.15">
      <c r="A8405" s="214">
        <v>38966</v>
      </c>
      <c r="B8405">
        <v>1.696</v>
      </c>
      <c r="D8405" s="207"/>
    </row>
    <row r="8406" spans="1:4" x14ac:dyDescent="0.15">
      <c r="A8406" s="214">
        <v>38967</v>
      </c>
      <c r="B8406">
        <v>1.694</v>
      </c>
      <c r="D8406" s="207"/>
    </row>
    <row r="8407" spans="1:4" x14ac:dyDescent="0.15">
      <c r="A8407" s="214">
        <v>38968</v>
      </c>
      <c r="B8407">
        <v>1.716</v>
      </c>
      <c r="D8407" s="207"/>
    </row>
    <row r="8408" spans="1:4" x14ac:dyDescent="0.15">
      <c r="A8408" s="214">
        <v>38971</v>
      </c>
      <c r="B8408">
        <v>1.663</v>
      </c>
      <c r="D8408" s="207"/>
    </row>
    <row r="8409" spans="1:4" x14ac:dyDescent="0.15">
      <c r="A8409" s="214">
        <v>38972</v>
      </c>
      <c r="B8409">
        <v>1.6850000000000001</v>
      </c>
      <c r="D8409" s="207"/>
    </row>
    <row r="8410" spans="1:4" x14ac:dyDescent="0.15">
      <c r="A8410" s="214">
        <v>38973</v>
      </c>
      <c r="B8410">
        <v>1.665</v>
      </c>
      <c r="D8410" s="207"/>
    </row>
    <row r="8411" spans="1:4" x14ac:dyDescent="0.15">
      <c r="A8411" s="214">
        <v>38974</v>
      </c>
      <c r="B8411">
        <v>1.67</v>
      </c>
      <c r="D8411" s="207"/>
    </row>
    <row r="8412" spans="1:4" x14ac:dyDescent="0.15">
      <c r="A8412" s="214">
        <v>38975</v>
      </c>
      <c r="B8412">
        <v>1.6579999999999999</v>
      </c>
      <c r="D8412" s="207"/>
    </row>
    <row r="8413" spans="1:4" x14ac:dyDescent="0.15">
      <c r="A8413" s="214">
        <v>38979</v>
      </c>
      <c r="B8413">
        <v>1.6950000000000001</v>
      </c>
      <c r="D8413" s="207"/>
    </row>
    <row r="8414" spans="1:4" x14ac:dyDescent="0.15">
      <c r="A8414" s="214">
        <v>38980</v>
      </c>
      <c r="B8414">
        <v>1.675</v>
      </c>
      <c r="D8414" s="207"/>
    </row>
    <row r="8415" spans="1:4" x14ac:dyDescent="0.15">
      <c r="A8415" s="214">
        <v>38981</v>
      </c>
      <c r="B8415">
        <v>1.6910000000000001</v>
      </c>
      <c r="D8415" s="207"/>
    </row>
    <row r="8416" spans="1:4" x14ac:dyDescent="0.15">
      <c r="A8416" s="214">
        <v>38982</v>
      </c>
      <c r="B8416">
        <v>1.6279999999999999</v>
      </c>
      <c r="D8416" s="207"/>
    </row>
    <row r="8417" spans="1:4" x14ac:dyDescent="0.15">
      <c r="A8417" s="214">
        <v>38985</v>
      </c>
      <c r="B8417">
        <v>1.6319999999999999</v>
      </c>
      <c r="D8417" s="207"/>
    </row>
    <row r="8418" spans="1:4" x14ac:dyDescent="0.15">
      <c r="A8418" s="214">
        <v>38986</v>
      </c>
      <c r="B8418">
        <v>1.615</v>
      </c>
      <c r="D8418" s="207"/>
    </row>
    <row r="8419" spans="1:4" x14ac:dyDescent="0.15">
      <c r="A8419" s="214">
        <v>38987</v>
      </c>
      <c r="B8419">
        <v>1.651</v>
      </c>
      <c r="D8419" s="207"/>
    </row>
    <row r="8420" spans="1:4" x14ac:dyDescent="0.15">
      <c r="A8420" s="214">
        <v>38988</v>
      </c>
      <c r="B8420">
        <v>1.6519999999999999</v>
      </c>
      <c r="D8420" s="207"/>
    </row>
    <row r="8421" spans="1:4" x14ac:dyDescent="0.15">
      <c r="A8421" s="214">
        <v>38989</v>
      </c>
      <c r="B8421">
        <v>1.671</v>
      </c>
      <c r="D8421" s="207"/>
    </row>
    <row r="8422" spans="1:4" x14ac:dyDescent="0.15">
      <c r="A8422" s="214">
        <v>38992</v>
      </c>
      <c r="B8422">
        <v>1.7270000000000001</v>
      </c>
      <c r="D8422" s="207"/>
    </row>
    <row r="8423" spans="1:4" x14ac:dyDescent="0.15">
      <c r="A8423" s="214">
        <v>38993</v>
      </c>
      <c r="B8423">
        <v>1.69</v>
      </c>
      <c r="D8423" s="207"/>
    </row>
    <row r="8424" spans="1:4" x14ac:dyDescent="0.15">
      <c r="A8424" s="214">
        <v>38994</v>
      </c>
      <c r="B8424">
        <v>1.7150000000000001</v>
      </c>
      <c r="D8424" s="207"/>
    </row>
    <row r="8425" spans="1:4" x14ac:dyDescent="0.15">
      <c r="A8425" s="214">
        <v>38995</v>
      </c>
      <c r="B8425">
        <v>1.7190000000000001</v>
      </c>
      <c r="D8425" s="207"/>
    </row>
    <row r="8426" spans="1:4" x14ac:dyDescent="0.15">
      <c r="A8426" s="214">
        <v>38996</v>
      </c>
      <c r="B8426">
        <v>1.7010000000000001</v>
      </c>
      <c r="D8426" s="207"/>
    </row>
    <row r="8427" spans="1:4" x14ac:dyDescent="0.15">
      <c r="A8427" s="214">
        <v>39000</v>
      </c>
      <c r="B8427">
        <v>1.72</v>
      </c>
      <c r="D8427" s="207"/>
    </row>
    <row r="8428" spans="1:4" x14ac:dyDescent="0.15">
      <c r="A8428" s="214">
        <v>39001</v>
      </c>
      <c r="B8428">
        <v>1.7390000000000001</v>
      </c>
      <c r="D8428" s="207"/>
    </row>
    <row r="8429" spans="1:4" x14ac:dyDescent="0.15">
      <c r="A8429" s="214">
        <v>39002</v>
      </c>
      <c r="B8429">
        <v>1.746</v>
      </c>
      <c r="D8429" s="207"/>
    </row>
    <row r="8430" spans="1:4" x14ac:dyDescent="0.15">
      <c r="A8430" s="214">
        <v>39003</v>
      </c>
      <c r="B8430">
        <v>1.7629999999999999</v>
      </c>
      <c r="D8430" s="207"/>
    </row>
    <row r="8431" spans="1:4" x14ac:dyDescent="0.15">
      <c r="A8431" s="214">
        <v>39006</v>
      </c>
      <c r="B8431">
        <v>1.792</v>
      </c>
      <c r="D8431" s="207"/>
    </row>
    <row r="8432" spans="1:4" x14ac:dyDescent="0.15">
      <c r="A8432" s="214">
        <v>39007</v>
      </c>
      <c r="B8432">
        <v>1.7929999999999999</v>
      </c>
      <c r="D8432" s="207"/>
    </row>
    <row r="8433" spans="1:4" x14ac:dyDescent="0.15">
      <c r="A8433" s="214">
        <v>39008</v>
      </c>
      <c r="B8433">
        <v>1.798</v>
      </c>
      <c r="D8433" s="207"/>
    </row>
    <row r="8434" spans="1:4" x14ac:dyDescent="0.15">
      <c r="A8434" s="214">
        <v>39009</v>
      </c>
      <c r="B8434">
        <v>1.7989999999999999</v>
      </c>
      <c r="D8434" s="207"/>
    </row>
    <row r="8435" spans="1:4" x14ac:dyDescent="0.15">
      <c r="A8435" s="214">
        <v>39010</v>
      </c>
      <c r="B8435">
        <v>1.798</v>
      </c>
      <c r="D8435" s="207"/>
    </row>
    <row r="8436" spans="1:4" x14ac:dyDescent="0.15">
      <c r="A8436" s="214">
        <v>39013</v>
      </c>
      <c r="B8436">
        <v>1.831</v>
      </c>
      <c r="D8436" s="207"/>
    </row>
    <row r="8437" spans="1:4" x14ac:dyDescent="0.15">
      <c r="A8437" s="214">
        <v>39014</v>
      </c>
      <c r="B8437">
        <v>1.8160000000000001</v>
      </c>
      <c r="D8437" s="207"/>
    </row>
    <row r="8438" spans="1:4" x14ac:dyDescent="0.15">
      <c r="A8438" s="214">
        <v>39015</v>
      </c>
      <c r="B8438">
        <v>1.7929999999999999</v>
      </c>
      <c r="D8438" s="207"/>
    </row>
    <row r="8439" spans="1:4" x14ac:dyDescent="0.15">
      <c r="A8439" s="214">
        <v>39016</v>
      </c>
      <c r="B8439">
        <v>1.7470000000000001</v>
      </c>
      <c r="D8439" s="207"/>
    </row>
    <row r="8440" spans="1:4" x14ac:dyDescent="0.15">
      <c r="A8440" s="214">
        <v>39017</v>
      </c>
      <c r="B8440">
        <v>1.74</v>
      </c>
      <c r="D8440" s="207"/>
    </row>
    <row r="8441" spans="1:4" x14ac:dyDescent="0.15">
      <c r="A8441" s="214">
        <v>39020</v>
      </c>
      <c r="B8441">
        <v>1.7290000000000001</v>
      </c>
      <c r="D8441" s="207"/>
    </row>
    <row r="8442" spans="1:4" x14ac:dyDescent="0.15">
      <c r="A8442" s="214">
        <v>39021</v>
      </c>
      <c r="B8442">
        <v>1.722</v>
      </c>
      <c r="D8442" s="207"/>
    </row>
    <row r="8443" spans="1:4" x14ac:dyDescent="0.15">
      <c r="A8443" s="214">
        <v>39022</v>
      </c>
      <c r="B8443">
        <v>1.72</v>
      </c>
      <c r="D8443" s="207"/>
    </row>
    <row r="8444" spans="1:4" x14ac:dyDescent="0.15">
      <c r="A8444" s="214">
        <v>39023</v>
      </c>
      <c r="B8444">
        <v>1.716</v>
      </c>
      <c r="D8444" s="207"/>
    </row>
    <row r="8445" spans="1:4" x14ac:dyDescent="0.15">
      <c r="A8445" s="214">
        <v>39027</v>
      </c>
      <c r="B8445">
        <v>1.764</v>
      </c>
      <c r="D8445" s="207"/>
    </row>
    <row r="8446" spans="1:4" x14ac:dyDescent="0.15">
      <c r="A8446" s="214">
        <v>39028</v>
      </c>
      <c r="B8446">
        <v>1.766</v>
      </c>
      <c r="D8446" s="207"/>
    </row>
    <row r="8447" spans="1:4" x14ac:dyDescent="0.15">
      <c r="A8447" s="214">
        <v>39029</v>
      </c>
      <c r="B8447">
        <v>1.7390000000000001</v>
      </c>
      <c r="D8447" s="207"/>
    </row>
    <row r="8448" spans="1:4" x14ac:dyDescent="0.15">
      <c r="A8448" s="214">
        <v>39030</v>
      </c>
      <c r="B8448">
        <v>1.72</v>
      </c>
      <c r="D8448" s="207"/>
    </row>
    <row r="8449" spans="1:4" x14ac:dyDescent="0.15">
      <c r="A8449" s="214">
        <v>39031</v>
      </c>
      <c r="B8449">
        <v>1.702</v>
      </c>
      <c r="D8449" s="207"/>
    </row>
    <row r="8450" spans="1:4" x14ac:dyDescent="0.15">
      <c r="A8450" s="214">
        <v>39034</v>
      </c>
      <c r="B8450">
        <v>1.679</v>
      </c>
      <c r="D8450" s="207"/>
    </row>
    <row r="8451" spans="1:4" x14ac:dyDescent="0.15">
      <c r="A8451" s="214">
        <v>39035</v>
      </c>
      <c r="B8451">
        <v>1.74</v>
      </c>
      <c r="D8451" s="207"/>
    </row>
    <row r="8452" spans="1:4" x14ac:dyDescent="0.15">
      <c r="A8452" s="214">
        <v>39036</v>
      </c>
      <c r="B8452">
        <v>1.712</v>
      </c>
      <c r="D8452" s="207"/>
    </row>
    <row r="8453" spans="1:4" x14ac:dyDescent="0.15">
      <c r="A8453" s="214">
        <v>39037</v>
      </c>
      <c r="B8453">
        <v>1.7170000000000001</v>
      </c>
      <c r="D8453" s="207"/>
    </row>
    <row r="8454" spans="1:4" x14ac:dyDescent="0.15">
      <c r="A8454" s="214">
        <v>39038</v>
      </c>
      <c r="B8454">
        <v>1.73</v>
      </c>
      <c r="D8454" s="207"/>
    </row>
    <row r="8455" spans="1:4" x14ac:dyDescent="0.15">
      <c r="A8455" s="214">
        <v>39041</v>
      </c>
      <c r="B8455">
        <v>1.6990000000000001</v>
      </c>
      <c r="D8455" s="207"/>
    </row>
    <row r="8456" spans="1:4" x14ac:dyDescent="0.15">
      <c r="A8456" s="214">
        <v>39042</v>
      </c>
      <c r="B8456">
        <v>1.6990000000000001</v>
      </c>
      <c r="D8456" s="207"/>
    </row>
    <row r="8457" spans="1:4" x14ac:dyDescent="0.15">
      <c r="A8457" s="214">
        <v>39043</v>
      </c>
      <c r="B8457">
        <v>1.6859999999999999</v>
      </c>
      <c r="D8457" s="207"/>
    </row>
    <row r="8458" spans="1:4" x14ac:dyDescent="0.15">
      <c r="A8458" s="214">
        <v>39045</v>
      </c>
      <c r="B8458">
        <v>1.68</v>
      </c>
      <c r="D8458" s="207"/>
    </row>
    <row r="8459" spans="1:4" x14ac:dyDescent="0.15">
      <c r="A8459" s="214">
        <v>39048</v>
      </c>
      <c r="B8459">
        <v>1.6839999999999999</v>
      </c>
      <c r="D8459" s="207"/>
    </row>
    <row r="8460" spans="1:4" x14ac:dyDescent="0.15">
      <c r="A8460" s="214">
        <v>39049</v>
      </c>
      <c r="B8460">
        <v>1.671</v>
      </c>
      <c r="D8460" s="207"/>
    </row>
    <row r="8461" spans="1:4" x14ac:dyDescent="0.15">
      <c r="A8461" s="214">
        <v>39050</v>
      </c>
      <c r="B8461">
        <v>1.7030000000000001</v>
      </c>
      <c r="D8461" s="207"/>
    </row>
    <row r="8462" spans="1:4" x14ac:dyDescent="0.15">
      <c r="A8462" s="214">
        <v>39051</v>
      </c>
      <c r="B8462">
        <v>1.67</v>
      </c>
      <c r="D8462" s="207"/>
    </row>
    <row r="8463" spans="1:4" x14ac:dyDescent="0.15">
      <c r="A8463" s="214">
        <v>39052</v>
      </c>
      <c r="B8463">
        <v>1.627</v>
      </c>
      <c r="D8463" s="207"/>
    </row>
    <row r="8464" spans="1:4" x14ac:dyDescent="0.15">
      <c r="A8464" s="214">
        <v>39055</v>
      </c>
      <c r="B8464">
        <v>1.64</v>
      </c>
      <c r="D8464" s="207"/>
    </row>
    <row r="8465" spans="1:4" x14ac:dyDescent="0.15">
      <c r="A8465" s="214">
        <v>39056</v>
      </c>
      <c r="B8465">
        <v>1.641</v>
      </c>
      <c r="D8465" s="207"/>
    </row>
    <row r="8466" spans="1:4" x14ac:dyDescent="0.15">
      <c r="A8466" s="214">
        <v>39057</v>
      </c>
      <c r="B8466">
        <v>1.641</v>
      </c>
      <c r="D8466" s="207"/>
    </row>
    <row r="8467" spans="1:4" x14ac:dyDescent="0.15">
      <c r="A8467" s="214">
        <v>39058</v>
      </c>
      <c r="B8467">
        <v>1.67</v>
      </c>
      <c r="D8467" s="207"/>
    </row>
    <row r="8468" spans="1:4" x14ac:dyDescent="0.15">
      <c r="A8468" s="214">
        <v>39059</v>
      </c>
      <c r="B8468">
        <v>1.6890000000000001</v>
      </c>
      <c r="D8468" s="207"/>
    </row>
    <row r="8469" spans="1:4" x14ac:dyDescent="0.15">
      <c r="A8469" s="214">
        <v>39062</v>
      </c>
      <c r="B8469">
        <v>1.651</v>
      </c>
      <c r="D8469" s="207"/>
    </row>
    <row r="8470" spans="1:4" x14ac:dyDescent="0.15">
      <c r="A8470" s="214">
        <v>39063</v>
      </c>
      <c r="B8470">
        <v>1.6379999999999999</v>
      </c>
      <c r="D8470" s="207"/>
    </row>
    <row r="8471" spans="1:4" x14ac:dyDescent="0.15">
      <c r="A8471" s="214">
        <v>39064</v>
      </c>
      <c r="B8471">
        <v>1.61</v>
      </c>
      <c r="D8471" s="207"/>
    </row>
    <row r="8472" spans="1:4" x14ac:dyDescent="0.15">
      <c r="A8472" s="214">
        <v>39065</v>
      </c>
      <c r="B8472">
        <v>1.625</v>
      </c>
      <c r="D8472" s="207"/>
    </row>
    <row r="8473" spans="1:4" x14ac:dyDescent="0.15">
      <c r="A8473" s="214">
        <v>39066</v>
      </c>
      <c r="B8473">
        <v>1.6619999999999999</v>
      </c>
      <c r="D8473" s="207"/>
    </row>
    <row r="8474" spans="1:4" x14ac:dyDescent="0.15">
      <c r="A8474" s="214">
        <v>39069</v>
      </c>
      <c r="B8474">
        <v>1.681</v>
      </c>
      <c r="D8474" s="207"/>
    </row>
    <row r="8475" spans="1:4" x14ac:dyDescent="0.15">
      <c r="A8475" s="214">
        <v>39070</v>
      </c>
      <c r="B8475">
        <v>1.6479999999999999</v>
      </c>
      <c r="D8475" s="207"/>
    </row>
    <row r="8476" spans="1:4" x14ac:dyDescent="0.15">
      <c r="A8476" s="214">
        <v>39071</v>
      </c>
      <c r="B8476">
        <v>1.619</v>
      </c>
      <c r="D8476" s="207"/>
    </row>
    <row r="8477" spans="1:4" x14ac:dyDescent="0.15">
      <c r="A8477" s="214">
        <v>39072</v>
      </c>
      <c r="B8477">
        <v>1.609</v>
      </c>
      <c r="D8477" s="207"/>
    </row>
    <row r="8478" spans="1:4" x14ac:dyDescent="0.15">
      <c r="A8478" s="214">
        <v>39073</v>
      </c>
      <c r="B8478">
        <v>1.5980000000000001</v>
      </c>
      <c r="D8478" s="207"/>
    </row>
    <row r="8479" spans="1:4" x14ac:dyDescent="0.15">
      <c r="A8479" s="214">
        <v>39076</v>
      </c>
      <c r="B8479">
        <v>1.593</v>
      </c>
      <c r="D8479" s="207"/>
    </row>
    <row r="8480" spans="1:4" x14ac:dyDescent="0.15">
      <c r="A8480" s="214">
        <v>39077</v>
      </c>
      <c r="B8480">
        <v>1.5760000000000001</v>
      </c>
      <c r="D8480" s="207"/>
    </row>
    <row r="8481" spans="1:4" x14ac:dyDescent="0.15">
      <c r="A8481" s="214">
        <v>39078</v>
      </c>
      <c r="B8481">
        <v>1.6419999999999999</v>
      </c>
      <c r="D8481" s="207"/>
    </row>
    <row r="8482" spans="1:4" x14ac:dyDescent="0.15">
      <c r="A8482" s="214">
        <v>39079</v>
      </c>
      <c r="B8482">
        <v>1.6639999999999999</v>
      </c>
      <c r="D8482" s="207"/>
    </row>
    <row r="8483" spans="1:4" x14ac:dyDescent="0.15">
      <c r="A8483" s="214">
        <v>39080</v>
      </c>
      <c r="B8483">
        <v>1.6779999999999999</v>
      </c>
      <c r="D8483" s="207"/>
    </row>
    <row r="8484" spans="1:4" x14ac:dyDescent="0.15">
      <c r="A8484" s="214">
        <v>39086</v>
      </c>
      <c r="B8484">
        <v>1.716</v>
      </c>
      <c r="D8484" s="207"/>
    </row>
    <row r="8485" spans="1:4" x14ac:dyDescent="0.15">
      <c r="A8485" s="214">
        <v>39087</v>
      </c>
      <c r="B8485">
        <v>1.712</v>
      </c>
      <c r="D8485" s="207"/>
    </row>
    <row r="8486" spans="1:4" x14ac:dyDescent="0.15">
      <c r="A8486" s="214">
        <v>39091</v>
      </c>
      <c r="B8486">
        <v>1.732</v>
      </c>
      <c r="D8486" s="207"/>
    </row>
    <row r="8487" spans="1:4" x14ac:dyDescent="0.15">
      <c r="A8487" s="214">
        <v>39092</v>
      </c>
      <c r="B8487">
        <v>1.752</v>
      </c>
      <c r="D8487" s="207"/>
    </row>
    <row r="8488" spans="1:4" x14ac:dyDescent="0.15">
      <c r="A8488" s="214">
        <v>39093</v>
      </c>
      <c r="B8488">
        <v>1.7330000000000001</v>
      </c>
      <c r="D8488" s="207"/>
    </row>
    <row r="8489" spans="1:4" x14ac:dyDescent="0.15">
      <c r="A8489" s="214">
        <v>39094</v>
      </c>
      <c r="B8489">
        <v>1.738</v>
      </c>
      <c r="D8489" s="207"/>
    </row>
    <row r="8490" spans="1:4" x14ac:dyDescent="0.15">
      <c r="A8490" s="214">
        <v>39097</v>
      </c>
      <c r="B8490">
        <v>1.74</v>
      </c>
      <c r="D8490" s="207"/>
    </row>
    <row r="8491" spans="1:4" x14ac:dyDescent="0.15">
      <c r="A8491" s="214">
        <v>39098</v>
      </c>
      <c r="B8491">
        <v>1.7390000000000001</v>
      </c>
      <c r="D8491" s="207"/>
    </row>
    <row r="8492" spans="1:4" x14ac:dyDescent="0.15">
      <c r="A8492" s="214">
        <v>39099</v>
      </c>
      <c r="B8492">
        <v>1.6890000000000001</v>
      </c>
      <c r="D8492" s="207"/>
    </row>
    <row r="8493" spans="1:4" x14ac:dyDescent="0.15">
      <c r="A8493" s="214">
        <v>39100</v>
      </c>
      <c r="B8493">
        <v>1.7170000000000001</v>
      </c>
      <c r="D8493" s="207"/>
    </row>
    <row r="8494" spans="1:4" x14ac:dyDescent="0.15">
      <c r="A8494" s="214">
        <v>39101</v>
      </c>
      <c r="B8494">
        <v>1.6659999999999999</v>
      </c>
      <c r="D8494" s="207"/>
    </row>
    <row r="8495" spans="1:4" x14ac:dyDescent="0.15">
      <c r="A8495" s="214">
        <v>39104</v>
      </c>
      <c r="B8495">
        <v>1.6579999999999999</v>
      </c>
      <c r="D8495" s="207"/>
    </row>
    <row r="8496" spans="1:4" x14ac:dyDescent="0.15">
      <c r="A8496" s="214">
        <v>39105</v>
      </c>
      <c r="B8496">
        <v>1.6619999999999999</v>
      </c>
      <c r="D8496" s="207"/>
    </row>
    <row r="8497" spans="1:4" x14ac:dyDescent="0.15">
      <c r="A8497" s="214">
        <v>39106</v>
      </c>
      <c r="B8497">
        <v>1.6659999999999999</v>
      </c>
      <c r="D8497" s="207"/>
    </row>
    <row r="8498" spans="1:4" x14ac:dyDescent="0.15">
      <c r="A8498" s="214">
        <v>39107</v>
      </c>
      <c r="B8498">
        <v>1.67</v>
      </c>
      <c r="D8498" s="207"/>
    </row>
    <row r="8499" spans="1:4" x14ac:dyDescent="0.15">
      <c r="A8499" s="214">
        <v>39108</v>
      </c>
      <c r="B8499">
        <v>1.6910000000000001</v>
      </c>
      <c r="D8499" s="207"/>
    </row>
    <row r="8500" spans="1:4" x14ac:dyDescent="0.15">
      <c r="A8500" s="214">
        <v>39111</v>
      </c>
      <c r="B8500">
        <v>1.726</v>
      </c>
      <c r="D8500" s="207"/>
    </row>
    <row r="8501" spans="1:4" x14ac:dyDescent="0.15">
      <c r="A8501" s="214">
        <v>39112</v>
      </c>
      <c r="B8501">
        <v>1.7150000000000001</v>
      </c>
      <c r="D8501" s="207"/>
    </row>
    <row r="8502" spans="1:4" x14ac:dyDescent="0.15">
      <c r="A8502" s="214">
        <v>39113</v>
      </c>
      <c r="B8502">
        <v>1.704</v>
      </c>
      <c r="D8502" s="207"/>
    </row>
    <row r="8503" spans="1:4" x14ac:dyDescent="0.15">
      <c r="A8503" s="214">
        <v>39114</v>
      </c>
      <c r="B8503">
        <v>1.714</v>
      </c>
      <c r="D8503" s="207"/>
    </row>
    <row r="8504" spans="1:4" x14ac:dyDescent="0.15">
      <c r="A8504" s="214">
        <v>39115</v>
      </c>
      <c r="B8504">
        <v>1.728</v>
      </c>
      <c r="D8504" s="207"/>
    </row>
    <row r="8505" spans="1:4" x14ac:dyDescent="0.15">
      <c r="A8505" s="214">
        <v>39118</v>
      </c>
      <c r="B8505">
        <v>1.724</v>
      </c>
      <c r="D8505" s="207"/>
    </row>
    <row r="8506" spans="1:4" x14ac:dyDescent="0.15">
      <c r="A8506" s="214">
        <v>39119</v>
      </c>
      <c r="B8506">
        <v>1.7430000000000001</v>
      </c>
      <c r="D8506" s="207"/>
    </row>
    <row r="8507" spans="1:4" x14ac:dyDescent="0.15">
      <c r="A8507" s="214">
        <v>39120</v>
      </c>
      <c r="B8507">
        <v>1.744</v>
      </c>
      <c r="D8507" s="207"/>
    </row>
    <row r="8508" spans="1:4" x14ac:dyDescent="0.15">
      <c r="A8508" s="214">
        <v>39121</v>
      </c>
      <c r="B8508">
        <v>1.7390000000000001</v>
      </c>
      <c r="D8508" s="207"/>
    </row>
    <row r="8509" spans="1:4" x14ac:dyDescent="0.15">
      <c r="A8509" s="214">
        <v>39122</v>
      </c>
      <c r="B8509">
        <v>1.702</v>
      </c>
      <c r="D8509" s="207"/>
    </row>
    <row r="8510" spans="1:4" x14ac:dyDescent="0.15">
      <c r="A8510" s="214">
        <v>39126</v>
      </c>
      <c r="B8510">
        <v>1.744</v>
      </c>
      <c r="D8510" s="207"/>
    </row>
    <row r="8511" spans="1:4" x14ac:dyDescent="0.15">
      <c r="A8511" s="214">
        <v>39127</v>
      </c>
      <c r="B8511">
        <v>1.736</v>
      </c>
      <c r="D8511" s="207"/>
    </row>
    <row r="8512" spans="1:4" x14ac:dyDescent="0.15">
      <c r="A8512" s="214">
        <v>39128</v>
      </c>
      <c r="B8512">
        <v>1.752</v>
      </c>
      <c r="D8512" s="207"/>
    </row>
    <row r="8513" spans="1:4" x14ac:dyDescent="0.15">
      <c r="A8513" s="214">
        <v>39129</v>
      </c>
      <c r="B8513">
        <v>1.714</v>
      </c>
      <c r="D8513" s="207"/>
    </row>
    <row r="8514" spans="1:4" x14ac:dyDescent="0.15">
      <c r="A8514" s="214">
        <v>39132</v>
      </c>
      <c r="B8514">
        <v>1.7230000000000001</v>
      </c>
      <c r="D8514" s="207"/>
    </row>
    <row r="8515" spans="1:4" x14ac:dyDescent="0.15">
      <c r="A8515" s="214">
        <v>39133</v>
      </c>
      <c r="B8515">
        <v>1.714</v>
      </c>
      <c r="D8515" s="207"/>
    </row>
    <row r="8516" spans="1:4" x14ac:dyDescent="0.15">
      <c r="A8516" s="214">
        <v>39134</v>
      </c>
      <c r="B8516">
        <v>1.704</v>
      </c>
      <c r="D8516" s="207"/>
    </row>
    <row r="8517" spans="1:4" x14ac:dyDescent="0.15">
      <c r="A8517" s="214">
        <v>39135</v>
      </c>
      <c r="B8517">
        <v>1.671</v>
      </c>
      <c r="D8517" s="207"/>
    </row>
    <row r="8518" spans="1:4" x14ac:dyDescent="0.15">
      <c r="A8518" s="214">
        <v>39136</v>
      </c>
      <c r="B8518">
        <v>1.6839999999999999</v>
      </c>
      <c r="D8518" s="207"/>
    </row>
    <row r="8519" spans="1:4" x14ac:dyDescent="0.15">
      <c r="A8519" s="214">
        <v>39139</v>
      </c>
      <c r="B8519">
        <v>1.6719999999999999</v>
      </c>
      <c r="D8519" s="207"/>
    </row>
    <row r="8520" spans="1:4" x14ac:dyDescent="0.15">
      <c r="A8520" s="214">
        <v>39140</v>
      </c>
      <c r="B8520">
        <v>1.6519999999999999</v>
      </c>
      <c r="D8520" s="207"/>
    </row>
    <row r="8521" spans="1:4" x14ac:dyDescent="0.15">
      <c r="A8521" s="214">
        <v>39141</v>
      </c>
      <c r="B8521">
        <v>1.6439999999999999</v>
      </c>
      <c r="D8521" s="207"/>
    </row>
    <row r="8522" spans="1:4" x14ac:dyDescent="0.15">
      <c r="A8522" s="214">
        <v>39142</v>
      </c>
      <c r="B8522">
        <v>1.665</v>
      </c>
      <c r="D8522" s="207"/>
    </row>
    <row r="8523" spans="1:4" x14ac:dyDescent="0.15">
      <c r="A8523" s="214">
        <v>39143</v>
      </c>
      <c r="B8523">
        <v>1.665</v>
      </c>
      <c r="D8523" s="207"/>
    </row>
    <row r="8524" spans="1:4" x14ac:dyDescent="0.15">
      <c r="A8524" s="214">
        <v>39146</v>
      </c>
      <c r="B8524">
        <v>1.6220000000000001</v>
      </c>
      <c r="D8524" s="207"/>
    </row>
    <row r="8525" spans="1:4" x14ac:dyDescent="0.15">
      <c r="A8525" s="214">
        <v>39147</v>
      </c>
      <c r="B8525">
        <v>1.629</v>
      </c>
      <c r="D8525" s="207"/>
    </row>
    <row r="8526" spans="1:4" x14ac:dyDescent="0.15">
      <c r="A8526" s="214">
        <v>39148</v>
      </c>
      <c r="B8526">
        <v>1.623</v>
      </c>
      <c r="D8526" s="207"/>
    </row>
    <row r="8527" spans="1:4" x14ac:dyDescent="0.15">
      <c r="A8527" s="214">
        <v>39149</v>
      </c>
      <c r="B8527">
        <v>1.619</v>
      </c>
      <c r="D8527" s="207"/>
    </row>
    <row r="8528" spans="1:4" x14ac:dyDescent="0.15">
      <c r="A8528" s="214">
        <v>39150</v>
      </c>
      <c r="B8528">
        <v>1.61</v>
      </c>
      <c r="D8528" s="207"/>
    </row>
    <row r="8529" spans="1:4" x14ac:dyDescent="0.15">
      <c r="A8529" s="214">
        <v>39153</v>
      </c>
      <c r="B8529">
        <v>1.6160000000000001</v>
      </c>
      <c r="D8529" s="207"/>
    </row>
    <row r="8530" spans="1:4" x14ac:dyDescent="0.15">
      <c r="A8530" s="214">
        <v>39154</v>
      </c>
      <c r="B8530">
        <v>1.611</v>
      </c>
      <c r="D8530" s="207"/>
    </row>
    <row r="8531" spans="1:4" x14ac:dyDescent="0.15">
      <c r="A8531" s="214">
        <v>39155</v>
      </c>
      <c r="B8531">
        <v>1.5740000000000001</v>
      </c>
      <c r="D8531" s="207"/>
    </row>
    <row r="8532" spans="1:4" x14ac:dyDescent="0.15">
      <c r="A8532" s="214">
        <v>39156</v>
      </c>
      <c r="B8532">
        <v>1.5920000000000001</v>
      </c>
      <c r="D8532" s="207"/>
    </row>
    <row r="8533" spans="1:4" x14ac:dyDescent="0.15">
      <c r="A8533" s="214">
        <v>39157</v>
      </c>
      <c r="B8533">
        <v>1.5840000000000001</v>
      </c>
      <c r="D8533" s="207"/>
    </row>
    <row r="8534" spans="1:4" x14ac:dyDescent="0.15">
      <c r="A8534" s="214">
        <v>39160</v>
      </c>
      <c r="B8534">
        <v>1.583</v>
      </c>
      <c r="D8534" s="207"/>
    </row>
    <row r="8535" spans="1:4" x14ac:dyDescent="0.15">
      <c r="A8535" s="214">
        <v>39161</v>
      </c>
      <c r="B8535">
        <v>1.569</v>
      </c>
      <c r="D8535" s="207"/>
    </row>
    <row r="8536" spans="1:4" x14ac:dyDescent="0.15">
      <c r="A8536" s="214">
        <v>39163</v>
      </c>
      <c r="B8536">
        <v>1.5549999999999999</v>
      </c>
      <c r="D8536" s="207"/>
    </row>
    <row r="8537" spans="1:4" x14ac:dyDescent="0.15">
      <c r="A8537" s="214">
        <v>39164</v>
      </c>
      <c r="B8537">
        <v>1.611</v>
      </c>
      <c r="D8537" s="207"/>
    </row>
    <row r="8538" spans="1:4" x14ac:dyDescent="0.15">
      <c r="A8538" s="214">
        <v>39167</v>
      </c>
      <c r="B8538">
        <v>1.65</v>
      </c>
      <c r="D8538" s="207"/>
    </row>
    <row r="8539" spans="1:4" x14ac:dyDescent="0.15">
      <c r="A8539" s="214">
        <v>39168</v>
      </c>
      <c r="B8539">
        <v>1.6419999999999999</v>
      </c>
      <c r="D8539" s="207"/>
    </row>
    <row r="8540" spans="1:4" x14ac:dyDescent="0.15">
      <c r="A8540" s="214">
        <v>39169</v>
      </c>
      <c r="B8540">
        <v>1.6739999999999999</v>
      </c>
      <c r="D8540" s="207"/>
    </row>
    <row r="8541" spans="1:4" x14ac:dyDescent="0.15">
      <c r="A8541" s="214">
        <v>39170</v>
      </c>
      <c r="B8541">
        <v>1.65</v>
      </c>
      <c r="D8541" s="207"/>
    </row>
    <row r="8542" spans="1:4" x14ac:dyDescent="0.15">
      <c r="A8542" s="214">
        <v>39171</v>
      </c>
      <c r="B8542">
        <v>1.655</v>
      </c>
      <c r="D8542" s="207"/>
    </row>
    <row r="8543" spans="1:4" x14ac:dyDescent="0.15">
      <c r="A8543" s="214">
        <v>39174</v>
      </c>
      <c r="B8543">
        <v>1.651</v>
      </c>
      <c r="D8543" s="207"/>
    </row>
    <row r="8544" spans="1:4" x14ac:dyDescent="0.15">
      <c r="A8544" s="214">
        <v>39175</v>
      </c>
      <c r="B8544">
        <v>1.6559999999999999</v>
      </c>
      <c r="D8544" s="207"/>
    </row>
    <row r="8545" spans="1:4" x14ac:dyDescent="0.15">
      <c r="A8545" s="214">
        <v>39176</v>
      </c>
      <c r="B8545">
        <v>1.69</v>
      </c>
      <c r="D8545" s="207"/>
    </row>
    <row r="8546" spans="1:4" x14ac:dyDescent="0.15">
      <c r="A8546" s="214">
        <v>39177</v>
      </c>
      <c r="B8546">
        <v>1.677</v>
      </c>
      <c r="D8546" s="207"/>
    </row>
    <row r="8547" spans="1:4" x14ac:dyDescent="0.15">
      <c r="A8547" s="214">
        <v>39178</v>
      </c>
      <c r="B8547">
        <v>1.671</v>
      </c>
      <c r="D8547" s="207"/>
    </row>
    <row r="8548" spans="1:4" x14ac:dyDescent="0.15">
      <c r="A8548" s="214">
        <v>39181</v>
      </c>
      <c r="B8548">
        <v>1.6850000000000001</v>
      </c>
      <c r="D8548" s="207"/>
    </row>
    <row r="8549" spans="1:4" x14ac:dyDescent="0.15">
      <c r="A8549" s="214">
        <v>39182</v>
      </c>
      <c r="B8549">
        <v>1.6850000000000001</v>
      </c>
      <c r="D8549" s="207"/>
    </row>
    <row r="8550" spans="1:4" x14ac:dyDescent="0.15">
      <c r="A8550" s="214">
        <v>39183</v>
      </c>
      <c r="B8550">
        <v>1.6479999999999999</v>
      </c>
      <c r="D8550" s="207"/>
    </row>
    <row r="8551" spans="1:4" x14ac:dyDescent="0.15">
      <c r="A8551" s="214">
        <v>39184</v>
      </c>
      <c r="B8551">
        <v>1.6719999999999999</v>
      </c>
      <c r="D8551" s="207"/>
    </row>
    <row r="8552" spans="1:4" x14ac:dyDescent="0.15">
      <c r="A8552" s="214">
        <v>39185</v>
      </c>
      <c r="B8552">
        <v>1.667</v>
      </c>
      <c r="D8552" s="207"/>
    </row>
    <row r="8553" spans="1:4" x14ac:dyDescent="0.15">
      <c r="A8553" s="214">
        <v>39188</v>
      </c>
      <c r="B8553">
        <v>1.7</v>
      </c>
      <c r="D8553" s="207"/>
    </row>
    <row r="8554" spans="1:4" x14ac:dyDescent="0.15">
      <c r="A8554" s="214">
        <v>39189</v>
      </c>
      <c r="B8554">
        <v>1.694</v>
      </c>
      <c r="D8554" s="207"/>
    </row>
    <row r="8555" spans="1:4" x14ac:dyDescent="0.15">
      <c r="A8555" s="214">
        <v>39190</v>
      </c>
      <c r="B8555">
        <v>1.7110000000000001</v>
      </c>
      <c r="D8555" s="207"/>
    </row>
    <row r="8556" spans="1:4" x14ac:dyDescent="0.15">
      <c r="A8556" s="214">
        <v>39191</v>
      </c>
      <c r="B8556">
        <v>1.6819999999999999</v>
      </c>
      <c r="D8556" s="207"/>
    </row>
    <row r="8557" spans="1:4" x14ac:dyDescent="0.15">
      <c r="A8557" s="214">
        <v>39192</v>
      </c>
      <c r="B8557">
        <v>1.6919999999999999</v>
      </c>
      <c r="D8557" s="207"/>
    </row>
    <row r="8558" spans="1:4" x14ac:dyDescent="0.15">
      <c r="A8558" s="214">
        <v>39195</v>
      </c>
      <c r="B8558">
        <v>1.6879999999999999</v>
      </c>
      <c r="D8558" s="207"/>
    </row>
    <row r="8559" spans="1:4" x14ac:dyDescent="0.15">
      <c r="A8559" s="214">
        <v>39196</v>
      </c>
      <c r="B8559">
        <v>1.6779999999999999</v>
      </c>
      <c r="D8559" s="207"/>
    </row>
    <row r="8560" spans="1:4" x14ac:dyDescent="0.15">
      <c r="A8560" s="214">
        <v>39197</v>
      </c>
      <c r="B8560">
        <v>1.655</v>
      </c>
      <c r="D8560" s="207"/>
    </row>
    <row r="8561" spans="1:4" x14ac:dyDescent="0.15">
      <c r="A8561" s="214">
        <v>39198</v>
      </c>
      <c r="B8561">
        <v>1.66</v>
      </c>
      <c r="D8561" s="207"/>
    </row>
    <row r="8562" spans="1:4" x14ac:dyDescent="0.15">
      <c r="A8562" s="214">
        <v>39199</v>
      </c>
      <c r="B8562">
        <v>1.631</v>
      </c>
      <c r="D8562" s="207"/>
    </row>
    <row r="8563" spans="1:4" x14ac:dyDescent="0.15">
      <c r="A8563" s="214">
        <v>39203</v>
      </c>
      <c r="B8563">
        <v>1.6180000000000001</v>
      </c>
      <c r="D8563" s="207"/>
    </row>
    <row r="8564" spans="1:4" x14ac:dyDescent="0.15">
      <c r="A8564" s="214">
        <v>39204</v>
      </c>
      <c r="B8564">
        <v>1.637</v>
      </c>
      <c r="D8564" s="207"/>
    </row>
    <row r="8565" spans="1:4" x14ac:dyDescent="0.15">
      <c r="A8565" s="214">
        <v>39209</v>
      </c>
      <c r="B8565">
        <v>1.6559999999999999</v>
      </c>
      <c r="D8565" s="207"/>
    </row>
    <row r="8566" spans="1:4" x14ac:dyDescent="0.15">
      <c r="A8566" s="214">
        <v>39210</v>
      </c>
      <c r="B8566">
        <v>1.6579999999999999</v>
      </c>
      <c r="D8566" s="207"/>
    </row>
    <row r="8567" spans="1:4" x14ac:dyDescent="0.15">
      <c r="A8567" s="214">
        <v>39211</v>
      </c>
      <c r="B8567">
        <v>1.675</v>
      </c>
      <c r="D8567" s="207"/>
    </row>
    <row r="8568" spans="1:4" x14ac:dyDescent="0.15">
      <c r="A8568" s="214">
        <v>39212</v>
      </c>
      <c r="B8568">
        <v>1.6779999999999999</v>
      </c>
      <c r="D8568" s="207"/>
    </row>
    <row r="8569" spans="1:4" x14ac:dyDescent="0.15">
      <c r="A8569" s="214">
        <v>39213</v>
      </c>
      <c r="B8569">
        <v>1.6539999999999999</v>
      </c>
      <c r="D8569" s="207"/>
    </row>
    <row r="8570" spans="1:4" x14ac:dyDescent="0.15">
      <c r="A8570" s="214">
        <v>39216</v>
      </c>
      <c r="B8570">
        <v>1.6719999999999999</v>
      </c>
      <c r="D8570" s="207"/>
    </row>
    <row r="8571" spans="1:4" x14ac:dyDescent="0.15">
      <c r="A8571" s="214">
        <v>39217</v>
      </c>
      <c r="B8571">
        <v>1.6859999999999999</v>
      </c>
      <c r="D8571" s="207"/>
    </row>
    <row r="8572" spans="1:4" x14ac:dyDescent="0.15">
      <c r="A8572" s="214">
        <v>39218</v>
      </c>
      <c r="B8572">
        <v>1.673</v>
      </c>
      <c r="D8572" s="207"/>
    </row>
    <row r="8573" spans="1:4" x14ac:dyDescent="0.15">
      <c r="A8573" s="214">
        <v>39219</v>
      </c>
      <c r="B8573">
        <v>1.635</v>
      </c>
      <c r="D8573" s="207"/>
    </row>
    <row r="8574" spans="1:4" x14ac:dyDescent="0.15">
      <c r="A8574" s="214">
        <v>39220</v>
      </c>
      <c r="B8574">
        <v>1.649</v>
      </c>
      <c r="D8574" s="207"/>
    </row>
    <row r="8575" spans="1:4" x14ac:dyDescent="0.15">
      <c r="A8575" s="214">
        <v>39223</v>
      </c>
      <c r="B8575">
        <v>1.659</v>
      </c>
      <c r="D8575" s="207"/>
    </row>
    <row r="8576" spans="1:4" x14ac:dyDescent="0.15">
      <c r="A8576" s="214">
        <v>39224</v>
      </c>
      <c r="B8576">
        <v>1.65</v>
      </c>
      <c r="D8576" s="207"/>
    </row>
    <row r="8577" spans="1:4" x14ac:dyDescent="0.15">
      <c r="A8577" s="214">
        <v>39225</v>
      </c>
      <c r="B8577">
        <v>1.6910000000000001</v>
      </c>
      <c r="D8577" s="207"/>
    </row>
    <row r="8578" spans="1:4" x14ac:dyDescent="0.15">
      <c r="A8578" s="214">
        <v>39226</v>
      </c>
      <c r="B8578">
        <v>1.71</v>
      </c>
      <c r="D8578" s="207"/>
    </row>
    <row r="8579" spans="1:4" x14ac:dyDescent="0.15">
      <c r="A8579" s="214">
        <v>39227</v>
      </c>
      <c r="B8579">
        <v>1.728</v>
      </c>
      <c r="D8579" s="207"/>
    </row>
    <row r="8580" spans="1:4" x14ac:dyDescent="0.15">
      <c r="A8580" s="214">
        <v>39230</v>
      </c>
      <c r="B8580">
        <v>1.734</v>
      </c>
      <c r="D8580" s="207"/>
    </row>
    <row r="8581" spans="1:4" x14ac:dyDescent="0.15">
      <c r="A8581" s="214">
        <v>39231</v>
      </c>
      <c r="B8581">
        <v>1.7569999999999999</v>
      </c>
      <c r="D8581" s="207"/>
    </row>
    <row r="8582" spans="1:4" x14ac:dyDescent="0.15">
      <c r="A8582" s="214">
        <v>39232</v>
      </c>
      <c r="B8582">
        <v>1.7430000000000001</v>
      </c>
      <c r="D8582" s="207"/>
    </row>
    <row r="8583" spans="1:4" x14ac:dyDescent="0.15">
      <c r="A8583" s="214">
        <v>39233</v>
      </c>
      <c r="B8583">
        <v>1.7509999999999999</v>
      </c>
      <c r="D8583" s="207"/>
    </row>
    <row r="8584" spans="1:4" x14ac:dyDescent="0.15">
      <c r="A8584" s="214">
        <v>39234</v>
      </c>
      <c r="B8584">
        <v>1.78</v>
      </c>
      <c r="D8584" s="207"/>
    </row>
    <row r="8585" spans="1:4" x14ac:dyDescent="0.15">
      <c r="A8585" s="214">
        <v>39237</v>
      </c>
      <c r="B8585">
        <v>1.7989999999999999</v>
      </c>
      <c r="D8585" s="207"/>
    </row>
    <row r="8586" spans="1:4" x14ac:dyDescent="0.15">
      <c r="A8586" s="214">
        <v>39238</v>
      </c>
      <c r="B8586">
        <v>1.835</v>
      </c>
      <c r="D8586" s="207"/>
    </row>
    <row r="8587" spans="1:4" x14ac:dyDescent="0.15">
      <c r="A8587" s="214">
        <v>39239</v>
      </c>
      <c r="B8587">
        <v>1.831</v>
      </c>
      <c r="D8587" s="207"/>
    </row>
    <row r="8588" spans="1:4" x14ac:dyDescent="0.15">
      <c r="A8588" s="214">
        <v>39240</v>
      </c>
      <c r="B8588">
        <v>1.8540000000000001</v>
      </c>
      <c r="D8588" s="207"/>
    </row>
    <row r="8589" spans="1:4" x14ac:dyDescent="0.15">
      <c r="A8589" s="214">
        <v>39241</v>
      </c>
      <c r="B8589">
        <v>1.883</v>
      </c>
      <c r="D8589" s="207"/>
    </row>
    <row r="8590" spans="1:4" x14ac:dyDescent="0.15">
      <c r="A8590" s="214">
        <v>39244</v>
      </c>
      <c r="B8590">
        <v>1.897</v>
      </c>
      <c r="D8590" s="207"/>
    </row>
    <row r="8591" spans="1:4" x14ac:dyDescent="0.15">
      <c r="A8591" s="214">
        <v>39245</v>
      </c>
      <c r="B8591">
        <v>1.9159999999999999</v>
      </c>
      <c r="D8591" s="207"/>
    </row>
    <row r="8592" spans="1:4" x14ac:dyDescent="0.15">
      <c r="A8592" s="214">
        <v>39246</v>
      </c>
      <c r="B8592">
        <v>1.9530000000000001</v>
      </c>
      <c r="D8592" s="207"/>
    </row>
    <row r="8593" spans="1:4" x14ac:dyDescent="0.15">
      <c r="A8593" s="214">
        <v>39247</v>
      </c>
      <c r="B8593">
        <v>1.9430000000000001</v>
      </c>
      <c r="D8593" s="207"/>
    </row>
    <row r="8594" spans="1:4" x14ac:dyDescent="0.15">
      <c r="A8594" s="214">
        <v>39248</v>
      </c>
      <c r="B8594">
        <v>1.927</v>
      </c>
      <c r="D8594" s="207"/>
    </row>
    <row r="8595" spans="1:4" x14ac:dyDescent="0.15">
      <c r="A8595" s="214">
        <v>39251</v>
      </c>
      <c r="B8595">
        <v>1.883</v>
      </c>
      <c r="D8595" s="207"/>
    </row>
    <row r="8596" spans="1:4" x14ac:dyDescent="0.15">
      <c r="A8596" s="214">
        <v>39252</v>
      </c>
      <c r="B8596">
        <v>1.9159999999999999</v>
      </c>
      <c r="D8596" s="207"/>
    </row>
    <row r="8597" spans="1:4" x14ac:dyDescent="0.15">
      <c r="A8597" s="214">
        <v>39253</v>
      </c>
      <c r="B8597">
        <v>1.885</v>
      </c>
      <c r="D8597" s="207"/>
    </row>
    <row r="8598" spans="1:4" x14ac:dyDescent="0.15">
      <c r="A8598" s="214">
        <v>39254</v>
      </c>
      <c r="B8598">
        <v>1.9119999999999999</v>
      </c>
      <c r="D8598" s="207"/>
    </row>
    <row r="8599" spans="1:4" x14ac:dyDescent="0.15">
      <c r="A8599" s="214">
        <v>39255</v>
      </c>
      <c r="B8599">
        <v>1.8879999999999999</v>
      </c>
      <c r="D8599" s="207"/>
    </row>
    <row r="8600" spans="1:4" x14ac:dyDescent="0.15">
      <c r="A8600" s="214">
        <v>39258</v>
      </c>
      <c r="B8600">
        <v>1.8839999999999999</v>
      </c>
      <c r="D8600" s="207"/>
    </row>
    <row r="8601" spans="1:4" x14ac:dyDescent="0.15">
      <c r="A8601" s="214">
        <v>39259</v>
      </c>
      <c r="B8601">
        <v>1.875</v>
      </c>
      <c r="D8601" s="207"/>
    </row>
    <row r="8602" spans="1:4" x14ac:dyDescent="0.15">
      <c r="A8602" s="214">
        <v>39260</v>
      </c>
      <c r="B8602">
        <v>1.861</v>
      </c>
      <c r="D8602" s="207"/>
    </row>
    <row r="8603" spans="1:4" x14ac:dyDescent="0.15">
      <c r="A8603" s="214">
        <v>39261</v>
      </c>
      <c r="B8603">
        <v>1.9079999999999999</v>
      </c>
      <c r="D8603" s="207"/>
    </row>
    <row r="8604" spans="1:4" x14ac:dyDescent="0.15">
      <c r="A8604" s="214">
        <v>39262</v>
      </c>
      <c r="B8604">
        <v>1.8660000000000001</v>
      </c>
      <c r="D8604" s="207"/>
    </row>
    <row r="8605" spans="1:4" x14ac:dyDescent="0.15">
      <c r="A8605" s="214">
        <v>39265</v>
      </c>
      <c r="B8605">
        <v>1.879</v>
      </c>
      <c r="D8605" s="207"/>
    </row>
    <row r="8606" spans="1:4" x14ac:dyDescent="0.15">
      <c r="A8606" s="214">
        <v>39266</v>
      </c>
      <c r="B8606">
        <v>1.883</v>
      </c>
      <c r="D8606" s="207"/>
    </row>
    <row r="8607" spans="1:4" x14ac:dyDescent="0.15">
      <c r="A8607" s="214">
        <v>39267</v>
      </c>
      <c r="B8607">
        <v>1.8959999999999999</v>
      </c>
      <c r="D8607" s="207"/>
    </row>
    <row r="8608" spans="1:4" x14ac:dyDescent="0.15">
      <c r="A8608" s="214">
        <v>39268</v>
      </c>
      <c r="B8608">
        <v>1.92</v>
      </c>
      <c r="D8608" s="207"/>
    </row>
    <row r="8609" spans="1:4" x14ac:dyDescent="0.15">
      <c r="A8609" s="214">
        <v>39269</v>
      </c>
      <c r="B8609">
        <v>1.929</v>
      </c>
      <c r="D8609" s="207"/>
    </row>
    <row r="8610" spans="1:4" x14ac:dyDescent="0.15">
      <c r="A8610" s="214">
        <v>39272</v>
      </c>
      <c r="B8610">
        <v>1.9430000000000001</v>
      </c>
      <c r="D8610" s="207"/>
    </row>
    <row r="8611" spans="1:4" x14ac:dyDescent="0.15">
      <c r="A8611" s="214">
        <v>39273</v>
      </c>
      <c r="B8611">
        <v>1.9570000000000001</v>
      </c>
      <c r="D8611" s="207"/>
    </row>
    <row r="8612" spans="1:4" x14ac:dyDescent="0.15">
      <c r="A8612" s="214">
        <v>39274</v>
      </c>
      <c r="B8612">
        <v>1.879</v>
      </c>
      <c r="D8612" s="207"/>
    </row>
    <row r="8613" spans="1:4" x14ac:dyDescent="0.15">
      <c r="A8613" s="214">
        <v>39275</v>
      </c>
      <c r="B8613">
        <v>1.9019999999999999</v>
      </c>
      <c r="D8613" s="207"/>
    </row>
    <row r="8614" spans="1:4" x14ac:dyDescent="0.15">
      <c r="A8614" s="214">
        <v>39276</v>
      </c>
      <c r="B8614">
        <v>1.931</v>
      </c>
      <c r="D8614" s="207"/>
    </row>
    <row r="8615" spans="1:4" x14ac:dyDescent="0.15">
      <c r="A8615" s="214">
        <v>39280</v>
      </c>
      <c r="B8615">
        <v>1.921</v>
      </c>
      <c r="D8615" s="207"/>
    </row>
    <row r="8616" spans="1:4" x14ac:dyDescent="0.15">
      <c r="A8616" s="214">
        <v>39281</v>
      </c>
      <c r="B8616">
        <v>1.903</v>
      </c>
      <c r="D8616" s="207"/>
    </row>
    <row r="8617" spans="1:4" x14ac:dyDescent="0.15">
      <c r="A8617" s="214">
        <v>39282</v>
      </c>
      <c r="B8617">
        <v>1.9019999999999999</v>
      </c>
      <c r="D8617" s="207"/>
    </row>
    <row r="8618" spans="1:4" x14ac:dyDescent="0.15">
      <c r="A8618" s="214">
        <v>39283</v>
      </c>
      <c r="B8618">
        <v>1.883</v>
      </c>
      <c r="D8618" s="207"/>
    </row>
    <row r="8619" spans="1:4" x14ac:dyDescent="0.15">
      <c r="A8619" s="214">
        <v>39286</v>
      </c>
      <c r="B8619">
        <v>1.8560000000000001</v>
      </c>
      <c r="D8619" s="207"/>
    </row>
    <row r="8620" spans="1:4" x14ac:dyDescent="0.15">
      <c r="A8620" s="214">
        <v>39287</v>
      </c>
      <c r="B8620">
        <v>1.8660000000000001</v>
      </c>
      <c r="D8620" s="207"/>
    </row>
    <row r="8621" spans="1:4" x14ac:dyDescent="0.15">
      <c r="A8621" s="214">
        <v>39288</v>
      </c>
      <c r="B8621">
        <v>1.861</v>
      </c>
      <c r="D8621" s="207"/>
    </row>
    <row r="8622" spans="1:4" x14ac:dyDescent="0.15">
      <c r="A8622" s="214">
        <v>39289</v>
      </c>
      <c r="B8622">
        <v>1.861</v>
      </c>
      <c r="D8622" s="207"/>
    </row>
    <row r="8623" spans="1:4" x14ac:dyDescent="0.15">
      <c r="A8623" s="214">
        <v>39290</v>
      </c>
      <c r="B8623">
        <v>1.7909999999999999</v>
      </c>
      <c r="D8623" s="207"/>
    </row>
    <row r="8624" spans="1:4" x14ac:dyDescent="0.15">
      <c r="A8624" s="214">
        <v>39293</v>
      </c>
      <c r="B8624">
        <v>1.8140000000000001</v>
      </c>
      <c r="D8624" s="207"/>
    </row>
    <row r="8625" spans="1:4" x14ac:dyDescent="0.15">
      <c r="A8625" s="214">
        <v>39294</v>
      </c>
      <c r="B8625">
        <v>1.8009999999999999</v>
      </c>
      <c r="D8625" s="207"/>
    </row>
    <row r="8626" spans="1:4" x14ac:dyDescent="0.15">
      <c r="A8626" s="214">
        <v>39295</v>
      </c>
      <c r="B8626">
        <v>1.7669999999999999</v>
      </c>
      <c r="D8626" s="207"/>
    </row>
    <row r="8627" spans="1:4" x14ac:dyDescent="0.15">
      <c r="A8627" s="214">
        <v>39296</v>
      </c>
      <c r="B8627">
        <v>1.81</v>
      </c>
      <c r="D8627" s="207"/>
    </row>
    <row r="8628" spans="1:4" x14ac:dyDescent="0.15">
      <c r="A8628" s="214">
        <v>39297</v>
      </c>
      <c r="B8628">
        <v>1.78</v>
      </c>
      <c r="D8628" s="207"/>
    </row>
    <row r="8629" spans="1:4" x14ac:dyDescent="0.15">
      <c r="A8629" s="214">
        <v>39300</v>
      </c>
      <c r="B8629">
        <v>1.748</v>
      </c>
      <c r="D8629" s="207"/>
    </row>
    <row r="8630" spans="1:4" x14ac:dyDescent="0.15">
      <c r="A8630" s="214">
        <v>39301</v>
      </c>
      <c r="B8630">
        <v>1.7350000000000001</v>
      </c>
      <c r="D8630" s="207"/>
    </row>
    <row r="8631" spans="1:4" x14ac:dyDescent="0.15">
      <c r="A8631" s="214">
        <v>39302</v>
      </c>
      <c r="B8631">
        <v>1.7629999999999999</v>
      </c>
      <c r="D8631" s="207"/>
    </row>
    <row r="8632" spans="1:4" x14ac:dyDescent="0.15">
      <c r="A8632" s="214">
        <v>39303</v>
      </c>
      <c r="B8632">
        <v>1.782</v>
      </c>
      <c r="D8632" s="207"/>
    </row>
    <row r="8633" spans="1:4" x14ac:dyDescent="0.15">
      <c r="A8633" s="214">
        <v>39304</v>
      </c>
      <c r="B8633">
        <v>1.722</v>
      </c>
      <c r="D8633" s="207"/>
    </row>
    <row r="8634" spans="1:4" x14ac:dyDescent="0.15">
      <c r="A8634" s="214">
        <v>39307</v>
      </c>
      <c r="B8634">
        <v>1.718</v>
      </c>
      <c r="D8634" s="207"/>
    </row>
    <row r="8635" spans="1:4" x14ac:dyDescent="0.15">
      <c r="A8635" s="214">
        <v>39308</v>
      </c>
      <c r="B8635">
        <v>1.712</v>
      </c>
      <c r="D8635" s="207"/>
    </row>
    <row r="8636" spans="1:4" x14ac:dyDescent="0.15">
      <c r="A8636" s="214">
        <v>39309</v>
      </c>
      <c r="B8636">
        <v>1.649</v>
      </c>
      <c r="D8636" s="207"/>
    </row>
    <row r="8637" spans="1:4" x14ac:dyDescent="0.15">
      <c r="A8637" s="214">
        <v>39310</v>
      </c>
      <c r="B8637">
        <v>1.6639999999999999</v>
      </c>
      <c r="D8637" s="207"/>
    </row>
    <row r="8638" spans="1:4" x14ac:dyDescent="0.15">
      <c r="A8638" s="214">
        <v>39311</v>
      </c>
      <c r="B8638">
        <v>1.589</v>
      </c>
      <c r="D8638" s="207"/>
    </row>
    <row r="8639" spans="1:4" x14ac:dyDescent="0.15">
      <c r="A8639" s="214">
        <v>39314</v>
      </c>
      <c r="B8639">
        <v>1.599</v>
      </c>
      <c r="D8639" s="207"/>
    </row>
    <row r="8640" spans="1:4" x14ac:dyDescent="0.15">
      <c r="A8640" s="214">
        <v>39315</v>
      </c>
      <c r="B8640">
        <v>1.5760000000000001</v>
      </c>
      <c r="D8640" s="207"/>
    </row>
    <row r="8641" spans="1:4" x14ac:dyDescent="0.15">
      <c r="A8641" s="214">
        <v>39316</v>
      </c>
      <c r="B8641">
        <v>1.587</v>
      </c>
      <c r="D8641" s="207"/>
    </row>
    <row r="8642" spans="1:4" x14ac:dyDescent="0.15">
      <c r="A8642" s="214">
        <v>39317</v>
      </c>
      <c r="B8642">
        <v>1.61</v>
      </c>
      <c r="D8642" s="207"/>
    </row>
    <row r="8643" spans="1:4" x14ac:dyDescent="0.15">
      <c r="A8643" s="214">
        <v>39318</v>
      </c>
      <c r="B8643">
        <v>1.603</v>
      </c>
      <c r="D8643" s="207"/>
    </row>
    <row r="8644" spans="1:4" x14ac:dyDescent="0.15">
      <c r="A8644" s="214">
        <v>39321</v>
      </c>
      <c r="B8644">
        <v>1.623</v>
      </c>
      <c r="D8644" s="207"/>
    </row>
    <row r="8645" spans="1:4" x14ac:dyDescent="0.15">
      <c r="A8645" s="214">
        <v>39322</v>
      </c>
      <c r="B8645">
        <v>1.6259999999999999</v>
      </c>
      <c r="D8645" s="207"/>
    </row>
    <row r="8646" spans="1:4" x14ac:dyDescent="0.15">
      <c r="A8646" s="214">
        <v>39323</v>
      </c>
      <c r="B8646">
        <v>1.593</v>
      </c>
      <c r="D8646" s="207"/>
    </row>
    <row r="8647" spans="1:4" x14ac:dyDescent="0.15">
      <c r="A8647" s="214">
        <v>39324</v>
      </c>
      <c r="B8647">
        <v>1.58</v>
      </c>
      <c r="D8647" s="207"/>
    </row>
    <row r="8648" spans="1:4" x14ac:dyDescent="0.15">
      <c r="A8648" s="214">
        <v>39325</v>
      </c>
      <c r="B8648">
        <v>1.6160000000000001</v>
      </c>
      <c r="D8648" s="207"/>
    </row>
    <row r="8649" spans="1:4" x14ac:dyDescent="0.15">
      <c r="A8649" s="214">
        <v>39328</v>
      </c>
      <c r="B8649">
        <v>1.645</v>
      </c>
      <c r="D8649" s="207"/>
    </row>
    <row r="8650" spans="1:4" x14ac:dyDescent="0.15">
      <c r="A8650" s="214">
        <v>39329</v>
      </c>
      <c r="B8650">
        <v>1.6459999999999999</v>
      </c>
      <c r="D8650" s="207"/>
    </row>
    <row r="8651" spans="1:4" x14ac:dyDescent="0.15">
      <c r="A8651" s="214">
        <v>39330</v>
      </c>
      <c r="B8651">
        <v>1.6220000000000001</v>
      </c>
      <c r="D8651" s="207"/>
    </row>
    <row r="8652" spans="1:4" x14ac:dyDescent="0.15">
      <c r="A8652" s="214">
        <v>39331</v>
      </c>
      <c r="B8652">
        <v>1.613</v>
      </c>
      <c r="D8652" s="207"/>
    </row>
    <row r="8653" spans="1:4" x14ac:dyDescent="0.15">
      <c r="A8653" s="214">
        <v>39332</v>
      </c>
      <c r="B8653">
        <v>1.59</v>
      </c>
      <c r="D8653" s="207"/>
    </row>
    <row r="8654" spans="1:4" x14ac:dyDescent="0.15">
      <c r="A8654" s="214">
        <v>39335</v>
      </c>
      <c r="B8654">
        <v>1.52</v>
      </c>
      <c r="D8654" s="207"/>
    </row>
    <row r="8655" spans="1:4" x14ac:dyDescent="0.15">
      <c r="A8655" s="214">
        <v>39336</v>
      </c>
      <c r="B8655">
        <v>1.5389999999999999</v>
      </c>
      <c r="D8655" s="207"/>
    </row>
    <row r="8656" spans="1:4" x14ac:dyDescent="0.15">
      <c r="A8656" s="214">
        <v>39337</v>
      </c>
      <c r="B8656">
        <v>1.516</v>
      </c>
      <c r="D8656" s="207"/>
    </row>
    <row r="8657" spans="1:4" x14ac:dyDescent="0.15">
      <c r="A8657" s="214">
        <v>39338</v>
      </c>
      <c r="B8657">
        <v>1.534</v>
      </c>
      <c r="D8657" s="207"/>
    </row>
    <row r="8658" spans="1:4" x14ac:dyDescent="0.15">
      <c r="A8658" s="214">
        <v>39339</v>
      </c>
      <c r="B8658">
        <v>1.5489999999999999</v>
      </c>
      <c r="D8658" s="207"/>
    </row>
    <row r="8659" spans="1:4" x14ac:dyDescent="0.15">
      <c r="A8659" s="214">
        <v>39343</v>
      </c>
      <c r="B8659">
        <v>1.536</v>
      </c>
      <c r="D8659" s="207"/>
    </row>
    <row r="8660" spans="1:4" x14ac:dyDescent="0.15">
      <c r="A8660" s="214">
        <v>39344</v>
      </c>
      <c r="B8660">
        <v>1.5920000000000001</v>
      </c>
      <c r="D8660" s="207"/>
    </row>
    <row r="8661" spans="1:4" x14ac:dyDescent="0.15">
      <c r="A8661" s="214">
        <v>39345</v>
      </c>
      <c r="B8661">
        <v>1.63</v>
      </c>
      <c r="D8661" s="207"/>
    </row>
    <row r="8662" spans="1:4" x14ac:dyDescent="0.15">
      <c r="A8662" s="214">
        <v>39346</v>
      </c>
      <c r="B8662">
        <v>1.679</v>
      </c>
      <c r="D8662" s="207"/>
    </row>
    <row r="8663" spans="1:4" x14ac:dyDescent="0.15">
      <c r="A8663" s="214">
        <v>39350</v>
      </c>
      <c r="B8663">
        <v>1.6890000000000001</v>
      </c>
      <c r="D8663" s="207"/>
    </row>
    <row r="8664" spans="1:4" x14ac:dyDescent="0.15">
      <c r="A8664" s="214">
        <v>39351</v>
      </c>
      <c r="B8664">
        <v>1.671</v>
      </c>
      <c r="D8664" s="207"/>
    </row>
    <row r="8665" spans="1:4" x14ac:dyDescent="0.15">
      <c r="A8665" s="214">
        <v>39352</v>
      </c>
      <c r="B8665">
        <v>1.7210000000000001</v>
      </c>
      <c r="D8665" s="207"/>
    </row>
    <row r="8666" spans="1:4" x14ac:dyDescent="0.15">
      <c r="A8666" s="214">
        <v>39353</v>
      </c>
      <c r="B8666">
        <v>1.679</v>
      </c>
      <c r="D8666" s="207"/>
    </row>
    <row r="8667" spans="1:4" x14ac:dyDescent="0.15">
      <c r="A8667" s="214">
        <v>39356</v>
      </c>
      <c r="B8667">
        <v>1.665</v>
      </c>
      <c r="D8667" s="207"/>
    </row>
    <row r="8668" spans="1:4" x14ac:dyDescent="0.15">
      <c r="A8668" s="214">
        <v>39357</v>
      </c>
      <c r="B8668">
        <v>1.6839999999999999</v>
      </c>
      <c r="D8668" s="207"/>
    </row>
    <row r="8669" spans="1:4" x14ac:dyDescent="0.15">
      <c r="A8669" s="214">
        <v>39358</v>
      </c>
      <c r="B8669">
        <v>1.69</v>
      </c>
      <c r="D8669" s="207"/>
    </row>
    <row r="8670" spans="1:4" x14ac:dyDescent="0.15">
      <c r="A8670" s="214">
        <v>39359</v>
      </c>
      <c r="B8670">
        <v>1.7130000000000001</v>
      </c>
      <c r="D8670" s="207"/>
    </row>
    <row r="8671" spans="1:4" x14ac:dyDescent="0.15">
      <c r="A8671" s="214">
        <v>39360</v>
      </c>
      <c r="B8671">
        <v>1.6970000000000001</v>
      </c>
      <c r="D8671" s="207"/>
    </row>
    <row r="8672" spans="1:4" x14ac:dyDescent="0.15">
      <c r="A8672" s="214">
        <v>39364</v>
      </c>
      <c r="B8672">
        <v>1.712</v>
      </c>
      <c r="D8672" s="207"/>
    </row>
    <row r="8673" spans="1:4" x14ac:dyDescent="0.15">
      <c r="A8673" s="214">
        <v>39365</v>
      </c>
      <c r="B8673">
        <v>1.728</v>
      </c>
      <c r="D8673" s="207"/>
    </row>
    <row r="8674" spans="1:4" x14ac:dyDescent="0.15">
      <c r="A8674" s="214">
        <v>39366</v>
      </c>
      <c r="B8674">
        <v>1.736</v>
      </c>
      <c r="D8674" s="207"/>
    </row>
    <row r="8675" spans="1:4" x14ac:dyDescent="0.15">
      <c r="A8675" s="214">
        <v>39367</v>
      </c>
      <c r="B8675">
        <v>1.704</v>
      </c>
      <c r="D8675" s="207"/>
    </row>
    <row r="8676" spans="1:4" x14ac:dyDescent="0.15">
      <c r="A8676" s="214">
        <v>39370</v>
      </c>
      <c r="B8676">
        <v>1.7330000000000001</v>
      </c>
      <c r="D8676" s="207"/>
    </row>
    <row r="8677" spans="1:4" x14ac:dyDescent="0.15">
      <c r="A8677" s="214">
        <v>39371</v>
      </c>
      <c r="B8677">
        <v>1.7010000000000001</v>
      </c>
      <c r="D8677" s="207"/>
    </row>
    <row r="8678" spans="1:4" x14ac:dyDescent="0.15">
      <c r="A8678" s="214">
        <v>39372</v>
      </c>
      <c r="B8678">
        <v>1.655</v>
      </c>
      <c r="D8678" s="207"/>
    </row>
    <row r="8679" spans="1:4" x14ac:dyDescent="0.15">
      <c r="A8679" s="214">
        <v>39373</v>
      </c>
      <c r="B8679">
        <v>1.645</v>
      </c>
      <c r="D8679" s="207"/>
    </row>
    <row r="8680" spans="1:4" x14ac:dyDescent="0.15">
      <c r="A8680" s="214">
        <v>39374</v>
      </c>
      <c r="B8680">
        <v>1.6140000000000001</v>
      </c>
      <c r="D8680" s="207"/>
    </row>
    <row r="8681" spans="1:4" x14ac:dyDescent="0.15">
      <c r="A8681" s="214">
        <v>39377</v>
      </c>
      <c r="B8681">
        <v>1.59</v>
      </c>
      <c r="D8681" s="207"/>
    </row>
    <row r="8682" spans="1:4" x14ac:dyDescent="0.15">
      <c r="A8682" s="214">
        <v>39378</v>
      </c>
      <c r="B8682">
        <v>1.595</v>
      </c>
      <c r="D8682" s="207"/>
    </row>
    <row r="8683" spans="1:4" x14ac:dyDescent="0.15">
      <c r="A8683" s="214">
        <v>39379</v>
      </c>
      <c r="B8683">
        <v>1.581</v>
      </c>
      <c r="D8683" s="207"/>
    </row>
    <row r="8684" spans="1:4" x14ac:dyDescent="0.15">
      <c r="A8684" s="214">
        <v>39380</v>
      </c>
      <c r="B8684">
        <v>1.5960000000000001</v>
      </c>
      <c r="D8684" s="207"/>
    </row>
    <row r="8685" spans="1:4" x14ac:dyDescent="0.15">
      <c r="A8685" s="214">
        <v>39381</v>
      </c>
      <c r="B8685">
        <v>1.627</v>
      </c>
      <c r="D8685" s="207"/>
    </row>
    <row r="8686" spans="1:4" x14ac:dyDescent="0.15">
      <c r="A8686" s="214">
        <v>39384</v>
      </c>
      <c r="B8686">
        <v>1.62</v>
      </c>
      <c r="D8686" s="207"/>
    </row>
    <row r="8687" spans="1:4" x14ac:dyDescent="0.15">
      <c r="A8687" s="214">
        <v>39385</v>
      </c>
      <c r="B8687">
        <v>1.625</v>
      </c>
      <c r="D8687" s="207"/>
    </row>
    <row r="8688" spans="1:4" x14ac:dyDescent="0.15">
      <c r="A8688" s="214">
        <v>39386</v>
      </c>
      <c r="B8688">
        <v>1.615</v>
      </c>
      <c r="D8688" s="207"/>
    </row>
    <row r="8689" spans="1:4" x14ac:dyDescent="0.15">
      <c r="A8689" s="214">
        <v>39387</v>
      </c>
      <c r="B8689">
        <v>1.6719999999999999</v>
      </c>
      <c r="D8689" s="207"/>
    </row>
    <row r="8690" spans="1:4" x14ac:dyDescent="0.15">
      <c r="A8690" s="214">
        <v>39388</v>
      </c>
      <c r="B8690">
        <v>1.597</v>
      </c>
      <c r="D8690" s="207"/>
    </row>
    <row r="8691" spans="1:4" x14ac:dyDescent="0.15">
      <c r="A8691" s="214">
        <v>39391</v>
      </c>
      <c r="B8691">
        <v>1.593</v>
      </c>
      <c r="D8691" s="207"/>
    </row>
    <row r="8692" spans="1:4" x14ac:dyDescent="0.15">
      <c r="A8692" s="214">
        <v>39392</v>
      </c>
      <c r="B8692">
        <v>1.583</v>
      </c>
      <c r="D8692" s="207"/>
    </row>
    <row r="8693" spans="1:4" x14ac:dyDescent="0.15">
      <c r="A8693" s="214">
        <v>39393</v>
      </c>
      <c r="B8693">
        <v>1.58</v>
      </c>
      <c r="D8693" s="207"/>
    </row>
    <row r="8694" spans="1:4" x14ac:dyDescent="0.15">
      <c r="A8694" s="214">
        <v>39394</v>
      </c>
      <c r="B8694">
        <v>1.556</v>
      </c>
      <c r="D8694" s="207"/>
    </row>
    <row r="8695" spans="1:4" x14ac:dyDescent="0.15">
      <c r="A8695" s="214">
        <v>39395</v>
      </c>
      <c r="B8695">
        <v>1.5469999999999999</v>
      </c>
      <c r="D8695" s="207"/>
    </row>
    <row r="8696" spans="1:4" x14ac:dyDescent="0.15">
      <c r="A8696" s="214">
        <v>39398</v>
      </c>
      <c r="B8696">
        <v>1.534</v>
      </c>
      <c r="D8696" s="207"/>
    </row>
    <row r="8697" spans="1:4" x14ac:dyDescent="0.15">
      <c r="A8697" s="214">
        <v>39399</v>
      </c>
      <c r="B8697">
        <v>1.5049999999999999</v>
      </c>
      <c r="D8697" s="207"/>
    </row>
    <row r="8698" spans="1:4" x14ac:dyDescent="0.15">
      <c r="A8698" s="214">
        <v>39400</v>
      </c>
      <c r="B8698">
        <v>1.538</v>
      </c>
      <c r="D8698" s="207"/>
    </row>
    <row r="8699" spans="1:4" x14ac:dyDescent="0.15">
      <c r="A8699" s="214">
        <v>39401</v>
      </c>
      <c r="B8699">
        <v>1.5189999999999999</v>
      </c>
      <c r="D8699" s="207"/>
    </row>
    <row r="8700" spans="1:4" x14ac:dyDescent="0.15">
      <c r="A8700" s="214">
        <v>39402</v>
      </c>
      <c r="B8700">
        <v>1.4910000000000001</v>
      </c>
      <c r="D8700" s="207"/>
    </row>
    <row r="8701" spans="1:4" x14ac:dyDescent="0.15">
      <c r="A8701" s="214">
        <v>39405</v>
      </c>
      <c r="B8701">
        <v>1.4870000000000001</v>
      </c>
      <c r="D8701" s="207"/>
    </row>
    <row r="8702" spans="1:4" x14ac:dyDescent="0.15">
      <c r="A8702" s="214">
        <v>39406</v>
      </c>
      <c r="B8702">
        <v>1.492</v>
      </c>
      <c r="D8702" s="207"/>
    </row>
    <row r="8703" spans="1:4" x14ac:dyDescent="0.15">
      <c r="A8703" s="214">
        <v>39407</v>
      </c>
      <c r="B8703">
        <v>1.46</v>
      </c>
      <c r="D8703" s="207"/>
    </row>
    <row r="8704" spans="1:4" x14ac:dyDescent="0.15">
      <c r="A8704" s="214">
        <v>39408</v>
      </c>
      <c r="B8704">
        <v>1.4450000000000001</v>
      </c>
      <c r="D8704" s="207"/>
    </row>
    <row r="8705" spans="1:4" x14ac:dyDescent="0.15">
      <c r="A8705" s="214">
        <v>39412</v>
      </c>
      <c r="B8705">
        <v>1.5069999999999999</v>
      </c>
      <c r="D8705" s="207"/>
    </row>
    <row r="8706" spans="1:4" x14ac:dyDescent="0.15">
      <c r="A8706" s="214">
        <v>39413</v>
      </c>
      <c r="B8706">
        <v>1.518</v>
      </c>
      <c r="D8706" s="207"/>
    </row>
    <row r="8707" spans="1:4" x14ac:dyDescent="0.15">
      <c r="A8707" s="214">
        <v>39414</v>
      </c>
      <c r="B8707">
        <v>1.5089999999999999</v>
      </c>
      <c r="D8707" s="207"/>
    </row>
    <row r="8708" spans="1:4" x14ac:dyDescent="0.15">
      <c r="A8708" s="214">
        <v>39415</v>
      </c>
      <c r="B8708">
        <v>1.5129999999999999</v>
      </c>
      <c r="D8708" s="207"/>
    </row>
    <row r="8709" spans="1:4" x14ac:dyDescent="0.15">
      <c r="A8709" s="214">
        <v>39416</v>
      </c>
      <c r="B8709">
        <v>1.4990000000000001</v>
      </c>
      <c r="D8709" s="207"/>
    </row>
    <row r="8710" spans="1:4" x14ac:dyDescent="0.15">
      <c r="A8710" s="214">
        <v>39419</v>
      </c>
      <c r="B8710">
        <v>1.4770000000000001</v>
      </c>
      <c r="D8710" s="207"/>
    </row>
    <row r="8711" spans="1:4" x14ac:dyDescent="0.15">
      <c r="A8711" s="214">
        <v>39420</v>
      </c>
      <c r="B8711">
        <v>1.44</v>
      </c>
      <c r="D8711" s="207"/>
    </row>
    <row r="8712" spans="1:4" x14ac:dyDescent="0.15">
      <c r="A8712" s="214">
        <v>39421</v>
      </c>
      <c r="B8712">
        <v>1.486</v>
      </c>
      <c r="D8712" s="207"/>
    </row>
    <row r="8713" spans="1:4" x14ac:dyDescent="0.15">
      <c r="A8713" s="214">
        <v>39422</v>
      </c>
      <c r="B8713">
        <v>1.5489999999999999</v>
      </c>
      <c r="D8713" s="207"/>
    </row>
    <row r="8714" spans="1:4" x14ac:dyDescent="0.15">
      <c r="A8714" s="214">
        <v>39423</v>
      </c>
      <c r="B8714">
        <v>1.5589999999999999</v>
      </c>
      <c r="D8714" s="207"/>
    </row>
    <row r="8715" spans="1:4" x14ac:dyDescent="0.15">
      <c r="A8715" s="214">
        <v>39426</v>
      </c>
      <c r="B8715">
        <v>1.5549999999999999</v>
      </c>
      <c r="D8715" s="207"/>
    </row>
    <row r="8716" spans="1:4" x14ac:dyDescent="0.15">
      <c r="A8716" s="214">
        <v>39427</v>
      </c>
      <c r="B8716">
        <v>1.5740000000000001</v>
      </c>
      <c r="D8716" s="207"/>
    </row>
    <row r="8717" spans="1:4" x14ac:dyDescent="0.15">
      <c r="A8717" s="214">
        <v>39428</v>
      </c>
      <c r="B8717">
        <v>1.508</v>
      </c>
      <c r="D8717" s="207"/>
    </row>
    <row r="8718" spans="1:4" x14ac:dyDescent="0.15">
      <c r="A8718" s="214">
        <v>39429</v>
      </c>
      <c r="B8718">
        <v>1.5069999999999999</v>
      </c>
      <c r="D8718" s="207"/>
    </row>
    <row r="8719" spans="1:4" x14ac:dyDescent="0.15">
      <c r="A8719" s="214">
        <v>39430</v>
      </c>
      <c r="B8719">
        <v>1.5409999999999999</v>
      </c>
      <c r="D8719" s="207"/>
    </row>
    <row r="8720" spans="1:4" x14ac:dyDescent="0.15">
      <c r="A8720" s="214">
        <v>39433</v>
      </c>
      <c r="B8720">
        <v>1.5449999999999999</v>
      </c>
      <c r="D8720" s="207"/>
    </row>
    <row r="8721" spans="1:4" x14ac:dyDescent="0.15">
      <c r="A8721" s="214">
        <v>39434</v>
      </c>
      <c r="B8721">
        <v>1.532</v>
      </c>
      <c r="D8721" s="207"/>
    </row>
    <row r="8722" spans="1:4" x14ac:dyDescent="0.15">
      <c r="A8722" s="214">
        <v>39435</v>
      </c>
      <c r="B8722">
        <v>1.4910000000000001</v>
      </c>
      <c r="D8722" s="207"/>
    </row>
    <row r="8723" spans="1:4" x14ac:dyDescent="0.15">
      <c r="A8723" s="214">
        <v>39436</v>
      </c>
      <c r="B8723">
        <v>1.5149999999999999</v>
      </c>
      <c r="D8723" s="207"/>
    </row>
    <row r="8724" spans="1:4" x14ac:dyDescent="0.15">
      <c r="A8724" s="214">
        <v>39437</v>
      </c>
      <c r="B8724">
        <v>1.548</v>
      </c>
      <c r="D8724" s="207"/>
    </row>
    <row r="8725" spans="1:4" x14ac:dyDescent="0.15">
      <c r="A8725" s="214">
        <v>39441</v>
      </c>
      <c r="B8725">
        <v>1.577</v>
      </c>
      <c r="D8725" s="207"/>
    </row>
    <row r="8726" spans="1:4" x14ac:dyDescent="0.15">
      <c r="A8726" s="214">
        <v>39442</v>
      </c>
      <c r="B8726">
        <v>1.5529999999999999</v>
      </c>
      <c r="D8726" s="207"/>
    </row>
    <row r="8727" spans="1:4" x14ac:dyDescent="0.15">
      <c r="A8727" s="214">
        <v>39443</v>
      </c>
      <c r="B8727">
        <v>1.5489999999999999</v>
      </c>
      <c r="D8727" s="207"/>
    </row>
    <row r="8728" spans="1:4" x14ac:dyDescent="0.15">
      <c r="A8728" s="214">
        <v>39444</v>
      </c>
      <c r="B8728">
        <v>1.502</v>
      </c>
      <c r="D8728" s="207"/>
    </row>
    <row r="8729" spans="1:4" x14ac:dyDescent="0.15">
      <c r="A8729" s="214">
        <v>39451</v>
      </c>
      <c r="B8729">
        <v>1.47</v>
      </c>
      <c r="D8729" s="207"/>
    </row>
    <row r="8730" spans="1:4" x14ac:dyDescent="0.15">
      <c r="A8730" s="214">
        <v>39454</v>
      </c>
      <c r="B8730">
        <v>1.4670000000000001</v>
      </c>
      <c r="D8730" s="207"/>
    </row>
    <row r="8731" spans="1:4" x14ac:dyDescent="0.15">
      <c r="A8731" s="214">
        <v>39455</v>
      </c>
      <c r="B8731">
        <v>1.4670000000000001</v>
      </c>
      <c r="D8731" s="207"/>
    </row>
    <row r="8732" spans="1:4" x14ac:dyDescent="0.15">
      <c r="A8732" s="214">
        <v>39456</v>
      </c>
      <c r="B8732">
        <v>1.4710000000000001</v>
      </c>
      <c r="D8732" s="207"/>
    </row>
    <row r="8733" spans="1:4" x14ac:dyDescent="0.15">
      <c r="A8733" s="214">
        <v>39457</v>
      </c>
      <c r="B8733">
        <v>1.444</v>
      </c>
      <c r="D8733" s="207"/>
    </row>
    <row r="8734" spans="1:4" x14ac:dyDescent="0.15">
      <c r="A8734" s="214">
        <v>39458</v>
      </c>
      <c r="B8734">
        <v>1.43</v>
      </c>
      <c r="D8734" s="207"/>
    </row>
    <row r="8735" spans="1:4" x14ac:dyDescent="0.15">
      <c r="A8735" s="214">
        <v>39462</v>
      </c>
      <c r="B8735">
        <v>1.43</v>
      </c>
      <c r="D8735" s="207"/>
    </row>
    <row r="8736" spans="1:4" x14ac:dyDescent="0.15">
      <c r="A8736" s="214">
        <v>39463</v>
      </c>
      <c r="B8736">
        <v>1.393</v>
      </c>
      <c r="D8736" s="207"/>
    </row>
    <row r="8737" spans="1:4" x14ac:dyDescent="0.15">
      <c r="A8737" s="214">
        <v>39464</v>
      </c>
      <c r="B8737">
        <v>1.411</v>
      </c>
      <c r="D8737" s="207"/>
    </row>
    <row r="8738" spans="1:4" x14ac:dyDescent="0.15">
      <c r="A8738" s="214">
        <v>39465</v>
      </c>
      <c r="B8738">
        <v>1.4039999999999999</v>
      </c>
      <c r="D8738" s="207"/>
    </row>
    <row r="8739" spans="1:4" x14ac:dyDescent="0.15">
      <c r="A8739" s="214">
        <v>39468</v>
      </c>
      <c r="B8739">
        <v>1.3779999999999999</v>
      </c>
      <c r="D8739" s="207"/>
    </row>
    <row r="8740" spans="1:4" x14ac:dyDescent="0.15">
      <c r="A8740" s="214">
        <v>39469</v>
      </c>
      <c r="B8740">
        <v>1.333</v>
      </c>
      <c r="D8740" s="207"/>
    </row>
    <row r="8741" spans="1:4" x14ac:dyDescent="0.15">
      <c r="A8741" s="214">
        <v>39470</v>
      </c>
      <c r="B8741">
        <v>1.353</v>
      </c>
      <c r="D8741" s="207"/>
    </row>
    <row r="8742" spans="1:4" x14ac:dyDescent="0.15">
      <c r="A8742" s="214">
        <v>39471</v>
      </c>
      <c r="B8742">
        <v>1.401</v>
      </c>
      <c r="D8742" s="207"/>
    </row>
    <row r="8743" spans="1:4" x14ac:dyDescent="0.15">
      <c r="A8743" s="214">
        <v>39472</v>
      </c>
      <c r="B8743">
        <v>1.4870000000000001</v>
      </c>
      <c r="D8743" s="207"/>
    </row>
    <row r="8744" spans="1:4" x14ac:dyDescent="0.15">
      <c r="A8744" s="214">
        <v>39475</v>
      </c>
      <c r="B8744">
        <v>1.421</v>
      </c>
      <c r="D8744" s="207"/>
    </row>
    <row r="8745" spans="1:4" x14ac:dyDescent="0.15">
      <c r="A8745" s="214">
        <v>39476</v>
      </c>
      <c r="B8745">
        <v>1.476</v>
      </c>
      <c r="D8745" s="207"/>
    </row>
    <row r="8746" spans="1:4" x14ac:dyDescent="0.15">
      <c r="A8746" s="214">
        <v>39477</v>
      </c>
      <c r="B8746">
        <v>1.4379999999999999</v>
      </c>
      <c r="D8746" s="207"/>
    </row>
    <row r="8747" spans="1:4" x14ac:dyDescent="0.15">
      <c r="A8747" s="214">
        <v>39478</v>
      </c>
      <c r="B8747">
        <v>1.4430000000000001</v>
      </c>
      <c r="D8747" s="207"/>
    </row>
    <row r="8748" spans="1:4" x14ac:dyDescent="0.15">
      <c r="A8748" s="214">
        <v>39479</v>
      </c>
      <c r="B8748">
        <v>1.4359999999999999</v>
      </c>
      <c r="D8748" s="207"/>
    </row>
    <row r="8749" spans="1:4" x14ac:dyDescent="0.15">
      <c r="A8749" s="214">
        <v>39482</v>
      </c>
      <c r="B8749">
        <v>1.4750000000000001</v>
      </c>
      <c r="D8749" s="207"/>
    </row>
    <row r="8750" spans="1:4" x14ac:dyDescent="0.15">
      <c r="A8750" s="214">
        <v>39483</v>
      </c>
      <c r="B8750">
        <v>1.4810000000000001</v>
      </c>
      <c r="D8750" s="207"/>
    </row>
    <row r="8751" spans="1:4" x14ac:dyDescent="0.15">
      <c r="A8751" s="214">
        <v>39484</v>
      </c>
      <c r="B8751">
        <v>1.415</v>
      </c>
      <c r="D8751" s="207"/>
    </row>
    <row r="8752" spans="1:4" x14ac:dyDescent="0.15">
      <c r="A8752" s="214">
        <v>39485</v>
      </c>
      <c r="B8752">
        <v>1.4330000000000001</v>
      </c>
      <c r="D8752" s="207"/>
    </row>
    <row r="8753" spans="1:4" x14ac:dyDescent="0.15">
      <c r="A8753" s="214">
        <v>39486</v>
      </c>
      <c r="B8753">
        <v>1.431</v>
      </c>
      <c r="D8753" s="207"/>
    </row>
    <row r="8754" spans="1:4" x14ac:dyDescent="0.15">
      <c r="A8754" s="214">
        <v>39490</v>
      </c>
      <c r="B8754">
        <v>1.4119999999999999</v>
      </c>
      <c r="D8754" s="207"/>
    </row>
    <row r="8755" spans="1:4" x14ac:dyDescent="0.15">
      <c r="A8755" s="214">
        <v>39491</v>
      </c>
      <c r="B8755">
        <v>1.4339999999999999</v>
      </c>
      <c r="D8755" s="207"/>
    </row>
    <row r="8756" spans="1:4" x14ac:dyDescent="0.15">
      <c r="A8756" s="214">
        <v>39492</v>
      </c>
      <c r="B8756">
        <v>1.472</v>
      </c>
      <c r="D8756" s="207"/>
    </row>
    <row r="8757" spans="1:4" x14ac:dyDescent="0.15">
      <c r="A8757" s="214">
        <v>39493</v>
      </c>
      <c r="B8757">
        <v>1.462</v>
      </c>
      <c r="D8757" s="207"/>
    </row>
    <row r="8758" spans="1:4" x14ac:dyDescent="0.15">
      <c r="A8758" s="214">
        <v>39496</v>
      </c>
      <c r="B8758">
        <v>1.462</v>
      </c>
      <c r="D8758" s="207"/>
    </row>
    <row r="8759" spans="1:4" x14ac:dyDescent="0.15">
      <c r="A8759" s="214">
        <v>39497</v>
      </c>
      <c r="B8759">
        <v>1.476</v>
      </c>
      <c r="D8759" s="207"/>
    </row>
    <row r="8760" spans="1:4" x14ac:dyDescent="0.15">
      <c r="A8760" s="214">
        <v>39498</v>
      </c>
      <c r="B8760">
        <v>1.44</v>
      </c>
      <c r="D8760" s="207"/>
    </row>
    <row r="8761" spans="1:4" x14ac:dyDescent="0.15">
      <c r="A8761" s="214">
        <v>39499</v>
      </c>
      <c r="B8761">
        <v>1.4970000000000001</v>
      </c>
      <c r="D8761" s="207"/>
    </row>
    <row r="8762" spans="1:4" x14ac:dyDescent="0.15">
      <c r="A8762" s="214">
        <v>39500</v>
      </c>
      <c r="B8762">
        <v>1.464</v>
      </c>
      <c r="D8762" s="207"/>
    </row>
    <row r="8763" spans="1:4" x14ac:dyDescent="0.15">
      <c r="A8763" s="214">
        <v>39503</v>
      </c>
      <c r="B8763">
        <v>1.4970000000000001</v>
      </c>
      <c r="D8763" s="207"/>
    </row>
    <row r="8764" spans="1:4" x14ac:dyDescent="0.15">
      <c r="A8764" s="214">
        <v>39504</v>
      </c>
      <c r="B8764">
        <v>1.4870000000000001</v>
      </c>
      <c r="D8764" s="207"/>
    </row>
    <row r="8765" spans="1:4" x14ac:dyDescent="0.15">
      <c r="A8765" s="214">
        <v>39505</v>
      </c>
      <c r="B8765">
        <v>1.4830000000000001</v>
      </c>
      <c r="D8765" s="207"/>
    </row>
    <row r="8766" spans="1:4" x14ac:dyDescent="0.15">
      <c r="A8766" s="214">
        <v>39506</v>
      </c>
      <c r="B8766">
        <v>1.44</v>
      </c>
      <c r="D8766" s="207"/>
    </row>
    <row r="8767" spans="1:4" x14ac:dyDescent="0.15">
      <c r="A8767" s="214">
        <v>39507</v>
      </c>
      <c r="B8767">
        <v>1.373</v>
      </c>
      <c r="D8767" s="207"/>
    </row>
    <row r="8768" spans="1:4" x14ac:dyDescent="0.15">
      <c r="A8768" s="214">
        <v>39510</v>
      </c>
      <c r="B8768">
        <v>1.3580000000000001</v>
      </c>
      <c r="D8768" s="207"/>
    </row>
    <row r="8769" spans="1:4" x14ac:dyDescent="0.15">
      <c r="A8769" s="214">
        <v>39511</v>
      </c>
      <c r="B8769">
        <v>1.393</v>
      </c>
      <c r="D8769" s="207"/>
    </row>
    <row r="8770" spans="1:4" x14ac:dyDescent="0.15">
      <c r="A8770" s="214">
        <v>39512</v>
      </c>
      <c r="B8770">
        <v>1.369</v>
      </c>
      <c r="D8770" s="207"/>
    </row>
    <row r="8771" spans="1:4" x14ac:dyDescent="0.15">
      <c r="A8771" s="214">
        <v>39513</v>
      </c>
      <c r="B8771">
        <v>1.3560000000000001</v>
      </c>
      <c r="D8771" s="207"/>
    </row>
    <row r="8772" spans="1:4" x14ac:dyDescent="0.15">
      <c r="A8772" s="214">
        <v>39514</v>
      </c>
      <c r="B8772">
        <v>1.351</v>
      </c>
      <c r="D8772" s="207"/>
    </row>
    <row r="8773" spans="1:4" x14ac:dyDescent="0.15">
      <c r="A8773" s="214">
        <v>39517</v>
      </c>
      <c r="B8773">
        <v>1.333</v>
      </c>
      <c r="D8773" s="207"/>
    </row>
    <row r="8774" spans="1:4" x14ac:dyDescent="0.15">
      <c r="A8774" s="214">
        <v>39518</v>
      </c>
      <c r="B8774">
        <v>1.327</v>
      </c>
      <c r="D8774" s="207"/>
    </row>
    <row r="8775" spans="1:4" x14ac:dyDescent="0.15">
      <c r="A8775" s="214">
        <v>39519</v>
      </c>
      <c r="B8775">
        <v>1.333</v>
      </c>
      <c r="D8775" s="207"/>
    </row>
    <row r="8776" spans="1:4" x14ac:dyDescent="0.15">
      <c r="A8776" s="214">
        <v>39520</v>
      </c>
      <c r="B8776">
        <v>1.296</v>
      </c>
      <c r="D8776" s="207"/>
    </row>
    <row r="8777" spans="1:4" x14ac:dyDescent="0.15">
      <c r="A8777" s="214">
        <v>39521</v>
      </c>
      <c r="B8777">
        <v>1.2709999999999999</v>
      </c>
      <c r="D8777" s="207"/>
    </row>
    <row r="8778" spans="1:4" x14ac:dyDescent="0.15">
      <c r="A8778" s="214">
        <v>39524</v>
      </c>
      <c r="B8778">
        <v>1.272</v>
      </c>
      <c r="D8778" s="207"/>
    </row>
    <row r="8779" spans="1:4" x14ac:dyDescent="0.15">
      <c r="A8779" s="214">
        <v>39525</v>
      </c>
      <c r="B8779">
        <v>1.3140000000000001</v>
      </c>
      <c r="D8779" s="207"/>
    </row>
    <row r="8780" spans="1:4" x14ac:dyDescent="0.15">
      <c r="A8780" s="214">
        <v>39526</v>
      </c>
      <c r="B8780">
        <v>1.276</v>
      </c>
      <c r="D8780" s="207"/>
    </row>
    <row r="8781" spans="1:4" x14ac:dyDescent="0.15">
      <c r="A8781" s="214">
        <v>39528</v>
      </c>
      <c r="B8781">
        <v>1.2769999999999999</v>
      </c>
      <c r="D8781" s="207"/>
    </row>
    <row r="8782" spans="1:4" x14ac:dyDescent="0.15">
      <c r="A8782" s="214">
        <v>39531</v>
      </c>
      <c r="B8782">
        <v>1.264</v>
      </c>
      <c r="D8782" s="207"/>
    </row>
    <row r="8783" spans="1:4" x14ac:dyDescent="0.15">
      <c r="A8783" s="214">
        <v>39532</v>
      </c>
      <c r="B8783">
        <v>1.26</v>
      </c>
      <c r="D8783" s="207"/>
    </row>
    <row r="8784" spans="1:4" x14ac:dyDescent="0.15">
      <c r="A8784" s="214">
        <v>39533</v>
      </c>
      <c r="B8784">
        <v>1.284</v>
      </c>
      <c r="D8784" s="207"/>
    </row>
    <row r="8785" spans="1:4" x14ac:dyDescent="0.15">
      <c r="A8785" s="214">
        <v>39534</v>
      </c>
      <c r="B8785">
        <v>1.278</v>
      </c>
      <c r="D8785" s="207"/>
    </row>
    <row r="8786" spans="1:4" x14ac:dyDescent="0.15">
      <c r="A8786" s="214">
        <v>39535</v>
      </c>
      <c r="B8786">
        <v>1.278</v>
      </c>
      <c r="D8786" s="207"/>
    </row>
    <row r="8787" spans="1:4" x14ac:dyDescent="0.15">
      <c r="A8787" s="214">
        <v>39538</v>
      </c>
      <c r="B8787">
        <v>1.2849999999999999</v>
      </c>
      <c r="D8787" s="207"/>
    </row>
    <row r="8788" spans="1:4" x14ac:dyDescent="0.15">
      <c r="A8788" s="214">
        <v>39539</v>
      </c>
      <c r="B8788">
        <v>1.3580000000000001</v>
      </c>
      <c r="D8788" s="207"/>
    </row>
    <row r="8789" spans="1:4" x14ac:dyDescent="0.15">
      <c r="A8789" s="214">
        <v>39540</v>
      </c>
      <c r="B8789">
        <v>1.375</v>
      </c>
      <c r="D8789" s="207"/>
    </row>
    <row r="8790" spans="1:4" x14ac:dyDescent="0.15">
      <c r="A8790" s="214">
        <v>39541</v>
      </c>
      <c r="B8790">
        <v>1.361</v>
      </c>
      <c r="D8790" s="207"/>
    </row>
    <row r="8791" spans="1:4" x14ac:dyDescent="0.15">
      <c r="A8791" s="214">
        <v>39542</v>
      </c>
      <c r="B8791">
        <v>1.3340000000000001</v>
      </c>
      <c r="D8791" s="207"/>
    </row>
    <row r="8792" spans="1:4" x14ac:dyDescent="0.15">
      <c r="A8792" s="214">
        <v>39545</v>
      </c>
      <c r="B8792">
        <v>1.3440000000000001</v>
      </c>
      <c r="D8792" s="207"/>
    </row>
    <row r="8793" spans="1:4" x14ac:dyDescent="0.15">
      <c r="A8793" s="214">
        <v>39546</v>
      </c>
      <c r="B8793">
        <v>1.33</v>
      </c>
      <c r="D8793" s="207"/>
    </row>
    <row r="8794" spans="1:4" x14ac:dyDescent="0.15">
      <c r="A8794" s="214">
        <v>39547</v>
      </c>
      <c r="B8794">
        <v>1.3440000000000001</v>
      </c>
      <c r="D8794" s="207"/>
    </row>
    <row r="8795" spans="1:4" x14ac:dyDescent="0.15">
      <c r="A8795" s="214">
        <v>39548</v>
      </c>
      <c r="B8795">
        <v>1.3360000000000001</v>
      </c>
      <c r="D8795" s="207"/>
    </row>
    <row r="8796" spans="1:4" x14ac:dyDescent="0.15">
      <c r="A8796" s="214">
        <v>39549</v>
      </c>
      <c r="B8796">
        <v>1.3779999999999999</v>
      </c>
      <c r="D8796" s="207"/>
    </row>
    <row r="8797" spans="1:4" x14ac:dyDescent="0.15">
      <c r="A8797" s="214">
        <v>39552</v>
      </c>
      <c r="B8797">
        <v>1.3420000000000001</v>
      </c>
      <c r="D8797" s="207"/>
    </row>
    <row r="8798" spans="1:4" x14ac:dyDescent="0.15">
      <c r="A8798" s="214">
        <v>39553</v>
      </c>
      <c r="B8798">
        <v>1.35</v>
      </c>
      <c r="D8798" s="207"/>
    </row>
    <row r="8799" spans="1:4" x14ac:dyDescent="0.15">
      <c r="A8799" s="214">
        <v>39554</v>
      </c>
      <c r="B8799">
        <v>1.355</v>
      </c>
      <c r="D8799" s="207"/>
    </row>
    <row r="8800" spans="1:4" x14ac:dyDescent="0.15">
      <c r="A8800" s="214">
        <v>39555</v>
      </c>
      <c r="B8800">
        <v>1.381</v>
      </c>
      <c r="D8800" s="207"/>
    </row>
    <row r="8801" spans="1:4" x14ac:dyDescent="0.15">
      <c r="A8801" s="214">
        <v>39556</v>
      </c>
      <c r="B8801">
        <v>1.4</v>
      </c>
      <c r="D8801" s="207"/>
    </row>
    <row r="8802" spans="1:4" x14ac:dyDescent="0.15">
      <c r="A8802" s="214">
        <v>39559</v>
      </c>
      <c r="B8802">
        <v>1.4470000000000001</v>
      </c>
      <c r="D8802" s="207"/>
    </row>
    <row r="8803" spans="1:4" x14ac:dyDescent="0.15">
      <c r="A8803" s="214">
        <v>39560</v>
      </c>
      <c r="B8803">
        <v>1.47</v>
      </c>
      <c r="D8803" s="207"/>
    </row>
    <row r="8804" spans="1:4" x14ac:dyDescent="0.15">
      <c r="A8804" s="214">
        <v>39561</v>
      </c>
      <c r="B8804">
        <v>1.454</v>
      </c>
      <c r="D8804" s="207"/>
    </row>
    <row r="8805" spans="1:4" x14ac:dyDescent="0.15">
      <c r="A8805" s="214">
        <v>39562</v>
      </c>
      <c r="B8805">
        <v>1.4830000000000001</v>
      </c>
      <c r="D8805" s="207"/>
    </row>
    <row r="8806" spans="1:4" x14ac:dyDescent="0.15">
      <c r="A8806" s="214">
        <v>39563</v>
      </c>
      <c r="B8806">
        <v>1.585</v>
      </c>
      <c r="D8806" s="207"/>
    </row>
    <row r="8807" spans="1:4" x14ac:dyDescent="0.15">
      <c r="A8807" s="214">
        <v>39566</v>
      </c>
      <c r="B8807">
        <v>1.603</v>
      </c>
      <c r="D8807" s="207"/>
    </row>
    <row r="8808" spans="1:4" x14ac:dyDescent="0.15">
      <c r="A8808" s="214">
        <v>39568</v>
      </c>
      <c r="B8808">
        <v>1.5640000000000001</v>
      </c>
      <c r="D8808" s="207"/>
    </row>
    <row r="8809" spans="1:4" x14ac:dyDescent="0.15">
      <c r="A8809" s="214">
        <v>39569</v>
      </c>
      <c r="B8809">
        <v>1.5660000000000001</v>
      </c>
      <c r="D8809" s="207"/>
    </row>
    <row r="8810" spans="1:4" x14ac:dyDescent="0.15">
      <c r="A8810" s="214">
        <v>39570</v>
      </c>
      <c r="B8810">
        <v>1.6240000000000001</v>
      </c>
      <c r="D8810" s="207"/>
    </row>
    <row r="8811" spans="1:4" x14ac:dyDescent="0.15">
      <c r="A8811" s="214">
        <v>39575</v>
      </c>
      <c r="B8811">
        <v>1.6479999999999999</v>
      </c>
      <c r="D8811" s="207"/>
    </row>
    <row r="8812" spans="1:4" x14ac:dyDescent="0.15">
      <c r="A8812" s="214">
        <v>39576</v>
      </c>
      <c r="B8812">
        <v>1.6539999999999999</v>
      </c>
      <c r="D8812" s="207"/>
    </row>
    <row r="8813" spans="1:4" x14ac:dyDescent="0.15">
      <c r="A8813" s="214">
        <v>39577</v>
      </c>
      <c r="B8813">
        <v>1.575</v>
      </c>
      <c r="D8813" s="207"/>
    </row>
    <row r="8814" spans="1:4" x14ac:dyDescent="0.15">
      <c r="A8814" s="214">
        <v>39580</v>
      </c>
      <c r="B8814">
        <v>1.603</v>
      </c>
      <c r="D8814" s="207"/>
    </row>
    <row r="8815" spans="1:4" x14ac:dyDescent="0.15">
      <c r="A8815" s="214">
        <v>39581</v>
      </c>
      <c r="B8815">
        <v>1.5980000000000001</v>
      </c>
      <c r="D8815" s="207"/>
    </row>
    <row r="8816" spans="1:4" x14ac:dyDescent="0.15">
      <c r="A8816" s="214">
        <v>39582</v>
      </c>
      <c r="B8816">
        <v>1.6819999999999999</v>
      </c>
      <c r="D8816" s="207"/>
    </row>
    <row r="8817" spans="1:4" x14ac:dyDescent="0.15">
      <c r="A8817" s="214">
        <v>39583</v>
      </c>
      <c r="B8817">
        <v>1.68</v>
      </c>
      <c r="D8817" s="207"/>
    </row>
    <row r="8818" spans="1:4" x14ac:dyDescent="0.15">
      <c r="A8818" s="214">
        <v>39584</v>
      </c>
      <c r="B8818">
        <v>1.7030000000000001</v>
      </c>
      <c r="D8818" s="207"/>
    </row>
    <row r="8819" spans="1:4" x14ac:dyDescent="0.15">
      <c r="A8819" s="214">
        <v>39587</v>
      </c>
      <c r="B8819">
        <v>1.681</v>
      </c>
      <c r="D8819" s="207"/>
    </row>
    <row r="8820" spans="1:4" x14ac:dyDescent="0.15">
      <c r="A8820" s="214">
        <v>39588</v>
      </c>
      <c r="B8820">
        <v>1.655</v>
      </c>
      <c r="D8820" s="207"/>
    </row>
    <row r="8821" spans="1:4" x14ac:dyDescent="0.15">
      <c r="A8821" s="214">
        <v>39589</v>
      </c>
      <c r="B8821">
        <v>1.623</v>
      </c>
      <c r="D8821" s="207"/>
    </row>
    <row r="8822" spans="1:4" x14ac:dyDescent="0.15">
      <c r="A8822" s="214">
        <v>39590</v>
      </c>
      <c r="B8822">
        <v>1.671</v>
      </c>
      <c r="D8822" s="207"/>
    </row>
    <row r="8823" spans="1:4" x14ac:dyDescent="0.15">
      <c r="A8823" s="214">
        <v>39591</v>
      </c>
      <c r="B8823">
        <v>1.746</v>
      </c>
      <c r="D8823" s="207"/>
    </row>
    <row r="8824" spans="1:4" x14ac:dyDescent="0.15">
      <c r="A8824" s="214">
        <v>39594</v>
      </c>
      <c r="B8824">
        <v>1.752</v>
      </c>
      <c r="D8824" s="207"/>
    </row>
    <row r="8825" spans="1:4" x14ac:dyDescent="0.15">
      <c r="A8825" s="214">
        <v>39595</v>
      </c>
      <c r="B8825">
        <v>1.7709999999999999</v>
      </c>
      <c r="D8825" s="207"/>
    </row>
    <row r="8826" spans="1:4" x14ac:dyDescent="0.15">
      <c r="A8826" s="214">
        <v>39596</v>
      </c>
      <c r="B8826">
        <v>1.748</v>
      </c>
      <c r="D8826" s="207"/>
    </row>
    <row r="8827" spans="1:4" x14ac:dyDescent="0.15">
      <c r="A8827" s="214">
        <v>39597</v>
      </c>
      <c r="B8827">
        <v>1.7929999999999999</v>
      </c>
      <c r="D8827" s="207"/>
    </row>
    <row r="8828" spans="1:4" x14ac:dyDescent="0.15">
      <c r="A8828" s="214">
        <v>39598</v>
      </c>
      <c r="B8828">
        <v>1.758</v>
      </c>
      <c r="D8828" s="207"/>
    </row>
    <row r="8829" spans="1:4" x14ac:dyDescent="0.15">
      <c r="A8829" s="214">
        <v>39601</v>
      </c>
      <c r="B8829">
        <v>1.784</v>
      </c>
      <c r="D8829" s="207"/>
    </row>
    <row r="8830" spans="1:4" x14ac:dyDescent="0.15">
      <c r="A8830" s="214">
        <v>39602</v>
      </c>
      <c r="B8830">
        <v>1.738</v>
      </c>
      <c r="D8830" s="207"/>
    </row>
    <row r="8831" spans="1:4" x14ac:dyDescent="0.15">
      <c r="A8831" s="214">
        <v>39603</v>
      </c>
      <c r="B8831">
        <v>1.766</v>
      </c>
      <c r="D8831" s="207"/>
    </row>
    <row r="8832" spans="1:4" x14ac:dyDescent="0.15">
      <c r="A8832" s="214">
        <v>39604</v>
      </c>
      <c r="B8832">
        <v>1.7250000000000001</v>
      </c>
      <c r="D8832" s="207"/>
    </row>
    <row r="8833" spans="1:4" x14ac:dyDescent="0.15">
      <c r="A8833" s="214">
        <v>39605</v>
      </c>
      <c r="B8833">
        <v>1.782</v>
      </c>
      <c r="D8833" s="207"/>
    </row>
    <row r="8834" spans="1:4" x14ac:dyDescent="0.15">
      <c r="A8834" s="214">
        <v>39608</v>
      </c>
      <c r="B8834">
        <v>1.718</v>
      </c>
      <c r="D8834" s="207"/>
    </row>
    <row r="8835" spans="1:4" x14ac:dyDescent="0.15">
      <c r="A8835" s="214">
        <v>39609</v>
      </c>
      <c r="B8835">
        <v>1.7969999999999999</v>
      </c>
      <c r="D8835" s="207"/>
    </row>
    <row r="8836" spans="1:4" x14ac:dyDescent="0.15">
      <c r="A8836" s="214">
        <v>39610</v>
      </c>
      <c r="B8836">
        <v>1.835</v>
      </c>
      <c r="D8836" s="207"/>
    </row>
    <row r="8837" spans="1:4" x14ac:dyDescent="0.15">
      <c r="A8837" s="214">
        <v>39611</v>
      </c>
      <c r="B8837">
        <v>1.7929999999999999</v>
      </c>
      <c r="D8837" s="207"/>
    </row>
    <row r="8838" spans="1:4" x14ac:dyDescent="0.15">
      <c r="A8838" s="214">
        <v>39612</v>
      </c>
      <c r="B8838">
        <v>1.8580000000000001</v>
      </c>
      <c r="D8838" s="207"/>
    </row>
    <row r="8839" spans="1:4" x14ac:dyDescent="0.15">
      <c r="A8839" s="214">
        <v>39615</v>
      </c>
      <c r="B8839">
        <v>1.869</v>
      </c>
      <c r="D8839" s="207"/>
    </row>
    <row r="8840" spans="1:4" x14ac:dyDescent="0.15">
      <c r="A8840" s="214">
        <v>39616</v>
      </c>
      <c r="B8840">
        <v>1.831</v>
      </c>
      <c r="D8840" s="207"/>
    </row>
    <row r="8841" spans="1:4" x14ac:dyDescent="0.15">
      <c r="A8841" s="214">
        <v>39617</v>
      </c>
      <c r="B8841">
        <v>1.776</v>
      </c>
      <c r="D8841" s="207"/>
    </row>
    <row r="8842" spans="1:4" x14ac:dyDescent="0.15">
      <c r="A8842" s="214">
        <v>39618</v>
      </c>
      <c r="B8842">
        <v>1.7909999999999999</v>
      </c>
      <c r="D8842" s="207"/>
    </row>
    <row r="8843" spans="1:4" x14ac:dyDescent="0.15">
      <c r="A8843" s="214">
        <v>39619</v>
      </c>
      <c r="B8843">
        <v>1.7589999999999999</v>
      </c>
      <c r="D8843" s="207"/>
    </row>
    <row r="8844" spans="1:4" x14ac:dyDescent="0.15">
      <c r="A8844" s="214">
        <v>39622</v>
      </c>
      <c r="B8844">
        <v>1.7210000000000001</v>
      </c>
      <c r="D8844" s="207"/>
    </row>
    <row r="8845" spans="1:4" x14ac:dyDescent="0.15">
      <c r="A8845" s="214">
        <v>39623</v>
      </c>
      <c r="B8845">
        <v>1.7030000000000001</v>
      </c>
      <c r="D8845" s="207"/>
    </row>
    <row r="8846" spans="1:4" x14ac:dyDescent="0.15">
      <c r="A8846" s="214">
        <v>39624</v>
      </c>
      <c r="B8846">
        <v>1.6830000000000001</v>
      </c>
      <c r="D8846" s="207"/>
    </row>
    <row r="8847" spans="1:4" x14ac:dyDescent="0.15">
      <c r="A8847" s="214">
        <v>39625</v>
      </c>
      <c r="B8847">
        <v>1.657</v>
      </c>
      <c r="D8847" s="207"/>
    </row>
    <row r="8848" spans="1:4" x14ac:dyDescent="0.15">
      <c r="A8848" s="214">
        <v>39626</v>
      </c>
      <c r="B8848">
        <v>1.6240000000000001</v>
      </c>
      <c r="D8848" s="207"/>
    </row>
    <row r="8849" spans="1:4" x14ac:dyDescent="0.15">
      <c r="A8849" s="214">
        <v>39629</v>
      </c>
      <c r="B8849">
        <v>1.6060000000000001</v>
      </c>
      <c r="D8849" s="207"/>
    </row>
    <row r="8850" spans="1:4" x14ac:dyDescent="0.15">
      <c r="A8850" s="214">
        <v>39630</v>
      </c>
      <c r="B8850">
        <v>1.681</v>
      </c>
      <c r="D8850" s="207"/>
    </row>
    <row r="8851" spans="1:4" x14ac:dyDescent="0.15">
      <c r="A8851" s="214">
        <v>39631</v>
      </c>
      <c r="B8851">
        <v>1.667</v>
      </c>
      <c r="D8851" s="207"/>
    </row>
    <row r="8852" spans="1:4" x14ac:dyDescent="0.15">
      <c r="A8852" s="214">
        <v>39632</v>
      </c>
      <c r="B8852">
        <v>1.675</v>
      </c>
      <c r="D8852" s="207"/>
    </row>
    <row r="8853" spans="1:4" x14ac:dyDescent="0.15">
      <c r="A8853" s="214">
        <v>39633</v>
      </c>
      <c r="B8853">
        <v>1.647</v>
      </c>
      <c r="D8853" s="207"/>
    </row>
    <row r="8854" spans="1:4" x14ac:dyDescent="0.15">
      <c r="A8854" s="214">
        <v>39636</v>
      </c>
      <c r="B8854">
        <v>1.698</v>
      </c>
      <c r="D8854" s="207"/>
    </row>
    <row r="8855" spans="1:4" x14ac:dyDescent="0.15">
      <c r="A8855" s="214">
        <v>39637</v>
      </c>
      <c r="B8855">
        <v>1.6240000000000001</v>
      </c>
      <c r="D8855" s="207"/>
    </row>
    <row r="8856" spans="1:4" x14ac:dyDescent="0.15">
      <c r="A8856" s="214">
        <v>39638</v>
      </c>
      <c r="B8856">
        <v>1.62</v>
      </c>
      <c r="D8856" s="207"/>
    </row>
    <row r="8857" spans="1:4" x14ac:dyDescent="0.15">
      <c r="A8857" s="214">
        <v>39639</v>
      </c>
      <c r="B8857">
        <v>1.5860000000000001</v>
      </c>
      <c r="D8857" s="207"/>
    </row>
    <row r="8858" spans="1:4" x14ac:dyDescent="0.15">
      <c r="A8858" s="214">
        <v>39640</v>
      </c>
      <c r="B8858">
        <v>1.6060000000000001</v>
      </c>
      <c r="D8858" s="207"/>
    </row>
    <row r="8859" spans="1:4" x14ac:dyDescent="0.15">
      <c r="A8859" s="214">
        <v>39643</v>
      </c>
      <c r="B8859">
        <v>1.593</v>
      </c>
      <c r="D8859" s="207"/>
    </row>
    <row r="8860" spans="1:4" x14ac:dyDescent="0.15">
      <c r="A8860" s="214">
        <v>39644</v>
      </c>
      <c r="B8860">
        <v>1.56</v>
      </c>
      <c r="D8860" s="207"/>
    </row>
    <row r="8861" spans="1:4" x14ac:dyDescent="0.15">
      <c r="A8861" s="214">
        <v>39645</v>
      </c>
      <c r="B8861">
        <v>1.579</v>
      </c>
      <c r="D8861" s="207"/>
    </row>
    <row r="8862" spans="1:4" x14ac:dyDescent="0.15">
      <c r="A8862" s="214">
        <v>39646</v>
      </c>
      <c r="B8862">
        <v>1.6</v>
      </c>
      <c r="D8862" s="207"/>
    </row>
    <row r="8863" spans="1:4" x14ac:dyDescent="0.15">
      <c r="A8863" s="214">
        <v>39647</v>
      </c>
      <c r="B8863">
        <v>1.581</v>
      </c>
      <c r="D8863" s="207"/>
    </row>
    <row r="8864" spans="1:4" x14ac:dyDescent="0.15">
      <c r="A8864" s="214">
        <v>39651</v>
      </c>
      <c r="B8864">
        <v>1.6240000000000001</v>
      </c>
      <c r="D8864" s="207"/>
    </row>
    <row r="8865" spans="1:4" x14ac:dyDescent="0.15">
      <c r="A8865" s="214">
        <v>39652</v>
      </c>
      <c r="B8865">
        <v>1.651</v>
      </c>
      <c r="D8865" s="207"/>
    </row>
    <row r="8866" spans="1:4" x14ac:dyDescent="0.15">
      <c r="A8866" s="214">
        <v>39653</v>
      </c>
      <c r="B8866">
        <v>1.663</v>
      </c>
      <c r="D8866" s="207"/>
    </row>
    <row r="8867" spans="1:4" x14ac:dyDescent="0.15">
      <c r="A8867" s="214">
        <v>39654</v>
      </c>
      <c r="B8867">
        <v>1.5880000000000001</v>
      </c>
      <c r="D8867" s="207"/>
    </row>
    <row r="8868" spans="1:4" x14ac:dyDescent="0.15">
      <c r="A8868" s="214">
        <v>39657</v>
      </c>
      <c r="B8868">
        <v>1.58</v>
      </c>
      <c r="D8868" s="207"/>
    </row>
    <row r="8869" spans="1:4" x14ac:dyDescent="0.15">
      <c r="A8869" s="214">
        <v>39658</v>
      </c>
      <c r="B8869">
        <v>1.556</v>
      </c>
      <c r="D8869" s="207"/>
    </row>
    <row r="8870" spans="1:4" x14ac:dyDescent="0.15">
      <c r="A8870" s="214">
        <v>39659</v>
      </c>
      <c r="B8870">
        <v>1.542</v>
      </c>
      <c r="D8870" s="207"/>
    </row>
    <row r="8871" spans="1:4" x14ac:dyDescent="0.15">
      <c r="A8871" s="214">
        <v>39660</v>
      </c>
      <c r="B8871">
        <v>1.5449999999999999</v>
      </c>
      <c r="D8871" s="207"/>
    </row>
    <row r="8872" spans="1:4" x14ac:dyDescent="0.15">
      <c r="A8872" s="214">
        <v>39661</v>
      </c>
      <c r="B8872">
        <v>1.528</v>
      </c>
      <c r="D8872" s="207"/>
    </row>
    <row r="8873" spans="1:4" x14ac:dyDescent="0.15">
      <c r="A8873" s="214">
        <v>39664</v>
      </c>
      <c r="B8873">
        <v>1.5129999999999999</v>
      </c>
      <c r="D8873" s="207"/>
    </row>
    <row r="8874" spans="1:4" x14ac:dyDescent="0.15">
      <c r="A8874" s="214">
        <v>39665</v>
      </c>
      <c r="B8874">
        <v>1.5489999999999999</v>
      </c>
      <c r="D8874" s="207"/>
    </row>
    <row r="8875" spans="1:4" x14ac:dyDescent="0.15">
      <c r="A8875" s="214">
        <v>39666</v>
      </c>
      <c r="B8875">
        <v>1.526</v>
      </c>
      <c r="D8875" s="207"/>
    </row>
    <row r="8876" spans="1:4" x14ac:dyDescent="0.15">
      <c r="A8876" s="214">
        <v>39667</v>
      </c>
      <c r="B8876">
        <v>1.5209999999999999</v>
      </c>
      <c r="D8876" s="207"/>
    </row>
    <row r="8877" spans="1:4" x14ac:dyDescent="0.15">
      <c r="A8877" s="214">
        <v>39668</v>
      </c>
      <c r="B8877">
        <v>1.48</v>
      </c>
      <c r="D8877" s="207"/>
    </row>
    <row r="8878" spans="1:4" x14ac:dyDescent="0.15">
      <c r="A8878" s="214">
        <v>39671</v>
      </c>
      <c r="B8878">
        <v>1.4670000000000001</v>
      </c>
      <c r="D8878" s="207"/>
    </row>
    <row r="8879" spans="1:4" x14ac:dyDescent="0.15">
      <c r="A8879" s="214">
        <v>39672</v>
      </c>
      <c r="B8879">
        <v>1.46</v>
      </c>
      <c r="D8879" s="207"/>
    </row>
    <row r="8880" spans="1:4" x14ac:dyDescent="0.15">
      <c r="A8880" s="214">
        <v>39673</v>
      </c>
      <c r="B8880">
        <v>1.4570000000000001</v>
      </c>
      <c r="D8880" s="207"/>
    </row>
    <row r="8881" spans="1:4" x14ac:dyDescent="0.15">
      <c r="A8881" s="214">
        <v>39674</v>
      </c>
      <c r="B8881">
        <v>1.4430000000000001</v>
      </c>
      <c r="D8881" s="207"/>
    </row>
    <row r="8882" spans="1:4" x14ac:dyDescent="0.15">
      <c r="A8882" s="214">
        <v>39675</v>
      </c>
      <c r="B8882">
        <v>1.468</v>
      </c>
      <c r="D8882" s="207"/>
    </row>
    <row r="8883" spans="1:4" x14ac:dyDescent="0.15">
      <c r="A8883" s="214">
        <v>39678</v>
      </c>
      <c r="B8883">
        <v>1.4550000000000001</v>
      </c>
      <c r="D8883" s="207"/>
    </row>
    <row r="8884" spans="1:4" x14ac:dyDescent="0.15">
      <c r="A8884" s="214">
        <v>39679</v>
      </c>
      <c r="B8884">
        <v>1.446</v>
      </c>
      <c r="D8884" s="207"/>
    </row>
    <row r="8885" spans="1:4" x14ac:dyDescent="0.15">
      <c r="A8885" s="214">
        <v>39680</v>
      </c>
      <c r="B8885">
        <v>1.456</v>
      </c>
      <c r="D8885" s="207"/>
    </row>
    <row r="8886" spans="1:4" x14ac:dyDescent="0.15">
      <c r="A8886" s="214">
        <v>39681</v>
      </c>
      <c r="B8886">
        <v>1.4279999999999999</v>
      </c>
      <c r="D8886" s="207"/>
    </row>
    <row r="8887" spans="1:4" x14ac:dyDescent="0.15">
      <c r="A8887" s="214">
        <v>39682</v>
      </c>
      <c r="B8887">
        <v>1.4570000000000001</v>
      </c>
      <c r="D8887" s="207"/>
    </row>
    <row r="8888" spans="1:4" x14ac:dyDescent="0.15">
      <c r="A8888" s="214">
        <v>39685</v>
      </c>
      <c r="B8888">
        <v>1.4450000000000001</v>
      </c>
      <c r="D8888" s="207"/>
    </row>
    <row r="8889" spans="1:4" x14ac:dyDescent="0.15">
      <c r="A8889" s="214">
        <v>39686</v>
      </c>
      <c r="B8889">
        <v>1.4359999999999999</v>
      </c>
      <c r="D8889" s="207"/>
    </row>
    <row r="8890" spans="1:4" x14ac:dyDescent="0.15">
      <c r="A8890" s="214">
        <v>39687</v>
      </c>
      <c r="B8890">
        <v>1.4590000000000001</v>
      </c>
      <c r="D8890" s="207"/>
    </row>
    <row r="8891" spans="1:4" x14ac:dyDescent="0.15">
      <c r="A8891" s="214">
        <v>39688</v>
      </c>
      <c r="B8891">
        <v>1.4430000000000001</v>
      </c>
      <c r="D8891" s="207"/>
    </row>
    <row r="8892" spans="1:4" x14ac:dyDescent="0.15">
      <c r="A8892" s="214">
        <v>39689</v>
      </c>
      <c r="B8892">
        <v>1.421</v>
      </c>
      <c r="D8892" s="207"/>
    </row>
    <row r="8893" spans="1:4" x14ac:dyDescent="0.15">
      <c r="A8893" s="214">
        <v>39692</v>
      </c>
      <c r="B8893">
        <v>1.484</v>
      </c>
      <c r="D8893" s="207"/>
    </row>
    <row r="8894" spans="1:4" x14ac:dyDescent="0.15">
      <c r="A8894" s="214">
        <v>39693</v>
      </c>
      <c r="B8894">
        <v>1.488</v>
      </c>
      <c r="D8894" s="207"/>
    </row>
    <row r="8895" spans="1:4" x14ac:dyDescent="0.15">
      <c r="A8895" s="214">
        <v>39694</v>
      </c>
      <c r="B8895">
        <v>1.4550000000000001</v>
      </c>
      <c r="D8895" s="207"/>
    </row>
    <row r="8896" spans="1:4" x14ac:dyDescent="0.15">
      <c r="A8896" s="214">
        <v>39695</v>
      </c>
      <c r="B8896">
        <v>1.5069999999999999</v>
      </c>
      <c r="D8896" s="207"/>
    </row>
    <row r="8897" spans="1:4" x14ac:dyDescent="0.15">
      <c r="A8897" s="214">
        <v>39696</v>
      </c>
      <c r="B8897">
        <v>1.46</v>
      </c>
      <c r="D8897" s="207"/>
    </row>
    <row r="8898" spans="1:4" x14ac:dyDescent="0.15">
      <c r="A8898" s="214">
        <v>39699</v>
      </c>
      <c r="B8898">
        <v>1.522</v>
      </c>
      <c r="D8898" s="207"/>
    </row>
    <row r="8899" spans="1:4" x14ac:dyDescent="0.15">
      <c r="A8899" s="214">
        <v>39700</v>
      </c>
      <c r="B8899">
        <v>1.498</v>
      </c>
      <c r="D8899" s="207"/>
    </row>
    <row r="8900" spans="1:4" x14ac:dyDescent="0.15">
      <c r="A8900" s="214">
        <v>39701</v>
      </c>
      <c r="B8900">
        <v>1.504</v>
      </c>
      <c r="D8900" s="207"/>
    </row>
    <row r="8901" spans="1:4" x14ac:dyDescent="0.15">
      <c r="A8901" s="214">
        <v>39702</v>
      </c>
      <c r="B8901">
        <v>1.4990000000000001</v>
      </c>
      <c r="D8901" s="207"/>
    </row>
    <row r="8902" spans="1:4" x14ac:dyDescent="0.15">
      <c r="A8902" s="214">
        <v>39703</v>
      </c>
      <c r="B8902">
        <v>1.522</v>
      </c>
      <c r="D8902" s="207"/>
    </row>
    <row r="8903" spans="1:4" x14ac:dyDescent="0.15">
      <c r="A8903" s="214">
        <v>39707</v>
      </c>
      <c r="B8903">
        <v>1.466</v>
      </c>
      <c r="D8903" s="207"/>
    </row>
    <row r="8904" spans="1:4" x14ac:dyDescent="0.15">
      <c r="A8904" s="214">
        <v>39708</v>
      </c>
      <c r="B8904">
        <v>1.4850000000000001</v>
      </c>
      <c r="D8904" s="207"/>
    </row>
    <row r="8905" spans="1:4" x14ac:dyDescent="0.15">
      <c r="A8905" s="214">
        <v>39709</v>
      </c>
      <c r="B8905">
        <v>1.4850000000000001</v>
      </c>
      <c r="D8905" s="207"/>
    </row>
    <row r="8906" spans="1:4" x14ac:dyDescent="0.15">
      <c r="A8906" s="214">
        <v>39710</v>
      </c>
      <c r="B8906">
        <v>1.482</v>
      </c>
      <c r="D8906" s="207"/>
    </row>
    <row r="8907" spans="1:4" x14ac:dyDescent="0.15">
      <c r="A8907" s="214">
        <v>39713</v>
      </c>
      <c r="B8907">
        <v>1.486</v>
      </c>
      <c r="D8907" s="207"/>
    </row>
    <row r="8908" spans="1:4" x14ac:dyDescent="0.15">
      <c r="A8908" s="214">
        <v>39715</v>
      </c>
      <c r="B8908">
        <v>1.482</v>
      </c>
      <c r="D8908" s="207"/>
    </row>
    <row r="8909" spans="1:4" x14ac:dyDescent="0.15">
      <c r="A8909" s="214">
        <v>39716</v>
      </c>
      <c r="B8909">
        <v>1.478</v>
      </c>
      <c r="D8909" s="207"/>
    </row>
    <row r="8910" spans="1:4" x14ac:dyDescent="0.15">
      <c r="A8910" s="214">
        <v>39717</v>
      </c>
      <c r="B8910">
        <v>1.464</v>
      </c>
      <c r="D8910" s="207"/>
    </row>
    <row r="8911" spans="1:4" x14ac:dyDescent="0.15">
      <c r="A8911" s="214">
        <v>39720</v>
      </c>
      <c r="B8911">
        <v>1.4870000000000001</v>
      </c>
      <c r="D8911" s="207"/>
    </row>
    <row r="8912" spans="1:4" x14ac:dyDescent="0.15">
      <c r="A8912" s="214">
        <v>39721</v>
      </c>
      <c r="B8912">
        <v>1.4650000000000001</v>
      </c>
      <c r="D8912" s="207"/>
    </row>
    <row r="8913" spans="1:4" x14ac:dyDescent="0.15">
      <c r="A8913" s="214">
        <v>39722</v>
      </c>
      <c r="B8913">
        <v>1.502</v>
      </c>
      <c r="D8913" s="207"/>
    </row>
    <row r="8914" spans="1:4" x14ac:dyDescent="0.15">
      <c r="A8914" s="214">
        <v>39723</v>
      </c>
      <c r="B8914">
        <v>1.5109999999999999</v>
      </c>
      <c r="D8914" s="207"/>
    </row>
    <row r="8915" spans="1:4" x14ac:dyDescent="0.15">
      <c r="A8915" s="214">
        <v>39724</v>
      </c>
      <c r="B8915">
        <v>1.45</v>
      </c>
      <c r="D8915" s="207"/>
    </row>
    <row r="8916" spans="1:4" x14ac:dyDescent="0.15">
      <c r="A8916" s="214">
        <v>39727</v>
      </c>
      <c r="B8916">
        <v>1.3819999999999999</v>
      </c>
      <c r="D8916" s="207"/>
    </row>
    <row r="8917" spans="1:4" x14ac:dyDescent="0.15">
      <c r="A8917" s="214">
        <v>39728</v>
      </c>
      <c r="B8917">
        <v>1.44</v>
      </c>
      <c r="D8917" s="207"/>
    </row>
    <row r="8918" spans="1:4" x14ac:dyDescent="0.15">
      <c r="A8918" s="214">
        <v>39729</v>
      </c>
      <c r="B8918">
        <v>1.387</v>
      </c>
      <c r="D8918" s="207"/>
    </row>
    <row r="8919" spans="1:4" x14ac:dyDescent="0.15">
      <c r="A8919" s="214">
        <v>39730</v>
      </c>
      <c r="B8919">
        <v>1.4610000000000001</v>
      </c>
      <c r="D8919" s="207"/>
    </row>
    <row r="8920" spans="1:4" x14ac:dyDescent="0.15">
      <c r="A8920" s="214">
        <v>39731</v>
      </c>
      <c r="B8920">
        <v>1.518</v>
      </c>
      <c r="D8920" s="207"/>
    </row>
    <row r="8921" spans="1:4" x14ac:dyDescent="0.15">
      <c r="A8921" s="214">
        <v>39735</v>
      </c>
      <c r="B8921">
        <v>1.573</v>
      </c>
      <c r="D8921" s="207"/>
    </row>
    <row r="8922" spans="1:4" x14ac:dyDescent="0.15">
      <c r="A8922" s="214">
        <v>39736</v>
      </c>
      <c r="B8922">
        <v>1.5760000000000001</v>
      </c>
      <c r="D8922" s="207"/>
    </row>
    <row r="8923" spans="1:4" x14ac:dyDescent="0.15">
      <c r="A8923" s="214">
        <v>39737</v>
      </c>
      <c r="B8923">
        <v>1.581</v>
      </c>
      <c r="D8923" s="207"/>
    </row>
    <row r="8924" spans="1:4" x14ac:dyDescent="0.15">
      <c r="A8924" s="214">
        <v>39738</v>
      </c>
      <c r="B8924">
        <v>1.5760000000000001</v>
      </c>
      <c r="D8924" s="207"/>
    </row>
    <row r="8925" spans="1:4" x14ac:dyDescent="0.15">
      <c r="A8925" s="214">
        <v>39741</v>
      </c>
      <c r="B8925">
        <v>1.569</v>
      </c>
      <c r="D8925" s="207"/>
    </row>
    <row r="8926" spans="1:4" x14ac:dyDescent="0.15">
      <c r="A8926" s="214">
        <v>39742</v>
      </c>
      <c r="B8926">
        <v>1.5820000000000001</v>
      </c>
      <c r="D8926" s="207"/>
    </row>
    <row r="8927" spans="1:4" x14ac:dyDescent="0.15">
      <c r="A8927" s="214">
        <v>39743</v>
      </c>
      <c r="B8927">
        <v>1.54</v>
      </c>
      <c r="D8927" s="207"/>
    </row>
    <row r="8928" spans="1:4" x14ac:dyDescent="0.15">
      <c r="A8928" s="214">
        <v>39744</v>
      </c>
      <c r="B8928">
        <v>1.5049999999999999</v>
      </c>
      <c r="D8928" s="207"/>
    </row>
    <row r="8929" spans="1:4" x14ac:dyDescent="0.15">
      <c r="A8929" s="214">
        <v>39745</v>
      </c>
      <c r="B8929">
        <v>1.496</v>
      </c>
      <c r="D8929" s="207"/>
    </row>
    <row r="8930" spans="1:4" x14ac:dyDescent="0.15">
      <c r="A8930" s="214">
        <v>39748</v>
      </c>
      <c r="B8930">
        <v>1.484</v>
      </c>
      <c r="D8930" s="207"/>
    </row>
    <row r="8931" spans="1:4" x14ac:dyDescent="0.15">
      <c r="A8931" s="214">
        <v>39749</v>
      </c>
      <c r="B8931">
        <v>1.5249999999999999</v>
      </c>
      <c r="D8931" s="207"/>
    </row>
    <row r="8932" spans="1:4" x14ac:dyDescent="0.15">
      <c r="A8932" s="214">
        <v>39750</v>
      </c>
      <c r="B8932">
        <v>1.502</v>
      </c>
      <c r="D8932" s="207"/>
    </row>
    <row r="8933" spans="1:4" x14ac:dyDescent="0.15">
      <c r="A8933" s="214">
        <v>39751</v>
      </c>
      <c r="B8933">
        <v>1.4930000000000001</v>
      </c>
      <c r="D8933" s="207"/>
    </row>
    <row r="8934" spans="1:4" x14ac:dyDescent="0.15">
      <c r="A8934" s="214">
        <v>39752</v>
      </c>
      <c r="B8934">
        <v>1.4730000000000001</v>
      </c>
      <c r="D8934" s="207"/>
    </row>
    <row r="8935" spans="1:4" x14ac:dyDescent="0.15">
      <c r="A8935" s="214">
        <v>39756</v>
      </c>
      <c r="B8935">
        <v>1.512</v>
      </c>
      <c r="D8935" s="207"/>
    </row>
    <row r="8936" spans="1:4" x14ac:dyDescent="0.15">
      <c r="A8936" s="214">
        <v>39757</v>
      </c>
      <c r="B8936">
        <v>1.532</v>
      </c>
      <c r="D8936" s="207"/>
    </row>
    <row r="8937" spans="1:4" x14ac:dyDescent="0.15">
      <c r="A8937" s="214">
        <v>39758</v>
      </c>
      <c r="B8937">
        <v>1.5</v>
      </c>
      <c r="D8937" s="207"/>
    </row>
    <row r="8938" spans="1:4" x14ac:dyDescent="0.15">
      <c r="A8938" s="214">
        <v>39759</v>
      </c>
      <c r="B8938">
        <v>1.5149999999999999</v>
      </c>
      <c r="D8938" s="207"/>
    </row>
    <row r="8939" spans="1:4" x14ac:dyDescent="0.15">
      <c r="A8939" s="214">
        <v>39762</v>
      </c>
      <c r="B8939">
        <v>1.532</v>
      </c>
      <c r="D8939" s="207"/>
    </row>
    <row r="8940" spans="1:4" x14ac:dyDescent="0.15">
      <c r="A8940" s="214">
        <v>39763</v>
      </c>
      <c r="B8940">
        <v>1.4970000000000001</v>
      </c>
      <c r="D8940" s="207"/>
    </row>
    <row r="8941" spans="1:4" x14ac:dyDescent="0.15">
      <c r="A8941" s="214">
        <v>39764</v>
      </c>
      <c r="B8941">
        <v>1.512</v>
      </c>
      <c r="D8941" s="207"/>
    </row>
    <row r="8942" spans="1:4" x14ac:dyDescent="0.15">
      <c r="A8942" s="214">
        <v>39765</v>
      </c>
      <c r="B8942">
        <v>1.504</v>
      </c>
      <c r="D8942" s="207"/>
    </row>
    <row r="8943" spans="1:4" x14ac:dyDescent="0.15">
      <c r="A8943" s="214">
        <v>39766</v>
      </c>
      <c r="B8943">
        <v>1.5</v>
      </c>
      <c r="D8943" s="207"/>
    </row>
    <row r="8944" spans="1:4" x14ac:dyDescent="0.15">
      <c r="A8944" s="214">
        <v>39769</v>
      </c>
      <c r="B8944">
        <v>1.492</v>
      </c>
      <c r="D8944" s="207"/>
    </row>
    <row r="8945" spans="1:4" x14ac:dyDescent="0.15">
      <c r="A8945" s="214">
        <v>39770</v>
      </c>
      <c r="B8945">
        <v>1.496</v>
      </c>
      <c r="D8945" s="207"/>
    </row>
    <row r="8946" spans="1:4" x14ac:dyDescent="0.15">
      <c r="A8946" s="214">
        <v>39771</v>
      </c>
      <c r="B8946">
        <v>1.482</v>
      </c>
      <c r="D8946" s="207"/>
    </row>
    <row r="8947" spans="1:4" x14ac:dyDescent="0.15">
      <c r="A8947" s="214">
        <v>39772</v>
      </c>
      <c r="B8947">
        <v>1.454</v>
      </c>
      <c r="D8947" s="207"/>
    </row>
    <row r="8948" spans="1:4" x14ac:dyDescent="0.15">
      <c r="A8948" s="214">
        <v>39773</v>
      </c>
      <c r="B8948">
        <v>1.411</v>
      </c>
      <c r="D8948" s="207"/>
    </row>
    <row r="8949" spans="1:4" x14ac:dyDescent="0.15">
      <c r="A8949" s="214">
        <v>39777</v>
      </c>
      <c r="B8949">
        <v>1.427</v>
      </c>
      <c r="D8949" s="207"/>
    </row>
    <row r="8950" spans="1:4" x14ac:dyDescent="0.15">
      <c r="A8950" s="214">
        <v>39778</v>
      </c>
      <c r="B8950">
        <v>1.4039999999999999</v>
      </c>
      <c r="D8950" s="207"/>
    </row>
    <row r="8951" spans="1:4" x14ac:dyDescent="0.15">
      <c r="A8951" s="214">
        <v>39779</v>
      </c>
      <c r="B8951">
        <v>1.3979999999999999</v>
      </c>
      <c r="D8951" s="207"/>
    </row>
    <row r="8952" spans="1:4" x14ac:dyDescent="0.15">
      <c r="A8952" s="214">
        <v>39780</v>
      </c>
      <c r="B8952">
        <v>1.419</v>
      </c>
      <c r="D8952" s="207"/>
    </row>
    <row r="8953" spans="1:4" x14ac:dyDescent="0.15">
      <c r="A8953" s="214">
        <v>39783</v>
      </c>
      <c r="B8953">
        <v>1.4279999999999999</v>
      </c>
      <c r="D8953" s="207"/>
    </row>
    <row r="8954" spans="1:4" x14ac:dyDescent="0.15">
      <c r="A8954" s="214">
        <v>39784</v>
      </c>
      <c r="B8954">
        <v>1.369</v>
      </c>
      <c r="D8954" s="207"/>
    </row>
    <row r="8955" spans="1:4" x14ac:dyDescent="0.15">
      <c r="A8955" s="214">
        <v>39785</v>
      </c>
      <c r="B8955">
        <v>1.379</v>
      </c>
      <c r="D8955" s="207"/>
    </row>
    <row r="8956" spans="1:4" x14ac:dyDescent="0.15">
      <c r="A8956" s="214">
        <v>39786</v>
      </c>
      <c r="B8956">
        <v>1.37</v>
      </c>
      <c r="D8956" s="207"/>
    </row>
    <row r="8957" spans="1:4" x14ac:dyDescent="0.15">
      <c r="A8957" s="214">
        <v>39787</v>
      </c>
      <c r="B8957">
        <v>1.367</v>
      </c>
      <c r="D8957" s="207"/>
    </row>
    <row r="8958" spans="1:4" x14ac:dyDescent="0.15">
      <c r="A8958" s="214">
        <v>39790</v>
      </c>
      <c r="B8958">
        <v>1.391</v>
      </c>
      <c r="D8958" s="207"/>
    </row>
    <row r="8959" spans="1:4" x14ac:dyDescent="0.15">
      <c r="A8959" s="214">
        <v>39791</v>
      </c>
      <c r="B8959">
        <v>1.393</v>
      </c>
      <c r="D8959" s="207"/>
    </row>
    <row r="8960" spans="1:4" x14ac:dyDescent="0.15">
      <c r="A8960" s="214">
        <v>39792</v>
      </c>
      <c r="B8960">
        <v>1.41</v>
      </c>
      <c r="D8960" s="207"/>
    </row>
    <row r="8961" spans="1:4" x14ac:dyDescent="0.15">
      <c r="A8961" s="214">
        <v>39793</v>
      </c>
      <c r="B8961">
        <v>1.4139999999999999</v>
      </c>
      <c r="D8961" s="207"/>
    </row>
    <row r="8962" spans="1:4" x14ac:dyDescent="0.15">
      <c r="A8962" s="214">
        <v>39794</v>
      </c>
      <c r="B8962">
        <v>1.3859999999999999</v>
      </c>
      <c r="D8962" s="207"/>
    </row>
    <row r="8963" spans="1:4" x14ac:dyDescent="0.15">
      <c r="A8963" s="214">
        <v>39797</v>
      </c>
      <c r="B8963">
        <v>1.3759999999999999</v>
      </c>
      <c r="D8963" s="207"/>
    </row>
    <row r="8964" spans="1:4" x14ac:dyDescent="0.15">
      <c r="A8964" s="214">
        <v>39798</v>
      </c>
      <c r="B8964">
        <v>1.3680000000000001</v>
      </c>
      <c r="D8964" s="207"/>
    </row>
    <row r="8965" spans="1:4" x14ac:dyDescent="0.15">
      <c r="A8965" s="214">
        <v>39799</v>
      </c>
      <c r="B8965">
        <v>1.2969999999999999</v>
      </c>
      <c r="D8965" s="207"/>
    </row>
    <row r="8966" spans="1:4" x14ac:dyDescent="0.15">
      <c r="A8966" s="214">
        <v>39800</v>
      </c>
      <c r="B8966">
        <v>1.2669999999999999</v>
      </c>
      <c r="D8966" s="207"/>
    </row>
    <row r="8967" spans="1:4" x14ac:dyDescent="0.15">
      <c r="A8967" s="214">
        <v>39801</v>
      </c>
      <c r="B8967">
        <v>1.2350000000000001</v>
      </c>
      <c r="D8967" s="207"/>
    </row>
    <row r="8968" spans="1:4" x14ac:dyDescent="0.15">
      <c r="A8968" s="214">
        <v>39804</v>
      </c>
      <c r="B8968">
        <v>1.2230000000000001</v>
      </c>
      <c r="D8968" s="207"/>
    </row>
    <row r="8969" spans="1:4" x14ac:dyDescent="0.15">
      <c r="A8969" s="214">
        <v>39806</v>
      </c>
      <c r="B8969">
        <v>1.216</v>
      </c>
      <c r="D8969" s="207"/>
    </row>
    <row r="8970" spans="1:4" x14ac:dyDescent="0.15">
      <c r="A8970" s="214">
        <v>39807</v>
      </c>
      <c r="B8970">
        <v>1.222</v>
      </c>
      <c r="D8970" s="207"/>
    </row>
    <row r="8971" spans="1:4" x14ac:dyDescent="0.15">
      <c r="A8971" s="214">
        <v>39808</v>
      </c>
      <c r="B8971">
        <v>1.2130000000000001</v>
      </c>
      <c r="D8971" s="207"/>
    </row>
    <row r="8972" spans="1:4" x14ac:dyDescent="0.15">
      <c r="A8972" s="214">
        <v>39811</v>
      </c>
      <c r="B8972">
        <v>1.212</v>
      </c>
      <c r="D8972" s="207"/>
    </row>
    <row r="8973" spans="1:4" x14ac:dyDescent="0.15">
      <c r="A8973" s="214">
        <v>39812</v>
      </c>
      <c r="B8973">
        <v>1.177</v>
      </c>
      <c r="D8973" s="207"/>
    </row>
    <row r="8974" spans="1:4" x14ac:dyDescent="0.15">
      <c r="A8974" s="214">
        <v>39818</v>
      </c>
      <c r="B8974">
        <v>1.212</v>
      </c>
      <c r="D8974" s="207"/>
    </row>
    <row r="8975" spans="1:4" x14ac:dyDescent="0.15">
      <c r="A8975" s="214">
        <v>39819</v>
      </c>
      <c r="B8975">
        <v>1.264</v>
      </c>
      <c r="D8975" s="207"/>
    </row>
    <row r="8976" spans="1:4" x14ac:dyDescent="0.15">
      <c r="A8976" s="214">
        <v>39820</v>
      </c>
      <c r="B8976">
        <v>1.2629999999999999</v>
      </c>
      <c r="D8976" s="207"/>
    </row>
    <row r="8977" spans="1:4" x14ac:dyDescent="0.15">
      <c r="A8977" s="214">
        <v>39821</v>
      </c>
      <c r="B8977">
        <v>1.306</v>
      </c>
      <c r="D8977" s="207"/>
    </row>
    <row r="8978" spans="1:4" x14ac:dyDescent="0.15">
      <c r="A8978" s="214">
        <v>39822</v>
      </c>
      <c r="B8978">
        <v>1.2929999999999999</v>
      </c>
      <c r="D8978" s="207"/>
    </row>
    <row r="8979" spans="1:4" x14ac:dyDescent="0.15">
      <c r="A8979" s="214">
        <v>39826</v>
      </c>
      <c r="B8979">
        <v>1.252</v>
      </c>
      <c r="D8979" s="207"/>
    </row>
    <row r="8980" spans="1:4" x14ac:dyDescent="0.15">
      <c r="A8980" s="214">
        <v>39827</v>
      </c>
      <c r="B8980">
        <v>1.2709999999999999</v>
      </c>
      <c r="D8980" s="207"/>
    </row>
    <row r="8981" spans="1:4" x14ac:dyDescent="0.15">
      <c r="A8981" s="214">
        <v>39828</v>
      </c>
      <c r="B8981">
        <v>1.2210000000000001</v>
      </c>
      <c r="D8981" s="207"/>
    </row>
    <row r="8982" spans="1:4" x14ac:dyDescent="0.15">
      <c r="A8982" s="214">
        <v>39829</v>
      </c>
      <c r="B8982">
        <v>1.232</v>
      </c>
      <c r="D8982" s="207"/>
    </row>
    <row r="8983" spans="1:4" x14ac:dyDescent="0.15">
      <c r="A8983" s="214">
        <v>39832</v>
      </c>
      <c r="B8983">
        <v>1.2589999999999999</v>
      </c>
      <c r="D8983" s="207"/>
    </row>
    <row r="8984" spans="1:4" x14ac:dyDescent="0.15">
      <c r="A8984" s="214">
        <v>39833</v>
      </c>
      <c r="B8984">
        <v>1.23</v>
      </c>
      <c r="D8984" s="207"/>
    </row>
    <row r="8985" spans="1:4" x14ac:dyDescent="0.15">
      <c r="A8985" s="214">
        <v>39834</v>
      </c>
      <c r="B8985">
        <v>1.2390000000000001</v>
      </c>
      <c r="D8985" s="207"/>
    </row>
    <row r="8986" spans="1:4" x14ac:dyDescent="0.15">
      <c r="A8986" s="214">
        <v>39835</v>
      </c>
      <c r="B8986">
        <v>1.246</v>
      </c>
      <c r="D8986" s="207"/>
    </row>
    <row r="8987" spans="1:4" x14ac:dyDescent="0.15">
      <c r="A8987" s="214">
        <v>39836</v>
      </c>
      <c r="B8987">
        <v>1.2470000000000001</v>
      </c>
      <c r="D8987" s="207"/>
    </row>
    <row r="8988" spans="1:4" x14ac:dyDescent="0.15">
      <c r="A8988" s="214">
        <v>39839</v>
      </c>
      <c r="B8988">
        <v>1.24</v>
      </c>
      <c r="D8988" s="207"/>
    </row>
    <row r="8989" spans="1:4" x14ac:dyDescent="0.15">
      <c r="A8989" s="214">
        <v>39840</v>
      </c>
      <c r="B8989">
        <v>1.2809999999999999</v>
      </c>
      <c r="D8989" s="207"/>
    </row>
    <row r="8990" spans="1:4" x14ac:dyDescent="0.15">
      <c r="A8990" s="214">
        <v>39841</v>
      </c>
      <c r="B8990">
        <v>1.2709999999999999</v>
      </c>
      <c r="D8990" s="207"/>
    </row>
    <row r="8991" spans="1:4" x14ac:dyDescent="0.15">
      <c r="A8991" s="214">
        <v>39842</v>
      </c>
      <c r="B8991">
        <v>1.2809999999999999</v>
      </c>
      <c r="D8991" s="207"/>
    </row>
    <row r="8992" spans="1:4" x14ac:dyDescent="0.15">
      <c r="A8992" s="214">
        <v>39843</v>
      </c>
      <c r="B8992">
        <v>1.3029999999999999</v>
      </c>
      <c r="D8992" s="207"/>
    </row>
    <row r="8993" spans="1:4" x14ac:dyDescent="0.15">
      <c r="A8993" s="214">
        <v>39846</v>
      </c>
      <c r="B8993">
        <v>1.304</v>
      </c>
      <c r="D8993" s="207"/>
    </row>
    <row r="8994" spans="1:4" x14ac:dyDescent="0.15">
      <c r="A8994" s="214">
        <v>39847</v>
      </c>
      <c r="B8994">
        <v>1.3089999999999999</v>
      </c>
      <c r="D8994" s="207"/>
    </row>
    <row r="8995" spans="1:4" x14ac:dyDescent="0.15">
      <c r="A8995" s="214">
        <v>39848</v>
      </c>
      <c r="B8995">
        <v>1.359</v>
      </c>
      <c r="D8995" s="207"/>
    </row>
    <row r="8996" spans="1:4" x14ac:dyDescent="0.15">
      <c r="A8996" s="214">
        <v>39849</v>
      </c>
      <c r="B8996">
        <v>1.345</v>
      </c>
      <c r="D8996" s="207"/>
    </row>
    <row r="8997" spans="1:4" x14ac:dyDescent="0.15">
      <c r="A8997" s="214">
        <v>39850</v>
      </c>
      <c r="B8997">
        <v>1.345</v>
      </c>
      <c r="D8997" s="207"/>
    </row>
    <row r="8998" spans="1:4" x14ac:dyDescent="0.15">
      <c r="A8998" s="214">
        <v>39853</v>
      </c>
      <c r="B8998">
        <v>1.3220000000000001</v>
      </c>
      <c r="D8998" s="207"/>
    </row>
    <row r="8999" spans="1:4" x14ac:dyDescent="0.15">
      <c r="A8999" s="214">
        <v>39854</v>
      </c>
      <c r="B8999">
        <v>1.319</v>
      </c>
      <c r="D8999" s="207"/>
    </row>
    <row r="9000" spans="1:4" x14ac:dyDescent="0.15">
      <c r="A9000" s="214">
        <v>39856</v>
      </c>
      <c r="B9000">
        <v>1.274</v>
      </c>
      <c r="D9000" s="207"/>
    </row>
    <row r="9001" spans="1:4" x14ac:dyDescent="0.15">
      <c r="A9001" s="214">
        <v>39857</v>
      </c>
      <c r="B9001">
        <v>1.276</v>
      </c>
      <c r="D9001" s="207"/>
    </row>
    <row r="9002" spans="1:4" x14ac:dyDescent="0.15">
      <c r="A9002" s="214">
        <v>39860</v>
      </c>
      <c r="B9002">
        <v>1.31</v>
      </c>
      <c r="D9002" s="207"/>
    </row>
    <row r="9003" spans="1:4" x14ac:dyDescent="0.15">
      <c r="A9003" s="214">
        <v>39861</v>
      </c>
      <c r="B9003">
        <v>1.3029999999999999</v>
      </c>
      <c r="D9003" s="207"/>
    </row>
    <row r="9004" spans="1:4" x14ac:dyDescent="0.15">
      <c r="A9004" s="214">
        <v>39862</v>
      </c>
      <c r="B9004">
        <v>1.2769999999999999</v>
      </c>
      <c r="D9004" s="207"/>
    </row>
    <row r="9005" spans="1:4" x14ac:dyDescent="0.15">
      <c r="A9005" s="214">
        <v>39863</v>
      </c>
      <c r="B9005">
        <v>1.2849999999999999</v>
      </c>
      <c r="D9005" s="207"/>
    </row>
    <row r="9006" spans="1:4" x14ac:dyDescent="0.15">
      <c r="A9006" s="214">
        <v>39864</v>
      </c>
      <c r="B9006">
        <v>1.3009999999999999</v>
      </c>
      <c r="D9006" s="207"/>
    </row>
    <row r="9007" spans="1:4" x14ac:dyDescent="0.15">
      <c r="A9007" s="214">
        <v>39867</v>
      </c>
      <c r="B9007">
        <v>1.296</v>
      </c>
      <c r="D9007" s="207"/>
    </row>
    <row r="9008" spans="1:4" x14ac:dyDescent="0.15">
      <c r="A9008" s="214">
        <v>39868</v>
      </c>
      <c r="B9008">
        <v>1.2909999999999999</v>
      </c>
      <c r="D9008" s="207"/>
    </row>
    <row r="9009" spans="1:4" x14ac:dyDescent="0.15">
      <c r="A9009" s="214">
        <v>39869</v>
      </c>
      <c r="B9009">
        <v>1.3240000000000001</v>
      </c>
      <c r="D9009" s="207"/>
    </row>
    <row r="9010" spans="1:4" x14ac:dyDescent="0.15">
      <c r="A9010" s="214">
        <v>39870</v>
      </c>
      <c r="B9010">
        <v>1.3</v>
      </c>
      <c r="D9010" s="207"/>
    </row>
    <row r="9011" spans="1:4" x14ac:dyDescent="0.15">
      <c r="A9011" s="214">
        <v>39871</v>
      </c>
      <c r="B9011">
        <v>1.2949999999999999</v>
      </c>
      <c r="D9011" s="207"/>
    </row>
    <row r="9012" spans="1:4" x14ac:dyDescent="0.15">
      <c r="A9012" s="214">
        <v>39874</v>
      </c>
      <c r="B9012">
        <v>1.32</v>
      </c>
      <c r="D9012" s="207"/>
    </row>
    <row r="9013" spans="1:4" x14ac:dyDescent="0.15">
      <c r="A9013" s="214">
        <v>39875</v>
      </c>
      <c r="B9013">
        <v>1.2929999999999999</v>
      </c>
      <c r="D9013" s="207"/>
    </row>
    <row r="9014" spans="1:4" x14ac:dyDescent="0.15">
      <c r="A9014" s="214">
        <v>39876</v>
      </c>
      <c r="B9014">
        <v>1.2929999999999999</v>
      </c>
      <c r="D9014" s="207"/>
    </row>
    <row r="9015" spans="1:4" x14ac:dyDescent="0.15">
      <c r="A9015" s="214">
        <v>39877</v>
      </c>
      <c r="B9015">
        <v>1.306</v>
      </c>
      <c r="D9015" s="207"/>
    </row>
    <row r="9016" spans="1:4" x14ac:dyDescent="0.15">
      <c r="A9016" s="214">
        <v>39878</v>
      </c>
      <c r="B9016">
        <v>1.2889999999999999</v>
      </c>
      <c r="D9016" s="207"/>
    </row>
    <row r="9017" spans="1:4" x14ac:dyDescent="0.15">
      <c r="A9017" s="214">
        <v>39881</v>
      </c>
      <c r="B9017">
        <v>1.294</v>
      </c>
      <c r="D9017" s="207"/>
    </row>
    <row r="9018" spans="1:4" x14ac:dyDescent="0.15">
      <c r="A9018" s="214">
        <v>39882</v>
      </c>
      <c r="B9018">
        <v>1.2989999999999999</v>
      </c>
      <c r="D9018" s="207"/>
    </row>
    <row r="9019" spans="1:4" x14ac:dyDescent="0.15">
      <c r="A9019" s="214">
        <v>39883</v>
      </c>
      <c r="B9019">
        <v>1.3080000000000001</v>
      </c>
      <c r="D9019" s="207"/>
    </row>
    <row r="9020" spans="1:4" x14ac:dyDescent="0.15">
      <c r="A9020" s="214">
        <v>39884</v>
      </c>
      <c r="B9020">
        <v>1.3080000000000001</v>
      </c>
      <c r="D9020" s="207"/>
    </row>
    <row r="9021" spans="1:4" x14ac:dyDescent="0.15">
      <c r="A9021" s="214">
        <v>39885</v>
      </c>
      <c r="B9021">
        <v>1.3120000000000001</v>
      </c>
      <c r="D9021" s="207"/>
    </row>
    <row r="9022" spans="1:4" x14ac:dyDescent="0.15">
      <c r="A9022" s="214">
        <v>39888</v>
      </c>
      <c r="B9022">
        <v>1.2949999999999999</v>
      </c>
      <c r="D9022" s="207"/>
    </row>
    <row r="9023" spans="1:4" x14ac:dyDescent="0.15">
      <c r="A9023" s="214">
        <v>39889</v>
      </c>
      <c r="B9023">
        <v>1.3</v>
      </c>
      <c r="D9023" s="207"/>
    </row>
    <row r="9024" spans="1:4" x14ac:dyDescent="0.15">
      <c r="A9024" s="214">
        <v>39890</v>
      </c>
      <c r="B9024">
        <v>1.3</v>
      </c>
      <c r="D9024" s="207"/>
    </row>
    <row r="9025" spans="1:4" x14ac:dyDescent="0.15">
      <c r="A9025" s="214">
        <v>39891</v>
      </c>
      <c r="B9025">
        <v>1.2629999999999999</v>
      </c>
      <c r="D9025" s="207"/>
    </row>
    <row r="9026" spans="1:4" x14ac:dyDescent="0.15">
      <c r="A9026" s="214">
        <v>39895</v>
      </c>
      <c r="B9026">
        <v>1.2629999999999999</v>
      </c>
      <c r="D9026" s="207"/>
    </row>
    <row r="9027" spans="1:4" x14ac:dyDescent="0.15">
      <c r="A9027" s="214">
        <v>39896</v>
      </c>
      <c r="B9027">
        <v>1.264</v>
      </c>
      <c r="D9027" s="207"/>
    </row>
    <row r="9028" spans="1:4" x14ac:dyDescent="0.15">
      <c r="A9028" s="214">
        <v>39897</v>
      </c>
      <c r="B9028">
        <v>1.286</v>
      </c>
      <c r="D9028" s="207"/>
    </row>
    <row r="9029" spans="1:4" x14ac:dyDescent="0.15">
      <c r="A9029" s="214">
        <v>39898</v>
      </c>
      <c r="B9029">
        <v>1.3149999999999999</v>
      </c>
      <c r="D9029" s="207"/>
    </row>
    <row r="9030" spans="1:4" x14ac:dyDescent="0.15">
      <c r="A9030" s="214">
        <v>39899</v>
      </c>
      <c r="B9030">
        <v>1.323</v>
      </c>
      <c r="D9030" s="207"/>
    </row>
    <row r="9031" spans="1:4" x14ac:dyDescent="0.15">
      <c r="A9031" s="214">
        <v>39902</v>
      </c>
      <c r="B9031">
        <v>1.329</v>
      </c>
      <c r="D9031" s="207"/>
    </row>
    <row r="9032" spans="1:4" x14ac:dyDescent="0.15">
      <c r="A9032" s="214">
        <v>39903</v>
      </c>
      <c r="B9032">
        <v>1.3420000000000001</v>
      </c>
      <c r="D9032" s="207"/>
    </row>
    <row r="9033" spans="1:4" x14ac:dyDescent="0.15">
      <c r="A9033" s="214">
        <v>39904</v>
      </c>
      <c r="B9033">
        <v>1.34</v>
      </c>
      <c r="D9033" s="207"/>
    </row>
    <row r="9034" spans="1:4" x14ac:dyDescent="0.15">
      <c r="A9034" s="214">
        <v>39905</v>
      </c>
      <c r="B9034">
        <v>1.367</v>
      </c>
      <c r="D9034" s="207"/>
    </row>
    <row r="9035" spans="1:4" x14ac:dyDescent="0.15">
      <c r="A9035" s="214">
        <v>39906</v>
      </c>
      <c r="B9035">
        <v>1.411</v>
      </c>
      <c r="D9035" s="207"/>
    </row>
    <row r="9036" spans="1:4" x14ac:dyDescent="0.15">
      <c r="A9036" s="214">
        <v>39909</v>
      </c>
      <c r="B9036">
        <v>1.448</v>
      </c>
      <c r="D9036" s="207"/>
    </row>
    <row r="9037" spans="1:4" x14ac:dyDescent="0.15">
      <c r="A9037" s="214">
        <v>39910</v>
      </c>
      <c r="B9037">
        <v>1.4259999999999999</v>
      </c>
      <c r="D9037" s="207"/>
    </row>
    <row r="9038" spans="1:4" x14ac:dyDescent="0.15">
      <c r="A9038" s="214">
        <v>39911</v>
      </c>
      <c r="B9038">
        <v>1.448</v>
      </c>
      <c r="D9038" s="207"/>
    </row>
    <row r="9039" spans="1:4" x14ac:dyDescent="0.15">
      <c r="A9039" s="214">
        <v>39912</v>
      </c>
      <c r="B9039">
        <v>1.4670000000000001</v>
      </c>
      <c r="D9039" s="207"/>
    </row>
    <row r="9040" spans="1:4" x14ac:dyDescent="0.15">
      <c r="A9040" s="214">
        <v>39913</v>
      </c>
      <c r="B9040">
        <v>1.446</v>
      </c>
      <c r="D9040" s="207"/>
    </row>
    <row r="9041" spans="1:4" x14ac:dyDescent="0.15">
      <c r="A9041" s="214">
        <v>39916</v>
      </c>
      <c r="B9041">
        <v>1.4470000000000001</v>
      </c>
      <c r="D9041" s="207"/>
    </row>
    <row r="9042" spans="1:4" x14ac:dyDescent="0.15">
      <c r="A9042" s="214">
        <v>39917</v>
      </c>
      <c r="B9042">
        <v>1.456</v>
      </c>
      <c r="D9042" s="207"/>
    </row>
    <row r="9043" spans="1:4" x14ac:dyDescent="0.15">
      <c r="A9043" s="214">
        <v>39918</v>
      </c>
      <c r="B9043">
        <v>1.429</v>
      </c>
      <c r="D9043" s="207"/>
    </row>
    <row r="9044" spans="1:4" x14ac:dyDescent="0.15">
      <c r="A9044" s="214">
        <v>39919</v>
      </c>
      <c r="B9044">
        <v>1.448</v>
      </c>
      <c r="D9044" s="207"/>
    </row>
    <row r="9045" spans="1:4" x14ac:dyDescent="0.15">
      <c r="A9045" s="214">
        <v>39920</v>
      </c>
      <c r="B9045">
        <v>1.4419999999999999</v>
      </c>
      <c r="D9045" s="207"/>
    </row>
    <row r="9046" spans="1:4" x14ac:dyDescent="0.15">
      <c r="A9046" s="214">
        <v>39923</v>
      </c>
      <c r="B9046">
        <v>1.4630000000000001</v>
      </c>
      <c r="D9046" s="207"/>
    </row>
    <row r="9047" spans="1:4" x14ac:dyDescent="0.15">
      <c r="A9047" s="214">
        <v>39924</v>
      </c>
      <c r="B9047">
        <v>1.4510000000000001</v>
      </c>
      <c r="D9047" s="207"/>
    </row>
    <row r="9048" spans="1:4" x14ac:dyDescent="0.15">
      <c r="A9048" s="214">
        <v>39925</v>
      </c>
      <c r="B9048">
        <v>1.43</v>
      </c>
      <c r="D9048" s="207"/>
    </row>
    <row r="9049" spans="1:4" x14ac:dyDescent="0.15">
      <c r="A9049" s="214">
        <v>39926</v>
      </c>
      <c r="B9049">
        <v>1.4259999999999999</v>
      </c>
      <c r="D9049" s="207"/>
    </row>
    <row r="9050" spans="1:4" x14ac:dyDescent="0.15">
      <c r="A9050" s="214">
        <v>39927</v>
      </c>
      <c r="B9050">
        <v>1.4259999999999999</v>
      </c>
      <c r="D9050" s="207"/>
    </row>
    <row r="9051" spans="1:4" x14ac:dyDescent="0.15">
      <c r="A9051" s="214">
        <v>39930</v>
      </c>
      <c r="B9051">
        <v>1.4510000000000001</v>
      </c>
      <c r="D9051" s="207"/>
    </row>
    <row r="9052" spans="1:4" x14ac:dyDescent="0.15">
      <c r="A9052" s="214">
        <v>39931</v>
      </c>
      <c r="B9052">
        <v>1.41</v>
      </c>
      <c r="D9052" s="207"/>
    </row>
    <row r="9053" spans="1:4" x14ac:dyDescent="0.15">
      <c r="A9053" s="214">
        <v>39933</v>
      </c>
      <c r="B9053">
        <v>1.4219999999999999</v>
      </c>
      <c r="D9053" s="207"/>
    </row>
    <row r="9054" spans="1:4" x14ac:dyDescent="0.15">
      <c r="A9054" s="214">
        <v>39934</v>
      </c>
      <c r="B9054">
        <v>1.3979999999999999</v>
      </c>
      <c r="D9054" s="207"/>
    </row>
    <row r="9055" spans="1:4" x14ac:dyDescent="0.15">
      <c r="A9055" s="214">
        <v>39940</v>
      </c>
      <c r="B9055">
        <v>1.4139999999999999</v>
      </c>
      <c r="D9055" s="207"/>
    </row>
    <row r="9056" spans="1:4" x14ac:dyDescent="0.15">
      <c r="A9056" s="214">
        <v>39941</v>
      </c>
      <c r="B9056">
        <v>1.446</v>
      </c>
      <c r="D9056" s="207"/>
    </row>
    <row r="9057" spans="1:4" x14ac:dyDescent="0.15">
      <c r="A9057" s="214">
        <v>39944</v>
      </c>
      <c r="B9057">
        <v>1.456</v>
      </c>
      <c r="D9057" s="207"/>
    </row>
    <row r="9058" spans="1:4" x14ac:dyDescent="0.15">
      <c r="A9058" s="214">
        <v>39945</v>
      </c>
      <c r="B9058">
        <v>1.45</v>
      </c>
      <c r="D9058" s="207"/>
    </row>
    <row r="9059" spans="1:4" x14ac:dyDescent="0.15">
      <c r="A9059" s="214">
        <v>39946</v>
      </c>
      <c r="B9059">
        <v>1.4650000000000001</v>
      </c>
      <c r="D9059" s="207"/>
    </row>
    <row r="9060" spans="1:4" x14ac:dyDescent="0.15">
      <c r="A9060" s="214">
        <v>39947</v>
      </c>
      <c r="B9060">
        <v>1.444</v>
      </c>
      <c r="D9060" s="207"/>
    </row>
    <row r="9061" spans="1:4" x14ac:dyDescent="0.15">
      <c r="A9061" s="214">
        <v>39948</v>
      </c>
      <c r="B9061">
        <v>1.4430000000000001</v>
      </c>
      <c r="D9061" s="207"/>
    </row>
    <row r="9062" spans="1:4" x14ac:dyDescent="0.15">
      <c r="A9062" s="214">
        <v>39951</v>
      </c>
      <c r="B9062">
        <v>1.421</v>
      </c>
      <c r="D9062" s="207"/>
    </row>
    <row r="9063" spans="1:4" x14ac:dyDescent="0.15">
      <c r="A9063" s="214">
        <v>39952</v>
      </c>
      <c r="B9063">
        <v>1.4370000000000001</v>
      </c>
      <c r="D9063" s="207"/>
    </row>
    <row r="9064" spans="1:4" x14ac:dyDescent="0.15">
      <c r="A9064" s="214">
        <v>39953</v>
      </c>
      <c r="B9064">
        <v>1.4410000000000001</v>
      </c>
      <c r="D9064" s="207"/>
    </row>
    <row r="9065" spans="1:4" x14ac:dyDescent="0.15">
      <c r="A9065" s="214">
        <v>39954</v>
      </c>
      <c r="B9065">
        <v>1.4450000000000001</v>
      </c>
      <c r="D9065" s="207"/>
    </row>
    <row r="9066" spans="1:4" x14ac:dyDescent="0.15">
      <c r="A9066" s="214">
        <v>39955</v>
      </c>
      <c r="B9066">
        <v>1.448</v>
      </c>
      <c r="D9066" s="207"/>
    </row>
    <row r="9067" spans="1:4" x14ac:dyDescent="0.15">
      <c r="A9067" s="214">
        <v>39958</v>
      </c>
      <c r="B9067">
        <v>1.4630000000000001</v>
      </c>
      <c r="D9067" s="207"/>
    </row>
    <row r="9068" spans="1:4" x14ac:dyDescent="0.15">
      <c r="A9068" s="214">
        <v>39959</v>
      </c>
      <c r="B9068">
        <v>1.4590000000000001</v>
      </c>
      <c r="D9068" s="207"/>
    </row>
    <row r="9069" spans="1:4" x14ac:dyDescent="0.15">
      <c r="A9069" s="214">
        <v>39960</v>
      </c>
      <c r="B9069">
        <v>1.484</v>
      </c>
      <c r="D9069" s="207"/>
    </row>
    <row r="9070" spans="1:4" x14ac:dyDescent="0.15">
      <c r="A9070" s="214">
        <v>39961</v>
      </c>
      <c r="B9070">
        <v>1.492</v>
      </c>
      <c r="D9070" s="207"/>
    </row>
    <row r="9071" spans="1:4" x14ac:dyDescent="0.15">
      <c r="A9071" s="214">
        <v>39962</v>
      </c>
      <c r="B9071">
        <v>1.496</v>
      </c>
      <c r="D9071" s="207"/>
    </row>
    <row r="9072" spans="1:4" x14ac:dyDescent="0.15">
      <c r="A9072" s="214">
        <v>39965</v>
      </c>
      <c r="B9072">
        <v>1.4990000000000001</v>
      </c>
      <c r="D9072" s="207"/>
    </row>
    <row r="9073" spans="1:4" x14ac:dyDescent="0.15">
      <c r="A9073" s="214">
        <v>39966</v>
      </c>
      <c r="B9073">
        <v>1.5289999999999999</v>
      </c>
      <c r="D9073" s="207"/>
    </row>
    <row r="9074" spans="1:4" x14ac:dyDescent="0.15">
      <c r="A9074" s="214">
        <v>39967</v>
      </c>
      <c r="B9074">
        <v>1.538</v>
      </c>
      <c r="D9074" s="207"/>
    </row>
    <row r="9075" spans="1:4" x14ac:dyDescent="0.15">
      <c r="A9075" s="214">
        <v>39968</v>
      </c>
      <c r="B9075">
        <v>1.496</v>
      </c>
      <c r="D9075" s="207"/>
    </row>
    <row r="9076" spans="1:4" x14ac:dyDescent="0.15">
      <c r="A9076" s="214">
        <v>39969</v>
      </c>
      <c r="B9076">
        <v>1.4870000000000001</v>
      </c>
      <c r="D9076" s="207"/>
    </row>
    <row r="9077" spans="1:4" x14ac:dyDescent="0.15">
      <c r="A9077" s="214">
        <v>39972</v>
      </c>
      <c r="B9077">
        <v>1.508</v>
      </c>
      <c r="D9077" s="207"/>
    </row>
    <row r="9078" spans="1:4" x14ac:dyDescent="0.15">
      <c r="A9078" s="214">
        <v>39973</v>
      </c>
      <c r="B9078">
        <v>1.5209999999999999</v>
      </c>
      <c r="D9078" s="207"/>
    </row>
    <row r="9079" spans="1:4" x14ac:dyDescent="0.15">
      <c r="A9079" s="214">
        <v>39974</v>
      </c>
      <c r="B9079">
        <v>1.5309999999999999</v>
      </c>
      <c r="D9079" s="207"/>
    </row>
    <row r="9080" spans="1:4" x14ac:dyDescent="0.15">
      <c r="A9080" s="214">
        <v>39975</v>
      </c>
      <c r="B9080">
        <v>1.5489999999999999</v>
      </c>
      <c r="D9080" s="207"/>
    </row>
    <row r="9081" spans="1:4" x14ac:dyDescent="0.15">
      <c r="A9081" s="214">
        <v>39976</v>
      </c>
      <c r="B9081">
        <v>1.5089999999999999</v>
      </c>
      <c r="D9081" s="207"/>
    </row>
    <row r="9082" spans="1:4" x14ac:dyDescent="0.15">
      <c r="A9082" s="214">
        <v>39979</v>
      </c>
      <c r="B9082">
        <v>1.504</v>
      </c>
      <c r="D9082" s="207"/>
    </row>
    <row r="9083" spans="1:4" x14ac:dyDescent="0.15">
      <c r="A9083" s="214">
        <v>39980</v>
      </c>
      <c r="B9083">
        <v>1.462</v>
      </c>
      <c r="D9083" s="207"/>
    </row>
    <row r="9084" spans="1:4" x14ac:dyDescent="0.15">
      <c r="A9084" s="214">
        <v>39981</v>
      </c>
      <c r="B9084">
        <v>1.4630000000000001</v>
      </c>
      <c r="D9084" s="207"/>
    </row>
    <row r="9085" spans="1:4" x14ac:dyDescent="0.15">
      <c r="A9085" s="214">
        <v>39982</v>
      </c>
      <c r="B9085">
        <v>1.454</v>
      </c>
      <c r="D9085" s="207"/>
    </row>
    <row r="9086" spans="1:4" x14ac:dyDescent="0.15">
      <c r="A9086" s="214">
        <v>39983</v>
      </c>
      <c r="B9086">
        <v>1.4450000000000001</v>
      </c>
      <c r="D9086" s="207"/>
    </row>
    <row r="9087" spans="1:4" x14ac:dyDescent="0.15">
      <c r="A9087" s="214">
        <v>39986</v>
      </c>
      <c r="B9087">
        <v>1.4590000000000001</v>
      </c>
      <c r="D9087" s="207"/>
    </row>
    <row r="9088" spans="1:4" x14ac:dyDescent="0.15">
      <c r="A9088" s="214">
        <v>39987</v>
      </c>
      <c r="B9088">
        <v>1.413</v>
      </c>
      <c r="D9088" s="207"/>
    </row>
    <row r="9089" spans="1:4" x14ac:dyDescent="0.15">
      <c r="A9089" s="214">
        <v>39988</v>
      </c>
      <c r="B9089">
        <v>1.3859999999999999</v>
      </c>
      <c r="D9089" s="207"/>
    </row>
    <row r="9090" spans="1:4" x14ac:dyDescent="0.15">
      <c r="A9090" s="214">
        <v>39989</v>
      </c>
      <c r="B9090">
        <v>1.39</v>
      </c>
      <c r="D9090" s="207"/>
    </row>
    <row r="9091" spans="1:4" x14ac:dyDescent="0.15">
      <c r="A9091" s="214">
        <v>39990</v>
      </c>
      <c r="B9091">
        <v>1.403</v>
      </c>
      <c r="D9091" s="207"/>
    </row>
    <row r="9092" spans="1:4" x14ac:dyDescent="0.15">
      <c r="A9092" s="214">
        <v>39993</v>
      </c>
      <c r="B9092">
        <v>1.3939999999999999</v>
      </c>
      <c r="D9092" s="207"/>
    </row>
    <row r="9093" spans="1:4" x14ac:dyDescent="0.15">
      <c r="A9093" s="214">
        <v>39994</v>
      </c>
      <c r="B9093">
        <v>1.3620000000000001</v>
      </c>
      <c r="D9093" s="207"/>
    </row>
    <row r="9094" spans="1:4" x14ac:dyDescent="0.15">
      <c r="A9094" s="214">
        <v>39995</v>
      </c>
      <c r="B9094">
        <v>1.3520000000000001</v>
      </c>
      <c r="D9094" s="207"/>
    </row>
    <row r="9095" spans="1:4" x14ac:dyDescent="0.15">
      <c r="A9095" s="214">
        <v>39996</v>
      </c>
      <c r="B9095">
        <v>1.3620000000000001</v>
      </c>
      <c r="D9095" s="207"/>
    </row>
    <row r="9096" spans="1:4" x14ac:dyDescent="0.15">
      <c r="A9096" s="214">
        <v>39997</v>
      </c>
      <c r="B9096">
        <v>1.329</v>
      </c>
      <c r="D9096" s="207"/>
    </row>
    <row r="9097" spans="1:4" x14ac:dyDescent="0.15">
      <c r="A9097" s="214">
        <v>40000</v>
      </c>
      <c r="B9097">
        <v>1.3109999999999999</v>
      </c>
      <c r="D9097" s="207"/>
    </row>
    <row r="9098" spans="1:4" x14ac:dyDescent="0.15">
      <c r="A9098" s="214">
        <v>40001</v>
      </c>
      <c r="B9098">
        <v>1.3149999999999999</v>
      </c>
      <c r="D9098" s="207"/>
    </row>
    <row r="9099" spans="1:4" x14ac:dyDescent="0.15">
      <c r="A9099" s="214">
        <v>40002</v>
      </c>
      <c r="B9099">
        <v>1.296</v>
      </c>
      <c r="D9099" s="207"/>
    </row>
    <row r="9100" spans="1:4" x14ac:dyDescent="0.15">
      <c r="A9100" s="214">
        <v>40003</v>
      </c>
      <c r="B9100">
        <v>1.302</v>
      </c>
      <c r="D9100" s="207"/>
    </row>
    <row r="9101" spans="1:4" x14ac:dyDescent="0.15">
      <c r="A9101" s="214">
        <v>40004</v>
      </c>
      <c r="B9101">
        <v>1.3069999999999999</v>
      </c>
      <c r="D9101" s="207"/>
    </row>
    <row r="9102" spans="1:4" x14ac:dyDescent="0.15">
      <c r="A9102" s="214">
        <v>40007</v>
      </c>
      <c r="B9102">
        <v>1.3109999999999999</v>
      </c>
      <c r="D9102" s="207"/>
    </row>
    <row r="9103" spans="1:4" x14ac:dyDescent="0.15">
      <c r="A9103" s="214">
        <v>40008</v>
      </c>
      <c r="B9103">
        <v>1.3460000000000001</v>
      </c>
      <c r="D9103" s="207"/>
    </row>
    <row r="9104" spans="1:4" x14ac:dyDescent="0.15">
      <c r="A9104" s="214">
        <v>40009</v>
      </c>
      <c r="B9104">
        <v>1.3420000000000001</v>
      </c>
      <c r="D9104" s="207"/>
    </row>
    <row r="9105" spans="1:4" x14ac:dyDescent="0.15">
      <c r="A9105" s="214">
        <v>40010</v>
      </c>
      <c r="B9105">
        <v>1.347</v>
      </c>
      <c r="D9105" s="207"/>
    </row>
    <row r="9106" spans="1:4" x14ac:dyDescent="0.15">
      <c r="A9106" s="214">
        <v>40011</v>
      </c>
      <c r="B9106">
        <v>1.329</v>
      </c>
      <c r="D9106" s="207"/>
    </row>
    <row r="9107" spans="1:4" x14ac:dyDescent="0.15">
      <c r="A9107" s="214">
        <v>40015</v>
      </c>
      <c r="B9107">
        <v>1.373</v>
      </c>
      <c r="D9107" s="207"/>
    </row>
    <row r="9108" spans="1:4" x14ac:dyDescent="0.15">
      <c r="A9108" s="214">
        <v>40016</v>
      </c>
      <c r="B9108">
        <v>1.391</v>
      </c>
      <c r="D9108" s="207"/>
    </row>
    <row r="9109" spans="1:4" x14ac:dyDescent="0.15">
      <c r="A9109" s="214">
        <v>40017</v>
      </c>
      <c r="B9109">
        <v>1.3919999999999999</v>
      </c>
      <c r="D9109" s="207"/>
    </row>
    <row r="9110" spans="1:4" x14ac:dyDescent="0.15">
      <c r="A9110" s="214">
        <v>40018</v>
      </c>
      <c r="B9110">
        <v>1.383</v>
      </c>
      <c r="D9110" s="207"/>
    </row>
    <row r="9111" spans="1:4" x14ac:dyDescent="0.15">
      <c r="A9111" s="214">
        <v>40021</v>
      </c>
      <c r="B9111">
        <v>1.3979999999999999</v>
      </c>
      <c r="D9111" s="207"/>
    </row>
    <row r="9112" spans="1:4" x14ac:dyDescent="0.15">
      <c r="A9112" s="214">
        <v>40022</v>
      </c>
      <c r="B9112">
        <v>1.397</v>
      </c>
      <c r="D9112" s="207"/>
    </row>
    <row r="9113" spans="1:4" x14ac:dyDescent="0.15">
      <c r="A9113" s="214">
        <v>40023</v>
      </c>
      <c r="B9113">
        <v>1.3819999999999999</v>
      </c>
      <c r="D9113" s="207"/>
    </row>
    <row r="9114" spans="1:4" x14ac:dyDescent="0.15">
      <c r="A9114" s="214">
        <v>40024</v>
      </c>
      <c r="B9114">
        <v>1.3979999999999999</v>
      </c>
      <c r="D9114" s="207"/>
    </row>
    <row r="9115" spans="1:4" x14ac:dyDescent="0.15">
      <c r="A9115" s="214">
        <v>40025</v>
      </c>
      <c r="B9115">
        <v>1.421</v>
      </c>
      <c r="D9115" s="207"/>
    </row>
    <row r="9116" spans="1:4" x14ac:dyDescent="0.15">
      <c r="A9116" s="214">
        <v>40028</v>
      </c>
      <c r="B9116">
        <v>1.444</v>
      </c>
      <c r="D9116" s="207"/>
    </row>
    <row r="9117" spans="1:4" x14ac:dyDescent="0.15">
      <c r="A9117" s="214">
        <v>40029</v>
      </c>
      <c r="B9117">
        <v>1.46</v>
      </c>
      <c r="D9117" s="207"/>
    </row>
    <row r="9118" spans="1:4" x14ac:dyDescent="0.15">
      <c r="A9118" s="214">
        <v>40030</v>
      </c>
      <c r="B9118">
        <v>1.4410000000000001</v>
      </c>
      <c r="D9118" s="207"/>
    </row>
    <row r="9119" spans="1:4" x14ac:dyDescent="0.15">
      <c r="A9119" s="214">
        <v>40031</v>
      </c>
      <c r="B9119">
        <v>1.4470000000000001</v>
      </c>
      <c r="D9119" s="207"/>
    </row>
    <row r="9120" spans="1:4" x14ac:dyDescent="0.15">
      <c r="A9120" s="214">
        <v>40032</v>
      </c>
      <c r="B9120">
        <v>1.4419999999999999</v>
      </c>
      <c r="D9120" s="207"/>
    </row>
    <row r="9121" spans="1:4" x14ac:dyDescent="0.15">
      <c r="A9121" s="214">
        <v>40035</v>
      </c>
      <c r="B9121">
        <v>1.466</v>
      </c>
      <c r="D9121" s="207"/>
    </row>
    <row r="9122" spans="1:4" x14ac:dyDescent="0.15">
      <c r="A9122" s="214">
        <v>40036</v>
      </c>
      <c r="B9122">
        <v>1.4570000000000001</v>
      </c>
      <c r="D9122" s="207"/>
    </row>
    <row r="9123" spans="1:4" x14ac:dyDescent="0.15">
      <c r="A9123" s="214">
        <v>40037</v>
      </c>
      <c r="B9123">
        <v>1.43</v>
      </c>
      <c r="D9123" s="207"/>
    </row>
    <row r="9124" spans="1:4" x14ac:dyDescent="0.15">
      <c r="A9124" s="214">
        <v>40038</v>
      </c>
      <c r="B9124">
        <v>1.419</v>
      </c>
      <c r="D9124" s="207"/>
    </row>
    <row r="9125" spans="1:4" x14ac:dyDescent="0.15">
      <c r="A9125" s="214">
        <v>40039</v>
      </c>
      <c r="B9125">
        <v>1.3919999999999999</v>
      </c>
      <c r="D9125" s="207"/>
    </row>
    <row r="9126" spans="1:4" x14ac:dyDescent="0.15">
      <c r="A9126" s="214">
        <v>40042</v>
      </c>
      <c r="B9126">
        <v>1.3640000000000001</v>
      </c>
      <c r="D9126" s="207"/>
    </row>
    <row r="9127" spans="1:4" x14ac:dyDescent="0.15">
      <c r="A9127" s="214">
        <v>40043</v>
      </c>
      <c r="B9127">
        <v>1.3620000000000001</v>
      </c>
      <c r="D9127" s="207"/>
    </row>
    <row r="9128" spans="1:4" x14ac:dyDescent="0.15">
      <c r="A9128" s="214">
        <v>40044</v>
      </c>
      <c r="B9128">
        <v>1.3640000000000001</v>
      </c>
      <c r="D9128" s="207"/>
    </row>
    <row r="9129" spans="1:4" x14ac:dyDescent="0.15">
      <c r="A9129" s="214">
        <v>40045</v>
      </c>
      <c r="B9129">
        <v>1.365</v>
      </c>
      <c r="D9129" s="207"/>
    </row>
    <row r="9130" spans="1:4" x14ac:dyDescent="0.15">
      <c r="A9130" s="214">
        <v>40046</v>
      </c>
      <c r="B9130">
        <v>1.331</v>
      </c>
      <c r="D9130" s="207"/>
    </row>
    <row r="9131" spans="1:4" x14ac:dyDescent="0.15">
      <c r="A9131" s="214">
        <v>40049</v>
      </c>
      <c r="B9131">
        <v>1.3440000000000001</v>
      </c>
      <c r="D9131" s="207"/>
    </row>
    <row r="9132" spans="1:4" x14ac:dyDescent="0.15">
      <c r="A9132" s="214">
        <v>40050</v>
      </c>
      <c r="B9132">
        <v>1.345</v>
      </c>
      <c r="D9132" s="207"/>
    </row>
    <row r="9133" spans="1:4" x14ac:dyDescent="0.15">
      <c r="A9133" s="214">
        <v>40051</v>
      </c>
      <c r="B9133">
        <v>1.331</v>
      </c>
      <c r="D9133" s="207"/>
    </row>
    <row r="9134" spans="1:4" x14ac:dyDescent="0.15">
      <c r="A9134" s="214">
        <v>40052</v>
      </c>
      <c r="B9134">
        <v>1.3220000000000001</v>
      </c>
      <c r="D9134" s="207"/>
    </row>
    <row r="9135" spans="1:4" x14ac:dyDescent="0.15">
      <c r="A9135" s="214">
        <v>40053</v>
      </c>
      <c r="B9135">
        <v>1.3320000000000001</v>
      </c>
      <c r="D9135" s="207"/>
    </row>
    <row r="9136" spans="1:4" x14ac:dyDescent="0.15">
      <c r="A9136" s="214">
        <v>40056</v>
      </c>
      <c r="B9136">
        <v>1.33</v>
      </c>
      <c r="D9136" s="207"/>
    </row>
    <row r="9137" spans="1:4" x14ac:dyDescent="0.15">
      <c r="A9137" s="214">
        <v>40057</v>
      </c>
      <c r="B9137">
        <v>1.323</v>
      </c>
      <c r="D9137" s="207"/>
    </row>
    <row r="9138" spans="1:4" x14ac:dyDescent="0.15">
      <c r="A9138" s="214">
        <v>40058</v>
      </c>
      <c r="B9138">
        <v>1.3029999999999999</v>
      </c>
      <c r="D9138" s="207"/>
    </row>
    <row r="9139" spans="1:4" x14ac:dyDescent="0.15">
      <c r="A9139" s="214">
        <v>40059</v>
      </c>
      <c r="B9139">
        <v>1.3</v>
      </c>
      <c r="D9139" s="207"/>
    </row>
    <row r="9140" spans="1:4" x14ac:dyDescent="0.15">
      <c r="A9140" s="214">
        <v>40060</v>
      </c>
      <c r="B9140">
        <v>1.319</v>
      </c>
      <c r="D9140" s="207"/>
    </row>
    <row r="9141" spans="1:4" x14ac:dyDescent="0.15">
      <c r="A9141" s="214">
        <v>40063</v>
      </c>
      <c r="B9141">
        <v>1.353</v>
      </c>
      <c r="D9141" s="207"/>
    </row>
    <row r="9142" spans="1:4" x14ac:dyDescent="0.15">
      <c r="A9142" s="214">
        <v>40064</v>
      </c>
      <c r="B9142">
        <v>1.3260000000000001</v>
      </c>
      <c r="D9142" s="207"/>
    </row>
    <row r="9143" spans="1:4" x14ac:dyDescent="0.15">
      <c r="A9143" s="214">
        <v>40065</v>
      </c>
      <c r="B9143">
        <v>1.323</v>
      </c>
      <c r="D9143" s="207"/>
    </row>
    <row r="9144" spans="1:4" x14ac:dyDescent="0.15">
      <c r="A9144" s="214">
        <v>40066</v>
      </c>
      <c r="B9144">
        <v>1.321</v>
      </c>
      <c r="D9144" s="207"/>
    </row>
    <row r="9145" spans="1:4" x14ac:dyDescent="0.15">
      <c r="A9145" s="214">
        <v>40067</v>
      </c>
      <c r="B9145">
        <v>1.302</v>
      </c>
      <c r="D9145" s="207"/>
    </row>
    <row r="9146" spans="1:4" x14ac:dyDescent="0.15">
      <c r="A9146" s="214">
        <v>40070</v>
      </c>
      <c r="B9146">
        <v>1.294</v>
      </c>
      <c r="D9146" s="207"/>
    </row>
    <row r="9147" spans="1:4" x14ac:dyDescent="0.15">
      <c r="A9147" s="214">
        <v>40071</v>
      </c>
      <c r="B9147">
        <v>1.3129999999999999</v>
      </c>
      <c r="D9147" s="207"/>
    </row>
    <row r="9148" spans="1:4" x14ac:dyDescent="0.15">
      <c r="A9148" s="214">
        <v>40072</v>
      </c>
      <c r="B9148">
        <v>1.323</v>
      </c>
      <c r="D9148" s="207"/>
    </row>
    <row r="9149" spans="1:4" x14ac:dyDescent="0.15">
      <c r="A9149" s="214">
        <v>40073</v>
      </c>
      <c r="B9149">
        <v>1.343</v>
      </c>
      <c r="D9149" s="207"/>
    </row>
    <row r="9150" spans="1:4" x14ac:dyDescent="0.15">
      <c r="A9150" s="214">
        <v>40074</v>
      </c>
      <c r="B9150">
        <v>1.341</v>
      </c>
      <c r="D9150" s="207"/>
    </row>
    <row r="9151" spans="1:4" x14ac:dyDescent="0.15">
      <c r="A9151" s="214">
        <v>40080</v>
      </c>
      <c r="B9151">
        <v>1.3240000000000001</v>
      </c>
      <c r="D9151" s="207"/>
    </row>
    <row r="9152" spans="1:4" x14ac:dyDescent="0.15">
      <c r="A9152" s="214">
        <v>40081</v>
      </c>
      <c r="B9152">
        <v>1.3160000000000001</v>
      </c>
      <c r="D9152" s="207"/>
    </row>
    <row r="9153" spans="1:4" x14ac:dyDescent="0.15">
      <c r="A9153" s="214">
        <v>40084</v>
      </c>
      <c r="B9153">
        <v>1.2889999999999999</v>
      </c>
      <c r="D9153" s="207"/>
    </row>
    <row r="9154" spans="1:4" x14ac:dyDescent="0.15">
      <c r="A9154" s="214">
        <v>40085</v>
      </c>
      <c r="B9154">
        <v>1.2889999999999999</v>
      </c>
      <c r="D9154" s="207"/>
    </row>
    <row r="9155" spans="1:4" x14ac:dyDescent="0.15">
      <c r="A9155" s="214">
        <v>40086</v>
      </c>
      <c r="B9155">
        <v>1.3</v>
      </c>
      <c r="D9155" s="207"/>
    </row>
    <row r="9156" spans="1:4" x14ac:dyDescent="0.15">
      <c r="A9156" s="214">
        <v>40087</v>
      </c>
      <c r="B9156">
        <v>1.3</v>
      </c>
      <c r="D9156" s="207"/>
    </row>
    <row r="9157" spans="1:4" x14ac:dyDescent="0.15">
      <c r="A9157" s="214">
        <v>40088</v>
      </c>
      <c r="B9157">
        <v>1.2629999999999999</v>
      </c>
      <c r="D9157" s="207"/>
    </row>
    <row r="9158" spans="1:4" x14ac:dyDescent="0.15">
      <c r="A9158" s="214">
        <v>40091</v>
      </c>
      <c r="B9158">
        <v>1.2729999999999999</v>
      </c>
      <c r="D9158" s="207"/>
    </row>
    <row r="9159" spans="1:4" x14ac:dyDescent="0.15">
      <c r="A9159" s="214">
        <v>40092</v>
      </c>
      <c r="B9159">
        <v>1.254</v>
      </c>
      <c r="D9159" s="207"/>
    </row>
    <row r="9160" spans="1:4" x14ac:dyDescent="0.15">
      <c r="A9160" s="214">
        <v>40093</v>
      </c>
      <c r="B9160">
        <v>1.268</v>
      </c>
      <c r="D9160" s="207"/>
    </row>
    <row r="9161" spans="1:4" x14ac:dyDescent="0.15">
      <c r="A9161" s="214">
        <v>40094</v>
      </c>
      <c r="B9161">
        <v>1.268</v>
      </c>
      <c r="D9161" s="207"/>
    </row>
    <row r="9162" spans="1:4" x14ac:dyDescent="0.15">
      <c r="A9162" s="214">
        <v>40095</v>
      </c>
      <c r="B9162">
        <v>1.288</v>
      </c>
      <c r="D9162" s="207"/>
    </row>
    <row r="9163" spans="1:4" x14ac:dyDescent="0.15">
      <c r="A9163" s="214">
        <v>40099</v>
      </c>
      <c r="B9163">
        <v>1.3029999999999999</v>
      </c>
      <c r="D9163" s="207"/>
    </row>
    <row r="9164" spans="1:4" x14ac:dyDescent="0.15">
      <c r="A9164" s="214">
        <v>40100</v>
      </c>
      <c r="B9164">
        <v>1.3029999999999999</v>
      </c>
      <c r="D9164" s="207"/>
    </row>
    <row r="9165" spans="1:4" x14ac:dyDescent="0.15">
      <c r="A9165" s="214">
        <v>40101</v>
      </c>
      <c r="B9165">
        <v>1.3180000000000001</v>
      </c>
      <c r="D9165" s="207"/>
    </row>
    <row r="9166" spans="1:4" x14ac:dyDescent="0.15">
      <c r="A9166" s="214">
        <v>40102</v>
      </c>
      <c r="B9166">
        <v>1.333</v>
      </c>
      <c r="D9166" s="207"/>
    </row>
    <row r="9167" spans="1:4" x14ac:dyDescent="0.15">
      <c r="A9167" s="214">
        <v>40105</v>
      </c>
      <c r="B9167">
        <v>1.3440000000000001</v>
      </c>
      <c r="D9167" s="207"/>
    </row>
    <row r="9168" spans="1:4" x14ac:dyDescent="0.15">
      <c r="A9168" s="214">
        <v>40106</v>
      </c>
      <c r="B9168">
        <v>1.3580000000000001</v>
      </c>
      <c r="D9168" s="207"/>
    </row>
    <row r="9169" spans="1:4" x14ac:dyDescent="0.15">
      <c r="A9169" s="214">
        <v>40107</v>
      </c>
      <c r="B9169">
        <v>1.3540000000000001</v>
      </c>
      <c r="D9169" s="207"/>
    </row>
    <row r="9170" spans="1:4" x14ac:dyDescent="0.15">
      <c r="A9170" s="214">
        <v>40108</v>
      </c>
      <c r="B9170">
        <v>1.3680000000000001</v>
      </c>
      <c r="D9170" s="207"/>
    </row>
    <row r="9171" spans="1:4" x14ac:dyDescent="0.15">
      <c r="A9171" s="214">
        <v>40109</v>
      </c>
      <c r="B9171">
        <v>1.3680000000000001</v>
      </c>
      <c r="D9171" s="207"/>
    </row>
    <row r="9172" spans="1:4" x14ac:dyDescent="0.15">
      <c r="A9172" s="214">
        <v>40112</v>
      </c>
      <c r="B9172">
        <v>1.401</v>
      </c>
      <c r="D9172" s="207"/>
    </row>
    <row r="9173" spans="1:4" x14ac:dyDescent="0.15">
      <c r="A9173" s="214">
        <v>40113</v>
      </c>
      <c r="B9173">
        <v>1.4059999999999999</v>
      </c>
      <c r="D9173" s="207"/>
    </row>
    <row r="9174" spans="1:4" x14ac:dyDescent="0.15">
      <c r="A9174" s="214">
        <v>40114</v>
      </c>
      <c r="B9174">
        <v>1.425</v>
      </c>
      <c r="D9174" s="207"/>
    </row>
    <row r="9175" spans="1:4" x14ac:dyDescent="0.15">
      <c r="A9175" s="214">
        <v>40115</v>
      </c>
      <c r="B9175">
        <v>1.411</v>
      </c>
      <c r="D9175" s="207"/>
    </row>
    <row r="9176" spans="1:4" x14ac:dyDescent="0.15">
      <c r="A9176" s="214">
        <v>40116</v>
      </c>
      <c r="B9176">
        <v>1.411</v>
      </c>
      <c r="D9176" s="207"/>
    </row>
    <row r="9177" spans="1:4" x14ac:dyDescent="0.15">
      <c r="A9177" s="214">
        <v>40119</v>
      </c>
      <c r="B9177">
        <v>1.3839999999999999</v>
      </c>
      <c r="D9177" s="207"/>
    </row>
    <row r="9178" spans="1:4" x14ac:dyDescent="0.15">
      <c r="A9178" s="214">
        <v>40121</v>
      </c>
      <c r="B9178">
        <v>1.409</v>
      </c>
      <c r="D9178" s="207"/>
    </row>
    <row r="9179" spans="1:4" x14ac:dyDescent="0.15">
      <c r="A9179" s="214">
        <v>40122</v>
      </c>
      <c r="B9179">
        <v>1.446</v>
      </c>
      <c r="D9179" s="207"/>
    </row>
    <row r="9180" spans="1:4" x14ac:dyDescent="0.15">
      <c r="A9180" s="214">
        <v>40123</v>
      </c>
      <c r="B9180">
        <v>1.45</v>
      </c>
      <c r="D9180" s="207"/>
    </row>
    <row r="9181" spans="1:4" x14ac:dyDescent="0.15">
      <c r="A9181" s="214">
        <v>40126</v>
      </c>
      <c r="B9181">
        <v>1.474</v>
      </c>
      <c r="D9181" s="207"/>
    </row>
    <row r="9182" spans="1:4" x14ac:dyDescent="0.15">
      <c r="A9182" s="214">
        <v>40127</v>
      </c>
      <c r="B9182">
        <v>1.472</v>
      </c>
      <c r="D9182" s="207"/>
    </row>
    <row r="9183" spans="1:4" x14ac:dyDescent="0.15">
      <c r="A9183" s="214">
        <v>40128</v>
      </c>
      <c r="B9183">
        <v>1.4379999999999999</v>
      </c>
      <c r="D9183" s="207"/>
    </row>
    <row r="9184" spans="1:4" x14ac:dyDescent="0.15">
      <c r="A9184" s="214">
        <v>40129</v>
      </c>
      <c r="B9184">
        <v>1.3879999999999999</v>
      </c>
      <c r="D9184" s="207"/>
    </row>
    <row r="9185" spans="1:4" x14ac:dyDescent="0.15">
      <c r="A9185" s="214">
        <v>40130</v>
      </c>
      <c r="B9185">
        <v>1.355</v>
      </c>
      <c r="D9185" s="207"/>
    </row>
    <row r="9186" spans="1:4" x14ac:dyDescent="0.15">
      <c r="A9186" s="214">
        <v>40133</v>
      </c>
      <c r="B9186">
        <v>1.351</v>
      </c>
      <c r="D9186" s="207"/>
    </row>
    <row r="9187" spans="1:4" x14ac:dyDescent="0.15">
      <c r="A9187" s="214">
        <v>40134</v>
      </c>
      <c r="B9187">
        <v>1.3240000000000001</v>
      </c>
      <c r="D9187" s="207"/>
    </row>
    <row r="9188" spans="1:4" x14ac:dyDescent="0.15">
      <c r="A9188" s="214">
        <v>40135</v>
      </c>
      <c r="B9188">
        <v>1.319</v>
      </c>
      <c r="D9188" s="207"/>
    </row>
    <row r="9189" spans="1:4" x14ac:dyDescent="0.15">
      <c r="A9189" s="214">
        <v>40136</v>
      </c>
      <c r="B9189">
        <v>1.319</v>
      </c>
      <c r="D9189" s="207"/>
    </row>
    <row r="9190" spans="1:4" x14ac:dyDescent="0.15">
      <c r="A9190" s="214">
        <v>40137</v>
      </c>
      <c r="B9190">
        <v>1.3260000000000001</v>
      </c>
      <c r="D9190" s="207"/>
    </row>
    <row r="9191" spans="1:4" x14ac:dyDescent="0.15">
      <c r="A9191" s="214">
        <v>40141</v>
      </c>
      <c r="B9191">
        <v>1.3169999999999999</v>
      </c>
      <c r="D9191" s="207"/>
    </row>
    <row r="9192" spans="1:4" x14ac:dyDescent="0.15">
      <c r="A9192" s="214">
        <v>40142</v>
      </c>
      <c r="B9192">
        <v>1.3220000000000001</v>
      </c>
      <c r="D9192" s="207"/>
    </row>
    <row r="9193" spans="1:4" x14ac:dyDescent="0.15">
      <c r="A9193" s="214">
        <v>40143</v>
      </c>
      <c r="B9193">
        <v>1.3089999999999999</v>
      </c>
      <c r="D9193" s="207"/>
    </row>
    <row r="9194" spans="1:4" x14ac:dyDescent="0.15">
      <c r="A9194" s="214">
        <v>40144</v>
      </c>
      <c r="B9194">
        <v>1.2769999999999999</v>
      </c>
      <c r="D9194" s="207"/>
    </row>
    <row r="9195" spans="1:4" x14ac:dyDescent="0.15">
      <c r="A9195" s="214">
        <v>40147</v>
      </c>
      <c r="B9195">
        <v>1.29</v>
      </c>
      <c r="D9195" s="207"/>
    </row>
    <row r="9196" spans="1:4" x14ac:dyDescent="0.15">
      <c r="A9196" s="214">
        <v>40148</v>
      </c>
      <c r="B9196">
        <v>1.2230000000000001</v>
      </c>
      <c r="D9196" s="207"/>
    </row>
    <row r="9197" spans="1:4" x14ac:dyDescent="0.15">
      <c r="A9197" s="214">
        <v>40149</v>
      </c>
      <c r="B9197">
        <v>1.242</v>
      </c>
      <c r="D9197" s="207"/>
    </row>
    <row r="9198" spans="1:4" x14ac:dyDescent="0.15">
      <c r="A9198" s="214">
        <v>40150</v>
      </c>
      <c r="B9198">
        <v>1.258</v>
      </c>
      <c r="D9198" s="207"/>
    </row>
    <row r="9199" spans="1:4" x14ac:dyDescent="0.15">
      <c r="A9199" s="214">
        <v>40151</v>
      </c>
      <c r="B9199">
        <v>1.2809999999999999</v>
      </c>
      <c r="D9199" s="207"/>
    </row>
    <row r="9200" spans="1:4" x14ac:dyDescent="0.15">
      <c r="A9200" s="214">
        <v>40154</v>
      </c>
      <c r="B9200">
        <v>1.2789999999999999</v>
      </c>
      <c r="D9200" s="207"/>
    </row>
    <row r="9201" spans="1:4" x14ac:dyDescent="0.15">
      <c r="A9201" s="214">
        <v>40155</v>
      </c>
      <c r="B9201">
        <v>1.264</v>
      </c>
      <c r="D9201" s="207"/>
    </row>
    <row r="9202" spans="1:4" x14ac:dyDescent="0.15">
      <c r="A9202" s="214">
        <v>40156</v>
      </c>
      <c r="B9202">
        <v>1.236</v>
      </c>
      <c r="D9202" s="207"/>
    </row>
    <row r="9203" spans="1:4" x14ac:dyDescent="0.15">
      <c r="A9203" s="214">
        <v>40157</v>
      </c>
      <c r="B9203">
        <v>1.242</v>
      </c>
      <c r="D9203" s="207"/>
    </row>
    <row r="9204" spans="1:4" x14ac:dyDescent="0.15">
      <c r="A9204" s="214">
        <v>40158</v>
      </c>
      <c r="B9204">
        <v>1.278</v>
      </c>
      <c r="D9204" s="207"/>
    </row>
    <row r="9205" spans="1:4" x14ac:dyDescent="0.15">
      <c r="A9205" s="214">
        <v>40161</v>
      </c>
      <c r="B9205">
        <v>1.298</v>
      </c>
      <c r="D9205" s="207"/>
    </row>
    <row r="9206" spans="1:4" x14ac:dyDescent="0.15">
      <c r="A9206" s="214">
        <v>40162</v>
      </c>
      <c r="B9206">
        <v>1.28</v>
      </c>
      <c r="D9206" s="207"/>
    </row>
    <row r="9207" spans="1:4" x14ac:dyDescent="0.15">
      <c r="A9207" s="214">
        <v>40163</v>
      </c>
      <c r="B9207">
        <v>1.2569999999999999</v>
      </c>
      <c r="D9207" s="207"/>
    </row>
    <row r="9208" spans="1:4" x14ac:dyDescent="0.15">
      <c r="A9208" s="214">
        <v>40164</v>
      </c>
      <c r="B9208">
        <v>1.248</v>
      </c>
      <c r="D9208" s="207"/>
    </row>
    <row r="9209" spans="1:4" x14ac:dyDescent="0.15">
      <c r="A9209" s="214">
        <v>40165</v>
      </c>
      <c r="B9209">
        <v>1.23</v>
      </c>
      <c r="D9209" s="207"/>
    </row>
    <row r="9210" spans="1:4" x14ac:dyDescent="0.15">
      <c r="A9210" s="214">
        <v>40168</v>
      </c>
      <c r="B9210">
        <v>1.2190000000000001</v>
      </c>
      <c r="D9210" s="207"/>
    </row>
    <row r="9211" spans="1:4" x14ac:dyDescent="0.15">
      <c r="A9211" s="214">
        <v>40169</v>
      </c>
      <c r="B9211">
        <v>1.252</v>
      </c>
      <c r="D9211" s="207"/>
    </row>
    <row r="9212" spans="1:4" x14ac:dyDescent="0.15">
      <c r="A9212" s="214">
        <v>40171</v>
      </c>
      <c r="B9212">
        <v>1.264</v>
      </c>
      <c r="D9212" s="207"/>
    </row>
    <row r="9213" spans="1:4" x14ac:dyDescent="0.15">
      <c r="A9213" s="214">
        <v>40172</v>
      </c>
      <c r="B9213">
        <v>1.274</v>
      </c>
      <c r="D9213" s="207"/>
    </row>
    <row r="9214" spans="1:4" x14ac:dyDescent="0.15">
      <c r="A9214" s="214">
        <v>40175</v>
      </c>
      <c r="B9214">
        <v>1.3029999999999999</v>
      </c>
      <c r="D9214" s="207"/>
    </row>
    <row r="9215" spans="1:4" x14ac:dyDescent="0.15">
      <c r="A9215" s="214">
        <v>40176</v>
      </c>
      <c r="B9215">
        <v>1.2989999999999999</v>
      </c>
      <c r="D9215" s="207"/>
    </row>
    <row r="9216" spans="1:4" x14ac:dyDescent="0.15">
      <c r="A9216" s="214">
        <v>40177</v>
      </c>
      <c r="B9216">
        <v>1.2889999999999999</v>
      </c>
      <c r="D9216" s="207"/>
    </row>
    <row r="9217" spans="1:4" x14ac:dyDescent="0.15">
      <c r="A9217" s="214">
        <v>40182</v>
      </c>
      <c r="B9217">
        <v>1.3220000000000001</v>
      </c>
      <c r="D9217" s="207"/>
    </row>
    <row r="9218" spans="1:4" x14ac:dyDescent="0.15">
      <c r="A9218" s="214">
        <v>40183</v>
      </c>
      <c r="B9218">
        <v>1.329</v>
      </c>
      <c r="D9218" s="207"/>
    </row>
    <row r="9219" spans="1:4" x14ac:dyDescent="0.15">
      <c r="A9219" s="214">
        <v>40184</v>
      </c>
      <c r="B9219">
        <v>1.337</v>
      </c>
      <c r="D9219" s="207"/>
    </row>
    <row r="9220" spans="1:4" x14ac:dyDescent="0.15">
      <c r="A9220" s="214">
        <v>40185</v>
      </c>
      <c r="B9220">
        <v>1.345</v>
      </c>
      <c r="D9220" s="207"/>
    </row>
    <row r="9221" spans="1:4" x14ac:dyDescent="0.15">
      <c r="A9221" s="214">
        <v>40186</v>
      </c>
      <c r="B9221">
        <v>1.359</v>
      </c>
      <c r="D9221" s="207"/>
    </row>
    <row r="9222" spans="1:4" x14ac:dyDescent="0.15">
      <c r="A9222" s="214">
        <v>40190</v>
      </c>
      <c r="B9222">
        <v>1.355</v>
      </c>
      <c r="D9222" s="207"/>
    </row>
    <row r="9223" spans="1:4" x14ac:dyDescent="0.15">
      <c r="A9223" s="214">
        <v>40191</v>
      </c>
      <c r="B9223">
        <v>1.333</v>
      </c>
      <c r="D9223" s="207"/>
    </row>
    <row r="9224" spans="1:4" x14ac:dyDescent="0.15">
      <c r="A9224" s="214">
        <v>40192</v>
      </c>
      <c r="B9224">
        <v>1.339</v>
      </c>
      <c r="D9224" s="207"/>
    </row>
    <row r="9225" spans="1:4" x14ac:dyDescent="0.15">
      <c r="A9225" s="214">
        <v>40193</v>
      </c>
      <c r="B9225">
        <v>1.329</v>
      </c>
      <c r="D9225" s="207"/>
    </row>
    <row r="9226" spans="1:4" x14ac:dyDescent="0.15">
      <c r="A9226" s="214">
        <v>40196</v>
      </c>
      <c r="B9226">
        <v>1.3260000000000001</v>
      </c>
      <c r="D9226" s="207"/>
    </row>
    <row r="9227" spans="1:4" x14ac:dyDescent="0.15">
      <c r="A9227" s="214">
        <v>40197</v>
      </c>
      <c r="B9227">
        <v>1.3360000000000001</v>
      </c>
      <c r="D9227" s="207"/>
    </row>
    <row r="9228" spans="1:4" x14ac:dyDescent="0.15">
      <c r="A9228" s="214">
        <v>40198</v>
      </c>
      <c r="B9228">
        <v>1.341</v>
      </c>
      <c r="D9228" s="207"/>
    </row>
    <row r="9229" spans="1:4" x14ac:dyDescent="0.15">
      <c r="A9229" s="214">
        <v>40199</v>
      </c>
      <c r="B9229">
        <v>1.349</v>
      </c>
      <c r="D9229" s="207"/>
    </row>
    <row r="9230" spans="1:4" x14ac:dyDescent="0.15">
      <c r="A9230" s="214">
        <v>40200</v>
      </c>
      <c r="B9230">
        <v>1.331</v>
      </c>
      <c r="D9230" s="207"/>
    </row>
    <row r="9231" spans="1:4" x14ac:dyDescent="0.15">
      <c r="A9231" s="214">
        <v>40203</v>
      </c>
      <c r="B9231">
        <v>1.3460000000000001</v>
      </c>
      <c r="D9231" s="207"/>
    </row>
    <row r="9232" spans="1:4" x14ac:dyDescent="0.15">
      <c r="A9232" s="214">
        <v>40204</v>
      </c>
      <c r="B9232">
        <v>1.3280000000000001</v>
      </c>
      <c r="D9232" s="207"/>
    </row>
    <row r="9233" spans="1:4" x14ac:dyDescent="0.15">
      <c r="A9233" s="214">
        <v>40205</v>
      </c>
      <c r="B9233">
        <v>1.319</v>
      </c>
      <c r="D9233" s="207"/>
    </row>
    <row r="9234" spans="1:4" x14ac:dyDescent="0.15">
      <c r="A9234" s="214">
        <v>40206</v>
      </c>
      <c r="B9234">
        <v>1.323</v>
      </c>
      <c r="D9234" s="207"/>
    </row>
    <row r="9235" spans="1:4" x14ac:dyDescent="0.15">
      <c r="A9235" s="214">
        <v>40207</v>
      </c>
      <c r="B9235">
        <v>1.33</v>
      </c>
      <c r="D9235" s="207"/>
    </row>
    <row r="9236" spans="1:4" x14ac:dyDescent="0.15">
      <c r="A9236" s="214">
        <v>40210</v>
      </c>
      <c r="B9236">
        <v>1.3440000000000001</v>
      </c>
      <c r="D9236" s="207"/>
    </row>
    <row r="9237" spans="1:4" x14ac:dyDescent="0.15">
      <c r="A9237" s="214">
        <v>40211</v>
      </c>
      <c r="B9237">
        <v>1.36</v>
      </c>
      <c r="D9237" s="207"/>
    </row>
    <row r="9238" spans="1:4" x14ac:dyDescent="0.15">
      <c r="A9238" s="214">
        <v>40212</v>
      </c>
      <c r="B9238">
        <v>1.3680000000000001</v>
      </c>
      <c r="D9238" s="207"/>
    </row>
    <row r="9239" spans="1:4" x14ac:dyDescent="0.15">
      <c r="A9239" s="214">
        <v>40213</v>
      </c>
      <c r="B9239">
        <v>1.3859999999999999</v>
      </c>
      <c r="D9239" s="207"/>
    </row>
    <row r="9240" spans="1:4" x14ac:dyDescent="0.15">
      <c r="A9240" s="214">
        <v>40214</v>
      </c>
      <c r="B9240">
        <v>1.3759999999999999</v>
      </c>
      <c r="D9240" s="207"/>
    </row>
    <row r="9241" spans="1:4" x14ac:dyDescent="0.15">
      <c r="A9241" s="214">
        <v>40217</v>
      </c>
      <c r="B9241">
        <v>1.3680000000000001</v>
      </c>
      <c r="D9241" s="207"/>
    </row>
    <row r="9242" spans="1:4" x14ac:dyDescent="0.15">
      <c r="A9242" s="214">
        <v>40218</v>
      </c>
      <c r="B9242">
        <v>1.353</v>
      </c>
      <c r="D9242" s="207"/>
    </row>
    <row r="9243" spans="1:4" x14ac:dyDescent="0.15">
      <c r="A9243" s="214">
        <v>40219</v>
      </c>
      <c r="B9243">
        <v>1.3420000000000001</v>
      </c>
      <c r="D9243" s="207"/>
    </row>
    <row r="9244" spans="1:4" x14ac:dyDescent="0.15">
      <c r="A9244" s="214">
        <v>40221</v>
      </c>
      <c r="B9244">
        <v>1.3420000000000001</v>
      </c>
      <c r="D9244" s="207"/>
    </row>
    <row r="9245" spans="1:4" x14ac:dyDescent="0.15">
      <c r="A9245" s="214">
        <v>40224</v>
      </c>
      <c r="B9245">
        <v>1.339</v>
      </c>
      <c r="D9245" s="207"/>
    </row>
    <row r="9246" spans="1:4" x14ac:dyDescent="0.15">
      <c r="A9246" s="214">
        <v>40225</v>
      </c>
      <c r="B9246">
        <v>1.341</v>
      </c>
      <c r="D9246" s="207"/>
    </row>
    <row r="9247" spans="1:4" x14ac:dyDescent="0.15">
      <c r="A9247" s="214">
        <v>40226</v>
      </c>
      <c r="B9247">
        <v>1.341</v>
      </c>
      <c r="D9247" s="207"/>
    </row>
    <row r="9248" spans="1:4" x14ac:dyDescent="0.15">
      <c r="A9248" s="214">
        <v>40227</v>
      </c>
      <c r="B9248">
        <v>1.337</v>
      </c>
      <c r="D9248" s="207"/>
    </row>
    <row r="9249" spans="1:4" x14ac:dyDescent="0.15">
      <c r="A9249" s="214">
        <v>40228</v>
      </c>
      <c r="B9249">
        <v>1.351</v>
      </c>
      <c r="D9249" s="207"/>
    </row>
    <row r="9250" spans="1:4" x14ac:dyDescent="0.15">
      <c r="A9250" s="214">
        <v>40231</v>
      </c>
      <c r="B9250">
        <v>1.361</v>
      </c>
      <c r="D9250" s="207"/>
    </row>
    <row r="9251" spans="1:4" x14ac:dyDescent="0.15">
      <c r="A9251" s="214">
        <v>40232</v>
      </c>
      <c r="B9251">
        <v>1.351</v>
      </c>
      <c r="D9251" s="207"/>
    </row>
    <row r="9252" spans="1:4" x14ac:dyDescent="0.15">
      <c r="A9252" s="214">
        <v>40233</v>
      </c>
      <c r="B9252">
        <v>1.341</v>
      </c>
      <c r="D9252" s="207"/>
    </row>
    <row r="9253" spans="1:4" x14ac:dyDescent="0.15">
      <c r="A9253" s="214">
        <v>40234</v>
      </c>
      <c r="B9253">
        <v>1.3180000000000001</v>
      </c>
      <c r="D9253" s="207"/>
    </row>
    <row r="9254" spans="1:4" x14ac:dyDescent="0.15">
      <c r="A9254" s="214">
        <v>40235</v>
      </c>
      <c r="B9254">
        <v>1.3180000000000001</v>
      </c>
      <c r="D9254" s="207"/>
    </row>
    <row r="9255" spans="1:4" x14ac:dyDescent="0.15">
      <c r="A9255" s="214">
        <v>40238</v>
      </c>
      <c r="B9255">
        <v>1.3280000000000001</v>
      </c>
      <c r="D9255" s="207"/>
    </row>
    <row r="9256" spans="1:4" x14ac:dyDescent="0.15">
      <c r="A9256" s="214">
        <v>40239</v>
      </c>
      <c r="B9256">
        <v>1.327</v>
      </c>
      <c r="D9256" s="207"/>
    </row>
    <row r="9257" spans="1:4" x14ac:dyDescent="0.15">
      <c r="A9257" s="214">
        <v>40240</v>
      </c>
      <c r="B9257">
        <v>1.3280000000000001</v>
      </c>
      <c r="D9257" s="207"/>
    </row>
    <row r="9258" spans="1:4" x14ac:dyDescent="0.15">
      <c r="A9258" s="214">
        <v>40241</v>
      </c>
      <c r="B9258">
        <v>1.3240000000000001</v>
      </c>
      <c r="D9258" s="207"/>
    </row>
    <row r="9259" spans="1:4" x14ac:dyDescent="0.15">
      <c r="A9259" s="214">
        <v>40242</v>
      </c>
      <c r="B9259">
        <v>1.3049999999999999</v>
      </c>
      <c r="D9259" s="207"/>
    </row>
    <row r="9260" spans="1:4" x14ac:dyDescent="0.15">
      <c r="A9260" s="214">
        <v>40245</v>
      </c>
      <c r="B9260">
        <v>1.3160000000000001</v>
      </c>
      <c r="D9260" s="207"/>
    </row>
    <row r="9261" spans="1:4" x14ac:dyDescent="0.15">
      <c r="A9261" s="214">
        <v>40246</v>
      </c>
      <c r="B9261">
        <v>1.302</v>
      </c>
      <c r="D9261" s="207"/>
    </row>
    <row r="9262" spans="1:4" x14ac:dyDescent="0.15">
      <c r="A9262" s="214">
        <v>40247</v>
      </c>
      <c r="B9262">
        <v>1.3029999999999999</v>
      </c>
      <c r="D9262" s="207"/>
    </row>
    <row r="9263" spans="1:4" x14ac:dyDescent="0.15">
      <c r="A9263" s="214">
        <v>40248</v>
      </c>
      <c r="B9263">
        <v>1.3169999999999999</v>
      </c>
      <c r="D9263" s="207"/>
    </row>
    <row r="9264" spans="1:4" x14ac:dyDescent="0.15">
      <c r="A9264" s="214">
        <v>40249</v>
      </c>
      <c r="B9264">
        <v>1.341</v>
      </c>
      <c r="D9264" s="207"/>
    </row>
    <row r="9265" spans="1:4" x14ac:dyDescent="0.15">
      <c r="A9265" s="214">
        <v>40252</v>
      </c>
      <c r="B9265">
        <v>1.343</v>
      </c>
      <c r="D9265" s="207"/>
    </row>
    <row r="9266" spans="1:4" x14ac:dyDescent="0.15">
      <c r="A9266" s="214">
        <v>40253</v>
      </c>
      <c r="B9266">
        <v>1.343</v>
      </c>
      <c r="D9266" s="207"/>
    </row>
    <row r="9267" spans="1:4" x14ac:dyDescent="0.15">
      <c r="A9267" s="214">
        <v>40254</v>
      </c>
      <c r="B9267">
        <v>1.3480000000000001</v>
      </c>
      <c r="D9267" s="207"/>
    </row>
    <row r="9268" spans="1:4" x14ac:dyDescent="0.15">
      <c r="A9268" s="214">
        <v>40255</v>
      </c>
      <c r="B9268">
        <v>1.367</v>
      </c>
      <c r="D9268" s="207"/>
    </row>
    <row r="9269" spans="1:4" x14ac:dyDescent="0.15">
      <c r="A9269" s="214">
        <v>40256</v>
      </c>
      <c r="B9269">
        <v>1.3640000000000001</v>
      </c>
      <c r="D9269" s="207"/>
    </row>
    <row r="9270" spans="1:4" x14ac:dyDescent="0.15">
      <c r="A9270" s="214">
        <v>40260</v>
      </c>
      <c r="B9270">
        <v>1.349</v>
      </c>
      <c r="D9270" s="207"/>
    </row>
    <row r="9271" spans="1:4" x14ac:dyDescent="0.15">
      <c r="A9271" s="214">
        <v>40261</v>
      </c>
      <c r="B9271">
        <v>1.34</v>
      </c>
      <c r="D9271" s="207"/>
    </row>
    <row r="9272" spans="1:4" x14ac:dyDescent="0.15">
      <c r="A9272" s="214">
        <v>40262</v>
      </c>
      <c r="B9272">
        <v>1.363</v>
      </c>
      <c r="D9272" s="207"/>
    </row>
    <row r="9273" spans="1:4" x14ac:dyDescent="0.15">
      <c r="A9273" s="214">
        <v>40263</v>
      </c>
      <c r="B9273">
        <v>1.3779999999999999</v>
      </c>
      <c r="D9273" s="207"/>
    </row>
    <row r="9274" spans="1:4" x14ac:dyDescent="0.15">
      <c r="A9274" s="214">
        <v>40266</v>
      </c>
      <c r="B9274">
        <v>1.4019999999999999</v>
      </c>
      <c r="D9274" s="207"/>
    </row>
    <row r="9275" spans="1:4" x14ac:dyDescent="0.15">
      <c r="A9275" s="214">
        <v>40267</v>
      </c>
      <c r="B9275">
        <v>1.395</v>
      </c>
      <c r="D9275" s="207"/>
    </row>
    <row r="9276" spans="1:4" x14ac:dyDescent="0.15">
      <c r="A9276" s="214">
        <v>40268</v>
      </c>
      <c r="B9276">
        <v>1.395</v>
      </c>
      <c r="D9276" s="207"/>
    </row>
    <row r="9277" spans="1:4" x14ac:dyDescent="0.15">
      <c r="A9277" s="214">
        <v>40269</v>
      </c>
      <c r="B9277">
        <v>1.36</v>
      </c>
      <c r="D9277" s="207"/>
    </row>
    <row r="9278" spans="1:4" x14ac:dyDescent="0.15">
      <c r="A9278" s="214">
        <v>40270</v>
      </c>
      <c r="B9278">
        <v>1.36</v>
      </c>
      <c r="D9278" s="207"/>
    </row>
    <row r="9279" spans="1:4" x14ac:dyDescent="0.15">
      <c r="A9279" s="214">
        <v>40273</v>
      </c>
      <c r="B9279">
        <v>1.387</v>
      </c>
      <c r="D9279" s="207"/>
    </row>
    <row r="9280" spans="1:4" x14ac:dyDescent="0.15">
      <c r="A9280" s="214">
        <v>40274</v>
      </c>
      <c r="B9280">
        <v>1.4019999999999999</v>
      </c>
      <c r="D9280" s="207"/>
    </row>
    <row r="9281" spans="1:4" x14ac:dyDescent="0.15">
      <c r="A9281" s="214">
        <v>40275</v>
      </c>
      <c r="B9281">
        <v>1.4019999999999999</v>
      </c>
      <c r="D9281" s="207"/>
    </row>
    <row r="9282" spans="1:4" x14ac:dyDescent="0.15">
      <c r="A9282" s="214">
        <v>40276</v>
      </c>
      <c r="B9282">
        <v>1.3879999999999999</v>
      </c>
      <c r="D9282" s="207"/>
    </row>
    <row r="9283" spans="1:4" x14ac:dyDescent="0.15">
      <c r="A9283" s="214">
        <v>40277</v>
      </c>
      <c r="B9283">
        <v>1.389</v>
      </c>
      <c r="D9283" s="207"/>
    </row>
    <row r="9284" spans="1:4" x14ac:dyDescent="0.15">
      <c r="A9284" s="214">
        <v>40280</v>
      </c>
      <c r="B9284">
        <v>1.4039999999999999</v>
      </c>
      <c r="D9284" s="207"/>
    </row>
    <row r="9285" spans="1:4" x14ac:dyDescent="0.15">
      <c r="A9285" s="214">
        <v>40281</v>
      </c>
      <c r="B9285">
        <v>1.387</v>
      </c>
      <c r="D9285" s="207"/>
    </row>
    <row r="9286" spans="1:4" x14ac:dyDescent="0.15">
      <c r="A9286" s="214">
        <v>40282</v>
      </c>
      <c r="B9286">
        <v>1.377</v>
      </c>
      <c r="D9286" s="207"/>
    </row>
    <row r="9287" spans="1:4" x14ac:dyDescent="0.15">
      <c r="A9287" s="214">
        <v>40283</v>
      </c>
      <c r="B9287">
        <v>1.373</v>
      </c>
      <c r="D9287" s="207"/>
    </row>
    <row r="9288" spans="1:4" x14ac:dyDescent="0.15">
      <c r="A9288" s="214">
        <v>40284</v>
      </c>
      <c r="B9288">
        <v>1.355</v>
      </c>
      <c r="D9288" s="207"/>
    </row>
    <row r="9289" spans="1:4" x14ac:dyDescent="0.15">
      <c r="A9289" s="214">
        <v>40287</v>
      </c>
      <c r="B9289">
        <v>1.3280000000000001</v>
      </c>
      <c r="D9289" s="207"/>
    </row>
    <row r="9290" spans="1:4" x14ac:dyDescent="0.15">
      <c r="A9290" s="214">
        <v>40288</v>
      </c>
      <c r="B9290">
        <v>1.337</v>
      </c>
      <c r="D9290" s="207"/>
    </row>
    <row r="9291" spans="1:4" x14ac:dyDescent="0.15">
      <c r="A9291" s="214">
        <v>40289</v>
      </c>
      <c r="B9291">
        <v>1.347</v>
      </c>
      <c r="D9291" s="207"/>
    </row>
    <row r="9292" spans="1:4" x14ac:dyDescent="0.15">
      <c r="A9292" s="214">
        <v>40290</v>
      </c>
      <c r="B9292">
        <v>1.329</v>
      </c>
      <c r="D9292" s="207"/>
    </row>
    <row r="9293" spans="1:4" x14ac:dyDescent="0.15">
      <c r="A9293" s="214">
        <v>40291</v>
      </c>
      <c r="B9293">
        <v>1.329</v>
      </c>
      <c r="D9293" s="207"/>
    </row>
    <row r="9294" spans="1:4" x14ac:dyDescent="0.15">
      <c r="A9294" s="214">
        <v>40294</v>
      </c>
      <c r="B9294">
        <v>1.3380000000000001</v>
      </c>
      <c r="D9294" s="207"/>
    </row>
    <row r="9295" spans="1:4" x14ac:dyDescent="0.15">
      <c r="A9295" s="214">
        <v>40295</v>
      </c>
      <c r="B9295">
        <v>1.3240000000000001</v>
      </c>
      <c r="D9295" s="207"/>
    </row>
    <row r="9296" spans="1:4" x14ac:dyDescent="0.15">
      <c r="A9296" s="214">
        <v>40296</v>
      </c>
      <c r="B9296">
        <v>1.3</v>
      </c>
      <c r="D9296" s="207"/>
    </row>
    <row r="9297" spans="1:4" x14ac:dyDescent="0.15">
      <c r="A9297" s="214">
        <v>40298</v>
      </c>
      <c r="B9297">
        <v>1.3009999999999999</v>
      </c>
      <c r="D9297" s="207"/>
    </row>
    <row r="9298" spans="1:4" x14ac:dyDescent="0.15">
      <c r="A9298" s="214">
        <v>40304</v>
      </c>
      <c r="B9298">
        <v>1.2929999999999999</v>
      </c>
      <c r="D9298" s="207"/>
    </row>
    <row r="9299" spans="1:4" x14ac:dyDescent="0.15">
      <c r="A9299" s="214">
        <v>40305</v>
      </c>
      <c r="B9299">
        <v>1.298</v>
      </c>
      <c r="D9299" s="207"/>
    </row>
    <row r="9300" spans="1:4" x14ac:dyDescent="0.15">
      <c r="A9300" s="214">
        <v>40308</v>
      </c>
      <c r="B9300">
        <v>1.327</v>
      </c>
      <c r="D9300" s="207"/>
    </row>
    <row r="9301" spans="1:4" x14ac:dyDescent="0.15">
      <c r="A9301" s="214">
        <v>40309</v>
      </c>
      <c r="B9301">
        <v>1.3320000000000001</v>
      </c>
      <c r="D9301" s="207"/>
    </row>
    <row r="9302" spans="1:4" x14ac:dyDescent="0.15">
      <c r="A9302" s="214">
        <v>40310</v>
      </c>
      <c r="B9302">
        <v>1.3169999999999999</v>
      </c>
      <c r="D9302" s="207"/>
    </row>
    <row r="9303" spans="1:4" x14ac:dyDescent="0.15">
      <c r="A9303" s="214">
        <v>40311</v>
      </c>
      <c r="B9303">
        <v>1.325</v>
      </c>
      <c r="D9303" s="207"/>
    </row>
    <row r="9304" spans="1:4" x14ac:dyDescent="0.15">
      <c r="A9304" s="214">
        <v>40312</v>
      </c>
      <c r="B9304">
        <v>1.3160000000000001</v>
      </c>
      <c r="D9304" s="207"/>
    </row>
    <row r="9305" spans="1:4" x14ac:dyDescent="0.15">
      <c r="A9305" s="214">
        <v>40315</v>
      </c>
      <c r="B9305">
        <v>1.3029999999999999</v>
      </c>
      <c r="D9305" s="207"/>
    </row>
    <row r="9306" spans="1:4" x14ac:dyDescent="0.15">
      <c r="A9306" s="214">
        <v>40316</v>
      </c>
      <c r="B9306">
        <v>1.3169999999999999</v>
      </c>
      <c r="D9306" s="207"/>
    </row>
    <row r="9307" spans="1:4" x14ac:dyDescent="0.15">
      <c r="A9307" s="214">
        <v>40317</v>
      </c>
      <c r="B9307">
        <v>1.3080000000000001</v>
      </c>
      <c r="D9307" s="207"/>
    </row>
    <row r="9308" spans="1:4" x14ac:dyDescent="0.15">
      <c r="A9308" s="214">
        <v>40318</v>
      </c>
      <c r="B9308">
        <v>1.2809999999999999</v>
      </c>
      <c r="D9308" s="207"/>
    </row>
    <row r="9309" spans="1:4" x14ac:dyDescent="0.15">
      <c r="A9309" s="214">
        <v>40319</v>
      </c>
      <c r="B9309">
        <v>1.262</v>
      </c>
      <c r="D9309" s="207"/>
    </row>
    <row r="9310" spans="1:4" x14ac:dyDescent="0.15">
      <c r="A9310" s="214">
        <v>40322</v>
      </c>
      <c r="B9310">
        <v>1.2769999999999999</v>
      </c>
      <c r="D9310" s="207"/>
    </row>
    <row r="9311" spans="1:4" x14ac:dyDescent="0.15">
      <c r="A9311" s="214">
        <v>40323</v>
      </c>
      <c r="B9311">
        <v>1.244</v>
      </c>
      <c r="D9311" s="207"/>
    </row>
    <row r="9312" spans="1:4" x14ac:dyDescent="0.15">
      <c r="A9312" s="214">
        <v>40324</v>
      </c>
      <c r="B9312">
        <v>1.234</v>
      </c>
      <c r="D9312" s="207"/>
    </row>
    <row r="9313" spans="1:4" x14ac:dyDescent="0.15">
      <c r="A9313" s="214">
        <v>40325</v>
      </c>
      <c r="B9313">
        <v>1.272</v>
      </c>
      <c r="D9313" s="207"/>
    </row>
    <row r="9314" spans="1:4" x14ac:dyDescent="0.15">
      <c r="A9314" s="214">
        <v>40326</v>
      </c>
      <c r="B9314">
        <v>1.278</v>
      </c>
      <c r="D9314" s="207"/>
    </row>
    <row r="9315" spans="1:4" x14ac:dyDescent="0.15">
      <c r="A9315" s="214">
        <v>40329</v>
      </c>
      <c r="B9315">
        <v>1.284</v>
      </c>
      <c r="D9315" s="207"/>
    </row>
    <row r="9316" spans="1:4" x14ac:dyDescent="0.15">
      <c r="A9316" s="214">
        <v>40330</v>
      </c>
      <c r="B9316">
        <v>1.28</v>
      </c>
      <c r="D9316" s="207"/>
    </row>
    <row r="9317" spans="1:4" x14ac:dyDescent="0.15">
      <c r="A9317" s="214">
        <v>40331</v>
      </c>
      <c r="B9317">
        <v>1.2609999999999999</v>
      </c>
      <c r="D9317" s="207"/>
    </row>
    <row r="9318" spans="1:4" x14ac:dyDescent="0.15">
      <c r="A9318" s="214">
        <v>40332</v>
      </c>
      <c r="B9318">
        <v>1.2709999999999999</v>
      </c>
      <c r="D9318" s="207"/>
    </row>
    <row r="9319" spans="1:4" x14ac:dyDescent="0.15">
      <c r="A9319" s="214">
        <v>40333</v>
      </c>
      <c r="B9319">
        <v>1.262</v>
      </c>
      <c r="D9319" s="207"/>
    </row>
    <row r="9320" spans="1:4" x14ac:dyDescent="0.15">
      <c r="A9320" s="214">
        <v>40336</v>
      </c>
      <c r="B9320">
        <v>1.22</v>
      </c>
      <c r="D9320" s="207"/>
    </row>
    <row r="9321" spans="1:4" x14ac:dyDescent="0.15">
      <c r="A9321" s="214">
        <v>40337</v>
      </c>
      <c r="B9321">
        <v>1.2290000000000001</v>
      </c>
      <c r="D9321" s="207"/>
    </row>
    <row r="9322" spans="1:4" x14ac:dyDescent="0.15">
      <c r="A9322" s="214">
        <v>40338</v>
      </c>
      <c r="B9322">
        <v>1.2030000000000001</v>
      </c>
      <c r="D9322" s="207"/>
    </row>
    <row r="9323" spans="1:4" x14ac:dyDescent="0.15">
      <c r="A9323" s="214">
        <v>40339</v>
      </c>
      <c r="B9323">
        <v>1.202</v>
      </c>
      <c r="D9323" s="207"/>
    </row>
    <row r="9324" spans="1:4" x14ac:dyDescent="0.15">
      <c r="A9324" s="214">
        <v>40340</v>
      </c>
      <c r="B9324">
        <v>1.2290000000000001</v>
      </c>
      <c r="D9324" s="207"/>
    </row>
    <row r="9325" spans="1:4" x14ac:dyDescent="0.15">
      <c r="A9325" s="214">
        <v>40343</v>
      </c>
      <c r="B9325">
        <v>1.2310000000000001</v>
      </c>
      <c r="D9325" s="207"/>
    </row>
    <row r="9326" spans="1:4" x14ac:dyDescent="0.15">
      <c r="A9326" s="214">
        <v>40344</v>
      </c>
      <c r="B9326">
        <v>1.228</v>
      </c>
      <c r="D9326" s="207"/>
    </row>
    <row r="9327" spans="1:4" x14ac:dyDescent="0.15">
      <c r="A9327" s="214">
        <v>40345</v>
      </c>
      <c r="B9327">
        <v>1.238</v>
      </c>
      <c r="D9327" s="207"/>
    </row>
    <row r="9328" spans="1:4" x14ac:dyDescent="0.15">
      <c r="A9328" s="214">
        <v>40346</v>
      </c>
      <c r="B9328">
        <v>1.224</v>
      </c>
      <c r="D9328" s="207"/>
    </row>
    <row r="9329" spans="1:4" x14ac:dyDescent="0.15">
      <c r="A9329" s="214">
        <v>40347</v>
      </c>
      <c r="B9329">
        <v>1.2010000000000001</v>
      </c>
      <c r="D9329" s="207"/>
    </row>
    <row r="9330" spans="1:4" x14ac:dyDescent="0.15">
      <c r="A9330" s="214">
        <v>40350</v>
      </c>
      <c r="B9330">
        <v>1.22</v>
      </c>
      <c r="D9330" s="207"/>
    </row>
    <row r="9331" spans="1:4" x14ac:dyDescent="0.15">
      <c r="A9331" s="214">
        <v>40351</v>
      </c>
      <c r="B9331">
        <v>1.1919999999999999</v>
      </c>
      <c r="D9331" s="207"/>
    </row>
    <row r="9332" spans="1:4" x14ac:dyDescent="0.15">
      <c r="A9332" s="214">
        <v>40352</v>
      </c>
      <c r="B9332">
        <v>1.1739999999999999</v>
      </c>
      <c r="D9332" s="207"/>
    </row>
    <row r="9333" spans="1:4" x14ac:dyDescent="0.15">
      <c r="A9333" s="214">
        <v>40353</v>
      </c>
      <c r="B9333">
        <v>1.1499999999999999</v>
      </c>
      <c r="D9333" s="207"/>
    </row>
    <row r="9334" spans="1:4" x14ac:dyDescent="0.15">
      <c r="A9334" s="214">
        <v>40354</v>
      </c>
      <c r="B9334">
        <v>1.1499999999999999</v>
      </c>
      <c r="D9334" s="207"/>
    </row>
    <row r="9335" spans="1:4" x14ac:dyDescent="0.15">
      <c r="A9335" s="214">
        <v>40357</v>
      </c>
      <c r="B9335">
        <v>1.1599999999999999</v>
      </c>
      <c r="D9335" s="207"/>
    </row>
    <row r="9336" spans="1:4" x14ac:dyDescent="0.15">
      <c r="A9336" s="214">
        <v>40358</v>
      </c>
      <c r="B9336">
        <v>1.123</v>
      </c>
      <c r="D9336" s="207"/>
    </row>
    <row r="9337" spans="1:4" x14ac:dyDescent="0.15">
      <c r="A9337" s="214">
        <v>40359</v>
      </c>
      <c r="B9337">
        <v>1.095</v>
      </c>
      <c r="D9337" s="207"/>
    </row>
    <row r="9338" spans="1:4" x14ac:dyDescent="0.15">
      <c r="A9338" s="214">
        <v>40360</v>
      </c>
      <c r="B9338">
        <v>1.073</v>
      </c>
      <c r="D9338" s="207"/>
    </row>
    <row r="9339" spans="1:4" x14ac:dyDescent="0.15">
      <c r="A9339" s="214">
        <v>40361</v>
      </c>
      <c r="B9339">
        <v>1.1060000000000001</v>
      </c>
      <c r="D9339" s="207"/>
    </row>
    <row r="9340" spans="1:4" x14ac:dyDescent="0.15">
      <c r="A9340" s="214">
        <v>40364</v>
      </c>
      <c r="B9340">
        <v>1.1200000000000001</v>
      </c>
      <c r="D9340" s="207"/>
    </row>
    <row r="9341" spans="1:4" x14ac:dyDescent="0.15">
      <c r="A9341" s="214">
        <v>40365</v>
      </c>
      <c r="B9341">
        <v>1.1399999999999999</v>
      </c>
      <c r="D9341" s="207"/>
    </row>
    <row r="9342" spans="1:4" x14ac:dyDescent="0.15">
      <c r="A9342" s="214">
        <v>40366</v>
      </c>
      <c r="B9342">
        <v>1.145</v>
      </c>
      <c r="D9342" s="207"/>
    </row>
    <row r="9343" spans="1:4" x14ac:dyDescent="0.15">
      <c r="A9343" s="214">
        <v>40367</v>
      </c>
      <c r="B9343">
        <v>1.1439999999999999</v>
      </c>
      <c r="D9343" s="207"/>
    </row>
    <row r="9344" spans="1:4" x14ac:dyDescent="0.15">
      <c r="A9344" s="214">
        <v>40368</v>
      </c>
      <c r="B9344">
        <v>1.1599999999999999</v>
      </c>
      <c r="D9344" s="207"/>
    </row>
    <row r="9345" spans="1:4" x14ac:dyDescent="0.15">
      <c r="A9345" s="214">
        <v>40371</v>
      </c>
      <c r="B9345">
        <v>1.127</v>
      </c>
      <c r="D9345" s="207"/>
    </row>
    <row r="9346" spans="1:4" x14ac:dyDescent="0.15">
      <c r="A9346" s="214">
        <v>40372</v>
      </c>
      <c r="B9346">
        <v>1.133</v>
      </c>
      <c r="D9346" s="207"/>
    </row>
    <row r="9347" spans="1:4" x14ac:dyDescent="0.15">
      <c r="A9347" s="214">
        <v>40373</v>
      </c>
      <c r="B9347">
        <v>1.1459999999999999</v>
      </c>
      <c r="D9347" s="207"/>
    </row>
    <row r="9348" spans="1:4" x14ac:dyDescent="0.15">
      <c r="A9348" s="214">
        <v>40374</v>
      </c>
      <c r="B9348">
        <v>1.0900000000000001</v>
      </c>
      <c r="D9348" s="207"/>
    </row>
    <row r="9349" spans="1:4" x14ac:dyDescent="0.15">
      <c r="A9349" s="214">
        <v>40375</v>
      </c>
      <c r="B9349">
        <v>1.095</v>
      </c>
      <c r="D9349" s="207"/>
    </row>
    <row r="9350" spans="1:4" x14ac:dyDescent="0.15">
      <c r="A9350" s="214">
        <v>40379</v>
      </c>
      <c r="B9350">
        <v>1.1020000000000001</v>
      </c>
      <c r="D9350" s="207"/>
    </row>
    <row r="9351" spans="1:4" x14ac:dyDescent="0.15">
      <c r="A9351" s="214">
        <v>40380</v>
      </c>
      <c r="B9351">
        <v>1.0980000000000001</v>
      </c>
      <c r="D9351" s="207"/>
    </row>
    <row r="9352" spans="1:4" x14ac:dyDescent="0.15">
      <c r="A9352" s="214">
        <v>40381</v>
      </c>
      <c r="B9352">
        <v>1.069</v>
      </c>
      <c r="D9352" s="207"/>
    </row>
    <row r="9353" spans="1:4" x14ac:dyDescent="0.15">
      <c r="A9353" s="214">
        <v>40382</v>
      </c>
      <c r="B9353">
        <v>1.079</v>
      </c>
      <c r="D9353" s="207"/>
    </row>
    <row r="9354" spans="1:4" x14ac:dyDescent="0.15">
      <c r="A9354" s="214">
        <v>40385</v>
      </c>
      <c r="B9354">
        <v>1.0760000000000001</v>
      </c>
      <c r="D9354" s="207"/>
    </row>
    <row r="9355" spans="1:4" x14ac:dyDescent="0.15">
      <c r="A9355" s="214">
        <v>40386</v>
      </c>
      <c r="B9355">
        <v>1.0640000000000001</v>
      </c>
      <c r="D9355" s="207"/>
    </row>
    <row r="9356" spans="1:4" x14ac:dyDescent="0.15">
      <c r="A9356" s="214">
        <v>40387</v>
      </c>
      <c r="B9356">
        <v>1.099</v>
      </c>
      <c r="D9356" s="207"/>
    </row>
    <row r="9357" spans="1:4" x14ac:dyDescent="0.15">
      <c r="A9357" s="214">
        <v>40388</v>
      </c>
      <c r="B9357">
        <v>1.0900000000000001</v>
      </c>
      <c r="D9357" s="207"/>
    </row>
    <row r="9358" spans="1:4" x14ac:dyDescent="0.15">
      <c r="A9358" s="214">
        <v>40389</v>
      </c>
      <c r="B9358">
        <v>1.081</v>
      </c>
      <c r="D9358" s="207"/>
    </row>
    <row r="9359" spans="1:4" x14ac:dyDescent="0.15">
      <c r="A9359" s="214">
        <v>40392</v>
      </c>
      <c r="B9359">
        <v>1.0620000000000001</v>
      </c>
      <c r="D9359" s="207"/>
    </row>
    <row r="9360" spans="1:4" x14ac:dyDescent="0.15">
      <c r="A9360" s="214">
        <v>40393</v>
      </c>
      <c r="B9360">
        <v>1.052</v>
      </c>
      <c r="D9360" s="207"/>
    </row>
    <row r="9361" spans="1:4" x14ac:dyDescent="0.15">
      <c r="A9361" s="214">
        <v>40394</v>
      </c>
      <c r="B9361">
        <v>1.014</v>
      </c>
      <c r="D9361" s="207"/>
    </row>
    <row r="9362" spans="1:4" x14ac:dyDescent="0.15">
      <c r="A9362" s="214">
        <v>40395</v>
      </c>
      <c r="B9362">
        <v>1.048</v>
      </c>
      <c r="D9362" s="207"/>
    </row>
    <row r="9363" spans="1:4" x14ac:dyDescent="0.15">
      <c r="A9363" s="214">
        <v>40396</v>
      </c>
      <c r="B9363">
        <v>1.0720000000000001</v>
      </c>
      <c r="D9363" s="207"/>
    </row>
    <row r="9364" spans="1:4" x14ac:dyDescent="0.15">
      <c r="A9364" s="214">
        <v>40399</v>
      </c>
      <c r="B9364">
        <v>1.034</v>
      </c>
      <c r="D9364" s="207"/>
    </row>
    <row r="9365" spans="1:4" x14ac:dyDescent="0.15">
      <c r="A9365" s="214">
        <v>40400</v>
      </c>
      <c r="B9365">
        <v>1.0489999999999999</v>
      </c>
      <c r="D9365" s="207"/>
    </row>
    <row r="9366" spans="1:4" x14ac:dyDescent="0.15">
      <c r="A9366" s="214">
        <v>40401</v>
      </c>
      <c r="B9366">
        <v>1.03</v>
      </c>
      <c r="D9366" s="207"/>
    </row>
    <row r="9367" spans="1:4" x14ac:dyDescent="0.15">
      <c r="A9367" s="214">
        <v>40402</v>
      </c>
      <c r="B9367">
        <v>1.02</v>
      </c>
      <c r="D9367" s="207"/>
    </row>
    <row r="9368" spans="1:4" x14ac:dyDescent="0.15">
      <c r="A9368" s="214">
        <v>40403</v>
      </c>
      <c r="B9368">
        <v>1.0029999999999999</v>
      </c>
      <c r="D9368" s="207"/>
    </row>
    <row r="9369" spans="1:4" x14ac:dyDescent="0.15">
      <c r="A9369" s="214">
        <v>40406</v>
      </c>
      <c r="B9369">
        <v>0.97</v>
      </c>
      <c r="D9369" s="207"/>
    </row>
    <row r="9370" spans="1:4" x14ac:dyDescent="0.15">
      <c r="A9370" s="214">
        <v>40407</v>
      </c>
      <c r="B9370">
        <v>0.96099999999999997</v>
      </c>
      <c r="D9370" s="207"/>
    </row>
    <row r="9371" spans="1:4" x14ac:dyDescent="0.15">
      <c r="A9371" s="214">
        <v>40408</v>
      </c>
      <c r="B9371">
        <v>0.94399999999999995</v>
      </c>
      <c r="D9371" s="207"/>
    </row>
    <row r="9372" spans="1:4" x14ac:dyDescent="0.15">
      <c r="A9372" s="214">
        <v>40409</v>
      </c>
      <c r="B9372">
        <v>0.95699999999999996</v>
      </c>
      <c r="D9372" s="207"/>
    </row>
    <row r="9373" spans="1:4" x14ac:dyDescent="0.15">
      <c r="A9373" s="214">
        <v>40410</v>
      </c>
      <c r="B9373">
        <v>0.95299999999999996</v>
      </c>
      <c r="D9373" s="207"/>
    </row>
    <row r="9374" spans="1:4" x14ac:dyDescent="0.15">
      <c r="A9374" s="214">
        <v>40413</v>
      </c>
      <c r="B9374">
        <v>0.96199999999999997</v>
      </c>
      <c r="D9374" s="207"/>
    </row>
    <row r="9375" spans="1:4" x14ac:dyDescent="0.15">
      <c r="A9375" s="214">
        <v>40414</v>
      </c>
      <c r="B9375">
        <v>0.94799999999999995</v>
      </c>
      <c r="D9375" s="207"/>
    </row>
    <row r="9376" spans="1:4" x14ac:dyDescent="0.15">
      <c r="A9376" s="214">
        <v>40415</v>
      </c>
      <c r="B9376">
        <v>0.93</v>
      </c>
      <c r="D9376" s="207"/>
    </row>
    <row r="9377" spans="1:4" x14ac:dyDescent="0.15">
      <c r="A9377" s="214">
        <v>40416</v>
      </c>
      <c r="B9377">
        <v>0.96399999999999997</v>
      </c>
      <c r="D9377" s="207"/>
    </row>
    <row r="9378" spans="1:4" x14ac:dyDescent="0.15">
      <c r="A9378" s="214">
        <v>40417</v>
      </c>
      <c r="B9378">
        <v>1.0289999999999999</v>
      </c>
      <c r="D9378" s="207"/>
    </row>
    <row r="9379" spans="1:4" x14ac:dyDescent="0.15">
      <c r="A9379" s="214">
        <v>40420</v>
      </c>
      <c r="B9379">
        <v>1.05</v>
      </c>
      <c r="D9379" s="207"/>
    </row>
    <row r="9380" spans="1:4" x14ac:dyDescent="0.15">
      <c r="A9380" s="214">
        <v>40421</v>
      </c>
      <c r="B9380">
        <v>0.99199999999999999</v>
      </c>
      <c r="D9380" s="207"/>
    </row>
    <row r="9381" spans="1:4" x14ac:dyDescent="0.15">
      <c r="A9381" s="214">
        <v>40422</v>
      </c>
      <c r="B9381">
        <v>1.0509999999999999</v>
      </c>
      <c r="D9381" s="207"/>
    </row>
    <row r="9382" spans="1:4" x14ac:dyDescent="0.15">
      <c r="A9382" s="214">
        <v>40423</v>
      </c>
      <c r="B9382">
        <v>1.099</v>
      </c>
      <c r="D9382" s="207"/>
    </row>
    <row r="9383" spans="1:4" x14ac:dyDescent="0.15">
      <c r="A9383" s="214">
        <v>40424</v>
      </c>
      <c r="B9383">
        <v>1.123</v>
      </c>
      <c r="D9383" s="207"/>
    </row>
    <row r="9384" spans="1:4" x14ac:dyDescent="0.15">
      <c r="A9384" s="214">
        <v>40427</v>
      </c>
      <c r="B9384">
        <v>1.177</v>
      </c>
      <c r="D9384" s="207"/>
    </row>
    <row r="9385" spans="1:4" x14ac:dyDescent="0.15">
      <c r="A9385" s="214">
        <v>40428</v>
      </c>
      <c r="B9385">
        <v>1.131</v>
      </c>
      <c r="D9385" s="207"/>
    </row>
    <row r="9386" spans="1:4" x14ac:dyDescent="0.15">
      <c r="A9386" s="214">
        <v>40429</v>
      </c>
      <c r="B9386">
        <v>1.1160000000000001</v>
      </c>
      <c r="D9386" s="207"/>
    </row>
    <row r="9387" spans="1:4" x14ac:dyDescent="0.15">
      <c r="A9387" s="214">
        <v>40430</v>
      </c>
      <c r="B9387">
        <v>1.113</v>
      </c>
      <c r="D9387" s="207"/>
    </row>
    <row r="9388" spans="1:4" x14ac:dyDescent="0.15">
      <c r="A9388" s="214">
        <v>40431</v>
      </c>
      <c r="B9388">
        <v>1.1399999999999999</v>
      </c>
      <c r="D9388" s="207"/>
    </row>
    <row r="9389" spans="1:4" x14ac:dyDescent="0.15">
      <c r="A9389" s="214">
        <v>40434</v>
      </c>
      <c r="B9389">
        <v>1.137</v>
      </c>
      <c r="D9389" s="207"/>
    </row>
    <row r="9390" spans="1:4" x14ac:dyDescent="0.15">
      <c r="A9390" s="214">
        <v>40435</v>
      </c>
      <c r="B9390">
        <v>1.1220000000000001</v>
      </c>
      <c r="D9390" s="207"/>
    </row>
    <row r="9391" spans="1:4" x14ac:dyDescent="0.15">
      <c r="A9391" s="214">
        <v>40436</v>
      </c>
      <c r="B9391">
        <v>1.038</v>
      </c>
      <c r="D9391" s="207"/>
    </row>
    <row r="9392" spans="1:4" x14ac:dyDescent="0.15">
      <c r="A9392" s="214">
        <v>40437</v>
      </c>
      <c r="B9392">
        <v>1.038</v>
      </c>
      <c r="D9392" s="207"/>
    </row>
    <row r="9393" spans="1:4" x14ac:dyDescent="0.15">
      <c r="A9393" s="214">
        <v>40438</v>
      </c>
      <c r="B9393">
        <v>1.0660000000000001</v>
      </c>
      <c r="D9393" s="207"/>
    </row>
    <row r="9394" spans="1:4" x14ac:dyDescent="0.15">
      <c r="A9394" s="214">
        <v>40442</v>
      </c>
      <c r="B9394">
        <v>1.042</v>
      </c>
      <c r="D9394" s="207"/>
    </row>
    <row r="9395" spans="1:4" x14ac:dyDescent="0.15">
      <c r="A9395" s="214">
        <v>40443</v>
      </c>
      <c r="B9395">
        <v>1.024</v>
      </c>
      <c r="D9395" s="207"/>
    </row>
    <row r="9396" spans="1:4" x14ac:dyDescent="0.15">
      <c r="A9396" s="214">
        <v>40445</v>
      </c>
      <c r="B9396">
        <v>0.997</v>
      </c>
      <c r="D9396" s="207"/>
    </row>
    <row r="9397" spans="1:4" x14ac:dyDescent="0.15">
      <c r="A9397" s="214">
        <v>40448</v>
      </c>
      <c r="B9397">
        <v>0.999</v>
      </c>
      <c r="D9397" s="207"/>
    </row>
    <row r="9398" spans="1:4" x14ac:dyDescent="0.15">
      <c r="A9398" s="214">
        <v>40449</v>
      </c>
      <c r="B9398">
        <v>0.96499999999999997</v>
      </c>
      <c r="D9398" s="207"/>
    </row>
    <row r="9399" spans="1:4" x14ac:dyDescent="0.15">
      <c r="A9399" s="214">
        <v>40450</v>
      </c>
      <c r="B9399">
        <v>0.92600000000000005</v>
      </c>
      <c r="D9399" s="207"/>
    </row>
    <row r="9400" spans="1:4" x14ac:dyDescent="0.15">
      <c r="A9400" s="214">
        <v>40451</v>
      </c>
      <c r="B9400">
        <v>0.93700000000000006</v>
      </c>
      <c r="D9400" s="207"/>
    </row>
    <row r="9401" spans="1:4" x14ac:dyDescent="0.15">
      <c r="A9401" s="214">
        <v>40452</v>
      </c>
      <c r="B9401">
        <v>0.96199999999999997</v>
      </c>
      <c r="D9401" s="207"/>
    </row>
    <row r="9402" spans="1:4" x14ac:dyDescent="0.15">
      <c r="A9402" s="214">
        <v>40455</v>
      </c>
      <c r="B9402">
        <v>0.94299999999999995</v>
      </c>
      <c r="D9402" s="207"/>
    </row>
    <row r="9403" spans="1:4" x14ac:dyDescent="0.15">
      <c r="A9403" s="214">
        <v>40456</v>
      </c>
      <c r="B9403">
        <v>0.91900000000000004</v>
      </c>
      <c r="D9403" s="207"/>
    </row>
    <row r="9404" spans="1:4" x14ac:dyDescent="0.15">
      <c r="A9404" s="214">
        <v>40457</v>
      </c>
      <c r="B9404">
        <v>0.84799999999999998</v>
      </c>
      <c r="D9404" s="207"/>
    </row>
    <row r="9405" spans="1:4" x14ac:dyDescent="0.15">
      <c r="A9405" s="214">
        <v>40458</v>
      </c>
      <c r="B9405">
        <v>0.86899999999999999</v>
      </c>
      <c r="D9405" s="207"/>
    </row>
    <row r="9406" spans="1:4" x14ac:dyDescent="0.15">
      <c r="A9406" s="214">
        <v>40459</v>
      </c>
      <c r="B9406">
        <v>0.87</v>
      </c>
      <c r="D9406" s="207"/>
    </row>
    <row r="9407" spans="1:4" x14ac:dyDescent="0.15">
      <c r="A9407" s="214">
        <v>40463</v>
      </c>
      <c r="B9407">
        <v>0.85699999999999998</v>
      </c>
      <c r="D9407" s="207"/>
    </row>
    <row r="9408" spans="1:4" x14ac:dyDescent="0.15">
      <c r="A9408" s="214">
        <v>40464</v>
      </c>
      <c r="B9408">
        <v>0.88200000000000001</v>
      </c>
      <c r="D9408" s="207"/>
    </row>
    <row r="9409" spans="1:4" x14ac:dyDescent="0.15">
      <c r="A9409" s="214">
        <v>40465</v>
      </c>
      <c r="B9409">
        <v>0.88200000000000001</v>
      </c>
      <c r="D9409" s="207"/>
    </row>
    <row r="9410" spans="1:4" x14ac:dyDescent="0.15">
      <c r="A9410" s="214">
        <v>40466</v>
      </c>
      <c r="B9410">
        <v>0.88300000000000001</v>
      </c>
      <c r="D9410" s="207"/>
    </row>
    <row r="9411" spans="1:4" x14ac:dyDescent="0.15">
      <c r="A9411" s="214">
        <v>40469</v>
      </c>
      <c r="B9411">
        <v>0.878</v>
      </c>
      <c r="D9411" s="207"/>
    </row>
    <row r="9412" spans="1:4" x14ac:dyDescent="0.15">
      <c r="A9412" s="214">
        <v>40470</v>
      </c>
      <c r="B9412">
        <v>0.88800000000000001</v>
      </c>
      <c r="D9412" s="207"/>
    </row>
    <row r="9413" spans="1:4" x14ac:dyDescent="0.15">
      <c r="A9413" s="214">
        <v>40471</v>
      </c>
      <c r="B9413">
        <v>0.89800000000000002</v>
      </c>
      <c r="D9413" s="207"/>
    </row>
    <row r="9414" spans="1:4" x14ac:dyDescent="0.15">
      <c r="A9414" s="214">
        <v>40472</v>
      </c>
      <c r="B9414">
        <v>0.89100000000000001</v>
      </c>
      <c r="D9414" s="207"/>
    </row>
    <row r="9415" spans="1:4" x14ac:dyDescent="0.15">
      <c r="A9415" s="214">
        <v>40473</v>
      </c>
      <c r="B9415">
        <v>0.89400000000000002</v>
      </c>
      <c r="D9415" s="207"/>
    </row>
    <row r="9416" spans="1:4" x14ac:dyDescent="0.15">
      <c r="A9416" s="214">
        <v>40476</v>
      </c>
      <c r="B9416">
        <v>0.90400000000000003</v>
      </c>
      <c r="D9416" s="207"/>
    </row>
    <row r="9417" spans="1:4" x14ac:dyDescent="0.15">
      <c r="A9417" s="214">
        <v>40477</v>
      </c>
      <c r="B9417">
        <v>0.90900000000000003</v>
      </c>
      <c r="D9417" s="207"/>
    </row>
    <row r="9418" spans="1:4" x14ac:dyDescent="0.15">
      <c r="A9418" s="214">
        <v>40478</v>
      </c>
      <c r="B9418">
        <v>0.95299999999999996</v>
      </c>
      <c r="D9418" s="207"/>
    </row>
    <row r="9419" spans="1:4" x14ac:dyDescent="0.15">
      <c r="A9419" s="214">
        <v>40479</v>
      </c>
      <c r="B9419">
        <v>0.91500000000000004</v>
      </c>
      <c r="D9419" s="207"/>
    </row>
    <row r="9420" spans="1:4" x14ac:dyDescent="0.15">
      <c r="A9420" s="214">
        <v>40480</v>
      </c>
      <c r="B9420">
        <v>0.93700000000000006</v>
      </c>
      <c r="D9420" s="207"/>
    </row>
    <row r="9421" spans="1:4" x14ac:dyDescent="0.15">
      <c r="A9421" s="214">
        <v>40483</v>
      </c>
      <c r="B9421">
        <v>0.95199999999999996</v>
      </c>
      <c r="D9421" s="207"/>
    </row>
    <row r="9422" spans="1:4" x14ac:dyDescent="0.15">
      <c r="A9422" s="214">
        <v>40484</v>
      </c>
      <c r="B9422">
        <v>0.94799999999999995</v>
      </c>
      <c r="D9422" s="207"/>
    </row>
    <row r="9423" spans="1:4" x14ac:dyDescent="0.15">
      <c r="A9423" s="214">
        <v>40486</v>
      </c>
      <c r="B9423">
        <v>0.93100000000000005</v>
      </c>
      <c r="D9423" s="207"/>
    </row>
    <row r="9424" spans="1:4" x14ac:dyDescent="0.15">
      <c r="A9424" s="214">
        <v>40487</v>
      </c>
      <c r="B9424">
        <v>0.94099999999999995</v>
      </c>
      <c r="D9424" s="207"/>
    </row>
    <row r="9425" spans="1:4" x14ac:dyDescent="0.15">
      <c r="A9425" s="214">
        <v>40490</v>
      </c>
      <c r="B9425">
        <v>0.96899999999999997</v>
      </c>
      <c r="D9425" s="207"/>
    </row>
    <row r="9426" spans="1:4" x14ac:dyDescent="0.15">
      <c r="A9426" s="214">
        <v>40491</v>
      </c>
      <c r="B9426">
        <v>0.98299999999999998</v>
      </c>
      <c r="D9426" s="207"/>
    </row>
    <row r="9427" spans="1:4" x14ac:dyDescent="0.15">
      <c r="A9427" s="214">
        <v>40492</v>
      </c>
      <c r="B9427">
        <v>1.002</v>
      </c>
      <c r="D9427" s="207"/>
    </row>
    <row r="9428" spans="1:4" x14ac:dyDescent="0.15">
      <c r="A9428" s="214">
        <v>40493</v>
      </c>
      <c r="B9428">
        <v>1.0129999999999999</v>
      </c>
      <c r="D9428" s="207"/>
    </row>
    <row r="9429" spans="1:4" x14ac:dyDescent="0.15">
      <c r="A9429" s="214">
        <v>40494</v>
      </c>
      <c r="B9429">
        <v>1.01</v>
      </c>
      <c r="D9429" s="207"/>
    </row>
    <row r="9430" spans="1:4" x14ac:dyDescent="0.15">
      <c r="A9430" s="214">
        <v>40497</v>
      </c>
      <c r="B9430">
        <v>1.0569999999999999</v>
      </c>
      <c r="D9430" s="207"/>
    </row>
    <row r="9431" spans="1:4" x14ac:dyDescent="0.15">
      <c r="A9431" s="214">
        <v>40498</v>
      </c>
      <c r="B9431">
        <v>1.038</v>
      </c>
      <c r="D9431" s="207"/>
    </row>
    <row r="9432" spans="1:4" x14ac:dyDescent="0.15">
      <c r="A9432" s="214">
        <v>40499</v>
      </c>
      <c r="B9432">
        <v>1.0660000000000001</v>
      </c>
      <c r="D9432" s="207"/>
    </row>
    <row r="9433" spans="1:4" x14ac:dyDescent="0.15">
      <c r="A9433" s="214">
        <v>40500</v>
      </c>
      <c r="B9433">
        <v>1.113</v>
      </c>
      <c r="D9433" s="207"/>
    </row>
    <row r="9434" spans="1:4" x14ac:dyDescent="0.15">
      <c r="A9434" s="214">
        <v>40501</v>
      </c>
      <c r="B9434">
        <v>1.071</v>
      </c>
      <c r="D9434" s="207"/>
    </row>
    <row r="9435" spans="1:4" x14ac:dyDescent="0.15">
      <c r="A9435" s="214">
        <v>40504</v>
      </c>
      <c r="B9435">
        <v>1.1319999999999999</v>
      </c>
      <c r="D9435" s="207"/>
    </row>
    <row r="9436" spans="1:4" x14ac:dyDescent="0.15">
      <c r="A9436" s="214">
        <v>40506</v>
      </c>
      <c r="B9436">
        <v>1.131</v>
      </c>
      <c r="D9436" s="207"/>
    </row>
    <row r="9437" spans="1:4" x14ac:dyDescent="0.15">
      <c r="A9437" s="214">
        <v>40507</v>
      </c>
      <c r="B9437">
        <v>1.1539999999999999</v>
      </c>
      <c r="D9437" s="207"/>
    </row>
    <row r="9438" spans="1:4" x14ac:dyDescent="0.15">
      <c r="A9438" s="214">
        <v>40508</v>
      </c>
      <c r="B9438">
        <v>1.1870000000000001</v>
      </c>
      <c r="D9438" s="207"/>
    </row>
    <row r="9439" spans="1:4" x14ac:dyDescent="0.15">
      <c r="A9439" s="214">
        <v>40511</v>
      </c>
      <c r="B9439">
        <v>1.18</v>
      </c>
      <c r="D9439" s="207"/>
    </row>
    <row r="9440" spans="1:4" x14ac:dyDescent="0.15">
      <c r="A9440" s="214">
        <v>40512</v>
      </c>
      <c r="B9440">
        <v>1.19</v>
      </c>
      <c r="D9440" s="207"/>
    </row>
    <row r="9441" spans="1:4" x14ac:dyDescent="0.15">
      <c r="A9441" s="214">
        <v>40513</v>
      </c>
      <c r="B9441">
        <v>1.161</v>
      </c>
      <c r="D9441" s="207"/>
    </row>
    <row r="9442" spans="1:4" x14ac:dyDescent="0.15">
      <c r="A9442" s="214">
        <v>40514</v>
      </c>
      <c r="B9442">
        <v>1.194</v>
      </c>
      <c r="D9442" s="207"/>
    </row>
    <row r="9443" spans="1:4" x14ac:dyDescent="0.15">
      <c r="A9443" s="214">
        <v>40515</v>
      </c>
      <c r="B9443">
        <v>1.2</v>
      </c>
      <c r="D9443" s="207"/>
    </row>
    <row r="9444" spans="1:4" x14ac:dyDescent="0.15">
      <c r="A9444" s="214">
        <v>40518</v>
      </c>
      <c r="B9444">
        <v>1.153</v>
      </c>
      <c r="D9444" s="207"/>
    </row>
    <row r="9445" spans="1:4" x14ac:dyDescent="0.15">
      <c r="A9445" s="214">
        <v>40519</v>
      </c>
      <c r="B9445">
        <v>1.1679999999999999</v>
      </c>
      <c r="D9445" s="207"/>
    </row>
    <row r="9446" spans="1:4" x14ac:dyDescent="0.15">
      <c r="A9446" s="214">
        <v>40520</v>
      </c>
      <c r="B9446">
        <v>1.2350000000000001</v>
      </c>
      <c r="D9446" s="207"/>
    </row>
    <row r="9447" spans="1:4" x14ac:dyDescent="0.15">
      <c r="A9447" s="214">
        <v>40521</v>
      </c>
      <c r="B9447">
        <v>1.254</v>
      </c>
      <c r="D9447" s="207"/>
    </row>
    <row r="9448" spans="1:4" x14ac:dyDescent="0.15">
      <c r="A9448" s="214">
        <v>40522</v>
      </c>
      <c r="B9448">
        <v>1.1950000000000001</v>
      </c>
      <c r="D9448" s="207"/>
    </row>
    <row r="9449" spans="1:4" x14ac:dyDescent="0.15">
      <c r="A9449" s="214">
        <v>40525</v>
      </c>
      <c r="B9449">
        <v>1.242</v>
      </c>
      <c r="D9449" s="207"/>
    </row>
    <row r="9450" spans="1:4" x14ac:dyDescent="0.15">
      <c r="A9450" s="214">
        <v>40526</v>
      </c>
      <c r="B9450">
        <v>1.242</v>
      </c>
      <c r="D9450" s="207"/>
    </row>
    <row r="9451" spans="1:4" x14ac:dyDescent="0.15">
      <c r="A9451" s="214">
        <v>40527</v>
      </c>
      <c r="B9451">
        <v>1.2509999999999999</v>
      </c>
      <c r="D9451" s="207"/>
    </row>
    <row r="9452" spans="1:4" x14ac:dyDescent="0.15">
      <c r="A9452" s="214">
        <v>40528</v>
      </c>
      <c r="B9452">
        <v>1.266</v>
      </c>
      <c r="D9452" s="207"/>
    </row>
    <row r="9453" spans="1:4" x14ac:dyDescent="0.15">
      <c r="A9453" s="214">
        <v>40529</v>
      </c>
      <c r="B9453">
        <v>1.1910000000000001</v>
      </c>
      <c r="D9453" s="207"/>
    </row>
    <row r="9454" spans="1:4" x14ac:dyDescent="0.15">
      <c r="A9454" s="214">
        <v>40532</v>
      </c>
      <c r="B9454">
        <v>1.181</v>
      </c>
      <c r="D9454" s="207"/>
    </row>
    <row r="9455" spans="1:4" x14ac:dyDescent="0.15">
      <c r="A9455" s="214">
        <v>40533</v>
      </c>
      <c r="B9455">
        <v>1.177</v>
      </c>
      <c r="D9455" s="207"/>
    </row>
    <row r="9456" spans="1:4" x14ac:dyDescent="0.15">
      <c r="A9456" s="214">
        <v>40534</v>
      </c>
      <c r="B9456">
        <v>1.143</v>
      </c>
      <c r="D9456" s="207"/>
    </row>
    <row r="9457" spans="1:4" x14ac:dyDescent="0.15">
      <c r="A9457" s="214">
        <v>40536</v>
      </c>
      <c r="B9457">
        <v>1.1539999999999999</v>
      </c>
      <c r="D9457" s="207"/>
    </row>
    <row r="9458" spans="1:4" x14ac:dyDescent="0.15">
      <c r="A9458" s="214">
        <v>40539</v>
      </c>
      <c r="B9458">
        <v>1.165</v>
      </c>
      <c r="D9458" s="207"/>
    </row>
    <row r="9459" spans="1:4" x14ac:dyDescent="0.15">
      <c r="A9459" s="214">
        <v>40540</v>
      </c>
      <c r="B9459">
        <v>1.137</v>
      </c>
      <c r="D9459" s="207"/>
    </row>
    <row r="9460" spans="1:4" x14ac:dyDescent="0.15">
      <c r="A9460" s="214">
        <v>40541</v>
      </c>
      <c r="B9460">
        <v>1.165</v>
      </c>
      <c r="D9460" s="207"/>
    </row>
    <row r="9461" spans="1:4" x14ac:dyDescent="0.15">
      <c r="A9461" s="214">
        <v>40542</v>
      </c>
      <c r="B9461">
        <v>1.127</v>
      </c>
      <c r="D9461" s="207"/>
    </row>
    <row r="9462" spans="1:4" x14ac:dyDescent="0.15">
      <c r="A9462" s="214">
        <v>40547</v>
      </c>
      <c r="B9462">
        <v>1.167</v>
      </c>
      <c r="D9462" s="207"/>
    </row>
    <row r="9463" spans="1:4" x14ac:dyDescent="0.15">
      <c r="A9463" s="214">
        <v>40548</v>
      </c>
      <c r="B9463">
        <v>1.1619999999999999</v>
      </c>
      <c r="D9463" s="207"/>
    </row>
    <row r="9464" spans="1:4" x14ac:dyDescent="0.15">
      <c r="A9464" s="214">
        <v>40549</v>
      </c>
      <c r="B9464">
        <v>1.214</v>
      </c>
      <c r="D9464" s="207"/>
    </row>
    <row r="9465" spans="1:4" x14ac:dyDescent="0.15">
      <c r="A9465" s="214">
        <v>40550</v>
      </c>
      <c r="B9465">
        <v>1.2</v>
      </c>
      <c r="D9465" s="207"/>
    </row>
    <row r="9466" spans="1:4" x14ac:dyDescent="0.15">
      <c r="A9466" s="214">
        <v>40554</v>
      </c>
      <c r="B9466">
        <v>1.1919999999999999</v>
      </c>
      <c r="D9466" s="207"/>
    </row>
    <row r="9467" spans="1:4" x14ac:dyDescent="0.15">
      <c r="A9467" s="214">
        <v>40555</v>
      </c>
      <c r="B9467">
        <v>1.179</v>
      </c>
      <c r="D9467" s="207"/>
    </row>
    <row r="9468" spans="1:4" x14ac:dyDescent="0.15">
      <c r="A9468" s="214">
        <v>40556</v>
      </c>
      <c r="B9468">
        <v>1.1930000000000001</v>
      </c>
      <c r="D9468" s="207"/>
    </row>
    <row r="9469" spans="1:4" x14ac:dyDescent="0.15">
      <c r="A9469" s="214">
        <v>40557</v>
      </c>
      <c r="B9469">
        <v>1.2030000000000001</v>
      </c>
      <c r="D9469" s="207"/>
    </row>
    <row r="9470" spans="1:4" x14ac:dyDescent="0.15">
      <c r="A9470" s="214">
        <v>40560</v>
      </c>
      <c r="B9470">
        <v>1.218</v>
      </c>
      <c r="D9470" s="207"/>
    </row>
    <row r="9471" spans="1:4" x14ac:dyDescent="0.15">
      <c r="A9471" s="214">
        <v>40561</v>
      </c>
      <c r="B9471">
        <v>1.228</v>
      </c>
      <c r="D9471" s="207"/>
    </row>
    <row r="9472" spans="1:4" x14ac:dyDescent="0.15">
      <c r="A9472" s="214">
        <v>40562</v>
      </c>
      <c r="B9472">
        <v>1.266</v>
      </c>
      <c r="D9472" s="207"/>
    </row>
    <row r="9473" spans="1:4" x14ac:dyDescent="0.15">
      <c r="A9473" s="214">
        <v>40563</v>
      </c>
      <c r="B9473">
        <v>1.214</v>
      </c>
      <c r="D9473" s="207"/>
    </row>
    <row r="9474" spans="1:4" x14ac:dyDescent="0.15">
      <c r="A9474" s="214">
        <v>40564</v>
      </c>
      <c r="B9474">
        <v>1.2170000000000001</v>
      </c>
      <c r="D9474" s="207"/>
    </row>
    <row r="9475" spans="1:4" x14ac:dyDescent="0.15">
      <c r="A9475" s="214">
        <v>40567</v>
      </c>
      <c r="B9475">
        <v>1.2370000000000001</v>
      </c>
      <c r="D9475" s="207"/>
    </row>
    <row r="9476" spans="1:4" x14ac:dyDescent="0.15">
      <c r="A9476" s="214">
        <v>40568</v>
      </c>
      <c r="B9476">
        <v>1.2569999999999999</v>
      </c>
      <c r="D9476" s="207"/>
    </row>
    <row r="9477" spans="1:4" x14ac:dyDescent="0.15">
      <c r="A9477" s="214">
        <v>40569</v>
      </c>
      <c r="B9477">
        <v>1.238</v>
      </c>
      <c r="D9477" s="207"/>
    </row>
    <row r="9478" spans="1:4" x14ac:dyDescent="0.15">
      <c r="A9478" s="214">
        <v>40570</v>
      </c>
      <c r="B9478">
        <v>1.232</v>
      </c>
      <c r="D9478" s="207"/>
    </row>
    <row r="9479" spans="1:4" x14ac:dyDescent="0.15">
      <c r="A9479" s="214">
        <v>40571</v>
      </c>
      <c r="B9479">
        <v>1.224</v>
      </c>
      <c r="D9479" s="207"/>
    </row>
    <row r="9480" spans="1:4" x14ac:dyDescent="0.15">
      <c r="A9480" s="214">
        <v>40574</v>
      </c>
      <c r="B9480">
        <v>1.22</v>
      </c>
      <c r="D9480" s="207"/>
    </row>
    <row r="9481" spans="1:4" x14ac:dyDescent="0.15">
      <c r="A9481" s="214">
        <v>40575</v>
      </c>
      <c r="B9481">
        <v>1.2370000000000001</v>
      </c>
      <c r="D9481" s="207"/>
    </row>
    <row r="9482" spans="1:4" x14ac:dyDescent="0.15">
      <c r="A9482" s="214">
        <v>40576</v>
      </c>
      <c r="B9482">
        <v>1.2310000000000001</v>
      </c>
      <c r="D9482" s="207"/>
    </row>
    <row r="9483" spans="1:4" x14ac:dyDescent="0.15">
      <c r="A9483" s="214">
        <v>40577</v>
      </c>
      <c r="B9483">
        <v>1.244</v>
      </c>
      <c r="D9483" s="207"/>
    </row>
    <row r="9484" spans="1:4" x14ac:dyDescent="0.15">
      <c r="A9484" s="214">
        <v>40578</v>
      </c>
      <c r="B9484">
        <v>1.288</v>
      </c>
      <c r="D9484" s="207"/>
    </row>
    <row r="9485" spans="1:4" x14ac:dyDescent="0.15">
      <c r="A9485" s="214">
        <v>40581</v>
      </c>
      <c r="B9485">
        <v>1.292</v>
      </c>
      <c r="D9485" s="207"/>
    </row>
    <row r="9486" spans="1:4" x14ac:dyDescent="0.15">
      <c r="A9486" s="214">
        <v>40582</v>
      </c>
      <c r="B9486">
        <v>1.3220000000000001</v>
      </c>
      <c r="D9486" s="207"/>
    </row>
    <row r="9487" spans="1:4" x14ac:dyDescent="0.15">
      <c r="A9487" s="214">
        <v>40583</v>
      </c>
      <c r="B9487">
        <v>1.3340000000000001</v>
      </c>
      <c r="D9487" s="207"/>
    </row>
    <row r="9488" spans="1:4" x14ac:dyDescent="0.15">
      <c r="A9488" s="214">
        <v>40584</v>
      </c>
      <c r="B9488">
        <v>1.3120000000000001</v>
      </c>
      <c r="D9488" s="207"/>
    </row>
    <row r="9489" spans="1:4" x14ac:dyDescent="0.15">
      <c r="A9489" s="214">
        <v>40588</v>
      </c>
      <c r="B9489">
        <v>1.3120000000000001</v>
      </c>
      <c r="D9489" s="207"/>
    </row>
    <row r="9490" spans="1:4" x14ac:dyDescent="0.15">
      <c r="A9490" s="214">
        <v>40589</v>
      </c>
      <c r="B9490">
        <v>1.3080000000000001</v>
      </c>
      <c r="D9490" s="207"/>
    </row>
    <row r="9491" spans="1:4" x14ac:dyDescent="0.15">
      <c r="A9491" s="214">
        <v>40590</v>
      </c>
      <c r="B9491">
        <v>1.3520000000000001</v>
      </c>
      <c r="D9491" s="207"/>
    </row>
    <row r="9492" spans="1:4" x14ac:dyDescent="0.15">
      <c r="A9492" s="214">
        <v>40591</v>
      </c>
      <c r="B9492">
        <v>1.343</v>
      </c>
      <c r="D9492" s="207"/>
    </row>
    <row r="9493" spans="1:4" x14ac:dyDescent="0.15">
      <c r="A9493" s="214">
        <v>40592</v>
      </c>
      <c r="B9493">
        <v>1.3109999999999999</v>
      </c>
      <c r="D9493" s="207"/>
    </row>
    <row r="9494" spans="1:4" x14ac:dyDescent="0.15">
      <c r="A9494" s="214">
        <v>40595</v>
      </c>
      <c r="B9494">
        <v>1.3180000000000001</v>
      </c>
      <c r="D9494" s="207"/>
    </row>
    <row r="9495" spans="1:4" x14ac:dyDescent="0.15">
      <c r="A9495" s="214">
        <v>40596</v>
      </c>
      <c r="B9495">
        <v>1.288</v>
      </c>
      <c r="D9495" s="207"/>
    </row>
    <row r="9496" spans="1:4" x14ac:dyDescent="0.15">
      <c r="A9496" s="214">
        <v>40597</v>
      </c>
      <c r="B9496">
        <v>1.2589999999999999</v>
      </c>
      <c r="D9496" s="207"/>
    </row>
    <row r="9497" spans="1:4" x14ac:dyDescent="0.15">
      <c r="A9497" s="214">
        <v>40598</v>
      </c>
      <c r="B9497">
        <v>1.2390000000000001</v>
      </c>
      <c r="D9497" s="207"/>
    </row>
    <row r="9498" spans="1:4" x14ac:dyDescent="0.15">
      <c r="A9498" s="214">
        <v>40599</v>
      </c>
      <c r="B9498">
        <v>1.2549999999999999</v>
      </c>
      <c r="D9498" s="207"/>
    </row>
    <row r="9499" spans="1:4" x14ac:dyDescent="0.15">
      <c r="A9499" s="214">
        <v>40602</v>
      </c>
      <c r="B9499">
        <v>1.266</v>
      </c>
      <c r="D9499" s="207"/>
    </row>
    <row r="9500" spans="1:4" x14ac:dyDescent="0.15">
      <c r="A9500" s="214">
        <v>40603</v>
      </c>
      <c r="B9500">
        <v>1.3</v>
      </c>
      <c r="D9500" s="207"/>
    </row>
    <row r="9501" spans="1:4" x14ac:dyDescent="0.15">
      <c r="A9501" s="214">
        <v>40604</v>
      </c>
      <c r="B9501">
        <v>1.2609999999999999</v>
      </c>
      <c r="D9501" s="207"/>
    </row>
    <row r="9502" spans="1:4" x14ac:dyDescent="0.15">
      <c r="A9502" s="214">
        <v>40605</v>
      </c>
      <c r="B9502">
        <v>1.286</v>
      </c>
      <c r="D9502" s="207"/>
    </row>
    <row r="9503" spans="1:4" x14ac:dyDescent="0.15">
      <c r="A9503" s="214">
        <v>40606</v>
      </c>
      <c r="B9503">
        <v>1.2909999999999999</v>
      </c>
      <c r="D9503" s="207"/>
    </row>
    <row r="9504" spans="1:4" x14ac:dyDescent="0.15">
      <c r="A9504" s="214">
        <v>40609</v>
      </c>
      <c r="B9504">
        <v>1.2689999999999999</v>
      </c>
      <c r="D9504" s="207"/>
    </row>
    <row r="9505" spans="1:4" x14ac:dyDescent="0.15">
      <c r="A9505" s="214">
        <v>40610</v>
      </c>
      <c r="B9505">
        <v>1.288</v>
      </c>
      <c r="D9505" s="207"/>
    </row>
    <row r="9506" spans="1:4" x14ac:dyDescent="0.15">
      <c r="A9506" s="214">
        <v>40611</v>
      </c>
      <c r="B9506">
        <v>1.2929999999999999</v>
      </c>
      <c r="D9506" s="207"/>
    </row>
    <row r="9507" spans="1:4" x14ac:dyDescent="0.15">
      <c r="A9507" s="214">
        <v>40612</v>
      </c>
      <c r="B9507">
        <v>1.298</v>
      </c>
      <c r="D9507" s="207"/>
    </row>
    <row r="9508" spans="1:4" x14ac:dyDescent="0.15">
      <c r="A9508" s="214">
        <v>40613</v>
      </c>
      <c r="B9508">
        <v>1.2470000000000001</v>
      </c>
      <c r="D9508" s="207"/>
    </row>
    <row r="9509" spans="1:4" x14ac:dyDescent="0.15">
      <c r="A9509" s="214">
        <v>40616</v>
      </c>
      <c r="B9509">
        <v>1.2090000000000001</v>
      </c>
      <c r="D9509" s="207"/>
    </row>
    <row r="9510" spans="1:4" x14ac:dyDescent="0.15">
      <c r="A9510" s="214">
        <v>40617</v>
      </c>
      <c r="B9510">
        <v>1.214</v>
      </c>
      <c r="D9510" s="207"/>
    </row>
    <row r="9511" spans="1:4" x14ac:dyDescent="0.15">
      <c r="A9511" s="214">
        <v>40618</v>
      </c>
      <c r="B9511">
        <v>1.2230000000000001</v>
      </c>
      <c r="D9511" s="207"/>
    </row>
    <row r="9512" spans="1:4" x14ac:dyDescent="0.15">
      <c r="A9512" s="214">
        <v>40619</v>
      </c>
      <c r="B9512">
        <v>1.2050000000000001</v>
      </c>
      <c r="D9512" s="207"/>
    </row>
    <row r="9513" spans="1:4" x14ac:dyDescent="0.15">
      <c r="A9513" s="214">
        <v>40620</v>
      </c>
      <c r="B9513">
        <v>1.21</v>
      </c>
      <c r="D9513" s="207"/>
    </row>
    <row r="9514" spans="1:4" x14ac:dyDescent="0.15">
      <c r="A9514" s="214">
        <v>40624</v>
      </c>
      <c r="B9514">
        <v>1.2490000000000001</v>
      </c>
      <c r="D9514" s="207"/>
    </row>
    <row r="9515" spans="1:4" x14ac:dyDescent="0.15">
      <c r="A9515" s="214">
        <v>40625</v>
      </c>
      <c r="B9515">
        <v>1.2210000000000001</v>
      </c>
      <c r="D9515" s="207"/>
    </row>
    <row r="9516" spans="1:4" x14ac:dyDescent="0.15">
      <c r="A9516" s="214">
        <v>40626</v>
      </c>
      <c r="B9516">
        <v>1.21</v>
      </c>
      <c r="D9516" s="207"/>
    </row>
    <row r="9517" spans="1:4" x14ac:dyDescent="0.15">
      <c r="A9517" s="214">
        <v>40627</v>
      </c>
      <c r="B9517">
        <v>1.2210000000000001</v>
      </c>
      <c r="D9517" s="207"/>
    </row>
    <row r="9518" spans="1:4" x14ac:dyDescent="0.15">
      <c r="A9518" s="214">
        <v>40630</v>
      </c>
      <c r="B9518">
        <v>1.2410000000000001</v>
      </c>
      <c r="D9518" s="207"/>
    </row>
    <row r="9519" spans="1:4" x14ac:dyDescent="0.15">
      <c r="A9519" s="214">
        <v>40631</v>
      </c>
      <c r="B9519">
        <v>1.232</v>
      </c>
      <c r="D9519" s="207"/>
    </row>
    <row r="9520" spans="1:4" x14ac:dyDescent="0.15">
      <c r="A9520" s="214">
        <v>40632</v>
      </c>
      <c r="B9520">
        <v>1.246</v>
      </c>
      <c r="D9520" s="207"/>
    </row>
    <row r="9521" spans="1:4" x14ac:dyDescent="0.15">
      <c r="A9521" s="214">
        <v>40633</v>
      </c>
      <c r="B9521">
        <v>1.2549999999999999</v>
      </c>
      <c r="D9521" s="207"/>
    </row>
    <row r="9522" spans="1:4" x14ac:dyDescent="0.15">
      <c r="A9522" s="214">
        <v>40634</v>
      </c>
      <c r="B9522">
        <v>1.28</v>
      </c>
      <c r="D9522" s="207"/>
    </row>
    <row r="9523" spans="1:4" x14ac:dyDescent="0.15">
      <c r="A9523" s="214">
        <v>40637</v>
      </c>
      <c r="B9523">
        <v>1.296</v>
      </c>
      <c r="D9523" s="207"/>
    </row>
    <row r="9524" spans="1:4" x14ac:dyDescent="0.15">
      <c r="A9524" s="214">
        <v>40638</v>
      </c>
      <c r="B9524">
        <v>1.2769999999999999</v>
      </c>
      <c r="D9524" s="207"/>
    </row>
    <row r="9525" spans="1:4" x14ac:dyDescent="0.15">
      <c r="A9525" s="214">
        <v>40639</v>
      </c>
      <c r="B9525">
        <v>1.296</v>
      </c>
      <c r="D9525" s="207"/>
    </row>
    <row r="9526" spans="1:4" x14ac:dyDescent="0.15">
      <c r="A9526" s="214">
        <v>40640</v>
      </c>
      <c r="B9526">
        <v>1.3109999999999999</v>
      </c>
      <c r="D9526" s="207"/>
    </row>
    <row r="9527" spans="1:4" x14ac:dyDescent="0.15">
      <c r="A9527" s="214">
        <v>40641</v>
      </c>
      <c r="B9527">
        <v>1.321</v>
      </c>
      <c r="D9527" s="207"/>
    </row>
    <row r="9528" spans="1:4" x14ac:dyDescent="0.15">
      <c r="A9528" s="214">
        <v>40644</v>
      </c>
      <c r="B9528">
        <v>1.3260000000000001</v>
      </c>
      <c r="D9528" s="207"/>
    </row>
    <row r="9529" spans="1:4" x14ac:dyDescent="0.15">
      <c r="A9529" s="214">
        <v>40645</v>
      </c>
      <c r="B9529">
        <v>1.333</v>
      </c>
      <c r="D9529" s="207"/>
    </row>
    <row r="9530" spans="1:4" x14ac:dyDescent="0.15">
      <c r="A9530" s="214">
        <v>40646</v>
      </c>
      <c r="B9530">
        <v>1.32</v>
      </c>
      <c r="D9530" s="207"/>
    </row>
    <row r="9531" spans="1:4" x14ac:dyDescent="0.15">
      <c r="A9531" s="214">
        <v>40647</v>
      </c>
      <c r="B9531">
        <v>1.2969999999999999</v>
      </c>
      <c r="D9531" s="207"/>
    </row>
    <row r="9532" spans="1:4" x14ac:dyDescent="0.15">
      <c r="A9532" s="214">
        <v>40648</v>
      </c>
      <c r="B9532">
        <v>1.2889999999999999</v>
      </c>
      <c r="D9532" s="207"/>
    </row>
    <row r="9533" spans="1:4" x14ac:dyDescent="0.15">
      <c r="A9533" s="214">
        <v>40651</v>
      </c>
      <c r="B9533">
        <v>1.2609999999999999</v>
      </c>
      <c r="D9533" s="207"/>
    </row>
    <row r="9534" spans="1:4" x14ac:dyDescent="0.15">
      <c r="A9534" s="214">
        <v>40652</v>
      </c>
      <c r="B9534">
        <v>1.2470000000000001</v>
      </c>
      <c r="D9534" s="207"/>
    </row>
    <row r="9535" spans="1:4" x14ac:dyDescent="0.15">
      <c r="A9535" s="214">
        <v>40653</v>
      </c>
      <c r="B9535">
        <v>1.238</v>
      </c>
      <c r="D9535" s="207"/>
    </row>
    <row r="9536" spans="1:4" x14ac:dyDescent="0.15">
      <c r="A9536" s="214">
        <v>40654</v>
      </c>
      <c r="B9536">
        <v>1.238</v>
      </c>
      <c r="D9536" s="207"/>
    </row>
    <row r="9537" spans="1:4" x14ac:dyDescent="0.15">
      <c r="A9537" s="214">
        <v>40655</v>
      </c>
      <c r="B9537">
        <v>1.2250000000000001</v>
      </c>
      <c r="D9537" s="207"/>
    </row>
    <row r="9538" spans="1:4" x14ac:dyDescent="0.15">
      <c r="A9538" s="214">
        <v>40658</v>
      </c>
      <c r="B9538">
        <v>1.238</v>
      </c>
      <c r="D9538" s="207"/>
    </row>
    <row r="9539" spans="1:4" x14ac:dyDescent="0.15">
      <c r="A9539" s="214">
        <v>40659</v>
      </c>
      <c r="B9539">
        <v>1.23</v>
      </c>
      <c r="D9539" s="207"/>
    </row>
    <row r="9540" spans="1:4" x14ac:dyDescent="0.15">
      <c r="A9540" s="214">
        <v>40660</v>
      </c>
      <c r="B9540">
        <v>1.226</v>
      </c>
      <c r="D9540" s="207"/>
    </row>
    <row r="9541" spans="1:4" x14ac:dyDescent="0.15">
      <c r="A9541" s="214">
        <v>40661</v>
      </c>
      <c r="B9541">
        <v>1.2170000000000001</v>
      </c>
      <c r="D9541" s="207"/>
    </row>
    <row r="9542" spans="1:4" x14ac:dyDescent="0.15">
      <c r="A9542" s="214">
        <v>40665</v>
      </c>
      <c r="B9542">
        <v>1.2190000000000001</v>
      </c>
      <c r="D9542" s="207"/>
    </row>
    <row r="9543" spans="1:4" x14ac:dyDescent="0.15">
      <c r="A9543" s="214">
        <v>40669</v>
      </c>
      <c r="B9543">
        <v>1.1579999999999999</v>
      </c>
      <c r="D9543" s="207"/>
    </row>
    <row r="9544" spans="1:4" x14ac:dyDescent="0.15">
      <c r="A9544" s="214">
        <v>40672</v>
      </c>
      <c r="B9544">
        <v>1.1639999999999999</v>
      </c>
      <c r="D9544" s="207"/>
    </row>
    <row r="9545" spans="1:4" x14ac:dyDescent="0.15">
      <c r="A9545" s="214">
        <v>40673</v>
      </c>
      <c r="B9545">
        <v>1.155</v>
      </c>
      <c r="D9545" s="207"/>
    </row>
    <row r="9546" spans="1:4" x14ac:dyDescent="0.15">
      <c r="A9546" s="214">
        <v>40674</v>
      </c>
      <c r="B9546">
        <v>1.145</v>
      </c>
      <c r="D9546" s="207"/>
    </row>
    <row r="9547" spans="1:4" x14ac:dyDescent="0.15">
      <c r="A9547" s="214">
        <v>40675</v>
      </c>
      <c r="B9547">
        <v>1.141</v>
      </c>
      <c r="D9547" s="207"/>
    </row>
    <row r="9548" spans="1:4" x14ac:dyDescent="0.15">
      <c r="A9548" s="214">
        <v>40676</v>
      </c>
      <c r="B9548">
        <v>1.1319999999999999</v>
      </c>
      <c r="D9548" s="207"/>
    </row>
    <row r="9549" spans="1:4" x14ac:dyDescent="0.15">
      <c r="A9549" s="214">
        <v>40679</v>
      </c>
      <c r="B9549">
        <v>1.147</v>
      </c>
      <c r="D9549" s="207"/>
    </row>
    <row r="9550" spans="1:4" x14ac:dyDescent="0.15">
      <c r="A9550" s="214">
        <v>40680</v>
      </c>
      <c r="B9550">
        <v>1.167</v>
      </c>
      <c r="D9550" s="207"/>
    </row>
    <row r="9551" spans="1:4" x14ac:dyDescent="0.15">
      <c r="A9551" s="214">
        <v>40681</v>
      </c>
      <c r="B9551">
        <v>1.167</v>
      </c>
      <c r="D9551" s="207"/>
    </row>
    <row r="9552" spans="1:4" x14ac:dyDescent="0.15">
      <c r="A9552" s="214">
        <v>40682</v>
      </c>
      <c r="B9552">
        <v>1.167</v>
      </c>
      <c r="D9552" s="207"/>
    </row>
    <row r="9553" spans="1:4" x14ac:dyDescent="0.15">
      <c r="A9553" s="214">
        <v>40683</v>
      </c>
      <c r="B9553">
        <v>1.1439999999999999</v>
      </c>
      <c r="D9553" s="207"/>
    </row>
    <row r="9554" spans="1:4" x14ac:dyDescent="0.15">
      <c r="A9554" s="214">
        <v>40686</v>
      </c>
      <c r="B9554">
        <v>1.145</v>
      </c>
      <c r="D9554" s="207"/>
    </row>
    <row r="9555" spans="1:4" x14ac:dyDescent="0.15">
      <c r="A9555" s="214">
        <v>40687</v>
      </c>
      <c r="B9555">
        <v>1.1399999999999999</v>
      </c>
      <c r="D9555" s="207"/>
    </row>
    <row r="9556" spans="1:4" x14ac:dyDescent="0.15">
      <c r="A9556" s="214">
        <v>40688</v>
      </c>
      <c r="B9556">
        <v>1.139</v>
      </c>
      <c r="D9556" s="207"/>
    </row>
    <row r="9557" spans="1:4" x14ac:dyDescent="0.15">
      <c r="A9557" s="214">
        <v>40689</v>
      </c>
      <c r="B9557">
        <v>1.159</v>
      </c>
      <c r="D9557" s="207"/>
    </row>
    <row r="9558" spans="1:4" x14ac:dyDescent="0.15">
      <c r="A9558" s="214">
        <v>40690</v>
      </c>
      <c r="B9558">
        <v>1.135</v>
      </c>
      <c r="D9558" s="207"/>
    </row>
    <row r="9559" spans="1:4" x14ac:dyDescent="0.15">
      <c r="A9559" s="214">
        <v>40693</v>
      </c>
      <c r="B9559">
        <v>1.1399999999999999</v>
      </c>
      <c r="D9559" s="207"/>
    </row>
    <row r="9560" spans="1:4" x14ac:dyDescent="0.15">
      <c r="A9560" s="214">
        <v>40694</v>
      </c>
      <c r="B9560">
        <v>1.169</v>
      </c>
      <c r="D9560" s="207"/>
    </row>
    <row r="9561" spans="1:4" x14ac:dyDescent="0.15">
      <c r="A9561" s="214">
        <v>40695</v>
      </c>
      <c r="B9561">
        <v>1.177</v>
      </c>
      <c r="D9561" s="207"/>
    </row>
    <row r="9562" spans="1:4" x14ac:dyDescent="0.15">
      <c r="A9562" s="214">
        <v>40696</v>
      </c>
      <c r="B9562">
        <v>1.1339999999999999</v>
      </c>
      <c r="D9562" s="207"/>
    </row>
    <row r="9563" spans="1:4" x14ac:dyDescent="0.15">
      <c r="A9563" s="214">
        <v>40697</v>
      </c>
      <c r="B9563">
        <v>1.129</v>
      </c>
      <c r="D9563" s="207"/>
    </row>
    <row r="9564" spans="1:4" x14ac:dyDescent="0.15">
      <c r="A9564" s="214">
        <v>40700</v>
      </c>
      <c r="B9564">
        <v>1.139</v>
      </c>
      <c r="D9564" s="207"/>
    </row>
    <row r="9565" spans="1:4" x14ac:dyDescent="0.15">
      <c r="A9565" s="214">
        <v>40701</v>
      </c>
      <c r="B9565">
        <v>1.1539999999999999</v>
      </c>
      <c r="D9565" s="207"/>
    </row>
    <row r="9566" spans="1:4" x14ac:dyDescent="0.15">
      <c r="A9566" s="214">
        <v>40702</v>
      </c>
      <c r="B9566">
        <v>1.1499999999999999</v>
      </c>
      <c r="D9566" s="207"/>
    </row>
    <row r="9567" spans="1:4" x14ac:dyDescent="0.15">
      <c r="A9567" s="214">
        <v>40703</v>
      </c>
      <c r="B9567">
        <v>1.129</v>
      </c>
      <c r="D9567" s="207"/>
    </row>
    <row r="9568" spans="1:4" x14ac:dyDescent="0.15">
      <c r="A9568" s="214">
        <v>40704</v>
      </c>
      <c r="B9568">
        <v>1.1299999999999999</v>
      </c>
      <c r="D9568" s="207"/>
    </row>
    <row r="9569" spans="1:4" x14ac:dyDescent="0.15">
      <c r="A9569" s="214">
        <v>40707</v>
      </c>
      <c r="B9569">
        <v>1.137</v>
      </c>
      <c r="D9569" s="207"/>
    </row>
    <row r="9570" spans="1:4" x14ac:dyDescent="0.15">
      <c r="A9570" s="214">
        <v>40708</v>
      </c>
      <c r="B9570">
        <v>1.1459999999999999</v>
      </c>
      <c r="D9570" s="207"/>
    </row>
    <row r="9571" spans="1:4" x14ac:dyDescent="0.15">
      <c r="A9571" s="214">
        <v>40709</v>
      </c>
      <c r="B9571">
        <v>1.1559999999999999</v>
      </c>
      <c r="D9571" s="207"/>
    </row>
    <row r="9572" spans="1:4" x14ac:dyDescent="0.15">
      <c r="A9572" s="214">
        <v>40710</v>
      </c>
      <c r="B9572">
        <v>1.119</v>
      </c>
      <c r="D9572" s="207"/>
    </row>
    <row r="9573" spans="1:4" x14ac:dyDescent="0.15">
      <c r="A9573" s="214">
        <v>40711</v>
      </c>
      <c r="B9573">
        <v>1.119</v>
      </c>
      <c r="D9573" s="207"/>
    </row>
    <row r="9574" spans="1:4" x14ac:dyDescent="0.15">
      <c r="A9574" s="214">
        <v>40714</v>
      </c>
      <c r="B9574">
        <v>1.119</v>
      </c>
      <c r="D9574" s="207"/>
    </row>
    <row r="9575" spans="1:4" x14ac:dyDescent="0.15">
      <c r="A9575" s="214">
        <v>40715</v>
      </c>
      <c r="B9575">
        <v>1.125</v>
      </c>
      <c r="D9575" s="207"/>
    </row>
    <row r="9576" spans="1:4" x14ac:dyDescent="0.15">
      <c r="A9576" s="214">
        <v>40716</v>
      </c>
      <c r="B9576">
        <v>1.125</v>
      </c>
      <c r="D9576" s="207"/>
    </row>
    <row r="9577" spans="1:4" x14ac:dyDescent="0.15">
      <c r="A9577" s="214">
        <v>40717</v>
      </c>
      <c r="B9577">
        <v>1.1120000000000001</v>
      </c>
      <c r="D9577" s="207"/>
    </row>
    <row r="9578" spans="1:4" x14ac:dyDescent="0.15">
      <c r="A9578" s="214">
        <v>40718</v>
      </c>
      <c r="B9578">
        <v>1.111</v>
      </c>
      <c r="D9578" s="207"/>
    </row>
    <row r="9579" spans="1:4" x14ac:dyDescent="0.15">
      <c r="A9579" s="214">
        <v>40721</v>
      </c>
      <c r="B9579">
        <v>1.1020000000000001</v>
      </c>
      <c r="D9579" s="207"/>
    </row>
    <row r="9580" spans="1:4" x14ac:dyDescent="0.15">
      <c r="A9580" s="214">
        <v>40722</v>
      </c>
      <c r="B9580">
        <v>1.093</v>
      </c>
      <c r="D9580" s="207"/>
    </row>
    <row r="9581" spans="1:4" x14ac:dyDescent="0.15">
      <c r="A9581" s="214">
        <v>40723</v>
      </c>
      <c r="B9581">
        <v>1.121</v>
      </c>
      <c r="D9581" s="207"/>
    </row>
    <row r="9582" spans="1:4" x14ac:dyDescent="0.15">
      <c r="A9582" s="214">
        <v>40724</v>
      </c>
      <c r="B9582">
        <v>1.1379999999999999</v>
      </c>
      <c r="D9582" s="207"/>
    </row>
    <row r="9583" spans="1:4" x14ac:dyDescent="0.15">
      <c r="A9583" s="214">
        <v>40725</v>
      </c>
      <c r="B9583">
        <v>1.145</v>
      </c>
      <c r="D9583" s="207"/>
    </row>
    <row r="9584" spans="1:4" x14ac:dyDescent="0.15">
      <c r="A9584" s="214">
        <v>40728</v>
      </c>
      <c r="B9584">
        <v>1.1619999999999999</v>
      </c>
      <c r="D9584" s="207"/>
    </row>
    <row r="9585" spans="1:4" x14ac:dyDescent="0.15">
      <c r="A9585" s="214">
        <v>40729</v>
      </c>
      <c r="B9585">
        <v>1.1719999999999999</v>
      </c>
      <c r="D9585" s="207"/>
    </row>
    <row r="9586" spans="1:4" x14ac:dyDescent="0.15">
      <c r="A9586" s="214">
        <v>40730</v>
      </c>
      <c r="B9586">
        <v>1.1819999999999999</v>
      </c>
      <c r="D9586" s="207"/>
    </row>
    <row r="9587" spans="1:4" x14ac:dyDescent="0.15">
      <c r="A9587" s="214">
        <v>40731</v>
      </c>
      <c r="B9587">
        <v>1.1779999999999999</v>
      </c>
      <c r="D9587" s="207"/>
    </row>
    <row r="9588" spans="1:4" x14ac:dyDescent="0.15">
      <c r="A9588" s="214">
        <v>40732</v>
      </c>
      <c r="B9588">
        <v>1.1779999999999999</v>
      </c>
      <c r="D9588" s="207"/>
    </row>
    <row r="9589" spans="1:4" x14ac:dyDescent="0.15">
      <c r="A9589" s="214">
        <v>40735</v>
      </c>
      <c r="B9589">
        <v>1.145</v>
      </c>
      <c r="D9589" s="207"/>
    </row>
    <row r="9590" spans="1:4" x14ac:dyDescent="0.15">
      <c r="A9590" s="214">
        <v>40736</v>
      </c>
      <c r="B9590">
        <v>1.117</v>
      </c>
      <c r="D9590" s="207"/>
    </row>
    <row r="9591" spans="1:4" x14ac:dyDescent="0.15">
      <c r="A9591" s="214">
        <v>40737</v>
      </c>
      <c r="B9591">
        <v>1.113</v>
      </c>
      <c r="D9591" s="207"/>
    </row>
    <row r="9592" spans="1:4" x14ac:dyDescent="0.15">
      <c r="A9592" s="214">
        <v>40738</v>
      </c>
      <c r="B9592">
        <v>1.085</v>
      </c>
      <c r="D9592" s="207"/>
    </row>
    <row r="9593" spans="1:4" x14ac:dyDescent="0.15">
      <c r="A9593" s="214">
        <v>40739</v>
      </c>
      <c r="B9593">
        <v>1.099</v>
      </c>
      <c r="D9593" s="207"/>
    </row>
    <row r="9594" spans="1:4" x14ac:dyDescent="0.15">
      <c r="A9594" s="214">
        <v>40743</v>
      </c>
      <c r="B9594">
        <v>1.081</v>
      </c>
      <c r="D9594" s="207"/>
    </row>
    <row r="9595" spans="1:4" x14ac:dyDescent="0.15">
      <c r="A9595" s="214">
        <v>40744</v>
      </c>
      <c r="B9595">
        <v>1.091</v>
      </c>
      <c r="D9595" s="207"/>
    </row>
    <row r="9596" spans="1:4" x14ac:dyDescent="0.15">
      <c r="A9596" s="214">
        <v>40745</v>
      </c>
      <c r="B9596">
        <v>1.1060000000000001</v>
      </c>
      <c r="D9596" s="207"/>
    </row>
    <row r="9597" spans="1:4" x14ac:dyDescent="0.15">
      <c r="A9597" s="214">
        <v>40746</v>
      </c>
      <c r="B9597">
        <v>1.111</v>
      </c>
      <c r="D9597" s="207"/>
    </row>
    <row r="9598" spans="1:4" x14ac:dyDescent="0.15">
      <c r="A9598" s="214">
        <v>40749</v>
      </c>
      <c r="B9598">
        <v>1.103</v>
      </c>
      <c r="D9598" s="207"/>
    </row>
    <row r="9599" spans="1:4" x14ac:dyDescent="0.15">
      <c r="A9599" s="214">
        <v>40750</v>
      </c>
      <c r="B9599">
        <v>1.107</v>
      </c>
      <c r="D9599" s="207"/>
    </row>
    <row r="9600" spans="1:4" x14ac:dyDescent="0.15">
      <c r="A9600" s="214">
        <v>40751</v>
      </c>
      <c r="B9600">
        <v>1.0980000000000001</v>
      </c>
      <c r="D9600" s="207"/>
    </row>
    <row r="9601" spans="1:4" x14ac:dyDescent="0.15">
      <c r="A9601" s="214">
        <v>40752</v>
      </c>
      <c r="B9601">
        <v>1.0880000000000001</v>
      </c>
      <c r="D9601" s="207"/>
    </row>
    <row r="9602" spans="1:4" x14ac:dyDescent="0.15">
      <c r="A9602" s="214">
        <v>40753</v>
      </c>
      <c r="B9602">
        <v>1.095</v>
      </c>
      <c r="D9602" s="207"/>
    </row>
    <row r="9603" spans="1:4" x14ac:dyDescent="0.15">
      <c r="A9603" s="214">
        <v>40756</v>
      </c>
      <c r="B9603">
        <v>1.095</v>
      </c>
      <c r="D9603" s="207"/>
    </row>
    <row r="9604" spans="1:4" x14ac:dyDescent="0.15">
      <c r="A9604" s="214">
        <v>40757</v>
      </c>
      <c r="B9604">
        <v>1.0569999999999999</v>
      </c>
      <c r="D9604" s="207"/>
    </row>
    <row r="9605" spans="1:4" x14ac:dyDescent="0.15">
      <c r="A9605" s="214">
        <v>40758</v>
      </c>
      <c r="B9605">
        <v>1.028</v>
      </c>
      <c r="D9605" s="207"/>
    </row>
    <row r="9606" spans="1:4" x14ac:dyDescent="0.15">
      <c r="A9606" s="214">
        <v>40759</v>
      </c>
      <c r="B9606">
        <v>1.0329999999999999</v>
      </c>
      <c r="D9606" s="207"/>
    </row>
    <row r="9607" spans="1:4" x14ac:dyDescent="0.15">
      <c r="A9607" s="214">
        <v>40760</v>
      </c>
      <c r="B9607">
        <v>1.0189999999999999</v>
      </c>
      <c r="D9607" s="207"/>
    </row>
    <row r="9608" spans="1:4" x14ac:dyDescent="0.15">
      <c r="A9608" s="214">
        <v>40763</v>
      </c>
      <c r="B9608">
        <v>1.026</v>
      </c>
      <c r="D9608" s="207"/>
    </row>
    <row r="9609" spans="1:4" x14ac:dyDescent="0.15">
      <c r="A9609" s="214">
        <v>40764</v>
      </c>
      <c r="B9609">
        <v>1.0609999999999999</v>
      </c>
      <c r="D9609" s="207"/>
    </row>
    <row r="9610" spans="1:4" x14ac:dyDescent="0.15">
      <c r="A9610" s="214">
        <v>40765</v>
      </c>
      <c r="B9610">
        <v>1.06</v>
      </c>
      <c r="D9610" s="207"/>
    </row>
    <row r="9611" spans="1:4" x14ac:dyDescent="0.15">
      <c r="A9611" s="214">
        <v>40766</v>
      </c>
      <c r="B9611">
        <v>1.056</v>
      </c>
      <c r="D9611" s="207"/>
    </row>
    <row r="9612" spans="1:4" x14ac:dyDescent="0.15">
      <c r="A9612" s="214">
        <v>40767</v>
      </c>
      <c r="B9612">
        <v>1.0649999999999999</v>
      </c>
      <c r="D9612" s="207"/>
    </row>
    <row r="9613" spans="1:4" x14ac:dyDescent="0.15">
      <c r="A9613" s="214">
        <v>40770</v>
      </c>
      <c r="B9613">
        <v>1.0620000000000001</v>
      </c>
      <c r="D9613" s="207"/>
    </row>
    <row r="9614" spans="1:4" x14ac:dyDescent="0.15">
      <c r="A9614" s="214">
        <v>40771</v>
      </c>
      <c r="B9614">
        <v>1.0569999999999999</v>
      </c>
      <c r="D9614" s="207"/>
    </row>
    <row r="9615" spans="1:4" x14ac:dyDescent="0.15">
      <c r="A9615" s="214">
        <v>40772</v>
      </c>
      <c r="B9615">
        <v>1.044</v>
      </c>
      <c r="D9615" s="207"/>
    </row>
    <row r="9616" spans="1:4" x14ac:dyDescent="0.15">
      <c r="A9616" s="214">
        <v>40773</v>
      </c>
      <c r="B9616">
        <v>1.02</v>
      </c>
      <c r="D9616" s="207"/>
    </row>
    <row r="9617" spans="1:4" x14ac:dyDescent="0.15">
      <c r="A9617" s="214">
        <v>40774</v>
      </c>
      <c r="B9617">
        <v>1.01</v>
      </c>
      <c r="D9617" s="207"/>
    </row>
    <row r="9618" spans="1:4" x14ac:dyDescent="0.15">
      <c r="A9618" s="214">
        <v>40777</v>
      </c>
      <c r="B9618">
        <v>1.012</v>
      </c>
      <c r="D9618" s="207"/>
    </row>
    <row r="9619" spans="1:4" x14ac:dyDescent="0.15">
      <c r="A9619" s="214">
        <v>40778</v>
      </c>
      <c r="B9619">
        <v>1.036</v>
      </c>
      <c r="D9619" s="207"/>
    </row>
    <row r="9620" spans="1:4" x14ac:dyDescent="0.15">
      <c r="A9620" s="214">
        <v>40779</v>
      </c>
      <c r="B9620">
        <v>1.0369999999999999</v>
      </c>
      <c r="D9620" s="207"/>
    </row>
    <row r="9621" spans="1:4" x14ac:dyDescent="0.15">
      <c r="A9621" s="214">
        <v>40780</v>
      </c>
      <c r="B9621">
        <v>1.0620000000000001</v>
      </c>
      <c r="D9621" s="207"/>
    </row>
    <row r="9622" spans="1:4" x14ac:dyDescent="0.15">
      <c r="A9622" s="214">
        <v>40781</v>
      </c>
      <c r="B9622">
        <v>1.0660000000000001</v>
      </c>
      <c r="D9622" s="207"/>
    </row>
    <row r="9623" spans="1:4" x14ac:dyDescent="0.15">
      <c r="A9623" s="214">
        <v>40784</v>
      </c>
      <c r="B9623">
        <v>1.044</v>
      </c>
      <c r="D9623" s="207"/>
    </row>
    <row r="9624" spans="1:4" x14ac:dyDescent="0.15">
      <c r="A9624" s="214">
        <v>40785</v>
      </c>
      <c r="B9624">
        <v>1.0449999999999999</v>
      </c>
      <c r="D9624" s="207"/>
    </row>
    <row r="9625" spans="1:4" x14ac:dyDescent="0.15">
      <c r="A9625" s="214">
        <v>40786</v>
      </c>
      <c r="B9625">
        <v>1.056</v>
      </c>
      <c r="D9625" s="207"/>
    </row>
    <row r="9626" spans="1:4" x14ac:dyDescent="0.15">
      <c r="A9626" s="214">
        <v>40787</v>
      </c>
      <c r="B9626">
        <v>1.075</v>
      </c>
      <c r="D9626" s="207"/>
    </row>
    <row r="9627" spans="1:4" x14ac:dyDescent="0.15">
      <c r="A9627" s="214">
        <v>40788</v>
      </c>
      <c r="B9627">
        <v>1.056</v>
      </c>
      <c r="D9627" s="207"/>
    </row>
    <row r="9628" spans="1:4" x14ac:dyDescent="0.15">
      <c r="A9628" s="214">
        <v>40791</v>
      </c>
      <c r="B9628">
        <v>1.0089999999999999</v>
      </c>
      <c r="D9628" s="207"/>
    </row>
    <row r="9629" spans="1:4" x14ac:dyDescent="0.15">
      <c r="A9629" s="214">
        <v>40792</v>
      </c>
      <c r="B9629">
        <v>0.98099999999999998</v>
      </c>
      <c r="D9629" s="207"/>
    </row>
    <row r="9630" spans="1:4" x14ac:dyDescent="0.15">
      <c r="A9630" s="214">
        <v>40793</v>
      </c>
      <c r="B9630">
        <v>1</v>
      </c>
      <c r="D9630" s="207"/>
    </row>
    <row r="9631" spans="1:4" x14ac:dyDescent="0.15">
      <c r="A9631" s="214">
        <v>40794</v>
      </c>
      <c r="B9631">
        <v>1.0109999999999999</v>
      </c>
      <c r="D9631" s="207"/>
    </row>
    <row r="9632" spans="1:4" x14ac:dyDescent="0.15">
      <c r="A9632" s="214">
        <v>40795</v>
      </c>
      <c r="B9632">
        <v>1.0009999999999999</v>
      </c>
      <c r="D9632" s="207"/>
    </row>
    <row r="9633" spans="1:4" x14ac:dyDescent="0.15">
      <c r="A9633" s="214">
        <v>40798</v>
      </c>
      <c r="B9633">
        <v>0.997</v>
      </c>
      <c r="D9633" s="207"/>
    </row>
    <row r="9634" spans="1:4" x14ac:dyDescent="0.15">
      <c r="A9634" s="214">
        <v>40799</v>
      </c>
      <c r="B9634">
        <v>1.002</v>
      </c>
      <c r="D9634" s="207"/>
    </row>
    <row r="9635" spans="1:4" x14ac:dyDescent="0.15">
      <c r="A9635" s="214">
        <v>40800</v>
      </c>
      <c r="B9635">
        <v>0.99299999999999999</v>
      </c>
      <c r="D9635" s="207"/>
    </row>
    <row r="9636" spans="1:4" x14ac:dyDescent="0.15">
      <c r="A9636" s="214">
        <v>40801</v>
      </c>
      <c r="B9636">
        <v>0.99299999999999999</v>
      </c>
      <c r="D9636" s="207"/>
    </row>
    <row r="9637" spans="1:4" x14ac:dyDescent="0.15">
      <c r="A9637" s="214">
        <v>40802</v>
      </c>
      <c r="B9637">
        <v>1.008</v>
      </c>
      <c r="D9637" s="207"/>
    </row>
    <row r="9638" spans="1:4" x14ac:dyDescent="0.15">
      <c r="A9638" s="214">
        <v>40806</v>
      </c>
      <c r="B9638">
        <v>0.995</v>
      </c>
      <c r="D9638" s="207"/>
    </row>
    <row r="9639" spans="1:4" x14ac:dyDescent="0.15">
      <c r="A9639" s="214">
        <v>40807</v>
      </c>
      <c r="B9639">
        <v>0.99099999999999999</v>
      </c>
      <c r="D9639" s="207"/>
    </row>
    <row r="9640" spans="1:4" x14ac:dyDescent="0.15">
      <c r="A9640" s="214">
        <v>40808</v>
      </c>
      <c r="B9640">
        <v>0.98599999999999999</v>
      </c>
      <c r="D9640" s="207"/>
    </row>
    <row r="9641" spans="1:4" x14ac:dyDescent="0.15">
      <c r="A9641" s="214">
        <v>40812</v>
      </c>
      <c r="B9641">
        <v>0.98299999999999998</v>
      </c>
      <c r="D9641" s="207"/>
    </row>
    <row r="9642" spans="1:4" x14ac:dyDescent="0.15">
      <c r="A9642" s="214">
        <v>40813</v>
      </c>
      <c r="B9642">
        <v>1.0069999999999999</v>
      </c>
      <c r="D9642" s="207"/>
    </row>
    <row r="9643" spans="1:4" x14ac:dyDescent="0.15">
      <c r="A9643" s="214">
        <v>40814</v>
      </c>
      <c r="B9643">
        <v>1.012</v>
      </c>
      <c r="D9643" s="207"/>
    </row>
    <row r="9644" spans="1:4" x14ac:dyDescent="0.15">
      <c r="A9644" s="214">
        <v>40815</v>
      </c>
      <c r="B9644">
        <v>1.008</v>
      </c>
      <c r="D9644" s="207"/>
    </row>
    <row r="9645" spans="1:4" x14ac:dyDescent="0.15">
      <c r="A9645" s="214">
        <v>40816</v>
      </c>
      <c r="B9645">
        <v>1.032</v>
      </c>
      <c r="D9645" s="207"/>
    </row>
    <row r="9646" spans="1:4" x14ac:dyDescent="0.15">
      <c r="A9646" s="214">
        <v>40819</v>
      </c>
      <c r="B9646">
        <v>1.032</v>
      </c>
      <c r="D9646" s="207"/>
    </row>
    <row r="9647" spans="1:4" x14ac:dyDescent="0.15">
      <c r="A9647" s="214">
        <v>40820</v>
      </c>
      <c r="B9647">
        <v>0.99399999999999999</v>
      </c>
      <c r="D9647" s="207"/>
    </row>
    <row r="9648" spans="1:4" x14ac:dyDescent="0.15">
      <c r="A9648" s="214">
        <v>40821</v>
      </c>
      <c r="B9648">
        <v>0.97199999999999998</v>
      </c>
      <c r="D9648" s="207"/>
    </row>
    <row r="9649" spans="1:4" x14ac:dyDescent="0.15">
      <c r="A9649" s="214">
        <v>40822</v>
      </c>
      <c r="B9649">
        <v>0.97599999999999998</v>
      </c>
      <c r="D9649" s="207"/>
    </row>
    <row r="9650" spans="1:4" x14ac:dyDescent="0.15">
      <c r="A9650" s="214">
        <v>40823</v>
      </c>
      <c r="B9650">
        <v>0.98599999999999999</v>
      </c>
      <c r="D9650" s="207"/>
    </row>
    <row r="9651" spans="1:4" x14ac:dyDescent="0.15">
      <c r="A9651" s="214">
        <v>40827</v>
      </c>
      <c r="B9651">
        <v>0.996</v>
      </c>
      <c r="D9651" s="207"/>
    </row>
    <row r="9652" spans="1:4" x14ac:dyDescent="0.15">
      <c r="A9652" s="214">
        <v>40828</v>
      </c>
      <c r="B9652">
        <v>1.002</v>
      </c>
      <c r="D9652" s="207"/>
    </row>
    <row r="9653" spans="1:4" x14ac:dyDescent="0.15">
      <c r="A9653" s="214">
        <v>40829</v>
      </c>
      <c r="B9653">
        <v>1.022</v>
      </c>
      <c r="D9653" s="207"/>
    </row>
    <row r="9654" spans="1:4" x14ac:dyDescent="0.15">
      <c r="A9654" s="214">
        <v>40830</v>
      </c>
      <c r="B9654">
        <v>1.022</v>
      </c>
      <c r="D9654" s="207"/>
    </row>
    <row r="9655" spans="1:4" x14ac:dyDescent="0.15">
      <c r="A9655" s="214">
        <v>40833</v>
      </c>
      <c r="B9655">
        <v>1.028</v>
      </c>
      <c r="D9655" s="207"/>
    </row>
    <row r="9656" spans="1:4" x14ac:dyDescent="0.15">
      <c r="A9656" s="214">
        <v>40834</v>
      </c>
      <c r="B9656">
        <v>1.028</v>
      </c>
      <c r="D9656" s="207"/>
    </row>
    <row r="9657" spans="1:4" x14ac:dyDescent="0.15">
      <c r="A9657" s="214">
        <v>40835</v>
      </c>
      <c r="B9657">
        <v>1.028</v>
      </c>
      <c r="D9657" s="207"/>
    </row>
    <row r="9658" spans="1:4" x14ac:dyDescent="0.15">
      <c r="A9658" s="214">
        <v>40836</v>
      </c>
      <c r="B9658">
        <v>1.014</v>
      </c>
      <c r="D9658" s="207"/>
    </row>
    <row r="9659" spans="1:4" x14ac:dyDescent="0.15">
      <c r="A9659" s="214">
        <v>40837</v>
      </c>
      <c r="B9659">
        <v>1.014</v>
      </c>
      <c r="D9659" s="207"/>
    </row>
    <row r="9660" spans="1:4" x14ac:dyDescent="0.15">
      <c r="A9660" s="214">
        <v>40840</v>
      </c>
      <c r="B9660">
        <v>1.0289999999999999</v>
      </c>
      <c r="D9660" s="207"/>
    </row>
    <row r="9661" spans="1:4" x14ac:dyDescent="0.15">
      <c r="A9661" s="214">
        <v>40841</v>
      </c>
      <c r="B9661">
        <v>1.0249999999999999</v>
      </c>
      <c r="D9661" s="207"/>
    </row>
    <row r="9662" spans="1:4" x14ac:dyDescent="0.15">
      <c r="A9662" s="214">
        <v>40842</v>
      </c>
      <c r="B9662">
        <v>1.0009999999999999</v>
      </c>
      <c r="D9662" s="207"/>
    </row>
    <row r="9663" spans="1:4" x14ac:dyDescent="0.15">
      <c r="A9663" s="214">
        <v>40843</v>
      </c>
      <c r="B9663">
        <v>1.0209999999999999</v>
      </c>
      <c r="D9663" s="207"/>
    </row>
    <row r="9664" spans="1:4" x14ac:dyDescent="0.15">
      <c r="A9664" s="214">
        <v>40844</v>
      </c>
      <c r="B9664">
        <v>1.05</v>
      </c>
      <c r="D9664" s="207"/>
    </row>
    <row r="9665" spans="1:4" x14ac:dyDescent="0.15">
      <c r="A9665" s="214">
        <v>40847</v>
      </c>
      <c r="B9665">
        <v>1.056</v>
      </c>
      <c r="D9665" s="207"/>
    </row>
    <row r="9666" spans="1:4" x14ac:dyDescent="0.15">
      <c r="A9666" s="214">
        <v>40848</v>
      </c>
      <c r="B9666">
        <v>1.032</v>
      </c>
      <c r="D9666" s="207"/>
    </row>
    <row r="9667" spans="1:4" x14ac:dyDescent="0.15">
      <c r="A9667" s="214">
        <v>40849</v>
      </c>
      <c r="B9667">
        <v>1.0029999999999999</v>
      </c>
      <c r="D9667" s="207"/>
    </row>
    <row r="9668" spans="1:4" x14ac:dyDescent="0.15">
      <c r="A9668" s="214">
        <v>40851</v>
      </c>
      <c r="B9668">
        <v>1</v>
      </c>
      <c r="D9668" s="207"/>
    </row>
    <row r="9669" spans="1:4" x14ac:dyDescent="0.15">
      <c r="A9669" s="214">
        <v>40854</v>
      </c>
      <c r="B9669">
        <v>1.0009999999999999</v>
      </c>
      <c r="D9669" s="207"/>
    </row>
    <row r="9670" spans="1:4" x14ac:dyDescent="0.15">
      <c r="A9670" s="214">
        <v>40855</v>
      </c>
      <c r="B9670">
        <v>0.99199999999999999</v>
      </c>
      <c r="D9670" s="207"/>
    </row>
    <row r="9671" spans="1:4" x14ac:dyDescent="0.15">
      <c r="A9671" s="214">
        <v>40856</v>
      </c>
      <c r="B9671">
        <v>0.99199999999999999</v>
      </c>
      <c r="D9671" s="207"/>
    </row>
    <row r="9672" spans="1:4" x14ac:dyDescent="0.15">
      <c r="A9672" s="214">
        <v>40857</v>
      </c>
      <c r="B9672">
        <v>0.97799999999999998</v>
      </c>
      <c r="D9672" s="207"/>
    </row>
    <row r="9673" spans="1:4" x14ac:dyDescent="0.15">
      <c r="A9673" s="214">
        <v>40858</v>
      </c>
      <c r="B9673">
        <v>0.97899999999999998</v>
      </c>
      <c r="D9673" s="207"/>
    </row>
    <row r="9674" spans="1:4" x14ac:dyDescent="0.15">
      <c r="A9674" s="214">
        <v>40861</v>
      </c>
      <c r="B9674">
        <v>0.99</v>
      </c>
      <c r="D9674" s="207"/>
    </row>
    <row r="9675" spans="1:4" x14ac:dyDescent="0.15">
      <c r="A9675" s="214">
        <v>40862</v>
      </c>
      <c r="B9675">
        <v>0.98099999999999998</v>
      </c>
      <c r="D9675" s="207"/>
    </row>
    <row r="9676" spans="1:4" x14ac:dyDescent="0.15">
      <c r="A9676" s="214">
        <v>40863</v>
      </c>
      <c r="B9676">
        <v>0.96599999999999997</v>
      </c>
      <c r="D9676" s="207"/>
    </row>
    <row r="9677" spans="1:4" x14ac:dyDescent="0.15">
      <c r="A9677" s="214">
        <v>40864</v>
      </c>
      <c r="B9677">
        <v>0.97199999999999998</v>
      </c>
      <c r="D9677" s="207"/>
    </row>
    <row r="9678" spans="1:4" x14ac:dyDescent="0.15">
      <c r="A9678" s="214">
        <v>40865</v>
      </c>
      <c r="B9678">
        <v>0.96099999999999997</v>
      </c>
      <c r="D9678" s="207"/>
    </row>
    <row r="9679" spans="1:4" x14ac:dyDescent="0.15">
      <c r="A9679" s="214">
        <v>40868</v>
      </c>
      <c r="B9679">
        <v>0.97199999999999998</v>
      </c>
      <c r="D9679" s="207"/>
    </row>
    <row r="9680" spans="1:4" x14ac:dyDescent="0.15">
      <c r="A9680" s="214">
        <v>40869</v>
      </c>
      <c r="B9680">
        <v>0.98299999999999998</v>
      </c>
      <c r="D9680" s="207"/>
    </row>
    <row r="9681" spans="1:4" x14ac:dyDescent="0.15">
      <c r="A9681" s="214">
        <v>40871</v>
      </c>
      <c r="B9681">
        <v>0.999</v>
      </c>
      <c r="D9681" s="207"/>
    </row>
    <row r="9682" spans="1:4" x14ac:dyDescent="0.15">
      <c r="A9682" s="214">
        <v>40872</v>
      </c>
      <c r="B9682">
        <v>1.0429999999999999</v>
      </c>
      <c r="D9682" s="207"/>
    </row>
    <row r="9683" spans="1:4" x14ac:dyDescent="0.15">
      <c r="A9683" s="214">
        <v>40875</v>
      </c>
      <c r="B9683">
        <v>1.0720000000000001</v>
      </c>
      <c r="D9683" s="207"/>
    </row>
    <row r="9684" spans="1:4" x14ac:dyDescent="0.15">
      <c r="A9684" s="214">
        <v>40876</v>
      </c>
      <c r="B9684">
        <v>1.08</v>
      </c>
      <c r="D9684" s="207"/>
    </row>
    <row r="9685" spans="1:4" x14ac:dyDescent="0.15">
      <c r="A9685" s="214">
        <v>40877</v>
      </c>
      <c r="B9685">
        <v>1.0820000000000001</v>
      </c>
      <c r="D9685" s="207"/>
    </row>
    <row r="9686" spans="1:4" x14ac:dyDescent="0.15">
      <c r="A9686" s="214">
        <v>40878</v>
      </c>
      <c r="B9686">
        <v>1.0820000000000001</v>
      </c>
      <c r="D9686" s="207"/>
    </row>
    <row r="9687" spans="1:4" x14ac:dyDescent="0.15">
      <c r="A9687" s="214">
        <v>40879</v>
      </c>
      <c r="B9687">
        <v>1.0629999999999999</v>
      </c>
      <c r="D9687" s="207"/>
    </row>
    <row r="9688" spans="1:4" x14ac:dyDescent="0.15">
      <c r="A9688" s="214">
        <v>40882</v>
      </c>
      <c r="B9688">
        <v>1.0449999999999999</v>
      </c>
      <c r="D9688" s="207"/>
    </row>
    <row r="9689" spans="1:4" x14ac:dyDescent="0.15">
      <c r="A9689" s="214">
        <v>40883</v>
      </c>
      <c r="B9689">
        <v>1.04</v>
      </c>
      <c r="D9689" s="207"/>
    </row>
    <row r="9690" spans="1:4" x14ac:dyDescent="0.15">
      <c r="A9690" s="214">
        <v>40884</v>
      </c>
      <c r="B9690">
        <v>1.0449999999999999</v>
      </c>
      <c r="D9690" s="207"/>
    </row>
    <row r="9691" spans="1:4" x14ac:dyDescent="0.15">
      <c r="A9691" s="214">
        <v>40885</v>
      </c>
      <c r="B9691">
        <v>1.0349999999999999</v>
      </c>
      <c r="D9691" s="207"/>
    </row>
    <row r="9692" spans="1:4" x14ac:dyDescent="0.15">
      <c r="A9692" s="214">
        <v>40886</v>
      </c>
      <c r="B9692">
        <v>1.012</v>
      </c>
      <c r="D9692" s="207"/>
    </row>
    <row r="9693" spans="1:4" x14ac:dyDescent="0.15">
      <c r="A9693" s="214">
        <v>40889</v>
      </c>
      <c r="B9693">
        <v>1.0169999999999999</v>
      </c>
      <c r="D9693" s="207"/>
    </row>
    <row r="9694" spans="1:4" x14ac:dyDescent="0.15">
      <c r="A9694" s="214">
        <v>40890</v>
      </c>
      <c r="B9694">
        <v>0.998</v>
      </c>
      <c r="D9694" s="207"/>
    </row>
    <row r="9695" spans="1:4" x14ac:dyDescent="0.15">
      <c r="A9695" s="214">
        <v>40891</v>
      </c>
      <c r="B9695">
        <v>0.99299999999999999</v>
      </c>
      <c r="D9695" s="207"/>
    </row>
    <row r="9696" spans="1:4" x14ac:dyDescent="0.15">
      <c r="A9696" s="214">
        <v>40892</v>
      </c>
      <c r="B9696">
        <v>0.98199999999999998</v>
      </c>
      <c r="D9696" s="207"/>
    </row>
    <row r="9697" spans="1:4" x14ac:dyDescent="0.15">
      <c r="A9697" s="214">
        <v>40893</v>
      </c>
      <c r="B9697">
        <v>0.98399999999999999</v>
      </c>
      <c r="D9697" s="207"/>
    </row>
    <row r="9698" spans="1:4" x14ac:dyDescent="0.15">
      <c r="A9698" s="214">
        <v>40896</v>
      </c>
      <c r="B9698">
        <v>0.97499999999999998</v>
      </c>
      <c r="D9698" s="207"/>
    </row>
    <row r="9699" spans="1:4" x14ac:dyDescent="0.15">
      <c r="A9699" s="214">
        <v>40897</v>
      </c>
      <c r="B9699">
        <v>0.98099999999999998</v>
      </c>
      <c r="D9699" s="207"/>
    </row>
    <row r="9700" spans="1:4" x14ac:dyDescent="0.15">
      <c r="A9700" s="214">
        <v>40898</v>
      </c>
      <c r="B9700">
        <v>0.98099999999999998</v>
      </c>
      <c r="D9700" s="207"/>
    </row>
    <row r="9701" spans="1:4" x14ac:dyDescent="0.15">
      <c r="A9701" s="214">
        <v>40899</v>
      </c>
      <c r="B9701">
        <v>0.98199999999999998</v>
      </c>
      <c r="D9701" s="207"/>
    </row>
    <row r="9702" spans="1:4" x14ac:dyDescent="0.15">
      <c r="A9702" s="214">
        <v>40903</v>
      </c>
      <c r="B9702">
        <v>0.98199999999999998</v>
      </c>
      <c r="D9702" s="207"/>
    </row>
    <row r="9703" spans="1:4" x14ac:dyDescent="0.15">
      <c r="A9703" s="214">
        <v>40904</v>
      </c>
      <c r="B9703">
        <v>0.98699999999999999</v>
      </c>
      <c r="D9703" s="207"/>
    </row>
    <row r="9704" spans="1:4" x14ac:dyDescent="0.15">
      <c r="A9704" s="214">
        <v>40905</v>
      </c>
      <c r="B9704">
        <v>1.002</v>
      </c>
      <c r="D9704" s="207"/>
    </row>
    <row r="9705" spans="1:4" x14ac:dyDescent="0.15">
      <c r="A9705" s="214">
        <v>40906</v>
      </c>
      <c r="B9705">
        <v>0.998</v>
      </c>
      <c r="D9705" s="207"/>
    </row>
    <row r="9706" spans="1:4" x14ac:dyDescent="0.15">
      <c r="A9706" s="214">
        <v>40907</v>
      </c>
      <c r="B9706">
        <v>0.98699999999999999</v>
      </c>
      <c r="D9706" s="207"/>
    </row>
    <row r="9707" spans="1:4" x14ac:dyDescent="0.15">
      <c r="A9707" s="214">
        <v>40912</v>
      </c>
      <c r="B9707">
        <v>0.997</v>
      </c>
      <c r="D9707" s="207"/>
    </row>
    <row r="9708" spans="1:4" x14ac:dyDescent="0.15">
      <c r="A9708" s="214">
        <v>40913</v>
      </c>
      <c r="B9708">
        <v>0.99299999999999999</v>
      </c>
      <c r="D9708" s="207"/>
    </row>
    <row r="9709" spans="1:4" x14ac:dyDescent="0.15">
      <c r="A9709" s="214">
        <v>40914</v>
      </c>
      <c r="B9709">
        <v>0.98899999999999999</v>
      </c>
      <c r="D9709" s="207"/>
    </row>
    <row r="9710" spans="1:4" x14ac:dyDescent="0.15">
      <c r="A9710" s="214">
        <v>40918</v>
      </c>
      <c r="B9710">
        <v>0.98599999999999999</v>
      </c>
      <c r="D9710" s="207"/>
    </row>
    <row r="9711" spans="1:4" x14ac:dyDescent="0.15">
      <c r="A9711" s="214">
        <v>40919</v>
      </c>
      <c r="B9711">
        <v>0.97699999999999998</v>
      </c>
      <c r="D9711" s="207"/>
    </row>
    <row r="9712" spans="1:4" x14ac:dyDescent="0.15">
      <c r="A9712" s="214">
        <v>40920</v>
      </c>
      <c r="B9712">
        <v>0.96399999999999997</v>
      </c>
      <c r="D9712" s="207"/>
    </row>
    <row r="9713" spans="1:4" x14ac:dyDescent="0.15">
      <c r="A9713" s="214">
        <v>40921</v>
      </c>
      <c r="B9713">
        <v>0.95499999999999996</v>
      </c>
      <c r="D9713" s="207"/>
    </row>
    <row r="9714" spans="1:4" x14ac:dyDescent="0.15">
      <c r="A9714" s="214">
        <v>40924</v>
      </c>
      <c r="B9714">
        <v>0.94499999999999995</v>
      </c>
      <c r="D9714" s="207"/>
    </row>
    <row r="9715" spans="1:4" x14ac:dyDescent="0.15">
      <c r="A9715" s="214">
        <v>40925</v>
      </c>
      <c r="B9715">
        <v>0.97</v>
      </c>
      <c r="D9715" s="207"/>
    </row>
    <row r="9716" spans="1:4" x14ac:dyDescent="0.15">
      <c r="A9716" s="214">
        <v>40926</v>
      </c>
      <c r="B9716">
        <v>0.97499999999999998</v>
      </c>
      <c r="D9716" s="207"/>
    </row>
    <row r="9717" spans="1:4" x14ac:dyDescent="0.15">
      <c r="A9717" s="214">
        <v>40927</v>
      </c>
      <c r="B9717">
        <v>0.97599999999999998</v>
      </c>
      <c r="D9717" s="207"/>
    </row>
    <row r="9718" spans="1:4" x14ac:dyDescent="0.15">
      <c r="A9718" s="214">
        <v>40928</v>
      </c>
      <c r="B9718">
        <v>0.99</v>
      </c>
      <c r="D9718" s="207"/>
    </row>
    <row r="9719" spans="1:4" x14ac:dyDescent="0.15">
      <c r="A9719" s="214">
        <v>40931</v>
      </c>
      <c r="B9719">
        <v>1.006</v>
      </c>
      <c r="D9719" s="207"/>
    </row>
    <row r="9720" spans="1:4" x14ac:dyDescent="0.15">
      <c r="A9720" s="214">
        <v>40932</v>
      </c>
      <c r="B9720">
        <v>1.0149999999999999</v>
      </c>
      <c r="D9720" s="207"/>
    </row>
    <row r="9721" spans="1:4" x14ac:dyDescent="0.15">
      <c r="A9721" s="214">
        <v>40933</v>
      </c>
      <c r="B9721">
        <v>1.016</v>
      </c>
      <c r="D9721" s="207"/>
    </row>
    <row r="9722" spans="1:4" x14ac:dyDescent="0.15">
      <c r="A9722" s="214">
        <v>40934</v>
      </c>
      <c r="B9722">
        <v>0.99199999999999999</v>
      </c>
      <c r="D9722" s="207"/>
    </row>
    <row r="9723" spans="1:4" x14ac:dyDescent="0.15">
      <c r="A9723" s="214">
        <v>40935</v>
      </c>
      <c r="B9723">
        <v>0.97699999999999998</v>
      </c>
      <c r="D9723" s="207"/>
    </row>
    <row r="9724" spans="1:4" x14ac:dyDescent="0.15">
      <c r="A9724" s="214">
        <v>40938</v>
      </c>
      <c r="B9724">
        <v>0.97</v>
      </c>
      <c r="D9724" s="207"/>
    </row>
    <row r="9725" spans="1:4" x14ac:dyDescent="0.15">
      <c r="A9725" s="214">
        <v>40939</v>
      </c>
      <c r="B9725">
        <v>0.97399999999999998</v>
      </c>
      <c r="D9725" s="207"/>
    </row>
    <row r="9726" spans="1:4" x14ac:dyDescent="0.15">
      <c r="A9726" s="214">
        <v>40940</v>
      </c>
      <c r="B9726">
        <v>0.97</v>
      </c>
      <c r="D9726" s="207"/>
    </row>
    <row r="9727" spans="1:4" x14ac:dyDescent="0.15">
      <c r="A9727" s="214">
        <v>40941</v>
      </c>
      <c r="B9727">
        <v>0.96099999999999997</v>
      </c>
      <c r="D9727" s="207"/>
    </row>
    <row r="9728" spans="1:4" x14ac:dyDescent="0.15">
      <c r="A9728" s="214">
        <v>40942</v>
      </c>
      <c r="B9728">
        <v>0.96199999999999997</v>
      </c>
      <c r="D9728" s="207"/>
    </row>
    <row r="9729" spans="1:4" x14ac:dyDescent="0.15">
      <c r="A9729" s="214">
        <v>40945</v>
      </c>
      <c r="B9729">
        <v>0.98199999999999998</v>
      </c>
      <c r="D9729" s="207"/>
    </row>
    <row r="9730" spans="1:4" x14ac:dyDescent="0.15">
      <c r="A9730" s="214">
        <v>40946</v>
      </c>
      <c r="B9730">
        <v>0.98599999999999999</v>
      </c>
      <c r="D9730" s="207"/>
    </row>
    <row r="9731" spans="1:4" x14ac:dyDescent="0.15">
      <c r="A9731" s="214">
        <v>40947</v>
      </c>
      <c r="B9731">
        <v>1.0009999999999999</v>
      </c>
      <c r="D9731" s="207"/>
    </row>
    <row r="9732" spans="1:4" x14ac:dyDescent="0.15">
      <c r="A9732" s="214">
        <v>40948</v>
      </c>
      <c r="B9732">
        <v>1.0009999999999999</v>
      </c>
      <c r="D9732" s="207"/>
    </row>
    <row r="9733" spans="1:4" x14ac:dyDescent="0.15">
      <c r="A9733" s="214">
        <v>40949</v>
      </c>
      <c r="B9733">
        <v>0.99199999999999999</v>
      </c>
      <c r="D9733" s="207"/>
    </row>
    <row r="9734" spans="1:4" x14ac:dyDescent="0.15">
      <c r="A9734" s="214">
        <v>40952</v>
      </c>
      <c r="B9734">
        <v>0.99299999999999999</v>
      </c>
      <c r="D9734" s="207"/>
    </row>
    <row r="9735" spans="1:4" x14ac:dyDescent="0.15">
      <c r="A9735" s="214">
        <v>40953</v>
      </c>
      <c r="B9735">
        <v>0.98199999999999998</v>
      </c>
      <c r="D9735" s="207"/>
    </row>
    <row r="9736" spans="1:4" x14ac:dyDescent="0.15">
      <c r="A9736" s="214">
        <v>40954</v>
      </c>
      <c r="B9736">
        <v>0.98</v>
      </c>
      <c r="D9736" s="207"/>
    </row>
    <row r="9737" spans="1:4" x14ac:dyDescent="0.15">
      <c r="A9737" s="214">
        <v>40955</v>
      </c>
      <c r="B9737">
        <v>0.96</v>
      </c>
      <c r="D9737" s="207"/>
    </row>
    <row r="9738" spans="1:4" x14ac:dyDescent="0.15">
      <c r="A9738" s="214">
        <v>40956</v>
      </c>
      <c r="B9738">
        <v>0.96599999999999997</v>
      </c>
      <c r="D9738" s="207"/>
    </row>
    <row r="9739" spans="1:4" x14ac:dyDescent="0.15">
      <c r="A9739" s="214">
        <v>40959</v>
      </c>
      <c r="B9739">
        <v>0.96699999999999997</v>
      </c>
      <c r="D9739" s="207"/>
    </row>
    <row r="9740" spans="1:4" x14ac:dyDescent="0.15">
      <c r="A9740" s="214">
        <v>40960</v>
      </c>
      <c r="B9740">
        <v>0.98099999999999998</v>
      </c>
      <c r="D9740" s="207"/>
    </row>
    <row r="9741" spans="1:4" x14ac:dyDescent="0.15">
      <c r="A9741" s="214">
        <v>40961</v>
      </c>
      <c r="B9741">
        <v>0.995</v>
      </c>
      <c r="D9741" s="207"/>
    </row>
    <row r="9742" spans="1:4" x14ac:dyDescent="0.15">
      <c r="A9742" s="214">
        <v>40962</v>
      </c>
      <c r="B9742">
        <v>0.997</v>
      </c>
      <c r="D9742" s="207"/>
    </row>
    <row r="9743" spans="1:4" x14ac:dyDescent="0.15">
      <c r="A9743" s="214">
        <v>40963</v>
      </c>
      <c r="B9743">
        <v>0.99199999999999999</v>
      </c>
      <c r="D9743" s="207"/>
    </row>
    <row r="9744" spans="1:4" x14ac:dyDescent="0.15">
      <c r="A9744" s="214">
        <v>40966</v>
      </c>
      <c r="B9744">
        <v>0.99199999999999999</v>
      </c>
      <c r="D9744" s="207"/>
    </row>
    <row r="9745" spans="1:4" x14ac:dyDescent="0.15">
      <c r="A9745" s="214">
        <v>40967</v>
      </c>
      <c r="B9745">
        <v>0.98299999999999998</v>
      </c>
      <c r="D9745" s="207"/>
    </row>
    <row r="9746" spans="1:4" x14ac:dyDescent="0.15">
      <c r="A9746" s="214">
        <v>40968</v>
      </c>
      <c r="B9746">
        <v>0.97699999999999998</v>
      </c>
      <c r="D9746" s="207"/>
    </row>
    <row r="9747" spans="1:4" x14ac:dyDescent="0.15">
      <c r="A9747" s="214">
        <v>40969</v>
      </c>
      <c r="B9747">
        <v>0.97199999999999998</v>
      </c>
      <c r="D9747" s="207"/>
    </row>
    <row r="9748" spans="1:4" x14ac:dyDescent="0.15">
      <c r="A9748" s="214">
        <v>40970</v>
      </c>
      <c r="B9748">
        <v>0.98599999999999999</v>
      </c>
      <c r="D9748" s="207"/>
    </row>
    <row r="9749" spans="1:4" x14ac:dyDescent="0.15">
      <c r="A9749" s="214">
        <v>40973</v>
      </c>
      <c r="B9749">
        <v>0.98399999999999999</v>
      </c>
      <c r="D9749" s="207"/>
    </row>
    <row r="9750" spans="1:4" x14ac:dyDescent="0.15">
      <c r="A9750" s="214">
        <v>40974</v>
      </c>
      <c r="B9750">
        <v>0.98299999999999998</v>
      </c>
      <c r="D9750" s="207"/>
    </row>
    <row r="9751" spans="1:4" x14ac:dyDescent="0.15">
      <c r="A9751" s="214">
        <v>40975</v>
      </c>
      <c r="B9751">
        <v>0.97399999999999998</v>
      </c>
      <c r="D9751" s="207"/>
    </row>
    <row r="9752" spans="1:4" x14ac:dyDescent="0.15">
      <c r="A9752" s="214">
        <v>40976</v>
      </c>
      <c r="B9752">
        <v>0.98299999999999998</v>
      </c>
      <c r="D9752" s="207"/>
    </row>
    <row r="9753" spans="1:4" x14ac:dyDescent="0.15">
      <c r="A9753" s="214">
        <v>40977</v>
      </c>
      <c r="B9753">
        <v>0.98399999999999999</v>
      </c>
      <c r="D9753" s="207"/>
    </row>
    <row r="9754" spans="1:4" x14ac:dyDescent="0.15">
      <c r="A9754" s="214">
        <v>40980</v>
      </c>
      <c r="B9754">
        <v>0.97</v>
      </c>
      <c r="D9754" s="207"/>
    </row>
    <row r="9755" spans="1:4" x14ac:dyDescent="0.15">
      <c r="A9755" s="214">
        <v>40981</v>
      </c>
      <c r="B9755">
        <v>0.97</v>
      </c>
      <c r="D9755" s="207"/>
    </row>
    <row r="9756" spans="1:4" x14ac:dyDescent="0.15">
      <c r="A9756" s="214">
        <v>40982</v>
      </c>
      <c r="B9756">
        <v>1.004</v>
      </c>
      <c r="D9756" s="207"/>
    </row>
    <row r="9757" spans="1:4" x14ac:dyDescent="0.15">
      <c r="A9757" s="214">
        <v>40983</v>
      </c>
      <c r="B9757">
        <v>1.056</v>
      </c>
      <c r="D9757" s="207"/>
    </row>
    <row r="9758" spans="1:4" x14ac:dyDescent="0.15">
      <c r="A9758" s="214">
        <v>40984</v>
      </c>
      <c r="B9758">
        <v>1.046</v>
      </c>
      <c r="D9758" s="207"/>
    </row>
    <row r="9759" spans="1:4" x14ac:dyDescent="0.15">
      <c r="A9759" s="214">
        <v>40987</v>
      </c>
      <c r="B9759">
        <v>1.0329999999999999</v>
      </c>
      <c r="D9759" s="207"/>
    </row>
    <row r="9760" spans="1:4" x14ac:dyDescent="0.15">
      <c r="A9760" s="214">
        <v>40989</v>
      </c>
      <c r="B9760">
        <v>1.0189999999999999</v>
      </c>
      <c r="D9760" s="207"/>
    </row>
    <row r="9761" spans="1:4" x14ac:dyDescent="0.15">
      <c r="A9761" s="214">
        <v>40990</v>
      </c>
      <c r="B9761">
        <v>1.0249999999999999</v>
      </c>
      <c r="D9761" s="207"/>
    </row>
    <row r="9762" spans="1:4" x14ac:dyDescent="0.15">
      <c r="A9762" s="214">
        <v>40991</v>
      </c>
      <c r="B9762">
        <v>1.0249999999999999</v>
      </c>
      <c r="D9762" s="207"/>
    </row>
    <row r="9763" spans="1:4" x14ac:dyDescent="0.15">
      <c r="A9763" s="214">
        <v>40994</v>
      </c>
      <c r="B9763">
        <v>1.014</v>
      </c>
      <c r="D9763" s="207"/>
    </row>
    <row r="9764" spans="1:4" x14ac:dyDescent="0.15">
      <c r="A9764" s="214">
        <v>40995</v>
      </c>
      <c r="B9764">
        <v>1.0149999999999999</v>
      </c>
      <c r="D9764" s="207"/>
    </row>
    <row r="9765" spans="1:4" x14ac:dyDescent="0.15">
      <c r="A9765" s="214">
        <v>40996</v>
      </c>
      <c r="B9765">
        <v>1.002</v>
      </c>
      <c r="D9765" s="207"/>
    </row>
    <row r="9766" spans="1:4" x14ac:dyDescent="0.15">
      <c r="A9766" s="214">
        <v>40997</v>
      </c>
      <c r="B9766">
        <v>0.99299999999999999</v>
      </c>
      <c r="D9766" s="207"/>
    </row>
    <row r="9767" spans="1:4" x14ac:dyDescent="0.15">
      <c r="A9767" s="214">
        <v>40998</v>
      </c>
      <c r="B9767">
        <v>0.98799999999999999</v>
      </c>
      <c r="D9767" s="207"/>
    </row>
    <row r="9768" spans="1:4" x14ac:dyDescent="0.15">
      <c r="A9768" s="214">
        <v>41001</v>
      </c>
      <c r="B9768">
        <v>1.014</v>
      </c>
      <c r="D9768" s="207"/>
    </row>
    <row r="9769" spans="1:4" x14ac:dyDescent="0.15">
      <c r="A9769" s="214">
        <v>41002</v>
      </c>
      <c r="B9769">
        <v>1.028</v>
      </c>
      <c r="D9769" s="207"/>
    </row>
    <row r="9770" spans="1:4" x14ac:dyDescent="0.15">
      <c r="A9770" s="214">
        <v>41003</v>
      </c>
      <c r="B9770">
        <v>1.028</v>
      </c>
      <c r="D9770" s="207"/>
    </row>
    <row r="9771" spans="1:4" x14ac:dyDescent="0.15">
      <c r="A9771" s="214">
        <v>41004</v>
      </c>
      <c r="B9771">
        <v>1.0069999999999999</v>
      </c>
      <c r="D9771" s="207"/>
    </row>
    <row r="9772" spans="1:4" x14ac:dyDescent="0.15">
      <c r="A9772" s="214">
        <v>41005</v>
      </c>
      <c r="B9772">
        <v>0.99199999999999999</v>
      </c>
      <c r="D9772" s="207"/>
    </row>
    <row r="9773" spans="1:4" x14ac:dyDescent="0.15">
      <c r="A9773" s="214">
        <v>41008</v>
      </c>
      <c r="B9773">
        <v>0.97299999999999998</v>
      </c>
      <c r="D9773" s="207"/>
    </row>
    <row r="9774" spans="1:4" x14ac:dyDescent="0.15">
      <c r="A9774" s="214">
        <v>41009</v>
      </c>
      <c r="B9774">
        <v>0.95899999999999996</v>
      </c>
      <c r="D9774" s="207"/>
    </row>
    <row r="9775" spans="1:4" x14ac:dyDescent="0.15">
      <c r="A9775" s="214">
        <v>41010</v>
      </c>
      <c r="B9775">
        <v>0.95499999999999996</v>
      </c>
      <c r="D9775" s="207"/>
    </row>
    <row r="9776" spans="1:4" x14ac:dyDescent="0.15">
      <c r="A9776" s="214">
        <v>41011</v>
      </c>
      <c r="B9776">
        <v>0.95499999999999996</v>
      </c>
      <c r="D9776" s="207"/>
    </row>
    <row r="9777" spans="1:4" x14ac:dyDescent="0.15">
      <c r="A9777" s="214">
        <v>41012</v>
      </c>
      <c r="B9777">
        <v>0.95</v>
      </c>
      <c r="D9777" s="207"/>
    </row>
    <row r="9778" spans="1:4" x14ac:dyDescent="0.15">
      <c r="A9778" s="214">
        <v>41015</v>
      </c>
      <c r="B9778">
        <v>0.94199999999999995</v>
      </c>
      <c r="D9778" s="207"/>
    </row>
    <row r="9779" spans="1:4" x14ac:dyDescent="0.15">
      <c r="A9779" s="214">
        <v>41016</v>
      </c>
      <c r="B9779">
        <v>0.93700000000000006</v>
      </c>
      <c r="D9779" s="207"/>
    </row>
    <row r="9780" spans="1:4" x14ac:dyDescent="0.15">
      <c r="A9780" s="214">
        <v>41017</v>
      </c>
      <c r="B9780">
        <v>0.94599999999999995</v>
      </c>
      <c r="D9780" s="207"/>
    </row>
    <row r="9781" spans="1:4" x14ac:dyDescent="0.15">
      <c r="A9781" s="214">
        <v>41018</v>
      </c>
      <c r="B9781">
        <v>0.94799999999999995</v>
      </c>
      <c r="D9781" s="207"/>
    </row>
    <row r="9782" spans="1:4" x14ac:dyDescent="0.15">
      <c r="A9782" s="214">
        <v>41019</v>
      </c>
      <c r="B9782">
        <v>0.94499999999999995</v>
      </c>
      <c r="D9782" s="207"/>
    </row>
    <row r="9783" spans="1:4" x14ac:dyDescent="0.15">
      <c r="A9783" s="214">
        <v>41022</v>
      </c>
      <c r="B9783">
        <v>0.93</v>
      </c>
      <c r="D9783" s="207"/>
    </row>
    <row r="9784" spans="1:4" x14ac:dyDescent="0.15">
      <c r="A9784" s="214">
        <v>41023</v>
      </c>
      <c r="B9784">
        <v>0.94299999999999995</v>
      </c>
      <c r="D9784" s="207"/>
    </row>
    <row r="9785" spans="1:4" x14ac:dyDescent="0.15">
      <c r="A9785" s="214">
        <v>41024</v>
      </c>
      <c r="B9785">
        <v>0.93500000000000005</v>
      </c>
      <c r="D9785" s="207"/>
    </row>
    <row r="9786" spans="1:4" x14ac:dyDescent="0.15">
      <c r="A9786" s="214">
        <v>41025</v>
      </c>
      <c r="B9786">
        <v>0.92500000000000004</v>
      </c>
      <c r="D9786" s="207"/>
    </row>
    <row r="9787" spans="1:4" x14ac:dyDescent="0.15">
      <c r="A9787" s="214">
        <v>41026</v>
      </c>
      <c r="B9787">
        <v>0.90200000000000002</v>
      </c>
      <c r="D9787" s="207"/>
    </row>
    <row r="9788" spans="1:4" x14ac:dyDescent="0.15">
      <c r="A9788" s="214">
        <v>41030</v>
      </c>
      <c r="B9788">
        <v>0.89300000000000002</v>
      </c>
      <c r="D9788" s="207"/>
    </row>
    <row r="9789" spans="1:4" x14ac:dyDescent="0.15">
      <c r="A9789" s="214">
        <v>41031</v>
      </c>
      <c r="B9789">
        <v>0.90300000000000002</v>
      </c>
      <c r="D9789" s="207"/>
    </row>
    <row r="9790" spans="1:4" x14ac:dyDescent="0.15">
      <c r="A9790" s="214">
        <v>41036</v>
      </c>
      <c r="B9790">
        <v>0.876</v>
      </c>
      <c r="D9790" s="207"/>
    </row>
    <row r="9791" spans="1:4" x14ac:dyDescent="0.15">
      <c r="A9791" s="214">
        <v>41037</v>
      </c>
      <c r="B9791">
        <v>0.88300000000000001</v>
      </c>
      <c r="D9791" s="207"/>
    </row>
    <row r="9792" spans="1:4" x14ac:dyDescent="0.15">
      <c r="A9792" s="214">
        <v>41038</v>
      </c>
      <c r="B9792">
        <v>0.86899999999999999</v>
      </c>
      <c r="D9792" s="207"/>
    </row>
    <row r="9793" spans="1:4" x14ac:dyDescent="0.15">
      <c r="A9793" s="214">
        <v>41039</v>
      </c>
      <c r="B9793">
        <v>0.878</v>
      </c>
      <c r="D9793" s="207"/>
    </row>
    <row r="9794" spans="1:4" x14ac:dyDescent="0.15">
      <c r="A9794" s="214">
        <v>41040</v>
      </c>
      <c r="B9794">
        <v>0.86499999999999999</v>
      </c>
      <c r="D9794" s="207"/>
    </row>
    <row r="9795" spans="1:4" x14ac:dyDescent="0.15">
      <c r="A9795" s="214">
        <v>41043</v>
      </c>
      <c r="B9795">
        <v>0.86599999999999999</v>
      </c>
      <c r="D9795" s="207"/>
    </row>
    <row r="9796" spans="1:4" x14ac:dyDescent="0.15">
      <c r="A9796" s="214">
        <v>41044</v>
      </c>
      <c r="B9796">
        <v>0.871</v>
      </c>
      <c r="D9796" s="207"/>
    </row>
    <row r="9797" spans="1:4" x14ac:dyDescent="0.15">
      <c r="A9797" s="214">
        <v>41045</v>
      </c>
      <c r="B9797">
        <v>0.84699999999999998</v>
      </c>
      <c r="D9797" s="207"/>
    </row>
    <row r="9798" spans="1:4" x14ac:dyDescent="0.15">
      <c r="A9798" s="214">
        <v>41046</v>
      </c>
      <c r="B9798">
        <v>0.86699999999999999</v>
      </c>
      <c r="D9798" s="207"/>
    </row>
    <row r="9799" spans="1:4" x14ac:dyDescent="0.15">
      <c r="A9799" s="214">
        <v>41047</v>
      </c>
      <c r="B9799">
        <v>0.84699999999999998</v>
      </c>
      <c r="D9799" s="207"/>
    </row>
    <row r="9800" spans="1:4" x14ac:dyDescent="0.15">
      <c r="A9800" s="214">
        <v>41050</v>
      </c>
      <c r="B9800">
        <v>0.877</v>
      </c>
      <c r="D9800" s="207"/>
    </row>
    <row r="9801" spans="1:4" x14ac:dyDescent="0.15">
      <c r="A9801" s="214">
        <v>41051</v>
      </c>
      <c r="B9801">
        <v>0.876</v>
      </c>
      <c r="D9801" s="207"/>
    </row>
    <row r="9802" spans="1:4" x14ac:dyDescent="0.15">
      <c r="A9802" s="214">
        <v>41052</v>
      </c>
      <c r="B9802">
        <v>0.88100000000000001</v>
      </c>
      <c r="D9802" s="207"/>
    </row>
    <row r="9803" spans="1:4" x14ac:dyDescent="0.15">
      <c r="A9803" s="214">
        <v>41053</v>
      </c>
      <c r="B9803">
        <v>0.88500000000000001</v>
      </c>
      <c r="D9803" s="207"/>
    </row>
    <row r="9804" spans="1:4" x14ac:dyDescent="0.15">
      <c r="A9804" s="214">
        <v>41054</v>
      </c>
      <c r="B9804">
        <v>0.89900000000000002</v>
      </c>
      <c r="D9804" s="207"/>
    </row>
    <row r="9805" spans="1:4" x14ac:dyDescent="0.15">
      <c r="A9805" s="214">
        <v>41057</v>
      </c>
      <c r="B9805">
        <v>0.89500000000000002</v>
      </c>
      <c r="D9805" s="207"/>
    </row>
    <row r="9806" spans="1:4" x14ac:dyDescent="0.15">
      <c r="A9806" s="214">
        <v>41058</v>
      </c>
      <c r="B9806">
        <v>0.86799999999999999</v>
      </c>
      <c r="D9806" s="207"/>
    </row>
    <row r="9807" spans="1:4" x14ac:dyDescent="0.15">
      <c r="A9807" s="214">
        <v>41059</v>
      </c>
      <c r="B9807">
        <v>0.86299999999999999</v>
      </c>
      <c r="D9807" s="207"/>
    </row>
    <row r="9808" spans="1:4" x14ac:dyDescent="0.15">
      <c r="A9808" s="214">
        <v>41060</v>
      </c>
      <c r="B9808">
        <v>0.84799999999999998</v>
      </c>
      <c r="D9808" s="207"/>
    </row>
    <row r="9809" spans="1:4" x14ac:dyDescent="0.15">
      <c r="A9809" s="214">
        <v>41061</v>
      </c>
      <c r="B9809">
        <v>0.83599999999999997</v>
      </c>
      <c r="D9809" s="207"/>
    </row>
    <row r="9810" spans="1:4" x14ac:dyDescent="0.15">
      <c r="A9810" s="214">
        <v>41064</v>
      </c>
      <c r="B9810">
        <v>0.84299999999999997</v>
      </c>
      <c r="D9810" s="207"/>
    </row>
    <row r="9811" spans="1:4" x14ac:dyDescent="0.15">
      <c r="A9811" s="214">
        <v>41065</v>
      </c>
      <c r="B9811">
        <v>0.878</v>
      </c>
      <c r="D9811" s="207"/>
    </row>
    <row r="9812" spans="1:4" x14ac:dyDescent="0.15">
      <c r="A9812" s="214">
        <v>41066</v>
      </c>
      <c r="B9812">
        <v>0.86299999999999999</v>
      </c>
      <c r="D9812" s="207"/>
    </row>
    <row r="9813" spans="1:4" x14ac:dyDescent="0.15">
      <c r="A9813" s="214">
        <v>41067</v>
      </c>
      <c r="B9813">
        <v>0.872</v>
      </c>
      <c r="D9813" s="207"/>
    </row>
    <row r="9814" spans="1:4" x14ac:dyDescent="0.15">
      <c r="A9814" s="214">
        <v>41068</v>
      </c>
      <c r="B9814">
        <v>0.84899999999999998</v>
      </c>
      <c r="D9814" s="207"/>
    </row>
    <row r="9815" spans="1:4" x14ac:dyDescent="0.15">
      <c r="A9815" s="214">
        <v>41071</v>
      </c>
      <c r="B9815">
        <v>0.86699999999999999</v>
      </c>
      <c r="D9815" s="207"/>
    </row>
    <row r="9816" spans="1:4" x14ac:dyDescent="0.15">
      <c r="A9816" s="214">
        <v>41072</v>
      </c>
      <c r="B9816">
        <v>0.84499999999999997</v>
      </c>
      <c r="D9816" s="207"/>
    </row>
    <row r="9817" spans="1:4" x14ac:dyDescent="0.15">
      <c r="A9817" s="214">
        <v>41073</v>
      </c>
      <c r="B9817">
        <v>0.85499999999999998</v>
      </c>
      <c r="D9817" s="207"/>
    </row>
    <row r="9818" spans="1:4" x14ac:dyDescent="0.15">
      <c r="A9818" s="214">
        <v>41074</v>
      </c>
      <c r="B9818">
        <v>0.86</v>
      </c>
      <c r="D9818" s="207"/>
    </row>
    <row r="9819" spans="1:4" x14ac:dyDescent="0.15">
      <c r="A9819" s="214">
        <v>41075</v>
      </c>
      <c r="B9819">
        <v>0.85</v>
      </c>
      <c r="D9819" s="207"/>
    </row>
    <row r="9820" spans="1:4" x14ac:dyDescent="0.15">
      <c r="A9820" s="214">
        <v>41078</v>
      </c>
      <c r="B9820">
        <v>0.83699999999999997</v>
      </c>
      <c r="D9820" s="207"/>
    </row>
    <row r="9821" spans="1:4" x14ac:dyDescent="0.15">
      <c r="A9821" s="214">
        <v>41079</v>
      </c>
      <c r="B9821">
        <v>0.81299999999999994</v>
      </c>
      <c r="D9821" s="207"/>
    </row>
    <row r="9822" spans="1:4" x14ac:dyDescent="0.15">
      <c r="A9822" s="214">
        <v>41080</v>
      </c>
      <c r="B9822">
        <v>0.82399999999999995</v>
      </c>
      <c r="D9822" s="207"/>
    </row>
    <row r="9823" spans="1:4" x14ac:dyDescent="0.15">
      <c r="A9823" s="214">
        <v>41081</v>
      </c>
      <c r="B9823">
        <v>0.82399999999999995</v>
      </c>
      <c r="D9823" s="207"/>
    </row>
    <row r="9824" spans="1:4" x14ac:dyDescent="0.15">
      <c r="A9824" s="214">
        <v>41082</v>
      </c>
      <c r="B9824">
        <v>0.82799999999999996</v>
      </c>
      <c r="D9824" s="207"/>
    </row>
    <row r="9825" spans="1:4" x14ac:dyDescent="0.15">
      <c r="A9825" s="214">
        <v>41085</v>
      </c>
      <c r="B9825">
        <v>0.83199999999999996</v>
      </c>
      <c r="D9825" s="207"/>
    </row>
    <row r="9826" spans="1:4" x14ac:dyDescent="0.15">
      <c r="A9826" s="214">
        <v>41086</v>
      </c>
      <c r="B9826">
        <v>0.82499999999999996</v>
      </c>
      <c r="D9826" s="207"/>
    </row>
    <row r="9827" spans="1:4" x14ac:dyDescent="0.15">
      <c r="A9827" s="214">
        <v>41087</v>
      </c>
      <c r="B9827">
        <v>0.81100000000000005</v>
      </c>
      <c r="D9827" s="207"/>
    </row>
    <row r="9828" spans="1:4" x14ac:dyDescent="0.15">
      <c r="A9828" s="214">
        <v>41088</v>
      </c>
      <c r="B9828">
        <v>0.82099999999999995</v>
      </c>
      <c r="D9828" s="207"/>
    </row>
    <row r="9829" spans="1:4" x14ac:dyDescent="0.15">
      <c r="A9829" s="214">
        <v>41089</v>
      </c>
      <c r="B9829">
        <v>0.83899999999999997</v>
      </c>
      <c r="D9829" s="207"/>
    </row>
    <row r="9830" spans="1:4" x14ac:dyDescent="0.15">
      <c r="A9830" s="214">
        <v>41092</v>
      </c>
      <c r="B9830">
        <v>0.83099999999999996</v>
      </c>
      <c r="D9830" s="207"/>
    </row>
    <row r="9831" spans="1:4" x14ac:dyDescent="0.15">
      <c r="A9831" s="214">
        <v>41093</v>
      </c>
      <c r="B9831">
        <v>0.81899999999999995</v>
      </c>
      <c r="D9831" s="207"/>
    </row>
    <row r="9832" spans="1:4" x14ac:dyDescent="0.15">
      <c r="A9832" s="214">
        <v>41094</v>
      </c>
      <c r="B9832">
        <v>0.81899999999999995</v>
      </c>
      <c r="D9832" s="207"/>
    </row>
    <row r="9833" spans="1:4" x14ac:dyDescent="0.15">
      <c r="A9833" s="214">
        <v>41095</v>
      </c>
      <c r="B9833">
        <v>0.81</v>
      </c>
      <c r="D9833" s="207"/>
    </row>
    <row r="9834" spans="1:4" x14ac:dyDescent="0.15">
      <c r="A9834" s="214">
        <v>41096</v>
      </c>
      <c r="B9834">
        <v>0.80500000000000005</v>
      </c>
      <c r="D9834" s="207"/>
    </row>
    <row r="9835" spans="1:4" x14ac:dyDescent="0.15">
      <c r="A9835" s="214">
        <v>41099</v>
      </c>
      <c r="B9835">
        <v>0.79600000000000004</v>
      </c>
      <c r="D9835" s="207"/>
    </row>
    <row r="9836" spans="1:4" x14ac:dyDescent="0.15">
      <c r="A9836" s="214">
        <v>41100</v>
      </c>
      <c r="B9836">
        <v>0.79700000000000004</v>
      </c>
      <c r="D9836" s="207"/>
    </row>
    <row r="9837" spans="1:4" x14ac:dyDescent="0.15">
      <c r="A9837" s="214">
        <v>41101</v>
      </c>
      <c r="B9837">
        <v>0.78800000000000003</v>
      </c>
      <c r="D9837" s="207"/>
    </row>
    <row r="9838" spans="1:4" x14ac:dyDescent="0.15">
      <c r="A9838" s="214">
        <v>41102</v>
      </c>
      <c r="B9838">
        <v>0.77400000000000002</v>
      </c>
      <c r="D9838" s="207"/>
    </row>
    <row r="9839" spans="1:4" x14ac:dyDescent="0.15">
      <c r="A9839" s="214">
        <v>41103</v>
      </c>
      <c r="B9839">
        <v>0.77400000000000002</v>
      </c>
      <c r="D9839" s="207"/>
    </row>
    <row r="9840" spans="1:4" x14ac:dyDescent="0.15">
      <c r="A9840" s="214">
        <v>41107</v>
      </c>
      <c r="B9840">
        <v>0.77500000000000002</v>
      </c>
      <c r="D9840" s="207"/>
    </row>
    <row r="9841" spans="1:4" x14ac:dyDescent="0.15">
      <c r="A9841" s="214">
        <v>41108</v>
      </c>
      <c r="B9841">
        <v>0.76</v>
      </c>
      <c r="D9841" s="207"/>
    </row>
    <row r="9842" spans="1:4" x14ac:dyDescent="0.15">
      <c r="A9842" s="214">
        <v>41109</v>
      </c>
      <c r="B9842">
        <v>0.747</v>
      </c>
      <c r="D9842" s="207"/>
    </row>
    <row r="9843" spans="1:4" x14ac:dyDescent="0.15">
      <c r="A9843" s="214">
        <v>41110</v>
      </c>
      <c r="B9843">
        <v>0.752</v>
      </c>
      <c r="D9843" s="207"/>
    </row>
    <row r="9844" spans="1:4" x14ac:dyDescent="0.15">
      <c r="A9844" s="214">
        <v>41113</v>
      </c>
      <c r="B9844">
        <v>0.73299999999999998</v>
      </c>
      <c r="D9844" s="207"/>
    </row>
    <row r="9845" spans="1:4" x14ac:dyDescent="0.15">
      <c r="A9845" s="214">
        <v>41114</v>
      </c>
      <c r="B9845">
        <v>0.74299999999999999</v>
      </c>
      <c r="D9845" s="207"/>
    </row>
    <row r="9846" spans="1:4" x14ac:dyDescent="0.15">
      <c r="A9846" s="214">
        <v>41115</v>
      </c>
      <c r="B9846">
        <v>0.73399999999999999</v>
      </c>
      <c r="D9846" s="207"/>
    </row>
    <row r="9847" spans="1:4" x14ac:dyDescent="0.15">
      <c r="A9847" s="214">
        <v>41116</v>
      </c>
      <c r="B9847">
        <v>0.74299999999999999</v>
      </c>
      <c r="D9847" s="207"/>
    </row>
    <row r="9848" spans="1:4" x14ac:dyDescent="0.15">
      <c r="A9848" s="214">
        <v>41117</v>
      </c>
      <c r="B9848">
        <v>0.753</v>
      </c>
      <c r="D9848" s="207"/>
    </row>
    <row r="9849" spans="1:4" x14ac:dyDescent="0.15">
      <c r="A9849" s="214">
        <v>41120</v>
      </c>
      <c r="B9849">
        <v>0.78700000000000003</v>
      </c>
      <c r="D9849" s="207"/>
    </row>
    <row r="9850" spans="1:4" x14ac:dyDescent="0.15">
      <c r="A9850" s="214">
        <v>41121</v>
      </c>
      <c r="B9850">
        <v>0.80200000000000005</v>
      </c>
      <c r="D9850" s="207"/>
    </row>
    <row r="9851" spans="1:4" x14ac:dyDescent="0.15">
      <c r="A9851" s="214">
        <v>41122</v>
      </c>
      <c r="B9851">
        <v>0.78800000000000003</v>
      </c>
      <c r="D9851" s="207"/>
    </row>
    <row r="9852" spans="1:4" x14ac:dyDescent="0.15">
      <c r="A9852" s="214">
        <v>41123</v>
      </c>
      <c r="B9852">
        <v>0.78300000000000003</v>
      </c>
      <c r="D9852" s="207"/>
    </row>
    <row r="9853" spans="1:4" x14ac:dyDescent="0.15">
      <c r="A9853" s="214">
        <v>41124</v>
      </c>
      <c r="B9853">
        <v>0.74399999999999999</v>
      </c>
      <c r="D9853" s="207"/>
    </row>
    <row r="9854" spans="1:4" x14ac:dyDescent="0.15">
      <c r="A9854" s="214">
        <v>41127</v>
      </c>
      <c r="B9854">
        <v>0.751</v>
      </c>
      <c r="D9854" s="207"/>
    </row>
    <row r="9855" spans="1:4" x14ac:dyDescent="0.15">
      <c r="A9855" s="214">
        <v>41128</v>
      </c>
      <c r="B9855">
        <v>0.79</v>
      </c>
      <c r="D9855" s="207"/>
    </row>
    <row r="9856" spans="1:4" x14ac:dyDescent="0.15">
      <c r="A9856" s="214">
        <v>41129</v>
      </c>
      <c r="B9856">
        <v>0.80900000000000005</v>
      </c>
      <c r="D9856" s="207"/>
    </row>
    <row r="9857" spans="1:4" x14ac:dyDescent="0.15">
      <c r="A9857" s="214">
        <v>41130</v>
      </c>
      <c r="B9857">
        <v>0.80900000000000005</v>
      </c>
      <c r="D9857" s="207"/>
    </row>
    <row r="9858" spans="1:4" x14ac:dyDescent="0.15">
      <c r="A9858" s="214">
        <v>41131</v>
      </c>
      <c r="B9858">
        <v>0.80900000000000005</v>
      </c>
      <c r="D9858" s="207"/>
    </row>
    <row r="9859" spans="1:4" x14ac:dyDescent="0.15">
      <c r="A9859" s="214">
        <v>41134</v>
      </c>
      <c r="B9859">
        <v>0.80100000000000005</v>
      </c>
      <c r="D9859" s="207"/>
    </row>
    <row r="9860" spans="1:4" x14ac:dyDescent="0.15">
      <c r="A9860" s="214">
        <v>41135</v>
      </c>
      <c r="B9860">
        <v>0.80600000000000005</v>
      </c>
      <c r="D9860" s="207"/>
    </row>
    <row r="9861" spans="1:4" x14ac:dyDescent="0.15">
      <c r="A9861" s="214">
        <v>41136</v>
      </c>
      <c r="B9861">
        <v>0.83</v>
      </c>
      <c r="D9861" s="207"/>
    </row>
    <row r="9862" spans="1:4" x14ac:dyDescent="0.15">
      <c r="A9862" s="214">
        <v>41137</v>
      </c>
      <c r="B9862">
        <v>0.874</v>
      </c>
      <c r="D9862" s="207"/>
    </row>
    <row r="9863" spans="1:4" x14ac:dyDescent="0.15">
      <c r="A9863" s="214">
        <v>41138</v>
      </c>
      <c r="B9863">
        <v>0.84499999999999997</v>
      </c>
      <c r="D9863" s="207"/>
    </row>
    <row r="9864" spans="1:4" x14ac:dyDescent="0.15">
      <c r="A9864" s="214">
        <v>41141</v>
      </c>
      <c r="B9864">
        <v>0.85599999999999998</v>
      </c>
      <c r="D9864" s="207"/>
    </row>
    <row r="9865" spans="1:4" x14ac:dyDescent="0.15">
      <c r="A9865" s="214">
        <v>41142</v>
      </c>
      <c r="B9865">
        <v>0.83799999999999997</v>
      </c>
      <c r="D9865" s="207"/>
    </row>
    <row r="9866" spans="1:4" x14ac:dyDescent="0.15">
      <c r="A9866" s="214">
        <v>41143</v>
      </c>
      <c r="B9866">
        <v>0.83799999999999997</v>
      </c>
      <c r="D9866" s="207"/>
    </row>
    <row r="9867" spans="1:4" x14ac:dyDescent="0.15">
      <c r="A9867" s="214">
        <v>41144</v>
      </c>
      <c r="B9867">
        <v>0.84299999999999997</v>
      </c>
      <c r="D9867" s="207"/>
    </row>
    <row r="9868" spans="1:4" x14ac:dyDescent="0.15">
      <c r="A9868" s="214">
        <v>41145</v>
      </c>
      <c r="B9868">
        <v>0.82499999999999996</v>
      </c>
      <c r="D9868" s="207"/>
    </row>
    <row r="9869" spans="1:4" x14ac:dyDescent="0.15">
      <c r="A9869" s="214">
        <v>41148</v>
      </c>
      <c r="B9869">
        <v>0.82599999999999996</v>
      </c>
      <c r="D9869" s="207"/>
    </row>
    <row r="9870" spans="1:4" x14ac:dyDescent="0.15">
      <c r="A9870" s="214">
        <v>41149</v>
      </c>
      <c r="B9870">
        <v>0.82599999999999996</v>
      </c>
      <c r="D9870" s="207"/>
    </row>
    <row r="9871" spans="1:4" x14ac:dyDescent="0.15">
      <c r="A9871" s="214">
        <v>41150</v>
      </c>
      <c r="B9871">
        <v>0.81699999999999995</v>
      </c>
      <c r="D9871" s="207"/>
    </row>
    <row r="9872" spans="1:4" x14ac:dyDescent="0.15">
      <c r="A9872" s="214">
        <v>41151</v>
      </c>
      <c r="B9872">
        <v>0.82199999999999995</v>
      </c>
      <c r="D9872" s="207"/>
    </row>
    <row r="9873" spans="1:4" x14ac:dyDescent="0.15">
      <c r="A9873" s="214">
        <v>41152</v>
      </c>
      <c r="B9873">
        <v>0.81699999999999995</v>
      </c>
      <c r="D9873" s="207"/>
    </row>
    <row r="9874" spans="1:4" x14ac:dyDescent="0.15">
      <c r="A9874" s="214">
        <v>41155</v>
      </c>
      <c r="B9874">
        <v>0.80500000000000005</v>
      </c>
      <c r="D9874" s="207"/>
    </row>
    <row r="9875" spans="1:4" x14ac:dyDescent="0.15">
      <c r="A9875" s="214">
        <v>41156</v>
      </c>
      <c r="B9875">
        <v>0.80100000000000005</v>
      </c>
      <c r="D9875" s="207"/>
    </row>
    <row r="9876" spans="1:4" x14ac:dyDescent="0.15">
      <c r="A9876" s="214">
        <v>41157</v>
      </c>
      <c r="B9876">
        <v>0.79200000000000004</v>
      </c>
      <c r="D9876" s="207"/>
    </row>
    <row r="9877" spans="1:4" x14ac:dyDescent="0.15">
      <c r="A9877" s="214">
        <v>41158</v>
      </c>
      <c r="B9877">
        <v>0.79600000000000004</v>
      </c>
      <c r="D9877" s="207"/>
    </row>
    <row r="9878" spans="1:4" x14ac:dyDescent="0.15">
      <c r="A9878" s="214">
        <v>41159</v>
      </c>
      <c r="B9878">
        <v>0.81100000000000005</v>
      </c>
      <c r="D9878" s="207"/>
    </row>
    <row r="9879" spans="1:4" x14ac:dyDescent="0.15">
      <c r="A9879" s="214">
        <v>41162</v>
      </c>
      <c r="B9879">
        <v>0.79300000000000004</v>
      </c>
      <c r="D9879" s="207"/>
    </row>
    <row r="9880" spans="1:4" x14ac:dyDescent="0.15">
      <c r="A9880" s="214">
        <v>41163</v>
      </c>
      <c r="B9880">
        <v>0.79300000000000004</v>
      </c>
      <c r="D9880" s="207"/>
    </row>
    <row r="9881" spans="1:4" x14ac:dyDescent="0.15">
      <c r="A9881" s="214">
        <v>41164</v>
      </c>
      <c r="B9881">
        <v>0.80300000000000005</v>
      </c>
      <c r="D9881" s="207"/>
    </row>
    <row r="9882" spans="1:4" x14ac:dyDescent="0.15">
      <c r="A9882" s="214">
        <v>41165</v>
      </c>
      <c r="B9882">
        <v>0.82299999999999995</v>
      </c>
      <c r="D9882" s="207"/>
    </row>
    <row r="9883" spans="1:4" x14ac:dyDescent="0.15">
      <c r="A9883" s="214">
        <v>41166</v>
      </c>
      <c r="B9883">
        <v>0.79400000000000004</v>
      </c>
      <c r="D9883" s="207"/>
    </row>
    <row r="9884" spans="1:4" x14ac:dyDescent="0.15">
      <c r="A9884" s="214">
        <v>41170</v>
      </c>
      <c r="B9884">
        <v>0.81</v>
      </c>
      <c r="D9884" s="207"/>
    </row>
    <row r="9885" spans="1:4" x14ac:dyDescent="0.15">
      <c r="A9885" s="214">
        <v>41171</v>
      </c>
      <c r="B9885">
        <v>0.81399999999999995</v>
      </c>
      <c r="D9885" s="207"/>
    </row>
    <row r="9886" spans="1:4" x14ac:dyDescent="0.15">
      <c r="A9886" s="214">
        <v>41172</v>
      </c>
      <c r="B9886">
        <v>0.8</v>
      </c>
      <c r="D9886" s="207"/>
    </row>
    <row r="9887" spans="1:4" x14ac:dyDescent="0.15">
      <c r="A9887" s="214">
        <v>41173</v>
      </c>
      <c r="B9887">
        <v>0.8</v>
      </c>
      <c r="D9887" s="207"/>
    </row>
    <row r="9888" spans="1:4" x14ac:dyDescent="0.15">
      <c r="A9888" s="214">
        <v>41176</v>
      </c>
      <c r="B9888">
        <v>0.79200000000000004</v>
      </c>
      <c r="D9888" s="207"/>
    </row>
    <row r="9889" spans="1:4" x14ac:dyDescent="0.15">
      <c r="A9889" s="214">
        <v>41177</v>
      </c>
      <c r="B9889">
        <v>0.79700000000000004</v>
      </c>
      <c r="D9889" s="207"/>
    </row>
    <row r="9890" spans="1:4" x14ac:dyDescent="0.15">
      <c r="A9890" s="214">
        <v>41178</v>
      </c>
      <c r="B9890">
        <v>0.78300000000000003</v>
      </c>
      <c r="D9890" s="207"/>
    </row>
    <row r="9891" spans="1:4" x14ac:dyDescent="0.15">
      <c r="A9891" s="214">
        <v>41179</v>
      </c>
      <c r="B9891">
        <v>0.78300000000000003</v>
      </c>
      <c r="D9891" s="207"/>
    </row>
    <row r="9892" spans="1:4" x14ac:dyDescent="0.15">
      <c r="A9892" s="214">
        <v>41180</v>
      </c>
      <c r="B9892">
        <v>0.77400000000000002</v>
      </c>
      <c r="D9892" s="207"/>
    </row>
    <row r="9893" spans="1:4" x14ac:dyDescent="0.15">
      <c r="A9893" s="214">
        <v>41183</v>
      </c>
      <c r="B9893">
        <v>0.76500000000000001</v>
      </c>
      <c r="D9893" s="207"/>
    </row>
    <row r="9894" spans="1:4" x14ac:dyDescent="0.15">
      <c r="A9894" s="214">
        <v>41184</v>
      </c>
      <c r="B9894">
        <v>0.76400000000000001</v>
      </c>
      <c r="D9894" s="207"/>
    </row>
    <row r="9895" spans="1:4" x14ac:dyDescent="0.15">
      <c r="A9895" s="214">
        <v>41185</v>
      </c>
      <c r="B9895">
        <v>0.77100000000000002</v>
      </c>
      <c r="D9895" s="207"/>
    </row>
    <row r="9896" spans="1:4" x14ac:dyDescent="0.15">
      <c r="A9896" s="214">
        <v>41186</v>
      </c>
      <c r="B9896">
        <v>0.77100000000000002</v>
      </c>
      <c r="D9896" s="207"/>
    </row>
    <row r="9897" spans="1:4" x14ac:dyDescent="0.15">
      <c r="A9897" s="214">
        <v>41187</v>
      </c>
      <c r="B9897">
        <v>0.78</v>
      </c>
      <c r="D9897" s="207"/>
    </row>
    <row r="9898" spans="1:4" x14ac:dyDescent="0.15">
      <c r="A9898" s="214">
        <v>41191</v>
      </c>
      <c r="B9898">
        <v>0.77700000000000002</v>
      </c>
      <c r="D9898" s="207"/>
    </row>
    <row r="9899" spans="1:4" x14ac:dyDescent="0.15">
      <c r="A9899" s="214">
        <v>41192</v>
      </c>
      <c r="B9899">
        <v>0.77300000000000002</v>
      </c>
      <c r="D9899" s="207"/>
    </row>
    <row r="9900" spans="1:4" x14ac:dyDescent="0.15">
      <c r="A9900" s="214">
        <v>41193</v>
      </c>
      <c r="B9900">
        <v>0.75800000000000001</v>
      </c>
      <c r="D9900" s="207"/>
    </row>
    <row r="9901" spans="1:4" x14ac:dyDescent="0.15">
      <c r="A9901" s="214">
        <v>41194</v>
      </c>
      <c r="B9901">
        <v>0.76900000000000002</v>
      </c>
      <c r="D9901" s="207"/>
    </row>
    <row r="9902" spans="1:4" x14ac:dyDescent="0.15">
      <c r="A9902" s="214">
        <v>41197</v>
      </c>
      <c r="B9902">
        <v>0.75900000000000001</v>
      </c>
      <c r="D9902" s="207"/>
    </row>
    <row r="9903" spans="1:4" x14ac:dyDescent="0.15">
      <c r="A9903" s="214">
        <v>41198</v>
      </c>
      <c r="B9903">
        <v>0.76500000000000001</v>
      </c>
      <c r="D9903" s="207"/>
    </row>
    <row r="9904" spans="1:4" x14ac:dyDescent="0.15">
      <c r="A9904" s="214">
        <v>41199</v>
      </c>
      <c r="B9904">
        <v>0.77500000000000002</v>
      </c>
      <c r="D9904" s="207"/>
    </row>
    <row r="9905" spans="1:4" x14ac:dyDescent="0.15">
      <c r="A9905" s="214">
        <v>41200</v>
      </c>
      <c r="B9905">
        <v>0.79900000000000004</v>
      </c>
      <c r="D9905" s="207"/>
    </row>
    <row r="9906" spans="1:4" x14ac:dyDescent="0.15">
      <c r="A9906" s="214">
        <v>41201</v>
      </c>
      <c r="B9906">
        <v>0.79</v>
      </c>
      <c r="D9906" s="207"/>
    </row>
    <row r="9907" spans="1:4" x14ac:dyDescent="0.15">
      <c r="A9907" s="214">
        <v>41204</v>
      </c>
      <c r="B9907">
        <v>0.78600000000000003</v>
      </c>
      <c r="D9907" s="207"/>
    </row>
    <row r="9908" spans="1:4" x14ac:dyDescent="0.15">
      <c r="A9908" s="214">
        <v>41205</v>
      </c>
      <c r="B9908">
        <v>0.79100000000000004</v>
      </c>
      <c r="D9908" s="207"/>
    </row>
    <row r="9909" spans="1:4" x14ac:dyDescent="0.15">
      <c r="A9909" s="214">
        <v>41206</v>
      </c>
      <c r="B9909">
        <v>0.78200000000000003</v>
      </c>
      <c r="D9909" s="207"/>
    </row>
    <row r="9910" spans="1:4" x14ac:dyDescent="0.15">
      <c r="A9910" s="214">
        <v>41207</v>
      </c>
      <c r="B9910">
        <v>0.78700000000000003</v>
      </c>
      <c r="D9910" s="207"/>
    </row>
    <row r="9911" spans="1:4" x14ac:dyDescent="0.15">
      <c r="A9911" s="214">
        <v>41208</v>
      </c>
      <c r="B9911">
        <v>0.77200000000000002</v>
      </c>
      <c r="D9911" s="207"/>
    </row>
    <row r="9912" spans="1:4" x14ac:dyDescent="0.15">
      <c r="A9912" s="214">
        <v>41211</v>
      </c>
      <c r="B9912">
        <v>0.78100000000000003</v>
      </c>
      <c r="D9912" s="207"/>
    </row>
    <row r="9913" spans="1:4" x14ac:dyDescent="0.15">
      <c r="A9913" s="214">
        <v>41212</v>
      </c>
      <c r="B9913">
        <v>0.77200000000000002</v>
      </c>
      <c r="D9913" s="207"/>
    </row>
    <row r="9914" spans="1:4" x14ac:dyDescent="0.15">
      <c r="A9914" s="214">
        <v>41213</v>
      </c>
      <c r="B9914">
        <v>0.78400000000000003</v>
      </c>
      <c r="D9914" s="207"/>
    </row>
    <row r="9915" spans="1:4" x14ac:dyDescent="0.15">
      <c r="A9915" s="214">
        <v>41214</v>
      </c>
      <c r="B9915">
        <v>0.78900000000000003</v>
      </c>
      <c r="D9915" s="207"/>
    </row>
    <row r="9916" spans="1:4" x14ac:dyDescent="0.15">
      <c r="A9916" s="214">
        <v>41215</v>
      </c>
      <c r="B9916">
        <v>0.78900000000000003</v>
      </c>
      <c r="D9916" s="207"/>
    </row>
    <row r="9917" spans="1:4" x14ac:dyDescent="0.15">
      <c r="A9917" s="214">
        <v>41218</v>
      </c>
      <c r="B9917">
        <v>0.78</v>
      </c>
      <c r="D9917" s="207"/>
    </row>
    <row r="9918" spans="1:4" x14ac:dyDescent="0.15">
      <c r="A9918" s="214">
        <v>41219</v>
      </c>
      <c r="B9918">
        <v>0.77100000000000002</v>
      </c>
      <c r="D9918" s="207"/>
    </row>
    <row r="9919" spans="1:4" x14ac:dyDescent="0.15">
      <c r="A9919" s="214">
        <v>41220</v>
      </c>
      <c r="B9919">
        <v>0.77600000000000002</v>
      </c>
      <c r="D9919" s="207"/>
    </row>
    <row r="9920" spans="1:4" x14ac:dyDescent="0.15">
      <c r="A9920" s="214">
        <v>41221</v>
      </c>
      <c r="B9920">
        <v>0.75600000000000001</v>
      </c>
      <c r="D9920" s="207"/>
    </row>
    <row r="9921" spans="1:4" x14ac:dyDescent="0.15">
      <c r="A9921" s="214">
        <v>41222</v>
      </c>
      <c r="B9921">
        <v>0.748</v>
      </c>
      <c r="D9921" s="207"/>
    </row>
    <row r="9922" spans="1:4" x14ac:dyDescent="0.15">
      <c r="A9922" s="214">
        <v>41225</v>
      </c>
      <c r="B9922">
        <v>0.74399999999999999</v>
      </c>
      <c r="D9922" s="207"/>
    </row>
    <row r="9923" spans="1:4" x14ac:dyDescent="0.15">
      <c r="A9923" s="214">
        <v>41226</v>
      </c>
      <c r="B9923">
        <v>0.748</v>
      </c>
      <c r="D9923" s="207"/>
    </row>
    <row r="9924" spans="1:4" x14ac:dyDescent="0.15">
      <c r="A9924" s="214">
        <v>41227</v>
      </c>
      <c r="B9924">
        <v>0.754</v>
      </c>
      <c r="D9924" s="207"/>
    </row>
    <row r="9925" spans="1:4" x14ac:dyDescent="0.15">
      <c r="A9925" s="214">
        <v>41228</v>
      </c>
      <c r="B9925">
        <v>0.749</v>
      </c>
      <c r="D9925" s="207"/>
    </row>
    <row r="9926" spans="1:4" x14ac:dyDescent="0.15">
      <c r="A9926" s="214">
        <v>41229</v>
      </c>
      <c r="B9926">
        <v>0.745</v>
      </c>
      <c r="D9926" s="207"/>
    </row>
    <row r="9927" spans="1:4" x14ac:dyDescent="0.15">
      <c r="A9927" s="214">
        <v>41232</v>
      </c>
      <c r="B9927">
        <v>0.75</v>
      </c>
      <c r="D9927" s="207"/>
    </row>
    <row r="9928" spans="1:4" x14ac:dyDescent="0.15">
      <c r="A9928" s="214">
        <v>41233</v>
      </c>
      <c r="B9928">
        <v>0.746</v>
      </c>
      <c r="D9928" s="207"/>
    </row>
    <row r="9929" spans="1:4" x14ac:dyDescent="0.15">
      <c r="A9929" s="214">
        <v>41234</v>
      </c>
      <c r="B9929">
        <v>0.751</v>
      </c>
      <c r="D9929" s="207"/>
    </row>
    <row r="9930" spans="1:4" x14ac:dyDescent="0.15">
      <c r="A9930" s="214">
        <v>41235</v>
      </c>
      <c r="B9930">
        <v>0.75800000000000001</v>
      </c>
      <c r="D9930" s="207"/>
    </row>
    <row r="9931" spans="1:4" x14ac:dyDescent="0.15">
      <c r="A9931" s="214">
        <v>41239</v>
      </c>
      <c r="B9931">
        <v>0.753</v>
      </c>
      <c r="D9931" s="207"/>
    </row>
    <row r="9932" spans="1:4" x14ac:dyDescent="0.15">
      <c r="A9932" s="214">
        <v>41240</v>
      </c>
      <c r="B9932">
        <v>0.753</v>
      </c>
      <c r="D9932" s="207"/>
    </row>
    <row r="9933" spans="1:4" x14ac:dyDescent="0.15">
      <c r="A9933" s="214">
        <v>41241</v>
      </c>
      <c r="B9933">
        <v>0.74</v>
      </c>
      <c r="D9933" s="207"/>
    </row>
    <row r="9934" spans="1:4" x14ac:dyDescent="0.15">
      <c r="A9934" s="214">
        <v>41242</v>
      </c>
      <c r="B9934">
        <v>0.73499999999999999</v>
      </c>
      <c r="D9934" s="207"/>
    </row>
    <row r="9935" spans="1:4" x14ac:dyDescent="0.15">
      <c r="A9935" s="214">
        <v>41243</v>
      </c>
      <c r="B9935">
        <v>0.73</v>
      </c>
      <c r="D9935" s="207"/>
    </row>
    <row r="9936" spans="1:4" x14ac:dyDescent="0.15">
      <c r="A9936" s="214">
        <v>41246</v>
      </c>
      <c r="B9936">
        <v>0.72699999999999998</v>
      </c>
      <c r="D9936" s="207"/>
    </row>
    <row r="9937" spans="1:4" x14ac:dyDescent="0.15">
      <c r="A9937" s="214">
        <v>41247</v>
      </c>
      <c r="B9937">
        <v>0.72</v>
      </c>
      <c r="D9937" s="207"/>
    </row>
    <row r="9938" spans="1:4" x14ac:dyDescent="0.15">
      <c r="A9938" s="214">
        <v>41248</v>
      </c>
      <c r="B9938">
        <v>0.70599999999999996</v>
      </c>
      <c r="D9938" s="207"/>
    </row>
    <row r="9939" spans="1:4" x14ac:dyDescent="0.15">
      <c r="A9939" s="214">
        <v>41249</v>
      </c>
      <c r="B9939">
        <v>0.68200000000000005</v>
      </c>
      <c r="D9939" s="207"/>
    </row>
    <row r="9940" spans="1:4" x14ac:dyDescent="0.15">
      <c r="A9940" s="214">
        <v>41250</v>
      </c>
      <c r="B9940">
        <v>0.70099999999999996</v>
      </c>
      <c r="D9940" s="207"/>
    </row>
    <row r="9941" spans="1:4" x14ac:dyDescent="0.15">
      <c r="A9941" s="214">
        <v>41253</v>
      </c>
      <c r="B9941">
        <v>0.69299999999999995</v>
      </c>
      <c r="D9941" s="207"/>
    </row>
    <row r="9942" spans="1:4" x14ac:dyDescent="0.15">
      <c r="A9942" s="214">
        <v>41254</v>
      </c>
      <c r="B9942">
        <v>0.69699999999999995</v>
      </c>
      <c r="D9942" s="207"/>
    </row>
    <row r="9943" spans="1:4" x14ac:dyDescent="0.15">
      <c r="A9943" s="214">
        <v>41255</v>
      </c>
      <c r="B9943">
        <v>0.69799999999999995</v>
      </c>
      <c r="D9943" s="207"/>
    </row>
    <row r="9944" spans="1:4" x14ac:dyDescent="0.15">
      <c r="A9944" s="214">
        <v>41256</v>
      </c>
      <c r="B9944">
        <v>0.72299999999999998</v>
      </c>
      <c r="D9944" s="207"/>
    </row>
    <row r="9945" spans="1:4" x14ac:dyDescent="0.15">
      <c r="A9945" s="214">
        <v>41257</v>
      </c>
      <c r="B9945">
        <v>0.72899999999999998</v>
      </c>
      <c r="D9945" s="207"/>
    </row>
    <row r="9946" spans="1:4" x14ac:dyDescent="0.15">
      <c r="A9946" s="214">
        <v>41260</v>
      </c>
      <c r="B9946">
        <v>0.73399999999999999</v>
      </c>
      <c r="D9946" s="207"/>
    </row>
    <row r="9947" spans="1:4" x14ac:dyDescent="0.15">
      <c r="A9947" s="214">
        <v>41261</v>
      </c>
      <c r="B9947">
        <v>0.754</v>
      </c>
      <c r="D9947" s="207"/>
    </row>
    <row r="9948" spans="1:4" x14ac:dyDescent="0.15">
      <c r="A9948" s="214">
        <v>41262</v>
      </c>
      <c r="B9948">
        <v>0.77800000000000002</v>
      </c>
      <c r="D9948" s="207"/>
    </row>
    <row r="9949" spans="1:4" x14ac:dyDescent="0.15">
      <c r="A9949" s="214">
        <v>41263</v>
      </c>
      <c r="B9949">
        <v>0.76800000000000002</v>
      </c>
      <c r="D9949" s="207"/>
    </row>
    <row r="9950" spans="1:4" x14ac:dyDescent="0.15">
      <c r="A9950" s="214">
        <v>41264</v>
      </c>
      <c r="B9950">
        <v>0.75900000000000001</v>
      </c>
      <c r="D9950" s="207"/>
    </row>
    <row r="9951" spans="1:4" x14ac:dyDescent="0.15">
      <c r="A9951" s="214">
        <v>41268</v>
      </c>
      <c r="B9951">
        <v>0.76500000000000001</v>
      </c>
      <c r="D9951" s="207"/>
    </row>
    <row r="9952" spans="1:4" x14ac:dyDescent="0.15">
      <c r="A9952" s="214">
        <v>41269</v>
      </c>
      <c r="B9952">
        <v>0.78400000000000003</v>
      </c>
      <c r="D9952" s="207"/>
    </row>
    <row r="9953" spans="1:4" x14ac:dyDescent="0.15">
      <c r="A9953" s="214">
        <v>41270</v>
      </c>
      <c r="B9953">
        <v>0.79900000000000004</v>
      </c>
      <c r="D9953" s="207"/>
    </row>
    <row r="9954" spans="1:4" x14ac:dyDescent="0.15">
      <c r="A9954" s="214">
        <v>41271</v>
      </c>
      <c r="B9954">
        <v>0.79400000000000004</v>
      </c>
      <c r="D9954" s="207"/>
    </row>
    <row r="9955" spans="1:4" x14ac:dyDescent="0.15">
      <c r="A9955" s="214">
        <v>41278</v>
      </c>
      <c r="B9955">
        <v>0.83499999999999996</v>
      </c>
      <c r="D9955" s="207"/>
    </row>
    <row r="9956" spans="1:4" x14ac:dyDescent="0.15">
      <c r="A9956" s="214">
        <v>41281</v>
      </c>
      <c r="B9956">
        <v>0.83499999999999996</v>
      </c>
      <c r="D9956" s="207"/>
    </row>
    <row r="9957" spans="1:4" x14ac:dyDescent="0.15">
      <c r="A9957" s="214">
        <v>41282</v>
      </c>
      <c r="B9957">
        <v>0.82499999999999996</v>
      </c>
      <c r="D9957" s="207"/>
    </row>
    <row r="9958" spans="1:4" x14ac:dyDescent="0.15">
      <c r="A9958" s="214">
        <v>41283</v>
      </c>
      <c r="B9958">
        <v>0.82499999999999996</v>
      </c>
      <c r="D9958" s="207"/>
    </row>
    <row r="9959" spans="1:4" x14ac:dyDescent="0.15">
      <c r="A9959" s="214">
        <v>41284</v>
      </c>
      <c r="B9959">
        <v>0.82499999999999996</v>
      </c>
      <c r="D9959" s="207"/>
    </row>
    <row r="9960" spans="1:4" x14ac:dyDescent="0.15">
      <c r="A9960" s="214">
        <v>41285</v>
      </c>
      <c r="B9960">
        <v>0.81599999999999995</v>
      </c>
      <c r="D9960" s="207"/>
    </row>
    <row r="9961" spans="1:4" x14ac:dyDescent="0.15">
      <c r="A9961" s="214">
        <v>41289</v>
      </c>
      <c r="B9961">
        <v>0.77300000000000002</v>
      </c>
      <c r="D9961" s="207"/>
    </row>
    <row r="9962" spans="1:4" x14ac:dyDescent="0.15">
      <c r="A9962" s="214">
        <v>41290</v>
      </c>
      <c r="B9962">
        <v>0.754</v>
      </c>
      <c r="D9962" s="207"/>
    </row>
    <row r="9963" spans="1:4" x14ac:dyDescent="0.15">
      <c r="A9963" s="214">
        <v>41291</v>
      </c>
      <c r="B9963">
        <v>0.74199999999999999</v>
      </c>
      <c r="D9963" s="207"/>
    </row>
    <row r="9964" spans="1:4" x14ac:dyDescent="0.15">
      <c r="A9964" s="214">
        <v>41292</v>
      </c>
      <c r="B9964">
        <v>0.75900000000000001</v>
      </c>
      <c r="D9964" s="207"/>
    </row>
    <row r="9965" spans="1:4" x14ac:dyDescent="0.15">
      <c r="A9965" s="214">
        <v>41295</v>
      </c>
      <c r="B9965">
        <v>0.745</v>
      </c>
      <c r="D9965" s="207"/>
    </row>
    <row r="9966" spans="1:4" x14ac:dyDescent="0.15">
      <c r="A9966" s="214">
        <v>41296</v>
      </c>
      <c r="B9966">
        <v>0.74199999999999999</v>
      </c>
      <c r="D9966" s="207"/>
    </row>
    <row r="9967" spans="1:4" x14ac:dyDescent="0.15">
      <c r="A9967" s="214">
        <v>41297</v>
      </c>
      <c r="B9967">
        <v>0.74099999999999999</v>
      </c>
      <c r="D9967" s="207"/>
    </row>
    <row r="9968" spans="1:4" x14ac:dyDescent="0.15">
      <c r="A9968" s="214">
        <v>41298</v>
      </c>
      <c r="B9968">
        <v>0.74199999999999999</v>
      </c>
      <c r="D9968" s="207"/>
    </row>
    <row r="9969" spans="1:4" x14ac:dyDescent="0.15">
      <c r="A9969" s="214">
        <v>41299</v>
      </c>
      <c r="B9969">
        <v>0.73299999999999998</v>
      </c>
      <c r="D9969" s="207"/>
    </row>
    <row r="9970" spans="1:4" x14ac:dyDescent="0.15">
      <c r="A9970" s="214">
        <v>41302</v>
      </c>
      <c r="B9970">
        <v>0.75800000000000001</v>
      </c>
      <c r="D9970" s="207"/>
    </row>
    <row r="9971" spans="1:4" x14ac:dyDescent="0.15">
      <c r="A9971" s="214">
        <v>41303</v>
      </c>
      <c r="B9971">
        <v>0.77700000000000002</v>
      </c>
      <c r="D9971" s="207"/>
    </row>
    <row r="9972" spans="1:4" x14ac:dyDescent="0.15">
      <c r="A9972" s="214">
        <v>41304</v>
      </c>
      <c r="B9972">
        <v>0.78700000000000003</v>
      </c>
      <c r="D9972" s="207"/>
    </row>
    <row r="9973" spans="1:4" x14ac:dyDescent="0.15">
      <c r="A9973" s="214">
        <v>41305</v>
      </c>
      <c r="B9973">
        <v>0.76300000000000001</v>
      </c>
      <c r="D9973" s="207"/>
    </row>
    <row r="9974" spans="1:4" x14ac:dyDescent="0.15">
      <c r="A9974" s="214">
        <v>41306</v>
      </c>
      <c r="B9974">
        <v>0.78300000000000003</v>
      </c>
      <c r="D9974" s="207"/>
    </row>
    <row r="9975" spans="1:4" x14ac:dyDescent="0.15">
      <c r="A9975" s="214">
        <v>41309</v>
      </c>
      <c r="B9975">
        <v>0.81699999999999995</v>
      </c>
      <c r="D9975" s="207"/>
    </row>
    <row r="9976" spans="1:4" x14ac:dyDescent="0.15">
      <c r="A9976" s="214">
        <v>41310</v>
      </c>
      <c r="B9976">
        <v>0.80300000000000005</v>
      </c>
      <c r="D9976" s="207"/>
    </row>
    <row r="9977" spans="1:4" x14ac:dyDescent="0.15">
      <c r="A9977" s="214">
        <v>41311</v>
      </c>
      <c r="B9977">
        <v>0.78400000000000003</v>
      </c>
      <c r="D9977" s="207"/>
    </row>
    <row r="9978" spans="1:4" x14ac:dyDescent="0.15">
      <c r="A9978" s="214">
        <v>41312</v>
      </c>
      <c r="B9978">
        <v>0.77500000000000002</v>
      </c>
      <c r="D9978" s="207"/>
    </row>
    <row r="9979" spans="1:4" x14ac:dyDescent="0.15">
      <c r="A9979" s="214">
        <v>41313</v>
      </c>
      <c r="B9979">
        <v>0.76900000000000002</v>
      </c>
      <c r="D9979" s="207"/>
    </row>
    <row r="9980" spans="1:4" x14ac:dyDescent="0.15">
      <c r="A9980" s="214">
        <v>41317</v>
      </c>
      <c r="B9980">
        <v>0.76</v>
      </c>
      <c r="D9980" s="207"/>
    </row>
    <row r="9981" spans="1:4" x14ac:dyDescent="0.15">
      <c r="A9981" s="214">
        <v>41318</v>
      </c>
      <c r="B9981">
        <v>0.751</v>
      </c>
      <c r="D9981" s="207"/>
    </row>
    <row r="9982" spans="1:4" x14ac:dyDescent="0.15">
      <c r="A9982" s="214">
        <v>41319</v>
      </c>
      <c r="B9982">
        <v>0.77900000000000003</v>
      </c>
      <c r="D9982" s="207"/>
    </row>
    <row r="9983" spans="1:4" x14ac:dyDescent="0.15">
      <c r="A9983" s="214">
        <v>41320</v>
      </c>
      <c r="B9983">
        <v>0.76100000000000001</v>
      </c>
      <c r="D9983" s="207"/>
    </row>
    <row r="9984" spans="1:4" x14ac:dyDescent="0.15">
      <c r="A9984" s="214">
        <v>41323</v>
      </c>
      <c r="B9984">
        <v>0.75700000000000001</v>
      </c>
      <c r="D9984" s="207"/>
    </row>
    <row r="9985" spans="1:4" x14ac:dyDescent="0.15">
      <c r="A9985" s="214">
        <v>41324</v>
      </c>
      <c r="B9985">
        <v>0.754</v>
      </c>
      <c r="D9985" s="207"/>
    </row>
    <row r="9986" spans="1:4" x14ac:dyDescent="0.15">
      <c r="A9986" s="214">
        <v>41325</v>
      </c>
      <c r="B9986">
        <v>0.75900000000000001</v>
      </c>
      <c r="D9986" s="207"/>
    </row>
    <row r="9987" spans="1:4" x14ac:dyDescent="0.15">
      <c r="A9987" s="214">
        <v>41326</v>
      </c>
      <c r="B9987">
        <v>0.754</v>
      </c>
      <c r="D9987" s="207"/>
    </row>
    <row r="9988" spans="1:4" x14ac:dyDescent="0.15">
      <c r="A9988" s="214">
        <v>41327</v>
      </c>
      <c r="B9988">
        <v>0.74399999999999999</v>
      </c>
      <c r="D9988" s="207"/>
    </row>
    <row r="9989" spans="1:4" x14ac:dyDescent="0.15">
      <c r="A9989" s="214">
        <v>41330</v>
      </c>
      <c r="B9989">
        <v>0.72399999999999998</v>
      </c>
      <c r="D9989" s="207"/>
    </row>
    <row r="9990" spans="1:4" x14ac:dyDescent="0.15">
      <c r="A9990" s="214">
        <v>41331</v>
      </c>
      <c r="B9990">
        <v>0.7</v>
      </c>
      <c r="D9990" s="207"/>
    </row>
    <row r="9991" spans="1:4" x14ac:dyDescent="0.15">
      <c r="A9991" s="214">
        <v>41332</v>
      </c>
      <c r="B9991">
        <v>0.68600000000000005</v>
      </c>
      <c r="D9991" s="207"/>
    </row>
    <row r="9992" spans="1:4" x14ac:dyDescent="0.15">
      <c r="A9992" s="214">
        <v>41333</v>
      </c>
      <c r="B9992">
        <v>0.68100000000000005</v>
      </c>
      <c r="D9992" s="207"/>
    </row>
    <row r="9993" spans="1:4" x14ac:dyDescent="0.15">
      <c r="A9993" s="214">
        <v>41334</v>
      </c>
      <c r="B9993">
        <v>0.67800000000000005</v>
      </c>
      <c r="D9993" s="207"/>
    </row>
    <row r="9994" spans="1:4" x14ac:dyDescent="0.15">
      <c r="A9994" s="214">
        <v>41337</v>
      </c>
      <c r="B9994">
        <v>0.63</v>
      </c>
      <c r="D9994" s="207"/>
    </row>
    <row r="9995" spans="1:4" x14ac:dyDescent="0.15">
      <c r="A9995" s="214">
        <v>41338</v>
      </c>
      <c r="B9995">
        <v>0.65600000000000003</v>
      </c>
      <c r="D9995" s="207"/>
    </row>
    <row r="9996" spans="1:4" x14ac:dyDescent="0.15">
      <c r="A9996" s="214">
        <v>41339</v>
      </c>
      <c r="B9996">
        <v>0.66200000000000003</v>
      </c>
      <c r="D9996" s="207"/>
    </row>
    <row r="9997" spans="1:4" x14ac:dyDescent="0.15">
      <c r="A9997" s="214">
        <v>41340</v>
      </c>
      <c r="B9997">
        <v>0.66600000000000004</v>
      </c>
      <c r="D9997" s="207"/>
    </row>
    <row r="9998" spans="1:4" x14ac:dyDescent="0.15">
      <c r="A9998" s="214">
        <v>41341</v>
      </c>
      <c r="B9998">
        <v>0.64700000000000002</v>
      </c>
      <c r="D9998" s="207"/>
    </row>
    <row r="9999" spans="1:4" x14ac:dyDescent="0.15">
      <c r="A9999" s="214">
        <v>41344</v>
      </c>
      <c r="B9999">
        <v>0.65200000000000002</v>
      </c>
      <c r="D9999" s="207"/>
    </row>
    <row r="10000" spans="1:4" x14ac:dyDescent="0.15">
      <c r="A10000" s="214">
        <v>41345</v>
      </c>
      <c r="B10000">
        <v>0.63200000000000001</v>
      </c>
      <c r="D10000" s="207"/>
    </row>
    <row r="10001" spans="1:4" x14ac:dyDescent="0.15">
      <c r="A10001" s="214">
        <v>41346</v>
      </c>
      <c r="B10001">
        <v>0.623</v>
      </c>
      <c r="D10001" s="207"/>
    </row>
    <row r="10002" spans="1:4" x14ac:dyDescent="0.15">
      <c r="A10002" s="214">
        <v>41347</v>
      </c>
      <c r="B10002">
        <v>0.61799999999999999</v>
      </c>
      <c r="D10002" s="207"/>
    </row>
    <row r="10003" spans="1:4" x14ac:dyDescent="0.15">
      <c r="A10003" s="214">
        <v>41348</v>
      </c>
      <c r="B10003">
        <v>0.61499999999999999</v>
      </c>
      <c r="D10003" s="207"/>
    </row>
    <row r="10004" spans="1:4" x14ac:dyDescent="0.15">
      <c r="A10004" s="214">
        <v>41351</v>
      </c>
      <c r="B10004">
        <v>0.58499999999999996</v>
      </c>
      <c r="D10004" s="207"/>
    </row>
    <row r="10005" spans="1:4" x14ac:dyDescent="0.15">
      <c r="A10005" s="214">
        <v>41352</v>
      </c>
      <c r="B10005">
        <v>0.59099999999999997</v>
      </c>
      <c r="D10005" s="207"/>
    </row>
    <row r="10006" spans="1:4" x14ac:dyDescent="0.15">
      <c r="A10006" s="214">
        <v>41354</v>
      </c>
      <c r="B10006">
        <v>0.57699999999999996</v>
      </c>
      <c r="D10006" s="207"/>
    </row>
    <row r="10007" spans="1:4" x14ac:dyDescent="0.15">
      <c r="A10007" s="214">
        <v>41355</v>
      </c>
      <c r="B10007">
        <v>0.56200000000000006</v>
      </c>
      <c r="D10007" s="207"/>
    </row>
    <row r="10008" spans="1:4" x14ac:dyDescent="0.15">
      <c r="A10008" s="214">
        <v>41358</v>
      </c>
      <c r="B10008">
        <v>0.55800000000000005</v>
      </c>
      <c r="D10008" s="207"/>
    </row>
    <row r="10009" spans="1:4" x14ac:dyDescent="0.15">
      <c r="A10009" s="214">
        <v>41359</v>
      </c>
      <c r="B10009">
        <v>0.54400000000000004</v>
      </c>
      <c r="D10009" s="207"/>
    </row>
    <row r="10010" spans="1:4" x14ac:dyDescent="0.15">
      <c r="A10010" s="214">
        <v>41360</v>
      </c>
      <c r="B10010">
        <v>0.51900000000000002</v>
      </c>
      <c r="D10010" s="207"/>
    </row>
    <row r="10011" spans="1:4" x14ac:dyDescent="0.15">
      <c r="A10011" s="214">
        <v>41361</v>
      </c>
      <c r="B10011">
        <v>0.51400000000000001</v>
      </c>
      <c r="D10011" s="207"/>
    </row>
    <row r="10012" spans="1:4" x14ac:dyDescent="0.15">
      <c r="A10012" s="214">
        <v>41362</v>
      </c>
      <c r="B10012">
        <v>0.56399999999999995</v>
      </c>
      <c r="D10012" s="207"/>
    </row>
    <row r="10013" spans="1:4" x14ac:dyDescent="0.15">
      <c r="A10013" s="214">
        <v>41365</v>
      </c>
      <c r="B10013">
        <v>0.56499999999999995</v>
      </c>
      <c r="D10013" s="207"/>
    </row>
    <row r="10014" spans="1:4" x14ac:dyDescent="0.15">
      <c r="A10014" s="214">
        <v>41366</v>
      </c>
      <c r="B10014">
        <v>0.56499999999999995</v>
      </c>
      <c r="D10014" s="207"/>
    </row>
    <row r="10015" spans="1:4" x14ac:dyDescent="0.15">
      <c r="A10015" s="214">
        <v>41367</v>
      </c>
      <c r="B10015">
        <v>0.55500000000000005</v>
      </c>
      <c r="D10015" s="207"/>
    </row>
    <row r="10016" spans="1:4" x14ac:dyDescent="0.15">
      <c r="A10016" s="214">
        <v>41368</v>
      </c>
      <c r="B10016">
        <v>0.442</v>
      </c>
      <c r="D10016" s="207"/>
    </row>
    <row r="10017" spans="1:4" x14ac:dyDescent="0.15">
      <c r="A10017" s="214">
        <v>41369</v>
      </c>
      <c r="B10017">
        <v>0.53400000000000003</v>
      </c>
      <c r="D10017" s="207"/>
    </row>
    <row r="10018" spans="1:4" x14ac:dyDescent="0.15">
      <c r="A10018" s="214">
        <v>41372</v>
      </c>
      <c r="B10018">
        <v>0.52500000000000002</v>
      </c>
      <c r="D10018" s="207"/>
    </row>
    <row r="10019" spans="1:4" x14ac:dyDescent="0.15">
      <c r="A10019" s="214">
        <v>41373</v>
      </c>
      <c r="B10019">
        <v>0.53100000000000003</v>
      </c>
      <c r="D10019" s="207"/>
    </row>
    <row r="10020" spans="1:4" x14ac:dyDescent="0.15">
      <c r="A10020" s="214">
        <v>41374</v>
      </c>
      <c r="B10020">
        <v>0.58499999999999996</v>
      </c>
      <c r="D10020" s="207"/>
    </row>
    <row r="10021" spans="1:4" x14ac:dyDescent="0.15">
      <c r="A10021" s="214">
        <v>41375</v>
      </c>
      <c r="B10021">
        <v>0.55500000000000005</v>
      </c>
      <c r="D10021" s="207"/>
    </row>
    <row r="10022" spans="1:4" x14ac:dyDescent="0.15">
      <c r="A10022" s="214">
        <v>41376</v>
      </c>
      <c r="B10022">
        <v>0.623</v>
      </c>
      <c r="D10022" s="207"/>
    </row>
    <row r="10023" spans="1:4" x14ac:dyDescent="0.15">
      <c r="A10023" s="214">
        <v>41379</v>
      </c>
      <c r="B10023">
        <v>0.64800000000000002</v>
      </c>
      <c r="D10023" s="207"/>
    </row>
    <row r="10024" spans="1:4" x14ac:dyDescent="0.15">
      <c r="A10024" s="214">
        <v>41380</v>
      </c>
      <c r="B10024">
        <v>0.59499999999999997</v>
      </c>
      <c r="D10024" s="207"/>
    </row>
    <row r="10025" spans="1:4" x14ac:dyDescent="0.15">
      <c r="A10025" s="214">
        <v>41381</v>
      </c>
      <c r="B10025">
        <v>0.60399999999999998</v>
      </c>
      <c r="D10025" s="207"/>
    </row>
    <row r="10026" spans="1:4" x14ac:dyDescent="0.15">
      <c r="A10026" s="214">
        <v>41382</v>
      </c>
      <c r="B10026">
        <v>0.58899999999999997</v>
      </c>
      <c r="D10026" s="207"/>
    </row>
    <row r="10027" spans="1:4" x14ac:dyDescent="0.15">
      <c r="A10027" s="214">
        <v>41383</v>
      </c>
      <c r="B10027">
        <v>0.58399999999999996</v>
      </c>
      <c r="D10027" s="207"/>
    </row>
    <row r="10028" spans="1:4" x14ac:dyDescent="0.15">
      <c r="A10028" s="214">
        <v>41386</v>
      </c>
      <c r="B10028">
        <v>0.61199999999999999</v>
      </c>
      <c r="D10028" s="207"/>
    </row>
    <row r="10029" spans="1:4" x14ac:dyDescent="0.15">
      <c r="A10029" s="214">
        <v>41387</v>
      </c>
      <c r="B10029">
        <v>0.58899999999999997</v>
      </c>
      <c r="D10029" s="207"/>
    </row>
    <row r="10030" spans="1:4" x14ac:dyDescent="0.15">
      <c r="A10030" s="214">
        <v>41388</v>
      </c>
      <c r="B10030">
        <v>0.6</v>
      </c>
      <c r="D10030" s="207"/>
    </row>
    <row r="10031" spans="1:4" x14ac:dyDescent="0.15">
      <c r="A10031" s="214">
        <v>41389</v>
      </c>
      <c r="B10031">
        <v>0.58499999999999996</v>
      </c>
      <c r="D10031" s="207"/>
    </row>
    <row r="10032" spans="1:4" x14ac:dyDescent="0.15">
      <c r="A10032" s="214">
        <v>41390</v>
      </c>
      <c r="B10032">
        <v>0.59399999999999997</v>
      </c>
      <c r="D10032" s="207"/>
    </row>
    <row r="10033" spans="1:4" x14ac:dyDescent="0.15">
      <c r="A10033" s="214">
        <v>41394</v>
      </c>
      <c r="B10033">
        <v>0.61099999999999999</v>
      </c>
      <c r="D10033" s="207"/>
    </row>
    <row r="10034" spans="1:4" x14ac:dyDescent="0.15">
      <c r="A10034" s="214">
        <v>41395</v>
      </c>
      <c r="B10034">
        <v>0.59099999999999997</v>
      </c>
      <c r="D10034" s="207"/>
    </row>
    <row r="10035" spans="1:4" x14ac:dyDescent="0.15">
      <c r="A10035" s="214">
        <v>41396</v>
      </c>
      <c r="B10035">
        <v>0.56299999999999994</v>
      </c>
      <c r="D10035" s="207"/>
    </row>
    <row r="10036" spans="1:4" x14ac:dyDescent="0.15">
      <c r="A10036" s="214">
        <v>41401</v>
      </c>
      <c r="B10036">
        <v>0.59799999999999998</v>
      </c>
      <c r="D10036" s="207"/>
    </row>
    <row r="10037" spans="1:4" x14ac:dyDescent="0.15">
      <c r="A10037" s="214">
        <v>41402</v>
      </c>
      <c r="B10037">
        <v>0.59799999999999998</v>
      </c>
      <c r="D10037" s="207"/>
    </row>
    <row r="10038" spans="1:4" x14ac:dyDescent="0.15">
      <c r="A10038" s="214">
        <v>41403</v>
      </c>
      <c r="B10038">
        <v>0.59899999999999998</v>
      </c>
      <c r="D10038" s="207"/>
    </row>
    <row r="10039" spans="1:4" x14ac:dyDescent="0.15">
      <c r="A10039" s="214">
        <v>41404</v>
      </c>
      <c r="B10039">
        <v>0.7</v>
      </c>
      <c r="D10039" s="207"/>
    </row>
    <row r="10040" spans="1:4" x14ac:dyDescent="0.15">
      <c r="A10040" s="214">
        <v>41407</v>
      </c>
      <c r="B10040">
        <v>0.77800000000000002</v>
      </c>
      <c r="D10040" s="207"/>
    </row>
    <row r="10041" spans="1:4" x14ac:dyDescent="0.15">
      <c r="A10041" s="214">
        <v>41408</v>
      </c>
      <c r="B10041">
        <v>0.85299999999999998</v>
      </c>
      <c r="D10041" s="207"/>
    </row>
    <row r="10042" spans="1:4" x14ac:dyDescent="0.15">
      <c r="A10042" s="214">
        <v>41409</v>
      </c>
      <c r="B10042">
        <v>0.86799999999999999</v>
      </c>
      <c r="D10042" s="207"/>
    </row>
    <row r="10043" spans="1:4" x14ac:dyDescent="0.15">
      <c r="A10043" s="214">
        <v>41410</v>
      </c>
      <c r="B10043">
        <v>0.84299999999999997</v>
      </c>
      <c r="D10043" s="207"/>
    </row>
    <row r="10044" spans="1:4" x14ac:dyDescent="0.15">
      <c r="A10044" s="214">
        <v>41411</v>
      </c>
      <c r="B10044">
        <v>0.80600000000000005</v>
      </c>
      <c r="D10044" s="207"/>
    </row>
    <row r="10045" spans="1:4" x14ac:dyDescent="0.15">
      <c r="A10045" s="214">
        <v>41414</v>
      </c>
      <c r="B10045">
        <v>0.84899999999999998</v>
      </c>
      <c r="D10045" s="207"/>
    </row>
    <row r="10046" spans="1:4" x14ac:dyDescent="0.15">
      <c r="A10046" s="214">
        <v>41415</v>
      </c>
      <c r="B10046">
        <v>0.88200000000000001</v>
      </c>
      <c r="D10046" s="207"/>
    </row>
    <row r="10047" spans="1:4" x14ac:dyDescent="0.15">
      <c r="A10047" s="214">
        <v>41416</v>
      </c>
      <c r="B10047">
        <v>0.88600000000000001</v>
      </c>
      <c r="D10047" s="207"/>
    </row>
    <row r="10048" spans="1:4" x14ac:dyDescent="0.15">
      <c r="A10048" s="214">
        <v>41417</v>
      </c>
      <c r="B10048">
        <v>0.83499999999999996</v>
      </c>
      <c r="D10048" s="207"/>
    </row>
    <row r="10049" spans="1:4" x14ac:dyDescent="0.15">
      <c r="A10049" s="214">
        <v>41418</v>
      </c>
      <c r="B10049">
        <v>0.84199999999999997</v>
      </c>
      <c r="D10049" s="207"/>
    </row>
    <row r="10050" spans="1:4" x14ac:dyDescent="0.15">
      <c r="A10050" s="214">
        <v>41421</v>
      </c>
      <c r="B10050">
        <v>0.84</v>
      </c>
      <c r="D10050" s="207"/>
    </row>
    <row r="10051" spans="1:4" x14ac:dyDescent="0.15">
      <c r="A10051" s="214">
        <v>41422</v>
      </c>
      <c r="B10051">
        <v>0.90500000000000003</v>
      </c>
      <c r="D10051" s="207"/>
    </row>
    <row r="10052" spans="1:4" x14ac:dyDescent="0.15">
      <c r="A10052" s="214">
        <v>41423</v>
      </c>
      <c r="B10052">
        <v>0.93700000000000006</v>
      </c>
      <c r="D10052" s="207"/>
    </row>
    <row r="10053" spans="1:4" x14ac:dyDescent="0.15">
      <c r="A10053" s="214">
        <v>41424</v>
      </c>
      <c r="B10053">
        <v>0.88900000000000001</v>
      </c>
      <c r="D10053" s="207"/>
    </row>
    <row r="10054" spans="1:4" x14ac:dyDescent="0.15">
      <c r="A10054" s="214">
        <v>41425</v>
      </c>
      <c r="B10054">
        <v>0.86499999999999999</v>
      </c>
      <c r="D10054" s="207"/>
    </row>
    <row r="10055" spans="1:4" x14ac:dyDescent="0.15">
      <c r="A10055" s="214">
        <v>41428</v>
      </c>
      <c r="B10055">
        <v>0.80900000000000005</v>
      </c>
      <c r="D10055" s="207"/>
    </row>
    <row r="10056" spans="1:4" x14ac:dyDescent="0.15">
      <c r="A10056" s="214">
        <v>41429</v>
      </c>
      <c r="B10056">
        <v>0.86899999999999999</v>
      </c>
      <c r="D10056" s="207"/>
    </row>
    <row r="10057" spans="1:4" x14ac:dyDescent="0.15">
      <c r="A10057" s="214">
        <v>41430</v>
      </c>
      <c r="B10057">
        <v>0.85</v>
      </c>
      <c r="D10057" s="207"/>
    </row>
    <row r="10058" spans="1:4" x14ac:dyDescent="0.15">
      <c r="A10058" s="214">
        <v>41431</v>
      </c>
      <c r="B10058">
        <v>0.83099999999999996</v>
      </c>
      <c r="D10058" s="207"/>
    </row>
    <row r="10059" spans="1:4" x14ac:dyDescent="0.15">
      <c r="A10059" s="214">
        <v>41432</v>
      </c>
      <c r="B10059">
        <v>0.84599999999999997</v>
      </c>
      <c r="D10059" s="207"/>
    </row>
    <row r="10060" spans="1:4" x14ac:dyDescent="0.15">
      <c r="A10060" s="214">
        <v>41435</v>
      </c>
      <c r="B10060">
        <v>0.83299999999999996</v>
      </c>
      <c r="D10060" s="207"/>
    </row>
    <row r="10061" spans="1:4" x14ac:dyDescent="0.15">
      <c r="A10061" s="214">
        <v>41436</v>
      </c>
      <c r="B10061">
        <v>0.86599999999999999</v>
      </c>
      <c r="D10061" s="207"/>
    </row>
    <row r="10062" spans="1:4" x14ac:dyDescent="0.15">
      <c r="A10062" s="214">
        <v>41437</v>
      </c>
      <c r="B10062">
        <v>0.872</v>
      </c>
      <c r="D10062" s="207"/>
    </row>
    <row r="10063" spans="1:4" x14ac:dyDescent="0.15">
      <c r="A10063" s="214">
        <v>41438</v>
      </c>
      <c r="B10063">
        <v>0.85799999999999998</v>
      </c>
      <c r="D10063" s="207"/>
    </row>
    <row r="10064" spans="1:4" x14ac:dyDescent="0.15">
      <c r="A10064" s="214">
        <v>41439</v>
      </c>
      <c r="B10064">
        <v>0.81399999999999995</v>
      </c>
      <c r="D10064" s="207"/>
    </row>
    <row r="10065" spans="1:4" x14ac:dyDescent="0.15">
      <c r="A10065" s="214">
        <v>41442</v>
      </c>
      <c r="B10065">
        <v>0.83399999999999996</v>
      </c>
      <c r="D10065" s="207"/>
    </row>
    <row r="10066" spans="1:4" x14ac:dyDescent="0.15">
      <c r="A10066" s="214">
        <v>41443</v>
      </c>
      <c r="B10066">
        <v>0.82</v>
      </c>
      <c r="D10066" s="207"/>
    </row>
    <row r="10067" spans="1:4" x14ac:dyDescent="0.15">
      <c r="A10067" s="214">
        <v>41444</v>
      </c>
      <c r="B10067">
        <v>0.81</v>
      </c>
      <c r="D10067" s="207"/>
    </row>
    <row r="10068" spans="1:4" x14ac:dyDescent="0.15">
      <c r="A10068" s="214">
        <v>41445</v>
      </c>
      <c r="B10068">
        <v>0.83399999999999996</v>
      </c>
      <c r="D10068" s="207"/>
    </row>
    <row r="10069" spans="1:4" x14ac:dyDescent="0.15">
      <c r="A10069" s="214">
        <v>41446</v>
      </c>
      <c r="B10069">
        <v>0.872</v>
      </c>
      <c r="D10069" s="207"/>
    </row>
    <row r="10070" spans="1:4" x14ac:dyDescent="0.15">
      <c r="A10070" s="214">
        <v>41449</v>
      </c>
      <c r="B10070">
        <v>0.878</v>
      </c>
      <c r="D10070" s="207"/>
    </row>
    <row r="10071" spans="1:4" x14ac:dyDescent="0.15">
      <c r="A10071" s="214">
        <v>41450</v>
      </c>
      <c r="B10071">
        <v>0.86399999999999999</v>
      </c>
      <c r="D10071" s="207"/>
    </row>
    <row r="10072" spans="1:4" x14ac:dyDescent="0.15">
      <c r="A10072" s="214">
        <v>41451</v>
      </c>
      <c r="B10072">
        <v>0.86399999999999999</v>
      </c>
      <c r="D10072" s="207"/>
    </row>
    <row r="10073" spans="1:4" x14ac:dyDescent="0.15">
      <c r="A10073" s="214">
        <v>41452</v>
      </c>
      <c r="B10073">
        <v>0.83599999999999997</v>
      </c>
      <c r="D10073" s="207"/>
    </row>
    <row r="10074" spans="1:4" x14ac:dyDescent="0.15">
      <c r="A10074" s="214">
        <v>41453</v>
      </c>
      <c r="B10074">
        <v>0.84499999999999997</v>
      </c>
      <c r="D10074" s="207"/>
    </row>
    <row r="10075" spans="1:4" x14ac:dyDescent="0.15">
      <c r="A10075" s="214">
        <v>41456</v>
      </c>
      <c r="B10075">
        <v>0.879</v>
      </c>
      <c r="D10075" s="207"/>
    </row>
    <row r="10076" spans="1:4" x14ac:dyDescent="0.15">
      <c r="A10076" s="214">
        <v>41457</v>
      </c>
      <c r="B10076">
        <v>0.88900000000000001</v>
      </c>
      <c r="D10076" s="207"/>
    </row>
    <row r="10077" spans="1:4" x14ac:dyDescent="0.15">
      <c r="A10077" s="214">
        <v>41458</v>
      </c>
      <c r="B10077">
        <v>0.88</v>
      </c>
      <c r="D10077" s="207"/>
    </row>
    <row r="10078" spans="1:4" x14ac:dyDescent="0.15">
      <c r="A10078" s="214">
        <v>41459</v>
      </c>
      <c r="B10078">
        <v>0.86099999999999999</v>
      </c>
      <c r="D10078" s="207"/>
    </row>
    <row r="10079" spans="1:4" x14ac:dyDescent="0.15">
      <c r="A10079" s="214">
        <v>41460</v>
      </c>
      <c r="B10079">
        <v>0.85499999999999998</v>
      </c>
      <c r="D10079" s="207"/>
    </row>
    <row r="10080" spans="1:4" x14ac:dyDescent="0.15">
      <c r="A10080" s="214">
        <v>41463</v>
      </c>
      <c r="B10080">
        <v>0.879</v>
      </c>
      <c r="D10080" s="207"/>
    </row>
    <row r="10081" spans="1:4" x14ac:dyDescent="0.15">
      <c r="A10081" s="214">
        <v>41464</v>
      </c>
      <c r="B10081">
        <v>0.86699999999999999</v>
      </c>
      <c r="D10081" s="207"/>
    </row>
    <row r="10082" spans="1:4" x14ac:dyDescent="0.15">
      <c r="A10082" s="214">
        <v>41465</v>
      </c>
      <c r="B10082">
        <v>0.85099999999999998</v>
      </c>
      <c r="D10082" s="207"/>
    </row>
    <row r="10083" spans="1:4" x14ac:dyDescent="0.15">
      <c r="A10083" s="214">
        <v>41466</v>
      </c>
      <c r="B10083">
        <v>0.81799999999999995</v>
      </c>
      <c r="D10083" s="207"/>
    </row>
    <row r="10084" spans="1:4" x14ac:dyDescent="0.15">
      <c r="A10084" s="214">
        <v>41467</v>
      </c>
      <c r="B10084">
        <v>0.81799999999999995</v>
      </c>
      <c r="D10084" s="207"/>
    </row>
    <row r="10085" spans="1:4" x14ac:dyDescent="0.15">
      <c r="A10085" s="214">
        <v>41471</v>
      </c>
      <c r="B10085">
        <v>0.82399999999999995</v>
      </c>
      <c r="D10085" s="207"/>
    </row>
    <row r="10086" spans="1:4" x14ac:dyDescent="0.15">
      <c r="A10086" s="214">
        <v>41472</v>
      </c>
      <c r="B10086">
        <v>0.81799999999999995</v>
      </c>
      <c r="D10086" s="207"/>
    </row>
    <row r="10087" spans="1:4" x14ac:dyDescent="0.15">
      <c r="A10087" s="214">
        <v>41473</v>
      </c>
      <c r="B10087">
        <v>0.80500000000000005</v>
      </c>
      <c r="D10087" s="207"/>
    </row>
    <row r="10088" spans="1:4" x14ac:dyDescent="0.15">
      <c r="A10088" s="214">
        <v>41474</v>
      </c>
      <c r="B10088">
        <v>0.80400000000000005</v>
      </c>
      <c r="D10088" s="207"/>
    </row>
    <row r="10089" spans="1:4" x14ac:dyDescent="0.15">
      <c r="A10089" s="214">
        <v>41477</v>
      </c>
      <c r="B10089">
        <v>0.79200000000000004</v>
      </c>
      <c r="D10089" s="207"/>
    </row>
    <row r="10090" spans="1:4" x14ac:dyDescent="0.15">
      <c r="A10090" s="214">
        <v>41478</v>
      </c>
      <c r="B10090">
        <v>0.78</v>
      </c>
      <c r="D10090" s="207"/>
    </row>
    <row r="10091" spans="1:4" x14ac:dyDescent="0.15">
      <c r="A10091" s="214">
        <v>41479</v>
      </c>
      <c r="B10091">
        <v>0.77700000000000002</v>
      </c>
      <c r="D10091" s="207"/>
    </row>
    <row r="10092" spans="1:4" x14ac:dyDescent="0.15">
      <c r="A10092" s="214">
        <v>41480</v>
      </c>
      <c r="B10092">
        <v>0.80100000000000005</v>
      </c>
      <c r="D10092" s="207"/>
    </row>
    <row r="10093" spans="1:4" x14ac:dyDescent="0.15">
      <c r="A10093" s="214">
        <v>41481</v>
      </c>
      <c r="B10093">
        <v>0.79200000000000004</v>
      </c>
      <c r="D10093" s="207"/>
    </row>
    <row r="10094" spans="1:4" x14ac:dyDescent="0.15">
      <c r="A10094" s="214">
        <v>41484</v>
      </c>
      <c r="B10094">
        <v>0.79700000000000004</v>
      </c>
      <c r="D10094" s="207"/>
    </row>
    <row r="10095" spans="1:4" x14ac:dyDescent="0.15">
      <c r="A10095" s="214">
        <v>41485</v>
      </c>
      <c r="B10095">
        <v>0.79700000000000004</v>
      </c>
      <c r="D10095" s="207"/>
    </row>
    <row r="10096" spans="1:4" x14ac:dyDescent="0.15">
      <c r="A10096" s="214">
        <v>41486</v>
      </c>
      <c r="B10096">
        <v>0.79700000000000004</v>
      </c>
      <c r="D10096" s="207"/>
    </row>
    <row r="10097" spans="1:4" x14ac:dyDescent="0.15">
      <c r="A10097" s="214">
        <v>41487</v>
      </c>
      <c r="B10097">
        <v>0.79700000000000004</v>
      </c>
      <c r="D10097" s="207"/>
    </row>
    <row r="10098" spans="1:4" x14ac:dyDescent="0.15">
      <c r="A10098" s="214">
        <v>41488</v>
      </c>
      <c r="B10098">
        <v>0.81100000000000005</v>
      </c>
      <c r="D10098" s="207"/>
    </row>
    <row r="10099" spans="1:4" x14ac:dyDescent="0.15">
      <c r="A10099" s="214">
        <v>41491</v>
      </c>
      <c r="B10099">
        <v>0.77800000000000002</v>
      </c>
      <c r="D10099" s="207"/>
    </row>
    <row r="10100" spans="1:4" x14ac:dyDescent="0.15">
      <c r="A10100" s="214">
        <v>41492</v>
      </c>
      <c r="B10100">
        <v>0.78800000000000003</v>
      </c>
      <c r="D10100" s="207"/>
    </row>
    <row r="10101" spans="1:4" x14ac:dyDescent="0.15">
      <c r="A10101" s="214">
        <v>41493</v>
      </c>
      <c r="B10101">
        <v>0.76</v>
      </c>
      <c r="D10101" s="207"/>
    </row>
    <row r="10102" spans="1:4" x14ac:dyDescent="0.15">
      <c r="A10102" s="214">
        <v>41494</v>
      </c>
      <c r="B10102">
        <v>0.76</v>
      </c>
      <c r="D10102" s="207"/>
    </row>
    <row r="10103" spans="1:4" x14ac:dyDescent="0.15">
      <c r="A10103" s="214">
        <v>41495</v>
      </c>
      <c r="B10103">
        <v>0.75900000000000001</v>
      </c>
      <c r="D10103" s="207"/>
    </row>
    <row r="10104" spans="1:4" x14ac:dyDescent="0.15">
      <c r="A10104" s="214">
        <v>41498</v>
      </c>
      <c r="B10104">
        <v>0.754</v>
      </c>
      <c r="D10104" s="207"/>
    </row>
    <row r="10105" spans="1:4" x14ac:dyDescent="0.15">
      <c r="A10105" s="214">
        <v>41499</v>
      </c>
      <c r="B10105">
        <v>0.74</v>
      </c>
      <c r="D10105" s="207"/>
    </row>
    <row r="10106" spans="1:4" x14ac:dyDescent="0.15">
      <c r="A10106" s="214">
        <v>41500</v>
      </c>
      <c r="B10106">
        <v>0.76100000000000001</v>
      </c>
      <c r="D10106" s="207"/>
    </row>
    <row r="10107" spans="1:4" x14ac:dyDescent="0.15">
      <c r="A10107" s="214">
        <v>41501</v>
      </c>
      <c r="B10107">
        <v>0.752</v>
      </c>
      <c r="D10107" s="207"/>
    </row>
    <row r="10108" spans="1:4" x14ac:dyDescent="0.15">
      <c r="A10108" s="214">
        <v>41502</v>
      </c>
      <c r="B10108">
        <v>0.76700000000000002</v>
      </c>
      <c r="D10108" s="207"/>
    </row>
    <row r="10109" spans="1:4" x14ac:dyDescent="0.15">
      <c r="A10109" s="214">
        <v>41505</v>
      </c>
      <c r="B10109">
        <v>0.77300000000000002</v>
      </c>
      <c r="D10109" s="207"/>
    </row>
    <row r="10110" spans="1:4" x14ac:dyDescent="0.15">
      <c r="A10110" s="214">
        <v>41506</v>
      </c>
      <c r="B10110">
        <v>0.754</v>
      </c>
      <c r="D10110" s="207"/>
    </row>
    <row r="10111" spans="1:4" x14ac:dyDescent="0.15">
      <c r="A10111" s="214">
        <v>41507</v>
      </c>
      <c r="B10111">
        <v>0.74399999999999999</v>
      </c>
      <c r="D10111" s="207"/>
    </row>
    <row r="10112" spans="1:4" x14ac:dyDescent="0.15">
      <c r="A10112" s="214">
        <v>41508</v>
      </c>
      <c r="B10112">
        <v>0.75900000000000001</v>
      </c>
      <c r="D10112" s="207"/>
    </row>
    <row r="10113" spans="1:4" x14ac:dyDescent="0.15">
      <c r="A10113" s="214">
        <v>41509</v>
      </c>
      <c r="B10113">
        <v>0.77400000000000002</v>
      </c>
      <c r="D10113" s="207"/>
    </row>
    <row r="10114" spans="1:4" x14ac:dyDescent="0.15">
      <c r="A10114" s="214">
        <v>41512</v>
      </c>
      <c r="B10114">
        <v>0.77500000000000002</v>
      </c>
      <c r="D10114" s="207"/>
    </row>
    <row r="10115" spans="1:4" x14ac:dyDescent="0.15">
      <c r="A10115" s="214">
        <v>41513</v>
      </c>
      <c r="B10115">
        <v>0.75600000000000001</v>
      </c>
      <c r="D10115" s="207"/>
    </row>
    <row r="10116" spans="1:4" x14ac:dyDescent="0.15">
      <c r="A10116" s="214">
        <v>41514</v>
      </c>
      <c r="B10116">
        <v>0.73099999999999998</v>
      </c>
      <c r="D10116" s="207"/>
    </row>
    <row r="10117" spans="1:4" x14ac:dyDescent="0.15">
      <c r="A10117" s="214">
        <v>41515</v>
      </c>
      <c r="B10117">
        <v>0.72</v>
      </c>
      <c r="D10117" s="207"/>
    </row>
    <row r="10118" spans="1:4" x14ac:dyDescent="0.15">
      <c r="A10118" s="214">
        <v>41516</v>
      </c>
      <c r="B10118">
        <v>0.73499999999999999</v>
      </c>
      <c r="D10118" s="207"/>
    </row>
    <row r="10119" spans="1:4" x14ac:dyDescent="0.15">
      <c r="A10119" s="214">
        <v>41519</v>
      </c>
      <c r="B10119">
        <v>0.75600000000000001</v>
      </c>
      <c r="D10119" s="207"/>
    </row>
    <row r="10120" spans="1:4" x14ac:dyDescent="0.15">
      <c r="A10120" s="214">
        <v>41520</v>
      </c>
      <c r="B10120">
        <v>0.76400000000000001</v>
      </c>
      <c r="D10120" s="207"/>
    </row>
    <row r="10121" spans="1:4" x14ac:dyDescent="0.15">
      <c r="A10121" s="214">
        <v>41521</v>
      </c>
      <c r="B10121">
        <v>0.76800000000000002</v>
      </c>
      <c r="D10121" s="207"/>
    </row>
    <row r="10122" spans="1:4" x14ac:dyDescent="0.15">
      <c r="A10122" s="214">
        <v>41522</v>
      </c>
      <c r="B10122">
        <v>0.76800000000000002</v>
      </c>
      <c r="D10122" s="207"/>
    </row>
    <row r="10123" spans="1:4" x14ac:dyDescent="0.15">
      <c r="A10123" s="214">
        <v>41523</v>
      </c>
      <c r="B10123">
        <v>0.78400000000000003</v>
      </c>
      <c r="D10123" s="207"/>
    </row>
    <row r="10124" spans="1:4" x14ac:dyDescent="0.15">
      <c r="A10124" s="214">
        <v>41526</v>
      </c>
      <c r="B10124">
        <v>0.75</v>
      </c>
      <c r="D10124" s="207"/>
    </row>
    <row r="10125" spans="1:4" x14ac:dyDescent="0.15">
      <c r="A10125" s="214">
        <v>41527</v>
      </c>
      <c r="B10125">
        <v>0.73099999999999998</v>
      </c>
      <c r="D10125" s="207"/>
    </row>
    <row r="10126" spans="1:4" x14ac:dyDescent="0.15">
      <c r="A10126" s="214">
        <v>41528</v>
      </c>
      <c r="B10126">
        <v>0.73599999999999999</v>
      </c>
      <c r="D10126" s="207"/>
    </row>
    <row r="10127" spans="1:4" x14ac:dyDescent="0.15">
      <c r="A10127" s="214">
        <v>41529</v>
      </c>
      <c r="B10127">
        <v>0.72399999999999998</v>
      </c>
      <c r="D10127" s="207"/>
    </row>
    <row r="10128" spans="1:4" x14ac:dyDescent="0.15">
      <c r="A10128" s="214">
        <v>41530</v>
      </c>
      <c r="B10128">
        <v>0.72199999999999998</v>
      </c>
      <c r="D10128" s="207"/>
    </row>
    <row r="10129" spans="1:4" x14ac:dyDescent="0.15">
      <c r="A10129" s="214">
        <v>41534</v>
      </c>
      <c r="B10129">
        <v>0.71199999999999997</v>
      </c>
      <c r="D10129" s="207"/>
    </row>
    <row r="10130" spans="1:4" x14ac:dyDescent="0.15">
      <c r="A10130" s="214">
        <v>41535</v>
      </c>
      <c r="B10130">
        <v>0.70799999999999996</v>
      </c>
      <c r="D10130" s="207"/>
    </row>
    <row r="10131" spans="1:4" x14ac:dyDescent="0.15">
      <c r="A10131" s="214">
        <v>41536</v>
      </c>
      <c r="B10131">
        <v>0.67400000000000004</v>
      </c>
      <c r="D10131" s="207"/>
    </row>
    <row r="10132" spans="1:4" x14ac:dyDescent="0.15">
      <c r="A10132" s="214">
        <v>41537</v>
      </c>
      <c r="B10132">
        <v>0.69399999999999995</v>
      </c>
      <c r="D10132" s="207"/>
    </row>
    <row r="10133" spans="1:4" x14ac:dyDescent="0.15">
      <c r="A10133" s="214">
        <v>41541</v>
      </c>
      <c r="B10133">
        <v>0.67500000000000004</v>
      </c>
      <c r="D10133" s="207"/>
    </row>
    <row r="10134" spans="1:4" x14ac:dyDescent="0.15">
      <c r="A10134" s="214">
        <v>41542</v>
      </c>
      <c r="B10134">
        <v>0.67500000000000004</v>
      </c>
      <c r="D10134" s="207"/>
    </row>
    <row r="10135" spans="1:4" x14ac:dyDescent="0.15">
      <c r="A10135" s="214">
        <v>41543</v>
      </c>
      <c r="B10135">
        <v>0.69499999999999995</v>
      </c>
      <c r="D10135" s="207"/>
    </row>
    <row r="10136" spans="1:4" x14ac:dyDescent="0.15">
      <c r="A10136" s="214">
        <v>41544</v>
      </c>
      <c r="B10136">
        <v>0.68500000000000005</v>
      </c>
      <c r="D10136" s="207"/>
    </row>
    <row r="10137" spans="1:4" x14ac:dyDescent="0.15">
      <c r="A10137" s="214">
        <v>41547</v>
      </c>
      <c r="B10137">
        <v>0.68500000000000005</v>
      </c>
      <c r="D10137" s="207"/>
    </row>
    <row r="10138" spans="1:4" x14ac:dyDescent="0.15">
      <c r="A10138" s="214">
        <v>41548</v>
      </c>
      <c r="B10138">
        <v>0.66200000000000003</v>
      </c>
      <c r="D10138" s="207"/>
    </row>
    <row r="10139" spans="1:4" x14ac:dyDescent="0.15">
      <c r="A10139" s="214">
        <v>41549</v>
      </c>
      <c r="B10139">
        <v>0.64700000000000002</v>
      </c>
      <c r="D10139" s="207"/>
    </row>
    <row r="10140" spans="1:4" x14ac:dyDescent="0.15">
      <c r="A10140" s="214">
        <v>41550</v>
      </c>
      <c r="B10140">
        <v>0.64200000000000002</v>
      </c>
      <c r="D10140" s="207"/>
    </row>
    <row r="10141" spans="1:4" x14ac:dyDescent="0.15">
      <c r="A10141" s="214">
        <v>41551</v>
      </c>
      <c r="B10141">
        <v>0.65700000000000003</v>
      </c>
      <c r="D10141" s="207"/>
    </row>
    <row r="10142" spans="1:4" x14ac:dyDescent="0.15">
      <c r="A10142" s="214">
        <v>41554</v>
      </c>
      <c r="B10142">
        <v>0.64800000000000002</v>
      </c>
      <c r="D10142" s="207"/>
    </row>
    <row r="10143" spans="1:4" x14ac:dyDescent="0.15">
      <c r="A10143" s="214">
        <v>41555</v>
      </c>
      <c r="B10143">
        <v>0.65700000000000003</v>
      </c>
      <c r="D10143" s="207"/>
    </row>
    <row r="10144" spans="1:4" x14ac:dyDescent="0.15">
      <c r="A10144" s="214">
        <v>41556</v>
      </c>
      <c r="B10144">
        <v>0.65700000000000003</v>
      </c>
      <c r="D10144" s="207"/>
    </row>
    <row r="10145" spans="1:4" x14ac:dyDescent="0.15">
      <c r="A10145" s="214">
        <v>41557</v>
      </c>
      <c r="B10145">
        <v>0.65700000000000003</v>
      </c>
      <c r="D10145" s="207"/>
    </row>
    <row r="10146" spans="1:4" x14ac:dyDescent="0.15">
      <c r="A10146" s="214">
        <v>41558</v>
      </c>
      <c r="B10146">
        <v>0.65800000000000003</v>
      </c>
      <c r="D10146" s="207"/>
    </row>
    <row r="10147" spans="1:4" x14ac:dyDescent="0.15">
      <c r="A10147" s="214">
        <v>41562</v>
      </c>
      <c r="B10147">
        <v>0.66800000000000004</v>
      </c>
      <c r="D10147" s="207"/>
    </row>
    <row r="10148" spans="1:4" x14ac:dyDescent="0.15">
      <c r="A10148" s="214">
        <v>41563</v>
      </c>
      <c r="B10148">
        <v>0.64400000000000002</v>
      </c>
      <c r="D10148" s="207"/>
    </row>
    <row r="10149" spans="1:4" x14ac:dyDescent="0.15">
      <c r="A10149" s="214">
        <v>41564</v>
      </c>
      <c r="B10149">
        <v>0.63500000000000001</v>
      </c>
      <c r="D10149" s="207"/>
    </row>
    <row r="10150" spans="1:4" x14ac:dyDescent="0.15">
      <c r="A10150" s="214">
        <v>41565</v>
      </c>
      <c r="B10150">
        <v>0.625</v>
      </c>
      <c r="D10150" s="207"/>
    </row>
    <row r="10151" spans="1:4" x14ac:dyDescent="0.15">
      <c r="A10151" s="214">
        <v>41568</v>
      </c>
      <c r="B10151">
        <v>0.63</v>
      </c>
      <c r="D10151" s="207"/>
    </row>
    <row r="10152" spans="1:4" x14ac:dyDescent="0.15">
      <c r="A10152" s="214">
        <v>41569</v>
      </c>
      <c r="B10152">
        <v>0.626</v>
      </c>
      <c r="D10152" s="207"/>
    </row>
    <row r="10153" spans="1:4" x14ac:dyDescent="0.15">
      <c r="A10153" s="214">
        <v>41570</v>
      </c>
      <c r="B10153">
        <v>0.61099999999999999</v>
      </c>
      <c r="D10153" s="207"/>
    </row>
    <row r="10154" spans="1:4" x14ac:dyDescent="0.15">
      <c r="A10154" s="214">
        <v>41571</v>
      </c>
      <c r="B10154">
        <v>0.61599999999999999</v>
      </c>
      <c r="D10154" s="207"/>
    </row>
    <row r="10155" spans="1:4" x14ac:dyDescent="0.15">
      <c r="A10155" s="214">
        <v>41572</v>
      </c>
      <c r="B10155">
        <v>0.621</v>
      </c>
      <c r="D10155" s="207"/>
    </row>
    <row r="10156" spans="1:4" x14ac:dyDescent="0.15">
      <c r="A10156" s="214">
        <v>41575</v>
      </c>
      <c r="B10156">
        <v>0.622</v>
      </c>
      <c r="D10156" s="207"/>
    </row>
    <row r="10157" spans="1:4" x14ac:dyDescent="0.15">
      <c r="A10157" s="214">
        <v>41576</v>
      </c>
      <c r="B10157">
        <v>0.61599999999999999</v>
      </c>
      <c r="D10157" s="207"/>
    </row>
    <row r="10158" spans="1:4" x14ac:dyDescent="0.15">
      <c r="A10158" s="214">
        <v>41577</v>
      </c>
      <c r="B10158">
        <v>0.59699999999999998</v>
      </c>
      <c r="D10158" s="207"/>
    </row>
    <row r="10159" spans="1:4" x14ac:dyDescent="0.15">
      <c r="A10159" s="214">
        <v>41578</v>
      </c>
      <c r="B10159">
        <v>0.60299999999999998</v>
      </c>
      <c r="D10159" s="207"/>
    </row>
    <row r="10160" spans="1:4" x14ac:dyDescent="0.15">
      <c r="A10160" s="214">
        <v>41579</v>
      </c>
      <c r="B10160">
        <v>0.60299999999999998</v>
      </c>
      <c r="D10160" s="207"/>
    </row>
    <row r="10161" spans="1:4" x14ac:dyDescent="0.15">
      <c r="A10161" s="214">
        <v>41583</v>
      </c>
      <c r="B10161">
        <v>0.61399999999999999</v>
      </c>
      <c r="D10161" s="207"/>
    </row>
    <row r="10162" spans="1:4" x14ac:dyDescent="0.15">
      <c r="A10162" s="214">
        <v>41584</v>
      </c>
      <c r="B10162">
        <v>0.61899999999999999</v>
      </c>
      <c r="D10162" s="207"/>
    </row>
    <row r="10163" spans="1:4" x14ac:dyDescent="0.15">
      <c r="A10163" s="214">
        <v>41585</v>
      </c>
      <c r="B10163">
        <v>0.59899999999999998</v>
      </c>
      <c r="D10163" s="207"/>
    </row>
    <row r="10164" spans="1:4" x14ac:dyDescent="0.15">
      <c r="A10164" s="214">
        <v>41586</v>
      </c>
      <c r="B10164">
        <v>0.59399999999999997</v>
      </c>
      <c r="D10164" s="207"/>
    </row>
    <row r="10165" spans="1:4" x14ac:dyDescent="0.15">
      <c r="A10165" s="214">
        <v>41589</v>
      </c>
      <c r="B10165">
        <v>0.59499999999999997</v>
      </c>
      <c r="D10165" s="207"/>
    </row>
    <row r="10166" spans="1:4" x14ac:dyDescent="0.15">
      <c r="A10166" s="214">
        <v>41590</v>
      </c>
      <c r="B10166">
        <v>0.60399999999999998</v>
      </c>
      <c r="D10166" s="207"/>
    </row>
    <row r="10167" spans="1:4" x14ac:dyDescent="0.15">
      <c r="A10167" s="214">
        <v>41591</v>
      </c>
      <c r="B10167">
        <v>0.60899999999999999</v>
      </c>
      <c r="D10167" s="207"/>
    </row>
    <row r="10168" spans="1:4" x14ac:dyDescent="0.15">
      <c r="A10168" s="214">
        <v>41592</v>
      </c>
      <c r="B10168">
        <v>0.60499999999999998</v>
      </c>
      <c r="D10168" s="207"/>
    </row>
    <row r="10169" spans="1:4" x14ac:dyDescent="0.15">
      <c r="A10169" s="214">
        <v>41593</v>
      </c>
      <c r="B10169">
        <v>0.63900000000000001</v>
      </c>
      <c r="D10169" s="207"/>
    </row>
    <row r="10170" spans="1:4" x14ac:dyDescent="0.15">
      <c r="A10170" s="214">
        <v>41596</v>
      </c>
      <c r="B10170">
        <v>0.64</v>
      </c>
      <c r="D10170" s="207"/>
    </row>
    <row r="10171" spans="1:4" x14ac:dyDescent="0.15">
      <c r="A10171" s="214">
        <v>41597</v>
      </c>
      <c r="B10171">
        <v>0.627</v>
      </c>
      <c r="D10171" s="207"/>
    </row>
    <row r="10172" spans="1:4" x14ac:dyDescent="0.15">
      <c r="A10172" s="214">
        <v>41598</v>
      </c>
      <c r="B10172">
        <v>0.622</v>
      </c>
      <c r="D10172" s="207"/>
    </row>
    <row r="10173" spans="1:4" x14ac:dyDescent="0.15">
      <c r="A10173" s="214">
        <v>41599</v>
      </c>
      <c r="B10173">
        <v>0.63600000000000001</v>
      </c>
      <c r="D10173" s="207"/>
    </row>
    <row r="10174" spans="1:4" x14ac:dyDescent="0.15">
      <c r="A10174" s="214">
        <v>41600</v>
      </c>
      <c r="B10174">
        <v>0.63600000000000001</v>
      </c>
      <c r="D10174" s="207"/>
    </row>
    <row r="10175" spans="1:4" x14ac:dyDescent="0.15">
      <c r="A10175" s="214">
        <v>41603</v>
      </c>
      <c r="B10175">
        <v>0.64600000000000002</v>
      </c>
      <c r="D10175" s="207"/>
    </row>
    <row r="10176" spans="1:4" x14ac:dyDescent="0.15">
      <c r="A10176" s="214">
        <v>41604</v>
      </c>
      <c r="B10176">
        <v>0.626</v>
      </c>
      <c r="D10176" s="207"/>
    </row>
    <row r="10177" spans="1:4" x14ac:dyDescent="0.15">
      <c r="A10177" s="214">
        <v>41605</v>
      </c>
      <c r="B10177">
        <v>0.61099999999999999</v>
      </c>
      <c r="D10177" s="207"/>
    </row>
    <row r="10178" spans="1:4" x14ac:dyDescent="0.15">
      <c r="A10178" s="214">
        <v>41606</v>
      </c>
      <c r="B10178">
        <v>0.61099999999999999</v>
      </c>
      <c r="D10178" s="207"/>
    </row>
    <row r="10179" spans="1:4" x14ac:dyDescent="0.15">
      <c r="A10179" s="214">
        <v>41607</v>
      </c>
      <c r="B10179">
        <v>0.61099999999999999</v>
      </c>
      <c r="D10179" s="207"/>
    </row>
    <row r="10180" spans="1:4" x14ac:dyDescent="0.15">
      <c r="A10180" s="214">
        <v>41610</v>
      </c>
      <c r="B10180">
        <v>0.622</v>
      </c>
      <c r="D10180" s="207"/>
    </row>
    <row r="10181" spans="1:4" x14ac:dyDescent="0.15">
      <c r="A10181" s="214">
        <v>41611</v>
      </c>
      <c r="B10181">
        <v>0.64300000000000002</v>
      </c>
      <c r="D10181" s="207"/>
    </row>
    <row r="10182" spans="1:4" x14ac:dyDescent="0.15">
      <c r="A10182" s="214">
        <v>41612</v>
      </c>
      <c r="B10182">
        <v>0.64200000000000002</v>
      </c>
      <c r="D10182" s="207"/>
    </row>
    <row r="10183" spans="1:4" x14ac:dyDescent="0.15">
      <c r="A10183" s="214">
        <v>41613</v>
      </c>
      <c r="B10183">
        <v>0.64300000000000002</v>
      </c>
      <c r="D10183" s="207"/>
    </row>
    <row r="10184" spans="1:4" x14ac:dyDescent="0.15">
      <c r="A10184" s="214">
        <v>41614</v>
      </c>
      <c r="B10184">
        <v>0.66700000000000004</v>
      </c>
      <c r="D10184" s="207"/>
    </row>
    <row r="10185" spans="1:4" x14ac:dyDescent="0.15">
      <c r="A10185" s="214">
        <v>41617</v>
      </c>
      <c r="B10185">
        <v>0.65300000000000002</v>
      </c>
      <c r="D10185" s="207"/>
    </row>
    <row r="10186" spans="1:4" x14ac:dyDescent="0.15">
      <c r="A10186" s="214">
        <v>41618</v>
      </c>
      <c r="B10186">
        <v>0.66300000000000003</v>
      </c>
      <c r="D10186" s="207"/>
    </row>
    <row r="10187" spans="1:4" x14ac:dyDescent="0.15">
      <c r="A10187" s="214">
        <v>41619</v>
      </c>
      <c r="B10187">
        <v>0.65300000000000002</v>
      </c>
      <c r="D10187" s="207"/>
    </row>
    <row r="10188" spans="1:4" x14ac:dyDescent="0.15">
      <c r="A10188" s="214">
        <v>41620</v>
      </c>
      <c r="B10188">
        <v>0.65300000000000002</v>
      </c>
      <c r="D10188" s="207"/>
    </row>
    <row r="10189" spans="1:4" x14ac:dyDescent="0.15">
      <c r="A10189" s="214">
        <v>41621</v>
      </c>
      <c r="B10189">
        <v>0.68200000000000005</v>
      </c>
      <c r="D10189" s="207"/>
    </row>
    <row r="10190" spans="1:4" x14ac:dyDescent="0.15">
      <c r="A10190" s="214">
        <v>41624</v>
      </c>
      <c r="B10190">
        <v>0.68200000000000005</v>
      </c>
      <c r="D10190" s="207"/>
    </row>
    <row r="10191" spans="1:4" x14ac:dyDescent="0.15">
      <c r="A10191" s="214">
        <v>41625</v>
      </c>
      <c r="B10191">
        <v>0.66</v>
      </c>
      <c r="D10191" s="207"/>
    </row>
    <row r="10192" spans="1:4" x14ac:dyDescent="0.15">
      <c r="A10192" s="214">
        <v>41626</v>
      </c>
      <c r="B10192">
        <v>0.65300000000000002</v>
      </c>
      <c r="D10192" s="207"/>
    </row>
    <row r="10193" spans="1:4" x14ac:dyDescent="0.15">
      <c r="A10193" s="214">
        <v>41627</v>
      </c>
      <c r="B10193">
        <v>0.67300000000000004</v>
      </c>
      <c r="D10193" s="207"/>
    </row>
    <row r="10194" spans="1:4" x14ac:dyDescent="0.15">
      <c r="A10194" s="214">
        <v>41628</v>
      </c>
      <c r="B10194">
        <v>0.67800000000000005</v>
      </c>
      <c r="D10194" s="207"/>
    </row>
    <row r="10195" spans="1:4" x14ac:dyDescent="0.15">
      <c r="A10195" s="214">
        <v>41632</v>
      </c>
      <c r="B10195">
        <v>0.67400000000000004</v>
      </c>
      <c r="D10195" s="207"/>
    </row>
    <row r="10196" spans="1:4" x14ac:dyDescent="0.15">
      <c r="A10196" s="214">
        <v>41633</v>
      </c>
      <c r="B10196">
        <v>0.68899999999999995</v>
      </c>
      <c r="D10196" s="207"/>
    </row>
    <row r="10197" spans="1:4" x14ac:dyDescent="0.15">
      <c r="A10197" s="214">
        <v>41634</v>
      </c>
      <c r="B10197">
        <v>0.70699999999999996</v>
      </c>
      <c r="D10197" s="207"/>
    </row>
    <row r="10198" spans="1:4" x14ac:dyDescent="0.15">
      <c r="A10198" s="214">
        <v>41635</v>
      </c>
      <c r="B10198">
        <v>0.70799999999999996</v>
      </c>
      <c r="D10198" s="207"/>
    </row>
    <row r="10199" spans="1:4" x14ac:dyDescent="0.15">
      <c r="A10199" s="214">
        <v>41638</v>
      </c>
      <c r="B10199">
        <v>0.73599999999999999</v>
      </c>
      <c r="D10199" s="207"/>
    </row>
    <row r="10200" spans="1:4" x14ac:dyDescent="0.15">
      <c r="A10200" s="214">
        <v>41645</v>
      </c>
      <c r="B10200">
        <v>0.72499999999999998</v>
      </c>
      <c r="D10200" s="207"/>
    </row>
    <row r="10201" spans="1:4" x14ac:dyDescent="0.15">
      <c r="A10201" s="214">
        <v>41646</v>
      </c>
      <c r="B10201">
        <v>0.69599999999999995</v>
      </c>
      <c r="D10201" s="207"/>
    </row>
    <row r="10202" spans="1:4" x14ac:dyDescent="0.15">
      <c r="A10202" s="214">
        <v>41647</v>
      </c>
      <c r="B10202">
        <v>0.70099999999999996</v>
      </c>
      <c r="D10202" s="207"/>
    </row>
    <row r="10203" spans="1:4" x14ac:dyDescent="0.15">
      <c r="A10203" s="214">
        <v>41648</v>
      </c>
      <c r="B10203">
        <v>0.69599999999999995</v>
      </c>
      <c r="D10203" s="207"/>
    </row>
    <row r="10204" spans="1:4" x14ac:dyDescent="0.15">
      <c r="A10204" s="214">
        <v>41649</v>
      </c>
      <c r="B10204">
        <v>0.69599999999999995</v>
      </c>
      <c r="D10204" s="207"/>
    </row>
    <row r="10205" spans="1:4" x14ac:dyDescent="0.15">
      <c r="A10205" s="214">
        <v>41653</v>
      </c>
      <c r="B10205">
        <v>0.65300000000000002</v>
      </c>
      <c r="D10205" s="207"/>
    </row>
    <row r="10206" spans="1:4" x14ac:dyDescent="0.15">
      <c r="A10206" s="214">
        <v>41654</v>
      </c>
      <c r="B10206">
        <v>0.66200000000000003</v>
      </c>
      <c r="D10206" s="207"/>
    </row>
    <row r="10207" spans="1:4" x14ac:dyDescent="0.15">
      <c r="A10207" s="214">
        <v>41655</v>
      </c>
      <c r="B10207">
        <v>0.67300000000000004</v>
      </c>
      <c r="D10207" s="207"/>
    </row>
    <row r="10208" spans="1:4" x14ac:dyDescent="0.15">
      <c r="A10208" s="214">
        <v>41656</v>
      </c>
      <c r="B10208">
        <v>0.67400000000000004</v>
      </c>
      <c r="D10208" s="207"/>
    </row>
    <row r="10209" spans="1:4" x14ac:dyDescent="0.15">
      <c r="A10209" s="214">
        <v>41659</v>
      </c>
      <c r="B10209">
        <v>0.66400000000000003</v>
      </c>
      <c r="D10209" s="207"/>
    </row>
    <row r="10210" spans="1:4" x14ac:dyDescent="0.15">
      <c r="A10210" s="214">
        <v>41660</v>
      </c>
      <c r="B10210">
        <v>0.68899999999999995</v>
      </c>
      <c r="D10210" s="207"/>
    </row>
    <row r="10211" spans="1:4" x14ac:dyDescent="0.15">
      <c r="A10211" s="214">
        <v>41661</v>
      </c>
      <c r="B10211">
        <v>0.67900000000000005</v>
      </c>
      <c r="D10211" s="207"/>
    </row>
    <row r="10212" spans="1:4" x14ac:dyDescent="0.15">
      <c r="A10212" s="214">
        <v>41662</v>
      </c>
      <c r="B10212">
        <v>0.66100000000000003</v>
      </c>
      <c r="D10212" s="207"/>
    </row>
    <row r="10213" spans="1:4" x14ac:dyDescent="0.15">
      <c r="A10213" s="214">
        <v>41663</v>
      </c>
      <c r="B10213">
        <v>0.63600000000000001</v>
      </c>
      <c r="D10213" s="207"/>
    </row>
    <row r="10214" spans="1:4" x14ac:dyDescent="0.15">
      <c r="A10214" s="214">
        <v>41666</v>
      </c>
      <c r="B10214">
        <v>0.63700000000000001</v>
      </c>
      <c r="D10214" s="207"/>
    </row>
    <row r="10215" spans="1:4" x14ac:dyDescent="0.15">
      <c r="A10215" s="214">
        <v>41667</v>
      </c>
      <c r="B10215">
        <v>0.63100000000000001</v>
      </c>
      <c r="D10215" s="207"/>
    </row>
    <row r="10216" spans="1:4" x14ac:dyDescent="0.15">
      <c r="A10216" s="214">
        <v>41668</v>
      </c>
      <c r="B10216">
        <v>0.64100000000000001</v>
      </c>
      <c r="D10216" s="207"/>
    </row>
    <row r="10217" spans="1:4" x14ac:dyDescent="0.15">
      <c r="A10217" s="214">
        <v>41669</v>
      </c>
      <c r="B10217">
        <v>0.622</v>
      </c>
      <c r="D10217" s="207"/>
    </row>
    <row r="10218" spans="1:4" x14ac:dyDescent="0.15">
      <c r="A10218" s="214">
        <v>41670</v>
      </c>
      <c r="B10218">
        <v>0.627</v>
      </c>
      <c r="D10218" s="207"/>
    </row>
    <row r="10219" spans="1:4" x14ac:dyDescent="0.15">
      <c r="A10219" s="214">
        <v>41673</v>
      </c>
      <c r="B10219">
        <v>0.622</v>
      </c>
      <c r="D10219" s="207"/>
    </row>
    <row r="10220" spans="1:4" x14ac:dyDescent="0.15">
      <c r="A10220" s="214">
        <v>41674</v>
      </c>
      <c r="B10220">
        <v>0.60699999999999998</v>
      </c>
      <c r="D10220" s="207"/>
    </row>
    <row r="10221" spans="1:4" x14ac:dyDescent="0.15">
      <c r="A10221" s="214">
        <v>41675</v>
      </c>
      <c r="B10221">
        <v>0.60299999999999998</v>
      </c>
      <c r="D10221" s="207"/>
    </row>
    <row r="10222" spans="1:4" x14ac:dyDescent="0.15">
      <c r="A10222" s="214">
        <v>41676</v>
      </c>
      <c r="B10222">
        <v>0.61299999999999999</v>
      </c>
      <c r="D10222" s="207"/>
    </row>
    <row r="10223" spans="1:4" x14ac:dyDescent="0.15">
      <c r="A10223" s="214">
        <v>41677</v>
      </c>
      <c r="B10223">
        <v>0.622</v>
      </c>
      <c r="D10223" s="207"/>
    </row>
    <row r="10224" spans="1:4" x14ac:dyDescent="0.15">
      <c r="A10224" s="214">
        <v>41680</v>
      </c>
      <c r="B10224">
        <v>0.60899999999999999</v>
      </c>
      <c r="D10224" s="207"/>
    </row>
    <row r="10225" spans="1:4" x14ac:dyDescent="0.15">
      <c r="A10225" s="214">
        <v>41682</v>
      </c>
      <c r="B10225">
        <v>0.61499999999999999</v>
      </c>
      <c r="D10225" s="207"/>
    </row>
    <row r="10226" spans="1:4" x14ac:dyDescent="0.15">
      <c r="A10226" s="214">
        <v>41683</v>
      </c>
      <c r="B10226">
        <v>0.60499999999999998</v>
      </c>
      <c r="D10226" s="207"/>
    </row>
    <row r="10227" spans="1:4" x14ac:dyDescent="0.15">
      <c r="A10227" s="214">
        <v>41684</v>
      </c>
      <c r="B10227">
        <v>0.59499999999999997</v>
      </c>
      <c r="D10227" s="207"/>
    </row>
    <row r="10228" spans="1:4" x14ac:dyDescent="0.15">
      <c r="A10228" s="214">
        <v>41687</v>
      </c>
      <c r="B10228">
        <v>0.61</v>
      </c>
      <c r="D10228" s="207"/>
    </row>
    <row r="10229" spans="1:4" x14ac:dyDescent="0.15">
      <c r="A10229" s="214">
        <v>41688</v>
      </c>
      <c r="B10229">
        <v>0.61099999999999999</v>
      </c>
      <c r="D10229" s="207"/>
    </row>
    <row r="10230" spans="1:4" x14ac:dyDescent="0.15">
      <c r="A10230" s="214">
        <v>41689</v>
      </c>
      <c r="B10230">
        <v>0.61199999999999999</v>
      </c>
      <c r="D10230" s="207"/>
    </row>
    <row r="10231" spans="1:4" x14ac:dyDescent="0.15">
      <c r="A10231" s="214">
        <v>41690</v>
      </c>
      <c r="B10231">
        <v>0.59799999999999998</v>
      </c>
      <c r="D10231" s="207"/>
    </row>
    <row r="10232" spans="1:4" x14ac:dyDescent="0.15">
      <c r="A10232" s="214">
        <v>41691</v>
      </c>
      <c r="B10232">
        <v>0.60799999999999998</v>
      </c>
      <c r="D10232" s="207"/>
    </row>
    <row r="10233" spans="1:4" x14ac:dyDescent="0.15">
      <c r="A10233" s="214">
        <v>41694</v>
      </c>
      <c r="B10233">
        <v>0.60299999999999998</v>
      </c>
      <c r="D10233" s="207"/>
    </row>
    <row r="10234" spans="1:4" x14ac:dyDescent="0.15">
      <c r="A10234" s="214">
        <v>41695</v>
      </c>
      <c r="B10234">
        <v>0.59799999999999998</v>
      </c>
      <c r="D10234" s="207"/>
    </row>
    <row r="10235" spans="1:4" x14ac:dyDescent="0.15">
      <c r="A10235" s="214">
        <v>41696</v>
      </c>
      <c r="B10235">
        <v>0.59799999999999998</v>
      </c>
      <c r="D10235" s="207"/>
    </row>
    <row r="10236" spans="1:4" x14ac:dyDescent="0.15">
      <c r="A10236" s="214">
        <v>41697</v>
      </c>
      <c r="B10236">
        <v>0.59899999999999998</v>
      </c>
      <c r="D10236" s="207"/>
    </row>
    <row r="10237" spans="1:4" x14ac:dyDescent="0.15">
      <c r="A10237" s="214">
        <v>41698</v>
      </c>
      <c r="B10237">
        <v>0.59399999999999997</v>
      </c>
      <c r="D10237" s="207"/>
    </row>
    <row r="10238" spans="1:4" x14ac:dyDescent="0.15">
      <c r="A10238" s="214">
        <v>41701</v>
      </c>
      <c r="B10238">
        <v>0.58899999999999997</v>
      </c>
      <c r="D10238" s="207"/>
    </row>
    <row r="10239" spans="1:4" x14ac:dyDescent="0.15">
      <c r="A10239" s="214">
        <v>41702</v>
      </c>
      <c r="B10239">
        <v>0.59299999999999997</v>
      </c>
      <c r="D10239" s="207"/>
    </row>
    <row r="10240" spans="1:4" x14ac:dyDescent="0.15">
      <c r="A10240" s="214">
        <v>41703</v>
      </c>
      <c r="B10240">
        <v>0.60699999999999998</v>
      </c>
      <c r="D10240" s="207"/>
    </row>
    <row r="10241" spans="1:4" x14ac:dyDescent="0.15">
      <c r="A10241" s="214">
        <v>41704</v>
      </c>
      <c r="B10241">
        <v>0.60699999999999998</v>
      </c>
      <c r="D10241" s="207"/>
    </row>
    <row r="10242" spans="1:4" x14ac:dyDescent="0.15">
      <c r="A10242" s="214">
        <v>41705</v>
      </c>
      <c r="B10242">
        <v>0.61699999999999999</v>
      </c>
      <c r="D10242" s="207"/>
    </row>
    <row r="10243" spans="1:4" x14ac:dyDescent="0.15">
      <c r="A10243" s="214">
        <v>41708</v>
      </c>
      <c r="B10243">
        <v>0.61799999999999999</v>
      </c>
      <c r="D10243" s="207"/>
    </row>
    <row r="10244" spans="1:4" x14ac:dyDescent="0.15">
      <c r="A10244" s="214">
        <v>41709</v>
      </c>
      <c r="B10244">
        <v>0.623</v>
      </c>
      <c r="D10244" s="207"/>
    </row>
    <row r="10245" spans="1:4" x14ac:dyDescent="0.15">
      <c r="A10245" s="214">
        <v>41710</v>
      </c>
      <c r="B10245">
        <v>0.623</v>
      </c>
      <c r="D10245" s="207"/>
    </row>
    <row r="10246" spans="1:4" x14ac:dyDescent="0.15">
      <c r="A10246" s="214">
        <v>41711</v>
      </c>
      <c r="B10246">
        <v>0.63700000000000001</v>
      </c>
      <c r="D10246" s="207"/>
    </row>
    <row r="10247" spans="1:4" x14ac:dyDescent="0.15">
      <c r="A10247" s="214">
        <v>41712</v>
      </c>
      <c r="B10247">
        <v>0.61899999999999999</v>
      </c>
      <c r="D10247" s="207"/>
    </row>
    <row r="10248" spans="1:4" x14ac:dyDescent="0.15">
      <c r="A10248" s="214">
        <v>41715</v>
      </c>
      <c r="B10248">
        <v>0.61899999999999999</v>
      </c>
      <c r="D10248" s="207"/>
    </row>
    <row r="10249" spans="1:4" x14ac:dyDescent="0.15">
      <c r="A10249" s="214">
        <v>41716</v>
      </c>
      <c r="B10249">
        <v>0.61499999999999999</v>
      </c>
      <c r="D10249" s="207"/>
    </row>
    <row r="10250" spans="1:4" x14ac:dyDescent="0.15">
      <c r="A10250" s="214">
        <v>41717</v>
      </c>
      <c r="B10250">
        <v>0.60499999999999998</v>
      </c>
      <c r="D10250" s="207"/>
    </row>
    <row r="10251" spans="1:4" x14ac:dyDescent="0.15">
      <c r="A10251" s="214">
        <v>41718</v>
      </c>
      <c r="B10251">
        <v>0.59499999999999997</v>
      </c>
      <c r="D10251" s="207"/>
    </row>
    <row r="10252" spans="1:4" x14ac:dyDescent="0.15">
      <c r="A10252" s="214">
        <v>41722</v>
      </c>
      <c r="B10252">
        <v>0.60499999999999998</v>
      </c>
      <c r="D10252" s="207"/>
    </row>
    <row r="10253" spans="1:4" x14ac:dyDescent="0.15">
      <c r="A10253" s="214">
        <v>41723</v>
      </c>
      <c r="B10253">
        <v>0.60499999999999998</v>
      </c>
      <c r="D10253" s="207"/>
    </row>
    <row r="10254" spans="1:4" x14ac:dyDescent="0.15">
      <c r="A10254" s="214">
        <v>41724</v>
      </c>
      <c r="B10254">
        <v>0.626</v>
      </c>
      <c r="D10254" s="207"/>
    </row>
    <row r="10255" spans="1:4" x14ac:dyDescent="0.15">
      <c r="A10255" s="214">
        <v>41725</v>
      </c>
      <c r="B10255">
        <v>0.626</v>
      </c>
      <c r="D10255" s="207"/>
    </row>
    <row r="10256" spans="1:4" x14ac:dyDescent="0.15">
      <c r="A10256" s="214">
        <v>41726</v>
      </c>
      <c r="B10256">
        <v>0.626</v>
      </c>
      <c r="D10256" s="207"/>
    </row>
    <row r="10257" spans="1:4" x14ac:dyDescent="0.15">
      <c r="A10257" s="214">
        <v>41729</v>
      </c>
      <c r="B10257">
        <v>0.64100000000000001</v>
      </c>
      <c r="D10257" s="207"/>
    </row>
    <row r="10258" spans="1:4" x14ac:dyDescent="0.15">
      <c r="A10258" s="214">
        <v>41730</v>
      </c>
      <c r="B10258">
        <v>0.61699999999999999</v>
      </c>
      <c r="D10258" s="207"/>
    </row>
    <row r="10259" spans="1:4" x14ac:dyDescent="0.15">
      <c r="A10259" s="214">
        <v>41731</v>
      </c>
      <c r="B10259">
        <v>0.627</v>
      </c>
      <c r="D10259" s="207"/>
    </row>
    <row r="10260" spans="1:4" x14ac:dyDescent="0.15">
      <c r="A10260" s="214">
        <v>41732</v>
      </c>
      <c r="B10260">
        <v>0.64200000000000002</v>
      </c>
      <c r="D10260" s="207"/>
    </row>
    <row r="10261" spans="1:4" x14ac:dyDescent="0.15">
      <c r="A10261" s="214">
        <v>41733</v>
      </c>
      <c r="B10261">
        <v>0.64200000000000002</v>
      </c>
      <c r="D10261" s="207"/>
    </row>
    <row r="10262" spans="1:4" x14ac:dyDescent="0.15">
      <c r="A10262" s="214">
        <v>41736</v>
      </c>
      <c r="B10262">
        <v>0.61399999999999999</v>
      </c>
      <c r="D10262" s="207"/>
    </row>
    <row r="10263" spans="1:4" x14ac:dyDescent="0.15">
      <c r="A10263" s="214">
        <v>41737</v>
      </c>
      <c r="B10263">
        <v>0.61899999999999999</v>
      </c>
      <c r="D10263" s="207"/>
    </row>
    <row r="10264" spans="1:4" x14ac:dyDescent="0.15">
      <c r="A10264" s="214">
        <v>41738</v>
      </c>
      <c r="B10264">
        <v>0.61399999999999999</v>
      </c>
      <c r="D10264" s="207"/>
    </row>
    <row r="10265" spans="1:4" x14ac:dyDescent="0.15">
      <c r="A10265" s="214">
        <v>41739</v>
      </c>
      <c r="B10265">
        <v>0.60899999999999999</v>
      </c>
      <c r="D10265" s="207"/>
    </row>
    <row r="10266" spans="1:4" x14ac:dyDescent="0.15">
      <c r="A10266" s="214">
        <v>41740</v>
      </c>
      <c r="B10266">
        <v>0.60499999999999998</v>
      </c>
      <c r="D10266" s="207"/>
    </row>
    <row r="10267" spans="1:4" x14ac:dyDescent="0.15">
      <c r="A10267" s="214">
        <v>41743</v>
      </c>
      <c r="B10267">
        <v>0.60499999999999998</v>
      </c>
      <c r="D10267" s="207"/>
    </row>
    <row r="10268" spans="1:4" x14ac:dyDescent="0.15">
      <c r="A10268" s="214">
        <v>41744</v>
      </c>
      <c r="B10268">
        <v>0.60599999999999998</v>
      </c>
      <c r="D10268" s="207"/>
    </row>
    <row r="10269" spans="1:4" x14ac:dyDescent="0.15">
      <c r="A10269" s="214">
        <v>41745</v>
      </c>
      <c r="B10269">
        <v>0.61099999999999999</v>
      </c>
      <c r="D10269" s="207"/>
    </row>
    <row r="10270" spans="1:4" x14ac:dyDescent="0.15">
      <c r="A10270" s="214">
        <v>41746</v>
      </c>
      <c r="B10270">
        <v>0.60599999999999998</v>
      </c>
      <c r="D10270" s="207"/>
    </row>
    <row r="10271" spans="1:4" x14ac:dyDescent="0.15">
      <c r="A10271" s="214">
        <v>41747</v>
      </c>
      <c r="B10271">
        <v>0.60199999999999998</v>
      </c>
      <c r="D10271" s="207"/>
    </row>
    <row r="10272" spans="1:4" x14ac:dyDescent="0.15">
      <c r="A10272" s="214">
        <v>41750</v>
      </c>
      <c r="B10272">
        <v>0.60699999999999998</v>
      </c>
      <c r="D10272" s="207"/>
    </row>
    <row r="10273" spans="1:4" x14ac:dyDescent="0.15">
      <c r="A10273" s="214">
        <v>41751</v>
      </c>
      <c r="B10273">
        <v>0.60699999999999998</v>
      </c>
      <c r="D10273" s="207"/>
    </row>
    <row r="10274" spans="1:4" x14ac:dyDescent="0.15">
      <c r="A10274" s="214">
        <v>41752</v>
      </c>
      <c r="B10274">
        <v>0.61799999999999999</v>
      </c>
      <c r="D10274" s="207"/>
    </row>
    <row r="10275" spans="1:4" x14ac:dyDescent="0.15">
      <c r="A10275" s="214">
        <v>41753</v>
      </c>
      <c r="B10275">
        <v>0.61799999999999999</v>
      </c>
      <c r="D10275" s="207"/>
    </row>
    <row r="10276" spans="1:4" x14ac:dyDescent="0.15">
      <c r="A10276" s="214">
        <v>41754</v>
      </c>
      <c r="B10276">
        <v>0.628</v>
      </c>
      <c r="D10276" s="207"/>
    </row>
    <row r="10277" spans="1:4" x14ac:dyDescent="0.15">
      <c r="A10277" s="214">
        <v>41757</v>
      </c>
      <c r="B10277">
        <v>0.61899999999999999</v>
      </c>
      <c r="D10277" s="207"/>
    </row>
    <row r="10278" spans="1:4" x14ac:dyDescent="0.15">
      <c r="A10278" s="214">
        <v>41759</v>
      </c>
      <c r="B10278">
        <v>0.623</v>
      </c>
      <c r="D10278" s="207"/>
    </row>
    <row r="10279" spans="1:4" x14ac:dyDescent="0.15">
      <c r="A10279" s="214">
        <v>41760</v>
      </c>
      <c r="B10279">
        <v>0.624</v>
      </c>
      <c r="D10279" s="207"/>
    </row>
    <row r="10280" spans="1:4" x14ac:dyDescent="0.15">
      <c r="A10280" s="214">
        <v>41761</v>
      </c>
      <c r="B10280">
        <v>0.61399999999999999</v>
      </c>
      <c r="D10280" s="207"/>
    </row>
    <row r="10281" spans="1:4" x14ac:dyDescent="0.15">
      <c r="A10281" s="214">
        <v>41766</v>
      </c>
      <c r="B10281">
        <v>0.60599999999999998</v>
      </c>
      <c r="D10281" s="207"/>
    </row>
    <row r="10282" spans="1:4" x14ac:dyDescent="0.15">
      <c r="A10282" s="214">
        <v>41767</v>
      </c>
      <c r="B10282">
        <v>0.61099999999999999</v>
      </c>
      <c r="D10282" s="207"/>
    </row>
    <row r="10283" spans="1:4" x14ac:dyDescent="0.15">
      <c r="A10283" s="214">
        <v>41768</v>
      </c>
      <c r="B10283">
        <v>0.61099999999999999</v>
      </c>
      <c r="D10283" s="207"/>
    </row>
    <row r="10284" spans="1:4" x14ac:dyDescent="0.15">
      <c r="A10284" s="214">
        <v>41771</v>
      </c>
      <c r="B10284">
        <v>0.61599999999999999</v>
      </c>
      <c r="D10284" s="207"/>
    </row>
    <row r="10285" spans="1:4" x14ac:dyDescent="0.15">
      <c r="A10285" s="214">
        <v>41772</v>
      </c>
      <c r="B10285">
        <v>0.61699999999999999</v>
      </c>
      <c r="D10285" s="207"/>
    </row>
    <row r="10286" spans="1:4" x14ac:dyDescent="0.15">
      <c r="A10286" s="214">
        <v>41773</v>
      </c>
      <c r="B10286">
        <v>0.61099999999999999</v>
      </c>
      <c r="D10286" s="207"/>
    </row>
    <row r="10287" spans="1:4" x14ac:dyDescent="0.15">
      <c r="A10287" s="214">
        <v>41774</v>
      </c>
      <c r="B10287">
        <v>0.60199999999999998</v>
      </c>
      <c r="D10287" s="207"/>
    </row>
    <row r="10288" spans="1:4" x14ac:dyDescent="0.15">
      <c r="A10288" s="214">
        <v>41775</v>
      </c>
      <c r="B10288">
        <v>0.59299999999999997</v>
      </c>
      <c r="D10288" s="207"/>
    </row>
    <row r="10289" spans="1:4" x14ac:dyDescent="0.15">
      <c r="A10289" s="214">
        <v>41778</v>
      </c>
      <c r="B10289">
        <v>0.59799999999999998</v>
      </c>
      <c r="D10289" s="207"/>
    </row>
    <row r="10290" spans="1:4" x14ac:dyDescent="0.15">
      <c r="A10290" s="214">
        <v>41779</v>
      </c>
      <c r="B10290">
        <v>0.59899999999999998</v>
      </c>
      <c r="D10290" s="207"/>
    </row>
    <row r="10291" spans="1:4" x14ac:dyDescent="0.15">
      <c r="A10291" s="214">
        <v>41780</v>
      </c>
      <c r="B10291">
        <v>0.60299999999999998</v>
      </c>
      <c r="D10291" s="207"/>
    </row>
    <row r="10292" spans="1:4" x14ac:dyDescent="0.15">
      <c r="A10292" s="214">
        <v>41781</v>
      </c>
      <c r="B10292">
        <v>0.60899999999999999</v>
      </c>
      <c r="D10292" s="207"/>
    </row>
    <row r="10293" spans="1:4" x14ac:dyDescent="0.15">
      <c r="A10293" s="214">
        <v>41782</v>
      </c>
      <c r="B10293">
        <v>0.6</v>
      </c>
      <c r="D10293" s="207"/>
    </row>
    <row r="10294" spans="1:4" x14ac:dyDescent="0.15">
      <c r="A10294" s="214">
        <v>41785</v>
      </c>
      <c r="B10294">
        <v>0.60199999999999998</v>
      </c>
      <c r="D10294" s="207"/>
    </row>
    <row r="10295" spans="1:4" x14ac:dyDescent="0.15">
      <c r="A10295" s="214">
        <v>41786</v>
      </c>
      <c r="B10295">
        <v>0.60599999999999998</v>
      </c>
      <c r="D10295" s="207"/>
    </row>
    <row r="10296" spans="1:4" x14ac:dyDescent="0.15">
      <c r="A10296" s="214">
        <v>41787</v>
      </c>
      <c r="B10296">
        <v>0.59799999999999998</v>
      </c>
      <c r="D10296" s="207"/>
    </row>
    <row r="10297" spans="1:4" x14ac:dyDescent="0.15">
      <c r="A10297" s="214">
        <v>41788</v>
      </c>
      <c r="B10297">
        <v>0.58399999999999996</v>
      </c>
      <c r="D10297" s="207"/>
    </row>
    <row r="10298" spans="1:4" x14ac:dyDescent="0.15">
      <c r="A10298" s="214">
        <v>41789</v>
      </c>
      <c r="B10298">
        <v>0.58899999999999997</v>
      </c>
      <c r="D10298" s="207"/>
    </row>
    <row r="10299" spans="1:4" x14ac:dyDescent="0.15">
      <c r="A10299" s="214">
        <v>41792</v>
      </c>
      <c r="B10299">
        <v>0.59799999999999998</v>
      </c>
      <c r="D10299" s="207"/>
    </row>
    <row r="10300" spans="1:4" x14ac:dyDescent="0.15">
      <c r="A10300" s="214">
        <v>41793</v>
      </c>
      <c r="B10300">
        <v>0.60099999999999998</v>
      </c>
      <c r="D10300" s="207"/>
    </row>
    <row r="10301" spans="1:4" x14ac:dyDescent="0.15">
      <c r="A10301" s="214">
        <v>41794</v>
      </c>
      <c r="B10301">
        <v>0.60599999999999998</v>
      </c>
      <c r="D10301" s="207"/>
    </row>
    <row r="10302" spans="1:4" x14ac:dyDescent="0.15">
      <c r="A10302" s="214">
        <v>41795</v>
      </c>
      <c r="B10302">
        <v>0.61199999999999999</v>
      </c>
      <c r="D10302" s="207"/>
    </row>
    <row r="10303" spans="1:4" x14ac:dyDescent="0.15">
      <c r="A10303" s="214">
        <v>41796</v>
      </c>
      <c r="B10303">
        <v>0.59199999999999997</v>
      </c>
      <c r="D10303" s="207"/>
    </row>
    <row r="10304" spans="1:4" x14ac:dyDescent="0.15">
      <c r="A10304" s="214">
        <v>41799</v>
      </c>
      <c r="B10304">
        <v>0.59299999999999997</v>
      </c>
      <c r="D10304" s="207"/>
    </row>
    <row r="10305" spans="1:4" x14ac:dyDescent="0.15">
      <c r="A10305" s="214">
        <v>41800</v>
      </c>
      <c r="B10305">
        <v>0.58899999999999997</v>
      </c>
      <c r="D10305" s="207"/>
    </row>
    <row r="10306" spans="1:4" x14ac:dyDescent="0.15">
      <c r="A10306" s="214">
        <v>41801</v>
      </c>
      <c r="B10306">
        <v>0.59799999999999998</v>
      </c>
      <c r="D10306" s="207"/>
    </row>
    <row r="10307" spans="1:4" x14ac:dyDescent="0.15">
      <c r="A10307" s="214">
        <v>41802</v>
      </c>
      <c r="B10307">
        <v>0.59399999999999997</v>
      </c>
      <c r="D10307" s="207"/>
    </row>
    <row r="10308" spans="1:4" x14ac:dyDescent="0.15">
      <c r="A10308" s="214">
        <v>41803</v>
      </c>
      <c r="B10308">
        <v>0.59899999999999998</v>
      </c>
      <c r="D10308" s="207"/>
    </row>
    <row r="10309" spans="1:4" x14ac:dyDescent="0.15">
      <c r="A10309" s="214">
        <v>41806</v>
      </c>
      <c r="B10309">
        <v>0.59499999999999997</v>
      </c>
      <c r="D10309" s="207"/>
    </row>
    <row r="10310" spans="1:4" x14ac:dyDescent="0.15">
      <c r="A10310" s="214">
        <v>41807</v>
      </c>
      <c r="B10310">
        <v>0.58499999999999996</v>
      </c>
      <c r="D10310" s="207"/>
    </row>
    <row r="10311" spans="1:4" x14ac:dyDescent="0.15">
      <c r="A10311" s="214">
        <v>41808</v>
      </c>
      <c r="B10311">
        <v>0.59</v>
      </c>
      <c r="D10311" s="207"/>
    </row>
    <row r="10312" spans="1:4" x14ac:dyDescent="0.15">
      <c r="A10312" s="214">
        <v>41809</v>
      </c>
      <c r="B10312">
        <v>0.58499999999999996</v>
      </c>
      <c r="D10312" s="207"/>
    </row>
    <row r="10313" spans="1:4" x14ac:dyDescent="0.15">
      <c r="A10313" s="214">
        <v>41810</v>
      </c>
      <c r="B10313">
        <v>0.57599999999999996</v>
      </c>
      <c r="D10313" s="207"/>
    </row>
    <row r="10314" spans="1:4" x14ac:dyDescent="0.15">
      <c r="A10314" s="214">
        <v>41813</v>
      </c>
      <c r="B10314">
        <v>0.58199999999999996</v>
      </c>
      <c r="D10314" s="207"/>
    </row>
    <row r="10315" spans="1:4" x14ac:dyDescent="0.15">
      <c r="A10315" s="214">
        <v>41814</v>
      </c>
      <c r="B10315">
        <v>0.57699999999999996</v>
      </c>
      <c r="D10315" s="207"/>
    </row>
    <row r="10316" spans="1:4" x14ac:dyDescent="0.15">
      <c r="A10316" s="214">
        <v>41815</v>
      </c>
      <c r="B10316">
        <v>0.57199999999999995</v>
      </c>
      <c r="D10316" s="207"/>
    </row>
    <row r="10317" spans="1:4" x14ac:dyDescent="0.15">
      <c r="A10317" s="214">
        <v>41816</v>
      </c>
      <c r="B10317">
        <v>0.56699999999999995</v>
      </c>
      <c r="D10317" s="207"/>
    </row>
    <row r="10318" spans="1:4" x14ac:dyDescent="0.15">
      <c r="A10318" s="214">
        <v>41817</v>
      </c>
      <c r="B10318">
        <v>0.55800000000000005</v>
      </c>
      <c r="D10318" s="207"/>
    </row>
    <row r="10319" spans="1:4" x14ac:dyDescent="0.15">
      <c r="A10319" s="214">
        <v>41820</v>
      </c>
      <c r="B10319">
        <v>0.56399999999999995</v>
      </c>
      <c r="D10319" s="207"/>
    </row>
    <row r="10320" spans="1:4" x14ac:dyDescent="0.15">
      <c r="A10320" s="214">
        <v>41821</v>
      </c>
      <c r="B10320">
        <v>0.55400000000000005</v>
      </c>
      <c r="D10320" s="207"/>
    </row>
    <row r="10321" spans="1:4" x14ac:dyDescent="0.15">
      <c r="A10321" s="214">
        <v>41822</v>
      </c>
      <c r="B10321">
        <v>0.56200000000000006</v>
      </c>
      <c r="D10321" s="207"/>
    </row>
    <row r="10322" spans="1:4" x14ac:dyDescent="0.15">
      <c r="A10322" s="214">
        <v>41823</v>
      </c>
      <c r="B10322">
        <v>0.56499999999999995</v>
      </c>
      <c r="D10322" s="207"/>
    </row>
    <row r="10323" spans="1:4" x14ac:dyDescent="0.15">
      <c r="A10323" s="214">
        <v>41824</v>
      </c>
      <c r="B10323">
        <v>0.56499999999999995</v>
      </c>
      <c r="D10323" s="207"/>
    </row>
    <row r="10324" spans="1:4" x14ac:dyDescent="0.15">
      <c r="A10324" s="214">
        <v>41827</v>
      </c>
      <c r="B10324">
        <v>0.56499999999999995</v>
      </c>
      <c r="D10324" s="207"/>
    </row>
    <row r="10325" spans="1:4" x14ac:dyDescent="0.15">
      <c r="A10325" s="214">
        <v>41828</v>
      </c>
      <c r="B10325">
        <v>0.55500000000000005</v>
      </c>
      <c r="D10325" s="207"/>
    </row>
    <row r="10326" spans="1:4" x14ac:dyDescent="0.15">
      <c r="A10326" s="214">
        <v>41829</v>
      </c>
      <c r="B10326">
        <v>0.54600000000000004</v>
      </c>
      <c r="D10326" s="207"/>
    </row>
    <row r="10327" spans="1:4" x14ac:dyDescent="0.15">
      <c r="A10327" s="214">
        <v>41830</v>
      </c>
      <c r="B10327">
        <v>0.54700000000000004</v>
      </c>
      <c r="D10327" s="207"/>
    </row>
    <row r="10328" spans="1:4" x14ac:dyDescent="0.15">
      <c r="A10328" s="214">
        <v>41831</v>
      </c>
      <c r="B10328">
        <v>0.53600000000000003</v>
      </c>
      <c r="D10328" s="207"/>
    </row>
    <row r="10329" spans="1:4" x14ac:dyDescent="0.15">
      <c r="A10329" s="214">
        <v>41834</v>
      </c>
      <c r="B10329">
        <v>0.54200000000000004</v>
      </c>
      <c r="D10329" s="207"/>
    </row>
    <row r="10330" spans="1:4" x14ac:dyDescent="0.15">
      <c r="A10330" s="214">
        <v>41835</v>
      </c>
      <c r="B10330">
        <v>0.54200000000000004</v>
      </c>
      <c r="D10330" s="207"/>
    </row>
    <row r="10331" spans="1:4" x14ac:dyDescent="0.15">
      <c r="A10331" s="214">
        <v>41836</v>
      </c>
      <c r="B10331">
        <v>0.54800000000000004</v>
      </c>
      <c r="D10331" s="207"/>
    </row>
    <row r="10332" spans="1:4" x14ac:dyDescent="0.15">
      <c r="A10332" s="214">
        <v>41837</v>
      </c>
      <c r="B10332">
        <v>0.53700000000000003</v>
      </c>
      <c r="D10332" s="207"/>
    </row>
    <row r="10333" spans="1:4" x14ac:dyDescent="0.15">
      <c r="A10333" s="214">
        <v>41838</v>
      </c>
      <c r="B10333">
        <v>0.54300000000000004</v>
      </c>
      <c r="D10333" s="207"/>
    </row>
    <row r="10334" spans="1:4" x14ac:dyDescent="0.15">
      <c r="A10334" s="214">
        <v>41842</v>
      </c>
      <c r="B10334">
        <v>0.54400000000000004</v>
      </c>
      <c r="D10334" s="207"/>
    </row>
    <row r="10335" spans="1:4" x14ac:dyDescent="0.15">
      <c r="A10335" s="214">
        <v>41843</v>
      </c>
      <c r="B10335">
        <v>0.54</v>
      </c>
      <c r="D10335" s="207"/>
    </row>
    <row r="10336" spans="1:4" x14ac:dyDescent="0.15">
      <c r="A10336" s="214">
        <v>41844</v>
      </c>
      <c r="B10336">
        <v>0.53</v>
      </c>
      <c r="D10336" s="207"/>
    </row>
    <row r="10337" spans="1:4" x14ac:dyDescent="0.15">
      <c r="A10337" s="214">
        <v>41845</v>
      </c>
      <c r="B10337">
        <v>0.53600000000000003</v>
      </c>
      <c r="D10337" s="207"/>
    </row>
    <row r="10338" spans="1:4" x14ac:dyDescent="0.15">
      <c r="A10338" s="214">
        <v>41848</v>
      </c>
      <c r="B10338">
        <v>0.53100000000000003</v>
      </c>
      <c r="D10338" s="207"/>
    </row>
    <row r="10339" spans="1:4" x14ac:dyDescent="0.15">
      <c r="A10339" s="214">
        <v>41849</v>
      </c>
      <c r="B10339">
        <v>0.53100000000000003</v>
      </c>
      <c r="D10339" s="207"/>
    </row>
    <row r="10340" spans="1:4" x14ac:dyDescent="0.15">
      <c r="A10340" s="214">
        <v>41850</v>
      </c>
      <c r="B10340">
        <v>0.53700000000000003</v>
      </c>
      <c r="D10340" s="207"/>
    </row>
    <row r="10341" spans="1:4" x14ac:dyDescent="0.15">
      <c r="A10341" s="214">
        <v>41851</v>
      </c>
      <c r="B10341">
        <v>0.54200000000000004</v>
      </c>
      <c r="D10341" s="207"/>
    </row>
    <row r="10342" spans="1:4" x14ac:dyDescent="0.15">
      <c r="A10342" s="214">
        <v>41852</v>
      </c>
      <c r="B10342">
        <v>0.54300000000000004</v>
      </c>
      <c r="D10342" s="207"/>
    </row>
    <row r="10343" spans="1:4" x14ac:dyDescent="0.15">
      <c r="A10343" s="214">
        <v>41855</v>
      </c>
      <c r="B10343">
        <v>0.53800000000000003</v>
      </c>
      <c r="D10343" s="207"/>
    </row>
    <row r="10344" spans="1:4" x14ac:dyDescent="0.15">
      <c r="A10344" s="214">
        <v>41856</v>
      </c>
      <c r="B10344">
        <v>0.52900000000000003</v>
      </c>
      <c r="D10344" s="207"/>
    </row>
    <row r="10345" spans="1:4" x14ac:dyDescent="0.15">
      <c r="A10345" s="214">
        <v>41857</v>
      </c>
      <c r="B10345">
        <v>0.52900000000000003</v>
      </c>
      <c r="D10345" s="207"/>
    </row>
    <row r="10346" spans="1:4" x14ac:dyDescent="0.15">
      <c r="A10346" s="214">
        <v>41858</v>
      </c>
      <c r="B10346">
        <v>0.53800000000000003</v>
      </c>
      <c r="D10346" s="207"/>
    </row>
    <row r="10347" spans="1:4" x14ac:dyDescent="0.15">
      <c r="A10347" s="214">
        <v>41859</v>
      </c>
      <c r="B10347">
        <v>0.51900000000000002</v>
      </c>
      <c r="D10347" s="207"/>
    </row>
    <row r="10348" spans="1:4" x14ac:dyDescent="0.15">
      <c r="A10348" s="214">
        <v>41862</v>
      </c>
      <c r="B10348">
        <v>0.52500000000000002</v>
      </c>
      <c r="D10348" s="207"/>
    </row>
    <row r="10349" spans="1:4" x14ac:dyDescent="0.15">
      <c r="A10349" s="214">
        <v>41863</v>
      </c>
      <c r="B10349">
        <v>0.52</v>
      </c>
      <c r="D10349" s="207"/>
    </row>
    <row r="10350" spans="1:4" x14ac:dyDescent="0.15">
      <c r="A10350" s="214">
        <v>41864</v>
      </c>
      <c r="B10350">
        <v>0.52</v>
      </c>
      <c r="D10350" s="207"/>
    </row>
    <row r="10351" spans="1:4" x14ac:dyDescent="0.15">
      <c r="A10351" s="214">
        <v>41865</v>
      </c>
      <c r="B10351">
        <v>0.51600000000000001</v>
      </c>
      <c r="D10351" s="207"/>
    </row>
    <row r="10352" spans="1:4" x14ac:dyDescent="0.15">
      <c r="A10352" s="214">
        <v>41866</v>
      </c>
      <c r="B10352">
        <v>0.51600000000000001</v>
      </c>
      <c r="D10352" s="207"/>
    </row>
    <row r="10353" spans="1:4" x14ac:dyDescent="0.15">
      <c r="A10353" s="214">
        <v>41869</v>
      </c>
      <c r="B10353">
        <v>0.51100000000000001</v>
      </c>
      <c r="D10353" s="207"/>
    </row>
    <row r="10354" spans="1:4" x14ac:dyDescent="0.15">
      <c r="A10354" s="214">
        <v>41870</v>
      </c>
      <c r="B10354">
        <v>0.51100000000000001</v>
      </c>
      <c r="D10354" s="207"/>
    </row>
    <row r="10355" spans="1:4" x14ac:dyDescent="0.15">
      <c r="A10355" s="214">
        <v>41871</v>
      </c>
      <c r="B10355">
        <v>0.52600000000000002</v>
      </c>
      <c r="D10355" s="207"/>
    </row>
    <row r="10356" spans="1:4" x14ac:dyDescent="0.15">
      <c r="A10356" s="214">
        <v>41872</v>
      </c>
      <c r="B10356">
        <v>0.54100000000000004</v>
      </c>
      <c r="D10356" s="207"/>
    </row>
    <row r="10357" spans="1:4" x14ac:dyDescent="0.15">
      <c r="A10357" s="214">
        <v>41873</v>
      </c>
      <c r="B10357">
        <v>0.52200000000000002</v>
      </c>
      <c r="D10357" s="207"/>
    </row>
    <row r="10358" spans="1:4" x14ac:dyDescent="0.15">
      <c r="A10358" s="214">
        <v>41876</v>
      </c>
      <c r="B10358">
        <v>0.52200000000000002</v>
      </c>
      <c r="D10358" s="207"/>
    </row>
    <row r="10359" spans="1:4" x14ac:dyDescent="0.15">
      <c r="A10359" s="214">
        <v>41877</v>
      </c>
      <c r="B10359">
        <v>0.51200000000000001</v>
      </c>
      <c r="D10359" s="207"/>
    </row>
    <row r="10360" spans="1:4" x14ac:dyDescent="0.15">
      <c r="A10360" s="214">
        <v>41878</v>
      </c>
      <c r="B10360">
        <v>0.50800000000000001</v>
      </c>
      <c r="D10360" s="207"/>
    </row>
    <row r="10361" spans="1:4" x14ac:dyDescent="0.15">
      <c r="A10361" s="214">
        <v>41879</v>
      </c>
      <c r="B10361">
        <v>0.503</v>
      </c>
      <c r="D10361" s="207"/>
    </row>
    <row r="10362" spans="1:4" x14ac:dyDescent="0.15">
      <c r="A10362" s="214">
        <v>41880</v>
      </c>
      <c r="B10362">
        <v>0.50800000000000001</v>
      </c>
      <c r="D10362" s="207"/>
    </row>
    <row r="10363" spans="1:4" x14ac:dyDescent="0.15">
      <c r="A10363" s="214">
        <v>41883</v>
      </c>
      <c r="B10363">
        <v>0.50900000000000001</v>
      </c>
      <c r="D10363" s="207"/>
    </row>
    <row r="10364" spans="1:4" x14ac:dyDescent="0.15">
      <c r="A10364" s="214">
        <v>41884</v>
      </c>
      <c r="B10364">
        <v>0.52</v>
      </c>
      <c r="D10364" s="207"/>
    </row>
    <row r="10365" spans="1:4" x14ac:dyDescent="0.15">
      <c r="A10365" s="214">
        <v>41885</v>
      </c>
      <c r="B10365">
        <v>0.52</v>
      </c>
      <c r="D10365" s="207"/>
    </row>
    <row r="10366" spans="1:4" x14ac:dyDescent="0.15">
      <c r="A10366" s="214">
        <v>41886</v>
      </c>
      <c r="B10366">
        <v>0.52100000000000002</v>
      </c>
      <c r="D10366" s="207"/>
    </row>
    <row r="10367" spans="1:4" x14ac:dyDescent="0.15">
      <c r="A10367" s="214">
        <v>41887</v>
      </c>
      <c r="B10367">
        <v>0.53100000000000003</v>
      </c>
      <c r="D10367" s="207"/>
    </row>
    <row r="10368" spans="1:4" x14ac:dyDescent="0.15">
      <c r="A10368" s="214">
        <v>41890</v>
      </c>
      <c r="B10368">
        <v>0.52100000000000002</v>
      </c>
      <c r="D10368" s="207"/>
    </row>
    <row r="10369" spans="1:4" x14ac:dyDescent="0.15">
      <c r="A10369" s="214">
        <v>41891</v>
      </c>
      <c r="B10369">
        <v>0.52200000000000002</v>
      </c>
      <c r="D10369" s="207"/>
    </row>
    <row r="10370" spans="1:4" x14ac:dyDescent="0.15">
      <c r="A10370" s="214">
        <v>41892</v>
      </c>
      <c r="B10370">
        <v>0.53700000000000003</v>
      </c>
      <c r="D10370" s="207"/>
    </row>
    <row r="10371" spans="1:4" x14ac:dyDescent="0.15">
      <c r="A10371" s="214">
        <v>41893</v>
      </c>
      <c r="B10371">
        <v>0.56100000000000005</v>
      </c>
      <c r="D10371" s="207"/>
    </row>
    <row r="10372" spans="1:4" x14ac:dyDescent="0.15">
      <c r="A10372" s="214">
        <v>41894</v>
      </c>
      <c r="B10372">
        <v>0.56699999999999995</v>
      </c>
      <c r="D10372" s="207"/>
    </row>
    <row r="10373" spans="1:4" x14ac:dyDescent="0.15">
      <c r="A10373" s="214">
        <v>41898</v>
      </c>
      <c r="B10373">
        <v>0.57199999999999995</v>
      </c>
      <c r="D10373" s="207"/>
    </row>
    <row r="10374" spans="1:4" x14ac:dyDescent="0.15">
      <c r="A10374" s="214">
        <v>41899</v>
      </c>
      <c r="B10374">
        <v>0.54800000000000004</v>
      </c>
      <c r="D10374" s="207"/>
    </row>
    <row r="10375" spans="1:4" x14ac:dyDescent="0.15">
      <c r="A10375" s="214">
        <v>41900</v>
      </c>
      <c r="B10375">
        <v>0.56299999999999994</v>
      </c>
      <c r="D10375" s="207"/>
    </row>
    <row r="10376" spans="1:4" x14ac:dyDescent="0.15">
      <c r="A10376" s="214">
        <v>41901</v>
      </c>
      <c r="B10376">
        <v>0.55400000000000005</v>
      </c>
      <c r="D10376" s="207"/>
    </row>
    <row r="10377" spans="1:4" x14ac:dyDescent="0.15">
      <c r="A10377" s="214">
        <v>41904</v>
      </c>
      <c r="B10377">
        <v>0.53500000000000003</v>
      </c>
      <c r="D10377" s="207"/>
    </row>
    <row r="10378" spans="1:4" x14ac:dyDescent="0.15">
      <c r="A10378" s="214">
        <v>41906</v>
      </c>
      <c r="B10378">
        <v>0.52600000000000002</v>
      </c>
      <c r="D10378" s="207"/>
    </row>
    <row r="10379" spans="1:4" x14ac:dyDescent="0.15">
      <c r="A10379" s="214">
        <v>41907</v>
      </c>
      <c r="B10379">
        <v>0.52100000000000002</v>
      </c>
      <c r="D10379" s="207"/>
    </row>
    <row r="10380" spans="1:4" x14ac:dyDescent="0.15">
      <c r="A10380" s="214">
        <v>41908</v>
      </c>
      <c r="B10380">
        <v>0.51700000000000002</v>
      </c>
      <c r="D10380" s="207"/>
    </row>
    <row r="10381" spans="1:4" x14ac:dyDescent="0.15">
      <c r="A10381" s="214">
        <v>41911</v>
      </c>
      <c r="B10381">
        <v>0.52200000000000002</v>
      </c>
      <c r="D10381" s="207"/>
    </row>
    <row r="10382" spans="1:4" x14ac:dyDescent="0.15">
      <c r="A10382" s="214">
        <v>41912</v>
      </c>
      <c r="B10382">
        <v>0.52200000000000002</v>
      </c>
      <c r="D10382" s="207"/>
    </row>
    <row r="10383" spans="1:4" x14ac:dyDescent="0.15">
      <c r="A10383" s="214">
        <v>41913</v>
      </c>
      <c r="B10383">
        <v>0.52700000000000002</v>
      </c>
      <c r="D10383" s="207"/>
    </row>
    <row r="10384" spans="1:4" x14ac:dyDescent="0.15">
      <c r="A10384" s="214">
        <v>41914</v>
      </c>
      <c r="B10384">
        <v>0.52200000000000002</v>
      </c>
      <c r="D10384" s="207"/>
    </row>
    <row r="10385" spans="1:4" x14ac:dyDescent="0.15">
      <c r="A10385" s="214">
        <v>41915</v>
      </c>
      <c r="B10385">
        <v>0.51900000000000002</v>
      </c>
      <c r="D10385" s="207"/>
    </row>
    <row r="10386" spans="1:4" x14ac:dyDescent="0.15">
      <c r="A10386" s="214">
        <v>41918</v>
      </c>
      <c r="B10386">
        <v>0.51900000000000002</v>
      </c>
      <c r="D10386" s="207"/>
    </row>
    <row r="10387" spans="1:4" x14ac:dyDescent="0.15">
      <c r="A10387" s="214">
        <v>41919</v>
      </c>
      <c r="B10387">
        <v>0.51400000000000001</v>
      </c>
      <c r="D10387" s="207"/>
    </row>
    <row r="10388" spans="1:4" x14ac:dyDescent="0.15">
      <c r="A10388" s="214">
        <v>41920</v>
      </c>
      <c r="B10388">
        <v>0.504</v>
      </c>
      <c r="D10388" s="207"/>
    </row>
    <row r="10389" spans="1:4" x14ac:dyDescent="0.15">
      <c r="A10389" s="214">
        <v>41921</v>
      </c>
      <c r="B10389">
        <v>0.49</v>
      </c>
      <c r="D10389" s="207"/>
    </row>
    <row r="10390" spans="1:4" x14ac:dyDescent="0.15">
      <c r="A10390" s="214">
        <v>41922</v>
      </c>
      <c r="B10390">
        <v>0.502</v>
      </c>
      <c r="D10390" s="207"/>
    </row>
    <row r="10391" spans="1:4" x14ac:dyDescent="0.15">
      <c r="A10391" s="214">
        <v>41926</v>
      </c>
      <c r="B10391">
        <v>0.496</v>
      </c>
      <c r="D10391" s="207"/>
    </row>
    <row r="10392" spans="1:4" x14ac:dyDescent="0.15">
      <c r="A10392" s="214">
        <v>41927</v>
      </c>
      <c r="B10392">
        <v>0.49</v>
      </c>
      <c r="D10392" s="207"/>
    </row>
    <row r="10393" spans="1:4" x14ac:dyDescent="0.15">
      <c r="A10393" s="214">
        <v>41928</v>
      </c>
      <c r="B10393">
        <v>0.49099999999999999</v>
      </c>
      <c r="D10393" s="207"/>
    </row>
    <row r="10394" spans="1:4" x14ac:dyDescent="0.15">
      <c r="A10394" s="214">
        <v>41929</v>
      </c>
      <c r="B10394">
        <v>0.47199999999999998</v>
      </c>
      <c r="D10394" s="207"/>
    </row>
    <row r="10395" spans="1:4" x14ac:dyDescent="0.15">
      <c r="A10395" s="214">
        <v>41932</v>
      </c>
      <c r="B10395">
        <v>0.49199999999999999</v>
      </c>
      <c r="D10395" s="207"/>
    </row>
    <row r="10396" spans="1:4" x14ac:dyDescent="0.15">
      <c r="A10396" s="214">
        <v>41933</v>
      </c>
      <c r="B10396">
        <v>0.48299999999999998</v>
      </c>
      <c r="D10396" s="207"/>
    </row>
    <row r="10397" spans="1:4" x14ac:dyDescent="0.15">
      <c r="A10397" s="214">
        <v>41934</v>
      </c>
      <c r="B10397">
        <v>0.48899999999999999</v>
      </c>
      <c r="D10397" s="207"/>
    </row>
    <row r="10398" spans="1:4" x14ac:dyDescent="0.15">
      <c r="A10398" s="214">
        <v>41935</v>
      </c>
      <c r="B10398">
        <v>0.48399999999999999</v>
      </c>
      <c r="D10398" s="207"/>
    </row>
    <row r="10399" spans="1:4" x14ac:dyDescent="0.15">
      <c r="A10399" s="214">
        <v>41936</v>
      </c>
      <c r="B10399">
        <v>0.47299999999999998</v>
      </c>
      <c r="D10399" s="207"/>
    </row>
    <row r="10400" spans="1:4" x14ac:dyDescent="0.15">
      <c r="A10400" s="214">
        <v>41939</v>
      </c>
      <c r="B10400">
        <v>0.47399999999999998</v>
      </c>
      <c r="D10400" s="207"/>
    </row>
    <row r="10401" spans="1:4" x14ac:dyDescent="0.15">
      <c r="A10401" s="214">
        <v>41940</v>
      </c>
      <c r="B10401">
        <v>0.46500000000000002</v>
      </c>
      <c r="D10401" s="207"/>
    </row>
    <row r="10402" spans="1:4" x14ac:dyDescent="0.15">
      <c r="A10402" s="214">
        <v>41941</v>
      </c>
      <c r="B10402">
        <v>0.47099999999999997</v>
      </c>
      <c r="D10402" s="207"/>
    </row>
    <row r="10403" spans="1:4" x14ac:dyDescent="0.15">
      <c r="A10403" s="214">
        <v>41942</v>
      </c>
      <c r="B10403">
        <v>0.47499999999999998</v>
      </c>
      <c r="D10403" s="207"/>
    </row>
    <row r="10404" spans="1:4" x14ac:dyDescent="0.15">
      <c r="A10404" s="214">
        <v>41943</v>
      </c>
      <c r="B10404">
        <v>0.46600000000000003</v>
      </c>
      <c r="D10404" s="207"/>
    </row>
    <row r="10405" spans="1:4" x14ac:dyDescent="0.15">
      <c r="A10405" s="214">
        <v>41947</v>
      </c>
      <c r="B10405">
        <v>0.44900000000000001</v>
      </c>
      <c r="D10405" s="207"/>
    </row>
    <row r="10406" spans="1:4" x14ac:dyDescent="0.15">
      <c r="A10406" s="214">
        <v>41948</v>
      </c>
      <c r="B10406">
        <v>0.47499999999999998</v>
      </c>
      <c r="D10406" s="207"/>
    </row>
    <row r="10407" spans="1:4" x14ac:dyDescent="0.15">
      <c r="A10407" s="214">
        <v>41949</v>
      </c>
      <c r="B10407">
        <v>0.47599999999999998</v>
      </c>
      <c r="D10407" s="207"/>
    </row>
    <row r="10408" spans="1:4" x14ac:dyDescent="0.15">
      <c r="A10408" s="214">
        <v>41950</v>
      </c>
      <c r="B10408">
        <v>0.48199999999999998</v>
      </c>
      <c r="D10408" s="207"/>
    </row>
    <row r="10409" spans="1:4" x14ac:dyDescent="0.15">
      <c r="A10409" s="214">
        <v>41953</v>
      </c>
      <c r="B10409">
        <v>0.46700000000000003</v>
      </c>
      <c r="D10409" s="207"/>
    </row>
    <row r="10410" spans="1:4" x14ac:dyDescent="0.15">
      <c r="A10410" s="214">
        <v>41954</v>
      </c>
      <c r="B10410">
        <v>0.49199999999999999</v>
      </c>
      <c r="D10410" s="207"/>
    </row>
    <row r="10411" spans="1:4" x14ac:dyDescent="0.15">
      <c r="A10411" s="214">
        <v>41955</v>
      </c>
      <c r="B10411">
        <v>0.53100000000000003</v>
      </c>
      <c r="D10411" s="207"/>
    </row>
    <row r="10412" spans="1:4" x14ac:dyDescent="0.15">
      <c r="A10412" s="214">
        <v>41956</v>
      </c>
      <c r="B10412">
        <v>0.50700000000000001</v>
      </c>
      <c r="D10412" s="207"/>
    </row>
    <row r="10413" spans="1:4" x14ac:dyDescent="0.15">
      <c r="A10413" s="214">
        <v>41957</v>
      </c>
      <c r="B10413">
        <v>0.48599999999999999</v>
      </c>
      <c r="D10413" s="207"/>
    </row>
    <row r="10414" spans="1:4" x14ac:dyDescent="0.15">
      <c r="A10414" s="214">
        <v>41960</v>
      </c>
      <c r="B10414">
        <v>0.48099999999999998</v>
      </c>
      <c r="D10414" s="207"/>
    </row>
    <row r="10415" spans="1:4" x14ac:dyDescent="0.15">
      <c r="A10415" s="214">
        <v>41961</v>
      </c>
      <c r="B10415">
        <v>0.51200000000000001</v>
      </c>
      <c r="D10415" s="207"/>
    </row>
    <row r="10416" spans="1:4" x14ac:dyDescent="0.15">
      <c r="A10416" s="214">
        <v>41962</v>
      </c>
      <c r="B10416">
        <v>0.48399999999999999</v>
      </c>
      <c r="D10416" s="207"/>
    </row>
    <row r="10417" spans="1:4" x14ac:dyDescent="0.15">
      <c r="A10417" s="214">
        <v>41963</v>
      </c>
      <c r="B10417">
        <v>0.48</v>
      </c>
      <c r="D10417" s="207"/>
    </row>
    <row r="10418" spans="1:4" x14ac:dyDescent="0.15">
      <c r="A10418" s="214">
        <v>41964</v>
      </c>
      <c r="B10418">
        <v>0.47099999999999997</v>
      </c>
      <c r="D10418" s="207"/>
    </row>
    <row r="10419" spans="1:4" x14ac:dyDescent="0.15">
      <c r="A10419" s="214">
        <v>41968</v>
      </c>
      <c r="B10419">
        <v>0.46100000000000002</v>
      </c>
      <c r="D10419" s="207"/>
    </row>
    <row r="10420" spans="1:4" x14ac:dyDescent="0.15">
      <c r="A10420" s="214">
        <v>41969</v>
      </c>
      <c r="B10420">
        <v>0.44700000000000001</v>
      </c>
      <c r="D10420" s="207"/>
    </row>
    <row r="10421" spans="1:4" x14ac:dyDescent="0.15">
      <c r="A10421" s="214">
        <v>41970</v>
      </c>
      <c r="B10421">
        <v>0.436</v>
      </c>
      <c r="D10421" s="207"/>
    </row>
    <row r="10422" spans="1:4" x14ac:dyDescent="0.15">
      <c r="A10422" s="214">
        <v>41971</v>
      </c>
      <c r="B10422">
        <v>0.43099999999999999</v>
      </c>
      <c r="D10422" s="207"/>
    </row>
    <row r="10423" spans="1:4" x14ac:dyDescent="0.15">
      <c r="A10423" s="214">
        <v>41974</v>
      </c>
      <c r="B10423">
        <v>0.436</v>
      </c>
      <c r="D10423" s="207"/>
    </row>
    <row r="10424" spans="1:4" x14ac:dyDescent="0.15">
      <c r="A10424" s="214">
        <v>41975</v>
      </c>
      <c r="B10424">
        <v>0.44500000000000001</v>
      </c>
      <c r="D10424" s="207"/>
    </row>
    <row r="10425" spans="1:4" x14ac:dyDescent="0.15">
      <c r="A10425" s="214">
        <v>41976</v>
      </c>
      <c r="B10425">
        <v>0.42599999999999999</v>
      </c>
      <c r="D10425" s="207"/>
    </row>
    <row r="10426" spans="1:4" x14ac:dyDescent="0.15">
      <c r="A10426" s="214">
        <v>41977</v>
      </c>
      <c r="B10426">
        <v>0.42699999999999999</v>
      </c>
      <c r="D10426" s="207"/>
    </row>
    <row r="10427" spans="1:4" x14ac:dyDescent="0.15">
      <c r="A10427" s="214">
        <v>41978</v>
      </c>
      <c r="B10427">
        <v>0.41699999999999998</v>
      </c>
      <c r="D10427" s="207"/>
    </row>
    <row r="10428" spans="1:4" x14ac:dyDescent="0.15">
      <c r="A10428" s="214">
        <v>41981</v>
      </c>
      <c r="B10428">
        <v>0.433</v>
      </c>
      <c r="D10428" s="207"/>
    </row>
    <row r="10429" spans="1:4" x14ac:dyDescent="0.15">
      <c r="A10429" s="214">
        <v>41982</v>
      </c>
      <c r="B10429">
        <v>0.41399999999999998</v>
      </c>
      <c r="D10429" s="207"/>
    </row>
    <row r="10430" spans="1:4" x14ac:dyDescent="0.15">
      <c r="A10430" s="214">
        <v>41983</v>
      </c>
      <c r="B10430">
        <v>0.40500000000000003</v>
      </c>
      <c r="D10430" s="207"/>
    </row>
    <row r="10431" spans="1:4" x14ac:dyDescent="0.15">
      <c r="A10431" s="214">
        <v>41984</v>
      </c>
      <c r="B10431">
        <v>0.40500000000000003</v>
      </c>
      <c r="D10431" s="207"/>
    </row>
    <row r="10432" spans="1:4" x14ac:dyDescent="0.15">
      <c r="A10432" s="214">
        <v>41985</v>
      </c>
      <c r="B10432">
        <v>0.39500000000000002</v>
      </c>
      <c r="D10432" s="207"/>
    </row>
    <row r="10433" spans="1:4" x14ac:dyDescent="0.15">
      <c r="A10433" s="214">
        <v>41988</v>
      </c>
      <c r="B10433">
        <v>0.376</v>
      </c>
      <c r="D10433" s="207"/>
    </row>
    <row r="10434" spans="1:4" x14ac:dyDescent="0.15">
      <c r="A10434" s="214">
        <v>41989</v>
      </c>
      <c r="B10434">
        <v>0.35599999999999998</v>
      </c>
      <c r="D10434" s="207"/>
    </row>
    <row r="10435" spans="1:4" x14ac:dyDescent="0.15">
      <c r="A10435" s="214">
        <v>41990</v>
      </c>
      <c r="B10435">
        <v>0.35699999999999998</v>
      </c>
      <c r="D10435" s="207"/>
    </row>
    <row r="10436" spans="1:4" x14ac:dyDescent="0.15">
      <c r="A10436" s="214">
        <v>41991</v>
      </c>
      <c r="B10436">
        <v>0.34799999999999998</v>
      </c>
      <c r="D10436" s="207"/>
    </row>
    <row r="10437" spans="1:4" x14ac:dyDescent="0.15">
      <c r="A10437" s="214">
        <v>41992</v>
      </c>
      <c r="B10437">
        <v>0.35299999999999998</v>
      </c>
      <c r="D10437" s="207"/>
    </row>
    <row r="10438" spans="1:4" x14ac:dyDescent="0.15">
      <c r="A10438" s="214">
        <v>41995</v>
      </c>
      <c r="B10438">
        <v>0.33800000000000002</v>
      </c>
      <c r="D10438" s="207"/>
    </row>
    <row r="10439" spans="1:4" x14ac:dyDescent="0.15">
      <c r="A10439" s="214">
        <v>41997</v>
      </c>
      <c r="B10439">
        <v>0.33400000000000002</v>
      </c>
      <c r="D10439" s="207"/>
    </row>
    <row r="10440" spans="1:4" x14ac:dyDescent="0.15">
      <c r="A10440" s="214">
        <v>41998</v>
      </c>
      <c r="B10440">
        <v>0.314</v>
      </c>
      <c r="D10440" s="207"/>
    </row>
    <row r="10441" spans="1:4" x14ac:dyDescent="0.15">
      <c r="A10441" s="214">
        <v>41999</v>
      </c>
      <c r="B10441">
        <v>0.32900000000000001</v>
      </c>
      <c r="D10441" s="207"/>
    </row>
    <row r="10442" spans="1:4" x14ac:dyDescent="0.15">
      <c r="A10442" s="214">
        <v>42002</v>
      </c>
      <c r="B10442">
        <v>0.32400000000000001</v>
      </c>
      <c r="D10442" s="207"/>
    </row>
    <row r="10443" spans="1:4" x14ac:dyDescent="0.15">
      <c r="A10443" s="214">
        <v>42003</v>
      </c>
      <c r="B10443">
        <v>0.32500000000000001</v>
      </c>
      <c r="D10443" s="207"/>
    </row>
    <row r="10444" spans="1:4" x14ac:dyDescent="0.15">
      <c r="A10444" s="214">
        <v>42009</v>
      </c>
      <c r="B10444">
        <v>0.32600000000000001</v>
      </c>
      <c r="D10444" s="207"/>
    </row>
    <row r="10445" spans="1:4" x14ac:dyDescent="0.15">
      <c r="A10445" s="214">
        <v>42010</v>
      </c>
      <c r="B10445">
        <v>0.28899999999999998</v>
      </c>
      <c r="D10445" s="207"/>
    </row>
    <row r="10446" spans="1:4" x14ac:dyDescent="0.15">
      <c r="A10446" s="214">
        <v>42011</v>
      </c>
      <c r="B10446">
        <v>0.29899999999999999</v>
      </c>
      <c r="D10446" s="207"/>
    </row>
    <row r="10447" spans="1:4" x14ac:dyDescent="0.15">
      <c r="A10447" s="214">
        <v>42012</v>
      </c>
      <c r="B10447">
        <v>0.28399999999999997</v>
      </c>
      <c r="D10447" s="207"/>
    </row>
    <row r="10448" spans="1:4" x14ac:dyDescent="0.15">
      <c r="A10448" s="214">
        <v>42013</v>
      </c>
      <c r="B10448">
        <v>0.27900000000000003</v>
      </c>
      <c r="D10448" s="207"/>
    </row>
    <row r="10449" spans="1:4" x14ac:dyDescent="0.15">
      <c r="A10449" s="214">
        <v>42017</v>
      </c>
      <c r="B10449">
        <v>0.26500000000000001</v>
      </c>
      <c r="D10449" s="207"/>
    </row>
    <row r="10450" spans="1:4" x14ac:dyDescent="0.15">
      <c r="A10450" s="214">
        <v>42018</v>
      </c>
      <c r="B10450">
        <v>0.25600000000000001</v>
      </c>
      <c r="D10450" s="207"/>
    </row>
    <row r="10451" spans="1:4" x14ac:dyDescent="0.15">
      <c r="A10451" s="214">
        <v>42019</v>
      </c>
      <c r="B10451">
        <v>0.25</v>
      </c>
      <c r="D10451" s="207"/>
    </row>
    <row r="10452" spans="1:4" x14ac:dyDescent="0.15">
      <c r="A10452" s="214">
        <v>42020</v>
      </c>
      <c r="B10452">
        <v>0.24099999999999999</v>
      </c>
      <c r="D10452" s="207"/>
    </row>
    <row r="10453" spans="1:4" x14ac:dyDescent="0.15">
      <c r="A10453" s="214">
        <v>42023</v>
      </c>
      <c r="B10453">
        <v>0.20599999999999999</v>
      </c>
      <c r="D10453" s="207"/>
    </row>
    <row r="10454" spans="1:4" x14ac:dyDescent="0.15">
      <c r="A10454" s="214">
        <v>42024</v>
      </c>
      <c r="B10454">
        <v>0.221</v>
      </c>
      <c r="D10454" s="207"/>
    </row>
    <row r="10455" spans="1:4" x14ac:dyDescent="0.15">
      <c r="A10455" s="214">
        <v>42025</v>
      </c>
      <c r="B10455">
        <v>0.251</v>
      </c>
      <c r="D10455" s="207"/>
    </row>
    <row r="10456" spans="1:4" x14ac:dyDescent="0.15">
      <c r="A10456" s="214">
        <v>42026</v>
      </c>
      <c r="B10456">
        <v>0.32100000000000001</v>
      </c>
      <c r="D10456" s="207"/>
    </row>
    <row r="10457" spans="1:4" x14ac:dyDescent="0.15">
      <c r="A10457" s="214">
        <v>42027</v>
      </c>
      <c r="B10457">
        <v>0.24399999999999999</v>
      </c>
      <c r="D10457" s="207"/>
    </row>
    <row r="10458" spans="1:4" x14ac:dyDescent="0.15">
      <c r="A10458" s="214">
        <v>42030</v>
      </c>
      <c r="B10458">
        <v>0.22900000000000001</v>
      </c>
      <c r="D10458" s="207"/>
    </row>
    <row r="10459" spans="1:4" x14ac:dyDescent="0.15">
      <c r="A10459" s="214">
        <v>42031</v>
      </c>
      <c r="B10459">
        <v>0.26900000000000002</v>
      </c>
      <c r="D10459" s="207"/>
    </row>
    <row r="10460" spans="1:4" x14ac:dyDescent="0.15">
      <c r="A10460" s="214">
        <v>42032</v>
      </c>
      <c r="B10460">
        <v>0.29299999999999998</v>
      </c>
      <c r="D10460" s="207"/>
    </row>
    <row r="10461" spans="1:4" x14ac:dyDescent="0.15">
      <c r="A10461" s="214">
        <v>42033</v>
      </c>
      <c r="B10461">
        <v>0.29299999999999998</v>
      </c>
      <c r="D10461" s="207"/>
    </row>
    <row r="10462" spans="1:4" x14ac:dyDescent="0.15">
      <c r="A10462" s="214">
        <v>42034</v>
      </c>
      <c r="B10462">
        <v>0.28799999999999998</v>
      </c>
      <c r="D10462" s="207"/>
    </row>
    <row r="10463" spans="1:4" x14ac:dyDescent="0.15">
      <c r="A10463" s="214">
        <v>42037</v>
      </c>
      <c r="B10463">
        <v>0.29299999999999998</v>
      </c>
      <c r="D10463" s="207"/>
    </row>
    <row r="10464" spans="1:4" x14ac:dyDescent="0.15">
      <c r="A10464" s="214">
        <v>42038</v>
      </c>
      <c r="B10464">
        <v>0.36299999999999999</v>
      </c>
      <c r="D10464" s="207"/>
    </row>
    <row r="10465" spans="1:4" x14ac:dyDescent="0.15">
      <c r="A10465" s="214">
        <v>42039</v>
      </c>
      <c r="B10465">
        <v>0.38200000000000001</v>
      </c>
      <c r="D10465" s="207"/>
    </row>
    <row r="10466" spans="1:4" x14ac:dyDescent="0.15">
      <c r="A10466" s="214">
        <v>42040</v>
      </c>
      <c r="B10466">
        <v>0.36199999999999999</v>
      </c>
      <c r="D10466" s="207"/>
    </row>
    <row r="10467" spans="1:4" x14ac:dyDescent="0.15">
      <c r="A10467" s="214">
        <v>42041</v>
      </c>
      <c r="B10467">
        <v>0.34300000000000003</v>
      </c>
      <c r="D10467" s="207"/>
    </row>
    <row r="10468" spans="1:4" x14ac:dyDescent="0.15">
      <c r="A10468" s="214">
        <v>42044</v>
      </c>
      <c r="B10468">
        <v>0.36199999999999999</v>
      </c>
      <c r="D10468" s="207"/>
    </row>
    <row r="10469" spans="1:4" x14ac:dyDescent="0.15">
      <c r="A10469" s="214">
        <v>42045</v>
      </c>
      <c r="B10469">
        <v>0.39700000000000002</v>
      </c>
      <c r="D10469" s="207"/>
    </row>
    <row r="10470" spans="1:4" x14ac:dyDescent="0.15">
      <c r="A10470" s="214">
        <v>42047</v>
      </c>
      <c r="B10470">
        <v>0.39800000000000002</v>
      </c>
      <c r="D10470" s="207"/>
    </row>
    <row r="10471" spans="1:4" x14ac:dyDescent="0.15">
      <c r="A10471" s="214">
        <v>42048</v>
      </c>
      <c r="B10471">
        <v>0.42299999999999999</v>
      </c>
      <c r="D10471" s="207"/>
    </row>
    <row r="10472" spans="1:4" x14ac:dyDescent="0.15">
      <c r="A10472" s="214">
        <v>42051</v>
      </c>
      <c r="B10472">
        <v>0.45400000000000001</v>
      </c>
      <c r="D10472" s="207"/>
    </row>
    <row r="10473" spans="1:4" x14ac:dyDescent="0.15">
      <c r="A10473" s="214">
        <v>42052</v>
      </c>
      <c r="B10473">
        <v>0.39900000000000002</v>
      </c>
      <c r="D10473" s="207"/>
    </row>
    <row r="10474" spans="1:4" x14ac:dyDescent="0.15">
      <c r="A10474" s="214">
        <v>42053</v>
      </c>
      <c r="B10474">
        <v>0.41699999999999998</v>
      </c>
      <c r="D10474" s="207"/>
    </row>
    <row r="10475" spans="1:4" x14ac:dyDescent="0.15">
      <c r="A10475" s="214">
        <v>42054</v>
      </c>
      <c r="B10475">
        <v>0.39800000000000002</v>
      </c>
      <c r="D10475" s="207"/>
    </row>
    <row r="10476" spans="1:4" x14ac:dyDescent="0.15">
      <c r="A10476" s="214">
        <v>42055</v>
      </c>
      <c r="B10476">
        <v>0.39300000000000002</v>
      </c>
      <c r="D10476" s="207"/>
    </row>
    <row r="10477" spans="1:4" x14ac:dyDescent="0.15">
      <c r="A10477" s="214">
        <v>42058</v>
      </c>
      <c r="B10477">
        <v>0.38900000000000001</v>
      </c>
      <c r="D10477" s="207"/>
    </row>
    <row r="10478" spans="1:4" x14ac:dyDescent="0.15">
      <c r="A10478" s="214">
        <v>42059</v>
      </c>
      <c r="B10478">
        <v>0.38100000000000001</v>
      </c>
      <c r="D10478" s="207"/>
    </row>
    <row r="10479" spans="1:4" x14ac:dyDescent="0.15">
      <c r="A10479" s="214">
        <v>42060</v>
      </c>
      <c r="B10479">
        <v>0.34699999999999998</v>
      </c>
      <c r="D10479" s="207"/>
    </row>
    <row r="10480" spans="1:4" x14ac:dyDescent="0.15">
      <c r="A10480" s="214">
        <v>42061</v>
      </c>
      <c r="B10480">
        <v>0.34799999999999998</v>
      </c>
      <c r="D10480" s="207"/>
    </row>
    <row r="10481" spans="1:4" x14ac:dyDescent="0.15">
      <c r="A10481" s="214">
        <v>42062</v>
      </c>
      <c r="B10481">
        <v>0.34899999999999998</v>
      </c>
      <c r="D10481" s="207"/>
    </row>
    <row r="10482" spans="1:4" x14ac:dyDescent="0.15">
      <c r="A10482" s="214">
        <v>42065</v>
      </c>
      <c r="B10482">
        <v>0.35399999999999998</v>
      </c>
      <c r="D10482" s="207"/>
    </row>
    <row r="10483" spans="1:4" x14ac:dyDescent="0.15">
      <c r="A10483" s="214">
        <v>42066</v>
      </c>
      <c r="B10483">
        <v>0.39500000000000002</v>
      </c>
      <c r="D10483" s="207"/>
    </row>
    <row r="10484" spans="1:4" x14ac:dyDescent="0.15">
      <c r="A10484" s="214">
        <v>42067</v>
      </c>
      <c r="B10484">
        <v>0.4</v>
      </c>
      <c r="D10484" s="207"/>
    </row>
    <row r="10485" spans="1:4" x14ac:dyDescent="0.15">
      <c r="A10485" s="214">
        <v>42068</v>
      </c>
      <c r="B10485">
        <v>0.39500000000000002</v>
      </c>
      <c r="D10485" s="207"/>
    </row>
    <row r="10486" spans="1:4" x14ac:dyDescent="0.15">
      <c r="A10486" s="214">
        <v>42069</v>
      </c>
      <c r="B10486">
        <v>0.376</v>
      </c>
      <c r="D10486" s="207"/>
    </row>
    <row r="10487" spans="1:4" x14ac:dyDescent="0.15">
      <c r="A10487" s="214">
        <v>42072</v>
      </c>
      <c r="B10487">
        <v>0.42199999999999999</v>
      </c>
      <c r="D10487" s="207"/>
    </row>
    <row r="10488" spans="1:4" x14ac:dyDescent="0.15">
      <c r="A10488" s="214">
        <v>42073</v>
      </c>
      <c r="B10488">
        <v>0.46200000000000002</v>
      </c>
      <c r="D10488" s="207"/>
    </row>
    <row r="10489" spans="1:4" x14ac:dyDescent="0.15">
      <c r="A10489" s="214">
        <v>42074</v>
      </c>
      <c r="B10489">
        <v>0.41299999999999998</v>
      </c>
      <c r="D10489" s="207"/>
    </row>
    <row r="10490" spans="1:4" x14ac:dyDescent="0.15">
      <c r="A10490" s="214">
        <v>42075</v>
      </c>
      <c r="B10490">
        <v>0.374</v>
      </c>
      <c r="D10490" s="207"/>
    </row>
    <row r="10491" spans="1:4" x14ac:dyDescent="0.15">
      <c r="A10491" s="214">
        <v>42076</v>
      </c>
      <c r="B10491">
        <v>0.40799999999999997</v>
      </c>
      <c r="D10491" s="207"/>
    </row>
    <row r="10492" spans="1:4" x14ac:dyDescent="0.15">
      <c r="A10492" s="214">
        <v>42079</v>
      </c>
      <c r="B10492">
        <v>0.41399999999999998</v>
      </c>
      <c r="D10492" s="207"/>
    </row>
    <row r="10493" spans="1:4" x14ac:dyDescent="0.15">
      <c r="A10493" s="214">
        <v>42080</v>
      </c>
      <c r="B10493">
        <v>0.41</v>
      </c>
      <c r="D10493" s="207"/>
    </row>
    <row r="10494" spans="1:4" x14ac:dyDescent="0.15">
      <c r="A10494" s="214">
        <v>42081</v>
      </c>
      <c r="B10494">
        <v>0.36099999999999999</v>
      </c>
      <c r="D10494" s="207"/>
    </row>
    <row r="10495" spans="1:4" x14ac:dyDescent="0.15">
      <c r="A10495" s="214">
        <v>42082</v>
      </c>
      <c r="B10495">
        <v>0.32200000000000001</v>
      </c>
      <c r="D10495" s="207"/>
    </row>
    <row r="10496" spans="1:4" x14ac:dyDescent="0.15">
      <c r="A10496" s="214">
        <v>42083</v>
      </c>
      <c r="B10496">
        <v>0.32200000000000001</v>
      </c>
      <c r="D10496" s="207"/>
    </row>
    <row r="10497" spans="1:4" x14ac:dyDescent="0.15">
      <c r="A10497" s="214">
        <v>42086</v>
      </c>
      <c r="B10497">
        <v>0.307</v>
      </c>
      <c r="D10497" s="207"/>
    </row>
    <row r="10498" spans="1:4" x14ac:dyDescent="0.15">
      <c r="A10498" s="214">
        <v>42087</v>
      </c>
      <c r="B10498">
        <v>0.307</v>
      </c>
      <c r="D10498" s="207"/>
    </row>
    <row r="10499" spans="1:4" x14ac:dyDescent="0.15">
      <c r="A10499" s="214">
        <v>42088</v>
      </c>
      <c r="B10499">
        <v>0.32800000000000001</v>
      </c>
      <c r="D10499" s="207"/>
    </row>
    <row r="10500" spans="1:4" x14ac:dyDescent="0.15">
      <c r="A10500" s="214">
        <v>42089</v>
      </c>
      <c r="B10500">
        <v>0.32800000000000001</v>
      </c>
      <c r="D10500" s="207"/>
    </row>
    <row r="10501" spans="1:4" x14ac:dyDescent="0.15">
      <c r="A10501" s="214">
        <v>42090</v>
      </c>
      <c r="B10501">
        <v>0.373</v>
      </c>
      <c r="D10501" s="207"/>
    </row>
    <row r="10502" spans="1:4" x14ac:dyDescent="0.15">
      <c r="A10502" s="214">
        <v>42093</v>
      </c>
      <c r="B10502">
        <v>0.36799999999999999</v>
      </c>
      <c r="D10502" s="207"/>
    </row>
    <row r="10503" spans="1:4" x14ac:dyDescent="0.15">
      <c r="A10503" s="214">
        <v>42094</v>
      </c>
      <c r="B10503">
        <v>0.39800000000000002</v>
      </c>
      <c r="D10503" s="207"/>
    </row>
    <row r="10504" spans="1:4" x14ac:dyDescent="0.15">
      <c r="A10504" s="214">
        <v>42095</v>
      </c>
      <c r="B10504">
        <v>0.378</v>
      </c>
      <c r="D10504" s="207"/>
    </row>
    <row r="10505" spans="1:4" x14ac:dyDescent="0.15">
      <c r="A10505" s="214">
        <v>42096</v>
      </c>
      <c r="B10505">
        <v>0.33900000000000002</v>
      </c>
      <c r="D10505" s="207"/>
    </row>
    <row r="10506" spans="1:4" x14ac:dyDescent="0.15">
      <c r="A10506" s="214">
        <v>42097</v>
      </c>
      <c r="B10506">
        <v>0.35399999999999998</v>
      </c>
      <c r="D10506" s="207"/>
    </row>
    <row r="10507" spans="1:4" x14ac:dyDescent="0.15">
      <c r="A10507" s="214">
        <v>42100</v>
      </c>
      <c r="B10507">
        <v>0.34</v>
      </c>
      <c r="D10507" s="207"/>
    </row>
    <row r="10508" spans="1:4" x14ac:dyDescent="0.15">
      <c r="A10508" s="214">
        <v>42101</v>
      </c>
      <c r="B10508">
        <v>0.36</v>
      </c>
      <c r="D10508" s="207"/>
    </row>
    <row r="10509" spans="1:4" x14ac:dyDescent="0.15">
      <c r="A10509" s="214">
        <v>42102</v>
      </c>
      <c r="B10509">
        <v>0.36</v>
      </c>
      <c r="D10509" s="207"/>
    </row>
    <row r="10510" spans="1:4" x14ac:dyDescent="0.15">
      <c r="A10510" s="214">
        <v>42103</v>
      </c>
      <c r="B10510">
        <v>0.36099999999999999</v>
      </c>
      <c r="D10510" s="207"/>
    </row>
    <row r="10511" spans="1:4" x14ac:dyDescent="0.15">
      <c r="A10511" s="214">
        <v>42104</v>
      </c>
      <c r="B10511">
        <v>0.34100000000000003</v>
      </c>
      <c r="D10511" s="207"/>
    </row>
    <row r="10512" spans="1:4" x14ac:dyDescent="0.15">
      <c r="A10512" s="214">
        <v>42107</v>
      </c>
      <c r="B10512">
        <v>0.34200000000000003</v>
      </c>
      <c r="D10512" s="207"/>
    </row>
    <row r="10513" spans="1:4" x14ac:dyDescent="0.15">
      <c r="A10513" s="214">
        <v>42108</v>
      </c>
      <c r="B10513">
        <v>0.32700000000000001</v>
      </c>
      <c r="D10513" s="207"/>
    </row>
    <row r="10514" spans="1:4" x14ac:dyDescent="0.15">
      <c r="A10514" s="214">
        <v>42109</v>
      </c>
      <c r="B10514">
        <v>0.32800000000000001</v>
      </c>
      <c r="D10514" s="207"/>
    </row>
    <row r="10515" spans="1:4" x14ac:dyDescent="0.15">
      <c r="A10515" s="214">
        <v>42110</v>
      </c>
      <c r="B10515">
        <v>0.33200000000000002</v>
      </c>
      <c r="D10515" s="207"/>
    </row>
    <row r="10516" spans="1:4" x14ac:dyDescent="0.15">
      <c r="A10516" s="214">
        <v>42111</v>
      </c>
      <c r="B10516">
        <v>0.307</v>
      </c>
      <c r="D10516" s="207"/>
    </row>
    <row r="10517" spans="1:4" x14ac:dyDescent="0.15">
      <c r="A10517" s="214">
        <v>42114</v>
      </c>
      <c r="B10517">
        <v>0.313</v>
      </c>
      <c r="D10517" s="207"/>
    </row>
    <row r="10518" spans="1:4" x14ac:dyDescent="0.15">
      <c r="A10518" s="214">
        <v>42115</v>
      </c>
      <c r="B10518">
        <v>0.313</v>
      </c>
      <c r="D10518" s="207"/>
    </row>
    <row r="10519" spans="1:4" x14ac:dyDescent="0.15">
      <c r="A10519" s="214">
        <v>42116</v>
      </c>
      <c r="B10519">
        <v>0.309</v>
      </c>
      <c r="D10519" s="207"/>
    </row>
    <row r="10520" spans="1:4" x14ac:dyDescent="0.15">
      <c r="A10520" s="214">
        <v>42117</v>
      </c>
      <c r="B10520">
        <v>0.31900000000000001</v>
      </c>
      <c r="D10520" s="207"/>
    </row>
    <row r="10521" spans="1:4" x14ac:dyDescent="0.15">
      <c r="A10521" s="214">
        <v>42118</v>
      </c>
      <c r="B10521">
        <v>0.29399999999999998</v>
      </c>
      <c r="D10521" s="207"/>
    </row>
    <row r="10522" spans="1:4" x14ac:dyDescent="0.15">
      <c r="A10522" s="214">
        <v>42121</v>
      </c>
      <c r="B10522">
        <v>0.31</v>
      </c>
      <c r="D10522" s="207"/>
    </row>
    <row r="10523" spans="1:4" x14ac:dyDescent="0.15">
      <c r="A10523" s="214">
        <v>42122</v>
      </c>
      <c r="B10523">
        <v>0.30599999999999999</v>
      </c>
      <c r="D10523" s="207"/>
    </row>
    <row r="10524" spans="1:4" x14ac:dyDescent="0.15">
      <c r="A10524" s="214">
        <v>42124</v>
      </c>
      <c r="B10524">
        <v>0.33600000000000002</v>
      </c>
      <c r="D10524" s="207"/>
    </row>
    <row r="10525" spans="1:4" x14ac:dyDescent="0.15">
      <c r="A10525" s="214">
        <v>42125</v>
      </c>
      <c r="B10525">
        <v>0.37</v>
      </c>
      <c r="D10525" s="207"/>
    </row>
    <row r="10526" spans="1:4" x14ac:dyDescent="0.15">
      <c r="A10526" s="214">
        <v>42131</v>
      </c>
      <c r="B10526">
        <v>0.44</v>
      </c>
      <c r="D10526" s="207"/>
    </row>
    <row r="10527" spans="1:4" x14ac:dyDescent="0.15">
      <c r="A10527" s="214">
        <v>42132</v>
      </c>
      <c r="B10527">
        <v>0.42099999999999999</v>
      </c>
      <c r="D10527" s="207"/>
    </row>
    <row r="10528" spans="1:4" x14ac:dyDescent="0.15">
      <c r="A10528" s="214">
        <v>42135</v>
      </c>
      <c r="B10528">
        <v>0.40200000000000002</v>
      </c>
      <c r="D10528" s="207"/>
    </row>
    <row r="10529" spans="1:4" x14ac:dyDescent="0.15">
      <c r="A10529" s="214">
        <v>42136</v>
      </c>
      <c r="B10529">
        <v>0.46100000000000002</v>
      </c>
      <c r="D10529" s="207"/>
    </row>
    <row r="10530" spans="1:4" x14ac:dyDescent="0.15">
      <c r="A10530" s="214">
        <v>42137</v>
      </c>
      <c r="B10530">
        <v>0.46600000000000003</v>
      </c>
      <c r="D10530" s="207"/>
    </row>
    <row r="10531" spans="1:4" x14ac:dyDescent="0.15">
      <c r="A10531" s="214">
        <v>42138</v>
      </c>
      <c r="B10531">
        <v>0.45700000000000002</v>
      </c>
      <c r="D10531" s="207"/>
    </row>
    <row r="10532" spans="1:4" x14ac:dyDescent="0.15">
      <c r="A10532" s="214">
        <v>42139</v>
      </c>
      <c r="B10532">
        <v>0.40200000000000002</v>
      </c>
      <c r="D10532" s="207"/>
    </row>
    <row r="10533" spans="1:4" x14ac:dyDescent="0.15">
      <c r="A10533" s="214">
        <v>42142</v>
      </c>
      <c r="B10533">
        <v>0.38700000000000001</v>
      </c>
      <c r="D10533" s="207"/>
    </row>
    <row r="10534" spans="1:4" x14ac:dyDescent="0.15">
      <c r="A10534" s="214">
        <v>42143</v>
      </c>
      <c r="B10534">
        <v>0.39300000000000002</v>
      </c>
      <c r="D10534" s="207"/>
    </row>
    <row r="10535" spans="1:4" x14ac:dyDescent="0.15">
      <c r="A10535" s="214">
        <v>42144</v>
      </c>
      <c r="B10535">
        <v>0.40300000000000002</v>
      </c>
      <c r="D10535" s="207"/>
    </row>
    <row r="10536" spans="1:4" x14ac:dyDescent="0.15">
      <c r="A10536" s="214">
        <v>42145</v>
      </c>
      <c r="B10536">
        <v>0.41799999999999998</v>
      </c>
      <c r="D10536" s="207"/>
    </row>
    <row r="10537" spans="1:4" x14ac:dyDescent="0.15">
      <c r="A10537" s="214">
        <v>42146</v>
      </c>
      <c r="B10537">
        <v>0.42299999999999999</v>
      </c>
      <c r="D10537" s="207"/>
    </row>
    <row r="10538" spans="1:4" x14ac:dyDescent="0.15">
      <c r="A10538" s="214">
        <v>42149</v>
      </c>
      <c r="B10538">
        <v>0.433</v>
      </c>
      <c r="D10538" s="207"/>
    </row>
    <row r="10539" spans="1:4" x14ac:dyDescent="0.15">
      <c r="A10539" s="214">
        <v>42150</v>
      </c>
      <c r="B10539">
        <v>0.43099999999999999</v>
      </c>
      <c r="D10539" s="207"/>
    </row>
    <row r="10540" spans="1:4" x14ac:dyDescent="0.15">
      <c r="A10540" s="214">
        <v>42151</v>
      </c>
      <c r="B10540">
        <v>0.4</v>
      </c>
      <c r="D10540" s="207"/>
    </row>
    <row r="10541" spans="1:4" x14ac:dyDescent="0.15">
      <c r="A10541" s="214">
        <v>42152</v>
      </c>
      <c r="B10541">
        <v>0.41099999999999998</v>
      </c>
      <c r="D10541" s="207"/>
    </row>
    <row r="10542" spans="1:4" x14ac:dyDescent="0.15">
      <c r="A10542" s="214">
        <v>42153</v>
      </c>
      <c r="B10542">
        <v>0.40600000000000003</v>
      </c>
      <c r="D10542" s="207"/>
    </row>
    <row r="10543" spans="1:4" x14ac:dyDescent="0.15">
      <c r="A10543" s="214">
        <v>42156</v>
      </c>
      <c r="B10543">
        <v>0.41199999999999998</v>
      </c>
      <c r="D10543" s="207"/>
    </row>
    <row r="10544" spans="1:4" x14ac:dyDescent="0.15">
      <c r="A10544" s="214">
        <v>42157</v>
      </c>
      <c r="B10544">
        <v>0.42899999999999999</v>
      </c>
      <c r="D10544" s="207"/>
    </row>
    <row r="10545" spans="1:4" x14ac:dyDescent="0.15">
      <c r="A10545" s="214">
        <v>42158</v>
      </c>
      <c r="B10545">
        <v>0.45500000000000002</v>
      </c>
      <c r="D10545" s="207"/>
    </row>
    <row r="10546" spans="1:4" x14ac:dyDescent="0.15">
      <c r="A10546" s="214">
        <v>42159</v>
      </c>
      <c r="B10546">
        <v>0.48399999999999999</v>
      </c>
      <c r="D10546" s="207"/>
    </row>
    <row r="10547" spans="1:4" x14ac:dyDescent="0.15">
      <c r="A10547" s="214">
        <v>42160</v>
      </c>
      <c r="B10547">
        <v>0.47499999999999998</v>
      </c>
      <c r="D10547" s="207"/>
    </row>
    <row r="10548" spans="1:4" x14ac:dyDescent="0.15">
      <c r="A10548" s="214">
        <v>42163</v>
      </c>
      <c r="B10548">
        <v>0.48599999999999999</v>
      </c>
      <c r="D10548" s="207"/>
    </row>
    <row r="10549" spans="1:4" x14ac:dyDescent="0.15">
      <c r="A10549" s="214">
        <v>42164</v>
      </c>
      <c r="B10549">
        <v>0.443</v>
      </c>
      <c r="D10549" s="207"/>
    </row>
    <row r="10550" spans="1:4" x14ac:dyDescent="0.15">
      <c r="A10550" s="214">
        <v>42165</v>
      </c>
      <c r="B10550">
        <v>0.49099999999999999</v>
      </c>
      <c r="D10550" s="207"/>
    </row>
    <row r="10551" spans="1:4" x14ac:dyDescent="0.15">
      <c r="A10551" s="214">
        <v>42166</v>
      </c>
      <c r="B10551">
        <v>0.52400000000000002</v>
      </c>
      <c r="D10551" s="207"/>
    </row>
    <row r="10552" spans="1:4" x14ac:dyDescent="0.15">
      <c r="A10552" s="214">
        <v>42167</v>
      </c>
      <c r="B10552">
        <v>0.497</v>
      </c>
      <c r="D10552" s="207"/>
    </row>
    <row r="10553" spans="1:4" x14ac:dyDescent="0.15">
      <c r="A10553" s="214">
        <v>42170</v>
      </c>
      <c r="B10553">
        <v>0.498</v>
      </c>
      <c r="D10553" s="207"/>
    </row>
    <row r="10554" spans="1:4" x14ac:dyDescent="0.15">
      <c r="A10554" s="214">
        <v>42171</v>
      </c>
      <c r="B10554">
        <v>0.49299999999999999</v>
      </c>
      <c r="D10554" s="207"/>
    </row>
    <row r="10555" spans="1:4" x14ac:dyDescent="0.15">
      <c r="A10555" s="214">
        <v>42172</v>
      </c>
      <c r="B10555">
        <v>0.47299999999999998</v>
      </c>
      <c r="D10555" s="207"/>
    </row>
    <row r="10556" spans="1:4" x14ac:dyDescent="0.15">
      <c r="A10556" s="214">
        <v>42173</v>
      </c>
      <c r="B10556">
        <v>0.434</v>
      </c>
      <c r="D10556" s="207"/>
    </row>
    <row r="10557" spans="1:4" x14ac:dyDescent="0.15">
      <c r="A10557" s="214">
        <v>42174</v>
      </c>
      <c r="B10557">
        <v>0.41499999999999998</v>
      </c>
      <c r="D10557" s="207"/>
    </row>
    <row r="10558" spans="1:4" x14ac:dyDescent="0.15">
      <c r="A10558" s="214">
        <v>42177</v>
      </c>
      <c r="B10558">
        <v>0.42499999999999999</v>
      </c>
      <c r="D10558" s="207"/>
    </row>
    <row r="10559" spans="1:4" x14ac:dyDescent="0.15">
      <c r="A10559" s="214">
        <v>42178</v>
      </c>
      <c r="B10559">
        <v>0.46500000000000002</v>
      </c>
      <c r="D10559" s="207"/>
    </row>
    <row r="10560" spans="1:4" x14ac:dyDescent="0.15">
      <c r="A10560" s="214">
        <v>42179</v>
      </c>
      <c r="B10560">
        <v>0.45500000000000002</v>
      </c>
      <c r="D10560" s="207"/>
    </row>
    <row r="10561" spans="1:4" x14ac:dyDescent="0.15">
      <c r="A10561" s="214">
        <v>42180</v>
      </c>
      <c r="B10561">
        <v>0.47</v>
      </c>
      <c r="D10561" s="207"/>
    </row>
    <row r="10562" spans="1:4" x14ac:dyDescent="0.15">
      <c r="A10562" s="214">
        <v>42181</v>
      </c>
      <c r="B10562">
        <v>0.47</v>
      </c>
      <c r="D10562" s="207"/>
    </row>
    <row r="10563" spans="1:4" x14ac:dyDescent="0.15">
      <c r="A10563" s="214">
        <v>42184</v>
      </c>
      <c r="B10563">
        <v>0.437</v>
      </c>
      <c r="D10563" s="207"/>
    </row>
    <row r="10564" spans="1:4" x14ac:dyDescent="0.15">
      <c r="A10564" s="214">
        <v>42185</v>
      </c>
      <c r="B10564">
        <v>0.45100000000000001</v>
      </c>
      <c r="D10564" s="207"/>
    </row>
    <row r="10565" spans="1:4" x14ac:dyDescent="0.15">
      <c r="A10565" s="214">
        <v>42186</v>
      </c>
      <c r="B10565">
        <v>0.47099999999999997</v>
      </c>
      <c r="D10565" s="207"/>
    </row>
    <row r="10566" spans="1:4" x14ac:dyDescent="0.15">
      <c r="A10566" s="214">
        <v>42187</v>
      </c>
      <c r="B10566">
        <v>0.51100000000000001</v>
      </c>
      <c r="D10566" s="207"/>
    </row>
    <row r="10567" spans="1:4" x14ac:dyDescent="0.15">
      <c r="A10567" s="214">
        <v>42188</v>
      </c>
      <c r="B10567">
        <v>0.48199999999999998</v>
      </c>
      <c r="D10567" s="207"/>
    </row>
    <row r="10568" spans="1:4" x14ac:dyDescent="0.15">
      <c r="A10568" s="214">
        <v>42191</v>
      </c>
      <c r="B10568">
        <v>0.46200000000000002</v>
      </c>
      <c r="D10568" s="207"/>
    </row>
    <row r="10569" spans="1:4" x14ac:dyDescent="0.15">
      <c r="A10569" s="214">
        <v>42192</v>
      </c>
      <c r="B10569">
        <v>0.45300000000000001</v>
      </c>
      <c r="D10569" s="207"/>
    </row>
    <row r="10570" spans="1:4" x14ac:dyDescent="0.15">
      <c r="A10570" s="214">
        <v>42193</v>
      </c>
      <c r="B10570">
        <v>0.41499999999999998</v>
      </c>
      <c r="D10570" s="207"/>
    </row>
    <row r="10571" spans="1:4" x14ac:dyDescent="0.15">
      <c r="A10571" s="214">
        <v>42194</v>
      </c>
      <c r="B10571">
        <v>0.44800000000000001</v>
      </c>
      <c r="D10571" s="207"/>
    </row>
    <row r="10572" spans="1:4" x14ac:dyDescent="0.15">
      <c r="A10572" s="214">
        <v>42195</v>
      </c>
      <c r="B10572">
        <v>0.434</v>
      </c>
      <c r="D10572" s="207"/>
    </row>
    <row r="10573" spans="1:4" x14ac:dyDescent="0.15">
      <c r="A10573" s="214">
        <v>42198</v>
      </c>
      <c r="B10573">
        <v>0.44500000000000001</v>
      </c>
      <c r="D10573" s="207"/>
    </row>
    <row r="10574" spans="1:4" x14ac:dyDescent="0.15">
      <c r="A10574" s="214">
        <v>42199</v>
      </c>
      <c r="B10574">
        <v>0.46</v>
      </c>
      <c r="D10574" s="207"/>
    </row>
    <row r="10575" spans="1:4" x14ac:dyDescent="0.15">
      <c r="A10575" s="214">
        <v>42200</v>
      </c>
      <c r="B10575">
        <v>0.45400000000000001</v>
      </c>
      <c r="D10575" s="207"/>
    </row>
    <row r="10576" spans="1:4" x14ac:dyDescent="0.15">
      <c r="A10576" s="214">
        <v>42201</v>
      </c>
      <c r="B10576">
        <v>0.44500000000000001</v>
      </c>
      <c r="D10576" s="207"/>
    </row>
    <row r="10577" spans="1:4" x14ac:dyDescent="0.15">
      <c r="A10577" s="214">
        <v>42202</v>
      </c>
      <c r="B10577">
        <v>0.42599999999999999</v>
      </c>
      <c r="D10577" s="207"/>
    </row>
    <row r="10578" spans="1:4" x14ac:dyDescent="0.15">
      <c r="A10578" s="214">
        <v>42206</v>
      </c>
      <c r="B10578">
        <v>0.42299999999999999</v>
      </c>
      <c r="D10578" s="207"/>
    </row>
    <row r="10579" spans="1:4" x14ac:dyDescent="0.15">
      <c r="A10579" s="214">
        <v>42207</v>
      </c>
      <c r="B10579">
        <v>0.41599999999999998</v>
      </c>
      <c r="D10579" s="207"/>
    </row>
    <row r="10580" spans="1:4" x14ac:dyDescent="0.15">
      <c r="A10580" s="214">
        <v>42208</v>
      </c>
      <c r="B10580">
        <v>0.41699999999999998</v>
      </c>
      <c r="D10580" s="207"/>
    </row>
    <row r="10581" spans="1:4" x14ac:dyDescent="0.15">
      <c r="A10581" s="214">
        <v>42209</v>
      </c>
      <c r="B10581">
        <v>0.41199999999999998</v>
      </c>
      <c r="D10581" s="207"/>
    </row>
    <row r="10582" spans="1:4" x14ac:dyDescent="0.15">
      <c r="A10582" s="214">
        <v>42212</v>
      </c>
      <c r="B10582">
        <v>0.41399999999999998</v>
      </c>
      <c r="D10582" s="207"/>
    </row>
    <row r="10583" spans="1:4" x14ac:dyDescent="0.15">
      <c r="A10583" s="214">
        <v>42213</v>
      </c>
      <c r="B10583">
        <v>0.40799999999999997</v>
      </c>
      <c r="D10583" s="207"/>
    </row>
    <row r="10584" spans="1:4" x14ac:dyDescent="0.15">
      <c r="A10584" s="214">
        <v>42214</v>
      </c>
      <c r="B10584">
        <v>0.40899999999999997</v>
      </c>
      <c r="D10584" s="207"/>
    </row>
    <row r="10585" spans="1:4" x14ac:dyDescent="0.15">
      <c r="A10585" s="214">
        <v>42215</v>
      </c>
      <c r="B10585">
        <v>0.41899999999999998</v>
      </c>
      <c r="D10585" s="207"/>
    </row>
    <row r="10586" spans="1:4" x14ac:dyDescent="0.15">
      <c r="A10586" s="214">
        <v>42216</v>
      </c>
      <c r="B10586">
        <v>0.41399999999999998</v>
      </c>
      <c r="D10586" s="207"/>
    </row>
    <row r="10587" spans="1:4" x14ac:dyDescent="0.15">
      <c r="A10587" s="214">
        <v>42219</v>
      </c>
      <c r="B10587">
        <v>0.42</v>
      </c>
      <c r="D10587" s="207"/>
    </row>
    <row r="10588" spans="1:4" x14ac:dyDescent="0.15">
      <c r="A10588" s="214">
        <v>42220</v>
      </c>
      <c r="B10588">
        <v>0.39500000000000002</v>
      </c>
      <c r="D10588" s="207"/>
    </row>
    <row r="10589" spans="1:4" x14ac:dyDescent="0.15">
      <c r="A10589" s="214">
        <v>42221</v>
      </c>
      <c r="B10589">
        <v>0.40600000000000003</v>
      </c>
      <c r="D10589" s="207"/>
    </row>
    <row r="10590" spans="1:4" x14ac:dyDescent="0.15">
      <c r="A10590" s="214">
        <v>42222</v>
      </c>
      <c r="B10590">
        <v>0.43</v>
      </c>
      <c r="D10590" s="207"/>
    </row>
    <row r="10591" spans="1:4" x14ac:dyDescent="0.15">
      <c r="A10591" s="214">
        <v>42223</v>
      </c>
      <c r="B10591">
        <v>0.42499999999999999</v>
      </c>
      <c r="D10591" s="207"/>
    </row>
    <row r="10592" spans="1:4" x14ac:dyDescent="0.15">
      <c r="A10592" s="214">
        <v>42226</v>
      </c>
      <c r="B10592">
        <v>0.41099999999999998</v>
      </c>
      <c r="D10592" s="207"/>
    </row>
    <row r="10593" spans="1:4" x14ac:dyDescent="0.15">
      <c r="A10593" s="214">
        <v>42227</v>
      </c>
      <c r="B10593">
        <v>0.40699999999999997</v>
      </c>
      <c r="D10593" s="207"/>
    </row>
    <row r="10594" spans="1:4" x14ac:dyDescent="0.15">
      <c r="A10594" s="214">
        <v>42228</v>
      </c>
      <c r="B10594">
        <v>0.36699999999999999</v>
      </c>
      <c r="D10594" s="207"/>
    </row>
    <row r="10595" spans="1:4" x14ac:dyDescent="0.15">
      <c r="A10595" s="214">
        <v>42229</v>
      </c>
      <c r="B10595">
        <v>0.38800000000000001</v>
      </c>
      <c r="D10595" s="207"/>
    </row>
    <row r="10596" spans="1:4" x14ac:dyDescent="0.15">
      <c r="A10596" s="214">
        <v>42230</v>
      </c>
      <c r="B10596">
        <v>0.38800000000000001</v>
      </c>
      <c r="D10596" s="207"/>
    </row>
    <row r="10597" spans="1:4" x14ac:dyDescent="0.15">
      <c r="A10597" s="214">
        <v>42233</v>
      </c>
      <c r="B10597">
        <v>0.40300000000000002</v>
      </c>
      <c r="D10597" s="207"/>
    </row>
    <row r="10598" spans="1:4" x14ac:dyDescent="0.15">
      <c r="A10598" s="214">
        <v>42234</v>
      </c>
      <c r="B10598">
        <v>0.38400000000000001</v>
      </c>
      <c r="D10598" s="207"/>
    </row>
    <row r="10599" spans="1:4" x14ac:dyDescent="0.15">
      <c r="A10599" s="214">
        <v>42235</v>
      </c>
      <c r="B10599">
        <v>0.38400000000000001</v>
      </c>
      <c r="D10599" s="207"/>
    </row>
    <row r="10600" spans="1:4" x14ac:dyDescent="0.15">
      <c r="A10600" s="214">
        <v>42236</v>
      </c>
      <c r="B10600">
        <v>0.36899999999999999</v>
      </c>
      <c r="D10600" s="207"/>
    </row>
    <row r="10601" spans="1:4" x14ac:dyDescent="0.15">
      <c r="A10601" s="214">
        <v>42237</v>
      </c>
      <c r="B10601">
        <v>0.36399999999999999</v>
      </c>
      <c r="D10601" s="207"/>
    </row>
    <row r="10602" spans="1:4" x14ac:dyDescent="0.15">
      <c r="A10602" s="214">
        <v>42240</v>
      </c>
      <c r="B10602">
        <v>0.36</v>
      </c>
      <c r="D10602" s="207"/>
    </row>
    <row r="10603" spans="1:4" x14ac:dyDescent="0.15">
      <c r="A10603" s="214">
        <v>42241</v>
      </c>
      <c r="B10603">
        <v>0.38500000000000001</v>
      </c>
      <c r="D10603" s="207"/>
    </row>
    <row r="10604" spans="1:4" x14ac:dyDescent="0.15">
      <c r="A10604" s="214">
        <v>42242</v>
      </c>
      <c r="B10604">
        <v>0.38500000000000001</v>
      </c>
      <c r="D10604" s="207"/>
    </row>
    <row r="10605" spans="1:4" x14ac:dyDescent="0.15">
      <c r="A10605" s="214">
        <v>42243</v>
      </c>
      <c r="B10605">
        <v>0.4</v>
      </c>
      <c r="D10605" s="207"/>
    </row>
    <row r="10606" spans="1:4" x14ac:dyDescent="0.15">
      <c r="A10606" s="214">
        <v>42244</v>
      </c>
      <c r="B10606">
        <v>0.39600000000000002</v>
      </c>
      <c r="D10606" s="207"/>
    </row>
    <row r="10607" spans="1:4" x14ac:dyDescent="0.15">
      <c r="A10607" s="214">
        <v>42247</v>
      </c>
      <c r="B10607">
        <v>0.39200000000000002</v>
      </c>
      <c r="D10607" s="207"/>
    </row>
    <row r="10608" spans="1:4" x14ac:dyDescent="0.15">
      <c r="A10608" s="214">
        <v>42248</v>
      </c>
      <c r="B10608">
        <v>0.38100000000000001</v>
      </c>
      <c r="D10608" s="207"/>
    </row>
    <row r="10609" spans="1:4" x14ac:dyDescent="0.15">
      <c r="A10609" s="214">
        <v>42249</v>
      </c>
      <c r="B10609">
        <v>0.38600000000000001</v>
      </c>
      <c r="D10609" s="207"/>
    </row>
    <row r="10610" spans="1:4" x14ac:dyDescent="0.15">
      <c r="A10610" s="214">
        <v>42250</v>
      </c>
      <c r="B10610">
        <v>0.39100000000000001</v>
      </c>
      <c r="D10610" s="207"/>
    </row>
    <row r="10611" spans="1:4" x14ac:dyDescent="0.15">
      <c r="A10611" s="214">
        <v>42251</v>
      </c>
      <c r="B10611">
        <v>0.36199999999999999</v>
      </c>
      <c r="D10611" s="207"/>
    </row>
    <row r="10612" spans="1:4" x14ac:dyDescent="0.15">
      <c r="A10612" s="214">
        <v>42254</v>
      </c>
      <c r="B10612">
        <v>0.36299999999999999</v>
      </c>
      <c r="D10612" s="207"/>
    </row>
    <row r="10613" spans="1:4" x14ac:dyDescent="0.15">
      <c r="A10613" s="214">
        <v>42255</v>
      </c>
      <c r="B10613">
        <v>0.35499999999999998</v>
      </c>
      <c r="D10613" s="207"/>
    </row>
    <row r="10614" spans="1:4" x14ac:dyDescent="0.15">
      <c r="A10614" s="214">
        <v>42256</v>
      </c>
      <c r="B10614">
        <v>0.35899999999999999</v>
      </c>
      <c r="D10614" s="207"/>
    </row>
    <row r="10615" spans="1:4" x14ac:dyDescent="0.15">
      <c r="A10615" s="214">
        <v>42257</v>
      </c>
      <c r="B10615">
        <v>0.34899999999999998</v>
      </c>
      <c r="D10615" s="207"/>
    </row>
    <row r="10616" spans="1:4" x14ac:dyDescent="0.15">
      <c r="A10616" s="214">
        <v>42258</v>
      </c>
      <c r="B10616">
        <v>0.34399999999999997</v>
      </c>
      <c r="D10616" s="207"/>
    </row>
    <row r="10617" spans="1:4" x14ac:dyDescent="0.15">
      <c r="A10617" s="214">
        <v>42261</v>
      </c>
      <c r="B10617">
        <v>0.35499999999999998</v>
      </c>
      <c r="D10617" s="207"/>
    </row>
    <row r="10618" spans="1:4" x14ac:dyDescent="0.15">
      <c r="A10618" s="214">
        <v>42262</v>
      </c>
      <c r="B10618">
        <v>0.37</v>
      </c>
      <c r="D10618" s="207"/>
    </row>
    <row r="10619" spans="1:4" x14ac:dyDescent="0.15">
      <c r="A10619" s="214">
        <v>42263</v>
      </c>
      <c r="B10619">
        <v>0.36499999999999999</v>
      </c>
      <c r="D10619" s="207"/>
    </row>
    <row r="10620" spans="1:4" x14ac:dyDescent="0.15">
      <c r="A10620" s="214">
        <v>42264</v>
      </c>
      <c r="B10620">
        <v>0.36</v>
      </c>
      <c r="D10620" s="207"/>
    </row>
    <row r="10621" spans="1:4" x14ac:dyDescent="0.15">
      <c r="A10621" s="214">
        <v>42265</v>
      </c>
      <c r="B10621">
        <v>0.33100000000000002</v>
      </c>
      <c r="D10621" s="207"/>
    </row>
    <row r="10622" spans="1:4" x14ac:dyDescent="0.15">
      <c r="A10622" s="214">
        <v>42271</v>
      </c>
      <c r="B10622">
        <v>0.32800000000000001</v>
      </c>
      <c r="D10622" s="207"/>
    </row>
    <row r="10623" spans="1:4" x14ac:dyDescent="0.15">
      <c r="A10623" s="214">
        <v>42272</v>
      </c>
      <c r="B10623">
        <v>0.32300000000000001</v>
      </c>
      <c r="D10623" s="207"/>
    </row>
    <row r="10624" spans="1:4" x14ac:dyDescent="0.15">
      <c r="A10624" s="214">
        <v>42275</v>
      </c>
      <c r="B10624">
        <v>0.34799999999999998</v>
      </c>
      <c r="D10624" s="207"/>
    </row>
    <row r="10625" spans="1:4" x14ac:dyDescent="0.15">
      <c r="A10625" s="214">
        <v>42276</v>
      </c>
      <c r="B10625">
        <v>0.33400000000000002</v>
      </c>
      <c r="D10625" s="207"/>
    </row>
    <row r="10626" spans="1:4" x14ac:dyDescent="0.15">
      <c r="A10626" s="214">
        <v>42277</v>
      </c>
      <c r="B10626">
        <v>0.34799999999999998</v>
      </c>
      <c r="D10626" s="207"/>
    </row>
    <row r="10627" spans="1:4" x14ac:dyDescent="0.15">
      <c r="A10627" s="214">
        <v>42278</v>
      </c>
      <c r="B10627">
        <v>0.32900000000000001</v>
      </c>
      <c r="D10627" s="207"/>
    </row>
    <row r="10628" spans="1:4" x14ac:dyDescent="0.15">
      <c r="A10628" s="214">
        <v>42279</v>
      </c>
      <c r="B10628">
        <v>0.31900000000000001</v>
      </c>
      <c r="D10628" s="207"/>
    </row>
    <row r="10629" spans="1:4" x14ac:dyDescent="0.15">
      <c r="A10629" s="214">
        <v>42282</v>
      </c>
      <c r="B10629">
        <v>0.316</v>
      </c>
      <c r="D10629" s="207"/>
    </row>
    <row r="10630" spans="1:4" x14ac:dyDescent="0.15">
      <c r="A10630" s="214">
        <v>42283</v>
      </c>
      <c r="B10630">
        <v>0.32500000000000001</v>
      </c>
      <c r="D10630" s="207"/>
    </row>
    <row r="10631" spans="1:4" x14ac:dyDescent="0.15">
      <c r="A10631" s="214">
        <v>42284</v>
      </c>
      <c r="B10631">
        <v>0.33</v>
      </c>
      <c r="D10631" s="207"/>
    </row>
    <row r="10632" spans="1:4" x14ac:dyDescent="0.15">
      <c r="A10632" s="214">
        <v>42285</v>
      </c>
      <c r="B10632">
        <v>0.33100000000000002</v>
      </c>
      <c r="D10632" s="207"/>
    </row>
    <row r="10633" spans="1:4" x14ac:dyDescent="0.15">
      <c r="A10633" s="214">
        <v>42286</v>
      </c>
      <c r="B10633">
        <v>0.32600000000000001</v>
      </c>
      <c r="D10633" s="207"/>
    </row>
    <row r="10634" spans="1:4" x14ac:dyDescent="0.15">
      <c r="A10634" s="214">
        <v>42290</v>
      </c>
      <c r="B10634">
        <v>0.32200000000000001</v>
      </c>
      <c r="D10634" s="207"/>
    </row>
    <row r="10635" spans="1:4" x14ac:dyDescent="0.15">
      <c r="A10635" s="214">
        <v>42291</v>
      </c>
      <c r="B10635">
        <v>0.313</v>
      </c>
      <c r="D10635" s="207"/>
    </row>
    <row r="10636" spans="1:4" x14ac:dyDescent="0.15">
      <c r="A10636" s="214">
        <v>42292</v>
      </c>
      <c r="B10636">
        <v>0.32300000000000001</v>
      </c>
      <c r="D10636" s="207"/>
    </row>
    <row r="10637" spans="1:4" x14ac:dyDescent="0.15">
      <c r="A10637" s="214">
        <v>42293</v>
      </c>
      <c r="B10637">
        <v>0.32300000000000001</v>
      </c>
      <c r="D10637" s="207"/>
    </row>
    <row r="10638" spans="1:4" x14ac:dyDescent="0.15">
      <c r="A10638" s="214">
        <v>42296</v>
      </c>
      <c r="B10638">
        <v>0.32900000000000001</v>
      </c>
      <c r="D10638" s="207"/>
    </row>
    <row r="10639" spans="1:4" x14ac:dyDescent="0.15">
      <c r="A10639" s="214">
        <v>42297</v>
      </c>
      <c r="B10639">
        <v>0.31900000000000001</v>
      </c>
      <c r="D10639" s="207"/>
    </row>
    <row r="10640" spans="1:4" x14ac:dyDescent="0.15">
      <c r="A10640" s="214">
        <v>42298</v>
      </c>
      <c r="B10640">
        <v>0.32400000000000001</v>
      </c>
      <c r="D10640" s="207"/>
    </row>
    <row r="10641" spans="1:4" x14ac:dyDescent="0.15">
      <c r="A10641" s="214">
        <v>42299</v>
      </c>
      <c r="B10641">
        <v>0.314</v>
      </c>
      <c r="D10641" s="207"/>
    </row>
    <row r="10642" spans="1:4" x14ac:dyDescent="0.15">
      <c r="A10642" s="214">
        <v>42300</v>
      </c>
      <c r="B10642">
        <v>0.309</v>
      </c>
      <c r="D10642" s="207"/>
    </row>
    <row r="10643" spans="1:4" x14ac:dyDescent="0.15">
      <c r="A10643" s="214">
        <v>42303</v>
      </c>
      <c r="B10643">
        <v>0.32</v>
      </c>
      <c r="D10643" s="207"/>
    </row>
    <row r="10644" spans="1:4" x14ac:dyDescent="0.15">
      <c r="A10644" s="214">
        <v>42304</v>
      </c>
      <c r="B10644">
        <v>0.309</v>
      </c>
      <c r="D10644" s="207"/>
    </row>
    <row r="10645" spans="1:4" x14ac:dyDescent="0.15">
      <c r="A10645" s="214">
        <v>42305</v>
      </c>
      <c r="B10645">
        <v>0.3</v>
      </c>
      <c r="D10645" s="207"/>
    </row>
    <row r="10646" spans="1:4" x14ac:dyDescent="0.15">
      <c r="A10646" s="214">
        <v>42306</v>
      </c>
      <c r="B10646">
        <v>0.3</v>
      </c>
      <c r="D10646" s="207"/>
    </row>
    <row r="10647" spans="1:4" x14ac:dyDescent="0.15">
      <c r="A10647" s="214">
        <v>42307</v>
      </c>
      <c r="B10647">
        <v>0.30599999999999999</v>
      </c>
      <c r="D10647" s="207"/>
    </row>
    <row r="10648" spans="1:4" x14ac:dyDescent="0.15">
      <c r="A10648" s="214">
        <v>42310</v>
      </c>
      <c r="B10648">
        <v>0.316</v>
      </c>
      <c r="D10648" s="207"/>
    </row>
    <row r="10649" spans="1:4" x14ac:dyDescent="0.15">
      <c r="A10649" s="214">
        <v>42312</v>
      </c>
      <c r="B10649">
        <v>0.32200000000000001</v>
      </c>
      <c r="D10649" s="207"/>
    </row>
    <row r="10650" spans="1:4" x14ac:dyDescent="0.15">
      <c r="A10650" s="214">
        <v>42313</v>
      </c>
      <c r="B10650">
        <v>0.32100000000000001</v>
      </c>
      <c r="D10650" s="207"/>
    </row>
    <row r="10651" spans="1:4" x14ac:dyDescent="0.15">
      <c r="A10651" s="214">
        <v>42314</v>
      </c>
      <c r="B10651">
        <v>0.32700000000000001</v>
      </c>
      <c r="D10651" s="207"/>
    </row>
    <row r="10652" spans="1:4" x14ac:dyDescent="0.15">
      <c r="A10652" s="214">
        <v>42317</v>
      </c>
      <c r="B10652">
        <v>0.34300000000000003</v>
      </c>
      <c r="D10652" s="207"/>
    </row>
    <row r="10653" spans="1:4" x14ac:dyDescent="0.15">
      <c r="A10653" s="214">
        <v>42318</v>
      </c>
      <c r="B10653">
        <v>0.32300000000000001</v>
      </c>
      <c r="D10653" s="207"/>
    </row>
    <row r="10654" spans="1:4" x14ac:dyDescent="0.15">
      <c r="A10654" s="214">
        <v>42319</v>
      </c>
      <c r="B10654">
        <v>0.32800000000000001</v>
      </c>
      <c r="D10654" s="207"/>
    </row>
    <row r="10655" spans="1:4" x14ac:dyDescent="0.15">
      <c r="A10655" s="214">
        <v>42320</v>
      </c>
      <c r="B10655">
        <v>0.31900000000000001</v>
      </c>
      <c r="D10655" s="207"/>
    </row>
    <row r="10656" spans="1:4" x14ac:dyDescent="0.15">
      <c r="A10656" s="214">
        <v>42321</v>
      </c>
      <c r="B10656">
        <v>0.314</v>
      </c>
      <c r="D10656" s="207"/>
    </row>
    <row r="10657" spans="1:4" x14ac:dyDescent="0.15">
      <c r="A10657" s="214">
        <v>42324</v>
      </c>
      <c r="B10657">
        <v>0.314</v>
      </c>
      <c r="D10657" s="207"/>
    </row>
    <row r="10658" spans="1:4" x14ac:dyDescent="0.15">
      <c r="A10658" s="214">
        <v>42325</v>
      </c>
      <c r="B10658">
        <v>0.309</v>
      </c>
      <c r="D10658" s="207"/>
    </row>
    <row r="10659" spans="1:4" x14ac:dyDescent="0.15">
      <c r="A10659" s="214">
        <v>42326</v>
      </c>
      <c r="B10659">
        <v>0.309</v>
      </c>
      <c r="D10659" s="207"/>
    </row>
    <row r="10660" spans="1:4" x14ac:dyDescent="0.15">
      <c r="A10660" s="214">
        <v>42327</v>
      </c>
      <c r="B10660">
        <v>0.309</v>
      </c>
      <c r="D10660" s="207"/>
    </row>
    <row r="10661" spans="1:4" x14ac:dyDescent="0.15">
      <c r="A10661" s="214">
        <v>42328</v>
      </c>
      <c r="B10661">
        <v>0.32500000000000001</v>
      </c>
      <c r="D10661" s="207"/>
    </row>
    <row r="10662" spans="1:4" x14ac:dyDescent="0.15">
      <c r="A10662" s="214">
        <v>42332</v>
      </c>
      <c r="B10662">
        <v>0.33</v>
      </c>
      <c r="D10662" s="207"/>
    </row>
    <row r="10663" spans="1:4" x14ac:dyDescent="0.15">
      <c r="A10663" s="214">
        <v>42333</v>
      </c>
      <c r="B10663">
        <v>0.314</v>
      </c>
      <c r="D10663" s="207"/>
    </row>
    <row r="10664" spans="1:4" x14ac:dyDescent="0.15">
      <c r="A10664" s="214">
        <v>42334</v>
      </c>
      <c r="B10664">
        <v>0.31</v>
      </c>
      <c r="D10664" s="207"/>
    </row>
    <row r="10665" spans="1:4" x14ac:dyDescent="0.15">
      <c r="A10665" s="214">
        <v>42335</v>
      </c>
      <c r="B10665">
        <v>0.316</v>
      </c>
      <c r="D10665" s="207"/>
    </row>
    <row r="10666" spans="1:4" x14ac:dyDescent="0.15">
      <c r="A10666" s="214">
        <v>42338</v>
      </c>
      <c r="B10666">
        <v>0.317</v>
      </c>
      <c r="D10666" s="207"/>
    </row>
    <row r="10667" spans="1:4" x14ac:dyDescent="0.15">
      <c r="A10667" s="214">
        <v>42339</v>
      </c>
      <c r="B10667">
        <v>0.315</v>
      </c>
      <c r="D10667" s="207"/>
    </row>
    <row r="10668" spans="1:4" x14ac:dyDescent="0.15">
      <c r="A10668" s="214">
        <v>42340</v>
      </c>
      <c r="B10668">
        <v>0.315</v>
      </c>
      <c r="D10668" s="207"/>
    </row>
    <row r="10669" spans="1:4" x14ac:dyDescent="0.15">
      <c r="A10669" s="214">
        <v>42341</v>
      </c>
      <c r="B10669">
        <v>0.311</v>
      </c>
      <c r="D10669" s="207"/>
    </row>
    <row r="10670" spans="1:4" x14ac:dyDescent="0.15">
      <c r="A10670" s="214">
        <v>42342</v>
      </c>
      <c r="B10670">
        <v>0.32300000000000001</v>
      </c>
      <c r="D10670" s="207"/>
    </row>
    <row r="10671" spans="1:4" x14ac:dyDescent="0.15">
      <c r="A10671" s="214">
        <v>42345</v>
      </c>
      <c r="B10671">
        <v>0.32300000000000001</v>
      </c>
      <c r="D10671" s="207"/>
    </row>
    <row r="10672" spans="1:4" x14ac:dyDescent="0.15">
      <c r="A10672" s="214">
        <v>42346</v>
      </c>
      <c r="B10672">
        <v>0.309</v>
      </c>
      <c r="D10672" s="207"/>
    </row>
    <row r="10673" spans="1:4" x14ac:dyDescent="0.15">
      <c r="A10673" s="214">
        <v>42347</v>
      </c>
      <c r="B10673">
        <v>0.30299999999999999</v>
      </c>
      <c r="D10673" s="207"/>
    </row>
    <row r="10674" spans="1:4" x14ac:dyDescent="0.15">
      <c r="A10674" s="214">
        <v>42348</v>
      </c>
      <c r="B10674">
        <v>0.30299999999999999</v>
      </c>
      <c r="D10674" s="207"/>
    </row>
    <row r="10675" spans="1:4" x14ac:dyDescent="0.15">
      <c r="A10675" s="214">
        <v>42349</v>
      </c>
      <c r="B10675">
        <v>0.308</v>
      </c>
      <c r="D10675" s="207"/>
    </row>
    <row r="10676" spans="1:4" x14ac:dyDescent="0.15">
      <c r="A10676" s="214">
        <v>42352</v>
      </c>
      <c r="B10676">
        <v>0.29499999999999998</v>
      </c>
      <c r="D10676" s="207"/>
    </row>
    <row r="10677" spans="1:4" x14ac:dyDescent="0.15">
      <c r="A10677" s="214">
        <v>42353</v>
      </c>
      <c r="B10677">
        <v>0.28999999999999998</v>
      </c>
      <c r="D10677" s="207"/>
    </row>
    <row r="10678" spans="1:4" x14ac:dyDescent="0.15">
      <c r="A10678" s="214">
        <v>42354</v>
      </c>
      <c r="B10678">
        <v>0.29499999999999998</v>
      </c>
      <c r="D10678" s="207"/>
    </row>
    <row r="10679" spans="1:4" x14ac:dyDescent="0.15">
      <c r="A10679" s="214">
        <v>42355</v>
      </c>
      <c r="B10679">
        <v>0.29499999999999998</v>
      </c>
      <c r="D10679" s="207"/>
    </row>
    <row r="10680" spans="1:4" x14ac:dyDescent="0.15">
      <c r="A10680" s="214">
        <v>42356</v>
      </c>
      <c r="B10680">
        <v>0.26500000000000001</v>
      </c>
      <c r="D10680" s="207"/>
    </row>
    <row r="10681" spans="1:4" x14ac:dyDescent="0.15">
      <c r="A10681" s="214">
        <v>42359</v>
      </c>
      <c r="B10681">
        <v>0.27100000000000002</v>
      </c>
      <c r="D10681" s="207"/>
    </row>
    <row r="10682" spans="1:4" x14ac:dyDescent="0.15">
      <c r="A10682" s="214">
        <v>42360</v>
      </c>
      <c r="B10682">
        <v>0.27100000000000002</v>
      </c>
      <c r="D10682" s="207"/>
    </row>
    <row r="10683" spans="1:4" x14ac:dyDescent="0.15">
      <c r="A10683" s="214">
        <v>42362</v>
      </c>
      <c r="B10683">
        <v>0.27600000000000002</v>
      </c>
      <c r="D10683" s="207"/>
    </row>
    <row r="10684" spans="1:4" x14ac:dyDescent="0.15">
      <c r="A10684" s="214">
        <v>42363</v>
      </c>
      <c r="B10684">
        <v>0.27700000000000002</v>
      </c>
      <c r="D10684" s="207"/>
    </row>
    <row r="10685" spans="1:4" x14ac:dyDescent="0.15">
      <c r="A10685" s="214">
        <v>42366</v>
      </c>
      <c r="B10685">
        <v>0.26700000000000002</v>
      </c>
      <c r="D10685" s="207"/>
    </row>
    <row r="10686" spans="1:4" x14ac:dyDescent="0.15">
      <c r="A10686" s="214">
        <v>42367</v>
      </c>
      <c r="B10686">
        <v>0.26700000000000002</v>
      </c>
      <c r="D10686" s="207"/>
    </row>
    <row r="10687" spans="1:4" x14ac:dyDescent="0.15">
      <c r="A10687" s="214">
        <v>42368</v>
      </c>
      <c r="B10687">
        <v>0.26700000000000002</v>
      </c>
      <c r="D10687" s="207"/>
    </row>
    <row r="10688" spans="1:4" x14ac:dyDescent="0.15">
      <c r="A10688" s="214">
        <v>42373</v>
      </c>
      <c r="B10688">
        <v>0.26400000000000001</v>
      </c>
      <c r="D10688" s="207"/>
    </row>
    <row r="10689" spans="1:4" x14ac:dyDescent="0.15">
      <c r="A10689" s="214">
        <v>42374</v>
      </c>
      <c r="B10689">
        <v>0.25900000000000001</v>
      </c>
      <c r="D10689" s="207"/>
    </row>
    <row r="10690" spans="1:4" x14ac:dyDescent="0.15">
      <c r="A10690" s="214">
        <v>42375</v>
      </c>
      <c r="B10690">
        <v>0.253</v>
      </c>
      <c r="D10690" s="207"/>
    </row>
    <row r="10691" spans="1:4" x14ac:dyDescent="0.15">
      <c r="A10691" s="214">
        <v>42376</v>
      </c>
      <c r="B10691">
        <v>0.245</v>
      </c>
      <c r="D10691" s="207"/>
    </row>
    <row r="10692" spans="1:4" x14ac:dyDescent="0.15">
      <c r="A10692" s="214">
        <v>42377</v>
      </c>
      <c r="B10692">
        <v>0.23</v>
      </c>
      <c r="D10692" s="207"/>
    </row>
    <row r="10693" spans="1:4" x14ac:dyDescent="0.15">
      <c r="A10693" s="214">
        <v>42381</v>
      </c>
      <c r="B10693">
        <v>0.221</v>
      </c>
      <c r="D10693" s="207"/>
    </row>
    <row r="10694" spans="1:4" x14ac:dyDescent="0.15">
      <c r="A10694" s="214">
        <v>42382</v>
      </c>
      <c r="B10694">
        <v>0.21</v>
      </c>
      <c r="D10694" s="207"/>
    </row>
    <row r="10695" spans="1:4" x14ac:dyDescent="0.15">
      <c r="A10695" s="214">
        <v>42383</v>
      </c>
      <c r="B10695">
        <v>0.23100000000000001</v>
      </c>
      <c r="D10695" s="207"/>
    </row>
    <row r="10696" spans="1:4" x14ac:dyDescent="0.15">
      <c r="A10696" s="214">
        <v>42384</v>
      </c>
      <c r="B10696">
        <v>0.221</v>
      </c>
      <c r="D10696" s="207"/>
    </row>
    <row r="10697" spans="1:4" x14ac:dyDescent="0.15">
      <c r="A10697" s="214">
        <v>42387</v>
      </c>
      <c r="B10697">
        <v>0.20599999999999999</v>
      </c>
      <c r="D10697" s="207"/>
    </row>
    <row r="10698" spans="1:4" x14ac:dyDescent="0.15">
      <c r="A10698" s="214">
        <v>42388</v>
      </c>
      <c r="B10698">
        <v>0.216</v>
      </c>
      <c r="D10698" s="207"/>
    </row>
    <row r="10699" spans="1:4" x14ac:dyDescent="0.15">
      <c r="A10699" s="214">
        <v>42389</v>
      </c>
      <c r="B10699">
        <v>0.216</v>
      </c>
      <c r="D10699" s="207"/>
    </row>
    <row r="10700" spans="1:4" x14ac:dyDescent="0.15">
      <c r="A10700" s="214">
        <v>42390</v>
      </c>
      <c r="B10700">
        <v>0.22700000000000001</v>
      </c>
      <c r="D10700" s="207"/>
    </row>
    <row r="10701" spans="1:4" x14ac:dyDescent="0.15">
      <c r="A10701" s="214">
        <v>42391</v>
      </c>
      <c r="B10701">
        <v>0.23699999999999999</v>
      </c>
      <c r="D10701" s="207"/>
    </row>
    <row r="10702" spans="1:4" x14ac:dyDescent="0.15">
      <c r="A10702" s="214">
        <v>42394</v>
      </c>
      <c r="B10702">
        <v>0.22800000000000001</v>
      </c>
      <c r="D10702" s="207"/>
    </row>
    <row r="10703" spans="1:4" x14ac:dyDescent="0.15">
      <c r="A10703" s="214">
        <v>42395</v>
      </c>
      <c r="B10703">
        <v>0.224</v>
      </c>
      <c r="D10703" s="207"/>
    </row>
    <row r="10704" spans="1:4" x14ac:dyDescent="0.15">
      <c r="A10704" s="214">
        <v>42396</v>
      </c>
      <c r="B10704">
        <v>0.218</v>
      </c>
      <c r="D10704" s="207"/>
    </row>
    <row r="10705" spans="1:4" x14ac:dyDescent="0.15">
      <c r="A10705" s="214">
        <v>42397</v>
      </c>
      <c r="B10705">
        <v>0.22900000000000001</v>
      </c>
      <c r="D10705" s="207"/>
    </row>
    <row r="10706" spans="1:4" x14ac:dyDescent="0.15">
      <c r="A10706" s="214">
        <v>42398</v>
      </c>
      <c r="B10706">
        <v>0.104</v>
      </c>
      <c r="D10706" s="207"/>
    </row>
    <row r="10707" spans="1:4" x14ac:dyDescent="0.15">
      <c r="A10707" s="214">
        <v>42401</v>
      </c>
      <c r="B10707">
        <v>6.8000000000000005E-2</v>
      </c>
      <c r="D10707" s="207"/>
    </row>
    <row r="10708" spans="1:4" x14ac:dyDescent="0.15">
      <c r="A10708" s="214">
        <v>42402</v>
      </c>
      <c r="B10708">
        <v>8.5000000000000006E-2</v>
      </c>
      <c r="D10708" s="207"/>
    </row>
    <row r="10709" spans="1:4" x14ac:dyDescent="0.15">
      <c r="A10709" s="214">
        <v>42403</v>
      </c>
      <c r="B10709">
        <v>6.7000000000000004E-2</v>
      </c>
      <c r="D10709" s="207"/>
    </row>
    <row r="10710" spans="1:4" x14ac:dyDescent="0.15">
      <c r="A10710" s="214">
        <v>42404</v>
      </c>
      <c r="B10710">
        <v>6.4000000000000001E-2</v>
      </c>
      <c r="D10710" s="207"/>
    </row>
    <row r="10711" spans="1:4" x14ac:dyDescent="0.15">
      <c r="A10711" s="214">
        <v>42405</v>
      </c>
      <c r="B10711">
        <v>3.5999999999999997E-2</v>
      </c>
      <c r="D10711" s="207"/>
    </row>
    <row r="10712" spans="1:4" x14ac:dyDescent="0.15">
      <c r="A10712" s="214">
        <v>42408</v>
      </c>
      <c r="B10712">
        <v>4.5999999999999999E-2</v>
      </c>
      <c r="D10712" s="207"/>
    </row>
    <row r="10713" spans="1:4" x14ac:dyDescent="0.15">
      <c r="A10713" s="214">
        <v>42409</v>
      </c>
      <c r="B10713">
        <v>-0.02</v>
      </c>
      <c r="D10713" s="207"/>
    </row>
    <row r="10714" spans="1:4" x14ac:dyDescent="0.15">
      <c r="A10714" s="214">
        <v>42410</v>
      </c>
      <c r="B10714">
        <v>1.4999999999999999E-2</v>
      </c>
      <c r="D10714" s="207"/>
    </row>
    <row r="10715" spans="1:4" x14ac:dyDescent="0.15">
      <c r="A10715" s="214">
        <v>42412</v>
      </c>
      <c r="B10715">
        <v>8.5999999999999993E-2</v>
      </c>
      <c r="D10715" s="207"/>
    </row>
    <row r="10716" spans="1:4" x14ac:dyDescent="0.15">
      <c r="A10716" s="214">
        <v>42415</v>
      </c>
      <c r="B10716">
        <v>9.8000000000000004E-2</v>
      </c>
      <c r="D10716" s="207"/>
    </row>
    <row r="10717" spans="1:4" x14ac:dyDescent="0.15">
      <c r="A10717" s="214">
        <v>42416</v>
      </c>
      <c r="B10717">
        <v>5.1999999999999998E-2</v>
      </c>
      <c r="D10717" s="207"/>
    </row>
    <row r="10718" spans="1:4" x14ac:dyDescent="0.15">
      <c r="A10718" s="214">
        <v>42417</v>
      </c>
      <c r="B10718">
        <v>5.8000000000000003E-2</v>
      </c>
      <c r="D10718" s="207"/>
    </row>
    <row r="10719" spans="1:4" x14ac:dyDescent="0.15">
      <c r="A10719" s="214">
        <v>42418</v>
      </c>
      <c r="B10719">
        <v>2.7E-2</v>
      </c>
      <c r="D10719" s="207"/>
    </row>
    <row r="10720" spans="1:4" x14ac:dyDescent="0.15">
      <c r="A10720" s="214">
        <v>42419</v>
      </c>
      <c r="B10720">
        <v>1.6E-2</v>
      </c>
      <c r="D10720" s="207"/>
    </row>
    <row r="10721" spans="1:4" x14ac:dyDescent="0.15">
      <c r="A10721" s="214">
        <v>42422</v>
      </c>
      <c r="B10721">
        <v>6.0000000000000001E-3</v>
      </c>
      <c r="D10721" s="207"/>
    </row>
    <row r="10722" spans="1:4" x14ac:dyDescent="0.15">
      <c r="A10722" s="214">
        <v>42423</v>
      </c>
      <c r="B10722">
        <v>6.0000000000000001E-3</v>
      </c>
      <c r="D10722" s="207"/>
    </row>
    <row r="10723" spans="1:4" x14ac:dyDescent="0.15">
      <c r="A10723" s="214">
        <v>42424</v>
      </c>
      <c r="B10723">
        <v>-4.5999999999999999E-2</v>
      </c>
      <c r="D10723" s="207"/>
    </row>
    <row r="10724" spans="1:4" x14ac:dyDescent="0.15">
      <c r="A10724" s="214">
        <v>42425</v>
      </c>
      <c r="B10724">
        <v>-5.6000000000000001E-2</v>
      </c>
      <c r="D10724" s="207"/>
    </row>
    <row r="10725" spans="1:4" x14ac:dyDescent="0.15">
      <c r="A10725" s="214">
        <v>42426</v>
      </c>
      <c r="B10725">
        <v>-5.5E-2</v>
      </c>
      <c r="D10725" s="207"/>
    </row>
    <row r="10726" spans="1:4" x14ac:dyDescent="0.15">
      <c r="A10726" s="214">
        <v>42429</v>
      </c>
      <c r="B10726">
        <v>-5.5E-2</v>
      </c>
      <c r="D10726" s="207"/>
    </row>
    <row r="10727" spans="1:4" x14ac:dyDescent="0.15">
      <c r="A10727" s="214">
        <v>42430</v>
      </c>
      <c r="B10727">
        <v>-4.9000000000000002E-2</v>
      </c>
      <c r="D10727" s="207"/>
    </row>
    <row r="10728" spans="1:4" x14ac:dyDescent="0.15">
      <c r="A10728" s="214">
        <v>42431</v>
      </c>
      <c r="B10728">
        <v>-4.3999999999999997E-2</v>
      </c>
      <c r="D10728" s="207"/>
    </row>
    <row r="10729" spans="1:4" x14ac:dyDescent="0.15">
      <c r="A10729" s="214">
        <v>42432</v>
      </c>
      <c r="B10729">
        <v>-2.3E-2</v>
      </c>
      <c r="D10729" s="207"/>
    </row>
    <row r="10730" spans="1:4" x14ac:dyDescent="0.15">
      <c r="A10730" s="214">
        <v>42433</v>
      </c>
      <c r="B10730">
        <v>-4.2000000000000003E-2</v>
      </c>
      <c r="D10730" s="207"/>
    </row>
    <row r="10731" spans="1:4" x14ac:dyDescent="0.15">
      <c r="A10731" s="214">
        <v>42436</v>
      </c>
      <c r="B10731">
        <v>-5.1999999999999998E-2</v>
      </c>
      <c r="D10731" s="207"/>
    </row>
    <row r="10732" spans="1:4" x14ac:dyDescent="0.15">
      <c r="A10732" s="214">
        <v>42437</v>
      </c>
      <c r="B10732">
        <v>-0.10299999999999999</v>
      </c>
      <c r="D10732" s="207"/>
    </row>
    <row r="10733" spans="1:4" x14ac:dyDescent="0.15">
      <c r="A10733" s="214">
        <v>42438</v>
      </c>
      <c r="B10733">
        <v>-2.1999999999999999E-2</v>
      </c>
      <c r="D10733" s="207"/>
    </row>
    <row r="10734" spans="1:4" x14ac:dyDescent="0.15">
      <c r="A10734" s="214">
        <v>42439</v>
      </c>
      <c r="B10734">
        <v>-2.5000000000000001E-2</v>
      </c>
      <c r="D10734" s="207"/>
    </row>
    <row r="10735" spans="1:4" x14ac:dyDescent="0.15">
      <c r="A10735" s="214">
        <v>42440</v>
      </c>
      <c r="B10735">
        <v>-1.6E-2</v>
      </c>
      <c r="D10735" s="207"/>
    </row>
    <row r="10736" spans="1:4" x14ac:dyDescent="0.15">
      <c r="A10736" s="214">
        <v>42443</v>
      </c>
      <c r="B10736">
        <v>-4.9000000000000002E-2</v>
      </c>
      <c r="D10736" s="207"/>
    </row>
    <row r="10737" spans="1:4" x14ac:dyDescent="0.15">
      <c r="A10737" s="214">
        <v>42444</v>
      </c>
      <c r="B10737">
        <v>-2.5000000000000001E-2</v>
      </c>
      <c r="D10737" s="207"/>
    </row>
    <row r="10738" spans="1:4" x14ac:dyDescent="0.15">
      <c r="A10738" s="214">
        <v>42445</v>
      </c>
      <c r="B10738">
        <v>-5.3999999999999999E-2</v>
      </c>
      <c r="D10738" s="207"/>
    </row>
    <row r="10739" spans="1:4" x14ac:dyDescent="0.15">
      <c r="A10739" s="214">
        <v>42446</v>
      </c>
      <c r="B10739">
        <v>-5.3999999999999999E-2</v>
      </c>
      <c r="D10739" s="207"/>
    </row>
    <row r="10740" spans="1:4" x14ac:dyDescent="0.15">
      <c r="A10740" s="214">
        <v>42447</v>
      </c>
      <c r="B10740">
        <v>-0.10100000000000001</v>
      </c>
      <c r="D10740" s="207"/>
    </row>
    <row r="10741" spans="1:4" x14ac:dyDescent="0.15">
      <c r="A10741" s="214">
        <v>42451</v>
      </c>
      <c r="B10741">
        <v>-0.1</v>
      </c>
      <c r="D10741" s="207"/>
    </row>
    <row r="10742" spans="1:4" x14ac:dyDescent="0.15">
      <c r="A10742" s="214">
        <v>42452</v>
      </c>
      <c r="B10742">
        <v>-0.111</v>
      </c>
      <c r="D10742" s="207"/>
    </row>
    <row r="10743" spans="1:4" x14ac:dyDescent="0.15">
      <c r="A10743" s="214">
        <v>42453</v>
      </c>
      <c r="B10743">
        <v>-9.4E-2</v>
      </c>
      <c r="D10743" s="207"/>
    </row>
    <row r="10744" spans="1:4" x14ac:dyDescent="0.15">
      <c r="A10744" s="214">
        <v>42454</v>
      </c>
      <c r="B10744">
        <v>-0.1</v>
      </c>
      <c r="D10744" s="207"/>
    </row>
    <row r="10745" spans="1:4" x14ac:dyDescent="0.15">
      <c r="A10745" s="214">
        <v>42457</v>
      </c>
      <c r="B10745">
        <v>-9.4E-2</v>
      </c>
      <c r="D10745" s="207"/>
    </row>
    <row r="10746" spans="1:4" x14ac:dyDescent="0.15">
      <c r="A10746" s="214">
        <v>42458</v>
      </c>
      <c r="B10746">
        <v>-8.8999999999999996E-2</v>
      </c>
      <c r="D10746" s="207"/>
    </row>
    <row r="10747" spans="1:4" x14ac:dyDescent="0.15">
      <c r="A10747" s="214">
        <v>42459</v>
      </c>
      <c r="B10747">
        <v>-9.4E-2</v>
      </c>
      <c r="D10747" s="207"/>
    </row>
    <row r="10748" spans="1:4" x14ac:dyDescent="0.15">
      <c r="A10748" s="214">
        <v>42460</v>
      </c>
      <c r="B10748">
        <v>-4.9000000000000002E-2</v>
      </c>
      <c r="D10748" s="207"/>
    </row>
    <row r="10749" spans="1:4" x14ac:dyDescent="0.15">
      <c r="A10749" s="214">
        <v>42461</v>
      </c>
      <c r="B10749">
        <v>-6.5000000000000002E-2</v>
      </c>
      <c r="D10749" s="207"/>
    </row>
    <row r="10750" spans="1:4" x14ac:dyDescent="0.15">
      <c r="A10750" s="214">
        <v>42464</v>
      </c>
      <c r="B10750">
        <v>-8.3000000000000004E-2</v>
      </c>
      <c r="D10750" s="207"/>
    </row>
    <row r="10751" spans="1:4" x14ac:dyDescent="0.15">
      <c r="A10751" s="214">
        <v>42465</v>
      </c>
      <c r="B10751">
        <v>-6.8000000000000005E-2</v>
      </c>
      <c r="D10751" s="207"/>
    </row>
    <row r="10752" spans="1:4" x14ac:dyDescent="0.15">
      <c r="A10752" s="214">
        <v>42466</v>
      </c>
      <c r="B10752">
        <v>-6.3E-2</v>
      </c>
      <c r="D10752" s="207"/>
    </row>
    <row r="10753" spans="1:4" x14ac:dyDescent="0.15">
      <c r="A10753" s="214">
        <v>42467</v>
      </c>
      <c r="B10753">
        <v>-5.8000000000000003E-2</v>
      </c>
      <c r="D10753" s="207"/>
    </row>
    <row r="10754" spans="1:4" x14ac:dyDescent="0.15">
      <c r="A10754" s="214">
        <v>42468</v>
      </c>
      <c r="B10754">
        <v>-8.3000000000000004E-2</v>
      </c>
      <c r="D10754" s="207"/>
    </row>
    <row r="10755" spans="1:4" x14ac:dyDescent="0.15">
      <c r="A10755" s="214">
        <v>42471</v>
      </c>
      <c r="B10755">
        <v>-8.7999999999999995E-2</v>
      </c>
      <c r="D10755" s="207"/>
    </row>
    <row r="10756" spans="1:4" x14ac:dyDescent="0.15">
      <c r="A10756" s="214">
        <v>42472</v>
      </c>
      <c r="B10756">
        <v>-9.7000000000000003E-2</v>
      </c>
      <c r="D10756" s="207"/>
    </row>
    <row r="10757" spans="1:4" x14ac:dyDescent="0.15">
      <c r="A10757" s="214">
        <v>42473</v>
      </c>
      <c r="B10757">
        <v>-8.7999999999999995E-2</v>
      </c>
      <c r="D10757" s="207"/>
    </row>
    <row r="10758" spans="1:4" x14ac:dyDescent="0.15">
      <c r="A10758" s="214">
        <v>42474</v>
      </c>
      <c r="B10758">
        <v>-9.2999999999999999E-2</v>
      </c>
      <c r="D10758" s="207"/>
    </row>
    <row r="10759" spans="1:4" x14ac:dyDescent="0.15">
      <c r="A10759" s="214">
        <v>42475</v>
      </c>
      <c r="B10759">
        <v>-0.113</v>
      </c>
      <c r="D10759" s="207"/>
    </row>
    <row r="10760" spans="1:4" x14ac:dyDescent="0.15">
      <c r="A10760" s="214">
        <v>42478</v>
      </c>
      <c r="B10760">
        <v>-0.11700000000000001</v>
      </c>
      <c r="D10760" s="207"/>
    </row>
    <row r="10761" spans="1:4" x14ac:dyDescent="0.15">
      <c r="A10761" s="214">
        <v>42479</v>
      </c>
      <c r="B10761">
        <v>-0.129</v>
      </c>
      <c r="D10761" s="207"/>
    </row>
    <row r="10762" spans="1:4" x14ac:dyDescent="0.15">
      <c r="A10762" s="214">
        <v>42480</v>
      </c>
      <c r="B10762">
        <v>-0.13400000000000001</v>
      </c>
      <c r="D10762" s="207"/>
    </row>
    <row r="10763" spans="1:4" x14ac:dyDescent="0.15">
      <c r="A10763" s="214">
        <v>42481</v>
      </c>
      <c r="B10763">
        <v>-0.123</v>
      </c>
      <c r="D10763" s="207"/>
    </row>
    <row r="10764" spans="1:4" x14ac:dyDescent="0.15">
      <c r="A10764" s="214">
        <v>42482</v>
      </c>
      <c r="B10764">
        <v>-0.123</v>
      </c>
      <c r="D10764" s="207"/>
    </row>
    <row r="10765" spans="1:4" x14ac:dyDescent="0.15">
      <c r="A10765" s="214">
        <v>42485</v>
      </c>
      <c r="B10765">
        <v>-7.0999999999999994E-2</v>
      </c>
      <c r="D10765" s="207"/>
    </row>
    <row r="10766" spans="1:4" x14ac:dyDescent="0.15">
      <c r="A10766" s="214">
        <v>42486</v>
      </c>
      <c r="B10766">
        <v>-0.10199999999999999</v>
      </c>
      <c r="D10766" s="207"/>
    </row>
    <row r="10767" spans="1:4" x14ac:dyDescent="0.15">
      <c r="A10767" s="214">
        <v>42487</v>
      </c>
      <c r="B10767">
        <v>-6.7000000000000004E-2</v>
      </c>
      <c r="D10767" s="207"/>
    </row>
    <row r="10768" spans="1:4" x14ac:dyDescent="0.15">
      <c r="A10768" s="214">
        <v>42488</v>
      </c>
      <c r="B10768">
        <v>-8.2000000000000003E-2</v>
      </c>
      <c r="D10768" s="207"/>
    </row>
    <row r="10769" spans="1:4" x14ac:dyDescent="0.15">
      <c r="A10769" s="214">
        <v>42492</v>
      </c>
      <c r="B10769">
        <v>-0.112</v>
      </c>
      <c r="D10769" s="207"/>
    </row>
    <row r="10770" spans="1:4" x14ac:dyDescent="0.15">
      <c r="A10770" s="214">
        <v>42496</v>
      </c>
      <c r="B10770">
        <v>-0.11700000000000001</v>
      </c>
      <c r="D10770" s="207"/>
    </row>
    <row r="10771" spans="1:4" x14ac:dyDescent="0.15">
      <c r="A10771" s="214">
        <v>42499</v>
      </c>
      <c r="B10771">
        <v>-0.107</v>
      </c>
      <c r="D10771" s="207"/>
    </row>
    <row r="10772" spans="1:4" x14ac:dyDescent="0.15">
      <c r="A10772" s="214">
        <v>42500</v>
      </c>
      <c r="B10772">
        <v>-9.6000000000000002E-2</v>
      </c>
      <c r="D10772" s="207"/>
    </row>
    <row r="10773" spans="1:4" x14ac:dyDescent="0.15">
      <c r="A10773" s="214">
        <v>42501</v>
      </c>
      <c r="B10773">
        <v>-0.1</v>
      </c>
      <c r="D10773" s="207"/>
    </row>
    <row r="10774" spans="1:4" x14ac:dyDescent="0.15">
      <c r="A10774" s="214">
        <v>42502</v>
      </c>
      <c r="B10774">
        <v>-0.11</v>
      </c>
      <c r="D10774" s="207"/>
    </row>
    <row r="10775" spans="1:4" x14ac:dyDescent="0.15">
      <c r="A10775" s="214">
        <v>42503</v>
      </c>
      <c r="B10775">
        <v>-0.11</v>
      </c>
      <c r="D10775" s="207"/>
    </row>
    <row r="10776" spans="1:4" x14ac:dyDescent="0.15">
      <c r="A10776" s="214">
        <v>42506</v>
      </c>
      <c r="B10776">
        <v>-0.11</v>
      </c>
      <c r="D10776" s="207"/>
    </row>
    <row r="10777" spans="1:4" x14ac:dyDescent="0.15">
      <c r="A10777" s="214">
        <v>42507</v>
      </c>
      <c r="B10777">
        <v>-0.109</v>
      </c>
      <c r="D10777" s="207"/>
    </row>
    <row r="10778" spans="1:4" x14ac:dyDescent="0.15">
      <c r="A10778" s="214">
        <v>42508</v>
      </c>
      <c r="B10778">
        <v>-9.7000000000000003E-2</v>
      </c>
      <c r="D10778" s="207"/>
    </row>
    <row r="10779" spans="1:4" x14ac:dyDescent="0.15">
      <c r="A10779" s="214">
        <v>42509</v>
      </c>
      <c r="B10779">
        <v>-7.1999999999999995E-2</v>
      </c>
      <c r="D10779" s="207"/>
    </row>
    <row r="10780" spans="1:4" x14ac:dyDescent="0.15">
      <c r="A10780" s="214">
        <v>42510</v>
      </c>
      <c r="B10780">
        <v>-0.10199999999999999</v>
      </c>
      <c r="D10780" s="207"/>
    </row>
    <row r="10781" spans="1:4" x14ac:dyDescent="0.15">
      <c r="A10781" s="214">
        <v>42513</v>
      </c>
      <c r="B10781">
        <v>-9.7000000000000003E-2</v>
      </c>
      <c r="D10781" s="207"/>
    </row>
    <row r="10782" spans="1:4" x14ac:dyDescent="0.15">
      <c r="A10782" s="214">
        <v>42514</v>
      </c>
      <c r="B10782">
        <v>-0.10199999999999999</v>
      </c>
      <c r="D10782" s="207"/>
    </row>
    <row r="10783" spans="1:4" x14ac:dyDescent="0.15">
      <c r="A10783" s="214">
        <v>42515</v>
      </c>
      <c r="B10783">
        <v>-9.4E-2</v>
      </c>
      <c r="D10783" s="207"/>
    </row>
    <row r="10784" spans="1:4" x14ac:dyDescent="0.15">
      <c r="A10784" s="214">
        <v>42516</v>
      </c>
      <c r="B10784">
        <v>-0.108</v>
      </c>
      <c r="D10784" s="207"/>
    </row>
    <row r="10785" spans="1:4" x14ac:dyDescent="0.15">
      <c r="A10785" s="214">
        <v>42517</v>
      </c>
      <c r="B10785">
        <v>-0.113</v>
      </c>
      <c r="D10785" s="207"/>
    </row>
    <row r="10786" spans="1:4" x14ac:dyDescent="0.15">
      <c r="A10786" s="214">
        <v>42520</v>
      </c>
      <c r="B10786">
        <v>-0.112</v>
      </c>
      <c r="D10786" s="207"/>
    </row>
    <row r="10787" spans="1:4" x14ac:dyDescent="0.15">
      <c r="A10787" s="214">
        <v>42521</v>
      </c>
      <c r="B10787">
        <v>-0.112</v>
      </c>
      <c r="D10787" s="207"/>
    </row>
    <row r="10788" spans="1:4" x14ac:dyDescent="0.15">
      <c r="A10788" s="214">
        <v>42522</v>
      </c>
      <c r="B10788">
        <v>-0.111</v>
      </c>
      <c r="D10788" s="207"/>
    </row>
    <row r="10789" spans="1:4" x14ac:dyDescent="0.15">
      <c r="A10789" s="214">
        <v>42523</v>
      </c>
      <c r="B10789">
        <v>-0.10299999999999999</v>
      </c>
      <c r="D10789" s="207"/>
    </row>
    <row r="10790" spans="1:4" x14ac:dyDescent="0.15">
      <c r="A10790" s="214">
        <v>42524</v>
      </c>
      <c r="B10790">
        <v>-0.108</v>
      </c>
      <c r="D10790" s="207"/>
    </row>
    <row r="10791" spans="1:4" x14ac:dyDescent="0.15">
      <c r="A10791" s="214">
        <v>42527</v>
      </c>
      <c r="B10791">
        <v>-0.127</v>
      </c>
      <c r="D10791" s="207"/>
    </row>
    <row r="10792" spans="1:4" x14ac:dyDescent="0.15">
      <c r="A10792" s="214">
        <v>42528</v>
      </c>
      <c r="B10792">
        <v>-0.127</v>
      </c>
      <c r="D10792" s="207"/>
    </row>
    <row r="10793" spans="1:4" x14ac:dyDescent="0.15">
      <c r="A10793" s="214">
        <v>42529</v>
      </c>
      <c r="B10793">
        <v>-0.11700000000000001</v>
      </c>
      <c r="D10793" s="207"/>
    </row>
    <row r="10794" spans="1:4" x14ac:dyDescent="0.15">
      <c r="A10794" s="214">
        <v>42530</v>
      </c>
      <c r="B10794">
        <v>-0.13300000000000001</v>
      </c>
      <c r="D10794" s="207"/>
    </row>
    <row r="10795" spans="1:4" x14ac:dyDescent="0.15">
      <c r="A10795" s="214">
        <v>42531</v>
      </c>
      <c r="B10795">
        <v>-0.158</v>
      </c>
      <c r="D10795" s="207"/>
    </row>
    <row r="10796" spans="1:4" x14ac:dyDescent="0.15">
      <c r="A10796" s="214">
        <v>42534</v>
      </c>
      <c r="B10796">
        <v>-0.16700000000000001</v>
      </c>
      <c r="D10796" s="207"/>
    </row>
    <row r="10797" spans="1:4" x14ac:dyDescent="0.15">
      <c r="A10797" s="214">
        <v>42535</v>
      </c>
      <c r="B10797">
        <v>-0.17199999999999999</v>
      </c>
      <c r="D10797" s="207"/>
    </row>
    <row r="10798" spans="1:4" x14ac:dyDescent="0.15">
      <c r="A10798" s="214">
        <v>42536</v>
      </c>
      <c r="B10798">
        <v>-0.19700000000000001</v>
      </c>
      <c r="D10798" s="207"/>
    </row>
    <row r="10799" spans="1:4" x14ac:dyDescent="0.15">
      <c r="A10799" s="214">
        <v>42537</v>
      </c>
      <c r="B10799">
        <v>-0.20799999999999999</v>
      </c>
      <c r="D10799" s="207"/>
    </row>
    <row r="10800" spans="1:4" x14ac:dyDescent="0.15">
      <c r="A10800" s="214">
        <v>42538</v>
      </c>
      <c r="B10800">
        <v>-0.157</v>
      </c>
      <c r="D10800" s="207"/>
    </row>
    <row r="10801" spans="1:4" x14ac:dyDescent="0.15">
      <c r="A10801" s="214">
        <v>42541</v>
      </c>
      <c r="B10801">
        <v>-0.151</v>
      </c>
      <c r="D10801" s="207"/>
    </row>
    <row r="10802" spans="1:4" x14ac:dyDescent="0.15">
      <c r="A10802" s="214">
        <v>42542</v>
      </c>
      <c r="B10802">
        <v>-0.14599999999999999</v>
      </c>
      <c r="D10802" s="207"/>
    </row>
    <row r="10803" spans="1:4" x14ac:dyDescent="0.15">
      <c r="A10803" s="214">
        <v>42543</v>
      </c>
      <c r="B10803">
        <v>-0.15</v>
      </c>
      <c r="D10803" s="207"/>
    </row>
    <row r="10804" spans="1:4" x14ac:dyDescent="0.15">
      <c r="A10804" s="214">
        <v>42544</v>
      </c>
      <c r="B10804">
        <v>-0.14599999999999999</v>
      </c>
      <c r="D10804" s="207"/>
    </row>
    <row r="10805" spans="1:4" x14ac:dyDescent="0.15">
      <c r="A10805" s="214">
        <v>42545</v>
      </c>
      <c r="B10805">
        <v>-0.20100000000000001</v>
      </c>
      <c r="D10805" s="207"/>
    </row>
    <row r="10806" spans="1:4" x14ac:dyDescent="0.15">
      <c r="A10806" s="214">
        <v>42548</v>
      </c>
      <c r="B10806">
        <v>-0.20200000000000001</v>
      </c>
      <c r="D10806" s="207"/>
    </row>
    <row r="10807" spans="1:4" x14ac:dyDescent="0.15">
      <c r="A10807" s="214">
        <v>42549</v>
      </c>
      <c r="B10807">
        <v>-0.23300000000000001</v>
      </c>
      <c r="D10807" s="207"/>
    </row>
    <row r="10808" spans="1:4" x14ac:dyDescent="0.15">
      <c r="A10808" s="214">
        <v>42550</v>
      </c>
      <c r="B10808">
        <v>-0.24199999999999999</v>
      </c>
      <c r="D10808" s="207"/>
    </row>
    <row r="10809" spans="1:4" x14ac:dyDescent="0.15">
      <c r="A10809" s="214">
        <v>42551</v>
      </c>
      <c r="B10809">
        <v>-0.23699999999999999</v>
      </c>
      <c r="D10809" s="207"/>
    </row>
    <row r="10810" spans="1:4" x14ac:dyDescent="0.15">
      <c r="A10810" s="214">
        <v>42552</v>
      </c>
      <c r="B10810">
        <v>-0.26200000000000001</v>
      </c>
      <c r="D10810" s="207"/>
    </row>
    <row r="10811" spans="1:4" x14ac:dyDescent="0.15">
      <c r="A10811" s="214">
        <v>42555</v>
      </c>
      <c r="B10811">
        <v>-0.25700000000000001</v>
      </c>
      <c r="D10811" s="207"/>
    </row>
    <row r="10812" spans="1:4" x14ac:dyDescent="0.15">
      <c r="A10812" s="214">
        <v>42556</v>
      </c>
      <c r="B10812">
        <v>-0.25700000000000001</v>
      </c>
      <c r="D10812" s="207"/>
    </row>
    <row r="10813" spans="1:4" x14ac:dyDescent="0.15">
      <c r="A10813" s="214">
        <v>42557</v>
      </c>
      <c r="B10813">
        <v>-0.27800000000000002</v>
      </c>
      <c r="D10813" s="207"/>
    </row>
    <row r="10814" spans="1:4" x14ac:dyDescent="0.15">
      <c r="A10814" s="214">
        <v>42558</v>
      </c>
      <c r="B10814">
        <v>-0.28299999999999997</v>
      </c>
      <c r="D10814" s="207"/>
    </row>
    <row r="10815" spans="1:4" x14ac:dyDescent="0.15">
      <c r="A10815" s="214">
        <v>42559</v>
      </c>
      <c r="B10815">
        <v>-0.29299999999999998</v>
      </c>
      <c r="D10815" s="207"/>
    </row>
    <row r="10816" spans="1:4" x14ac:dyDescent="0.15">
      <c r="A10816" s="214">
        <v>42562</v>
      </c>
      <c r="B10816">
        <v>-0.28199999999999997</v>
      </c>
      <c r="D10816" s="207"/>
    </row>
    <row r="10817" spans="1:4" x14ac:dyDescent="0.15">
      <c r="A10817" s="214">
        <v>42563</v>
      </c>
      <c r="B10817">
        <v>-0.28699999999999998</v>
      </c>
      <c r="D10817" s="207"/>
    </row>
    <row r="10818" spans="1:4" x14ac:dyDescent="0.15">
      <c r="A10818" s="214">
        <v>42564</v>
      </c>
      <c r="B10818">
        <v>-0.28699999999999998</v>
      </c>
      <c r="D10818" s="207"/>
    </row>
    <row r="10819" spans="1:4" x14ac:dyDescent="0.15">
      <c r="A10819" s="214">
        <v>42565</v>
      </c>
      <c r="B10819">
        <v>-0.26600000000000001</v>
      </c>
      <c r="D10819" s="207"/>
    </row>
    <row r="10820" spans="1:4" x14ac:dyDescent="0.15">
      <c r="A10820" s="214">
        <v>42566</v>
      </c>
      <c r="B10820">
        <v>-0.23400000000000001</v>
      </c>
      <c r="D10820" s="207"/>
    </row>
    <row r="10821" spans="1:4" x14ac:dyDescent="0.15">
      <c r="A10821" s="214">
        <v>42570</v>
      </c>
      <c r="B10821">
        <v>-0.23300000000000001</v>
      </c>
      <c r="D10821" s="207"/>
    </row>
    <row r="10822" spans="1:4" x14ac:dyDescent="0.15">
      <c r="A10822" s="214">
        <v>42571</v>
      </c>
      <c r="B10822">
        <v>-0.24199999999999999</v>
      </c>
      <c r="D10822" s="207"/>
    </row>
    <row r="10823" spans="1:4" x14ac:dyDescent="0.15">
      <c r="A10823" s="214">
        <v>42572</v>
      </c>
      <c r="B10823">
        <v>-0.23400000000000001</v>
      </c>
      <c r="D10823" s="207"/>
    </row>
    <row r="10824" spans="1:4" x14ac:dyDescent="0.15">
      <c r="A10824" s="214">
        <v>42573</v>
      </c>
      <c r="B10824">
        <v>-0.22900000000000001</v>
      </c>
      <c r="D10824" s="207"/>
    </row>
    <row r="10825" spans="1:4" x14ac:dyDescent="0.15">
      <c r="A10825" s="214">
        <v>42576</v>
      </c>
      <c r="B10825">
        <v>-0.24199999999999999</v>
      </c>
      <c r="D10825" s="207"/>
    </row>
    <row r="10826" spans="1:4" x14ac:dyDescent="0.15">
      <c r="A10826" s="214">
        <v>42577</v>
      </c>
      <c r="B10826">
        <v>-0.25700000000000001</v>
      </c>
      <c r="D10826" s="207"/>
    </row>
    <row r="10827" spans="1:4" x14ac:dyDescent="0.15">
      <c r="A10827" s="214">
        <v>42578</v>
      </c>
      <c r="B10827">
        <v>-0.29699999999999999</v>
      </c>
      <c r="D10827" s="207"/>
    </row>
    <row r="10828" spans="1:4" x14ac:dyDescent="0.15">
      <c r="A10828" s="214">
        <v>42579</v>
      </c>
      <c r="B10828">
        <v>-0.27900000000000003</v>
      </c>
      <c r="D10828" s="207"/>
    </row>
    <row r="10829" spans="1:4" x14ac:dyDescent="0.15">
      <c r="A10829" s="214">
        <v>42580</v>
      </c>
      <c r="B10829">
        <v>-0.17799999999999999</v>
      </c>
      <c r="D10829" s="207"/>
    </row>
    <row r="10830" spans="1:4" x14ac:dyDescent="0.15">
      <c r="A10830" s="214">
        <v>42583</v>
      </c>
      <c r="B10830">
        <v>-0.13600000000000001</v>
      </c>
      <c r="D10830" s="207"/>
    </row>
    <row r="10831" spans="1:4" x14ac:dyDescent="0.15">
      <c r="A10831" s="214">
        <v>42584</v>
      </c>
      <c r="B10831">
        <v>-0.06</v>
      </c>
      <c r="D10831" s="207"/>
    </row>
    <row r="10832" spans="1:4" x14ac:dyDescent="0.15">
      <c r="A10832" s="214">
        <v>42585</v>
      </c>
      <c r="B10832">
        <v>-8.5000000000000006E-2</v>
      </c>
      <c r="D10832" s="207"/>
    </row>
    <row r="10833" spans="1:4" x14ac:dyDescent="0.15">
      <c r="A10833" s="214">
        <v>42586</v>
      </c>
      <c r="B10833">
        <v>-7.4999999999999997E-2</v>
      </c>
      <c r="D10833" s="207"/>
    </row>
    <row r="10834" spans="1:4" x14ac:dyDescent="0.15">
      <c r="A10834" s="214">
        <v>42587</v>
      </c>
      <c r="B10834">
        <v>-9.6000000000000002E-2</v>
      </c>
      <c r="D10834" s="207"/>
    </row>
    <row r="10835" spans="1:4" x14ac:dyDescent="0.15">
      <c r="A10835" s="214">
        <v>42590</v>
      </c>
      <c r="B10835">
        <v>-4.9000000000000002E-2</v>
      </c>
      <c r="D10835" s="207"/>
    </row>
    <row r="10836" spans="1:4" x14ac:dyDescent="0.15">
      <c r="A10836" s="214">
        <v>42591</v>
      </c>
      <c r="B10836">
        <v>-8.1000000000000003E-2</v>
      </c>
      <c r="D10836" s="207"/>
    </row>
    <row r="10837" spans="1:4" x14ac:dyDescent="0.15">
      <c r="A10837" s="214">
        <v>42592</v>
      </c>
      <c r="B10837">
        <v>-0.106</v>
      </c>
      <c r="D10837" s="207"/>
    </row>
    <row r="10838" spans="1:4" x14ac:dyDescent="0.15">
      <c r="A10838" s="214">
        <v>42594</v>
      </c>
      <c r="B10838">
        <v>-0.106</v>
      </c>
      <c r="D10838" s="207"/>
    </row>
    <row r="10839" spans="1:4" x14ac:dyDescent="0.15">
      <c r="A10839" s="214">
        <v>42597</v>
      </c>
      <c r="B10839">
        <v>-8.4000000000000005E-2</v>
      </c>
      <c r="D10839" s="207"/>
    </row>
    <row r="10840" spans="1:4" x14ac:dyDescent="0.15">
      <c r="A10840" s="214">
        <v>42598</v>
      </c>
      <c r="B10840">
        <v>-9.4E-2</v>
      </c>
      <c r="D10840" s="207"/>
    </row>
    <row r="10841" spans="1:4" x14ac:dyDescent="0.15">
      <c r="A10841" s="214">
        <v>42599</v>
      </c>
      <c r="B10841">
        <v>-7.9000000000000001E-2</v>
      </c>
      <c r="D10841" s="207"/>
    </row>
    <row r="10842" spans="1:4" x14ac:dyDescent="0.15">
      <c r="A10842" s="214">
        <v>42600</v>
      </c>
      <c r="B10842">
        <v>-7.9000000000000001E-2</v>
      </c>
      <c r="D10842" s="207"/>
    </row>
    <row r="10843" spans="1:4" x14ac:dyDescent="0.15">
      <c r="A10843" s="214">
        <v>42601</v>
      </c>
      <c r="B10843">
        <v>-8.4000000000000005E-2</v>
      </c>
      <c r="D10843" s="207"/>
    </row>
    <row r="10844" spans="1:4" x14ac:dyDescent="0.15">
      <c r="A10844" s="214">
        <v>42604</v>
      </c>
      <c r="B10844">
        <v>-6.9000000000000006E-2</v>
      </c>
      <c r="D10844" s="207"/>
    </row>
    <row r="10845" spans="1:4" x14ac:dyDescent="0.15">
      <c r="A10845" s="214">
        <v>42605</v>
      </c>
      <c r="B10845">
        <v>-8.8999999999999996E-2</v>
      </c>
      <c r="D10845" s="207"/>
    </row>
    <row r="10846" spans="1:4" x14ac:dyDescent="0.15">
      <c r="A10846" s="214">
        <v>42606</v>
      </c>
      <c r="B10846">
        <v>-7.8E-2</v>
      </c>
      <c r="D10846" s="207"/>
    </row>
    <row r="10847" spans="1:4" x14ac:dyDescent="0.15">
      <c r="A10847" s="214">
        <v>42607</v>
      </c>
      <c r="B10847">
        <v>-8.4000000000000005E-2</v>
      </c>
      <c r="D10847" s="207"/>
    </row>
    <row r="10848" spans="1:4" x14ac:dyDescent="0.15">
      <c r="A10848" s="214">
        <v>42608</v>
      </c>
      <c r="B10848">
        <v>-6.8000000000000005E-2</v>
      </c>
      <c r="D10848" s="207"/>
    </row>
    <row r="10849" spans="1:4" x14ac:dyDescent="0.15">
      <c r="A10849" s="214">
        <v>42611</v>
      </c>
      <c r="B10849">
        <v>-6.0999999999999999E-2</v>
      </c>
      <c r="D10849" s="207"/>
    </row>
    <row r="10850" spans="1:4" x14ac:dyDescent="0.15">
      <c r="A10850" s="214">
        <v>42612</v>
      </c>
      <c r="B10850">
        <v>-6.8000000000000005E-2</v>
      </c>
      <c r="D10850" s="207"/>
    </row>
    <row r="10851" spans="1:4" x14ac:dyDescent="0.15">
      <c r="A10851" s="214">
        <v>42613</v>
      </c>
      <c r="B10851">
        <v>-5.8000000000000003E-2</v>
      </c>
      <c r="D10851" s="207"/>
    </row>
    <row r="10852" spans="1:4" x14ac:dyDescent="0.15">
      <c r="A10852" s="214">
        <v>42614</v>
      </c>
      <c r="B10852">
        <v>-4.7E-2</v>
      </c>
      <c r="D10852" s="207"/>
    </row>
    <row r="10853" spans="1:4" x14ac:dyDescent="0.15">
      <c r="A10853" s="214">
        <v>42615</v>
      </c>
      <c r="B10853">
        <v>-2.7E-2</v>
      </c>
      <c r="D10853" s="207"/>
    </row>
    <row r="10854" spans="1:4" x14ac:dyDescent="0.15">
      <c r="A10854" s="214">
        <v>42618</v>
      </c>
      <c r="B10854">
        <v>-2.7E-2</v>
      </c>
      <c r="D10854" s="207"/>
    </row>
    <row r="10855" spans="1:4" x14ac:dyDescent="0.15">
      <c r="A10855" s="214">
        <v>42619</v>
      </c>
      <c r="B10855">
        <v>-2.7E-2</v>
      </c>
      <c r="D10855" s="207"/>
    </row>
    <row r="10856" spans="1:4" x14ac:dyDescent="0.15">
      <c r="A10856" s="214">
        <v>42620</v>
      </c>
      <c r="B10856">
        <v>-6.0999999999999999E-2</v>
      </c>
      <c r="D10856" s="207"/>
    </row>
    <row r="10857" spans="1:4" x14ac:dyDescent="0.15">
      <c r="A10857" s="214">
        <v>42621</v>
      </c>
      <c r="B10857">
        <v>-4.1000000000000002E-2</v>
      </c>
      <c r="D10857" s="207"/>
    </row>
    <row r="10858" spans="1:4" x14ac:dyDescent="0.15">
      <c r="A10858" s="214">
        <v>42622</v>
      </c>
      <c r="B10858">
        <v>-0.02</v>
      </c>
      <c r="D10858" s="207"/>
    </row>
    <row r="10859" spans="1:4" x14ac:dyDescent="0.15">
      <c r="A10859" s="214">
        <v>42625</v>
      </c>
      <c r="B10859">
        <v>-0.02</v>
      </c>
      <c r="D10859" s="207"/>
    </row>
    <row r="10860" spans="1:4" x14ac:dyDescent="0.15">
      <c r="A10860" s="214">
        <v>42626</v>
      </c>
      <c r="B10860">
        <v>-2.1000000000000001E-2</v>
      </c>
      <c r="D10860" s="207"/>
    </row>
    <row r="10861" spans="1:4" x14ac:dyDescent="0.15">
      <c r="A10861" s="214">
        <v>42627</v>
      </c>
      <c r="B10861">
        <v>-2.1000000000000001E-2</v>
      </c>
      <c r="D10861" s="207"/>
    </row>
    <row r="10862" spans="1:4" x14ac:dyDescent="0.15">
      <c r="A10862" s="214">
        <v>42628</v>
      </c>
      <c r="B10862">
        <v>-4.4999999999999998E-2</v>
      </c>
      <c r="D10862" s="207"/>
    </row>
    <row r="10863" spans="1:4" x14ac:dyDescent="0.15">
      <c r="A10863" s="214">
        <v>42629</v>
      </c>
      <c r="B10863">
        <v>-0.04</v>
      </c>
      <c r="D10863" s="207"/>
    </row>
    <row r="10864" spans="1:4" x14ac:dyDescent="0.15">
      <c r="A10864" s="214">
        <v>42633</v>
      </c>
      <c r="B10864">
        <v>-0.06</v>
      </c>
      <c r="D10864" s="207"/>
    </row>
    <row r="10865" spans="1:4" x14ac:dyDescent="0.15">
      <c r="A10865" s="214">
        <v>42634</v>
      </c>
      <c r="B10865">
        <v>-0.03</v>
      </c>
      <c r="D10865" s="207"/>
    </row>
    <row r="10866" spans="1:4" x14ac:dyDescent="0.15">
      <c r="A10866" s="214">
        <v>42636</v>
      </c>
      <c r="B10866">
        <v>-5.3999999999999999E-2</v>
      </c>
      <c r="D10866" s="207"/>
    </row>
    <row r="10867" spans="1:4" x14ac:dyDescent="0.15">
      <c r="A10867" s="214">
        <v>42639</v>
      </c>
      <c r="B10867">
        <v>-6.3E-2</v>
      </c>
      <c r="D10867" s="207"/>
    </row>
    <row r="10868" spans="1:4" x14ac:dyDescent="0.15">
      <c r="A10868" s="214">
        <v>42640</v>
      </c>
      <c r="B10868">
        <v>-7.9000000000000001E-2</v>
      </c>
      <c r="D10868" s="207"/>
    </row>
    <row r="10869" spans="1:4" x14ac:dyDescent="0.15">
      <c r="A10869" s="214">
        <v>42641</v>
      </c>
      <c r="B10869">
        <v>-9.4E-2</v>
      </c>
      <c r="D10869" s="207"/>
    </row>
    <row r="10870" spans="1:4" x14ac:dyDescent="0.15">
      <c r="A10870" s="214">
        <v>42642</v>
      </c>
      <c r="B10870">
        <v>-8.8999999999999996E-2</v>
      </c>
      <c r="D10870" s="207"/>
    </row>
    <row r="10871" spans="1:4" x14ac:dyDescent="0.15">
      <c r="A10871" s="214">
        <v>42643</v>
      </c>
      <c r="B10871">
        <v>-8.4000000000000005E-2</v>
      </c>
      <c r="D10871" s="207"/>
    </row>
    <row r="10872" spans="1:4" x14ac:dyDescent="0.15">
      <c r="A10872" s="214">
        <v>42646</v>
      </c>
      <c r="B10872">
        <v>-7.2999999999999995E-2</v>
      </c>
      <c r="D10872" s="207"/>
    </row>
    <row r="10873" spans="1:4" x14ac:dyDescent="0.15">
      <c r="A10873" s="214">
        <v>42647</v>
      </c>
      <c r="B10873">
        <v>-7.2999999999999995E-2</v>
      </c>
      <c r="D10873" s="207"/>
    </row>
    <row r="10874" spans="1:4" x14ac:dyDescent="0.15">
      <c r="A10874" s="214">
        <v>42648</v>
      </c>
      <c r="B10874">
        <v>-6.3E-2</v>
      </c>
      <c r="D10874" s="207"/>
    </row>
    <row r="10875" spans="1:4" x14ac:dyDescent="0.15">
      <c r="A10875" s="214">
        <v>42649</v>
      </c>
      <c r="B10875">
        <v>-6.3E-2</v>
      </c>
      <c r="D10875" s="207"/>
    </row>
    <row r="10876" spans="1:4" x14ac:dyDescent="0.15">
      <c r="A10876" s="214">
        <v>42650</v>
      </c>
      <c r="B10876">
        <v>-6.8000000000000005E-2</v>
      </c>
      <c r="D10876" s="207"/>
    </row>
    <row r="10877" spans="1:4" x14ac:dyDescent="0.15">
      <c r="A10877" s="214">
        <v>42654</v>
      </c>
      <c r="B10877">
        <v>-5.0999999999999997E-2</v>
      </c>
      <c r="D10877" s="207"/>
    </row>
    <row r="10878" spans="1:4" x14ac:dyDescent="0.15">
      <c r="A10878" s="214">
        <v>42655</v>
      </c>
      <c r="B10878">
        <v>-6.2E-2</v>
      </c>
      <c r="D10878" s="207"/>
    </row>
    <row r="10879" spans="1:4" x14ac:dyDescent="0.15">
      <c r="A10879" s="214">
        <v>42656</v>
      </c>
      <c r="B10879">
        <v>-6.2E-2</v>
      </c>
      <c r="D10879" s="207"/>
    </row>
    <row r="10880" spans="1:4" x14ac:dyDescent="0.15">
      <c r="A10880" s="214">
        <v>42657</v>
      </c>
      <c r="B10880">
        <v>-5.6000000000000001E-2</v>
      </c>
      <c r="D10880" s="207"/>
    </row>
    <row r="10881" spans="1:4" x14ac:dyDescent="0.15">
      <c r="A10881" s="214">
        <v>42660</v>
      </c>
      <c r="B10881">
        <v>-5.5E-2</v>
      </c>
      <c r="D10881" s="207"/>
    </row>
    <row r="10882" spans="1:4" x14ac:dyDescent="0.15">
      <c r="A10882" s="214">
        <v>42661</v>
      </c>
      <c r="B10882">
        <v>-0.05</v>
      </c>
      <c r="D10882" s="207"/>
    </row>
    <row r="10883" spans="1:4" x14ac:dyDescent="0.15">
      <c r="A10883" s="214">
        <v>42662</v>
      </c>
      <c r="B10883">
        <v>-5.5E-2</v>
      </c>
      <c r="D10883" s="207"/>
    </row>
    <row r="10884" spans="1:4" x14ac:dyDescent="0.15">
      <c r="A10884" s="214">
        <v>42663</v>
      </c>
      <c r="B10884">
        <v>-6.4000000000000001E-2</v>
      </c>
      <c r="D10884" s="207"/>
    </row>
    <row r="10885" spans="1:4" x14ac:dyDescent="0.15">
      <c r="A10885" s="214">
        <v>42664</v>
      </c>
      <c r="B10885">
        <v>-5.6000000000000001E-2</v>
      </c>
      <c r="D10885" s="207"/>
    </row>
    <row r="10886" spans="1:4" x14ac:dyDescent="0.15">
      <c r="A10886" s="214">
        <v>42667</v>
      </c>
      <c r="B10886">
        <v>-5.5E-2</v>
      </c>
      <c r="D10886" s="207"/>
    </row>
    <row r="10887" spans="1:4" x14ac:dyDescent="0.15">
      <c r="A10887" s="214">
        <v>42668</v>
      </c>
      <c r="B10887">
        <v>-6.4000000000000001E-2</v>
      </c>
      <c r="D10887" s="207"/>
    </row>
    <row r="10888" spans="1:4" x14ac:dyDescent="0.15">
      <c r="A10888" s="214">
        <v>42669</v>
      </c>
      <c r="B10888">
        <v>-6.4000000000000001E-2</v>
      </c>
      <c r="D10888" s="207"/>
    </row>
    <row r="10889" spans="1:4" x14ac:dyDescent="0.15">
      <c r="A10889" s="214">
        <v>42670</v>
      </c>
      <c r="B10889">
        <v>-5.3999999999999999E-2</v>
      </c>
      <c r="D10889" s="207"/>
    </row>
    <row r="10890" spans="1:4" x14ac:dyDescent="0.15">
      <c r="A10890" s="214">
        <v>42671</v>
      </c>
      <c r="B10890">
        <v>-4.4999999999999998E-2</v>
      </c>
      <c r="D10890" s="207"/>
    </row>
    <row r="10891" spans="1:4" x14ac:dyDescent="0.15">
      <c r="A10891" s="214">
        <v>42674</v>
      </c>
      <c r="B10891">
        <v>-4.9000000000000002E-2</v>
      </c>
      <c r="D10891" s="207"/>
    </row>
    <row r="10892" spans="1:4" x14ac:dyDescent="0.15">
      <c r="A10892" s="214">
        <v>42675</v>
      </c>
      <c r="B10892">
        <v>-4.8000000000000001E-2</v>
      </c>
    </row>
    <row r="10893" spans="1:4" x14ac:dyDescent="0.15">
      <c r="A10893" s="214">
        <v>42676</v>
      </c>
      <c r="B10893">
        <v>-5.8000000000000003E-2</v>
      </c>
    </row>
    <row r="10894" spans="1:4" x14ac:dyDescent="0.15">
      <c r="A10894" s="214">
        <v>42678</v>
      </c>
      <c r="B10894">
        <v>-5.8999999999999997E-2</v>
      </c>
    </row>
    <row r="10895" spans="1:4" x14ac:dyDescent="0.15">
      <c r="A10895" s="214">
        <v>42681</v>
      </c>
      <c r="B10895">
        <v>-4.8000000000000001E-2</v>
      </c>
    </row>
    <row r="10896" spans="1:4" x14ac:dyDescent="0.15">
      <c r="A10896" s="214">
        <v>42682</v>
      </c>
      <c r="B10896">
        <v>-6.3E-2</v>
      </c>
    </row>
    <row r="10897" spans="1:2" x14ac:dyDescent="0.15">
      <c r="A10897" s="214">
        <v>42683</v>
      </c>
      <c r="B10897">
        <v>-7.2999999999999995E-2</v>
      </c>
    </row>
    <row r="10898" spans="1:2" x14ac:dyDescent="0.15">
      <c r="A10898" s="214">
        <v>42684</v>
      </c>
      <c r="B10898">
        <v>-4.2999999999999997E-2</v>
      </c>
    </row>
    <row r="10899" spans="1:2" x14ac:dyDescent="0.15">
      <c r="A10899" s="214">
        <v>42685</v>
      </c>
      <c r="B10899">
        <v>-2.7E-2</v>
      </c>
    </row>
    <row r="10900" spans="1:2" x14ac:dyDescent="0.15">
      <c r="A10900" s="214">
        <v>42688</v>
      </c>
      <c r="B10900">
        <v>-1.2999999999999999E-2</v>
      </c>
    </row>
    <row r="10901" spans="1:2" x14ac:dyDescent="0.15">
      <c r="A10901" s="214">
        <v>42689</v>
      </c>
      <c r="B10901">
        <v>7.0000000000000001E-3</v>
      </c>
    </row>
    <row r="10902" spans="1:2" x14ac:dyDescent="0.15">
      <c r="A10902" s="214">
        <v>42690</v>
      </c>
      <c r="B10902">
        <v>2.3E-2</v>
      </c>
    </row>
    <row r="10903" spans="1:2" x14ac:dyDescent="0.15">
      <c r="A10903" s="214">
        <v>42691</v>
      </c>
      <c r="B10903">
        <v>1.2999999999999999E-2</v>
      </c>
    </row>
    <row r="10904" spans="1:2" x14ac:dyDescent="0.15">
      <c r="A10904" s="214">
        <v>42692</v>
      </c>
      <c r="B10904">
        <v>4.3999999999999997E-2</v>
      </c>
    </row>
    <row r="10905" spans="1:2" x14ac:dyDescent="0.15">
      <c r="A10905" s="214">
        <v>42695</v>
      </c>
      <c r="B10905">
        <v>3.3000000000000002E-2</v>
      </c>
    </row>
    <row r="10906" spans="1:2" x14ac:dyDescent="0.15">
      <c r="A10906" s="214">
        <v>42696</v>
      </c>
      <c r="B10906">
        <v>3.2000000000000001E-2</v>
      </c>
    </row>
    <row r="10907" spans="1:2" x14ac:dyDescent="0.15">
      <c r="A10907" s="214">
        <v>42698</v>
      </c>
      <c r="B10907">
        <v>3.6999999999999998E-2</v>
      </c>
    </row>
    <row r="10908" spans="1:2" x14ac:dyDescent="0.15">
      <c r="A10908" s="214">
        <v>42699</v>
      </c>
      <c r="B10908">
        <v>3.9E-2</v>
      </c>
    </row>
    <row r="10909" spans="1:2" x14ac:dyDescent="0.15">
      <c r="A10909" s="214">
        <v>42702</v>
      </c>
      <c r="B10909">
        <v>1.6E-2</v>
      </c>
    </row>
    <row r="10910" spans="1:2" x14ac:dyDescent="0.15">
      <c r="A10910" s="214">
        <v>42703</v>
      </c>
      <c r="B10910">
        <v>1.6E-2</v>
      </c>
    </row>
    <row r="10911" spans="1:2" x14ac:dyDescent="0.15">
      <c r="A10911" s="214">
        <v>42704</v>
      </c>
      <c r="B10911">
        <v>2.1000000000000001E-2</v>
      </c>
    </row>
    <row r="10912" spans="1:2" x14ac:dyDescent="0.15">
      <c r="A10912" s="214">
        <v>42705</v>
      </c>
      <c r="B10912">
        <v>2.9000000000000001E-2</v>
      </c>
    </row>
    <row r="10913" spans="1:2" x14ac:dyDescent="0.15">
      <c r="A10913" s="214">
        <v>42706</v>
      </c>
      <c r="B10913">
        <v>3.4000000000000002E-2</v>
      </c>
    </row>
    <row r="10914" spans="1:2" x14ac:dyDescent="0.15">
      <c r="A10914" s="214">
        <v>42709</v>
      </c>
      <c r="B10914">
        <v>2.4E-2</v>
      </c>
    </row>
    <row r="10915" spans="1:2" x14ac:dyDescent="0.15">
      <c r="A10915" s="214">
        <v>42710</v>
      </c>
      <c r="B10915">
        <v>4.3999999999999997E-2</v>
      </c>
    </row>
    <row r="10916" spans="1:2" x14ac:dyDescent="0.15">
      <c r="A10916" s="214">
        <v>42711</v>
      </c>
      <c r="B10916">
        <v>2.9000000000000001E-2</v>
      </c>
    </row>
    <row r="10917" spans="1:2" x14ac:dyDescent="0.15">
      <c r="A10917" s="214">
        <v>42712</v>
      </c>
      <c r="B10917">
        <v>3.9E-2</v>
      </c>
    </row>
    <row r="10918" spans="1:2" x14ac:dyDescent="0.15">
      <c r="A10918" s="214">
        <v>42713</v>
      </c>
      <c r="B10918">
        <v>0.05</v>
      </c>
    </row>
    <row r="10919" spans="1:2" x14ac:dyDescent="0.15">
      <c r="A10919" s="214">
        <v>42716</v>
      </c>
      <c r="B10919">
        <v>7.0000000000000007E-2</v>
      </c>
    </row>
    <row r="10920" spans="1:2" x14ac:dyDescent="0.15">
      <c r="A10920" s="214">
        <v>42717</v>
      </c>
      <c r="B10920">
        <v>0.08</v>
      </c>
    </row>
    <row r="10921" spans="1:2" x14ac:dyDescent="0.15">
      <c r="A10921" s="214">
        <v>42718</v>
      </c>
      <c r="B10921">
        <v>5.5E-2</v>
      </c>
    </row>
    <row r="10922" spans="1:2" x14ac:dyDescent="0.15">
      <c r="A10922" s="214">
        <v>42719</v>
      </c>
      <c r="B10922">
        <v>7.4999999999999997E-2</v>
      </c>
    </row>
    <row r="10923" spans="1:2" x14ac:dyDescent="0.15">
      <c r="A10923" s="214">
        <v>42720</v>
      </c>
      <c r="B10923">
        <v>7.5999999999999998E-2</v>
      </c>
    </row>
    <row r="10924" spans="1:2" x14ac:dyDescent="0.15">
      <c r="A10924" s="214">
        <v>42723</v>
      </c>
      <c r="B10924">
        <v>7.5999999999999998E-2</v>
      </c>
    </row>
    <row r="10925" spans="1:2" x14ac:dyDescent="0.15">
      <c r="A10925" s="214">
        <v>42724</v>
      </c>
      <c r="B10925">
        <v>6.6000000000000003E-2</v>
      </c>
    </row>
    <row r="10926" spans="1:2" x14ac:dyDescent="0.15">
      <c r="A10926" s="214">
        <v>42725</v>
      </c>
      <c r="B10926">
        <v>5.6000000000000001E-2</v>
      </c>
    </row>
    <row r="10927" spans="1:2" x14ac:dyDescent="0.15">
      <c r="A10927" s="214">
        <v>42726</v>
      </c>
      <c r="B10927">
        <v>5.0999999999999997E-2</v>
      </c>
    </row>
    <row r="10928" spans="1:2" x14ac:dyDescent="0.15">
      <c r="A10928" s="214">
        <v>42730</v>
      </c>
      <c r="B10928">
        <v>5.6000000000000001E-2</v>
      </c>
    </row>
    <row r="10929" spans="1:2" x14ac:dyDescent="0.15">
      <c r="A10929" s="214">
        <v>42731</v>
      </c>
      <c r="B10929">
        <v>6.0999999999999999E-2</v>
      </c>
    </row>
    <row r="10930" spans="1:2" x14ac:dyDescent="0.15">
      <c r="A10930" s="214">
        <v>42732</v>
      </c>
      <c r="B10930">
        <v>5.7000000000000002E-2</v>
      </c>
    </row>
    <row r="10931" spans="1:2" x14ac:dyDescent="0.15">
      <c r="A10931" s="214">
        <v>42733</v>
      </c>
      <c r="B10931">
        <v>4.2000000000000003E-2</v>
      </c>
    </row>
    <row r="10932" spans="1:2" x14ac:dyDescent="0.15">
      <c r="A10932" s="214">
        <v>42734</v>
      </c>
      <c r="B10932">
        <v>4.2999999999999997E-2</v>
      </c>
    </row>
    <row r="10933" spans="1:2" x14ac:dyDescent="0.15">
      <c r="A10933" s="214">
        <v>42739</v>
      </c>
      <c r="B10933">
        <v>6.4000000000000001E-2</v>
      </c>
    </row>
    <row r="10934" spans="1:2" x14ac:dyDescent="0.15">
      <c r="A10934" s="214">
        <v>42740</v>
      </c>
      <c r="B10934">
        <v>5.8000000000000003E-2</v>
      </c>
    </row>
    <row r="10935" spans="1:2" x14ac:dyDescent="0.15">
      <c r="A10935" s="214">
        <v>42741</v>
      </c>
      <c r="B10935">
        <v>5.2999999999999999E-2</v>
      </c>
    </row>
    <row r="10936" spans="1:2" x14ac:dyDescent="0.15">
      <c r="A10936" s="214">
        <v>42745</v>
      </c>
      <c r="B10936">
        <v>5.8000000000000003E-2</v>
      </c>
    </row>
    <row r="10937" spans="1:2" x14ac:dyDescent="0.15">
      <c r="A10937" s="214">
        <v>42746</v>
      </c>
      <c r="B10937">
        <v>5.8999999999999997E-2</v>
      </c>
    </row>
    <row r="10938" spans="1:2" x14ac:dyDescent="0.15">
      <c r="A10938" s="214">
        <v>42747</v>
      </c>
      <c r="B10938">
        <v>4.2999999999999997E-2</v>
      </c>
    </row>
    <row r="10939" spans="1:2" x14ac:dyDescent="0.15">
      <c r="A10939" s="214">
        <v>42748</v>
      </c>
      <c r="B10939">
        <v>4.9000000000000002E-2</v>
      </c>
    </row>
    <row r="10940" spans="1:2" x14ac:dyDescent="0.15">
      <c r="A10940" s="214">
        <v>42751</v>
      </c>
      <c r="B10940">
        <v>5.3999999999999999E-2</v>
      </c>
    </row>
    <row r="10941" spans="1:2" x14ac:dyDescent="0.15">
      <c r="A10941" s="214">
        <v>42752</v>
      </c>
      <c r="B10941">
        <v>4.9000000000000002E-2</v>
      </c>
    </row>
    <row r="10942" spans="1:2" x14ac:dyDescent="0.15">
      <c r="A10942" s="214">
        <v>42753</v>
      </c>
      <c r="B10942">
        <v>5.3999999999999999E-2</v>
      </c>
    </row>
    <row r="10943" spans="1:2" x14ac:dyDescent="0.15">
      <c r="A10943" s="214">
        <v>42754</v>
      </c>
      <c r="B10943">
        <v>7.3999999999999996E-2</v>
      </c>
    </row>
    <row r="10944" spans="1:2" x14ac:dyDescent="0.15">
      <c r="A10944" s="214">
        <v>42755</v>
      </c>
      <c r="B10944">
        <v>6.5000000000000002E-2</v>
      </c>
    </row>
    <row r="10945" spans="1:2" x14ac:dyDescent="0.15">
      <c r="A10945" s="214">
        <v>42758</v>
      </c>
      <c r="B10945">
        <v>5.5E-2</v>
      </c>
    </row>
    <row r="10946" spans="1:2" x14ac:dyDescent="0.15">
      <c r="A10946" s="214">
        <v>42759</v>
      </c>
      <c r="B10946">
        <v>4.4999999999999998E-2</v>
      </c>
    </row>
    <row r="10947" spans="1:2" x14ac:dyDescent="0.15">
      <c r="A10947" s="214">
        <v>42760</v>
      </c>
      <c r="B10947">
        <v>7.0999999999999994E-2</v>
      </c>
    </row>
    <row r="10948" spans="1:2" x14ac:dyDescent="0.15">
      <c r="A10948" s="214">
        <v>42761</v>
      </c>
      <c r="B10948">
        <v>0.09</v>
      </c>
    </row>
    <row r="10949" spans="1:2" x14ac:dyDescent="0.15">
      <c r="A10949" s="214">
        <v>42762</v>
      </c>
      <c r="B10949">
        <v>0.08</v>
      </c>
    </row>
    <row r="10950" spans="1:2" x14ac:dyDescent="0.15">
      <c r="A10950" s="214">
        <v>42765</v>
      </c>
      <c r="B10950">
        <v>8.5999999999999993E-2</v>
      </c>
    </row>
    <row r="10951" spans="1:2" x14ac:dyDescent="0.15">
      <c r="A10951" s="214">
        <v>42766</v>
      </c>
      <c r="B10951">
        <v>8.6999999999999994E-2</v>
      </c>
    </row>
    <row r="10952" spans="1:2" x14ac:dyDescent="0.15">
      <c r="A10952" s="214">
        <v>42767</v>
      </c>
      <c r="B10952">
        <v>9.6000000000000002E-2</v>
      </c>
    </row>
    <row r="10953" spans="1:2" x14ac:dyDescent="0.15">
      <c r="A10953" s="214">
        <v>42768</v>
      </c>
      <c r="B10953">
        <v>0.11</v>
      </c>
    </row>
    <row r="10954" spans="1:2" x14ac:dyDescent="0.15">
      <c r="A10954" s="214">
        <v>42769</v>
      </c>
      <c r="B10954">
        <v>0.10199999999999999</v>
      </c>
    </row>
    <row r="10955" spans="1:2" x14ac:dyDescent="0.15">
      <c r="A10955" s="214">
        <v>42772</v>
      </c>
      <c r="B10955">
        <v>0.106</v>
      </c>
    </row>
    <row r="10956" spans="1:2" x14ac:dyDescent="0.15">
      <c r="A10956" s="214">
        <v>42773</v>
      </c>
      <c r="B10956">
        <v>0.10199999999999999</v>
      </c>
    </row>
    <row r="10957" spans="1:2" x14ac:dyDescent="0.15">
      <c r="A10957" s="214">
        <v>42774</v>
      </c>
      <c r="B10957">
        <v>9.7000000000000003E-2</v>
      </c>
    </row>
    <row r="10958" spans="1:2" x14ac:dyDescent="0.15">
      <c r="A10958" s="214">
        <v>42775</v>
      </c>
      <c r="B10958">
        <v>8.5999999999999993E-2</v>
      </c>
    </row>
    <row r="10959" spans="1:2" x14ac:dyDescent="0.15">
      <c r="A10959" s="214">
        <v>42776</v>
      </c>
      <c r="B10959">
        <v>8.5999999999999993E-2</v>
      </c>
    </row>
    <row r="10960" spans="1:2" x14ac:dyDescent="0.15">
      <c r="A10960" s="214">
        <v>42779</v>
      </c>
      <c r="B10960">
        <v>9.1999999999999998E-2</v>
      </c>
    </row>
    <row r="10961" spans="1:2" x14ac:dyDescent="0.15">
      <c r="A10961" s="214">
        <v>42780</v>
      </c>
      <c r="B10961">
        <v>9.8000000000000004E-2</v>
      </c>
    </row>
    <row r="10962" spans="1:2" x14ac:dyDescent="0.15">
      <c r="A10962" s="214">
        <v>42781</v>
      </c>
      <c r="B10962">
        <v>9.1999999999999998E-2</v>
      </c>
    </row>
    <row r="10963" spans="1:2" x14ac:dyDescent="0.15">
      <c r="A10963" s="214">
        <v>42782</v>
      </c>
      <c r="B10963">
        <v>9.7000000000000003E-2</v>
      </c>
    </row>
    <row r="10964" spans="1:2" x14ac:dyDescent="0.15">
      <c r="A10964" s="214">
        <v>42783</v>
      </c>
      <c r="B10964">
        <v>9.2999999999999999E-2</v>
      </c>
    </row>
    <row r="10965" spans="1:2" x14ac:dyDescent="0.15">
      <c r="A10965" s="214">
        <v>42786</v>
      </c>
      <c r="B10965">
        <v>9.9000000000000005E-2</v>
      </c>
    </row>
    <row r="10966" spans="1:2" x14ac:dyDescent="0.15">
      <c r="A10966" s="214">
        <v>42787</v>
      </c>
      <c r="B10966">
        <v>9.9000000000000005E-2</v>
      </c>
    </row>
    <row r="10967" spans="1:2" x14ac:dyDescent="0.15">
      <c r="A10967" s="214">
        <v>42788</v>
      </c>
      <c r="B10967">
        <v>8.8999999999999996E-2</v>
      </c>
    </row>
    <row r="10968" spans="1:2" x14ac:dyDescent="0.15">
      <c r="A10968" s="214">
        <v>42789</v>
      </c>
      <c r="B10968">
        <v>8.1000000000000003E-2</v>
      </c>
    </row>
    <row r="10969" spans="1:2" x14ac:dyDescent="0.15">
      <c r="A10969" s="214">
        <v>42790</v>
      </c>
      <c r="B10969">
        <v>6.7000000000000004E-2</v>
      </c>
    </row>
    <row r="10970" spans="1:2" x14ac:dyDescent="0.15">
      <c r="A10970" s="214">
        <v>42793</v>
      </c>
      <c r="B10970">
        <v>5.3999999999999999E-2</v>
      </c>
    </row>
    <row r="10971" spans="1:2" x14ac:dyDescent="0.15">
      <c r="A10971" s="214">
        <v>42794</v>
      </c>
      <c r="B10971">
        <v>5.8999999999999997E-2</v>
      </c>
    </row>
    <row r="10972" spans="1:2" x14ac:dyDescent="0.15">
      <c r="A10972" s="214">
        <v>42795</v>
      </c>
      <c r="B10972">
        <v>6.9000000000000006E-2</v>
      </c>
    </row>
    <row r="10973" spans="1:2" x14ac:dyDescent="0.15">
      <c r="A10973" s="214">
        <v>42796</v>
      </c>
      <c r="B10973">
        <v>7.8E-2</v>
      </c>
    </row>
    <row r="10974" spans="1:2" x14ac:dyDescent="0.15">
      <c r="A10974" s="214">
        <v>42797</v>
      </c>
      <c r="B10974">
        <v>6.8000000000000005E-2</v>
      </c>
    </row>
    <row r="10975" spans="1:2" x14ac:dyDescent="0.15">
      <c r="A10975" s="214">
        <v>42800</v>
      </c>
      <c r="B10975">
        <v>6.9000000000000006E-2</v>
      </c>
    </row>
    <row r="10976" spans="1:2" x14ac:dyDescent="0.15">
      <c r="A10976" s="214">
        <v>42801</v>
      </c>
      <c r="B10976">
        <v>6.4000000000000001E-2</v>
      </c>
    </row>
    <row r="10977" spans="1:2" x14ac:dyDescent="0.15">
      <c r="A10977" s="214">
        <v>42802</v>
      </c>
      <c r="B10977">
        <v>6.9000000000000006E-2</v>
      </c>
    </row>
    <row r="10978" spans="1:2" x14ac:dyDescent="0.15">
      <c r="A10978" s="214">
        <v>42803</v>
      </c>
      <c r="B10978">
        <v>8.4000000000000005E-2</v>
      </c>
    </row>
    <row r="10979" spans="1:2" x14ac:dyDescent="0.15">
      <c r="A10979" s="214">
        <v>42804</v>
      </c>
      <c r="B10979">
        <v>8.5000000000000006E-2</v>
      </c>
    </row>
    <row r="10980" spans="1:2" x14ac:dyDescent="0.15">
      <c r="A10980" s="214">
        <v>42807</v>
      </c>
      <c r="B10980">
        <v>8.5000000000000006E-2</v>
      </c>
    </row>
    <row r="10981" spans="1:2" x14ac:dyDescent="0.15">
      <c r="A10981" s="214">
        <v>42808</v>
      </c>
      <c r="B10981">
        <v>8.5000000000000006E-2</v>
      </c>
    </row>
    <row r="10982" spans="1:2" x14ac:dyDescent="0.15">
      <c r="A10982" s="214">
        <v>42809</v>
      </c>
      <c r="B10982">
        <v>0.09</v>
      </c>
    </row>
    <row r="10983" spans="1:2" x14ac:dyDescent="0.15">
      <c r="A10983" s="214">
        <v>42810</v>
      </c>
      <c r="B10983">
        <v>7.0000000000000007E-2</v>
      </c>
    </row>
    <row r="10984" spans="1:2" x14ac:dyDescent="0.15">
      <c r="A10984" s="214">
        <v>42811</v>
      </c>
      <c r="B10984">
        <v>7.0999999999999994E-2</v>
      </c>
    </row>
    <row r="10985" spans="1:2" x14ac:dyDescent="0.15">
      <c r="A10985" s="214">
        <v>42815</v>
      </c>
      <c r="B10985">
        <v>6.0999999999999999E-2</v>
      </c>
    </row>
    <row r="10986" spans="1:2" x14ac:dyDescent="0.15">
      <c r="A10986" s="214">
        <v>42816</v>
      </c>
      <c r="B10986">
        <v>5.6000000000000001E-2</v>
      </c>
    </row>
    <row r="10987" spans="1:2" x14ac:dyDescent="0.15">
      <c r="A10987" s="214">
        <v>42817</v>
      </c>
      <c r="B10987">
        <v>5.0999999999999997E-2</v>
      </c>
    </row>
    <row r="10988" spans="1:2" x14ac:dyDescent="0.15">
      <c r="A10988" s="214">
        <v>42818</v>
      </c>
      <c r="B10988">
        <v>6.0999999999999999E-2</v>
      </c>
    </row>
    <row r="10989" spans="1:2" x14ac:dyDescent="0.15">
      <c r="A10989" s="214">
        <v>42821</v>
      </c>
      <c r="B10989">
        <v>5.7000000000000002E-2</v>
      </c>
    </row>
    <row r="10990" spans="1:2" x14ac:dyDescent="0.15">
      <c r="A10990" s="214">
        <v>42822</v>
      </c>
      <c r="B10990">
        <v>5.7000000000000002E-2</v>
      </c>
    </row>
    <row r="10991" spans="1:2" x14ac:dyDescent="0.15">
      <c r="A10991" s="214">
        <v>42823</v>
      </c>
      <c r="B10991">
        <v>5.1999999999999998E-2</v>
      </c>
    </row>
    <row r="10992" spans="1:2" x14ac:dyDescent="0.15">
      <c r="A10992" s="214">
        <v>42824</v>
      </c>
      <c r="B10992">
        <v>6.2E-2</v>
      </c>
    </row>
    <row r="10993" spans="1:2" x14ac:dyDescent="0.15">
      <c r="A10993" s="214">
        <v>42825</v>
      </c>
      <c r="B10993">
        <v>6.7000000000000004E-2</v>
      </c>
    </row>
    <row r="10994" spans="1:2" x14ac:dyDescent="0.15">
      <c r="A10994" s="214">
        <v>42828</v>
      </c>
      <c r="B10994">
        <v>7.1999999999999995E-2</v>
      </c>
    </row>
    <row r="10995" spans="1:2" x14ac:dyDescent="0.15">
      <c r="A10995" s="214">
        <v>42829</v>
      </c>
      <c r="B10995">
        <v>6.2E-2</v>
      </c>
    </row>
    <row r="10996" spans="1:2" x14ac:dyDescent="0.15">
      <c r="A10996" s="214">
        <v>42830</v>
      </c>
      <c r="B10996">
        <v>6.2E-2</v>
      </c>
    </row>
    <row r="10997" spans="1:2" x14ac:dyDescent="0.15">
      <c r="A10997" s="214">
        <v>42831</v>
      </c>
      <c r="B10997">
        <v>5.8000000000000003E-2</v>
      </c>
    </row>
    <row r="10998" spans="1:2" x14ac:dyDescent="0.15">
      <c r="A10998" s="214">
        <v>42832</v>
      </c>
      <c r="B10998">
        <v>4.8000000000000001E-2</v>
      </c>
    </row>
    <row r="10999" spans="1:2" x14ac:dyDescent="0.15">
      <c r="A10999" s="214">
        <v>42835</v>
      </c>
      <c r="B10999">
        <v>4.8000000000000001E-2</v>
      </c>
    </row>
    <row r="11000" spans="1:2" x14ac:dyDescent="0.15">
      <c r="A11000" s="214">
        <v>42836</v>
      </c>
      <c r="B11000">
        <v>3.7999999999999999E-2</v>
      </c>
    </row>
    <row r="11001" spans="1:2" x14ac:dyDescent="0.15">
      <c r="A11001" s="214">
        <v>42837</v>
      </c>
      <c r="B11001">
        <v>1.7999999999999999E-2</v>
      </c>
    </row>
    <row r="11002" spans="1:2" x14ac:dyDescent="0.15">
      <c r="A11002" s="214">
        <v>42838</v>
      </c>
      <c r="B11002">
        <v>2.3E-2</v>
      </c>
    </row>
    <row r="11003" spans="1:2" x14ac:dyDescent="0.15">
      <c r="A11003" s="214">
        <v>42839</v>
      </c>
      <c r="B11003">
        <v>1.2999999999999999E-2</v>
      </c>
    </row>
    <row r="11004" spans="1:2" x14ac:dyDescent="0.15">
      <c r="A11004" s="214">
        <v>42842</v>
      </c>
      <c r="B11004">
        <v>3.0000000000000001E-3</v>
      </c>
    </row>
    <row r="11005" spans="1:2" x14ac:dyDescent="0.15">
      <c r="A11005" s="214">
        <v>42843</v>
      </c>
      <c r="B11005">
        <v>1.2999999999999999E-2</v>
      </c>
    </row>
    <row r="11006" spans="1:2" x14ac:dyDescent="0.15">
      <c r="A11006" s="214">
        <v>42844</v>
      </c>
      <c r="B11006">
        <v>4.0000000000000001E-3</v>
      </c>
    </row>
    <row r="11007" spans="1:2" x14ac:dyDescent="0.15">
      <c r="A11007" s="214">
        <v>42845</v>
      </c>
      <c r="B11007">
        <v>1.4E-2</v>
      </c>
    </row>
    <row r="11008" spans="1:2" x14ac:dyDescent="0.15">
      <c r="A11008" s="214">
        <v>42846</v>
      </c>
      <c r="B11008">
        <v>1.4E-2</v>
      </c>
    </row>
    <row r="11009" spans="1:2" x14ac:dyDescent="0.15">
      <c r="A11009" s="214">
        <v>42849</v>
      </c>
      <c r="B11009">
        <v>2.4E-2</v>
      </c>
    </row>
    <row r="11010" spans="1:2" x14ac:dyDescent="0.15">
      <c r="A11010" s="214">
        <v>42850</v>
      </c>
      <c r="B11010">
        <v>1.9E-2</v>
      </c>
    </row>
    <row r="11011" spans="1:2" x14ac:dyDescent="0.15">
      <c r="A11011" s="214">
        <v>42851</v>
      </c>
      <c r="B11011">
        <v>2.1000000000000001E-2</v>
      </c>
    </row>
    <row r="11012" spans="1:2" x14ac:dyDescent="0.15">
      <c r="A11012" s="214">
        <v>42852</v>
      </c>
      <c r="B11012">
        <v>2.1000000000000001E-2</v>
      </c>
    </row>
    <row r="11013" spans="1:2" x14ac:dyDescent="0.15">
      <c r="A11013" s="214">
        <v>42853</v>
      </c>
      <c r="B11013">
        <v>1.6E-2</v>
      </c>
    </row>
    <row r="11014" spans="1:2" x14ac:dyDescent="0.15">
      <c r="A11014" s="214">
        <v>42856</v>
      </c>
      <c r="B11014">
        <v>1.6E-2</v>
      </c>
    </row>
    <row r="11015" spans="1:2" x14ac:dyDescent="0.15">
      <c r="A11015" s="214">
        <v>42857</v>
      </c>
      <c r="B11015">
        <v>2.1999999999999999E-2</v>
      </c>
    </row>
    <row r="11016" spans="1:2" x14ac:dyDescent="0.15">
      <c r="A11016" s="214">
        <v>42863</v>
      </c>
      <c r="B11016">
        <v>3.2000000000000001E-2</v>
      </c>
    </row>
    <row r="11017" spans="1:2" x14ac:dyDescent="0.15">
      <c r="A11017" s="214">
        <v>42864</v>
      </c>
      <c r="B11017">
        <v>3.7999999999999999E-2</v>
      </c>
    </row>
    <row r="11018" spans="1:2" x14ac:dyDescent="0.15">
      <c r="A11018" s="214">
        <v>42865</v>
      </c>
      <c r="B11018">
        <v>4.2000000000000003E-2</v>
      </c>
    </row>
    <row r="11019" spans="1:2" x14ac:dyDescent="0.15">
      <c r="A11019" s="214">
        <v>42866</v>
      </c>
      <c r="B11019">
        <v>5.2999999999999999E-2</v>
      </c>
    </row>
    <row r="11020" spans="1:2" x14ac:dyDescent="0.15">
      <c r="A11020" s="214">
        <v>42867</v>
      </c>
      <c r="B11020">
        <v>4.5999999999999999E-2</v>
      </c>
    </row>
    <row r="11021" spans="1:2" x14ac:dyDescent="0.15">
      <c r="A11021" s="214">
        <v>42870</v>
      </c>
      <c r="B11021">
        <v>4.1000000000000002E-2</v>
      </c>
    </row>
    <row r="11022" spans="1:2" x14ac:dyDescent="0.15">
      <c r="A11022" s="214">
        <v>42871</v>
      </c>
      <c r="B11022">
        <v>4.7E-2</v>
      </c>
    </row>
    <row r="11023" spans="1:2" x14ac:dyDescent="0.15">
      <c r="A11023" s="214">
        <v>42872</v>
      </c>
      <c r="B11023">
        <v>4.7E-2</v>
      </c>
    </row>
    <row r="11024" spans="1:2" x14ac:dyDescent="0.15">
      <c r="A11024" s="214">
        <v>42873</v>
      </c>
      <c r="B11024">
        <v>4.8000000000000001E-2</v>
      </c>
    </row>
    <row r="11025" spans="1:2" x14ac:dyDescent="0.15">
      <c r="A11025" s="214">
        <v>42874</v>
      </c>
      <c r="B11025">
        <v>4.2999999999999997E-2</v>
      </c>
    </row>
    <row r="11026" spans="1:2" x14ac:dyDescent="0.15">
      <c r="A11026" s="214">
        <v>42877</v>
      </c>
      <c r="B11026">
        <v>5.3999999999999999E-2</v>
      </c>
    </row>
    <row r="11027" spans="1:2" x14ac:dyDescent="0.15">
      <c r="A11027" s="214">
        <v>42878</v>
      </c>
      <c r="B11027">
        <v>4.9000000000000002E-2</v>
      </c>
    </row>
    <row r="11028" spans="1:2" x14ac:dyDescent="0.15">
      <c r="A11028" s="214">
        <v>42879</v>
      </c>
      <c r="B11028">
        <v>5.3999999999999999E-2</v>
      </c>
    </row>
    <row r="11029" spans="1:2" x14ac:dyDescent="0.15">
      <c r="A11029" s="214">
        <v>42880</v>
      </c>
      <c r="B11029">
        <v>5.3999999999999999E-2</v>
      </c>
    </row>
    <row r="11030" spans="1:2" x14ac:dyDescent="0.15">
      <c r="A11030" s="214">
        <v>42881</v>
      </c>
      <c r="B11030">
        <v>4.3999999999999997E-2</v>
      </c>
    </row>
    <row r="11031" spans="1:2" x14ac:dyDescent="0.15">
      <c r="A11031" s="214">
        <v>42884</v>
      </c>
      <c r="B11031">
        <v>4.4999999999999998E-2</v>
      </c>
    </row>
    <row r="11032" spans="1:2" x14ac:dyDescent="0.15">
      <c r="A11032" s="214">
        <v>42885</v>
      </c>
      <c r="B11032">
        <v>4.4999999999999998E-2</v>
      </c>
    </row>
    <row r="11033" spans="1:2" x14ac:dyDescent="0.15">
      <c r="A11033" s="214">
        <v>42886</v>
      </c>
      <c r="B11033">
        <v>0.05</v>
      </c>
    </row>
    <row r="11034" spans="1:2" x14ac:dyDescent="0.15">
      <c r="A11034" s="214">
        <v>42887</v>
      </c>
      <c r="B11034">
        <v>4.9000000000000002E-2</v>
      </c>
    </row>
    <row r="11035" spans="1:2" x14ac:dyDescent="0.15">
      <c r="A11035" s="214">
        <v>42888</v>
      </c>
      <c r="B11035">
        <v>4.7E-2</v>
      </c>
    </row>
    <row r="11036" spans="1:2" x14ac:dyDescent="0.15">
      <c r="A11036" s="214">
        <v>42891</v>
      </c>
      <c r="B11036">
        <v>4.3999999999999997E-2</v>
      </c>
    </row>
    <row r="11037" spans="1:2" x14ac:dyDescent="0.15">
      <c r="A11037" s="214">
        <v>42892</v>
      </c>
      <c r="B11037">
        <v>3.9E-2</v>
      </c>
    </row>
    <row r="11038" spans="1:2" x14ac:dyDescent="0.15">
      <c r="A11038" s="214">
        <v>42893</v>
      </c>
      <c r="B11038">
        <v>0.04</v>
      </c>
    </row>
    <row r="11039" spans="1:2" x14ac:dyDescent="0.15">
      <c r="A11039" s="214">
        <v>42894</v>
      </c>
      <c r="B11039">
        <v>6.5000000000000002E-2</v>
      </c>
    </row>
    <row r="11040" spans="1:2" x14ac:dyDescent="0.15">
      <c r="A11040" s="214">
        <v>42895</v>
      </c>
      <c r="B11040">
        <v>0.05</v>
      </c>
    </row>
    <row r="11041" spans="1:2" x14ac:dyDescent="0.15">
      <c r="A11041" s="214">
        <v>42898</v>
      </c>
      <c r="B11041">
        <v>5.5E-2</v>
      </c>
    </row>
    <row r="11042" spans="1:2" x14ac:dyDescent="0.15">
      <c r="A11042" s="214">
        <v>42899</v>
      </c>
      <c r="B11042">
        <v>0.06</v>
      </c>
    </row>
    <row r="11043" spans="1:2" x14ac:dyDescent="0.15">
      <c r="A11043" s="214">
        <v>42900</v>
      </c>
      <c r="B11043">
        <v>0.06</v>
      </c>
    </row>
    <row r="11044" spans="1:2" x14ac:dyDescent="0.15">
      <c r="A11044" s="214">
        <v>42901</v>
      </c>
      <c r="B11044">
        <v>0.05</v>
      </c>
    </row>
    <row r="11045" spans="1:2" x14ac:dyDescent="0.15">
      <c r="A11045" s="214">
        <v>42902</v>
      </c>
      <c r="B11045">
        <v>0.05</v>
      </c>
    </row>
    <row r="11046" spans="1:2" x14ac:dyDescent="0.15">
      <c r="A11046" s="214">
        <v>42905</v>
      </c>
      <c r="B11046">
        <v>5.0999999999999997E-2</v>
      </c>
    </row>
    <row r="11047" spans="1:2" x14ac:dyDescent="0.15">
      <c r="A11047" s="214">
        <v>42906</v>
      </c>
      <c r="B11047">
        <v>5.0999999999999997E-2</v>
      </c>
    </row>
    <row r="11048" spans="1:2" x14ac:dyDescent="0.15">
      <c r="A11048" s="214">
        <v>42907</v>
      </c>
      <c r="B11048">
        <v>5.5E-2</v>
      </c>
    </row>
    <row r="11049" spans="1:2" x14ac:dyDescent="0.15">
      <c r="A11049" s="214">
        <v>42908</v>
      </c>
      <c r="B11049">
        <v>5.0999999999999997E-2</v>
      </c>
    </row>
    <row r="11050" spans="1:2" x14ac:dyDescent="0.15">
      <c r="A11050" s="214">
        <v>42909</v>
      </c>
      <c r="B11050">
        <v>5.0999999999999997E-2</v>
      </c>
    </row>
    <row r="11051" spans="1:2" x14ac:dyDescent="0.15">
      <c r="A11051" s="214">
        <v>42912</v>
      </c>
      <c r="B11051">
        <v>5.0999999999999997E-2</v>
      </c>
    </row>
    <row r="11052" spans="1:2" x14ac:dyDescent="0.15">
      <c r="A11052" s="214">
        <v>42913</v>
      </c>
      <c r="B11052">
        <v>4.5999999999999999E-2</v>
      </c>
    </row>
    <row r="11053" spans="1:2" x14ac:dyDescent="0.15">
      <c r="A11053" s="214">
        <v>42914</v>
      </c>
      <c r="B11053">
        <v>5.6000000000000001E-2</v>
      </c>
    </row>
    <row r="11054" spans="1:2" x14ac:dyDescent="0.15">
      <c r="A11054" s="214">
        <v>42915</v>
      </c>
      <c r="B11054">
        <v>5.7000000000000002E-2</v>
      </c>
    </row>
    <row r="11055" spans="1:2" x14ac:dyDescent="0.15">
      <c r="A11055" s="214">
        <v>42916</v>
      </c>
      <c r="B11055">
        <v>8.5999999999999993E-2</v>
      </c>
    </row>
    <row r="11056" spans="1:2" x14ac:dyDescent="0.15">
      <c r="A11056" s="214">
        <v>42919</v>
      </c>
      <c r="B11056">
        <v>8.2000000000000003E-2</v>
      </c>
    </row>
    <row r="11057" spans="1:2" x14ac:dyDescent="0.15">
      <c r="A11057" s="214">
        <v>42920</v>
      </c>
      <c r="B11057">
        <v>7.8E-2</v>
      </c>
    </row>
    <row r="11058" spans="1:2" x14ac:dyDescent="0.15">
      <c r="A11058" s="214">
        <v>42921</v>
      </c>
      <c r="B11058">
        <v>8.2000000000000003E-2</v>
      </c>
    </row>
    <row r="11059" spans="1:2" x14ac:dyDescent="0.15">
      <c r="A11059" s="214">
        <v>42922</v>
      </c>
      <c r="B11059">
        <v>9.8000000000000004E-2</v>
      </c>
    </row>
    <row r="11060" spans="1:2" x14ac:dyDescent="0.15">
      <c r="A11060" s="214">
        <v>42923</v>
      </c>
      <c r="B11060">
        <v>8.7999999999999995E-2</v>
      </c>
    </row>
    <row r="11061" spans="1:2" x14ac:dyDescent="0.15">
      <c r="A11061" s="214">
        <v>42926</v>
      </c>
      <c r="B11061">
        <v>9.2999999999999999E-2</v>
      </c>
    </row>
    <row r="11062" spans="1:2" x14ac:dyDescent="0.15">
      <c r="A11062" s="214">
        <v>42927</v>
      </c>
      <c r="B11062">
        <v>9.2999999999999999E-2</v>
      </c>
    </row>
    <row r="11063" spans="1:2" x14ac:dyDescent="0.15">
      <c r="A11063" s="214">
        <v>42928</v>
      </c>
      <c r="B11063">
        <v>8.7999999999999995E-2</v>
      </c>
    </row>
    <row r="11064" spans="1:2" x14ac:dyDescent="0.15">
      <c r="A11064" s="214">
        <v>42929</v>
      </c>
      <c r="B11064">
        <v>7.8E-2</v>
      </c>
    </row>
    <row r="11065" spans="1:2" x14ac:dyDescent="0.15">
      <c r="A11065" s="214">
        <v>42930</v>
      </c>
      <c r="B11065">
        <v>7.8E-2</v>
      </c>
    </row>
    <row r="11066" spans="1:2" x14ac:dyDescent="0.15">
      <c r="A11066" s="214">
        <v>42934</v>
      </c>
      <c r="B11066">
        <v>6.8000000000000005E-2</v>
      </c>
    </row>
    <row r="11067" spans="1:2" x14ac:dyDescent="0.15">
      <c r="A11067" s="214">
        <v>42935</v>
      </c>
      <c r="B11067">
        <v>7.3999999999999996E-2</v>
      </c>
    </row>
    <row r="11068" spans="1:2" x14ac:dyDescent="0.15">
      <c r="A11068" s="214">
        <v>42936</v>
      </c>
      <c r="B11068">
        <v>7.3999999999999996E-2</v>
      </c>
    </row>
    <row r="11069" spans="1:2" x14ac:dyDescent="0.15">
      <c r="A11069" s="214">
        <v>42937</v>
      </c>
      <c r="B11069">
        <v>6.8000000000000005E-2</v>
      </c>
    </row>
    <row r="11070" spans="1:2" x14ac:dyDescent="0.15">
      <c r="A11070" s="214">
        <v>42940</v>
      </c>
      <c r="B11070">
        <v>6.9000000000000006E-2</v>
      </c>
    </row>
    <row r="11071" spans="1:2" x14ac:dyDescent="0.15">
      <c r="A11071" s="214">
        <v>42941</v>
      </c>
      <c r="B11071">
        <v>6.9000000000000006E-2</v>
      </c>
    </row>
    <row r="11072" spans="1:2" x14ac:dyDescent="0.15">
      <c r="A11072" s="214">
        <v>42942</v>
      </c>
      <c r="B11072">
        <v>0.08</v>
      </c>
    </row>
    <row r="11073" spans="1:2" x14ac:dyDescent="0.15">
      <c r="A11073" s="214">
        <v>42943</v>
      </c>
      <c r="B11073">
        <v>7.0000000000000007E-2</v>
      </c>
    </row>
    <row r="11074" spans="1:2" x14ac:dyDescent="0.15">
      <c r="A11074" s="214">
        <v>42944</v>
      </c>
      <c r="B11074">
        <v>7.3999999999999996E-2</v>
      </c>
    </row>
    <row r="11075" spans="1:2" x14ac:dyDescent="0.15">
      <c r="A11075" s="214">
        <v>42947</v>
      </c>
      <c r="B11075">
        <v>7.8E-2</v>
      </c>
    </row>
    <row r="11076" spans="1:2" x14ac:dyDescent="0.15">
      <c r="A11076" s="214">
        <v>42948</v>
      </c>
      <c r="B11076">
        <v>7.4999999999999997E-2</v>
      </c>
    </row>
    <row r="11077" spans="1:2" x14ac:dyDescent="0.15">
      <c r="A11077" s="214">
        <v>42949</v>
      </c>
      <c r="B11077">
        <v>7.4999999999999997E-2</v>
      </c>
    </row>
    <row r="11078" spans="1:2" x14ac:dyDescent="0.15">
      <c r="A11078" s="214">
        <v>42950</v>
      </c>
      <c r="B11078">
        <v>7.0000000000000007E-2</v>
      </c>
    </row>
    <row r="11079" spans="1:2" x14ac:dyDescent="0.15">
      <c r="A11079" s="214">
        <v>42951</v>
      </c>
      <c r="B11079">
        <v>6.5000000000000002E-2</v>
      </c>
    </row>
    <row r="11080" spans="1:2" x14ac:dyDescent="0.15">
      <c r="A11080" s="214">
        <v>42954</v>
      </c>
      <c r="B11080">
        <v>7.0000000000000007E-2</v>
      </c>
    </row>
    <row r="11081" spans="1:2" x14ac:dyDescent="0.15">
      <c r="A11081" s="214">
        <v>42955</v>
      </c>
      <c r="B11081">
        <v>7.0000000000000007E-2</v>
      </c>
    </row>
    <row r="11082" spans="1:2" x14ac:dyDescent="0.15">
      <c r="A11082" s="214">
        <v>42956</v>
      </c>
      <c r="B11082">
        <v>0.06</v>
      </c>
    </row>
    <row r="11083" spans="1:2" x14ac:dyDescent="0.15">
      <c r="A11083" s="214">
        <v>42957</v>
      </c>
      <c r="B11083">
        <v>0.06</v>
      </c>
    </row>
    <row r="11084" spans="1:2" x14ac:dyDescent="0.15">
      <c r="A11084" s="214">
        <v>42961</v>
      </c>
      <c r="B11084">
        <v>5.6000000000000001E-2</v>
      </c>
    </row>
    <row r="11085" spans="1:2" x14ac:dyDescent="0.15">
      <c r="A11085" s="214">
        <v>42962</v>
      </c>
      <c r="B11085">
        <v>5.1999999999999998E-2</v>
      </c>
    </row>
    <row r="11086" spans="1:2" x14ac:dyDescent="0.15">
      <c r="A11086" s="214">
        <v>42963</v>
      </c>
      <c r="B11086">
        <v>4.2000000000000003E-2</v>
      </c>
    </row>
    <row r="11087" spans="1:2" x14ac:dyDescent="0.15">
      <c r="A11087" s="214">
        <v>42964</v>
      </c>
      <c r="B11087">
        <v>4.7E-2</v>
      </c>
    </row>
    <row r="11088" spans="1:2" x14ac:dyDescent="0.15">
      <c r="A11088" s="214">
        <v>42965</v>
      </c>
      <c r="B11088">
        <v>4.2999999999999997E-2</v>
      </c>
    </row>
    <row r="11089" spans="1:2" x14ac:dyDescent="0.15">
      <c r="A11089" s="214">
        <v>42968</v>
      </c>
      <c r="B11089">
        <v>3.7999999999999999E-2</v>
      </c>
    </row>
    <row r="11090" spans="1:2" x14ac:dyDescent="0.15">
      <c r="A11090" s="214">
        <v>42969</v>
      </c>
      <c r="B11090">
        <v>4.2999999999999997E-2</v>
      </c>
    </row>
    <row r="11091" spans="1:2" x14ac:dyDescent="0.15">
      <c r="A11091" s="214">
        <v>42970</v>
      </c>
      <c r="B11091">
        <v>3.7999999999999999E-2</v>
      </c>
    </row>
    <row r="11092" spans="1:2" x14ac:dyDescent="0.15">
      <c r="A11092" s="214">
        <v>42971</v>
      </c>
      <c r="B11092">
        <v>2.8000000000000001E-2</v>
      </c>
    </row>
    <row r="11093" spans="1:2" x14ac:dyDescent="0.15">
      <c r="A11093" s="214">
        <v>42972</v>
      </c>
      <c r="B11093">
        <v>1.7999999999999999E-2</v>
      </c>
    </row>
    <row r="11094" spans="1:2" x14ac:dyDescent="0.15">
      <c r="A11094" s="214">
        <v>42975</v>
      </c>
      <c r="B11094">
        <v>1.2999999999999999E-2</v>
      </c>
    </row>
    <row r="11095" spans="1:2" x14ac:dyDescent="0.15">
      <c r="A11095" s="214">
        <v>42976</v>
      </c>
      <c r="B11095">
        <v>8.9999999999999993E-3</v>
      </c>
    </row>
    <row r="11096" spans="1:2" x14ac:dyDescent="0.15">
      <c r="A11096" s="214">
        <v>42977</v>
      </c>
      <c r="B11096">
        <v>8.9999999999999993E-3</v>
      </c>
    </row>
    <row r="11097" spans="1:2" x14ac:dyDescent="0.15">
      <c r="A11097" s="214">
        <v>42978</v>
      </c>
      <c r="B11097">
        <v>8.0000000000000002E-3</v>
      </c>
    </row>
    <row r="11098" spans="1:2" x14ac:dyDescent="0.15">
      <c r="A11098" s="214">
        <v>42979</v>
      </c>
      <c r="B11098">
        <v>5.0000000000000001E-3</v>
      </c>
    </row>
    <row r="11099" spans="1:2" x14ac:dyDescent="0.15">
      <c r="A11099" s="214">
        <v>42982</v>
      </c>
      <c r="B11099">
        <v>1E-3</v>
      </c>
    </row>
    <row r="11100" spans="1:2" x14ac:dyDescent="0.15">
      <c r="A11100" s="214">
        <v>42983</v>
      </c>
      <c r="B11100">
        <v>8.9999999999999993E-3</v>
      </c>
    </row>
    <row r="11101" spans="1:2" x14ac:dyDescent="0.15">
      <c r="A11101" s="214">
        <v>42984</v>
      </c>
      <c r="B11101">
        <v>4.0000000000000001E-3</v>
      </c>
    </row>
    <row r="11102" spans="1:2" x14ac:dyDescent="0.15">
      <c r="A11102" s="214">
        <v>42985</v>
      </c>
      <c r="B11102">
        <v>8.9999999999999993E-3</v>
      </c>
    </row>
    <row r="11103" spans="1:2" x14ac:dyDescent="0.15">
      <c r="A11103" s="214">
        <v>42986</v>
      </c>
      <c r="B11103">
        <v>-1.2E-2</v>
      </c>
    </row>
    <row r="11104" spans="1:2" x14ac:dyDescent="0.15">
      <c r="A11104" s="214">
        <v>42989</v>
      </c>
      <c r="B11104">
        <v>-6.0000000000000001E-3</v>
      </c>
    </row>
    <row r="11105" spans="1:2" x14ac:dyDescent="0.15">
      <c r="A11105" s="214">
        <v>42990</v>
      </c>
      <c r="B11105">
        <v>1.4999999999999999E-2</v>
      </c>
    </row>
    <row r="11106" spans="1:2" x14ac:dyDescent="0.15">
      <c r="A11106" s="214">
        <v>42991</v>
      </c>
      <c r="B11106">
        <v>0.02</v>
      </c>
    </row>
    <row r="11107" spans="1:2" x14ac:dyDescent="0.15">
      <c r="A11107" s="214">
        <v>42992</v>
      </c>
      <c r="B11107">
        <v>3.5000000000000003E-2</v>
      </c>
    </row>
    <row r="11108" spans="1:2" x14ac:dyDescent="0.15">
      <c r="A11108" s="214">
        <v>42993</v>
      </c>
      <c r="B11108">
        <v>1.4999999999999999E-2</v>
      </c>
    </row>
    <row r="11109" spans="1:2" x14ac:dyDescent="0.15">
      <c r="A11109" s="214">
        <v>42997</v>
      </c>
      <c r="B11109">
        <v>2.5999999999999999E-2</v>
      </c>
    </row>
    <row r="11110" spans="1:2" x14ac:dyDescent="0.15">
      <c r="A11110" s="214">
        <v>42998</v>
      </c>
      <c r="B11110">
        <v>2.5999999999999999E-2</v>
      </c>
    </row>
    <row r="11111" spans="1:2" x14ac:dyDescent="0.15">
      <c r="A11111" s="214">
        <v>42999</v>
      </c>
      <c r="B11111">
        <v>2.5999999999999999E-2</v>
      </c>
    </row>
    <row r="11112" spans="1:2" x14ac:dyDescent="0.15">
      <c r="A11112" s="214">
        <v>43000</v>
      </c>
      <c r="B11112">
        <v>2.1000000000000001E-2</v>
      </c>
    </row>
    <row r="11113" spans="1:2" x14ac:dyDescent="0.15">
      <c r="A11113" s="214">
        <v>43003</v>
      </c>
      <c r="B11113">
        <v>2.1000000000000001E-2</v>
      </c>
    </row>
    <row r="11114" spans="1:2" x14ac:dyDescent="0.15">
      <c r="A11114" s="214">
        <v>43004</v>
      </c>
      <c r="B11114">
        <v>2.5999999999999999E-2</v>
      </c>
    </row>
    <row r="11115" spans="1:2" x14ac:dyDescent="0.15">
      <c r="A11115" s="214">
        <v>43005</v>
      </c>
      <c r="B11115">
        <v>4.7E-2</v>
      </c>
    </row>
    <row r="11116" spans="1:2" x14ac:dyDescent="0.15">
      <c r="A11116" s="214">
        <v>43006</v>
      </c>
      <c r="B11116">
        <v>6.9000000000000006E-2</v>
      </c>
    </row>
    <row r="11117" spans="1:2" x14ac:dyDescent="0.15">
      <c r="A11117" s="214">
        <v>43007</v>
      </c>
      <c r="B11117">
        <v>6.2E-2</v>
      </c>
    </row>
  </sheetData>
  <phoneticPr fontId="6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8"/>
  <sheetViews>
    <sheetView workbookViewId="0">
      <pane xSplit="1" ySplit="2" topLeftCell="B78" activePane="bottomRight" state="frozen"/>
      <selection activeCell="F120" sqref="F120"/>
      <selection pane="topRight" activeCell="F120" sqref="F120"/>
      <selection pane="bottomLeft" activeCell="F120" sqref="F120"/>
      <selection pane="bottomRight" activeCell="H103" sqref="H103"/>
    </sheetView>
  </sheetViews>
  <sheetFormatPr defaultRowHeight="13.5" x14ac:dyDescent="0.15"/>
  <cols>
    <col min="1" max="3" width="9" style="194"/>
    <col min="4" max="4" width="9" style="195"/>
    <col min="5" max="5" width="9" style="194"/>
    <col min="6" max="6" width="11.625" style="194" bestFit="1" customWidth="1"/>
    <col min="7" max="16384" width="9" style="194"/>
  </cols>
  <sheetData>
    <row r="1" spans="1:7" s="197" customFormat="1" ht="27" x14ac:dyDescent="0.15">
      <c r="A1" s="197" t="s">
        <v>698</v>
      </c>
      <c r="B1" s="197" t="s">
        <v>1777</v>
      </c>
      <c r="C1" s="197" t="s">
        <v>1778</v>
      </c>
    </row>
    <row r="2" spans="1:7" s="197" customFormat="1" ht="67.5" x14ac:dyDescent="0.15">
      <c r="A2" s="197" t="s">
        <v>693</v>
      </c>
      <c r="B2" s="197" t="s">
        <v>1779</v>
      </c>
      <c r="C2" s="197" t="s">
        <v>1780</v>
      </c>
      <c r="D2" s="197" t="s">
        <v>1781</v>
      </c>
      <c r="F2" s="197" t="s">
        <v>1252</v>
      </c>
      <c r="G2" s="197" t="s">
        <v>1782</v>
      </c>
    </row>
    <row r="3" spans="1:7" x14ac:dyDescent="0.15">
      <c r="A3" s="199">
        <v>29221</v>
      </c>
      <c r="B3" s="194">
        <v>7.7880001068000002</v>
      </c>
      <c r="D3" s="196">
        <f>B3</f>
        <v>7.7880001068000002</v>
      </c>
      <c r="F3" s="200">
        <v>29311</v>
      </c>
      <c r="G3" s="194">
        <f ca="1">(OFFSET($D$3,3*(ROW()-3),0)+OFFSET($D$4,3*(ROW()-3),0)+OFFSET($D$5,3*(ROW()-3),0))/3</f>
        <v>7.8886667887333344</v>
      </c>
    </row>
    <row r="4" spans="1:7" x14ac:dyDescent="0.15">
      <c r="A4" s="199">
        <v>29252</v>
      </c>
      <c r="B4" s="194">
        <v>7.7880001068000002</v>
      </c>
      <c r="D4" s="196">
        <f t="shared" ref="D4:D67" si="0">B4</f>
        <v>7.7880001068000002</v>
      </c>
      <c r="F4" s="200">
        <v>29402</v>
      </c>
      <c r="G4" s="194">
        <f t="shared" ref="G4:G30" ca="1" si="1">(OFFSET($D$3,3*(ROW()-3),0)+OFFSET($D$4,3*(ROW()-3),0)+OFFSET($D$5,3*(ROW()-3),0))/3</f>
        <v>8.8879995346000005</v>
      </c>
    </row>
    <row r="5" spans="1:7" x14ac:dyDescent="0.15">
      <c r="A5" s="199">
        <v>29281</v>
      </c>
      <c r="B5" s="194">
        <v>8.0900001526</v>
      </c>
      <c r="D5" s="196">
        <f t="shared" si="0"/>
        <v>8.0900001526</v>
      </c>
      <c r="F5" s="200">
        <v>29494</v>
      </c>
      <c r="G5" s="194">
        <f t="shared" ca="1" si="1"/>
        <v>8.5459995269999993</v>
      </c>
    </row>
    <row r="6" spans="1:7" x14ac:dyDescent="0.15">
      <c r="A6" s="199">
        <v>29312</v>
      </c>
      <c r="B6" s="194">
        <v>8.8879995346000005</v>
      </c>
      <c r="D6" s="196">
        <f t="shared" si="0"/>
        <v>8.8879995346000005</v>
      </c>
      <c r="F6" s="200">
        <v>29586</v>
      </c>
      <c r="G6" s="194">
        <f t="shared" ca="1" si="1"/>
        <v>8.4396664301666657</v>
      </c>
    </row>
    <row r="7" spans="1:7" x14ac:dyDescent="0.15">
      <c r="A7" s="199">
        <v>29342</v>
      </c>
      <c r="B7" s="194">
        <v>8.8879995346000005</v>
      </c>
      <c r="D7" s="196">
        <f t="shared" si="0"/>
        <v>8.8879995346000005</v>
      </c>
      <c r="F7" s="200">
        <v>29676</v>
      </c>
      <c r="G7" s="194">
        <f t="shared" ca="1" si="1"/>
        <v>8.2270002365000003</v>
      </c>
    </row>
    <row r="8" spans="1:7" x14ac:dyDescent="0.15">
      <c r="A8" s="199">
        <v>29373</v>
      </c>
      <c r="B8" s="194">
        <v>8.8879995346000005</v>
      </c>
      <c r="D8" s="196">
        <f t="shared" si="0"/>
        <v>8.8879995346000005</v>
      </c>
      <c r="F8" s="200">
        <v>29767</v>
      </c>
      <c r="G8" s="194">
        <f t="shared" ca="1" si="1"/>
        <v>8.0179999669333331</v>
      </c>
    </row>
    <row r="9" spans="1:7" x14ac:dyDescent="0.15">
      <c r="A9" s="199">
        <v>29403</v>
      </c>
      <c r="B9" s="194">
        <v>8.5459995269999993</v>
      </c>
      <c r="D9" s="196">
        <f t="shared" si="0"/>
        <v>8.5459995269999993</v>
      </c>
      <c r="F9" s="200">
        <v>29859</v>
      </c>
      <c r="G9" s="194">
        <f t="shared" ca="1" si="1"/>
        <v>8.094999631266667</v>
      </c>
    </row>
    <row r="10" spans="1:7" x14ac:dyDescent="0.15">
      <c r="A10" s="199">
        <v>29434</v>
      </c>
      <c r="B10" s="194">
        <v>8.5459995269999993</v>
      </c>
      <c r="D10" s="196">
        <f t="shared" si="0"/>
        <v>8.5459995269999993</v>
      </c>
      <c r="F10" s="200">
        <v>29951</v>
      </c>
      <c r="G10" s="194">
        <f t="shared" ca="1" si="1"/>
        <v>8.3669996262000002</v>
      </c>
    </row>
    <row r="11" spans="1:7" x14ac:dyDescent="0.15">
      <c r="A11" s="199">
        <v>29465</v>
      </c>
      <c r="B11" s="194">
        <v>8.5459995269999993</v>
      </c>
      <c r="D11" s="196">
        <f t="shared" si="0"/>
        <v>8.5459995269999993</v>
      </c>
      <c r="F11" s="200">
        <v>30041</v>
      </c>
      <c r="G11" s="194">
        <f t="shared" ca="1" si="1"/>
        <v>8.0150003433000006</v>
      </c>
    </row>
    <row r="12" spans="1:7" x14ac:dyDescent="0.15">
      <c r="A12" s="199">
        <v>29495</v>
      </c>
      <c r="B12" s="194">
        <v>8.5459995269999993</v>
      </c>
      <c r="D12" s="196">
        <f t="shared" si="0"/>
        <v>8.5459995269999993</v>
      </c>
      <c r="F12" s="200">
        <v>30132</v>
      </c>
      <c r="G12" s="194">
        <f t="shared" ca="1" si="1"/>
        <v>7.810999870299999</v>
      </c>
    </row>
    <row r="13" spans="1:7" x14ac:dyDescent="0.15">
      <c r="A13" s="199">
        <v>29526</v>
      </c>
      <c r="B13" s="194">
        <v>8.5459995269999993</v>
      </c>
      <c r="D13" s="196">
        <f t="shared" si="0"/>
        <v>8.5459995269999993</v>
      </c>
      <c r="F13" s="200">
        <v>30224</v>
      </c>
      <c r="G13" s="194">
        <f t="shared" ca="1" si="1"/>
        <v>8.1196667352999992</v>
      </c>
    </row>
    <row r="14" spans="1:7" x14ac:dyDescent="0.15">
      <c r="A14" s="199">
        <v>29556</v>
      </c>
      <c r="B14" s="194">
        <v>8.2270002365000003</v>
      </c>
      <c r="D14" s="196">
        <f t="shared" si="0"/>
        <v>8.2270002365000003</v>
      </c>
      <c r="F14" s="200">
        <v>30316</v>
      </c>
      <c r="G14" s="194">
        <f t="shared" ca="1" si="1"/>
        <v>8.1723333994333327</v>
      </c>
    </row>
    <row r="15" spans="1:7" x14ac:dyDescent="0.15">
      <c r="A15" s="199">
        <v>29587</v>
      </c>
      <c r="B15" s="194">
        <v>8.2270002365000003</v>
      </c>
      <c r="D15" s="196">
        <f t="shared" si="0"/>
        <v>8.2270002365000003</v>
      </c>
      <c r="F15" s="200">
        <v>30406</v>
      </c>
      <c r="G15" s="194">
        <f t="shared" ca="1" si="1"/>
        <v>7.7963333130000008</v>
      </c>
    </row>
    <row r="16" spans="1:7" x14ac:dyDescent="0.15">
      <c r="A16" s="199">
        <v>29618</v>
      </c>
      <c r="B16" s="194">
        <v>8.2270002365000003</v>
      </c>
      <c r="D16" s="196">
        <f t="shared" si="0"/>
        <v>8.2270002365000003</v>
      </c>
      <c r="F16" s="200">
        <v>30497</v>
      </c>
      <c r="G16" s="194">
        <f t="shared" ca="1" si="1"/>
        <v>7.8570003509999999</v>
      </c>
    </row>
    <row r="17" spans="1:7" x14ac:dyDescent="0.15">
      <c r="A17" s="199">
        <v>29646</v>
      </c>
      <c r="B17" s="194">
        <v>8.2270002365000003</v>
      </c>
      <c r="D17" s="196">
        <f t="shared" si="0"/>
        <v>8.2270002365000003</v>
      </c>
      <c r="F17" s="200">
        <v>30589</v>
      </c>
      <c r="G17" s="194">
        <f t="shared" ca="1" si="1"/>
        <v>7.9026670456333337</v>
      </c>
    </row>
    <row r="18" spans="1:7" x14ac:dyDescent="0.15">
      <c r="A18" s="199">
        <v>29677</v>
      </c>
      <c r="B18" s="194">
        <v>8.2270002365000003</v>
      </c>
      <c r="D18" s="196">
        <f t="shared" si="0"/>
        <v>8.2270002365000003</v>
      </c>
      <c r="F18" s="200">
        <v>30680</v>
      </c>
      <c r="G18" s="194">
        <f t="shared" ca="1" si="1"/>
        <v>7.7660001118666671</v>
      </c>
    </row>
    <row r="19" spans="1:7" x14ac:dyDescent="0.15">
      <c r="A19" s="199">
        <v>29707</v>
      </c>
      <c r="B19" s="194">
        <v>7.8680000305000002</v>
      </c>
      <c r="D19" s="196">
        <f t="shared" si="0"/>
        <v>7.8680000305000002</v>
      </c>
      <c r="F19" s="200">
        <v>30771</v>
      </c>
      <c r="G19" s="194">
        <f t="shared" ca="1" si="1"/>
        <v>7.5333331425666659</v>
      </c>
    </row>
    <row r="20" spans="1:7" x14ac:dyDescent="0.15">
      <c r="A20" s="199">
        <v>29738</v>
      </c>
      <c r="B20" s="194">
        <v>7.9589996338000004</v>
      </c>
      <c r="D20" s="196">
        <f t="shared" si="0"/>
        <v>7.9589996338000004</v>
      </c>
      <c r="F20" s="200">
        <v>30862</v>
      </c>
      <c r="G20" s="194">
        <f t="shared" ca="1" si="1"/>
        <v>7.3459997176999998</v>
      </c>
    </row>
    <row r="21" spans="1:7" x14ac:dyDescent="0.15">
      <c r="A21" s="199">
        <v>29768</v>
      </c>
      <c r="B21" s="194">
        <v>7.9589996338000004</v>
      </c>
      <c r="D21" s="196">
        <f t="shared" si="0"/>
        <v>7.9589996338000004</v>
      </c>
      <c r="F21" s="200">
        <v>30953</v>
      </c>
      <c r="G21" s="194">
        <f t="shared" ca="1" si="1"/>
        <v>7.5273332595666673</v>
      </c>
    </row>
    <row r="22" spans="1:7" x14ac:dyDescent="0.15">
      <c r="A22" s="199">
        <v>29799</v>
      </c>
      <c r="B22" s="194">
        <v>7.9589996338000004</v>
      </c>
      <c r="D22" s="196">
        <f t="shared" si="0"/>
        <v>7.9589996338000004</v>
      </c>
      <c r="F22" s="200">
        <v>31047</v>
      </c>
      <c r="G22" s="194">
        <f t="shared" ca="1" si="1"/>
        <v>7.1573333740333327</v>
      </c>
    </row>
    <row r="23" spans="1:7" x14ac:dyDescent="0.15">
      <c r="A23" s="199">
        <v>29830</v>
      </c>
      <c r="B23" s="194">
        <v>8.3669996262000002</v>
      </c>
      <c r="D23" s="196">
        <f t="shared" si="0"/>
        <v>8.3669996262000002</v>
      </c>
      <c r="F23" s="200">
        <v>31135</v>
      </c>
      <c r="G23" s="194">
        <f t="shared" ca="1" si="1"/>
        <v>6.8103335698333325</v>
      </c>
    </row>
    <row r="24" spans="1:7" x14ac:dyDescent="0.15">
      <c r="A24" s="199">
        <v>29860</v>
      </c>
      <c r="B24" s="194">
        <v>8.3669996262000002</v>
      </c>
      <c r="D24" s="196">
        <f t="shared" si="0"/>
        <v>8.3669996262000002</v>
      </c>
      <c r="F24" s="200">
        <v>31226</v>
      </c>
      <c r="G24" s="194">
        <f t="shared" ca="1" si="1"/>
        <v>6.8253332773666671</v>
      </c>
    </row>
    <row r="25" spans="1:7" x14ac:dyDescent="0.15">
      <c r="A25" s="199">
        <v>29891</v>
      </c>
      <c r="B25" s="194">
        <v>8.3669996262000002</v>
      </c>
      <c r="D25" s="196">
        <f t="shared" si="0"/>
        <v>8.3669996262000002</v>
      </c>
      <c r="F25" s="200">
        <v>31320</v>
      </c>
      <c r="G25" s="194">
        <f t="shared" ca="1" si="1"/>
        <v>6.4779996872000005</v>
      </c>
    </row>
    <row r="26" spans="1:7" x14ac:dyDescent="0.15">
      <c r="A26" s="199">
        <v>29921</v>
      </c>
      <c r="B26" s="194">
        <v>8.3669996262000002</v>
      </c>
      <c r="D26" s="196">
        <f t="shared" si="0"/>
        <v>8.3669996262000002</v>
      </c>
      <c r="F26" s="200">
        <v>31412</v>
      </c>
      <c r="G26" s="194">
        <f t="shared" ca="1" si="1"/>
        <v>6.4699999491333342</v>
      </c>
    </row>
    <row r="27" spans="1:7" x14ac:dyDescent="0.15">
      <c r="A27" s="199">
        <v>29952</v>
      </c>
      <c r="B27" s="194">
        <v>8.0150003433000006</v>
      </c>
      <c r="D27" s="196">
        <f t="shared" si="0"/>
        <v>8.0150003433000006</v>
      </c>
      <c r="F27" s="200">
        <v>31502</v>
      </c>
      <c r="G27" s="194">
        <f t="shared" ca="1" si="1"/>
        <v>6.0133333206000001</v>
      </c>
    </row>
    <row r="28" spans="1:7" x14ac:dyDescent="0.15">
      <c r="A28" s="199">
        <v>29983</v>
      </c>
      <c r="B28" s="194">
        <v>8.0150003433000006</v>
      </c>
      <c r="D28" s="196">
        <f t="shared" si="0"/>
        <v>8.0150003433000006</v>
      </c>
      <c r="F28" s="200">
        <v>31593</v>
      </c>
      <c r="G28" s="194">
        <f t="shared" ca="1" si="1"/>
        <v>5.1000003815000001</v>
      </c>
    </row>
    <row r="29" spans="1:7" x14ac:dyDescent="0.15">
      <c r="A29" s="199">
        <v>30011</v>
      </c>
      <c r="B29" s="194">
        <v>8.0150003433000006</v>
      </c>
      <c r="D29" s="196">
        <f t="shared" si="0"/>
        <v>8.0150003433000006</v>
      </c>
      <c r="F29" s="200">
        <v>31685</v>
      </c>
      <c r="G29" s="194">
        <f t="shared" ca="1" si="1"/>
        <v>5.3033336003333327</v>
      </c>
    </row>
    <row r="30" spans="1:7" x14ac:dyDescent="0.15">
      <c r="A30" s="199">
        <v>30042</v>
      </c>
      <c r="B30" s="194">
        <v>7.8109998702999999</v>
      </c>
      <c r="D30" s="196">
        <f t="shared" si="0"/>
        <v>7.8109998702999999</v>
      </c>
      <c r="F30" s="200">
        <v>31777</v>
      </c>
      <c r="G30" s="194">
        <f t="shared" ca="1" si="1"/>
        <v>5.5253337224333334</v>
      </c>
    </row>
    <row r="31" spans="1:7" x14ac:dyDescent="0.15">
      <c r="A31" s="199">
        <v>30072</v>
      </c>
      <c r="B31" s="194">
        <v>7.8109998702999999</v>
      </c>
      <c r="D31" s="196">
        <f t="shared" si="0"/>
        <v>7.8109998702999999</v>
      </c>
      <c r="F31" s="200">
        <v>31867</v>
      </c>
    </row>
    <row r="32" spans="1:7" x14ac:dyDescent="0.15">
      <c r="A32" s="199">
        <v>30103</v>
      </c>
      <c r="B32" s="194">
        <v>7.8109998702999999</v>
      </c>
      <c r="D32" s="196">
        <f t="shared" si="0"/>
        <v>7.8109998702999999</v>
      </c>
      <c r="F32" s="200">
        <v>31958</v>
      </c>
    </row>
    <row r="33" spans="1:6" x14ac:dyDescent="0.15">
      <c r="A33" s="199">
        <v>30133</v>
      </c>
      <c r="B33" s="194">
        <v>7.8109998702999999</v>
      </c>
      <c r="D33" s="196">
        <f t="shared" si="0"/>
        <v>7.8109998702999999</v>
      </c>
      <c r="F33" s="200">
        <v>32050</v>
      </c>
    </row>
    <row r="34" spans="1:6" x14ac:dyDescent="0.15">
      <c r="A34" s="199">
        <v>30164</v>
      </c>
      <c r="B34" s="194">
        <v>8.2740001678000006</v>
      </c>
      <c r="D34" s="196">
        <f t="shared" si="0"/>
        <v>8.2740001678000006</v>
      </c>
      <c r="F34" s="200">
        <v>32142</v>
      </c>
    </row>
    <row r="35" spans="1:6" x14ac:dyDescent="0.15">
      <c r="A35" s="199">
        <v>30195</v>
      </c>
      <c r="B35" s="194">
        <v>8.2740001678000006</v>
      </c>
      <c r="D35" s="196">
        <f t="shared" si="0"/>
        <v>8.2740001678000006</v>
      </c>
      <c r="F35" s="200">
        <v>32233</v>
      </c>
    </row>
    <row r="36" spans="1:6" x14ac:dyDescent="0.15">
      <c r="A36" s="199">
        <v>30225</v>
      </c>
      <c r="B36" s="194">
        <v>8.2740001678000006</v>
      </c>
      <c r="D36" s="196">
        <f t="shared" si="0"/>
        <v>8.2740001678000006</v>
      </c>
      <c r="F36" s="200">
        <v>32324</v>
      </c>
    </row>
    <row r="37" spans="1:6" x14ac:dyDescent="0.15">
      <c r="A37" s="199">
        <v>30256</v>
      </c>
      <c r="B37" s="194">
        <v>8.2740001678000006</v>
      </c>
      <c r="D37" s="196">
        <f t="shared" si="0"/>
        <v>8.2740001678000006</v>
      </c>
      <c r="F37" s="200">
        <v>32416</v>
      </c>
    </row>
    <row r="38" spans="1:6" x14ac:dyDescent="0.15">
      <c r="A38" s="199">
        <v>30286</v>
      </c>
      <c r="B38" s="194">
        <v>7.9689998626999996</v>
      </c>
      <c r="D38" s="196">
        <f t="shared" si="0"/>
        <v>7.9689998626999996</v>
      </c>
      <c r="F38" s="200">
        <v>32507</v>
      </c>
    </row>
    <row r="39" spans="1:6" x14ac:dyDescent="0.15">
      <c r="A39" s="199">
        <v>30317</v>
      </c>
      <c r="B39" s="194">
        <v>7.7659997939999998</v>
      </c>
      <c r="D39" s="196">
        <f t="shared" si="0"/>
        <v>7.7659997939999998</v>
      </c>
      <c r="F39" s="200">
        <v>32598</v>
      </c>
    </row>
    <row r="40" spans="1:6" x14ac:dyDescent="0.15">
      <c r="A40" s="199">
        <v>30348</v>
      </c>
      <c r="B40" s="194">
        <v>7.7659997939999998</v>
      </c>
      <c r="D40" s="196">
        <f t="shared" si="0"/>
        <v>7.7659997939999998</v>
      </c>
      <c r="F40" s="200">
        <v>32689</v>
      </c>
    </row>
    <row r="41" spans="1:6" x14ac:dyDescent="0.15">
      <c r="A41" s="199">
        <v>30376</v>
      </c>
      <c r="B41" s="194">
        <v>7.8570003509999999</v>
      </c>
      <c r="D41" s="196">
        <f t="shared" si="0"/>
        <v>7.8570003509999999</v>
      </c>
      <c r="F41" s="200">
        <v>32780</v>
      </c>
    </row>
    <row r="42" spans="1:6" x14ac:dyDescent="0.15">
      <c r="A42" s="199">
        <v>30407</v>
      </c>
      <c r="B42" s="194">
        <v>7.8570003509999999</v>
      </c>
      <c r="D42" s="196">
        <f t="shared" si="0"/>
        <v>7.8570003509999999</v>
      </c>
      <c r="F42" s="200">
        <v>32871</v>
      </c>
    </row>
    <row r="43" spans="1:6" x14ac:dyDescent="0.15">
      <c r="A43" s="199">
        <v>30437</v>
      </c>
      <c r="B43" s="194">
        <v>7.8570003509999999</v>
      </c>
      <c r="D43" s="196">
        <f t="shared" si="0"/>
        <v>7.8570003509999999</v>
      </c>
      <c r="F43" s="200">
        <v>32962</v>
      </c>
    </row>
    <row r="44" spans="1:6" x14ac:dyDescent="0.15">
      <c r="A44" s="199">
        <v>30468</v>
      </c>
      <c r="B44" s="194">
        <v>7.8570003509999999</v>
      </c>
      <c r="D44" s="196">
        <f t="shared" si="0"/>
        <v>7.8570003509999999</v>
      </c>
      <c r="F44" s="200">
        <v>33053</v>
      </c>
    </row>
    <row r="45" spans="1:6" x14ac:dyDescent="0.15">
      <c r="A45" s="199">
        <v>30498</v>
      </c>
      <c r="B45" s="194">
        <v>7.8570003509999999</v>
      </c>
      <c r="D45" s="196">
        <f t="shared" si="0"/>
        <v>7.8570003509999999</v>
      </c>
      <c r="F45" s="200">
        <v>33144</v>
      </c>
    </row>
    <row r="46" spans="1:6" x14ac:dyDescent="0.15">
      <c r="A46" s="199">
        <v>30529</v>
      </c>
      <c r="B46" s="194">
        <v>7.8570003509999999</v>
      </c>
      <c r="D46" s="196">
        <f t="shared" si="0"/>
        <v>7.8570003509999999</v>
      </c>
      <c r="F46" s="200">
        <v>33238</v>
      </c>
    </row>
    <row r="47" spans="1:6" x14ac:dyDescent="0.15">
      <c r="A47" s="199">
        <v>30560</v>
      </c>
      <c r="B47" s="194">
        <v>7.9940004349000002</v>
      </c>
      <c r="D47" s="196">
        <f t="shared" si="0"/>
        <v>7.9940004349000002</v>
      </c>
      <c r="F47" s="200">
        <v>33326</v>
      </c>
    </row>
    <row r="48" spans="1:6" x14ac:dyDescent="0.15">
      <c r="A48" s="199">
        <v>30590</v>
      </c>
      <c r="B48" s="194">
        <v>7.9020004272</v>
      </c>
      <c r="D48" s="196">
        <f t="shared" si="0"/>
        <v>7.9020004272</v>
      </c>
      <c r="F48" s="200">
        <v>33417</v>
      </c>
    </row>
    <row r="49" spans="1:6" x14ac:dyDescent="0.15">
      <c r="A49" s="199">
        <v>30621</v>
      </c>
      <c r="B49" s="194">
        <v>7.6979999542000002</v>
      </c>
      <c r="D49" s="196">
        <f t="shared" si="0"/>
        <v>7.6979999542000002</v>
      </c>
      <c r="F49" s="200">
        <v>33511</v>
      </c>
    </row>
    <row r="50" spans="1:6" x14ac:dyDescent="0.15">
      <c r="A50" s="199">
        <v>30651</v>
      </c>
      <c r="B50" s="194">
        <v>7.6979999542000002</v>
      </c>
      <c r="D50" s="196">
        <f t="shared" si="0"/>
        <v>7.6979999542000002</v>
      </c>
      <c r="F50" s="200">
        <v>33603</v>
      </c>
    </row>
    <row r="51" spans="1:6" x14ac:dyDescent="0.15">
      <c r="A51" s="199">
        <v>30682</v>
      </c>
      <c r="B51" s="194">
        <v>7.5629997253000001</v>
      </c>
      <c r="D51" s="196">
        <f t="shared" si="0"/>
        <v>7.5629997253000001</v>
      </c>
      <c r="F51" s="200">
        <v>33694</v>
      </c>
    </row>
    <row r="52" spans="1:6" x14ac:dyDescent="0.15">
      <c r="A52" s="199">
        <v>30713</v>
      </c>
      <c r="B52" s="194">
        <v>7.5629997253000001</v>
      </c>
      <c r="D52" s="196">
        <f t="shared" si="0"/>
        <v>7.5629997253000001</v>
      </c>
      <c r="F52" s="200">
        <v>33785</v>
      </c>
    </row>
    <row r="53" spans="1:6" x14ac:dyDescent="0.15">
      <c r="A53" s="199">
        <v>30742</v>
      </c>
      <c r="B53" s="194">
        <v>7.4739999771000001</v>
      </c>
      <c r="D53" s="196">
        <f t="shared" si="0"/>
        <v>7.4739999771000001</v>
      </c>
      <c r="F53" s="200">
        <v>33877</v>
      </c>
    </row>
    <row r="54" spans="1:6" x14ac:dyDescent="0.15">
      <c r="A54" s="199">
        <v>30773</v>
      </c>
      <c r="B54" s="194">
        <v>7.3459997176999998</v>
      </c>
      <c r="D54" s="196">
        <f t="shared" si="0"/>
        <v>7.3459997176999998</v>
      </c>
      <c r="F54" s="200">
        <v>33969</v>
      </c>
    </row>
    <row r="55" spans="1:6" x14ac:dyDescent="0.15">
      <c r="A55" s="199">
        <v>30803</v>
      </c>
      <c r="B55" s="194">
        <v>7.3459997176999998</v>
      </c>
      <c r="D55" s="196">
        <f t="shared" si="0"/>
        <v>7.3459997176999998</v>
      </c>
      <c r="F55" s="200">
        <v>34059</v>
      </c>
    </row>
    <row r="56" spans="1:6" x14ac:dyDescent="0.15">
      <c r="A56" s="199">
        <v>30834</v>
      </c>
      <c r="B56" s="194">
        <v>7.3459997176999998</v>
      </c>
      <c r="D56" s="196">
        <f t="shared" si="0"/>
        <v>7.3459997176999998</v>
      </c>
      <c r="F56" s="200">
        <v>34150</v>
      </c>
    </row>
    <row r="57" spans="1:6" x14ac:dyDescent="0.15">
      <c r="A57" s="199">
        <v>30864</v>
      </c>
      <c r="B57" s="194">
        <v>7.3459997176999998</v>
      </c>
      <c r="D57" s="196">
        <f t="shared" si="0"/>
        <v>7.3459997176999998</v>
      </c>
      <c r="F57" s="200">
        <v>34242</v>
      </c>
    </row>
    <row r="58" spans="1:6" x14ac:dyDescent="0.15">
      <c r="A58" s="199">
        <v>30895</v>
      </c>
      <c r="B58" s="194">
        <v>7.6979999542000002</v>
      </c>
      <c r="D58" s="196">
        <f t="shared" si="0"/>
        <v>7.6979999542000002</v>
      </c>
      <c r="F58" s="200">
        <v>34334</v>
      </c>
    </row>
    <row r="59" spans="1:6" x14ac:dyDescent="0.15">
      <c r="A59" s="199">
        <v>30926</v>
      </c>
      <c r="B59" s="194">
        <v>7.5380001068000002</v>
      </c>
      <c r="D59" s="196">
        <f t="shared" si="0"/>
        <v>7.5380001068000002</v>
      </c>
      <c r="F59" s="200">
        <v>34424</v>
      </c>
    </row>
    <row r="60" spans="1:6" x14ac:dyDescent="0.15">
      <c r="A60" s="199">
        <v>30956</v>
      </c>
      <c r="B60" s="194">
        <v>7.4479999542000002</v>
      </c>
      <c r="D60" s="196">
        <f t="shared" si="0"/>
        <v>7.4479999542000002</v>
      </c>
      <c r="F60" s="200">
        <v>34515</v>
      </c>
    </row>
    <row r="61" spans="1:6" x14ac:dyDescent="0.15">
      <c r="A61" s="199">
        <v>30987</v>
      </c>
      <c r="B61" s="194">
        <v>7.0550003052000001</v>
      </c>
      <c r="D61" s="196">
        <f t="shared" si="0"/>
        <v>7.0550003052000001</v>
      </c>
      <c r="F61" s="200">
        <v>34607</v>
      </c>
    </row>
    <row r="62" spans="1:6" x14ac:dyDescent="0.15">
      <c r="A62" s="199">
        <v>31017</v>
      </c>
      <c r="B62" s="194">
        <v>6.9689998626999996</v>
      </c>
      <c r="D62" s="196">
        <f t="shared" si="0"/>
        <v>6.9689998626999996</v>
      </c>
      <c r="F62" s="200">
        <v>34698</v>
      </c>
    </row>
    <row r="63" spans="1:6" x14ac:dyDescent="0.15">
      <c r="A63" s="199">
        <v>31048</v>
      </c>
      <c r="B63" s="194">
        <v>6.6660003661999996</v>
      </c>
      <c r="D63" s="196">
        <f t="shared" si="0"/>
        <v>6.6660003661999996</v>
      </c>
      <c r="F63" s="200">
        <v>34789</v>
      </c>
    </row>
    <row r="64" spans="1:6" x14ac:dyDescent="0.15">
      <c r="A64" s="199">
        <v>31079</v>
      </c>
      <c r="B64" s="194">
        <v>6.6660003661999996</v>
      </c>
      <c r="D64" s="196">
        <f t="shared" si="0"/>
        <v>6.6660003661999996</v>
      </c>
      <c r="F64" s="200">
        <v>34880</v>
      </c>
    </row>
    <row r="65" spans="1:6" x14ac:dyDescent="0.15">
      <c r="A65" s="199">
        <v>31107</v>
      </c>
      <c r="B65" s="194">
        <v>7.0989999771000001</v>
      </c>
      <c r="D65" s="196">
        <f t="shared" si="0"/>
        <v>7.0989999771000001</v>
      </c>
      <c r="F65" s="200">
        <v>34971</v>
      </c>
    </row>
    <row r="66" spans="1:6" x14ac:dyDescent="0.15">
      <c r="A66" s="199">
        <v>31138</v>
      </c>
      <c r="B66" s="194">
        <v>6.9259996413999998</v>
      </c>
      <c r="D66" s="196">
        <f t="shared" si="0"/>
        <v>6.9259996413999998</v>
      </c>
      <c r="F66" s="200">
        <v>35062</v>
      </c>
    </row>
    <row r="67" spans="1:6" x14ac:dyDescent="0.15">
      <c r="A67" s="199">
        <v>31168</v>
      </c>
      <c r="B67" s="194">
        <v>6.8420000076000003</v>
      </c>
      <c r="D67" s="196">
        <f t="shared" si="0"/>
        <v>6.8420000076000003</v>
      </c>
      <c r="F67" s="200">
        <v>35153</v>
      </c>
    </row>
    <row r="68" spans="1:6" x14ac:dyDescent="0.15">
      <c r="A68" s="199">
        <v>31199</v>
      </c>
      <c r="B68" s="194">
        <v>6.7080001831000002</v>
      </c>
      <c r="D68" s="196">
        <f t="shared" ref="D68:D86" si="2">B68</f>
        <v>6.7080001831000002</v>
      </c>
      <c r="F68" s="200">
        <v>35244</v>
      </c>
    </row>
    <row r="69" spans="1:6" x14ac:dyDescent="0.15">
      <c r="A69" s="199">
        <v>31229</v>
      </c>
      <c r="B69" s="194">
        <v>6.6239995956</v>
      </c>
      <c r="D69" s="196">
        <f t="shared" si="2"/>
        <v>6.6239995956</v>
      </c>
      <c r="F69" s="200">
        <v>35338</v>
      </c>
    </row>
    <row r="70" spans="1:6" x14ac:dyDescent="0.15">
      <c r="A70" s="199">
        <v>31260</v>
      </c>
      <c r="B70" s="194">
        <v>6.4049997330000004</v>
      </c>
      <c r="D70" s="196">
        <f t="shared" si="2"/>
        <v>6.4049997330000004</v>
      </c>
      <c r="F70" s="200">
        <v>35430</v>
      </c>
    </row>
    <row r="71" spans="1:6" x14ac:dyDescent="0.15">
      <c r="A71" s="199">
        <v>31291</v>
      </c>
      <c r="B71" s="194">
        <v>6.4049997330000004</v>
      </c>
      <c r="D71" s="196">
        <f t="shared" si="2"/>
        <v>6.4049997330000004</v>
      </c>
      <c r="F71" s="200">
        <v>35520</v>
      </c>
    </row>
    <row r="72" spans="1:6" x14ac:dyDescent="0.15">
      <c r="A72" s="199">
        <v>31321</v>
      </c>
      <c r="B72" s="194">
        <v>6.1199998856000004</v>
      </c>
      <c r="D72" s="196">
        <f t="shared" si="2"/>
        <v>6.1199998856000004</v>
      </c>
      <c r="F72" s="200">
        <v>35611</v>
      </c>
    </row>
    <row r="73" spans="1:6" x14ac:dyDescent="0.15">
      <c r="A73" s="199">
        <v>31352</v>
      </c>
      <c r="B73" s="194">
        <v>6.7080001831000002</v>
      </c>
      <c r="D73" s="196">
        <f t="shared" si="2"/>
        <v>6.7080001831000002</v>
      </c>
      <c r="F73" s="200">
        <v>35703</v>
      </c>
    </row>
    <row r="74" spans="1:6" x14ac:dyDescent="0.15">
      <c r="A74" s="199">
        <v>31382</v>
      </c>
      <c r="B74" s="194">
        <v>6.5819997787000002</v>
      </c>
      <c r="D74" s="196">
        <f t="shared" si="2"/>
        <v>6.5819997787000002</v>
      </c>
      <c r="F74" s="200">
        <v>35795</v>
      </c>
    </row>
    <row r="75" spans="1:6" x14ac:dyDescent="0.15">
      <c r="A75" s="199">
        <v>31413</v>
      </c>
      <c r="B75" s="194">
        <v>6.2620000839000003</v>
      </c>
      <c r="D75" s="196">
        <f t="shared" si="2"/>
        <v>6.2620000839000003</v>
      </c>
      <c r="F75" s="200">
        <v>35885</v>
      </c>
    </row>
    <row r="76" spans="1:6" x14ac:dyDescent="0.15">
      <c r="A76" s="199">
        <v>31444</v>
      </c>
      <c r="B76" s="194">
        <v>6</v>
      </c>
      <c r="D76" s="196">
        <f t="shared" si="2"/>
        <v>6</v>
      </c>
      <c r="F76" s="200">
        <v>35976</v>
      </c>
    </row>
    <row r="77" spans="1:6" x14ac:dyDescent="0.15">
      <c r="A77" s="199">
        <v>31472</v>
      </c>
      <c r="B77" s="194">
        <v>5.7779998779000001</v>
      </c>
      <c r="D77" s="196">
        <f t="shared" si="2"/>
        <v>5.7779998779000001</v>
      </c>
      <c r="F77" s="200">
        <v>36068</v>
      </c>
    </row>
    <row r="78" spans="1:6" x14ac:dyDescent="0.15">
      <c r="A78" s="199">
        <v>31503</v>
      </c>
      <c r="B78" s="194">
        <v>5.1000003815000001</v>
      </c>
      <c r="D78" s="196">
        <f t="shared" si="2"/>
        <v>5.1000003815000001</v>
      </c>
      <c r="F78" s="200">
        <v>36160</v>
      </c>
    </row>
    <row r="79" spans="1:6" x14ac:dyDescent="0.15">
      <c r="A79" s="199">
        <v>31533</v>
      </c>
      <c r="B79" s="194">
        <v>5.1000003815000001</v>
      </c>
      <c r="D79" s="196">
        <f t="shared" si="2"/>
        <v>5.1000003815000001</v>
      </c>
      <c r="F79" s="200">
        <v>36250</v>
      </c>
    </row>
    <row r="80" spans="1:6" x14ac:dyDescent="0.15">
      <c r="A80" s="199">
        <v>31564</v>
      </c>
      <c r="B80" s="194">
        <v>5.1000003815000001</v>
      </c>
      <c r="D80" s="196">
        <f t="shared" si="2"/>
        <v>5.1000003815000001</v>
      </c>
      <c r="F80" s="200">
        <v>36341</v>
      </c>
    </row>
    <row r="81" spans="1:6" x14ac:dyDescent="0.15">
      <c r="A81" s="199">
        <v>31594</v>
      </c>
      <c r="B81" s="194">
        <v>5.3290004729999998</v>
      </c>
      <c r="D81" s="196">
        <f t="shared" si="2"/>
        <v>5.3290004729999998</v>
      </c>
      <c r="F81" s="200">
        <v>36433</v>
      </c>
    </row>
    <row r="82" spans="1:6" x14ac:dyDescent="0.15">
      <c r="A82" s="199">
        <v>31625</v>
      </c>
      <c r="B82" s="194">
        <v>5.3290004729999998</v>
      </c>
      <c r="D82" s="196">
        <f t="shared" si="2"/>
        <v>5.3290004729999998</v>
      </c>
      <c r="F82" s="200">
        <v>36525</v>
      </c>
    </row>
    <row r="83" spans="1:6" x14ac:dyDescent="0.15">
      <c r="A83" s="199">
        <v>31656</v>
      </c>
      <c r="B83" s="194">
        <v>5.2519998550000002</v>
      </c>
      <c r="D83" s="196">
        <f t="shared" si="2"/>
        <v>5.2519998550000002</v>
      </c>
      <c r="F83" s="200">
        <v>36616</v>
      </c>
    </row>
    <row r="84" spans="1:6" x14ac:dyDescent="0.15">
      <c r="A84" s="199">
        <v>31686</v>
      </c>
      <c r="B84" s="194">
        <v>5.5670003891000004</v>
      </c>
      <c r="D84" s="196">
        <f t="shared" si="2"/>
        <v>5.5670003891000004</v>
      </c>
      <c r="F84" s="200">
        <v>36707</v>
      </c>
    </row>
    <row r="85" spans="1:6" x14ac:dyDescent="0.15">
      <c r="A85" s="199">
        <v>31717</v>
      </c>
      <c r="B85" s="194">
        <v>5.5550003052000001</v>
      </c>
      <c r="D85" s="196">
        <f t="shared" si="2"/>
        <v>5.5550003052000001</v>
      </c>
      <c r="F85" s="200">
        <v>36798</v>
      </c>
    </row>
    <row r="86" spans="1:6" x14ac:dyDescent="0.15">
      <c r="A86" s="199">
        <v>31747</v>
      </c>
      <c r="B86" s="194">
        <v>5.4540004729999998</v>
      </c>
      <c r="D86" s="196">
        <f t="shared" si="2"/>
        <v>5.4540004729999998</v>
      </c>
      <c r="F86" s="200">
        <v>36889</v>
      </c>
    </row>
    <row r="87" spans="1:6" x14ac:dyDescent="0.15">
      <c r="A87" s="199">
        <v>31778</v>
      </c>
      <c r="F87" s="200">
        <v>36980</v>
      </c>
    </row>
    <row r="88" spans="1:6" x14ac:dyDescent="0.15">
      <c r="A88" s="199">
        <v>31809</v>
      </c>
      <c r="F88" s="200">
        <v>37071</v>
      </c>
    </row>
    <row r="89" spans="1:6" x14ac:dyDescent="0.15">
      <c r="A89" s="199">
        <v>31837</v>
      </c>
      <c r="F89" s="200">
        <v>37162</v>
      </c>
    </row>
    <row r="90" spans="1:6" x14ac:dyDescent="0.15">
      <c r="A90" s="199">
        <v>31868</v>
      </c>
      <c r="F90" s="200">
        <v>37256</v>
      </c>
    </row>
    <row r="91" spans="1:6" x14ac:dyDescent="0.15">
      <c r="A91" s="199">
        <v>31898</v>
      </c>
      <c r="F91" s="200">
        <v>37344</v>
      </c>
    </row>
    <row r="92" spans="1:6" x14ac:dyDescent="0.15">
      <c r="A92" s="199">
        <v>31929</v>
      </c>
      <c r="F92" s="200">
        <v>37435</v>
      </c>
    </row>
    <row r="93" spans="1:6" x14ac:dyDescent="0.15">
      <c r="A93" s="199">
        <v>31959</v>
      </c>
      <c r="F93" s="200">
        <v>37529</v>
      </c>
    </row>
    <row r="94" spans="1:6" x14ac:dyDescent="0.15">
      <c r="A94" s="199">
        <v>31990</v>
      </c>
      <c r="F94" s="200">
        <v>37621</v>
      </c>
    </row>
    <row r="95" spans="1:6" x14ac:dyDescent="0.15">
      <c r="A95" s="199">
        <v>32021</v>
      </c>
      <c r="F95" s="200">
        <v>37711</v>
      </c>
    </row>
    <row r="96" spans="1:6" x14ac:dyDescent="0.15">
      <c r="A96" s="199">
        <v>32051</v>
      </c>
      <c r="F96" s="200">
        <v>37802</v>
      </c>
    </row>
    <row r="97" spans="1:6" x14ac:dyDescent="0.15">
      <c r="A97" s="199">
        <v>32082</v>
      </c>
      <c r="F97" s="200">
        <v>37894</v>
      </c>
    </row>
    <row r="98" spans="1:6" x14ac:dyDescent="0.15">
      <c r="A98" s="199">
        <v>32112</v>
      </c>
      <c r="F98" s="200">
        <v>37986</v>
      </c>
    </row>
    <row r="99" spans="1:6" x14ac:dyDescent="0.15">
      <c r="A99" s="199">
        <v>32143</v>
      </c>
      <c r="F99" s="200">
        <v>38077</v>
      </c>
    </row>
    <row r="100" spans="1:6" x14ac:dyDescent="0.15">
      <c r="A100" s="199">
        <v>32174</v>
      </c>
      <c r="F100" s="200">
        <v>38168</v>
      </c>
    </row>
    <row r="101" spans="1:6" x14ac:dyDescent="0.15">
      <c r="A101" s="199">
        <v>32203</v>
      </c>
      <c r="F101" s="200">
        <v>38260</v>
      </c>
    </row>
    <row r="102" spans="1:6" x14ac:dyDescent="0.15">
      <c r="A102" s="199">
        <v>32234</v>
      </c>
      <c r="F102" s="200">
        <v>38352</v>
      </c>
    </row>
    <row r="103" spans="1:6" x14ac:dyDescent="0.15">
      <c r="A103" s="199">
        <v>32264</v>
      </c>
      <c r="F103" s="200">
        <v>38442</v>
      </c>
    </row>
    <row r="104" spans="1:6" x14ac:dyDescent="0.15">
      <c r="A104" s="199">
        <v>32295</v>
      </c>
      <c r="F104" s="200">
        <v>38533</v>
      </c>
    </row>
    <row r="105" spans="1:6" x14ac:dyDescent="0.15">
      <c r="A105" s="199">
        <v>32325</v>
      </c>
      <c r="F105" s="200">
        <v>38625</v>
      </c>
    </row>
    <row r="106" spans="1:6" x14ac:dyDescent="0.15">
      <c r="A106" s="199">
        <v>32356</v>
      </c>
      <c r="F106" s="200">
        <v>38716</v>
      </c>
    </row>
    <row r="107" spans="1:6" x14ac:dyDescent="0.15">
      <c r="A107" s="199">
        <v>32387</v>
      </c>
      <c r="F107" s="200">
        <v>38807</v>
      </c>
    </row>
    <row r="108" spans="1:6" x14ac:dyDescent="0.15">
      <c r="A108" s="199">
        <v>32417</v>
      </c>
      <c r="F108" s="200">
        <v>38898</v>
      </c>
    </row>
    <row r="109" spans="1:6" x14ac:dyDescent="0.15">
      <c r="A109" s="199">
        <v>32448</v>
      </c>
      <c r="F109" s="200">
        <v>38989</v>
      </c>
    </row>
    <row r="110" spans="1:6" x14ac:dyDescent="0.15">
      <c r="A110" s="199">
        <v>32478</v>
      </c>
      <c r="F110" s="200">
        <v>39080</v>
      </c>
    </row>
    <row r="111" spans="1:6" x14ac:dyDescent="0.15">
      <c r="A111" s="199">
        <v>32509</v>
      </c>
      <c r="F111" s="200">
        <v>39171</v>
      </c>
    </row>
    <row r="112" spans="1:6" x14ac:dyDescent="0.15">
      <c r="A112" s="199">
        <v>32540</v>
      </c>
      <c r="F112" s="200">
        <v>39262</v>
      </c>
    </row>
    <row r="113" spans="1:6" x14ac:dyDescent="0.15">
      <c r="A113" s="199">
        <v>32568</v>
      </c>
      <c r="F113" s="200">
        <v>39353</v>
      </c>
    </row>
    <row r="114" spans="1:6" x14ac:dyDescent="0.15">
      <c r="A114" s="199">
        <v>32599</v>
      </c>
      <c r="F114" s="200">
        <v>39447</v>
      </c>
    </row>
    <row r="115" spans="1:6" x14ac:dyDescent="0.15">
      <c r="A115" s="199">
        <v>32629</v>
      </c>
      <c r="F115" s="200">
        <v>39538</v>
      </c>
    </row>
    <row r="116" spans="1:6" x14ac:dyDescent="0.15">
      <c r="A116" s="199">
        <v>32660</v>
      </c>
      <c r="F116" s="200">
        <v>39629</v>
      </c>
    </row>
    <row r="117" spans="1:6" x14ac:dyDescent="0.15">
      <c r="A117" s="199">
        <v>32690</v>
      </c>
      <c r="F117" s="200">
        <v>39721</v>
      </c>
    </row>
    <row r="118" spans="1:6" x14ac:dyDescent="0.15">
      <c r="A118" s="199">
        <v>32721</v>
      </c>
      <c r="F118" s="200">
        <v>39813</v>
      </c>
    </row>
    <row r="119" spans="1:6" x14ac:dyDescent="0.15">
      <c r="A119" s="199">
        <v>32752</v>
      </c>
      <c r="F119" s="200">
        <v>39903</v>
      </c>
    </row>
    <row r="120" spans="1:6" x14ac:dyDescent="0.15">
      <c r="A120" s="199">
        <v>32782</v>
      </c>
      <c r="F120" s="200">
        <v>39994</v>
      </c>
    </row>
    <row r="121" spans="1:6" x14ac:dyDescent="0.15">
      <c r="A121" s="199">
        <v>32813</v>
      </c>
      <c r="F121" s="200">
        <v>40086</v>
      </c>
    </row>
    <row r="122" spans="1:6" x14ac:dyDescent="0.15">
      <c r="A122" s="199">
        <v>32843</v>
      </c>
      <c r="F122" s="200">
        <v>40178</v>
      </c>
    </row>
    <row r="123" spans="1:6" x14ac:dyDescent="0.15">
      <c r="A123" s="199">
        <v>32874</v>
      </c>
      <c r="F123" s="200">
        <v>40268</v>
      </c>
    </row>
    <row r="124" spans="1:6" x14ac:dyDescent="0.15">
      <c r="A124" s="199">
        <v>32905</v>
      </c>
      <c r="F124" s="200">
        <v>40359</v>
      </c>
    </row>
    <row r="125" spans="1:6" x14ac:dyDescent="0.15">
      <c r="A125" s="199">
        <v>32933</v>
      </c>
      <c r="F125" s="200">
        <v>40451</v>
      </c>
    </row>
    <row r="126" spans="1:6" x14ac:dyDescent="0.15">
      <c r="A126" s="199">
        <v>32964</v>
      </c>
      <c r="F126" s="200">
        <v>40543</v>
      </c>
    </row>
    <row r="127" spans="1:6" x14ac:dyDescent="0.15">
      <c r="A127" s="199">
        <v>32994</v>
      </c>
      <c r="F127" s="200">
        <v>40633</v>
      </c>
    </row>
    <row r="128" spans="1:6" x14ac:dyDescent="0.15">
      <c r="A128" s="199">
        <v>33025</v>
      </c>
      <c r="F128" s="200">
        <v>40724</v>
      </c>
    </row>
    <row r="129" spans="1:6" x14ac:dyDescent="0.15">
      <c r="A129" s="199">
        <v>33055</v>
      </c>
      <c r="F129" s="200">
        <v>40816</v>
      </c>
    </row>
    <row r="130" spans="1:6" x14ac:dyDescent="0.15">
      <c r="A130" s="199">
        <v>33086</v>
      </c>
      <c r="F130" s="200">
        <v>40907</v>
      </c>
    </row>
    <row r="131" spans="1:6" x14ac:dyDescent="0.15">
      <c r="A131" s="199">
        <v>33117</v>
      </c>
      <c r="F131" s="200">
        <v>40998</v>
      </c>
    </row>
    <row r="132" spans="1:6" x14ac:dyDescent="0.15">
      <c r="A132" s="199">
        <v>33147</v>
      </c>
      <c r="F132" s="200">
        <v>41089</v>
      </c>
    </row>
    <row r="133" spans="1:6" x14ac:dyDescent="0.15">
      <c r="A133" s="199">
        <v>33178</v>
      </c>
      <c r="F133" s="200">
        <v>41180</v>
      </c>
    </row>
    <row r="134" spans="1:6" x14ac:dyDescent="0.15">
      <c r="A134" s="199">
        <v>33208</v>
      </c>
      <c r="F134" s="200">
        <v>41274</v>
      </c>
    </row>
    <row r="135" spans="1:6" x14ac:dyDescent="0.15">
      <c r="A135" s="199">
        <v>33239</v>
      </c>
      <c r="F135" s="200">
        <v>41362</v>
      </c>
    </row>
    <row r="136" spans="1:6" x14ac:dyDescent="0.15">
      <c r="A136" s="199">
        <v>33270</v>
      </c>
      <c r="F136" s="200">
        <v>41453</v>
      </c>
    </row>
    <row r="137" spans="1:6" x14ac:dyDescent="0.15">
      <c r="A137" s="199">
        <v>33298</v>
      </c>
      <c r="F137" s="200">
        <v>41547</v>
      </c>
    </row>
    <row r="138" spans="1:6" x14ac:dyDescent="0.15">
      <c r="A138" s="199">
        <v>33329</v>
      </c>
      <c r="F138" s="200">
        <v>41639</v>
      </c>
    </row>
    <row r="139" spans="1:6" x14ac:dyDescent="0.15">
      <c r="A139" s="199">
        <v>33359</v>
      </c>
      <c r="F139" s="200">
        <v>41729</v>
      </c>
    </row>
    <row r="140" spans="1:6" x14ac:dyDescent="0.15">
      <c r="A140" s="199">
        <v>33390</v>
      </c>
      <c r="F140" s="200">
        <v>41820</v>
      </c>
    </row>
    <row r="141" spans="1:6" x14ac:dyDescent="0.15">
      <c r="A141" s="199">
        <v>33420</v>
      </c>
      <c r="F141" s="200">
        <v>41912</v>
      </c>
    </row>
    <row r="142" spans="1:6" x14ac:dyDescent="0.15">
      <c r="A142" s="199">
        <v>33451</v>
      </c>
      <c r="F142" s="200">
        <v>42004</v>
      </c>
    </row>
    <row r="143" spans="1:6" x14ac:dyDescent="0.15">
      <c r="A143" s="199">
        <v>33482</v>
      </c>
      <c r="F143" s="200">
        <v>42094</v>
      </c>
    </row>
    <row r="144" spans="1:6" x14ac:dyDescent="0.15">
      <c r="A144" s="199">
        <v>33512</v>
      </c>
      <c r="F144" s="200">
        <v>42185</v>
      </c>
    </row>
    <row r="145" spans="1:6" x14ac:dyDescent="0.15">
      <c r="A145" s="199">
        <v>33543</v>
      </c>
      <c r="F145" s="200">
        <v>42277</v>
      </c>
    </row>
    <row r="146" spans="1:6" x14ac:dyDescent="0.15">
      <c r="A146" s="199">
        <v>33573</v>
      </c>
      <c r="F146" s="200">
        <v>42369</v>
      </c>
    </row>
    <row r="147" spans="1:6" x14ac:dyDescent="0.15">
      <c r="A147" s="199">
        <v>33604</v>
      </c>
      <c r="F147" s="200">
        <v>42460</v>
      </c>
    </row>
    <row r="148" spans="1:6" x14ac:dyDescent="0.15">
      <c r="A148" s="199">
        <v>33635</v>
      </c>
      <c r="F148" s="200">
        <v>42551</v>
      </c>
    </row>
    <row r="149" spans="1:6" x14ac:dyDescent="0.15">
      <c r="A149" s="199">
        <v>33664</v>
      </c>
      <c r="F149" s="200">
        <v>42643</v>
      </c>
    </row>
    <row r="150" spans="1:6" x14ac:dyDescent="0.15">
      <c r="A150" s="199">
        <v>33695</v>
      </c>
      <c r="F150" s="200">
        <v>42735</v>
      </c>
    </row>
    <row r="151" spans="1:6" x14ac:dyDescent="0.15">
      <c r="A151" s="199">
        <v>33725</v>
      </c>
    </row>
    <row r="152" spans="1:6" x14ac:dyDescent="0.15">
      <c r="A152" s="199">
        <v>33756</v>
      </c>
    </row>
    <row r="153" spans="1:6" x14ac:dyDescent="0.15">
      <c r="A153" s="199">
        <v>33786</v>
      </c>
    </row>
    <row r="154" spans="1:6" x14ac:dyDescent="0.15">
      <c r="A154" s="199">
        <v>33817</v>
      </c>
    </row>
    <row r="155" spans="1:6" x14ac:dyDescent="0.15">
      <c r="A155" s="199">
        <v>33848</v>
      </c>
    </row>
    <row r="156" spans="1:6" x14ac:dyDescent="0.15">
      <c r="A156" s="199">
        <v>33878</v>
      </c>
    </row>
    <row r="157" spans="1:6" x14ac:dyDescent="0.15">
      <c r="A157" s="199">
        <v>33909</v>
      </c>
    </row>
    <row r="158" spans="1:6" x14ac:dyDescent="0.15">
      <c r="A158" s="199">
        <v>33939</v>
      </c>
    </row>
    <row r="159" spans="1:6" x14ac:dyDescent="0.15">
      <c r="A159" s="199">
        <v>33970</v>
      </c>
    </row>
    <row r="160" spans="1:6" x14ac:dyDescent="0.15">
      <c r="A160" s="199">
        <v>34001</v>
      </c>
    </row>
    <row r="161" spans="1:1" x14ac:dyDescent="0.15">
      <c r="A161" s="199">
        <v>34029</v>
      </c>
    </row>
    <row r="162" spans="1:1" x14ac:dyDescent="0.15">
      <c r="A162" s="199">
        <v>34060</v>
      </c>
    </row>
    <row r="163" spans="1:1" x14ac:dyDescent="0.15">
      <c r="A163" s="199">
        <v>34090</v>
      </c>
    </row>
    <row r="164" spans="1:1" x14ac:dyDescent="0.15">
      <c r="A164" s="199">
        <v>34121</v>
      </c>
    </row>
    <row r="165" spans="1:1" x14ac:dyDescent="0.15">
      <c r="A165" s="199">
        <v>34151</v>
      </c>
    </row>
    <row r="166" spans="1:1" x14ac:dyDescent="0.15">
      <c r="A166" s="199">
        <v>34182</v>
      </c>
    </row>
    <row r="167" spans="1:1" x14ac:dyDescent="0.15">
      <c r="A167" s="199">
        <v>34213</v>
      </c>
    </row>
    <row r="168" spans="1:1" x14ac:dyDescent="0.15">
      <c r="A168" s="199">
        <v>34243</v>
      </c>
    </row>
    <row r="169" spans="1:1" x14ac:dyDescent="0.15">
      <c r="A169" s="199">
        <v>34274</v>
      </c>
    </row>
    <row r="170" spans="1:1" x14ac:dyDescent="0.15">
      <c r="A170" s="199">
        <v>34304</v>
      </c>
    </row>
    <row r="171" spans="1:1" x14ac:dyDescent="0.15">
      <c r="A171" s="199">
        <v>34335</v>
      </c>
    </row>
    <row r="172" spans="1:1" x14ac:dyDescent="0.15">
      <c r="A172" s="199">
        <v>34366</v>
      </c>
    </row>
    <row r="173" spans="1:1" x14ac:dyDescent="0.15">
      <c r="A173" s="199">
        <v>34394</v>
      </c>
    </row>
    <row r="174" spans="1:1" x14ac:dyDescent="0.15">
      <c r="A174" s="199">
        <v>34425</v>
      </c>
    </row>
    <row r="175" spans="1:1" x14ac:dyDescent="0.15">
      <c r="A175" s="199">
        <v>34455</v>
      </c>
    </row>
    <row r="176" spans="1:1" x14ac:dyDescent="0.15">
      <c r="A176" s="199">
        <v>34486</v>
      </c>
    </row>
    <row r="177" spans="1:1" x14ac:dyDescent="0.15">
      <c r="A177" s="199">
        <v>34516</v>
      </c>
    </row>
    <row r="178" spans="1:1" x14ac:dyDescent="0.15">
      <c r="A178" s="199">
        <v>34547</v>
      </c>
    </row>
    <row r="179" spans="1:1" x14ac:dyDescent="0.15">
      <c r="A179" s="199">
        <v>34578</v>
      </c>
    </row>
    <row r="180" spans="1:1" x14ac:dyDescent="0.15">
      <c r="A180" s="199">
        <v>34608</v>
      </c>
    </row>
    <row r="181" spans="1:1" x14ac:dyDescent="0.15">
      <c r="A181" s="199">
        <v>34639</v>
      </c>
    </row>
    <row r="182" spans="1:1" x14ac:dyDescent="0.15">
      <c r="A182" s="199">
        <v>34669</v>
      </c>
    </row>
    <row r="183" spans="1:1" x14ac:dyDescent="0.15">
      <c r="A183" s="199">
        <v>34700</v>
      </c>
    </row>
    <row r="184" spans="1:1" x14ac:dyDescent="0.15">
      <c r="A184" s="199">
        <v>34731</v>
      </c>
    </row>
    <row r="185" spans="1:1" x14ac:dyDescent="0.15">
      <c r="A185" s="199">
        <v>34759</v>
      </c>
    </row>
    <row r="186" spans="1:1" x14ac:dyDescent="0.15">
      <c r="A186" s="199">
        <v>34790</v>
      </c>
    </row>
    <row r="187" spans="1:1" x14ac:dyDescent="0.15">
      <c r="A187" s="199">
        <v>34820</v>
      </c>
    </row>
    <row r="188" spans="1:1" x14ac:dyDescent="0.15">
      <c r="A188" s="199">
        <v>34851</v>
      </c>
    </row>
    <row r="189" spans="1:1" x14ac:dyDescent="0.15">
      <c r="A189" s="199">
        <v>34881</v>
      </c>
    </row>
    <row r="190" spans="1:1" x14ac:dyDescent="0.15">
      <c r="A190" s="199">
        <v>34912</v>
      </c>
    </row>
    <row r="191" spans="1:1" x14ac:dyDescent="0.15">
      <c r="A191" s="199">
        <v>34943</v>
      </c>
    </row>
    <row r="192" spans="1:1" x14ac:dyDescent="0.15">
      <c r="A192" s="199">
        <v>34973</v>
      </c>
    </row>
    <row r="193" spans="1:1" x14ac:dyDescent="0.15">
      <c r="A193" s="199">
        <v>35004</v>
      </c>
    </row>
    <row r="194" spans="1:1" x14ac:dyDescent="0.15">
      <c r="A194" s="199">
        <v>35034</v>
      </c>
    </row>
    <row r="195" spans="1:1" x14ac:dyDescent="0.15">
      <c r="A195" s="199">
        <v>35065</v>
      </c>
    </row>
    <row r="196" spans="1:1" x14ac:dyDescent="0.15">
      <c r="A196" s="199">
        <v>35096</v>
      </c>
    </row>
    <row r="197" spans="1:1" x14ac:dyDescent="0.15">
      <c r="A197" s="199">
        <v>35125</v>
      </c>
    </row>
    <row r="198" spans="1:1" x14ac:dyDescent="0.15">
      <c r="A198" s="199">
        <v>35156</v>
      </c>
    </row>
    <row r="199" spans="1:1" x14ac:dyDescent="0.15">
      <c r="A199" s="199">
        <v>35186</v>
      </c>
    </row>
    <row r="200" spans="1:1" x14ac:dyDescent="0.15">
      <c r="A200" s="199">
        <v>35217</v>
      </c>
    </row>
    <row r="201" spans="1:1" x14ac:dyDescent="0.15">
      <c r="A201" s="199">
        <v>35247</v>
      </c>
    </row>
    <row r="202" spans="1:1" x14ac:dyDescent="0.15">
      <c r="A202" s="199">
        <v>35278</v>
      </c>
    </row>
    <row r="203" spans="1:1" x14ac:dyDescent="0.15">
      <c r="A203" s="199">
        <v>35309</v>
      </c>
    </row>
    <row r="204" spans="1:1" x14ac:dyDescent="0.15">
      <c r="A204" s="199">
        <v>35339</v>
      </c>
    </row>
    <row r="205" spans="1:1" x14ac:dyDescent="0.15">
      <c r="A205" s="199">
        <v>35370</v>
      </c>
    </row>
    <row r="206" spans="1:1" x14ac:dyDescent="0.15">
      <c r="A206" s="199">
        <v>35400</v>
      </c>
    </row>
    <row r="207" spans="1:1" x14ac:dyDescent="0.15">
      <c r="A207" s="199">
        <v>35431</v>
      </c>
    </row>
    <row r="208" spans="1:1" x14ac:dyDescent="0.15">
      <c r="A208" s="199">
        <v>35462</v>
      </c>
    </row>
    <row r="209" spans="1:1" x14ac:dyDescent="0.15">
      <c r="A209" s="199">
        <v>35490</v>
      </c>
    </row>
    <row r="210" spans="1:1" x14ac:dyDescent="0.15">
      <c r="A210" s="199">
        <v>35521</v>
      </c>
    </row>
    <row r="211" spans="1:1" x14ac:dyDescent="0.15">
      <c r="A211" s="199">
        <v>35551</v>
      </c>
    </row>
    <row r="212" spans="1:1" x14ac:dyDescent="0.15">
      <c r="A212" s="199">
        <v>35582</v>
      </c>
    </row>
    <row r="213" spans="1:1" x14ac:dyDescent="0.15">
      <c r="A213" s="199">
        <v>35612</v>
      </c>
    </row>
    <row r="214" spans="1:1" x14ac:dyDescent="0.15">
      <c r="A214" s="199">
        <v>35643</v>
      </c>
    </row>
    <row r="215" spans="1:1" x14ac:dyDescent="0.15">
      <c r="A215" s="199">
        <v>35674</v>
      </c>
    </row>
    <row r="216" spans="1:1" x14ac:dyDescent="0.15">
      <c r="A216" s="199">
        <v>35704</v>
      </c>
    </row>
    <row r="217" spans="1:1" x14ac:dyDescent="0.15">
      <c r="A217" s="199">
        <v>35735</v>
      </c>
    </row>
    <row r="218" spans="1:1" x14ac:dyDescent="0.15">
      <c r="A218" s="199">
        <v>35765</v>
      </c>
    </row>
    <row r="219" spans="1:1" x14ac:dyDescent="0.15">
      <c r="A219" s="199">
        <v>35796</v>
      </c>
    </row>
    <row r="220" spans="1:1" x14ac:dyDescent="0.15">
      <c r="A220" s="199">
        <v>35827</v>
      </c>
    </row>
    <row r="221" spans="1:1" x14ac:dyDescent="0.15">
      <c r="A221" s="199">
        <v>35855</v>
      </c>
    </row>
    <row r="222" spans="1:1" x14ac:dyDescent="0.15">
      <c r="A222" s="199">
        <v>35886</v>
      </c>
    </row>
    <row r="223" spans="1:1" x14ac:dyDescent="0.15">
      <c r="A223" s="199">
        <v>35916</v>
      </c>
    </row>
    <row r="224" spans="1:1" x14ac:dyDescent="0.15">
      <c r="A224" s="199">
        <v>35947</v>
      </c>
    </row>
    <row r="225" spans="1:1" x14ac:dyDescent="0.15">
      <c r="A225" s="199">
        <v>35977</v>
      </c>
    </row>
    <row r="226" spans="1:1" x14ac:dyDescent="0.15">
      <c r="A226" s="199">
        <v>36008</v>
      </c>
    </row>
    <row r="227" spans="1:1" x14ac:dyDescent="0.15">
      <c r="A227" s="199">
        <v>36039</v>
      </c>
    </row>
    <row r="228" spans="1:1" x14ac:dyDescent="0.15">
      <c r="A228" s="199">
        <v>36069</v>
      </c>
    </row>
    <row r="229" spans="1:1" x14ac:dyDescent="0.15">
      <c r="A229" s="199">
        <v>36100</v>
      </c>
    </row>
    <row r="230" spans="1:1" x14ac:dyDescent="0.15">
      <c r="A230" s="199">
        <v>36130</v>
      </c>
    </row>
    <row r="231" spans="1:1" x14ac:dyDescent="0.15">
      <c r="A231" s="199">
        <v>36161</v>
      </c>
    </row>
    <row r="232" spans="1:1" x14ac:dyDescent="0.15">
      <c r="A232" s="199">
        <v>36192</v>
      </c>
    </row>
    <row r="233" spans="1:1" x14ac:dyDescent="0.15">
      <c r="A233" s="199">
        <v>36220</v>
      </c>
    </row>
    <row r="234" spans="1:1" x14ac:dyDescent="0.15">
      <c r="A234" s="199">
        <v>36251</v>
      </c>
    </row>
    <row r="235" spans="1:1" x14ac:dyDescent="0.15">
      <c r="A235" s="199">
        <v>36281</v>
      </c>
    </row>
    <row r="236" spans="1:1" x14ac:dyDescent="0.15">
      <c r="A236" s="199">
        <v>36312</v>
      </c>
    </row>
    <row r="237" spans="1:1" x14ac:dyDescent="0.15">
      <c r="A237" s="199">
        <v>36342</v>
      </c>
    </row>
    <row r="238" spans="1:1" x14ac:dyDescent="0.15">
      <c r="A238" s="199">
        <v>36373</v>
      </c>
    </row>
    <row r="239" spans="1:1" x14ac:dyDescent="0.15">
      <c r="A239" s="199">
        <v>36404</v>
      </c>
    </row>
    <row r="240" spans="1:1" x14ac:dyDescent="0.15">
      <c r="A240" s="199">
        <v>36434</v>
      </c>
    </row>
    <row r="241" spans="1:1" x14ac:dyDescent="0.15">
      <c r="A241" s="199">
        <v>36465</v>
      </c>
    </row>
    <row r="242" spans="1:1" x14ac:dyDescent="0.15">
      <c r="A242" s="199">
        <v>36495</v>
      </c>
    </row>
    <row r="243" spans="1:1" x14ac:dyDescent="0.15">
      <c r="A243" s="199">
        <v>36526</v>
      </c>
    </row>
    <row r="244" spans="1:1" x14ac:dyDescent="0.15">
      <c r="A244" s="199">
        <v>36557</v>
      </c>
    </row>
    <row r="245" spans="1:1" x14ac:dyDescent="0.15">
      <c r="A245" s="199">
        <v>36586</v>
      </c>
    </row>
    <row r="246" spans="1:1" x14ac:dyDescent="0.15">
      <c r="A246" s="199">
        <v>36617</v>
      </c>
    </row>
    <row r="247" spans="1:1" x14ac:dyDescent="0.15">
      <c r="A247" s="199">
        <v>36647</v>
      </c>
    </row>
    <row r="248" spans="1:1" x14ac:dyDescent="0.15">
      <c r="A248" s="199">
        <v>36678</v>
      </c>
    </row>
    <row r="249" spans="1:1" x14ac:dyDescent="0.15">
      <c r="A249" s="199">
        <v>36708</v>
      </c>
    </row>
    <row r="250" spans="1:1" x14ac:dyDescent="0.15">
      <c r="A250" s="199">
        <v>36739</v>
      </c>
    </row>
    <row r="251" spans="1:1" x14ac:dyDescent="0.15">
      <c r="A251" s="199">
        <v>36770</v>
      </c>
    </row>
    <row r="252" spans="1:1" x14ac:dyDescent="0.15">
      <c r="A252" s="199">
        <v>36800</v>
      </c>
    </row>
    <row r="253" spans="1:1" x14ac:dyDescent="0.15">
      <c r="A253" s="199">
        <v>36831</v>
      </c>
    </row>
    <row r="254" spans="1:1" x14ac:dyDescent="0.15">
      <c r="A254" s="199">
        <v>36861</v>
      </c>
    </row>
    <row r="255" spans="1:1" x14ac:dyDescent="0.15">
      <c r="A255" s="199">
        <v>36892</v>
      </c>
    </row>
    <row r="256" spans="1:1" x14ac:dyDescent="0.15">
      <c r="A256" s="199">
        <v>36923</v>
      </c>
    </row>
    <row r="257" spans="1:1" x14ac:dyDescent="0.15">
      <c r="A257" s="199">
        <v>36951</v>
      </c>
    </row>
    <row r="258" spans="1:1" x14ac:dyDescent="0.15">
      <c r="A258" s="199">
        <v>36982</v>
      </c>
    </row>
    <row r="259" spans="1:1" x14ac:dyDescent="0.15">
      <c r="A259" s="199">
        <v>37012</v>
      </c>
    </row>
    <row r="260" spans="1:1" x14ac:dyDescent="0.15">
      <c r="A260" s="199">
        <v>37043</v>
      </c>
    </row>
    <row r="261" spans="1:1" x14ac:dyDescent="0.15">
      <c r="A261" s="199">
        <v>37073</v>
      </c>
    </row>
    <row r="262" spans="1:1" x14ac:dyDescent="0.15">
      <c r="A262" s="199">
        <v>37104</v>
      </c>
    </row>
    <row r="263" spans="1:1" x14ac:dyDescent="0.15">
      <c r="A263" s="199">
        <v>37135</v>
      </c>
    </row>
    <row r="264" spans="1:1" x14ac:dyDescent="0.15">
      <c r="A264" s="199">
        <v>37165</v>
      </c>
    </row>
    <row r="265" spans="1:1" x14ac:dyDescent="0.15">
      <c r="A265" s="199">
        <v>37196</v>
      </c>
    </row>
    <row r="266" spans="1:1" x14ac:dyDescent="0.15">
      <c r="A266" s="199">
        <v>37226</v>
      </c>
    </row>
    <row r="267" spans="1:1" x14ac:dyDescent="0.15">
      <c r="A267" s="199">
        <v>37257</v>
      </c>
    </row>
    <row r="268" spans="1:1" x14ac:dyDescent="0.15">
      <c r="A268" s="199">
        <v>37288</v>
      </c>
    </row>
    <row r="269" spans="1:1" x14ac:dyDescent="0.15">
      <c r="A269" s="199">
        <v>37316</v>
      </c>
    </row>
    <row r="270" spans="1:1" x14ac:dyDescent="0.15">
      <c r="A270" s="199">
        <v>37347</v>
      </c>
    </row>
    <row r="271" spans="1:1" x14ac:dyDescent="0.15">
      <c r="A271" s="199">
        <v>37377</v>
      </c>
    </row>
    <row r="272" spans="1:1" x14ac:dyDescent="0.15">
      <c r="A272" s="199">
        <v>37408</v>
      </c>
    </row>
    <row r="273" spans="1:1" x14ac:dyDescent="0.15">
      <c r="A273" s="199">
        <v>37438</v>
      </c>
    </row>
    <row r="274" spans="1:1" x14ac:dyDescent="0.15">
      <c r="A274" s="199">
        <v>37469</v>
      </c>
    </row>
    <row r="275" spans="1:1" x14ac:dyDescent="0.15">
      <c r="A275" s="199">
        <v>37500</v>
      </c>
    </row>
    <row r="276" spans="1:1" x14ac:dyDescent="0.15">
      <c r="A276" s="199">
        <v>37530</v>
      </c>
    </row>
    <row r="277" spans="1:1" x14ac:dyDescent="0.15">
      <c r="A277" s="199">
        <v>37561</v>
      </c>
    </row>
    <row r="278" spans="1:1" x14ac:dyDescent="0.15">
      <c r="A278" s="199">
        <v>37591</v>
      </c>
    </row>
    <row r="279" spans="1:1" x14ac:dyDescent="0.15">
      <c r="A279" s="199">
        <v>37622</v>
      </c>
    </row>
    <row r="280" spans="1:1" x14ac:dyDescent="0.15">
      <c r="A280" s="199">
        <v>37653</v>
      </c>
    </row>
    <row r="281" spans="1:1" x14ac:dyDescent="0.15">
      <c r="A281" s="199">
        <v>37681</v>
      </c>
    </row>
    <row r="282" spans="1:1" x14ac:dyDescent="0.15">
      <c r="A282" s="199">
        <v>37712</v>
      </c>
    </row>
    <row r="283" spans="1:1" x14ac:dyDescent="0.15">
      <c r="A283" s="199">
        <v>37742</v>
      </c>
    </row>
    <row r="284" spans="1:1" x14ac:dyDescent="0.15">
      <c r="A284" s="199">
        <v>37773</v>
      </c>
    </row>
    <row r="285" spans="1:1" x14ac:dyDescent="0.15">
      <c r="A285" s="199">
        <v>37803</v>
      </c>
    </row>
    <row r="286" spans="1:1" x14ac:dyDescent="0.15">
      <c r="A286" s="199">
        <v>37834</v>
      </c>
    </row>
    <row r="287" spans="1:1" x14ac:dyDescent="0.15">
      <c r="A287" s="199">
        <v>37865</v>
      </c>
    </row>
    <row r="288" spans="1:1" x14ac:dyDescent="0.15">
      <c r="A288" s="199">
        <v>37895</v>
      </c>
    </row>
    <row r="289" spans="1:1" x14ac:dyDescent="0.15">
      <c r="A289" s="199">
        <v>37926</v>
      </c>
    </row>
    <row r="290" spans="1:1" x14ac:dyDescent="0.15">
      <c r="A290" s="199">
        <v>37956</v>
      </c>
    </row>
    <row r="291" spans="1:1" x14ac:dyDescent="0.15">
      <c r="A291" s="199">
        <v>37987</v>
      </c>
    </row>
    <row r="292" spans="1:1" x14ac:dyDescent="0.15">
      <c r="A292" s="199">
        <v>38018</v>
      </c>
    </row>
    <row r="293" spans="1:1" x14ac:dyDescent="0.15">
      <c r="A293" s="199">
        <v>38047</v>
      </c>
    </row>
    <row r="294" spans="1:1" x14ac:dyDescent="0.15">
      <c r="A294" s="199">
        <v>38078</v>
      </c>
    </row>
    <row r="295" spans="1:1" x14ac:dyDescent="0.15">
      <c r="A295" s="199">
        <v>38108</v>
      </c>
    </row>
    <row r="296" spans="1:1" x14ac:dyDescent="0.15">
      <c r="A296" s="199">
        <v>38139</v>
      </c>
    </row>
    <row r="297" spans="1:1" x14ac:dyDescent="0.15">
      <c r="A297" s="199">
        <v>38169</v>
      </c>
    </row>
    <row r="298" spans="1:1" x14ac:dyDescent="0.15">
      <c r="A298" s="199">
        <v>38200</v>
      </c>
    </row>
    <row r="299" spans="1:1" x14ac:dyDescent="0.15">
      <c r="A299" s="199">
        <v>38231</v>
      </c>
    </row>
    <row r="300" spans="1:1" x14ac:dyDescent="0.15">
      <c r="A300" s="199">
        <v>38261</v>
      </c>
    </row>
    <row r="301" spans="1:1" x14ac:dyDescent="0.15">
      <c r="A301" s="199">
        <v>38292</v>
      </c>
    </row>
    <row r="302" spans="1:1" x14ac:dyDescent="0.15">
      <c r="A302" s="199">
        <v>38322</v>
      </c>
    </row>
    <row r="303" spans="1:1" x14ac:dyDescent="0.15">
      <c r="A303" s="199">
        <v>38353</v>
      </c>
    </row>
    <row r="304" spans="1:1" x14ac:dyDescent="0.15">
      <c r="A304" s="199">
        <v>38384</v>
      </c>
    </row>
    <row r="305" spans="1:1" x14ac:dyDescent="0.15">
      <c r="A305" s="199">
        <v>38412</v>
      </c>
    </row>
    <row r="306" spans="1:1" x14ac:dyDescent="0.15">
      <c r="A306" s="199">
        <v>38443</v>
      </c>
    </row>
    <row r="307" spans="1:1" x14ac:dyDescent="0.15">
      <c r="A307" s="199">
        <v>38473</v>
      </c>
    </row>
    <row r="308" spans="1:1" x14ac:dyDescent="0.15">
      <c r="A308" s="199">
        <v>38504</v>
      </c>
    </row>
    <row r="309" spans="1:1" x14ac:dyDescent="0.15">
      <c r="A309" s="199">
        <v>38534</v>
      </c>
    </row>
    <row r="310" spans="1:1" x14ac:dyDescent="0.15">
      <c r="A310" s="199">
        <v>38565</v>
      </c>
    </row>
    <row r="311" spans="1:1" x14ac:dyDescent="0.15">
      <c r="A311" s="199">
        <v>38596</v>
      </c>
    </row>
    <row r="312" spans="1:1" x14ac:dyDescent="0.15">
      <c r="A312" s="199">
        <v>38626</v>
      </c>
    </row>
    <row r="313" spans="1:1" x14ac:dyDescent="0.15">
      <c r="A313" s="199">
        <v>38657</v>
      </c>
    </row>
    <row r="314" spans="1:1" x14ac:dyDescent="0.15">
      <c r="A314" s="199">
        <v>38687</v>
      </c>
    </row>
    <row r="315" spans="1:1" x14ac:dyDescent="0.15">
      <c r="A315" s="199">
        <v>38718</v>
      </c>
    </row>
    <row r="316" spans="1:1" x14ac:dyDescent="0.15">
      <c r="A316" s="199">
        <v>38749</v>
      </c>
    </row>
    <row r="317" spans="1:1" x14ac:dyDescent="0.15">
      <c r="A317" s="199">
        <v>38777</v>
      </c>
    </row>
    <row r="318" spans="1:1" x14ac:dyDescent="0.15">
      <c r="A318" s="199">
        <v>38808</v>
      </c>
    </row>
    <row r="319" spans="1:1" x14ac:dyDescent="0.15">
      <c r="A319" s="199">
        <v>38838</v>
      </c>
    </row>
    <row r="320" spans="1:1" x14ac:dyDescent="0.15">
      <c r="A320" s="199">
        <v>38869</v>
      </c>
    </row>
    <row r="321" spans="1:1" x14ac:dyDescent="0.15">
      <c r="A321" s="199">
        <v>38899</v>
      </c>
    </row>
    <row r="322" spans="1:1" x14ac:dyDescent="0.15">
      <c r="A322" s="199">
        <v>38930</v>
      </c>
    </row>
    <row r="323" spans="1:1" x14ac:dyDescent="0.15">
      <c r="A323" s="199">
        <v>38961</v>
      </c>
    </row>
    <row r="324" spans="1:1" x14ac:dyDescent="0.15">
      <c r="A324" s="199">
        <v>38991</v>
      </c>
    </row>
    <row r="325" spans="1:1" x14ac:dyDescent="0.15">
      <c r="A325" s="199">
        <v>39022</v>
      </c>
    </row>
    <row r="326" spans="1:1" x14ac:dyDescent="0.15">
      <c r="A326" s="199">
        <v>39052</v>
      </c>
    </row>
    <row r="327" spans="1:1" x14ac:dyDescent="0.15">
      <c r="A327" s="199">
        <v>39083</v>
      </c>
    </row>
    <row r="328" spans="1:1" x14ac:dyDescent="0.15">
      <c r="A328" s="199">
        <v>39114</v>
      </c>
    </row>
    <row r="329" spans="1:1" x14ac:dyDescent="0.15">
      <c r="A329" s="199">
        <v>39142</v>
      </c>
    </row>
    <row r="330" spans="1:1" x14ac:dyDescent="0.15">
      <c r="A330" s="199">
        <v>39173</v>
      </c>
    </row>
    <row r="331" spans="1:1" x14ac:dyDescent="0.15">
      <c r="A331" s="199">
        <v>39203</v>
      </c>
    </row>
    <row r="332" spans="1:1" x14ac:dyDescent="0.15">
      <c r="A332" s="199">
        <v>39234</v>
      </c>
    </row>
    <row r="333" spans="1:1" x14ac:dyDescent="0.15">
      <c r="A333" s="199">
        <v>39264</v>
      </c>
    </row>
    <row r="334" spans="1:1" x14ac:dyDescent="0.15">
      <c r="A334" s="199">
        <v>39295</v>
      </c>
    </row>
    <row r="335" spans="1:1" x14ac:dyDescent="0.15">
      <c r="A335" s="199">
        <v>39326</v>
      </c>
    </row>
    <row r="336" spans="1:1" x14ac:dyDescent="0.15">
      <c r="A336" s="199">
        <v>39356</v>
      </c>
    </row>
    <row r="337" spans="1:1" x14ac:dyDescent="0.15">
      <c r="A337" s="199">
        <v>39387</v>
      </c>
    </row>
    <row r="338" spans="1:1" x14ac:dyDescent="0.15">
      <c r="A338" s="199">
        <v>39417</v>
      </c>
    </row>
    <row r="339" spans="1:1" x14ac:dyDescent="0.15">
      <c r="A339" s="199">
        <v>39448</v>
      </c>
    </row>
    <row r="340" spans="1:1" x14ac:dyDescent="0.15">
      <c r="A340" s="199">
        <v>39479</v>
      </c>
    </row>
    <row r="341" spans="1:1" x14ac:dyDescent="0.15">
      <c r="A341" s="199">
        <v>39508</v>
      </c>
    </row>
    <row r="342" spans="1:1" x14ac:dyDescent="0.15">
      <c r="A342" s="199">
        <v>39539</v>
      </c>
    </row>
    <row r="343" spans="1:1" x14ac:dyDescent="0.15">
      <c r="A343" s="199">
        <v>39569</v>
      </c>
    </row>
    <row r="344" spans="1:1" x14ac:dyDescent="0.15">
      <c r="A344" s="199">
        <v>39600</v>
      </c>
    </row>
    <row r="345" spans="1:1" x14ac:dyDescent="0.15">
      <c r="A345" s="199">
        <v>39630</v>
      </c>
    </row>
    <row r="346" spans="1:1" x14ac:dyDescent="0.15">
      <c r="A346" s="199">
        <v>39661</v>
      </c>
    </row>
    <row r="347" spans="1:1" x14ac:dyDescent="0.15">
      <c r="A347" s="199">
        <v>39692</v>
      </c>
    </row>
    <row r="348" spans="1:1" x14ac:dyDescent="0.15">
      <c r="A348" s="199">
        <v>39722</v>
      </c>
    </row>
    <row r="349" spans="1:1" x14ac:dyDescent="0.15">
      <c r="A349" s="199">
        <v>39753</v>
      </c>
    </row>
    <row r="350" spans="1:1" x14ac:dyDescent="0.15">
      <c r="A350" s="199">
        <v>39783</v>
      </c>
    </row>
    <row r="351" spans="1:1" x14ac:dyDescent="0.15">
      <c r="A351" s="199">
        <v>39814</v>
      </c>
    </row>
    <row r="352" spans="1:1" x14ac:dyDescent="0.15">
      <c r="A352" s="199">
        <v>39845</v>
      </c>
    </row>
    <row r="353" spans="1:1" x14ac:dyDescent="0.15">
      <c r="A353" s="199">
        <v>39873</v>
      </c>
    </row>
    <row r="354" spans="1:1" x14ac:dyDescent="0.15">
      <c r="A354" s="199">
        <v>39904</v>
      </c>
    </row>
    <row r="355" spans="1:1" x14ac:dyDescent="0.15">
      <c r="A355" s="199">
        <v>39934</v>
      </c>
    </row>
    <row r="356" spans="1:1" x14ac:dyDescent="0.15">
      <c r="A356" s="199">
        <v>39965</v>
      </c>
    </row>
    <row r="357" spans="1:1" x14ac:dyDescent="0.15">
      <c r="A357" s="199">
        <v>39995</v>
      </c>
    </row>
    <row r="358" spans="1:1" x14ac:dyDescent="0.15">
      <c r="A358" s="199">
        <v>40026</v>
      </c>
    </row>
    <row r="359" spans="1:1" x14ac:dyDescent="0.15">
      <c r="A359" s="199">
        <v>40057</v>
      </c>
    </row>
    <row r="360" spans="1:1" x14ac:dyDescent="0.15">
      <c r="A360" s="199">
        <v>40087</v>
      </c>
    </row>
    <row r="361" spans="1:1" x14ac:dyDescent="0.15">
      <c r="A361" s="199">
        <v>40118</v>
      </c>
    </row>
    <row r="362" spans="1:1" x14ac:dyDescent="0.15">
      <c r="A362" s="199">
        <v>40148</v>
      </c>
    </row>
    <row r="363" spans="1:1" x14ac:dyDescent="0.15">
      <c r="A363" s="199">
        <v>40179</v>
      </c>
    </row>
    <row r="364" spans="1:1" x14ac:dyDescent="0.15">
      <c r="A364" s="199">
        <v>40210</v>
      </c>
    </row>
    <row r="365" spans="1:1" x14ac:dyDescent="0.15">
      <c r="A365" s="199">
        <v>40238</v>
      </c>
    </row>
    <row r="366" spans="1:1" x14ac:dyDescent="0.15">
      <c r="A366" s="199">
        <v>40269</v>
      </c>
    </row>
    <row r="367" spans="1:1" x14ac:dyDescent="0.15">
      <c r="A367" s="199">
        <v>40299</v>
      </c>
    </row>
    <row r="368" spans="1:1" x14ac:dyDescent="0.15">
      <c r="A368" s="199">
        <v>40330</v>
      </c>
    </row>
    <row r="369" spans="1:1" x14ac:dyDescent="0.15">
      <c r="A369" s="199">
        <v>40360</v>
      </c>
    </row>
    <row r="370" spans="1:1" x14ac:dyDescent="0.15">
      <c r="A370" s="199">
        <v>40391</v>
      </c>
    </row>
    <row r="371" spans="1:1" x14ac:dyDescent="0.15">
      <c r="A371" s="199">
        <v>40422</v>
      </c>
    </row>
    <row r="372" spans="1:1" x14ac:dyDescent="0.15">
      <c r="A372" s="199">
        <v>40452</v>
      </c>
    </row>
    <row r="373" spans="1:1" x14ac:dyDescent="0.15">
      <c r="A373" s="199">
        <v>40483</v>
      </c>
    </row>
    <row r="374" spans="1:1" x14ac:dyDescent="0.15">
      <c r="A374" s="199">
        <v>40513</v>
      </c>
    </row>
    <row r="375" spans="1:1" x14ac:dyDescent="0.15">
      <c r="A375" s="199">
        <v>40544</v>
      </c>
    </row>
    <row r="376" spans="1:1" x14ac:dyDescent="0.15">
      <c r="A376" s="199">
        <v>40575</v>
      </c>
    </row>
    <row r="377" spans="1:1" x14ac:dyDescent="0.15">
      <c r="A377" s="199">
        <v>40603</v>
      </c>
    </row>
    <row r="378" spans="1:1" x14ac:dyDescent="0.15">
      <c r="A378" s="199">
        <v>40634</v>
      </c>
    </row>
    <row r="379" spans="1:1" x14ac:dyDescent="0.15">
      <c r="A379" s="199">
        <v>40664</v>
      </c>
    </row>
    <row r="380" spans="1:1" x14ac:dyDescent="0.15">
      <c r="A380" s="199">
        <v>40695</v>
      </c>
    </row>
    <row r="381" spans="1:1" x14ac:dyDescent="0.15">
      <c r="A381" s="199">
        <v>40725</v>
      </c>
    </row>
    <row r="382" spans="1:1" x14ac:dyDescent="0.15">
      <c r="A382" s="199">
        <v>40756</v>
      </c>
    </row>
    <row r="383" spans="1:1" x14ac:dyDescent="0.15">
      <c r="A383" s="199">
        <v>40787</v>
      </c>
    </row>
    <row r="384" spans="1:1" x14ac:dyDescent="0.15">
      <c r="A384" s="199">
        <v>40817</v>
      </c>
    </row>
    <row r="385" spans="1:1" x14ac:dyDescent="0.15">
      <c r="A385" s="199">
        <v>40848</v>
      </c>
    </row>
    <row r="386" spans="1:1" x14ac:dyDescent="0.15">
      <c r="A386" s="199">
        <v>40878</v>
      </c>
    </row>
    <row r="387" spans="1:1" x14ac:dyDescent="0.15">
      <c r="A387" s="199">
        <v>40909</v>
      </c>
    </row>
    <row r="388" spans="1:1" x14ac:dyDescent="0.15">
      <c r="A388" s="199">
        <v>40940</v>
      </c>
    </row>
    <row r="389" spans="1:1" x14ac:dyDescent="0.15">
      <c r="A389" s="199">
        <v>40969</v>
      </c>
    </row>
    <row r="390" spans="1:1" x14ac:dyDescent="0.15">
      <c r="A390" s="199">
        <v>41000</v>
      </c>
    </row>
    <row r="391" spans="1:1" x14ac:dyDescent="0.15">
      <c r="A391" s="199">
        <v>41030</v>
      </c>
    </row>
    <row r="392" spans="1:1" x14ac:dyDescent="0.15">
      <c r="A392" s="199">
        <v>41061</v>
      </c>
    </row>
    <row r="393" spans="1:1" x14ac:dyDescent="0.15">
      <c r="A393" s="199">
        <v>41091</v>
      </c>
    </row>
    <row r="394" spans="1:1" x14ac:dyDescent="0.15">
      <c r="A394" s="199">
        <v>41122</v>
      </c>
    </row>
    <row r="395" spans="1:1" x14ac:dyDescent="0.15">
      <c r="A395" s="199">
        <v>41153</v>
      </c>
    </row>
    <row r="396" spans="1:1" x14ac:dyDescent="0.15">
      <c r="A396" s="199">
        <v>41183</v>
      </c>
    </row>
    <row r="397" spans="1:1" x14ac:dyDescent="0.15">
      <c r="A397" s="199">
        <v>41214</v>
      </c>
    </row>
    <row r="398" spans="1:1" x14ac:dyDescent="0.15">
      <c r="A398" s="199">
        <v>41244</v>
      </c>
    </row>
    <row r="399" spans="1:1" x14ac:dyDescent="0.15">
      <c r="A399" s="199">
        <v>41275</v>
      </c>
    </row>
    <row r="400" spans="1:1" x14ac:dyDescent="0.15">
      <c r="A400" s="199">
        <v>41306</v>
      </c>
    </row>
    <row r="401" spans="1:1" x14ac:dyDescent="0.15">
      <c r="A401" s="199">
        <v>41334</v>
      </c>
    </row>
    <row r="402" spans="1:1" x14ac:dyDescent="0.15">
      <c r="A402" s="199">
        <v>41365</v>
      </c>
    </row>
    <row r="403" spans="1:1" x14ac:dyDescent="0.15">
      <c r="A403" s="199">
        <v>41395</v>
      </c>
    </row>
    <row r="404" spans="1:1" x14ac:dyDescent="0.15">
      <c r="A404" s="199">
        <v>41426</v>
      </c>
    </row>
    <row r="405" spans="1:1" x14ac:dyDescent="0.15">
      <c r="A405" s="199">
        <v>41456</v>
      </c>
    </row>
    <row r="406" spans="1:1" x14ac:dyDescent="0.15">
      <c r="A406" s="199">
        <v>41487</v>
      </c>
    </row>
    <row r="407" spans="1:1" x14ac:dyDescent="0.15">
      <c r="A407" s="199">
        <v>41518</v>
      </c>
    </row>
    <row r="408" spans="1:1" x14ac:dyDescent="0.15">
      <c r="A408" s="199">
        <v>41548</v>
      </c>
    </row>
    <row r="409" spans="1:1" x14ac:dyDescent="0.15">
      <c r="A409" s="199">
        <v>41579</v>
      </c>
    </row>
    <row r="410" spans="1:1" x14ac:dyDescent="0.15">
      <c r="A410" s="199">
        <v>41609</v>
      </c>
    </row>
    <row r="411" spans="1:1" x14ac:dyDescent="0.15">
      <c r="A411" s="199">
        <v>41640</v>
      </c>
    </row>
    <row r="412" spans="1:1" x14ac:dyDescent="0.15">
      <c r="A412" s="199">
        <v>41671</v>
      </c>
    </row>
    <row r="413" spans="1:1" x14ac:dyDescent="0.15">
      <c r="A413" s="199">
        <v>41699</v>
      </c>
    </row>
    <row r="414" spans="1:1" x14ac:dyDescent="0.15">
      <c r="A414" s="199">
        <v>41730</v>
      </c>
    </row>
    <row r="415" spans="1:1" x14ac:dyDescent="0.15">
      <c r="A415" s="199">
        <v>41760</v>
      </c>
    </row>
    <row r="416" spans="1:1" x14ac:dyDescent="0.15">
      <c r="A416" s="199">
        <v>41791</v>
      </c>
    </row>
    <row r="417" spans="1:1" x14ac:dyDescent="0.15">
      <c r="A417" s="199">
        <v>41821</v>
      </c>
    </row>
    <row r="418" spans="1:1" x14ac:dyDescent="0.15">
      <c r="A418" s="199">
        <v>41852</v>
      </c>
    </row>
    <row r="419" spans="1:1" x14ac:dyDescent="0.15">
      <c r="A419" s="199">
        <v>41883</v>
      </c>
    </row>
    <row r="420" spans="1:1" x14ac:dyDescent="0.15">
      <c r="A420" s="199">
        <v>41913</v>
      </c>
    </row>
    <row r="421" spans="1:1" x14ac:dyDescent="0.15">
      <c r="A421" s="199">
        <v>41944</v>
      </c>
    </row>
    <row r="422" spans="1:1" x14ac:dyDescent="0.15">
      <c r="A422" s="199">
        <v>41974</v>
      </c>
    </row>
    <row r="423" spans="1:1" x14ac:dyDescent="0.15">
      <c r="A423" s="199">
        <v>42005</v>
      </c>
    </row>
    <row r="424" spans="1:1" x14ac:dyDescent="0.15">
      <c r="A424" s="199">
        <v>42036</v>
      </c>
    </row>
    <row r="425" spans="1:1" x14ac:dyDescent="0.15">
      <c r="A425" s="199">
        <v>42064</v>
      </c>
    </row>
    <row r="426" spans="1:1" x14ac:dyDescent="0.15">
      <c r="A426" s="199">
        <v>42095</v>
      </c>
    </row>
    <row r="427" spans="1:1" x14ac:dyDescent="0.15">
      <c r="A427" s="199">
        <v>42125</v>
      </c>
    </row>
    <row r="428" spans="1:1" x14ac:dyDescent="0.15">
      <c r="A428" s="199">
        <v>42156</v>
      </c>
    </row>
    <row r="429" spans="1:1" x14ac:dyDescent="0.15">
      <c r="A429" s="199">
        <v>42186</v>
      </c>
    </row>
    <row r="430" spans="1:1" x14ac:dyDescent="0.15">
      <c r="A430" s="199">
        <v>42217</v>
      </c>
    </row>
    <row r="431" spans="1:1" x14ac:dyDescent="0.15">
      <c r="A431" s="199">
        <v>42248</v>
      </c>
    </row>
    <row r="432" spans="1:1" x14ac:dyDescent="0.15">
      <c r="A432" s="199">
        <v>42278</v>
      </c>
    </row>
    <row r="433" spans="1:1" x14ac:dyDescent="0.15">
      <c r="A433" s="199">
        <v>42309</v>
      </c>
    </row>
    <row r="434" spans="1:1" x14ac:dyDescent="0.15">
      <c r="A434" s="199">
        <v>42339</v>
      </c>
    </row>
    <row r="435" spans="1:1" x14ac:dyDescent="0.15">
      <c r="A435" s="199">
        <v>42370</v>
      </c>
    </row>
    <row r="436" spans="1:1" x14ac:dyDescent="0.15">
      <c r="A436" s="199">
        <v>42401</v>
      </c>
    </row>
    <row r="437" spans="1:1" x14ac:dyDescent="0.15">
      <c r="A437" s="199">
        <v>42430</v>
      </c>
    </row>
    <row r="438" spans="1:1" x14ac:dyDescent="0.15">
      <c r="A438" s="199">
        <v>42461</v>
      </c>
    </row>
    <row r="439" spans="1:1" x14ac:dyDescent="0.15">
      <c r="A439" s="199">
        <v>42491</v>
      </c>
    </row>
    <row r="440" spans="1:1" x14ac:dyDescent="0.15">
      <c r="A440" s="199">
        <v>42522</v>
      </c>
    </row>
    <row r="441" spans="1:1" x14ac:dyDescent="0.15">
      <c r="A441" s="199">
        <v>42552</v>
      </c>
    </row>
    <row r="442" spans="1:1" x14ac:dyDescent="0.15">
      <c r="A442" s="199">
        <v>42963</v>
      </c>
    </row>
    <row r="443" spans="1:1" x14ac:dyDescent="0.15">
      <c r="A443" s="199">
        <v>42994</v>
      </c>
    </row>
    <row r="444" spans="1:1" x14ac:dyDescent="0.15">
      <c r="A444" s="199">
        <v>43024</v>
      </c>
    </row>
    <row r="445" spans="1:1" x14ac:dyDescent="0.15">
      <c r="A445" s="199">
        <v>43055</v>
      </c>
    </row>
    <row r="446" spans="1:1" x14ac:dyDescent="0.15">
      <c r="A446" s="199">
        <v>43085</v>
      </c>
    </row>
    <row r="447" spans="1:1" x14ac:dyDescent="0.15">
      <c r="A447" s="208">
        <v>42752</v>
      </c>
    </row>
    <row r="448" spans="1:1" x14ac:dyDescent="0.15">
      <c r="A448" s="208">
        <v>42783</v>
      </c>
    </row>
  </sheetData>
  <phoneticPr fontId="6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JG175"/>
  <sheetViews>
    <sheetView tabSelected="1" zoomScaleNormal="100" workbookViewId="0">
      <pane xSplit="1" ySplit="4" topLeftCell="EI132" activePane="bottomRight" state="frozen"/>
      <selection pane="topRight" activeCell="B1" sqref="B1"/>
      <selection pane="bottomLeft" activeCell="A4" sqref="A4"/>
      <selection pane="bottomRight" activeCell="EW150" sqref="EW150"/>
    </sheetView>
  </sheetViews>
  <sheetFormatPr defaultRowHeight="13.5" x14ac:dyDescent="0.15"/>
  <cols>
    <col min="1" max="1" width="7.875" bestFit="1" customWidth="1"/>
    <col min="2" max="2" width="7.875" customWidth="1"/>
    <col min="143" max="143" width="9.25" bestFit="1" customWidth="1"/>
    <col min="146" max="146" width="9.25" bestFit="1" customWidth="1"/>
    <col min="162" max="162" width="10.25" bestFit="1" customWidth="1"/>
    <col min="171" max="171" width="13.5" customWidth="1"/>
  </cols>
  <sheetData>
    <row r="1" spans="1:267" x14ac:dyDescent="0.15">
      <c r="CB1" t="s">
        <v>1202</v>
      </c>
      <c r="CC1" s="15">
        <f ca="1">AVERAGE(CC129:CC132)</f>
        <v>99.999999998943736</v>
      </c>
      <c r="CD1" s="15">
        <f ca="1">AVERAGE(CD129:CD132)</f>
        <v>99.999903187029048</v>
      </c>
      <c r="CE1" s="15">
        <f ca="1">AVERAGE(CE129:CE132)</f>
        <v>99.999974933597827</v>
      </c>
      <c r="CG1" t="s">
        <v>459</v>
      </c>
      <c r="FE1" t="s">
        <v>624</v>
      </c>
      <c r="FG1" t="s">
        <v>624</v>
      </c>
      <c r="FX1">
        <f>+FW5/GI25</f>
        <v>15.472090609892788</v>
      </c>
      <c r="IN1" s="15">
        <f ca="1">+AVERAGE(IN105:IN108)</f>
        <v>106.45018330631595</v>
      </c>
    </row>
    <row r="2" spans="1:267" x14ac:dyDescent="0.15">
      <c r="B2" s="16" t="s">
        <v>432</v>
      </c>
      <c r="C2" s="16"/>
      <c r="D2" s="16"/>
      <c r="E2" s="16"/>
      <c r="F2" s="16"/>
      <c r="G2" s="16"/>
      <c r="H2" s="16"/>
      <c r="I2" s="16"/>
      <c r="J2" s="16"/>
      <c r="K2" s="16"/>
      <c r="L2" s="17" t="s">
        <v>435</v>
      </c>
      <c r="M2" s="17"/>
      <c r="N2" s="17"/>
      <c r="O2" s="17"/>
      <c r="P2" s="17"/>
      <c r="Q2" s="17"/>
      <c r="R2" s="17"/>
      <c r="S2" s="17"/>
      <c r="T2" s="17"/>
      <c r="U2" s="17"/>
      <c r="V2" s="16" t="s">
        <v>773</v>
      </c>
      <c r="W2" s="16"/>
      <c r="X2" s="16"/>
      <c r="Y2" s="16"/>
      <c r="Z2" s="16"/>
      <c r="AA2" s="16"/>
      <c r="AB2" s="16"/>
      <c r="AC2" s="16"/>
      <c r="AD2" s="16"/>
      <c r="AE2" s="16"/>
      <c r="AF2" s="17" t="s">
        <v>468</v>
      </c>
      <c r="AG2" s="17"/>
      <c r="AH2" s="17"/>
      <c r="AI2" s="17"/>
      <c r="AJ2" s="17"/>
      <c r="AK2" s="17"/>
      <c r="AL2" s="17"/>
      <c r="AM2" s="17"/>
      <c r="AN2" s="17"/>
      <c r="AO2" s="16" t="s">
        <v>469</v>
      </c>
      <c r="AP2" s="16"/>
      <c r="AQ2" s="16"/>
      <c r="AR2" s="16"/>
      <c r="AS2" s="16"/>
      <c r="AT2" s="16"/>
      <c r="AU2" s="16"/>
      <c r="AV2" s="16"/>
      <c r="AW2" s="16"/>
      <c r="AX2" s="17" t="s">
        <v>470</v>
      </c>
      <c r="AY2" s="17"/>
      <c r="AZ2" s="17"/>
      <c r="BA2" s="17"/>
      <c r="BB2" s="17"/>
      <c r="BC2" s="17"/>
      <c r="BD2" s="17"/>
      <c r="BE2" s="17"/>
      <c r="BF2" s="17"/>
      <c r="BG2" s="16" t="s">
        <v>731</v>
      </c>
      <c r="BH2" s="16"/>
      <c r="BI2" s="16"/>
      <c r="BJ2" s="16"/>
      <c r="BK2" s="16"/>
      <c r="BL2" s="16"/>
      <c r="BM2" s="17" t="s">
        <v>732</v>
      </c>
      <c r="BN2" s="17"/>
      <c r="BO2" s="17"/>
      <c r="BP2" s="16" t="s">
        <v>733</v>
      </c>
      <c r="BQ2" s="16"/>
      <c r="BR2" s="16"/>
      <c r="BS2" s="16"/>
      <c r="BT2" s="17" t="s">
        <v>456</v>
      </c>
      <c r="BU2" s="17"/>
      <c r="BV2" s="17"/>
      <c r="BW2" s="17"/>
      <c r="BX2" s="16" t="s">
        <v>457</v>
      </c>
      <c r="BY2" s="16"/>
      <c r="BZ2" s="16"/>
      <c r="CA2" s="16"/>
      <c r="CB2" s="17" t="s">
        <v>458</v>
      </c>
      <c r="CC2" s="17"/>
      <c r="CD2" s="17"/>
      <c r="CE2" s="17"/>
      <c r="CG2" t="s">
        <v>460</v>
      </c>
      <c r="CN2" s="16" t="s">
        <v>765</v>
      </c>
      <c r="CO2" s="16"/>
      <c r="CP2" s="16"/>
      <c r="CQ2" s="16"/>
      <c r="CR2" s="16"/>
      <c r="CS2" s="17" t="s">
        <v>766</v>
      </c>
      <c r="CT2" s="17"/>
      <c r="CU2" s="17"/>
      <c r="CV2" s="17"/>
      <c r="CW2" s="17"/>
      <c r="CX2" s="16" t="s">
        <v>736</v>
      </c>
      <c r="CY2" s="16"/>
      <c r="CZ2" s="16"/>
      <c r="DA2" s="16"/>
      <c r="DB2" s="16"/>
      <c r="DE2" s="16"/>
      <c r="DF2" s="16" t="s">
        <v>1159</v>
      </c>
      <c r="DG2" s="16"/>
      <c r="DH2" s="16"/>
      <c r="DI2" s="136" t="s">
        <v>1160</v>
      </c>
      <c r="DJ2" s="136"/>
      <c r="DK2" s="136"/>
      <c r="DL2" s="136"/>
      <c r="DM2" s="17" t="s">
        <v>746</v>
      </c>
      <c r="DN2" s="17"/>
      <c r="DO2" s="17"/>
      <c r="DP2" s="17"/>
      <c r="DQ2" s="16" t="s">
        <v>1154</v>
      </c>
      <c r="DR2" s="16"/>
      <c r="DS2" s="16"/>
      <c r="DT2" s="16"/>
      <c r="DU2" s="16"/>
      <c r="DV2" s="137" t="s">
        <v>742</v>
      </c>
      <c r="DW2" s="137"/>
      <c r="DX2" s="137"/>
      <c r="DY2" s="137"/>
      <c r="DZ2" s="137"/>
      <c r="EA2" s="98" t="s">
        <v>802</v>
      </c>
      <c r="EB2" s="98"/>
      <c r="EC2" s="98"/>
      <c r="ED2" s="98"/>
      <c r="EE2" s="98"/>
      <c r="EF2" s="98"/>
      <c r="EO2" s="16" t="s">
        <v>754</v>
      </c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E2" s="16" t="s">
        <v>633</v>
      </c>
      <c r="FF2" s="16"/>
      <c r="FG2" s="17" t="s">
        <v>634</v>
      </c>
      <c r="FH2" s="17"/>
      <c r="FI2" s="17"/>
      <c r="FJ2" s="17"/>
      <c r="FK2" s="17"/>
      <c r="FL2" s="17"/>
      <c r="FM2" s="17"/>
      <c r="FN2" s="16" t="s">
        <v>635</v>
      </c>
      <c r="FO2" s="16"/>
      <c r="FP2" s="16"/>
      <c r="FQ2" s="16"/>
      <c r="FR2" s="16"/>
      <c r="FS2" s="16"/>
      <c r="FT2" s="16"/>
      <c r="FU2" s="16"/>
      <c r="FW2" s="16" t="s">
        <v>636</v>
      </c>
      <c r="FX2" s="16"/>
      <c r="FY2" s="16"/>
      <c r="GA2" s="17" t="s">
        <v>637</v>
      </c>
      <c r="GB2" s="17"/>
      <c r="GC2" s="17"/>
      <c r="GD2" s="17"/>
      <c r="GE2" s="17"/>
      <c r="GG2" s="16" t="s">
        <v>699</v>
      </c>
      <c r="GH2" s="16"/>
      <c r="GI2" s="16"/>
      <c r="GL2" s="16" t="s">
        <v>432</v>
      </c>
      <c r="GM2" s="16"/>
      <c r="GN2" s="16"/>
      <c r="GO2" s="16"/>
      <c r="GP2" s="16"/>
      <c r="GQ2" s="16"/>
      <c r="GR2" s="16"/>
      <c r="GS2" s="16"/>
      <c r="GT2" s="16"/>
      <c r="GU2" s="17" t="s">
        <v>435</v>
      </c>
      <c r="GV2" s="17"/>
      <c r="GW2" s="17"/>
      <c r="GX2" s="17"/>
      <c r="GY2" s="17"/>
      <c r="GZ2" s="17"/>
      <c r="HA2" s="17"/>
      <c r="HB2" s="17"/>
      <c r="HC2" s="16" t="s">
        <v>468</v>
      </c>
      <c r="HD2" s="16"/>
      <c r="HE2" s="16"/>
      <c r="HF2" s="16"/>
      <c r="HG2" s="16"/>
      <c r="HH2" s="16"/>
      <c r="HI2" s="16"/>
      <c r="HJ2" s="16"/>
      <c r="HK2" s="17" t="s">
        <v>469</v>
      </c>
      <c r="HL2" s="17"/>
      <c r="HM2" s="17"/>
      <c r="HN2" s="17"/>
      <c r="HO2" s="17"/>
      <c r="HP2" s="17"/>
      <c r="HQ2" s="17"/>
      <c r="HR2" s="17"/>
      <c r="HS2" s="16" t="s">
        <v>470</v>
      </c>
      <c r="HT2" s="16"/>
      <c r="HU2" s="16"/>
      <c r="HV2" s="16"/>
      <c r="HW2" s="16"/>
      <c r="HX2" s="16"/>
      <c r="HY2" s="16"/>
      <c r="HZ2" s="16"/>
      <c r="IA2" s="17" t="s">
        <v>787</v>
      </c>
      <c r="IB2" s="17"/>
      <c r="IC2" s="17"/>
      <c r="ID2" s="17"/>
      <c r="IE2" s="17"/>
      <c r="IF2" s="17"/>
      <c r="IG2" s="17"/>
      <c r="IH2" s="17"/>
      <c r="II2" s="17"/>
      <c r="IJ2" s="16" t="s">
        <v>435</v>
      </c>
      <c r="IK2" s="16"/>
      <c r="IL2" s="16"/>
      <c r="IM2" s="96" t="s">
        <v>432</v>
      </c>
      <c r="IN2" s="96" t="s">
        <v>788</v>
      </c>
      <c r="IR2" s="115" t="s">
        <v>1004</v>
      </c>
      <c r="JA2" s="110" t="s">
        <v>989</v>
      </c>
      <c r="JB2" s="110"/>
      <c r="JC2" t="s">
        <v>993</v>
      </c>
      <c r="JG2" t="s">
        <v>1167</v>
      </c>
    </row>
    <row r="3" spans="1:267" ht="14.25" thickBot="1" x14ac:dyDescent="0.2">
      <c r="A3" t="s">
        <v>377</v>
      </c>
      <c r="C3" t="s">
        <v>388</v>
      </c>
      <c r="F3" t="s">
        <v>433</v>
      </c>
      <c r="K3" t="s">
        <v>434</v>
      </c>
      <c r="M3" t="s">
        <v>436</v>
      </c>
      <c r="P3" t="s">
        <v>437</v>
      </c>
      <c r="U3" t="s">
        <v>438</v>
      </c>
      <c r="W3" t="s">
        <v>439</v>
      </c>
      <c r="Z3" t="s">
        <v>440</v>
      </c>
      <c r="AE3" t="s">
        <v>441</v>
      </c>
      <c r="BG3" t="s">
        <v>462</v>
      </c>
      <c r="BH3" t="s">
        <v>462</v>
      </c>
      <c r="BI3" t="s">
        <v>462</v>
      </c>
      <c r="BJ3" t="s">
        <v>462</v>
      </c>
      <c r="BK3" t="s">
        <v>462</v>
      </c>
      <c r="BL3" t="s">
        <v>453</v>
      </c>
      <c r="BM3" t="s">
        <v>463</v>
      </c>
      <c r="BN3" t="s">
        <v>463</v>
      </c>
      <c r="BO3" t="s">
        <v>454</v>
      </c>
      <c r="BT3" t="s">
        <v>455</v>
      </c>
      <c r="BU3" t="s">
        <v>453</v>
      </c>
      <c r="BV3" t="s">
        <v>454</v>
      </c>
      <c r="BX3" t="s">
        <v>455</v>
      </c>
      <c r="BY3" t="s">
        <v>453</v>
      </c>
      <c r="BZ3" t="s">
        <v>454</v>
      </c>
      <c r="CB3" t="s">
        <v>455</v>
      </c>
      <c r="CC3" t="s">
        <v>453</v>
      </c>
      <c r="CD3" t="s">
        <v>454</v>
      </c>
      <c r="CG3" t="s">
        <v>453</v>
      </c>
      <c r="CO3" t="s">
        <v>455</v>
      </c>
      <c r="CP3" t="s">
        <v>453</v>
      </c>
      <c r="CQ3" t="s">
        <v>735</v>
      </c>
      <c r="CR3" t="s">
        <v>737</v>
      </c>
      <c r="CT3" t="s">
        <v>455</v>
      </c>
      <c r="CU3" t="s">
        <v>453</v>
      </c>
      <c r="CV3" t="s">
        <v>735</v>
      </c>
      <c r="CW3" t="s">
        <v>737</v>
      </c>
      <c r="CY3" t="s">
        <v>455</v>
      </c>
      <c r="CZ3" t="s">
        <v>453</v>
      </c>
      <c r="DA3" t="s">
        <v>735</v>
      </c>
      <c r="DB3" t="s">
        <v>737</v>
      </c>
      <c r="EO3" t="s">
        <v>1165</v>
      </c>
      <c r="FC3" t="s">
        <v>387</v>
      </c>
      <c r="FE3" t="s">
        <v>449</v>
      </c>
      <c r="FF3" t="s">
        <v>450</v>
      </c>
      <c r="IR3" s="116">
        <v>0.38925047989076378</v>
      </c>
      <c r="JG3">
        <f>AVERAGE(JG5:JG152)</f>
        <v>0.56529074707281834</v>
      </c>
    </row>
    <row r="4" spans="1:267" s="2" customFormat="1" ht="108" x14ac:dyDescent="0.15">
      <c r="A4" s="2" t="s">
        <v>376</v>
      </c>
      <c r="B4" s="2" t="s">
        <v>74</v>
      </c>
      <c r="C4" s="2" t="s">
        <v>112</v>
      </c>
      <c r="D4" s="2" t="s">
        <v>111</v>
      </c>
      <c r="E4" s="2" t="s">
        <v>110</v>
      </c>
      <c r="F4" s="2" t="s">
        <v>105</v>
      </c>
      <c r="G4" s="2" t="s">
        <v>104</v>
      </c>
      <c r="H4" s="2" t="s">
        <v>103</v>
      </c>
      <c r="I4" s="2" t="s">
        <v>102</v>
      </c>
      <c r="J4" s="2" t="s">
        <v>72</v>
      </c>
      <c r="K4" s="2" t="s">
        <v>71</v>
      </c>
      <c r="L4" s="2" t="s">
        <v>74</v>
      </c>
      <c r="M4" s="2" t="s">
        <v>112</v>
      </c>
      <c r="N4" s="2" t="s">
        <v>111</v>
      </c>
      <c r="O4" s="2" t="s">
        <v>110</v>
      </c>
      <c r="P4" s="2" t="s">
        <v>105</v>
      </c>
      <c r="Q4" s="2" t="s">
        <v>104</v>
      </c>
      <c r="R4" s="2" t="s">
        <v>103</v>
      </c>
      <c r="S4" s="2" t="s">
        <v>102</v>
      </c>
      <c r="T4" s="2" t="s">
        <v>72</v>
      </c>
      <c r="U4" s="2" t="s">
        <v>71</v>
      </c>
      <c r="V4" s="2" t="s">
        <v>74</v>
      </c>
      <c r="W4" s="2" t="s">
        <v>112</v>
      </c>
      <c r="X4" s="2" t="s">
        <v>111</v>
      </c>
      <c r="Y4" s="2" t="s">
        <v>110</v>
      </c>
      <c r="Z4" s="2" t="s">
        <v>105</v>
      </c>
      <c r="AA4" s="2" t="s">
        <v>104</v>
      </c>
      <c r="AB4" s="2" t="s">
        <v>103</v>
      </c>
      <c r="AC4" s="2" t="s">
        <v>102</v>
      </c>
      <c r="AD4" s="2" t="s">
        <v>72</v>
      </c>
      <c r="AE4" s="2" t="s">
        <v>71</v>
      </c>
      <c r="AF4" s="2" t="s">
        <v>112</v>
      </c>
      <c r="AG4" s="2" t="s">
        <v>111</v>
      </c>
      <c r="AH4" s="2" t="s">
        <v>110</v>
      </c>
      <c r="AI4" s="2" t="s">
        <v>105</v>
      </c>
      <c r="AJ4" s="2" t="s">
        <v>104</v>
      </c>
      <c r="AK4" s="2" t="s">
        <v>103</v>
      </c>
      <c r="AL4" s="2" t="s">
        <v>102</v>
      </c>
      <c r="AM4" s="2" t="s">
        <v>72</v>
      </c>
      <c r="AN4" s="2" t="s">
        <v>71</v>
      </c>
      <c r="AO4" s="2" t="s">
        <v>112</v>
      </c>
      <c r="AP4" s="2" t="s">
        <v>111</v>
      </c>
      <c r="AQ4" s="2" t="s">
        <v>110</v>
      </c>
      <c r="AR4" s="2" t="s">
        <v>105</v>
      </c>
      <c r="AS4" s="2" t="s">
        <v>104</v>
      </c>
      <c r="AT4" s="2" t="s">
        <v>103</v>
      </c>
      <c r="AU4" s="2" t="s">
        <v>102</v>
      </c>
      <c r="AV4" s="2" t="s">
        <v>72</v>
      </c>
      <c r="AW4" s="2" t="s">
        <v>71</v>
      </c>
      <c r="AX4" s="2" t="s">
        <v>112</v>
      </c>
      <c r="AY4" s="2" t="s">
        <v>111</v>
      </c>
      <c r="AZ4" s="2" t="s">
        <v>110</v>
      </c>
      <c r="BA4" s="2" t="s">
        <v>105</v>
      </c>
      <c r="BB4" s="2" t="s">
        <v>104</v>
      </c>
      <c r="BC4" s="2" t="s">
        <v>103</v>
      </c>
      <c r="BD4" s="2" t="s">
        <v>102</v>
      </c>
      <c r="BE4" s="2" t="s">
        <v>72</v>
      </c>
      <c r="BF4" s="2" t="s">
        <v>71</v>
      </c>
      <c r="BG4" s="2" t="s">
        <v>111</v>
      </c>
      <c r="BH4" s="2" t="s">
        <v>110</v>
      </c>
      <c r="BI4" s="2" t="s">
        <v>104</v>
      </c>
      <c r="BJ4" s="2" t="s">
        <v>103</v>
      </c>
      <c r="BK4" s="2" t="s">
        <v>102</v>
      </c>
      <c r="BL4" s="2" t="s">
        <v>451</v>
      </c>
      <c r="BM4" s="2" t="s">
        <v>105</v>
      </c>
      <c r="BN4" s="2" t="s">
        <v>72</v>
      </c>
      <c r="BO4" s="2" t="s">
        <v>452</v>
      </c>
      <c r="BP4" s="2" t="s">
        <v>71</v>
      </c>
      <c r="BQ4" t="str">
        <f>+BM4</f>
        <v>耐久財</v>
      </c>
      <c r="BR4" t="str">
        <f>+BN4</f>
        <v>民間住宅</v>
      </c>
      <c r="BS4" s="93" t="s">
        <v>734</v>
      </c>
      <c r="BT4" s="93" t="s">
        <v>71</v>
      </c>
      <c r="BU4" s="93" t="s">
        <v>451</v>
      </c>
      <c r="BV4" s="93" t="s">
        <v>452</v>
      </c>
      <c r="BW4" s="93" t="s">
        <v>734</v>
      </c>
      <c r="BX4" s="93" t="s">
        <v>71</v>
      </c>
      <c r="BY4" s="93" t="s">
        <v>451</v>
      </c>
      <c r="BZ4" s="93" t="s">
        <v>452</v>
      </c>
      <c r="CA4" s="93" t="s">
        <v>734</v>
      </c>
      <c r="CB4" s="93" t="s">
        <v>71</v>
      </c>
      <c r="CC4" s="93" t="s">
        <v>451</v>
      </c>
      <c r="CD4" s="93" t="s">
        <v>452</v>
      </c>
      <c r="CE4" s="2" t="s">
        <v>734</v>
      </c>
      <c r="CG4" s="2" t="s">
        <v>451</v>
      </c>
      <c r="CH4" s="5" t="s">
        <v>461</v>
      </c>
      <c r="CI4" s="2" t="s">
        <v>452</v>
      </c>
      <c r="CJ4" s="5" t="s">
        <v>461</v>
      </c>
      <c r="CK4" s="2" t="s">
        <v>734</v>
      </c>
      <c r="CL4" s="5" t="s">
        <v>461</v>
      </c>
      <c r="CN4" s="2" t="s">
        <v>74</v>
      </c>
      <c r="CO4" s="2" t="s">
        <v>71</v>
      </c>
      <c r="CP4" s="2" t="s">
        <v>451</v>
      </c>
      <c r="CQ4" s="2" t="s">
        <v>452</v>
      </c>
      <c r="CR4" s="2" t="s">
        <v>734</v>
      </c>
      <c r="CS4" s="2" t="s">
        <v>74</v>
      </c>
      <c r="CT4" s="2" t="s">
        <v>71</v>
      </c>
      <c r="CU4" s="2" t="s">
        <v>451</v>
      </c>
      <c r="CV4" s="2" t="s">
        <v>452</v>
      </c>
      <c r="CW4" s="2" t="s">
        <v>734</v>
      </c>
      <c r="CX4" s="2" t="s">
        <v>74</v>
      </c>
      <c r="CY4" s="2" t="s">
        <v>71</v>
      </c>
      <c r="CZ4" s="2" t="s">
        <v>451</v>
      </c>
      <c r="DA4" s="2" t="s">
        <v>452</v>
      </c>
      <c r="DB4" s="2" t="s">
        <v>734</v>
      </c>
      <c r="DE4" s="133" t="s">
        <v>1017</v>
      </c>
      <c r="DF4" s="133" t="s">
        <v>1018</v>
      </c>
      <c r="DG4" s="2" t="s">
        <v>744</v>
      </c>
      <c r="DH4" s="2" t="s">
        <v>745</v>
      </c>
      <c r="DI4" s="133" t="s">
        <v>1017</v>
      </c>
      <c r="DJ4" s="133" t="s">
        <v>1018</v>
      </c>
      <c r="DK4" s="2" t="s">
        <v>744</v>
      </c>
      <c r="DL4" s="2" t="s">
        <v>745</v>
      </c>
      <c r="DM4" s="133" t="s">
        <v>1017</v>
      </c>
      <c r="DN4" s="133" t="s">
        <v>1018</v>
      </c>
      <c r="DO4" s="2" t="s">
        <v>744</v>
      </c>
      <c r="DP4" s="2" t="s">
        <v>745</v>
      </c>
      <c r="DQ4" s="2" t="s">
        <v>741</v>
      </c>
      <c r="DR4" s="2" t="s">
        <v>743</v>
      </c>
      <c r="DS4" s="2" t="s">
        <v>744</v>
      </c>
      <c r="DT4" s="2" t="s">
        <v>745</v>
      </c>
      <c r="DU4" s="2" t="s">
        <v>747</v>
      </c>
      <c r="DV4" s="2" t="s">
        <v>741</v>
      </c>
      <c r="DW4" s="2" t="s">
        <v>743</v>
      </c>
      <c r="DX4" s="2" t="s">
        <v>744</v>
      </c>
      <c r="DY4" s="2" t="s">
        <v>745</v>
      </c>
      <c r="DZ4" s="2" t="s">
        <v>472</v>
      </c>
      <c r="EA4" s="81" t="s">
        <v>1161</v>
      </c>
      <c r="EB4" s="81" t="s">
        <v>1162</v>
      </c>
      <c r="EC4" s="81" t="s">
        <v>1163</v>
      </c>
      <c r="ED4" s="81" t="s">
        <v>1013</v>
      </c>
      <c r="EE4" s="81" t="s">
        <v>804</v>
      </c>
      <c r="EF4" s="81" t="s">
        <v>805</v>
      </c>
      <c r="EG4" s="81" t="s">
        <v>810</v>
      </c>
      <c r="EH4" s="2" t="s">
        <v>801</v>
      </c>
      <c r="EI4" s="100" t="s">
        <v>751</v>
      </c>
      <c r="EJ4" s="100" t="s">
        <v>752</v>
      </c>
      <c r="EK4" s="81" t="s">
        <v>755</v>
      </c>
      <c r="EL4" s="81"/>
      <c r="EM4"/>
      <c r="EN4"/>
      <c r="EO4" s="2" t="s">
        <v>1164</v>
      </c>
      <c r="EP4" s="2" t="s">
        <v>1016</v>
      </c>
      <c r="EQ4" s="2" t="s">
        <v>756</v>
      </c>
      <c r="ER4" s="2" t="s">
        <v>748</v>
      </c>
      <c r="ET4" s="2" t="s">
        <v>1223</v>
      </c>
      <c r="EU4" s="2" t="s">
        <v>1224</v>
      </c>
      <c r="EV4" s="2" t="s">
        <v>749</v>
      </c>
      <c r="EW4" s="2" t="s">
        <v>750</v>
      </c>
      <c r="EX4" s="2" t="s">
        <v>1227</v>
      </c>
      <c r="EY4" s="2" t="s">
        <v>1228</v>
      </c>
      <c r="EZ4" s="2" t="s">
        <v>1225</v>
      </c>
      <c r="FA4" s="2" t="s">
        <v>1226</v>
      </c>
      <c r="FB4"/>
      <c r="FC4" s="2" t="s">
        <v>386</v>
      </c>
      <c r="FD4"/>
      <c r="FE4" s="2" t="s">
        <v>445</v>
      </c>
      <c r="FF4" s="2" t="s">
        <v>726</v>
      </c>
      <c r="FG4" s="2" t="s">
        <v>622</v>
      </c>
      <c r="FH4" s="2" t="s">
        <v>623</v>
      </c>
      <c r="FI4" s="2" t="s">
        <v>626</v>
      </c>
      <c r="FJ4" s="2" t="s">
        <v>628</v>
      </c>
      <c r="FK4" s="2" t="s">
        <v>630</v>
      </c>
      <c r="FL4" s="2" t="s">
        <v>631</v>
      </c>
      <c r="FM4" s="2" t="s">
        <v>632</v>
      </c>
      <c r="FN4" s="2" t="s">
        <v>727</v>
      </c>
      <c r="FO4" s="2" t="s">
        <v>1005</v>
      </c>
      <c r="FP4" s="2" t="s">
        <v>793</v>
      </c>
      <c r="FQ4" s="2" t="s">
        <v>794</v>
      </c>
      <c r="FR4" s="210" t="str">
        <f>+FP4&amp;"/実質"</f>
        <v>一人当たり 株式・出資金（時価）/国内銀行/実質</v>
      </c>
      <c r="FS4" s="210" t="str">
        <f>+FQ4&amp;"/実質"</f>
        <v>一人当たり 株式・出資金（時価）/民間非金融法人企業/実質</v>
      </c>
      <c r="FT4" s="2" t="str">
        <f>+FR4&amp;"/前期比"</f>
        <v>一人当たり 株式・出資金（時価）/国内銀行/実質/前期比</v>
      </c>
      <c r="FU4" s="2" t="str">
        <f>+FS4&amp;"/前期比"</f>
        <v>一人当たり 株式・出資金（時価）/民間非金融法人企業/実質/前期比</v>
      </c>
      <c r="FV4"/>
      <c r="FW4" s="2" t="s">
        <v>686</v>
      </c>
      <c r="FX4" s="2" t="s">
        <v>762</v>
      </c>
      <c r="FY4" s="2" t="s">
        <v>789</v>
      </c>
      <c r="GA4" s="2" t="s">
        <v>687</v>
      </c>
      <c r="GB4" s="2" t="s">
        <v>688</v>
      </c>
      <c r="GC4" s="2" t="s">
        <v>1023</v>
      </c>
      <c r="GD4" s="2" t="s">
        <v>724</v>
      </c>
      <c r="GE4" s="2" t="s">
        <v>725</v>
      </c>
      <c r="GH4" s="2" t="s">
        <v>700</v>
      </c>
      <c r="GI4" s="108" t="s">
        <v>985</v>
      </c>
      <c r="GJ4" s="2" t="s">
        <v>1108</v>
      </c>
      <c r="GL4" s="2" t="s">
        <v>780</v>
      </c>
      <c r="GM4" s="2" t="s">
        <v>781</v>
      </c>
      <c r="GN4" s="2" t="s">
        <v>786</v>
      </c>
      <c r="GO4" s="2" t="s">
        <v>782</v>
      </c>
      <c r="GP4" s="2" t="s">
        <v>783</v>
      </c>
      <c r="GQ4" s="2" t="s">
        <v>70</v>
      </c>
      <c r="GR4" s="2" t="s">
        <v>59</v>
      </c>
      <c r="GS4" s="2" t="s">
        <v>784</v>
      </c>
      <c r="GT4" s="2" t="s">
        <v>785</v>
      </c>
      <c r="GU4" s="2" t="s">
        <v>71</v>
      </c>
      <c r="GV4" s="93" t="s">
        <v>786</v>
      </c>
      <c r="GW4" s="2" t="s">
        <v>105</v>
      </c>
      <c r="GX4" s="2" t="s">
        <v>72</v>
      </c>
      <c r="GY4" s="2" t="s">
        <v>70</v>
      </c>
      <c r="GZ4" s="2" t="s">
        <v>59</v>
      </c>
      <c r="HA4" s="2" t="s">
        <v>784</v>
      </c>
      <c r="HB4" s="2" t="s">
        <v>785</v>
      </c>
      <c r="HC4" s="2" t="s">
        <v>71</v>
      </c>
      <c r="HD4" s="2" t="s">
        <v>786</v>
      </c>
      <c r="HE4" s="2" t="s">
        <v>105</v>
      </c>
      <c r="HF4" s="2" t="s">
        <v>72</v>
      </c>
      <c r="HG4" s="2" t="s">
        <v>70</v>
      </c>
      <c r="HH4" s="2" t="s">
        <v>59</v>
      </c>
      <c r="HI4" s="2" t="s">
        <v>784</v>
      </c>
      <c r="HJ4" s="2" t="s">
        <v>785</v>
      </c>
      <c r="HK4" s="2" t="s">
        <v>71</v>
      </c>
      <c r="HL4" s="2" t="s">
        <v>786</v>
      </c>
      <c r="HM4" t="s">
        <v>105</v>
      </c>
      <c r="HN4" t="s">
        <v>72</v>
      </c>
      <c r="HO4" s="2" t="s">
        <v>70</v>
      </c>
      <c r="HP4" s="2" t="s">
        <v>59</v>
      </c>
      <c r="HQ4" s="2" t="s">
        <v>784</v>
      </c>
      <c r="HR4" s="2" t="s">
        <v>785</v>
      </c>
      <c r="HS4" s="2" t="s">
        <v>71</v>
      </c>
      <c r="HT4" s="2" t="s">
        <v>786</v>
      </c>
      <c r="HU4" s="2" t="s">
        <v>105</v>
      </c>
      <c r="HV4" s="2" t="s">
        <v>72</v>
      </c>
      <c r="HW4" s="2" t="s">
        <v>70</v>
      </c>
      <c r="HX4" s="2" t="s">
        <v>59</v>
      </c>
      <c r="HY4" s="2" t="s">
        <v>784</v>
      </c>
      <c r="HZ4" s="2" t="s">
        <v>785</v>
      </c>
      <c r="IA4" s="2" t="s">
        <v>71</v>
      </c>
      <c r="IB4" s="2" t="s">
        <v>786</v>
      </c>
      <c r="IC4" s="2" t="s">
        <v>105</v>
      </c>
      <c r="ID4" s="2" t="s">
        <v>72</v>
      </c>
      <c r="IE4" s="2" t="s">
        <v>70</v>
      </c>
      <c r="IF4" s="2" t="s">
        <v>59</v>
      </c>
      <c r="IG4" s="2" t="s">
        <v>784</v>
      </c>
      <c r="IH4" s="2" t="s">
        <v>785</v>
      </c>
      <c r="II4" s="95" t="s">
        <v>790</v>
      </c>
      <c r="IJ4" s="2" t="s">
        <v>790</v>
      </c>
      <c r="IK4" s="2" t="str">
        <f>IJ4&amp;"、一人当たり実質"</f>
        <v>非耐久財・設備以外、一人当たり実質</v>
      </c>
      <c r="IL4" s="2" t="str">
        <f>IK4&amp;"、前期比"</f>
        <v>非耐久財・設備以外、一人当たり実質、前期比</v>
      </c>
      <c r="IM4" s="2" t="s">
        <v>780</v>
      </c>
      <c r="IN4" s="2" t="s">
        <v>780</v>
      </c>
      <c r="IO4"/>
      <c r="IP4" s="114" t="s">
        <v>1000</v>
      </c>
      <c r="IQ4" s="114" t="s">
        <v>1001</v>
      </c>
      <c r="IR4" t="s">
        <v>988</v>
      </c>
      <c r="IS4" t="s">
        <v>1003</v>
      </c>
      <c r="IT4" s="114" t="s">
        <v>1011</v>
      </c>
      <c r="IU4" s="2" t="s">
        <v>796</v>
      </c>
      <c r="IV4"/>
      <c r="IW4" s="2" t="s">
        <v>1019</v>
      </c>
      <c r="IX4" s="2" t="s">
        <v>1021</v>
      </c>
      <c r="IY4" s="2" t="s">
        <v>1020</v>
      </c>
      <c r="IZ4"/>
      <c r="JA4" t="s">
        <v>990</v>
      </c>
      <c r="JB4" s="2" t="s">
        <v>991</v>
      </c>
      <c r="JC4" s="2" t="s">
        <v>994</v>
      </c>
      <c r="JD4" s="2" t="s">
        <v>995</v>
      </c>
      <c r="JE4" s="2" t="s">
        <v>996</v>
      </c>
      <c r="JG4" s="2" t="s">
        <v>1168</v>
      </c>
    </row>
    <row r="5" spans="1:267" x14ac:dyDescent="0.15">
      <c r="A5" t="s">
        <v>244</v>
      </c>
      <c r="B5" s="7">
        <f>+'gaku-mk1131'!B8*'gaku-mk1722'!$B$8/'gaku-mk1131'!$B$64</f>
        <v>239616.25534685564</v>
      </c>
      <c r="C5" s="7">
        <f>+'kgaku-mk1131'!B9*'kgaku-mk1722'!B$9/'kgaku-mk1131'!B$65</f>
        <v>126839.42806015009</v>
      </c>
      <c r="D5" s="7">
        <f>+'kgaku-mk1131'!C9*'kgaku-mk1722'!C$9/'kgaku-mk1131'!C$65</f>
        <v>626.39926215108335</v>
      </c>
      <c r="E5" s="7">
        <f>+'kgaku-mk1131'!D9*'kgaku-mk1722'!D$9/'kgaku-mk1131'!D$65</f>
        <v>96.873860294117648</v>
      </c>
      <c r="F5" s="7">
        <f>+'kgaku-mk1131'!F9*'kgaku-mk1722'!F$9/'kgaku-mk1131'!F$65</f>
        <v>7944.1258174634731</v>
      </c>
      <c r="G5" s="7">
        <f>+'kgaku-mk1131'!G9*'kgaku-mk1722'!G$9/'kgaku-mk1131'!G$65</f>
        <v>12596.253244789334</v>
      </c>
      <c r="H5" s="7">
        <f>+'kgaku-mk1131'!H9*'kgaku-mk1722'!H$9/'kgaku-mk1131'!H$65</f>
        <v>45737.340563207996</v>
      </c>
      <c r="I5" s="7">
        <f>+'kgaku-mk1131'!I9*'kgaku-mk1722'!I$9/'kgaku-mk1131'!I$65</f>
        <v>59322.780231538403</v>
      </c>
      <c r="J5" s="7">
        <f>+'gaku-mk1131'!F8*'gaku-mk1722'!$F$8/'gaku-mk1131'!$F$64</f>
        <v>16022.126819782437</v>
      </c>
      <c r="K5" s="7">
        <f>+'gaku-mk1131'!G8*'gaku-mk1722'!$G$8/'gaku-mk1131'!$G$64</f>
        <v>38524.185422664406</v>
      </c>
      <c r="L5" s="7">
        <f>+'gaku-jk1131'!B8*'gaku-jk1722'!$B$8/'gaku-jk1131'!$B$64</f>
        <v>254179.26291731533</v>
      </c>
      <c r="M5" s="7">
        <f>+'kgaku-jk1131'!B9*'kgaku-jk1722'!$B$9/'kgaku-jk1131'!$B$65</f>
        <v>151453.50067620113</v>
      </c>
      <c r="N5" s="7">
        <f>+'kgaku-jk1131'!C9*'kgaku-jk1722'!C$9/'kgaku-jk1131'!C$65</f>
        <v>819.24580808566577</v>
      </c>
      <c r="O5" s="7">
        <f>+'kgaku-jk1131'!D9*'kgaku-jk1722'!D$9/'kgaku-jk1131'!D$65</f>
        <v>125.44782608695652</v>
      </c>
      <c r="P5" s="7">
        <f>+'kgaku-jk1131'!F9*'kgaku-jk1722'!F$9/'kgaku-jk1131'!F$65</f>
        <v>1956.1886443169474</v>
      </c>
      <c r="Q5" s="7">
        <f>+'kgaku-jk1131'!G9*'kgaku-jk1722'!G$9/'kgaku-jk1131'!G$65</f>
        <v>14212.776276176781</v>
      </c>
      <c r="R5" s="7">
        <f>+'kgaku-jk1131'!H9*'kgaku-jk1722'!H$9/'kgaku-jk1131'!H$65</f>
        <v>59613.089282379129</v>
      </c>
      <c r="S5" s="7">
        <f>+'kgaku-jk1131'!I9*'kgaku-jk1722'!I$9/'kgaku-jk1131'!I$65</f>
        <v>88463.195997989373</v>
      </c>
      <c r="T5" s="7">
        <f>+'gaku-jk1131'!F8*'gaku-jk1722'!$F$8/'gaku-jk1131'!$F$64</f>
        <v>20249.421054847702</v>
      </c>
      <c r="U5" s="7">
        <f>+'gaku-jk1131'!G8*'gaku-jk1722'!$G$8/'gaku-jk1131'!$G$64</f>
        <v>31143.753855659023</v>
      </c>
      <c r="V5" s="8">
        <f t="shared" ref="V5:W36" si="0">+B5/L5*100</f>
        <v>94.270576048055872</v>
      </c>
      <c r="W5" s="8">
        <f t="shared" si="0"/>
        <v>83.748099247521196</v>
      </c>
      <c r="X5" s="8">
        <f t="shared" ref="X5:X36" si="1">+D5/N5*100</f>
        <v>76.460478157928264</v>
      </c>
      <c r="Y5" s="8">
        <f t="shared" ref="Y5:Y36" si="2">+E5/O5*100</f>
        <v>77.222430484341515</v>
      </c>
      <c r="Z5" s="8">
        <f t="shared" ref="Z5:Z36" si="3">+F5/P5*100</f>
        <v>406.10223561733056</v>
      </c>
      <c r="AA5" s="8">
        <f t="shared" ref="AA5:AA36" si="4">+G5/Q5*100</f>
        <v>88.626268366040236</v>
      </c>
      <c r="AB5" s="8">
        <f t="shared" ref="AB5:AB36" si="5">+H5/R5*100</f>
        <v>76.723654341341728</v>
      </c>
      <c r="AC5" s="8">
        <f t="shared" ref="AC5:AC36" si="6">+I5/S5*100</f>
        <v>67.059277660380616</v>
      </c>
      <c r="AD5" s="8">
        <f t="shared" ref="AD5:AD36" si="7">+J5/T5*100</f>
        <v>79.123876067295001</v>
      </c>
      <c r="AE5" s="8">
        <f t="shared" ref="AE5:AE36" si="8">+K5/U5*100</f>
        <v>123.69795112436104</v>
      </c>
      <c r="AF5" s="11">
        <f t="shared" ref="AF5:AF36" ca="1" si="9">+AO5*AF$61/AO$61</f>
        <v>86.162499999999994</v>
      </c>
      <c r="AG5" s="11">
        <f t="shared" ref="AG5:AG36" ca="1" si="10">+AP5*AG$61/AP$61</f>
        <v>73.35018541409147</v>
      </c>
      <c r="AH5" s="11">
        <f t="shared" ref="AH5:AH36" ca="1" si="11">+AQ5*AH$61/AQ$61</f>
        <v>79.326183282980864</v>
      </c>
      <c r="AI5" s="11">
        <f t="shared" ref="AI5:AI36" ca="1" si="12">+AR5*AI$61/AR$61</f>
        <v>406.40549882168108</v>
      </c>
      <c r="AJ5" s="11">
        <f t="shared" ref="AJ5:AJ36" ca="1" si="13">+AS5*AJ$61/AS$61</f>
        <v>90.308666017526761</v>
      </c>
      <c r="AK5" s="11">
        <f t="shared" ref="AK5:AK36" ca="1" si="14">+AT5*AK$61/AT$61</f>
        <v>79.795049504950484</v>
      </c>
      <c r="AL5" s="11">
        <f t="shared" ref="AL5:AL36" ca="1" si="15">+AU5*AL$61/AU$61</f>
        <v>68.741701244813271</v>
      </c>
      <c r="AM5" s="11">
        <f t="shared" ref="AM5:AM36" ca="1" si="16">+AV5*AM$61/AV$61</f>
        <v>80.709931170108149</v>
      </c>
      <c r="AN5" s="11">
        <f t="shared" ref="AN5:AN36" ca="1" si="17">+AW5*AN$61/AW$61</f>
        <v>125.92689530685922</v>
      </c>
      <c r="AO5" s="9">
        <f ca="1">+OFFSET('kdef-cy1131'!B$9,ROUNDDOWN((ROW(Sheet1!AO5)-ROW(Sheet1!AO$5))/4,0),0)</f>
        <v>79.099999999999994</v>
      </c>
      <c r="AP5" s="9">
        <f ca="1">+OFFSET('kdef-cy1131'!C$9,ROUNDDOWN((ROW(Sheet1!AP5)-ROW(Sheet1!AP$5))/4,0),0)</f>
        <v>88.7</v>
      </c>
      <c r="AQ5" s="9">
        <f ca="1">+OFFSET('kdef-cy1131'!D$9,ROUNDDOWN((ROW(Sheet1!AQ5)-ROW(Sheet1!AQ$5))/4,0),0)</f>
        <v>76.7</v>
      </c>
      <c r="AR5" s="9">
        <f ca="1">+OFFSET('kdef-cy1131'!F$9,ROUNDDOWN((ROW(Sheet1!AR5)-ROW(Sheet1!AR$5))/4,0),0)</f>
        <v>168.3</v>
      </c>
      <c r="AS5" s="9">
        <f ca="1">+OFFSET('kdef-cy1131'!G$9,ROUNDDOWN((ROW(Sheet1!AS5)-ROW(Sheet1!AS$5))/4,0),0)</f>
        <v>81.5</v>
      </c>
      <c r="AT5" s="9">
        <f ca="1">+OFFSET('kdef-cy1131'!H$9,ROUNDDOWN((ROW(Sheet1!AT5)-ROW(Sheet1!AT$5))/4,0),0)</f>
        <v>83</v>
      </c>
      <c r="AU5" s="9">
        <f ca="1">+OFFSET('kdef-cy1131'!I$9,ROUNDDOWN((ROW(Sheet1!AU5)-ROW(Sheet1!AU$5))/4,0),0)</f>
        <v>66.599999999999994</v>
      </c>
      <c r="AV5" s="9">
        <f ca="1">+OFFSET('def-cy1131'!$F$8,ROUNDDOWN((ROW(Sheet1!AV5)-ROW(Sheet1!AV$5))/4,0),0)</f>
        <v>82</v>
      </c>
      <c r="AW5" s="9">
        <f ca="1">+OFFSET('def-cy1131'!$G$8,ROUNDDOWN((ROW(Sheet1!AW5)-ROW(Sheet1!AW$5))/4,0),0)</f>
        <v>111</v>
      </c>
      <c r="AX5" s="8">
        <f t="shared" ref="AX5:BD7" ca="1" si="18">+AX6</f>
        <v>86.162499999999994</v>
      </c>
      <c r="AY5" s="8">
        <f t="shared" ca="1" si="18"/>
        <v>73.35018541409147</v>
      </c>
      <c r="AZ5" s="8">
        <f t="shared" ca="1" si="18"/>
        <v>79.326183282980864</v>
      </c>
      <c r="BA5" s="8">
        <f t="shared" ca="1" si="18"/>
        <v>406.40549882168108</v>
      </c>
      <c r="BB5" s="8">
        <f t="shared" ca="1" si="18"/>
        <v>90.308666017526761</v>
      </c>
      <c r="BC5" s="8">
        <f t="shared" ca="1" si="18"/>
        <v>79.795049504950484</v>
      </c>
      <c r="BD5" s="8">
        <f t="shared" ca="1" si="18"/>
        <v>68.741701244813271</v>
      </c>
      <c r="BE5" s="8">
        <f t="shared" ref="BE5:BF7" ca="1" si="19">+BE6</f>
        <v>80.709931170108149</v>
      </c>
      <c r="BF5" s="8">
        <f t="shared" ca="1" si="19"/>
        <v>125.92689530685922</v>
      </c>
      <c r="BT5" s="5">
        <f>+U5</f>
        <v>31143.753855659023</v>
      </c>
      <c r="BU5" s="14">
        <v>164270.16052297776</v>
      </c>
      <c r="BV5" s="14">
        <v>12547.520982128339</v>
      </c>
      <c r="BW5" s="14">
        <v>43229.010980220242</v>
      </c>
      <c r="BX5" s="5">
        <f>+K5</f>
        <v>38524.185422664406</v>
      </c>
      <c r="BY5" s="5">
        <f>+D5-E5+SUM(G5:I5)</f>
        <v>118185.8994413927</v>
      </c>
      <c r="BZ5" s="5">
        <f>+F5+J5</f>
        <v>23966.252637245911</v>
      </c>
      <c r="CA5" s="5">
        <f>+F5+J5+K5</f>
        <v>62490.438059910317</v>
      </c>
      <c r="CB5" s="9">
        <f t="shared" ref="CB5:CE6" si="20">+BX5/BT5*100</f>
        <v>123.69795112436104</v>
      </c>
      <c r="CC5" s="9">
        <f t="shared" si="20"/>
        <v>71.946054636539486</v>
      </c>
      <c r="CD5" s="9">
        <f t="shared" si="20"/>
        <v>191.00388571879242</v>
      </c>
      <c r="CE5" s="9">
        <f t="shared" si="20"/>
        <v>144.55671467594593</v>
      </c>
      <c r="CF5" s="5"/>
      <c r="CG5" s="5" t="s">
        <v>467</v>
      </c>
      <c r="CH5" s="5" t="s">
        <v>464</v>
      </c>
      <c r="CI5" s="5" t="s">
        <v>465</v>
      </c>
      <c r="CJ5" s="5" t="s">
        <v>466</v>
      </c>
      <c r="CK5" s="5" t="s">
        <v>763</v>
      </c>
      <c r="CL5" s="5" t="s">
        <v>764</v>
      </c>
      <c r="CM5" s="5"/>
      <c r="CN5" s="1">
        <f t="shared" ref="CN5:CN36" si="21">+L5/$GI25</f>
        <v>32.407728611150546</v>
      </c>
      <c r="CO5" s="1">
        <f t="shared" ref="CO5:CO36" si="22">+BT5/$GI25</f>
        <v>3.9708130053669892</v>
      </c>
      <c r="CP5" s="1">
        <f t="shared" ref="CP5:CP36" si="23">+BU5/$GI25</f>
        <v>20.944363124031</v>
      </c>
      <c r="CQ5" s="1">
        <f t="shared" ref="CQ5:CQ36" si="24">+BV5/$GI25</f>
        <v>1.5998026356060822</v>
      </c>
      <c r="CR5" s="1">
        <f t="shared" ref="CR5:CR36" si="25">+BW5/$GI25</f>
        <v>5.5116772308492994</v>
      </c>
      <c r="CS5" s="1"/>
      <c r="CT5" s="1"/>
      <c r="CU5" s="1"/>
      <c r="CV5" s="1"/>
      <c r="CW5" s="1"/>
      <c r="CX5" s="1"/>
      <c r="CY5" s="5"/>
      <c r="CZ5" s="5"/>
      <c r="DA5" s="5"/>
      <c r="DB5" s="5"/>
      <c r="DC5" s="5"/>
      <c r="DD5" s="86">
        <v>1980</v>
      </c>
      <c r="DE5" s="134"/>
      <c r="DF5" s="134"/>
      <c r="DG5" s="5"/>
      <c r="DH5" s="5"/>
      <c r="DI5" s="5"/>
      <c r="DJ5" s="5"/>
      <c r="DK5" s="5"/>
      <c r="DL5" s="5"/>
      <c r="DM5" s="135">
        <v>163078.9</v>
      </c>
      <c r="DN5" s="134">
        <v>6657.6</v>
      </c>
      <c r="DO5" s="5">
        <v>145343.9</v>
      </c>
      <c r="DP5" s="5">
        <v>10341.5</v>
      </c>
      <c r="DQ5" s="5"/>
      <c r="DR5" s="5"/>
      <c r="DS5" s="5"/>
      <c r="DT5" s="5"/>
      <c r="DU5" s="5"/>
      <c r="DV5" s="5"/>
      <c r="DW5" s="5"/>
      <c r="DX5" s="5"/>
      <c r="DY5" s="5"/>
      <c r="DZ5" s="5"/>
      <c r="EA5" s="90">
        <f t="shared" ref="EA5:EA17" si="26">+ED5*EA$19/ED$19</f>
        <v>56214.121339493846</v>
      </c>
      <c r="EB5" s="90">
        <f t="shared" ref="EB5:EB18" si="27">+EE5*EB$19/EE$19</f>
        <v>16028.7358286904</v>
      </c>
      <c r="EC5" s="90">
        <f t="shared" ref="EC5:EC18" si="28">+EF5*EC$19/EF$19</f>
        <v>40199.311204594931</v>
      </c>
      <c r="ED5">
        <v>54209.599999999999</v>
      </c>
      <c r="EE5">
        <v>15341.1</v>
      </c>
      <c r="EF5">
        <v>38868.5</v>
      </c>
      <c r="EH5" s="9">
        <f ca="1">+AVERAGE(OFFSET($CE$5,(ROW(EH5)-ROW($EH$5))*4,0):OFFSET($CE$5,(ROW(EH5)-ROW($EH$5))*4+3,0))</f>
        <v>146.88554298296029</v>
      </c>
      <c r="EI5" s="101">
        <f t="shared" ref="EI5:EI17" si="29">+EJ5*$EI$19/$EJ$19</f>
        <v>97.094117647058837</v>
      </c>
      <c r="EJ5" s="101">
        <f>+'def-cy1131'!B8</f>
        <v>85.4</v>
      </c>
      <c r="EO5" s="90">
        <f t="shared" ref="EO5:EO59" si="30">+EP5*EO$61/EP$61</f>
        <v>38524.185422664406</v>
      </c>
      <c r="EP5" s="1">
        <f>+'gaku-mk1131'!G8</f>
        <v>37613.5</v>
      </c>
      <c r="EQ5" s="5">
        <f>+EO5/CE5*100/4</f>
        <v>6662.4690366380446</v>
      </c>
      <c r="ER5" s="5"/>
      <c r="ET5" s="4">
        <f ca="1">+ET6-EQ5+($ES$13-$ER$13)/4</f>
        <v>238594.69267445858</v>
      </c>
      <c r="EU5" s="182">
        <f t="shared" ref="EU5:EU56" ca="1" si="31">ET5/ET6*EU6</f>
        <v>251845.31842634897</v>
      </c>
      <c r="EV5" s="5">
        <f ca="1">+GC5</f>
        <v>5506</v>
      </c>
      <c r="EW5" s="92">
        <f ca="1">+GA5</f>
        <v>122.5949762389681</v>
      </c>
      <c r="EX5">
        <f t="shared" ref="EX5:EX36" ca="1" si="32">+L5/((ET5^$EM$19)*(EV5*EW5)^(1-$EM$19))</f>
        <v>0.54755096891773791</v>
      </c>
      <c r="EY5">
        <f ca="1">+L5/((EU5^$EM$19)*(EV5*EW5)^(1-$EM$19))</f>
        <v>0.5369999368871331</v>
      </c>
      <c r="FC5" s="12">
        <f>+call!B43*call!$C$65/call!$B$65</f>
        <v>9.3708924205357409</v>
      </c>
      <c r="FE5" s="142">
        <f>fof!B67/10</f>
        <v>682.93636198312129</v>
      </c>
      <c r="FF5" s="142">
        <f>fof!C67/10</f>
        <v>16381.993045012819</v>
      </c>
      <c r="FG5" s="7">
        <f ca="1">+AVERAGE(OFFSET(jikasougaku!$BF$287,(ROW(Sheet1!FG5)-ROW(Sheet1!$FG$5))*3,0):OFFSET(jikasougaku!$BF$287,(ROW(Sheet1!FG5)-ROW(Sheet1!$FG$5))*3+2,0))/1000</f>
        <v>13640.606</v>
      </c>
      <c r="FH5" s="7">
        <f ca="1">+AVERAGE(OFFSET(jikasougaku!$BR$287,(ROW(Sheet1!FH5)-ROW(Sheet1!$FH$5))*3,0):OFFSET(jikasougaku!$BR$287,(ROW(Sheet1!FH5)-ROW(Sheet1!$FH$5))*3+2,0))/1000</f>
        <v>66680.801666666666</v>
      </c>
      <c r="FI5" s="7" t="e">
        <f ca="1">+AVERAGE(OFFSET(jikasougaku!$BH$287,(ROW(Sheet1!FI5)-ROW(Sheet1!FI$5))*3,0):OFFSET(jikasougaku!$BH$287,(ROW(Sheet1!FI5)-ROW(Sheet1!FI$5))*3+2,0))/1000</f>
        <v>#DIV/0!</v>
      </c>
      <c r="FJ5" s="7" t="e">
        <f ca="1">+AVERAGE(OFFSET(jikasougaku!$BJ$287,(ROW(Sheet1!FJ5)-ROW(Sheet1!FJ$5))*3,0):OFFSET(jikasougaku!$BJ$287,(ROW(Sheet1!FJ5)-ROW(Sheet1!FJ$5))*3+2,0))/1000</f>
        <v>#DIV/0!</v>
      </c>
      <c r="FK5" s="7" t="e">
        <f ca="1">+AVERAGE(OFFSET(jikasougaku!$BL$287,(ROW(Sheet1!FK5)-ROW(Sheet1!FK$5))*3,0):OFFSET(jikasougaku!$BL$287,(ROW(Sheet1!FK5)-ROW(Sheet1!FK$5))*3+2,0))/1000</f>
        <v>#DIV/0!</v>
      </c>
      <c r="FL5" s="4">
        <f t="shared" ref="FL5:FL57" ca="1" si="33">+FG5*$FG$59/SUM($FG$59,$FI$59:$FK$59)</f>
        <v>11238.36431074565</v>
      </c>
      <c r="FM5" s="64">
        <f ca="1">+FH5-FG5</f>
        <v>53040.195666666667</v>
      </c>
      <c r="FN5" s="7">
        <f t="shared" ref="FN5:FN68" ca="1" si="34">+FL5*$FN$69/$FL$69</f>
        <v>4295.3667416780909</v>
      </c>
      <c r="FO5" s="7">
        <f t="shared" ref="FO5:FO64" ca="1" si="35">+FM5*$FO$65/$FM$65</f>
        <v>57987.695716205664</v>
      </c>
      <c r="FP5" s="1">
        <f t="shared" ref="FP5:FP36" ca="1" si="36">+FN5/$GI25</f>
        <v>0.54765710645304844</v>
      </c>
      <c r="FQ5" s="1">
        <f t="shared" ref="FQ5:FQ36" ca="1" si="37">+FO5/$GI25</f>
        <v>7.3934021366963014</v>
      </c>
      <c r="FR5" s="211">
        <f ca="1">+FP5/消費税調整!$E5*100</f>
        <v>0.58094172053629101</v>
      </c>
      <c r="FS5" s="211">
        <f ca="1">+FQ5/消費税調整!$E5*100</f>
        <v>7.842746323017483</v>
      </c>
      <c r="FW5" s="7">
        <f>+kshotoku1631!$E9*kshotoku1722!$E$9/kshotoku1631!$E$65</f>
        <v>121350.20735946744</v>
      </c>
      <c r="FX5" s="72">
        <f ca="1">+FW5/(GA5*GC5)</f>
        <v>0.17977597049949573</v>
      </c>
      <c r="GA5" s="73">
        <f t="shared" ref="GA5:GA43" ca="1" si="38">+GB5*$GA$45/$GB$45</f>
        <v>122.5949762389681</v>
      </c>
      <c r="GB5" s="72">
        <f ca="1">+AVERAGE(OFFSET(Maikin30!$F$20,ROUNDDOWN((ROW(GB5)-ROW(GB$5))/4,0),MOD(ROW(GB5)-ROW(GB$5),4)*3):OFFSET(Maikin30!$F$20,ROUNDDOWN((ROW(GB5)-ROW(GB$5))/4,0),MOD(ROW(GB5)-ROW(GB$5),4)*3+2))</f>
        <v>117.56666666666668</v>
      </c>
      <c r="GC5" s="5">
        <f ca="1">+AVERAGE(OFFSET(Rocho!$J$66,(ROW(GC5)-ROW($GC$5))*3,0):OFFSET(Rocho!$J$66,(ROW(GC5)-ROW($GC$5))*3+2,0))</f>
        <v>5506</v>
      </c>
      <c r="GD5" s="72">
        <f ca="1">+GA5*GC5/GI25</f>
        <v>86.063173887503424</v>
      </c>
      <c r="GE5" s="72"/>
      <c r="GF5" s="72"/>
      <c r="GG5" s="85" t="s">
        <v>701</v>
      </c>
      <c r="GH5" s="78">
        <f ca="1">+AVERAGE(OFFSET(Rocho!$E$6,(ROW(GH5)-ROW($GH$5))*3,0):OFFSET(Rocho!$E$6,(ROW(GH5)-ROW($GH$5))*3+2,0))/10000</f>
        <v>8405.3333333333321</v>
      </c>
      <c r="GI5" s="82">
        <f>Rocho!T6</f>
        <v>7538.28780274985</v>
      </c>
      <c r="GL5" s="94">
        <f t="shared" ref="GL5:GL68" si="39">+SUM(GM5:GS5)-GT5</f>
        <v>122019.88324962342</v>
      </c>
      <c r="GM5" s="5">
        <f>+K5</f>
        <v>38524.185422664406</v>
      </c>
      <c r="GN5" s="7">
        <f>+('gaku-mk1131'!C8-'gaku-mk1131'!D8)*('gaku-mk1722'!$C$8-'gaku-mk1722'!$D$8)/('gaku-mk1131'!$C$64-'gaku-mk1131'!$D$64)</f>
        <v>1754.0053926126343</v>
      </c>
      <c r="GO5" s="5">
        <f>+F5</f>
        <v>7944.1258174634731</v>
      </c>
      <c r="GP5" s="5">
        <f>+J5</f>
        <v>16022.126819782437</v>
      </c>
      <c r="GQ5" s="90">
        <f>+'gaku-mk1131'!H8+('gaku-mk1722'!$H$8-'gaku-mk1131'!$H$64)</f>
        <v>2665.6000000000004</v>
      </c>
      <c r="GR5" s="7">
        <f>+'gaku-mk1131'!W8*'gaku-mk1722'!$W$8/'gaku-mk1131'!$W$64</f>
        <v>58714.754005313531</v>
      </c>
      <c r="GS5" s="7">
        <f>+'gaku-mk1131'!M8*'gaku-mk1722'!$M$8/'gaku-mk1131'!$M$64</f>
        <v>33138.808307004823</v>
      </c>
      <c r="GT5" s="7">
        <f>+'gaku-mk1131'!N8*'gaku-mk1722'!$N$8/'gaku-mk1131'!$N$64</f>
        <v>36743.722515217887</v>
      </c>
      <c r="GU5" s="5">
        <f>+U5</f>
        <v>31143.753855659023</v>
      </c>
      <c r="GV5" s="7">
        <f>+('gaku-jk1131'!C8-'gaku-jk1131'!D8)*('gaku-jk1722'!$C$8-'gaku-jk1722'!$D$8)/('gaku-jk1131'!$C$64-'gaku-jk1131'!$D$64)</f>
        <v>2095.8961205894252</v>
      </c>
      <c r="GW5" s="5">
        <f>+P5</f>
        <v>1956.1886443169474</v>
      </c>
      <c r="GX5" s="5">
        <f>+T5</f>
        <v>20249.421054847702</v>
      </c>
      <c r="GY5" s="90">
        <f>+'gaku-jk1131'!H8+('gaku-jk1722'!$H$8-'gaku-jk1131'!$H$64)</f>
        <v>2560.8000000000002</v>
      </c>
      <c r="GZ5" s="7">
        <f>+'gaku-jk1131'!Z8*'gaku-jk1722'!$Z$8/'gaku-jk1131'!$Z$64</f>
        <v>69518.040171948742</v>
      </c>
      <c r="HA5" s="7">
        <f>+'gaku-jk1131'!M8*'gaku-jk1722'!$M$8/'gaku-jk1131'!$M$64</f>
        <v>17004.472665511614</v>
      </c>
      <c r="HB5" s="7">
        <f>+'gaku-jk1131'!N8*'gaku-jk1722'!$N$8/'gaku-jk1131'!$N$64</f>
        <v>23651.626857705396</v>
      </c>
      <c r="HC5" s="9">
        <f t="shared" ref="HC5:HC68" ca="1" si="40">+AN5</f>
        <v>125.92689530685922</v>
      </c>
      <c r="HD5" s="7">
        <f t="shared" ref="HD5:HD59" ca="1" si="41">+HL5*HD$61/HL$61</f>
        <v>86.053571428571416</v>
      </c>
      <c r="HE5" s="9">
        <f t="shared" ref="HE5:HE68" ca="1" si="42">+AI5</f>
        <v>406.40549882168108</v>
      </c>
      <c r="HF5" s="9">
        <f t="shared" ref="HF5:HF68" ca="1" si="43">+AM5</f>
        <v>80.709931170108149</v>
      </c>
      <c r="HG5" s="7">
        <f t="shared" ref="HG5:HG59" ca="1" si="44">+HO5*HG$61/HO$61</f>
        <v>161.54435962680236</v>
      </c>
      <c r="HH5" s="7">
        <f t="shared" ref="HH5:HH59" ca="1" si="45">+HP5*HH$61/HP$61</f>
        <v>87.580039138943235</v>
      </c>
      <c r="HI5" s="7">
        <f t="shared" ref="HI5:HI59" ca="1" si="46">+HQ5*HI$61/HQ$61</f>
        <v>193.63062898814948</v>
      </c>
      <c r="HJ5" s="7">
        <f t="shared" ref="HJ5:HJ59" ca="1" si="47">+HR5*HJ$61/HR$61</f>
        <v>154.15315040650407</v>
      </c>
      <c r="HL5">
        <f ca="1">+OFFSET('def-cy1131'!$C$8,ROUNDDOWN((ROW(Sheet1!HO5)-ROW(Sheet1!HO$5))/4,0),0)</f>
        <v>79</v>
      </c>
      <c r="HO5">
        <f ca="1">+OFFSET('def-cy1131'!$H$8,ROUNDDOWN((ROW(Sheet1!HO5)-ROW(Sheet1!HO$5))/4,0),0)</f>
        <v>169.6</v>
      </c>
      <c r="HP5">
        <f ca="1">+OFFSET('def-cy1131'!$W$8,ROUNDDOWN((ROW(Sheet1!HO5)-ROW(Sheet1!HO$5))/4,0),0)</f>
        <v>84.6</v>
      </c>
      <c r="HQ5">
        <f ca="1">+OFFSET('def-cy1131'!$M$8,ROUNDDOWN((ROW(Sheet1!HO5)-ROW(Sheet1!HO$5))/4,0),0)</f>
        <v>161.9</v>
      </c>
      <c r="HR5">
        <f ca="1">+OFFSET('def-cy1131'!$N$8,ROUNDDOWN((ROW(Sheet1!HO5)-ROW(Sheet1!HO$5))/4,0),0)</f>
        <v>188.9</v>
      </c>
      <c r="HS5" s="8">
        <f t="shared" ref="HS5:HZ7" ca="1" si="48">+HS6</f>
        <v>125.92689530685922</v>
      </c>
      <c r="HT5" s="8">
        <f t="shared" ca="1" si="48"/>
        <v>86.053571428571416</v>
      </c>
      <c r="HU5" s="8">
        <f t="shared" ca="1" si="48"/>
        <v>406.40549882168108</v>
      </c>
      <c r="HV5" s="8">
        <f t="shared" ca="1" si="48"/>
        <v>80.709931170108149</v>
      </c>
      <c r="HW5" s="8">
        <f t="shared" ca="1" si="48"/>
        <v>161.54435962680236</v>
      </c>
      <c r="HX5" s="8">
        <f t="shared" ca="1" si="48"/>
        <v>87.580039138943235</v>
      </c>
      <c r="HY5" s="8">
        <f t="shared" ca="1" si="48"/>
        <v>193.63062898814948</v>
      </c>
      <c r="HZ5" s="8">
        <f t="shared" ca="1" si="48"/>
        <v>154.15315040650407</v>
      </c>
      <c r="IJ5" s="97">
        <v>108685.98754959734</v>
      </c>
      <c r="IK5" s="1">
        <f>+IJ5/$GI25</f>
        <v>13.857408932246503</v>
      </c>
      <c r="IL5" s="5"/>
      <c r="IM5" s="5">
        <f>+GL5</f>
        <v>122019.88324962342</v>
      </c>
      <c r="IN5">
        <f>+IM5/IJ5*100</f>
        <v>112.26827487208628</v>
      </c>
      <c r="IP5" s="112">
        <v>96.695847084981708</v>
      </c>
      <c r="IQ5" s="112">
        <v>97.814049775083134</v>
      </c>
      <c r="IR5">
        <f>+(IQ5/IP5)^(1/$IR$3)*100</f>
        <v>102.99788097400182</v>
      </c>
      <c r="IT5" s="112">
        <v>0.42340928297054153</v>
      </c>
      <c r="IW5">
        <f>+util!B3</f>
        <v>123.633333333333</v>
      </c>
      <c r="JA5" s="5">
        <f>+GN5+SUM(GQ5:GS5)-GT5</f>
        <v>59529.445189713093</v>
      </c>
      <c r="JB5" s="1">
        <f>+JA5/SUM(GO5:GP5)</f>
        <v>2.4838862416562568</v>
      </c>
      <c r="JC5" s="5">
        <f>+JA5/IN5*100</f>
        <v>53024.280686185317</v>
      </c>
      <c r="JD5" s="1">
        <f>+JC5/$GI25</f>
        <v>6.7605692083478921</v>
      </c>
      <c r="JG5">
        <f>M5/L5</f>
        <v>0.59585309571642375</v>
      </c>
    </row>
    <row r="6" spans="1:267" x14ac:dyDescent="0.15">
      <c r="A6" t="s">
        <v>245</v>
      </c>
      <c r="B6" s="7">
        <f>+'gaku-mk1131'!B9*'gaku-mk1722'!$B$8/'gaku-mk1131'!$B$64</f>
        <v>244489.82163990152</v>
      </c>
      <c r="C6" s="7">
        <f>+'kgaku-mk1131'!B10*'kgaku-mk1722'!B$9/'kgaku-mk1131'!B$65</f>
        <v>129354.75514964591</v>
      </c>
      <c r="D6" s="7">
        <f>+'kgaku-mk1131'!C10*'kgaku-mk1722'!C$9/'kgaku-mk1131'!C$65</f>
        <v>634.41830958422804</v>
      </c>
      <c r="E6" s="7">
        <f>+'kgaku-mk1131'!D10*'kgaku-mk1722'!D$9/'kgaku-mk1131'!D$65</f>
        <v>93.60176470588236</v>
      </c>
      <c r="F6" s="7">
        <f>+'kgaku-mk1131'!F10*'kgaku-mk1722'!F$9/'kgaku-mk1131'!F$65</f>
        <v>7618.5129630882984</v>
      </c>
      <c r="G6" s="7">
        <f>+'kgaku-mk1131'!G10*'kgaku-mk1722'!G$9/'kgaku-mk1131'!G$65</f>
        <v>12880.345686713423</v>
      </c>
      <c r="H6" s="7">
        <f>+'kgaku-mk1131'!H10*'kgaku-mk1722'!H$9/'kgaku-mk1131'!H$65</f>
        <v>46895.067979856045</v>
      </c>
      <c r="I6" s="7">
        <f>+'kgaku-mk1131'!I10*'kgaku-mk1722'!I$9/'kgaku-mk1131'!I$65</f>
        <v>60747.951163988815</v>
      </c>
      <c r="J6" s="7">
        <f>+'gaku-mk1131'!F9*'gaku-mk1722'!$F$8/'gaku-mk1131'!$F$64</f>
        <v>16411.069790702288</v>
      </c>
      <c r="K6" s="7">
        <f>+'gaku-mk1131'!G9*'gaku-mk1722'!$G$8/'gaku-mk1131'!$G$64</f>
        <v>39710.222529539475</v>
      </c>
      <c r="L6" s="7">
        <f>+'gaku-jk1131'!B9*'gaku-jk1722'!$B$8/'gaku-jk1131'!$B$64</f>
        <v>252839.34413130023</v>
      </c>
      <c r="M6" s="7">
        <f>+'kgaku-jk1131'!B10*'kgaku-jk1722'!$B$9/'kgaku-jk1131'!$B$65</f>
        <v>151160.58791717479</v>
      </c>
      <c r="N6" s="7">
        <f>+'kgaku-jk1131'!C10*'kgaku-jk1722'!C$9/'kgaku-jk1131'!C$65</f>
        <v>862.23397774999205</v>
      </c>
      <c r="O6" s="7">
        <f>+'kgaku-jk1131'!D10*'kgaku-jk1722'!D$9/'kgaku-jk1131'!D$65</f>
        <v>118.26021191085131</v>
      </c>
      <c r="P6" s="7">
        <f>+'kgaku-jk1131'!F10*'kgaku-jk1722'!F$9/'kgaku-jk1131'!F$65</f>
        <v>1876.8266863762517</v>
      </c>
      <c r="Q6" s="7">
        <f>+'kgaku-jk1131'!G10*'kgaku-jk1722'!G$9/'kgaku-jk1131'!G$65</f>
        <v>14393.683023817413</v>
      </c>
      <c r="R6" s="7">
        <f>+'kgaku-jk1131'!H10*'kgaku-jk1722'!H$9/'kgaku-jk1131'!H$65</f>
        <v>59135.435871220878</v>
      </c>
      <c r="S6" s="7">
        <f>+'kgaku-jk1131'!I10*'kgaku-jk1722'!I$9/'kgaku-jk1131'!I$65</f>
        <v>88811.549944270824</v>
      </c>
      <c r="T6" s="7">
        <f>+'gaku-jk1131'!F9*'gaku-jk1722'!$F$8/'gaku-jk1131'!$F$64</f>
        <v>19983.626809940462</v>
      </c>
      <c r="U6" s="7">
        <f>+'gaku-jk1131'!G9*'gaku-jk1722'!$G$8/'gaku-jk1131'!$G$64</f>
        <v>31530.351146488018</v>
      </c>
      <c r="V6" s="8">
        <f t="shared" si="0"/>
        <v>96.697696507604149</v>
      </c>
      <c r="W6" s="8">
        <f t="shared" si="0"/>
        <v>85.574392724989309</v>
      </c>
      <c r="X6" s="8">
        <f t="shared" si="1"/>
        <v>73.578439954285813</v>
      </c>
      <c r="Y6" s="8">
        <f t="shared" si="2"/>
        <v>79.148991189397364</v>
      </c>
      <c r="Z6" s="8">
        <f t="shared" si="3"/>
        <v>405.92522572225391</v>
      </c>
      <c r="AA6" s="8">
        <f t="shared" si="4"/>
        <v>89.486100710986534</v>
      </c>
      <c r="AB6" s="8">
        <f t="shared" si="5"/>
        <v>79.301128484077367</v>
      </c>
      <c r="AC6" s="8">
        <f t="shared" si="6"/>
        <v>68.40095821107515</v>
      </c>
      <c r="AD6" s="8">
        <f t="shared" si="7"/>
        <v>82.122579383532752</v>
      </c>
      <c r="AE6" s="8">
        <f t="shared" si="8"/>
        <v>125.94284898714984</v>
      </c>
      <c r="AF6" s="11">
        <f t="shared" ca="1" si="9"/>
        <v>86.162499999999994</v>
      </c>
      <c r="AG6" s="11">
        <f t="shared" ca="1" si="10"/>
        <v>73.35018541409147</v>
      </c>
      <c r="AH6" s="11">
        <f t="shared" ca="1" si="11"/>
        <v>79.326183282980864</v>
      </c>
      <c r="AI6" s="11">
        <f t="shared" ca="1" si="12"/>
        <v>406.40549882168108</v>
      </c>
      <c r="AJ6" s="11">
        <f t="shared" ca="1" si="13"/>
        <v>90.308666017526761</v>
      </c>
      <c r="AK6" s="11">
        <f t="shared" ca="1" si="14"/>
        <v>79.795049504950484</v>
      </c>
      <c r="AL6" s="11">
        <f t="shared" ca="1" si="15"/>
        <v>68.741701244813271</v>
      </c>
      <c r="AM6" s="11">
        <f t="shared" ca="1" si="16"/>
        <v>80.709931170108149</v>
      </c>
      <c r="AN6" s="11">
        <f t="shared" ca="1" si="17"/>
        <v>125.92689530685922</v>
      </c>
      <c r="AO6" s="9">
        <f ca="1">+OFFSET('kdef-cy1131'!B$9,ROUNDDOWN((ROW(Sheet1!AO6)-ROW(Sheet1!AO$5))/4,0),0)</f>
        <v>79.099999999999994</v>
      </c>
      <c r="AP6" s="9">
        <f ca="1">+OFFSET('kdef-cy1131'!C$9,ROUNDDOWN((ROW(Sheet1!AP6)-ROW(Sheet1!AP$5))/4,0),0)</f>
        <v>88.7</v>
      </c>
      <c r="AQ6" s="9">
        <f ca="1">+OFFSET('kdef-cy1131'!D$9,ROUNDDOWN((ROW(Sheet1!AQ6)-ROW(Sheet1!AQ$5))/4,0),0)</f>
        <v>76.7</v>
      </c>
      <c r="AR6" s="9">
        <f ca="1">+OFFSET('kdef-cy1131'!F$9,ROUNDDOWN((ROW(Sheet1!AR6)-ROW(Sheet1!AR$5))/4,0),0)</f>
        <v>168.3</v>
      </c>
      <c r="AS6" s="9">
        <f ca="1">+OFFSET('kdef-cy1131'!G$9,ROUNDDOWN((ROW(Sheet1!AS6)-ROW(Sheet1!AS$5))/4,0),0)</f>
        <v>81.5</v>
      </c>
      <c r="AT6" s="9">
        <f ca="1">+OFFSET('kdef-cy1131'!H$9,ROUNDDOWN((ROW(Sheet1!AT6)-ROW(Sheet1!AT$5))/4,0),0)</f>
        <v>83</v>
      </c>
      <c r="AU6" s="9">
        <f ca="1">+OFFSET('kdef-cy1131'!I$9,ROUNDDOWN((ROW(Sheet1!AU6)-ROW(Sheet1!AU$5))/4,0),0)</f>
        <v>66.599999999999994</v>
      </c>
      <c r="AV6" s="9">
        <f ca="1">+OFFSET('def-cy1131'!$F$8,ROUNDDOWN((ROW(Sheet1!AV6)-ROW(Sheet1!AV$5))/4,0),0)</f>
        <v>82</v>
      </c>
      <c r="AW6" s="9">
        <f ca="1">+OFFSET('def-cy1131'!$G$8,ROUNDDOWN((ROW(Sheet1!AW6)-ROW(Sheet1!AW$5))/4,0),0)</f>
        <v>111</v>
      </c>
      <c r="AX6" s="8">
        <f t="shared" ca="1" si="18"/>
        <v>86.162499999999994</v>
      </c>
      <c r="AY6" s="8">
        <f t="shared" ca="1" si="18"/>
        <v>73.35018541409147</v>
      </c>
      <c r="AZ6" s="8">
        <f t="shared" ca="1" si="18"/>
        <v>79.326183282980864</v>
      </c>
      <c r="BA6" s="8">
        <f t="shared" ca="1" si="18"/>
        <v>406.40549882168108</v>
      </c>
      <c r="BB6" s="8">
        <f t="shared" ca="1" si="18"/>
        <v>90.308666017526761</v>
      </c>
      <c r="BC6" s="8">
        <f t="shared" ca="1" si="18"/>
        <v>79.795049504950484</v>
      </c>
      <c r="BD6" s="8">
        <f t="shared" ca="1" si="18"/>
        <v>68.741701244813271</v>
      </c>
      <c r="BE6" s="8">
        <f t="shared" ca="1" si="19"/>
        <v>80.709931170108149</v>
      </c>
      <c r="BF6" s="8">
        <f t="shared" ca="1" si="19"/>
        <v>125.92689530685922</v>
      </c>
      <c r="BG6">
        <f ca="1">+AY6*(N6-N5)/($AY6*$N5-$AZ6*$O5+$BB6*$Q5+$BC6*$R5+$BD6*$S5)</f>
        <v>2.5906090468385157E-4</v>
      </c>
      <c r="BH6">
        <f ca="1">-AZ6*(O6-O5)/($AY6*$N5-$AZ6*$O5+$BB6*$Q5+$BC6*$R5+$BD6*$S5)</f>
        <v>4.6843897626306609E-5</v>
      </c>
      <c r="BI6">
        <f ca="1">+BB6*(Q6-Q5)/($AY6*$N5-$AZ6*$O5+$BB6*$Q5+$BC6*$R5+$BD6*$S5)</f>
        <v>1.3422576896822763E-3</v>
      </c>
      <c r="BJ6">
        <f ca="1">+BC6*(R6-R5)/($AY6*$N5-$AZ6*$O5+$BB6*$Q5+$BC6*$R5+$BD6*$S5)</f>
        <v>-3.1314143660952755E-3</v>
      </c>
      <c r="BK6">
        <f ca="1">+BD6*(S6-S5)/($AY6*$N5-$AZ6*$O5+$BB6*$Q5+$BC6*$R5+$BD6*$S5)</f>
        <v>1.9674002322680197E-3</v>
      </c>
      <c r="BL6" s="13">
        <f ca="1">+SUM(BG6:BK6)</f>
        <v>4.8414835816517872E-4</v>
      </c>
      <c r="BM6">
        <f ca="1">+BA6*(P6-P5)/($BA6*$P5+$BE6*$T5)</f>
        <v>-1.3276527704523517E-2</v>
      </c>
      <c r="BN6">
        <f t="shared" ref="BN6:BN37" ca="1" si="49">+BE6*(T6-T5)/($BA6*$P5+$BE6*$T5)</f>
        <v>-8.830496178508276E-3</v>
      </c>
      <c r="BO6" s="13">
        <f t="shared" ref="BO6:BO37" ca="1" si="50">+BM6+BN6</f>
        <v>-2.2107023883031793E-2</v>
      </c>
      <c r="BP6">
        <f ca="1">+BF6*(U6-U5)/($BF6*$U5+$BA6*$P5+$BE6*$T5)</f>
        <v>7.6651995753515669E-3</v>
      </c>
      <c r="BQ6">
        <f ca="1">+BA6*(P6-P5)/($BF6*$U5+$BA6*$P5+$BE6*$T5)</f>
        <v>-5.0782972002313357E-3</v>
      </c>
      <c r="BR6">
        <f ca="1">+BE6*(T6-T5)/($BF6*$U5+$BA6*$P5+$BE6*$T5)</f>
        <v>-3.3776816512568327E-3</v>
      </c>
      <c r="BS6" s="13">
        <f ca="1">+SUM(BP6:BR6)</f>
        <v>-7.9077927613660157E-4</v>
      </c>
      <c r="BT6" s="5">
        <f t="shared" ref="BT6:BT69" si="51">+U6</f>
        <v>31530.351146488018</v>
      </c>
      <c r="BU6" s="5">
        <f t="shared" ref="BU6:BU37" ca="1" si="52">+BU5*(1+BL6)</f>
        <v>164349.69165149052</v>
      </c>
      <c r="BV6" s="5">
        <f t="shared" ref="BV6:BV37" ca="1" si="53">+BV5*(1+BO6)</f>
        <v>12270.132636103586</v>
      </c>
      <c r="BW6" s="5">
        <f ca="1">+BW5*(1+BS6)</f>
        <v>43194.826374209202</v>
      </c>
      <c r="BX6" s="5">
        <f t="shared" ref="BX6:BX69" si="54">+K6</f>
        <v>39710.222529539475</v>
      </c>
      <c r="BY6" s="5">
        <f t="shared" ref="BY6:BY69" si="55">+D6-E6+SUM(G6:I6)</f>
        <v>121064.18137543662</v>
      </c>
      <c r="BZ6" s="5">
        <f t="shared" ref="BZ6:BZ69" si="56">+F6+J6</f>
        <v>24029.582753790586</v>
      </c>
      <c r="CA6" s="5">
        <f t="shared" ref="CA6:CA69" si="57">+F6+J6+K6</f>
        <v>63739.805283330061</v>
      </c>
      <c r="CB6" s="9">
        <f t="shared" si="20"/>
        <v>125.94284898714984</v>
      </c>
      <c r="CC6" s="9">
        <f t="shared" ca="1" si="20"/>
        <v>73.662554616869997</v>
      </c>
      <c r="CD6" s="9">
        <f t="shared" ca="1" si="20"/>
        <v>195.83800327541726</v>
      </c>
      <c r="CE6" s="9">
        <f t="shared" ca="1" si="20"/>
        <v>147.56351774894011</v>
      </c>
      <c r="CF6" s="5"/>
      <c r="CG6" s="5">
        <f t="shared" ref="CG6:CG37" si="58">+(SUM(D6:E6)+SUM(G6:I6))/(SUM(N6:O6)+SUM(Q6:S6))*100</f>
        <v>74.241073634370807</v>
      </c>
      <c r="CH6" s="5">
        <f ca="1">+CC6</f>
        <v>73.662554616869997</v>
      </c>
      <c r="CI6" s="5">
        <f t="shared" ref="CI6:CI69" si="59">+(F6+J6)/(P6+T6)*100</f>
        <v>109.92261783516683</v>
      </c>
      <c r="CJ6" s="5">
        <f ca="1">+CD6</f>
        <v>195.83800327541726</v>
      </c>
      <c r="CK6" s="5">
        <f>+(F6+SUM(J6:K6))/(P6+SUM(T6:U6))*100</f>
        <v>119.38348880441534</v>
      </c>
      <c r="CL6" s="5">
        <f ca="1">+CE6</f>
        <v>147.56351774894011</v>
      </c>
      <c r="CM6" s="5"/>
      <c r="CN6" s="1">
        <f t="shared" si="21"/>
        <v>32.160255679698508</v>
      </c>
      <c r="CO6" s="1">
        <f t="shared" si="22"/>
        <v>4.0105473221570449</v>
      </c>
      <c r="CP6" s="1">
        <f t="shared" ca="1" si="23"/>
        <v>20.90468998229467</v>
      </c>
      <c r="CQ6" s="1">
        <f t="shared" ca="1" si="24"/>
        <v>1.5607167632739229</v>
      </c>
      <c r="CR6" s="1">
        <f t="shared" ca="1" si="25"/>
        <v>5.4942266402706661</v>
      </c>
      <c r="CS6" s="83">
        <f>+LN(CN6/CN5)</f>
        <v>-7.6655372154116495E-3</v>
      </c>
      <c r="CT6" s="83">
        <f>+LN(CO6/CO5)</f>
        <v>9.9568603414835859E-3</v>
      </c>
      <c r="CU6" s="83">
        <f t="shared" ref="CU6:CU69" ca="1" si="60">+LN(CP6/CP5)</f>
        <v>-1.8960120087059456E-3</v>
      </c>
      <c r="CV6" s="83">
        <f t="shared" ref="CV6:CW69" ca="1" si="61">+LN(CQ6/CQ5)</f>
        <v>-2.4735089513481488E-2</v>
      </c>
      <c r="CW6" s="83">
        <f t="shared" ca="1" si="61"/>
        <v>-3.1711353118686249E-3</v>
      </c>
      <c r="CX6" s="83">
        <f>+LN(V6/V5)</f>
        <v>2.5420465149568156E-2</v>
      </c>
      <c r="CY6" s="83">
        <f t="shared" ref="CY6:DB7" si="62">+LN(CB6/CB5)</f>
        <v>1.7985508587908167E-2</v>
      </c>
      <c r="CZ6" s="83">
        <f t="shared" ca="1" si="62"/>
        <v>2.3577994575722197E-2</v>
      </c>
      <c r="DA6" s="83">
        <f t="shared" ca="1" si="62"/>
        <v>2.4994031661510548E-2</v>
      </c>
      <c r="DB6" s="83">
        <f t="shared" ca="1" si="62"/>
        <v>2.0586792236596225E-2</v>
      </c>
      <c r="DC6" s="5"/>
      <c r="DD6" s="86">
        <f>+DD5+1</f>
        <v>1981</v>
      </c>
      <c r="DE6" s="134"/>
      <c r="DF6" s="134"/>
      <c r="DG6" s="5"/>
      <c r="DH6" s="5"/>
      <c r="DI6" s="5"/>
      <c r="DJ6" s="5"/>
      <c r="DK6" s="5"/>
      <c r="DL6" s="5"/>
      <c r="DM6" s="135">
        <v>171103.6</v>
      </c>
      <c r="DN6" s="134">
        <v>6986.9</v>
      </c>
      <c r="DO6" s="5">
        <v>151252.70000000001</v>
      </c>
      <c r="DP6" s="5">
        <v>10157.200000000001</v>
      </c>
      <c r="DQ6" s="90">
        <f t="shared" ref="DQ6:DT19" si="63">+DM5*DE$19/DM$19</f>
        <v>212680.42943303875</v>
      </c>
      <c r="DR6" s="90">
        <f t="shared" si="63"/>
        <v>2550.1346184678359</v>
      </c>
      <c r="DS6" s="90">
        <f t="shared" si="63"/>
        <v>207370.8142068228</v>
      </c>
      <c r="DT6" s="90">
        <f t="shared" si="63"/>
        <v>10566.92899183798</v>
      </c>
      <c r="DU6" s="7">
        <f>+SUM(DQ6:DT6)</f>
        <v>433168.30725016736</v>
      </c>
      <c r="DV6" s="90">
        <f>+DM5*DI$19/DM$19</f>
        <v>184167.93189265201</v>
      </c>
      <c r="DW6" s="90">
        <f>+DN5*DJ$19/DN$19</f>
        <v>4088.0638895438219</v>
      </c>
      <c r="DX6" s="90">
        <f>+DO5*DK$19/DO$19</f>
        <v>203291.0318868903</v>
      </c>
      <c r="DY6" s="90">
        <f>+DP5*DL$19/DP$19</f>
        <v>6291.3315581588295</v>
      </c>
      <c r="DZ6" s="7">
        <f>+SUM(DV6:DY6)</f>
        <v>397838.35922724498</v>
      </c>
      <c r="EA6" s="90">
        <f t="shared" si="26"/>
        <v>58008.403056269577</v>
      </c>
      <c r="EB6" s="90">
        <f t="shared" si="27"/>
        <v>15503.712215395595</v>
      </c>
      <c r="EC6" s="90">
        <f t="shared" si="28"/>
        <v>42508.663044484303</v>
      </c>
      <c r="ED6">
        <v>55939.9</v>
      </c>
      <c r="EE6">
        <v>14838.6</v>
      </c>
      <c r="EF6">
        <v>41101.4</v>
      </c>
      <c r="EG6" s="5">
        <f t="shared" ref="EG6:EG41" si="64">+DU6*(1-$EE$48)</f>
        <v>364535.97874942393</v>
      </c>
      <c r="EH6" s="9">
        <f ca="1">+AVERAGE(OFFSET($CE$5,(ROW(EH6)-ROW($EH$5))*4,0):OFFSET($CE$5,(ROW(EH6)-ROW($EH$5))*4+3,0))</f>
        <v>147.85878949891853</v>
      </c>
      <c r="EI6" s="101">
        <f t="shared" si="29"/>
        <v>100.16383799421408</v>
      </c>
      <c r="EJ6" s="101">
        <f>+'def-cy1131'!B9</f>
        <v>88.1</v>
      </c>
      <c r="EK6" s="5">
        <f t="shared" ref="EK6:EK41" ca="1" si="65">+EG6/EH6*100</f>
        <v>246543.32690319384</v>
      </c>
      <c r="EO6" s="90">
        <f t="shared" si="30"/>
        <v>39710.222529539475</v>
      </c>
      <c r="EP6" s="1">
        <f>+'gaku-mk1131'!G9</f>
        <v>38771.5</v>
      </c>
      <c r="EQ6" s="5">
        <f t="shared" ref="EQ6:EQ69" ca="1" si="66">+EO6/CE6*100/4</f>
        <v>6727.6490719578105</v>
      </c>
      <c r="ER6" s="5"/>
      <c r="ES6" s="5"/>
      <c r="ET6" s="4">
        <f ca="1">+ET7-EQ6+($ES$13-$ER$13)/4</f>
        <v>240469.72613273791</v>
      </c>
      <c r="EU6" s="182">
        <f t="shared" ca="1" si="31"/>
        <v>253824.48398559599</v>
      </c>
      <c r="EV6" s="5">
        <f t="shared" ref="EV6:EV69" ca="1" si="67">+GC6</f>
        <v>5525.666666666667</v>
      </c>
      <c r="EW6" s="92">
        <f t="shared" ref="EW6:EW69" ca="1" si="68">+GA6</f>
        <v>122.73401221995925</v>
      </c>
      <c r="EX6">
        <f t="shared" ca="1" si="32"/>
        <v>0.54150086497096084</v>
      </c>
      <c r="EY6">
        <f t="shared" ref="EY6:EY69" ca="1" si="69">+L6/((EU6^$EM$19)*(EV6*EW6)^(1-$EM$19))</f>
        <v>0.53106641540327615</v>
      </c>
      <c r="EZ6">
        <f t="shared" ref="EZ6:FA37" ca="1" si="70">+LN(EX6/EX5)</f>
        <v>-1.1110887470631593E-2</v>
      </c>
      <c r="FA6">
        <f t="shared" ca="1" si="70"/>
        <v>-1.1110887470632266E-2</v>
      </c>
      <c r="FC6" s="12">
        <f>+call!B44*call!$C$65/call!$B$65</f>
        <v>12.737158464848511</v>
      </c>
      <c r="FE6" s="142">
        <f>fof!B68/10</f>
        <v>684.16019373444919</v>
      </c>
      <c r="FF6" s="142">
        <f>fof!C68/10</f>
        <v>16545.750325532201</v>
      </c>
      <c r="FG6" s="7">
        <f ca="1">+AVERAGE(OFFSET(jikasougaku!$BF$287,(ROW(Sheet1!FG6)-ROW(Sheet1!$FG$5))*3,0):OFFSET(jikasougaku!$BF$287,(ROW(Sheet1!FG6)-ROW(Sheet1!$FG$5))*3+2,0))/1000</f>
        <v>13731.339333333333</v>
      </c>
      <c r="FH6" s="7">
        <f ca="1">+AVERAGE(OFFSET(jikasougaku!$BR$287,(ROW(Sheet1!FH6)-ROW(Sheet1!$FH$5))*3,0):OFFSET(jikasougaku!$BR$287,(ROW(Sheet1!FH6)-ROW(Sheet1!$FH$5))*3+2,0))/1000</f>
        <v>67887.813333333324</v>
      </c>
      <c r="FI6" s="7" t="e">
        <f ca="1">+AVERAGE(OFFSET(jikasougaku!$BH$287,(ROW(Sheet1!FI6)-ROW(Sheet1!FI$5))*3,0):OFFSET(jikasougaku!$BH$287,(ROW(Sheet1!FI6)-ROW(Sheet1!FI$5))*3+2,0))/1000</f>
        <v>#DIV/0!</v>
      </c>
      <c r="FJ6" s="7" t="e">
        <f ca="1">+AVERAGE(OFFSET(jikasougaku!$BJ$287,(ROW(Sheet1!FJ6)-ROW(Sheet1!FJ$5))*3,0):OFFSET(jikasougaku!$BJ$287,(ROW(Sheet1!FJ6)-ROW(Sheet1!FJ$5))*3+2,0))/1000</f>
        <v>#DIV/0!</v>
      </c>
      <c r="FK6" s="7" t="e">
        <f ca="1">+AVERAGE(OFFSET(jikasougaku!$BL$287,(ROW(Sheet1!FK6)-ROW(Sheet1!FK$5))*3,0):OFFSET(jikasougaku!$BL$287,(ROW(Sheet1!FK6)-ROW(Sheet1!FK$5))*3+2,0))/1000</f>
        <v>#DIV/0!</v>
      </c>
      <c r="FL6" s="4">
        <f t="shared" ca="1" si="33"/>
        <v>11313.118632887079</v>
      </c>
      <c r="FM6" s="64">
        <f t="shared" ref="FM6:FM58" ca="1" si="71">+FH6-FG6</f>
        <v>54156.473999999987</v>
      </c>
      <c r="FN6" s="7">
        <f t="shared" ca="1" si="34"/>
        <v>4323.9382686587533</v>
      </c>
      <c r="FO6" s="7">
        <f t="shared" ca="1" si="35"/>
        <v>59208.098610922098</v>
      </c>
      <c r="FP6" s="1">
        <f t="shared" ca="1" si="36"/>
        <v>0.54998940430364618</v>
      </c>
      <c r="FQ6" s="1">
        <f t="shared" ca="1" si="37"/>
        <v>7.5310573050973719</v>
      </c>
      <c r="FR6" s="211">
        <f ca="1">+FP6/消費税調整!$E6*100</f>
        <v>0.56877198130608619</v>
      </c>
      <c r="FS6" s="211">
        <f ca="1">+FQ6/消費税調整!$E6*100</f>
        <v>7.788248921219278</v>
      </c>
      <c r="FT6" s="83">
        <f ca="1">+LN(FR6/FR5)</f>
        <v>-2.1170824964425718E-2</v>
      </c>
      <c r="FU6" s="83">
        <f ca="1">+LN(FS6/FS5)</f>
        <v>-6.9730201775984576E-3</v>
      </c>
      <c r="FW6" s="7">
        <f>+kshotoku1631!$E10*kshotoku1722!$E$9/kshotoku1631!$E$65</f>
        <v>124096.24019442094</v>
      </c>
      <c r="FX6" s="72">
        <f t="shared" ref="FX6:FX69" ca="1" si="72">+FW6/(GA6*GC6)</f>
        <v>0.18298226926186076</v>
      </c>
      <c r="FY6">
        <f ca="1">+LN(FX6/FX5)</f>
        <v>1.767779148203575E-2</v>
      </c>
      <c r="GA6" s="73">
        <f t="shared" ca="1" si="38"/>
        <v>122.73401221995925</v>
      </c>
      <c r="GB6" s="72">
        <f ca="1">+AVERAGE(OFFSET(Maikin30!$F$20,ROUNDDOWN((ROW(GB6)-ROW(GB$5))/4,0),MOD(ROW(GB6)-ROW(GB$5),4)*3):OFFSET(Maikin30!$F$20,ROUNDDOWN((ROW(GB6)-ROW(GB$5))/4,0),MOD(ROW(GB6)-ROW(GB$5),4)*3+2))</f>
        <v>117.7</v>
      </c>
      <c r="GC6" s="5">
        <f ca="1">+AVERAGE(OFFSET(Rocho!$J$66,(ROW(GC6)-ROW($GC$5))*3,0):OFFSET(Rocho!$J$66,(ROW(GC6)-ROW($GC$5))*3+2,0))</f>
        <v>5525.666666666667</v>
      </c>
      <c r="GD6" s="72">
        <f t="shared" ref="GD6:GD69" ca="1" si="73">+GA6*GC6/GI26</f>
        <v>86.262979039749411</v>
      </c>
      <c r="GE6">
        <f ca="1">+LN(GD6/GD5)</f>
        <v>2.3189195416686492E-3</v>
      </c>
      <c r="GF6" s="72"/>
      <c r="GG6" s="85" t="s">
        <v>702</v>
      </c>
      <c r="GH6" s="78">
        <f ca="1">+AVERAGE(OFFSET(Rocho!$E$6,(ROW(GH6)-ROW($GH$5))*3,0):OFFSET(Rocho!$E$6,(ROW(GH6)-ROW($GH$5))*3+2,0))/10000</f>
        <v>8431.3333333333321</v>
      </c>
      <c r="GI6" s="82">
        <f>Rocho!T7</f>
        <v>7555.2044153351399</v>
      </c>
      <c r="GJ6">
        <f>LN(GI6/GI5)</f>
        <v>2.2415779495203202E-3</v>
      </c>
      <c r="GL6" s="94">
        <f t="shared" si="39"/>
        <v>123982.51542479012</v>
      </c>
      <c r="GM6" s="5">
        <f t="shared" ref="GM6:GM69" si="74">+K6</f>
        <v>39710.222529539475</v>
      </c>
      <c r="GN6" s="7">
        <f>+('gaku-mk1131'!C9-'gaku-mk1131'!D9)*('gaku-mk1722'!$C$8-'gaku-mk1722'!$D$8)/('gaku-mk1131'!$C$64-'gaku-mk1131'!$D$64)</f>
        <v>1794.0963950638052</v>
      </c>
      <c r="GO6" s="5">
        <f t="shared" ref="GO6:GO69" si="75">+F6</f>
        <v>7618.5129630882984</v>
      </c>
      <c r="GP6" s="5">
        <f t="shared" ref="GP6:GP69" si="76">+J6</f>
        <v>16411.069790702288</v>
      </c>
      <c r="GQ6" s="90">
        <f>+'gaku-mk1131'!H9+('gaku-mk1722'!$H$8-'gaku-mk1131'!$H$64)</f>
        <v>3681.1000000000004</v>
      </c>
      <c r="GR6" s="7">
        <f>+'gaku-mk1131'!W9*'gaku-mk1722'!$W$8/'gaku-mk1131'!$W$64</f>
        <v>59389.892862680717</v>
      </c>
      <c r="GS6" s="7">
        <f>+'gaku-mk1131'!M9*'gaku-mk1722'!$M$8/'gaku-mk1131'!$M$64</f>
        <v>33585.489954631623</v>
      </c>
      <c r="GT6" s="7">
        <f>+'gaku-mk1131'!N9*'gaku-mk1722'!$N$8/'gaku-mk1131'!$N$64</f>
        <v>38207.869070916095</v>
      </c>
      <c r="GU6" s="5">
        <f t="shared" ref="GU6:GU69" si="77">+U6</f>
        <v>31530.351146488018</v>
      </c>
      <c r="GV6" s="7">
        <f>+('gaku-jk1131'!C9-'gaku-jk1131'!D9)*('gaku-jk1722'!$C$8-'gaku-jk1722'!$D$8)/('gaku-jk1131'!$C$64-'gaku-jk1131'!$D$64)</f>
        <v>2093.6525823978636</v>
      </c>
      <c r="GW6" s="5">
        <f t="shared" ref="GW6:GW69" si="78">+P6</f>
        <v>1876.8266863762517</v>
      </c>
      <c r="GX6" s="5">
        <f t="shared" ref="GX6:GX69" si="79">+T6</f>
        <v>19983.626809940462</v>
      </c>
      <c r="GY6" s="90">
        <f>+'gaku-jk1131'!H9+('gaku-jk1722'!$H$8-'gaku-jk1131'!$H$64)</f>
        <v>2834.5</v>
      </c>
      <c r="GZ6" s="7">
        <f>+'gaku-jk1131'!Z9*'gaku-jk1722'!$Z$8/'gaku-jk1131'!$Z$64</f>
        <v>68872.224885950971</v>
      </c>
      <c r="HA6" s="7">
        <f>+'gaku-jk1131'!M9*'gaku-jk1722'!$M$8/'gaku-jk1131'!$M$64</f>
        <v>17245.578362778695</v>
      </c>
      <c r="HB6" s="7">
        <f>+'gaku-jk1131'!N9*'gaku-jk1722'!$N$8/'gaku-jk1131'!$N$64</f>
        <v>24785.035091506448</v>
      </c>
      <c r="HC6" s="9">
        <f t="shared" ca="1" si="40"/>
        <v>125.92689530685922</v>
      </c>
      <c r="HD6" s="7">
        <f t="shared" ca="1" si="41"/>
        <v>86.053571428571416</v>
      </c>
      <c r="HE6" s="9">
        <f t="shared" ca="1" si="42"/>
        <v>406.40549882168108</v>
      </c>
      <c r="HF6" s="9">
        <f t="shared" ca="1" si="43"/>
        <v>80.709931170108149</v>
      </c>
      <c r="HG6" s="7">
        <f t="shared" ca="1" si="44"/>
        <v>161.54435962680236</v>
      </c>
      <c r="HH6" s="7">
        <f t="shared" ca="1" si="45"/>
        <v>87.580039138943235</v>
      </c>
      <c r="HI6" s="7">
        <f t="shared" ca="1" si="46"/>
        <v>193.63062898814948</v>
      </c>
      <c r="HJ6" s="7">
        <f t="shared" ca="1" si="47"/>
        <v>154.15315040650407</v>
      </c>
      <c r="HL6">
        <f ca="1">+OFFSET('def-cy1131'!$C$8,ROUNDDOWN((ROW(Sheet1!HO6)-ROW(Sheet1!HO$5))/4,0),0)</f>
        <v>79</v>
      </c>
      <c r="HO6">
        <f ca="1">+OFFSET('def-cy1131'!$H$8,ROUNDDOWN((ROW(Sheet1!HO6)-ROW(Sheet1!HO$5))/4,0),0)</f>
        <v>169.6</v>
      </c>
      <c r="HP6">
        <f ca="1">+OFFSET('def-cy1131'!$W$8,ROUNDDOWN((ROW(Sheet1!HO6)-ROW(Sheet1!HO$5))/4,0),0)</f>
        <v>84.6</v>
      </c>
      <c r="HQ6">
        <f ca="1">+OFFSET('def-cy1131'!$M$8,ROUNDDOWN((ROW(Sheet1!HO6)-ROW(Sheet1!HO$5))/4,0),0)</f>
        <v>161.9</v>
      </c>
      <c r="HR6">
        <f ca="1">+OFFSET('def-cy1131'!$N$8,ROUNDDOWN((ROW(Sheet1!HO6)-ROW(Sheet1!HO$5))/4,0),0)</f>
        <v>188.9</v>
      </c>
      <c r="HS6" s="8">
        <f t="shared" ca="1" si="48"/>
        <v>125.92689530685922</v>
      </c>
      <c r="HT6" s="8">
        <f t="shared" ca="1" si="48"/>
        <v>86.053571428571416</v>
      </c>
      <c r="HU6" s="8">
        <f t="shared" ca="1" si="48"/>
        <v>406.40549882168108</v>
      </c>
      <c r="HV6" s="8">
        <f t="shared" ca="1" si="48"/>
        <v>80.709931170108149</v>
      </c>
      <c r="HW6" s="8">
        <f t="shared" ca="1" si="48"/>
        <v>161.54435962680236</v>
      </c>
      <c r="HX6" s="8">
        <f t="shared" ca="1" si="48"/>
        <v>87.580039138943235</v>
      </c>
      <c r="HY6" s="8">
        <f t="shared" ca="1" si="48"/>
        <v>193.63062898814948</v>
      </c>
      <c r="HZ6" s="8">
        <f t="shared" ca="1" si="48"/>
        <v>154.15315040650407</v>
      </c>
      <c r="IA6">
        <f t="shared" ref="IA6:IA68" ca="1" si="80">+HS6*(GU6-GU5)/($HS6*$GU5+$HT6*$GV5+$HU6*$GW5+$HV6*$GX5+$HW6*$GY5+$HX6*$GZ5+$HY6*$HA5-$HZ6*$HB5)</f>
        <v>3.8392863689151405E-3</v>
      </c>
      <c r="IB6">
        <f t="shared" ref="IB6:IB68" ca="1" si="81">+HT6*(GV6-GV5)/($HS6*$GU5+$HT6*$GV5+$HU6*$GW5+$HV6*$GX5+$HW6*$GY5+$HX6*$GZ5+$HY6*$HA5-$HZ6*$HB5)</f>
        <v>-1.5225640483949161E-5</v>
      </c>
      <c r="IC6">
        <f t="shared" ref="IC6:IC68" ca="1" si="82">+HU6*(GW6-GW5)/($HS6*$GU5+$HT6*$GV5+$HU6*$GW5+$HV6*$GX5+$HW6*$GY5+$HX6*$GZ5+$HY6*$HA5-$HZ6*$HB5)</f>
        <v>-2.5435785495844508E-3</v>
      </c>
      <c r="ID6">
        <f t="shared" ref="ID6:ID68" ca="1" si="83">+HV6*(GX6-GX5)/($HS6*$GU5+$HT6*$GV5+$HU6*$GW5+$HV6*$GX5+$HW6*$GY5+$HX6*$GZ5+$HY6*$HA5-$HZ6*$HB5)</f>
        <v>-1.6917872776470225E-3</v>
      </c>
      <c r="IE6">
        <f t="shared" ref="IE6:IE68" ca="1" si="84">+HW6*(GY6-GY5)/($HS6*$GU5+$HT6*$GV5+$HU6*$GW5+$HV6*$GX5+$HW6*$GY5+$HX6*$GZ5+$HY6*$HA5-$HZ6*$HB5)</f>
        <v>3.4869024774797008E-3</v>
      </c>
      <c r="IF6">
        <f t="shared" ref="IF6:IF68" ca="1" si="85">+HX6*(GZ6-GZ5)/($HS6*$GU5+$HT6*$GV5+$HU6*$GW5+$HV6*$GX5+$HW6*$GY5+$HX6*$GZ5+$HY6*$HA5-$HZ6*$HB5)</f>
        <v>-4.4605320043943734E-3</v>
      </c>
      <c r="IG6">
        <f t="shared" ref="IG6:IG68" ca="1" si="86">+HY6*(HA6-HA5)/($HS6*$GU5+$HT6*$GV5+$HU6*$GW5+$HV6*$GX5+$HW6*$GY5+$HX6*$GZ5+$HY6*$HA5-$HZ6*$HB5)</f>
        <v>3.6817537139451489E-3</v>
      </c>
      <c r="IH6">
        <f t="shared" ref="IH6:IH68" ca="1" si="87">-HZ6*(HB6-HB5)/($HS6*$GU5+$HT6*$GV5+$HU6*$GW5+$HV6*$GX5+$HW6*$GY5+$HX6*$GZ5+$HY6*$HA5-$HZ6*$HB5)</f>
        <v>-1.3778818284175254E-2</v>
      </c>
      <c r="II6">
        <f ca="1">+SUM(IA6:IH6)</f>
        <v>-1.148199919594506E-2</v>
      </c>
      <c r="IJ6" s="5">
        <f ca="1">+IJ5*(1+II6)</f>
        <v>107438.05512794237</v>
      </c>
      <c r="IK6" s="1">
        <f t="shared" ref="IK6:IK69" ca="1" si="88">+IJ6/$GI26</f>
        <v>13.665734399508077</v>
      </c>
      <c r="IL6">
        <f ca="1">+LN(IK6/IK5)</f>
        <v>-1.3928469520535431E-2</v>
      </c>
      <c r="IM6" s="5">
        <f t="shared" ref="IM6:IM69" si="89">+GL6</f>
        <v>123982.51542479012</v>
      </c>
      <c r="IN6">
        <f t="shared" ref="IN6:IN69" ca="1" si="90">+IM6/IJ6*100</f>
        <v>115.39906905159984</v>
      </c>
      <c r="IP6" s="112">
        <v>96.15194734182468</v>
      </c>
      <c r="IQ6" s="112">
        <v>96.669044542474012</v>
      </c>
      <c r="IR6">
        <f t="shared" ref="IR6:IR69" si="91">+(IQ6/IP6)^(1/$IR$3)*100</f>
        <v>101.38744340173929</v>
      </c>
      <c r="IS6">
        <f>+LN(IR6/IR5)</f>
        <v>-1.5759163790824288E-2</v>
      </c>
      <c r="IT6" s="112">
        <v>0.41845288002381431</v>
      </c>
      <c r="IU6">
        <f>+LN(IT6/IT5)</f>
        <v>-1.1774992229734918E-2</v>
      </c>
      <c r="IW6">
        <f>+util!B4</f>
        <v>122.666666666667</v>
      </c>
      <c r="IX6">
        <f>+LN(IW6/IW5)</f>
        <v>-7.8495463266087424E-3</v>
      </c>
      <c r="IY6">
        <f>+IX6*0.6</f>
        <v>-4.7097277959652455E-3</v>
      </c>
      <c r="JA6" s="5">
        <f t="shared" ref="JA6:JA69" si="92">+GN6+SUM(GQ6:GS6)-GT6</f>
        <v>60242.710141460055</v>
      </c>
      <c r="JB6" s="1">
        <f t="shared" ref="JB6:JB69" si="93">+JA6/SUM(GO6:GP6)</f>
        <v>2.5070227293878822</v>
      </c>
      <c r="JC6" s="5">
        <f t="shared" ref="JC6:JC69" ca="1" si="94">+JA6/IN6*100</f>
        <v>52203.809473127527</v>
      </c>
      <c r="JD6" s="1">
        <f t="shared" ref="JD6:JD69" ca="1" si="95">+JC6/$GI26</f>
        <v>6.6401369054263837</v>
      </c>
      <c r="JE6">
        <f ca="1">+LN(JD6/JD5)</f>
        <v>-1.7974507365480813E-2</v>
      </c>
      <c r="JG6">
        <f t="shared" ref="JG6:JG69" si="96">M6/L6</f>
        <v>0.5978523177891043</v>
      </c>
    </row>
    <row r="7" spans="1:267" x14ac:dyDescent="0.15">
      <c r="A7" t="s">
        <v>246</v>
      </c>
      <c r="B7" s="7">
        <f>+'gaku-mk1131'!B10*'gaku-mk1722'!$B$8/'gaku-mk1131'!$B$64</f>
        <v>252420.72919784591</v>
      </c>
      <c r="C7" s="7">
        <f>+'kgaku-mk1131'!B11*'kgaku-mk1722'!B$9/'kgaku-mk1131'!B$65</f>
        <v>132460.02652415409</v>
      </c>
      <c r="D7" s="7">
        <f>+'kgaku-mk1131'!C11*'kgaku-mk1722'!C$9/'kgaku-mk1131'!C$65</f>
        <v>634.2152957251609</v>
      </c>
      <c r="E7" s="7">
        <f>+'kgaku-mk1131'!D11*'kgaku-mk1722'!D$9/'kgaku-mk1131'!D$65</f>
        <v>88.941507352941173</v>
      </c>
      <c r="F7" s="7">
        <f>+'kgaku-mk1131'!F11*'kgaku-mk1722'!F$9/'kgaku-mk1131'!F$65</f>
        <v>7592.2983688801278</v>
      </c>
      <c r="G7" s="7">
        <f>+'kgaku-mk1131'!G11*'kgaku-mk1722'!G$9/'kgaku-mk1131'!G$65</f>
        <v>13041.765286773119</v>
      </c>
      <c r="H7" s="7">
        <f>+'kgaku-mk1131'!H11*'kgaku-mk1722'!H$9/'kgaku-mk1131'!H$65</f>
        <v>47962.833416925932</v>
      </c>
      <c r="I7" s="7">
        <f>+'kgaku-mk1131'!I11*'kgaku-mk1722'!I$9/'kgaku-mk1131'!I$65</f>
        <v>62728.944115866892</v>
      </c>
      <c r="J7" s="7">
        <f>+'gaku-mk1131'!F10*'gaku-mk1722'!$F$8/'gaku-mk1131'!$F$64</f>
        <v>15655.288722969846</v>
      </c>
      <c r="K7" s="7">
        <f>+'gaku-mk1131'!G10*'gaku-mk1722'!$G$8/'gaku-mk1131'!$G$64</f>
        <v>40046.778482319394</v>
      </c>
      <c r="L7" s="7">
        <f>+'gaku-jk1131'!B10*'gaku-jk1722'!$B$8/'gaku-jk1131'!$B$64</f>
        <v>258502.77281804261</v>
      </c>
      <c r="M7" s="7">
        <f>+'kgaku-jk1131'!B11*'kgaku-jk1722'!$B$9/'kgaku-jk1131'!$B$65</f>
        <v>152592.52392228274</v>
      </c>
      <c r="N7" s="7">
        <f>+'kgaku-jk1131'!C11*'kgaku-jk1722'!C$9/'kgaku-jk1131'!C$65</f>
        <v>906.08685197653176</v>
      </c>
      <c r="O7" s="7">
        <f>+'kgaku-jk1131'!D11*'kgaku-jk1722'!D$9/'kgaku-jk1131'!D$65</f>
        <v>110.49758860065766</v>
      </c>
      <c r="P7" s="7">
        <f>+'kgaku-jk1131'!F11*'kgaku-jk1722'!F$9/'kgaku-jk1131'!F$65</f>
        <v>1862.4594353697466</v>
      </c>
      <c r="Q7" s="7">
        <f>+'kgaku-jk1131'!G11*'kgaku-jk1722'!G$9/'kgaku-jk1131'!G$65</f>
        <v>14385.906489416569</v>
      </c>
      <c r="R7" s="7">
        <f>+'kgaku-jk1131'!H11*'kgaku-jk1722'!H$9/'kgaku-jk1131'!H$65</f>
        <v>59207.263451846178</v>
      </c>
      <c r="S7" s="7">
        <f>+'kgaku-jk1131'!I11*'kgaku-jk1722'!I$9/'kgaku-jk1131'!I$65</f>
        <v>90690.083933824339</v>
      </c>
      <c r="T7" s="7">
        <f>+'gaku-jk1131'!F10*'gaku-jk1722'!$F$8/'gaku-jk1131'!$F$64</f>
        <v>19339.486329759908</v>
      </c>
      <c r="U7" s="7">
        <f>+'gaku-jk1131'!G10*'gaku-jk1722'!$G$8/'gaku-jk1131'!$G$64</f>
        <v>31528.183311212342</v>
      </c>
      <c r="V7" s="8">
        <f t="shared" si="0"/>
        <v>97.647203720914135</v>
      </c>
      <c r="W7" s="8">
        <f t="shared" si="0"/>
        <v>86.806367126883373</v>
      </c>
      <c r="X7" s="8">
        <f t="shared" si="1"/>
        <v>69.994978333665031</v>
      </c>
      <c r="Y7" s="8">
        <f t="shared" si="2"/>
        <v>80.491808445140862</v>
      </c>
      <c r="Z7" s="8">
        <f t="shared" si="3"/>
        <v>407.64905934033726</v>
      </c>
      <c r="AA7" s="8">
        <f t="shared" si="4"/>
        <v>90.656541500305806</v>
      </c>
      <c r="AB7" s="8">
        <f t="shared" si="5"/>
        <v>81.008360496064057</v>
      </c>
      <c r="AC7" s="8">
        <f t="shared" si="6"/>
        <v>69.168470680476574</v>
      </c>
      <c r="AD7" s="8">
        <f t="shared" si="7"/>
        <v>80.94986834722306</v>
      </c>
      <c r="AE7" s="8">
        <f t="shared" si="8"/>
        <v>127.01898516327641</v>
      </c>
      <c r="AF7" s="11">
        <f t="shared" ca="1" si="9"/>
        <v>86.162499999999994</v>
      </c>
      <c r="AG7" s="11">
        <f t="shared" ca="1" si="10"/>
        <v>73.35018541409147</v>
      </c>
      <c r="AH7" s="11">
        <f t="shared" ca="1" si="11"/>
        <v>79.326183282980864</v>
      </c>
      <c r="AI7" s="11">
        <f t="shared" ca="1" si="12"/>
        <v>406.40549882168108</v>
      </c>
      <c r="AJ7" s="11">
        <f t="shared" ca="1" si="13"/>
        <v>90.308666017526761</v>
      </c>
      <c r="AK7" s="11">
        <f t="shared" ca="1" si="14"/>
        <v>79.795049504950484</v>
      </c>
      <c r="AL7" s="11">
        <f t="shared" ca="1" si="15"/>
        <v>68.741701244813271</v>
      </c>
      <c r="AM7" s="11">
        <f t="shared" ca="1" si="16"/>
        <v>80.709931170108149</v>
      </c>
      <c r="AN7" s="11">
        <f t="shared" ca="1" si="17"/>
        <v>125.92689530685922</v>
      </c>
      <c r="AO7" s="9">
        <f ca="1">+OFFSET('kdef-cy1131'!B$9,ROUNDDOWN((ROW(Sheet1!AO7)-ROW(Sheet1!AO$5))/4,0),0)</f>
        <v>79.099999999999994</v>
      </c>
      <c r="AP7" s="9">
        <f ca="1">+OFFSET('kdef-cy1131'!C$9,ROUNDDOWN((ROW(Sheet1!AP7)-ROW(Sheet1!AP$5))/4,0),0)</f>
        <v>88.7</v>
      </c>
      <c r="AQ7" s="9">
        <f ca="1">+OFFSET('kdef-cy1131'!D$9,ROUNDDOWN((ROW(Sheet1!AQ7)-ROW(Sheet1!AQ$5))/4,0),0)</f>
        <v>76.7</v>
      </c>
      <c r="AR7" s="9">
        <f ca="1">+OFFSET('kdef-cy1131'!F$9,ROUNDDOWN((ROW(Sheet1!AR7)-ROW(Sheet1!AR$5))/4,0),0)</f>
        <v>168.3</v>
      </c>
      <c r="AS7" s="9">
        <f ca="1">+OFFSET('kdef-cy1131'!G$9,ROUNDDOWN((ROW(Sheet1!AS7)-ROW(Sheet1!AS$5))/4,0),0)</f>
        <v>81.5</v>
      </c>
      <c r="AT7" s="9">
        <f ca="1">+OFFSET('kdef-cy1131'!H$9,ROUNDDOWN((ROW(Sheet1!AT7)-ROW(Sheet1!AT$5))/4,0),0)</f>
        <v>83</v>
      </c>
      <c r="AU7" s="9">
        <f ca="1">+OFFSET('kdef-cy1131'!I$9,ROUNDDOWN((ROW(Sheet1!AU7)-ROW(Sheet1!AU$5))/4,0),0)</f>
        <v>66.599999999999994</v>
      </c>
      <c r="AV7" s="9">
        <f ca="1">+OFFSET('def-cy1131'!$F$8,ROUNDDOWN((ROW(Sheet1!AV7)-ROW(Sheet1!AV$5))/4,0),0)</f>
        <v>82</v>
      </c>
      <c r="AW7" s="9">
        <f ca="1">+OFFSET('def-cy1131'!$G$8,ROUNDDOWN((ROW(Sheet1!AW7)-ROW(Sheet1!AW$5))/4,0),0)</f>
        <v>111</v>
      </c>
      <c r="AX7" s="8">
        <f t="shared" ca="1" si="18"/>
        <v>86.162499999999994</v>
      </c>
      <c r="AY7" s="8">
        <f t="shared" ca="1" si="18"/>
        <v>73.35018541409147</v>
      </c>
      <c r="AZ7" s="8">
        <f t="shared" ca="1" si="18"/>
        <v>79.326183282980864</v>
      </c>
      <c r="BA7" s="8">
        <f t="shared" ca="1" si="18"/>
        <v>406.40549882168108</v>
      </c>
      <c r="BB7" s="8">
        <f t="shared" ca="1" si="18"/>
        <v>90.308666017526761</v>
      </c>
      <c r="BC7" s="8">
        <f t="shared" ca="1" si="18"/>
        <v>79.795049504950484</v>
      </c>
      <c r="BD7" s="8">
        <f t="shared" ca="1" si="18"/>
        <v>68.741701244813271</v>
      </c>
      <c r="BE7" s="8">
        <f t="shared" ca="1" si="19"/>
        <v>80.709931170108149</v>
      </c>
      <c r="BF7" s="8">
        <f t="shared" ca="1" si="19"/>
        <v>125.92689530685922</v>
      </c>
      <c r="BG7">
        <f t="shared" ref="BG7:BG70" ca="1" si="97">+AY7*(N7-N6)/($AY7*$N6-$AZ7*$O6+$BB7*$Q6+$BC7*$R6+$BD7*$S6)</f>
        <v>2.6414401500182699E-4</v>
      </c>
      <c r="BH7">
        <f t="shared" ref="BH7:BH70" ca="1" si="98">-AZ7*(O7-O6)/($AY7*$N6-$AZ7*$O6+$BB7*$Q6+$BC7*$R6+$BD7*$S6)</f>
        <v>5.0566927541464584E-5</v>
      </c>
      <c r="BI7">
        <f t="shared" ref="BI7:BI70" ca="1" si="99">+BB7*(Q7-Q6)/($AY7*$N6-$AZ7*$O6+$BB7*$Q6+$BC7*$R6+$BD7*$S6)</f>
        <v>-5.7670938673462108E-5</v>
      </c>
      <c r="BJ7">
        <f t="shared" ref="BJ7:BJ70" ca="1" si="100">+BC7*(R7-R6)/($AY7*$N6-$AZ7*$O6+$BB7*$Q6+$BC7*$R6+$BD7*$S6)</f>
        <v>4.7066150836366273E-4</v>
      </c>
      <c r="BK7">
        <f t="shared" ref="BK7:BK70" ca="1" si="101">+BD7*(S7-S6)/($AY7*$N6-$AZ7*$O6+$BB7*$Q6+$BC7*$R6+$BD7*$S6)</f>
        <v>1.0604271269283301E-2</v>
      </c>
      <c r="BL7" s="13">
        <f t="shared" ref="BL7:BL70" ca="1" si="102">+SUM(BG7:BK7)</f>
        <v>1.1331972781516793E-2</v>
      </c>
      <c r="BM7">
        <f t="shared" ref="BM7:BM37" ca="1" si="103">+BA7*(P7-P6)/($BA7*$P6+$BE7*$T6)</f>
        <v>-2.4578449631193484E-3</v>
      </c>
      <c r="BN7">
        <f t="shared" ca="1" si="49"/>
        <v>-2.1884105495687117E-2</v>
      </c>
      <c r="BO7" s="13">
        <f t="shared" ca="1" si="50"/>
        <v>-2.4341950458806466E-2</v>
      </c>
      <c r="BP7">
        <f t="shared" ref="BP7:BP70" ca="1" si="104">+BF7*(U7-U6)/($BF7*$U6+$BA7*$P6+$BE7*$T6)</f>
        <v>-4.3016444037788448E-5</v>
      </c>
      <c r="BQ7">
        <f t="shared" ref="BQ7:BQ70" ca="1" si="105">+BA7*(P7-P6)/($BF7*$U6+$BA7*$P6+$BE7*$T6)</f>
        <v>-9.20074482771897E-4</v>
      </c>
      <c r="BR7">
        <f t="shared" ref="BR7:BR70" ca="1" si="106">+BE7*(T7-T6)/($BF7*$U6+$BA7*$P6+$BE7*$T6)</f>
        <v>-8.1921387829588001E-3</v>
      </c>
      <c r="BS7" s="13">
        <f t="shared" ref="BS7:BS70" ca="1" si="107">+SUM(BP7:BR7)</f>
        <v>-9.1552297097684861E-3</v>
      </c>
      <c r="BT7" s="5">
        <f t="shared" si="51"/>
        <v>31528.183311212342</v>
      </c>
      <c r="BU7" s="5">
        <f t="shared" ca="1" si="52"/>
        <v>166212.0978839359</v>
      </c>
      <c r="BV7" s="5">
        <f t="shared" ca="1" si="53"/>
        <v>11971.453675352568</v>
      </c>
      <c r="BW7" s="5">
        <f t="shared" ref="BW7:BW70" ca="1" si="108">+BW6*(1+BS7)</f>
        <v>42799.367816479753</v>
      </c>
      <c r="BX7" s="5">
        <f t="shared" si="54"/>
        <v>40046.778482319394</v>
      </c>
      <c r="BY7" s="5">
        <f t="shared" si="55"/>
        <v>124278.81660793816</v>
      </c>
      <c r="BZ7" s="5">
        <f t="shared" si="56"/>
        <v>23247.587091849975</v>
      </c>
      <c r="CA7" s="5">
        <f t="shared" si="57"/>
        <v>63294.365574169366</v>
      </c>
      <c r="CB7" s="9">
        <f t="shared" ref="CB7:CB70" si="109">+BX7/BT7*100</f>
        <v>127.01898516327641</v>
      </c>
      <c r="CC7" s="9">
        <f t="shared" ref="CC7:CC70" ca="1" si="110">+BY7/BU7*100</f>
        <v>74.771221944819388</v>
      </c>
      <c r="CD7" s="9">
        <f t="shared" ref="CD7:CD70" ca="1" si="111">+BZ7/BV7*100</f>
        <v>194.1918477261728</v>
      </c>
      <c r="CE7" s="9">
        <f t="shared" ref="CE7:CE70" ca="1" si="112">+CA7/BW7*100</f>
        <v>147.88621608985093</v>
      </c>
      <c r="CF7" s="5"/>
      <c r="CG7" s="5">
        <f t="shared" si="58"/>
        <v>75.291482974699434</v>
      </c>
      <c r="CH7" s="5">
        <f t="shared" ref="CH7:CH70" ca="1" si="113">+CC7</f>
        <v>74.771221944819388</v>
      </c>
      <c r="CI7" s="5">
        <f t="shared" si="59"/>
        <v>109.64836600084477</v>
      </c>
      <c r="CJ7" s="5">
        <f t="shared" ref="CJ7:CJ70" ca="1" si="114">+CD7</f>
        <v>194.1918477261728</v>
      </c>
      <c r="CK7" s="5">
        <f t="shared" ref="CK7:CK70" si="115">+(F7+SUM(J7:K7))/(P7+SUM(T7:U7))*100</f>
        <v>120.03453563053601</v>
      </c>
      <c r="CL7" s="5">
        <f t="shared" ref="CL7:CL70" ca="1" si="116">+CE7</f>
        <v>147.88621608985093</v>
      </c>
      <c r="CM7" s="5"/>
      <c r="CN7" s="1">
        <f t="shared" si="21"/>
        <v>32.798003612028424</v>
      </c>
      <c r="CO7" s="1">
        <f t="shared" si="22"/>
        <v>4.0001948870765176</v>
      </c>
      <c r="CP7" s="1">
        <f t="shared" ca="1" si="23"/>
        <v>21.088458461516588</v>
      </c>
      <c r="CQ7" s="1">
        <f t="shared" ca="1" si="24"/>
        <v>1.5188996876324397</v>
      </c>
      <c r="CR7" s="1">
        <f t="shared" ca="1" si="25"/>
        <v>5.430246665963268</v>
      </c>
      <c r="CS7" s="83">
        <f t="shared" ref="CS7:CS70" si="117">+LN(CN7/CN6)</f>
        <v>1.963625353223665E-2</v>
      </c>
      <c r="CT7" s="83">
        <f t="shared" ref="CT7:CT70" si="118">+LN(CO7/CO6)</f>
        <v>-2.5846396184766884E-3</v>
      </c>
      <c r="CU7" s="83">
        <f t="shared" ca="1" si="60"/>
        <v>8.7523636186041791E-3</v>
      </c>
      <c r="CV7" s="83">
        <f t="shared" ca="1" si="61"/>
        <v>-2.7158996369466996E-2</v>
      </c>
      <c r="CW7" s="83">
        <f t="shared" ca="1" si="61"/>
        <v>-1.1713279720039825E-2</v>
      </c>
      <c r="CX7" s="83">
        <f t="shared" ref="CX7:CX70" si="119">+LN(V7/V6)</f>
        <v>9.7714400241650217E-3</v>
      </c>
      <c r="CY7" s="83">
        <f t="shared" si="62"/>
        <v>8.5083401746399844E-3</v>
      </c>
      <c r="CZ7" s="83">
        <f t="shared" ca="1" si="62"/>
        <v>1.4938485982366372E-2</v>
      </c>
      <c r="DA7" s="83">
        <f t="shared" ca="1" si="62"/>
        <v>-8.4412273555299518E-3</v>
      </c>
      <c r="DB7" s="83">
        <f t="shared" ca="1" si="62"/>
        <v>2.1844559820057914E-3</v>
      </c>
      <c r="DC7" s="5"/>
      <c r="DD7" s="86">
        <f t="shared" ref="DD7:DD39" si="120">+DD6+1</f>
        <v>1982</v>
      </c>
      <c r="DE7" s="134"/>
      <c r="DF7" s="134"/>
      <c r="DG7" s="5"/>
      <c r="DH7" s="5"/>
      <c r="DI7" s="5"/>
      <c r="DJ7" s="5"/>
      <c r="DK7" s="5"/>
      <c r="DL7" s="5"/>
      <c r="DM7" s="135">
        <v>182040.1</v>
      </c>
      <c r="DN7" s="134">
        <v>7374.4</v>
      </c>
      <c r="DO7" s="5">
        <v>156469.5</v>
      </c>
      <c r="DP7" s="5">
        <v>10109.5</v>
      </c>
      <c r="DQ7" s="90">
        <f t="shared" si="63"/>
        <v>223145.8951804243</v>
      </c>
      <c r="DR7" s="90">
        <f t="shared" si="63"/>
        <v>2676.2700621504628</v>
      </c>
      <c r="DS7" s="90">
        <f t="shared" si="63"/>
        <v>215801.25172078304</v>
      </c>
      <c r="DT7" s="90">
        <f t="shared" si="63"/>
        <v>10378.611531779407</v>
      </c>
      <c r="DU7" s="7">
        <f t="shared" ref="DU7:DU41" si="121">+SUM(DQ7:DT7)</f>
        <v>452002.02849513723</v>
      </c>
      <c r="DV7" s="90">
        <f t="shared" ref="DV7:DY19" si="122">+DM6*DI$19/DM$19</f>
        <v>193230.36978657308</v>
      </c>
      <c r="DW7" s="90">
        <f t="shared" si="122"/>
        <v>4290.2688040515686</v>
      </c>
      <c r="DX7" s="90">
        <f t="shared" si="122"/>
        <v>211555.61023667493</v>
      </c>
      <c r="DY7" s="90">
        <f t="shared" si="122"/>
        <v>6179.2112268559567</v>
      </c>
      <c r="DZ7" s="7">
        <f t="shared" ref="DZ7:DZ40" si="123">+SUM(DV7:DY7)</f>
        <v>415255.4600541555</v>
      </c>
      <c r="EA7" s="90">
        <f t="shared" si="26"/>
        <v>59122.427704210495</v>
      </c>
      <c r="EB7" s="90">
        <f t="shared" si="27"/>
        <v>15622.926532364625</v>
      </c>
      <c r="EC7" s="90">
        <f t="shared" si="28"/>
        <v>43501.635726412635</v>
      </c>
      <c r="ED7">
        <v>57014.2</v>
      </c>
      <c r="EE7">
        <v>14952.7</v>
      </c>
      <c r="EF7">
        <v>42061.5</v>
      </c>
      <c r="EG7" s="5">
        <f t="shared" si="64"/>
        <v>380385.63555167895</v>
      </c>
      <c r="EH7" s="9">
        <f ca="1">+AVERAGE(OFFSET($CE$5,(ROW(EH7)-ROW($EH$5))*4,0):OFFSET($CE$5,(ROW(EH7)-ROW($EH$5))*4+3,0))</f>
        <v>148.66586874235307</v>
      </c>
      <c r="EI7" s="101">
        <f t="shared" si="29"/>
        <v>101.75554484088718</v>
      </c>
      <c r="EJ7" s="101">
        <f>+'def-cy1131'!B10</f>
        <v>89.5</v>
      </c>
      <c r="EK7" s="5">
        <f t="shared" ca="1" si="65"/>
        <v>255866.15056271607</v>
      </c>
      <c r="EO7" s="90">
        <f t="shared" si="30"/>
        <v>40046.778482319394</v>
      </c>
      <c r="EP7" s="1">
        <f>+'gaku-mk1131'!G10</f>
        <v>39100.1</v>
      </c>
      <c r="EQ7" s="5">
        <f t="shared" ca="1" si="66"/>
        <v>6769.863267376496</v>
      </c>
      <c r="ER7" s="5"/>
      <c r="ET7" s="4">
        <f ca="1">+ET8-EQ7+($ES$13-$ER$13)/4</f>
        <v>242409.939626337</v>
      </c>
      <c r="EU7" s="182">
        <f t="shared" ca="1" si="31"/>
        <v>255872.4494270455</v>
      </c>
      <c r="EV7" s="5">
        <f t="shared" ca="1" si="67"/>
        <v>5561.333333333333</v>
      </c>
      <c r="EW7" s="92">
        <f t="shared" ca="1" si="68"/>
        <v>121.83027834351661</v>
      </c>
      <c r="EX7">
        <f t="shared" ca="1" si="32"/>
        <v>0.55236886271838648</v>
      </c>
      <c r="EY7">
        <f t="shared" ca="1" si="69"/>
        <v>0.54172499229519988</v>
      </c>
      <c r="EZ7">
        <f t="shared" ca="1" si="70"/>
        <v>1.9871388872696245E-2</v>
      </c>
      <c r="FA7">
        <f t="shared" ca="1" si="70"/>
        <v>1.9871388872696027E-2</v>
      </c>
      <c r="FC7" s="12">
        <f>+call!B45*call!$C$65/call!$B$65</f>
        <v>12.320643340386537</v>
      </c>
      <c r="FE7" s="142">
        <f>fof!B69/10</f>
        <v>692.00036589139268</v>
      </c>
      <c r="FF7" s="142">
        <f>fof!C69/10</f>
        <v>16739.965110845063</v>
      </c>
      <c r="FG7" s="7">
        <f ca="1">+AVERAGE(OFFSET(jikasougaku!$BF$287,(ROW(Sheet1!FG7)-ROW(Sheet1!$FG$5))*3,0):OFFSET(jikasougaku!$BF$287,(ROW(Sheet1!FG7)-ROW(Sheet1!$FG$5))*3+2,0))/1000</f>
        <v>13988.227999999999</v>
      </c>
      <c r="FH7" s="7">
        <f ca="1">+AVERAGE(OFFSET(jikasougaku!$BR$287,(ROW(Sheet1!FH7)-ROW(Sheet1!$FH$5))*3,0):OFFSET(jikasougaku!$BR$287,(ROW(Sheet1!FH7)-ROW(Sheet1!$FH$5))*3+2,0))/1000</f>
        <v>69860.737333333323</v>
      </c>
      <c r="FI7" s="7" t="e">
        <f ca="1">+AVERAGE(OFFSET(jikasougaku!$BH$287,(ROW(Sheet1!FI7)-ROW(Sheet1!FI$5))*3,0):OFFSET(jikasougaku!$BH$287,(ROW(Sheet1!FI7)-ROW(Sheet1!FI$5))*3+2,0))/1000</f>
        <v>#DIV/0!</v>
      </c>
      <c r="FJ7" s="7" t="e">
        <f ca="1">+AVERAGE(OFFSET(jikasougaku!$BJ$287,(ROW(Sheet1!FJ7)-ROW(Sheet1!FJ$5))*3,0):OFFSET(jikasougaku!$BJ$287,(ROW(Sheet1!FJ7)-ROW(Sheet1!FJ$5))*3+2,0))/1000</f>
        <v>#DIV/0!</v>
      </c>
      <c r="FK7" s="7" t="e">
        <f ca="1">+AVERAGE(OFFSET(jikasougaku!$BL$287,(ROW(Sheet1!FK7)-ROW(Sheet1!FK$5))*3,0):OFFSET(jikasougaku!$BL$287,(ROW(Sheet1!FK7)-ROW(Sheet1!FK$5))*3+2,0))/1000</f>
        <v>#DIV/0!</v>
      </c>
      <c r="FL7" s="4">
        <f t="shared" ca="1" si="33"/>
        <v>11524.766738792468</v>
      </c>
      <c r="FM7" s="64">
        <f t="shared" ca="1" si="71"/>
        <v>55872.509333333321</v>
      </c>
      <c r="FN7" s="7">
        <f t="shared" ca="1" si="34"/>
        <v>4404.831378181455</v>
      </c>
      <c r="FO7" s="7">
        <f t="shared" ca="1" si="35"/>
        <v>61084.20282767422</v>
      </c>
      <c r="FP7" s="1">
        <f t="shared" ca="1" si="36"/>
        <v>0.55887089286141689</v>
      </c>
      <c r="FQ7" s="1">
        <f t="shared" ca="1" si="37"/>
        <v>7.7501679503845633</v>
      </c>
      <c r="FR7" s="211">
        <f ca="1">+FP7/消費税調整!$E7*100</f>
        <v>0.57233681207987075</v>
      </c>
      <c r="FS7" s="211">
        <f ca="1">+FQ7/消費税調整!$E7*100</f>
        <v>7.9369072078452438</v>
      </c>
      <c r="FT7" s="83">
        <f t="shared" ref="FT7:FT70" ca="1" si="124">+LN(FR7/FR6)</f>
        <v>6.2480324249554629E-3</v>
      </c>
      <c r="FU7" s="83">
        <f t="shared" ref="FU7:FU70" ca="1" si="125">+LN(FS7/FS6)</f>
        <v>1.890762980520265E-2</v>
      </c>
      <c r="FW7" s="7">
        <f>+kshotoku1631!$E11*kshotoku1722!$E$9/kshotoku1631!$E$65</f>
        <v>128273.02604606931</v>
      </c>
      <c r="FX7" s="72">
        <f t="shared" ca="1" si="72"/>
        <v>0.18932204078246556</v>
      </c>
      <c r="FY7">
        <f t="shared" ref="FY7:FY70" ca="1" si="126">+LN(FX7/FX6)</f>
        <v>3.4060225651796859E-2</v>
      </c>
      <c r="GA7" s="73">
        <f t="shared" ca="1" si="38"/>
        <v>121.83027834351661</v>
      </c>
      <c r="GB7" s="72">
        <f ca="1">+AVERAGE(OFFSET(Maikin30!$F$20,ROUNDDOWN((ROW(GB7)-ROW(GB$5))/4,0),MOD(ROW(GB7)-ROW(GB$5),4)*3):OFFSET(Maikin30!$F$20,ROUNDDOWN((ROW(GB7)-ROW(GB$5))/4,0),MOD(ROW(GB7)-ROW(GB$5),4)*3+2))</f>
        <v>116.83333333333333</v>
      </c>
      <c r="GC7" s="5">
        <f ca="1">+AVERAGE(OFFSET(Rocho!$J$66,(ROW(GC7)-ROW($GC$5))*3,0):OFFSET(Rocho!$J$66,(ROW(GC7)-ROW($GC$5))*3+2,0))</f>
        <v>5561.333333333333</v>
      </c>
      <c r="GD7" s="72">
        <f t="shared" ca="1" si="73"/>
        <v>85.963950686434373</v>
      </c>
      <c r="GE7">
        <f t="shared" ref="GE7:GE70" ca="1" si="127">+LN(GD7/GD6)</f>
        <v>-3.472495901421721E-3</v>
      </c>
      <c r="GF7" s="72"/>
      <c r="GG7" s="85" t="s">
        <v>703</v>
      </c>
      <c r="GH7" s="78">
        <f ca="1">+AVERAGE(OFFSET(Rocho!$E$6,(ROW(GH7)-ROW($GH$5))*3,0):OFFSET(Rocho!$E$6,(ROW(GH7)-ROW($GH$5))*3+2,0))/10000</f>
        <v>8455.3333333333321</v>
      </c>
      <c r="GI7" s="82">
        <f>Rocho!T8</f>
        <v>7572.4231202441097</v>
      </c>
      <c r="GJ7">
        <f t="shared" ref="GJ7:GJ70" si="128">LN(GI7/GI6)</f>
        <v>2.2764590553890273E-3</v>
      </c>
      <c r="GL7" s="94">
        <f t="shared" si="39"/>
        <v>128716.06897115451</v>
      </c>
      <c r="GM7" s="5">
        <f t="shared" si="74"/>
        <v>40046.778482319394</v>
      </c>
      <c r="GN7" s="7">
        <f>+('gaku-mk1131'!C10-'gaku-mk1131'!D10)*('gaku-mk1722'!$C$8-'gaku-mk1722'!$D$8)/('gaku-mk1131'!$C$64-'gaku-mk1131'!$D$64)</f>
        <v>1855.6269503845865</v>
      </c>
      <c r="GO7" s="5">
        <f t="shared" si="75"/>
        <v>7592.2983688801278</v>
      </c>
      <c r="GP7" s="5">
        <f t="shared" si="76"/>
        <v>15655.288722969846</v>
      </c>
      <c r="GQ7" s="90">
        <f>+'gaku-mk1131'!H10+('gaku-mk1722'!$H$8-'gaku-mk1131'!$H$64)</f>
        <v>4909.3999999999996</v>
      </c>
      <c r="GR7" s="7">
        <f>+'gaku-mk1131'!W10*'gaku-mk1722'!$W$8/'gaku-mk1131'!$W$64</f>
        <v>60641.143089949983</v>
      </c>
      <c r="GS7" s="7">
        <f>+'gaku-mk1131'!M10*'gaku-mk1722'!$M$8/'gaku-mk1131'!$M$64</f>
        <v>32684.252463666653</v>
      </c>
      <c r="GT7" s="7">
        <f>+'gaku-mk1131'!N10*'gaku-mk1722'!$N$8/'gaku-mk1131'!$N$64</f>
        <v>34668.719107016084</v>
      </c>
      <c r="GU7" s="5">
        <f t="shared" si="77"/>
        <v>31528.183311212342</v>
      </c>
      <c r="GV7" s="7">
        <f>+('gaku-jk1131'!C10-'gaku-jk1131'!D10)*('gaku-jk1722'!$C$8-'gaku-jk1722'!$D$8)/('gaku-jk1131'!$C$64-'gaku-jk1131'!$D$64)</f>
        <v>2124.4580875668726</v>
      </c>
      <c r="GW7" s="5">
        <f t="shared" si="78"/>
        <v>1862.4594353697466</v>
      </c>
      <c r="GX7" s="5">
        <f t="shared" si="79"/>
        <v>19339.486329759908</v>
      </c>
      <c r="GY7" s="90">
        <f>+'gaku-jk1131'!H10+('gaku-jk1722'!$H$8-'gaku-jk1131'!$H$64)</f>
        <v>4268.8999999999996</v>
      </c>
      <c r="GZ7" s="7">
        <f>+'gaku-jk1131'!Z10*'gaku-jk1722'!$Z$8/'gaku-jk1131'!$Z$64</f>
        <v>69110.435442261631</v>
      </c>
      <c r="HA7" s="7">
        <f>+'gaku-jk1131'!M10*'gaku-jk1722'!$M$8/'gaku-jk1131'!$M$64</f>
        <v>17070.798182944876</v>
      </c>
      <c r="HB7" s="7">
        <f>+'gaku-jk1131'!N10*'gaku-jk1722'!$N$8/'gaku-jk1131'!$N$64</f>
        <v>23234.357903476412</v>
      </c>
      <c r="HC7" s="9">
        <f t="shared" ca="1" si="40"/>
        <v>125.92689530685922</v>
      </c>
      <c r="HD7" s="7">
        <f t="shared" ca="1" si="41"/>
        <v>86.053571428571416</v>
      </c>
      <c r="HE7" s="9">
        <f t="shared" ca="1" si="42"/>
        <v>406.40549882168108</v>
      </c>
      <c r="HF7" s="9">
        <f t="shared" ca="1" si="43"/>
        <v>80.709931170108149</v>
      </c>
      <c r="HG7" s="7">
        <f t="shared" ca="1" si="44"/>
        <v>161.54435962680236</v>
      </c>
      <c r="HH7" s="7">
        <f t="shared" ca="1" si="45"/>
        <v>87.580039138943235</v>
      </c>
      <c r="HI7" s="7">
        <f t="shared" ca="1" si="46"/>
        <v>193.63062898814948</v>
      </c>
      <c r="HJ7" s="7">
        <f t="shared" ca="1" si="47"/>
        <v>154.15315040650407</v>
      </c>
      <c r="HL7">
        <f ca="1">+OFFSET('def-cy1131'!$C$8,ROUNDDOWN((ROW(Sheet1!HO7)-ROW(Sheet1!HO$5))/4,0),0)</f>
        <v>79</v>
      </c>
      <c r="HO7">
        <f ca="1">+OFFSET('def-cy1131'!$H$8,ROUNDDOWN((ROW(Sheet1!HO7)-ROW(Sheet1!HO$5))/4,0),0)</f>
        <v>169.6</v>
      </c>
      <c r="HP7">
        <f ca="1">+OFFSET('def-cy1131'!$W$8,ROUNDDOWN((ROW(Sheet1!HO7)-ROW(Sheet1!HO$5))/4,0),0)</f>
        <v>84.6</v>
      </c>
      <c r="HQ7">
        <f ca="1">+OFFSET('def-cy1131'!$M$8,ROUNDDOWN((ROW(Sheet1!HO7)-ROW(Sheet1!HO$5))/4,0),0)</f>
        <v>161.9</v>
      </c>
      <c r="HR7">
        <f ca="1">+OFFSET('def-cy1131'!$N$8,ROUNDDOWN((ROW(Sheet1!HO7)-ROW(Sheet1!HO$5))/4,0),0)</f>
        <v>188.9</v>
      </c>
      <c r="HS7" s="8">
        <f t="shared" ca="1" si="48"/>
        <v>125.92689530685922</v>
      </c>
      <c r="HT7" s="8">
        <f t="shared" ca="1" si="48"/>
        <v>86.053571428571416</v>
      </c>
      <c r="HU7" s="8">
        <f t="shared" ca="1" si="48"/>
        <v>406.40549882168108</v>
      </c>
      <c r="HV7" s="8">
        <f t="shared" ca="1" si="48"/>
        <v>80.709931170108149</v>
      </c>
      <c r="HW7" s="8">
        <f t="shared" ca="1" si="48"/>
        <v>161.54435962680236</v>
      </c>
      <c r="HX7" s="8">
        <f t="shared" ca="1" si="48"/>
        <v>87.580039138943235</v>
      </c>
      <c r="HY7" s="8">
        <f t="shared" ca="1" si="48"/>
        <v>193.63062898814948</v>
      </c>
      <c r="HZ7" s="8">
        <f t="shared" ca="1" si="48"/>
        <v>154.15315040650407</v>
      </c>
      <c r="IA7">
        <f t="shared" ca="1" si="80"/>
        <v>-2.1778772458584406E-5</v>
      </c>
      <c r="IB7">
        <f t="shared" ca="1" si="81"/>
        <v>2.1148806163112511E-4</v>
      </c>
      <c r="IC7">
        <f t="shared" ca="1" si="82"/>
        <v>-4.6582401808099524E-4</v>
      </c>
      <c r="ID7">
        <f t="shared" ca="1" si="83"/>
        <v>-4.1475935655321287E-3</v>
      </c>
      <c r="IE7">
        <f t="shared" ca="1" si="84"/>
        <v>1.8486329859056596E-2</v>
      </c>
      <c r="IF7">
        <f t="shared" ca="1" si="85"/>
        <v>1.6643887081509612E-3</v>
      </c>
      <c r="IG7">
        <f t="shared" ca="1" si="86"/>
        <v>-2.6999446467132096E-3</v>
      </c>
      <c r="IH7">
        <f t="shared" ca="1" si="87"/>
        <v>1.9070515170638874E-2</v>
      </c>
      <c r="II7">
        <f t="shared" ref="II7:II70" ca="1" si="129">+SUM(IA7:IH7)</f>
        <v>3.2097580796692643E-2</v>
      </c>
      <c r="IJ7" s="5">
        <f t="shared" ref="IJ7:IJ70" ca="1" si="130">+IJ6*(1+II7)</f>
        <v>110886.55678305101</v>
      </c>
      <c r="IK7" s="1">
        <f t="shared" ca="1" si="88"/>
        <v>14.068931061160599</v>
      </c>
      <c r="IL7">
        <f t="shared" ref="IL7:IL70" ca="1" si="131">+LN(IK7/IK6)</f>
        <v>2.9077334291184535E-2</v>
      </c>
      <c r="IM7" s="5">
        <f t="shared" si="89"/>
        <v>128716.06897115451</v>
      </c>
      <c r="IN7">
        <f t="shared" ca="1" si="90"/>
        <v>116.07905656497826</v>
      </c>
      <c r="IP7" s="112">
        <v>98.144179377392504</v>
      </c>
      <c r="IQ7" s="112">
        <v>98.174712219266823</v>
      </c>
      <c r="IR7">
        <f t="shared" si="91"/>
        <v>100.07994282911234</v>
      </c>
      <c r="IS7">
        <f t="shared" ref="IS7:IS70" si="132">+LN(IR7/IR6)</f>
        <v>-1.2979956252622032E-2</v>
      </c>
      <c r="IT7" s="112">
        <v>0.42497048841329094</v>
      </c>
      <c r="IU7">
        <f t="shared" ref="IU7:IU70" si="133">+LN(IT7/IT6)</f>
        <v>1.5455436431039089E-2</v>
      </c>
      <c r="IW7">
        <f>+util!B5</f>
        <v>118.26666666666701</v>
      </c>
      <c r="IX7">
        <f t="shared" ref="IX7:IX70" si="134">+LN(IW7/IW6)</f>
        <v>-3.6528687733506343E-2</v>
      </c>
      <c r="IY7">
        <f t="shared" ref="IY7:IY70" si="135">+IX7*0.6</f>
        <v>-2.1917212640103805E-2</v>
      </c>
      <c r="JA7" s="5">
        <f t="shared" si="92"/>
        <v>65421.703396985125</v>
      </c>
      <c r="JB7" s="1">
        <f t="shared" si="93"/>
        <v>2.8141287583312398</v>
      </c>
      <c r="JC7" s="5">
        <f t="shared" ca="1" si="94"/>
        <v>56359.609849485321</v>
      </c>
      <c r="JD7" s="1">
        <f t="shared" ca="1" si="95"/>
        <v>7.1507267301811872</v>
      </c>
      <c r="JE7">
        <f t="shared" ref="JE7:JE70" ca="1" si="136">+LN(JD7/JD6)</f>
        <v>7.4081410562749E-2</v>
      </c>
      <c r="JG7">
        <f t="shared" si="96"/>
        <v>0.59029356729450255</v>
      </c>
    </row>
    <row r="8" spans="1:267" x14ac:dyDescent="0.15">
      <c r="A8" t="s">
        <v>247</v>
      </c>
      <c r="B8" s="7">
        <f>+'gaku-mk1131'!B11*'gaku-mk1722'!$B$8/'gaku-mk1131'!$B$64</f>
        <v>260678.31664677284</v>
      </c>
      <c r="C8" s="7">
        <f>+'kgaku-mk1131'!B12*'kgaku-mk1722'!B$9/'kgaku-mk1131'!B$65</f>
        <v>134583.56469059363</v>
      </c>
      <c r="D8" s="7">
        <f>+'kgaku-mk1131'!C12*'kgaku-mk1722'!C$9/'kgaku-mk1131'!C$65</f>
        <v>540.32138590669524</v>
      </c>
      <c r="E8" s="7">
        <f>+'kgaku-mk1131'!D12*'kgaku-mk1722'!D$9/'kgaku-mk1131'!D$65</f>
        <v>92.312757352941162</v>
      </c>
      <c r="F8" s="7">
        <f>+'kgaku-mk1131'!F12*'kgaku-mk1722'!F$9/'kgaku-mk1131'!F$65</f>
        <v>7661.1921620798475</v>
      </c>
      <c r="G8" s="7">
        <f>+'kgaku-mk1131'!G12*'kgaku-mk1722'!G$9/'kgaku-mk1131'!G$65</f>
        <v>13431.881572899567</v>
      </c>
      <c r="H8" s="7">
        <f>+'kgaku-mk1131'!H12*'kgaku-mk1722'!H$9/'kgaku-mk1131'!H$65</f>
        <v>48959.116649003699</v>
      </c>
      <c r="I8" s="7">
        <f>+'kgaku-mk1131'!I12*'kgaku-mk1722'!I$9/'kgaku-mk1131'!I$65</f>
        <v>63411.912162864552</v>
      </c>
      <c r="J8" s="7">
        <f>+'gaku-mk1131'!F11*'gaku-mk1722'!$F$8/'gaku-mk1131'!$F$64</f>
        <v>15045.091384241503</v>
      </c>
      <c r="K8" s="7">
        <f>+'gaku-mk1131'!G11*'gaku-mk1722'!$G$8/'gaku-mk1131'!$G$64</f>
        <v>40946.44600794898</v>
      </c>
      <c r="L8" s="7">
        <f>+'gaku-jk1131'!B11*'gaku-jk1722'!$B$8/'gaku-jk1131'!$B$64</f>
        <v>263997.21823178517</v>
      </c>
      <c r="M8" s="7">
        <f>+'kgaku-jk1131'!B12*'kgaku-jk1722'!$B$9/'kgaku-jk1131'!$B$65</f>
        <v>153443.9802054436</v>
      </c>
      <c r="N8" s="7">
        <f>+'kgaku-jk1131'!C12*'kgaku-jk1722'!C$9/'kgaku-jk1131'!C$65</f>
        <v>751.05767689397589</v>
      </c>
      <c r="O8" s="7">
        <f>+'kgaku-jk1131'!D12*'kgaku-jk1722'!D$9/'kgaku-jk1131'!D$65</f>
        <v>114.90599196200222</v>
      </c>
      <c r="P8" s="7">
        <f>+'kgaku-jk1131'!F12*'kgaku-jk1722'!F$9/'kgaku-jk1131'!F$65</f>
        <v>1871.3534478975832</v>
      </c>
      <c r="Q8" s="7">
        <f>+'kgaku-jk1131'!G12*'kgaku-jk1722'!G$9/'kgaku-jk1131'!G$65</f>
        <v>14597.100792092057</v>
      </c>
      <c r="R8" s="7">
        <f>+'kgaku-jk1131'!H12*'kgaku-jk1722'!H$9/'kgaku-jk1131'!H$65</f>
        <v>59922.476023043127</v>
      </c>
      <c r="S8" s="7">
        <f>+'kgaku-jk1131'!I12*'kgaku-jk1722'!I$9/'kgaku-jk1131'!I$65</f>
        <v>90675.84631728477</v>
      </c>
      <c r="T8" s="7">
        <f>+'gaku-jk1131'!F11*'gaku-jk1722'!$F$8/'gaku-jk1131'!$F$64</f>
        <v>18835.93123531542</v>
      </c>
      <c r="U8" s="7">
        <f>+'gaku-jk1131'!G11*'gaku-jk1722'!$G$8/'gaku-jk1131'!$G$64</f>
        <v>32224.239087644179</v>
      </c>
      <c r="V8" s="8">
        <f t="shared" si="0"/>
        <v>98.742827061875175</v>
      </c>
      <c r="W8" s="8">
        <f t="shared" si="0"/>
        <v>87.7085986106473</v>
      </c>
      <c r="X8" s="8">
        <f t="shared" si="1"/>
        <v>71.941397116292364</v>
      </c>
      <c r="Y8" s="8">
        <f t="shared" si="2"/>
        <v>80.337635815778583</v>
      </c>
      <c r="Z8" s="8">
        <f t="shared" si="3"/>
        <v>409.39311441603917</v>
      </c>
      <c r="AA8" s="8">
        <f t="shared" si="4"/>
        <v>92.01746130420814</v>
      </c>
      <c r="AB8" s="8">
        <f t="shared" si="5"/>
        <v>81.704094854452478</v>
      </c>
      <c r="AC8" s="8">
        <f t="shared" si="6"/>
        <v>69.932528604121643</v>
      </c>
      <c r="AD8" s="8">
        <f t="shared" si="7"/>
        <v>79.874422964729845</v>
      </c>
      <c r="AE8" s="8">
        <f t="shared" si="8"/>
        <v>127.06722382670372</v>
      </c>
      <c r="AF8" s="11">
        <f t="shared" ca="1" si="9"/>
        <v>86.162499999999994</v>
      </c>
      <c r="AG8" s="11">
        <f t="shared" ca="1" si="10"/>
        <v>73.35018541409147</v>
      </c>
      <c r="AH8" s="11">
        <f t="shared" ca="1" si="11"/>
        <v>79.326183282980864</v>
      </c>
      <c r="AI8" s="11">
        <f t="shared" ca="1" si="12"/>
        <v>406.40549882168108</v>
      </c>
      <c r="AJ8" s="11">
        <f t="shared" ca="1" si="13"/>
        <v>90.308666017526761</v>
      </c>
      <c r="AK8" s="11">
        <f t="shared" ca="1" si="14"/>
        <v>79.795049504950484</v>
      </c>
      <c r="AL8" s="11">
        <f t="shared" ca="1" si="15"/>
        <v>68.741701244813271</v>
      </c>
      <c r="AM8" s="11">
        <f t="shared" ca="1" si="16"/>
        <v>80.709931170108149</v>
      </c>
      <c r="AN8" s="11">
        <f t="shared" ca="1" si="17"/>
        <v>125.92689530685922</v>
      </c>
      <c r="AO8" s="9">
        <f ca="1">+OFFSET('kdef-cy1131'!B$9,ROUNDDOWN((ROW(Sheet1!AO8)-ROW(Sheet1!AO$5))/4,0),0)</f>
        <v>79.099999999999994</v>
      </c>
      <c r="AP8" s="9">
        <f ca="1">+OFFSET('kdef-cy1131'!C$9,ROUNDDOWN((ROW(Sheet1!AP8)-ROW(Sheet1!AP$5))/4,0),0)</f>
        <v>88.7</v>
      </c>
      <c r="AQ8" s="9">
        <f ca="1">+OFFSET('kdef-cy1131'!D$9,ROUNDDOWN((ROW(Sheet1!AQ8)-ROW(Sheet1!AQ$5))/4,0),0)</f>
        <v>76.7</v>
      </c>
      <c r="AR8" s="9">
        <f ca="1">+OFFSET('kdef-cy1131'!F$9,ROUNDDOWN((ROW(Sheet1!AR8)-ROW(Sheet1!AR$5))/4,0),0)</f>
        <v>168.3</v>
      </c>
      <c r="AS8" s="9">
        <f ca="1">+OFFSET('kdef-cy1131'!G$9,ROUNDDOWN((ROW(Sheet1!AS8)-ROW(Sheet1!AS$5))/4,0),0)</f>
        <v>81.5</v>
      </c>
      <c r="AT8" s="9">
        <f ca="1">+OFFSET('kdef-cy1131'!H$9,ROUNDDOWN((ROW(Sheet1!AT8)-ROW(Sheet1!AT$5))/4,0),0)</f>
        <v>83</v>
      </c>
      <c r="AU8" s="9">
        <f ca="1">+OFFSET('kdef-cy1131'!I$9,ROUNDDOWN((ROW(Sheet1!AU8)-ROW(Sheet1!AU$5))/4,0),0)</f>
        <v>66.599999999999994</v>
      </c>
      <c r="AV8" s="9">
        <f ca="1">+OFFSET('def-cy1131'!$F$8,ROUNDDOWN((ROW(Sheet1!AV8)-ROW(Sheet1!AV$5))/4,0),0)</f>
        <v>82</v>
      </c>
      <c r="AW8" s="9">
        <f ca="1">+OFFSET('def-cy1131'!$G$8,ROUNDDOWN((ROW(Sheet1!AW8)-ROW(Sheet1!AW$5))/4,0),0)</f>
        <v>111</v>
      </c>
      <c r="AX8" s="8">
        <f ca="1">+AX9</f>
        <v>86.162499999999994</v>
      </c>
      <c r="AY8" s="8">
        <f t="shared" ref="AY8:BF8" ca="1" si="137">+AY9</f>
        <v>73.35018541409147</v>
      </c>
      <c r="AZ8" s="8">
        <f t="shared" ca="1" si="137"/>
        <v>79.326183282980864</v>
      </c>
      <c r="BA8" s="8">
        <f t="shared" ca="1" si="137"/>
        <v>406.40549882168108</v>
      </c>
      <c r="BB8" s="8">
        <f t="shared" ca="1" si="137"/>
        <v>90.308666017526761</v>
      </c>
      <c r="BC8" s="8">
        <f t="shared" ca="1" si="137"/>
        <v>79.795049504950484</v>
      </c>
      <c r="BD8" s="8">
        <f t="shared" ca="1" si="137"/>
        <v>68.741701244813271</v>
      </c>
      <c r="BE8" s="8">
        <f t="shared" ca="1" si="137"/>
        <v>80.709931170108149</v>
      </c>
      <c r="BF8" s="8">
        <f t="shared" ca="1" si="137"/>
        <v>125.92689530685922</v>
      </c>
      <c r="BG8">
        <f t="shared" ca="1" si="97"/>
        <v>-9.2334161604399809E-4</v>
      </c>
      <c r="BH8">
        <f t="shared" ca="1" si="98"/>
        <v>-2.8395246419552605E-5</v>
      </c>
      <c r="BI8">
        <f t="shared" ca="1" si="99"/>
        <v>1.5486717754612511E-3</v>
      </c>
      <c r="BJ8">
        <f t="shared" ca="1" si="100"/>
        <v>4.6340300521835508E-3</v>
      </c>
      <c r="BK8">
        <f t="shared" ca="1" si="101"/>
        <v>-7.9470386643487582E-5</v>
      </c>
      <c r="BL8" s="13">
        <f t="shared" ca="1" si="102"/>
        <v>5.1514945785377632E-3</v>
      </c>
      <c r="BM8">
        <f t="shared" ca="1" si="103"/>
        <v>1.5594839535457525E-3</v>
      </c>
      <c r="BN8">
        <f t="shared" ca="1" si="49"/>
        <v>-1.753466887514582E-2</v>
      </c>
      <c r="BO8" s="13">
        <f t="shared" ca="1" si="50"/>
        <v>-1.5975184921600067E-2</v>
      </c>
      <c r="BP8">
        <f t="shared" ca="1" si="104"/>
        <v>1.3939482403245237E-2</v>
      </c>
      <c r="BQ8">
        <f t="shared" ca="1" si="105"/>
        <v>5.7483264279589057E-4</v>
      </c>
      <c r="BR8">
        <f t="shared" ca="1" si="106"/>
        <v>-6.4633560525797365E-3</v>
      </c>
      <c r="BS8" s="13">
        <f t="shared" ca="1" si="107"/>
        <v>8.05095899346139E-3</v>
      </c>
      <c r="BT8" s="5">
        <f t="shared" si="51"/>
        <v>32224.239087644179</v>
      </c>
      <c r="BU8" s="5">
        <f t="shared" ca="1" si="52"/>
        <v>167068.33860507238</v>
      </c>
      <c r="BV8" s="5">
        <f t="shared" ca="1" si="53"/>
        <v>11780.207489108441</v>
      </c>
      <c r="BW8" s="5">
        <f t="shared" ca="1" si="108"/>
        <v>43143.943771716302</v>
      </c>
      <c r="BX8" s="5">
        <f t="shared" si="54"/>
        <v>40946.44600794898</v>
      </c>
      <c r="BY8" s="5">
        <f t="shared" si="55"/>
        <v>126250.91901332157</v>
      </c>
      <c r="BZ8" s="5">
        <f t="shared" si="56"/>
        <v>22706.283546321349</v>
      </c>
      <c r="CA8" s="5">
        <f t="shared" si="57"/>
        <v>63652.729554270329</v>
      </c>
      <c r="CB8" s="9">
        <f t="shared" si="109"/>
        <v>127.06722382670372</v>
      </c>
      <c r="CC8" s="9">
        <f t="shared" ca="1" si="110"/>
        <v>75.568429103591058</v>
      </c>
      <c r="CD8" s="9">
        <f t="shared" ca="1" si="111"/>
        <v>192.74943643662277</v>
      </c>
      <c r="CE8" s="9">
        <f t="shared" ca="1" si="112"/>
        <v>147.53572341710424</v>
      </c>
      <c r="CF8" s="5"/>
      <c r="CG8" s="5">
        <f t="shared" si="58"/>
        <v>76.137834907600563</v>
      </c>
      <c r="CH8" s="5">
        <f t="shared" ca="1" si="113"/>
        <v>75.568429103591058</v>
      </c>
      <c r="CI8" s="5">
        <f t="shared" si="59"/>
        <v>109.65360207139518</v>
      </c>
      <c r="CJ8" s="5">
        <f t="shared" ca="1" si="114"/>
        <v>192.74943643662277</v>
      </c>
      <c r="CK8" s="5">
        <f t="shared" si="115"/>
        <v>120.25485952345845</v>
      </c>
      <c r="CL8" s="5">
        <f t="shared" ca="1" si="116"/>
        <v>147.53572341710424</v>
      </c>
      <c r="CM8" s="5"/>
      <c r="CN8" s="1">
        <f t="shared" si="21"/>
        <v>33.405445459469369</v>
      </c>
      <c r="CO8" s="1">
        <f t="shared" si="22"/>
        <v>4.0775621369240342</v>
      </c>
      <c r="CP8" s="1">
        <f t="shared" ca="1" si="23"/>
        <v>21.14034500308972</v>
      </c>
      <c r="CQ8" s="1">
        <f t="shared" ca="1" si="24"/>
        <v>1.4906334294520405</v>
      </c>
      <c r="CR8" s="1">
        <f t="shared" ca="1" si="25"/>
        <v>5.4593100269226893</v>
      </c>
      <c r="CS8" s="83">
        <f t="shared" si="117"/>
        <v>1.8351276351334773E-2</v>
      </c>
      <c r="CT8" s="83">
        <f t="shared" si="118"/>
        <v>1.9156212670618088E-2</v>
      </c>
      <c r="CU8" s="83">
        <f t="shared" ca="1" si="60"/>
        <v>2.4574017460738478E-3</v>
      </c>
      <c r="CV8" s="83">
        <f t="shared" ca="1" si="61"/>
        <v>-1.8785032951124978E-2</v>
      </c>
      <c r="CW8" s="83">
        <f t="shared" ca="1" si="61"/>
        <v>5.3378536494756122E-3</v>
      </c>
      <c r="CX8" s="83">
        <f t="shared" si="119"/>
        <v>1.1157742612760268E-2</v>
      </c>
      <c r="CY8" s="83">
        <f t="shared" ref="CY8:CY71" si="138">+LN(CB8/CB7)</f>
        <v>3.7970312673506326E-4</v>
      </c>
      <c r="CZ8" s="83">
        <f t="shared" ref="CZ8:CZ71" ca="1" si="139">+LN(CC8/CC7)</f>
        <v>1.0605513921076577E-2</v>
      </c>
      <c r="DA8" s="83">
        <f t="shared" ref="DA8:DB71" ca="1" si="140">+LN(CD8/CD7)</f>
        <v>-7.4554875887658054E-3</v>
      </c>
      <c r="DB8" s="83">
        <f t="shared" ca="1" si="140"/>
        <v>-2.3728287599787154E-3</v>
      </c>
      <c r="DC8" s="5"/>
      <c r="DD8" s="86">
        <f t="shared" si="120"/>
        <v>1983</v>
      </c>
      <c r="DE8" s="134"/>
      <c r="DF8" s="134"/>
      <c r="DG8" s="5"/>
      <c r="DH8" s="5"/>
      <c r="DI8" s="5"/>
      <c r="DJ8" s="5"/>
      <c r="DK8" s="5"/>
      <c r="DL8" s="5"/>
      <c r="DM8" s="135">
        <v>187028.9</v>
      </c>
      <c r="DN8" s="134">
        <v>7673.5</v>
      </c>
      <c r="DO8" s="5">
        <v>159026.20000000001</v>
      </c>
      <c r="DP8" s="5">
        <v>10058.1</v>
      </c>
      <c r="DQ8" s="90">
        <f t="shared" si="63"/>
        <v>237408.8042170589</v>
      </c>
      <c r="DR8" s="90">
        <f t="shared" si="63"/>
        <v>2824.6984995237331</v>
      </c>
      <c r="DS8" s="90">
        <f t="shared" si="63"/>
        <v>223244.37154592981</v>
      </c>
      <c r="DT8" s="90">
        <f t="shared" si="63"/>
        <v>10329.871744233049</v>
      </c>
      <c r="DU8" s="7">
        <f t="shared" si="121"/>
        <v>473807.7460067455</v>
      </c>
      <c r="DV8" s="90">
        <f t="shared" si="122"/>
        <v>205581.15573830559</v>
      </c>
      <c r="DW8" s="90">
        <f t="shared" si="122"/>
        <v>4528.2111191798776</v>
      </c>
      <c r="DX8" s="90">
        <f t="shared" si="122"/>
        <v>218852.29523788602</v>
      </c>
      <c r="DY8" s="90">
        <f t="shared" si="122"/>
        <v>6150.1925627043165</v>
      </c>
      <c r="DZ8" s="7">
        <f t="shared" si="123"/>
        <v>435111.85465807584</v>
      </c>
      <c r="EA8" s="90">
        <f t="shared" si="26"/>
        <v>58018.358037764723</v>
      </c>
      <c r="EB8" s="90">
        <f t="shared" si="27"/>
        <v>14881.415570463485</v>
      </c>
      <c r="EC8" s="90">
        <f t="shared" si="28"/>
        <v>43134.48094869723</v>
      </c>
      <c r="ED8">
        <v>55949.5</v>
      </c>
      <c r="EE8">
        <v>14243</v>
      </c>
      <c r="EF8">
        <v>41706.5</v>
      </c>
      <c r="EG8" s="5">
        <f t="shared" si="64"/>
        <v>398736.39769743494</v>
      </c>
      <c r="EH8" s="9">
        <f ca="1">+AVERAGE(OFFSET($CE$5,(ROW(EH8)-ROW($EH$5))*4,0):OFFSET($CE$5,(ROW(EH8)-ROW($EH$5))*4+3,0))</f>
        <v>147.87723353633436</v>
      </c>
      <c r="EI8" s="101">
        <f t="shared" si="29"/>
        <v>102.66509161041466</v>
      </c>
      <c r="EJ8" s="101">
        <f>+'def-cy1131'!B11</f>
        <v>90.3</v>
      </c>
      <c r="EK8" s="5">
        <f t="shared" ca="1" si="65"/>
        <v>269640.15228176618</v>
      </c>
      <c r="EO8" s="90">
        <f t="shared" si="30"/>
        <v>40946.44600794898</v>
      </c>
      <c r="EP8" s="1">
        <f>+'gaku-mk1131'!G11</f>
        <v>39978.5</v>
      </c>
      <c r="EQ8" s="5">
        <f t="shared" ca="1" si="66"/>
        <v>6938.3951661977517</v>
      </c>
      <c r="ER8" s="5"/>
      <c r="ET8" s="4">
        <f ca="1">+ET9-EQ8+($ES$13-$ER$13)/4</f>
        <v>244392.36731535479</v>
      </c>
      <c r="EU8" s="182">
        <f t="shared" ca="1" si="31"/>
        <v>257964.97347693751</v>
      </c>
      <c r="EV8" s="5">
        <f t="shared" ca="1" si="67"/>
        <v>5551.333333333333</v>
      </c>
      <c r="EW8" s="92">
        <f t="shared" ca="1" si="68"/>
        <v>121.83027834351661</v>
      </c>
      <c r="EX8">
        <f t="shared" ca="1" si="32"/>
        <v>0.56310602485363759</v>
      </c>
      <c r="EY8">
        <f t="shared" ca="1" si="69"/>
        <v>0.55225525471145165</v>
      </c>
      <c r="EZ8">
        <f t="shared" ca="1" si="70"/>
        <v>1.9251878968083811E-2</v>
      </c>
      <c r="FA8">
        <f t="shared" ca="1" si="70"/>
        <v>1.9251878968083596E-2</v>
      </c>
      <c r="FC8" s="12">
        <f>+call!B46*call!$C$65/call!$B$65</f>
        <v>10.221216472747409</v>
      </c>
      <c r="FE8" s="142">
        <f>fof!B70/10</f>
        <v>703.35905433340338</v>
      </c>
      <c r="FF8" s="142">
        <f>fof!C70/10</f>
        <v>16969.842164428774</v>
      </c>
      <c r="FG8" s="7">
        <f ca="1">+AVERAGE(OFFSET(jikasougaku!$BF$287,(ROW(Sheet1!FG8)-ROW(Sheet1!$FG$5))*3,0):OFFSET(jikasougaku!$BF$287,(ROW(Sheet1!FG8)-ROW(Sheet1!$FG$5))*3+2,0))/1000</f>
        <v>14219.910666666667</v>
      </c>
      <c r="FH8" s="7">
        <f ca="1">+AVERAGE(OFFSET(jikasougaku!$BR$287,(ROW(Sheet1!FH8)-ROW(Sheet1!$FH$5))*3,0):OFFSET(jikasougaku!$BR$287,(ROW(Sheet1!FH8)-ROW(Sheet1!$FH$5))*3+2,0))/1000</f>
        <v>72960.977333333329</v>
      </c>
      <c r="FI8" s="7" t="e">
        <f ca="1">+AVERAGE(OFFSET(jikasougaku!$BH$287,(ROW(Sheet1!FI8)-ROW(Sheet1!FI$5))*3,0):OFFSET(jikasougaku!$BH$287,(ROW(Sheet1!FI8)-ROW(Sheet1!FI$5))*3+2,0))/1000</f>
        <v>#DIV/0!</v>
      </c>
      <c r="FJ8" s="7" t="e">
        <f ca="1">+AVERAGE(OFFSET(jikasougaku!$BJ$287,(ROW(Sheet1!FJ8)-ROW(Sheet1!FJ$5))*3,0):OFFSET(jikasougaku!$BJ$287,(ROW(Sheet1!FJ8)-ROW(Sheet1!FJ$5))*3+2,0))/1000</f>
        <v>#DIV/0!</v>
      </c>
      <c r="FK8" s="7" t="e">
        <f ca="1">+AVERAGE(OFFSET(jikasougaku!$BL$287,(ROW(Sheet1!FK8)-ROW(Sheet1!FK$5))*3,0):OFFSET(jikasougaku!$BL$287,(ROW(Sheet1!FK8)-ROW(Sheet1!FK$5))*3+2,0))/1000</f>
        <v>#DIV/0!</v>
      </c>
      <c r="FL8" s="4">
        <f t="shared" ca="1" si="33"/>
        <v>11715.647863317659</v>
      </c>
      <c r="FM8" s="64">
        <f t="shared" ca="1" si="71"/>
        <v>58741.066666666666</v>
      </c>
      <c r="FN8" s="7">
        <f t="shared" ca="1" si="34"/>
        <v>4477.7872293381633</v>
      </c>
      <c r="FO8" s="7">
        <f t="shared" ca="1" si="35"/>
        <v>64220.334353945378</v>
      </c>
      <c r="FP8" s="1">
        <f t="shared" ca="1" si="36"/>
        <v>0.56660626225778465</v>
      </c>
      <c r="FQ8" s="1">
        <f t="shared" ca="1" si="37"/>
        <v>8.126255613671141</v>
      </c>
      <c r="FR8" s="211">
        <f ca="1">+FP8/消費税調整!$E8*100</f>
        <v>0.57382017420134468</v>
      </c>
      <c r="FS8" s="211">
        <f ca="1">+FQ8/消費税調整!$E8*100</f>
        <v>8.2297173936279826</v>
      </c>
      <c r="FT8" s="83">
        <f t="shared" ca="1" si="124"/>
        <v>2.5884114783991424E-3</v>
      </c>
      <c r="FU8" s="83">
        <f t="shared" ca="1" si="125"/>
        <v>3.6227996582830109E-2</v>
      </c>
      <c r="FW8" s="7">
        <f>+kshotoku1631!$E12*kshotoku1722!$E$9/kshotoku1631!$E$65</f>
        <v>131114.48804416737</v>
      </c>
      <c r="FX8" s="72">
        <f t="shared" ca="1" si="72"/>
        <v>0.19386443397427025</v>
      </c>
      <c r="FY8">
        <f t="shared" ca="1" si="126"/>
        <v>2.3709636326275381E-2</v>
      </c>
      <c r="GA8" s="73">
        <f t="shared" ca="1" si="38"/>
        <v>121.83027834351661</v>
      </c>
      <c r="GB8" s="72">
        <f ca="1">+AVERAGE(OFFSET(Maikin30!$F$20,ROUNDDOWN((ROW(GB8)-ROW(GB$5))/4,0),MOD(ROW(GB8)-ROW(GB$5),4)*3):OFFSET(Maikin30!$F$20,ROUNDDOWN((ROW(GB8)-ROW(GB$5))/4,0),MOD(ROW(GB8)-ROW(GB$5),4)*3+2))</f>
        <v>116.83333333333333</v>
      </c>
      <c r="GC8" s="5">
        <f ca="1">+AVERAGE(OFFSET(Rocho!$J$66,(ROW(GC8)-ROW($GC$5))*3,0):OFFSET(Rocho!$J$66,(ROW(GC8)-ROW($GC$5))*3+2,0))</f>
        <v>5551.333333333333</v>
      </c>
      <c r="GD8" s="72">
        <f t="shared" ca="1" si="73"/>
        <v>85.579640694878407</v>
      </c>
      <c r="GE8">
        <f t="shared" ca="1" si="127"/>
        <v>-4.4806177999393172E-3</v>
      </c>
      <c r="GF8" s="72"/>
      <c r="GG8" s="85" t="s">
        <v>704</v>
      </c>
      <c r="GH8" s="78">
        <f ca="1">+AVERAGE(OFFSET(Rocho!$E$6,(ROW(GH8)-ROW($GH$5))*3,0):OFFSET(Rocho!$E$6,(ROW(GH8)-ROW($GH$5))*3+2,0))/10000</f>
        <v>8480.3333333333321</v>
      </c>
      <c r="GI8" s="82">
        <f>Rocho!T9</f>
        <v>7588.4041801461999</v>
      </c>
      <c r="GJ8">
        <f t="shared" si="128"/>
        <v>2.1082049817559121E-3</v>
      </c>
      <c r="GL8" s="94">
        <f t="shared" si="39"/>
        <v>134958.33570135641</v>
      </c>
      <c r="GM8" s="5">
        <f t="shared" si="74"/>
        <v>40946.44600794898</v>
      </c>
      <c r="GN8" s="7">
        <f>+('gaku-mk1131'!C11-'gaku-mk1131'!D11)*('gaku-mk1722'!$C$8-'gaku-mk1722'!$D$8)/('gaku-mk1131'!$C$64-'gaku-mk1131'!$D$64)</f>
        <v>1897.8330656749199</v>
      </c>
      <c r="GO8" s="5">
        <f t="shared" si="75"/>
        <v>7661.1921620798475</v>
      </c>
      <c r="GP8" s="5">
        <f t="shared" si="76"/>
        <v>15045.091384241503</v>
      </c>
      <c r="GQ8" s="90">
        <f>+'gaku-mk1131'!H11+('gaku-mk1722'!$H$8-'gaku-mk1131'!$H$64)</f>
        <v>5231.3</v>
      </c>
      <c r="GR8" s="7">
        <f>+'gaku-mk1131'!W11*'gaku-mk1722'!$W$8/'gaku-mk1131'!$W$64</f>
        <v>63748.277394599012</v>
      </c>
      <c r="GS8" s="7">
        <f>+'gaku-mk1131'!M11*'gaku-mk1722'!$M$8/'gaku-mk1131'!$M$64</f>
        <v>34799.752290694028</v>
      </c>
      <c r="GT8" s="7">
        <f>+'gaku-mk1131'!N11*'gaku-mk1722'!$N$8/'gaku-mk1131'!$N$64</f>
        <v>34371.55660388188</v>
      </c>
      <c r="GU8" s="5">
        <f t="shared" si="77"/>
        <v>32224.239087644179</v>
      </c>
      <c r="GV8" s="7">
        <f>+('gaku-jk1131'!C11-'gaku-jk1131'!D11)*('gaku-jk1722'!$C$8-'gaku-jk1722'!$D$8)/('gaku-jk1131'!$C$64-'gaku-jk1131'!$D$64)</f>
        <v>2147.9289486480438</v>
      </c>
      <c r="GW8" s="5">
        <f t="shared" si="78"/>
        <v>1871.3534478975832</v>
      </c>
      <c r="GX8" s="5">
        <f t="shared" si="79"/>
        <v>18835.93123531542</v>
      </c>
      <c r="GY8" s="90">
        <f>+'gaku-jk1131'!H11+('gaku-jk1722'!$H$8-'gaku-jk1131'!$H$64)</f>
        <v>4208</v>
      </c>
      <c r="GZ8" s="7">
        <f>+'gaku-jk1131'!Z11*'gaku-jk1722'!$Z$8/'gaku-jk1131'!$Z$64</f>
        <v>71190.91142949069</v>
      </c>
      <c r="HA8" s="7">
        <f>+'gaku-jk1131'!M11*'gaku-jk1722'!$M$8/'gaku-jk1131'!$M$64</f>
        <v>18228.019727087627</v>
      </c>
      <c r="HB8" s="7">
        <f>+'gaku-jk1131'!N11*'gaku-jk1722'!$N$8/'gaku-jk1131'!$N$64</f>
        <v>23086.455409139966</v>
      </c>
      <c r="HC8" s="9">
        <f t="shared" ca="1" si="40"/>
        <v>125.92689530685922</v>
      </c>
      <c r="HD8" s="7">
        <f t="shared" ca="1" si="41"/>
        <v>86.053571428571416</v>
      </c>
      <c r="HE8" s="9">
        <f t="shared" ca="1" si="42"/>
        <v>406.40549882168108</v>
      </c>
      <c r="HF8" s="9">
        <f t="shared" ca="1" si="43"/>
        <v>80.709931170108149</v>
      </c>
      <c r="HG8" s="7">
        <f t="shared" ca="1" si="44"/>
        <v>161.54435962680236</v>
      </c>
      <c r="HH8" s="7">
        <f t="shared" ca="1" si="45"/>
        <v>87.580039138943235</v>
      </c>
      <c r="HI8" s="7">
        <f t="shared" ca="1" si="46"/>
        <v>193.63062898814948</v>
      </c>
      <c r="HJ8" s="7">
        <f t="shared" ca="1" si="47"/>
        <v>154.15315040650407</v>
      </c>
      <c r="HL8">
        <f ca="1">+OFFSET('def-cy1131'!$C$8,ROUNDDOWN((ROW(Sheet1!HO8)-ROW(Sheet1!HO$5))/4,0),0)</f>
        <v>79</v>
      </c>
      <c r="HO8">
        <f ca="1">+OFFSET('def-cy1131'!$H$8,ROUNDDOWN((ROW(Sheet1!HO8)-ROW(Sheet1!HO$5))/4,0),0)</f>
        <v>169.6</v>
      </c>
      <c r="HP8">
        <f ca="1">+OFFSET('def-cy1131'!$W$8,ROUNDDOWN((ROW(Sheet1!HO8)-ROW(Sheet1!HO$5))/4,0),0)</f>
        <v>84.6</v>
      </c>
      <c r="HQ8">
        <f ca="1">+OFFSET('def-cy1131'!$M$8,ROUNDDOWN((ROW(Sheet1!HO8)-ROW(Sheet1!HO$5))/4,0),0)</f>
        <v>161.9</v>
      </c>
      <c r="HR8">
        <f ca="1">+OFFSET('def-cy1131'!$N$8,ROUNDDOWN((ROW(Sheet1!HO8)-ROW(Sheet1!HO$5))/4,0),0)</f>
        <v>188.9</v>
      </c>
      <c r="HS8" s="8">
        <f ca="1">+HS9</f>
        <v>125.92689530685922</v>
      </c>
      <c r="HT8" s="8">
        <f t="shared" ref="HT8:HZ8" ca="1" si="141">+HT9</f>
        <v>86.053571428571416</v>
      </c>
      <c r="HU8" s="8">
        <f t="shared" ca="1" si="141"/>
        <v>406.40549882168108</v>
      </c>
      <c r="HV8" s="8">
        <f t="shared" ca="1" si="141"/>
        <v>80.709931170108149</v>
      </c>
      <c r="HW8" s="8">
        <f t="shared" ca="1" si="141"/>
        <v>161.54435962680236</v>
      </c>
      <c r="HX8" s="8">
        <f t="shared" ca="1" si="141"/>
        <v>87.580039138943235</v>
      </c>
      <c r="HY8" s="8">
        <f t="shared" ca="1" si="141"/>
        <v>193.63062898814948</v>
      </c>
      <c r="HZ8" s="8">
        <f t="shared" ca="1" si="141"/>
        <v>154.15315040650407</v>
      </c>
      <c r="IA8">
        <f t="shared" ca="1" si="80"/>
        <v>6.7753291811001488E-3</v>
      </c>
      <c r="IB8">
        <f t="shared" ca="1" si="81"/>
        <v>1.5612260336714346E-4</v>
      </c>
      <c r="IC8">
        <f t="shared" ca="1" si="82"/>
        <v>2.7939921055298287E-4</v>
      </c>
      <c r="ID8">
        <f t="shared" ca="1" si="83"/>
        <v>-3.1415344992069957E-3</v>
      </c>
      <c r="IE8">
        <f t="shared" ca="1" si="84"/>
        <v>-7.6046101357811079E-4</v>
      </c>
      <c r="IF8">
        <f t="shared" ca="1" si="85"/>
        <v>1.4084314195499787E-2</v>
      </c>
      <c r="IG8">
        <f t="shared" ca="1" si="86"/>
        <v>1.7320420398111467E-2</v>
      </c>
      <c r="IH8">
        <f t="shared" ca="1" si="87"/>
        <v>1.7623646191560868E-3</v>
      </c>
      <c r="II8">
        <f t="shared" ca="1" si="129"/>
        <v>3.6475954695002512E-2</v>
      </c>
      <c r="IJ8" s="5">
        <f t="shared" ca="1" si="130"/>
        <v>114931.24980455439</v>
      </c>
      <c r="IK8" s="1">
        <f t="shared" ca="1" si="88"/>
        <v>14.54306838022749</v>
      </c>
      <c r="IL8">
        <f t="shared" ca="1" si="131"/>
        <v>3.3145584788094734E-2</v>
      </c>
      <c r="IM8" s="5">
        <f t="shared" si="89"/>
        <v>134958.33570135641</v>
      </c>
      <c r="IN8">
        <f t="shared" ca="1" si="90"/>
        <v>117.42527461491888</v>
      </c>
      <c r="IP8" s="112">
        <v>100.11156264851759</v>
      </c>
      <c r="IQ8" s="112">
        <v>100.02596894759461</v>
      </c>
      <c r="IR8">
        <f t="shared" si="91"/>
        <v>99.780498721667996</v>
      </c>
      <c r="IS8">
        <f t="shared" si="132"/>
        <v>-2.9965342734691583E-3</v>
      </c>
      <c r="IT8" s="112">
        <v>0.43298405380331462</v>
      </c>
      <c r="IU8">
        <f t="shared" si="133"/>
        <v>1.8681172594407901E-2</v>
      </c>
      <c r="IW8">
        <f>+util!B6</f>
        <v>116.466666666667</v>
      </c>
      <c r="IX8">
        <f t="shared" si="134"/>
        <v>-1.5336852735468278E-2</v>
      </c>
      <c r="IY8">
        <f t="shared" si="135"/>
        <v>-9.2021116412809665E-3</v>
      </c>
      <c r="JA8" s="5">
        <f t="shared" si="92"/>
        <v>71305.606147086073</v>
      </c>
      <c r="JB8" s="1">
        <f t="shared" si="93"/>
        <v>3.1403468560418957</v>
      </c>
      <c r="JC8" s="5">
        <f t="shared" ca="1" si="94"/>
        <v>60724.240484788017</v>
      </c>
      <c r="JD8" s="1">
        <f t="shared" ca="1" si="95"/>
        <v>7.683869993665164</v>
      </c>
      <c r="JE8">
        <f t="shared" ca="1" si="136"/>
        <v>7.1909333541384624E-2</v>
      </c>
      <c r="JG8">
        <f t="shared" si="96"/>
        <v>0.58123332220388146</v>
      </c>
    </row>
    <row r="9" spans="1:267" x14ac:dyDescent="0.15">
      <c r="A9" t="s">
        <v>248</v>
      </c>
      <c r="B9" s="7">
        <f>+'gaku-mk1131'!B12*'gaku-mk1722'!$B$8/'gaku-mk1131'!$B$64</f>
        <v>263156.12757941539</v>
      </c>
      <c r="C9" s="7">
        <f>+'kgaku-mk1131'!B13*'kgaku-mk1722'!B$9/'kgaku-mk1131'!B$65</f>
        <v>136240.15155530392</v>
      </c>
      <c r="D9" s="7">
        <f>+'kgaku-mk1131'!C13*'kgaku-mk1722'!C$9/'kgaku-mk1131'!C$65</f>
        <v>580.82265079055242</v>
      </c>
      <c r="E9" s="7">
        <f>+'kgaku-mk1131'!D13*'kgaku-mk1722'!D$9/'kgaku-mk1131'!D$65</f>
        <v>94.791617647058814</v>
      </c>
      <c r="F9" s="7">
        <f>+'kgaku-mk1131'!F13*'kgaku-mk1722'!F$9/'kgaku-mk1131'!F$65</f>
        <v>7582.3644173907151</v>
      </c>
      <c r="G9" s="7">
        <f>+'kgaku-mk1131'!G13*'kgaku-mk1722'!G$9/'kgaku-mk1131'!G$65</f>
        <v>12988.942557827189</v>
      </c>
      <c r="H9" s="7">
        <f>+'kgaku-mk1131'!H13*'kgaku-mk1722'!H$9/'kgaku-mk1131'!H$65</f>
        <v>50026.374399958586</v>
      </c>
      <c r="I9" s="7">
        <f>+'kgaku-mk1131'!I13*'kgaku-mk1722'!I$9/'kgaku-mk1131'!I$65</f>
        <v>64730.503232271883</v>
      </c>
      <c r="J9" s="7">
        <f>+'gaku-mk1131'!F12*'gaku-mk1722'!$F$8/'gaku-mk1131'!$F$64</f>
        <v>15061.438709744081</v>
      </c>
      <c r="K9" s="7">
        <f>+'gaku-mk1131'!G12*'gaku-mk1722'!$G$8/'gaku-mk1131'!$G$64</f>
        <v>41799.716745200807</v>
      </c>
      <c r="L9" s="7">
        <f>+'gaku-jk1131'!B12*'gaku-jk1722'!$B$8/'gaku-jk1131'!$B$64</f>
        <v>265615.72861624346</v>
      </c>
      <c r="M9" s="7">
        <f>+'kgaku-jk1131'!B13*'kgaku-jk1722'!$B$9/'kgaku-jk1131'!$B$65</f>
        <v>153212.54410163144</v>
      </c>
      <c r="N9" s="7">
        <f>+'kgaku-jk1131'!C13*'kgaku-jk1722'!C$9/'kgaku-jk1131'!C$65</f>
        <v>776.99881376037968</v>
      </c>
      <c r="O9" s="7">
        <f>+'kgaku-jk1131'!D13*'kgaku-jk1722'!D$9/'kgaku-jk1131'!D$65</f>
        <v>115.097661673365</v>
      </c>
      <c r="P9" s="7">
        <f>+'kgaku-jk1131'!F13*'kgaku-jk1722'!F$9/'kgaku-jk1131'!F$65</f>
        <v>1858.4685323123842</v>
      </c>
      <c r="Q9" s="7">
        <f>+'kgaku-jk1131'!G13*'kgaku-jk1722'!G$9/'kgaku-jk1131'!G$65</f>
        <v>13981.526700572806</v>
      </c>
      <c r="R9" s="7">
        <f>+'kgaku-jk1131'!H13*'kgaku-jk1722'!H$9/'kgaku-jk1131'!H$65</f>
        <v>59925.116742919054</v>
      </c>
      <c r="S9" s="7">
        <f>+'kgaku-jk1131'!I13*'kgaku-jk1722'!I$9/'kgaku-jk1131'!I$65</f>
        <v>91568.555266735129</v>
      </c>
      <c r="T9" s="7">
        <f>+'gaku-jk1131'!F12*'gaku-jk1722'!$F$8/'gaku-jk1131'!$F$64</f>
        <v>18926.935168046351</v>
      </c>
      <c r="U9" s="7">
        <f>+'gaku-jk1131'!G12*'gaku-jk1722'!$G$8/'gaku-jk1131'!$G$64</f>
        <v>32679.936127885368</v>
      </c>
      <c r="V9" s="8">
        <f t="shared" si="0"/>
        <v>99.074000229714684</v>
      </c>
      <c r="W9" s="8">
        <f t="shared" si="0"/>
        <v>88.922321833472637</v>
      </c>
      <c r="X9" s="8">
        <f t="shared" si="1"/>
        <v>74.752064032066016</v>
      </c>
      <c r="Y9" s="8">
        <f t="shared" si="2"/>
        <v>82.357552941490169</v>
      </c>
      <c r="Z9" s="8">
        <f t="shared" si="3"/>
        <v>407.98992748919022</v>
      </c>
      <c r="AA9" s="8">
        <f t="shared" si="4"/>
        <v>92.900745648149069</v>
      </c>
      <c r="AB9" s="8">
        <f t="shared" si="5"/>
        <v>83.48148008551</v>
      </c>
      <c r="AC9" s="8">
        <f t="shared" si="6"/>
        <v>70.690755187427385</v>
      </c>
      <c r="AD9" s="8">
        <f t="shared" si="7"/>
        <v>79.576743809910411</v>
      </c>
      <c r="AE9" s="8">
        <f t="shared" si="8"/>
        <v>127.90635998071505</v>
      </c>
      <c r="AF9" s="11">
        <f t="shared" ca="1" si="9"/>
        <v>90.083928571428586</v>
      </c>
      <c r="AG9" s="11">
        <f t="shared" ca="1" si="10"/>
        <v>81.702348578491964</v>
      </c>
      <c r="AH9" s="11">
        <f t="shared" ca="1" si="11"/>
        <v>83.256294058408869</v>
      </c>
      <c r="AI9" s="11">
        <f t="shared" ca="1" si="12"/>
        <v>407.12992930086403</v>
      </c>
      <c r="AJ9" s="11">
        <f t="shared" ca="1" si="13"/>
        <v>93.411295034079842</v>
      </c>
      <c r="AK9" s="11">
        <f t="shared" ca="1" si="14"/>
        <v>84.409702970297019</v>
      </c>
      <c r="AL9" s="11">
        <f t="shared" ca="1" si="15"/>
        <v>71.838174273858911</v>
      </c>
      <c r="AM9" s="11">
        <f t="shared" ca="1" si="16"/>
        <v>80.217797443461151</v>
      </c>
      <c r="AN9" s="11">
        <f t="shared" ca="1" si="17"/>
        <v>127.40171480144406</v>
      </c>
      <c r="AO9" s="9">
        <f ca="1">+OFFSET('kdef-cy1131'!B$9,ROUNDDOWN((ROW(Sheet1!AO9)-ROW(Sheet1!AO$5))/4,0),0)</f>
        <v>82.7</v>
      </c>
      <c r="AP9" s="9">
        <f ca="1">+OFFSET('kdef-cy1131'!C$9,ROUNDDOWN((ROW(Sheet1!AP9)-ROW(Sheet1!AP$5))/4,0),0)</f>
        <v>98.8</v>
      </c>
      <c r="AQ9" s="9">
        <f ca="1">+OFFSET('kdef-cy1131'!D$9,ROUNDDOWN((ROW(Sheet1!AQ9)-ROW(Sheet1!AQ$5))/4,0),0)</f>
        <v>80.5</v>
      </c>
      <c r="AR9" s="9">
        <f ca="1">+OFFSET('kdef-cy1131'!F$9,ROUNDDOWN((ROW(Sheet1!AR9)-ROW(Sheet1!AR$5))/4,0),0)</f>
        <v>168.6</v>
      </c>
      <c r="AS9" s="9">
        <f ca="1">+OFFSET('kdef-cy1131'!G$9,ROUNDDOWN((ROW(Sheet1!AS9)-ROW(Sheet1!AS$5))/4,0),0)</f>
        <v>84.3</v>
      </c>
      <c r="AT9" s="9">
        <f ca="1">+OFFSET('kdef-cy1131'!H$9,ROUNDDOWN((ROW(Sheet1!AT9)-ROW(Sheet1!AT$5))/4,0),0)</f>
        <v>87.8</v>
      </c>
      <c r="AU9" s="9">
        <f ca="1">+OFFSET('kdef-cy1131'!I$9,ROUNDDOWN((ROW(Sheet1!AU9)-ROW(Sheet1!AU$5))/4,0),0)</f>
        <v>69.599999999999994</v>
      </c>
      <c r="AV9" s="9">
        <f ca="1">+OFFSET('def-cy1131'!$F$8,ROUNDDOWN((ROW(Sheet1!AV9)-ROW(Sheet1!AV$5))/4,0),0)</f>
        <v>81.5</v>
      </c>
      <c r="AW9" s="9">
        <f ca="1">+OFFSET('def-cy1131'!$G$8,ROUNDDOWN((ROW(Sheet1!AW9)-ROW(Sheet1!AW$5))/4,0),0)</f>
        <v>112.3</v>
      </c>
      <c r="AX9" s="9">
        <f ca="1">+AF5</f>
        <v>86.162499999999994</v>
      </c>
      <c r="AY9" s="9">
        <f t="shared" ref="AY9:BD9" ca="1" si="142">+AG5</f>
        <v>73.35018541409147</v>
      </c>
      <c r="AZ9" s="9">
        <f t="shared" ca="1" si="142"/>
        <v>79.326183282980864</v>
      </c>
      <c r="BA9" s="9">
        <f t="shared" ca="1" si="142"/>
        <v>406.40549882168108</v>
      </c>
      <c r="BB9" s="9">
        <f t="shared" ca="1" si="142"/>
        <v>90.308666017526761</v>
      </c>
      <c r="BC9" s="9">
        <f t="shared" ca="1" si="142"/>
        <v>79.795049504950484</v>
      </c>
      <c r="BD9" s="9">
        <f t="shared" ca="1" si="142"/>
        <v>68.741701244813271</v>
      </c>
      <c r="BE9" s="9">
        <f t="shared" ref="BE9:BE72" ca="1" si="143">+AM5</f>
        <v>80.709931170108149</v>
      </c>
      <c r="BF9" s="9">
        <f ca="1">+AN5</f>
        <v>125.92689530685922</v>
      </c>
      <c r="BG9">
        <f t="shared" ca="1" si="97"/>
        <v>1.5371153385017005E-4</v>
      </c>
      <c r="BH9">
        <f t="shared" ca="1" si="98"/>
        <v>-1.228248615202397E-6</v>
      </c>
      <c r="BI9">
        <f t="shared" ca="1" si="99"/>
        <v>-4.4908235898287281E-3</v>
      </c>
      <c r="BJ9">
        <f t="shared" ca="1" si="100"/>
        <v>1.7022154108051147E-5</v>
      </c>
      <c r="BK9">
        <f t="shared" ca="1" si="101"/>
        <v>4.9573136755961368E-3</v>
      </c>
      <c r="BL9" s="13">
        <f t="shared" ca="1" si="102"/>
        <v>6.3599552511042767E-4</v>
      </c>
      <c r="BM9">
        <f t="shared" ca="1" si="103"/>
        <v>-2.2959303054357711E-3</v>
      </c>
      <c r="BN9">
        <f t="shared" ca="1" si="49"/>
        <v>3.2203619392676204E-3</v>
      </c>
      <c r="BO9" s="13">
        <f t="shared" ca="1" si="50"/>
        <v>9.2443163383184928E-4</v>
      </c>
      <c r="BP9">
        <f t="shared" ca="1" si="104"/>
        <v>9.0530793453322388E-3</v>
      </c>
      <c r="BQ9">
        <f t="shared" ca="1" si="105"/>
        <v>-8.261193144034005E-4</v>
      </c>
      <c r="BR9">
        <f t="shared" ca="1" si="106"/>
        <v>1.1587473675049658E-3</v>
      </c>
      <c r="BS9" s="13">
        <f t="shared" ca="1" si="107"/>
        <v>9.3857073984338034E-3</v>
      </c>
      <c r="BT9" s="5">
        <f t="shared" si="51"/>
        <v>32679.936127885368</v>
      </c>
      <c r="BU9" s="5">
        <f t="shared" ca="1" si="52"/>
        <v>167174.59332081286</v>
      </c>
      <c r="BV9" s="5">
        <f t="shared" ca="1" si="53"/>
        <v>11791.097485564476</v>
      </c>
      <c r="BW9" s="5">
        <f t="shared" ca="1" si="108"/>
        <v>43548.880203972112</v>
      </c>
      <c r="BX9" s="5">
        <f t="shared" si="54"/>
        <v>41799.716745200807</v>
      </c>
      <c r="BY9" s="5">
        <f t="shared" si="55"/>
        <v>128231.85122320114</v>
      </c>
      <c r="BZ9" s="5">
        <f t="shared" si="56"/>
        <v>22643.803127134797</v>
      </c>
      <c r="CA9" s="5">
        <f t="shared" si="57"/>
        <v>64443.519872335601</v>
      </c>
      <c r="CB9" s="9">
        <f t="shared" si="109"/>
        <v>127.90635998071505</v>
      </c>
      <c r="CC9" s="9">
        <f t="shared" ca="1" si="110"/>
        <v>76.70534659361816</v>
      </c>
      <c r="CD9" s="9">
        <f t="shared" ca="1" si="111"/>
        <v>192.04152246944778</v>
      </c>
      <c r="CE9" s="9">
        <f t="shared" ca="1" si="112"/>
        <v>147.97974039860082</v>
      </c>
      <c r="CF9" s="5"/>
      <c r="CG9" s="5">
        <f t="shared" si="58"/>
        <v>77.191514302844766</v>
      </c>
      <c r="CH9" s="5">
        <f t="shared" ca="1" si="113"/>
        <v>76.70534659361816</v>
      </c>
      <c r="CI9" s="5">
        <f t="shared" si="59"/>
        <v>108.94088685294088</v>
      </c>
      <c r="CJ9" s="5">
        <f t="shared" ca="1" si="114"/>
        <v>192.04152246944778</v>
      </c>
      <c r="CK9" s="5">
        <f t="shared" si="115"/>
        <v>120.53326525064388</v>
      </c>
      <c r="CL9" s="5">
        <f t="shared" ca="1" si="116"/>
        <v>147.97974039860082</v>
      </c>
      <c r="CM9" s="5"/>
      <c r="CN9" s="1">
        <f t="shared" si="21"/>
        <v>33.569675362516122</v>
      </c>
      <c r="CO9" s="1">
        <f t="shared" si="22"/>
        <v>4.1302329963519506</v>
      </c>
      <c r="CP9" s="1">
        <f t="shared" ca="1" si="23"/>
        <v>21.128254926305395</v>
      </c>
      <c r="CQ9" s="1">
        <f t="shared" ca="1" si="24"/>
        <v>1.490210375794641</v>
      </c>
      <c r="CR9" s="1">
        <f t="shared" ca="1" si="25"/>
        <v>5.5038975984762004</v>
      </c>
      <c r="CS9" s="83">
        <f t="shared" si="117"/>
        <v>4.9042160788481661E-3</v>
      </c>
      <c r="CT9" s="83">
        <f t="shared" si="118"/>
        <v>1.2834526590457203E-2</v>
      </c>
      <c r="CU9" s="83">
        <f t="shared" ca="1" si="60"/>
        <v>-5.7205950205253483E-4</v>
      </c>
      <c r="CV9" s="83">
        <f t="shared" ca="1" si="61"/>
        <v>-2.8384825766138556E-4</v>
      </c>
      <c r="CW9" s="83">
        <f t="shared" ca="1" si="61"/>
        <v>8.134082453813642E-3</v>
      </c>
      <c r="CX9" s="83">
        <f t="shared" si="119"/>
        <v>3.3482841856523034E-3</v>
      </c>
      <c r="CY9" s="83">
        <f t="shared" si="138"/>
        <v>6.5821656589135098E-3</v>
      </c>
      <c r="CZ9" s="83">
        <f t="shared" ca="1" si="139"/>
        <v>1.493282229897667E-2</v>
      </c>
      <c r="DA9" s="83">
        <f t="shared" ca="1" si="140"/>
        <v>-3.6794771263069983E-3</v>
      </c>
      <c r="DB9" s="83">
        <f t="shared" ca="1" si="140"/>
        <v>3.0050360809894309E-3</v>
      </c>
      <c r="DC9" s="5"/>
      <c r="DD9" s="86">
        <f t="shared" si="120"/>
        <v>1984</v>
      </c>
      <c r="DE9" s="134"/>
      <c r="DF9" s="134"/>
      <c r="DG9" s="5"/>
      <c r="DH9" s="5"/>
      <c r="DI9" s="5"/>
      <c r="DJ9" s="5"/>
      <c r="DK9" s="5"/>
      <c r="DL9" s="5"/>
      <c r="DM9" s="135">
        <v>199844.5</v>
      </c>
      <c r="DN9" s="134">
        <v>8193.4</v>
      </c>
      <c r="DO9" s="5">
        <v>164136.79999999999</v>
      </c>
      <c r="DP9" s="5">
        <v>10388.6</v>
      </c>
      <c r="DQ9" s="90">
        <f t="shared" si="63"/>
        <v>243914.98083681497</v>
      </c>
      <c r="DR9" s="90">
        <f t="shared" si="63"/>
        <v>2939.2661011194632</v>
      </c>
      <c r="DS9" s="90">
        <f t="shared" si="63"/>
        <v>226892.16798377541</v>
      </c>
      <c r="DT9" s="90">
        <f t="shared" si="63"/>
        <v>10277.351302306783</v>
      </c>
      <c r="DU9" s="7">
        <f t="shared" si="121"/>
        <v>484023.76622401661</v>
      </c>
      <c r="DV9" s="90">
        <f t="shared" si="122"/>
        <v>211215.09721464655</v>
      </c>
      <c r="DW9" s="90">
        <f t="shared" si="122"/>
        <v>4711.8718842247226</v>
      </c>
      <c r="DX9" s="90">
        <f t="shared" si="122"/>
        <v>222428.32547531059</v>
      </c>
      <c r="DY9" s="90">
        <f t="shared" si="122"/>
        <v>6118.9229749182741</v>
      </c>
      <c r="DZ9" s="7">
        <f t="shared" si="123"/>
        <v>444474.21754910017</v>
      </c>
      <c r="EA9" s="90">
        <f t="shared" si="26"/>
        <v>61905.570916170516</v>
      </c>
      <c r="EB9" s="90">
        <f t="shared" si="27"/>
        <v>14738.483768873972</v>
      </c>
      <c r="EC9" s="90">
        <f t="shared" si="28"/>
        <v>47152.912422881556</v>
      </c>
      <c r="ED9">
        <v>59698.1</v>
      </c>
      <c r="EE9">
        <v>14106.2</v>
      </c>
      <c r="EF9">
        <v>45591.9</v>
      </c>
      <c r="EG9" s="5">
        <f t="shared" si="64"/>
        <v>407333.76474043989</v>
      </c>
      <c r="EH9" s="9">
        <f ca="1">+AVERAGE(OFFSET($CE$5,(ROW(EH9)-ROW($EH$5))*4,0):OFFSET($CE$5,(ROW(EH9)-ROW($EH$5))*4+3,0))</f>
        <v>147.82044617811391</v>
      </c>
      <c r="EI9" s="101">
        <f t="shared" si="29"/>
        <v>104.48418514946964</v>
      </c>
      <c r="EJ9" s="101">
        <f>+'def-cy1131'!B12</f>
        <v>91.9</v>
      </c>
      <c r="EK9" s="5">
        <f t="shared" ca="1" si="65"/>
        <v>275559.82631092152</v>
      </c>
      <c r="EO9" s="90">
        <f t="shared" si="30"/>
        <v>41799.716745200807</v>
      </c>
      <c r="EP9" s="1">
        <f>+'gaku-mk1131'!G12</f>
        <v>40811.599999999999</v>
      </c>
      <c r="EQ9" s="5">
        <f t="shared" ca="1" si="66"/>
        <v>7061.7296382275636</v>
      </c>
      <c r="ER9" s="90">
        <f ca="1">+OFFSET($EK$6,(ROW(ER9)-ROW($ER$9))/4,0)</f>
        <v>246543.32690319384</v>
      </c>
      <c r="ES9" s="90">
        <f ca="1">+OFFSET($EK$6,(ROW(ES9)-ROW($ES$9))/4,0)</f>
        <v>246543.32690319384</v>
      </c>
      <c r="ET9" s="90">
        <f ca="1">+OFFSET($EK$6,(ROW(ET9)-ROW($ES$9))/4,0)</f>
        <v>246543.32690319384</v>
      </c>
      <c r="EU9" s="182">
        <f t="shared" ca="1" si="31"/>
        <v>260235.38903500966</v>
      </c>
      <c r="EV9" s="5">
        <f t="shared" ca="1" si="67"/>
        <v>5568.666666666667</v>
      </c>
      <c r="EW9" s="92">
        <f t="shared" ca="1" si="68"/>
        <v>121.58696537678209</v>
      </c>
      <c r="EX9">
        <f t="shared" ca="1" si="32"/>
        <v>0.56436977001278399</v>
      </c>
      <c r="EY9">
        <f t="shared" ca="1" si="69"/>
        <v>0.55349464813640425</v>
      </c>
      <c r="EZ9">
        <f t="shared" ca="1" si="70"/>
        <v>2.241725621301793E-3</v>
      </c>
      <c r="FA9">
        <f t="shared" ca="1" si="70"/>
        <v>2.241725621301793E-3</v>
      </c>
      <c r="FC9" s="12">
        <f>+call!B47*call!$C$65/call!$B$65</f>
        <v>8.6965702639896492</v>
      </c>
      <c r="FE9" s="142">
        <f>fof!B71/10</f>
        <v>709.86066051233217</v>
      </c>
      <c r="FF9" s="142">
        <f>fof!C71/10</f>
        <v>17155.478728454866</v>
      </c>
      <c r="FG9" s="7">
        <f ca="1">+AVERAGE(OFFSET(jikasougaku!$BF$287,(ROW(Sheet1!FG9)-ROW(Sheet1!$FG$5))*3,0):OFFSET(jikasougaku!$BF$287,(ROW(Sheet1!FG9)-ROW(Sheet1!$FG$5))*3+2,0))/1000</f>
        <v>15143.537</v>
      </c>
      <c r="FH9" s="7">
        <f ca="1">+AVERAGE(OFFSET(jikasougaku!$BR$287,(ROW(Sheet1!FH9)-ROW(Sheet1!$FH$5))*3,0):OFFSET(jikasougaku!$BR$287,(ROW(Sheet1!FH9)-ROW(Sheet1!$FH$5))*3+2,0))/1000</f>
        <v>76830.762000000002</v>
      </c>
      <c r="FI9" s="7" t="e">
        <f ca="1">+AVERAGE(OFFSET(jikasougaku!$BH$287,(ROW(Sheet1!FI9)-ROW(Sheet1!FI$5))*3,0):OFFSET(jikasougaku!$BH$287,(ROW(Sheet1!FI9)-ROW(Sheet1!FI$5))*3+2,0))/1000</f>
        <v>#DIV/0!</v>
      </c>
      <c r="FJ9" s="7" t="e">
        <f ca="1">+AVERAGE(OFFSET(jikasougaku!$BJ$287,(ROW(Sheet1!FJ9)-ROW(Sheet1!FJ$5))*3,0):OFFSET(jikasougaku!$BJ$287,(ROW(Sheet1!FJ9)-ROW(Sheet1!FJ$5))*3+2,0))/1000</f>
        <v>#DIV/0!</v>
      </c>
      <c r="FK9" s="7" t="e">
        <f ca="1">+AVERAGE(OFFSET(jikasougaku!$BL$287,(ROW(Sheet1!FK9)-ROW(Sheet1!FK$5))*3,0):OFFSET(jikasougaku!$BL$287,(ROW(Sheet1!FK9)-ROW(Sheet1!FK$5))*3+2,0))/1000</f>
        <v>#DIV/0!</v>
      </c>
      <c r="FL9" s="4">
        <f t="shared" ca="1" si="33"/>
        <v>12476.61473099188</v>
      </c>
      <c r="FM9" s="64">
        <f t="shared" ca="1" si="71"/>
        <v>61687.225000000006</v>
      </c>
      <c r="FN9" s="7">
        <f t="shared" ca="1" si="34"/>
        <v>4768.6330930731074</v>
      </c>
      <c r="FO9" s="7">
        <f t="shared" ca="1" si="35"/>
        <v>67441.305370695671</v>
      </c>
      <c r="FP9" s="1">
        <f t="shared" ca="1" si="36"/>
        <v>0.60268066839030443</v>
      </c>
      <c r="FQ9" s="1">
        <f t="shared" ca="1" si="37"/>
        <v>8.52352659653498</v>
      </c>
      <c r="FR9" s="211">
        <f ca="1">+FP9/消費税調整!$E9*100</f>
        <v>0.60831365140492821</v>
      </c>
      <c r="FS9" s="211">
        <f ca="1">+FQ9/消費税調整!$E9*100</f>
        <v>8.6031921359510921</v>
      </c>
      <c r="FT9" s="83">
        <f t="shared" ca="1" si="124"/>
        <v>5.8374561098228334E-2</v>
      </c>
      <c r="FU9" s="83">
        <f t="shared" ca="1" si="125"/>
        <v>4.4381637452116054E-2</v>
      </c>
      <c r="FW9" s="7">
        <f>+kshotoku1631!$E13*kshotoku1722!$E$9/kshotoku1631!$E$65</f>
        <v>132493.41989644969</v>
      </c>
      <c r="FX9" s="72">
        <f t="shared" ca="1" si="72"/>
        <v>0.19568433851840089</v>
      </c>
      <c r="FY9">
        <f t="shared" ca="1" si="126"/>
        <v>9.3437223434289715E-3</v>
      </c>
      <c r="GA9" s="73">
        <f t="shared" ca="1" si="38"/>
        <v>121.58696537678209</v>
      </c>
      <c r="GB9" s="72">
        <f ca="1">+AVERAGE(OFFSET(Maikin30!$F$20,ROUNDDOWN((ROW(GB9)-ROW(GB$5))/4,0),MOD(ROW(GB9)-ROW(GB$5),4)*3):OFFSET(Maikin30!$F$20,ROUNDDOWN((ROW(GB9)-ROW(GB$5))/4,0),MOD(ROW(GB9)-ROW(GB$5),4)*3+2))</f>
        <v>116.60000000000001</v>
      </c>
      <c r="GC9" s="5">
        <f ca="1">+AVERAGE(OFFSET(Rocho!$J$66,(ROW(GC9)-ROW($GC$5))*3,0):OFFSET(Rocho!$J$66,(ROW(GC9)-ROW($GC$5))*3+2,0))</f>
        <v>5568.666666666667</v>
      </c>
      <c r="GD9" s="72">
        <f t="shared" ca="1" si="73"/>
        <v>85.57198266630003</v>
      </c>
      <c r="GE9">
        <f t="shared" ca="1" si="127"/>
        <v>-8.9488237775292519E-5</v>
      </c>
      <c r="GF9" s="72"/>
      <c r="GG9" s="85" t="s">
        <v>705</v>
      </c>
      <c r="GH9" s="78">
        <f ca="1">+AVERAGE(OFFSET(Rocho!$E$6,(ROW(GH9)-ROW($GH$5))*3,0):OFFSET(Rocho!$E$6,(ROW(GH9)-ROW($GH$5))*3+2,0))/10000</f>
        <v>8506.3333333333321</v>
      </c>
      <c r="GI9" s="82">
        <f>Rocho!T10</f>
        <v>7604.6255402721699</v>
      </c>
      <c r="GJ9">
        <f t="shared" si="128"/>
        <v>2.1353695198817347E-3</v>
      </c>
      <c r="GL9" s="94">
        <f t="shared" si="39"/>
        <v>135694.71587743977</v>
      </c>
      <c r="GM9" s="5">
        <f t="shared" si="74"/>
        <v>41799.716745200807</v>
      </c>
      <c r="GN9" s="7">
        <f>+('gaku-mk1131'!C12-'gaku-mk1131'!D12)*('gaku-mk1722'!$C$8-'gaku-mk1722'!$D$8)/('gaku-mk1131'!$C$64-'gaku-mk1131'!$D$64)</f>
        <v>1921.003165412902</v>
      </c>
      <c r="GO9" s="5">
        <f t="shared" si="75"/>
        <v>7582.3644173907151</v>
      </c>
      <c r="GP9" s="5">
        <f t="shared" si="76"/>
        <v>15061.438709744081</v>
      </c>
      <c r="GQ9" s="90">
        <f>+'gaku-mk1131'!H12+('gaku-mk1722'!$H$8-'gaku-mk1131'!$H$64)</f>
        <v>4147.2000000000007</v>
      </c>
      <c r="GR9" s="7">
        <f>+'gaku-mk1131'!W12*'gaku-mk1722'!$W$8/'gaku-mk1131'!$W$64</f>
        <v>64104.648158551063</v>
      </c>
      <c r="GS9" s="7">
        <f>+'gaku-mk1131'!M12*'gaku-mk1722'!$M$8/'gaku-mk1131'!$M$64</f>
        <v>36108.402713010903</v>
      </c>
      <c r="GT9" s="7">
        <f>+'gaku-mk1131'!N12*'gaku-mk1722'!$N$8/'gaku-mk1131'!$N$64</f>
        <v>35030.058031870707</v>
      </c>
      <c r="GU9" s="5">
        <f t="shared" si="77"/>
        <v>32679.936127885368</v>
      </c>
      <c r="GV9" s="7">
        <f>+('gaku-jk1131'!C12-'gaku-jk1131'!D12)*('gaku-jk1722'!$C$8-'gaku-jk1722'!$D$8)/('gaku-jk1131'!$C$64-'gaku-jk1131'!$D$64)</f>
        <v>2163.8925857804261</v>
      </c>
      <c r="GW9" s="5">
        <f t="shared" si="78"/>
        <v>1858.4685323123842</v>
      </c>
      <c r="GX9" s="5">
        <f t="shared" si="79"/>
        <v>18926.935168046351</v>
      </c>
      <c r="GY9" s="90">
        <f>+'gaku-jk1131'!H12+('gaku-jk1722'!$H$8-'gaku-jk1131'!$H$64)</f>
        <v>3729</v>
      </c>
      <c r="GZ9" s="7">
        <f>+'gaku-jk1131'!Z12*'gaku-jk1722'!$Z$8/'gaku-jk1131'!$Z$64</f>
        <v>73033.280655858485</v>
      </c>
      <c r="HA9" s="7">
        <f>+'gaku-jk1131'!M12*'gaku-jk1722'!$M$8/'gaku-jk1131'!$M$64</f>
        <v>18759.22448572838</v>
      </c>
      <c r="HB9" s="7">
        <f>+'gaku-jk1131'!N12*'gaku-jk1722'!$N$8/'gaku-jk1131'!$N$64</f>
        <v>23482.267006677659</v>
      </c>
      <c r="HC9" s="9">
        <f t="shared" ca="1" si="40"/>
        <v>127.40171480144406</v>
      </c>
      <c r="HD9" s="7">
        <f t="shared" ca="1" si="41"/>
        <v>89.974999999999994</v>
      </c>
      <c r="HE9" s="9">
        <f t="shared" ca="1" si="42"/>
        <v>407.12992930086403</v>
      </c>
      <c r="HF9" s="9">
        <f t="shared" ca="1" si="43"/>
        <v>80.217797443461151</v>
      </c>
      <c r="HG9" s="7">
        <f t="shared" ca="1" si="44"/>
        <v>154.01959287531807</v>
      </c>
      <c r="HH9" s="7">
        <f t="shared" ca="1" si="45"/>
        <v>88.925831702544045</v>
      </c>
      <c r="HI9" s="7">
        <f t="shared" ca="1" si="46"/>
        <v>196.97939835916131</v>
      </c>
      <c r="HJ9" s="7">
        <f t="shared" ca="1" si="47"/>
        <v>154.80599593495933</v>
      </c>
      <c r="HL9">
        <f ca="1">+OFFSET('def-cy1131'!$C$8,ROUNDDOWN((ROW(Sheet1!HO9)-ROW(Sheet1!HO$5))/4,0),0)</f>
        <v>82.6</v>
      </c>
      <c r="HO9">
        <f ca="1">+OFFSET('def-cy1131'!$H$8,ROUNDDOWN((ROW(Sheet1!HO9)-ROW(Sheet1!HO$5))/4,0),0)</f>
        <v>161.69999999999999</v>
      </c>
      <c r="HP9">
        <f ca="1">+OFFSET('def-cy1131'!$W$8,ROUNDDOWN((ROW(Sheet1!HO9)-ROW(Sheet1!HO$5))/4,0),0)</f>
        <v>85.9</v>
      </c>
      <c r="HQ9">
        <f ca="1">+OFFSET('def-cy1131'!$M$8,ROUNDDOWN((ROW(Sheet1!HO9)-ROW(Sheet1!HO$5))/4,0),0)</f>
        <v>164.7</v>
      </c>
      <c r="HR9">
        <f ca="1">+OFFSET('def-cy1131'!$N$8,ROUNDDOWN((ROW(Sheet1!HO9)-ROW(Sheet1!HO$5))/4,0),0)</f>
        <v>189.7</v>
      </c>
      <c r="HS9" s="9">
        <f ca="1">+HC5</f>
        <v>125.92689530685922</v>
      </c>
      <c r="HT9" s="9">
        <f t="shared" ref="HT9:HZ9" ca="1" si="144">+HD5</f>
        <v>86.053571428571416</v>
      </c>
      <c r="HU9" s="9">
        <f t="shared" ca="1" si="144"/>
        <v>406.40549882168108</v>
      </c>
      <c r="HV9" s="9">
        <f t="shared" ca="1" si="144"/>
        <v>80.709931170108149</v>
      </c>
      <c r="HW9" s="9">
        <f t="shared" ca="1" si="144"/>
        <v>161.54435962680236</v>
      </c>
      <c r="HX9" s="9">
        <f t="shared" ca="1" si="144"/>
        <v>87.580039138943235</v>
      </c>
      <c r="HY9" s="9">
        <f t="shared" ca="1" si="144"/>
        <v>193.63062898814948</v>
      </c>
      <c r="HZ9" s="9">
        <f t="shared" ca="1" si="144"/>
        <v>154.15315040650407</v>
      </c>
      <c r="IA9">
        <f t="shared" ca="1" si="80"/>
        <v>4.2796015383196597E-3</v>
      </c>
      <c r="IB9">
        <f t="shared" ca="1" si="81"/>
        <v>1.0244939018104745E-4</v>
      </c>
      <c r="IC9">
        <f t="shared" ca="1" si="82"/>
        <v>-3.9052584804520206E-4</v>
      </c>
      <c r="ID9">
        <f t="shared" ca="1" si="83"/>
        <v>5.4776687879742848E-4</v>
      </c>
      <c r="IE9">
        <f t="shared" ca="1" si="84"/>
        <v>-5.7707989424703584E-3</v>
      </c>
      <c r="IF9">
        <f t="shared" ca="1" si="85"/>
        <v>1.2033457732336144E-2</v>
      </c>
      <c r="IG9">
        <f t="shared" ca="1" si="86"/>
        <v>7.6708703781194227E-3</v>
      </c>
      <c r="IH9">
        <f t="shared" ca="1" si="87"/>
        <v>-4.5503997512246165E-3</v>
      </c>
      <c r="II9">
        <f t="shared" ca="1" si="129"/>
        <v>1.3922421376013527E-2</v>
      </c>
      <c r="IJ9" s="5">
        <f t="shared" ca="1" si="130"/>
        <v>116531.37109360528</v>
      </c>
      <c r="IK9" s="1">
        <f t="shared" ca="1" si="88"/>
        <v>14.727743411660279</v>
      </c>
      <c r="IL9">
        <f t="shared" ca="1" si="131"/>
        <v>1.2618541855698221E-2</v>
      </c>
      <c r="IM9" s="5">
        <f t="shared" si="89"/>
        <v>135694.71587743977</v>
      </c>
      <c r="IN9">
        <f t="shared" ca="1" si="90"/>
        <v>116.44479473981413</v>
      </c>
      <c r="IP9" s="112">
        <v>100</v>
      </c>
      <c r="IQ9" s="112">
        <v>100</v>
      </c>
      <c r="IR9">
        <f t="shared" si="91"/>
        <v>100</v>
      </c>
      <c r="IS9">
        <f t="shared" si="132"/>
        <v>2.1974253549431238E-3</v>
      </c>
      <c r="IT9" s="112">
        <v>0.43287164159355723</v>
      </c>
      <c r="IU9">
        <f t="shared" si="133"/>
        <v>-2.5965576247073398E-4</v>
      </c>
      <c r="IW9">
        <f>+util!B7</f>
        <v>115.333333333333</v>
      </c>
      <c r="IX9">
        <f t="shared" si="134"/>
        <v>-9.7786226422376301E-3</v>
      </c>
      <c r="IY9">
        <f t="shared" si="135"/>
        <v>-5.8671735853425781E-3</v>
      </c>
      <c r="JA9" s="5">
        <f t="shared" si="92"/>
        <v>71251.196005104153</v>
      </c>
      <c r="JB9" s="1">
        <f t="shared" si="93"/>
        <v>3.1466090570148775</v>
      </c>
      <c r="JC9" s="5">
        <f t="shared" ca="1" si="94"/>
        <v>61188.820130868728</v>
      </c>
      <c r="JD9" s="1">
        <f t="shared" ca="1" si="95"/>
        <v>7.7333102158884675</v>
      </c>
      <c r="JE9">
        <f t="shared" ca="1" si="136"/>
        <v>6.4136750078912282E-3</v>
      </c>
      <c r="JG9">
        <f t="shared" si="96"/>
        <v>0.57682029938441637</v>
      </c>
    </row>
    <row r="10" spans="1:267" x14ac:dyDescent="0.15">
      <c r="A10" t="s">
        <v>249</v>
      </c>
      <c r="B10" s="7">
        <f>+'gaku-mk1131'!B13*'gaku-mk1722'!$B$8/'gaku-mk1131'!$B$64</f>
        <v>267720.28883879224</v>
      </c>
      <c r="C10" s="7">
        <f>+'kgaku-mk1131'!B14*'kgaku-mk1722'!B$9/'kgaku-mk1131'!B$65</f>
        <v>138018.22413634529</v>
      </c>
      <c r="D10" s="7">
        <f>+'kgaku-mk1131'!C14*'kgaku-mk1722'!C$9/'kgaku-mk1131'!C$65</f>
        <v>568.64181924653519</v>
      </c>
      <c r="E10" s="7">
        <f>+'kgaku-mk1131'!D14*'kgaku-mk1722'!D$9/'kgaku-mk1131'!D$65</f>
        <v>96.278933823529414</v>
      </c>
      <c r="F10" s="7">
        <f>+'kgaku-mk1131'!F14*'kgaku-mk1722'!F$9/'kgaku-mk1131'!F$65</f>
        <v>8012.8356485985723</v>
      </c>
      <c r="G10" s="7">
        <f>+'kgaku-mk1131'!G14*'kgaku-mk1722'!G$9/'kgaku-mk1131'!G$65</f>
        <v>12820.33361786798</v>
      </c>
      <c r="H10" s="7">
        <f>+'kgaku-mk1131'!H14*'kgaku-mk1722'!H$9/'kgaku-mk1131'!H$65</f>
        <v>50442.880088705322</v>
      </c>
      <c r="I10" s="7">
        <f>+'kgaku-mk1131'!I14*'kgaku-mk1722'!I$9/'kgaku-mk1131'!I$65</f>
        <v>65938.55116734709</v>
      </c>
      <c r="J10" s="7">
        <f>+'gaku-mk1131'!F13*'gaku-mk1722'!$F$8/'gaku-mk1131'!$F$64</f>
        <v>15418.817976706125</v>
      </c>
      <c r="K10" s="7">
        <f>+'gaku-mk1131'!G13*'gaku-mk1722'!$G$8/'gaku-mk1131'!$G$64</f>
        <v>41669.744285043249</v>
      </c>
      <c r="L10" s="7">
        <f>+'gaku-jk1131'!B13*'gaku-jk1722'!$B$8/'gaku-jk1131'!$B$64</f>
        <v>268866.23546318745</v>
      </c>
      <c r="M10" s="7">
        <f>+'kgaku-jk1131'!B14*'kgaku-jk1722'!$B$9/'kgaku-jk1131'!$B$65</f>
        <v>154252.76228865821</v>
      </c>
      <c r="N10" s="7">
        <f>+'kgaku-jk1131'!C14*'kgaku-jk1722'!C$9/'kgaku-jk1131'!C$65</f>
        <v>710.66362091628991</v>
      </c>
      <c r="O10" s="7">
        <f>+'kgaku-jk1131'!D14*'kgaku-jk1722'!D$9/'kgaku-jk1131'!D$65</f>
        <v>115.86434051881623</v>
      </c>
      <c r="P10" s="7">
        <f>+'kgaku-jk1131'!F14*'kgaku-jk1722'!F$9/'kgaku-jk1131'!F$65</f>
        <v>1964.9306224425989</v>
      </c>
      <c r="Q10" s="7">
        <f>+'kgaku-jk1131'!G14*'kgaku-jk1722'!G$9/'kgaku-jk1131'!G$65</f>
        <v>13788.682290474742</v>
      </c>
      <c r="R10" s="7">
        <f>+'kgaku-jk1131'!H14*'kgaku-jk1722'!H$9/'kgaku-jk1131'!H$65</f>
        <v>60040.357758304643</v>
      </c>
      <c r="S10" s="7">
        <f>+'kgaku-jk1131'!I14*'kgaku-jk1722'!I$9/'kgaku-jk1131'!I$65</f>
        <v>92514.473410844235</v>
      </c>
      <c r="T10" s="7">
        <f>+'gaku-jk1131'!F13*'gaku-jk1722'!$F$8/'gaku-jk1131'!$F$64</f>
        <v>19267.310796904341</v>
      </c>
      <c r="U10" s="7">
        <f>+'gaku-jk1131'!G13*'gaku-jk1722'!$G$8/'gaku-jk1131'!$G$64</f>
        <v>32676.955354381309</v>
      </c>
      <c r="V10" s="8">
        <f t="shared" si="0"/>
        <v>99.573785595494712</v>
      </c>
      <c r="W10" s="8">
        <f t="shared" si="0"/>
        <v>89.475366332868191</v>
      </c>
      <c r="X10" s="8">
        <f t="shared" si="1"/>
        <v>80.015608300500901</v>
      </c>
      <c r="Y10" s="8">
        <f t="shared" si="2"/>
        <v>83.096260154256711</v>
      </c>
      <c r="Z10" s="8">
        <f t="shared" si="3"/>
        <v>407.79229338071195</v>
      </c>
      <c r="AA10" s="8">
        <f t="shared" si="4"/>
        <v>92.977221084601396</v>
      </c>
      <c r="AB10" s="8">
        <f t="shared" si="5"/>
        <v>84.014955893110383</v>
      </c>
      <c r="AC10" s="8">
        <f t="shared" si="6"/>
        <v>71.27376802386685</v>
      </c>
      <c r="AD10" s="8">
        <f t="shared" si="7"/>
        <v>80.025791555630335</v>
      </c>
      <c r="AE10" s="8">
        <f t="shared" si="8"/>
        <v>127.52027792410652</v>
      </c>
      <c r="AF10" s="11">
        <f t="shared" ca="1" si="9"/>
        <v>90.083928571428586</v>
      </c>
      <c r="AG10" s="11">
        <f t="shared" ca="1" si="10"/>
        <v>81.702348578491964</v>
      </c>
      <c r="AH10" s="11">
        <f t="shared" ca="1" si="11"/>
        <v>83.256294058408869</v>
      </c>
      <c r="AI10" s="11">
        <f t="shared" ca="1" si="12"/>
        <v>407.12992930086403</v>
      </c>
      <c r="AJ10" s="11">
        <f t="shared" ca="1" si="13"/>
        <v>93.411295034079842</v>
      </c>
      <c r="AK10" s="11">
        <f t="shared" ca="1" si="14"/>
        <v>84.409702970297019</v>
      </c>
      <c r="AL10" s="11">
        <f t="shared" ca="1" si="15"/>
        <v>71.838174273858911</v>
      </c>
      <c r="AM10" s="11">
        <f t="shared" ca="1" si="16"/>
        <v>80.217797443461151</v>
      </c>
      <c r="AN10" s="11">
        <f t="shared" ca="1" si="17"/>
        <v>127.40171480144406</v>
      </c>
      <c r="AO10" s="9">
        <f ca="1">+OFFSET('kdef-cy1131'!B$9,ROUNDDOWN((ROW(Sheet1!AO10)-ROW(Sheet1!AO$5))/4,0),0)</f>
        <v>82.7</v>
      </c>
      <c r="AP10" s="9">
        <f ca="1">+OFFSET('kdef-cy1131'!C$9,ROUNDDOWN((ROW(Sheet1!AP10)-ROW(Sheet1!AP$5))/4,0),0)</f>
        <v>98.8</v>
      </c>
      <c r="AQ10" s="9">
        <f ca="1">+OFFSET('kdef-cy1131'!D$9,ROUNDDOWN((ROW(Sheet1!AQ10)-ROW(Sheet1!AQ$5))/4,0),0)</f>
        <v>80.5</v>
      </c>
      <c r="AR10" s="9">
        <f ca="1">+OFFSET('kdef-cy1131'!F$9,ROUNDDOWN((ROW(Sheet1!AR10)-ROW(Sheet1!AR$5))/4,0),0)</f>
        <v>168.6</v>
      </c>
      <c r="AS10" s="9">
        <f ca="1">+OFFSET('kdef-cy1131'!G$9,ROUNDDOWN((ROW(Sheet1!AS10)-ROW(Sheet1!AS$5))/4,0),0)</f>
        <v>84.3</v>
      </c>
      <c r="AT10" s="9">
        <f ca="1">+OFFSET('kdef-cy1131'!H$9,ROUNDDOWN((ROW(Sheet1!AT10)-ROW(Sheet1!AT$5))/4,0),0)</f>
        <v>87.8</v>
      </c>
      <c r="AU10" s="9">
        <f ca="1">+OFFSET('kdef-cy1131'!I$9,ROUNDDOWN((ROW(Sheet1!AU10)-ROW(Sheet1!AU$5))/4,0),0)</f>
        <v>69.599999999999994</v>
      </c>
      <c r="AV10" s="9">
        <f ca="1">+OFFSET('def-cy1131'!$F$8,ROUNDDOWN((ROW(Sheet1!AV10)-ROW(Sheet1!AV$5))/4,0),0)</f>
        <v>81.5</v>
      </c>
      <c r="AW10" s="9">
        <f ca="1">+OFFSET('def-cy1131'!$G$8,ROUNDDOWN((ROW(Sheet1!AW10)-ROW(Sheet1!AW$5))/4,0),0)</f>
        <v>112.3</v>
      </c>
      <c r="AX10" s="9">
        <f t="shared" ref="AX10:AX73" ca="1" si="145">+AF6</f>
        <v>86.162499999999994</v>
      </c>
      <c r="AY10" s="9">
        <f t="shared" ref="AY10:AY73" ca="1" si="146">+AG6</f>
        <v>73.35018541409147</v>
      </c>
      <c r="AZ10" s="9">
        <f t="shared" ref="AZ10:AZ73" ca="1" si="147">+AH6</f>
        <v>79.326183282980864</v>
      </c>
      <c r="BA10" s="9">
        <f t="shared" ref="BA10:BA73" ca="1" si="148">+AI6</f>
        <v>406.40549882168108</v>
      </c>
      <c r="BB10" s="9">
        <f t="shared" ref="BB10:BB73" ca="1" si="149">+AJ6</f>
        <v>90.308666017526761</v>
      </c>
      <c r="BC10" s="9">
        <f t="shared" ref="BC10:BC73" ca="1" si="150">+AK6</f>
        <v>79.795049504950484</v>
      </c>
      <c r="BD10" s="9">
        <f t="shared" ref="BD10:BE73" ca="1" si="151">+AL6</f>
        <v>68.741701244813271</v>
      </c>
      <c r="BE10" s="9">
        <f t="shared" ca="1" si="143"/>
        <v>80.709931170108149</v>
      </c>
      <c r="BF10" s="9">
        <f t="shared" ref="BF10:BF73" ca="1" si="152">+AN6</f>
        <v>125.92689530685922</v>
      </c>
      <c r="BG10">
        <f t="shared" ca="1" si="97"/>
        <v>-3.9281252383806698E-4</v>
      </c>
      <c r="BH10">
        <f t="shared" ca="1" si="98"/>
        <v>-4.9098718043139976E-6</v>
      </c>
      <c r="BI10">
        <f t="shared" ca="1" si="99"/>
        <v>-1.4059717533413075E-3</v>
      </c>
      <c r="BJ10">
        <f t="shared" ca="1" si="100"/>
        <v>7.4237465831581459E-4</v>
      </c>
      <c r="BK10">
        <f t="shared" ca="1" si="101"/>
        <v>5.24945171856282E-3</v>
      </c>
      <c r="BL10" s="13">
        <f t="shared" ca="1" si="102"/>
        <v>4.1881322278949466E-3</v>
      </c>
      <c r="BM10">
        <f t="shared" ca="1" si="103"/>
        <v>1.8952688342210661E-2</v>
      </c>
      <c r="BN10">
        <f t="shared" ca="1" si="49"/>
        <v>1.2033769568686863E-2</v>
      </c>
      <c r="BO10" s="13">
        <f t="shared" ca="1" si="50"/>
        <v>3.0986457910897526E-2</v>
      </c>
      <c r="BP10">
        <f t="shared" ca="1" si="104"/>
        <v>-5.8666738531046191E-5</v>
      </c>
      <c r="BQ10">
        <f t="shared" ca="1" si="105"/>
        <v>6.7623716552095451E-3</v>
      </c>
      <c r="BR10">
        <f t="shared" ca="1" si="106"/>
        <v>4.2936822875608667E-3</v>
      </c>
      <c r="BS10" s="13">
        <f t="shared" ca="1" si="107"/>
        <v>1.0997387204239366E-2</v>
      </c>
      <c r="BT10" s="5">
        <f t="shared" si="51"/>
        <v>32676.955354381309</v>
      </c>
      <c r="BU10" s="5">
        <f t="shared" ca="1" si="52"/>
        <v>167874.74262278498</v>
      </c>
      <c r="BV10" s="5">
        <f t="shared" ca="1" si="53"/>
        <v>12156.46183152421</v>
      </c>
      <c r="BW10" s="5">
        <f t="shared" ca="1" si="108"/>
        <v>44027.80410188622</v>
      </c>
      <c r="BX10" s="5">
        <f t="shared" si="54"/>
        <v>41669.744285043249</v>
      </c>
      <c r="BY10" s="5">
        <f t="shared" si="55"/>
        <v>129674.12775934339</v>
      </c>
      <c r="BZ10" s="5">
        <f t="shared" si="56"/>
        <v>23431.653625304698</v>
      </c>
      <c r="CA10" s="5">
        <f t="shared" si="57"/>
        <v>65101.397910347951</v>
      </c>
      <c r="CB10" s="9">
        <f t="shared" si="109"/>
        <v>127.52027792410652</v>
      </c>
      <c r="CC10" s="9">
        <f t="shared" ca="1" si="110"/>
        <v>77.244572788845019</v>
      </c>
      <c r="CD10" s="9">
        <f t="shared" ca="1" si="111"/>
        <v>192.7506041646229</v>
      </c>
      <c r="CE10" s="9">
        <f t="shared" ca="1" si="112"/>
        <v>147.86428539496228</v>
      </c>
      <c r="CF10" s="5"/>
      <c r="CG10" s="5">
        <f t="shared" si="58"/>
        <v>77.685382215040178</v>
      </c>
      <c r="CH10" s="5">
        <f t="shared" ca="1" si="113"/>
        <v>77.244572788845019</v>
      </c>
      <c r="CI10" s="5">
        <f t="shared" si="59"/>
        <v>110.35883194109522</v>
      </c>
      <c r="CJ10" s="5">
        <f t="shared" ca="1" si="114"/>
        <v>192.7506041646229</v>
      </c>
      <c r="CK10" s="5">
        <f t="shared" si="115"/>
        <v>120.76120923039615</v>
      </c>
      <c r="CL10" s="5">
        <f t="shared" ca="1" si="116"/>
        <v>147.86428539496228</v>
      </c>
      <c r="CM10" s="5"/>
      <c r="CN10" s="1">
        <f t="shared" si="21"/>
        <v>33.954974612580834</v>
      </c>
      <c r="CO10" s="1">
        <f t="shared" si="22"/>
        <v>4.126755401484286</v>
      </c>
      <c r="CP10" s="1">
        <f t="shared" ca="1" si="23"/>
        <v>21.200812418972042</v>
      </c>
      <c r="CQ10" s="1">
        <f t="shared" ca="1" si="24"/>
        <v>1.5352331324054571</v>
      </c>
      <c r="CR10" s="1">
        <f t="shared" ca="1" si="25"/>
        <v>5.5602480837796238</v>
      </c>
      <c r="CS10" s="83">
        <f t="shared" si="117"/>
        <v>1.1412230406137862E-2</v>
      </c>
      <c r="CT10" s="83">
        <f t="shared" si="118"/>
        <v>-8.4233982312470728E-4</v>
      </c>
      <c r="CU10" s="83">
        <f t="shared" ca="1" si="60"/>
        <v>3.4282618673677412E-3</v>
      </c>
      <c r="CV10" s="83">
        <f t="shared" ca="1" si="61"/>
        <v>2.9764945496241722E-2</v>
      </c>
      <c r="CW10" s="83">
        <f t="shared" ca="1" si="61"/>
        <v>1.0186231121947466E-2</v>
      </c>
      <c r="CX10" s="83">
        <f t="shared" si="119"/>
        <v>5.0318851352409944E-3</v>
      </c>
      <c r="CY10" s="83">
        <f t="shared" si="138"/>
        <v>-3.0230390518505377E-3</v>
      </c>
      <c r="CZ10" s="83">
        <f t="shared" ca="1" si="139"/>
        <v>7.0052443356746624E-3</v>
      </c>
      <c r="DA10" s="83">
        <f t="shared" ca="1" si="140"/>
        <v>3.6855353772908836E-3</v>
      </c>
      <c r="DB10" s="83">
        <f t="shared" ca="1" si="140"/>
        <v>-7.8051269881228953E-4</v>
      </c>
      <c r="DC10" s="5"/>
      <c r="DD10" s="86">
        <f t="shared" si="120"/>
        <v>1985</v>
      </c>
      <c r="DE10" s="134"/>
      <c r="DF10" s="134"/>
      <c r="DG10" s="5"/>
      <c r="DH10" s="5"/>
      <c r="DI10" s="5"/>
      <c r="DJ10" s="5"/>
      <c r="DK10" s="5"/>
      <c r="DL10" s="5"/>
      <c r="DM10" s="135">
        <v>227948.6</v>
      </c>
      <c r="DN10" s="134">
        <v>8650.7000000000007</v>
      </c>
      <c r="DO10" s="5">
        <v>167069.9</v>
      </c>
      <c r="DP10" s="5">
        <v>10460.4</v>
      </c>
      <c r="DQ10" s="90">
        <f t="shared" si="63"/>
        <v>260628.53060592705</v>
      </c>
      <c r="DR10" s="90">
        <f t="shared" si="63"/>
        <v>3138.4091839333037</v>
      </c>
      <c r="DS10" s="90">
        <f t="shared" si="63"/>
        <v>234183.76593240196</v>
      </c>
      <c r="DT10" s="90">
        <f t="shared" si="63"/>
        <v>10615.055700295707</v>
      </c>
      <c r="DU10" s="7">
        <f t="shared" si="121"/>
        <v>508565.76142255799</v>
      </c>
      <c r="DV10" s="90">
        <f t="shared" si="122"/>
        <v>225687.98455913729</v>
      </c>
      <c r="DW10" s="90">
        <f t="shared" si="122"/>
        <v>5031.113715541388</v>
      </c>
      <c r="DX10" s="90">
        <f t="shared" si="122"/>
        <v>229576.46961869151</v>
      </c>
      <c r="DY10" s="90">
        <f t="shared" si="122"/>
        <v>6319.9852076670522</v>
      </c>
      <c r="DZ10" s="7">
        <f t="shared" si="123"/>
        <v>466615.55310103722</v>
      </c>
      <c r="EA10" s="90">
        <f t="shared" si="26"/>
        <v>70742.794645312591</v>
      </c>
      <c r="EB10" s="90">
        <f t="shared" si="27"/>
        <v>15245.222977725674</v>
      </c>
      <c r="EC10" s="90">
        <f t="shared" si="28"/>
        <v>55465.193166477264</v>
      </c>
      <c r="ED10">
        <v>68220.2</v>
      </c>
      <c r="EE10">
        <v>14591.2</v>
      </c>
      <c r="EF10">
        <v>53629</v>
      </c>
      <c r="EG10" s="5">
        <f t="shared" si="64"/>
        <v>427987.26152315148</v>
      </c>
      <c r="EH10" s="9">
        <f ca="1">+AVERAGE(OFFSET($CE$5,(ROW(EH10)-ROW($EH$5))*4,0):OFFSET($CE$5,(ROW(EH10)-ROW($EH$5))*4+3,0))</f>
        <v>147.56651441658238</v>
      </c>
      <c r="EI10" s="101">
        <f t="shared" si="29"/>
        <v>105.50742526518805</v>
      </c>
      <c r="EJ10" s="101">
        <f>+'def-cy1131'!B13</f>
        <v>92.8</v>
      </c>
      <c r="EK10" s="5">
        <f t="shared" ca="1" si="65"/>
        <v>290030.06760391273</v>
      </c>
      <c r="EO10" s="90">
        <f t="shared" si="30"/>
        <v>41669.744285043249</v>
      </c>
      <c r="EP10" s="1">
        <f>+'gaku-mk1131'!G13</f>
        <v>40684.699999999997</v>
      </c>
      <c r="EQ10" s="5">
        <f t="shared" ca="1" si="66"/>
        <v>7045.268601159948</v>
      </c>
      <c r="ER10" s="7">
        <f t="shared" ref="ER10:ES12" ca="1" si="153">+ER9+$EQ9</f>
        <v>253605.05654142139</v>
      </c>
      <c r="ES10" s="7">
        <f t="shared" ca="1" si="153"/>
        <v>253605.05654142139</v>
      </c>
      <c r="ET10" s="131">
        <f ca="1">+ET9+EQ9-(ES13-ER13)/4</f>
        <v>248817.62096306268</v>
      </c>
      <c r="EU10" s="182">
        <f t="shared" ca="1" si="31"/>
        <v>262635.98858432285</v>
      </c>
      <c r="EV10" s="5">
        <f t="shared" ca="1" si="67"/>
        <v>5571</v>
      </c>
      <c r="EW10" s="92">
        <f t="shared" ca="1" si="68"/>
        <v>121.83027834351661</v>
      </c>
      <c r="EX10">
        <f t="shared" ca="1" si="32"/>
        <v>0.56851049409686816</v>
      </c>
      <c r="EY10">
        <f t="shared" ca="1" si="69"/>
        <v>0.55755558254807236</v>
      </c>
      <c r="EZ10">
        <f t="shared" ca="1" si="70"/>
        <v>7.3101150307022331E-3</v>
      </c>
      <c r="FA10">
        <f t="shared" ca="1" si="70"/>
        <v>7.3101150307022331E-3</v>
      </c>
      <c r="FC10" s="12">
        <f>+call!B48*call!$C$65/call!$B$65</f>
        <v>7.2716017245759677</v>
      </c>
      <c r="FE10" s="142">
        <f>fof!B72/10</f>
        <v>717.31838524698583</v>
      </c>
      <c r="FF10" s="142">
        <f>fof!C72/10</f>
        <v>17361.066885810862</v>
      </c>
      <c r="FG10" s="7">
        <f ca="1">+AVERAGE(OFFSET(jikasougaku!$BF$287,(ROW(Sheet1!FG10)-ROW(Sheet1!$FG$5))*3,0):OFFSET(jikasougaku!$BF$287,(ROW(Sheet1!FG10)-ROW(Sheet1!$FG$5))*3+2,0))/1000</f>
        <v>16344.555</v>
      </c>
      <c r="FH10" s="7">
        <f ca="1">+AVERAGE(OFFSET(jikasougaku!$BR$287,(ROW(Sheet1!FH10)-ROW(Sheet1!$FH$5))*3,0):OFFSET(jikasougaku!$BR$287,(ROW(Sheet1!FH10)-ROW(Sheet1!$FH$5))*3+2,0))/1000</f>
        <v>85498.029333333325</v>
      </c>
      <c r="FI10" s="7" t="e">
        <f ca="1">+AVERAGE(OFFSET(jikasougaku!$BH$287,(ROW(Sheet1!FI10)-ROW(Sheet1!FI$5))*3,0):OFFSET(jikasougaku!$BH$287,(ROW(Sheet1!FI10)-ROW(Sheet1!FI$5))*3+2,0))/1000</f>
        <v>#DIV/0!</v>
      </c>
      <c r="FJ10" s="7" t="e">
        <f ca="1">+AVERAGE(OFFSET(jikasougaku!$BJ$287,(ROW(Sheet1!FJ10)-ROW(Sheet1!FJ$5))*3,0):OFFSET(jikasougaku!$BJ$287,(ROW(Sheet1!FJ10)-ROW(Sheet1!FJ$5))*3+2,0))/1000</f>
        <v>#DIV/0!</v>
      </c>
      <c r="FK10" s="7" t="e">
        <f ca="1">+AVERAGE(OFFSET(jikasougaku!$BL$287,(ROW(Sheet1!FK10)-ROW(Sheet1!FK$5))*3,0):OFFSET(jikasougaku!$BL$287,(ROW(Sheet1!FK10)-ROW(Sheet1!FK$5))*3+2,0))/1000</f>
        <v>#DIV/0!</v>
      </c>
      <c r="FL10" s="4">
        <f t="shared" ca="1" si="33"/>
        <v>13466.121929408368</v>
      </c>
      <c r="FM10" s="64">
        <f t="shared" ca="1" si="71"/>
        <v>69153.474333333317</v>
      </c>
      <c r="FN10" s="7">
        <f t="shared" ca="1" si="34"/>
        <v>5146.8283707137598</v>
      </c>
      <c r="FO10" s="7">
        <f t="shared" ca="1" si="35"/>
        <v>75603.993857057052</v>
      </c>
      <c r="FP10" s="1">
        <f t="shared" ca="1" si="36"/>
        <v>0.64999023161770086</v>
      </c>
      <c r="FQ10" s="1">
        <f t="shared" ca="1" si="37"/>
        <v>9.54798838018311</v>
      </c>
      <c r="FR10" s="211">
        <f ca="1">+FP10/消費税調整!$E10*100</f>
        <v>0.65277244179326477</v>
      </c>
      <c r="FS10" s="211">
        <f ca="1">+FQ10/消費税調整!$E10*100</f>
        <v>9.5888574719560697</v>
      </c>
      <c r="FT10" s="83">
        <f t="shared" ca="1" si="124"/>
        <v>7.0537964398410688E-2</v>
      </c>
      <c r="FU10" s="83">
        <f t="shared" ca="1" si="125"/>
        <v>0.10846843136981814</v>
      </c>
      <c r="FW10" s="7">
        <f>+kshotoku1631!$E14*kshotoku1722!$E$9/kshotoku1631!$E$65</f>
        <v>135844.39149408284</v>
      </c>
      <c r="FX10" s="72">
        <f t="shared" ca="1" si="72"/>
        <v>0.20014895080142972</v>
      </c>
      <c r="FY10">
        <f t="shared" ca="1" si="126"/>
        <v>2.2559000174134244E-2</v>
      </c>
      <c r="GA10" s="73">
        <f t="shared" ca="1" si="38"/>
        <v>121.83027834351661</v>
      </c>
      <c r="GB10" s="72">
        <f ca="1">+AVERAGE(OFFSET(Maikin30!$F$20,ROUNDDOWN((ROW(GB10)-ROW(GB$5))/4,0),MOD(ROW(GB10)-ROW(GB$5),4)*3):OFFSET(Maikin30!$F$20,ROUNDDOWN((ROW(GB10)-ROW(GB$5))/4,0),MOD(ROW(GB10)-ROW(GB$5),4)*3+2))</f>
        <v>116.83333333333333</v>
      </c>
      <c r="GC10" s="5">
        <f ca="1">+AVERAGE(OFFSET(Rocho!$J$66,(ROW(GC10)-ROW($GC$5))*3,0):OFFSET(Rocho!$J$66,(ROW(GC10)-ROW($GC$5))*3+2,0))</f>
        <v>5571</v>
      </c>
      <c r="GD10" s="72">
        <f t="shared" ca="1" si="73"/>
        <v>85.714745215098304</v>
      </c>
      <c r="GE10">
        <f t="shared" ca="1" si="127"/>
        <v>1.6669427178847263E-3</v>
      </c>
      <c r="GF10" s="72"/>
      <c r="GG10" s="85" t="s">
        <v>706</v>
      </c>
      <c r="GH10" s="78">
        <f ca="1">+AVERAGE(OFFSET(Rocho!$E$6,(ROW(GH10)-ROW($GH$5))*3,0):OFFSET(Rocho!$E$6,(ROW(GH10)-ROW($GH$5))*3+2,0))/10000</f>
        <v>8529.6666666666679</v>
      </c>
      <c r="GI10" s="82">
        <f>Rocho!T11</f>
        <v>7619.2413725092301</v>
      </c>
      <c r="GJ10">
        <f t="shared" si="128"/>
        <v>1.9201214528932148E-3</v>
      </c>
      <c r="GL10" s="94">
        <f t="shared" si="39"/>
        <v>138786.9637899322</v>
      </c>
      <c r="GM10" s="5">
        <f t="shared" si="74"/>
        <v>41669.744285043249</v>
      </c>
      <c r="GN10" s="7">
        <f>+('gaku-mk1131'!C13-'gaku-mk1131'!D13)*('gaku-mk1722'!$C$8-'gaku-mk1722'!$D$8)/('gaku-mk1131'!$C$64-'gaku-mk1131'!$D$64)</f>
        <v>1951.5761600879248</v>
      </c>
      <c r="GO10" s="5">
        <f t="shared" si="75"/>
        <v>8012.8356485985723</v>
      </c>
      <c r="GP10" s="5">
        <f t="shared" si="76"/>
        <v>15418.817976706125</v>
      </c>
      <c r="GQ10" s="90">
        <f>+'gaku-mk1131'!H13+('gaku-mk1722'!$H$8-'gaku-mk1131'!$H$64)</f>
        <v>6556.4</v>
      </c>
      <c r="GR10" s="7">
        <f>+'gaku-mk1131'!W13*'gaku-mk1722'!$W$8/'gaku-mk1131'!$W$64</f>
        <v>64020.148975611592</v>
      </c>
      <c r="GS10" s="7">
        <f>+'gaku-mk1131'!M13*'gaku-mk1722'!$M$8/'gaku-mk1131'!$M$64</f>
        <v>38526.087583247339</v>
      </c>
      <c r="GT10" s="7">
        <f>+'gaku-mk1131'!N13*'gaku-mk1722'!$N$8/'gaku-mk1131'!$N$64</f>
        <v>37368.646839362584</v>
      </c>
      <c r="GU10" s="5">
        <f t="shared" si="77"/>
        <v>32676.955354381309</v>
      </c>
      <c r="GV10" s="7">
        <f>+('gaku-jk1131'!C13-'gaku-jk1131'!D13)*('gaku-jk1722'!$C$8-'gaku-jk1722'!$D$8)/('gaku-jk1131'!$C$64-'gaku-jk1131'!$D$64)</f>
        <v>2189.4344051923081</v>
      </c>
      <c r="GW10" s="5">
        <f t="shared" si="78"/>
        <v>1964.9306224425989</v>
      </c>
      <c r="GX10" s="5">
        <f t="shared" si="79"/>
        <v>19267.310796904341</v>
      </c>
      <c r="GY10" s="90">
        <f>+'gaku-jk1131'!H13+('gaku-jk1722'!$H$8-'gaku-jk1131'!$H$64)</f>
        <v>4566.5</v>
      </c>
      <c r="GZ10" s="7">
        <f>+'gaku-jk1131'!Z13*'gaku-jk1722'!$Z$8/'gaku-jk1131'!$Z$64</f>
        <v>72874.785004666162</v>
      </c>
      <c r="HA10" s="7">
        <f>+'gaku-jk1131'!M13*'gaku-jk1722'!$M$8/'gaku-jk1131'!$M$64</f>
        <v>19665.730425809063</v>
      </c>
      <c r="HB10" s="7">
        <f>+'gaku-jk1131'!N13*'gaku-jk1722'!$N$8/'gaku-jk1131'!$N$64</f>
        <v>24239.532886574703</v>
      </c>
      <c r="HC10" s="9">
        <f t="shared" ca="1" si="40"/>
        <v>127.40171480144406</v>
      </c>
      <c r="HD10" s="7">
        <f t="shared" ca="1" si="41"/>
        <v>89.974999999999994</v>
      </c>
      <c r="HE10" s="9">
        <f t="shared" ca="1" si="42"/>
        <v>407.12992930086403</v>
      </c>
      <c r="HF10" s="9">
        <f t="shared" ca="1" si="43"/>
        <v>80.217797443461151</v>
      </c>
      <c r="HG10" s="7">
        <f t="shared" ca="1" si="44"/>
        <v>154.01959287531807</v>
      </c>
      <c r="HH10" s="7">
        <f t="shared" ca="1" si="45"/>
        <v>88.925831702544045</v>
      </c>
      <c r="HI10" s="7">
        <f t="shared" ca="1" si="46"/>
        <v>196.97939835916131</v>
      </c>
      <c r="HJ10" s="7">
        <f t="shared" ca="1" si="47"/>
        <v>154.80599593495933</v>
      </c>
      <c r="HL10">
        <f ca="1">+OFFSET('def-cy1131'!$C$8,ROUNDDOWN((ROW(Sheet1!HO10)-ROW(Sheet1!HO$5))/4,0),0)</f>
        <v>82.6</v>
      </c>
      <c r="HO10">
        <f ca="1">+OFFSET('def-cy1131'!$H$8,ROUNDDOWN((ROW(Sheet1!HO10)-ROW(Sheet1!HO$5))/4,0),0)</f>
        <v>161.69999999999999</v>
      </c>
      <c r="HP10">
        <f ca="1">+OFFSET('def-cy1131'!$W$8,ROUNDDOWN((ROW(Sheet1!HO10)-ROW(Sheet1!HO$5))/4,0),0)</f>
        <v>85.9</v>
      </c>
      <c r="HQ10">
        <f ca="1">+OFFSET('def-cy1131'!$M$8,ROUNDDOWN((ROW(Sheet1!HO10)-ROW(Sheet1!HO$5))/4,0),0)</f>
        <v>164.7</v>
      </c>
      <c r="HR10">
        <f ca="1">+OFFSET('def-cy1131'!$N$8,ROUNDDOWN((ROW(Sheet1!HO10)-ROW(Sheet1!HO$5))/4,0),0)</f>
        <v>189.7</v>
      </c>
      <c r="HS10" s="9">
        <f t="shared" ref="HS10:HS61" ca="1" si="154">+HC6</f>
        <v>125.92689530685922</v>
      </c>
      <c r="HT10" s="9">
        <f t="shared" ref="HT10:HT61" ca="1" si="155">+HD6</f>
        <v>86.053571428571416</v>
      </c>
      <c r="HU10" s="9">
        <f t="shared" ref="HU10:HU61" ca="1" si="156">+HE6</f>
        <v>406.40549882168108</v>
      </c>
      <c r="HV10" s="9">
        <f t="shared" ref="HV10:HV61" ca="1" si="157">+HF6</f>
        <v>80.709931170108149</v>
      </c>
      <c r="HW10" s="9">
        <f t="shared" ref="HW10:HW61" ca="1" si="158">+HG6</f>
        <v>161.54435962680236</v>
      </c>
      <c r="HX10" s="9">
        <f t="shared" ref="HX10:HX61" ca="1" si="159">+HH6</f>
        <v>87.580039138943235</v>
      </c>
      <c r="HY10" s="9">
        <f t="shared" ref="HY10:HY61" ca="1" si="160">+HI6</f>
        <v>193.63062898814948</v>
      </c>
      <c r="HZ10" s="9">
        <f t="shared" ref="HZ10:HZ61" ca="1" si="161">+HJ6</f>
        <v>154.15315040650407</v>
      </c>
      <c r="IA10">
        <f t="shared" ca="1" si="80"/>
        <v>-2.7609044537504387E-5</v>
      </c>
      <c r="IB10">
        <f t="shared" ca="1" si="81"/>
        <v>1.6166821132890033E-4</v>
      </c>
      <c r="IC10">
        <f t="shared" ca="1" si="82"/>
        <v>3.1824271279207953E-3</v>
      </c>
      <c r="ID10">
        <f t="shared" ca="1" si="83"/>
        <v>2.0206418232100705E-3</v>
      </c>
      <c r="IE10">
        <f t="shared" ca="1" si="84"/>
        <v>9.951316036499248E-3</v>
      </c>
      <c r="IF10">
        <f t="shared" ca="1" si="85"/>
        <v>-1.0210015222036253E-3</v>
      </c>
      <c r="IG10">
        <f t="shared" ca="1" si="86"/>
        <v>1.2910665064578865E-2</v>
      </c>
      <c r="IH10">
        <f t="shared" ca="1" si="87"/>
        <v>-8.5862731070539197E-3</v>
      </c>
      <c r="II10">
        <f t="shared" ca="1" si="129"/>
        <v>1.8591834589742832E-2</v>
      </c>
      <c r="IJ10" s="5">
        <f t="shared" ca="1" si="130"/>
        <v>118697.90306949354</v>
      </c>
      <c r="IK10" s="1">
        <f t="shared" ca="1" si="88"/>
        <v>14.990295372522016</v>
      </c>
      <c r="IL10">
        <f t="shared" ca="1" si="131"/>
        <v>1.7669994583957016E-2</v>
      </c>
      <c r="IM10" s="5">
        <f t="shared" si="89"/>
        <v>138786.9637899322</v>
      </c>
      <c r="IN10">
        <f t="shared" ca="1" si="90"/>
        <v>116.92452874140263</v>
      </c>
      <c r="IP10" s="112">
        <v>101.43272657293549</v>
      </c>
      <c r="IQ10" s="112">
        <v>100.6955658414268</v>
      </c>
      <c r="IR10">
        <f t="shared" si="91"/>
        <v>98.143584602938432</v>
      </c>
      <c r="IS10">
        <f t="shared" si="132"/>
        <v>-1.8738630591511433E-2</v>
      </c>
      <c r="IT10" s="112">
        <v>0.43588254886970551</v>
      </c>
      <c r="IU10">
        <f t="shared" si="133"/>
        <v>6.9315794146626282E-3</v>
      </c>
      <c r="IW10">
        <f>+util!B8</f>
        <v>114.166666666667</v>
      </c>
      <c r="IX10">
        <f t="shared" si="134"/>
        <v>-1.0167117355438481E-2</v>
      </c>
      <c r="IY10">
        <f t="shared" si="135"/>
        <v>-6.1002704132630883E-3</v>
      </c>
      <c r="JA10" s="5">
        <f t="shared" si="92"/>
        <v>73685.565879584261</v>
      </c>
      <c r="JB10" s="1">
        <f t="shared" si="93"/>
        <v>3.1447019087038965</v>
      </c>
      <c r="JC10" s="5">
        <f t="shared" ca="1" si="94"/>
        <v>63019.767257349158</v>
      </c>
      <c r="JD10" s="1">
        <f t="shared" ca="1" si="95"/>
        <v>7.9587330615451153</v>
      </c>
      <c r="JE10">
        <f t="shared" ca="1" si="136"/>
        <v>2.8732823391105375E-2</v>
      </c>
      <c r="JG10">
        <f t="shared" si="96"/>
        <v>0.57371563232147882</v>
      </c>
    </row>
    <row r="11" spans="1:267" x14ac:dyDescent="0.15">
      <c r="A11" t="s">
        <v>250</v>
      </c>
      <c r="B11" s="7">
        <f>+'gaku-mk1131'!B14*'gaku-mk1722'!$B$8/'gaku-mk1131'!$B$64</f>
        <v>268578.68472482369</v>
      </c>
      <c r="C11" s="7">
        <f>+'kgaku-mk1131'!B15*'kgaku-mk1722'!B$9/'kgaku-mk1131'!B$65</f>
        <v>140114.43052872198</v>
      </c>
      <c r="D11" s="7">
        <f>+'kgaku-mk1131'!C15*'kgaku-mk1722'!C$9/'kgaku-mk1131'!C$65</f>
        <v>573.41264493460858</v>
      </c>
      <c r="E11" s="7">
        <f>+'kgaku-mk1131'!D15*'kgaku-mk1722'!D$9/'kgaku-mk1131'!D$65</f>
        <v>119.38191176470589</v>
      </c>
      <c r="F11" s="7">
        <f>+'kgaku-mk1131'!F15*'kgaku-mk1722'!F$9/'kgaku-mk1131'!F$65</f>
        <v>8278.2009268111087</v>
      </c>
      <c r="G11" s="7">
        <f>+'kgaku-mk1131'!G15*'kgaku-mk1722'!G$9/'kgaku-mk1131'!G$65</f>
        <v>12985.612758294783</v>
      </c>
      <c r="H11" s="7">
        <f>+'kgaku-mk1131'!H15*'kgaku-mk1722'!H$9/'kgaku-mk1131'!H$65</f>
        <v>51126.834822834542</v>
      </c>
      <c r="I11" s="7">
        <f>+'kgaku-mk1131'!I15*'kgaku-mk1722'!I$9/'kgaku-mk1131'!I$65</f>
        <v>66928.404950644675</v>
      </c>
      <c r="J11" s="7">
        <f>+'gaku-mk1131'!F14*'gaku-mk1722'!$F$8/'gaku-mk1131'!$F$64</f>
        <v>15518.238503504826</v>
      </c>
      <c r="K11" s="7">
        <f>+'gaku-mk1131'!G14*'gaku-mk1722'!$G$8/'gaku-mk1131'!$G$64</f>
        <v>42087.82748627504</v>
      </c>
      <c r="L11" s="7">
        <f>+'gaku-jk1131'!B14*'gaku-jk1722'!$B$8/'gaku-jk1131'!$B$64</f>
        <v>268268.23198985582</v>
      </c>
      <c r="M11" s="7">
        <f>+'kgaku-jk1131'!B15*'kgaku-jk1722'!$B$9/'kgaku-jk1131'!$B$65</f>
        <v>155253.44001828341</v>
      </c>
      <c r="N11" s="7">
        <f>+'kgaku-jk1131'!C15*'kgaku-jk1722'!C$9/'kgaku-jk1131'!C$65</f>
        <v>676.19896765092483</v>
      </c>
      <c r="O11" s="7">
        <f>+'kgaku-jk1131'!D15*'kgaku-jk1722'!D$9/'kgaku-jk1131'!D$65</f>
        <v>142.41059554256486</v>
      </c>
      <c r="P11" s="7">
        <f>+'kgaku-jk1131'!F15*'kgaku-jk1722'!F$9/'kgaku-jk1131'!F$65</f>
        <v>2027.7968477461961</v>
      </c>
      <c r="Q11" s="7">
        <f>+'kgaku-jk1131'!G15*'kgaku-jk1722'!G$9/'kgaku-jk1131'!G$65</f>
        <v>13874.565244954214</v>
      </c>
      <c r="R11" s="7">
        <f>+'kgaku-jk1131'!H15*'kgaku-jk1722'!H$9/'kgaku-jk1131'!H$65</f>
        <v>60336.329641998906</v>
      </c>
      <c r="S11" s="7">
        <f>+'kgaku-jk1131'!I15*'kgaku-jk1722'!I$9/'kgaku-jk1131'!I$65</f>
        <v>92966.024095985311</v>
      </c>
      <c r="T11" s="7">
        <f>+'gaku-jk1131'!F14*'gaku-jk1722'!$F$8/'gaku-jk1131'!$F$64</f>
        <v>19391.892042746345</v>
      </c>
      <c r="U11" s="7">
        <f>+'gaku-jk1131'!G14*'gaku-jk1722'!$G$8/'gaku-jk1131'!$G$64</f>
        <v>33138.162309281506</v>
      </c>
      <c r="V11" s="8">
        <f t="shared" si="0"/>
        <v>100.11572474782614</v>
      </c>
      <c r="W11" s="8">
        <f t="shared" si="0"/>
        <v>90.248841192968996</v>
      </c>
      <c r="X11" s="8">
        <f t="shared" si="1"/>
        <v>84.799396681513755</v>
      </c>
      <c r="Y11" s="8">
        <f t="shared" si="2"/>
        <v>83.829374710411926</v>
      </c>
      <c r="Z11" s="8">
        <f t="shared" si="3"/>
        <v>408.23620650224166</v>
      </c>
      <c r="AA11" s="8">
        <f t="shared" si="4"/>
        <v>93.592934474233573</v>
      </c>
      <c r="AB11" s="8">
        <f t="shared" si="5"/>
        <v>84.736401975711459</v>
      </c>
      <c r="AC11" s="8">
        <f t="shared" si="6"/>
        <v>71.992327951491845</v>
      </c>
      <c r="AD11" s="8">
        <f t="shared" si="7"/>
        <v>80.024365179515939</v>
      </c>
      <c r="AE11" s="8">
        <f t="shared" si="8"/>
        <v>127.00712578285267</v>
      </c>
      <c r="AF11" s="11">
        <f t="shared" ca="1" si="9"/>
        <v>90.083928571428586</v>
      </c>
      <c r="AG11" s="11">
        <f t="shared" ca="1" si="10"/>
        <v>81.702348578491964</v>
      </c>
      <c r="AH11" s="11">
        <f t="shared" ca="1" si="11"/>
        <v>83.256294058408869</v>
      </c>
      <c r="AI11" s="11">
        <f t="shared" ca="1" si="12"/>
        <v>407.12992930086403</v>
      </c>
      <c r="AJ11" s="11">
        <f t="shared" ca="1" si="13"/>
        <v>93.411295034079842</v>
      </c>
      <c r="AK11" s="11">
        <f t="shared" ca="1" si="14"/>
        <v>84.409702970297019</v>
      </c>
      <c r="AL11" s="11">
        <f t="shared" ca="1" si="15"/>
        <v>71.838174273858911</v>
      </c>
      <c r="AM11" s="11">
        <f t="shared" ca="1" si="16"/>
        <v>80.217797443461151</v>
      </c>
      <c r="AN11" s="11">
        <f t="shared" ca="1" si="17"/>
        <v>127.40171480144406</v>
      </c>
      <c r="AO11" s="9">
        <f ca="1">+OFFSET('kdef-cy1131'!B$9,ROUNDDOWN((ROW(Sheet1!AO11)-ROW(Sheet1!AO$5))/4,0),0)</f>
        <v>82.7</v>
      </c>
      <c r="AP11" s="9">
        <f ca="1">+OFFSET('kdef-cy1131'!C$9,ROUNDDOWN((ROW(Sheet1!AP11)-ROW(Sheet1!AP$5))/4,0),0)</f>
        <v>98.8</v>
      </c>
      <c r="AQ11" s="9">
        <f ca="1">+OFFSET('kdef-cy1131'!D$9,ROUNDDOWN((ROW(Sheet1!AQ11)-ROW(Sheet1!AQ$5))/4,0),0)</f>
        <v>80.5</v>
      </c>
      <c r="AR11" s="9">
        <f ca="1">+OFFSET('kdef-cy1131'!F$9,ROUNDDOWN((ROW(Sheet1!AR11)-ROW(Sheet1!AR$5))/4,0),0)</f>
        <v>168.6</v>
      </c>
      <c r="AS11" s="9">
        <f ca="1">+OFFSET('kdef-cy1131'!G$9,ROUNDDOWN((ROW(Sheet1!AS11)-ROW(Sheet1!AS$5))/4,0),0)</f>
        <v>84.3</v>
      </c>
      <c r="AT11" s="9">
        <f ca="1">+OFFSET('kdef-cy1131'!H$9,ROUNDDOWN((ROW(Sheet1!AT11)-ROW(Sheet1!AT$5))/4,0),0)</f>
        <v>87.8</v>
      </c>
      <c r="AU11" s="9">
        <f ca="1">+OFFSET('kdef-cy1131'!I$9,ROUNDDOWN((ROW(Sheet1!AU11)-ROW(Sheet1!AU$5))/4,0),0)</f>
        <v>69.599999999999994</v>
      </c>
      <c r="AV11" s="9">
        <f ca="1">+OFFSET('def-cy1131'!$F$8,ROUNDDOWN((ROW(Sheet1!AV11)-ROW(Sheet1!AV$5))/4,0),0)</f>
        <v>81.5</v>
      </c>
      <c r="AW11" s="9">
        <f ca="1">+OFFSET('def-cy1131'!$G$8,ROUNDDOWN((ROW(Sheet1!AW11)-ROW(Sheet1!AW$5))/4,0),0)</f>
        <v>112.3</v>
      </c>
      <c r="AX11" s="9">
        <f t="shared" ca="1" si="145"/>
        <v>86.162499999999994</v>
      </c>
      <c r="AY11" s="9">
        <f t="shared" ca="1" si="146"/>
        <v>73.35018541409147</v>
      </c>
      <c r="AZ11" s="9">
        <f t="shared" ca="1" si="147"/>
        <v>79.326183282980864</v>
      </c>
      <c r="BA11" s="9">
        <f t="shared" ca="1" si="148"/>
        <v>406.40549882168108</v>
      </c>
      <c r="BB11" s="9">
        <f t="shared" ca="1" si="149"/>
        <v>90.308666017526761</v>
      </c>
      <c r="BC11" s="9">
        <f t="shared" ca="1" si="150"/>
        <v>79.795049504950484</v>
      </c>
      <c r="BD11" s="9">
        <f t="shared" ca="1" si="151"/>
        <v>68.741701244813271</v>
      </c>
      <c r="BE11" s="9">
        <f t="shared" ca="1" si="143"/>
        <v>80.709931170108149</v>
      </c>
      <c r="BF11" s="9">
        <f t="shared" ca="1" si="152"/>
        <v>125.92689530685922</v>
      </c>
      <c r="BG11">
        <f t="shared" ca="1" si="97"/>
        <v>-2.032357754250045E-4</v>
      </c>
      <c r="BH11">
        <f t="shared" ca="1" si="98"/>
        <v>-1.6929528020531056E-4</v>
      </c>
      <c r="BI11">
        <f t="shared" ca="1" si="99"/>
        <v>6.2353585658461795E-4</v>
      </c>
      <c r="BJ11">
        <f t="shared" ca="1" si="100"/>
        <v>1.8986785073685016E-3</v>
      </c>
      <c r="BK11">
        <f t="shared" ca="1" si="101"/>
        <v>2.4954668833702645E-3</v>
      </c>
      <c r="BL11" s="13">
        <f t="shared" ca="1" si="102"/>
        <v>4.6451501916930683E-3</v>
      </c>
      <c r="BM11">
        <f t="shared" ca="1" si="103"/>
        <v>1.0855260669048745E-2</v>
      </c>
      <c r="BN11">
        <f t="shared" ca="1" si="49"/>
        <v>4.2721150812668647E-3</v>
      </c>
      <c r="BO11" s="13">
        <f t="shared" ca="1" si="50"/>
        <v>1.512737575031561E-2</v>
      </c>
      <c r="BP11">
        <f t="shared" ca="1" si="104"/>
        <v>8.9786032759216067E-3</v>
      </c>
      <c r="BQ11">
        <f t="shared" ca="1" si="105"/>
        <v>3.9497662887275683E-3</v>
      </c>
      <c r="BR11">
        <f t="shared" ca="1" si="106"/>
        <v>1.5544404362084437E-3</v>
      </c>
      <c r="BS11" s="13">
        <f t="shared" ca="1" si="107"/>
        <v>1.4482810000857618E-2</v>
      </c>
      <c r="BT11" s="5">
        <f t="shared" si="51"/>
        <v>33138.162309281506</v>
      </c>
      <c r="BU11" s="5">
        <f t="shared" ca="1" si="52"/>
        <v>168654.54601565964</v>
      </c>
      <c r="BV11" s="5">
        <f t="shared" ca="1" si="53"/>
        <v>12340.357197444047</v>
      </c>
      <c r="BW11" s="5">
        <f t="shared" ca="1" si="108"/>
        <v>44665.450423448819</v>
      </c>
      <c r="BX11" s="5">
        <f t="shared" si="54"/>
        <v>42087.82748627504</v>
      </c>
      <c r="BY11" s="5">
        <f t="shared" si="55"/>
        <v>131494.8832649439</v>
      </c>
      <c r="BZ11" s="5">
        <f t="shared" si="56"/>
        <v>23796.439430315935</v>
      </c>
      <c r="CA11" s="5">
        <f t="shared" si="57"/>
        <v>65884.266916590976</v>
      </c>
      <c r="CB11" s="9">
        <f t="shared" si="109"/>
        <v>127.00712578285267</v>
      </c>
      <c r="CC11" s="9">
        <f t="shared" ca="1" si="110"/>
        <v>77.966996070615579</v>
      </c>
      <c r="CD11" s="9">
        <f t="shared" ca="1" si="111"/>
        <v>192.8342838831658</v>
      </c>
      <c r="CE11" s="9">
        <f t="shared" ca="1" si="112"/>
        <v>147.50610660360101</v>
      </c>
      <c r="CF11" s="5"/>
      <c r="CG11" s="5">
        <f t="shared" si="58"/>
        <v>78.4149722486804</v>
      </c>
      <c r="CH11" s="5">
        <f t="shared" ca="1" si="113"/>
        <v>77.966996070615579</v>
      </c>
      <c r="CI11" s="5">
        <f t="shared" si="59"/>
        <v>111.09610205813192</v>
      </c>
      <c r="CJ11" s="5">
        <f t="shared" ca="1" si="114"/>
        <v>192.8342838831658</v>
      </c>
      <c r="CK11" s="5">
        <f t="shared" si="115"/>
        <v>120.76037722846355</v>
      </c>
      <c r="CL11" s="5">
        <f t="shared" ca="1" si="116"/>
        <v>147.50610660360101</v>
      </c>
      <c r="CM11" s="5"/>
      <c r="CN11" s="1">
        <f t="shared" si="21"/>
        <v>33.849219057415176</v>
      </c>
      <c r="CO11" s="1">
        <f t="shared" si="22"/>
        <v>4.1812662902608029</v>
      </c>
      <c r="CP11" s="1">
        <f t="shared" ca="1" si="23"/>
        <v>21.280285894338924</v>
      </c>
      <c r="CQ11" s="1">
        <f t="shared" ca="1" si="24"/>
        <v>1.5570664141806725</v>
      </c>
      <c r="CR11" s="1">
        <f t="shared" ca="1" si="25"/>
        <v>5.6357422735712017</v>
      </c>
      <c r="CS11" s="83">
        <f t="shared" si="117"/>
        <v>-3.119442476924251E-3</v>
      </c>
      <c r="CT11" s="83">
        <f t="shared" si="118"/>
        <v>1.312265977320819E-2</v>
      </c>
      <c r="CU11" s="83">
        <f t="shared" ca="1" si="60"/>
        <v>3.7415966742085404E-3</v>
      </c>
      <c r="CV11" s="83">
        <f t="shared" ca="1" si="61"/>
        <v>1.4121299868696761E-2</v>
      </c>
      <c r="CW11" s="83">
        <f t="shared" ca="1" si="61"/>
        <v>1.3486137731993839E-2</v>
      </c>
      <c r="CX11" s="83">
        <f t="shared" si="119"/>
        <v>5.4278312558403265E-3</v>
      </c>
      <c r="CY11" s="83">
        <f t="shared" si="138"/>
        <v>-4.0322010836027437E-3</v>
      </c>
      <c r="CZ11" s="83">
        <f t="shared" ca="1" si="139"/>
        <v>9.3089516969125131E-3</v>
      </c>
      <c r="DA11" s="83">
        <f t="shared" ca="1" si="140"/>
        <v>4.3404045360934568E-4</v>
      </c>
      <c r="DB11" s="83">
        <f t="shared" ca="1" si="140"/>
        <v>-2.4252868712094011E-3</v>
      </c>
      <c r="DC11" s="5"/>
      <c r="DD11" s="86">
        <f t="shared" si="120"/>
        <v>1986</v>
      </c>
      <c r="DE11" s="134"/>
      <c r="DF11" s="134"/>
      <c r="DG11" s="5"/>
      <c r="DH11" s="5"/>
      <c r="DI11" s="5"/>
      <c r="DJ11" s="5"/>
      <c r="DK11" s="5"/>
      <c r="DL11" s="5"/>
      <c r="DM11" s="135">
        <v>240234.9</v>
      </c>
      <c r="DN11" s="134">
        <v>9176.4</v>
      </c>
      <c r="DO11" s="5">
        <v>168350.3</v>
      </c>
      <c r="DP11" s="5">
        <v>10334.5</v>
      </c>
      <c r="DQ11" s="90">
        <f t="shared" si="63"/>
        <v>297280.67908638081</v>
      </c>
      <c r="DR11" s="90">
        <f t="shared" si="63"/>
        <v>3313.573892090199</v>
      </c>
      <c r="DS11" s="90">
        <f t="shared" si="63"/>
        <v>238368.59470849804</v>
      </c>
      <c r="DT11" s="90">
        <f t="shared" si="63"/>
        <v>10688.420831235508</v>
      </c>
      <c r="DU11" s="7">
        <f t="shared" si="121"/>
        <v>549651.26851820445</v>
      </c>
      <c r="DV11" s="90">
        <f t="shared" si="122"/>
        <v>257426.44964998768</v>
      </c>
      <c r="DW11" s="90">
        <f t="shared" si="122"/>
        <v>5311.9163496270039</v>
      </c>
      <c r="DX11" s="90">
        <f t="shared" si="122"/>
        <v>233678.96670062916</v>
      </c>
      <c r="DY11" s="90">
        <f t="shared" si="122"/>
        <v>6363.6652933292671</v>
      </c>
      <c r="DZ11" s="7">
        <f t="shared" si="123"/>
        <v>502780.99799357314</v>
      </c>
      <c r="EA11" s="90">
        <f t="shared" si="26"/>
        <v>74207.957787413863</v>
      </c>
      <c r="EB11" s="90">
        <f t="shared" si="27"/>
        <v>16233.31219383094</v>
      </c>
      <c r="EC11" s="90">
        <f t="shared" si="28"/>
        <v>57943.125932472583</v>
      </c>
      <c r="ED11">
        <v>71561.8</v>
      </c>
      <c r="EE11">
        <v>15536.9</v>
      </c>
      <c r="EF11">
        <v>56024.9</v>
      </c>
      <c r="EG11" s="5">
        <f t="shared" si="64"/>
        <v>462563.0725666823</v>
      </c>
      <c r="EH11" s="9">
        <f ca="1">+AVERAGE(OFFSET($CE$5,(ROW(EH11)-ROW($EH$5))*4,0):OFFSET($CE$5,(ROW(EH11)-ROW($EH$5))*4+3,0))</f>
        <v>145.48887688956353</v>
      </c>
      <c r="EI11" s="101">
        <f t="shared" si="29"/>
        <v>107.44021215043395</v>
      </c>
      <c r="EJ11" s="101">
        <f>+'def-cy1131'!B14</f>
        <v>94.5</v>
      </c>
      <c r="EK11" s="5">
        <f t="shared" ca="1" si="65"/>
        <v>317937.07014303288</v>
      </c>
      <c r="EO11" s="90">
        <f t="shared" si="30"/>
        <v>42087.82748627504</v>
      </c>
      <c r="EP11" s="1">
        <f>+'gaku-mk1131'!G14</f>
        <v>41092.9</v>
      </c>
      <c r="EQ11" s="5">
        <f t="shared" ca="1" si="66"/>
        <v>7133.2347614901337</v>
      </c>
      <c r="ER11" s="7">
        <f t="shared" ca="1" si="153"/>
        <v>260650.32514258134</v>
      </c>
      <c r="ES11" s="7">
        <f t="shared" ca="1" si="153"/>
        <v>260650.32514258134</v>
      </c>
      <c r="ET11" s="7">
        <f ca="1">+ET10+EQ10-(ES13-ER13)/4</f>
        <v>251075.45398586392</v>
      </c>
      <c r="EU11" s="182">
        <f t="shared" ca="1" si="31"/>
        <v>265019.21291428205</v>
      </c>
      <c r="EV11" s="5">
        <f t="shared" ca="1" si="67"/>
        <v>5587</v>
      </c>
      <c r="EW11" s="92">
        <f t="shared" ca="1" si="68"/>
        <v>121.48268839103869</v>
      </c>
      <c r="EX11">
        <f t="shared" ca="1" si="32"/>
        <v>0.56540045378393244</v>
      </c>
      <c r="EY11">
        <f t="shared" ca="1" si="69"/>
        <v>0.55450547114919391</v>
      </c>
      <c r="EZ11">
        <f t="shared" ca="1" si="70"/>
        <v>-5.4855244451496466E-3</v>
      </c>
      <c r="FA11">
        <f t="shared" ca="1" si="70"/>
        <v>-5.4855244451496466E-3</v>
      </c>
      <c r="FC11" s="12">
        <f>+call!B49*call!$C$65/call!$B$65</f>
        <v>7.4052542279382454</v>
      </c>
      <c r="FE11" s="142">
        <f>fof!B73/10</f>
        <v>766.80708169130219</v>
      </c>
      <c r="FF11" s="142">
        <f>fof!C73/10</f>
        <v>17542.55891595683</v>
      </c>
      <c r="FG11" s="7">
        <f ca="1">+AVERAGE(OFFSET(jikasougaku!$BF$287,(ROW(Sheet1!FG11)-ROW(Sheet1!$FG$5))*3,0):OFFSET(jikasougaku!$BF$287,(ROW(Sheet1!FG11)-ROW(Sheet1!$FG$5))*3+2,0))/1000</f>
        <v>16916.332999999999</v>
      </c>
      <c r="FH11" s="7">
        <f ca="1">+AVERAGE(OFFSET(jikasougaku!$BR$287,(ROW(Sheet1!FH11)-ROW(Sheet1!$FH$5))*3,0):OFFSET(jikasougaku!$BR$287,(ROW(Sheet1!FH11)-ROW(Sheet1!$FH$5))*3+2,0))/1000</f>
        <v>87821.782333333322</v>
      </c>
      <c r="FI11" s="7" t="e">
        <f ca="1">+AVERAGE(OFFSET(jikasougaku!$BH$287,(ROW(Sheet1!FI11)-ROW(Sheet1!FI$5))*3,0):OFFSET(jikasougaku!$BH$287,(ROW(Sheet1!FI11)-ROW(Sheet1!FI$5))*3+2,0))/1000</f>
        <v>#DIV/0!</v>
      </c>
      <c r="FJ11" s="7" t="e">
        <f ca="1">+AVERAGE(OFFSET(jikasougaku!$BJ$287,(ROW(Sheet1!FJ11)-ROW(Sheet1!FJ$5))*3,0):OFFSET(jikasougaku!$BJ$287,(ROW(Sheet1!FJ11)-ROW(Sheet1!FJ$5))*3+2,0))/1000</f>
        <v>#DIV/0!</v>
      </c>
      <c r="FK11" s="7" t="e">
        <f ca="1">+AVERAGE(OFFSET(jikasougaku!$BL$287,(ROW(Sheet1!FK11)-ROW(Sheet1!FK$5))*3,0):OFFSET(jikasougaku!$BL$287,(ROW(Sheet1!FK11)-ROW(Sheet1!FK$5))*3+2,0))/1000</f>
        <v>#DIV/0!</v>
      </c>
      <c r="FL11" s="4">
        <f t="shared" ca="1" si="33"/>
        <v>13937.204333582311</v>
      </c>
      <c r="FM11" s="64">
        <f t="shared" ca="1" si="71"/>
        <v>70905.449333333323</v>
      </c>
      <c r="FN11" s="7">
        <f t="shared" ca="1" si="34"/>
        <v>5326.8787441959357</v>
      </c>
      <c r="FO11" s="7">
        <f t="shared" ca="1" si="35"/>
        <v>77519.390132004177</v>
      </c>
      <c r="FP11" s="1">
        <f t="shared" ca="1" si="36"/>
        <v>0.67212835514342628</v>
      </c>
      <c r="FQ11" s="1">
        <f t="shared" ca="1" si="37"/>
        <v>9.7811462740570025</v>
      </c>
      <c r="FR11" s="211">
        <f ca="1">+FP11/消費税調整!$E11*100</f>
        <v>0.67135143538779651</v>
      </c>
      <c r="FS11" s="211">
        <f ca="1">+FQ11/消費税調整!$E11*100</f>
        <v>9.7698401511790323</v>
      </c>
      <c r="FT11" s="83">
        <f t="shared" ca="1" si="124"/>
        <v>2.8064161209658912E-2</v>
      </c>
      <c r="FU11" s="83">
        <f t="shared" ca="1" si="125"/>
        <v>1.869836037288173E-2</v>
      </c>
      <c r="FW11" s="7">
        <f>+kshotoku1631!$E15*kshotoku1722!$E$9/kshotoku1631!$E$65</f>
        <v>137334.59218617922</v>
      </c>
      <c r="FX11" s="72">
        <f t="shared" ca="1" si="72"/>
        <v>0.2023423905641514</v>
      </c>
      <c r="FY11">
        <f t="shared" ca="1" si="126"/>
        <v>1.0899421934468464E-2</v>
      </c>
      <c r="GA11" s="73">
        <f t="shared" ca="1" si="38"/>
        <v>121.48268839103869</v>
      </c>
      <c r="GB11" s="72">
        <f ca="1">+AVERAGE(OFFSET(Maikin30!$F$20,ROUNDDOWN((ROW(GB11)-ROW(GB$5))/4,0),MOD(ROW(GB11)-ROW(GB$5),4)*3):OFFSET(Maikin30!$F$20,ROUNDDOWN((ROW(GB11)-ROW(GB$5))/4,0),MOD(ROW(GB11)-ROW(GB$5),4)*3+2))</f>
        <v>116.5</v>
      </c>
      <c r="GC11" s="5">
        <f ca="1">+AVERAGE(OFFSET(Rocho!$J$66,(ROW(GC11)-ROW($GC$5))*3,0):OFFSET(Rocho!$J$66,(ROW(GC11)-ROW($GC$5))*3+2,0))</f>
        <v>5587</v>
      </c>
      <c r="GD11" s="72">
        <f t="shared" ca="1" si="73"/>
        <v>85.63917441758214</v>
      </c>
      <c r="GE11">
        <f t="shared" ca="1" si="127"/>
        <v>-8.8204346393326171E-4</v>
      </c>
      <c r="GF11" s="72"/>
      <c r="GG11" s="85" t="s">
        <v>707</v>
      </c>
      <c r="GH11" s="78">
        <f ca="1">+AVERAGE(OFFSET(Rocho!$E$6,(ROW(GH11)-ROW($GH$5))*3,0):OFFSET(Rocho!$E$6,(ROW(GH11)-ROW($GH$5))*3+2,0))/10000</f>
        <v>8550.3333333333321</v>
      </c>
      <c r="GI11" s="82">
        <f>Rocho!T12</f>
        <v>7632.7824612764598</v>
      </c>
      <c r="GJ11">
        <f t="shared" si="128"/>
        <v>1.7756453140415497E-3</v>
      </c>
      <c r="GL11" s="94">
        <f t="shared" si="39"/>
        <v>137924.45312895044</v>
      </c>
      <c r="GM11" s="5">
        <f t="shared" si="74"/>
        <v>42087.82748627504</v>
      </c>
      <c r="GN11" s="7">
        <f>+('gaku-mk1131'!C14-'gaku-mk1131'!D14)*('gaku-mk1722'!$C$8-'gaku-mk1722'!$D$8)/('gaku-mk1131'!$C$64-'gaku-mk1131'!$D$64)</f>
        <v>1989.6481911926276</v>
      </c>
      <c r="GO11" s="5">
        <f t="shared" si="75"/>
        <v>8278.2009268111087</v>
      </c>
      <c r="GP11" s="5">
        <f t="shared" si="76"/>
        <v>15518.238503504826</v>
      </c>
      <c r="GQ11" s="90">
        <f>+'gaku-mk1131'!H14+('gaku-mk1722'!$H$8-'gaku-mk1131'!$H$64)</f>
        <v>2042.2000000000003</v>
      </c>
      <c r="GR11" s="7">
        <f>+'gaku-mk1131'!W14*'gaku-mk1722'!$W$8/'gaku-mk1131'!$W$64</f>
        <v>65217.024886678351</v>
      </c>
      <c r="GS11" s="7">
        <f>+'gaku-mk1131'!M14*'gaku-mk1722'!$M$8/'gaku-mk1131'!$M$64</f>
        <v>40228.141004286808</v>
      </c>
      <c r="GT11" s="7">
        <f>+'gaku-mk1131'!N14*'gaku-mk1722'!$N$8/'gaku-mk1131'!$N$64</f>
        <v>37436.827869798362</v>
      </c>
      <c r="GU11" s="5">
        <f t="shared" si="77"/>
        <v>33138.162309281506</v>
      </c>
      <c r="GV11" s="7">
        <f>+('gaku-jk1131'!C14-'gaku-jk1131'!D14)*('gaku-jk1722'!$C$8-'gaku-jk1722'!$D$8)/('gaku-jk1131'!$C$64-'gaku-jk1131'!$D$64)</f>
        <v>2217.7375023784043</v>
      </c>
      <c r="GW11" s="5">
        <f t="shared" si="78"/>
        <v>2027.7968477461961</v>
      </c>
      <c r="GX11" s="5">
        <f t="shared" si="79"/>
        <v>19391.892042746345</v>
      </c>
      <c r="GY11" s="90">
        <f>+'gaku-jk1131'!H14+('gaku-jk1722'!$H$8-'gaku-jk1131'!$H$64)</f>
        <v>2268</v>
      </c>
      <c r="GZ11" s="7">
        <f>+'gaku-jk1131'!Z14*'gaku-jk1722'!$Z$8/'gaku-jk1131'!$Z$64</f>
        <v>73874.023795778427</v>
      </c>
      <c r="HA11" s="7">
        <f>+'gaku-jk1131'!M14*'gaku-jk1722'!$M$8/'gaku-jk1131'!$M$64</f>
        <v>20222.075387047411</v>
      </c>
      <c r="HB11" s="7">
        <f>+'gaku-jk1131'!N14*'gaku-jk1722'!$N$8/'gaku-jk1131'!$N$64</f>
        <v>24285.257491904966</v>
      </c>
      <c r="HC11" s="9">
        <f t="shared" ca="1" si="40"/>
        <v>127.40171480144406</v>
      </c>
      <c r="HD11" s="7">
        <f t="shared" ca="1" si="41"/>
        <v>89.974999999999994</v>
      </c>
      <c r="HE11" s="9">
        <f t="shared" ca="1" si="42"/>
        <v>407.12992930086403</v>
      </c>
      <c r="HF11" s="9">
        <f t="shared" ca="1" si="43"/>
        <v>80.217797443461151</v>
      </c>
      <c r="HG11" s="7">
        <f t="shared" ca="1" si="44"/>
        <v>154.01959287531807</v>
      </c>
      <c r="HH11" s="7">
        <f t="shared" ca="1" si="45"/>
        <v>88.925831702544045</v>
      </c>
      <c r="HI11" s="7">
        <f t="shared" ca="1" si="46"/>
        <v>196.97939835916131</v>
      </c>
      <c r="HJ11" s="7">
        <f t="shared" ca="1" si="47"/>
        <v>154.80599593495933</v>
      </c>
      <c r="HL11">
        <f ca="1">+OFFSET('def-cy1131'!$C$8,ROUNDDOWN((ROW(Sheet1!HO11)-ROW(Sheet1!HO$5))/4,0),0)</f>
        <v>82.6</v>
      </c>
      <c r="HO11">
        <f ca="1">+OFFSET('def-cy1131'!$H$8,ROUNDDOWN((ROW(Sheet1!HO11)-ROW(Sheet1!HO$5))/4,0),0)</f>
        <v>161.69999999999999</v>
      </c>
      <c r="HP11">
        <f ca="1">+OFFSET('def-cy1131'!$W$8,ROUNDDOWN((ROW(Sheet1!HO11)-ROW(Sheet1!HO$5))/4,0),0)</f>
        <v>85.9</v>
      </c>
      <c r="HQ11">
        <f ca="1">+OFFSET('def-cy1131'!$M$8,ROUNDDOWN((ROW(Sheet1!HO11)-ROW(Sheet1!HO$5))/4,0),0)</f>
        <v>164.7</v>
      </c>
      <c r="HR11">
        <f ca="1">+OFFSET('def-cy1131'!$N$8,ROUNDDOWN((ROW(Sheet1!HO11)-ROW(Sheet1!HO$5))/4,0),0)</f>
        <v>189.7</v>
      </c>
      <c r="HS11" s="9">
        <f t="shared" ca="1" si="154"/>
        <v>125.92689530685922</v>
      </c>
      <c r="HT11" s="9">
        <f t="shared" ca="1" si="155"/>
        <v>86.053571428571416</v>
      </c>
      <c r="HU11" s="9">
        <f t="shared" ca="1" si="156"/>
        <v>406.40549882168108</v>
      </c>
      <c r="HV11" s="9">
        <f t="shared" ca="1" si="157"/>
        <v>80.709931170108149</v>
      </c>
      <c r="HW11" s="9">
        <f t="shared" ca="1" si="158"/>
        <v>161.54435962680236</v>
      </c>
      <c r="HX11" s="9">
        <f t="shared" ca="1" si="159"/>
        <v>87.580039138943235</v>
      </c>
      <c r="HY11" s="9">
        <f t="shared" ca="1" si="160"/>
        <v>193.63062898814948</v>
      </c>
      <c r="HZ11" s="9">
        <f t="shared" ca="1" si="161"/>
        <v>154.15315040650407</v>
      </c>
      <c r="IA11">
        <f t="shared" ca="1" si="80"/>
        <v>4.1938998711966904E-3</v>
      </c>
      <c r="IB11">
        <f t="shared" ca="1" si="81"/>
        <v>1.7587599832740664E-4</v>
      </c>
      <c r="IC11">
        <f t="shared" ca="1" si="82"/>
        <v>1.844933317632444E-3</v>
      </c>
      <c r="ID11">
        <f t="shared" ca="1" si="83"/>
        <v>7.2607813764088622E-4</v>
      </c>
      <c r="IE11">
        <f t="shared" ca="1" si="84"/>
        <v>-2.6812667394408022E-2</v>
      </c>
      <c r="IF11">
        <f t="shared" ca="1" si="85"/>
        <v>6.3194332942455083E-3</v>
      </c>
      <c r="IG11">
        <f t="shared" ca="1" si="86"/>
        <v>7.7789669972144872E-3</v>
      </c>
      <c r="IH11">
        <f t="shared" ca="1" si="87"/>
        <v>-5.0898628961172567E-4</v>
      </c>
      <c r="II11">
        <f t="shared" ca="1" si="129"/>
        <v>-6.2824660677623257E-3</v>
      </c>
      <c r="IJ11" s="5">
        <f t="shared" ca="1" si="130"/>
        <v>117952.18752114491</v>
      </c>
      <c r="IK11" s="1">
        <f t="shared" ca="1" si="88"/>
        <v>14.882826058418729</v>
      </c>
      <c r="IL11">
        <f t="shared" ca="1" si="131"/>
        <v>-7.1950819056342792E-3</v>
      </c>
      <c r="IM11" s="5">
        <f t="shared" si="89"/>
        <v>137924.45312895044</v>
      </c>
      <c r="IN11">
        <f t="shared" ca="1" si="90"/>
        <v>116.93250971222994</v>
      </c>
      <c r="IP11" s="112">
        <v>100.48098101668663</v>
      </c>
      <c r="IQ11" s="112">
        <v>99.798616905873743</v>
      </c>
      <c r="IR11">
        <f t="shared" si="91"/>
        <v>98.264653538588774</v>
      </c>
      <c r="IS11">
        <f t="shared" si="132"/>
        <v>1.2328296626456332E-3</v>
      </c>
      <c r="IT11" s="112">
        <v>0.43199991128812099</v>
      </c>
      <c r="IU11">
        <f t="shared" si="133"/>
        <v>-8.9474408399476766E-3</v>
      </c>
      <c r="IW11">
        <f>+util!B9</f>
        <v>114.566666666667</v>
      </c>
      <c r="IX11">
        <f t="shared" si="134"/>
        <v>3.4975261535081883E-3</v>
      </c>
      <c r="IY11">
        <f t="shared" si="135"/>
        <v>2.0985156921049129E-3</v>
      </c>
      <c r="JA11" s="5">
        <f t="shared" si="92"/>
        <v>72040.186212359418</v>
      </c>
      <c r="JB11" s="1">
        <f t="shared" si="93"/>
        <v>3.0273514835409547</v>
      </c>
      <c r="JC11" s="5">
        <f t="shared" ca="1" si="94"/>
        <v>61608.346891424626</v>
      </c>
      <c r="JD11" s="1">
        <f t="shared" ca="1" si="95"/>
        <v>7.773542227586276</v>
      </c>
      <c r="JE11">
        <f t="shared" ca="1" si="136"/>
        <v>-2.3543878424291492E-2</v>
      </c>
      <c r="JG11">
        <f t="shared" si="96"/>
        <v>0.57872465504657333</v>
      </c>
    </row>
    <row r="12" spans="1:267" x14ac:dyDescent="0.15">
      <c r="A12" t="s">
        <v>251</v>
      </c>
      <c r="B12" s="7">
        <f>+'gaku-mk1131'!B15*'gaku-mk1722'!$B$8/'gaku-mk1131'!$B$64</f>
        <v>273186.54726014246</v>
      </c>
      <c r="C12" s="7">
        <f>+'kgaku-mk1131'!B16*'kgaku-mk1722'!B$9/'kgaku-mk1131'!B$65</f>
        <v>142501.03702051705</v>
      </c>
      <c r="D12" s="7">
        <f>+'kgaku-mk1131'!C16*'kgaku-mk1722'!C$9/'kgaku-mk1131'!C$65</f>
        <v>564.98756978333006</v>
      </c>
      <c r="E12" s="7">
        <f>+'kgaku-mk1131'!D16*'kgaku-mk1722'!D$9/'kgaku-mk1131'!D$65</f>
        <v>98.063713235294131</v>
      </c>
      <c r="F12" s="7">
        <f>+'kgaku-mk1131'!F16*'kgaku-mk1722'!F$9/'kgaku-mk1131'!F$65</f>
        <v>8117.8779874958764</v>
      </c>
      <c r="G12" s="7">
        <f>+'kgaku-mk1131'!G16*'kgaku-mk1722'!G$9/'kgaku-mk1131'!G$65</f>
        <v>13397.599773168182</v>
      </c>
      <c r="H12" s="7">
        <f>+'kgaku-mk1131'!H16*'kgaku-mk1722'!H$9/'kgaku-mk1131'!H$65</f>
        <v>52072.450980635214</v>
      </c>
      <c r="I12" s="7">
        <f>+'kgaku-mk1131'!I16*'kgaku-mk1722'!I$9/'kgaku-mk1131'!I$65</f>
        <v>68064.47130987572</v>
      </c>
      <c r="J12" s="7">
        <f>+'gaku-mk1131'!F15*'gaku-mk1722'!$F$8/'gaku-mk1131'!$F$64</f>
        <v>14992.348126487899</v>
      </c>
      <c r="K12" s="7">
        <f>+'gaku-mk1131'!G15*'gaku-mk1722'!$G$8/'gaku-mk1131'!$G$64</f>
        <v>42840.008532293221</v>
      </c>
      <c r="L12" s="7">
        <f>+'gaku-jk1131'!B15*'gaku-jk1722'!$B$8/'gaku-jk1131'!$B$64</f>
        <v>270226.42862153886</v>
      </c>
      <c r="M12" s="7">
        <f>+'kgaku-jk1131'!B16*'kgaku-jk1722'!$B$9/'kgaku-jk1131'!$B$65</f>
        <v>156525.18647802077</v>
      </c>
      <c r="N12" s="7">
        <f>+'kgaku-jk1131'!C16*'kgaku-jk1722'!C$9/'kgaku-jk1131'!C$65</f>
        <v>660.38722708473597</v>
      </c>
      <c r="O12" s="7">
        <f>+'kgaku-jk1131'!D16*'kgaku-jk1722'!D$9/'kgaku-jk1131'!D$65</f>
        <v>117.30186335403728</v>
      </c>
      <c r="P12" s="7">
        <f>+'kgaku-jk1131'!F16*'kgaku-jk1722'!F$9/'kgaku-jk1131'!F$65</f>
        <v>1989.0280751889597</v>
      </c>
      <c r="Q12" s="7">
        <f>+'kgaku-jk1131'!G16*'kgaku-jk1722'!G$9/'kgaku-jk1131'!G$65</f>
        <v>14210.184098043166</v>
      </c>
      <c r="R12" s="7">
        <f>+'kgaku-jk1131'!H16*'kgaku-jk1722'!H$9/'kgaku-jk1131'!H$65</f>
        <v>61081.435162191367</v>
      </c>
      <c r="S12" s="7">
        <f>+'kgaku-jk1131'!I16*'kgaku-jk1722'!I$9/'kgaku-jk1131'!I$65</f>
        <v>93381.40915663178</v>
      </c>
      <c r="T12" s="7">
        <f>+'gaku-jk1131'!F15*'gaku-jk1722'!$F$8/'gaku-jk1131'!$F$64</f>
        <v>18542.103595038188</v>
      </c>
      <c r="U12" s="7">
        <f>+'gaku-jk1131'!G15*'gaku-jk1722'!$G$8/'gaku-jk1131'!$G$64</f>
        <v>33656.184613698395</v>
      </c>
      <c r="V12" s="8">
        <f t="shared" si="0"/>
        <v>101.09542158911087</v>
      </c>
      <c r="W12" s="8">
        <f t="shared" si="0"/>
        <v>91.04032406984355</v>
      </c>
      <c r="X12" s="8">
        <f t="shared" si="1"/>
        <v>85.553982059503866</v>
      </c>
      <c r="Y12" s="8">
        <f t="shared" si="2"/>
        <v>83.599450538412086</v>
      </c>
      <c r="Z12" s="8">
        <f t="shared" si="3"/>
        <v>408.13290112683143</v>
      </c>
      <c r="AA12" s="8">
        <f t="shared" si="4"/>
        <v>94.281676301527412</v>
      </c>
      <c r="AB12" s="8">
        <f t="shared" si="5"/>
        <v>85.250863609156653</v>
      </c>
      <c r="AC12" s="8">
        <f t="shared" si="6"/>
        <v>72.888674442370956</v>
      </c>
      <c r="AD12" s="8">
        <f t="shared" si="7"/>
        <v>80.855702534742647</v>
      </c>
      <c r="AE12" s="8">
        <f t="shared" si="8"/>
        <v>127.2871807188059</v>
      </c>
      <c r="AF12" s="11">
        <f t="shared" ca="1" si="9"/>
        <v>90.083928571428586</v>
      </c>
      <c r="AG12" s="11">
        <f t="shared" ca="1" si="10"/>
        <v>81.702348578491964</v>
      </c>
      <c r="AH12" s="11">
        <f t="shared" ca="1" si="11"/>
        <v>83.256294058408869</v>
      </c>
      <c r="AI12" s="11">
        <f t="shared" ca="1" si="12"/>
        <v>407.12992930086403</v>
      </c>
      <c r="AJ12" s="11">
        <f t="shared" ca="1" si="13"/>
        <v>93.411295034079842</v>
      </c>
      <c r="AK12" s="11">
        <f t="shared" ca="1" si="14"/>
        <v>84.409702970297019</v>
      </c>
      <c r="AL12" s="11">
        <f t="shared" ca="1" si="15"/>
        <v>71.838174273858911</v>
      </c>
      <c r="AM12" s="11">
        <f t="shared" ca="1" si="16"/>
        <v>80.217797443461151</v>
      </c>
      <c r="AN12" s="11">
        <f t="shared" ca="1" si="17"/>
        <v>127.40171480144406</v>
      </c>
      <c r="AO12" s="9">
        <f ca="1">+OFFSET('kdef-cy1131'!B$9,ROUNDDOWN((ROW(Sheet1!AO12)-ROW(Sheet1!AO$5))/4,0),0)</f>
        <v>82.7</v>
      </c>
      <c r="AP12" s="9">
        <f ca="1">+OFFSET('kdef-cy1131'!C$9,ROUNDDOWN((ROW(Sheet1!AP12)-ROW(Sheet1!AP$5))/4,0),0)</f>
        <v>98.8</v>
      </c>
      <c r="AQ12" s="9">
        <f ca="1">+OFFSET('kdef-cy1131'!D$9,ROUNDDOWN((ROW(Sheet1!AQ12)-ROW(Sheet1!AQ$5))/4,0),0)</f>
        <v>80.5</v>
      </c>
      <c r="AR12" s="9">
        <f ca="1">+OFFSET('kdef-cy1131'!F$9,ROUNDDOWN((ROW(Sheet1!AR12)-ROW(Sheet1!AR$5))/4,0),0)</f>
        <v>168.6</v>
      </c>
      <c r="AS12" s="9">
        <f ca="1">+OFFSET('kdef-cy1131'!G$9,ROUNDDOWN((ROW(Sheet1!AS12)-ROW(Sheet1!AS$5))/4,0),0)</f>
        <v>84.3</v>
      </c>
      <c r="AT12" s="9">
        <f ca="1">+OFFSET('kdef-cy1131'!H$9,ROUNDDOWN((ROW(Sheet1!AT12)-ROW(Sheet1!AT$5))/4,0),0)</f>
        <v>87.8</v>
      </c>
      <c r="AU12" s="9">
        <f ca="1">+OFFSET('kdef-cy1131'!I$9,ROUNDDOWN((ROW(Sheet1!AU12)-ROW(Sheet1!AU$5))/4,0),0)</f>
        <v>69.599999999999994</v>
      </c>
      <c r="AV12" s="9">
        <f ca="1">+OFFSET('def-cy1131'!$F$8,ROUNDDOWN((ROW(Sheet1!AV12)-ROW(Sheet1!AV$5))/4,0),0)</f>
        <v>81.5</v>
      </c>
      <c r="AW12" s="9">
        <f ca="1">+OFFSET('def-cy1131'!$G$8,ROUNDDOWN((ROW(Sheet1!AW12)-ROW(Sheet1!AW$5))/4,0),0)</f>
        <v>112.3</v>
      </c>
      <c r="AX12" s="9">
        <f t="shared" ca="1" si="145"/>
        <v>86.162499999999994</v>
      </c>
      <c r="AY12" s="9">
        <f t="shared" ca="1" si="146"/>
        <v>73.35018541409147</v>
      </c>
      <c r="AZ12" s="9">
        <f t="shared" ca="1" si="147"/>
        <v>79.326183282980864</v>
      </c>
      <c r="BA12" s="9">
        <f t="shared" ca="1" si="148"/>
        <v>406.40549882168108</v>
      </c>
      <c r="BB12" s="9">
        <f t="shared" ca="1" si="149"/>
        <v>90.308666017526761</v>
      </c>
      <c r="BC12" s="9">
        <f t="shared" ca="1" si="150"/>
        <v>79.795049504950484</v>
      </c>
      <c r="BD12" s="9">
        <f t="shared" ca="1" si="151"/>
        <v>68.741701244813271</v>
      </c>
      <c r="BE12" s="9">
        <f t="shared" ca="1" si="143"/>
        <v>80.709931170108149</v>
      </c>
      <c r="BF12" s="9">
        <f t="shared" ca="1" si="152"/>
        <v>125.92689530685922</v>
      </c>
      <c r="BG12">
        <f t="shared" ca="1" si="97"/>
        <v>-9.2809670997042853E-5</v>
      </c>
      <c r="BH12">
        <f t="shared" ca="1" si="98"/>
        <v>1.5938728786298926E-4</v>
      </c>
      <c r="BI12">
        <f t="shared" ca="1" si="99"/>
        <v>2.4254264720904393E-3</v>
      </c>
      <c r="BJ12">
        <f t="shared" ca="1" si="100"/>
        <v>4.7577987360483296E-3</v>
      </c>
      <c r="BK12">
        <f t="shared" ca="1" si="101"/>
        <v>2.2849856986652596E-3</v>
      </c>
      <c r="BL12" s="13">
        <f t="shared" ca="1" si="102"/>
        <v>9.5347885236699743E-3</v>
      </c>
      <c r="BM12">
        <f t="shared" ca="1" si="103"/>
        <v>-6.5945381243226577E-3</v>
      </c>
      <c r="BN12">
        <f t="shared" ca="1" si="49"/>
        <v>-2.8706520588588282E-2</v>
      </c>
      <c r="BO12" s="13">
        <f t="shared" ca="1" si="50"/>
        <v>-3.5301058712910942E-2</v>
      </c>
      <c r="BP12">
        <f t="shared" ca="1" si="104"/>
        <v>9.940693918469164E-3</v>
      </c>
      <c r="BQ12">
        <f t="shared" ca="1" si="105"/>
        <v>-2.4009956478886962E-3</v>
      </c>
      <c r="BR12">
        <f t="shared" ca="1" si="106"/>
        <v>-1.0451714691740766E-2</v>
      </c>
      <c r="BS12" s="13">
        <f t="shared" ca="1" si="107"/>
        <v>-2.9120164211602984E-3</v>
      </c>
      <c r="BT12" s="5">
        <f t="shared" si="51"/>
        <v>33656.184613698395</v>
      </c>
      <c r="BU12" s="5">
        <f t="shared" ca="1" si="52"/>
        <v>170262.63144547454</v>
      </c>
      <c r="BV12" s="5">
        <f t="shared" ca="1" si="53"/>
        <v>11904.729523478783</v>
      </c>
      <c r="BW12" s="5">
        <f t="shared" ca="1" si="108"/>
        <v>44535.383898357213</v>
      </c>
      <c r="BX12" s="5">
        <f t="shared" si="54"/>
        <v>42840.008532293221</v>
      </c>
      <c r="BY12" s="5">
        <f t="shared" si="55"/>
        <v>134001.44592022715</v>
      </c>
      <c r="BZ12" s="5">
        <f t="shared" si="56"/>
        <v>23110.226113983776</v>
      </c>
      <c r="CA12" s="5">
        <f t="shared" si="57"/>
        <v>65950.234646276993</v>
      </c>
      <c r="CB12" s="9">
        <f t="shared" si="109"/>
        <v>127.2871807188059</v>
      </c>
      <c r="CC12" s="9">
        <f t="shared" ca="1" si="110"/>
        <v>78.702792728268278</v>
      </c>
      <c r="CD12" s="9">
        <f t="shared" ca="1" si="111"/>
        <v>194.12642738673946</v>
      </c>
      <c r="CE12" s="9">
        <f t="shared" ca="1" si="112"/>
        <v>148.08502559851001</v>
      </c>
      <c r="CF12" s="5"/>
      <c r="CG12" s="5">
        <f t="shared" si="58"/>
        <v>79.195635947019483</v>
      </c>
      <c r="CH12" s="5">
        <f t="shared" ca="1" si="113"/>
        <v>78.702792728268278</v>
      </c>
      <c r="CI12" s="5">
        <f t="shared" si="59"/>
        <v>112.5618718207173</v>
      </c>
      <c r="CJ12" s="5">
        <f t="shared" ca="1" si="114"/>
        <v>194.12642738673946</v>
      </c>
      <c r="CK12" s="5">
        <f t="shared" si="115"/>
        <v>121.70788141770525</v>
      </c>
      <c r="CL12" s="5">
        <f t="shared" ca="1" si="116"/>
        <v>148.08502559851001</v>
      </c>
      <c r="CM12" s="5"/>
      <c r="CN12" s="1">
        <f t="shared" si="21"/>
        <v>34.058966226100289</v>
      </c>
      <c r="CO12" s="1">
        <f t="shared" si="22"/>
        <v>4.2419790725309623</v>
      </c>
      <c r="CP12" s="1">
        <f t="shared" ca="1" si="23"/>
        <v>21.459667152282979</v>
      </c>
      <c r="CQ12" s="1">
        <f t="shared" ca="1" si="24"/>
        <v>1.5004556839216012</v>
      </c>
      <c r="CR12" s="1">
        <f t="shared" ca="1" si="25"/>
        <v>5.613178340098365</v>
      </c>
      <c r="CS12" s="83">
        <f t="shared" si="117"/>
        <v>6.1773948106138886E-3</v>
      </c>
      <c r="CT12" s="83">
        <f t="shared" si="118"/>
        <v>1.4415781820253807E-2</v>
      </c>
      <c r="CU12" s="83">
        <f t="shared" ca="1" si="60"/>
        <v>8.3941276694766906E-3</v>
      </c>
      <c r="CV12" s="83">
        <f t="shared" ca="1" si="61"/>
        <v>-3.7034695909553633E-2</v>
      </c>
      <c r="CW12" s="83">
        <f t="shared" ca="1" si="61"/>
        <v>-4.011756240462439E-3</v>
      </c>
      <c r="CX12" s="83">
        <f t="shared" si="119"/>
        <v>9.7380746660450327E-3</v>
      </c>
      <c r="CY12" s="83">
        <f t="shared" si="138"/>
        <v>2.2026057368659236E-3</v>
      </c>
      <c r="CZ12" s="83">
        <f t="shared" ca="1" si="139"/>
        <v>9.3930306943155462E-3</v>
      </c>
      <c r="DA12" s="83">
        <f t="shared" ca="1" si="140"/>
        <v>6.6784470287666268E-3</v>
      </c>
      <c r="DB12" s="83">
        <f t="shared" ca="1" si="140"/>
        <v>3.9170304656861174E-3</v>
      </c>
      <c r="DC12" s="5"/>
      <c r="DD12" s="86">
        <f t="shared" si="120"/>
        <v>1987</v>
      </c>
      <c r="DE12" s="134"/>
      <c r="DF12" s="134"/>
      <c r="DG12" s="5"/>
      <c r="DH12" s="5"/>
      <c r="DI12" s="5"/>
      <c r="DJ12" s="5"/>
      <c r="DK12" s="5"/>
      <c r="DL12" s="5"/>
      <c r="DM12" s="135">
        <v>261671.8</v>
      </c>
      <c r="DN12" s="134">
        <v>10001.1</v>
      </c>
      <c r="DO12" s="5">
        <v>181825.8</v>
      </c>
      <c r="DP12" s="5">
        <v>10829.2</v>
      </c>
      <c r="DQ12" s="90">
        <f t="shared" si="63"/>
        <v>313303.93874868623</v>
      </c>
      <c r="DR12" s="90">
        <f t="shared" si="63"/>
        <v>3514.9386134505298</v>
      </c>
      <c r="DS12" s="90">
        <f t="shared" si="63"/>
        <v>240195.41778473597</v>
      </c>
      <c r="DT12" s="90">
        <f t="shared" si="63"/>
        <v>10559.77640247059</v>
      </c>
      <c r="DU12" s="7">
        <f t="shared" si="121"/>
        <v>567574.07154934329</v>
      </c>
      <c r="DV12" s="90">
        <f t="shared" si="122"/>
        <v>271301.58899427252</v>
      </c>
      <c r="DW12" s="90">
        <f t="shared" si="122"/>
        <v>5634.7196401120409</v>
      </c>
      <c r="DX12" s="90">
        <f t="shared" si="122"/>
        <v>235469.84913345208</v>
      </c>
      <c r="DY12" s="90">
        <f t="shared" si="122"/>
        <v>6287.0730539856331</v>
      </c>
      <c r="DZ12" s="7">
        <f t="shared" si="123"/>
        <v>518693.23082182225</v>
      </c>
      <c r="EA12" s="90">
        <f t="shared" si="26"/>
        <v>80084.507801265863</v>
      </c>
      <c r="EB12" s="90">
        <f t="shared" si="27"/>
        <v>19874.938665030368</v>
      </c>
      <c r="EC12" s="90">
        <f t="shared" si="28"/>
        <v>60199.524745266091</v>
      </c>
      <c r="ED12">
        <v>77228.800000000003</v>
      </c>
      <c r="EE12">
        <v>19022.3</v>
      </c>
      <c r="EF12">
        <v>58206.6</v>
      </c>
      <c r="EG12" s="5">
        <f t="shared" si="64"/>
        <v>477646.13943822985</v>
      </c>
      <c r="EH12" s="9">
        <f ca="1">+AVERAGE(OFFSET($CE$5,(ROW(EH12)-ROW($EH$5))*4,0):OFFSET($CE$5,(ROW(EH12)-ROW($EH$5))*4+3,0))</f>
        <v>143.64690850933295</v>
      </c>
      <c r="EI12" s="101">
        <f t="shared" si="29"/>
        <v>107.32651880424302</v>
      </c>
      <c r="EJ12" s="101">
        <f>+'def-cy1131'!B15</f>
        <v>94.4</v>
      </c>
      <c r="EK12" s="5">
        <f t="shared" ca="1" si="65"/>
        <v>332514.04043073888</v>
      </c>
      <c r="EO12" s="90">
        <f t="shared" si="30"/>
        <v>42840.008532293221</v>
      </c>
      <c r="EP12" s="1">
        <f>+'gaku-mk1131'!G15</f>
        <v>41827.300000000003</v>
      </c>
      <c r="EQ12" s="5">
        <f t="shared" ca="1" si="66"/>
        <v>7232.3329720794309</v>
      </c>
      <c r="ER12" s="7">
        <f t="shared" ca="1" si="153"/>
        <v>267783.55990407144</v>
      </c>
      <c r="ES12" s="7">
        <f t="shared" ca="1" si="153"/>
        <v>267783.55990407144</v>
      </c>
      <c r="ET12" s="7">
        <f ca="1">+ET11+EQ11-(ES13-ER13)/4</f>
        <v>253421.25316899535</v>
      </c>
      <c r="EU12" s="182">
        <f t="shared" ca="1" si="31"/>
        <v>267495.28870464367</v>
      </c>
      <c r="EV12" s="5">
        <f t="shared" ca="1" si="67"/>
        <v>5600.333333333333</v>
      </c>
      <c r="EW12" s="92">
        <f t="shared" ca="1" si="68"/>
        <v>122.14310930074676</v>
      </c>
      <c r="EX12">
        <f t="shared" ca="1" si="32"/>
        <v>0.56479560200294177</v>
      </c>
      <c r="EY12">
        <f t="shared" ca="1" si="69"/>
        <v>0.55391227455808878</v>
      </c>
      <c r="EZ12">
        <f t="shared" ca="1" si="70"/>
        <v>-1.0703485216377847E-3</v>
      </c>
      <c r="FA12">
        <f t="shared" ca="1" si="70"/>
        <v>-1.0703485216385627E-3</v>
      </c>
      <c r="FC12" s="12">
        <f>+call!B50*call!$C$65/call!$B$65</f>
        <v>6.9960923741656611</v>
      </c>
      <c r="FE12" s="142">
        <f>fof!B74/10</f>
        <v>784.05546043657785</v>
      </c>
      <c r="FF12" s="142">
        <f>fof!C74/10</f>
        <v>18054.842580442124</v>
      </c>
      <c r="FG12" s="7">
        <f ca="1">+AVERAGE(OFFSET(jikasougaku!$BF$287,(ROW(Sheet1!FG12)-ROW(Sheet1!$FG$5))*3,0):OFFSET(jikasougaku!$BF$287,(ROW(Sheet1!FG12)-ROW(Sheet1!$FG$5))*3+2,0))/1000</f>
        <v>17488.370666666669</v>
      </c>
      <c r="FH12" s="7">
        <f ca="1">+AVERAGE(OFFSET(jikasougaku!$BR$287,(ROW(Sheet1!FH12)-ROW(Sheet1!$FH$5))*3,0):OFFSET(jikasougaku!$BR$287,(ROW(Sheet1!FH12)-ROW(Sheet1!$FH$5))*3+2,0))/1000</f>
        <v>86028.723333333328</v>
      </c>
      <c r="FI12" s="7" t="e">
        <f ca="1">+AVERAGE(OFFSET(jikasougaku!$BH$287,(ROW(Sheet1!FI12)-ROW(Sheet1!FI$5))*3,0):OFFSET(jikasougaku!$BH$287,(ROW(Sheet1!FI12)-ROW(Sheet1!FI$5))*3+2,0))/1000</f>
        <v>#DIV/0!</v>
      </c>
      <c r="FJ12" s="7" t="e">
        <f ca="1">+AVERAGE(OFFSET(jikasougaku!$BJ$287,(ROW(Sheet1!FJ12)-ROW(Sheet1!FJ$5))*3,0):OFFSET(jikasougaku!$BJ$287,(ROW(Sheet1!FJ12)-ROW(Sheet1!FJ$5))*3+2,0))/1000</f>
        <v>#DIV/0!</v>
      </c>
      <c r="FK12" s="7" t="e">
        <f ca="1">+AVERAGE(OFFSET(jikasougaku!$BL$287,(ROW(Sheet1!FK12)-ROW(Sheet1!FK$5))*3,0):OFFSET(jikasougaku!$BL$287,(ROW(Sheet1!FK12)-ROW(Sheet1!FK$5))*3+2,0))/1000</f>
        <v>#DIV/0!</v>
      </c>
      <c r="FL12" s="4">
        <f t="shared" ca="1" si="33"/>
        <v>14408.500674629689</v>
      </c>
      <c r="FM12" s="64">
        <f t="shared" ca="1" si="71"/>
        <v>68540.352666666658</v>
      </c>
      <c r="FN12" s="7">
        <f t="shared" ca="1" si="34"/>
        <v>5507.010885567599</v>
      </c>
      <c r="FO12" s="7">
        <f t="shared" ca="1" si="35"/>
        <v>74933.681234774966</v>
      </c>
      <c r="FP12" s="1">
        <f t="shared" ca="1" si="36"/>
        <v>0.69409605387266493</v>
      </c>
      <c r="FQ12" s="1">
        <f t="shared" ca="1" si="37"/>
        <v>9.4445377951797447</v>
      </c>
      <c r="FR12" s="211">
        <f ca="1">+FP12/消費税調整!$E12*100</f>
        <v>0.68657516132998353</v>
      </c>
      <c r="FS12" s="211">
        <f ca="1">+FQ12/消費税調整!$E12*100</f>
        <v>9.342201305184556</v>
      </c>
      <c r="FT12" s="83">
        <f t="shared" ca="1" si="124"/>
        <v>2.2422955458292669E-2</v>
      </c>
      <c r="FU12" s="83">
        <f t="shared" ca="1" si="125"/>
        <v>-4.4758194480239426E-2</v>
      </c>
      <c r="FW12" s="7">
        <f>+kshotoku1631!$E16*kshotoku1722!$E$9/kshotoku1631!$E$65</f>
        <v>141361.4877641589</v>
      </c>
      <c r="FX12" s="72">
        <f t="shared" ca="1" si="72"/>
        <v>0.20665611414456606</v>
      </c>
      <c r="FY12">
        <f t="shared" ca="1" si="126"/>
        <v>2.1094862178575792E-2</v>
      </c>
      <c r="GA12" s="73">
        <f t="shared" ca="1" si="38"/>
        <v>122.14310930074676</v>
      </c>
      <c r="GB12" s="72">
        <f ca="1">+AVERAGE(OFFSET(Maikin30!$F$20,ROUNDDOWN((ROW(GB12)-ROW(GB$5))/4,0),MOD(ROW(GB12)-ROW(GB$5),4)*3):OFFSET(Maikin30!$F$20,ROUNDDOWN((ROW(GB12)-ROW(GB$5))/4,0),MOD(ROW(GB12)-ROW(GB$5),4)*3+2))</f>
        <v>117.13333333333333</v>
      </c>
      <c r="GC12" s="5">
        <f ca="1">+AVERAGE(OFFSET(Rocho!$J$66,(ROW(GC12)-ROW($GC$5))*3,0):OFFSET(Rocho!$J$66,(ROW(GC12)-ROW($GC$5))*3+2,0))</f>
        <v>5600.333333333333</v>
      </c>
      <c r="GD12" s="72">
        <f t="shared" ca="1" si="73"/>
        <v>86.215725830259785</v>
      </c>
      <c r="GE12">
        <f t="shared" ca="1" si="127"/>
        <v>6.7097717309551903E-3</v>
      </c>
      <c r="GF12" s="72"/>
      <c r="GG12" s="85" t="s">
        <v>708</v>
      </c>
      <c r="GH12" s="78">
        <f ca="1">+AVERAGE(OFFSET(Rocho!$E$6,(ROW(GH12)-ROW($GH$5))*3,0):OFFSET(Rocho!$E$6,(ROW(GH12)-ROW($GH$5))*3+2,0))/10000</f>
        <v>8572.3333333333321</v>
      </c>
      <c r="GI12" s="82">
        <f>Rocho!T13</f>
        <v>7646.29920323847</v>
      </c>
      <c r="GJ12">
        <f t="shared" si="128"/>
        <v>1.7693138612577281E-3</v>
      </c>
      <c r="GL12" s="94">
        <f t="shared" si="39"/>
        <v>139944.07101650143</v>
      </c>
      <c r="GM12" s="5">
        <f t="shared" si="74"/>
        <v>42840.008532293221</v>
      </c>
      <c r="GN12" s="7">
        <f>+('gaku-mk1131'!C15-'gaku-mk1131'!D15)*('gaku-mk1722'!$C$8-'gaku-mk1722'!$D$8)/('gaku-mk1131'!$C$64-'gaku-mk1131'!$D$64)</f>
        <v>2009.1649142084223</v>
      </c>
      <c r="GO12" s="5">
        <f t="shared" si="75"/>
        <v>8117.8779874958764</v>
      </c>
      <c r="GP12" s="5">
        <f t="shared" si="76"/>
        <v>14992.348126487899</v>
      </c>
      <c r="GQ12" s="90">
        <f>+'gaku-mk1131'!H15+('gaku-mk1722'!$H$8-'gaku-mk1131'!$H$64)</f>
        <v>3361.5</v>
      </c>
      <c r="GR12" s="7">
        <f>+'gaku-mk1131'!W15*'gaku-mk1722'!$W$8/'gaku-mk1131'!$W$64</f>
        <v>66623.065652606645</v>
      </c>
      <c r="GS12" s="7">
        <f>+'gaku-mk1131'!M15*'gaku-mk1722'!$M$8/'gaku-mk1131'!$M$64</f>
        <v>39712.943627742898</v>
      </c>
      <c r="GT12" s="7">
        <f>+'gaku-mk1131'!N15*'gaku-mk1722'!$N$8/'gaku-mk1131'!$N$64</f>
        <v>37712.83782433351</v>
      </c>
      <c r="GU12" s="5">
        <f t="shared" si="77"/>
        <v>33656.184613698395</v>
      </c>
      <c r="GV12" s="7">
        <f>+('gaku-jk1131'!C15-'gaku-jk1131'!D15)*('gaku-jk1722'!$C$8-'gaku-jk1722'!$D$8)/('gaku-jk1131'!$C$64-'gaku-jk1131'!$D$64)</f>
        <v>2223.0011881355817</v>
      </c>
      <c r="GW12" s="5">
        <f t="shared" si="78"/>
        <v>1989.0280751889597</v>
      </c>
      <c r="GX12" s="5">
        <f t="shared" si="79"/>
        <v>18542.103595038188</v>
      </c>
      <c r="GY12" s="90">
        <f>+'gaku-jk1131'!H15+('gaku-jk1722'!$H$8-'gaku-jk1131'!$H$64)</f>
        <v>3019.4</v>
      </c>
      <c r="GZ12" s="7">
        <f>+'gaku-jk1131'!Z15*'gaku-jk1722'!$Z$8/'gaku-jk1131'!$Z$64</f>
        <v>74226.409346399203</v>
      </c>
      <c r="HA12" s="7">
        <f>+'gaku-jk1131'!M15*'gaku-jk1722'!$M$8/'gaku-jk1131'!$M$64</f>
        <v>20144.852921730551</v>
      </c>
      <c r="HB12" s="7">
        <f>+'gaku-jk1131'!N15*'gaku-jk1722'!$N$8/'gaku-jk1131'!$N$64</f>
        <v>24720.152131987521</v>
      </c>
      <c r="HC12" s="9">
        <f t="shared" ca="1" si="40"/>
        <v>127.40171480144406</v>
      </c>
      <c r="HD12" s="7">
        <f t="shared" ca="1" si="41"/>
        <v>89.974999999999994</v>
      </c>
      <c r="HE12" s="9">
        <f t="shared" ca="1" si="42"/>
        <v>407.12992930086403</v>
      </c>
      <c r="HF12" s="9">
        <f t="shared" ca="1" si="43"/>
        <v>80.217797443461151</v>
      </c>
      <c r="HG12" s="7">
        <f t="shared" ca="1" si="44"/>
        <v>154.01959287531807</v>
      </c>
      <c r="HH12" s="7">
        <f t="shared" ca="1" si="45"/>
        <v>88.925831702544045</v>
      </c>
      <c r="HI12" s="7">
        <f t="shared" ca="1" si="46"/>
        <v>196.97939835916131</v>
      </c>
      <c r="HJ12" s="7">
        <f t="shared" ca="1" si="47"/>
        <v>154.80599593495933</v>
      </c>
      <c r="HL12">
        <f ca="1">+OFFSET('def-cy1131'!$C$8,ROUNDDOWN((ROW(Sheet1!HO12)-ROW(Sheet1!HO$5))/4,0),0)</f>
        <v>82.6</v>
      </c>
      <c r="HO12">
        <f ca="1">+OFFSET('def-cy1131'!$H$8,ROUNDDOWN((ROW(Sheet1!HO12)-ROW(Sheet1!HO$5))/4,0),0)</f>
        <v>161.69999999999999</v>
      </c>
      <c r="HP12">
        <f ca="1">+OFFSET('def-cy1131'!$W$8,ROUNDDOWN((ROW(Sheet1!HO12)-ROW(Sheet1!HO$5))/4,0),0)</f>
        <v>85.9</v>
      </c>
      <c r="HQ12">
        <f ca="1">+OFFSET('def-cy1131'!$M$8,ROUNDDOWN((ROW(Sheet1!HO12)-ROW(Sheet1!HO$5))/4,0),0)</f>
        <v>164.7</v>
      </c>
      <c r="HR12">
        <f ca="1">+OFFSET('def-cy1131'!$N$8,ROUNDDOWN((ROW(Sheet1!HO12)-ROW(Sheet1!HO$5))/4,0),0)</f>
        <v>189.7</v>
      </c>
      <c r="HS12" s="9">
        <f t="shared" ca="1" si="154"/>
        <v>125.92689530685922</v>
      </c>
      <c r="HT12" s="9">
        <f t="shared" ca="1" si="155"/>
        <v>86.053571428571416</v>
      </c>
      <c r="HU12" s="9">
        <f t="shared" ca="1" si="156"/>
        <v>406.40549882168108</v>
      </c>
      <c r="HV12" s="9">
        <f t="shared" ca="1" si="157"/>
        <v>80.709931170108149</v>
      </c>
      <c r="HW12" s="9">
        <f t="shared" ca="1" si="158"/>
        <v>161.54435962680236</v>
      </c>
      <c r="HX12" s="9">
        <f t="shared" ca="1" si="159"/>
        <v>87.580039138943235</v>
      </c>
      <c r="HY12" s="9">
        <f t="shared" ca="1" si="160"/>
        <v>193.63062898814948</v>
      </c>
      <c r="HZ12" s="9">
        <f t="shared" ca="1" si="161"/>
        <v>154.15315040650407</v>
      </c>
      <c r="IA12">
        <f t="shared" ca="1" si="80"/>
        <v>4.7403206138086542E-3</v>
      </c>
      <c r="IB12">
        <f t="shared" ca="1" si="81"/>
        <v>3.2915436141108017E-5</v>
      </c>
      <c r="IC12">
        <f t="shared" ca="1" si="82"/>
        <v>-1.1449391015053371E-3</v>
      </c>
      <c r="ID12">
        <f t="shared" ca="1" si="83"/>
        <v>-4.9840060471890296E-3</v>
      </c>
      <c r="IE12">
        <f t="shared" ca="1" si="84"/>
        <v>8.8207141975079669E-3</v>
      </c>
      <c r="IF12">
        <f t="shared" ca="1" si="85"/>
        <v>2.2426628440955394E-3</v>
      </c>
      <c r="IG12">
        <f t="shared" ca="1" si="86"/>
        <v>-1.0865719245796519E-3</v>
      </c>
      <c r="IH12">
        <f t="shared" ca="1" si="87"/>
        <v>-4.8716628052284652E-3</v>
      </c>
      <c r="II12">
        <f t="shared" ca="1" si="129"/>
        <v>3.7494332130507844E-3</v>
      </c>
      <c r="IJ12" s="5">
        <f t="shared" ca="1" si="130"/>
        <v>118394.44137058868</v>
      </c>
      <c r="IK12" s="1">
        <f t="shared" ca="1" si="88"/>
        <v>14.922272038929215</v>
      </c>
      <c r="IL12">
        <f t="shared" ca="1" si="131"/>
        <v>2.6469299589157087E-3</v>
      </c>
      <c r="IM12" s="5">
        <f t="shared" si="89"/>
        <v>139944.07101650143</v>
      </c>
      <c r="IN12">
        <f t="shared" ca="1" si="90"/>
        <v>118.20155523894897</v>
      </c>
      <c r="IP12" s="112">
        <v>100.24857268387257</v>
      </c>
      <c r="IQ12" s="112">
        <v>99.91902808004086</v>
      </c>
      <c r="IR12">
        <f t="shared" si="91"/>
        <v>99.157662592977474</v>
      </c>
      <c r="IS12">
        <f t="shared" si="132"/>
        <v>9.0467497542774961E-3</v>
      </c>
      <c r="IT12" s="112">
        <v>0.43252113711440027</v>
      </c>
      <c r="IU12">
        <f t="shared" si="133"/>
        <v>1.2058142260320791E-3</v>
      </c>
      <c r="IW12">
        <f>+util!B10</f>
        <v>115.1</v>
      </c>
      <c r="IX12">
        <f t="shared" si="134"/>
        <v>4.6444205401554306E-3</v>
      </c>
      <c r="IY12">
        <f t="shared" si="135"/>
        <v>2.7866523240932584E-3</v>
      </c>
      <c r="JA12" s="5">
        <f t="shared" si="92"/>
        <v>73993.836370224453</v>
      </c>
      <c r="JB12" s="1">
        <f t="shared" si="93"/>
        <v>3.2017789875907572</v>
      </c>
      <c r="JC12" s="5">
        <f t="shared" ca="1" si="94"/>
        <v>62599.714716649098</v>
      </c>
      <c r="JD12" s="1">
        <f t="shared" ca="1" si="95"/>
        <v>7.889981672680566</v>
      </c>
      <c r="JE12">
        <f t="shared" ca="1" si="136"/>
        <v>1.4867866359177574E-2</v>
      </c>
      <c r="JG12">
        <f t="shared" si="96"/>
        <v>0.57923715040189327</v>
      </c>
    </row>
    <row r="13" spans="1:267" x14ac:dyDescent="0.15">
      <c r="A13" t="s">
        <v>252</v>
      </c>
      <c r="B13" s="7">
        <f>+'gaku-mk1131'!B16*'gaku-mk1722'!$B$8/'gaku-mk1131'!$B$64</f>
        <v>278803.8578564545</v>
      </c>
      <c r="C13" s="7">
        <f>+'kgaku-mk1131'!B17*'kgaku-mk1722'!B$9/'kgaku-mk1131'!B$65</f>
        <v>145724.98054637929</v>
      </c>
      <c r="D13" s="7">
        <f>+'kgaku-mk1131'!C17*'kgaku-mk1722'!C$9/'kgaku-mk1131'!C$65</f>
        <v>540.01686511809487</v>
      </c>
      <c r="E13" s="7">
        <f>+'kgaku-mk1131'!D17*'kgaku-mk1722'!D$9/'kgaku-mk1131'!D$65</f>
        <v>108.17746323529411</v>
      </c>
      <c r="F13" s="7">
        <f>+'kgaku-mk1131'!F17*'kgaku-mk1722'!F$9/'kgaku-mk1131'!F$65</f>
        <v>8274.8896096479712</v>
      </c>
      <c r="G13" s="7">
        <f>+'kgaku-mk1131'!G17*'kgaku-mk1722'!G$9/'kgaku-mk1131'!G$65</f>
        <v>13970.476647266576</v>
      </c>
      <c r="H13" s="7">
        <f>+'kgaku-mk1131'!H17*'kgaku-mk1722'!H$9/'kgaku-mk1131'!H$65</f>
        <v>52488.245908820943</v>
      </c>
      <c r="I13" s="7">
        <f>+'kgaku-mk1131'!I17*'kgaku-mk1722'!I$9/'kgaku-mk1131'!I$65</f>
        <v>70105.877370051589</v>
      </c>
      <c r="J13" s="7">
        <f>+'gaku-mk1131'!F16*'gaku-mk1722'!$F$8/'gaku-mk1131'!$F$64</f>
        <v>14868.252391383414</v>
      </c>
      <c r="K13" s="7">
        <f>+'gaku-mk1131'!G16*'gaku-mk1722'!$G$8/'gaku-mk1131'!$G$64</f>
        <v>42731.134832413409</v>
      </c>
      <c r="L13" s="7">
        <f>+'gaku-jk1131'!B16*'gaku-jk1722'!$B$8/'gaku-jk1131'!$B$64</f>
        <v>274367.65019242058</v>
      </c>
      <c r="M13" s="7">
        <f>+'kgaku-jk1131'!B17*'kgaku-jk1722'!$B$9/'kgaku-jk1131'!$B$65</f>
        <v>158914.38866162064</v>
      </c>
      <c r="N13" s="7">
        <f>+'kgaku-jk1131'!C17*'kgaku-jk1722'!C$9/'kgaku-jk1131'!C$65</f>
        <v>587.87557308197881</v>
      </c>
      <c r="O13" s="7">
        <f>+'kgaku-jk1131'!D17*'kgaku-jk1722'!D$9/'kgaku-jk1131'!D$65</f>
        <v>127.46035805626599</v>
      </c>
      <c r="P13" s="7">
        <f>+'kgaku-jk1131'!F17*'kgaku-jk1722'!F$9/'kgaku-jk1131'!F$65</f>
        <v>2028.8230799609464</v>
      </c>
      <c r="Q13" s="7">
        <f>+'kgaku-jk1131'!G17*'kgaku-jk1722'!G$9/'kgaku-jk1131'!G$65</f>
        <v>14778.143970160774</v>
      </c>
      <c r="R13" s="7">
        <f>+'kgaku-jk1131'!H17*'kgaku-jk1722'!H$9/'kgaku-jk1131'!H$65</f>
        <v>61076.89312400476</v>
      </c>
      <c r="S13" s="7">
        <f>+'kgaku-jk1131'!I17*'kgaku-jk1722'!I$9/'kgaku-jk1131'!I$65</f>
        <v>95369.37533754397</v>
      </c>
      <c r="T13" s="7">
        <f>+'gaku-jk1131'!F16*'gaku-jk1722'!$F$8/'gaku-jk1131'!$F$64</f>
        <v>18264.175492433493</v>
      </c>
      <c r="U13" s="7">
        <f>+'gaku-jk1131'!G16*'gaku-jk1722'!$G$8/'gaku-jk1131'!$G$64</f>
        <v>33319.176554800506</v>
      </c>
      <c r="V13" s="8">
        <f t="shared" si="0"/>
        <v>101.61688437427763</v>
      </c>
      <c r="W13" s="8">
        <f t="shared" si="0"/>
        <v>91.700305915453754</v>
      </c>
      <c r="X13" s="8">
        <f t="shared" si="1"/>
        <v>91.859041240141806</v>
      </c>
      <c r="Y13" s="8">
        <f t="shared" si="2"/>
        <v>84.871457200473529</v>
      </c>
      <c r="Z13" s="8">
        <f t="shared" si="3"/>
        <v>407.86649616620377</v>
      </c>
      <c r="AA13" s="8">
        <f t="shared" si="4"/>
        <v>94.534717454877978</v>
      </c>
      <c r="AB13" s="8">
        <f t="shared" si="5"/>
        <v>85.937976252743837</v>
      </c>
      <c r="AC13" s="8">
        <f t="shared" si="6"/>
        <v>73.50984225483657</v>
      </c>
      <c r="AD13" s="8">
        <f t="shared" si="7"/>
        <v>81.406644376271203</v>
      </c>
      <c r="AE13" s="8">
        <f t="shared" si="8"/>
        <v>128.2478717987911</v>
      </c>
      <c r="AF13" s="11">
        <f t="shared" ca="1" si="9"/>
        <v>92.371428571428567</v>
      </c>
      <c r="AG13" s="11">
        <f t="shared" ca="1" si="10"/>
        <v>97.82781211372064</v>
      </c>
      <c r="AH13" s="11">
        <f t="shared" ca="1" si="11"/>
        <v>85.428197381671708</v>
      </c>
      <c r="AI13" s="11">
        <f t="shared" ca="1" si="12"/>
        <v>404.23220738413193</v>
      </c>
      <c r="AJ13" s="11">
        <f t="shared" ca="1" si="13"/>
        <v>95.2950340798442</v>
      </c>
      <c r="AK13" s="11">
        <f t="shared" ca="1" si="14"/>
        <v>86.044059405940587</v>
      </c>
      <c r="AL13" s="11">
        <f t="shared" ca="1" si="15"/>
        <v>74.52178423236515</v>
      </c>
      <c r="AM13" s="11">
        <f t="shared" ca="1" si="16"/>
        <v>81.792625368731549</v>
      </c>
      <c r="AN13" s="11">
        <f t="shared" ca="1" si="17"/>
        <v>127.85550541516247</v>
      </c>
      <c r="AO13" s="9">
        <f ca="1">+OFFSET('kdef-cy1131'!B$9,ROUNDDOWN((ROW(Sheet1!AO13)-ROW(Sheet1!AO$5))/4,0),0)</f>
        <v>84.8</v>
      </c>
      <c r="AP13" s="9">
        <f ca="1">+OFFSET('kdef-cy1131'!C$9,ROUNDDOWN((ROW(Sheet1!AP13)-ROW(Sheet1!AP$5))/4,0),0)</f>
        <v>118.3</v>
      </c>
      <c r="AQ13" s="9">
        <f ca="1">+OFFSET('kdef-cy1131'!D$9,ROUNDDOWN((ROW(Sheet1!AQ13)-ROW(Sheet1!AQ$5))/4,0),0)</f>
        <v>82.6</v>
      </c>
      <c r="AR13" s="9">
        <f ca="1">+OFFSET('kdef-cy1131'!F$9,ROUNDDOWN((ROW(Sheet1!AR13)-ROW(Sheet1!AR$5))/4,0),0)</f>
        <v>167.4</v>
      </c>
      <c r="AS13" s="9">
        <f ca="1">+OFFSET('kdef-cy1131'!G$9,ROUNDDOWN((ROW(Sheet1!AS13)-ROW(Sheet1!AS$5))/4,0),0)</f>
        <v>86</v>
      </c>
      <c r="AT13" s="9">
        <f ca="1">+OFFSET('kdef-cy1131'!H$9,ROUNDDOWN((ROW(Sheet1!AT13)-ROW(Sheet1!AT$5))/4,0),0)</f>
        <v>89.5</v>
      </c>
      <c r="AU13" s="9">
        <f ca="1">+OFFSET('kdef-cy1131'!I$9,ROUNDDOWN((ROW(Sheet1!AU13)-ROW(Sheet1!AU$5))/4,0),0)</f>
        <v>72.2</v>
      </c>
      <c r="AV13" s="9">
        <f ca="1">+OFFSET('def-cy1131'!$F$8,ROUNDDOWN((ROW(Sheet1!AV13)-ROW(Sheet1!AV$5))/4,0),0)</f>
        <v>83.1</v>
      </c>
      <c r="AW13" s="9">
        <f ca="1">+OFFSET('def-cy1131'!$G$8,ROUNDDOWN((ROW(Sheet1!AW13)-ROW(Sheet1!AW$5))/4,0),0)</f>
        <v>112.7</v>
      </c>
      <c r="AX13" s="9">
        <f t="shared" ca="1" si="145"/>
        <v>90.083928571428586</v>
      </c>
      <c r="AY13" s="9">
        <f t="shared" ca="1" si="146"/>
        <v>81.702348578491964</v>
      </c>
      <c r="AZ13" s="9">
        <f t="shared" ca="1" si="147"/>
        <v>83.256294058408869</v>
      </c>
      <c r="BA13" s="9">
        <f t="shared" ca="1" si="148"/>
        <v>407.12992930086403</v>
      </c>
      <c r="BB13" s="9">
        <f t="shared" ca="1" si="149"/>
        <v>93.411295034079842</v>
      </c>
      <c r="BC13" s="9">
        <f t="shared" ca="1" si="150"/>
        <v>84.409702970297019</v>
      </c>
      <c r="BD13" s="9">
        <f t="shared" ca="1" si="151"/>
        <v>71.838174273858911</v>
      </c>
      <c r="BE13" s="9">
        <f t="shared" ca="1" si="143"/>
        <v>80.217797443461151</v>
      </c>
      <c r="BF13" s="9">
        <f t="shared" ca="1" si="152"/>
        <v>127.40171480144406</v>
      </c>
      <c r="BG13">
        <f t="shared" ca="1" si="97"/>
        <v>-4.4760225996661634E-4</v>
      </c>
      <c r="BH13">
        <f t="shared" ca="1" si="98"/>
        <v>-6.3899337024220793E-5</v>
      </c>
      <c r="BI13">
        <f t="shared" ca="1" si="99"/>
        <v>4.0083622570684955E-3</v>
      </c>
      <c r="BJ13">
        <f t="shared" ca="1" si="100"/>
        <v>-2.8966303150449452E-5</v>
      </c>
      <c r="BK13">
        <f t="shared" ca="1" si="101"/>
        <v>1.078981992680645E-2</v>
      </c>
      <c r="BL13" s="13">
        <f t="shared" ca="1" si="102"/>
        <v>1.4257714283733659E-2</v>
      </c>
      <c r="BM13">
        <f t="shared" ca="1" si="103"/>
        <v>7.0528210482844536E-3</v>
      </c>
      <c r="BN13">
        <f t="shared" ca="1" si="49"/>
        <v>-9.7051995524580648E-3</v>
      </c>
      <c r="BO13" s="13">
        <f t="shared" ca="1" si="50"/>
        <v>-2.6523785041736112E-3</v>
      </c>
      <c r="BP13">
        <f t="shared" ca="1" si="104"/>
        <v>-6.5201282721210922E-3</v>
      </c>
      <c r="BQ13">
        <f t="shared" ca="1" si="105"/>
        <v>2.4603799024883514E-3</v>
      </c>
      <c r="BR13">
        <f t="shared" ca="1" si="106"/>
        <v>-3.3856633771127691E-3</v>
      </c>
      <c r="BS13" s="13">
        <f t="shared" ca="1" si="107"/>
        <v>-7.4454117467455099E-3</v>
      </c>
      <c r="BT13" s="5">
        <f t="shared" si="51"/>
        <v>33319.176554800506</v>
      </c>
      <c r="BU13" s="5">
        <f t="shared" ca="1" si="52"/>
        <v>172690.18739782076</v>
      </c>
      <c r="BV13" s="5">
        <f t="shared" ca="1" si="53"/>
        <v>11873.153674792708</v>
      </c>
      <c r="BW13" s="5">
        <f t="shared" ca="1" si="108"/>
        <v>44203.799627934561</v>
      </c>
      <c r="BX13" s="5">
        <f t="shared" si="54"/>
        <v>42731.134832413409</v>
      </c>
      <c r="BY13" s="5">
        <f t="shared" si="55"/>
        <v>136996.43932802192</v>
      </c>
      <c r="BZ13" s="5">
        <f t="shared" si="56"/>
        <v>23143.142001031385</v>
      </c>
      <c r="CA13" s="5">
        <f t="shared" si="57"/>
        <v>65874.27683344479</v>
      </c>
      <c r="CB13" s="9">
        <f t="shared" si="109"/>
        <v>128.2478717987911</v>
      </c>
      <c r="CC13" s="9">
        <f t="shared" ca="1" si="110"/>
        <v>79.330760706413329</v>
      </c>
      <c r="CD13" s="9">
        <f t="shared" ca="1" si="111"/>
        <v>194.91992300382182</v>
      </c>
      <c r="CE13" s="9">
        <f t="shared" ca="1" si="112"/>
        <v>149.02401465012429</v>
      </c>
      <c r="CF13" s="5"/>
      <c r="CG13" s="5">
        <f t="shared" si="58"/>
        <v>79.802835330972854</v>
      </c>
      <c r="CH13" s="5">
        <f t="shared" ca="1" si="113"/>
        <v>79.330760706413329</v>
      </c>
      <c r="CI13" s="5">
        <f t="shared" si="59"/>
        <v>114.04495948920103</v>
      </c>
      <c r="CJ13" s="5">
        <f t="shared" ca="1" si="114"/>
        <v>194.91992300382182</v>
      </c>
      <c r="CK13" s="5">
        <f t="shared" si="115"/>
        <v>122.8718601272155</v>
      </c>
      <c r="CL13" s="5">
        <f t="shared" ca="1" si="116"/>
        <v>149.02401465012429</v>
      </c>
      <c r="CM13" s="5"/>
      <c r="CN13" s="1">
        <f t="shared" si="21"/>
        <v>34.481245264057392</v>
      </c>
      <c r="CO13" s="1">
        <f t="shared" si="22"/>
        <v>4.1873985434389427</v>
      </c>
      <c r="CP13" s="1">
        <f t="shared" ca="1" si="23"/>
        <v>21.702896468239633</v>
      </c>
      <c r="CQ13" s="1">
        <f t="shared" ca="1" si="24"/>
        <v>1.4921625185449121</v>
      </c>
      <c r="CR13" s="1">
        <f t="shared" ca="1" si="25"/>
        <v>5.5553271513791858</v>
      </c>
      <c r="CS13" s="83">
        <f t="shared" si="117"/>
        <v>1.2322237469458236E-2</v>
      </c>
      <c r="CT13" s="83">
        <f t="shared" si="118"/>
        <v>-1.2950254308385463E-2</v>
      </c>
      <c r="CU13" s="83">
        <f t="shared" ca="1" si="60"/>
        <v>1.1270502501085652E-2</v>
      </c>
      <c r="CV13" s="83">
        <f t="shared" ca="1" si="61"/>
        <v>-5.5424287664367919E-3</v>
      </c>
      <c r="CW13" s="83">
        <f t="shared" ca="1" si="61"/>
        <v>-1.0359793648403942E-2</v>
      </c>
      <c r="CX13" s="83">
        <f t="shared" si="119"/>
        <v>5.1448670857262846E-3</v>
      </c>
      <c r="CY13" s="83">
        <f t="shared" si="138"/>
        <v>7.5190906038897437E-3</v>
      </c>
      <c r="CZ13" s="83">
        <f t="shared" ca="1" si="139"/>
        <v>7.9473158666523262E-3</v>
      </c>
      <c r="DA13" s="83">
        <f t="shared" ca="1" si="140"/>
        <v>4.0791885932604738E-3</v>
      </c>
      <c r="DB13" s="83">
        <f t="shared" ca="1" si="140"/>
        <v>6.3208590161539678E-3</v>
      </c>
      <c r="DC13" s="5"/>
      <c r="DD13" s="86">
        <f t="shared" si="120"/>
        <v>1988</v>
      </c>
      <c r="DE13" s="134"/>
      <c r="DF13" s="134"/>
      <c r="DG13" s="5"/>
      <c r="DH13" s="5"/>
      <c r="DI13" s="5"/>
      <c r="DJ13" s="5"/>
      <c r="DK13" s="5"/>
      <c r="DL13" s="5"/>
      <c r="DM13" s="135">
        <v>282334.2</v>
      </c>
      <c r="DN13" s="134">
        <v>11400.7</v>
      </c>
      <c r="DO13" s="5">
        <v>191395.20000000001</v>
      </c>
      <c r="DP13" s="5">
        <v>11224.9</v>
      </c>
      <c r="DQ13" s="90">
        <f t="shared" si="63"/>
        <v>341261.01411351335</v>
      </c>
      <c r="DR13" s="90">
        <f t="shared" si="63"/>
        <v>3830.8326322937201</v>
      </c>
      <c r="DS13" s="90">
        <f t="shared" si="63"/>
        <v>259421.71766277723</v>
      </c>
      <c r="DT13" s="90">
        <f t="shared" si="63"/>
        <v>11065.260111048869</v>
      </c>
      <c r="DU13" s="7">
        <f t="shared" si="121"/>
        <v>615578.82451963308</v>
      </c>
      <c r="DV13" s="90">
        <f t="shared" si="122"/>
        <v>295510.66533210402</v>
      </c>
      <c r="DW13" s="90">
        <f t="shared" si="122"/>
        <v>6141.1222911735031</v>
      </c>
      <c r="DX13" s="90">
        <f t="shared" si="122"/>
        <v>254317.89366914838</v>
      </c>
      <c r="DY13" s="90">
        <f t="shared" si="122"/>
        <v>6588.027627482822</v>
      </c>
      <c r="DZ13" s="7">
        <f t="shared" si="123"/>
        <v>562557.70891990862</v>
      </c>
      <c r="EA13" s="90">
        <f t="shared" si="26"/>
        <v>92648.627727652347</v>
      </c>
      <c r="EB13" s="90">
        <f t="shared" si="27"/>
        <v>22801.488199037827</v>
      </c>
      <c r="EC13" s="90">
        <f t="shared" si="28"/>
        <v>69833.459264756224</v>
      </c>
      <c r="ED13">
        <v>89344.9</v>
      </c>
      <c r="EE13">
        <v>21823.3</v>
      </c>
      <c r="EF13">
        <v>67521.600000000006</v>
      </c>
      <c r="EG13" s="5">
        <f t="shared" si="64"/>
        <v>518044.89279980125</v>
      </c>
      <c r="EH13" s="9">
        <f ca="1">+AVERAGE(OFFSET($CE$5,(ROW(EH13)-ROW($EH$5))*4,0):OFFSET($CE$5,(ROW(EH13)-ROW($EH$5))*4+3,0))</f>
        <v>142.89933338686234</v>
      </c>
      <c r="EI13" s="101">
        <f t="shared" si="29"/>
        <v>107.66759884281582</v>
      </c>
      <c r="EJ13" s="101">
        <f>+'def-cy1131'!B16</f>
        <v>94.7</v>
      </c>
      <c r="EK13" s="5">
        <f t="shared" ca="1" si="65"/>
        <v>362524.35929657629</v>
      </c>
      <c r="EO13" s="90">
        <f t="shared" si="30"/>
        <v>42731.134832413409</v>
      </c>
      <c r="EP13" s="1">
        <f>+'gaku-mk1131'!G16</f>
        <v>41721</v>
      </c>
      <c r="EQ13" s="5">
        <f t="shared" ca="1" si="66"/>
        <v>7168.4981331258496</v>
      </c>
      <c r="ER13" s="90">
        <f ca="1">+OFFSET($EK$6,(ROW(ER13)-ROW($ER$9))/4,0)</f>
        <v>255866.15056271607</v>
      </c>
      <c r="ES13" s="7">
        <f ca="1">+ES12+$EQ12</f>
        <v>275015.8928761509</v>
      </c>
      <c r="ET13" s="7">
        <f ca="1">+ET12+EQ12-(ES13-ER13)/4</f>
        <v>255866.15056271607</v>
      </c>
      <c r="EU13" s="182">
        <f t="shared" ca="1" si="31"/>
        <v>270075.9662366517</v>
      </c>
      <c r="EV13" s="5">
        <f t="shared" ca="1" si="67"/>
        <v>5617.666666666667</v>
      </c>
      <c r="EW13" s="92">
        <f t="shared" ca="1" si="68"/>
        <v>121.51744738628651</v>
      </c>
      <c r="EX13">
        <f t="shared" ca="1" si="32"/>
        <v>0.5722209267711772</v>
      </c>
      <c r="EY13">
        <f t="shared" ca="1" si="69"/>
        <v>0.56119451704921275</v>
      </c>
      <c r="EZ13">
        <f t="shared" ca="1" si="70"/>
        <v>1.306125309724172E-2</v>
      </c>
      <c r="FA13">
        <f t="shared" ca="1" si="70"/>
        <v>1.306125309724172E-2</v>
      </c>
      <c r="FC13" s="12">
        <f>+call!B51*call!$C$65/call!$B$65</f>
        <v>6.7499280206728853</v>
      </c>
      <c r="FE13" s="142">
        <f>fof!B75/10</f>
        <v>788.64482950405704</v>
      </c>
      <c r="FF13" s="142">
        <f>fof!C75/10</f>
        <v>18275.563105686022</v>
      </c>
      <c r="FG13" s="7">
        <f ca="1">+AVERAGE(OFFSET(jikasougaku!$BF$287,(ROW(Sheet1!FG13)-ROW(Sheet1!$FG$5))*3,0):OFFSET(jikasougaku!$BF$287,(ROW(Sheet1!FG13)-ROW(Sheet1!$FG$5))*3+2,0))/1000</f>
        <v>18455.115333333331</v>
      </c>
      <c r="FH13" s="7">
        <f ca="1">+AVERAGE(OFFSET(jikasougaku!$BR$287,(ROW(Sheet1!FH13)-ROW(Sheet1!$FH$5))*3,0):OFFSET(jikasougaku!$BR$287,(ROW(Sheet1!FH13)-ROW(Sheet1!$FH$5))*3+2,0))/1000</f>
        <v>86244.725999999995</v>
      </c>
      <c r="FI13" s="7" t="e">
        <f ca="1">+AVERAGE(OFFSET(jikasougaku!$BH$287,(ROW(Sheet1!FI13)-ROW(Sheet1!FI$5))*3,0):OFFSET(jikasougaku!$BH$287,(ROW(Sheet1!FI13)-ROW(Sheet1!FI$5))*3+2,0))/1000</f>
        <v>#DIV/0!</v>
      </c>
      <c r="FJ13" s="7" t="e">
        <f ca="1">+AVERAGE(OFFSET(jikasougaku!$BJ$287,(ROW(Sheet1!FJ13)-ROW(Sheet1!FJ$5))*3,0):OFFSET(jikasougaku!$BJ$287,(ROW(Sheet1!FJ13)-ROW(Sheet1!FJ$5))*3+2,0))/1000</f>
        <v>#DIV/0!</v>
      </c>
      <c r="FK13" s="7" t="e">
        <f ca="1">+AVERAGE(OFFSET(jikasougaku!$BL$287,(ROW(Sheet1!FK13)-ROW(Sheet1!FK$5))*3,0):OFFSET(jikasougaku!$BL$287,(ROW(Sheet1!FK13)-ROW(Sheet1!FK$5))*3+2,0))/1000</f>
        <v>#DIV/0!</v>
      </c>
      <c r="FL13" s="4">
        <f t="shared" ca="1" si="33"/>
        <v>15204.992323129054</v>
      </c>
      <c r="FM13" s="64">
        <f t="shared" ca="1" si="71"/>
        <v>67789.61066666666</v>
      </c>
      <c r="FN13" s="7">
        <f t="shared" ca="1" si="34"/>
        <v>5811.4345225302568</v>
      </c>
      <c r="FO13" s="7">
        <f t="shared" ca="1" si="35"/>
        <v>74112.911286433038</v>
      </c>
      <c r="FP13" s="1">
        <f t="shared" ca="1" si="36"/>
        <v>0.73035395742479459</v>
      </c>
      <c r="FQ13" s="1">
        <f t="shared" ca="1" si="37"/>
        <v>9.3141646601142227</v>
      </c>
      <c r="FR13" s="211">
        <f ca="1">+FP13/消費税調整!$E13*100</f>
        <v>0.71873287783035955</v>
      </c>
      <c r="FS13" s="211">
        <f ca="1">+FQ13/消費税調整!$E13*100</f>
        <v>9.1659616583087491</v>
      </c>
      <c r="FT13" s="83">
        <f t="shared" ca="1" si="124"/>
        <v>4.5774065642208595E-2</v>
      </c>
      <c r="FU13" s="83">
        <f t="shared" ca="1" si="125"/>
        <v>-1.9045107207144012E-2</v>
      </c>
      <c r="FW13" s="7">
        <f>+kshotoku1631!$E17*kshotoku1722!$E$9/kshotoku1631!$E$65</f>
        <v>141054.76513630597</v>
      </c>
      <c r="FX13" s="72">
        <f t="shared" ca="1" si="72"/>
        <v>0.20662989641909446</v>
      </c>
      <c r="FY13">
        <f t="shared" ca="1" si="126"/>
        <v>-1.2687448806221279E-4</v>
      </c>
      <c r="GA13" s="73">
        <f t="shared" ca="1" si="38"/>
        <v>121.51744738628651</v>
      </c>
      <c r="GB13" s="72">
        <f ca="1">+AVERAGE(OFFSET(Maikin30!$F$20,ROUNDDOWN((ROW(GB13)-ROW(GB$5))/4,0),MOD(ROW(GB13)-ROW(GB$5),4)*3):OFFSET(Maikin30!$F$20,ROUNDDOWN((ROW(GB13)-ROW(GB$5))/4,0),MOD(ROW(GB13)-ROW(GB$5),4)*3+2))</f>
        <v>116.53333333333335</v>
      </c>
      <c r="GC13" s="5">
        <f ca="1">+AVERAGE(OFFSET(Rocho!$J$66,(ROW(GC13)-ROW($GC$5))*3,0):OFFSET(Rocho!$J$66,(ROW(GC13)-ROW($GC$5))*3+2,0))</f>
        <v>5617.666666666667</v>
      </c>
      <c r="GD13" s="72">
        <f t="shared" ca="1" si="73"/>
        <v>85.791575228016825</v>
      </c>
      <c r="GE13">
        <f t="shared" ca="1" si="127"/>
        <v>-4.9317843990710868E-3</v>
      </c>
      <c r="GF13" s="72"/>
      <c r="GG13" s="85" t="s">
        <v>709</v>
      </c>
      <c r="GH13" s="78">
        <f ca="1">+AVERAGE(OFFSET(Rocho!$E$6,(ROW(GH13)-ROW($GH$5))*3,0):OFFSET(Rocho!$E$6,(ROW(GH13)-ROW($GH$5))*3+2,0))/10000</f>
        <v>8597.3333333333321</v>
      </c>
      <c r="GI13" s="82">
        <f>Rocho!T14</f>
        <v>7660.6298581086903</v>
      </c>
      <c r="GJ13">
        <f t="shared" si="128"/>
        <v>1.8724407749937356E-3</v>
      </c>
      <c r="GL13" s="94">
        <f t="shared" si="39"/>
        <v>142338.22636241635</v>
      </c>
      <c r="GM13" s="5">
        <f t="shared" si="74"/>
        <v>42731.134832413409</v>
      </c>
      <c r="GN13" s="7">
        <f>+('gaku-mk1131'!C16-'gaku-mk1131'!D16)*('gaku-mk1722'!$C$8-'gaku-mk1722'!$D$8)/('gaku-mk1131'!$C$64-'gaku-mk1131'!$D$64)</f>
        <v>2010.0301876426427</v>
      </c>
      <c r="GO13" s="5">
        <f t="shared" si="75"/>
        <v>8274.8896096479712</v>
      </c>
      <c r="GP13" s="5">
        <f t="shared" si="76"/>
        <v>14868.252391383414</v>
      </c>
      <c r="GQ13" s="90">
        <f>+'gaku-mk1131'!H16+('gaku-mk1722'!$H$8-'gaku-mk1131'!$H$64)</f>
        <v>6088.2000000000007</v>
      </c>
      <c r="GR13" s="7">
        <f>+'gaku-mk1131'!W16*'gaku-mk1722'!$W$8/'gaku-mk1131'!$W$64</f>
        <v>66619.647228012385</v>
      </c>
      <c r="GS13" s="7">
        <f>+'gaku-mk1131'!M16*'gaku-mk1722'!$M$8/'gaku-mk1131'!$M$64</f>
        <v>40812.467683439623</v>
      </c>
      <c r="GT13" s="7">
        <f>+'gaku-mk1131'!N16*'gaku-mk1722'!$N$8/'gaku-mk1131'!$N$64</f>
        <v>39066.39557012311</v>
      </c>
      <c r="GU13" s="5">
        <f t="shared" si="77"/>
        <v>33319.176554800506</v>
      </c>
      <c r="GV13" s="7">
        <f>+('gaku-jk1131'!C16-'gaku-jk1131'!D16)*('gaku-jk1722'!$C$8-'gaku-jk1722'!$D$8)/('gaku-jk1131'!$C$64-'gaku-jk1131'!$D$64)</f>
        <v>2205.915781907368</v>
      </c>
      <c r="GW13" s="5">
        <f t="shared" si="78"/>
        <v>2028.8230799609464</v>
      </c>
      <c r="GX13" s="5">
        <f t="shared" si="79"/>
        <v>18264.175492433493</v>
      </c>
      <c r="GY13" s="90">
        <f>+'gaku-jk1131'!H16+('gaku-jk1722'!$H$8-'gaku-jk1131'!$H$64)</f>
        <v>4901.8</v>
      </c>
      <c r="GZ13" s="7">
        <f>+'gaku-jk1131'!Z16*'gaku-jk1722'!$Z$8/'gaku-jk1131'!$Z$64</f>
        <v>74284.846184396112</v>
      </c>
      <c r="HA13" s="7">
        <f>+'gaku-jk1131'!M16*'gaku-jk1722'!$M$8/'gaku-jk1131'!$M$64</f>
        <v>20158.152346312901</v>
      </c>
      <c r="HB13" s="7">
        <f>+'gaku-jk1131'!N16*'gaku-jk1722'!$N$8/'gaku-jk1131'!$N$64</f>
        <v>25121.328068698036</v>
      </c>
      <c r="HC13" s="9">
        <f t="shared" ca="1" si="40"/>
        <v>127.85550541516247</v>
      </c>
      <c r="HD13" s="7">
        <f t="shared" ca="1" si="41"/>
        <v>92.371428571428567</v>
      </c>
      <c r="HE13" s="9">
        <f t="shared" ca="1" si="42"/>
        <v>404.23220738413193</v>
      </c>
      <c r="HF13" s="9">
        <f t="shared" ca="1" si="43"/>
        <v>81.792625368731549</v>
      </c>
      <c r="HG13" s="7">
        <f t="shared" ca="1" si="44"/>
        <v>152.78134011874471</v>
      </c>
      <c r="HH13" s="7">
        <f t="shared" ca="1" si="45"/>
        <v>90.16810176125243</v>
      </c>
      <c r="HI13" s="7">
        <f t="shared" ca="1" si="46"/>
        <v>201.16536007292612</v>
      </c>
      <c r="HJ13" s="7">
        <f t="shared" ca="1" si="47"/>
        <v>161.98729674796746</v>
      </c>
      <c r="HL13">
        <f ca="1">+OFFSET('def-cy1131'!$C$8,ROUNDDOWN((ROW(Sheet1!HO13)-ROW(Sheet1!HO$5))/4,0),0)</f>
        <v>84.8</v>
      </c>
      <c r="HO13">
        <f ca="1">+OFFSET('def-cy1131'!$H$8,ROUNDDOWN((ROW(Sheet1!HO13)-ROW(Sheet1!HO$5))/4,0),0)</f>
        <v>160.4</v>
      </c>
      <c r="HP13">
        <f ca="1">+OFFSET('def-cy1131'!$W$8,ROUNDDOWN((ROW(Sheet1!HO13)-ROW(Sheet1!HO$5))/4,0),0)</f>
        <v>87.1</v>
      </c>
      <c r="HQ13">
        <f ca="1">+OFFSET('def-cy1131'!$M$8,ROUNDDOWN((ROW(Sheet1!HO13)-ROW(Sheet1!HO$5))/4,0),0)</f>
        <v>168.2</v>
      </c>
      <c r="HR13">
        <f ca="1">+OFFSET('def-cy1131'!$N$8,ROUNDDOWN((ROW(Sheet1!HO13)-ROW(Sheet1!HO$5))/4,0),0)</f>
        <v>198.5</v>
      </c>
      <c r="HS13" s="9">
        <f t="shared" ca="1" si="154"/>
        <v>127.40171480144406</v>
      </c>
      <c r="HT13" s="9">
        <f t="shared" ca="1" si="155"/>
        <v>89.974999999999994</v>
      </c>
      <c r="HU13" s="9">
        <f t="shared" ca="1" si="156"/>
        <v>407.12992930086403</v>
      </c>
      <c r="HV13" s="9">
        <f t="shared" ca="1" si="157"/>
        <v>80.217797443461151</v>
      </c>
      <c r="HW13" s="9">
        <f t="shared" ca="1" si="158"/>
        <v>154.01959287531807</v>
      </c>
      <c r="HX13" s="9">
        <f t="shared" ca="1" si="159"/>
        <v>88.925831702544045</v>
      </c>
      <c r="HY13" s="9">
        <f t="shared" ca="1" si="160"/>
        <v>196.97939835916131</v>
      </c>
      <c r="HZ13" s="9">
        <f t="shared" ca="1" si="161"/>
        <v>154.80599593495933</v>
      </c>
      <c r="IA13">
        <f t="shared" ca="1" si="80"/>
        <v>-3.0685560382900318E-3</v>
      </c>
      <c r="IB13">
        <f t="shared" ca="1" si="81"/>
        <v>-1.098665946093111E-4</v>
      </c>
      <c r="IC13">
        <f t="shared" ca="1" si="82"/>
        <v>1.1579240915473594E-3</v>
      </c>
      <c r="ID13">
        <f t="shared" ca="1" si="83"/>
        <v>-1.5933885601420975E-3</v>
      </c>
      <c r="IE13">
        <f t="shared" ca="1" si="84"/>
        <v>2.0720793574340961E-2</v>
      </c>
      <c r="IF13">
        <f t="shared" ca="1" si="85"/>
        <v>3.7139251178926322E-4</v>
      </c>
      <c r="IG13">
        <f t="shared" ca="1" si="86"/>
        <v>1.8722858566389361E-4</v>
      </c>
      <c r="IH13">
        <f t="shared" ca="1" si="87"/>
        <v>-4.4385503625688815E-3</v>
      </c>
      <c r="II13">
        <f t="shared" ca="1" si="129"/>
        <v>1.3226977207731156E-2</v>
      </c>
      <c r="IJ13" s="5">
        <f t="shared" ca="1" si="130"/>
        <v>119960.44194811952</v>
      </c>
      <c r="IK13" s="1">
        <f t="shared" ca="1" si="88"/>
        <v>15.076068253297656</v>
      </c>
      <c r="IL13">
        <f t="shared" ca="1" si="131"/>
        <v>1.0253738064710907E-2</v>
      </c>
      <c r="IM13" s="5">
        <f t="shared" si="89"/>
        <v>142338.22636241635</v>
      </c>
      <c r="IN13">
        <f t="shared" ca="1" si="90"/>
        <v>118.65430307765519</v>
      </c>
      <c r="IP13" s="112">
        <v>101.24321431749306</v>
      </c>
      <c r="IQ13" s="112">
        <v>100.91441180402347</v>
      </c>
      <c r="IR13">
        <f t="shared" si="91"/>
        <v>99.167790242868023</v>
      </c>
      <c r="IS13">
        <f t="shared" si="132"/>
        <v>1.0213162006736746E-4</v>
      </c>
      <c r="IT13" s="112">
        <v>0.43682987098055892</v>
      </c>
      <c r="IU13">
        <f t="shared" si="133"/>
        <v>9.9126109184366745E-3</v>
      </c>
      <c r="IW13">
        <f>+util!B11</f>
        <v>113.666666666667</v>
      </c>
      <c r="IX13">
        <f t="shared" si="134"/>
        <v>-1.2531127112426871E-2</v>
      </c>
      <c r="IY13">
        <f t="shared" si="135"/>
        <v>-7.5186762674561225E-3</v>
      </c>
      <c r="JA13" s="5">
        <f t="shared" si="92"/>
        <v>76463.949528971541</v>
      </c>
      <c r="JB13" s="1">
        <f t="shared" si="93"/>
        <v>3.303957151780164</v>
      </c>
      <c r="JC13" s="5">
        <f t="shared" ca="1" si="94"/>
        <v>64442.626643661206</v>
      </c>
      <c r="JD13" s="1">
        <f t="shared" ca="1" si="95"/>
        <v>8.0988484364019477</v>
      </c>
      <c r="JE13">
        <f t="shared" ca="1" si="136"/>
        <v>2.6128071225166378E-2</v>
      </c>
      <c r="JG13">
        <f t="shared" si="96"/>
        <v>0.57920235330284087</v>
      </c>
    </row>
    <row r="14" spans="1:267" x14ac:dyDescent="0.15">
      <c r="A14" t="s">
        <v>253</v>
      </c>
      <c r="B14" s="7">
        <f>+'gaku-mk1131'!B17*'gaku-mk1722'!$B$8/'gaku-mk1131'!$B$64</f>
        <v>280308.00436111045</v>
      </c>
      <c r="C14" s="7">
        <f>+'kgaku-mk1131'!B18*'kgaku-mk1722'!B$9/'kgaku-mk1131'!B$65</f>
        <v>148664.45255616761</v>
      </c>
      <c r="D14" s="7">
        <f>+'kgaku-mk1131'!C18*'kgaku-mk1722'!C$9/'kgaku-mk1131'!C$65</f>
        <v>521.23808315440169</v>
      </c>
      <c r="E14" s="7">
        <f>+'kgaku-mk1131'!D18*'kgaku-mk1722'!D$9/'kgaku-mk1131'!D$65</f>
        <v>123.94301470588235</v>
      </c>
      <c r="F14" s="7">
        <f>+'kgaku-mk1131'!F18*'kgaku-mk1722'!F$9/'kgaku-mk1131'!F$65</f>
        <v>8608.6887758986813</v>
      </c>
      <c r="G14" s="7">
        <f>+'kgaku-mk1131'!G18*'kgaku-mk1722'!G$9/'kgaku-mk1131'!G$65</f>
        <v>14056.294662488184</v>
      </c>
      <c r="H14" s="7">
        <f>+'kgaku-mk1131'!H18*'kgaku-mk1722'!H$9/'kgaku-mk1131'!H$65</f>
        <v>53451.529543423654</v>
      </c>
      <c r="I14" s="7">
        <f>+'kgaku-mk1131'!I18*'kgaku-mk1722'!I$9/'kgaku-mk1131'!I$65</f>
        <v>71749.670916040603</v>
      </c>
      <c r="J14" s="7">
        <f>+'gaku-mk1131'!F17*'gaku-mk1722'!$F$8/'gaku-mk1131'!$F$64</f>
        <v>15092.591160230129</v>
      </c>
      <c r="K14" s="7">
        <f>+'gaku-mk1131'!G17*'gaku-mk1722'!$G$8/'gaku-mk1131'!$G$64</f>
        <v>43368.911435566348</v>
      </c>
      <c r="L14" s="7">
        <f>+'gaku-jk1131'!B17*'gaku-jk1722'!$B$8/'gaku-jk1131'!$B$64</f>
        <v>276251.35660788568</v>
      </c>
      <c r="M14" s="7">
        <f>+'kgaku-jk1131'!B18*'kgaku-jk1722'!$B$9/'kgaku-jk1131'!$B$65</f>
        <v>161848.58554129442</v>
      </c>
      <c r="N14" s="7">
        <f>+'kgaku-jk1131'!C18*'kgaku-jk1722'!C$9/'kgaku-jk1131'!C$65</f>
        <v>550.19916001410661</v>
      </c>
      <c r="O14" s="7">
        <f>+'kgaku-jk1131'!D18*'kgaku-jk1722'!D$9/'kgaku-jk1131'!D$65</f>
        <v>145.57314578005116</v>
      </c>
      <c r="P14" s="7">
        <f>+'kgaku-jk1131'!F18*'kgaku-jk1722'!F$9/'kgaku-jk1131'!F$65</f>
        <v>2124.3006845332775</v>
      </c>
      <c r="Q14" s="7">
        <f>+'kgaku-jk1131'!G18*'kgaku-jk1722'!G$9/'kgaku-jk1131'!G$65</f>
        <v>14830.123963261136</v>
      </c>
      <c r="R14" s="7">
        <f>+'kgaku-jk1131'!H18*'kgaku-jk1722'!H$9/'kgaku-jk1131'!H$65</f>
        <v>62631.326471772336</v>
      </c>
      <c r="S14" s="7">
        <f>+'kgaku-jk1131'!I18*'kgaku-jk1722'!I$9/'kgaku-jk1131'!I$65</f>
        <v>96703.034702886987</v>
      </c>
      <c r="T14" s="7">
        <f>+'gaku-jk1131'!F17*'gaku-jk1722'!$F$8/'gaku-jk1131'!$F$64</f>
        <v>18544.300241690318</v>
      </c>
      <c r="U14" s="7">
        <f>+'gaku-jk1131'!G17*'gaku-jk1722'!$G$8/'gaku-jk1131'!$G$64</f>
        <v>34112.062306879234</v>
      </c>
      <c r="V14" s="8">
        <f t="shared" si="0"/>
        <v>101.4684625636003</v>
      </c>
      <c r="W14" s="8">
        <f t="shared" si="0"/>
        <v>91.854032618800375</v>
      </c>
      <c r="X14" s="8">
        <f t="shared" si="1"/>
        <v>94.736255711665862</v>
      </c>
      <c r="Y14" s="8">
        <f t="shared" si="2"/>
        <v>85.141400250531007</v>
      </c>
      <c r="Z14" s="8">
        <f t="shared" si="3"/>
        <v>405.24812888200267</v>
      </c>
      <c r="AA14" s="8">
        <f t="shared" si="4"/>
        <v>94.782044285739147</v>
      </c>
      <c r="AB14" s="8">
        <f t="shared" si="5"/>
        <v>85.343122291229164</v>
      </c>
      <c r="AC14" s="8">
        <f t="shared" si="6"/>
        <v>74.195883445112372</v>
      </c>
      <c r="AD14" s="8">
        <f t="shared" si="7"/>
        <v>81.386684660657949</v>
      </c>
      <c r="AE14" s="8">
        <f t="shared" si="8"/>
        <v>127.13658601291991</v>
      </c>
      <c r="AF14" s="11">
        <f t="shared" ca="1" si="9"/>
        <v>92.371428571428567</v>
      </c>
      <c r="AG14" s="11">
        <f t="shared" ca="1" si="10"/>
        <v>97.82781211372064</v>
      </c>
      <c r="AH14" s="11">
        <f t="shared" ca="1" si="11"/>
        <v>85.428197381671708</v>
      </c>
      <c r="AI14" s="11">
        <f t="shared" ca="1" si="12"/>
        <v>404.23220738413193</v>
      </c>
      <c r="AJ14" s="11">
        <f t="shared" ca="1" si="13"/>
        <v>95.2950340798442</v>
      </c>
      <c r="AK14" s="11">
        <f t="shared" ca="1" si="14"/>
        <v>86.044059405940587</v>
      </c>
      <c r="AL14" s="11">
        <f t="shared" ca="1" si="15"/>
        <v>74.52178423236515</v>
      </c>
      <c r="AM14" s="11">
        <f t="shared" ca="1" si="16"/>
        <v>81.792625368731549</v>
      </c>
      <c r="AN14" s="11">
        <f t="shared" ca="1" si="17"/>
        <v>127.85550541516247</v>
      </c>
      <c r="AO14" s="9">
        <f ca="1">+OFFSET('kdef-cy1131'!B$9,ROUNDDOWN((ROW(Sheet1!AO14)-ROW(Sheet1!AO$5))/4,0),0)</f>
        <v>84.8</v>
      </c>
      <c r="AP14" s="9">
        <f ca="1">+OFFSET('kdef-cy1131'!C$9,ROUNDDOWN((ROW(Sheet1!AP14)-ROW(Sheet1!AP$5))/4,0),0)</f>
        <v>118.3</v>
      </c>
      <c r="AQ14" s="9">
        <f ca="1">+OFFSET('kdef-cy1131'!D$9,ROUNDDOWN((ROW(Sheet1!AQ14)-ROW(Sheet1!AQ$5))/4,0),0)</f>
        <v>82.6</v>
      </c>
      <c r="AR14" s="9">
        <f ca="1">+OFFSET('kdef-cy1131'!F$9,ROUNDDOWN((ROW(Sheet1!AR14)-ROW(Sheet1!AR$5))/4,0),0)</f>
        <v>167.4</v>
      </c>
      <c r="AS14" s="9">
        <f ca="1">+OFFSET('kdef-cy1131'!G$9,ROUNDDOWN((ROW(Sheet1!AS14)-ROW(Sheet1!AS$5))/4,0),0)</f>
        <v>86</v>
      </c>
      <c r="AT14" s="9">
        <f ca="1">+OFFSET('kdef-cy1131'!H$9,ROUNDDOWN((ROW(Sheet1!AT14)-ROW(Sheet1!AT$5))/4,0),0)</f>
        <v>89.5</v>
      </c>
      <c r="AU14" s="9">
        <f ca="1">+OFFSET('kdef-cy1131'!I$9,ROUNDDOWN((ROW(Sheet1!AU14)-ROW(Sheet1!AU$5))/4,0),0)</f>
        <v>72.2</v>
      </c>
      <c r="AV14" s="9">
        <f ca="1">+OFFSET('def-cy1131'!$F$8,ROUNDDOWN((ROW(Sheet1!AV14)-ROW(Sheet1!AV$5))/4,0),0)</f>
        <v>83.1</v>
      </c>
      <c r="AW14" s="9">
        <f ca="1">+OFFSET('def-cy1131'!$G$8,ROUNDDOWN((ROW(Sheet1!AW14)-ROW(Sheet1!AW$5))/4,0),0)</f>
        <v>112.7</v>
      </c>
      <c r="AX14" s="9">
        <f t="shared" ca="1" si="145"/>
        <v>90.083928571428586</v>
      </c>
      <c r="AY14" s="9">
        <f t="shared" ca="1" si="146"/>
        <v>81.702348578491964</v>
      </c>
      <c r="AZ14" s="9">
        <f t="shared" ca="1" si="147"/>
        <v>83.256294058408869</v>
      </c>
      <c r="BA14" s="9">
        <f t="shared" ca="1" si="148"/>
        <v>407.12992930086403</v>
      </c>
      <c r="BB14" s="9">
        <f t="shared" ca="1" si="149"/>
        <v>93.411295034079842</v>
      </c>
      <c r="BC14" s="9">
        <f t="shared" ca="1" si="150"/>
        <v>84.409702970297019</v>
      </c>
      <c r="BD14" s="9">
        <f t="shared" ca="1" si="151"/>
        <v>71.838174273858911</v>
      </c>
      <c r="BE14" s="9">
        <f t="shared" ca="1" si="143"/>
        <v>80.217797443461151</v>
      </c>
      <c r="BF14" s="9">
        <f t="shared" ca="1" si="152"/>
        <v>127.40171480144406</v>
      </c>
      <c r="BG14">
        <f t="shared" ca="1" si="97"/>
        <v>-2.2930086295882128E-4</v>
      </c>
      <c r="BH14">
        <f t="shared" ca="1" si="98"/>
        <v>-1.1233212422989945E-4</v>
      </c>
      <c r="BI14">
        <f t="shared" ca="1" si="99"/>
        <v>3.6169058947655992E-4</v>
      </c>
      <c r="BJ14">
        <f t="shared" ca="1" si="100"/>
        <v>9.7738591359997976E-3</v>
      </c>
      <c r="BK14">
        <f t="shared" ca="1" si="101"/>
        <v>7.1367717007420279E-3</v>
      </c>
      <c r="BL14" s="13">
        <f t="shared" ca="1" si="102"/>
        <v>1.6930688439029666E-2</v>
      </c>
      <c r="BM14">
        <f t="shared" ca="1" si="103"/>
        <v>1.6966382809928331E-2</v>
      </c>
      <c r="BN14">
        <f t="shared" ca="1" si="49"/>
        <v>9.8079203772028743E-3</v>
      </c>
      <c r="BO14" s="13">
        <f t="shared" ca="1" si="50"/>
        <v>2.6774303187131206E-2</v>
      </c>
      <c r="BP14">
        <f t="shared" ca="1" si="104"/>
        <v>1.5455108772681076E-2</v>
      </c>
      <c r="BQ14">
        <f t="shared" ca="1" si="105"/>
        <v>5.9473120062052713E-3</v>
      </c>
      <c r="BR14">
        <f t="shared" ca="1" si="106"/>
        <v>3.4380199520849075E-3</v>
      </c>
      <c r="BS14" s="13">
        <f t="shared" ca="1" si="107"/>
        <v>2.4840440730971254E-2</v>
      </c>
      <c r="BT14" s="5">
        <f t="shared" si="51"/>
        <v>34112.062306879234</v>
      </c>
      <c r="BU14" s="5">
        <f t="shared" ca="1" si="52"/>
        <v>175613.95115713091</v>
      </c>
      <c r="BV14" s="5">
        <f t="shared" ca="1" si="53"/>
        <v>12191.04909106901</v>
      </c>
      <c r="BW14" s="5">
        <f t="shared" ca="1" si="108"/>
        <v>45301.841492676002</v>
      </c>
      <c r="BX14" s="5">
        <f t="shared" si="54"/>
        <v>43368.911435566348</v>
      </c>
      <c r="BY14" s="5">
        <f t="shared" si="55"/>
        <v>139654.79019040096</v>
      </c>
      <c r="BZ14" s="5">
        <f t="shared" si="56"/>
        <v>23701.279936128813</v>
      </c>
      <c r="CA14" s="5">
        <f t="shared" si="57"/>
        <v>67070.191371695168</v>
      </c>
      <c r="CB14" s="9">
        <f t="shared" si="109"/>
        <v>127.13658601291991</v>
      </c>
      <c r="CC14" s="9">
        <f t="shared" ca="1" si="110"/>
        <v>79.523744708325921</v>
      </c>
      <c r="CD14" s="9">
        <f t="shared" ca="1" si="111"/>
        <v>194.41542527699306</v>
      </c>
      <c r="CE14" s="9">
        <f t="shared" ca="1" si="112"/>
        <v>148.05179913610903</v>
      </c>
      <c r="CF14" s="5"/>
      <c r="CG14" s="5">
        <f t="shared" si="58"/>
        <v>80.008275330857089</v>
      </c>
      <c r="CH14" s="5">
        <f t="shared" ca="1" si="113"/>
        <v>79.523744708325921</v>
      </c>
      <c r="CI14" s="5">
        <f t="shared" si="59"/>
        <v>114.67287999187919</v>
      </c>
      <c r="CJ14" s="5">
        <f t="shared" ca="1" si="114"/>
        <v>194.41542527699306</v>
      </c>
      <c r="CK14" s="5">
        <f t="shared" si="115"/>
        <v>122.4340623374673</v>
      </c>
      <c r="CL14" s="5">
        <f t="shared" ca="1" si="116"/>
        <v>148.05179913610903</v>
      </c>
      <c r="CM14" s="5"/>
      <c r="CN14" s="1">
        <f t="shared" si="21"/>
        <v>34.632284196297753</v>
      </c>
      <c r="CO14" s="1">
        <f t="shared" si="22"/>
        <v>4.2764627505902899</v>
      </c>
      <c r="CP14" s="1">
        <f t="shared" ca="1" si="23"/>
        <v>22.015863885661368</v>
      </c>
      <c r="CQ14" s="1">
        <f t="shared" ca="1" si="24"/>
        <v>1.5283323200913737</v>
      </c>
      <c r="CR14" s="1">
        <f t="shared" ca="1" si="25"/>
        <v>5.6792707498516011</v>
      </c>
      <c r="CS14" s="83">
        <f t="shared" si="117"/>
        <v>4.3707555920630423E-3</v>
      </c>
      <c r="CT14" s="83">
        <f t="shared" si="118"/>
        <v>2.1046539319601869E-2</v>
      </c>
      <c r="CU14" s="83">
        <f t="shared" ca="1" si="60"/>
        <v>1.4317549774699919E-2</v>
      </c>
      <c r="CV14" s="83">
        <f t="shared" ca="1" si="61"/>
        <v>2.3950731580085746E-2</v>
      </c>
      <c r="CW14" s="83">
        <f t="shared" ca="1" si="61"/>
        <v>2.2065520884811188E-2</v>
      </c>
      <c r="CX14" s="83">
        <f t="shared" si="119"/>
        <v>-1.4616695821754629E-3</v>
      </c>
      <c r="CY14" s="83">
        <f t="shared" si="138"/>
        <v>-8.7029007911810317E-3</v>
      </c>
      <c r="CZ14" s="83">
        <f t="shared" ca="1" si="139"/>
        <v>2.4296962348988203E-3</v>
      </c>
      <c r="DA14" s="83">
        <f t="shared" ca="1" si="140"/>
        <v>-2.591585949852029E-3</v>
      </c>
      <c r="DB14" s="83">
        <f t="shared" ca="1" si="140"/>
        <v>-6.5452584137649138E-3</v>
      </c>
      <c r="DC14" s="5"/>
      <c r="DD14" s="86">
        <f t="shared" si="120"/>
        <v>1989</v>
      </c>
      <c r="DE14" s="134"/>
      <c r="DF14" s="134"/>
      <c r="DG14" s="5"/>
      <c r="DH14" s="5"/>
      <c r="DI14" s="5"/>
      <c r="DJ14" s="5"/>
      <c r="DK14" s="5"/>
      <c r="DL14" s="5"/>
      <c r="DM14" s="135">
        <v>322494.59999999998</v>
      </c>
      <c r="DN14" s="134">
        <v>13952.3</v>
      </c>
      <c r="DO14" s="5">
        <v>212339.4</v>
      </c>
      <c r="DP14" s="5">
        <v>12273.8</v>
      </c>
      <c r="DQ14" s="90">
        <f t="shared" si="63"/>
        <v>368208.0201646777</v>
      </c>
      <c r="DR14" s="90">
        <f t="shared" si="63"/>
        <v>4366.9369960295389</v>
      </c>
      <c r="DS14" s="90">
        <f t="shared" si="63"/>
        <v>273074.95160978689</v>
      </c>
      <c r="DT14" s="90">
        <f t="shared" si="63"/>
        <v>11469.585770002623</v>
      </c>
      <c r="DU14" s="7">
        <f t="shared" si="121"/>
        <v>657119.49454049673</v>
      </c>
      <c r="DV14" s="90">
        <f t="shared" si="122"/>
        <v>318845.08490409487</v>
      </c>
      <c r="DW14" s="90">
        <f t="shared" si="122"/>
        <v>7000.5392311827454</v>
      </c>
      <c r="DX14" s="90">
        <f t="shared" si="122"/>
        <v>267702.51593770192</v>
      </c>
      <c r="DY14" s="90">
        <f t="shared" si="122"/>
        <v>6828.7547848162303</v>
      </c>
      <c r="DZ14" s="7">
        <f t="shared" si="123"/>
        <v>600376.89485779568</v>
      </c>
      <c r="EA14" s="90">
        <f t="shared" si="26"/>
        <v>105750.3166547766</v>
      </c>
      <c r="EB14" s="90">
        <f t="shared" si="27"/>
        <v>23844.430628472401</v>
      </c>
      <c r="EC14" s="90">
        <f t="shared" si="28"/>
        <v>81868.275758861942</v>
      </c>
      <c r="ED14">
        <v>101979.4</v>
      </c>
      <c r="EE14">
        <v>22821.5</v>
      </c>
      <c r="EF14">
        <v>79158</v>
      </c>
      <c r="EG14" s="5">
        <f t="shared" si="64"/>
        <v>553003.74955479649</v>
      </c>
      <c r="EH14" s="9">
        <f ca="1">+AVERAGE(OFFSET($CE$5,(ROW(EH14)-ROW($EH$5))*4,0):OFFSET($CE$5,(ROW(EH14)-ROW($EH$5))*4+3,0))</f>
        <v>144.23031497013147</v>
      </c>
      <c r="EI14" s="101">
        <f t="shared" si="29"/>
        <v>110.05515911282545</v>
      </c>
      <c r="EJ14" s="101">
        <f>+'def-cy1131'!B17</f>
        <v>96.8</v>
      </c>
      <c r="EK14" s="5">
        <f t="shared" ca="1" si="65"/>
        <v>383417.14061244164</v>
      </c>
      <c r="EO14" s="90">
        <f t="shared" si="30"/>
        <v>43368.911435566348</v>
      </c>
      <c r="EP14" s="1">
        <f>+'gaku-mk1131'!G17</f>
        <v>42343.7</v>
      </c>
      <c r="EQ14" s="5">
        <f t="shared" ca="1" si="66"/>
        <v>7323.2665338460092</v>
      </c>
      <c r="ER14" s="7">
        <f ca="1">+ER13+$EQ13</f>
        <v>263034.6486958419</v>
      </c>
      <c r="ES14" s="4">
        <f ca="1">+ER13+EQ13</f>
        <v>263034.6486958419</v>
      </c>
      <c r="ET14" s="131">
        <f ca="1">+ET13+EQ13-(ES17-ER17)/4</f>
        <v>259226.90893828601</v>
      </c>
      <c r="EU14" s="182">
        <f t="shared" ca="1" si="31"/>
        <v>273623.36812460679</v>
      </c>
      <c r="EV14" s="5">
        <f t="shared" ca="1" si="67"/>
        <v>5629</v>
      </c>
      <c r="EW14" s="92">
        <f t="shared" ca="1" si="68"/>
        <v>121.37841140529531</v>
      </c>
      <c r="EX14">
        <f t="shared" ca="1" si="32"/>
        <v>0.5731298966954117</v>
      </c>
      <c r="EY14">
        <f t="shared" ca="1" si="69"/>
        <v>0.56208597157975859</v>
      </c>
      <c r="EZ14">
        <f t="shared" ca="1" si="70"/>
        <v>1.5872344026697175E-3</v>
      </c>
      <c r="FA14">
        <f t="shared" ca="1" si="70"/>
        <v>1.5872344026706044E-3</v>
      </c>
      <c r="FC14" s="12">
        <f>+call!B52*call!$C$65/call!$B$65</f>
        <v>7.3249129370735027</v>
      </c>
      <c r="FE14" s="142">
        <f>fof!B76/10</f>
        <v>797.51760970118323</v>
      </c>
      <c r="FF14" s="142">
        <f>fof!C76/10</f>
        <v>18522.789370860959</v>
      </c>
      <c r="FG14" s="7">
        <f ca="1">+AVERAGE(OFFSET(jikasougaku!$BF$287,(ROW(Sheet1!FG14)-ROW(Sheet1!$FG$5))*3,0):OFFSET(jikasougaku!$BF$287,(ROW(Sheet1!FG14)-ROW(Sheet1!$FG$5))*3+2,0))/1000</f>
        <v>18463.939333333332</v>
      </c>
      <c r="FH14" s="7">
        <f ca="1">+AVERAGE(OFFSET(jikasougaku!$BR$287,(ROW(Sheet1!FH14)-ROW(Sheet1!$FH$5))*3,0):OFFSET(jikasougaku!$BR$287,(ROW(Sheet1!FH14)-ROW(Sheet1!$FH$5))*3+2,0))/1000</f>
        <v>84703.523333333331</v>
      </c>
      <c r="FI14" s="7" t="e">
        <f ca="1">+AVERAGE(OFFSET(jikasougaku!$BH$287,(ROW(Sheet1!FI14)-ROW(Sheet1!FI$5))*3,0):OFFSET(jikasougaku!$BH$287,(ROW(Sheet1!FI14)-ROW(Sheet1!FI$5))*3+2,0))/1000</f>
        <v>#DIV/0!</v>
      </c>
      <c r="FJ14" s="7" t="e">
        <f ca="1">+AVERAGE(OFFSET(jikasougaku!$BJ$287,(ROW(Sheet1!FJ14)-ROW(Sheet1!FJ$5))*3,0):OFFSET(jikasougaku!$BJ$287,(ROW(Sheet1!FJ14)-ROW(Sheet1!FJ$5))*3+2,0))/1000</f>
        <v>#DIV/0!</v>
      </c>
      <c r="FK14" s="7" t="e">
        <f ca="1">+AVERAGE(OFFSET(jikasougaku!$BL$287,(ROW(Sheet1!FK14)-ROW(Sheet1!FK$5))*3,0):OFFSET(jikasougaku!$BL$287,(ROW(Sheet1!FK14)-ROW(Sheet1!FK$5))*3+2,0))/1000</f>
        <v>#DIV/0!</v>
      </c>
      <c r="FL14" s="4">
        <f t="shared" ca="1" si="33"/>
        <v>15212.26233200388</v>
      </c>
      <c r="FM14" s="64">
        <f t="shared" ca="1" si="71"/>
        <v>66239.584000000003</v>
      </c>
      <c r="FN14" s="7">
        <f t="shared" ca="1" si="34"/>
        <v>5814.2131612599851</v>
      </c>
      <c r="FO14" s="7">
        <f t="shared" ca="1" si="35"/>
        <v>72418.300744957261</v>
      </c>
      <c r="FP14" s="1">
        <f t="shared" ca="1" si="36"/>
        <v>0.7288995248787955</v>
      </c>
      <c r="FQ14" s="1">
        <f t="shared" ca="1" si="37"/>
        <v>9.0787288909940838</v>
      </c>
      <c r="FR14" s="211">
        <f ca="1">+FP14/消費税調整!$E14*100</f>
        <v>0.71835081212738627</v>
      </c>
      <c r="FS14" s="211">
        <f ca="1">+FQ14/消費税調整!$E14*100</f>
        <v>8.9473405446579513</v>
      </c>
      <c r="FT14" s="83">
        <f t="shared" ca="1" si="124"/>
        <v>-5.317236771175942E-4</v>
      </c>
      <c r="FU14" s="83">
        <f t="shared" ca="1" si="125"/>
        <v>-2.4140460762092801E-2</v>
      </c>
      <c r="FW14" s="7">
        <f>+kshotoku1631!$E18*kshotoku1722!$E$9/kshotoku1631!$E$65</f>
        <v>143619.91277472526</v>
      </c>
      <c r="FX14" s="72">
        <f t="shared" ca="1" si="72"/>
        <v>0.21020447664833442</v>
      </c>
      <c r="FY14">
        <f t="shared" ca="1" si="126"/>
        <v>1.7151502317629488E-2</v>
      </c>
      <c r="GA14" s="73">
        <f t="shared" ca="1" si="38"/>
        <v>121.37841140529531</v>
      </c>
      <c r="GB14" s="72">
        <f ca="1">+AVERAGE(OFFSET(Maikin30!$F$20,ROUNDDOWN((ROW(GB14)-ROW(GB$5))/4,0),MOD(ROW(GB14)-ROW(GB$5),4)*3):OFFSET(Maikin30!$F$20,ROUNDDOWN((ROW(GB14)-ROW(GB$5))/4,0),MOD(ROW(GB14)-ROW(GB$5),4)*3+2))</f>
        <v>116.39999999999999</v>
      </c>
      <c r="GC14" s="5">
        <f ca="1">+AVERAGE(OFFSET(Rocho!$J$66,(ROW(GC14)-ROW($GC$5))*3,0):OFFSET(Rocho!$J$66,(ROW(GC14)-ROW($GC$5))*3+2,0))</f>
        <v>5629</v>
      </c>
      <c r="GD14" s="72">
        <f t="shared" ca="1" si="73"/>
        <v>85.654348296962013</v>
      </c>
      <c r="GE14">
        <f t="shared" ca="1" si="127"/>
        <v>-1.6008191683820189E-3</v>
      </c>
      <c r="GF14" s="72"/>
      <c r="GG14" s="85" t="s">
        <v>710</v>
      </c>
      <c r="GH14" s="78">
        <f ca="1">+AVERAGE(OFFSET(Rocho!$E$6,(ROW(GH14)-ROW($GH$5))*3,0):OFFSET(Rocho!$E$6,(ROW(GH14)-ROW($GH$5))*3+2,0))/10000</f>
        <v>8620.3333333333321</v>
      </c>
      <c r="GI14" s="82">
        <f>Rocho!T15</f>
        <v>7673.9983368112698</v>
      </c>
      <c r="GJ14">
        <f t="shared" si="128"/>
        <v>1.743567815191102E-3</v>
      </c>
      <c r="GL14" s="94">
        <f t="shared" si="39"/>
        <v>141274.1938055887</v>
      </c>
      <c r="GM14" s="5">
        <f t="shared" si="74"/>
        <v>43368.911435566348</v>
      </c>
      <c r="GN14" s="7">
        <f>+('gaku-mk1131'!C17-'gaku-mk1131'!D17)*('gaku-mk1722'!$C$8-'gaku-mk1722'!$D$8)/('gaku-mk1131'!$C$64-'gaku-mk1131'!$D$64)</f>
        <v>1995.1282562758663</v>
      </c>
      <c r="GO14" s="5">
        <f t="shared" si="75"/>
        <v>8608.6887758986813</v>
      </c>
      <c r="GP14" s="5">
        <f t="shared" si="76"/>
        <v>15092.591160230129</v>
      </c>
      <c r="GQ14" s="90">
        <f>+'gaku-mk1131'!H17+('gaku-mk1722'!$H$8-'gaku-mk1131'!$H$64)</f>
        <v>3131.9</v>
      </c>
      <c r="GR14" s="7">
        <f>+'gaku-mk1131'!W17*'gaku-mk1722'!$W$8/'gaku-mk1131'!$W$64</f>
        <v>67172.684231903186</v>
      </c>
      <c r="GS14" s="7">
        <f>+'gaku-mk1131'!M17*'gaku-mk1722'!$M$8/'gaku-mk1131'!$M$64</f>
        <v>39991.19929697195</v>
      </c>
      <c r="GT14" s="7">
        <f>+'gaku-mk1131'!N17*'gaku-mk1722'!$N$8/'gaku-mk1131'!$N$64</f>
        <v>38086.909351257455</v>
      </c>
      <c r="GU14" s="5">
        <f t="shared" si="77"/>
        <v>34112.062306879234</v>
      </c>
      <c r="GV14" s="7">
        <f>+('gaku-jk1131'!C17-'gaku-jk1131'!D17)*('gaku-jk1722'!$C$8-'gaku-jk1722'!$D$8)/('gaku-jk1131'!$C$64-'gaku-jk1131'!$D$64)</f>
        <v>2168.5522420245002</v>
      </c>
      <c r="GW14" s="5">
        <f t="shared" si="78"/>
        <v>2124.3006845332775</v>
      </c>
      <c r="GX14" s="5">
        <f t="shared" si="79"/>
        <v>18544.300241690318</v>
      </c>
      <c r="GY14" s="90">
        <f>+'gaku-jk1131'!H17+('gaku-jk1722'!$H$8-'gaku-jk1131'!$H$64)</f>
        <v>2664.1000000000004</v>
      </c>
      <c r="GZ14" s="7">
        <f>+'gaku-jk1131'!Z17*'gaku-jk1722'!$Z$8/'gaku-jk1131'!$Z$64</f>
        <v>74777.148000771456</v>
      </c>
      <c r="HA14" s="7">
        <f>+'gaku-jk1131'!M17*'gaku-jk1722'!$M$8/'gaku-jk1131'!$M$64</f>
        <v>19964.667169324548</v>
      </c>
      <c r="HB14" s="7">
        <f>+'gaku-jk1131'!N17*'gaku-jk1722'!$N$8/'gaku-jk1131'!$N$64</f>
        <v>24043.095894960323</v>
      </c>
      <c r="HC14" s="9">
        <f t="shared" ca="1" si="40"/>
        <v>127.85550541516247</v>
      </c>
      <c r="HD14" s="7">
        <f t="shared" ca="1" si="41"/>
        <v>92.371428571428567</v>
      </c>
      <c r="HE14" s="9">
        <f t="shared" ca="1" si="42"/>
        <v>404.23220738413193</v>
      </c>
      <c r="HF14" s="9">
        <f t="shared" ca="1" si="43"/>
        <v>81.792625368731549</v>
      </c>
      <c r="HG14" s="7">
        <f t="shared" ca="1" si="44"/>
        <v>152.78134011874471</v>
      </c>
      <c r="HH14" s="7">
        <f t="shared" ca="1" si="45"/>
        <v>90.16810176125243</v>
      </c>
      <c r="HI14" s="7">
        <f t="shared" ca="1" si="46"/>
        <v>201.16536007292612</v>
      </c>
      <c r="HJ14" s="7">
        <f t="shared" ca="1" si="47"/>
        <v>161.98729674796746</v>
      </c>
      <c r="HL14">
        <f ca="1">+OFFSET('def-cy1131'!$C$8,ROUNDDOWN((ROW(Sheet1!HO14)-ROW(Sheet1!HO$5))/4,0),0)</f>
        <v>84.8</v>
      </c>
      <c r="HO14">
        <f ca="1">+OFFSET('def-cy1131'!$H$8,ROUNDDOWN((ROW(Sheet1!HO14)-ROW(Sheet1!HO$5))/4,0),0)</f>
        <v>160.4</v>
      </c>
      <c r="HP14">
        <f ca="1">+OFFSET('def-cy1131'!$W$8,ROUNDDOWN((ROW(Sheet1!HO14)-ROW(Sheet1!HO$5))/4,0),0)</f>
        <v>87.1</v>
      </c>
      <c r="HQ14">
        <f ca="1">+OFFSET('def-cy1131'!$M$8,ROUNDDOWN((ROW(Sheet1!HO14)-ROW(Sheet1!HO$5))/4,0),0)</f>
        <v>168.2</v>
      </c>
      <c r="HR14">
        <f ca="1">+OFFSET('def-cy1131'!$N$8,ROUNDDOWN((ROW(Sheet1!HO14)-ROW(Sheet1!HO$5))/4,0),0)</f>
        <v>198.5</v>
      </c>
      <c r="HS14" s="9">
        <f t="shared" ca="1" si="154"/>
        <v>127.40171480144406</v>
      </c>
      <c r="HT14" s="9">
        <f t="shared" ca="1" si="155"/>
        <v>89.974999999999994</v>
      </c>
      <c r="HU14" s="9">
        <f t="shared" ca="1" si="156"/>
        <v>407.12992930086403</v>
      </c>
      <c r="HV14" s="9">
        <f t="shared" ca="1" si="157"/>
        <v>80.217797443461151</v>
      </c>
      <c r="HW14" s="9">
        <f t="shared" ca="1" si="158"/>
        <v>154.01959287531807</v>
      </c>
      <c r="HX14" s="9">
        <f t="shared" ca="1" si="159"/>
        <v>88.925831702544045</v>
      </c>
      <c r="HY14" s="9">
        <f t="shared" ca="1" si="160"/>
        <v>196.97939835916131</v>
      </c>
      <c r="HZ14" s="9">
        <f t="shared" ca="1" si="161"/>
        <v>154.80599593495933</v>
      </c>
      <c r="IA14">
        <f t="shared" ca="1" si="80"/>
        <v>7.1252095596735579E-3</v>
      </c>
      <c r="IB14">
        <f t="shared" ca="1" si="81"/>
        <v>-2.371273375940291E-4</v>
      </c>
      <c r="IC14">
        <f t="shared" ca="1" si="82"/>
        <v>2.7418664588035753E-3</v>
      </c>
      <c r="ID14">
        <f t="shared" ca="1" si="83"/>
        <v>1.5850171609432329E-3</v>
      </c>
      <c r="IE14">
        <f t="shared" ca="1" si="84"/>
        <v>-2.4310259095587258E-2</v>
      </c>
      <c r="IF14">
        <f t="shared" ca="1" si="85"/>
        <v>3.0879561774265069E-3</v>
      </c>
      <c r="IG14">
        <f t="shared" ca="1" si="86"/>
        <v>-2.6883156499898269E-3</v>
      </c>
      <c r="IH14">
        <f t="shared" ca="1" si="87"/>
        <v>1.1773668918304317E-2</v>
      </c>
      <c r="II14">
        <f t="shared" ca="1" si="129"/>
        <v>-9.2198380801992129E-4</v>
      </c>
      <c r="IJ14" s="5">
        <f t="shared" ca="1" si="130"/>
        <v>119849.84036304045</v>
      </c>
      <c r="IK14" s="1">
        <f t="shared" ca="1" si="88"/>
        <v>15.024989499780983</v>
      </c>
      <c r="IL14">
        <f t="shared" ca="1" si="131"/>
        <v>-3.3938211050820602E-3</v>
      </c>
      <c r="IM14" s="5">
        <f t="shared" si="89"/>
        <v>141274.1938055887</v>
      </c>
      <c r="IN14">
        <f t="shared" ca="1" si="90"/>
        <v>117.87599664517796</v>
      </c>
      <c r="IP14" s="112">
        <v>102.39235001087859</v>
      </c>
      <c r="IQ14" s="112">
        <v>101.14671521594572</v>
      </c>
      <c r="IR14">
        <f t="shared" si="91"/>
        <v>96.904441959730718</v>
      </c>
      <c r="IS14">
        <f t="shared" si="132"/>
        <v>-2.3087907929804988E-2</v>
      </c>
      <c r="IT14" s="112">
        <v>0.4378354465732246</v>
      </c>
      <c r="IU14">
        <f t="shared" si="133"/>
        <v>2.2993389940611782E-3</v>
      </c>
      <c r="IW14">
        <f>+util!B12</f>
        <v>111.133333333333</v>
      </c>
      <c r="IX14">
        <f t="shared" si="134"/>
        <v>-2.2539506966829114E-2</v>
      </c>
      <c r="IY14">
        <f t="shared" si="135"/>
        <v>-1.3523704180097467E-2</v>
      </c>
      <c r="JA14" s="5">
        <f t="shared" si="92"/>
        <v>74204.002433893533</v>
      </c>
      <c r="JB14" s="1">
        <f t="shared" si="93"/>
        <v>3.1308014855679329</v>
      </c>
      <c r="JC14" s="5">
        <f t="shared" ca="1" si="94"/>
        <v>62950.901409773192</v>
      </c>
      <c r="JD14" s="1">
        <f t="shared" ca="1" si="95"/>
        <v>7.8918472466757601</v>
      </c>
      <c r="JE14">
        <f t="shared" ca="1" si="136"/>
        <v>-2.5891650717325906E-2</v>
      </c>
      <c r="JG14">
        <f t="shared" si="96"/>
        <v>0.58587435561818491</v>
      </c>
    </row>
    <row r="15" spans="1:267" x14ac:dyDescent="0.15">
      <c r="A15" t="s">
        <v>254</v>
      </c>
      <c r="B15" s="7">
        <f>+'gaku-mk1131'!B18*'gaku-mk1722'!$B$8/'gaku-mk1131'!$B$64</f>
        <v>282164.33173659269</v>
      </c>
      <c r="C15" s="7">
        <f>+'kgaku-mk1131'!B19*'kgaku-mk1722'!B$9/'kgaku-mk1131'!B$65</f>
        <v>149420.59814375374</v>
      </c>
      <c r="D15" s="7">
        <f>+'kgaku-mk1131'!C19*'kgaku-mk1722'!C$9/'kgaku-mk1131'!C$65</f>
        <v>523.9787702518056</v>
      </c>
      <c r="E15" s="7">
        <f>+'kgaku-mk1131'!D19*'kgaku-mk1722'!D$9/'kgaku-mk1131'!D$65</f>
        <v>120.27430147058823</v>
      </c>
      <c r="F15" s="7">
        <f>+'kgaku-mk1131'!F19*'kgaku-mk1722'!F$9/'kgaku-mk1131'!F$65</f>
        <v>8441.8351832894805</v>
      </c>
      <c r="G15" s="7">
        <f>+'kgaku-mk1131'!G19*'kgaku-mk1722'!G$9/'kgaku-mk1131'!G$65</f>
        <v>14265.542292195194</v>
      </c>
      <c r="H15" s="7">
        <f>+'kgaku-mk1131'!H19*'kgaku-mk1722'!H$9/'kgaku-mk1131'!H$65</f>
        <v>53973.532406867576</v>
      </c>
      <c r="I15" s="7">
        <f>+'kgaku-mk1131'!I19*'kgaku-mk1722'!I$9/'kgaku-mk1131'!I$65</f>
        <v>71896.633300055793</v>
      </c>
      <c r="J15" s="7">
        <f>+'gaku-mk1131'!F18*'gaku-mk1722'!$F$8/'gaku-mk1131'!$F$64</f>
        <v>15521.939784750695</v>
      </c>
      <c r="K15" s="7">
        <f>+'gaku-mk1131'!G18*'gaku-mk1722'!$G$8/'gaku-mk1131'!$G$64</f>
        <v>43513.93980718423</v>
      </c>
      <c r="L15" s="7">
        <f>+'gaku-jk1131'!B18*'gaku-jk1722'!$B$8/'gaku-jk1131'!$B$64</f>
        <v>277458.58686780656</v>
      </c>
      <c r="M15" s="7">
        <f>+'kgaku-jk1131'!B19*'kgaku-jk1722'!$B$9/'kgaku-jk1131'!$B$65</f>
        <v>161397.60312156004</v>
      </c>
      <c r="N15" s="7">
        <f>+'kgaku-jk1131'!C19*'kgaku-jk1722'!C$9/'kgaku-jk1131'!C$65</f>
        <v>526.72860761116988</v>
      </c>
      <c r="O15" s="7">
        <f>+'kgaku-jk1131'!D19*'kgaku-jk1722'!D$9/'kgaku-jk1131'!D$65</f>
        <v>139.72721958348558</v>
      </c>
      <c r="P15" s="7">
        <f>+'kgaku-jk1131'!F19*'kgaku-jk1722'!F$9/'kgaku-jk1131'!F$65</f>
        <v>2085.265851772217</v>
      </c>
      <c r="Q15" s="7">
        <f>+'kgaku-jk1131'!G19*'kgaku-jk1722'!G$9/'kgaku-jk1131'!G$65</f>
        <v>14916.416209024861</v>
      </c>
      <c r="R15" s="7">
        <f>+'kgaku-jk1131'!H19*'kgaku-jk1722'!H$9/'kgaku-jk1131'!H$65</f>
        <v>62576.082611967868</v>
      </c>
      <c r="S15" s="7">
        <f>+'kgaku-jk1131'!I19*'kgaku-jk1722'!I$9/'kgaku-jk1131'!I$65</f>
        <v>96293.261549489675</v>
      </c>
      <c r="T15" s="7">
        <f>+'gaku-jk1131'!F18*'gaku-jk1722'!$F$8/'gaku-jk1131'!$F$64</f>
        <v>18967.730034442979</v>
      </c>
      <c r="U15" s="7">
        <f>+'gaku-jk1131'!G18*'gaku-jk1722'!$G$8/'gaku-jk1131'!$G$64</f>
        <v>34085.235345342728</v>
      </c>
      <c r="V15" s="8">
        <f t="shared" si="0"/>
        <v>101.69601702434538</v>
      </c>
      <c r="W15" s="8">
        <f t="shared" si="0"/>
        <v>92.57919278467503</v>
      </c>
      <c r="X15" s="8">
        <f t="shared" si="1"/>
        <v>99.477940381511573</v>
      </c>
      <c r="Y15" s="8">
        <f t="shared" si="2"/>
        <v>86.077932294877996</v>
      </c>
      <c r="Z15" s="8">
        <f t="shared" si="3"/>
        <v>404.83256252985529</v>
      </c>
      <c r="AA15" s="8">
        <f t="shared" si="4"/>
        <v>95.636526175530889</v>
      </c>
      <c r="AB15" s="8">
        <f t="shared" si="5"/>
        <v>86.252654614951837</v>
      </c>
      <c r="AC15" s="8">
        <f t="shared" si="6"/>
        <v>74.664241446536423</v>
      </c>
      <c r="AD15" s="8">
        <f t="shared" si="7"/>
        <v>81.833407353251189</v>
      </c>
      <c r="AE15" s="8">
        <f t="shared" si="8"/>
        <v>127.6621368939141</v>
      </c>
      <c r="AF15" s="11">
        <f t="shared" ca="1" si="9"/>
        <v>92.371428571428567</v>
      </c>
      <c r="AG15" s="11">
        <f t="shared" ca="1" si="10"/>
        <v>97.82781211372064</v>
      </c>
      <c r="AH15" s="11">
        <f t="shared" ca="1" si="11"/>
        <v>85.428197381671708</v>
      </c>
      <c r="AI15" s="11">
        <f t="shared" ca="1" si="12"/>
        <v>404.23220738413193</v>
      </c>
      <c r="AJ15" s="11">
        <f t="shared" ca="1" si="13"/>
        <v>95.2950340798442</v>
      </c>
      <c r="AK15" s="11">
        <f t="shared" ca="1" si="14"/>
        <v>86.044059405940587</v>
      </c>
      <c r="AL15" s="11">
        <f t="shared" ca="1" si="15"/>
        <v>74.52178423236515</v>
      </c>
      <c r="AM15" s="11">
        <f t="shared" ca="1" si="16"/>
        <v>81.792625368731549</v>
      </c>
      <c r="AN15" s="11">
        <f t="shared" ca="1" si="17"/>
        <v>127.85550541516247</v>
      </c>
      <c r="AO15" s="9">
        <f ca="1">+OFFSET('kdef-cy1131'!B$9,ROUNDDOWN((ROW(Sheet1!AO15)-ROW(Sheet1!AO$5))/4,0),0)</f>
        <v>84.8</v>
      </c>
      <c r="AP15" s="9">
        <f ca="1">+OFFSET('kdef-cy1131'!C$9,ROUNDDOWN((ROW(Sheet1!AP15)-ROW(Sheet1!AP$5))/4,0),0)</f>
        <v>118.3</v>
      </c>
      <c r="AQ15" s="9">
        <f ca="1">+OFFSET('kdef-cy1131'!D$9,ROUNDDOWN((ROW(Sheet1!AQ15)-ROW(Sheet1!AQ$5))/4,0),0)</f>
        <v>82.6</v>
      </c>
      <c r="AR15" s="9">
        <f ca="1">+OFFSET('kdef-cy1131'!F$9,ROUNDDOWN((ROW(Sheet1!AR15)-ROW(Sheet1!AR$5))/4,0),0)</f>
        <v>167.4</v>
      </c>
      <c r="AS15" s="9">
        <f ca="1">+OFFSET('kdef-cy1131'!G$9,ROUNDDOWN((ROW(Sheet1!AS15)-ROW(Sheet1!AS$5))/4,0),0)</f>
        <v>86</v>
      </c>
      <c r="AT15" s="9">
        <f ca="1">+OFFSET('kdef-cy1131'!H$9,ROUNDDOWN((ROW(Sheet1!AT15)-ROW(Sheet1!AT$5))/4,0),0)</f>
        <v>89.5</v>
      </c>
      <c r="AU15" s="9">
        <f ca="1">+OFFSET('kdef-cy1131'!I$9,ROUNDDOWN((ROW(Sheet1!AU15)-ROW(Sheet1!AU$5))/4,0),0)</f>
        <v>72.2</v>
      </c>
      <c r="AV15" s="9">
        <f ca="1">+OFFSET('def-cy1131'!$F$8,ROUNDDOWN((ROW(Sheet1!AV15)-ROW(Sheet1!AV$5))/4,0),0)</f>
        <v>83.1</v>
      </c>
      <c r="AW15" s="9">
        <f ca="1">+OFFSET('def-cy1131'!$G$8,ROUNDDOWN((ROW(Sheet1!AW15)-ROW(Sheet1!AW$5))/4,0),0)</f>
        <v>112.7</v>
      </c>
      <c r="AX15" s="9">
        <f t="shared" ca="1" si="145"/>
        <v>90.083928571428586</v>
      </c>
      <c r="AY15" s="9">
        <f t="shared" ca="1" si="146"/>
        <v>81.702348578491964</v>
      </c>
      <c r="AZ15" s="9">
        <f t="shared" ca="1" si="147"/>
        <v>83.256294058408869</v>
      </c>
      <c r="BA15" s="9">
        <f t="shared" ca="1" si="148"/>
        <v>407.12992930086403</v>
      </c>
      <c r="BB15" s="9">
        <f t="shared" ca="1" si="149"/>
        <v>93.411295034079842</v>
      </c>
      <c r="BC15" s="9">
        <f t="shared" ca="1" si="150"/>
        <v>84.409702970297019</v>
      </c>
      <c r="BD15" s="9">
        <f t="shared" ca="1" si="151"/>
        <v>71.838174273858911</v>
      </c>
      <c r="BE15" s="9">
        <f t="shared" ca="1" si="143"/>
        <v>80.217797443461151</v>
      </c>
      <c r="BF15" s="9">
        <f t="shared" ca="1" si="152"/>
        <v>127.40171480144406</v>
      </c>
      <c r="BG15">
        <f t="shared" ca="1" si="97"/>
        <v>-1.4046499152364661E-4</v>
      </c>
      <c r="BH15">
        <f t="shared" ca="1" si="98"/>
        <v>3.5651733293954626E-5</v>
      </c>
      <c r="BI15">
        <f t="shared" ca="1" si="99"/>
        <v>5.904476658267322E-4</v>
      </c>
      <c r="BJ15">
        <f t="shared" ca="1" si="100"/>
        <v>-3.415754363435656E-4</v>
      </c>
      <c r="BK15">
        <f t="shared" ca="1" si="101"/>
        <v>-2.1562992588073128E-3</v>
      </c>
      <c r="BL15" s="13">
        <f t="shared" ca="1" si="102"/>
        <v>-2.0122402875538382E-3</v>
      </c>
      <c r="BM15">
        <f t="shared" ca="1" si="103"/>
        <v>-6.7556179204618545E-3</v>
      </c>
      <c r="BN15">
        <f t="shared" ca="1" si="49"/>
        <v>1.4438825623433035E-2</v>
      </c>
      <c r="BO15" s="13">
        <f t="shared" ca="1" si="50"/>
        <v>7.6832077029711805E-3</v>
      </c>
      <c r="BP15">
        <f t="shared" ca="1" si="104"/>
        <v>-5.1024256394531942E-4</v>
      </c>
      <c r="BQ15">
        <f t="shared" ca="1" si="105"/>
        <v>-2.3725494713252924E-3</v>
      </c>
      <c r="BR15">
        <f t="shared" ca="1" si="106"/>
        <v>5.0708652417530637E-3</v>
      </c>
      <c r="BS15" s="13">
        <f t="shared" ca="1" si="107"/>
        <v>2.1880732064824518E-3</v>
      </c>
      <c r="BT15" s="5">
        <f t="shared" si="51"/>
        <v>34085.235345342728</v>
      </c>
      <c r="BU15" s="5">
        <f t="shared" ca="1" si="52"/>
        <v>175260.57368955601</v>
      </c>
      <c r="BV15" s="5">
        <f t="shared" ca="1" si="53"/>
        <v>12284.71545335281</v>
      </c>
      <c r="BW15" s="5">
        <f t="shared" ca="1" si="108"/>
        <v>45400.965238250443</v>
      </c>
      <c r="BX15" s="5">
        <f t="shared" si="54"/>
        <v>43513.93980718423</v>
      </c>
      <c r="BY15" s="5">
        <f t="shared" si="55"/>
        <v>140539.41246789976</v>
      </c>
      <c r="BZ15" s="5">
        <f t="shared" si="56"/>
        <v>23963.774968040176</v>
      </c>
      <c r="CA15" s="5">
        <f t="shared" si="57"/>
        <v>67477.714775224405</v>
      </c>
      <c r="CB15" s="9">
        <f t="shared" si="109"/>
        <v>127.6621368939141</v>
      </c>
      <c r="CC15" s="9">
        <f t="shared" ca="1" si="110"/>
        <v>80.188835120921823</v>
      </c>
      <c r="CD15" s="9">
        <f t="shared" ca="1" si="111"/>
        <v>195.06984153629585</v>
      </c>
      <c r="CE15" s="9">
        <f t="shared" ca="1" si="112"/>
        <v>148.62616779427904</v>
      </c>
      <c r="CF15" s="5"/>
      <c r="CG15" s="5">
        <f t="shared" si="58"/>
        <v>80.698293285835334</v>
      </c>
      <c r="CH15" s="5">
        <f t="shared" ca="1" si="113"/>
        <v>80.188835120921823</v>
      </c>
      <c r="CI15" s="5">
        <f t="shared" si="59"/>
        <v>113.82596138600331</v>
      </c>
      <c r="CJ15" s="5">
        <f t="shared" ca="1" si="114"/>
        <v>195.06984153629585</v>
      </c>
      <c r="CK15" s="5">
        <f t="shared" si="115"/>
        <v>122.37917914313523</v>
      </c>
      <c r="CL15" s="5">
        <f t="shared" ca="1" si="116"/>
        <v>148.62616779427904</v>
      </c>
      <c r="CM15" s="5"/>
      <c r="CN15" s="1">
        <f t="shared" si="21"/>
        <v>34.687908536765441</v>
      </c>
      <c r="CO15" s="1">
        <f t="shared" si="22"/>
        <v>4.2613405462080527</v>
      </c>
      <c r="CP15" s="1">
        <f t="shared" ca="1" si="23"/>
        <v>21.911099666707603</v>
      </c>
      <c r="CQ15" s="1">
        <f t="shared" ca="1" si="24"/>
        <v>1.5358367201989638</v>
      </c>
      <c r="CR15" s="1">
        <f t="shared" ca="1" si="25"/>
        <v>5.6760345658922899</v>
      </c>
      <c r="CS15" s="83">
        <f t="shared" si="117"/>
        <v>1.6048527914659136E-3</v>
      </c>
      <c r="CT15" s="83">
        <f t="shared" si="118"/>
        <v>-3.5424147571014642E-3</v>
      </c>
      <c r="CU15" s="83">
        <f t="shared" ca="1" si="60"/>
        <v>-4.7699366911320871E-3</v>
      </c>
      <c r="CV15" s="83">
        <f t="shared" ca="1" si="61"/>
        <v>4.8981730529672968E-3</v>
      </c>
      <c r="CW15" s="83">
        <f t="shared" ca="1" si="61"/>
        <v>-5.6998626755366518E-4</v>
      </c>
      <c r="CX15" s="83">
        <f t="shared" si="119"/>
        <v>2.2401017772727865E-3</v>
      </c>
      <c r="CY15" s="83">
        <f t="shared" si="138"/>
        <v>4.1252296738069757E-3</v>
      </c>
      <c r="CZ15" s="83">
        <f t="shared" ca="1" si="139"/>
        <v>8.3286395833166247E-3</v>
      </c>
      <c r="DA15" s="83">
        <f t="shared" ca="1" si="140"/>
        <v>3.3604191526189139E-3</v>
      </c>
      <c r="DB15" s="83">
        <f t="shared" ca="1" si="140"/>
        <v>3.8720056073659314E-3</v>
      </c>
      <c r="DC15" s="5"/>
      <c r="DD15" s="86">
        <f t="shared" si="120"/>
        <v>1990</v>
      </c>
      <c r="DE15" s="5"/>
      <c r="DF15" s="5"/>
      <c r="DG15" s="5"/>
      <c r="DH15" s="5"/>
      <c r="DI15" s="5"/>
      <c r="DJ15" s="5"/>
      <c r="DK15" s="5"/>
      <c r="DL15" s="5"/>
      <c r="DM15" s="135">
        <v>365665.3</v>
      </c>
      <c r="DN15" s="134">
        <v>16608.099999999999</v>
      </c>
      <c r="DO15" s="5">
        <v>227350.9</v>
      </c>
      <c r="DP15" s="5">
        <v>13194.7</v>
      </c>
      <c r="DQ15" s="90">
        <f t="shared" si="63"/>
        <v>420583.4722814298</v>
      </c>
      <c r="DR15" s="90">
        <f t="shared" si="63"/>
        <v>5344.3047400337628</v>
      </c>
      <c r="DS15" s="90">
        <f t="shared" si="63"/>
        <v>302957.29140464956</v>
      </c>
      <c r="DT15" s="90">
        <f t="shared" si="63"/>
        <v>12541.350196781994</v>
      </c>
      <c r="DU15" s="7">
        <f t="shared" si="121"/>
        <v>741426.41862289514</v>
      </c>
      <c r="DV15" s="90">
        <f t="shared" si="122"/>
        <v>364198.94620670145</v>
      </c>
      <c r="DW15" s="90">
        <f t="shared" si="122"/>
        <v>8567.3356473927925</v>
      </c>
      <c r="DX15" s="90">
        <f t="shared" si="122"/>
        <v>296996.95505792229</v>
      </c>
      <c r="DY15" s="90">
        <f t="shared" si="122"/>
        <v>7466.861217282777</v>
      </c>
      <c r="DZ15" s="7">
        <f t="shared" si="123"/>
        <v>677230.09812929935</v>
      </c>
      <c r="EA15" s="90">
        <f t="shared" si="26"/>
        <v>117520.31941147758</v>
      </c>
      <c r="EB15" s="90">
        <f t="shared" si="27"/>
        <v>25720.828453579146</v>
      </c>
      <c r="EC15" s="90">
        <f t="shared" si="28"/>
        <v>91749.703625696566</v>
      </c>
      <c r="ED15">
        <v>113329.7</v>
      </c>
      <c r="EE15">
        <v>24617.4</v>
      </c>
      <c r="EF15">
        <v>88712.3</v>
      </c>
      <c r="EG15" s="5">
        <f t="shared" si="64"/>
        <v>623952.86233922129</v>
      </c>
      <c r="EH15" s="9">
        <f ca="1">+AVERAGE(OFFSET($CE$5,(ROW(EH15)-ROW($EH$5))*4,0):OFFSET($CE$5,(ROW(EH15)-ROW($EH$5))*4+3,0))</f>
        <v>146.88074093170067</v>
      </c>
      <c r="EI15" s="101">
        <f t="shared" si="29"/>
        <v>112.55641272902604</v>
      </c>
      <c r="EJ15" s="101">
        <f>+'def-cy1131'!B18</f>
        <v>99</v>
      </c>
      <c r="EK15" s="5">
        <f t="shared" ca="1" si="65"/>
        <v>424802.36577058013</v>
      </c>
      <c r="EO15" s="90">
        <f t="shared" si="30"/>
        <v>43513.93980718423</v>
      </c>
      <c r="EP15" s="1">
        <f>+'gaku-mk1131'!G18</f>
        <v>42485.3</v>
      </c>
      <c r="EQ15" s="5">
        <f t="shared" ca="1" si="66"/>
        <v>7319.3604553227233</v>
      </c>
      <c r="ER15" s="7">
        <f ca="1">+ER14+$EQ14</f>
        <v>270357.91522968793</v>
      </c>
      <c r="ES15" s="7">
        <f ca="1">+ES14+$EQ14</f>
        <v>270357.91522968793</v>
      </c>
      <c r="ET15" s="7">
        <f ca="1">+ET14+EQ14-(ES17-ER17)/4</f>
        <v>262742.43571457616</v>
      </c>
      <c r="EU15" s="182">
        <f t="shared" ca="1" si="31"/>
        <v>277334.13365122792</v>
      </c>
      <c r="EV15" s="5">
        <f t="shared" ca="1" si="67"/>
        <v>5627</v>
      </c>
      <c r="EW15" s="92">
        <f t="shared" ca="1" si="68"/>
        <v>121.76076035302101</v>
      </c>
      <c r="EX15">
        <f t="shared" ca="1" si="32"/>
        <v>0.57182792428684615</v>
      </c>
      <c r="EY15">
        <f t="shared" ca="1" si="69"/>
        <v>0.56080908752527425</v>
      </c>
      <c r="EZ15">
        <f t="shared" ca="1" si="70"/>
        <v>-2.2742723721172896E-3</v>
      </c>
      <c r="FA15">
        <f t="shared" ca="1" si="70"/>
        <v>-2.2742723721172896E-3</v>
      </c>
      <c r="FC15" s="12">
        <f>+call!B53*call!$C$65/call!$B$65</f>
        <v>7.269831492743358</v>
      </c>
      <c r="FE15" s="142">
        <f>fof!B77/10</f>
        <v>800.42421011058673</v>
      </c>
      <c r="FF15" s="142">
        <f>fof!C77/10</f>
        <v>18779.750471428746</v>
      </c>
      <c r="FG15" s="7">
        <f ca="1">+AVERAGE(OFFSET(jikasougaku!$BF$287,(ROW(Sheet1!FG15)-ROW(Sheet1!$FG$5))*3,0):OFFSET(jikasougaku!$BF$287,(ROW(Sheet1!FG15)-ROW(Sheet1!$FG$5))*3+2,0))/1000</f>
        <v>18363.03933333333</v>
      </c>
      <c r="FH15" s="7">
        <f ca="1">+AVERAGE(OFFSET(jikasougaku!$BR$287,(ROW(Sheet1!FH15)-ROW(Sheet1!$FH$5))*3,0):OFFSET(jikasougaku!$BR$287,(ROW(Sheet1!FH15)-ROW(Sheet1!$FH$5))*3+2,0))/1000</f>
        <v>82672.43233333333</v>
      </c>
      <c r="FI15" s="7" t="e">
        <f ca="1">+AVERAGE(OFFSET(jikasougaku!$BH$287,(ROW(Sheet1!FI15)-ROW(Sheet1!FI$5))*3,0):OFFSET(jikasougaku!$BH$287,(ROW(Sheet1!FI15)-ROW(Sheet1!FI$5))*3+2,0))/1000</f>
        <v>#DIV/0!</v>
      </c>
      <c r="FJ15" s="7" t="e">
        <f ca="1">+AVERAGE(OFFSET(jikasougaku!$BJ$287,(ROW(Sheet1!FJ15)-ROW(Sheet1!FJ$5))*3,0):OFFSET(jikasougaku!$BJ$287,(ROW(Sheet1!FJ15)-ROW(Sheet1!FJ$5))*3+2,0))/1000</f>
        <v>#DIV/0!</v>
      </c>
      <c r="FK15" s="7" t="e">
        <f ca="1">+AVERAGE(OFFSET(jikasougaku!$BL$287,(ROW(Sheet1!FK15)-ROW(Sheet1!FK$5))*3,0):OFFSET(jikasougaku!$BL$287,(ROW(Sheet1!FK15)-ROW(Sheet1!FK$5))*3+2,0))/1000</f>
        <v>#DIV/0!</v>
      </c>
      <c r="FL15" s="4">
        <f t="shared" ca="1" si="33"/>
        <v>15129.131790812804</v>
      </c>
      <c r="FM15" s="64">
        <f t="shared" ca="1" si="71"/>
        <v>64309.392999999996</v>
      </c>
      <c r="FN15" s="7">
        <f t="shared" ca="1" si="34"/>
        <v>5782.44019573079</v>
      </c>
      <c r="FO15" s="7">
        <f t="shared" ca="1" si="35"/>
        <v>70308.064781923284</v>
      </c>
      <c r="FP15" s="1">
        <f t="shared" ca="1" si="36"/>
        <v>0.72292142367318835</v>
      </c>
      <c r="FQ15" s="1">
        <f t="shared" ca="1" si="37"/>
        <v>8.7899233831040338</v>
      </c>
      <c r="FR15" s="211">
        <f ca="1">+FP15/消費税調整!$E15*100</f>
        <v>0.71086503171518056</v>
      </c>
      <c r="FS15" s="211">
        <f ca="1">+FQ15/消費税調整!$E15*100</f>
        <v>8.643331017575429</v>
      </c>
      <c r="FT15" s="83">
        <f t="shared" ca="1" si="124"/>
        <v>-1.0475463029433182E-2</v>
      </c>
      <c r="FU15" s="83">
        <f t="shared" ca="1" si="125"/>
        <v>-3.4568299323657306E-2</v>
      </c>
      <c r="FW15" s="7">
        <f>+kshotoku1631!$E19*kshotoku1722!$E$9/kshotoku1631!$E$65</f>
        <v>145803.53931213016</v>
      </c>
      <c r="FX15" s="72">
        <f t="shared" ca="1" si="72"/>
        <v>0.21280596628926879</v>
      </c>
      <c r="FY15">
        <f t="shared" ca="1" si="126"/>
        <v>1.2300038841940409E-2</v>
      </c>
      <c r="GA15" s="73">
        <f t="shared" ca="1" si="38"/>
        <v>121.76076035302101</v>
      </c>
      <c r="GB15" s="72">
        <f ca="1">+AVERAGE(OFFSET(Maikin30!$F$20,ROUNDDOWN((ROW(GB15)-ROW(GB$5))/4,0),MOD(ROW(GB15)-ROW(GB$5),4)*3):OFFSET(Maikin30!$F$20,ROUNDDOWN((ROW(GB15)-ROW(GB$5))/4,0),MOD(ROW(GB15)-ROW(GB$5),4)*3+2))</f>
        <v>116.76666666666665</v>
      </c>
      <c r="GC15" s="5">
        <f ca="1">+AVERAGE(OFFSET(Rocho!$J$66,(ROW(GC15)-ROW($GC$5))*3,0):OFFSET(Rocho!$J$66,(ROW(GC15)-ROW($GC$5))*3+2,0))</f>
        <v>5627</v>
      </c>
      <c r="GD15" s="72">
        <f t="shared" ca="1" si="73"/>
        <v>85.657266682761701</v>
      </c>
      <c r="GE15">
        <f t="shared" ca="1" si="127"/>
        <v>3.4071079188743615E-5</v>
      </c>
      <c r="GF15" s="72"/>
      <c r="GG15" s="85" t="s">
        <v>711</v>
      </c>
      <c r="GH15" s="78">
        <f ca="1">+AVERAGE(OFFSET(Rocho!$E$6,(ROW(GH15)-ROW($GH$5))*3,0):OFFSET(Rocho!$E$6,(ROW(GH15)-ROW($GH$5))*3+2,0))/10000</f>
        <v>8641.3333333333321</v>
      </c>
      <c r="GI15" s="82">
        <f>Rocho!T16</f>
        <v>7687.8553327434101</v>
      </c>
      <c r="GJ15">
        <f t="shared" si="128"/>
        <v>1.8040791155261528E-3</v>
      </c>
      <c r="GL15" s="94">
        <f t="shared" si="39"/>
        <v>142181.04613321944</v>
      </c>
      <c r="GM15" s="5">
        <f t="shared" si="74"/>
        <v>43513.93980718423</v>
      </c>
      <c r="GN15" s="7">
        <f>+('gaku-mk1131'!C18-'gaku-mk1131'!D18)*('gaku-mk1722'!$C$8-'gaku-mk1722'!$D$8)/('gaku-mk1131'!$C$64-'gaku-mk1131'!$D$64)</f>
        <v>1988.2060688022968</v>
      </c>
      <c r="GO15" s="5">
        <f t="shared" si="75"/>
        <v>8441.8351832894805</v>
      </c>
      <c r="GP15" s="5">
        <f t="shared" si="76"/>
        <v>15521.939784750695</v>
      </c>
      <c r="GQ15" s="90">
        <f>+'gaku-mk1131'!H18+('gaku-mk1722'!$H$8-'gaku-mk1131'!$H$64)</f>
        <v>3600.2000000000003</v>
      </c>
      <c r="GR15" s="7">
        <f>+'gaku-mk1131'!W18*'gaku-mk1722'!$W$8/'gaku-mk1131'!$W$64</f>
        <v>67307.498351839487</v>
      </c>
      <c r="GS15" s="7">
        <f>+'gaku-mk1131'!M18*'gaku-mk1722'!$M$8/'gaku-mk1131'!$M$64</f>
        <v>40099.392791291815</v>
      </c>
      <c r="GT15" s="7">
        <f>+'gaku-mk1131'!N18*'gaku-mk1722'!$N$8/'gaku-mk1131'!$N$64</f>
        <v>38291.965853938527</v>
      </c>
      <c r="GU15" s="5">
        <f t="shared" si="77"/>
        <v>34085.235345342728</v>
      </c>
      <c r="GV15" s="7">
        <f>+('gaku-jk1131'!C18-'gaku-jk1131'!D18)*('gaku-jk1722'!$C$8-'gaku-jk1722'!$D$8)/('gaku-jk1131'!$C$64-'gaku-jk1131'!$D$64)</f>
        <v>2139.7314052557012</v>
      </c>
      <c r="GW15" s="5">
        <f t="shared" si="78"/>
        <v>2085.265851772217</v>
      </c>
      <c r="GX15" s="5">
        <f t="shared" si="79"/>
        <v>18967.730034442979</v>
      </c>
      <c r="GY15" s="90">
        <f>+'gaku-jk1131'!H18+('gaku-jk1722'!$H$8-'gaku-jk1131'!$H$64)</f>
        <v>3172.1000000000004</v>
      </c>
      <c r="GZ15" s="7">
        <f>+'gaku-jk1131'!Z18*'gaku-jk1722'!$Z$8/'gaku-jk1131'!$Z$64</f>
        <v>74794.689431715451</v>
      </c>
      <c r="HA15" s="7">
        <f>+'gaku-jk1131'!M18*'gaku-jk1722'!$M$8/'gaku-jk1131'!$M$64</f>
        <v>19994.183311623437</v>
      </c>
      <c r="HB15" s="7">
        <f>+'gaku-jk1131'!N18*'gaku-jk1722'!$N$8/'gaku-jk1131'!$N$64</f>
        <v>23782.797722717081</v>
      </c>
      <c r="HC15" s="9">
        <f t="shared" ca="1" si="40"/>
        <v>127.85550541516247</v>
      </c>
      <c r="HD15" s="7">
        <f t="shared" ca="1" si="41"/>
        <v>92.371428571428567</v>
      </c>
      <c r="HE15" s="9">
        <f t="shared" ca="1" si="42"/>
        <v>404.23220738413193</v>
      </c>
      <c r="HF15" s="9">
        <f t="shared" ca="1" si="43"/>
        <v>81.792625368731549</v>
      </c>
      <c r="HG15" s="7">
        <f t="shared" ca="1" si="44"/>
        <v>152.78134011874471</v>
      </c>
      <c r="HH15" s="7">
        <f t="shared" ca="1" si="45"/>
        <v>90.16810176125243</v>
      </c>
      <c r="HI15" s="7">
        <f t="shared" ca="1" si="46"/>
        <v>201.16536007292612</v>
      </c>
      <c r="HJ15" s="7">
        <f t="shared" ca="1" si="47"/>
        <v>161.98729674796746</v>
      </c>
      <c r="HL15">
        <f ca="1">+OFFSET('def-cy1131'!$C$8,ROUNDDOWN((ROW(Sheet1!HO15)-ROW(Sheet1!HO$5))/4,0),0)</f>
        <v>84.8</v>
      </c>
      <c r="HO15">
        <f ca="1">+OFFSET('def-cy1131'!$H$8,ROUNDDOWN((ROW(Sheet1!HO15)-ROW(Sheet1!HO$5))/4,0),0)</f>
        <v>160.4</v>
      </c>
      <c r="HP15">
        <f ca="1">+OFFSET('def-cy1131'!$W$8,ROUNDDOWN((ROW(Sheet1!HO15)-ROW(Sheet1!HO$5))/4,0),0)</f>
        <v>87.1</v>
      </c>
      <c r="HQ15">
        <f ca="1">+OFFSET('def-cy1131'!$M$8,ROUNDDOWN((ROW(Sheet1!HO15)-ROW(Sheet1!HO$5))/4,0),0)</f>
        <v>168.2</v>
      </c>
      <c r="HR15">
        <f ca="1">+OFFSET('def-cy1131'!$N$8,ROUNDDOWN((ROW(Sheet1!HO15)-ROW(Sheet1!HO$5))/4,0),0)</f>
        <v>198.5</v>
      </c>
      <c r="HS15" s="9">
        <f t="shared" ca="1" si="154"/>
        <v>127.40171480144406</v>
      </c>
      <c r="HT15" s="9">
        <f t="shared" ca="1" si="155"/>
        <v>89.974999999999994</v>
      </c>
      <c r="HU15" s="9">
        <f t="shared" ca="1" si="156"/>
        <v>407.12992930086403</v>
      </c>
      <c r="HV15" s="9">
        <f t="shared" ca="1" si="157"/>
        <v>80.217797443461151</v>
      </c>
      <c r="HW15" s="9">
        <f t="shared" ca="1" si="158"/>
        <v>154.01959287531807</v>
      </c>
      <c r="HX15" s="9">
        <f t="shared" ca="1" si="159"/>
        <v>88.925831702544045</v>
      </c>
      <c r="HY15" s="9">
        <f t="shared" ca="1" si="160"/>
        <v>196.97939835916131</v>
      </c>
      <c r="HZ15" s="9">
        <f t="shared" ca="1" si="161"/>
        <v>154.80599593495933</v>
      </c>
      <c r="IA15">
        <f t="shared" ca="1" si="80"/>
        <v>-2.4130099454622447E-4</v>
      </c>
      <c r="IB15">
        <f t="shared" ca="1" si="81"/>
        <v>-1.8307995323393832E-4</v>
      </c>
      <c r="IC15">
        <f t="shared" ca="1" si="82"/>
        <v>-1.1220125240321275E-3</v>
      </c>
      <c r="ID15">
        <f t="shared" ca="1" si="83"/>
        <v>2.3980845827201976E-3</v>
      </c>
      <c r="IE15">
        <f t="shared" ca="1" si="84"/>
        <v>5.5239792063431648E-3</v>
      </c>
      <c r="IF15">
        <f t="shared" ca="1" si="85"/>
        <v>1.1012991539380994E-4</v>
      </c>
      <c r="IG15">
        <f t="shared" ca="1" si="86"/>
        <v>4.1048071093551924E-4</v>
      </c>
      <c r="IH15">
        <f t="shared" ca="1" si="87"/>
        <v>2.8449277932219839E-3</v>
      </c>
      <c r="II15">
        <f t="shared" ca="1" si="129"/>
        <v>9.7412087368023859E-3</v>
      </c>
      <c r="IJ15" s="5">
        <f t="shared" ca="1" si="130"/>
        <v>121017.32267508926</v>
      </c>
      <c r="IK15" s="1">
        <f t="shared" ca="1" si="88"/>
        <v>15.129601385585378</v>
      </c>
      <c r="IL15">
        <f t="shared" ca="1" si="131"/>
        <v>6.9383999193959834E-3</v>
      </c>
      <c r="IM15" s="5">
        <f t="shared" si="89"/>
        <v>142181.04613321944</v>
      </c>
      <c r="IN15">
        <f t="shared" ca="1" si="90"/>
        <v>117.48817689096556</v>
      </c>
      <c r="IP15" s="112">
        <v>102.54201593713752</v>
      </c>
      <c r="IQ15" s="112">
        <v>101.21551072808843</v>
      </c>
      <c r="IR15">
        <f t="shared" si="91"/>
        <v>96.710280692980533</v>
      </c>
      <c r="IS15">
        <f t="shared" si="132"/>
        <v>-2.0056463597019616E-3</v>
      </c>
      <c r="IT15" s="112">
        <v>0.43813324283597943</v>
      </c>
      <c r="IU15">
        <f t="shared" si="133"/>
        <v>6.7992447179418536E-4</v>
      </c>
      <c r="IW15">
        <f>+util!B13</f>
        <v>111.166666666667</v>
      </c>
      <c r="IX15">
        <f t="shared" si="134"/>
        <v>2.9989503899079773E-4</v>
      </c>
      <c r="IY15">
        <f t="shared" si="135"/>
        <v>1.7993702339447862E-4</v>
      </c>
      <c r="JA15" s="5">
        <f t="shared" si="92"/>
        <v>74703.331357995063</v>
      </c>
      <c r="JB15" s="1">
        <f t="shared" si="93"/>
        <v>3.1173440519127236</v>
      </c>
      <c r="JC15" s="5">
        <f t="shared" ca="1" si="94"/>
        <v>63583.70121558971</v>
      </c>
      <c r="JD15" s="1">
        <f t="shared" ca="1" si="95"/>
        <v>7.9492425774021376</v>
      </c>
      <c r="JE15">
        <f t="shared" ca="1" si="136"/>
        <v>7.2464183359516104E-3</v>
      </c>
      <c r="JG15">
        <f t="shared" si="96"/>
        <v>0.58169979507052316</v>
      </c>
    </row>
    <row r="16" spans="1:267" x14ac:dyDescent="0.15">
      <c r="A16" t="s">
        <v>255</v>
      </c>
      <c r="B16" s="7">
        <f>+'gaku-mk1131'!B19*'gaku-mk1722'!$B$8/'gaku-mk1131'!$B$64</f>
        <v>285671.74473042745</v>
      </c>
      <c r="C16" s="7">
        <f>+'kgaku-mk1131'!B20*'kgaku-mk1722'!B$9/'kgaku-mk1131'!B$65</f>
        <v>154284.54859785424</v>
      </c>
      <c r="D16" s="7">
        <f>+'kgaku-mk1131'!C20*'kgaku-mk1722'!C$9/'kgaku-mk1131'!C$65</f>
        <v>547.62988483310562</v>
      </c>
      <c r="E16" s="7">
        <f>+'kgaku-mk1131'!D20*'kgaku-mk1722'!D$9/'kgaku-mk1131'!D$65</f>
        <v>134.15591911764707</v>
      </c>
      <c r="F16" s="7">
        <f>+'kgaku-mk1131'!F20*'kgaku-mk1722'!F$9/'kgaku-mk1131'!F$65</f>
        <v>9437.6218390707345</v>
      </c>
      <c r="G16" s="7">
        <f>+'kgaku-mk1131'!G20*'kgaku-mk1722'!G$9/'kgaku-mk1131'!G$65</f>
        <v>14359.684806247824</v>
      </c>
      <c r="H16" s="7">
        <f>+'kgaku-mk1131'!H20*'kgaku-mk1722'!H$9/'kgaku-mk1131'!H$65</f>
        <v>54603.672412806693</v>
      </c>
      <c r="I16" s="7">
        <f>+'kgaku-mk1131'!I20*'kgaku-mk1722'!I$9/'kgaku-mk1131'!I$65</f>
        <v>75113.845547793331</v>
      </c>
      <c r="J16" s="7">
        <f>+'gaku-mk1131'!F19*'gaku-mk1722'!$F$8/'gaku-mk1131'!$F$64</f>
        <v>15981.207099342017</v>
      </c>
      <c r="K16" s="7">
        <f>+'gaku-mk1131'!G19*'gaku-mk1722'!$G$8/'gaku-mk1131'!$G$64</f>
        <v>42864.179927562865</v>
      </c>
      <c r="L16" s="7">
        <f>+'gaku-jk1131'!B19*'gaku-jk1722'!$B$8/'gaku-jk1131'!$B$64</f>
        <v>281314.15701416362</v>
      </c>
      <c r="M16" s="7">
        <f>+'kgaku-jk1131'!B20*'kgaku-jk1722'!$B$9/'kgaku-jk1131'!$B$65</f>
        <v>165745.57873336246</v>
      </c>
      <c r="N16" s="7">
        <f>+'kgaku-jk1131'!C20*'kgaku-jk1722'!C$9/'kgaku-jk1131'!C$65</f>
        <v>532.28742265397068</v>
      </c>
      <c r="O16" s="7">
        <f>+'kgaku-jk1131'!D20*'kgaku-jk1722'!D$9/'kgaku-jk1131'!D$65</f>
        <v>156.78582389477529</v>
      </c>
      <c r="P16" s="7">
        <f>+'kgaku-jk1131'!F20*'kgaku-jk1722'!F$9/'kgaku-jk1131'!F$65</f>
        <v>2341.1397506499775</v>
      </c>
      <c r="Q16" s="7">
        <f>+'kgaku-jk1131'!G20*'kgaku-jk1722'!G$9/'kgaku-jk1131'!G$65</f>
        <v>14911.368283185719</v>
      </c>
      <c r="R16" s="7">
        <f>+'kgaku-jk1131'!H20*'kgaku-jk1722'!H$9/'kgaku-jk1131'!H$65</f>
        <v>63120.599050384677</v>
      </c>
      <c r="S16" s="7">
        <f>+'kgaku-jk1131'!I20*'kgaku-jk1722'!I$9/'kgaku-jk1131'!I$65</f>
        <v>99764.226183097664</v>
      </c>
      <c r="T16" s="7">
        <f>+'gaku-jk1131'!F19*'gaku-jk1722'!$F$8/'gaku-jk1131'!$F$64</f>
        <v>19453.398149005869</v>
      </c>
      <c r="U16" s="7">
        <f>+'gaku-jk1131'!G19*'gaku-jk1722'!$G$8/'gaku-jk1131'!$G$64</f>
        <v>33470.563718218589</v>
      </c>
      <c r="V16" s="8">
        <f t="shared" si="0"/>
        <v>101.54901117047032</v>
      </c>
      <c r="W16" s="8">
        <f t="shared" si="0"/>
        <v>93.085166902734855</v>
      </c>
      <c r="X16" s="8">
        <f t="shared" si="1"/>
        <v>102.88236421267251</v>
      </c>
      <c r="Y16" s="8">
        <f t="shared" si="2"/>
        <v>85.566357840925733</v>
      </c>
      <c r="Z16" s="8">
        <f t="shared" si="3"/>
        <v>403.1208233703494</v>
      </c>
      <c r="AA16" s="8">
        <f t="shared" si="4"/>
        <v>96.300249135688105</v>
      </c>
      <c r="AB16" s="8">
        <f t="shared" si="5"/>
        <v>86.50689827772463</v>
      </c>
      <c r="AC16" s="8">
        <f t="shared" si="6"/>
        <v>75.291362867824589</v>
      </c>
      <c r="AD16" s="8">
        <f t="shared" si="7"/>
        <v>82.151236390330638</v>
      </c>
      <c r="AE16" s="8">
        <f t="shared" si="8"/>
        <v>128.06530624469636</v>
      </c>
      <c r="AF16" s="11">
        <f t="shared" ca="1" si="9"/>
        <v>92.371428571428567</v>
      </c>
      <c r="AG16" s="11">
        <f t="shared" ca="1" si="10"/>
        <v>97.82781211372064</v>
      </c>
      <c r="AH16" s="11">
        <f t="shared" ca="1" si="11"/>
        <v>85.428197381671708</v>
      </c>
      <c r="AI16" s="11">
        <f t="shared" ca="1" si="12"/>
        <v>404.23220738413193</v>
      </c>
      <c r="AJ16" s="11">
        <f t="shared" ca="1" si="13"/>
        <v>95.2950340798442</v>
      </c>
      <c r="AK16" s="11">
        <f t="shared" ca="1" si="14"/>
        <v>86.044059405940587</v>
      </c>
      <c r="AL16" s="11">
        <f t="shared" ca="1" si="15"/>
        <v>74.52178423236515</v>
      </c>
      <c r="AM16" s="11">
        <f t="shared" ca="1" si="16"/>
        <v>81.792625368731549</v>
      </c>
      <c r="AN16" s="11">
        <f t="shared" ca="1" si="17"/>
        <v>127.85550541516247</v>
      </c>
      <c r="AO16" s="9">
        <f ca="1">+OFFSET('kdef-cy1131'!B$9,ROUNDDOWN((ROW(Sheet1!AO16)-ROW(Sheet1!AO$5))/4,0),0)</f>
        <v>84.8</v>
      </c>
      <c r="AP16" s="9">
        <f ca="1">+OFFSET('kdef-cy1131'!C$9,ROUNDDOWN((ROW(Sheet1!AP16)-ROW(Sheet1!AP$5))/4,0),0)</f>
        <v>118.3</v>
      </c>
      <c r="AQ16" s="9">
        <f ca="1">+OFFSET('kdef-cy1131'!D$9,ROUNDDOWN((ROW(Sheet1!AQ16)-ROW(Sheet1!AQ$5))/4,0),0)</f>
        <v>82.6</v>
      </c>
      <c r="AR16" s="9">
        <f ca="1">+OFFSET('kdef-cy1131'!F$9,ROUNDDOWN((ROW(Sheet1!AR16)-ROW(Sheet1!AR$5))/4,0),0)</f>
        <v>167.4</v>
      </c>
      <c r="AS16" s="9">
        <f ca="1">+OFFSET('kdef-cy1131'!G$9,ROUNDDOWN((ROW(Sheet1!AS16)-ROW(Sheet1!AS$5))/4,0),0)</f>
        <v>86</v>
      </c>
      <c r="AT16" s="9">
        <f ca="1">+OFFSET('kdef-cy1131'!H$9,ROUNDDOWN((ROW(Sheet1!AT16)-ROW(Sheet1!AT$5))/4,0),0)</f>
        <v>89.5</v>
      </c>
      <c r="AU16" s="9">
        <f ca="1">+OFFSET('kdef-cy1131'!I$9,ROUNDDOWN((ROW(Sheet1!AU16)-ROW(Sheet1!AU$5))/4,0),0)</f>
        <v>72.2</v>
      </c>
      <c r="AV16" s="9">
        <f ca="1">+OFFSET('def-cy1131'!$F$8,ROUNDDOWN((ROW(Sheet1!AV16)-ROW(Sheet1!AV$5))/4,0),0)</f>
        <v>83.1</v>
      </c>
      <c r="AW16" s="9">
        <f ca="1">+OFFSET('def-cy1131'!$G$8,ROUNDDOWN((ROW(Sheet1!AW16)-ROW(Sheet1!AW$5))/4,0),0)</f>
        <v>112.7</v>
      </c>
      <c r="AX16" s="9">
        <f t="shared" ca="1" si="145"/>
        <v>90.083928571428586</v>
      </c>
      <c r="AY16" s="9">
        <f t="shared" ca="1" si="146"/>
        <v>81.702348578491964</v>
      </c>
      <c r="AZ16" s="9">
        <f t="shared" ca="1" si="147"/>
        <v>83.256294058408869</v>
      </c>
      <c r="BA16" s="9">
        <f t="shared" ca="1" si="148"/>
        <v>407.12992930086403</v>
      </c>
      <c r="BB16" s="9">
        <f t="shared" ca="1" si="149"/>
        <v>93.411295034079842</v>
      </c>
      <c r="BC16" s="9">
        <f t="shared" ca="1" si="150"/>
        <v>84.409702970297019</v>
      </c>
      <c r="BD16" s="9">
        <f t="shared" ca="1" si="151"/>
        <v>71.838174273858911</v>
      </c>
      <c r="BE16" s="9">
        <f t="shared" ca="1" si="143"/>
        <v>80.217797443461151</v>
      </c>
      <c r="BF16" s="9">
        <f t="shared" ca="1" si="152"/>
        <v>127.40171480144406</v>
      </c>
      <c r="BG16">
        <f t="shared" ca="1" si="97"/>
        <v>3.3335102544561979E-5</v>
      </c>
      <c r="BH16">
        <f t="shared" ca="1" si="98"/>
        <v>-1.0424268799751926E-4</v>
      </c>
      <c r="BI16">
        <f t="shared" ca="1" si="99"/>
        <v>-3.4609664519525784E-5</v>
      </c>
      <c r="BJ16">
        <f t="shared" ca="1" si="100"/>
        <v>3.3735596829758017E-3</v>
      </c>
      <c r="BK16">
        <f t="shared" ca="1" si="101"/>
        <v>1.8301660954745138E-2</v>
      </c>
      <c r="BL16" s="13">
        <f t="shared" ca="1" si="102"/>
        <v>2.1569703387748457E-2</v>
      </c>
      <c r="BM16">
        <f t="shared" ca="1" si="103"/>
        <v>4.3945531492725676E-2</v>
      </c>
      <c r="BN16">
        <f t="shared" ca="1" si="49"/>
        <v>1.6434860794424973E-2</v>
      </c>
      <c r="BO16" s="13">
        <f t="shared" ca="1" si="50"/>
        <v>6.0380392287150648E-2</v>
      </c>
      <c r="BP16">
        <f t="shared" ca="1" si="104"/>
        <v>-1.1665386551781003E-2</v>
      </c>
      <c r="BQ16">
        <f t="shared" ca="1" si="105"/>
        <v>1.5518141607293328E-2</v>
      </c>
      <c r="BR16">
        <f t="shared" ca="1" si="106"/>
        <v>5.8035137689996241E-3</v>
      </c>
      <c r="BS16" s="13">
        <f t="shared" ca="1" si="107"/>
        <v>9.6562688245119491E-3</v>
      </c>
      <c r="BT16" s="5">
        <f t="shared" si="51"/>
        <v>33470.563718218589</v>
      </c>
      <c r="BU16" s="5">
        <f t="shared" ca="1" si="52"/>
        <v>179040.89227960637</v>
      </c>
      <c r="BV16" s="5">
        <f t="shared" ca="1" si="53"/>
        <v>13026.471391562274</v>
      </c>
      <c r="BW16" s="5">
        <f t="shared" ca="1" si="108"/>
        <v>45839.369163483309</v>
      </c>
      <c r="BX16" s="5">
        <f t="shared" si="54"/>
        <v>42864.179927562865</v>
      </c>
      <c r="BY16" s="5">
        <f t="shared" si="55"/>
        <v>144490.67673256333</v>
      </c>
      <c r="BZ16" s="5">
        <f t="shared" si="56"/>
        <v>25418.828938412749</v>
      </c>
      <c r="CA16" s="5">
        <f t="shared" si="57"/>
        <v>68283.008865975615</v>
      </c>
      <c r="CB16" s="9">
        <f t="shared" si="109"/>
        <v>128.06530624469636</v>
      </c>
      <c r="CC16" s="9">
        <f t="shared" ca="1" si="110"/>
        <v>80.702612064127607</v>
      </c>
      <c r="CD16" s="9">
        <f t="shared" ca="1" si="111"/>
        <v>195.1321134814564</v>
      </c>
      <c r="CE16" s="9">
        <f t="shared" ca="1" si="112"/>
        <v>148.96149338889992</v>
      </c>
      <c r="CF16" s="5"/>
      <c r="CG16" s="5">
        <f t="shared" si="58"/>
        <v>81.104166856998702</v>
      </c>
      <c r="CH16" s="5">
        <f t="shared" ca="1" si="113"/>
        <v>80.702612064127607</v>
      </c>
      <c r="CI16" s="5">
        <f t="shared" si="59"/>
        <v>116.62935482020076</v>
      </c>
      <c r="CJ16" s="5">
        <f t="shared" ca="1" si="114"/>
        <v>195.1321134814564</v>
      </c>
      <c r="CK16" s="5">
        <f t="shared" si="115"/>
        <v>123.55538462249164</v>
      </c>
      <c r="CL16" s="5">
        <f t="shared" ca="1" si="116"/>
        <v>148.96149338889992</v>
      </c>
      <c r="CM16" s="5"/>
      <c r="CN16" s="1">
        <f t="shared" si="21"/>
        <v>35.079297561297196</v>
      </c>
      <c r="CO16" s="1">
        <f t="shared" si="22"/>
        <v>4.1737105472321927</v>
      </c>
      <c r="CP16" s="1">
        <f t="shared" ca="1" si="23"/>
        <v>22.326031517853018</v>
      </c>
      <c r="CQ16" s="1">
        <f t="shared" ca="1" si="24"/>
        <v>1.6243742261976923</v>
      </c>
      <c r="CR16" s="1">
        <f t="shared" ca="1" si="25"/>
        <v>5.7160751807703072</v>
      </c>
      <c r="CS16" s="83">
        <f t="shared" si="117"/>
        <v>1.1219974321432709E-2</v>
      </c>
      <c r="CT16" s="83">
        <f t="shared" si="118"/>
        <v>-2.077833335149197E-2</v>
      </c>
      <c r="CU16" s="83">
        <f t="shared" ca="1" si="60"/>
        <v>1.8759987780566416E-2</v>
      </c>
      <c r="CV16" s="83">
        <f t="shared" ca="1" si="61"/>
        <v>5.6047322923022044E-2</v>
      </c>
      <c r="CW16" s="83">
        <f t="shared" ca="1" si="61"/>
        <v>7.0295635578369476E-3</v>
      </c>
      <c r="CX16" s="83">
        <f t="shared" si="119"/>
        <v>-1.4465877056506868E-3</v>
      </c>
      <c r="CY16" s="83">
        <f t="shared" si="138"/>
        <v>3.1531202116239308E-3</v>
      </c>
      <c r="CZ16" s="83">
        <f t="shared" ca="1" si="139"/>
        <v>6.3866501119496672E-3</v>
      </c>
      <c r="DA16" s="83">
        <f t="shared" ca="1" si="140"/>
        <v>3.1917803018887471E-4</v>
      </c>
      <c r="DB16" s="83">
        <f t="shared" ca="1" si="140"/>
        <v>2.2536266134795531E-3</v>
      </c>
      <c r="DC16" s="5"/>
      <c r="DD16" s="86">
        <f t="shared" si="120"/>
        <v>1991</v>
      </c>
      <c r="DE16" s="5"/>
      <c r="DF16" s="5"/>
      <c r="DG16" s="5"/>
      <c r="DH16" s="5"/>
      <c r="DI16" s="5"/>
      <c r="DJ16" s="5"/>
      <c r="DK16" s="5"/>
      <c r="DL16" s="5"/>
      <c r="DM16" s="135">
        <v>406889.5</v>
      </c>
      <c r="DN16" s="134">
        <v>18765.8</v>
      </c>
      <c r="DO16" s="5">
        <v>237532.1</v>
      </c>
      <c r="DP16" s="5">
        <v>13854.6</v>
      </c>
      <c r="DQ16" s="90">
        <f t="shared" si="63"/>
        <v>476884.82711596013</v>
      </c>
      <c r="DR16" s="90">
        <f t="shared" si="63"/>
        <v>6361.5853696490713</v>
      </c>
      <c r="DS16" s="90">
        <f t="shared" si="63"/>
        <v>324375.09412953659</v>
      </c>
      <c r="DT16" s="90">
        <f t="shared" si="63"/>
        <v>13482.324417986232</v>
      </c>
      <c r="DU16" s="7">
        <f t="shared" si="121"/>
        <v>821103.83103313204</v>
      </c>
      <c r="DV16" s="90">
        <f t="shared" si="122"/>
        <v>412952.39338691987</v>
      </c>
      <c r="DW16" s="90">
        <f t="shared" si="122"/>
        <v>10198.115519696697</v>
      </c>
      <c r="DX16" s="90">
        <f t="shared" si="122"/>
        <v>317993.38714189734</v>
      </c>
      <c r="DY16" s="90">
        <f t="shared" si="122"/>
        <v>8027.0978591537323</v>
      </c>
      <c r="DZ16" s="7">
        <f t="shared" si="123"/>
        <v>749170.9939076677</v>
      </c>
      <c r="EA16" s="90">
        <f t="shared" si="26"/>
        <v>122824.97647797837</v>
      </c>
      <c r="EB16" s="90">
        <f t="shared" si="27"/>
        <v>25129.14512580034</v>
      </c>
      <c r="EC16" s="90">
        <f t="shared" si="28"/>
        <v>97626.041699001871</v>
      </c>
      <c r="ED16">
        <v>118445.2</v>
      </c>
      <c r="EE16">
        <v>24051.1</v>
      </c>
      <c r="EF16">
        <v>94394.1</v>
      </c>
      <c r="EG16" s="5">
        <f t="shared" si="64"/>
        <v>691005.97548494535</v>
      </c>
      <c r="EH16" s="9">
        <f ca="1">+AVERAGE(OFFSET($CE$5,(ROW(EH16)-ROW($EH$5))*4,0):OFFSET($CE$5,(ROW(EH16)-ROW($EH$5))*4+3,0))</f>
        <v>149.10236177172033</v>
      </c>
      <c r="EI16" s="101">
        <f t="shared" si="29"/>
        <v>115.51243972999035</v>
      </c>
      <c r="EJ16" s="101">
        <f>+'def-cy1131'!B19</f>
        <v>101.6</v>
      </c>
      <c r="EK16" s="5">
        <f t="shared" ca="1" si="65"/>
        <v>463444.01743474317</v>
      </c>
      <c r="EM16">
        <v>0.85298762995550104</v>
      </c>
      <c r="EO16" s="90">
        <f t="shared" si="30"/>
        <v>42864.179927562865</v>
      </c>
      <c r="EP16" s="1">
        <f>+'gaku-mk1131'!G19</f>
        <v>41850.9</v>
      </c>
      <c r="EQ16" s="5">
        <f t="shared" ca="1" si="66"/>
        <v>7193.8356269790447</v>
      </c>
      <c r="ER16" s="7">
        <f ca="1">+ER15+$EQ15</f>
        <v>277677.27568501065</v>
      </c>
      <c r="ES16" s="7">
        <f ca="1">+ES15+$EQ15</f>
        <v>277677.27568501065</v>
      </c>
      <c r="ET16" s="7">
        <f ca="1">+ET15+EQ15-(ES17-ER17)/4</f>
        <v>266254.05641234299</v>
      </c>
      <c r="EU16" s="182">
        <f t="shared" ca="1" si="31"/>
        <v>281040.77617084305</v>
      </c>
      <c r="EV16" s="5">
        <f t="shared" ca="1" si="67"/>
        <v>5680.666666666667</v>
      </c>
      <c r="EW16" s="92">
        <f t="shared" ca="1" si="68"/>
        <v>121.41317040054311</v>
      </c>
      <c r="EX16">
        <f t="shared" ca="1" si="32"/>
        <v>0.57456514489893262</v>
      </c>
      <c r="EY16">
        <f t="shared" ca="1" si="69"/>
        <v>0.56349356327160005</v>
      </c>
      <c r="EZ16">
        <f t="shared" ca="1" si="70"/>
        <v>4.7753704856179392E-3</v>
      </c>
      <c r="FA16">
        <f t="shared" ca="1" si="70"/>
        <v>4.7753704856186019E-3</v>
      </c>
      <c r="FC16" s="12">
        <f>+call!B54*call!$C$65/call!$B$65</f>
        <v>6.9868667428841524</v>
      </c>
      <c r="FE16" s="142">
        <f>fof!B78/10</f>
        <v>801.5333076352274</v>
      </c>
      <c r="FF16" s="142">
        <f>fof!C78/10</f>
        <v>19159.98735880306</v>
      </c>
      <c r="FG16" s="7">
        <f ca="1">+AVERAGE(OFFSET(jikasougaku!$BF$287,(ROW(Sheet1!FG16)-ROW(Sheet1!$FG$5))*3,0):OFFSET(jikasougaku!$BF$287,(ROW(Sheet1!FG16)-ROW(Sheet1!$FG$5))*3+2,0))/1000</f>
        <v>19033.668666666668</v>
      </c>
      <c r="FH16" s="7">
        <f ca="1">+AVERAGE(OFFSET(jikasougaku!$BR$287,(ROW(Sheet1!FH16)-ROW(Sheet1!$FH$5))*3,0):OFFSET(jikasougaku!$BR$287,(ROW(Sheet1!FH16)-ROW(Sheet1!$FH$5))*3+2,0))/1000</f>
        <v>89994.933333333334</v>
      </c>
      <c r="FI16" s="7" t="e">
        <f ca="1">+AVERAGE(OFFSET(jikasougaku!$BH$287,(ROW(Sheet1!FI16)-ROW(Sheet1!FI$5))*3,0):OFFSET(jikasougaku!$BH$287,(ROW(Sheet1!FI16)-ROW(Sheet1!FI$5))*3+2,0))/1000</f>
        <v>#DIV/0!</v>
      </c>
      <c r="FJ16" s="7" t="e">
        <f ca="1">+AVERAGE(OFFSET(jikasougaku!$BJ$287,(ROW(Sheet1!FJ16)-ROW(Sheet1!FJ$5))*3,0):OFFSET(jikasougaku!$BJ$287,(ROW(Sheet1!FJ16)-ROW(Sheet1!FJ$5))*3+2,0))/1000</f>
        <v>#DIV/0!</v>
      </c>
      <c r="FK16" s="7" t="e">
        <f ca="1">+AVERAGE(OFFSET(jikasougaku!$BL$287,(ROW(Sheet1!FK16)-ROW(Sheet1!FK$5))*3,0):OFFSET(jikasougaku!$BL$287,(ROW(Sheet1!FK16)-ROW(Sheet1!FK$5))*3+2,0))/1000</f>
        <v>#DIV/0!</v>
      </c>
      <c r="FL16" s="4">
        <f t="shared" ca="1" si="33"/>
        <v>15681.65685938179</v>
      </c>
      <c r="FM16" s="64">
        <f t="shared" ca="1" si="71"/>
        <v>70961.26466666667</v>
      </c>
      <c r="FN16" s="7">
        <f t="shared" ca="1" si="34"/>
        <v>5993.6184186333339</v>
      </c>
      <c r="FO16" s="7">
        <f t="shared" ca="1" si="35"/>
        <v>77580.411825550953</v>
      </c>
      <c r="FP16" s="1">
        <f t="shared" ca="1" si="36"/>
        <v>0.74739190593072247</v>
      </c>
      <c r="FQ16" s="1">
        <f t="shared" ca="1" si="37"/>
        <v>9.6741180047311346</v>
      </c>
      <c r="FR16" s="211">
        <f ca="1">+FP16/消費税調整!$E16*100</f>
        <v>0.73599131819814156</v>
      </c>
      <c r="FS16" s="211">
        <f ca="1">+FQ16/消費税調整!$E16*100</f>
        <v>9.5265506706817593</v>
      </c>
      <c r="FT16" s="83">
        <f t="shared" ca="1" si="124"/>
        <v>3.4735739760673089E-2</v>
      </c>
      <c r="FU16" s="83">
        <f t="shared" ca="1" si="125"/>
        <v>9.7294664875588979E-2</v>
      </c>
      <c r="FW16" s="7">
        <f>+kshotoku1631!$E20*kshotoku1722!$E$9/kshotoku1631!$E$65</f>
        <v>147855.26631973794</v>
      </c>
      <c r="FX16" s="72">
        <f t="shared" ca="1" si="72"/>
        <v>0.2143737928451051</v>
      </c>
      <c r="FY16">
        <f t="shared" ca="1" si="126"/>
        <v>7.3403927130191466E-3</v>
      </c>
      <c r="GA16" s="73">
        <f t="shared" ca="1" si="38"/>
        <v>121.41317040054311</v>
      </c>
      <c r="GB16" s="72">
        <f ca="1">+AVERAGE(OFFSET(Maikin30!$F$20,ROUNDDOWN((ROW(GB16)-ROW(GB$5))/4,0),MOD(ROW(GB16)-ROW(GB$5),4)*3):OFFSET(Maikin30!$F$20,ROUNDDOWN((ROW(GB16)-ROW(GB$5))/4,0),MOD(ROW(GB16)-ROW(GB$5),4)*3+2))</f>
        <v>116.43333333333334</v>
      </c>
      <c r="GC16" s="5">
        <f ca="1">+AVERAGE(OFFSET(Rocho!$J$66,(ROW(GC16)-ROW($GC$5))*3,0):OFFSET(Rocho!$J$66,(ROW(GC16)-ROW($GC$5))*3+2,0))</f>
        <v>5680.666666666667</v>
      </c>
      <c r="GD16" s="72">
        <f t="shared" ca="1" si="73"/>
        <v>86.005139766100427</v>
      </c>
      <c r="GE16">
        <f t="shared" ca="1" si="127"/>
        <v>4.0529964217309675E-3</v>
      </c>
      <c r="GF16" s="72"/>
      <c r="GG16" s="85" t="s">
        <v>712</v>
      </c>
      <c r="GH16" s="78">
        <f ca="1">+AVERAGE(OFFSET(Rocho!$E$6,(ROW(GH16)-ROW($GH$5))*3,0):OFFSET(Rocho!$E$6,(ROW(GH16)-ROW($GH$5))*3+2,0))/10000</f>
        <v>8664.3333333333321</v>
      </c>
      <c r="GI16" s="82">
        <f>Rocho!T17</f>
        <v>7702.0826524077902</v>
      </c>
      <c r="GJ16">
        <f t="shared" si="128"/>
        <v>1.8489124168125236E-3</v>
      </c>
      <c r="GL16" s="94">
        <f t="shared" si="39"/>
        <v>141716.43593159755</v>
      </c>
      <c r="GM16" s="5">
        <f t="shared" si="74"/>
        <v>42864.179927562865</v>
      </c>
      <c r="GN16" s="7">
        <f>+('gaku-mk1131'!C19-'gaku-mk1131'!D19)*('gaku-mk1722'!$C$8-'gaku-mk1722'!$D$8)/('gaku-mk1131'!$C$64-'gaku-mk1131'!$D$64)</f>
        <v>2019.6443369114845</v>
      </c>
      <c r="GO16" s="5">
        <f t="shared" si="75"/>
        <v>9437.6218390707345</v>
      </c>
      <c r="GP16" s="5">
        <f t="shared" si="76"/>
        <v>15981.207099342017</v>
      </c>
      <c r="GQ16" s="90">
        <f>+'gaku-mk1131'!H19+('gaku-mk1722'!$H$8-'gaku-mk1131'!$H$64)</f>
        <v>2929.3</v>
      </c>
      <c r="GR16" s="7">
        <f>+'gaku-mk1131'!W19*'gaku-mk1722'!$W$8/'gaku-mk1131'!$W$64</f>
        <v>66962.985248198791</v>
      </c>
      <c r="GS16" s="7">
        <f>+'gaku-mk1131'!M19*'gaku-mk1722'!$M$8/'gaku-mk1131'!$M$64</f>
        <v>39464.446282565907</v>
      </c>
      <c r="GT16" s="7">
        <f>+'gaku-mk1131'!N19*'gaku-mk1722'!$N$8/'gaku-mk1131'!$N$64</f>
        <v>37942.948802054234</v>
      </c>
      <c r="GU16" s="5">
        <f t="shared" si="77"/>
        <v>33470.563718218589</v>
      </c>
      <c r="GV16" s="7">
        <f>+('gaku-jk1131'!C19-'gaku-jk1131'!D19)*('gaku-jk1722'!$C$8-'gaku-jk1722'!$D$8)/('gaku-jk1131'!$C$64-'gaku-jk1131'!$D$64)</f>
        <v>2162.3393670324181</v>
      </c>
      <c r="GW16" s="5">
        <f t="shared" si="78"/>
        <v>2341.1397506499775</v>
      </c>
      <c r="GX16" s="5">
        <f t="shared" si="79"/>
        <v>19453.398149005869</v>
      </c>
      <c r="GY16" s="90">
        <f>+'gaku-jk1131'!H19+('gaku-jk1722'!$H$8-'gaku-jk1131'!$H$64)</f>
        <v>2794</v>
      </c>
      <c r="GZ16" s="7">
        <f>+'gaku-jk1131'!Z19*'gaku-jk1722'!$Z$8/'gaku-jk1131'!$Z$64</f>
        <v>74909.175812373694</v>
      </c>
      <c r="HA16" s="7">
        <f>+'gaku-jk1131'!M19*'gaku-jk1722'!$M$8/'gaku-jk1131'!$M$64</f>
        <v>19869.855142463293</v>
      </c>
      <c r="HB16" s="7">
        <f>+'gaku-jk1131'!N19*'gaku-jk1722'!$N$8/'gaku-jk1131'!$N$64</f>
        <v>23146.99580837613</v>
      </c>
      <c r="HC16" s="9">
        <f t="shared" ca="1" si="40"/>
        <v>127.85550541516247</v>
      </c>
      <c r="HD16" s="7">
        <f t="shared" ca="1" si="41"/>
        <v>92.371428571428567</v>
      </c>
      <c r="HE16" s="9">
        <f t="shared" ca="1" si="42"/>
        <v>404.23220738413193</v>
      </c>
      <c r="HF16" s="9">
        <f t="shared" ca="1" si="43"/>
        <v>81.792625368731549</v>
      </c>
      <c r="HG16" s="7">
        <f t="shared" ca="1" si="44"/>
        <v>152.78134011874471</v>
      </c>
      <c r="HH16" s="7">
        <f t="shared" ca="1" si="45"/>
        <v>90.16810176125243</v>
      </c>
      <c r="HI16" s="7">
        <f t="shared" ca="1" si="46"/>
        <v>201.16536007292612</v>
      </c>
      <c r="HJ16" s="7">
        <f t="shared" ca="1" si="47"/>
        <v>161.98729674796746</v>
      </c>
      <c r="HL16">
        <f ca="1">+OFFSET('def-cy1131'!$C$8,ROUNDDOWN((ROW(Sheet1!HO16)-ROW(Sheet1!HO$5))/4,0),0)</f>
        <v>84.8</v>
      </c>
      <c r="HO16">
        <f ca="1">+OFFSET('def-cy1131'!$H$8,ROUNDDOWN((ROW(Sheet1!HO16)-ROW(Sheet1!HO$5))/4,0),0)</f>
        <v>160.4</v>
      </c>
      <c r="HP16">
        <f ca="1">+OFFSET('def-cy1131'!$W$8,ROUNDDOWN((ROW(Sheet1!HO16)-ROW(Sheet1!HO$5))/4,0),0)</f>
        <v>87.1</v>
      </c>
      <c r="HQ16">
        <f ca="1">+OFFSET('def-cy1131'!$M$8,ROUNDDOWN((ROW(Sheet1!HO16)-ROW(Sheet1!HO$5))/4,0),0)</f>
        <v>168.2</v>
      </c>
      <c r="HR16">
        <f ca="1">+OFFSET('def-cy1131'!$N$8,ROUNDDOWN((ROW(Sheet1!HO16)-ROW(Sheet1!HO$5))/4,0),0)</f>
        <v>198.5</v>
      </c>
      <c r="HS16" s="9">
        <f t="shared" ca="1" si="154"/>
        <v>127.40171480144406</v>
      </c>
      <c r="HT16" s="9">
        <f t="shared" ca="1" si="155"/>
        <v>89.974999999999994</v>
      </c>
      <c r="HU16" s="9">
        <f t="shared" ca="1" si="156"/>
        <v>407.12992930086403</v>
      </c>
      <c r="HV16" s="9">
        <f t="shared" ca="1" si="157"/>
        <v>80.217797443461151</v>
      </c>
      <c r="HW16" s="9">
        <f t="shared" ca="1" si="158"/>
        <v>154.01959287531807</v>
      </c>
      <c r="HX16" s="9">
        <f t="shared" ca="1" si="159"/>
        <v>88.925831702544045</v>
      </c>
      <c r="HY16" s="9">
        <f t="shared" ca="1" si="160"/>
        <v>196.97939835916131</v>
      </c>
      <c r="HZ16" s="9">
        <f t="shared" ca="1" si="161"/>
        <v>154.80599593495933</v>
      </c>
      <c r="IA16">
        <f t="shared" ca="1" si="80"/>
        <v>-5.4754612706056863E-3</v>
      </c>
      <c r="IB16">
        <f t="shared" ca="1" si="81"/>
        <v>1.4222814199044316E-4</v>
      </c>
      <c r="IC16">
        <f t="shared" ca="1" si="82"/>
        <v>7.283854931454177E-3</v>
      </c>
      <c r="ID16">
        <f t="shared" ca="1" si="83"/>
        <v>2.724034453083148E-3</v>
      </c>
      <c r="IE16">
        <f t="shared" ca="1" si="84"/>
        <v>-4.0717857627455868E-3</v>
      </c>
      <c r="IF16">
        <f t="shared" ca="1" si="85"/>
        <v>7.1184269514766498E-4</v>
      </c>
      <c r="IG16">
        <f t="shared" ca="1" si="86"/>
        <v>-1.7123503072542703E-3</v>
      </c>
      <c r="IH16">
        <f t="shared" ca="1" si="87"/>
        <v>6.8819558159126486E-3</v>
      </c>
      <c r="II16">
        <f t="shared" ca="1" si="129"/>
        <v>6.4843186969825379E-3</v>
      </c>
      <c r="IJ16" s="5">
        <f t="shared" ca="1" si="130"/>
        <v>121802.03756317012</v>
      </c>
      <c r="IK16" s="1">
        <f t="shared" ca="1" si="88"/>
        <v>15.188463903135949</v>
      </c>
      <c r="IL16">
        <f t="shared" ca="1" si="131"/>
        <v>3.8830044694076601E-3</v>
      </c>
      <c r="IM16" s="5">
        <f t="shared" si="89"/>
        <v>141716.43593159755</v>
      </c>
      <c r="IN16">
        <f t="shared" ca="1" si="90"/>
        <v>116.34980725022702</v>
      </c>
      <c r="IP16" s="112">
        <v>103.03875880646804</v>
      </c>
      <c r="IQ16" s="112">
        <v>101.67389022523763</v>
      </c>
      <c r="IR16">
        <f t="shared" si="91"/>
        <v>96.632281478612953</v>
      </c>
      <c r="IS16">
        <f t="shared" si="132"/>
        <v>-8.0684995298512473E-4</v>
      </c>
      <c r="IT16" s="112">
        <v>0.44011743769001743</v>
      </c>
      <c r="IU16">
        <f t="shared" si="133"/>
        <v>4.5185236379205428E-3</v>
      </c>
      <c r="IW16">
        <f>+util!B14</f>
        <v>109.366666666667</v>
      </c>
      <c r="IX16">
        <f t="shared" si="134"/>
        <v>-1.632442538862244E-2</v>
      </c>
      <c r="IY16">
        <f t="shared" si="135"/>
        <v>-9.7946552331734642E-3</v>
      </c>
      <c r="JA16" s="5">
        <f t="shared" si="92"/>
        <v>73433.427065621945</v>
      </c>
      <c r="JB16" s="1">
        <f t="shared" si="93"/>
        <v>2.8889382450916092</v>
      </c>
      <c r="JC16" s="5">
        <f t="shared" ca="1" si="94"/>
        <v>63114.352143010248</v>
      </c>
      <c r="JD16" s="1">
        <f t="shared" ca="1" si="95"/>
        <v>7.8702300755581271</v>
      </c>
      <c r="JE16">
        <f t="shared" ca="1" si="136"/>
        <v>-9.9893543372310944E-3</v>
      </c>
      <c r="JG16">
        <f t="shared" si="96"/>
        <v>0.5891832124361146</v>
      </c>
    </row>
    <row r="17" spans="1:267" x14ac:dyDescent="0.15">
      <c r="A17" t="s">
        <v>256</v>
      </c>
      <c r="B17" s="7">
        <f>+'gaku-mk1131'!B20*'gaku-mk1722'!$B$8/'gaku-mk1131'!$B$64</f>
        <v>287782.56777168938</v>
      </c>
      <c r="C17" s="7">
        <f>+'kgaku-mk1131'!B21*'kgaku-mk1722'!B$9/'kgaku-mk1131'!B$65</f>
        <v>154635.84228213347</v>
      </c>
      <c r="D17" s="7">
        <f>+'kgaku-mk1131'!C21*'kgaku-mk1722'!C$9/'kgaku-mk1131'!C$65</f>
        <v>554.126328323248</v>
      </c>
      <c r="E17" s="7">
        <f>+'kgaku-mk1131'!D21*'kgaku-mk1722'!D$9/'kgaku-mk1131'!D$65</f>
        <v>128.60327205882351</v>
      </c>
      <c r="F17" s="7">
        <f>+'kgaku-mk1131'!F21*'kgaku-mk1722'!F$9/'kgaku-mk1131'!F$65</f>
        <v>8949.8464247341399</v>
      </c>
      <c r="G17" s="7">
        <f>+'kgaku-mk1131'!G21*'kgaku-mk1722'!G$9/'kgaku-mk1131'!G$65</f>
        <v>14515.125902601601</v>
      </c>
      <c r="H17" s="7">
        <f>+'kgaku-mk1131'!H21*'kgaku-mk1722'!H$9/'kgaku-mk1131'!H$65</f>
        <v>55341.035726233997</v>
      </c>
      <c r="I17" s="7">
        <f>+'kgaku-mk1131'!I21*'kgaku-mk1722'!I$9/'kgaku-mk1131'!I$65</f>
        <v>75045.505896917457</v>
      </c>
      <c r="J17" s="7">
        <f>+'gaku-mk1131'!F20*'gaku-mk1722'!$F$8/'gaku-mk1131'!$F$64</f>
        <v>15976.06643094498</v>
      </c>
      <c r="K17" s="7">
        <f>+'gaku-mk1131'!G20*'gaku-mk1722'!$G$8/'gaku-mk1131'!$G$64</f>
        <v>42274.541272616421</v>
      </c>
      <c r="L17" s="7">
        <f>+'gaku-jk1131'!B20*'gaku-jk1722'!$B$8/'gaku-jk1131'!$B$64</f>
        <v>281491.55777210667</v>
      </c>
      <c r="M17" s="7">
        <f>+'kgaku-jk1131'!B21*'kgaku-jk1722'!$B$9/'kgaku-jk1131'!$B$65</f>
        <v>165470.63890951866</v>
      </c>
      <c r="N17" s="7">
        <f>+'kgaku-jk1131'!C21*'kgaku-jk1722'!C$9/'kgaku-jk1131'!C$65</f>
        <v>570.58148183770959</v>
      </c>
      <c r="O17" s="7">
        <f>+'kgaku-jk1131'!D21*'kgaku-jk1722'!D$9/'kgaku-jk1131'!D$65</f>
        <v>148.44819145049325</v>
      </c>
      <c r="P17" s="7">
        <f>+'kgaku-jk1131'!F21*'kgaku-jk1722'!F$9/'kgaku-jk1131'!F$65</f>
        <v>2213.8869560209305</v>
      </c>
      <c r="Q17" s="7">
        <f>+'kgaku-jk1131'!G21*'kgaku-jk1722'!G$9/'kgaku-jk1131'!G$65</f>
        <v>15054.279156604694</v>
      </c>
      <c r="R17" s="7">
        <f>+'kgaku-jk1131'!H21*'kgaku-jk1722'!H$9/'kgaku-jk1131'!H$65</f>
        <v>63655.925783633262</v>
      </c>
      <c r="S17" s="7">
        <f>+'kgaku-jk1131'!I21*'kgaku-jk1722'!I$9/'kgaku-jk1131'!I$65</f>
        <v>99240.656021592324</v>
      </c>
      <c r="T17" s="7">
        <f>+'gaku-jk1131'!F20*'gaku-jk1722'!$F$8/'gaku-jk1131'!$F$64</f>
        <v>19473.586377761119</v>
      </c>
      <c r="U17" s="7">
        <f>+'gaku-jk1131'!G20*'gaku-jk1722'!$G$8/'gaku-jk1131'!$G$64</f>
        <v>32994.272242858475</v>
      </c>
      <c r="V17" s="8">
        <f t="shared" si="0"/>
        <v>102.23488407587551</v>
      </c>
      <c r="W17" s="8">
        <f t="shared" si="0"/>
        <v>93.452133442652752</v>
      </c>
      <c r="X17" s="8">
        <f t="shared" si="1"/>
        <v>97.116072981993142</v>
      </c>
      <c r="Y17" s="8">
        <f t="shared" si="2"/>
        <v>86.631754016155909</v>
      </c>
      <c r="Z17" s="8">
        <f t="shared" si="3"/>
        <v>404.25941353482216</v>
      </c>
      <c r="AA17" s="8">
        <f t="shared" si="4"/>
        <v>96.418604647924624</v>
      </c>
      <c r="AB17" s="8">
        <f t="shared" si="5"/>
        <v>86.937759595765513</v>
      </c>
      <c r="AC17" s="8">
        <f t="shared" si="6"/>
        <v>75.619719684833001</v>
      </c>
      <c r="AD17" s="8">
        <f t="shared" si="7"/>
        <v>82.039672205370877</v>
      </c>
      <c r="AE17" s="8">
        <f t="shared" si="8"/>
        <v>128.12690930549812</v>
      </c>
      <c r="AF17" s="11">
        <f t="shared" ca="1" si="9"/>
        <v>94.223214285714278</v>
      </c>
      <c r="AG17" s="11">
        <f t="shared" ca="1" si="10"/>
        <v>97.000865265760197</v>
      </c>
      <c r="AH17" s="11">
        <f t="shared" ca="1" si="11"/>
        <v>86.97955689828801</v>
      </c>
      <c r="AI17" s="11">
        <f t="shared" ca="1" si="12"/>
        <v>400.12710133542805</v>
      </c>
      <c r="AJ17" s="11">
        <f t="shared" ca="1" si="13"/>
        <v>96.846348588120748</v>
      </c>
      <c r="AK17" s="11">
        <f t="shared" ca="1" si="14"/>
        <v>87.486138613861385</v>
      </c>
      <c r="AL17" s="11">
        <f t="shared" ca="1" si="15"/>
        <v>76.482883817427378</v>
      </c>
      <c r="AM17" s="11">
        <f t="shared" ca="1" si="16"/>
        <v>81.891052114060955</v>
      </c>
      <c r="AN17" s="11">
        <f t="shared" ca="1" si="17"/>
        <v>126.94792418772565</v>
      </c>
      <c r="AO17" s="9">
        <f ca="1">+OFFSET('kdef-cy1131'!B$9,ROUNDDOWN((ROW(Sheet1!AO17)-ROW(Sheet1!AO$5))/4,0),0)</f>
        <v>86.5</v>
      </c>
      <c r="AP17" s="9">
        <f ca="1">+OFFSET('kdef-cy1131'!C$9,ROUNDDOWN((ROW(Sheet1!AP17)-ROW(Sheet1!AP$5))/4,0),0)</f>
        <v>117.3</v>
      </c>
      <c r="AQ17" s="9">
        <f ca="1">+OFFSET('kdef-cy1131'!D$9,ROUNDDOWN((ROW(Sheet1!AQ17)-ROW(Sheet1!AQ$5))/4,0),0)</f>
        <v>84.1</v>
      </c>
      <c r="AR17" s="9">
        <f ca="1">+OFFSET('kdef-cy1131'!F$9,ROUNDDOWN((ROW(Sheet1!AR17)-ROW(Sheet1!AR$5))/4,0),0)</f>
        <v>165.7</v>
      </c>
      <c r="AS17" s="9">
        <f ca="1">+OFFSET('kdef-cy1131'!G$9,ROUNDDOWN((ROW(Sheet1!AS17)-ROW(Sheet1!AS$5))/4,0),0)</f>
        <v>87.4</v>
      </c>
      <c r="AT17" s="9">
        <f ca="1">+OFFSET('kdef-cy1131'!H$9,ROUNDDOWN((ROW(Sheet1!AT17)-ROW(Sheet1!AT$5))/4,0),0)</f>
        <v>91</v>
      </c>
      <c r="AU17" s="9">
        <f ca="1">+OFFSET('kdef-cy1131'!I$9,ROUNDDOWN((ROW(Sheet1!AU17)-ROW(Sheet1!AU$5))/4,0),0)</f>
        <v>74.099999999999994</v>
      </c>
      <c r="AV17" s="9">
        <f ca="1">+OFFSET('def-cy1131'!$F$8,ROUNDDOWN((ROW(Sheet1!AV17)-ROW(Sheet1!AV$5))/4,0),0)</f>
        <v>83.2</v>
      </c>
      <c r="AW17" s="9">
        <f ca="1">+OFFSET('def-cy1131'!$G$8,ROUNDDOWN((ROW(Sheet1!AW17)-ROW(Sheet1!AW$5))/4,0),0)</f>
        <v>111.9</v>
      </c>
      <c r="AX17" s="9">
        <f t="shared" ca="1" si="145"/>
        <v>92.371428571428567</v>
      </c>
      <c r="AY17" s="9">
        <f t="shared" ca="1" si="146"/>
        <v>97.82781211372064</v>
      </c>
      <c r="AZ17" s="9">
        <f t="shared" ca="1" si="147"/>
        <v>85.428197381671708</v>
      </c>
      <c r="BA17" s="9">
        <f t="shared" ca="1" si="148"/>
        <v>404.23220738413193</v>
      </c>
      <c r="BB17" s="9">
        <f t="shared" ca="1" si="149"/>
        <v>95.2950340798442</v>
      </c>
      <c r="BC17" s="9">
        <f t="shared" ca="1" si="150"/>
        <v>86.044059405940587</v>
      </c>
      <c r="BD17" s="9">
        <f t="shared" ca="1" si="151"/>
        <v>74.52178423236515</v>
      </c>
      <c r="BE17" s="9">
        <f t="shared" ca="1" si="143"/>
        <v>81.792625368731549</v>
      </c>
      <c r="BF17" s="9">
        <f t="shared" ca="1" si="152"/>
        <v>127.85550541516247</v>
      </c>
      <c r="BG17">
        <f t="shared" ca="1" si="97"/>
        <v>2.615088689450429E-4</v>
      </c>
      <c r="BH17">
        <f t="shared" ca="1" si="98"/>
        <v>4.9720634895184154E-5</v>
      </c>
      <c r="BI17">
        <f t="shared" ca="1" si="99"/>
        <v>9.5066656624586505E-4</v>
      </c>
      <c r="BJ17">
        <f t="shared" ca="1" si="100"/>
        <v>3.2153814405122224E-3</v>
      </c>
      <c r="BK17">
        <f t="shared" ca="1" si="101"/>
        <v>-2.7236469365640608E-3</v>
      </c>
      <c r="BL17" s="13">
        <f t="shared" ca="1" si="102"/>
        <v>1.7536305740342537E-3</v>
      </c>
      <c r="BM17">
        <f t="shared" ca="1" si="103"/>
        <v>-2.0271725639368288E-2</v>
      </c>
      <c r="BN17">
        <f t="shared" ca="1" si="49"/>
        <v>6.5073601482239641E-4</v>
      </c>
      <c r="BO17" s="13">
        <f t="shared" ca="1" si="50"/>
        <v>-1.9620989624545893E-2</v>
      </c>
      <c r="BP17">
        <f t="shared" ca="1" si="104"/>
        <v>-8.9331584256488739E-3</v>
      </c>
      <c r="BQ17">
        <f t="shared" ca="1" si="105"/>
        <v>-7.5458998354817159E-3</v>
      </c>
      <c r="BR17">
        <f t="shared" ca="1" si="106"/>
        <v>2.4222845526550678E-4</v>
      </c>
      <c r="BS17" s="13">
        <f t="shared" ca="1" si="107"/>
        <v>-1.6236829805865084E-2</v>
      </c>
      <c r="BT17" s="5">
        <f t="shared" si="51"/>
        <v>32994.272242858475</v>
      </c>
      <c r="BU17" s="5">
        <f t="shared" ca="1" si="52"/>
        <v>179354.86386231025</v>
      </c>
      <c r="BV17" s="5">
        <f t="shared" ca="1" si="53"/>
        <v>12770.879131543988</v>
      </c>
      <c r="BW17" s="5">
        <f t="shared" ca="1" si="108"/>
        <v>45095.083127967613</v>
      </c>
      <c r="BX17" s="5">
        <f t="shared" si="54"/>
        <v>42274.541272616421</v>
      </c>
      <c r="BY17" s="5">
        <f t="shared" si="55"/>
        <v>145327.19058201747</v>
      </c>
      <c r="BZ17" s="5">
        <f t="shared" si="56"/>
        <v>24925.912855679118</v>
      </c>
      <c r="CA17" s="5">
        <f t="shared" si="57"/>
        <v>67200.454128295532</v>
      </c>
      <c r="CB17" s="9">
        <f t="shared" si="109"/>
        <v>128.12690930549812</v>
      </c>
      <c r="CC17" s="9">
        <f t="shared" ca="1" si="110"/>
        <v>81.027738781360497</v>
      </c>
      <c r="CD17" s="9">
        <f t="shared" ca="1" si="111"/>
        <v>195.17773677860811</v>
      </c>
      <c r="CE17" s="9">
        <f t="shared" ca="1" si="112"/>
        <v>149.01947056533609</v>
      </c>
      <c r="CF17" s="5"/>
      <c r="CG17" s="5">
        <f t="shared" si="58"/>
        <v>81.482334045555064</v>
      </c>
      <c r="CH17" s="5">
        <f t="shared" ca="1" si="113"/>
        <v>81.027738781360497</v>
      </c>
      <c r="CI17" s="5">
        <f t="shared" si="59"/>
        <v>114.93230434018622</v>
      </c>
      <c r="CJ17" s="5">
        <f t="shared" ca="1" si="114"/>
        <v>195.17773677860811</v>
      </c>
      <c r="CK17" s="5">
        <f t="shared" si="115"/>
        <v>122.89376174743565</v>
      </c>
      <c r="CL17" s="5">
        <f t="shared" ca="1" si="116"/>
        <v>149.01947056533609</v>
      </c>
      <c r="CM17" s="5"/>
      <c r="CN17" s="1">
        <f t="shared" si="21"/>
        <v>35.015617403278277</v>
      </c>
      <c r="CO17" s="1">
        <f t="shared" si="22"/>
        <v>4.10426096789329</v>
      </c>
      <c r="CP17" s="1">
        <f t="shared" ca="1" si="23"/>
        <v>22.310513828994239</v>
      </c>
      <c r="CQ17" s="1">
        <f t="shared" ca="1" si="24"/>
        <v>1.5886096944182198</v>
      </c>
      <c r="CR17" s="1">
        <f t="shared" ca="1" si="25"/>
        <v>5.6095187723402891</v>
      </c>
      <c r="CS17" s="83">
        <f t="shared" si="117"/>
        <v>-1.816969906318179E-3</v>
      </c>
      <c r="CT17" s="83">
        <f t="shared" si="118"/>
        <v>-1.6779765121438261E-2</v>
      </c>
      <c r="CU17" s="83">
        <f t="shared" ca="1" si="60"/>
        <v>-6.9529079203339513E-4</v>
      </c>
      <c r="CV17" s="83">
        <f t="shared" ca="1" si="61"/>
        <v>-2.2263422354334924E-2</v>
      </c>
      <c r="CW17" s="83">
        <f t="shared" ca="1" si="61"/>
        <v>-1.8817477146359538E-2</v>
      </c>
      <c r="CX17" s="83">
        <f t="shared" si="119"/>
        <v>6.7314003829004035E-3</v>
      </c>
      <c r="CY17" s="83">
        <f t="shared" si="138"/>
        <v>4.8091283224002321E-4</v>
      </c>
      <c r="CZ17" s="83">
        <f t="shared" ca="1" si="139"/>
        <v>4.0206078019820795E-3</v>
      </c>
      <c r="DA17" s="83">
        <f t="shared" ca="1" si="140"/>
        <v>2.3377989220150388E-4</v>
      </c>
      <c r="DB17" s="83">
        <f t="shared" ca="1" si="140"/>
        <v>3.8913342918560172E-4</v>
      </c>
      <c r="DC17" s="5"/>
      <c r="DD17" s="86">
        <f t="shared" si="120"/>
        <v>1992</v>
      </c>
      <c r="DE17" s="5"/>
      <c r="DF17" s="5"/>
      <c r="DG17" s="5"/>
      <c r="DH17" s="5"/>
      <c r="DI17" s="5"/>
      <c r="DJ17" s="5"/>
      <c r="DK17" s="5"/>
      <c r="DL17" s="5"/>
      <c r="DM17" s="135">
        <v>425944</v>
      </c>
      <c r="DN17" s="134">
        <v>19964.5</v>
      </c>
      <c r="DO17" s="5">
        <v>242214.6</v>
      </c>
      <c r="DP17" s="5">
        <v>14098.4</v>
      </c>
      <c r="DQ17" s="90">
        <f t="shared" si="63"/>
        <v>530647.6410608266</v>
      </c>
      <c r="DR17" s="90">
        <f t="shared" si="63"/>
        <v>7188.0732130563138</v>
      </c>
      <c r="DS17" s="90">
        <f t="shared" si="63"/>
        <v>338901.21964015323</v>
      </c>
      <c r="DT17" s="90">
        <f t="shared" si="63"/>
        <v>14156.609235634916</v>
      </c>
      <c r="DU17" s="7">
        <f t="shared" si="121"/>
        <v>890893.54314967105</v>
      </c>
      <c r="DV17" s="90">
        <f t="shared" si="122"/>
        <v>459507.62314336945</v>
      </c>
      <c r="DW17" s="90">
        <f t="shared" si="122"/>
        <v>11523.039734799542</v>
      </c>
      <c r="DX17" s="90">
        <f t="shared" si="122"/>
        <v>332233.72783625603</v>
      </c>
      <c r="DY17" s="90">
        <f t="shared" si="122"/>
        <v>8428.5531311383584</v>
      </c>
      <c r="DZ17" s="7">
        <f t="shared" si="123"/>
        <v>811692.94384556334</v>
      </c>
      <c r="EA17" s="90">
        <f t="shared" si="26"/>
        <v>114958.77823550842</v>
      </c>
      <c r="EB17" s="90">
        <f t="shared" si="27"/>
        <v>23989.452076283978</v>
      </c>
      <c r="EC17" s="90">
        <f t="shared" si="28"/>
        <v>90908.764048906713</v>
      </c>
      <c r="ED17">
        <v>110859.5</v>
      </c>
      <c r="EE17">
        <v>22960.3</v>
      </c>
      <c r="EF17">
        <v>87899.199999999997</v>
      </c>
      <c r="EG17" s="5">
        <f t="shared" si="64"/>
        <v>749738.02163704345</v>
      </c>
      <c r="EH17" s="9">
        <f ca="1">+AVERAGE(OFFSET($CE$5,(ROW(EH17)-ROW($EH$5))*4,0):OFFSET($CE$5,(ROW(EH17)-ROW($EH$5))*4+3,0))</f>
        <v>149.68991138342329</v>
      </c>
      <c r="EI17" s="101">
        <f t="shared" si="29"/>
        <v>117.33153326904532</v>
      </c>
      <c r="EJ17" s="101">
        <f>+'def-cy1131'!B20</f>
        <v>103.2</v>
      </c>
      <c r="EK17" s="5">
        <f t="shared" ca="1" si="65"/>
        <v>500860.75588395982</v>
      </c>
      <c r="EO17" s="90">
        <f t="shared" si="30"/>
        <v>42274.541272616421</v>
      </c>
      <c r="EP17" s="1">
        <f>+'gaku-mk1131'!G20</f>
        <v>41275.199999999997</v>
      </c>
      <c r="EQ17" s="5">
        <f t="shared" ca="1" si="66"/>
        <v>7092.1170757484288</v>
      </c>
      <c r="ER17" s="90">
        <f ca="1">+OFFSET($EK$6,(ROW(ER17)-ROW($ER$9))/4,0)</f>
        <v>269640.15228176618</v>
      </c>
      <c r="ES17" s="7">
        <f ca="1">+ES16+$EQ16</f>
        <v>284871.11131198972</v>
      </c>
      <c r="ET17" s="7">
        <f ca="1">+ET16+EQ16-(ES17-ER17)/4</f>
        <v>269640.15228176618</v>
      </c>
      <c r="EU17" s="182">
        <f t="shared" ca="1" si="31"/>
        <v>284614.92269899137</v>
      </c>
      <c r="EV17" s="5">
        <f t="shared" ca="1" si="67"/>
        <v>5719.333333333333</v>
      </c>
      <c r="EW17" s="92">
        <f t="shared" ca="1" si="68"/>
        <v>121.27413441955193</v>
      </c>
      <c r="EX17">
        <f t="shared" ca="1" si="32"/>
        <v>0.570256484444152</v>
      </c>
      <c r="EY17">
        <f t="shared" ca="1" si="69"/>
        <v>0.55926792853871121</v>
      </c>
      <c r="EZ17">
        <f t="shared" ca="1" si="70"/>
        <v>-7.5272526098658183E-3</v>
      </c>
      <c r="FA17">
        <f t="shared" ca="1" si="70"/>
        <v>-7.5272526098672729E-3</v>
      </c>
      <c r="FC17" s="12">
        <f>+call!B55*call!$C$65/call!$B$65</f>
        <v>6.7769240561202393</v>
      </c>
      <c r="FE17" s="142">
        <f>fof!B79/10</f>
        <v>856.41451273383188</v>
      </c>
      <c r="FF17" s="142">
        <f>fof!C79/10</f>
        <v>28252.420000236791</v>
      </c>
      <c r="FG17" s="7">
        <f ca="1">+AVERAGE(OFFSET(jikasougaku!$BF$287,(ROW(Sheet1!FG17)-ROW(Sheet1!$FG$5))*3,0):OFFSET(jikasougaku!$BF$287,(ROW(Sheet1!FG17)-ROW(Sheet1!$FG$5))*3+2,0))/1000</f>
        <v>19598.560333333331</v>
      </c>
      <c r="FH17" s="7">
        <f ca="1">+AVERAGE(OFFSET(jikasougaku!$BR$287,(ROW(Sheet1!FH17)-ROW(Sheet1!$FH$5))*3,0):OFFSET(jikasougaku!$BR$287,(ROW(Sheet1!FH17)-ROW(Sheet1!$FH$5))*3+2,0))/1000</f>
        <v>94728.174666666673</v>
      </c>
      <c r="FI17" s="7" t="e">
        <f ca="1">+AVERAGE(OFFSET(jikasougaku!$BH$287,(ROW(Sheet1!FI17)-ROW(Sheet1!FI$5))*3,0):OFFSET(jikasougaku!$BH$287,(ROW(Sheet1!FI17)-ROW(Sheet1!FI$5))*3+2,0))/1000</f>
        <v>#DIV/0!</v>
      </c>
      <c r="FJ17" s="7" t="e">
        <f ca="1">+AVERAGE(OFFSET(jikasougaku!$BJ$287,(ROW(Sheet1!FJ17)-ROW(Sheet1!FJ$5))*3,0):OFFSET(jikasougaku!$BJ$287,(ROW(Sheet1!FJ17)-ROW(Sheet1!FJ$5))*3+2,0))/1000</f>
        <v>#DIV/0!</v>
      </c>
      <c r="FK17" s="7" t="e">
        <f ca="1">+AVERAGE(OFFSET(jikasougaku!$BL$287,(ROW(Sheet1!FK17)-ROW(Sheet1!FK$5))*3,0):OFFSET(jikasougaku!$BL$287,(ROW(Sheet1!FK17)-ROW(Sheet1!FK$5))*3+2,0))/1000</f>
        <v>#DIV/0!</v>
      </c>
      <c r="FL17" s="4">
        <f t="shared" ca="1" si="33"/>
        <v>16147.065679642727</v>
      </c>
      <c r="FM17" s="64">
        <f t="shared" ca="1" si="71"/>
        <v>75129.614333333346</v>
      </c>
      <c r="FN17" s="7">
        <f t="shared" ca="1" si="34"/>
        <v>6171.5003160835704</v>
      </c>
      <c r="FO17" s="7">
        <f t="shared" ca="1" si="35"/>
        <v>82137.578123135347</v>
      </c>
      <c r="FP17" s="1">
        <f t="shared" ca="1" si="36"/>
        <v>0.76769227319827904</v>
      </c>
      <c r="FQ17" s="1">
        <f t="shared" ca="1" si="37"/>
        <v>10.217350860376612</v>
      </c>
      <c r="FR17" s="211">
        <f ca="1">+FP17/消費税調整!$E17*100</f>
        <v>0.75091029851270918</v>
      </c>
      <c r="FS17" s="211">
        <f ca="1">+FQ17/消費税調整!$E17*100</f>
        <v>9.9939966213426885</v>
      </c>
      <c r="FT17" s="83">
        <f t="shared" ca="1" si="124"/>
        <v>2.0067879171332386E-2</v>
      </c>
      <c r="FU17" s="83">
        <f t="shared" ca="1" si="125"/>
        <v>4.7901867019536921E-2</v>
      </c>
      <c r="FW17" s="7">
        <f>+kshotoku1631!$E21*kshotoku1722!$E$9/kshotoku1631!$E$65</f>
        <v>150452.28886305998</v>
      </c>
      <c r="FX17" s="72">
        <f t="shared" ca="1" si="72"/>
        <v>0.2169128131612062</v>
      </c>
      <c r="FY17">
        <f t="shared" ca="1" si="126"/>
        <v>1.1774303275816292E-2</v>
      </c>
      <c r="GA17" s="73">
        <f t="shared" ca="1" si="38"/>
        <v>121.27413441955193</v>
      </c>
      <c r="GB17" s="72">
        <f ca="1">+AVERAGE(OFFSET(Maikin30!$F$20,ROUNDDOWN((ROW(GB17)-ROW(GB$5))/4,0),MOD(ROW(GB17)-ROW(GB$5),4)*3):OFFSET(Maikin30!$F$20,ROUNDDOWN((ROW(GB17)-ROW(GB$5))/4,0),MOD(ROW(GB17)-ROW(GB$5),4)*3+2))</f>
        <v>116.3</v>
      </c>
      <c r="GC17" s="5">
        <f ca="1">+AVERAGE(OFFSET(Rocho!$J$66,(ROW(GC17)-ROW($GC$5))*3,0):OFFSET(Rocho!$J$66,(ROW(GC17)-ROW($GC$5))*3+2,0))</f>
        <v>5719.333333333333</v>
      </c>
      <c r="GD17" s="72">
        <f t="shared" ca="1" si="73"/>
        <v>86.279974136931074</v>
      </c>
      <c r="GE17">
        <f t="shared" ca="1" si="127"/>
        <v>3.190462573739462E-3</v>
      </c>
      <c r="GF17" s="72"/>
      <c r="GG17" s="85" t="s">
        <v>713</v>
      </c>
      <c r="GH17" s="78">
        <f ca="1">+AVERAGE(OFFSET(Rocho!$E$6,(ROW(GH17)-ROW($GH$5))*3,0):OFFSET(Rocho!$E$6,(ROW(GH17)-ROW($GH$5))*3+2,0))/10000</f>
        <v>8690.3333333333321</v>
      </c>
      <c r="GI17" s="82">
        <f>Rocho!T18</f>
        <v>7717.6513672986302</v>
      </c>
      <c r="GJ17">
        <f t="shared" si="128"/>
        <v>2.0193240896740007E-3</v>
      </c>
      <c r="GL17" s="94">
        <f t="shared" si="39"/>
        <v>143052.82644413377</v>
      </c>
      <c r="GM17" s="5">
        <f t="shared" si="74"/>
        <v>42274.541272616421</v>
      </c>
      <c r="GN17" s="7">
        <f>+('gaku-mk1131'!C20-'gaku-mk1131'!D20)*('gaku-mk1722'!$C$8-'gaku-mk1722'!$D$8)/('gaku-mk1131'!$C$64-'gaku-mk1131'!$D$64)</f>
        <v>2089.6353435888745</v>
      </c>
      <c r="GO17" s="5">
        <f t="shared" si="75"/>
        <v>8949.8464247341399</v>
      </c>
      <c r="GP17" s="5">
        <f t="shared" si="76"/>
        <v>15976.06643094498</v>
      </c>
      <c r="GQ17" s="90">
        <f>+'gaku-mk1131'!H20+('gaku-mk1722'!$H$8-'gaku-mk1131'!$H$64)</f>
        <v>1827.8000000000002</v>
      </c>
      <c r="GR17" s="7">
        <f>+'gaku-mk1131'!W20*'gaku-mk1722'!$W$8/'gaku-mk1131'!$W$64</f>
        <v>68178.128365691155</v>
      </c>
      <c r="GS17" s="7">
        <f>+'gaku-mk1131'!M20*'gaku-mk1722'!$M$8/'gaku-mk1131'!$M$64</f>
        <v>39009.379127817905</v>
      </c>
      <c r="GT17" s="7">
        <f>+'gaku-mk1131'!N20*'gaku-mk1722'!$N$8/'gaku-mk1131'!$N$64</f>
        <v>35252.570521259724</v>
      </c>
      <c r="GU17" s="5">
        <f t="shared" si="77"/>
        <v>32994.272242858475</v>
      </c>
      <c r="GV17" s="7">
        <f>+('gaku-jk1131'!C20-'gaku-jk1131'!D20)*('gaku-jk1722'!$C$8-'gaku-jk1722'!$D$8)/('gaku-jk1131'!$C$64-'gaku-jk1131'!$D$64)</f>
        <v>2233.3559797890348</v>
      </c>
      <c r="GW17" s="5">
        <f t="shared" si="78"/>
        <v>2213.8869560209305</v>
      </c>
      <c r="GX17" s="5">
        <f t="shared" si="79"/>
        <v>19473.586377761119</v>
      </c>
      <c r="GY17" s="90">
        <f>+'gaku-jk1131'!H20+('gaku-jk1722'!$H$8-'gaku-jk1131'!$H$64)</f>
        <v>2122.4</v>
      </c>
      <c r="GZ17" s="7">
        <f>+'gaku-jk1131'!Z20*'gaku-jk1722'!$Z$8/'gaku-jk1131'!$Z$64</f>
        <v>75922.530784600662</v>
      </c>
      <c r="HA17" s="7">
        <f>+'gaku-jk1131'!M20*'gaku-jk1722'!$M$8/'gaku-jk1131'!$M$64</f>
        <v>20091.397815183438</v>
      </c>
      <c r="HB17" s="7">
        <f>+'gaku-jk1131'!N20*'gaku-jk1722'!$N$8/'gaku-jk1131'!$N$64</f>
        <v>22698.051708555231</v>
      </c>
      <c r="HC17" s="9">
        <f t="shared" ca="1" si="40"/>
        <v>126.94792418772565</v>
      </c>
      <c r="HD17" s="7">
        <f t="shared" ca="1" si="41"/>
        <v>94.114285714285728</v>
      </c>
      <c r="HE17" s="9">
        <f t="shared" ca="1" si="42"/>
        <v>400.12710133542805</v>
      </c>
      <c r="HF17" s="9">
        <f t="shared" ca="1" si="43"/>
        <v>81.891052114060955</v>
      </c>
      <c r="HG17" s="7">
        <f t="shared" ca="1" si="44"/>
        <v>148.39983036471585</v>
      </c>
      <c r="HH17" s="7">
        <f t="shared" ca="1" si="45"/>
        <v>90.064579256360076</v>
      </c>
      <c r="HI17" s="7">
        <f t="shared" ca="1" si="46"/>
        <v>191.23865086599815</v>
      </c>
      <c r="HJ17" s="7">
        <f t="shared" ca="1" si="47"/>
        <v>153.9083333333333</v>
      </c>
      <c r="HL17">
        <f ca="1">+OFFSET('def-cy1131'!$C$8,ROUNDDOWN((ROW(Sheet1!HO17)-ROW(Sheet1!HO$5))/4,0),0)</f>
        <v>86.4</v>
      </c>
      <c r="HO17">
        <f ca="1">+OFFSET('def-cy1131'!$H$8,ROUNDDOWN((ROW(Sheet1!HO17)-ROW(Sheet1!HO$5))/4,0),0)</f>
        <v>155.80000000000001</v>
      </c>
      <c r="HP17">
        <f ca="1">+OFFSET('def-cy1131'!$W$8,ROUNDDOWN((ROW(Sheet1!HO17)-ROW(Sheet1!HO$5))/4,0),0)</f>
        <v>87</v>
      </c>
      <c r="HQ17">
        <f ca="1">+OFFSET('def-cy1131'!$M$8,ROUNDDOWN((ROW(Sheet1!HO17)-ROW(Sheet1!HO$5))/4,0),0)</f>
        <v>159.9</v>
      </c>
      <c r="HR17">
        <f ca="1">+OFFSET('def-cy1131'!$N$8,ROUNDDOWN((ROW(Sheet1!HO17)-ROW(Sheet1!HO$5))/4,0),0)</f>
        <v>188.6</v>
      </c>
      <c r="HS17" s="9">
        <f t="shared" ca="1" si="154"/>
        <v>127.85550541516247</v>
      </c>
      <c r="HT17" s="9">
        <f t="shared" ca="1" si="155"/>
        <v>92.371428571428567</v>
      </c>
      <c r="HU17" s="9">
        <f t="shared" ca="1" si="156"/>
        <v>404.23220738413193</v>
      </c>
      <c r="HV17" s="9">
        <f t="shared" ca="1" si="157"/>
        <v>81.792625368731549</v>
      </c>
      <c r="HW17" s="9">
        <f t="shared" ca="1" si="158"/>
        <v>152.78134011874471</v>
      </c>
      <c r="HX17" s="9">
        <f t="shared" ca="1" si="159"/>
        <v>90.16810176125243</v>
      </c>
      <c r="HY17" s="9">
        <f t="shared" ca="1" si="160"/>
        <v>201.16536007292612</v>
      </c>
      <c r="HZ17" s="9">
        <f t="shared" ca="1" si="161"/>
        <v>161.98729674796746</v>
      </c>
      <c r="IA17">
        <f t="shared" ca="1" si="80"/>
        <v>-4.2155911128909946E-3</v>
      </c>
      <c r="IB17">
        <f t="shared" ca="1" si="81"/>
        <v>4.5411291426666683E-4</v>
      </c>
      <c r="IC17">
        <f t="shared" ca="1" si="82"/>
        <v>-3.5609385582917991E-3</v>
      </c>
      <c r="ID17">
        <f t="shared" ca="1" si="83"/>
        <v>1.1430852053118183E-4</v>
      </c>
      <c r="IE17">
        <f t="shared" ca="1" si="84"/>
        <v>-7.1030887482808761E-3</v>
      </c>
      <c r="IF17">
        <f t="shared" ca="1" si="85"/>
        <v>6.3252947528432534E-3</v>
      </c>
      <c r="IG17">
        <f t="shared" ca="1" si="86"/>
        <v>3.0851538629165674E-3</v>
      </c>
      <c r="IH17">
        <f t="shared" ca="1" si="87"/>
        <v>5.034304317488995E-3</v>
      </c>
      <c r="II17">
        <f t="shared" ca="1" si="129"/>
        <v>1.3355594858299475E-4</v>
      </c>
      <c r="IJ17" s="5">
        <f t="shared" ca="1" si="130"/>
        <v>121818.30494983619</v>
      </c>
      <c r="IK17" s="1">
        <f t="shared" ca="1" si="88"/>
        <v>15.153360877318724</v>
      </c>
      <c r="IL17">
        <f t="shared" ca="1" si="131"/>
        <v>-2.3138385204302808E-3</v>
      </c>
      <c r="IM17" s="5">
        <f t="shared" si="89"/>
        <v>143052.82644413377</v>
      </c>
      <c r="IN17">
        <f t="shared" ca="1" si="90"/>
        <v>117.43130599546741</v>
      </c>
      <c r="IP17" s="112">
        <v>102.35377621417298</v>
      </c>
      <c r="IQ17" s="112">
        <v>100.92851404460919</v>
      </c>
      <c r="IR17">
        <f t="shared" si="91"/>
        <v>96.461624348163895</v>
      </c>
      <c r="IS17">
        <f t="shared" si="132"/>
        <v>-1.7676080884305851E-3</v>
      </c>
      <c r="IT17" s="112">
        <v>0.43689091558088378</v>
      </c>
      <c r="IU17">
        <f t="shared" si="133"/>
        <v>-7.358052302079165E-3</v>
      </c>
      <c r="IW17">
        <f>+util!B15</f>
        <v>110.2</v>
      </c>
      <c r="IX17">
        <f t="shared" si="134"/>
        <v>7.5907454198647587E-3</v>
      </c>
      <c r="IY17">
        <f t="shared" si="135"/>
        <v>4.5544472519188552E-3</v>
      </c>
      <c r="JA17" s="5">
        <f t="shared" si="92"/>
        <v>75852.372315838205</v>
      </c>
      <c r="JB17" s="1">
        <f t="shared" si="93"/>
        <v>3.0431131150551223</v>
      </c>
      <c r="JC17" s="5">
        <f t="shared" ca="1" si="94"/>
        <v>64592.973460387075</v>
      </c>
      <c r="JD17" s="1">
        <f t="shared" ca="1" si="95"/>
        <v>8.034922480553135</v>
      </c>
      <c r="JE17">
        <f t="shared" ca="1" si="136"/>
        <v>2.0710054913390282E-2</v>
      </c>
      <c r="JG17">
        <f t="shared" si="96"/>
        <v>0.58783517423809339</v>
      </c>
    </row>
    <row r="18" spans="1:267" x14ac:dyDescent="0.15">
      <c r="A18" t="s">
        <v>257</v>
      </c>
      <c r="B18" s="7">
        <f>+'gaku-mk1131'!B21*'gaku-mk1722'!$B$8/'gaku-mk1131'!$B$64</f>
        <v>290897.90320042608</v>
      </c>
      <c r="C18" s="7">
        <f>+'kgaku-mk1131'!B22*'kgaku-mk1722'!B$9/'kgaku-mk1131'!B$65</f>
        <v>156041.01701925034</v>
      </c>
      <c r="D18" s="7">
        <f>+'kgaku-mk1131'!C22*'kgaku-mk1722'!C$9/'kgaku-mk1131'!C$65</f>
        <v>567.11921530353311</v>
      </c>
      <c r="E18" s="7">
        <f>+'kgaku-mk1131'!D22*'kgaku-mk1722'!D$9/'kgaku-mk1131'!D$65</f>
        <v>132.27198529411766</v>
      </c>
      <c r="F18" s="7">
        <f>+'kgaku-mk1131'!F22*'kgaku-mk1722'!F$9/'kgaku-mk1131'!F$65</f>
        <v>8773.0588806355263</v>
      </c>
      <c r="G18" s="7">
        <f>+'kgaku-mk1131'!G22*'kgaku-mk1722'!G$9/'kgaku-mk1131'!G$65</f>
        <v>14920.528995672286</v>
      </c>
      <c r="H18" s="7">
        <f>+'kgaku-mk1131'!H22*'kgaku-mk1722'!H$9/'kgaku-mk1131'!H$65</f>
        <v>56146.936665186433</v>
      </c>
      <c r="I18" s="7">
        <f>+'kgaku-mk1131'!I22*'kgaku-mk1722'!I$9/'kgaku-mk1131'!I$65</f>
        <v>75315.651037213611</v>
      </c>
      <c r="J18" s="7">
        <f>+'gaku-mk1131'!F21*'gaku-mk1722'!$F$8/'gaku-mk1131'!$F$64</f>
        <v>14216.312825271127</v>
      </c>
      <c r="K18" s="7">
        <f>+'gaku-mk1131'!G21*'gaku-mk1722'!$G$8/'gaku-mk1131'!$G$64</f>
        <v>43105.893880259333</v>
      </c>
      <c r="L18" s="7">
        <f>+'gaku-jk1131'!B21*'gaku-jk1722'!$B$8/'gaku-jk1131'!$B$64</f>
        <v>283608.23844825826</v>
      </c>
      <c r="M18" s="7">
        <f>+'kgaku-jk1131'!B22*'kgaku-jk1722'!$B$9/'kgaku-jk1131'!$B$65</f>
        <v>166206.88406971449</v>
      </c>
      <c r="N18" s="7">
        <f>+'kgaku-jk1131'!C22*'kgaku-jk1722'!C$9/'kgaku-jk1131'!C$65</f>
        <v>589.35792376005907</v>
      </c>
      <c r="O18" s="7">
        <f>+'kgaku-jk1131'!D22*'kgaku-jk1722'!D$9/'kgaku-jk1131'!D$65</f>
        <v>152.08991596638657</v>
      </c>
      <c r="P18" s="7">
        <f>+'kgaku-jk1131'!F22*'kgaku-jk1722'!F$9/'kgaku-jk1131'!F$65</f>
        <v>2182.9479551762342</v>
      </c>
      <c r="Q18" s="7">
        <f>+'kgaku-jk1131'!G22*'kgaku-jk1722'!G$9/'kgaku-jk1131'!G$65</f>
        <v>15451.018841475703</v>
      </c>
      <c r="R18" s="7">
        <f>+'kgaku-jk1131'!H22*'kgaku-jk1722'!H$9/'kgaku-jk1131'!H$65</f>
        <v>64280.086333508109</v>
      </c>
      <c r="S18" s="7">
        <f>+'kgaku-jk1131'!I22*'kgaku-jk1722'!I$9/'kgaku-jk1131'!I$65</f>
        <v>98914.957552724154</v>
      </c>
      <c r="T18" s="7">
        <f>+'gaku-jk1131'!F21*'gaku-jk1722'!$F$8/'gaku-jk1131'!$F$64</f>
        <v>17436.458113468128</v>
      </c>
      <c r="U18" s="7">
        <f>+'gaku-jk1131'!G21*'gaku-jk1722'!$G$8/'gaku-jk1131'!$G$64</f>
        <v>33932.493284877353</v>
      </c>
      <c r="V18" s="8">
        <f t="shared" si="0"/>
        <v>102.57032898340779</v>
      </c>
      <c r="W18" s="8">
        <f t="shared" si="0"/>
        <v>93.883606502002564</v>
      </c>
      <c r="X18" s="8">
        <f t="shared" si="1"/>
        <v>96.226620944595993</v>
      </c>
      <c r="Y18" s="8">
        <f t="shared" si="2"/>
        <v>86.969595882577195</v>
      </c>
      <c r="Z18" s="8">
        <f t="shared" si="3"/>
        <v>401.89042802567678</v>
      </c>
      <c r="AA18" s="8">
        <f t="shared" si="4"/>
        <v>96.566635176319863</v>
      </c>
      <c r="AB18" s="8">
        <f t="shared" si="5"/>
        <v>87.347326159264966</v>
      </c>
      <c r="AC18" s="8">
        <f t="shared" si="6"/>
        <v>76.141822127425456</v>
      </c>
      <c r="AD18" s="8">
        <f t="shared" si="7"/>
        <v>81.532113533368772</v>
      </c>
      <c r="AE18" s="8">
        <f t="shared" si="8"/>
        <v>127.03426629563432</v>
      </c>
      <c r="AF18" s="11">
        <f t="shared" ca="1" si="9"/>
        <v>94.223214285714278</v>
      </c>
      <c r="AG18" s="11">
        <f t="shared" ca="1" si="10"/>
        <v>97.000865265760197</v>
      </c>
      <c r="AH18" s="11">
        <f t="shared" ca="1" si="11"/>
        <v>86.97955689828801</v>
      </c>
      <c r="AI18" s="11">
        <f t="shared" ca="1" si="12"/>
        <v>400.12710133542805</v>
      </c>
      <c r="AJ18" s="11">
        <f t="shared" ca="1" si="13"/>
        <v>96.846348588120748</v>
      </c>
      <c r="AK18" s="11">
        <f t="shared" ca="1" si="14"/>
        <v>87.486138613861385</v>
      </c>
      <c r="AL18" s="11">
        <f t="shared" ca="1" si="15"/>
        <v>76.482883817427378</v>
      </c>
      <c r="AM18" s="11">
        <f t="shared" ca="1" si="16"/>
        <v>81.891052114060955</v>
      </c>
      <c r="AN18" s="11">
        <f t="shared" ca="1" si="17"/>
        <v>126.94792418772565</v>
      </c>
      <c r="AO18" s="9">
        <f ca="1">+OFFSET('kdef-cy1131'!B$9,ROUNDDOWN((ROW(Sheet1!AO18)-ROW(Sheet1!AO$5))/4,0),0)</f>
        <v>86.5</v>
      </c>
      <c r="AP18" s="9">
        <f ca="1">+OFFSET('kdef-cy1131'!C$9,ROUNDDOWN((ROW(Sheet1!AP18)-ROW(Sheet1!AP$5))/4,0),0)</f>
        <v>117.3</v>
      </c>
      <c r="AQ18" s="9">
        <f ca="1">+OFFSET('kdef-cy1131'!D$9,ROUNDDOWN((ROW(Sheet1!AQ18)-ROW(Sheet1!AQ$5))/4,0),0)</f>
        <v>84.1</v>
      </c>
      <c r="AR18" s="9">
        <f ca="1">+OFFSET('kdef-cy1131'!F$9,ROUNDDOWN((ROW(Sheet1!AR18)-ROW(Sheet1!AR$5))/4,0),0)</f>
        <v>165.7</v>
      </c>
      <c r="AS18" s="9">
        <f ca="1">+OFFSET('kdef-cy1131'!G$9,ROUNDDOWN((ROW(Sheet1!AS18)-ROW(Sheet1!AS$5))/4,0),0)</f>
        <v>87.4</v>
      </c>
      <c r="AT18" s="9">
        <f ca="1">+OFFSET('kdef-cy1131'!H$9,ROUNDDOWN((ROW(Sheet1!AT18)-ROW(Sheet1!AT$5))/4,0),0)</f>
        <v>91</v>
      </c>
      <c r="AU18" s="9">
        <f ca="1">+OFFSET('kdef-cy1131'!I$9,ROUNDDOWN((ROW(Sheet1!AU18)-ROW(Sheet1!AU$5))/4,0),0)</f>
        <v>74.099999999999994</v>
      </c>
      <c r="AV18" s="9">
        <f ca="1">+OFFSET('def-cy1131'!$F$8,ROUNDDOWN((ROW(Sheet1!AV18)-ROW(Sheet1!AV$5))/4,0),0)</f>
        <v>83.2</v>
      </c>
      <c r="AW18" s="9">
        <f ca="1">+OFFSET('def-cy1131'!$G$8,ROUNDDOWN((ROW(Sheet1!AW18)-ROW(Sheet1!AW$5))/4,0),0)</f>
        <v>111.9</v>
      </c>
      <c r="AX18" s="9">
        <f t="shared" ca="1" si="145"/>
        <v>92.371428571428567</v>
      </c>
      <c r="AY18" s="9">
        <f t="shared" ca="1" si="146"/>
        <v>97.82781211372064</v>
      </c>
      <c r="AZ18" s="9">
        <f t="shared" ca="1" si="147"/>
        <v>85.428197381671708</v>
      </c>
      <c r="BA18" s="9">
        <f t="shared" ca="1" si="148"/>
        <v>404.23220738413193</v>
      </c>
      <c r="BB18" s="9">
        <f t="shared" ca="1" si="149"/>
        <v>95.2950340798442</v>
      </c>
      <c r="BC18" s="9">
        <f t="shared" ca="1" si="150"/>
        <v>86.044059405940587</v>
      </c>
      <c r="BD18" s="9">
        <f t="shared" ca="1" si="151"/>
        <v>74.52178423236515</v>
      </c>
      <c r="BE18" s="9">
        <f t="shared" ca="1" si="143"/>
        <v>81.792625368731549</v>
      </c>
      <c r="BF18" s="9">
        <f t="shared" ca="1" si="152"/>
        <v>127.85550541516247</v>
      </c>
      <c r="BG18">
        <f t="shared" ca="1" si="97"/>
        <v>1.279992401018355E-4</v>
      </c>
      <c r="BH18">
        <f t="shared" ca="1" si="98"/>
        <v>-2.1679041889063253E-5</v>
      </c>
      <c r="BI18">
        <f t="shared" ca="1" si="99"/>
        <v>2.6345574055444687E-3</v>
      </c>
      <c r="BJ18">
        <f t="shared" ca="1" si="100"/>
        <v>3.7423892704266607E-3</v>
      </c>
      <c r="BK18">
        <f t="shared" ca="1" si="101"/>
        <v>-1.6913391963411443E-3</v>
      </c>
      <c r="BL18" s="13">
        <f t="shared" ca="1" si="102"/>
        <v>4.7919276778427573E-3</v>
      </c>
      <c r="BM18">
        <f t="shared" ca="1" si="103"/>
        <v>-5.0273100548307E-3</v>
      </c>
      <c r="BN18">
        <f t="shared" ca="1" si="49"/>
        <v>-6.6977818166867903E-2</v>
      </c>
      <c r="BO18" s="13">
        <f t="shared" ca="1" si="50"/>
        <v>-7.2005128221698605E-2</v>
      </c>
      <c r="BP18">
        <f t="shared" ca="1" si="104"/>
        <v>1.7887384265540249E-2</v>
      </c>
      <c r="BQ18">
        <f t="shared" ca="1" si="105"/>
        <v>-1.8649166745761381E-3</v>
      </c>
      <c r="BR18">
        <f t="shared" ca="1" si="106"/>
        <v>-2.4845901399317402E-2</v>
      </c>
      <c r="BS18" s="13">
        <f t="shared" ca="1" si="107"/>
        <v>-8.8234338083532926E-3</v>
      </c>
      <c r="BT18" s="5">
        <f t="shared" si="51"/>
        <v>33932.493284877353</v>
      </c>
      <c r="BU18" s="5">
        <f t="shared" ca="1" si="52"/>
        <v>180214.31939860777</v>
      </c>
      <c r="BV18" s="5">
        <f t="shared" ca="1" si="53"/>
        <v>11851.310342173349</v>
      </c>
      <c r="BW18" s="5">
        <f t="shared" ca="1" si="108"/>
        <v>44697.189646905805</v>
      </c>
      <c r="BX18" s="5">
        <f t="shared" si="54"/>
        <v>43105.893880259333</v>
      </c>
      <c r="BY18" s="5">
        <f t="shared" si="55"/>
        <v>146817.96392808176</v>
      </c>
      <c r="BZ18" s="5">
        <f t="shared" si="56"/>
        <v>22989.371705906655</v>
      </c>
      <c r="CA18" s="5">
        <f t="shared" si="57"/>
        <v>66095.265586165988</v>
      </c>
      <c r="CB18" s="9">
        <f t="shared" si="109"/>
        <v>127.03426629563432</v>
      </c>
      <c r="CC18" s="9">
        <f t="shared" ca="1" si="110"/>
        <v>81.468533920072062</v>
      </c>
      <c r="CD18" s="9">
        <f t="shared" ca="1" si="111"/>
        <v>193.98168676840805</v>
      </c>
      <c r="CE18" s="9">
        <f t="shared" ca="1" si="112"/>
        <v>147.87342584242649</v>
      </c>
      <c r="CF18" s="5"/>
      <c r="CG18" s="5">
        <f t="shared" si="58"/>
        <v>81.991498423397516</v>
      </c>
      <c r="CH18" s="5">
        <f t="shared" ca="1" si="113"/>
        <v>81.468533920072062</v>
      </c>
      <c r="CI18" s="5">
        <f t="shared" si="59"/>
        <v>117.1766954895141</v>
      </c>
      <c r="CJ18" s="5">
        <f t="shared" ca="1" si="114"/>
        <v>193.98168676840805</v>
      </c>
      <c r="CK18" s="5">
        <f t="shared" si="115"/>
        <v>123.42282231642152</v>
      </c>
      <c r="CL18" s="5">
        <f t="shared" ca="1" si="116"/>
        <v>147.87342584242649</v>
      </c>
      <c r="CM18" s="5"/>
      <c r="CN18" s="1">
        <f t="shared" si="21"/>
        <v>35.189831602566102</v>
      </c>
      <c r="CO18" s="1">
        <f t="shared" si="22"/>
        <v>4.2103104306255474</v>
      </c>
      <c r="CP18" s="1">
        <f t="shared" ca="1" si="23"/>
        <v>22.36081570375487</v>
      </c>
      <c r="CQ18" s="1">
        <f t="shared" ca="1" si="24"/>
        <v>1.4704989442220184</v>
      </c>
      <c r="CR18" s="1">
        <f t="shared" ca="1" si="25"/>
        <v>5.5459833797089617</v>
      </c>
      <c r="CS18" s="83">
        <f t="shared" si="117"/>
        <v>4.962992455659827E-3</v>
      </c>
      <c r="CT18" s="83">
        <f t="shared" si="118"/>
        <v>2.55106869517671E-2</v>
      </c>
      <c r="CU18" s="83">
        <f t="shared" ca="1" si="60"/>
        <v>2.2520886012255248E-3</v>
      </c>
      <c r="CV18" s="83">
        <f t="shared" ca="1" si="61"/>
        <v>-7.7257466650365647E-2</v>
      </c>
      <c r="CW18" s="83">
        <f t="shared" ca="1" si="61"/>
        <v>-1.1390985141561567E-2</v>
      </c>
      <c r="CX18" s="83">
        <f t="shared" si="119"/>
        <v>3.2757487222122767E-3</v>
      </c>
      <c r="CY18" s="83">
        <f t="shared" si="138"/>
        <v>-8.564388261244775E-3</v>
      </c>
      <c r="CZ18" s="83">
        <f t="shared" ca="1" si="139"/>
        <v>5.4253086865200641E-3</v>
      </c>
      <c r="DA18" s="83">
        <f t="shared" ca="1" si="140"/>
        <v>-6.1468575795741338E-3</v>
      </c>
      <c r="DB18" s="83">
        <f t="shared" ca="1" si="140"/>
        <v>-7.7202952921762947E-3</v>
      </c>
      <c r="DC18" s="5"/>
      <c r="DD18" s="86">
        <f t="shared" si="120"/>
        <v>1993</v>
      </c>
      <c r="DE18" s="5"/>
      <c r="DF18" s="5"/>
      <c r="DG18" s="5"/>
      <c r="DH18" s="5"/>
      <c r="DI18" s="5"/>
      <c r="DJ18" s="5"/>
      <c r="DK18" s="5"/>
      <c r="DL18" s="5"/>
      <c r="DM18" s="135">
        <v>428817.3</v>
      </c>
      <c r="DN18" s="134">
        <v>20591.099999999999</v>
      </c>
      <c r="DO18" s="5">
        <v>245501.4</v>
      </c>
      <c r="DP18" s="5">
        <v>14079.3</v>
      </c>
      <c r="DQ18" s="90">
        <f t="shared" si="63"/>
        <v>555497.69365887472</v>
      </c>
      <c r="DR18" s="90">
        <f t="shared" si="63"/>
        <v>7647.2246140352536</v>
      </c>
      <c r="DS18" s="90">
        <f t="shared" si="63"/>
        <v>345582.02177580149</v>
      </c>
      <c r="DT18" s="90">
        <f t="shared" si="63"/>
        <v>14405.723705316306</v>
      </c>
      <c r="DU18" s="7">
        <f t="shared" si="121"/>
        <v>923132.66375402769</v>
      </c>
      <c r="DV18" s="90">
        <f t="shared" si="122"/>
        <v>481026.21235539217</v>
      </c>
      <c r="DW18" s="90">
        <f t="shared" si="122"/>
        <v>12259.095097752586</v>
      </c>
      <c r="DX18" s="90">
        <f t="shared" si="122"/>
        <v>338783.09287194285</v>
      </c>
      <c r="DY18" s="90">
        <f t="shared" si="122"/>
        <v>8576.8707479134009</v>
      </c>
      <c r="DZ18" s="7">
        <f t="shared" si="123"/>
        <v>840645.27107300097</v>
      </c>
      <c r="EA18" s="90">
        <f>+ED18*EA$19/ED$19</f>
        <v>106032.8929524252</v>
      </c>
      <c r="EB18" s="90">
        <f t="shared" si="27"/>
        <v>24672.45294396719</v>
      </c>
      <c r="EC18" s="90">
        <f t="shared" si="28"/>
        <v>81330.264729657574</v>
      </c>
      <c r="ED18">
        <v>102251.9</v>
      </c>
      <c r="EE18">
        <v>23614</v>
      </c>
      <c r="EF18">
        <v>78637.8</v>
      </c>
      <c r="EG18" s="5">
        <f t="shared" si="64"/>
        <v>776869.09098543553</v>
      </c>
      <c r="EH18" s="9">
        <f ca="1">+AVERAGE(OFFSET($CE$5,(ROW(EH18)-ROW($EH$5))*4,0):OFFSET($CE$5,(ROW(EH18)-ROW($EH$5))*4+3,0))</f>
        <v>148.61897862115688</v>
      </c>
      <c r="EI18" s="101">
        <f>+EJ18*$EI$19/$EJ$19</f>
        <v>117.78630665380906</v>
      </c>
      <c r="EJ18" s="101">
        <f>+'def-cy1131'!B21</f>
        <v>103.6</v>
      </c>
      <c r="EK18" s="5">
        <f t="shared" ca="1" si="65"/>
        <v>522725.35997286357</v>
      </c>
      <c r="EM18" t="s">
        <v>753</v>
      </c>
      <c r="EO18" s="90">
        <f t="shared" si="30"/>
        <v>43105.893880259333</v>
      </c>
      <c r="EP18" s="1">
        <f>+'gaku-mk1131'!G21</f>
        <v>42086.9</v>
      </c>
      <c r="EQ18" s="5">
        <f t="shared" ca="1" si="66"/>
        <v>7287.6336019618648</v>
      </c>
      <c r="ER18" s="7">
        <f ca="1">+ER17+$EQ17</f>
        <v>276732.26935751463</v>
      </c>
      <c r="ES18" s="4">
        <f ca="1">+ER17+EQ17</f>
        <v>276732.26935751463</v>
      </c>
      <c r="ET18" s="131">
        <f ca="1">+ET17+EQ17-(ES21-ER21)/4</f>
        <v>270983.93977456936</v>
      </c>
      <c r="EU18" s="182">
        <f t="shared" ca="1" si="31"/>
        <v>286033.33894802385</v>
      </c>
      <c r="EV18" s="5">
        <f t="shared" ca="1" si="67"/>
        <v>5729.666666666667</v>
      </c>
      <c r="EW18" s="92">
        <f t="shared" ca="1" si="68"/>
        <v>121.48268839103869</v>
      </c>
      <c r="EX18">
        <f t="shared" ca="1" si="32"/>
        <v>0.57222544130747921</v>
      </c>
      <c r="EY18">
        <f t="shared" ca="1" si="69"/>
        <v>0.56119894459266872</v>
      </c>
      <c r="EZ18">
        <f t="shared" ca="1" si="70"/>
        <v>3.4468095613505632E-3</v>
      </c>
      <c r="FA18">
        <f t="shared" ca="1" si="70"/>
        <v>3.4468095613505632E-3</v>
      </c>
      <c r="FC18" s="12">
        <f>+call!B56*call!$C$65/call!$B$65</f>
        <v>6.3227234193755883</v>
      </c>
      <c r="FE18" s="142">
        <f>fof!B80/10</f>
        <v>857.60009974293064</v>
      </c>
      <c r="FF18" s="142">
        <f>fof!C80/10</f>
        <v>28562.392580666648</v>
      </c>
      <c r="FG18" s="7">
        <f ca="1">+AVERAGE(OFFSET(jikasougaku!$BF$287,(ROW(Sheet1!FG18)-ROW(Sheet1!$FG$5))*3,0):OFFSET(jikasougaku!$BF$287,(ROW(Sheet1!FG18)-ROW(Sheet1!$FG$5))*3+2,0))/1000</f>
        <v>19946.785</v>
      </c>
      <c r="FH18" s="7">
        <f ca="1">+AVERAGE(OFFSET(jikasougaku!$BR$287,(ROW(Sheet1!FH18)-ROW(Sheet1!$FH$5))*3,0):OFFSET(jikasougaku!$BR$287,(ROW(Sheet1!FH18)-ROW(Sheet1!$FH$5))*3+2,0))/1000</f>
        <v>101868.25666666667</v>
      </c>
      <c r="FI18" s="7" t="e">
        <f ca="1">+AVERAGE(OFFSET(jikasougaku!$BH$287,(ROW(Sheet1!FI18)-ROW(Sheet1!FI$5))*3,0):OFFSET(jikasougaku!$BH$287,(ROW(Sheet1!FI18)-ROW(Sheet1!FI$5))*3+2,0))/1000</f>
        <v>#DIV/0!</v>
      </c>
      <c r="FJ18" s="7" t="e">
        <f ca="1">+AVERAGE(OFFSET(jikasougaku!$BJ$287,(ROW(Sheet1!FJ18)-ROW(Sheet1!FJ$5))*3,0):OFFSET(jikasougaku!$BJ$287,(ROW(Sheet1!FJ18)-ROW(Sheet1!FJ$5))*3+2,0))/1000</f>
        <v>#DIV/0!</v>
      </c>
      <c r="FK18" s="7" t="e">
        <f ca="1">+AVERAGE(OFFSET(jikasougaku!$BL$287,(ROW(Sheet1!FK18)-ROW(Sheet1!FK$5))*3,0):OFFSET(jikasougaku!$BL$287,(ROW(Sheet1!FK18)-ROW(Sheet1!FK$5))*3+2,0))/1000</f>
        <v>#DIV/0!</v>
      </c>
      <c r="FL18" s="4">
        <f t="shared" ca="1" si="33"/>
        <v>16433.964638969606</v>
      </c>
      <c r="FM18" s="64">
        <f t="shared" ca="1" si="71"/>
        <v>81921.471666666665</v>
      </c>
      <c r="FN18" s="7">
        <f t="shared" ca="1" si="34"/>
        <v>6281.1547296654853</v>
      </c>
      <c r="FO18" s="7">
        <f t="shared" ca="1" si="35"/>
        <v>89562.96846046258</v>
      </c>
      <c r="FP18" s="1">
        <f t="shared" ca="1" si="36"/>
        <v>0.77935950808747567</v>
      </c>
      <c r="FQ18" s="1">
        <f t="shared" ca="1" si="37"/>
        <v>11.112885137589602</v>
      </c>
      <c r="FR18" s="211">
        <f ca="1">+FP18/消費税調整!$E18*100</f>
        <v>0.75982939297537821</v>
      </c>
      <c r="FS18" s="211">
        <f ca="1">+FQ18/消費税調整!$E18*100</f>
        <v>10.834405278535543</v>
      </c>
      <c r="FT18" s="83">
        <f t="shared" ca="1" si="124"/>
        <v>1.1807723248981114E-2</v>
      </c>
      <c r="FU18" s="83">
        <f t="shared" ca="1" si="125"/>
        <v>8.0742169706986097E-2</v>
      </c>
      <c r="FW18" s="7">
        <f>+kshotoku1631!$E22*kshotoku1722!$E$9/kshotoku1631!$E$65</f>
        <v>150895.60425824174</v>
      </c>
      <c r="FX18" s="72">
        <f t="shared" ca="1" si="72"/>
        <v>0.21678680133018088</v>
      </c>
      <c r="FY18">
        <f t="shared" ca="1" si="126"/>
        <v>-5.8110189799937526E-4</v>
      </c>
      <c r="GA18" s="73">
        <f t="shared" ca="1" si="38"/>
        <v>121.48268839103869</v>
      </c>
      <c r="GB18" s="72">
        <f ca="1">+AVERAGE(OFFSET(Maikin30!$F$20,ROUNDDOWN((ROW(GB18)-ROW(GB$5))/4,0),MOD(ROW(GB18)-ROW(GB$5),4)*3):OFFSET(Maikin30!$F$20,ROUNDDOWN((ROW(GB18)-ROW(GB$5))/4,0),MOD(ROW(GB18)-ROW(GB$5),4)*3+2))</f>
        <v>116.5</v>
      </c>
      <c r="GC18" s="5">
        <f ca="1">+AVERAGE(OFFSET(Rocho!$J$66,(ROW(GC18)-ROW($GC$5))*3,0):OFFSET(Rocho!$J$66,(ROW(GC18)-ROW($GC$5))*3+2,0))</f>
        <v>5729.666666666667</v>
      </c>
      <c r="GD18" s="72">
        <f t="shared" ca="1" si="73"/>
        <v>86.365859073166291</v>
      </c>
      <c r="GE18">
        <f t="shared" ca="1" si="127"/>
        <v>9.949263381911985E-4</v>
      </c>
      <c r="GF18" s="72"/>
      <c r="GG18" s="85" t="s">
        <v>714</v>
      </c>
      <c r="GH18" s="78">
        <f ca="1">+AVERAGE(OFFSET(Rocho!$E$6,(ROW(GH18)-ROW($GH$5))*3,0):OFFSET(Rocho!$E$6,(ROW(GH18)-ROW($GH$5))*3+2,0))/10000</f>
        <v>8715.3333333333321</v>
      </c>
      <c r="GI18" s="82">
        <f>Rocho!T19</f>
        <v>7733.1571101027203</v>
      </c>
      <c r="GJ18">
        <f t="shared" si="128"/>
        <v>2.007111541402009E-3</v>
      </c>
      <c r="GL18" s="94">
        <f t="shared" si="39"/>
        <v>144531.88052953972</v>
      </c>
      <c r="GM18" s="5">
        <f t="shared" si="74"/>
        <v>43105.893880259333</v>
      </c>
      <c r="GN18" s="7">
        <f>+('gaku-mk1131'!C21-'gaku-mk1131'!D21)*('gaku-mk1722'!$C$8-'gaku-mk1722'!$D$8)/('gaku-mk1131'!$C$64-'gaku-mk1131'!$D$64)</f>
        <v>2163.1835854957289</v>
      </c>
      <c r="GO18" s="5">
        <f t="shared" si="75"/>
        <v>8773.0588806355263</v>
      </c>
      <c r="GP18" s="5">
        <f t="shared" si="76"/>
        <v>14216.312825271127</v>
      </c>
      <c r="GQ18" s="90">
        <f>+'gaku-mk1131'!H21+('gaku-mk1722'!$H$8-'gaku-mk1131'!$H$64)</f>
        <v>2883.2000000000003</v>
      </c>
      <c r="GR18" s="7">
        <f>+'gaku-mk1131'!W21*'gaku-mk1722'!$W$8/'gaku-mk1131'!$W$64</f>
        <v>68652.54160391388</v>
      </c>
      <c r="GS18" s="7">
        <f>+'gaku-mk1131'!M21*'gaku-mk1722'!$M$8/'gaku-mk1131'!$M$64</f>
        <v>38994.755621496784</v>
      </c>
      <c r="GT18" s="7">
        <f>+'gaku-mk1131'!N21*'gaku-mk1722'!$N$8/'gaku-mk1131'!$N$64</f>
        <v>34257.065867532663</v>
      </c>
      <c r="GU18" s="5">
        <f t="shared" si="77"/>
        <v>33932.493284877353</v>
      </c>
      <c r="GV18" s="7">
        <f>+('gaku-jk1131'!C21-'gaku-jk1131'!D21)*('gaku-jk1722'!$C$8-'gaku-jk1722'!$D$8)/('gaku-jk1131'!$C$64-'gaku-jk1131'!$D$64)</f>
        <v>2310.2403078159068</v>
      </c>
      <c r="GW18" s="5">
        <f t="shared" si="78"/>
        <v>2182.9479551762342</v>
      </c>
      <c r="GX18" s="5">
        <f t="shared" si="79"/>
        <v>17436.458113468128</v>
      </c>
      <c r="GY18" s="90">
        <f>+'gaku-jk1131'!H21+('gaku-jk1722'!$H$8-'gaku-jk1131'!$H$64)</f>
        <v>2520</v>
      </c>
      <c r="GZ18" s="7">
        <f>+'gaku-jk1131'!Z21*'gaku-jk1722'!$Z$8/'gaku-jk1131'!$Z$64</f>
        <v>76504.927051031627</v>
      </c>
      <c r="HA18" s="7">
        <f>+'gaku-jk1131'!M21*'gaku-jk1722'!$M$8/'gaku-jk1131'!$M$64</f>
        <v>20383.384536820406</v>
      </c>
      <c r="HB18" s="7">
        <f>+'gaku-jk1131'!N21*'gaku-jk1722'!$N$8/'gaku-jk1131'!$N$64</f>
        <v>22651.560769057418</v>
      </c>
      <c r="HC18" s="9">
        <f t="shared" ca="1" si="40"/>
        <v>126.94792418772565</v>
      </c>
      <c r="HD18" s="7">
        <f t="shared" ca="1" si="41"/>
        <v>94.114285714285728</v>
      </c>
      <c r="HE18" s="9">
        <f t="shared" ca="1" si="42"/>
        <v>400.12710133542805</v>
      </c>
      <c r="HF18" s="9">
        <f t="shared" ca="1" si="43"/>
        <v>81.891052114060955</v>
      </c>
      <c r="HG18" s="7">
        <f t="shared" ca="1" si="44"/>
        <v>148.39983036471585</v>
      </c>
      <c r="HH18" s="7">
        <f t="shared" ca="1" si="45"/>
        <v>90.064579256360076</v>
      </c>
      <c r="HI18" s="7">
        <f t="shared" ca="1" si="46"/>
        <v>191.23865086599815</v>
      </c>
      <c r="HJ18" s="7">
        <f t="shared" ca="1" si="47"/>
        <v>153.9083333333333</v>
      </c>
      <c r="HL18">
        <f ca="1">+OFFSET('def-cy1131'!$C$8,ROUNDDOWN((ROW(Sheet1!HO18)-ROW(Sheet1!HO$5))/4,0),0)</f>
        <v>86.4</v>
      </c>
      <c r="HO18">
        <f ca="1">+OFFSET('def-cy1131'!$H$8,ROUNDDOWN((ROW(Sheet1!HO18)-ROW(Sheet1!HO$5))/4,0),0)</f>
        <v>155.80000000000001</v>
      </c>
      <c r="HP18">
        <f ca="1">+OFFSET('def-cy1131'!$W$8,ROUNDDOWN((ROW(Sheet1!HO18)-ROW(Sheet1!HO$5))/4,0),0)</f>
        <v>87</v>
      </c>
      <c r="HQ18">
        <f ca="1">+OFFSET('def-cy1131'!$M$8,ROUNDDOWN((ROW(Sheet1!HO18)-ROW(Sheet1!HO$5))/4,0),0)</f>
        <v>159.9</v>
      </c>
      <c r="HR18">
        <f ca="1">+OFFSET('def-cy1131'!$N$8,ROUNDDOWN((ROW(Sheet1!HO18)-ROW(Sheet1!HO$5))/4,0),0)</f>
        <v>188.6</v>
      </c>
      <c r="HS18" s="9">
        <f t="shared" ca="1" si="154"/>
        <v>127.85550541516247</v>
      </c>
      <c r="HT18" s="9">
        <f t="shared" ca="1" si="155"/>
        <v>92.371428571428567</v>
      </c>
      <c r="HU18" s="9">
        <f t="shared" ca="1" si="156"/>
        <v>404.23220738413193</v>
      </c>
      <c r="HV18" s="9">
        <f t="shared" ca="1" si="157"/>
        <v>81.792625368731549</v>
      </c>
      <c r="HW18" s="9">
        <f t="shared" ca="1" si="158"/>
        <v>152.78134011874471</v>
      </c>
      <c r="HX18" s="9">
        <f t="shared" ca="1" si="159"/>
        <v>90.16810176125243</v>
      </c>
      <c r="HY18" s="9">
        <f t="shared" ca="1" si="160"/>
        <v>201.16536007292612</v>
      </c>
      <c r="HZ18" s="9">
        <f t="shared" ca="1" si="161"/>
        <v>161.98729674796746</v>
      </c>
      <c r="IA18">
        <f t="shared" ca="1" si="80"/>
        <v>8.3029580144425141E-3</v>
      </c>
      <c r="IB18">
        <f t="shared" ca="1" si="81"/>
        <v>4.9156813504257267E-4</v>
      </c>
      <c r="IC18">
        <f t="shared" ca="1" si="82"/>
        <v>-8.6565618648164937E-4</v>
      </c>
      <c r="ID18">
        <f t="shared" ca="1" si="83"/>
        <v>-1.1532959380032654E-2</v>
      </c>
      <c r="IE18">
        <f t="shared" ca="1" si="84"/>
        <v>4.2046023668351508E-3</v>
      </c>
      <c r="IF18">
        <f t="shared" ca="1" si="85"/>
        <v>3.6347935497742789E-3</v>
      </c>
      <c r="IG18">
        <f t="shared" ca="1" si="86"/>
        <v>4.0655989962875578E-3</v>
      </c>
      <c r="IH18">
        <f t="shared" ca="1" si="87"/>
        <v>5.2126374530272199E-4</v>
      </c>
      <c r="II18">
        <f t="shared" ca="1" si="129"/>
        <v>8.8221692411704928E-3</v>
      </c>
      <c r="IJ18" s="5">
        <f t="shared" ca="1" si="130"/>
        <v>122893.00665277617</v>
      </c>
      <c r="IK18" s="1">
        <f t="shared" ca="1" si="88"/>
        <v>15.248443532197356</v>
      </c>
      <c r="IL18">
        <f t="shared" ca="1" si="131"/>
        <v>6.2550869425735314E-3</v>
      </c>
      <c r="IM18" s="5">
        <f t="shared" si="89"/>
        <v>144531.88052953972</v>
      </c>
      <c r="IN18">
        <f t="shared" ca="1" si="90"/>
        <v>117.6078968739876</v>
      </c>
      <c r="IP18" s="112">
        <v>102.27485839071247</v>
      </c>
      <c r="IQ18" s="112">
        <v>101.18717089996325</v>
      </c>
      <c r="IR18">
        <f t="shared" si="91"/>
        <v>97.290589506004622</v>
      </c>
      <c r="IS18">
        <f t="shared" si="132"/>
        <v>8.5570141324902843E-3</v>
      </c>
      <c r="IT18" s="112">
        <v>0.43801056775674918</v>
      </c>
      <c r="IU18">
        <f t="shared" si="133"/>
        <v>2.5594945452189254E-3</v>
      </c>
      <c r="IW18">
        <f>+util!B16</f>
        <v>111.133333333333</v>
      </c>
      <c r="IX18">
        <f t="shared" si="134"/>
        <v>8.4337849297668587E-3</v>
      </c>
      <c r="IY18">
        <f t="shared" si="135"/>
        <v>5.0602709578601154E-3</v>
      </c>
      <c r="JA18" s="5">
        <f t="shared" si="92"/>
        <v>78436.614943373716</v>
      </c>
      <c r="JB18" s="1">
        <f t="shared" si="93"/>
        <v>3.4118642278171096</v>
      </c>
      <c r="JC18" s="5">
        <f t="shared" ca="1" si="94"/>
        <v>66693.323346658915</v>
      </c>
      <c r="JD18" s="1">
        <f t="shared" ca="1" si="95"/>
        <v>8.2752420396017268</v>
      </c>
      <c r="JE18">
        <f t="shared" ca="1" si="136"/>
        <v>2.9470818913204241E-2</v>
      </c>
      <c r="JG18">
        <f t="shared" si="96"/>
        <v>0.5860439209351016</v>
      </c>
    </row>
    <row r="19" spans="1:267" x14ac:dyDescent="0.15">
      <c r="A19" t="s">
        <v>258</v>
      </c>
      <c r="B19" s="7">
        <f>+'gaku-mk1131'!B22*'gaku-mk1722'!$B$8/'gaku-mk1131'!$B$64</f>
        <v>294856.82749463996</v>
      </c>
      <c r="C19" s="7">
        <f>+'kgaku-mk1131'!B23*'kgaku-mk1722'!B$9/'kgaku-mk1131'!B$65</f>
        <v>158611.00765687195</v>
      </c>
      <c r="D19" s="7">
        <f>+'kgaku-mk1131'!C23*'kgaku-mk1722'!C$9/'kgaku-mk1131'!C$65</f>
        <v>555.54742533671663</v>
      </c>
      <c r="E19" s="7">
        <f>+'kgaku-mk1131'!D23*'kgaku-mk1722'!D$9/'kgaku-mk1131'!D$65</f>
        <v>144.66628676470589</v>
      </c>
      <c r="F19" s="7">
        <f>+'kgaku-mk1131'!F23*'kgaku-mk1722'!F$9/'kgaku-mk1131'!F$65</f>
        <v>9732.7889717515081</v>
      </c>
      <c r="G19" s="7">
        <f>+'kgaku-mk1131'!G23*'kgaku-mk1722'!G$9/'kgaku-mk1131'!G$65</f>
        <v>14777.87735661344</v>
      </c>
      <c r="H19" s="7">
        <f>+'kgaku-mk1131'!H23*'kgaku-mk1722'!H$9/'kgaku-mk1131'!H$65</f>
        <v>56271.928986699655</v>
      </c>
      <c r="I19" s="7">
        <f>+'kgaku-mk1131'!I23*'kgaku-mk1722'!I$9/'kgaku-mk1131'!I$65</f>
        <v>77033.247121530949</v>
      </c>
      <c r="J19" s="7">
        <f>+'gaku-mk1131'!F22*'gaku-mk1722'!$F$8/'gaku-mk1131'!$F$64</f>
        <v>14221.556307036108</v>
      </c>
      <c r="K19" s="7">
        <f>+'gaku-mk1131'!G22*'gaku-mk1722'!$G$8/'gaku-mk1131'!$G$64</f>
        <v>42749.263378865639</v>
      </c>
      <c r="L19" s="7">
        <f>+'gaku-jk1131'!B22*'gaku-jk1722'!$B$8/'gaku-jk1131'!$B$64</f>
        <v>287851.73698672961</v>
      </c>
      <c r="M19" s="7">
        <f>+'kgaku-jk1131'!B23*'kgaku-jk1722'!$B$9/'kgaku-jk1131'!$B$65</f>
        <v>168333.40489295407</v>
      </c>
      <c r="N19" s="7">
        <f>+'kgaku-jk1131'!C23*'kgaku-jk1722'!C$9/'kgaku-jk1131'!C$65</f>
        <v>576.38735532685712</v>
      </c>
      <c r="O19" s="7">
        <f>+'kgaku-jk1131'!D23*'kgaku-jk1722'!D$9/'kgaku-jk1131'!D$65</f>
        <v>165.6984654731458</v>
      </c>
      <c r="P19" s="7">
        <f>+'kgaku-jk1131'!F23*'kgaku-jk1722'!F$9/'kgaku-jk1131'!F$65</f>
        <v>2436.7693896244941</v>
      </c>
      <c r="Q19" s="7">
        <f>+'kgaku-jk1131'!G23*'kgaku-jk1722'!G$9/'kgaku-jk1131'!G$65</f>
        <v>15195.689295314734</v>
      </c>
      <c r="R19" s="7">
        <f>+'kgaku-jk1131'!H23*'kgaku-jk1722'!H$9/'kgaku-jk1131'!H$65</f>
        <v>64307.127305037648</v>
      </c>
      <c r="S19" s="7">
        <f>+'kgaku-jk1131'!I23*'kgaku-jk1722'!I$9/'kgaku-jk1131'!I$65</f>
        <v>100586.78629193347</v>
      </c>
      <c r="T19" s="7">
        <f>+'gaku-jk1131'!F22*'gaku-jk1722'!$F$8/'gaku-jk1131'!$F$64</f>
        <v>17421.918404675485</v>
      </c>
      <c r="U19" s="7">
        <f>+'gaku-jk1131'!G22*'gaku-jk1722'!$G$8/'gaku-jk1131'!$G$64</f>
        <v>33794.655091932254</v>
      </c>
      <c r="V19" s="8">
        <f t="shared" si="0"/>
        <v>102.43357590308142</v>
      </c>
      <c r="W19" s="8">
        <f t="shared" si="0"/>
        <v>94.224320928894215</v>
      </c>
      <c r="X19" s="8">
        <f t="shared" si="1"/>
        <v>96.384388068623991</v>
      </c>
      <c r="Y19" s="8">
        <f t="shared" si="2"/>
        <v>87.306956254312126</v>
      </c>
      <c r="Z19" s="8">
        <f t="shared" si="3"/>
        <v>399.41362581098946</v>
      </c>
      <c r="AA19" s="8">
        <f t="shared" si="4"/>
        <v>97.250457477897257</v>
      </c>
      <c r="AB19" s="8">
        <f t="shared" si="5"/>
        <v>87.504964604897623</v>
      </c>
      <c r="AC19" s="8">
        <f t="shared" si="6"/>
        <v>76.583863508629264</v>
      </c>
      <c r="AD19" s="8">
        <f t="shared" si="7"/>
        <v>81.630254353731203</v>
      </c>
      <c r="AE19" s="8">
        <f t="shared" si="8"/>
        <v>126.49711400389792</v>
      </c>
      <c r="AF19" s="11">
        <f t="shared" ca="1" si="9"/>
        <v>94.223214285714278</v>
      </c>
      <c r="AG19" s="11">
        <f t="shared" ca="1" si="10"/>
        <v>97.000865265760197</v>
      </c>
      <c r="AH19" s="11">
        <f t="shared" ca="1" si="11"/>
        <v>86.97955689828801</v>
      </c>
      <c r="AI19" s="11">
        <f t="shared" ca="1" si="12"/>
        <v>400.12710133542805</v>
      </c>
      <c r="AJ19" s="11">
        <f t="shared" ca="1" si="13"/>
        <v>96.846348588120748</v>
      </c>
      <c r="AK19" s="11">
        <f t="shared" ca="1" si="14"/>
        <v>87.486138613861385</v>
      </c>
      <c r="AL19" s="11">
        <f t="shared" ca="1" si="15"/>
        <v>76.482883817427378</v>
      </c>
      <c r="AM19" s="11">
        <f t="shared" ca="1" si="16"/>
        <v>81.891052114060955</v>
      </c>
      <c r="AN19" s="11">
        <f t="shared" ca="1" si="17"/>
        <v>126.94792418772565</v>
      </c>
      <c r="AO19" s="9">
        <f ca="1">+OFFSET('kdef-cy1131'!B$9,ROUNDDOWN((ROW(Sheet1!AO19)-ROW(Sheet1!AO$5))/4,0),0)</f>
        <v>86.5</v>
      </c>
      <c r="AP19" s="9">
        <f ca="1">+OFFSET('kdef-cy1131'!C$9,ROUNDDOWN((ROW(Sheet1!AP19)-ROW(Sheet1!AP$5))/4,0),0)</f>
        <v>117.3</v>
      </c>
      <c r="AQ19" s="9">
        <f ca="1">+OFFSET('kdef-cy1131'!D$9,ROUNDDOWN((ROW(Sheet1!AQ19)-ROW(Sheet1!AQ$5))/4,0),0)</f>
        <v>84.1</v>
      </c>
      <c r="AR19" s="9">
        <f ca="1">+OFFSET('kdef-cy1131'!F$9,ROUNDDOWN((ROW(Sheet1!AR19)-ROW(Sheet1!AR$5))/4,0),0)</f>
        <v>165.7</v>
      </c>
      <c r="AS19" s="9">
        <f ca="1">+OFFSET('kdef-cy1131'!G$9,ROUNDDOWN((ROW(Sheet1!AS19)-ROW(Sheet1!AS$5))/4,0),0)</f>
        <v>87.4</v>
      </c>
      <c r="AT19" s="9">
        <f ca="1">+OFFSET('kdef-cy1131'!H$9,ROUNDDOWN((ROW(Sheet1!AT19)-ROW(Sheet1!AT$5))/4,0),0)</f>
        <v>91</v>
      </c>
      <c r="AU19" s="9">
        <f ca="1">+OFFSET('kdef-cy1131'!I$9,ROUNDDOWN((ROW(Sheet1!AU19)-ROW(Sheet1!AU$5))/4,0),0)</f>
        <v>74.099999999999994</v>
      </c>
      <c r="AV19" s="9">
        <f ca="1">+OFFSET('def-cy1131'!$F$8,ROUNDDOWN((ROW(Sheet1!AV19)-ROW(Sheet1!AV$5))/4,0),0)</f>
        <v>83.2</v>
      </c>
      <c r="AW19" s="9">
        <f ca="1">+OFFSET('def-cy1131'!$G$8,ROUNDDOWN((ROW(Sheet1!AW19)-ROW(Sheet1!AW$5))/4,0),0)</f>
        <v>111.9</v>
      </c>
      <c r="AX19" s="9">
        <f t="shared" ca="1" si="145"/>
        <v>92.371428571428567</v>
      </c>
      <c r="AY19" s="9">
        <f t="shared" ca="1" si="146"/>
        <v>97.82781211372064</v>
      </c>
      <c r="AZ19" s="9">
        <f t="shared" ca="1" si="147"/>
        <v>85.428197381671708</v>
      </c>
      <c r="BA19" s="9">
        <f t="shared" ca="1" si="148"/>
        <v>404.23220738413193</v>
      </c>
      <c r="BB19" s="9">
        <f t="shared" ca="1" si="149"/>
        <v>95.2950340798442</v>
      </c>
      <c r="BC19" s="9">
        <f t="shared" ca="1" si="150"/>
        <v>86.044059405940587</v>
      </c>
      <c r="BD19" s="9">
        <f t="shared" ca="1" si="151"/>
        <v>74.52178423236515</v>
      </c>
      <c r="BE19" s="9">
        <f t="shared" ca="1" si="143"/>
        <v>81.792625368731549</v>
      </c>
      <c r="BF19" s="9">
        <f t="shared" ca="1" si="152"/>
        <v>127.85550541516247</v>
      </c>
      <c r="BG19">
        <f t="shared" ca="1" si="97"/>
        <v>-8.7998843607624356E-5</v>
      </c>
      <c r="BH19">
        <f t="shared" ca="1" si="98"/>
        <v>-8.0624808282485708E-5</v>
      </c>
      <c r="BI19">
        <f t="shared" ca="1" si="99"/>
        <v>-1.6874346314598204E-3</v>
      </c>
      <c r="BJ19">
        <f t="shared" ca="1" si="100"/>
        <v>1.6136108197806182E-4</v>
      </c>
      <c r="BK19">
        <f t="shared" ca="1" si="101"/>
        <v>8.6403362902256978E-3</v>
      </c>
      <c r="BL19" s="13">
        <f t="shared" ca="1" si="102"/>
        <v>6.9456390888538288E-3</v>
      </c>
      <c r="BM19">
        <f t="shared" ca="1" si="103"/>
        <v>4.4443894125867786E-2</v>
      </c>
      <c r="BN19">
        <f t="shared" ca="1" si="49"/>
        <v>-5.1513701103418998E-4</v>
      </c>
      <c r="BO19" s="13">
        <f t="shared" ca="1" si="50"/>
        <v>4.3928757114833593E-2</v>
      </c>
      <c r="BP19">
        <f t="shared" ca="1" si="104"/>
        <v>-2.6513081882964242E-3</v>
      </c>
      <c r="BQ19">
        <f t="shared" ca="1" si="105"/>
        <v>1.5435845258198645E-2</v>
      </c>
      <c r="BR19">
        <f t="shared" ca="1" si="106"/>
        <v>-1.789126570812041E-4</v>
      </c>
      <c r="BS19" s="13">
        <f t="shared" ca="1" si="107"/>
        <v>1.2605624412821018E-2</v>
      </c>
      <c r="BT19" s="5">
        <f t="shared" si="51"/>
        <v>33794.655091932254</v>
      </c>
      <c r="BU19" s="5">
        <f t="shared" ca="1" si="52"/>
        <v>181466.02301979394</v>
      </c>
      <c r="BV19" s="5">
        <f t="shared" ca="1" si="53"/>
        <v>12371.923675687198</v>
      </c>
      <c r="BW19" s="5">
        <f t="shared" ca="1" si="108"/>
        <v>45260.625631903327</v>
      </c>
      <c r="BX19" s="5">
        <f t="shared" si="54"/>
        <v>42749.263378865639</v>
      </c>
      <c r="BY19" s="5">
        <f t="shared" si="55"/>
        <v>148493.93460341607</v>
      </c>
      <c r="BZ19" s="5">
        <f t="shared" si="56"/>
        <v>23954.345278787616</v>
      </c>
      <c r="CA19" s="5">
        <f t="shared" si="57"/>
        <v>66703.608657653254</v>
      </c>
      <c r="CB19" s="9">
        <f t="shared" si="109"/>
        <v>126.49711400389792</v>
      </c>
      <c r="CC19" s="9">
        <f t="shared" ca="1" si="110"/>
        <v>81.830158688835468</v>
      </c>
      <c r="CD19" s="9">
        <f t="shared" ca="1" si="111"/>
        <v>193.61859890763571</v>
      </c>
      <c r="CE19" s="9">
        <f t="shared" ca="1" si="112"/>
        <v>147.37668277089654</v>
      </c>
      <c r="CF19" s="5"/>
      <c r="CG19" s="5">
        <f t="shared" si="58"/>
        <v>82.277209396086775</v>
      </c>
      <c r="CH19" s="5">
        <f t="shared" ca="1" si="113"/>
        <v>81.830158688835468</v>
      </c>
      <c r="CI19" s="5">
        <f t="shared" si="59"/>
        <v>120.62400862993179</v>
      </c>
      <c r="CJ19" s="5">
        <f t="shared" ca="1" si="114"/>
        <v>193.61859890763571</v>
      </c>
      <c r="CK19" s="5">
        <f t="shared" si="115"/>
        <v>124.32330413986151</v>
      </c>
      <c r="CL19" s="5">
        <f t="shared" ca="1" si="116"/>
        <v>147.37668277089654</v>
      </c>
      <c r="CM19" s="5"/>
      <c r="CN19" s="1">
        <f t="shared" si="21"/>
        <v>35.623351231407597</v>
      </c>
      <c r="CO19" s="1">
        <f t="shared" si="22"/>
        <v>4.1822880093986736</v>
      </c>
      <c r="CP19" s="1">
        <f t="shared" ca="1" si="23"/>
        <v>22.457491284476202</v>
      </c>
      <c r="CQ19" s="1">
        <f t="shared" ca="1" si="24"/>
        <v>1.5310985687312029</v>
      </c>
      <c r="CR19" s="1">
        <f t="shared" ca="1" si="25"/>
        <v>5.6012695310324725</v>
      </c>
      <c r="CS19" s="83">
        <f t="shared" si="117"/>
        <v>1.2244190349606115E-2</v>
      </c>
      <c r="CT19" s="83">
        <f t="shared" si="118"/>
        <v>-6.677914012994E-3</v>
      </c>
      <c r="CU19" s="83">
        <f t="shared" ca="1" si="60"/>
        <v>4.3141179200447324E-3</v>
      </c>
      <c r="CV19" s="83">
        <f t="shared" ca="1" si="61"/>
        <v>4.0383735491201049E-2</v>
      </c>
      <c r="CW19" s="83">
        <f t="shared" ca="1" si="61"/>
        <v>9.9193236359782881E-3</v>
      </c>
      <c r="CX19" s="83">
        <f t="shared" si="119"/>
        <v>-1.3341511781121672E-3</v>
      </c>
      <c r="CY19" s="83">
        <f t="shared" si="138"/>
        <v>-4.2373697080746921E-3</v>
      </c>
      <c r="CZ19" s="83">
        <f t="shared" ca="1" si="139"/>
        <v>4.4290049616968648E-3</v>
      </c>
      <c r="DA19" s="83">
        <f t="shared" ca="1" si="140"/>
        <v>-1.8735175405987963E-3</v>
      </c>
      <c r="DB19" s="83">
        <f t="shared" ca="1" si="140"/>
        <v>-3.3648999660850047E-3</v>
      </c>
      <c r="DC19" s="5"/>
      <c r="DD19" s="86">
        <f t="shared" si="120"/>
        <v>1994</v>
      </c>
      <c r="DE19" s="135">
        <v>559873.4</v>
      </c>
      <c r="DF19" s="135">
        <v>8123</v>
      </c>
      <c r="DG19" s="135">
        <v>354002.9</v>
      </c>
      <c r="DH19" s="5">
        <v>14409.300000000001</v>
      </c>
      <c r="DI19" s="5">
        <v>484815.3</v>
      </c>
      <c r="DJ19" s="5">
        <v>13021.8</v>
      </c>
      <c r="DK19" s="5">
        <v>347038.3</v>
      </c>
      <c r="DL19" s="5">
        <v>8579</v>
      </c>
      <c r="DM19" s="135">
        <v>429299.20000000001</v>
      </c>
      <c r="DN19" s="134">
        <v>21206.6</v>
      </c>
      <c r="DO19" s="5">
        <v>248116.7</v>
      </c>
      <c r="DP19" s="5">
        <v>14101.9</v>
      </c>
      <c r="DQ19" s="90">
        <f t="shared" si="63"/>
        <v>559244.92691768357</v>
      </c>
      <c r="DR19" s="90">
        <f t="shared" si="63"/>
        <v>7887.2381852819399</v>
      </c>
      <c r="DS19" s="90">
        <f t="shared" si="63"/>
        <v>350271.49544573174</v>
      </c>
      <c r="DT19" s="90">
        <f t="shared" si="63"/>
        <v>14386.20735432814</v>
      </c>
      <c r="DU19" s="7">
        <f t="shared" si="121"/>
        <v>931789.86790302536</v>
      </c>
      <c r="DV19" s="90">
        <f t="shared" si="122"/>
        <v>484271.0816714543</v>
      </c>
      <c r="DW19" s="90">
        <f t="shared" si="122"/>
        <v>12643.855496873613</v>
      </c>
      <c r="DX19" s="90">
        <f t="shared" si="122"/>
        <v>343380.30653970485</v>
      </c>
      <c r="DY19" s="90">
        <f t="shared" si="122"/>
        <v>8565.2511150979644</v>
      </c>
      <c r="DZ19" s="7">
        <f t="shared" si="123"/>
        <v>848860.49482313078</v>
      </c>
      <c r="EA19">
        <v>102185.5</v>
      </c>
      <c r="EB19">
        <v>26647.9</v>
      </c>
      <c r="EC19">
        <v>75537.7</v>
      </c>
      <c r="ED19">
        <v>98541.7</v>
      </c>
      <c r="EE19">
        <v>25504.7</v>
      </c>
      <c r="EF19">
        <v>73037</v>
      </c>
      <c r="EG19" s="5">
        <f t="shared" si="64"/>
        <v>784154.62488730939</v>
      </c>
      <c r="EH19" s="9">
        <f ca="1">+AVERAGE(OFFSET($CE$5,(ROW(EH19)-ROW($EH$5))*4,0):OFFSET($CE$5,(ROW(EH19)-ROW($EH$5))*4+3,0))</f>
        <v>146.56454178608965</v>
      </c>
      <c r="EI19" s="102">
        <f>+'def-cy1722'!B8</f>
        <v>117.9</v>
      </c>
      <c r="EJ19" s="101">
        <f>+'def-cy1131'!B22</f>
        <v>103.7</v>
      </c>
      <c r="EK19" s="5">
        <f t="shared" ca="1" si="65"/>
        <v>535023.42062501027</v>
      </c>
      <c r="EM19" s="121">
        <v>0.36</v>
      </c>
      <c r="EO19" s="90">
        <f t="shared" si="30"/>
        <v>42749.263378865639</v>
      </c>
      <c r="EP19" s="1">
        <f>+'gaku-mk1131'!G22</f>
        <v>41738.699999999997</v>
      </c>
      <c r="EQ19" s="5">
        <f t="shared" ca="1" si="66"/>
        <v>7251.7006379701907</v>
      </c>
      <c r="ER19" s="7">
        <f ca="1">+ER18+$EQ18</f>
        <v>284019.90295947652</v>
      </c>
      <c r="ES19" s="7">
        <f ca="1">+ES18+$EQ18</f>
        <v>284019.90295947652</v>
      </c>
      <c r="ET19" s="7">
        <f ca="1">+ET18+EQ18-(ES21-ER21)/4</f>
        <v>272523.24379358604</v>
      </c>
      <c r="EU19" s="182">
        <f t="shared" ca="1" si="31"/>
        <v>287658.12995439023</v>
      </c>
      <c r="EV19" s="5">
        <f t="shared" ca="1" si="67"/>
        <v>5736.666666666667</v>
      </c>
      <c r="EW19" s="92">
        <f t="shared" ca="1" si="68"/>
        <v>121.79551934826883</v>
      </c>
      <c r="EX19">
        <f t="shared" ca="1" si="32"/>
        <v>0.57819906250798336</v>
      </c>
      <c r="EY19">
        <f t="shared" ca="1" si="69"/>
        <v>0.56705745711434163</v>
      </c>
      <c r="EZ19">
        <f t="shared" ca="1" si="70"/>
        <v>1.0385166291837132E-2</v>
      </c>
      <c r="FA19">
        <f t="shared" ca="1" si="70"/>
        <v>1.0385166291838232E-2</v>
      </c>
      <c r="FC19" s="12">
        <f>+call!B57*call!$C$65/call!$B$65</f>
        <v>6.5962582804341485</v>
      </c>
      <c r="FE19" s="142">
        <f>fof!B81/10</f>
        <v>857.60009974293064</v>
      </c>
      <c r="FF19" s="142">
        <f>fof!C81/10</f>
        <v>28904.653971557953</v>
      </c>
      <c r="FG19" s="7">
        <f ca="1">+AVERAGE(OFFSET(jikasougaku!$BF$287,(ROW(Sheet1!FG19)-ROW(Sheet1!$FG$5))*3,0):OFFSET(jikasougaku!$BF$287,(ROW(Sheet1!FG19)-ROW(Sheet1!$FG$5))*3+2,0))/1000</f>
        <v>20061.807000000001</v>
      </c>
      <c r="FH19" s="7">
        <f ca="1">+AVERAGE(OFFSET(jikasougaku!$BR$287,(ROW(Sheet1!FH19)-ROW(Sheet1!$FH$5))*3,0):OFFSET(jikasougaku!$BR$287,(ROW(Sheet1!FH19)-ROW(Sheet1!$FH$5))*3+2,0))/1000</f>
        <v>109168.70966666668</v>
      </c>
      <c r="FI19" s="7" t="e">
        <f ca="1">+AVERAGE(OFFSET(jikasougaku!$BH$287,(ROW(Sheet1!FI19)-ROW(Sheet1!FI$5))*3,0):OFFSET(jikasougaku!$BH$287,(ROW(Sheet1!FI19)-ROW(Sheet1!FI$5))*3+2,0))/1000</f>
        <v>#DIV/0!</v>
      </c>
      <c r="FJ19" s="7" t="e">
        <f ca="1">+AVERAGE(OFFSET(jikasougaku!$BJ$287,(ROW(Sheet1!FJ19)-ROW(Sheet1!FJ$5))*3,0):OFFSET(jikasougaku!$BJ$287,(ROW(Sheet1!FJ19)-ROW(Sheet1!FJ$5))*3+2,0))/1000</f>
        <v>#DIV/0!</v>
      </c>
      <c r="FK19" s="7" t="e">
        <f ca="1">+AVERAGE(OFFSET(jikasougaku!$BL$287,(ROW(Sheet1!FK19)-ROW(Sheet1!FK$5))*3,0):OFFSET(jikasougaku!$BL$287,(ROW(Sheet1!FK19)-ROW(Sheet1!FK$5))*3+2,0))/1000</f>
        <v>#DIV/0!</v>
      </c>
      <c r="FL19" s="4">
        <f t="shared" ca="1" si="33"/>
        <v>16528.730160365842</v>
      </c>
      <c r="FM19" s="64">
        <f t="shared" ca="1" si="71"/>
        <v>89106.902666666676</v>
      </c>
      <c r="FN19" s="7">
        <f t="shared" ca="1" si="34"/>
        <v>6317.374650786388</v>
      </c>
      <c r="FO19" s="7">
        <f t="shared" ca="1" si="35"/>
        <v>97418.644352692529</v>
      </c>
      <c r="FP19" s="1">
        <f t="shared" ca="1" si="36"/>
        <v>0.78181239551015591</v>
      </c>
      <c r="FQ19" s="1">
        <f t="shared" ca="1" si="37"/>
        <v>12.056132162313606</v>
      </c>
      <c r="FR19" s="211">
        <f ca="1">+FP19/消費税調整!$E19*100</f>
        <v>0.76323840949365629</v>
      </c>
      <c r="FS19" s="211">
        <f ca="1">+FQ19/消費税調整!$E19*100</f>
        <v>11.769707399183876</v>
      </c>
      <c r="FT19" s="83">
        <f t="shared" ca="1" si="124"/>
        <v>4.4765206192273945E-3</v>
      </c>
      <c r="FU19" s="83">
        <f t="shared" ca="1" si="125"/>
        <v>8.2802316520379962E-2</v>
      </c>
      <c r="FW19" s="7">
        <f>+kshotoku1631!$E23*kshotoku1722!$E$9/kshotoku1631!$E$65</f>
        <v>153297.07523774297</v>
      </c>
      <c r="FX19" s="72">
        <f t="shared" ca="1" si="72"/>
        <v>0.21940319206467687</v>
      </c>
      <c r="FY19">
        <f t="shared" ca="1" si="126"/>
        <v>1.1996708560528589E-2</v>
      </c>
      <c r="GA19" s="73">
        <f t="shared" ca="1" si="38"/>
        <v>121.79551934826883</v>
      </c>
      <c r="GB19" s="72">
        <f ca="1">+AVERAGE(OFFSET(Maikin30!$F$20,ROUNDDOWN((ROW(GB19)-ROW(GB$5))/4,0),MOD(ROW(GB19)-ROW(GB$5),4)*3):OFFSET(Maikin30!$F$20,ROUNDDOWN((ROW(GB19)-ROW(GB$5))/4,0),MOD(ROW(GB19)-ROW(GB$5),4)*3+2))</f>
        <v>116.8</v>
      </c>
      <c r="GC19" s="5">
        <f ca="1">+AVERAGE(OFFSET(Rocho!$J$66,(ROW(GC19)-ROW($GC$5))*3,0):OFFSET(Rocho!$J$66,(ROW(GC19)-ROW($GC$5))*3+2,0))</f>
        <v>5736.666666666667</v>
      </c>
      <c r="GD19" s="72">
        <f t="shared" ca="1" si="73"/>
        <v>86.468285063190166</v>
      </c>
      <c r="GE19">
        <f t="shared" ca="1" si="127"/>
        <v>1.1852519364914872E-3</v>
      </c>
      <c r="GF19" s="72"/>
      <c r="GG19" s="85" t="s">
        <v>715</v>
      </c>
      <c r="GH19" s="78">
        <f ca="1">+AVERAGE(OFFSET(Rocho!$E$6,(ROW(GH19)-ROW($GH$5))*3,0):OFFSET(Rocho!$E$6,(ROW(GH19)-ROW($GH$5))*3+2,0))/10000</f>
        <v>8737.3333333333321</v>
      </c>
      <c r="GI19" s="82">
        <f>Rocho!T20</f>
        <v>7747.88934377231</v>
      </c>
      <c r="GJ19">
        <f t="shared" si="128"/>
        <v>1.9032612763818695E-3</v>
      </c>
      <c r="GL19" s="94">
        <f t="shared" si="39"/>
        <v>146864.37488866274</v>
      </c>
      <c r="GM19" s="5">
        <f t="shared" si="74"/>
        <v>42749.263378865639</v>
      </c>
      <c r="GN19" s="7">
        <f>+('gaku-mk1131'!C22-'gaku-mk1131'!D22)*('gaku-mk1722'!$C$8-'gaku-mk1722'!$D$8)/('gaku-mk1131'!$C$64-'gaku-mk1131'!$D$64)</f>
        <v>2220.964622601643</v>
      </c>
      <c r="GO19" s="5">
        <f t="shared" si="75"/>
        <v>9732.7889717515081</v>
      </c>
      <c r="GP19" s="5">
        <f t="shared" si="76"/>
        <v>14221.556307036108</v>
      </c>
      <c r="GQ19" s="90">
        <f>+'gaku-mk1131'!H22+('gaku-mk1722'!$H$8-'gaku-mk1131'!$H$64)</f>
        <v>2495</v>
      </c>
      <c r="GR19" s="7">
        <f>+'gaku-mk1131'!W22*'gaku-mk1722'!$W$8/'gaku-mk1131'!$W$64</f>
        <v>69774.959954286824</v>
      </c>
      <c r="GS19" s="7">
        <f>+'gaku-mk1131'!M22*'gaku-mk1722'!$M$8/'gaku-mk1131'!$M$64</f>
        <v>40294.304700718712</v>
      </c>
      <c r="GT19" s="7">
        <f>+'gaku-mk1131'!N22*'gaku-mk1722'!$N$8/'gaku-mk1131'!$N$64</f>
        <v>34624.463046597688</v>
      </c>
      <c r="GU19" s="5">
        <f t="shared" si="77"/>
        <v>33794.655091932254</v>
      </c>
      <c r="GV19" s="7">
        <f>+('gaku-jk1131'!C22-'gaku-jk1131'!D22)*('gaku-jk1722'!$C$8-'gaku-jk1722'!$D$8)/('gaku-jk1131'!$C$64-'gaku-jk1131'!$D$64)</f>
        <v>2367.1916619099261</v>
      </c>
      <c r="GW19" s="5">
        <f t="shared" si="78"/>
        <v>2436.7693896244941</v>
      </c>
      <c r="GX19" s="5">
        <f t="shared" si="79"/>
        <v>17421.918404675485</v>
      </c>
      <c r="GY19" s="90">
        <f>+'gaku-jk1131'!H22+('gaku-jk1722'!$H$8-'gaku-jk1131'!$H$64)</f>
        <v>2404.1</v>
      </c>
      <c r="GZ19" s="7">
        <f>+'gaku-jk1131'!Z22*'gaku-jk1722'!$Z$8/'gaku-jk1131'!$Z$64</f>
        <v>77821.364735427269</v>
      </c>
      <c r="HA19" s="7">
        <f>+'gaku-jk1131'!M22*'gaku-jk1722'!$M$8/'gaku-jk1131'!$M$64</f>
        <v>21241.24032375147</v>
      </c>
      <c r="HB19" s="7">
        <f>+'gaku-jk1131'!N22*'gaku-jk1722'!$N$8/'gaku-jk1131'!$N$64</f>
        <v>22796.781093807451</v>
      </c>
      <c r="HC19" s="9">
        <f t="shared" ca="1" si="40"/>
        <v>126.94792418772565</v>
      </c>
      <c r="HD19" s="7">
        <f t="shared" ca="1" si="41"/>
        <v>94.114285714285728</v>
      </c>
      <c r="HE19" s="9">
        <f t="shared" ca="1" si="42"/>
        <v>400.12710133542805</v>
      </c>
      <c r="HF19" s="9">
        <f t="shared" ca="1" si="43"/>
        <v>81.891052114060955</v>
      </c>
      <c r="HG19" s="7">
        <f t="shared" ca="1" si="44"/>
        <v>148.39983036471585</v>
      </c>
      <c r="HH19" s="7">
        <f t="shared" ca="1" si="45"/>
        <v>90.064579256360076</v>
      </c>
      <c r="HI19" s="7">
        <f t="shared" ca="1" si="46"/>
        <v>191.23865086599815</v>
      </c>
      <c r="HJ19" s="7">
        <f t="shared" ca="1" si="47"/>
        <v>153.9083333333333</v>
      </c>
      <c r="HL19">
        <f ca="1">+OFFSET('def-cy1131'!$C$8,ROUNDDOWN((ROW(Sheet1!HO19)-ROW(Sheet1!HO$5))/4,0),0)</f>
        <v>86.4</v>
      </c>
      <c r="HO19">
        <f ca="1">+OFFSET('def-cy1131'!$H$8,ROUNDDOWN((ROW(Sheet1!HO19)-ROW(Sheet1!HO$5))/4,0),0)</f>
        <v>155.80000000000001</v>
      </c>
      <c r="HP19">
        <f ca="1">+OFFSET('def-cy1131'!$W$8,ROUNDDOWN((ROW(Sheet1!HO19)-ROW(Sheet1!HO$5))/4,0),0)</f>
        <v>87</v>
      </c>
      <c r="HQ19">
        <f ca="1">+OFFSET('def-cy1131'!$M$8,ROUNDDOWN((ROW(Sheet1!HO19)-ROW(Sheet1!HO$5))/4,0),0)</f>
        <v>159.9</v>
      </c>
      <c r="HR19">
        <f ca="1">+OFFSET('def-cy1131'!$N$8,ROUNDDOWN((ROW(Sheet1!HO19)-ROW(Sheet1!HO$5))/4,0),0)</f>
        <v>188.6</v>
      </c>
      <c r="HS19" s="9">
        <f t="shared" ca="1" si="154"/>
        <v>127.85550541516247</v>
      </c>
      <c r="HT19" s="9">
        <f t="shared" ca="1" si="155"/>
        <v>92.371428571428567</v>
      </c>
      <c r="HU19" s="9">
        <f t="shared" ca="1" si="156"/>
        <v>404.23220738413193</v>
      </c>
      <c r="HV19" s="9">
        <f t="shared" ca="1" si="157"/>
        <v>81.792625368731549</v>
      </c>
      <c r="HW19" s="9">
        <f t="shared" ca="1" si="158"/>
        <v>152.78134011874471</v>
      </c>
      <c r="HX19" s="9">
        <f t="shared" ca="1" si="159"/>
        <v>90.16810176125243</v>
      </c>
      <c r="HY19" s="9">
        <f t="shared" ca="1" si="160"/>
        <v>201.16536007292612</v>
      </c>
      <c r="HZ19" s="9">
        <f t="shared" ca="1" si="161"/>
        <v>161.98729674796746</v>
      </c>
      <c r="IA19">
        <f t="shared" ca="1" si="80"/>
        <v>-1.2091568105736239E-3</v>
      </c>
      <c r="IB19">
        <f t="shared" ca="1" si="81"/>
        <v>3.609402683429604E-4</v>
      </c>
      <c r="IC19">
        <f t="shared" ca="1" si="82"/>
        <v>7.0396785644539104E-3</v>
      </c>
      <c r="ID19">
        <f t="shared" ca="1" si="83"/>
        <v>-8.159498724535848E-5</v>
      </c>
      <c r="IE19">
        <f t="shared" ca="1" si="84"/>
        <v>-1.2149191377030342E-3</v>
      </c>
      <c r="IF19">
        <f t="shared" ca="1" si="85"/>
        <v>8.1441704596933642E-3</v>
      </c>
      <c r="IG19">
        <f t="shared" ca="1" si="86"/>
        <v>1.1840256379510434E-2</v>
      </c>
      <c r="IH19">
        <f t="shared" ca="1" si="87"/>
        <v>-1.6139942519973992E-3</v>
      </c>
      <c r="II19">
        <f t="shared" ca="1" si="129"/>
        <v>2.3265380484481252E-2</v>
      </c>
      <c r="IJ19" s="5">
        <f t="shared" ca="1" si="130"/>
        <v>125752.1592114349</v>
      </c>
      <c r="IK19" s="1">
        <f t="shared" ca="1" si="88"/>
        <v>15.562571838513364</v>
      </c>
      <c r="IL19">
        <f t="shared" ca="1" si="131"/>
        <v>2.0391355961522296E-2</v>
      </c>
      <c r="IM19" s="5">
        <f t="shared" si="89"/>
        <v>146864.37488866274</v>
      </c>
      <c r="IN19">
        <f t="shared" ca="1" si="90"/>
        <v>116.78875003786659</v>
      </c>
      <c r="IP19" s="112">
        <v>103.0325514031712</v>
      </c>
      <c r="IQ19" s="112">
        <v>102.13461054247139</v>
      </c>
      <c r="IR19">
        <f t="shared" si="91"/>
        <v>97.776334174300061</v>
      </c>
      <c r="IS19">
        <f t="shared" si="132"/>
        <v>4.9802976654272002E-3</v>
      </c>
      <c r="IT19" s="112">
        <v>0.44211176529038232</v>
      </c>
      <c r="IU19">
        <f t="shared" si="133"/>
        <v>9.319675377349167E-3</v>
      </c>
      <c r="IW19">
        <f>+util!B17</f>
        <v>113.566666666667</v>
      </c>
      <c r="IX19">
        <f t="shared" si="134"/>
        <v>2.1659354350233254E-2</v>
      </c>
      <c r="IY19">
        <f t="shared" si="135"/>
        <v>1.2995612610139953E-2</v>
      </c>
      <c r="JA19" s="5">
        <f t="shared" si="92"/>
        <v>80160.766231009504</v>
      </c>
      <c r="JB19" s="1">
        <f t="shared" si="93"/>
        <v>3.3463977119005035</v>
      </c>
      <c r="JC19" s="5">
        <f t="shared" ca="1" si="94"/>
        <v>68637.404035079453</v>
      </c>
      <c r="JD19" s="1">
        <f t="shared" ca="1" si="95"/>
        <v>8.4942838182921605</v>
      </c>
      <c r="JE19">
        <f t="shared" ca="1" si="136"/>
        <v>2.6125274972426001E-2</v>
      </c>
      <c r="JG19">
        <f t="shared" si="96"/>
        <v>0.58479204139982133</v>
      </c>
    </row>
    <row r="20" spans="1:267" x14ac:dyDescent="0.15">
      <c r="A20" t="s">
        <v>259</v>
      </c>
      <c r="B20" s="7">
        <f>+'gaku-mk1131'!B23*'gaku-mk1722'!$B$8/'gaku-mk1131'!$B$64</f>
        <v>298370.92421303055</v>
      </c>
      <c r="C20" s="7">
        <f>+'kgaku-mk1131'!B24*'kgaku-mk1722'!B$9/'kgaku-mk1131'!B$65</f>
        <v>160150.73109057063</v>
      </c>
      <c r="D20" s="7">
        <f>+'kgaku-mk1131'!C24*'kgaku-mk1722'!C$9/'kgaku-mk1131'!C$65</f>
        <v>554.126328323248</v>
      </c>
      <c r="E20" s="7">
        <f>+'kgaku-mk1131'!D24*'kgaku-mk1722'!D$9/'kgaku-mk1131'!D$65</f>
        <v>135.24661764705883</v>
      </c>
      <c r="F20" s="7">
        <f>+'kgaku-mk1131'!F24*'kgaku-mk1722'!F$9/'kgaku-mk1131'!F$65</f>
        <v>9724.6026598759727</v>
      </c>
      <c r="G20" s="7">
        <f>+'kgaku-mk1131'!G24*'kgaku-mk1722'!G$9/'kgaku-mk1131'!G$65</f>
        <v>15103.289583644233</v>
      </c>
      <c r="H20" s="7">
        <f>+'kgaku-mk1131'!H24*'kgaku-mk1722'!H$9/'kgaku-mk1131'!H$65</f>
        <v>56361.078668493814</v>
      </c>
      <c r="I20" s="7">
        <f>+'kgaku-mk1131'!I24*'kgaku-mk1722'!I$9/'kgaku-mk1131'!I$65</f>
        <v>78120.790186331316</v>
      </c>
      <c r="J20" s="7">
        <f>+'gaku-mk1131'!F23*'gaku-mk1722'!$F$8/'gaku-mk1131'!$F$64</f>
        <v>14353.157418000264</v>
      </c>
      <c r="K20" s="7">
        <f>+'gaku-mk1131'!G23*'gaku-mk1722'!$G$8/'gaku-mk1131'!$G$64</f>
        <v>42885.176266674207</v>
      </c>
      <c r="L20" s="7">
        <f>+'gaku-jk1131'!B23*'gaku-jk1722'!$B$8/'gaku-jk1131'!$B$64</f>
        <v>290249.90560022969</v>
      </c>
      <c r="M20" s="7">
        <f>+'kgaku-jk1131'!B24*'kgaku-jk1722'!$B$9/'kgaku-jk1131'!$B$65</f>
        <v>168904.66772506398</v>
      </c>
      <c r="N20" s="7">
        <f>+'kgaku-jk1131'!C24*'kgaku-jk1722'!C$9/'kgaku-jk1131'!C$65</f>
        <v>574.41088775608353</v>
      </c>
      <c r="O20" s="7">
        <f>+'kgaku-jk1131'!D24*'kgaku-jk1722'!D$9/'kgaku-jk1131'!D$65</f>
        <v>155.44413591523565</v>
      </c>
      <c r="P20" s="7">
        <f>+'kgaku-jk1131'!F24*'kgaku-jk1722'!F$9/'kgaku-jk1131'!F$65</f>
        <v>2436.0852348146605</v>
      </c>
      <c r="Q20" s="7">
        <f>+'kgaku-jk1131'!G24*'kgaku-jk1722'!G$9/'kgaku-jk1131'!G$65</f>
        <v>15476.463116313544</v>
      </c>
      <c r="R20" s="7">
        <f>+'kgaku-jk1131'!H24*'kgaku-jk1722'!H$9/'kgaku-jk1131'!H$65</f>
        <v>63891.266738976155</v>
      </c>
      <c r="S20" s="7">
        <f>+'kgaku-jk1131'!I24*'kgaku-jk1722'!I$9/'kgaku-jk1131'!I$65</f>
        <v>101337.63869702996</v>
      </c>
      <c r="T20" s="7">
        <f>+'gaku-jk1131'!F23*'gaku-jk1722'!$F$8/'gaku-jk1131'!$F$64</f>
        <v>17541.583346105584</v>
      </c>
      <c r="U20" s="7">
        <f>+'gaku-jk1131'!G23*'gaku-jk1722'!$G$8/'gaku-jk1131'!$G$64</f>
        <v>33974.224113934128</v>
      </c>
      <c r="V20" s="8">
        <f t="shared" si="0"/>
        <v>102.79794013920755</v>
      </c>
      <c r="W20" s="8">
        <f t="shared" si="0"/>
        <v>94.817232257463331</v>
      </c>
      <c r="X20" s="8">
        <f t="shared" si="1"/>
        <v>96.468632495446514</v>
      </c>
      <c r="Y20" s="8">
        <f t="shared" si="2"/>
        <v>87.006574323787547</v>
      </c>
      <c r="Z20" s="8">
        <f t="shared" si="3"/>
        <v>399.18975415553678</v>
      </c>
      <c r="AA20" s="8">
        <f t="shared" si="4"/>
        <v>97.588767343903314</v>
      </c>
      <c r="AB20" s="8">
        <f t="shared" si="5"/>
        <v>88.214057327668172</v>
      </c>
      <c r="AC20" s="8">
        <f t="shared" si="6"/>
        <v>77.08960973512491</v>
      </c>
      <c r="AD20" s="8">
        <f t="shared" si="7"/>
        <v>81.823613836927763</v>
      </c>
      <c r="AE20" s="8">
        <f t="shared" si="8"/>
        <v>126.22856705382526</v>
      </c>
      <c r="AF20" s="11">
        <f t="shared" ca="1" si="9"/>
        <v>94.223214285714278</v>
      </c>
      <c r="AG20" s="11">
        <f t="shared" ca="1" si="10"/>
        <v>97.000865265760197</v>
      </c>
      <c r="AH20" s="11">
        <f t="shared" ca="1" si="11"/>
        <v>86.97955689828801</v>
      </c>
      <c r="AI20" s="11">
        <f t="shared" ca="1" si="12"/>
        <v>400.12710133542805</v>
      </c>
      <c r="AJ20" s="11">
        <f t="shared" ca="1" si="13"/>
        <v>96.846348588120748</v>
      </c>
      <c r="AK20" s="11">
        <f t="shared" ca="1" si="14"/>
        <v>87.486138613861385</v>
      </c>
      <c r="AL20" s="11">
        <f t="shared" ca="1" si="15"/>
        <v>76.482883817427378</v>
      </c>
      <c r="AM20" s="11">
        <f t="shared" ca="1" si="16"/>
        <v>81.891052114060955</v>
      </c>
      <c r="AN20" s="11">
        <f t="shared" ca="1" si="17"/>
        <v>126.94792418772565</v>
      </c>
      <c r="AO20" s="9">
        <f ca="1">+OFFSET('kdef-cy1131'!B$9,ROUNDDOWN((ROW(Sheet1!AO20)-ROW(Sheet1!AO$5))/4,0),0)</f>
        <v>86.5</v>
      </c>
      <c r="AP20" s="9">
        <f ca="1">+OFFSET('kdef-cy1131'!C$9,ROUNDDOWN((ROW(Sheet1!AP20)-ROW(Sheet1!AP$5))/4,0),0)</f>
        <v>117.3</v>
      </c>
      <c r="AQ20" s="9">
        <f ca="1">+OFFSET('kdef-cy1131'!D$9,ROUNDDOWN((ROW(Sheet1!AQ20)-ROW(Sheet1!AQ$5))/4,0),0)</f>
        <v>84.1</v>
      </c>
      <c r="AR20" s="9">
        <f ca="1">+OFFSET('kdef-cy1131'!F$9,ROUNDDOWN((ROW(Sheet1!AR20)-ROW(Sheet1!AR$5))/4,0),0)</f>
        <v>165.7</v>
      </c>
      <c r="AS20" s="9">
        <f ca="1">+OFFSET('kdef-cy1131'!G$9,ROUNDDOWN((ROW(Sheet1!AS20)-ROW(Sheet1!AS$5))/4,0),0)</f>
        <v>87.4</v>
      </c>
      <c r="AT20" s="9">
        <f ca="1">+OFFSET('kdef-cy1131'!H$9,ROUNDDOWN((ROW(Sheet1!AT20)-ROW(Sheet1!AT$5))/4,0),0)</f>
        <v>91</v>
      </c>
      <c r="AU20" s="9">
        <f ca="1">+OFFSET('kdef-cy1131'!I$9,ROUNDDOWN((ROW(Sheet1!AU20)-ROW(Sheet1!AU$5))/4,0),0)</f>
        <v>74.099999999999994</v>
      </c>
      <c r="AV20" s="9">
        <f ca="1">+OFFSET('def-cy1131'!$F$8,ROUNDDOWN((ROW(Sheet1!AV20)-ROW(Sheet1!AV$5))/4,0),0)</f>
        <v>83.2</v>
      </c>
      <c r="AW20" s="9">
        <f ca="1">+OFFSET('def-cy1131'!$G$8,ROUNDDOWN((ROW(Sheet1!AW20)-ROW(Sheet1!AW$5))/4,0),0)</f>
        <v>111.9</v>
      </c>
      <c r="AX20" s="9">
        <f t="shared" ca="1" si="145"/>
        <v>92.371428571428567</v>
      </c>
      <c r="AY20" s="9">
        <f t="shared" ca="1" si="146"/>
        <v>97.82781211372064</v>
      </c>
      <c r="AZ20" s="9">
        <f t="shared" ca="1" si="147"/>
        <v>85.428197381671708</v>
      </c>
      <c r="BA20" s="9">
        <f t="shared" ca="1" si="148"/>
        <v>404.23220738413193</v>
      </c>
      <c r="BB20" s="9">
        <f t="shared" ca="1" si="149"/>
        <v>95.2950340798442</v>
      </c>
      <c r="BC20" s="9">
        <f t="shared" ca="1" si="150"/>
        <v>86.044059405940587</v>
      </c>
      <c r="BD20" s="9">
        <f t="shared" ca="1" si="151"/>
        <v>74.52178423236515</v>
      </c>
      <c r="BE20" s="9">
        <f t="shared" ca="1" si="143"/>
        <v>81.792625368731549</v>
      </c>
      <c r="BF20" s="9">
        <f t="shared" ca="1" si="152"/>
        <v>127.85550541516247</v>
      </c>
      <c r="BG20">
        <f t="shared" ca="1" si="97"/>
        <v>-1.3316853538871903E-5</v>
      </c>
      <c r="BH20">
        <f t="shared" ca="1" si="98"/>
        <v>6.0333442068278664E-5</v>
      </c>
      <c r="BI20">
        <f t="shared" ca="1" si="99"/>
        <v>1.8427926506003943E-3</v>
      </c>
      <c r="BJ20">
        <f t="shared" ca="1" si="100"/>
        <v>-2.4644398424361782E-3</v>
      </c>
      <c r="BK20">
        <f t="shared" ca="1" si="101"/>
        <v>3.8537843627358143E-3</v>
      </c>
      <c r="BL20" s="13">
        <f t="shared" ca="1" si="102"/>
        <v>3.2791537594294372E-3</v>
      </c>
      <c r="BM20">
        <f t="shared" ca="1" si="103"/>
        <v>-1.1475386807434852E-4</v>
      </c>
      <c r="BN20">
        <f t="shared" ca="1" si="49"/>
        <v>4.0612817230734673E-3</v>
      </c>
      <c r="BO20" s="13">
        <f t="shared" ca="1" si="50"/>
        <v>3.9465278549991184E-3</v>
      </c>
      <c r="BP20">
        <f t="shared" ca="1" si="104"/>
        <v>3.4110000379349494E-3</v>
      </c>
      <c r="BQ20">
        <f t="shared" ca="1" si="105"/>
        <v>-4.1088110618605933E-5</v>
      </c>
      <c r="BR20">
        <f t="shared" ca="1" si="106"/>
        <v>1.4541591973427036E-3</v>
      </c>
      <c r="BS20" s="13">
        <f t="shared" ca="1" si="107"/>
        <v>4.8240711246590471E-3</v>
      </c>
      <c r="BT20" s="5">
        <f t="shared" si="51"/>
        <v>33974.224113934128</v>
      </c>
      <c r="BU20" s="5">
        <f t="shared" ca="1" si="52"/>
        <v>182061.07801138802</v>
      </c>
      <c r="BV20" s="5">
        <f t="shared" ca="1" si="53"/>
        <v>12420.749817093219</v>
      </c>
      <c r="BW20" s="5">
        <f t="shared" ca="1" si="108"/>
        <v>45478.96610909819</v>
      </c>
      <c r="BX20" s="5">
        <f t="shared" si="54"/>
        <v>42885.176266674207</v>
      </c>
      <c r="BY20" s="5">
        <f t="shared" si="55"/>
        <v>150004.03814914555</v>
      </c>
      <c r="BZ20" s="5">
        <f t="shared" si="56"/>
        <v>24077.760077876235</v>
      </c>
      <c r="CA20" s="5">
        <f t="shared" si="57"/>
        <v>66962.936344550442</v>
      </c>
      <c r="CB20" s="9">
        <f t="shared" si="109"/>
        <v>126.22856705382526</v>
      </c>
      <c r="CC20" s="9">
        <f t="shared" ca="1" si="110"/>
        <v>82.392150913092323</v>
      </c>
      <c r="CD20" s="9">
        <f t="shared" ca="1" si="111"/>
        <v>193.85109942993009</v>
      </c>
      <c r="CE20" s="9">
        <f t="shared" ca="1" si="112"/>
        <v>147.23935496667838</v>
      </c>
      <c r="CF20" s="5"/>
      <c r="CG20" s="5">
        <f t="shared" si="58"/>
        <v>82.825445039066409</v>
      </c>
      <c r="CH20" s="5">
        <f t="shared" ca="1" si="113"/>
        <v>82.392150913092323</v>
      </c>
      <c r="CI20" s="5">
        <f t="shared" si="59"/>
        <v>120.52337328727036</v>
      </c>
      <c r="CJ20" s="5">
        <f t="shared" ca="1" si="114"/>
        <v>193.85109942993009</v>
      </c>
      <c r="CK20" s="5">
        <f t="shared" si="115"/>
        <v>124.11600965194127</v>
      </c>
      <c r="CL20" s="5">
        <f t="shared" ca="1" si="116"/>
        <v>147.23935496667838</v>
      </c>
      <c r="CM20" s="5"/>
      <c r="CN20" s="1">
        <f t="shared" si="21"/>
        <v>35.82336307046382</v>
      </c>
      <c r="CO20" s="1">
        <f t="shared" si="22"/>
        <v>4.1931829846900257</v>
      </c>
      <c r="CP20" s="1">
        <f t="shared" ca="1" si="23"/>
        <v>22.470429697865264</v>
      </c>
      <c r="CQ20" s="1">
        <f t="shared" ca="1" si="24"/>
        <v>1.5329997416708043</v>
      </c>
      <c r="CR20" s="1">
        <f t="shared" ca="1" si="25"/>
        <v>5.613126769589738</v>
      </c>
      <c r="CS20" s="83">
        <f t="shared" si="117"/>
        <v>5.5989239955145141E-3</v>
      </c>
      <c r="CT20" s="83">
        <f t="shared" si="118"/>
        <v>2.601640300417837E-3</v>
      </c>
      <c r="CU20" s="83">
        <f t="shared" ca="1" si="60"/>
        <v>5.7596316338877427E-4</v>
      </c>
      <c r="CV20" s="83">
        <f t="shared" ca="1" si="61"/>
        <v>1.2409348467172705E-3</v>
      </c>
      <c r="CW20" s="83">
        <f t="shared" ca="1" si="61"/>
        <v>2.1146466841267119E-3</v>
      </c>
      <c r="CX20" s="83">
        <f t="shared" si="119"/>
        <v>3.5507667240995194E-3</v>
      </c>
      <c r="CY20" s="83">
        <f t="shared" si="138"/>
        <v>-2.1252058755807535E-3</v>
      </c>
      <c r="CZ20" s="83">
        <f t="shared" ca="1" si="139"/>
        <v>6.8443126817126229E-3</v>
      </c>
      <c r="DA20" s="83">
        <f t="shared" ca="1" si="140"/>
        <v>1.2000966847031458E-3</v>
      </c>
      <c r="DB20" s="83">
        <f t="shared" ca="1" si="140"/>
        <v>-9.3224941329448708E-4</v>
      </c>
      <c r="DC20" s="5"/>
      <c r="DD20" s="86">
        <f t="shared" si="120"/>
        <v>1995</v>
      </c>
      <c r="DE20" s="135">
        <v>562754.5</v>
      </c>
      <c r="DF20" s="135">
        <v>8216.1</v>
      </c>
      <c r="DG20" s="135">
        <v>357463.80000000005</v>
      </c>
      <c r="DH20" s="5">
        <v>14832.5</v>
      </c>
      <c r="DI20" s="5">
        <v>490654.1</v>
      </c>
      <c r="DJ20" s="5">
        <v>12668.8</v>
      </c>
      <c r="DK20" s="5">
        <v>349790.8</v>
      </c>
      <c r="DL20" s="5">
        <v>8631.5</v>
      </c>
      <c r="DM20" s="135">
        <v>428132</v>
      </c>
      <c r="DN20" s="134">
        <v>21253.5</v>
      </c>
      <c r="DO20" s="5">
        <v>247032.8</v>
      </c>
      <c r="DP20" s="5">
        <v>13922.1</v>
      </c>
      <c r="DQ20" s="5">
        <f t="shared" ref="DQ20:DT35" si="162">+DE19</f>
        <v>559873.4</v>
      </c>
      <c r="DR20" s="5">
        <f t="shared" si="162"/>
        <v>8123</v>
      </c>
      <c r="DS20" s="5">
        <f t="shared" si="162"/>
        <v>354002.9</v>
      </c>
      <c r="DT20" s="5">
        <f t="shared" si="162"/>
        <v>14409.300000000001</v>
      </c>
      <c r="DU20" s="7">
        <f t="shared" si="121"/>
        <v>936408.60000000009</v>
      </c>
      <c r="DV20" s="132">
        <f>+DI19</f>
        <v>484815.3</v>
      </c>
      <c r="DW20" s="132">
        <f>+DJ19</f>
        <v>13021.8</v>
      </c>
      <c r="DX20" s="132">
        <f>+DK19</f>
        <v>347038.3</v>
      </c>
      <c r="DY20" s="132">
        <f>+DL19</f>
        <v>8579</v>
      </c>
      <c r="DZ20" s="7">
        <f t="shared" si="123"/>
        <v>853454.39999999991</v>
      </c>
      <c r="EA20">
        <v>105644.2</v>
      </c>
      <c r="EB20">
        <v>25194.3</v>
      </c>
      <c r="EC20">
        <v>80449.899999999994</v>
      </c>
      <c r="ED20">
        <v>97977.3</v>
      </c>
      <c r="EE20">
        <v>24129.5</v>
      </c>
      <c r="EF20">
        <v>73847.7</v>
      </c>
      <c r="EG20" s="5">
        <f t="shared" si="64"/>
        <v>788041.55289513269</v>
      </c>
      <c r="EH20" s="9">
        <f ca="1">+AVERAGE(OFFSET($CE$5,(ROW(EH20)-ROW($EH$5))*4,0):OFFSET($CE$5,(ROW(EH20)-ROW($EH$5))*4+3,0))</f>
        <v>143.38529194964028</v>
      </c>
      <c r="EI20" s="102">
        <f>+'def-cy1722'!B9</f>
        <v>117.3</v>
      </c>
      <c r="EJ20" s="101">
        <f>+'def-cy1131'!B23</f>
        <v>103.2</v>
      </c>
      <c r="EK20" s="5">
        <f t="shared" ca="1" si="65"/>
        <v>549597.20218159351</v>
      </c>
      <c r="EM20" t="s">
        <v>799</v>
      </c>
      <c r="EO20" s="90">
        <f t="shared" si="30"/>
        <v>42885.176266674207</v>
      </c>
      <c r="EP20" s="1">
        <f>+'gaku-mk1131'!G23</f>
        <v>41871.4</v>
      </c>
      <c r="EQ20" s="5">
        <f t="shared" ca="1" si="66"/>
        <v>7281.5410452557871</v>
      </c>
      <c r="ER20" s="7">
        <f ca="1">+ER19+$EQ19</f>
        <v>291271.60359744669</v>
      </c>
      <c r="ES20" s="7">
        <f ca="1">+ES19+$EQ19</f>
        <v>291271.60359744669</v>
      </c>
      <c r="ET20" s="7">
        <f ca="1">+ET19+EQ19-(ES21-ER21)/4</f>
        <v>274026.61484861095</v>
      </c>
      <c r="EU20" s="182">
        <f t="shared" ca="1" si="31"/>
        <v>289244.99241902307</v>
      </c>
      <c r="EV20" s="5">
        <f t="shared" ca="1" si="67"/>
        <v>5745</v>
      </c>
      <c r="EW20" s="92">
        <f t="shared" ca="1" si="68"/>
        <v>121.72600135777326</v>
      </c>
      <c r="EX20">
        <f t="shared" ca="1" si="32"/>
        <v>0.58153482819605007</v>
      </c>
      <c r="EY20">
        <f t="shared" ca="1" si="69"/>
        <v>0.57032894427379754</v>
      </c>
      <c r="EZ20">
        <f t="shared" ca="1" si="70"/>
        <v>5.7526556980371218E-3</v>
      </c>
      <c r="FA20">
        <f t="shared" ca="1" si="70"/>
        <v>5.7526556980369015E-3</v>
      </c>
      <c r="FC20" s="12">
        <f>+call!B58*call!$C$65/call!$B$65</f>
        <v>6.4174308224203864</v>
      </c>
      <c r="FE20" s="142">
        <f>fof!B82/10</f>
        <v>885.93945373461406</v>
      </c>
      <c r="FF20" s="142">
        <f>fof!C82/10</f>
        <v>29378.962139560237</v>
      </c>
      <c r="FG20" s="7">
        <f ca="1">+AVERAGE(OFFSET(jikasougaku!$BF$287,(ROW(Sheet1!FG20)-ROW(Sheet1!$FG$5))*3,0):OFFSET(jikasougaku!$BF$287,(ROW(Sheet1!FG20)-ROW(Sheet1!$FG$5))*3+2,0))/1000</f>
        <v>20210.831333333332</v>
      </c>
      <c r="FH20" s="7">
        <f ca="1">+AVERAGE(OFFSET(jikasougaku!$BR$287,(ROW(Sheet1!FH20)-ROW(Sheet1!$FH$5))*3,0):OFFSET(jikasougaku!$BR$287,(ROW(Sheet1!FH20)-ROW(Sheet1!$FH$5))*3+2,0))/1000</f>
        <v>114427.3</v>
      </c>
      <c r="FI20" s="7" t="e">
        <f ca="1">+AVERAGE(OFFSET(jikasougaku!$BH$287,(ROW(Sheet1!FI20)-ROW(Sheet1!FI$5))*3,0):OFFSET(jikasougaku!$BH$287,(ROW(Sheet1!FI20)-ROW(Sheet1!FI$5))*3+2,0))/1000</f>
        <v>#DIV/0!</v>
      </c>
      <c r="FJ20" s="7" t="e">
        <f ca="1">+AVERAGE(OFFSET(jikasougaku!$BJ$287,(ROW(Sheet1!FJ20)-ROW(Sheet1!FJ$5))*3,0):OFFSET(jikasougaku!$BJ$287,(ROW(Sheet1!FJ20)-ROW(Sheet1!FJ$5))*3+2,0))/1000</f>
        <v>#DIV/0!</v>
      </c>
      <c r="FK20" s="7" t="e">
        <f ca="1">+AVERAGE(OFFSET(jikasougaku!$BL$287,(ROW(Sheet1!FK20)-ROW(Sheet1!FK$5))*3,0):OFFSET(jikasougaku!$BL$287,(ROW(Sheet1!FK20)-ROW(Sheet1!FK$5))*3+2,0))/1000</f>
        <v>#DIV/0!</v>
      </c>
      <c r="FL20" s="4">
        <f t="shared" ca="1" si="33"/>
        <v>16651.509877716078</v>
      </c>
      <c r="FM20" s="64">
        <f t="shared" ca="1" si="71"/>
        <v>94216.468666666668</v>
      </c>
      <c r="FN20" s="7">
        <f t="shared" ca="1" si="34"/>
        <v>6364.3017568915511</v>
      </c>
      <c r="FO20" s="7">
        <f t="shared" ca="1" si="35"/>
        <v>103004.82205671023</v>
      </c>
      <c r="FP20" s="1">
        <f t="shared" ca="1" si="36"/>
        <v>0.78549790414449105</v>
      </c>
      <c r="FQ20" s="1">
        <f t="shared" ca="1" si="37"/>
        <v>12.71311055524812</v>
      </c>
      <c r="FR20" s="211">
        <f ca="1">+FP20/消費税調整!$E20*100</f>
        <v>0.76411833065991475</v>
      </c>
      <c r="FS20" s="211">
        <f ca="1">+FQ20/消費税調整!$E20*100</f>
        <v>12.367086867725368</v>
      </c>
      <c r="FT20" s="83">
        <f t="shared" ca="1" si="124"/>
        <v>1.1522144636863013E-3</v>
      </c>
      <c r="FU20" s="83">
        <f t="shared" ca="1" si="125"/>
        <v>4.950959780953982E-2</v>
      </c>
      <c r="FW20" s="7">
        <f>+kshotoku1631!$E24*kshotoku1722!$E$9/kshotoku1631!$E$65</f>
        <v>154338.28953930686</v>
      </c>
      <c r="FX20" s="72">
        <f t="shared" ca="1" si="72"/>
        <v>0.22069896371401529</v>
      </c>
      <c r="FY20">
        <f t="shared" ca="1" si="126"/>
        <v>5.8885210014441572E-3</v>
      </c>
      <c r="GA20" s="73">
        <f t="shared" ca="1" si="38"/>
        <v>121.72600135777326</v>
      </c>
      <c r="GB20" s="72">
        <f ca="1">+AVERAGE(OFFSET(Maikin30!$F$20,ROUNDDOWN((ROW(GB20)-ROW(GB$5))/4,0),MOD(ROW(GB20)-ROW(GB$5),4)*3):OFFSET(Maikin30!$F$20,ROUNDDOWN((ROW(GB20)-ROW(GB$5))/4,0),MOD(ROW(GB20)-ROW(GB$5),4)*3+2))</f>
        <v>116.73333333333335</v>
      </c>
      <c r="GC20" s="5">
        <f ca="1">+AVERAGE(OFFSET(Rocho!$J$66,(ROW(GC20)-ROW($GC$5))*3,0):OFFSET(Rocho!$J$66,(ROW(GC20)-ROW($GC$5))*3+2,0))</f>
        <v>5745</v>
      </c>
      <c r="GD20" s="72">
        <f t="shared" ca="1" si="73"/>
        <v>86.311299704223842</v>
      </c>
      <c r="GE20">
        <f t="shared" ca="1" si="127"/>
        <v>-1.8171753610409518E-3</v>
      </c>
      <c r="GF20" s="72"/>
      <c r="GG20" s="85" t="s">
        <v>716</v>
      </c>
      <c r="GH20" s="78">
        <f ca="1">+AVERAGE(OFFSET(Rocho!$E$6,(ROW(GH20)-ROW($GH$5))*3,0):OFFSET(Rocho!$E$6,(ROW(GH20)-ROW($GH$5))*3+2,0))/10000</f>
        <v>8760.6666666666679</v>
      </c>
      <c r="GI20" s="82">
        <f>Rocho!T21</f>
        <v>7761.5158645757401</v>
      </c>
      <c r="GJ20">
        <f t="shared" si="128"/>
        <v>1.757194957077002E-3</v>
      </c>
      <c r="GL20" s="94">
        <f t="shared" si="39"/>
        <v>148712.7598288758</v>
      </c>
      <c r="GM20" s="5">
        <f t="shared" si="74"/>
        <v>42885.176266674207</v>
      </c>
      <c r="GN20" s="7">
        <f>+('gaku-mk1131'!C23-'gaku-mk1131'!D23)*('gaku-mk1722'!$C$8-'gaku-mk1722'!$D$8)/('gaku-mk1131'!$C$64-'gaku-mk1131'!$D$64)</f>
        <v>2270.8620573070721</v>
      </c>
      <c r="GO20" s="5">
        <f t="shared" si="75"/>
        <v>9724.6026598759727</v>
      </c>
      <c r="GP20" s="5">
        <f t="shared" si="76"/>
        <v>14353.157418000264</v>
      </c>
      <c r="GQ20" s="90">
        <f>+'gaku-mk1131'!H23+('gaku-mk1722'!$H$8-'gaku-mk1131'!$H$64)</f>
        <v>4835.5</v>
      </c>
      <c r="GR20" s="7">
        <f>+'gaku-mk1131'!W23*'gaku-mk1722'!$W$8/'gaku-mk1131'!$W$64</f>
        <v>69579.041494728051</v>
      </c>
      <c r="GS20" s="7">
        <f>+'gaku-mk1131'!M23*'gaku-mk1722'!$M$8/'gaku-mk1131'!$M$64</f>
        <v>41596.103550143875</v>
      </c>
      <c r="GT20" s="7">
        <f>+'gaku-mk1131'!N23*'gaku-mk1722'!$N$8/'gaku-mk1131'!$N$64</f>
        <v>36531.68361785364</v>
      </c>
      <c r="GU20" s="5">
        <f t="shared" si="77"/>
        <v>33974.224113934128</v>
      </c>
      <c r="GV20" s="7">
        <f>+('gaku-jk1131'!C23-'gaku-jk1131'!D23)*('gaku-jk1722'!$C$8-'gaku-jk1722'!$D$8)/('gaku-jk1131'!$C$64-'gaku-jk1131'!$D$64)</f>
        <v>2410.9406566457524</v>
      </c>
      <c r="GW20" s="5">
        <f t="shared" si="78"/>
        <v>2436.0852348146605</v>
      </c>
      <c r="GX20" s="5">
        <f t="shared" si="79"/>
        <v>17541.583346105584</v>
      </c>
      <c r="GY20" s="90">
        <f>+'gaku-jk1131'!H23+('gaku-jk1722'!$H$8-'gaku-jk1131'!$H$64)</f>
        <v>3902.5</v>
      </c>
      <c r="GZ20" s="7">
        <f>+'gaku-jk1131'!Z23*'gaku-jk1722'!$Z$8/'gaku-jk1131'!$Z$64</f>
        <v>77961.177205732485</v>
      </c>
      <c r="HA20" s="7">
        <f>+'gaku-jk1131'!M23*'gaku-jk1722'!$M$8/'gaku-jk1131'!$M$64</f>
        <v>22121.490625624425</v>
      </c>
      <c r="HB20" s="7">
        <f>+'gaku-jk1131'!N23*'gaku-jk1722'!$N$8/'gaku-jk1131'!$N$64</f>
        <v>24563.692239446806</v>
      </c>
      <c r="HC20" s="9">
        <f t="shared" ca="1" si="40"/>
        <v>126.94792418772565</v>
      </c>
      <c r="HD20" s="7">
        <f t="shared" ca="1" si="41"/>
        <v>94.114285714285728</v>
      </c>
      <c r="HE20" s="9">
        <f t="shared" ca="1" si="42"/>
        <v>400.12710133542805</v>
      </c>
      <c r="HF20" s="9">
        <f t="shared" ca="1" si="43"/>
        <v>81.891052114060955</v>
      </c>
      <c r="HG20" s="7">
        <f t="shared" ca="1" si="44"/>
        <v>148.39983036471585</v>
      </c>
      <c r="HH20" s="7">
        <f t="shared" ca="1" si="45"/>
        <v>90.064579256360076</v>
      </c>
      <c r="HI20" s="7">
        <f t="shared" ca="1" si="46"/>
        <v>191.23865086599815</v>
      </c>
      <c r="HJ20" s="7">
        <f t="shared" ca="1" si="47"/>
        <v>153.9083333333333</v>
      </c>
      <c r="HL20">
        <f ca="1">+OFFSET('def-cy1131'!$C$8,ROUNDDOWN((ROW(Sheet1!HO20)-ROW(Sheet1!HO$5))/4,0),0)</f>
        <v>86.4</v>
      </c>
      <c r="HO20">
        <f ca="1">+OFFSET('def-cy1131'!$H$8,ROUNDDOWN((ROW(Sheet1!HO20)-ROW(Sheet1!HO$5))/4,0),0)</f>
        <v>155.80000000000001</v>
      </c>
      <c r="HP20">
        <f ca="1">+OFFSET('def-cy1131'!$W$8,ROUNDDOWN((ROW(Sheet1!HO20)-ROW(Sheet1!HO$5))/4,0),0)</f>
        <v>87</v>
      </c>
      <c r="HQ20">
        <f ca="1">+OFFSET('def-cy1131'!$M$8,ROUNDDOWN((ROW(Sheet1!HO20)-ROW(Sheet1!HO$5))/4,0),0)</f>
        <v>159.9</v>
      </c>
      <c r="HR20">
        <f ca="1">+OFFSET('def-cy1131'!$N$8,ROUNDDOWN((ROW(Sheet1!HO20)-ROW(Sheet1!HO$5))/4,0),0)</f>
        <v>188.6</v>
      </c>
      <c r="HS20" s="9">
        <f t="shared" ca="1" si="154"/>
        <v>127.85550541516247</v>
      </c>
      <c r="HT20" s="9">
        <f t="shared" ca="1" si="155"/>
        <v>92.371428571428567</v>
      </c>
      <c r="HU20" s="9">
        <f t="shared" ca="1" si="156"/>
        <v>404.23220738413193</v>
      </c>
      <c r="HV20" s="9">
        <f t="shared" ca="1" si="157"/>
        <v>81.792625368731549</v>
      </c>
      <c r="HW20" s="9">
        <f t="shared" ca="1" si="158"/>
        <v>152.78134011874471</v>
      </c>
      <c r="HX20" s="9">
        <f t="shared" ca="1" si="159"/>
        <v>90.16810176125243</v>
      </c>
      <c r="HY20" s="9">
        <f t="shared" ca="1" si="160"/>
        <v>201.16536007292612</v>
      </c>
      <c r="HZ20" s="9">
        <f t="shared" ca="1" si="161"/>
        <v>161.98729674796746</v>
      </c>
      <c r="IA20">
        <f t="shared" ca="1" si="80"/>
        <v>1.5394166931792599E-3</v>
      </c>
      <c r="IB20">
        <f t="shared" ca="1" si="81"/>
        <v>2.7096367851244657E-4</v>
      </c>
      <c r="IC20">
        <f t="shared" ca="1" si="82"/>
        <v>-1.8543454316632358E-5</v>
      </c>
      <c r="ID20">
        <f t="shared" ca="1" si="83"/>
        <v>6.5627584814826169E-4</v>
      </c>
      <c r="IE20">
        <f t="shared" ca="1" si="84"/>
        <v>1.5349824714853889E-2</v>
      </c>
      <c r="IF20">
        <f t="shared" ca="1" si="85"/>
        <v>8.4528697520862436E-4</v>
      </c>
      <c r="IG20">
        <f t="shared" ca="1" si="86"/>
        <v>1.1873116320778266E-2</v>
      </c>
      <c r="IH20">
        <f t="shared" ca="1" si="87"/>
        <v>-1.9191150409755674E-2</v>
      </c>
      <c r="II20">
        <f t="shared" ca="1" si="129"/>
        <v>1.132519036660844E-2</v>
      </c>
      <c r="IJ20" s="5">
        <f t="shared" ca="1" si="130"/>
        <v>127176.32635351646</v>
      </c>
      <c r="IK20" s="1">
        <f t="shared" ca="1" si="88"/>
        <v>15.696417552689157</v>
      </c>
      <c r="IL20">
        <f t="shared" ca="1" si="131"/>
        <v>8.5637146159120905E-3</v>
      </c>
      <c r="IM20" s="5">
        <f t="shared" si="89"/>
        <v>148712.7598288758</v>
      </c>
      <c r="IN20">
        <f t="shared" ca="1" si="90"/>
        <v>116.93431009753637</v>
      </c>
      <c r="IP20" s="112">
        <v>102.553755779325</v>
      </c>
      <c r="IQ20" s="112">
        <v>102.36098292423455</v>
      </c>
      <c r="IR20">
        <f t="shared" si="91"/>
        <v>99.517803045738233</v>
      </c>
      <c r="IS20">
        <f t="shared" si="132"/>
        <v>1.7653987341594578E-2</v>
      </c>
      <c r="IT20" s="112">
        <v>0.44309166713543491</v>
      </c>
      <c r="IU20">
        <f t="shared" si="133"/>
        <v>2.2139594344449919E-3</v>
      </c>
      <c r="IW20">
        <f>+util!B18</f>
        <v>116.4</v>
      </c>
      <c r="IX20">
        <f t="shared" si="134"/>
        <v>2.4642499298523333E-2</v>
      </c>
      <c r="IY20">
        <f t="shared" si="135"/>
        <v>1.4785499579113999E-2</v>
      </c>
      <c r="JA20" s="5">
        <f t="shared" si="92"/>
        <v>81749.823484325345</v>
      </c>
      <c r="JB20" s="1">
        <f t="shared" si="93"/>
        <v>3.3952420499214493</v>
      </c>
      <c r="JC20" s="5">
        <f t="shared" ca="1" si="94"/>
        <v>69910.89562690095</v>
      </c>
      <c r="JD20" s="1">
        <f t="shared" ca="1" si="95"/>
        <v>8.6285760935723523</v>
      </c>
      <c r="JE20">
        <f t="shared" ca="1" si="136"/>
        <v>1.5686051224619905E-2</v>
      </c>
      <c r="JG20">
        <f t="shared" si="96"/>
        <v>0.58192841570705511</v>
      </c>
    </row>
    <row r="21" spans="1:267" x14ac:dyDescent="0.15">
      <c r="A21" t="s">
        <v>260</v>
      </c>
      <c r="B21" s="7">
        <f>+'gaku-mk1131'!B24*'gaku-mk1722'!$B$8/'gaku-mk1131'!$B$64</f>
        <v>303591.32439725799</v>
      </c>
      <c r="C21" s="7">
        <f>+'kgaku-mk1131'!B25*'kgaku-mk1722'!B$9/'kgaku-mk1131'!B$65</f>
        <v>162429.91969091989</v>
      </c>
      <c r="D21" s="7">
        <f>+'kgaku-mk1131'!C25*'kgaku-mk1722'!C$9/'kgaku-mk1131'!C$65</f>
        <v>598.99239117704474</v>
      </c>
      <c r="E21" s="7">
        <f>+'kgaku-mk1131'!D25*'kgaku-mk1722'!D$9/'kgaku-mk1131'!D$65</f>
        <v>147.54176470588234</v>
      </c>
      <c r="F21" s="7">
        <f>+'kgaku-mk1131'!F25*'kgaku-mk1722'!F$9/'kgaku-mk1131'!F$65</f>
        <v>9653.6852839654475</v>
      </c>
      <c r="G21" s="7">
        <f>+'kgaku-mk1131'!G25*'kgaku-mk1722'!G$9/'kgaku-mk1131'!G$65</f>
        <v>15261.984802268316</v>
      </c>
      <c r="H21" s="7">
        <f>+'kgaku-mk1131'!H25*'kgaku-mk1722'!H$9/'kgaku-mk1131'!H$65</f>
        <v>57831.845343651417</v>
      </c>
      <c r="I21" s="7">
        <f>+'kgaku-mk1131'!I25*'kgaku-mk1722'!I$9/'kgaku-mk1131'!I$65</f>
        <v>78822.717666252225</v>
      </c>
      <c r="J21" s="7">
        <f>+'gaku-mk1131'!F24*'gaku-mk1722'!$F$8/'gaku-mk1131'!$F$64</f>
        <v>14438.081259919325</v>
      </c>
      <c r="K21" s="7">
        <f>+'gaku-mk1131'!G24*'gaku-mk1722'!$G$8/'gaku-mk1131'!$G$64</f>
        <v>44506.913015401318</v>
      </c>
      <c r="L21" s="7">
        <f>+'gaku-jk1131'!B24*'gaku-jk1722'!$B$8/'gaku-jk1131'!$B$64</f>
        <v>293592.64273918595</v>
      </c>
      <c r="M21" s="7">
        <f>+'kgaku-jk1131'!B25*'kgaku-jk1722'!$B$9/'kgaku-jk1131'!$B$65</f>
        <v>170257.33847757196</v>
      </c>
      <c r="N21" s="7">
        <f>+'kgaku-jk1131'!C25*'kgaku-jk1722'!C$9/'kgaku-jk1131'!C$65</f>
        <v>611.09906703856882</v>
      </c>
      <c r="O21" s="7">
        <f>+'kgaku-jk1131'!D25*'kgaku-jk1722'!D$9/'kgaku-jk1131'!D$65</f>
        <v>166.3693094629156</v>
      </c>
      <c r="P21" s="7">
        <f>+'kgaku-jk1131'!F25*'kgaku-jk1722'!F$9/'kgaku-jk1131'!F$65</f>
        <v>2429.2436867163246</v>
      </c>
      <c r="Q21" s="7">
        <f>+'kgaku-jk1131'!G25*'kgaku-jk1722'!G$9/'kgaku-jk1131'!G$65</f>
        <v>15600.68302108488</v>
      </c>
      <c r="R21" s="7">
        <f>+'kgaku-jk1131'!H25*'kgaku-jk1722'!H$9/'kgaku-jk1131'!H$65</f>
        <v>64777.492329338333</v>
      </c>
      <c r="S21" s="7">
        <f>+'kgaku-jk1131'!I25*'kgaku-jk1722'!I$9/'kgaku-jk1131'!I$65</f>
        <v>101827.32956662368</v>
      </c>
      <c r="T21" s="7">
        <f>+'gaku-jk1131'!F24*'gaku-jk1722'!$F$8/'gaku-jk1131'!$F$64</f>
        <v>17559.470325987186</v>
      </c>
      <c r="U21" s="7">
        <f>+'gaku-jk1131'!G24*'gaku-jk1722'!$G$8/'gaku-jk1131'!$G$64</f>
        <v>35319.907861310385</v>
      </c>
      <c r="V21" s="8">
        <f t="shared" si="0"/>
        <v>103.40563086485597</v>
      </c>
      <c r="W21" s="8">
        <f t="shared" si="0"/>
        <v>95.402595355569247</v>
      </c>
      <c r="X21" s="8">
        <f t="shared" si="1"/>
        <v>98.018868541201684</v>
      </c>
      <c r="Y21" s="8">
        <f t="shared" si="2"/>
        <v>88.683282500953112</v>
      </c>
      <c r="Z21" s="8">
        <f t="shared" si="3"/>
        <v>397.39468447542203</v>
      </c>
      <c r="AA21" s="8">
        <f t="shared" si="4"/>
        <v>97.828952627530469</v>
      </c>
      <c r="AB21" s="8">
        <f t="shared" si="5"/>
        <v>89.277684677303924</v>
      </c>
      <c r="AC21" s="8">
        <f t="shared" si="6"/>
        <v>77.408214476134347</v>
      </c>
      <c r="AD21" s="8">
        <f t="shared" si="7"/>
        <v>82.223899650046093</v>
      </c>
      <c r="AE21" s="8">
        <f t="shared" si="8"/>
        <v>126.01084122349715</v>
      </c>
      <c r="AF21" s="11">
        <f t="shared" ca="1" si="9"/>
        <v>96.292857142857144</v>
      </c>
      <c r="AG21" s="11">
        <f t="shared" ca="1" si="10"/>
        <v>100.5567367119901</v>
      </c>
      <c r="AH21" s="11">
        <f t="shared" ca="1" si="11"/>
        <v>88.944612286002027</v>
      </c>
      <c r="AI21" s="11">
        <f t="shared" ca="1" si="12"/>
        <v>395.5390416339356</v>
      </c>
      <c r="AJ21" s="11">
        <f t="shared" ca="1" si="13"/>
        <v>98.508471275559884</v>
      </c>
      <c r="AK21" s="11">
        <f t="shared" ca="1" si="14"/>
        <v>89.793465346534646</v>
      </c>
      <c r="AL21" s="11">
        <f t="shared" ca="1" si="15"/>
        <v>78.340767634854771</v>
      </c>
      <c r="AM21" s="11">
        <f t="shared" ca="1" si="16"/>
        <v>83.170599803343151</v>
      </c>
      <c r="AN21" s="11">
        <f t="shared" ca="1" si="17"/>
        <v>126.60758122743681</v>
      </c>
      <c r="AO21" s="9">
        <f ca="1">+OFFSET('kdef-cy1131'!B$9,ROUNDDOWN((ROW(Sheet1!AO21)-ROW(Sheet1!AO$5))/4,0),0)</f>
        <v>88.4</v>
      </c>
      <c r="AP21" s="9">
        <f ca="1">+OFFSET('kdef-cy1131'!C$9,ROUNDDOWN((ROW(Sheet1!AP21)-ROW(Sheet1!AP$5))/4,0),0)</f>
        <v>121.6</v>
      </c>
      <c r="AQ21" s="9">
        <f ca="1">+OFFSET('kdef-cy1131'!D$9,ROUNDDOWN((ROW(Sheet1!AQ21)-ROW(Sheet1!AQ$5))/4,0),0)</f>
        <v>86</v>
      </c>
      <c r="AR21" s="9">
        <f ca="1">+OFFSET('kdef-cy1131'!F$9,ROUNDDOWN((ROW(Sheet1!AR21)-ROW(Sheet1!AR$5))/4,0),0)</f>
        <v>163.80000000000001</v>
      </c>
      <c r="AS21" s="9">
        <f ca="1">+OFFSET('kdef-cy1131'!G$9,ROUNDDOWN((ROW(Sheet1!AS21)-ROW(Sheet1!AS$5))/4,0),0)</f>
        <v>88.9</v>
      </c>
      <c r="AT21" s="9">
        <f ca="1">+OFFSET('kdef-cy1131'!H$9,ROUNDDOWN((ROW(Sheet1!AT21)-ROW(Sheet1!AT$5))/4,0),0)</f>
        <v>93.4</v>
      </c>
      <c r="AU21" s="9">
        <f ca="1">+OFFSET('kdef-cy1131'!I$9,ROUNDDOWN((ROW(Sheet1!AU21)-ROW(Sheet1!AU$5))/4,0),0)</f>
        <v>75.900000000000006</v>
      </c>
      <c r="AV21" s="9">
        <f ca="1">+OFFSET('def-cy1131'!$F$8,ROUNDDOWN((ROW(Sheet1!AV21)-ROW(Sheet1!AV$5))/4,0),0)</f>
        <v>84.5</v>
      </c>
      <c r="AW21" s="9">
        <f ca="1">+OFFSET('def-cy1131'!$G$8,ROUNDDOWN((ROW(Sheet1!AW21)-ROW(Sheet1!AW$5))/4,0),0)</f>
        <v>111.6</v>
      </c>
      <c r="AX21" s="9">
        <f t="shared" ca="1" si="145"/>
        <v>94.223214285714278</v>
      </c>
      <c r="AY21" s="9">
        <f t="shared" ca="1" si="146"/>
        <v>97.000865265760197</v>
      </c>
      <c r="AZ21" s="9">
        <f t="shared" ca="1" si="147"/>
        <v>86.97955689828801</v>
      </c>
      <c r="BA21" s="9">
        <f t="shared" ca="1" si="148"/>
        <v>400.12710133542805</v>
      </c>
      <c r="BB21" s="9">
        <f t="shared" ca="1" si="149"/>
        <v>96.846348588120748</v>
      </c>
      <c r="BC21" s="9">
        <f t="shared" ca="1" si="150"/>
        <v>87.486138613861385</v>
      </c>
      <c r="BD21" s="9">
        <f t="shared" ca="1" si="151"/>
        <v>76.482883817427378</v>
      </c>
      <c r="BE21" s="9">
        <f t="shared" ca="1" si="143"/>
        <v>81.891052114060955</v>
      </c>
      <c r="BF21" s="9">
        <f t="shared" ca="1" si="152"/>
        <v>126.94792418772565</v>
      </c>
      <c r="BG21">
        <f t="shared" ca="1" si="97"/>
        <v>2.3914586909527176E-4</v>
      </c>
      <c r="BH21">
        <f t="shared" ca="1" si="98"/>
        <v>-6.3856726427976535E-5</v>
      </c>
      <c r="BI21">
        <f t="shared" ca="1" si="99"/>
        <v>8.0841722524216321E-4</v>
      </c>
      <c r="BJ21">
        <f t="shared" ca="1" si="100"/>
        <v>5.2100831015630018E-3</v>
      </c>
      <c r="BK21">
        <f t="shared" ca="1" si="101"/>
        <v>2.5167923020493221E-3</v>
      </c>
      <c r="BL21" s="13">
        <f t="shared" ca="1" si="102"/>
        <v>8.7105817715217825E-3</v>
      </c>
      <c r="BM21">
        <f t="shared" ca="1" si="103"/>
        <v>-1.1353021845951299E-3</v>
      </c>
      <c r="BN21">
        <f t="shared" ca="1" si="49"/>
        <v>6.0748084788507441E-4</v>
      </c>
      <c r="BO21" s="13">
        <f t="shared" ca="1" si="50"/>
        <v>-5.2782133671005549E-4</v>
      </c>
      <c r="BP21">
        <f t="shared" ca="1" si="104"/>
        <v>2.5405515423340155E-2</v>
      </c>
      <c r="BQ21">
        <f t="shared" ca="1" si="105"/>
        <v>-4.0710998258737069E-4</v>
      </c>
      <c r="BR21">
        <f t="shared" ca="1" si="106"/>
        <v>2.1783761254088465E-4</v>
      </c>
      <c r="BS21" s="13">
        <f t="shared" ca="1" si="107"/>
        <v>2.5216243053293667E-2</v>
      </c>
      <c r="BT21" s="5">
        <f t="shared" si="51"/>
        <v>35319.907861310385</v>
      </c>
      <c r="BU21" s="5">
        <f t="shared" ca="1" si="52"/>
        <v>183646.93591881762</v>
      </c>
      <c r="BV21" s="5">
        <f t="shared" ca="1" si="53"/>
        <v>12414.19388032182</v>
      </c>
      <c r="BW21" s="5">
        <f t="shared" ca="1" si="108"/>
        <v>46625.774772317716</v>
      </c>
      <c r="BX21" s="5">
        <f t="shared" si="54"/>
        <v>44506.913015401318</v>
      </c>
      <c r="BY21" s="5">
        <f t="shared" si="55"/>
        <v>152367.99843864315</v>
      </c>
      <c r="BZ21" s="5">
        <f t="shared" si="56"/>
        <v>24091.766543884773</v>
      </c>
      <c r="CA21" s="5">
        <f t="shared" si="57"/>
        <v>68598.679559286087</v>
      </c>
      <c r="CB21" s="9">
        <f t="shared" si="109"/>
        <v>126.01084122349715</v>
      </c>
      <c r="CC21" s="9">
        <f t="shared" ca="1" si="110"/>
        <v>82.967895803063357</v>
      </c>
      <c r="CD21" s="9">
        <f t="shared" ca="1" si="111"/>
        <v>194.06629843338831</v>
      </c>
      <c r="CE21" s="9">
        <f t="shared" ca="1" si="112"/>
        <v>147.12609043874579</v>
      </c>
      <c r="CF21" s="5"/>
      <c r="CG21" s="5">
        <f t="shared" si="58"/>
        <v>83.430211685951164</v>
      </c>
      <c r="CH21" s="5">
        <f t="shared" ca="1" si="113"/>
        <v>82.967895803063357</v>
      </c>
      <c r="CI21" s="5">
        <f t="shared" si="59"/>
        <v>120.52684594203326</v>
      </c>
      <c r="CJ21" s="5">
        <f t="shared" ca="1" si="114"/>
        <v>194.06629843338831</v>
      </c>
      <c r="CK21" s="5">
        <f t="shared" si="115"/>
        <v>124.02890767292175</v>
      </c>
      <c r="CL21" s="5">
        <f t="shared" ca="1" si="116"/>
        <v>147.12609043874579</v>
      </c>
      <c r="CM21" s="5"/>
      <c r="CN21" s="1">
        <f t="shared" si="21"/>
        <v>36.135618787718926</v>
      </c>
      <c r="CO21" s="1">
        <f t="shared" si="22"/>
        <v>4.3472026893653481</v>
      </c>
      <c r="CP21" s="1">
        <f t="shared" ca="1" si="23"/>
        <v>22.603412694473842</v>
      </c>
      <c r="CQ21" s="1">
        <f t="shared" ca="1" si="24"/>
        <v>1.5279489752563487</v>
      </c>
      <c r="CR21" s="1">
        <f t="shared" ca="1" si="25"/>
        <v>5.7387378891209435</v>
      </c>
      <c r="CS21" s="83">
        <f t="shared" si="117"/>
        <v>8.6787686301557088E-3</v>
      </c>
      <c r="CT21" s="83">
        <f t="shared" si="118"/>
        <v>3.6072470578928303E-2</v>
      </c>
      <c r="CU21" s="83">
        <f t="shared" ca="1" si="60"/>
        <v>5.9006898636483375E-3</v>
      </c>
      <c r="CV21" s="83">
        <f t="shared" ca="1" si="61"/>
        <v>-3.3001343475424442E-3</v>
      </c>
      <c r="CW21" s="83">
        <f t="shared" ca="1" si="61"/>
        <v>2.2131385507943555E-2</v>
      </c>
      <c r="CX21" s="83">
        <f t="shared" si="119"/>
        <v>5.8941024345551931E-3</v>
      </c>
      <c r="CY21" s="83">
        <f t="shared" si="138"/>
        <v>-1.7263431268601985E-3</v>
      </c>
      <c r="CZ21" s="83">
        <f t="shared" ca="1" si="139"/>
        <v>6.9635589484551112E-3</v>
      </c>
      <c r="DA21" s="83">
        <f t="shared" ca="1" si="140"/>
        <v>1.1095095333161574E-3</v>
      </c>
      <c r="DB21" s="83">
        <f t="shared" ca="1" si="140"/>
        <v>-7.6955047061494505E-4</v>
      </c>
      <c r="DC21" s="5"/>
      <c r="DD21" s="86">
        <f t="shared" si="120"/>
        <v>1996</v>
      </c>
      <c r="DE21" s="135">
        <v>578780.6</v>
      </c>
      <c r="DF21" s="135">
        <v>8559.6</v>
      </c>
      <c r="DG21" s="135">
        <v>373815.7</v>
      </c>
      <c r="DH21" s="5">
        <v>15360.1</v>
      </c>
      <c r="DI21" s="5">
        <v>506548</v>
      </c>
      <c r="DJ21" s="5">
        <v>12687.1</v>
      </c>
      <c r="DK21" s="5">
        <v>365384.4</v>
      </c>
      <c r="DL21" s="5">
        <v>8863.1</v>
      </c>
      <c r="DM21" s="135">
        <v>438816.6</v>
      </c>
      <c r="DN21" s="134">
        <v>22078.799999999999</v>
      </c>
      <c r="DO21" s="5">
        <v>251349.1</v>
      </c>
      <c r="DP21" s="5">
        <v>14227.6</v>
      </c>
      <c r="DQ21" s="5">
        <f t="shared" si="162"/>
        <v>562754.5</v>
      </c>
      <c r="DR21" s="5">
        <f t="shared" si="162"/>
        <v>8216.1</v>
      </c>
      <c r="DS21" s="5">
        <f t="shared" si="162"/>
        <v>357463.80000000005</v>
      </c>
      <c r="DT21" s="5">
        <f t="shared" si="162"/>
        <v>14832.5</v>
      </c>
      <c r="DU21" s="7">
        <f t="shared" si="121"/>
        <v>943266.9</v>
      </c>
      <c r="DV21" s="132">
        <f t="shared" ref="DV21:DY40" si="163">+DI20</f>
        <v>490654.1</v>
      </c>
      <c r="DW21" s="132">
        <f t="shared" si="163"/>
        <v>12668.8</v>
      </c>
      <c r="DX21" s="132">
        <f t="shared" si="163"/>
        <v>349790.8</v>
      </c>
      <c r="DY21" s="132">
        <f t="shared" si="163"/>
        <v>8631.5</v>
      </c>
      <c r="DZ21" s="7">
        <f t="shared" si="123"/>
        <v>861745.2</v>
      </c>
      <c r="EA21">
        <v>111634.2</v>
      </c>
      <c r="EB21">
        <v>28157.1</v>
      </c>
      <c r="EC21">
        <v>83477.100000000006</v>
      </c>
      <c r="ED21">
        <v>100699</v>
      </c>
      <c r="EE21">
        <v>27139.200000000001</v>
      </c>
      <c r="EF21">
        <v>73559.8</v>
      </c>
      <c r="EG21" s="5">
        <f t="shared" si="64"/>
        <v>793813.20576357131</v>
      </c>
      <c r="EH21" s="9">
        <f ca="1">+AVERAGE(OFFSET($CE$5,(ROW(EH21)-ROW($EH$5))*4,0):OFFSET($CE$5,(ROW(EH21)-ROW($EH$5))*4+3,0))</f>
        <v>140.64232945990261</v>
      </c>
      <c r="EI21" s="102">
        <f>+'def-cy1722'!B10</f>
        <v>116.7</v>
      </c>
      <c r="EJ21" s="101">
        <f>+'def-cy1131'!B24</f>
        <v>102.6</v>
      </c>
      <c r="EK21" s="5">
        <f t="shared" ca="1" si="65"/>
        <v>564419.83634087129</v>
      </c>
      <c r="EO21" s="90">
        <f t="shared" si="30"/>
        <v>44506.913015401318</v>
      </c>
      <c r="EP21" s="1">
        <f>+'gaku-mk1131'!G24</f>
        <v>43454.8</v>
      </c>
      <c r="EQ21" s="5">
        <f t="shared" ca="1" si="66"/>
        <v>7562.7159130438595</v>
      </c>
      <c r="ER21" s="90">
        <f ca="1">+OFFSET($EK$6,(ROW(ER21)-ROW($ER$9))/4,0)</f>
        <v>275559.82631092152</v>
      </c>
      <c r="ES21" s="7">
        <f ca="1">+ES20+$EQ20</f>
        <v>298553.14464270248</v>
      </c>
      <c r="ET21" s="7">
        <f ca="1">+ET20+EQ20-(ES21-ER21)/4</f>
        <v>275559.82631092146</v>
      </c>
      <c r="EU21" s="182">
        <f t="shared" ca="1" si="31"/>
        <v>290863.35251166503</v>
      </c>
      <c r="EV21" s="5">
        <f t="shared" ca="1" si="67"/>
        <v>5725.666666666667</v>
      </c>
      <c r="EW21" s="92">
        <f t="shared" ca="1" si="68"/>
        <v>122.94256619144601</v>
      </c>
      <c r="EX21">
        <f t="shared" ca="1" si="32"/>
        <v>0.58458720961623167</v>
      </c>
      <c r="EY21">
        <f t="shared" ca="1" si="69"/>
        <v>0.57332250783781191</v>
      </c>
      <c r="EZ21">
        <f t="shared" ca="1" si="70"/>
        <v>5.2351096925160844E-3</v>
      </c>
      <c r="FA21">
        <f t="shared" ca="1" si="70"/>
        <v>5.2351096925158632E-3</v>
      </c>
      <c r="FC21" s="12">
        <f>+call!B59*call!$C$65/call!$B$65</f>
        <v>6.3133616164146611</v>
      </c>
      <c r="FE21" s="142">
        <f>fof!B83/10</f>
        <v>896.26553413644217</v>
      </c>
      <c r="FF21" s="142">
        <f>fof!C83/10</f>
        <v>30108.882025006547</v>
      </c>
      <c r="FG21" s="7">
        <f ca="1">+AVERAGE(OFFSET(jikasougaku!$BF$287,(ROW(Sheet1!FG21)-ROW(Sheet1!$FG$5))*3,0):OFFSET(jikasougaku!$BF$287,(ROW(Sheet1!FG21)-ROW(Sheet1!$FG$5))*3+2,0))/1000</f>
        <v>29013.922666666669</v>
      </c>
      <c r="FH21" s="7">
        <f ca="1">+AVERAGE(OFFSET(jikasougaku!$BR$287,(ROW(Sheet1!FH21)-ROW(Sheet1!$FH$5))*3,0):OFFSET(jikasougaku!$BR$287,(ROW(Sheet1!FH21)-ROW(Sheet1!$FH$5))*3+2,0))/1000</f>
        <v>133254.59599999999</v>
      </c>
      <c r="FI21" s="7" t="e">
        <f ca="1">+AVERAGE(OFFSET(jikasougaku!$BH$287,(ROW(Sheet1!FI21)-ROW(Sheet1!FI$5))*3,0):OFFSET(jikasougaku!$BH$287,(ROW(Sheet1!FI21)-ROW(Sheet1!FI$5))*3+2,0))/1000</f>
        <v>#DIV/0!</v>
      </c>
      <c r="FJ21" s="7" t="e">
        <f ca="1">+AVERAGE(OFFSET(jikasougaku!$BJ$287,(ROW(Sheet1!FJ21)-ROW(Sheet1!FJ$5))*3,0):OFFSET(jikasougaku!$BJ$287,(ROW(Sheet1!FJ21)-ROW(Sheet1!FJ$5))*3+2,0))/1000</f>
        <v>#DIV/0!</v>
      </c>
      <c r="FK21" s="7" t="e">
        <f ca="1">+AVERAGE(OFFSET(jikasougaku!$BL$287,(ROW(Sheet1!FK21)-ROW(Sheet1!FK$5))*3,0):OFFSET(jikasougaku!$BL$287,(ROW(Sheet1!FK21)-ROW(Sheet1!FK$5))*3+2,0))/1000</f>
        <v>#DIV/0!</v>
      </c>
      <c r="FL21" s="4">
        <f t="shared" ca="1" si="33"/>
        <v>23904.292302834707</v>
      </c>
      <c r="FM21" s="64">
        <f t="shared" ca="1" si="71"/>
        <v>104240.67333333332</v>
      </c>
      <c r="FN21" s="7">
        <f t="shared" ca="1" si="34"/>
        <v>9136.3564395907397</v>
      </c>
      <c r="FO21" s="7">
        <f t="shared" ca="1" si="35"/>
        <v>113964.06763832</v>
      </c>
      <c r="FP21" s="1">
        <f t="shared" ca="1" si="36"/>
        <v>1.1245101046454353</v>
      </c>
      <c r="FQ21" s="1">
        <f t="shared" ca="1" si="37"/>
        <v>14.026789177188375</v>
      </c>
      <c r="FR21" s="211">
        <f ca="1">+FP21/消費税調整!$E21*100</f>
        <v>1.0874747296064491</v>
      </c>
      <c r="FS21" s="211">
        <f ca="1">+FQ21/消費税調整!$E21*100</f>
        <v>13.56482143174623</v>
      </c>
      <c r="FT21" s="83">
        <f t="shared" ca="1" si="124"/>
        <v>0.35289086531326452</v>
      </c>
      <c r="FU21" s="83">
        <f t="shared" ca="1" si="125"/>
        <v>9.2441123237626502E-2</v>
      </c>
      <c r="FW21" s="7">
        <f>+kshotoku1631!$E25*kshotoku1722!$E$9/kshotoku1631!$E$65</f>
        <v>157099.47762045646</v>
      </c>
      <c r="FX21" s="72">
        <f t="shared" ca="1" si="72"/>
        <v>0.22317544328342481</v>
      </c>
      <c r="FY21">
        <f t="shared" ca="1" si="126"/>
        <v>1.1158585521879935E-2</v>
      </c>
      <c r="GA21" s="73">
        <f t="shared" ca="1" si="38"/>
        <v>122.94256619144601</v>
      </c>
      <c r="GB21" s="72">
        <f ca="1">+AVERAGE(OFFSET(Maikin30!$F$20,ROUNDDOWN((ROW(GB21)-ROW(GB$5))/4,0),MOD(ROW(GB21)-ROW(GB$5),4)*3):OFFSET(Maikin30!$F$20,ROUNDDOWN((ROW(GB21)-ROW(GB$5))/4,0),MOD(ROW(GB21)-ROW(GB$5),4)*3+2))</f>
        <v>117.89999999999999</v>
      </c>
      <c r="GC21" s="5">
        <f ca="1">+AVERAGE(OFFSET(Rocho!$J$66,(ROW(GC21)-ROW($GC$5))*3,0):OFFSET(Rocho!$J$66,(ROW(GC21)-ROW($GC$5))*3+2,0))</f>
        <v>5725.666666666667</v>
      </c>
      <c r="GD21" s="72">
        <f t="shared" ca="1" si="73"/>
        <v>86.640043698284728</v>
      </c>
      <c r="GE21">
        <f t="shared" ca="1" si="127"/>
        <v>3.8015823816279601E-3</v>
      </c>
      <c r="GF21" s="72"/>
      <c r="GG21" s="85" t="s">
        <v>717</v>
      </c>
      <c r="GH21" s="78">
        <f ca="1">+AVERAGE(OFFSET(Rocho!$E$6,(ROW(GH21)-ROW($GH$5))*3,0):OFFSET(Rocho!$E$6,(ROW(GH21)-ROW($GH$5))*3+2,0))/10000</f>
        <v>8785.6666666666679</v>
      </c>
      <c r="GI21" s="82">
        <f>Rocho!T22</f>
        <v>7775.69922959225</v>
      </c>
      <c r="GJ21">
        <f t="shared" si="128"/>
        <v>1.8257285968320297E-3</v>
      </c>
      <c r="GL21" s="94">
        <f t="shared" si="39"/>
        <v>151581.08053572572</v>
      </c>
      <c r="GM21" s="5">
        <f t="shared" si="74"/>
        <v>44506.913015401318</v>
      </c>
      <c r="GN21" s="7">
        <f>+('gaku-mk1131'!C24-'gaku-mk1131'!D24)*('gaku-mk1722'!$C$8-'gaku-mk1722'!$D$8)/('gaku-mk1131'!$C$64-'gaku-mk1131'!$D$64)</f>
        <v>2312.5874651339896</v>
      </c>
      <c r="GO21" s="5">
        <f t="shared" si="75"/>
        <v>9653.6852839654475</v>
      </c>
      <c r="GP21" s="5">
        <f t="shared" si="76"/>
        <v>14438.081259919325</v>
      </c>
      <c r="GQ21" s="90">
        <f>+'gaku-mk1131'!H24+('gaku-mk1722'!$H$8-'gaku-mk1131'!$H$64)</f>
        <v>3511.3</v>
      </c>
      <c r="GR21" s="7">
        <f>+'gaku-mk1131'!W24*'gaku-mk1722'!$W$8/'gaku-mk1131'!$W$64</f>
        <v>70491.654035628031</v>
      </c>
      <c r="GS21" s="7">
        <f>+'gaku-mk1131'!M24*'gaku-mk1722'!$M$8/'gaku-mk1131'!$M$64</f>
        <v>43726.124621210402</v>
      </c>
      <c r="GT21" s="7">
        <f>+'gaku-mk1131'!N24*'gaku-mk1722'!$N$8/'gaku-mk1131'!$N$64</f>
        <v>37059.265145532816</v>
      </c>
      <c r="GU21" s="5">
        <f t="shared" si="77"/>
        <v>35319.907861310385</v>
      </c>
      <c r="GV21" s="7">
        <f>+('gaku-jk1131'!C24-'gaku-jk1131'!D24)*('gaku-jk1722'!$C$8-'gaku-jk1722'!$D$8)/('gaku-jk1131'!$C$64-'gaku-jk1131'!$D$64)</f>
        <v>2442.1776114669883</v>
      </c>
      <c r="GW21" s="5">
        <f t="shared" si="78"/>
        <v>2429.2436867163246</v>
      </c>
      <c r="GX21" s="5">
        <f t="shared" si="79"/>
        <v>17559.470325987186</v>
      </c>
      <c r="GY21" s="90">
        <f>+'gaku-jk1131'!H24+('gaku-jk1722'!$H$8-'gaku-jk1131'!$H$64)</f>
        <v>3297.1000000000004</v>
      </c>
      <c r="GZ21" s="7">
        <f>+'gaku-jk1131'!Z24*'gaku-jk1722'!$Z$8/'gaku-jk1131'!$Z$64</f>
        <v>78509.009587522291</v>
      </c>
      <c r="HA21" s="7">
        <f>+'gaku-jk1131'!M24*'gaku-jk1722'!$M$8/'gaku-jk1131'!$M$64</f>
        <v>23144.08767189812</v>
      </c>
      <c r="HB21" s="7">
        <f>+'gaku-jk1131'!N24*'gaku-jk1722'!$N$8/'gaku-jk1131'!$N$64</f>
        <v>25262.716722610334</v>
      </c>
      <c r="HC21" s="9">
        <f t="shared" ca="1" si="40"/>
        <v>126.60758122743681</v>
      </c>
      <c r="HD21" s="7">
        <f t="shared" ca="1" si="41"/>
        <v>96.183928571428581</v>
      </c>
      <c r="HE21" s="9">
        <f t="shared" ca="1" si="42"/>
        <v>395.5390416339356</v>
      </c>
      <c r="HF21" s="9">
        <f t="shared" ca="1" si="43"/>
        <v>83.170599803343151</v>
      </c>
      <c r="HG21" s="7">
        <f t="shared" ca="1" si="44"/>
        <v>146.30432569974553</v>
      </c>
      <c r="HH21" s="7">
        <f t="shared" ca="1" si="45"/>
        <v>91.410371819960858</v>
      </c>
      <c r="HI21" s="7">
        <f t="shared" ca="1" si="46"/>
        <v>190.4014585232452</v>
      </c>
      <c r="HJ21" s="7">
        <f t="shared" ca="1" si="47"/>
        <v>149.82804878048779</v>
      </c>
      <c r="HL21">
        <f ca="1">+OFFSET('def-cy1131'!$C$8,ROUNDDOWN((ROW(Sheet1!HO21)-ROW(Sheet1!HO$5))/4,0),0)</f>
        <v>88.3</v>
      </c>
      <c r="HO21">
        <f ca="1">+OFFSET('def-cy1131'!$H$8,ROUNDDOWN((ROW(Sheet1!HO21)-ROW(Sheet1!HO$5))/4,0),0)</f>
        <v>153.6</v>
      </c>
      <c r="HP21">
        <f ca="1">+OFFSET('def-cy1131'!$W$8,ROUNDDOWN((ROW(Sheet1!HO21)-ROW(Sheet1!HO$5))/4,0),0)</f>
        <v>88.3</v>
      </c>
      <c r="HQ21">
        <f ca="1">+OFFSET('def-cy1131'!$M$8,ROUNDDOWN((ROW(Sheet1!HO21)-ROW(Sheet1!HO$5))/4,0),0)</f>
        <v>159.19999999999999</v>
      </c>
      <c r="HR21">
        <f ca="1">+OFFSET('def-cy1131'!$N$8,ROUNDDOWN((ROW(Sheet1!HO21)-ROW(Sheet1!HO$5))/4,0),0)</f>
        <v>183.6</v>
      </c>
      <c r="HS21" s="9">
        <f t="shared" ca="1" si="154"/>
        <v>126.94792418772565</v>
      </c>
      <c r="HT21" s="9">
        <f t="shared" ca="1" si="155"/>
        <v>94.114285714285728</v>
      </c>
      <c r="HU21" s="9">
        <f t="shared" ca="1" si="156"/>
        <v>400.12710133542805</v>
      </c>
      <c r="HV21" s="9">
        <f t="shared" ca="1" si="157"/>
        <v>81.891052114060955</v>
      </c>
      <c r="HW21" s="9">
        <f t="shared" ca="1" si="158"/>
        <v>148.39983036471585</v>
      </c>
      <c r="HX21" s="9">
        <f t="shared" ca="1" si="159"/>
        <v>90.064579256360076</v>
      </c>
      <c r="HY21" s="9">
        <f t="shared" ca="1" si="160"/>
        <v>191.23865086599815</v>
      </c>
      <c r="HZ21" s="9">
        <f t="shared" ca="1" si="161"/>
        <v>153.9083333333333</v>
      </c>
      <c r="IA21">
        <f t="shared" ca="1" si="80"/>
        <v>1.13874920353269E-2</v>
      </c>
      <c r="IB21">
        <f t="shared" ca="1" si="81"/>
        <v>1.959673478744079E-4</v>
      </c>
      <c r="IC21">
        <f t="shared" ca="1" si="82"/>
        <v>-1.8247855266721646E-4</v>
      </c>
      <c r="ID21">
        <f t="shared" ca="1" si="83"/>
        <v>9.7641163206828351E-5</v>
      </c>
      <c r="IE21">
        <f t="shared" ca="1" si="84"/>
        <v>-5.9887377610887893E-3</v>
      </c>
      <c r="IF21">
        <f t="shared" ca="1" si="85"/>
        <v>3.2889797462449365E-3</v>
      </c>
      <c r="IG21">
        <f t="shared" ca="1" si="86"/>
        <v>1.3035859780651192E-2</v>
      </c>
      <c r="IH21">
        <f t="shared" ca="1" si="87"/>
        <v>-7.1715659658010888E-3</v>
      </c>
      <c r="II21">
        <f t="shared" ca="1" si="129"/>
        <v>1.4663157793747168E-2</v>
      </c>
      <c r="IJ21" s="5">
        <f t="shared" ca="1" si="130"/>
        <v>129041.13289446717</v>
      </c>
      <c r="IK21" s="1">
        <f t="shared" ca="1" si="88"/>
        <v>15.8824865047869</v>
      </c>
      <c r="IL21">
        <f t="shared" ca="1" si="131"/>
        <v>1.1784519507898125E-2</v>
      </c>
      <c r="IM21" s="5">
        <f t="shared" si="89"/>
        <v>151581.08053572572</v>
      </c>
      <c r="IN21">
        <f t="shared" ca="1" si="90"/>
        <v>117.46725802515408</v>
      </c>
      <c r="IP21" s="112">
        <v>102.86794155216774</v>
      </c>
      <c r="IQ21" s="112">
        <v>103.23151107488604</v>
      </c>
      <c r="IR21">
        <f t="shared" si="91"/>
        <v>100.91050344692876</v>
      </c>
      <c r="IS21">
        <f t="shared" si="132"/>
        <v>1.3897466290594067E-2</v>
      </c>
      <c r="IT21" s="112">
        <v>0.44685993663169404</v>
      </c>
      <c r="IU21">
        <f t="shared" si="133"/>
        <v>8.46853244767223E-3</v>
      </c>
      <c r="IW21">
        <f>+util!B19</f>
        <v>118.633333333333</v>
      </c>
      <c r="IX21">
        <f t="shared" si="134"/>
        <v>1.9004968550696954E-2</v>
      </c>
      <c r="IY21">
        <f t="shared" si="135"/>
        <v>1.1402981130418172E-2</v>
      </c>
      <c r="JA21" s="5">
        <f t="shared" si="92"/>
        <v>82982.400976439603</v>
      </c>
      <c r="JB21" s="1">
        <f t="shared" si="93"/>
        <v>3.4444298978774173</v>
      </c>
      <c r="JC21" s="5">
        <f t="shared" ca="1" si="94"/>
        <v>70643.005013933333</v>
      </c>
      <c r="JD21" s="1">
        <f t="shared" ca="1" si="95"/>
        <v>8.6947979192725793</v>
      </c>
      <c r="JE21">
        <f t="shared" ca="1" si="136"/>
        <v>7.6454099783269192E-3</v>
      </c>
      <c r="JG21">
        <f t="shared" si="96"/>
        <v>0.57991009886722766</v>
      </c>
    </row>
    <row r="22" spans="1:267" x14ac:dyDescent="0.15">
      <c r="A22" t="s">
        <v>261</v>
      </c>
      <c r="B22" s="7">
        <f>+'gaku-mk1131'!B25*'gaku-mk1722'!$B$8/'gaku-mk1131'!$B$64</f>
        <v>310195.25556454173</v>
      </c>
      <c r="C22" s="7">
        <f>+'kgaku-mk1131'!B26*'kgaku-mk1722'!B$9/'kgaku-mk1131'!B$65</f>
        <v>164337.21529197934</v>
      </c>
      <c r="D22" s="7">
        <f>+'kgaku-mk1131'!C26*'kgaku-mk1722'!C$9/'kgaku-mk1131'!C$65</f>
        <v>552.09618973257852</v>
      </c>
      <c r="E22" s="7">
        <f>+'kgaku-mk1131'!D26*'kgaku-mk1722'!D$9/'kgaku-mk1131'!D$65</f>
        <v>145.55867647058824</v>
      </c>
      <c r="F22" s="7">
        <f>+'kgaku-mk1131'!F26*'kgaku-mk1722'!F$9/'kgaku-mk1131'!F$65</f>
        <v>9741.7111318855168</v>
      </c>
      <c r="G22" s="7">
        <f>+'kgaku-mk1131'!G26*'kgaku-mk1722'!G$9/'kgaku-mk1131'!G$65</f>
        <v>15199.172674725165</v>
      </c>
      <c r="H22" s="7">
        <f>+'kgaku-mk1131'!H26*'kgaku-mk1722'!H$9/'kgaku-mk1131'!H$65</f>
        <v>57583.89144508497</v>
      </c>
      <c r="I22" s="7">
        <f>+'kgaku-mk1131'!I26*'kgaku-mk1722'!I$9/'kgaku-mk1131'!I$65</f>
        <v>81151.193106282808</v>
      </c>
      <c r="J22" s="7">
        <f>+'gaku-mk1131'!F25*'gaku-mk1722'!$F$8/'gaku-mk1131'!$F$64</f>
        <v>14467.280256414495</v>
      </c>
      <c r="K22" s="7">
        <f>+'gaku-mk1131'!G25*'gaku-mk1722'!$G$8/'gaku-mk1131'!$G$64</f>
        <v>45161.28184751053</v>
      </c>
      <c r="L22" s="7">
        <f>+'gaku-jk1131'!B25*'gaku-jk1722'!$B$8/'gaku-jk1131'!$B$64</f>
        <v>298038.88500102086</v>
      </c>
      <c r="M22" s="7">
        <f>+'kgaku-jk1131'!B26*'kgaku-jk1722'!$B$9/'kgaku-jk1131'!$B$65</f>
        <v>171285.02169442017</v>
      </c>
      <c r="N22" s="7">
        <f>+'kgaku-jk1131'!C26*'kgaku-jk1722'!C$9/'kgaku-jk1131'!C$65</f>
        <v>574.04030008656343</v>
      </c>
      <c r="O22" s="7">
        <f>+'kgaku-jk1131'!D26*'kgaku-jk1722'!D$9/'kgaku-jk1131'!D$65</f>
        <v>164.06927292656195</v>
      </c>
      <c r="P22" s="7">
        <f>+'kgaku-jk1131'!F26*'kgaku-jk1722'!F$9/'kgaku-jk1131'!F$65</f>
        <v>2456.0777587020193</v>
      </c>
      <c r="Q22" s="7">
        <f>+'kgaku-jk1131'!G26*'kgaku-jk1722'!G$9/'kgaku-jk1131'!G$65</f>
        <v>15500.065580372237</v>
      </c>
      <c r="R22" s="7">
        <f>+'kgaku-jk1131'!H26*'kgaku-jk1722'!H$9/'kgaku-jk1131'!H$65</f>
        <v>64142.874528754794</v>
      </c>
      <c r="S22" s="7">
        <f>+'kgaku-jk1131'!I26*'kgaku-jk1722'!I$9/'kgaku-jk1131'!I$65</f>
        <v>104010.67325917345</v>
      </c>
      <c r="T22" s="7">
        <f>+'gaku-jk1131'!F25*'gaku-jk1722'!$F$8/'gaku-jk1131'!$F$64</f>
        <v>17409.470740313442</v>
      </c>
      <c r="U22" s="7">
        <f>+'gaku-jk1131'!G25*'gaku-jk1722'!$G$8/'gaku-jk1131'!$G$64</f>
        <v>35777.863063297074</v>
      </c>
      <c r="V22" s="8">
        <f t="shared" si="0"/>
        <v>104.07878675411071</v>
      </c>
      <c r="W22" s="8">
        <f t="shared" si="0"/>
        <v>95.943716307643058</v>
      </c>
      <c r="X22" s="8">
        <f t="shared" si="1"/>
        <v>96.177252650959204</v>
      </c>
      <c r="Y22" s="8">
        <f t="shared" si="2"/>
        <v>88.717816489465932</v>
      </c>
      <c r="Z22" s="8">
        <f t="shared" si="3"/>
        <v>396.63691824780773</v>
      </c>
      <c r="AA22" s="8">
        <f t="shared" si="4"/>
        <v>98.058763660793204</v>
      </c>
      <c r="AB22" s="8">
        <f t="shared" si="5"/>
        <v>89.774416672378038</v>
      </c>
      <c r="AC22" s="8">
        <f t="shared" si="6"/>
        <v>78.021986170660142</v>
      </c>
      <c r="AD22" s="8">
        <f t="shared" si="7"/>
        <v>83.1000578490534</v>
      </c>
      <c r="AE22" s="8">
        <f t="shared" si="8"/>
        <v>126.22688439388514</v>
      </c>
      <c r="AF22" s="11">
        <f t="shared" ca="1" si="9"/>
        <v>96.292857142857144</v>
      </c>
      <c r="AG22" s="11">
        <f t="shared" ca="1" si="10"/>
        <v>100.5567367119901</v>
      </c>
      <c r="AH22" s="11">
        <f t="shared" ca="1" si="11"/>
        <v>88.944612286002027</v>
      </c>
      <c r="AI22" s="11">
        <f t="shared" ca="1" si="12"/>
        <v>395.5390416339356</v>
      </c>
      <c r="AJ22" s="11">
        <f t="shared" ca="1" si="13"/>
        <v>98.508471275559884</v>
      </c>
      <c r="AK22" s="11">
        <f t="shared" ca="1" si="14"/>
        <v>89.793465346534646</v>
      </c>
      <c r="AL22" s="11">
        <f t="shared" ca="1" si="15"/>
        <v>78.340767634854771</v>
      </c>
      <c r="AM22" s="11">
        <f t="shared" ca="1" si="16"/>
        <v>83.170599803343151</v>
      </c>
      <c r="AN22" s="11">
        <f t="shared" ca="1" si="17"/>
        <v>126.60758122743681</v>
      </c>
      <c r="AO22" s="9">
        <f ca="1">+OFFSET('kdef-cy1131'!B$9,ROUNDDOWN((ROW(Sheet1!AO22)-ROW(Sheet1!AO$5))/4,0),0)</f>
        <v>88.4</v>
      </c>
      <c r="AP22" s="9">
        <f ca="1">+OFFSET('kdef-cy1131'!C$9,ROUNDDOWN((ROW(Sheet1!AP22)-ROW(Sheet1!AP$5))/4,0),0)</f>
        <v>121.6</v>
      </c>
      <c r="AQ22" s="9">
        <f ca="1">+OFFSET('kdef-cy1131'!D$9,ROUNDDOWN((ROW(Sheet1!AQ22)-ROW(Sheet1!AQ$5))/4,0),0)</f>
        <v>86</v>
      </c>
      <c r="AR22" s="9">
        <f ca="1">+OFFSET('kdef-cy1131'!F$9,ROUNDDOWN((ROW(Sheet1!AR22)-ROW(Sheet1!AR$5))/4,0),0)</f>
        <v>163.80000000000001</v>
      </c>
      <c r="AS22" s="9">
        <f ca="1">+OFFSET('kdef-cy1131'!G$9,ROUNDDOWN((ROW(Sheet1!AS22)-ROW(Sheet1!AS$5))/4,0),0)</f>
        <v>88.9</v>
      </c>
      <c r="AT22" s="9">
        <f ca="1">+OFFSET('kdef-cy1131'!H$9,ROUNDDOWN((ROW(Sheet1!AT22)-ROW(Sheet1!AT$5))/4,0),0)</f>
        <v>93.4</v>
      </c>
      <c r="AU22" s="9">
        <f ca="1">+OFFSET('kdef-cy1131'!I$9,ROUNDDOWN((ROW(Sheet1!AU22)-ROW(Sheet1!AU$5))/4,0),0)</f>
        <v>75.900000000000006</v>
      </c>
      <c r="AV22" s="9">
        <f ca="1">+OFFSET('def-cy1131'!$F$8,ROUNDDOWN((ROW(Sheet1!AV22)-ROW(Sheet1!AV$5))/4,0),0)</f>
        <v>84.5</v>
      </c>
      <c r="AW22" s="9">
        <f ca="1">+OFFSET('def-cy1131'!$G$8,ROUNDDOWN((ROW(Sheet1!AW22)-ROW(Sheet1!AW$5))/4,0),0)</f>
        <v>111.6</v>
      </c>
      <c r="AX22" s="9">
        <f t="shared" ca="1" si="145"/>
        <v>94.223214285714278</v>
      </c>
      <c r="AY22" s="9">
        <f t="shared" ca="1" si="146"/>
        <v>97.000865265760197</v>
      </c>
      <c r="AZ22" s="9">
        <f t="shared" ca="1" si="147"/>
        <v>86.97955689828801</v>
      </c>
      <c r="BA22" s="9">
        <f t="shared" ca="1" si="148"/>
        <v>400.12710133542805</v>
      </c>
      <c r="BB22" s="9">
        <f t="shared" ca="1" si="149"/>
        <v>96.846348588120748</v>
      </c>
      <c r="BC22" s="9">
        <f t="shared" ca="1" si="150"/>
        <v>87.486138613861385</v>
      </c>
      <c r="BD22" s="9">
        <f t="shared" ca="1" si="151"/>
        <v>76.482883817427378</v>
      </c>
      <c r="BE22" s="9">
        <f t="shared" ca="1" si="143"/>
        <v>81.891052114060955</v>
      </c>
      <c r="BF22" s="9">
        <f t="shared" ca="1" si="152"/>
        <v>126.94792418772565</v>
      </c>
      <c r="BG22">
        <f t="shared" ca="1" si="97"/>
        <v>-2.3947551289724958E-4</v>
      </c>
      <c r="BH22">
        <f t="shared" ca="1" si="98"/>
        <v>1.3327431669893078E-5</v>
      </c>
      <c r="BI22">
        <f t="shared" ca="1" si="99"/>
        <v>-6.4915896082156158E-4</v>
      </c>
      <c r="BJ22">
        <f t="shared" ca="1" si="100"/>
        <v>-3.6986738500189914E-3</v>
      </c>
      <c r="BK22">
        <f t="shared" ca="1" si="101"/>
        <v>1.1124510222677894E-2</v>
      </c>
      <c r="BL22" s="13">
        <f t="shared" ca="1" si="102"/>
        <v>6.5505293306099849E-3</v>
      </c>
      <c r="BM22">
        <f t="shared" ca="1" si="103"/>
        <v>4.4552590381373158E-3</v>
      </c>
      <c r="BN22">
        <f t="shared" ca="1" si="49"/>
        <v>-5.0970033823840768E-3</v>
      </c>
      <c r="BO22" s="13">
        <f t="shared" ca="1" si="50"/>
        <v>-6.4174434424676095E-4</v>
      </c>
      <c r="BP22">
        <f t="shared" ca="1" si="104"/>
        <v>8.4332023538488364E-3</v>
      </c>
      <c r="BQ22">
        <f t="shared" ca="1" si="105"/>
        <v>1.5575014846011071E-3</v>
      </c>
      <c r="BR22">
        <f t="shared" ca="1" si="106"/>
        <v>-1.7818470861346554E-3</v>
      </c>
      <c r="BS22" s="13">
        <f t="shared" ca="1" si="107"/>
        <v>8.2088567523152869E-3</v>
      </c>
      <c r="BT22" s="5">
        <f t="shared" si="51"/>
        <v>35777.863063297074</v>
      </c>
      <c r="BU22" s="5">
        <f t="shared" ca="1" si="52"/>
        <v>184849.92055903049</v>
      </c>
      <c r="BV22" s="5">
        <f t="shared" ca="1" si="53"/>
        <v>12406.22714161074</v>
      </c>
      <c r="BW22" s="5">
        <f t="shared" ca="1" si="108"/>
        <v>47008.519078389392</v>
      </c>
      <c r="BX22" s="5">
        <f t="shared" si="54"/>
        <v>45161.28184751053</v>
      </c>
      <c r="BY22" s="5">
        <f t="shared" si="55"/>
        <v>154340.79473935493</v>
      </c>
      <c r="BZ22" s="5">
        <f t="shared" si="56"/>
        <v>24208.991388300012</v>
      </c>
      <c r="CA22" s="5">
        <f t="shared" si="57"/>
        <v>69370.273235810542</v>
      </c>
      <c r="CB22" s="9">
        <f t="shared" si="109"/>
        <v>126.22688439388514</v>
      </c>
      <c r="CC22" s="9">
        <f t="shared" ca="1" si="110"/>
        <v>83.495191273326668</v>
      </c>
      <c r="CD22" s="9">
        <f t="shared" ca="1" si="111"/>
        <v>195.13580649432541</v>
      </c>
      <c r="CE22" s="9">
        <f t="shared" ca="1" si="112"/>
        <v>147.56957801655409</v>
      </c>
      <c r="CF22" s="5"/>
      <c r="CG22" s="5">
        <f t="shared" si="58"/>
        <v>83.860549500646968</v>
      </c>
      <c r="CH22" s="5">
        <f t="shared" ca="1" si="113"/>
        <v>83.495191273326668</v>
      </c>
      <c r="CI22" s="5">
        <f t="shared" si="59"/>
        <v>121.86419815944076</v>
      </c>
      <c r="CJ22" s="5">
        <f t="shared" ca="1" si="114"/>
        <v>195.13580649432541</v>
      </c>
      <c r="CK22" s="5">
        <f t="shared" si="115"/>
        <v>124.66933871968997</v>
      </c>
      <c r="CL22" s="5">
        <f t="shared" ca="1" si="116"/>
        <v>147.56957801655409</v>
      </c>
      <c r="CM22" s="5"/>
      <c r="CN22" s="1">
        <f t="shared" si="21"/>
        <v>36.585299379166294</v>
      </c>
      <c r="CO22" s="1">
        <f t="shared" si="22"/>
        <v>4.3918558858957475</v>
      </c>
      <c r="CP22" s="1">
        <f t="shared" ca="1" si="23"/>
        <v>22.69096424731314</v>
      </c>
      <c r="CQ22" s="1">
        <f t="shared" ca="1" si="24"/>
        <v>1.5229071003275723</v>
      </c>
      <c r="CR22" s="1">
        <f t="shared" ca="1" si="25"/>
        <v>5.770457582567575</v>
      </c>
      <c r="CS22" s="83">
        <f t="shared" si="117"/>
        <v>1.236745449505891E-2</v>
      </c>
      <c r="CT22" s="83">
        <f t="shared" si="118"/>
        <v>1.0219312470739093E-2</v>
      </c>
      <c r="CU22" s="83">
        <f t="shared" ca="1" si="60"/>
        <v>3.865895406444322E-3</v>
      </c>
      <c r="CV22" s="83">
        <f t="shared" ca="1" si="61"/>
        <v>-3.3052227924626311E-3</v>
      </c>
      <c r="CW22" s="83">
        <f t="shared" ca="1" si="61"/>
        <v>5.5120749032647291E-3</v>
      </c>
      <c r="CX22" s="83">
        <f t="shared" si="119"/>
        <v>6.4887595787456887E-3</v>
      </c>
      <c r="CY22" s="83">
        <f t="shared" si="138"/>
        <v>1.7130127754615954E-3</v>
      </c>
      <c r="CZ22" s="83">
        <f t="shared" ca="1" si="139"/>
        <v>6.3353052397953939E-3</v>
      </c>
      <c r="DA22" s="83">
        <f t="shared" ca="1" si="140"/>
        <v>5.4959145361360559E-3</v>
      </c>
      <c r="DB22" s="83">
        <f t="shared" ca="1" si="140"/>
        <v>3.0098027224208009E-3</v>
      </c>
      <c r="DC22" s="5"/>
      <c r="DD22" s="86">
        <f t="shared" si="120"/>
        <v>1997</v>
      </c>
      <c r="DE22" s="135">
        <v>589472.70000000007</v>
      </c>
      <c r="DF22" s="135">
        <v>8921.7000000000007</v>
      </c>
      <c r="DG22" s="135">
        <v>379143.9</v>
      </c>
      <c r="DH22" s="5">
        <v>15863.1</v>
      </c>
      <c r="DI22" s="5">
        <v>519241.2</v>
      </c>
      <c r="DJ22" s="5">
        <v>12884.3</v>
      </c>
      <c r="DK22" s="5">
        <v>370438.1</v>
      </c>
      <c r="DL22" s="5">
        <v>9058.4</v>
      </c>
      <c r="DM22" s="135">
        <v>452835.3</v>
      </c>
      <c r="DN22" s="134">
        <v>22824.2</v>
      </c>
      <c r="DO22" s="5">
        <v>252818.3</v>
      </c>
      <c r="DP22" s="5">
        <v>14545.1</v>
      </c>
      <c r="DQ22" s="5">
        <f t="shared" si="162"/>
        <v>578780.6</v>
      </c>
      <c r="DR22" s="5">
        <f t="shared" si="162"/>
        <v>8559.6</v>
      </c>
      <c r="DS22" s="5">
        <f t="shared" si="162"/>
        <v>373815.7</v>
      </c>
      <c r="DT22" s="5">
        <f t="shared" si="162"/>
        <v>15360.1</v>
      </c>
      <c r="DU22" s="7">
        <f t="shared" si="121"/>
        <v>976515.99999999988</v>
      </c>
      <c r="DV22" s="132">
        <f t="shared" si="163"/>
        <v>506548</v>
      </c>
      <c r="DW22" s="132">
        <f t="shared" si="163"/>
        <v>12687.1</v>
      </c>
      <c r="DX22" s="132">
        <f t="shared" si="163"/>
        <v>365384.4</v>
      </c>
      <c r="DY22" s="132">
        <f t="shared" si="163"/>
        <v>8863.1</v>
      </c>
      <c r="DZ22" s="7">
        <f t="shared" si="123"/>
        <v>893482.6</v>
      </c>
      <c r="EA22">
        <v>111730.1</v>
      </c>
      <c r="EB22">
        <v>25312.5</v>
      </c>
      <c r="EC22">
        <v>86417.600000000006</v>
      </c>
      <c r="ED22">
        <v>103496</v>
      </c>
      <c r="EE22">
        <v>24316.2</v>
      </c>
      <c r="EF22">
        <v>79179.8</v>
      </c>
      <c r="EG22" s="5">
        <f t="shared" si="64"/>
        <v>821794.23070969572</v>
      </c>
      <c r="EH22" s="9">
        <f ca="1">+AVERAGE(OFFSET($CE$5,(ROW(EH22)-ROW($EH$5))*4,0):OFFSET($CE$5,(ROW(EH22)-ROW($EH$5))*4+3,0))</f>
        <v>139.99274423903984</v>
      </c>
      <c r="EI22" s="102">
        <f>+'def-cy1722'!B11</f>
        <v>117.3</v>
      </c>
      <c r="EJ22" s="101">
        <f>+'def-cy1131'!B25</f>
        <v>103.1</v>
      </c>
      <c r="EK22" s="5">
        <f t="shared" ca="1" si="65"/>
        <v>587026.30281071493</v>
      </c>
      <c r="EM22" t="s">
        <v>800</v>
      </c>
      <c r="EO22" s="90">
        <f t="shared" si="30"/>
        <v>45161.28184751053</v>
      </c>
      <c r="EP22" s="1">
        <f>+'gaku-mk1131'!G25</f>
        <v>44093.7</v>
      </c>
      <c r="EQ22" s="5">
        <f t="shared" ca="1" si="66"/>
        <v>7650.8455290229977</v>
      </c>
      <c r="ER22" s="7">
        <f ca="1">+ER21+$EQ21</f>
        <v>283122.5422239654</v>
      </c>
      <c r="ES22" s="4">
        <f ca="1">+ER21+EQ21</f>
        <v>283122.5422239654</v>
      </c>
      <c r="ET22" s="131">
        <f ca="1">+ET21+EQ21-(ES25-ER25)/4</f>
        <v>278848.46905180288</v>
      </c>
      <c r="EU22" s="182">
        <f t="shared" ca="1" si="31"/>
        <v>294334.63374170405</v>
      </c>
      <c r="EV22" s="5">
        <f t="shared" ca="1" si="67"/>
        <v>5758.333333333333</v>
      </c>
      <c r="EW22" s="92">
        <f t="shared" ca="1" si="68"/>
        <v>122.59497623896809</v>
      </c>
      <c r="EX22">
        <f t="shared" ca="1" si="32"/>
        <v>0.58983140266305822</v>
      </c>
      <c r="EY22">
        <f t="shared" ca="1" si="69"/>
        <v>0.57846564791979616</v>
      </c>
      <c r="EZ22">
        <f t="shared" ca="1" si="70"/>
        <v>8.9307642908896308E-3</v>
      </c>
      <c r="FA22">
        <f t="shared" ca="1" si="70"/>
        <v>8.9307642908907307E-3</v>
      </c>
      <c r="FC22" s="12">
        <f>+call!B60*call!$C$65/call!$B$65</f>
        <v>5.9687110957728668</v>
      </c>
      <c r="FE22" s="142">
        <f>fof!B84/10</f>
        <v>908.23613845411671</v>
      </c>
      <c r="FF22" s="142">
        <f>fof!C84/10</f>
        <v>30478.709385426126</v>
      </c>
      <c r="FG22" s="7">
        <f ca="1">+AVERAGE(OFFSET(jikasougaku!$BF$287,(ROW(Sheet1!FG22)-ROW(Sheet1!$FG$5))*3,0):OFFSET(jikasougaku!$BF$287,(ROW(Sheet1!FG22)-ROW(Sheet1!$FG$5))*3+2,0))/1000</f>
        <v>32442.650333333331</v>
      </c>
      <c r="FH22" s="7">
        <f ca="1">+AVERAGE(OFFSET(jikasougaku!$BR$287,(ROW(Sheet1!FH22)-ROW(Sheet1!$FH$5))*3,0):OFFSET(jikasougaku!$BR$287,(ROW(Sheet1!FH22)-ROW(Sheet1!$FH$5))*3+2,0))/1000</f>
        <v>135002.40466666667</v>
      </c>
      <c r="FI22" s="7" t="e">
        <f ca="1">+AVERAGE(OFFSET(jikasougaku!$BH$287,(ROW(Sheet1!FI22)-ROW(Sheet1!FI$5))*3,0):OFFSET(jikasougaku!$BH$287,(ROW(Sheet1!FI22)-ROW(Sheet1!FI$5))*3+2,0))/1000</f>
        <v>#DIV/0!</v>
      </c>
      <c r="FJ22" s="7" t="e">
        <f ca="1">+AVERAGE(OFFSET(jikasougaku!$BJ$287,(ROW(Sheet1!FJ22)-ROW(Sheet1!FJ$5))*3,0):OFFSET(jikasougaku!$BJ$287,(ROW(Sheet1!FJ22)-ROW(Sheet1!FJ$5))*3+2,0))/1000</f>
        <v>#DIV/0!</v>
      </c>
      <c r="FK22" s="7" t="e">
        <f ca="1">+AVERAGE(OFFSET(jikasougaku!$BL$287,(ROW(Sheet1!FK22)-ROW(Sheet1!FK$5))*3,0):OFFSET(jikasougaku!$BL$287,(ROW(Sheet1!FK22)-ROW(Sheet1!FK$5))*3+2,0))/1000</f>
        <v>#DIV/0!</v>
      </c>
      <c r="FL22" s="4">
        <f t="shared" ca="1" si="33"/>
        <v>26729.188105875481</v>
      </c>
      <c r="FM22" s="64">
        <f t="shared" ca="1" si="71"/>
        <v>102559.75433333335</v>
      </c>
      <c r="FN22" s="7">
        <f t="shared" ca="1" si="34"/>
        <v>10216.047678064419</v>
      </c>
      <c r="FO22" s="7">
        <f t="shared" ca="1" si="35"/>
        <v>112126.35534728401</v>
      </c>
      <c r="FP22" s="1">
        <f t="shared" ca="1" si="36"/>
        <v>1.2540550296735382</v>
      </c>
      <c r="FQ22" s="1">
        <f t="shared" ca="1" si="37"/>
        <v>13.763896206567537</v>
      </c>
      <c r="FR22" s="211">
        <f ca="1">+FP22/消費税調整!$E22*100</f>
        <v>1.2049093468357597</v>
      </c>
      <c r="FS22" s="211">
        <f ca="1">+FQ22/消費税調整!$E22*100</f>
        <v>13.224497167789979</v>
      </c>
      <c r="FT22" s="83">
        <f t="shared" ca="1" si="124"/>
        <v>0.10254608670372299</v>
      </c>
      <c r="FU22" s="83">
        <f t="shared" ca="1" si="125"/>
        <v>-2.5408826445514735E-2</v>
      </c>
      <c r="FW22" s="7">
        <f>+kshotoku1631!$E26*kshotoku1722!$E$9/kshotoku1631!$E$65</f>
        <v>159864.28340553676</v>
      </c>
      <c r="FX22" s="72">
        <f t="shared" ca="1" si="72"/>
        <v>0.22645502922599309</v>
      </c>
      <c r="FY22">
        <f t="shared" ca="1" si="126"/>
        <v>1.4588175423745665E-2</v>
      </c>
      <c r="GA22" s="73">
        <f t="shared" ca="1" si="38"/>
        <v>122.59497623896809</v>
      </c>
      <c r="GB22" s="72">
        <f ca="1">+AVERAGE(OFFSET(Maikin30!$F$20,ROUNDDOWN((ROW(GB22)-ROW(GB$5))/4,0),MOD(ROW(GB22)-ROW(GB$5),4)*3):OFFSET(Maikin30!$F$20,ROUNDDOWN((ROW(GB22)-ROW(GB$5))/4,0),MOD(ROW(GB22)-ROW(GB$5),4)*3+2))</f>
        <v>117.56666666666666</v>
      </c>
      <c r="GC22" s="5">
        <f ca="1">+AVERAGE(OFFSET(Rocho!$J$66,(ROW(GC22)-ROW($GC$5))*3,0):OFFSET(Rocho!$J$66,(ROW(GC22)-ROW($GC$5))*3+2,0))</f>
        <v>5758.333333333333</v>
      </c>
      <c r="GD22" s="72">
        <f t="shared" ca="1" si="73"/>
        <v>86.656901902686343</v>
      </c>
      <c r="GE22">
        <f t="shared" ca="1" si="127"/>
        <v>1.9455858724264433E-4</v>
      </c>
      <c r="GF22" s="72"/>
      <c r="GG22" s="85" t="s">
        <v>718</v>
      </c>
      <c r="GH22" s="78">
        <f ca="1">+AVERAGE(OFFSET(Rocho!$E$6,(ROW(GH22)-ROW($GH$5))*3,0):OFFSET(Rocho!$E$6,(ROW(GH22)-ROW($GH$5))*3+2,0))/10000</f>
        <v>8812</v>
      </c>
      <c r="GI22" s="82">
        <f>Rocho!T23</f>
        <v>7791.6796814046102</v>
      </c>
      <c r="GJ22">
        <f t="shared" si="128"/>
        <v>2.0530697578553087E-3</v>
      </c>
      <c r="GL22" s="94">
        <f t="shared" si="39"/>
        <v>156473.75748753845</v>
      </c>
      <c r="GM22" s="5">
        <f t="shared" si="74"/>
        <v>45161.28184751053</v>
      </c>
      <c r="GN22" s="7">
        <f>+('gaku-mk1131'!C25-'gaku-mk1131'!D25)*('gaku-mk1722'!$C$8-'gaku-mk1722'!$D$8)/('gaku-mk1131'!$C$64-'gaku-mk1131'!$D$64)</f>
        <v>2354.9858634096836</v>
      </c>
      <c r="GO22" s="5">
        <f t="shared" si="75"/>
        <v>9741.7111318855168</v>
      </c>
      <c r="GP22" s="5">
        <f t="shared" si="76"/>
        <v>14467.280256414495</v>
      </c>
      <c r="GQ22" s="90">
        <f>+'gaku-mk1131'!H25+('gaku-mk1722'!$H$8-'gaku-mk1131'!$H$64)</f>
        <v>2721.1000000000004</v>
      </c>
      <c r="GR22" s="7">
        <f>+'gaku-mk1131'!W25*'gaku-mk1722'!$W$8/'gaku-mk1131'!$W$64</f>
        <v>74291.019320615567</v>
      </c>
      <c r="GS22" s="7">
        <f>+'gaku-mk1131'!M25*'gaku-mk1722'!$M$8/'gaku-mk1131'!$M$64</f>
        <v>44955.828561849645</v>
      </c>
      <c r="GT22" s="7">
        <f>+'gaku-mk1131'!N25*'gaku-mk1722'!$N$8/'gaku-mk1131'!$N$64</f>
        <v>37219.449494146967</v>
      </c>
      <c r="GU22" s="5">
        <f t="shared" si="77"/>
        <v>35777.863063297074</v>
      </c>
      <c r="GV22" s="7">
        <f>+('gaku-jk1131'!C25-'gaku-jk1131'!D25)*('gaku-jk1722'!$C$8-'gaku-jk1722'!$D$8)/('gaku-jk1131'!$C$64-'gaku-jk1131'!$D$64)</f>
        <v>2475.4855246189354</v>
      </c>
      <c r="GW22" s="5">
        <f t="shared" si="78"/>
        <v>2456.0777587020193</v>
      </c>
      <c r="GX22" s="5">
        <f t="shared" si="79"/>
        <v>17409.470740313442</v>
      </c>
      <c r="GY22" s="90">
        <f>+'gaku-jk1131'!H25+('gaku-jk1722'!$H$8-'gaku-jk1131'!$H$64)</f>
        <v>2471.1</v>
      </c>
      <c r="GZ22" s="7">
        <f>+'gaku-jk1131'!Z25*'gaku-jk1722'!$Z$8/'gaku-jk1131'!$Z$64</f>
        <v>82211.912243898114</v>
      </c>
      <c r="HA22" s="7">
        <f>+'gaku-jk1131'!M25*'gaku-jk1722'!$M$8/'gaku-jk1131'!$M$64</f>
        <v>23876.757262276631</v>
      </c>
      <c r="HB22" s="7">
        <f>+'gaku-jk1131'!N25*'gaku-jk1722'!$N$8/'gaku-jk1131'!$N$64</f>
        <v>25357.742159386078</v>
      </c>
      <c r="HC22" s="9">
        <f t="shared" ca="1" si="40"/>
        <v>126.60758122743681</v>
      </c>
      <c r="HD22" s="7">
        <f t="shared" ca="1" si="41"/>
        <v>96.183928571428581</v>
      </c>
      <c r="HE22" s="9">
        <f t="shared" ca="1" si="42"/>
        <v>395.5390416339356</v>
      </c>
      <c r="HF22" s="9">
        <f t="shared" ca="1" si="43"/>
        <v>83.170599803343151</v>
      </c>
      <c r="HG22" s="7">
        <f t="shared" ca="1" si="44"/>
        <v>146.30432569974553</v>
      </c>
      <c r="HH22" s="7">
        <f t="shared" ca="1" si="45"/>
        <v>91.410371819960858</v>
      </c>
      <c r="HI22" s="7">
        <f t="shared" ca="1" si="46"/>
        <v>190.4014585232452</v>
      </c>
      <c r="HJ22" s="7">
        <f t="shared" ca="1" si="47"/>
        <v>149.82804878048779</v>
      </c>
      <c r="HL22">
        <f ca="1">+OFFSET('def-cy1131'!$C$8,ROUNDDOWN((ROW(Sheet1!HO22)-ROW(Sheet1!HO$5))/4,0),0)</f>
        <v>88.3</v>
      </c>
      <c r="HO22">
        <f ca="1">+OFFSET('def-cy1131'!$H$8,ROUNDDOWN((ROW(Sheet1!HO22)-ROW(Sheet1!HO$5))/4,0),0)</f>
        <v>153.6</v>
      </c>
      <c r="HP22">
        <f ca="1">+OFFSET('def-cy1131'!$W$8,ROUNDDOWN((ROW(Sheet1!HO22)-ROW(Sheet1!HO$5))/4,0),0)</f>
        <v>88.3</v>
      </c>
      <c r="HQ22">
        <f ca="1">+OFFSET('def-cy1131'!$M$8,ROUNDDOWN((ROW(Sheet1!HO22)-ROW(Sheet1!HO$5))/4,0),0)</f>
        <v>159.19999999999999</v>
      </c>
      <c r="HR22">
        <f ca="1">+OFFSET('def-cy1131'!$N$8,ROUNDDOWN((ROW(Sheet1!HO22)-ROW(Sheet1!HO$5))/4,0),0)</f>
        <v>183.6</v>
      </c>
      <c r="HS22" s="9">
        <f t="shared" ca="1" si="154"/>
        <v>126.94792418772565</v>
      </c>
      <c r="HT22" s="9">
        <f t="shared" ca="1" si="155"/>
        <v>94.114285714285728</v>
      </c>
      <c r="HU22" s="9">
        <f t="shared" ca="1" si="156"/>
        <v>400.12710133542805</v>
      </c>
      <c r="HV22" s="9">
        <f t="shared" ca="1" si="157"/>
        <v>81.891052114060955</v>
      </c>
      <c r="HW22" s="9">
        <f t="shared" ca="1" si="158"/>
        <v>148.39983036471585</v>
      </c>
      <c r="HX22" s="9">
        <f t="shared" ca="1" si="159"/>
        <v>90.064579256360076</v>
      </c>
      <c r="HY22" s="9">
        <f t="shared" ca="1" si="160"/>
        <v>191.23865086599815</v>
      </c>
      <c r="HZ22" s="9">
        <f t="shared" ca="1" si="161"/>
        <v>153.9083333333333</v>
      </c>
      <c r="IA22">
        <f t="shared" ca="1" si="80"/>
        <v>3.8193212051440572E-3</v>
      </c>
      <c r="IB22">
        <f t="shared" ca="1" si="81"/>
        <v>2.059399285623148E-4</v>
      </c>
      <c r="IC22">
        <f t="shared" ca="1" si="82"/>
        <v>7.0537836015110826E-4</v>
      </c>
      <c r="ID22">
        <f t="shared" ca="1" si="83"/>
        <v>-8.0698245753492394E-4</v>
      </c>
      <c r="IE22">
        <f t="shared" ca="1" si="84"/>
        <v>-8.0528764398283253E-3</v>
      </c>
      <c r="IF22">
        <f t="shared" ca="1" si="85"/>
        <v>2.1909572488846576E-2</v>
      </c>
      <c r="IG22">
        <f t="shared" ca="1" si="86"/>
        <v>9.204949734799352E-3</v>
      </c>
      <c r="IH22">
        <f t="shared" ca="1" si="87"/>
        <v>-9.6081459924610515E-4</v>
      </c>
      <c r="II22">
        <f t="shared" ca="1" si="129"/>
        <v>2.6024488220894055E-2</v>
      </c>
      <c r="IJ22" s="5">
        <f t="shared" ca="1" si="130"/>
        <v>132399.36233749005</v>
      </c>
      <c r="IK22" s="1">
        <f t="shared" ca="1" si="88"/>
        <v>16.252477621204349</v>
      </c>
      <c r="IL22">
        <f t="shared" ca="1" si="131"/>
        <v>2.3028341683265775E-2</v>
      </c>
      <c r="IM22" s="5">
        <f t="shared" si="89"/>
        <v>156473.75748753845</v>
      </c>
      <c r="IN22">
        <f t="shared" ca="1" si="90"/>
        <v>118.18316548132763</v>
      </c>
      <c r="IP22" s="112">
        <v>103.93581724125147</v>
      </c>
      <c r="IQ22" s="112">
        <v>104.01099786394312</v>
      </c>
      <c r="IR22">
        <f t="shared" si="91"/>
        <v>100.18593362675212</v>
      </c>
      <c r="IS22">
        <f t="shared" si="132"/>
        <v>-7.2062237031461545E-3</v>
      </c>
      <c r="IT22" s="112">
        <v>0.45023411389149037</v>
      </c>
      <c r="IU22">
        <f t="shared" si="133"/>
        <v>7.5224959284776833E-3</v>
      </c>
      <c r="IW22">
        <f>+util!B20</f>
        <v>119.533333333333</v>
      </c>
      <c r="IX22">
        <f t="shared" si="134"/>
        <v>7.5577686548856885E-3</v>
      </c>
      <c r="IY22">
        <f t="shared" si="135"/>
        <v>4.5346611929314128E-3</v>
      </c>
      <c r="JA22" s="5">
        <f t="shared" si="92"/>
        <v>87103.484251727932</v>
      </c>
      <c r="JB22" s="1">
        <f t="shared" si="93"/>
        <v>3.5979807194208124</v>
      </c>
      <c r="JC22" s="5">
        <f t="shared" ca="1" si="94"/>
        <v>73702.107992267192</v>
      </c>
      <c r="JD22" s="1">
        <f t="shared" ca="1" si="95"/>
        <v>9.0471875364971392</v>
      </c>
      <c r="JE22">
        <f t="shared" ca="1" si="136"/>
        <v>3.9729033455734003E-2</v>
      </c>
      <c r="JG22">
        <f t="shared" si="96"/>
        <v>0.57470696044857861</v>
      </c>
    </row>
    <row r="23" spans="1:267" x14ac:dyDescent="0.15">
      <c r="A23" t="s">
        <v>262</v>
      </c>
      <c r="B23" s="7">
        <f>+'gaku-mk1131'!B26*'gaku-mk1722'!$B$8/'gaku-mk1131'!$B$64</f>
        <v>315051.54700027406</v>
      </c>
      <c r="C23" s="7">
        <f>+'kgaku-mk1131'!B27*'kgaku-mk1722'!B$9/'kgaku-mk1131'!B$65</f>
        <v>167086.168759035</v>
      </c>
      <c r="D23" s="7">
        <f>+'kgaku-mk1131'!C27*'kgaku-mk1722'!C$9/'kgaku-mk1131'!C$65</f>
        <v>568.23579152840125</v>
      </c>
      <c r="E23" s="7">
        <f>+'kgaku-mk1131'!D27*'kgaku-mk1722'!D$9/'kgaku-mk1131'!D$65</f>
        <v>158.25044117647056</v>
      </c>
      <c r="F23" s="7">
        <f>+'kgaku-mk1131'!F27*'kgaku-mk1722'!F$9/'kgaku-mk1131'!F$65</f>
        <v>9855.7676119491371</v>
      </c>
      <c r="G23" s="7">
        <f>+'kgaku-mk1131'!G27*'kgaku-mk1722'!G$9/'kgaku-mk1131'!G$65</f>
        <v>15941.945002238472</v>
      </c>
      <c r="H23" s="7">
        <f>+'kgaku-mk1131'!H27*'kgaku-mk1722'!H$9/'kgaku-mk1131'!H$65</f>
        <v>58510.418604961611</v>
      </c>
      <c r="I23" s="7">
        <f>+'kgaku-mk1131'!I27*'kgaku-mk1722'!I$9/'kgaku-mk1131'!I$65</f>
        <v>81916.640042268584</v>
      </c>
      <c r="J23" s="7">
        <f>+'gaku-mk1131'!F26*'gaku-mk1722'!$F$8/'gaku-mk1131'!$F$64</f>
        <v>14599.395434218359</v>
      </c>
      <c r="K23" s="7">
        <f>+'gaku-mk1131'!G26*'gaku-mk1722'!$G$8/'gaku-mk1131'!$G$64</f>
        <v>47341.418795433055</v>
      </c>
      <c r="L23" s="7">
        <f>+'gaku-jk1131'!B26*'gaku-jk1722'!$B$8/'gaku-jk1131'!$B$64</f>
        <v>301681.12168489222</v>
      </c>
      <c r="M23" s="7">
        <f>+'kgaku-jk1131'!B27*'kgaku-jk1722'!$B$9/'kgaku-jk1131'!$B$65</f>
        <v>173336.14835879143</v>
      </c>
      <c r="N23" s="7">
        <f>+'kgaku-jk1131'!C27*'kgaku-jk1722'!C$9/'kgaku-jk1131'!C$65</f>
        <v>561.19326087653496</v>
      </c>
      <c r="O23" s="7">
        <f>+'kgaku-jk1131'!D27*'kgaku-jk1722'!D$9/'kgaku-jk1131'!D$65</f>
        <v>177.29448301059554</v>
      </c>
      <c r="P23" s="7">
        <f>+'kgaku-jk1131'!F27*'kgaku-jk1722'!F$9/'kgaku-jk1131'!F$65</f>
        <v>2486.4086219379747</v>
      </c>
      <c r="Q23" s="7">
        <f>+'kgaku-jk1131'!G27*'kgaku-jk1722'!G$9/'kgaku-jk1131'!G$65</f>
        <v>16143.403264006778</v>
      </c>
      <c r="R23" s="7">
        <f>+'kgaku-jk1131'!H27*'kgaku-jk1722'!H$9/'kgaku-jk1131'!H$65</f>
        <v>65061.528159193389</v>
      </c>
      <c r="S23" s="7">
        <f>+'kgaku-jk1131'!I27*'kgaku-jk1722'!I$9/'kgaku-jk1131'!I$65</f>
        <v>104290.4372279651</v>
      </c>
      <c r="T23" s="7">
        <f>+'gaku-jk1131'!F26*'gaku-jk1722'!$F$8/'gaku-jk1131'!$F$64</f>
        <v>17507.692226329931</v>
      </c>
      <c r="U23" s="7">
        <f>+'gaku-jk1131'!G26*'gaku-jk1722'!$G$8/'gaku-jk1131'!$G$64</f>
        <v>37316.032517859458</v>
      </c>
      <c r="V23" s="8">
        <f t="shared" si="0"/>
        <v>104.43197281974686</v>
      </c>
      <c r="W23" s="8">
        <f t="shared" si="0"/>
        <v>96.394301097068634</v>
      </c>
      <c r="X23" s="8">
        <f t="shared" si="1"/>
        <v>101.25492074528238</v>
      </c>
      <c r="Y23" s="8">
        <f t="shared" si="2"/>
        <v>89.258525414472786</v>
      </c>
      <c r="Z23" s="8">
        <f t="shared" si="3"/>
        <v>396.38567550764378</v>
      </c>
      <c r="AA23" s="8">
        <f t="shared" si="4"/>
        <v>98.752070685011773</v>
      </c>
      <c r="AB23" s="8">
        <f t="shared" si="5"/>
        <v>89.930901195246378</v>
      </c>
      <c r="AC23" s="8">
        <f t="shared" si="6"/>
        <v>78.546645521496515</v>
      </c>
      <c r="AD23" s="8">
        <f t="shared" si="7"/>
        <v>83.388462885258136</v>
      </c>
      <c r="AE23" s="8">
        <f t="shared" si="8"/>
        <v>126.86616341856667</v>
      </c>
      <c r="AF23" s="11">
        <f t="shared" ca="1" si="9"/>
        <v>96.292857142857144</v>
      </c>
      <c r="AG23" s="11">
        <f t="shared" ca="1" si="10"/>
        <v>100.5567367119901</v>
      </c>
      <c r="AH23" s="11">
        <f t="shared" ca="1" si="11"/>
        <v>88.944612286002027</v>
      </c>
      <c r="AI23" s="11">
        <f t="shared" ca="1" si="12"/>
        <v>395.5390416339356</v>
      </c>
      <c r="AJ23" s="11">
        <f t="shared" ca="1" si="13"/>
        <v>98.508471275559884</v>
      </c>
      <c r="AK23" s="11">
        <f t="shared" ca="1" si="14"/>
        <v>89.793465346534646</v>
      </c>
      <c r="AL23" s="11">
        <f t="shared" ca="1" si="15"/>
        <v>78.340767634854771</v>
      </c>
      <c r="AM23" s="11">
        <f t="shared" ca="1" si="16"/>
        <v>83.170599803343151</v>
      </c>
      <c r="AN23" s="11">
        <f t="shared" ca="1" si="17"/>
        <v>126.60758122743681</v>
      </c>
      <c r="AO23" s="9">
        <f ca="1">+OFFSET('kdef-cy1131'!B$9,ROUNDDOWN((ROW(Sheet1!AO23)-ROW(Sheet1!AO$5))/4,0),0)</f>
        <v>88.4</v>
      </c>
      <c r="AP23" s="9">
        <f ca="1">+OFFSET('kdef-cy1131'!C$9,ROUNDDOWN((ROW(Sheet1!AP23)-ROW(Sheet1!AP$5))/4,0),0)</f>
        <v>121.6</v>
      </c>
      <c r="AQ23" s="9">
        <f ca="1">+OFFSET('kdef-cy1131'!D$9,ROUNDDOWN((ROW(Sheet1!AQ23)-ROW(Sheet1!AQ$5))/4,0),0)</f>
        <v>86</v>
      </c>
      <c r="AR23" s="9">
        <f ca="1">+OFFSET('kdef-cy1131'!F$9,ROUNDDOWN((ROW(Sheet1!AR23)-ROW(Sheet1!AR$5))/4,0),0)</f>
        <v>163.80000000000001</v>
      </c>
      <c r="AS23" s="9">
        <f ca="1">+OFFSET('kdef-cy1131'!G$9,ROUNDDOWN((ROW(Sheet1!AS23)-ROW(Sheet1!AS$5))/4,0),0)</f>
        <v>88.9</v>
      </c>
      <c r="AT23" s="9">
        <f ca="1">+OFFSET('kdef-cy1131'!H$9,ROUNDDOWN((ROW(Sheet1!AT23)-ROW(Sheet1!AT$5))/4,0),0)</f>
        <v>93.4</v>
      </c>
      <c r="AU23" s="9">
        <f ca="1">+OFFSET('kdef-cy1131'!I$9,ROUNDDOWN((ROW(Sheet1!AU23)-ROW(Sheet1!AU$5))/4,0),0)</f>
        <v>75.900000000000006</v>
      </c>
      <c r="AV23" s="9">
        <f ca="1">+OFFSET('def-cy1131'!$F$8,ROUNDDOWN((ROW(Sheet1!AV23)-ROW(Sheet1!AV$5))/4,0),0)</f>
        <v>84.5</v>
      </c>
      <c r="AW23" s="9">
        <f ca="1">+OFFSET('def-cy1131'!$G$8,ROUNDDOWN((ROW(Sheet1!AW23)-ROW(Sheet1!AW$5))/4,0),0)</f>
        <v>111.6</v>
      </c>
      <c r="AX23" s="9">
        <f t="shared" ca="1" si="145"/>
        <v>94.223214285714278</v>
      </c>
      <c r="AY23" s="9">
        <f t="shared" ca="1" si="146"/>
        <v>97.000865265760197</v>
      </c>
      <c r="AZ23" s="9">
        <f t="shared" ca="1" si="147"/>
        <v>86.97955689828801</v>
      </c>
      <c r="BA23" s="9">
        <f t="shared" ca="1" si="148"/>
        <v>400.12710133542805</v>
      </c>
      <c r="BB23" s="9">
        <f t="shared" ca="1" si="149"/>
        <v>96.846348588120748</v>
      </c>
      <c r="BC23" s="9">
        <f t="shared" ca="1" si="150"/>
        <v>87.486138613861385</v>
      </c>
      <c r="BD23" s="9">
        <f t="shared" ca="1" si="151"/>
        <v>76.482883817427378</v>
      </c>
      <c r="BE23" s="9">
        <f t="shared" ca="1" si="143"/>
        <v>81.891052114060955</v>
      </c>
      <c r="BF23" s="9">
        <f t="shared" ca="1" si="152"/>
        <v>126.94792418772565</v>
      </c>
      <c r="BG23">
        <f t="shared" ca="1" si="97"/>
        <v>-8.2477903875913057E-5</v>
      </c>
      <c r="BH23">
        <f t="shared" ca="1" si="98"/>
        <v>-7.6134014010056041E-5</v>
      </c>
      <c r="BI23">
        <f t="shared" ca="1" si="99"/>
        <v>4.1236443262196798E-3</v>
      </c>
      <c r="BJ23">
        <f t="shared" ca="1" si="100"/>
        <v>5.319245089347664E-3</v>
      </c>
      <c r="BK23">
        <f t="shared" ca="1" si="101"/>
        <v>1.4161687030511464E-3</v>
      </c>
      <c r="BL23" s="13">
        <f t="shared" ca="1" si="102"/>
        <v>1.0700446200732521E-2</v>
      </c>
      <c r="BM23">
        <f t="shared" ca="1" si="103"/>
        <v>5.0390648287955324E-3</v>
      </c>
      <c r="BN23">
        <f t="shared" ca="1" si="49"/>
        <v>3.3397207755513293E-3</v>
      </c>
      <c r="BO23" s="13">
        <f t="shared" ca="1" si="50"/>
        <v>8.3787856043468622E-3</v>
      </c>
      <c r="BP23">
        <f t="shared" ca="1" si="104"/>
        <v>2.8094622386418282E-2</v>
      </c>
      <c r="BQ23">
        <f t="shared" ca="1" si="105"/>
        <v>1.7461283009118788E-3</v>
      </c>
      <c r="BR23">
        <f t="shared" ca="1" si="106"/>
        <v>1.1572744470381114E-3</v>
      </c>
      <c r="BS23" s="13">
        <f t="shared" ca="1" si="107"/>
        <v>3.0998025134368272E-2</v>
      </c>
      <c r="BT23" s="5">
        <f t="shared" si="51"/>
        <v>37316.032517859458</v>
      </c>
      <c r="BU23" s="5">
        <f t="shared" ca="1" si="52"/>
        <v>186827.89718918208</v>
      </c>
      <c r="BV23" s="5">
        <f t="shared" ca="1" si="53"/>
        <v>12510.176258989126</v>
      </c>
      <c r="BW23" s="5">
        <f t="shared" ca="1" si="108"/>
        <v>48465.690334310733</v>
      </c>
      <c r="BX23" s="5">
        <f t="shared" si="54"/>
        <v>47341.418795433055</v>
      </c>
      <c r="BY23" s="5">
        <f t="shared" si="55"/>
        <v>156778.98899982058</v>
      </c>
      <c r="BZ23" s="5">
        <f t="shared" si="56"/>
        <v>24455.163046167494</v>
      </c>
      <c r="CA23" s="5">
        <f t="shared" si="57"/>
        <v>71796.58184160055</v>
      </c>
      <c r="CB23" s="9">
        <f t="shared" si="109"/>
        <v>126.86616341856667</v>
      </c>
      <c r="CC23" s="9">
        <f t="shared" ca="1" si="110"/>
        <v>83.916262698747843</v>
      </c>
      <c r="CD23" s="9">
        <f t="shared" ca="1" si="111"/>
        <v>195.48216220051543</v>
      </c>
      <c r="CE23" s="9">
        <f t="shared" ca="1" si="112"/>
        <v>148.13898522100069</v>
      </c>
      <c r="CF23" s="5"/>
      <c r="CG23" s="5">
        <f t="shared" si="58"/>
        <v>84.35388329656422</v>
      </c>
      <c r="CH23" s="5">
        <f t="shared" ca="1" si="113"/>
        <v>83.916262698747843</v>
      </c>
      <c r="CI23" s="5">
        <f t="shared" si="59"/>
        <v>122.31189205132998</v>
      </c>
      <c r="CJ23" s="5">
        <f t="shared" ca="1" si="114"/>
        <v>195.48216220051543</v>
      </c>
      <c r="CK23" s="5">
        <f t="shared" si="115"/>
        <v>125.27728976466712</v>
      </c>
      <c r="CL23" s="5">
        <f t="shared" ca="1" si="116"/>
        <v>148.13898522100069</v>
      </c>
      <c r="CM23" s="5"/>
      <c r="CN23" s="1">
        <f t="shared" si="21"/>
        <v>36.934901179530314</v>
      </c>
      <c r="CO23" s="1">
        <f t="shared" si="22"/>
        <v>4.5686119362115205</v>
      </c>
      <c r="CP23" s="1">
        <f t="shared" ca="1" si="23"/>
        <v>22.873389895007989</v>
      </c>
      <c r="CQ23" s="1">
        <f t="shared" ca="1" si="24"/>
        <v>1.5316242570421634</v>
      </c>
      <c r="CR23" s="1">
        <f t="shared" ca="1" si="25"/>
        <v>5.9336675530039598</v>
      </c>
      <c r="CS23" s="83">
        <f t="shared" si="117"/>
        <v>9.5104320384840832E-3</v>
      </c>
      <c r="CT23" s="83">
        <f t="shared" si="118"/>
        <v>3.9457534095465749E-2</v>
      </c>
      <c r="CU23" s="83">
        <f t="shared" ca="1" si="60"/>
        <v>8.0074271158612799E-3</v>
      </c>
      <c r="CV23" s="83">
        <f t="shared" ca="1" si="61"/>
        <v>5.7077039717336551E-3</v>
      </c>
      <c r="CW23" s="83">
        <f t="shared" ca="1" si="61"/>
        <v>2.7891115087958742E-2</v>
      </c>
      <c r="CX23" s="83">
        <f t="shared" si="119"/>
        <v>3.3877043480866984E-3</v>
      </c>
      <c r="CY23" s="83">
        <f t="shared" si="138"/>
        <v>5.051741956130085E-3</v>
      </c>
      <c r="CZ23" s="83">
        <f t="shared" ca="1" si="139"/>
        <v>5.0303883439018109E-3</v>
      </c>
      <c r="DA23" s="83">
        <f t="shared" ca="1" si="140"/>
        <v>1.773373601409803E-3</v>
      </c>
      <c r="DB23" s="83">
        <f t="shared" ca="1" si="140"/>
        <v>3.8511425030531032E-3</v>
      </c>
      <c r="DC23" s="5"/>
      <c r="DD23" s="86">
        <f t="shared" si="120"/>
        <v>1998</v>
      </c>
      <c r="DE23" s="135">
        <v>586865.80000000005</v>
      </c>
      <c r="DF23" s="135">
        <v>9204.6</v>
      </c>
      <c r="DG23" s="135">
        <v>374663</v>
      </c>
      <c r="DH23" s="5">
        <v>16071.6</v>
      </c>
      <c r="DI23" s="5">
        <v>513727.6</v>
      </c>
      <c r="DJ23" s="5">
        <v>12794.8</v>
      </c>
      <c r="DK23" s="5">
        <v>365132.7</v>
      </c>
      <c r="DL23" s="5">
        <v>9075.7999999999993</v>
      </c>
      <c r="DM23" s="135">
        <v>447265.9</v>
      </c>
      <c r="DN23" s="134">
        <v>22960.1</v>
      </c>
      <c r="DO23" s="5">
        <v>244798.6</v>
      </c>
      <c r="DP23" s="5">
        <v>14478.5</v>
      </c>
      <c r="DQ23" s="5">
        <f t="shared" si="162"/>
        <v>589472.70000000007</v>
      </c>
      <c r="DR23" s="5">
        <f t="shared" si="162"/>
        <v>8921.7000000000007</v>
      </c>
      <c r="DS23" s="5">
        <f t="shared" si="162"/>
        <v>379143.9</v>
      </c>
      <c r="DT23" s="5">
        <f t="shared" si="162"/>
        <v>15863.1</v>
      </c>
      <c r="DU23" s="7">
        <f t="shared" si="121"/>
        <v>993401.4</v>
      </c>
      <c r="DV23" s="132">
        <f t="shared" si="163"/>
        <v>519241.2</v>
      </c>
      <c r="DW23" s="132">
        <f t="shared" si="163"/>
        <v>12884.3</v>
      </c>
      <c r="DX23" s="132">
        <f t="shared" si="163"/>
        <v>370438.1</v>
      </c>
      <c r="DY23" s="132">
        <f t="shared" si="163"/>
        <v>9058.4</v>
      </c>
      <c r="DZ23" s="7">
        <f t="shared" si="123"/>
        <v>911622</v>
      </c>
      <c r="EA23">
        <v>106005.5</v>
      </c>
      <c r="EB23">
        <v>21493.599999999999</v>
      </c>
      <c r="EC23">
        <v>84511.9</v>
      </c>
      <c r="ED23">
        <v>93436.9</v>
      </c>
      <c r="EE23">
        <v>20377.599999999999</v>
      </c>
      <c r="EF23">
        <v>73059.3</v>
      </c>
      <c r="EG23" s="5">
        <f t="shared" si="64"/>
        <v>836004.2634211164</v>
      </c>
      <c r="EH23" s="9">
        <f ca="1">+AVERAGE(OFFSET($CE$5,(ROW(EH23)-ROW($EH$5))*4,0):OFFSET($CE$5,(ROW(EH23)-ROW($EH$5))*4+3,0))</f>
        <v>137.8438664653535</v>
      </c>
      <c r="EI23" s="102">
        <f>+'def-cy1722'!B12</f>
        <v>117.2</v>
      </c>
      <c r="EJ23" s="101">
        <f>+'def-cy1131'!B26</f>
        <v>103.1</v>
      </c>
      <c r="EK23" s="5">
        <f t="shared" ca="1" si="65"/>
        <v>606486.37103577098</v>
      </c>
      <c r="EO23" s="90">
        <f t="shared" si="30"/>
        <v>47341.418795433055</v>
      </c>
      <c r="EP23" s="1">
        <f>+'gaku-mk1131'!G26</f>
        <v>46222.3</v>
      </c>
      <c r="EQ23" s="5">
        <f t="shared" ca="1" si="66"/>
        <v>7989.3585616249002</v>
      </c>
      <c r="ER23" s="7">
        <f ca="1">+ER22+$EQ22</f>
        <v>290773.38775298838</v>
      </c>
      <c r="ES23" s="7">
        <f ca="1">+ES22+$EQ22</f>
        <v>290773.38775298838</v>
      </c>
      <c r="ET23" s="7">
        <f ca="1">+ET22+EQ22-(ES25-ER25)/4</f>
        <v>282225.24140866339</v>
      </c>
      <c r="EU23" s="182">
        <f t="shared" ca="1" si="31"/>
        <v>297898.93896548852</v>
      </c>
      <c r="EV23" s="5">
        <f t="shared" ca="1" si="67"/>
        <v>5781.333333333333</v>
      </c>
      <c r="EW23" s="92">
        <f t="shared" ca="1" si="68"/>
        <v>122.03883231500339</v>
      </c>
      <c r="EX23">
        <f t="shared" ca="1" si="32"/>
        <v>0.59467126372844248</v>
      </c>
      <c r="EY23">
        <f t="shared" ca="1" si="69"/>
        <v>0.58321224729444554</v>
      </c>
      <c r="EZ23">
        <f t="shared" ca="1" si="70"/>
        <v>8.1720170621088287E-3</v>
      </c>
      <c r="FA23">
        <f t="shared" ca="1" si="70"/>
        <v>8.1720170621081677E-3</v>
      </c>
      <c r="FC23" s="12">
        <f>+call!B61*call!$C$65/call!$B$65</f>
        <v>6.283744276138254</v>
      </c>
      <c r="FE23" s="142">
        <f>fof!B85/10</f>
        <v>909.19225700984157</v>
      </c>
      <c r="FF23" s="142">
        <f>fof!C85/10</f>
        <v>30916.102286542642</v>
      </c>
      <c r="FG23" s="7">
        <f ca="1">+AVERAGE(OFFSET(jikasougaku!$BF$287,(ROW(Sheet1!FG23)-ROW(Sheet1!$FG$5))*3,0):OFFSET(jikasougaku!$BF$287,(ROW(Sheet1!FG23)-ROW(Sheet1!$FG$5))*3+2,0))/1000</f>
        <v>30805.347666666668</v>
      </c>
      <c r="FH23" s="7">
        <f ca="1">+AVERAGE(OFFSET(jikasougaku!$BR$287,(ROW(Sheet1!FH23)-ROW(Sheet1!$FH$5))*3,0):OFFSET(jikasougaku!$BR$287,(ROW(Sheet1!FH23)-ROW(Sheet1!$FH$5))*3+2,0))/1000</f>
        <v>134402.23066666667</v>
      </c>
      <c r="FI23" s="7" t="e">
        <f ca="1">+AVERAGE(OFFSET(jikasougaku!$BH$287,(ROW(Sheet1!FI23)-ROW(Sheet1!FI$5))*3,0):OFFSET(jikasougaku!$BH$287,(ROW(Sheet1!FI23)-ROW(Sheet1!FI$5))*3+2,0))/1000</f>
        <v>#DIV/0!</v>
      </c>
      <c r="FJ23" s="7" t="e">
        <f ca="1">+AVERAGE(OFFSET(jikasougaku!$BJ$287,(ROW(Sheet1!FJ23)-ROW(Sheet1!FJ$5))*3,0):OFFSET(jikasougaku!$BJ$287,(ROW(Sheet1!FJ23)-ROW(Sheet1!FJ$5))*3+2,0))/1000</f>
        <v>#DIV/0!</v>
      </c>
      <c r="FK23" s="7" t="e">
        <f ca="1">+AVERAGE(OFFSET(jikasougaku!$BL$287,(ROW(Sheet1!FK23)-ROW(Sheet1!FK$5))*3,0):OFFSET(jikasougaku!$BL$287,(ROW(Sheet1!FK23)-ROW(Sheet1!FK$5))*3+2,0))/1000</f>
        <v>#DIV/0!</v>
      </c>
      <c r="FL23" s="4">
        <f t="shared" ca="1" si="33"/>
        <v>25380.230159655548</v>
      </c>
      <c r="FM23" s="64">
        <f t="shared" ca="1" si="71"/>
        <v>103596.883</v>
      </c>
      <c r="FN23" s="7">
        <f t="shared" ca="1" si="34"/>
        <v>9700.4682807516583</v>
      </c>
      <c r="FO23" s="7">
        <f t="shared" ca="1" si="35"/>
        <v>113260.22562783834</v>
      </c>
      <c r="FP23" s="1">
        <f t="shared" ca="1" si="36"/>
        <v>1.187630950666388</v>
      </c>
      <c r="FQ23" s="1">
        <f t="shared" ca="1" si="37"/>
        <v>13.866480003030986</v>
      </c>
      <c r="FR23" s="211">
        <f ca="1">+FP23/消費税調整!$E23*100</f>
        <v>1.1372292590089046</v>
      </c>
      <c r="FS23" s="211">
        <f ca="1">+FQ23/消費税調整!$E23*100</f>
        <v>13.278002539476105</v>
      </c>
      <c r="FT23" s="83">
        <f t="shared" ca="1" si="124"/>
        <v>-5.7809503815922064E-2</v>
      </c>
      <c r="FU23" s="83">
        <f t="shared" ca="1" si="125"/>
        <v>4.0377658689614085E-3</v>
      </c>
      <c r="FW23" s="7">
        <f>+kshotoku1631!$E27*kshotoku1722!$E$9/kshotoku1631!$E$65</f>
        <v>160684.62221576498</v>
      </c>
      <c r="FX23" s="72">
        <f t="shared" ca="1" si="72"/>
        <v>0.22774469124798416</v>
      </c>
      <c r="FY23">
        <f t="shared" ca="1" si="126"/>
        <v>5.6788475630758801E-3</v>
      </c>
      <c r="GA23" s="73">
        <f t="shared" ca="1" si="38"/>
        <v>122.03883231500339</v>
      </c>
      <c r="GB23" s="72">
        <f ca="1">+AVERAGE(OFFSET(Maikin30!$F$20,ROUNDDOWN((ROW(GB23)-ROW(GB$5))/4,0),MOD(ROW(GB23)-ROW(GB$5),4)*3):OFFSET(Maikin30!$F$20,ROUNDDOWN((ROW(GB23)-ROW(GB$5))/4,0),MOD(ROW(GB23)-ROW(GB$5),4)*3+2))</f>
        <v>117.03333333333335</v>
      </c>
      <c r="GC23" s="5">
        <f ca="1">+AVERAGE(OFFSET(Rocho!$J$66,(ROW(GC23)-ROW($GC$5))*3,0):OFFSET(Rocho!$J$66,(ROW(GC23)-ROW($GC$5))*3+2,0))</f>
        <v>5781.333333333333</v>
      </c>
      <c r="GD23" s="72">
        <f t="shared" ca="1" si="73"/>
        <v>86.38033042053506</v>
      </c>
      <c r="GE23">
        <f t="shared" ca="1" si="127"/>
        <v>-3.1966729235681072E-3</v>
      </c>
      <c r="GF23" s="72"/>
      <c r="GG23" s="85" t="s">
        <v>719</v>
      </c>
      <c r="GH23" s="78">
        <f ca="1">+AVERAGE(OFFSET(Rocho!$E$6,(ROW(GH23)-ROW($GH$5))*3,0):OFFSET(Rocho!$E$6,(ROW(GH23)-ROW($GH$5))*3+2,0))/10000</f>
        <v>8836.3333333333321</v>
      </c>
      <c r="GI23" s="82">
        <f>Rocho!T24</f>
        <v>7808.1782588918204</v>
      </c>
      <c r="GJ23">
        <f t="shared" si="128"/>
        <v>2.1152222926388679E-3</v>
      </c>
      <c r="GL23" s="94">
        <f t="shared" si="39"/>
        <v>158484.55380534782</v>
      </c>
      <c r="GM23" s="5">
        <f t="shared" si="74"/>
        <v>47341.418795433055</v>
      </c>
      <c r="GN23" s="7">
        <f>+('gaku-mk1131'!C26-'gaku-mk1131'!D26)*('gaku-mk1722'!$C$8-'gaku-mk1722'!$D$8)/('gaku-mk1131'!$C$64-'gaku-mk1131'!$D$64)</f>
        <v>2400.5569309441216</v>
      </c>
      <c r="GO23" s="5">
        <f t="shared" si="75"/>
        <v>9855.7676119491371</v>
      </c>
      <c r="GP23" s="5">
        <f t="shared" si="76"/>
        <v>14599.395434218359</v>
      </c>
      <c r="GQ23" s="90">
        <f>+'gaku-mk1131'!H26+('gaku-mk1722'!$H$8-'gaku-mk1131'!$H$64)</f>
        <v>4438.3999999999996</v>
      </c>
      <c r="GR23" s="7">
        <f>+'gaku-mk1131'!W26*'gaku-mk1722'!$W$8/'gaku-mk1131'!$W$64</f>
        <v>72157.922373794689</v>
      </c>
      <c r="GS23" s="7">
        <f>+'gaku-mk1131'!M26*'gaku-mk1722'!$M$8/'gaku-mk1131'!$M$64</f>
        <v>46531.792589225231</v>
      </c>
      <c r="GT23" s="7">
        <f>+'gaku-mk1131'!N26*'gaku-mk1722'!$N$8/'gaku-mk1131'!$N$64</f>
        <v>38840.699930216753</v>
      </c>
      <c r="GU23" s="5">
        <f t="shared" si="77"/>
        <v>37316.032517859458</v>
      </c>
      <c r="GV23" s="7">
        <f>+('gaku-jk1131'!C26-'gaku-jk1131'!D26)*('gaku-jk1722'!$C$8-'gaku-jk1722'!$D$8)/('gaku-jk1131'!$C$64-'gaku-jk1131'!$D$64)</f>
        <v>2514.2297033889358</v>
      </c>
      <c r="GW23" s="5">
        <f t="shared" si="78"/>
        <v>2486.4086219379747</v>
      </c>
      <c r="GX23" s="5">
        <f t="shared" si="79"/>
        <v>17507.692226329931</v>
      </c>
      <c r="GY23" s="90">
        <f>+'gaku-jk1131'!H26+('gaku-jk1722'!$H$8-'gaku-jk1131'!$H$64)</f>
        <v>4054.9</v>
      </c>
      <c r="GZ23" s="7">
        <f>+'gaku-jk1131'!Z26*'gaku-jk1722'!$Z$8/'gaku-jk1131'!$Z$64</f>
        <v>79062.550719027611</v>
      </c>
      <c r="HA23" s="7">
        <f>+'gaku-jk1131'!M26*'gaku-jk1722'!$M$8/'gaku-jk1131'!$M$64</f>
        <v>24479.693110922821</v>
      </c>
      <c r="HB23" s="7">
        <f>+'gaku-jk1131'!N26*'gaku-jk1722'!$N$8/'gaku-jk1131'!$N$64</f>
        <v>26218.207707179372</v>
      </c>
      <c r="HC23" s="9">
        <f t="shared" ca="1" si="40"/>
        <v>126.60758122743681</v>
      </c>
      <c r="HD23" s="7">
        <f t="shared" ca="1" si="41"/>
        <v>96.183928571428581</v>
      </c>
      <c r="HE23" s="9">
        <f t="shared" ca="1" si="42"/>
        <v>395.5390416339356</v>
      </c>
      <c r="HF23" s="9">
        <f t="shared" ca="1" si="43"/>
        <v>83.170599803343151</v>
      </c>
      <c r="HG23" s="7">
        <f t="shared" ca="1" si="44"/>
        <v>146.30432569974553</v>
      </c>
      <c r="HH23" s="7">
        <f t="shared" ca="1" si="45"/>
        <v>91.410371819960858</v>
      </c>
      <c r="HI23" s="7">
        <f t="shared" ca="1" si="46"/>
        <v>190.4014585232452</v>
      </c>
      <c r="HJ23" s="7">
        <f t="shared" ca="1" si="47"/>
        <v>149.82804878048779</v>
      </c>
      <c r="HL23">
        <f ca="1">+OFFSET('def-cy1131'!$C$8,ROUNDDOWN((ROW(Sheet1!HO23)-ROW(Sheet1!HO$5))/4,0),0)</f>
        <v>88.3</v>
      </c>
      <c r="HO23">
        <f ca="1">+OFFSET('def-cy1131'!$H$8,ROUNDDOWN((ROW(Sheet1!HO23)-ROW(Sheet1!HO$5))/4,0),0)</f>
        <v>153.6</v>
      </c>
      <c r="HP23">
        <f ca="1">+OFFSET('def-cy1131'!$W$8,ROUNDDOWN((ROW(Sheet1!HO23)-ROW(Sheet1!HO$5))/4,0),0)</f>
        <v>88.3</v>
      </c>
      <c r="HQ23">
        <f ca="1">+OFFSET('def-cy1131'!$M$8,ROUNDDOWN((ROW(Sheet1!HO23)-ROW(Sheet1!HO$5))/4,0),0)</f>
        <v>159.19999999999999</v>
      </c>
      <c r="HR23">
        <f ca="1">+OFFSET('def-cy1131'!$N$8,ROUNDDOWN((ROW(Sheet1!HO23)-ROW(Sheet1!HO$5))/4,0),0)</f>
        <v>183.6</v>
      </c>
      <c r="HS23" s="9">
        <f t="shared" ca="1" si="154"/>
        <v>126.94792418772565</v>
      </c>
      <c r="HT23" s="9">
        <f t="shared" ca="1" si="155"/>
        <v>94.114285714285728</v>
      </c>
      <c r="HU23" s="9">
        <f t="shared" ca="1" si="156"/>
        <v>400.12710133542805</v>
      </c>
      <c r="HV23" s="9">
        <f t="shared" ca="1" si="157"/>
        <v>81.891052114060955</v>
      </c>
      <c r="HW23" s="9">
        <f t="shared" ca="1" si="158"/>
        <v>148.39983036471585</v>
      </c>
      <c r="HX23" s="9">
        <f t="shared" ca="1" si="159"/>
        <v>90.064579256360076</v>
      </c>
      <c r="HY23" s="9">
        <f t="shared" ca="1" si="160"/>
        <v>191.23865086599815</v>
      </c>
      <c r="HZ23" s="9">
        <f t="shared" ca="1" si="161"/>
        <v>153.9083333333333</v>
      </c>
      <c r="IA23">
        <f t="shared" ca="1" si="80"/>
        <v>1.2502867939553599E-2</v>
      </c>
      <c r="IB23">
        <f t="shared" ca="1" si="81"/>
        <v>2.3347579766836368E-4</v>
      </c>
      <c r="IC23">
        <f t="shared" ca="1" si="82"/>
        <v>7.7707438995059546E-4</v>
      </c>
      <c r="ID23">
        <f t="shared" ca="1" si="83"/>
        <v>5.1501847514178573E-4</v>
      </c>
      <c r="IE23">
        <f t="shared" ca="1" si="84"/>
        <v>1.504920646841996E-2</v>
      </c>
      <c r="IF23">
        <f t="shared" ca="1" si="85"/>
        <v>-1.8161695895100406E-2</v>
      </c>
      <c r="IG23">
        <f t="shared" ca="1" si="86"/>
        <v>7.3828940333826908E-3</v>
      </c>
      <c r="IH23">
        <f t="shared" ca="1" si="87"/>
        <v>-8.4796022019490488E-3</v>
      </c>
      <c r="II23">
        <f t="shared" ca="1" si="129"/>
        <v>9.8192390070675397E-3</v>
      </c>
      <c r="IJ23" s="5">
        <f t="shared" ca="1" si="130"/>
        <v>133699.4233206652</v>
      </c>
      <c r="IK23" s="1">
        <f t="shared" ca="1" si="88"/>
        <v>16.368856494994453</v>
      </c>
      <c r="IL23">
        <f t="shared" ca="1" si="131"/>
        <v>7.1351690963156519E-3</v>
      </c>
      <c r="IM23" s="5">
        <f t="shared" si="89"/>
        <v>158484.55380534782</v>
      </c>
      <c r="IN23">
        <f t="shared" ca="1" si="90"/>
        <v>118.537948683023</v>
      </c>
      <c r="IP23" s="112">
        <v>104.6637808171151</v>
      </c>
      <c r="IQ23" s="112">
        <v>104.6765804748978</v>
      </c>
      <c r="IR23">
        <f t="shared" si="91"/>
        <v>100.03142059815941</v>
      </c>
      <c r="IS23">
        <f t="shared" si="132"/>
        <v>-1.5434532122841154E-3</v>
      </c>
      <c r="IT23" s="112">
        <v>0.45311523226569111</v>
      </c>
      <c r="IU23">
        <f t="shared" si="133"/>
        <v>6.3787684255869502E-3</v>
      </c>
      <c r="IW23">
        <f>+util!B21</f>
        <v>119</v>
      </c>
      <c r="IX23">
        <f t="shared" si="134"/>
        <v>-4.471779391390724E-3</v>
      </c>
      <c r="IY23">
        <f t="shared" si="135"/>
        <v>-2.6830676348344345E-3</v>
      </c>
      <c r="JA23" s="5">
        <f t="shared" si="92"/>
        <v>86687.971963747274</v>
      </c>
      <c r="JB23" s="1">
        <f t="shared" si="93"/>
        <v>3.5447717850048286</v>
      </c>
      <c r="JC23" s="5">
        <f t="shared" ca="1" si="94"/>
        <v>73130.987103172913</v>
      </c>
      <c r="JD23" s="1">
        <f t="shared" ca="1" si="95"/>
        <v>8.9534464958616073</v>
      </c>
      <c r="JE23">
        <f t="shared" ca="1" si="136"/>
        <v>-1.0415398467475709E-2</v>
      </c>
      <c r="JG23">
        <f t="shared" si="96"/>
        <v>0.57456743527969933</v>
      </c>
    </row>
    <row r="24" spans="1:267" x14ac:dyDescent="0.15">
      <c r="A24" t="s">
        <v>263</v>
      </c>
      <c r="B24" s="7">
        <f>+'gaku-mk1131'!B27*'gaku-mk1722'!$B$8/'gaku-mk1131'!$B$64</f>
        <v>317742.31167991838</v>
      </c>
      <c r="C24" s="7">
        <f>+'kgaku-mk1131'!B28*'kgaku-mk1722'!B$9/'kgaku-mk1131'!B$65</f>
        <v>167843.01773786536</v>
      </c>
      <c r="D24" s="7">
        <f>+'kgaku-mk1131'!C28*'kgaku-mk1722'!C$9/'kgaku-mk1131'!C$65</f>
        <v>585.0859418309584</v>
      </c>
      <c r="E24" s="7">
        <f>+'kgaku-mk1131'!D28*'kgaku-mk1722'!D$9/'kgaku-mk1131'!D$65</f>
        <v>179.56863970588233</v>
      </c>
      <c r="F24" s="7">
        <f>+'kgaku-mk1131'!F28*'kgaku-mk1722'!F$9/'kgaku-mk1131'!F$65</f>
        <v>10335.540676474819</v>
      </c>
      <c r="G24" s="7">
        <f>+'kgaku-mk1131'!G28*'kgaku-mk1722'!G$9/'kgaku-mk1131'!G$65</f>
        <v>15592.543083121922</v>
      </c>
      <c r="H24" s="7">
        <f>+'kgaku-mk1131'!H28*'kgaku-mk1722'!H$9/'kgaku-mk1131'!H$65</f>
        <v>58083.556119468856</v>
      </c>
      <c r="I24" s="7">
        <f>+'kgaku-mk1131'!I28*'kgaku-mk1722'!I$9/'kgaku-mk1131'!I$65</f>
        <v>83114.833356841307</v>
      </c>
      <c r="J24" s="7">
        <f>+'gaku-mk1131'!F27*'gaku-mk1722'!$F$8/'gaku-mk1131'!$F$64</f>
        <v>14509.742177374026</v>
      </c>
      <c r="K24" s="7">
        <f>+'gaku-mk1131'!G27*'gaku-mk1722'!$G$8/'gaku-mk1131'!$G$64</f>
        <v>49662.18000481838</v>
      </c>
      <c r="L24" s="7">
        <f>+'gaku-jk1131'!B27*'gaku-jk1722'!$B$8/'gaku-jk1131'!$B$64</f>
        <v>302201.82911369146</v>
      </c>
      <c r="M24" s="7">
        <f>+'kgaku-jk1131'!B28*'kgaku-jk1722'!$B$9/'kgaku-jk1131'!$B$65</f>
        <v>173426.8425547895</v>
      </c>
      <c r="N24" s="7">
        <f>+'kgaku-jk1131'!C28*'kgaku-jk1722'!C$9/'kgaku-jk1131'!C$65</f>
        <v>558.96973485941464</v>
      </c>
      <c r="O24" s="7">
        <f>+'kgaku-jk1131'!D28*'kgaku-jk1722'!D$9/'kgaku-jk1131'!D$65</f>
        <v>201.73237120935332</v>
      </c>
      <c r="P24" s="7">
        <f>+'kgaku-jk1131'!F28*'kgaku-jk1722'!F$9/'kgaku-jk1131'!F$65</f>
        <v>2610.5067027216778</v>
      </c>
      <c r="Q24" s="7">
        <f>+'kgaku-jk1131'!G28*'kgaku-jk1722'!G$9/'kgaku-jk1131'!G$65</f>
        <v>15637.723882309943</v>
      </c>
      <c r="R24" s="7">
        <f>+'kgaku-jk1131'!H28*'kgaku-jk1722'!H$9/'kgaku-jk1131'!H$65</f>
        <v>64553.136768679295</v>
      </c>
      <c r="S24" s="7">
        <f>+'kgaku-jk1131'!I28*'kgaku-jk1722'!I$9/'kgaku-jk1131'!I$65</f>
        <v>105213.076349411</v>
      </c>
      <c r="T24" s="7">
        <f>+'gaku-jk1131'!F27*'gaku-jk1722'!$F$8/'gaku-jk1131'!$F$64</f>
        <v>17365.433205049394</v>
      </c>
      <c r="U24" s="7">
        <f>+'gaku-jk1131'!G27*'gaku-jk1722'!$G$8/'gaku-jk1131'!$G$64</f>
        <v>39026.36422389849</v>
      </c>
      <c r="V24" s="8">
        <f t="shared" si="0"/>
        <v>105.14241843333795</v>
      </c>
      <c r="W24" s="8">
        <f t="shared" si="0"/>
        <v>96.780299557630428</v>
      </c>
      <c r="X24" s="8">
        <f t="shared" si="1"/>
        <v>104.67220411819116</v>
      </c>
      <c r="Y24" s="8">
        <f t="shared" si="2"/>
        <v>89.01329946671278</v>
      </c>
      <c r="Z24" s="8">
        <f t="shared" si="3"/>
        <v>395.92086339786556</v>
      </c>
      <c r="AA24" s="8">
        <f t="shared" si="4"/>
        <v>99.711078162473939</v>
      </c>
      <c r="AB24" s="8">
        <f t="shared" si="5"/>
        <v>89.977898870517109</v>
      </c>
      <c r="AC24" s="8">
        <f t="shared" si="6"/>
        <v>78.996676307437525</v>
      </c>
      <c r="AD24" s="8">
        <f t="shared" si="7"/>
        <v>83.555313628196672</v>
      </c>
      <c r="AE24" s="8">
        <f t="shared" si="8"/>
        <v>127.25289939872712</v>
      </c>
      <c r="AF24" s="11">
        <f t="shared" ca="1" si="9"/>
        <v>96.292857142857144</v>
      </c>
      <c r="AG24" s="11">
        <f t="shared" ca="1" si="10"/>
        <v>100.5567367119901</v>
      </c>
      <c r="AH24" s="11">
        <f t="shared" ca="1" si="11"/>
        <v>88.944612286002027</v>
      </c>
      <c r="AI24" s="11">
        <f t="shared" ca="1" si="12"/>
        <v>395.5390416339356</v>
      </c>
      <c r="AJ24" s="11">
        <f t="shared" ca="1" si="13"/>
        <v>98.508471275559884</v>
      </c>
      <c r="AK24" s="11">
        <f t="shared" ca="1" si="14"/>
        <v>89.793465346534646</v>
      </c>
      <c r="AL24" s="11">
        <f t="shared" ca="1" si="15"/>
        <v>78.340767634854771</v>
      </c>
      <c r="AM24" s="11">
        <f t="shared" ca="1" si="16"/>
        <v>83.170599803343151</v>
      </c>
      <c r="AN24" s="11">
        <f t="shared" ca="1" si="17"/>
        <v>126.60758122743681</v>
      </c>
      <c r="AO24" s="9">
        <f ca="1">+OFFSET('kdef-cy1131'!B$9,ROUNDDOWN((ROW(Sheet1!AO24)-ROW(Sheet1!AO$5))/4,0),0)</f>
        <v>88.4</v>
      </c>
      <c r="AP24" s="9">
        <f ca="1">+OFFSET('kdef-cy1131'!C$9,ROUNDDOWN((ROW(Sheet1!AP24)-ROW(Sheet1!AP$5))/4,0),0)</f>
        <v>121.6</v>
      </c>
      <c r="AQ24" s="9">
        <f ca="1">+OFFSET('kdef-cy1131'!D$9,ROUNDDOWN((ROW(Sheet1!AQ24)-ROW(Sheet1!AQ$5))/4,0),0)</f>
        <v>86</v>
      </c>
      <c r="AR24" s="9">
        <f ca="1">+OFFSET('kdef-cy1131'!F$9,ROUNDDOWN((ROW(Sheet1!AR24)-ROW(Sheet1!AR$5))/4,0),0)</f>
        <v>163.80000000000001</v>
      </c>
      <c r="AS24" s="9">
        <f ca="1">+OFFSET('kdef-cy1131'!G$9,ROUNDDOWN((ROW(Sheet1!AS24)-ROW(Sheet1!AS$5))/4,0),0)</f>
        <v>88.9</v>
      </c>
      <c r="AT24" s="9">
        <f ca="1">+OFFSET('kdef-cy1131'!H$9,ROUNDDOWN((ROW(Sheet1!AT24)-ROW(Sheet1!AT$5))/4,0),0)</f>
        <v>93.4</v>
      </c>
      <c r="AU24" s="9">
        <f ca="1">+OFFSET('kdef-cy1131'!I$9,ROUNDDOWN((ROW(Sheet1!AU24)-ROW(Sheet1!AU$5))/4,0),0)</f>
        <v>75.900000000000006</v>
      </c>
      <c r="AV24" s="9">
        <f ca="1">+OFFSET('def-cy1131'!$F$8,ROUNDDOWN((ROW(Sheet1!AV24)-ROW(Sheet1!AV$5))/4,0),0)</f>
        <v>84.5</v>
      </c>
      <c r="AW24" s="9">
        <f ca="1">+OFFSET('def-cy1131'!$G$8,ROUNDDOWN((ROW(Sheet1!AW24)-ROW(Sheet1!AW$5))/4,0),0)</f>
        <v>111.6</v>
      </c>
      <c r="AX24" s="9">
        <f t="shared" ca="1" si="145"/>
        <v>94.223214285714278</v>
      </c>
      <c r="AY24" s="9">
        <f t="shared" ca="1" si="146"/>
        <v>97.000865265760197</v>
      </c>
      <c r="AZ24" s="9">
        <f t="shared" ca="1" si="147"/>
        <v>86.97955689828801</v>
      </c>
      <c r="BA24" s="9">
        <f t="shared" ca="1" si="148"/>
        <v>400.12710133542805</v>
      </c>
      <c r="BB24" s="9">
        <f t="shared" ca="1" si="149"/>
        <v>96.846348588120748</v>
      </c>
      <c r="BC24" s="9">
        <f t="shared" ca="1" si="150"/>
        <v>87.486138613861385</v>
      </c>
      <c r="BD24" s="9">
        <f t="shared" ca="1" si="151"/>
        <v>76.482883817427378</v>
      </c>
      <c r="BE24" s="9">
        <f t="shared" ca="1" si="143"/>
        <v>81.891052114060955</v>
      </c>
      <c r="BF24" s="9">
        <f t="shared" ca="1" si="152"/>
        <v>126.94792418772565</v>
      </c>
      <c r="BG24">
        <f t="shared" ca="1" si="97"/>
        <v>-1.4123889900650336E-5</v>
      </c>
      <c r="BH24">
        <f t="shared" ca="1" si="98"/>
        <v>-1.3919299009051256E-4</v>
      </c>
      <c r="BI24">
        <f t="shared" ca="1" si="99"/>
        <v>-3.2069707375648061E-3</v>
      </c>
      <c r="BJ24">
        <f t="shared" ca="1" si="100"/>
        <v>-2.9125536604887019E-3</v>
      </c>
      <c r="BK24">
        <f t="shared" ca="1" si="101"/>
        <v>4.6209643718283112E-3</v>
      </c>
      <c r="BL24" s="13">
        <f t="shared" ca="1" si="102"/>
        <v>-1.6518769062163598E-3</v>
      </c>
      <c r="BM24">
        <f t="shared" ca="1" si="103"/>
        <v>2.0445914464733431E-2</v>
      </c>
      <c r="BN24">
        <f t="shared" ca="1" si="49"/>
        <v>-4.7968901592172434E-3</v>
      </c>
      <c r="BO24" s="13">
        <f t="shared" ca="1" si="50"/>
        <v>1.5649024305516186E-2</v>
      </c>
      <c r="BP24">
        <f t="shared" ca="1" si="104"/>
        <v>3.0299923344826039E-2</v>
      </c>
      <c r="BQ24">
        <f t="shared" ca="1" si="105"/>
        <v>6.929447555467403E-3</v>
      </c>
      <c r="BR24">
        <f t="shared" ca="1" si="106"/>
        <v>-1.62574282725128E-3</v>
      </c>
      <c r="BS24" s="13">
        <f t="shared" ca="1" si="107"/>
        <v>3.5603628073042161E-2</v>
      </c>
      <c r="BT24" s="5">
        <f t="shared" si="51"/>
        <v>39026.36422389849</v>
      </c>
      <c r="BU24" s="5">
        <f t="shared" ca="1" si="52"/>
        <v>186519.28050037831</v>
      </c>
      <c r="BV24" s="5">
        <f t="shared" ca="1" si="53"/>
        <v>12705.94831133234</v>
      </c>
      <c r="BW24" s="5">
        <f t="shared" ca="1" si="108"/>
        <v>50191.24474727676</v>
      </c>
      <c r="BX24" s="5">
        <f t="shared" si="54"/>
        <v>49662.18000481838</v>
      </c>
      <c r="BY24" s="5">
        <f t="shared" si="55"/>
        <v>157196.44986155716</v>
      </c>
      <c r="BZ24" s="5">
        <f t="shared" si="56"/>
        <v>24845.282853848847</v>
      </c>
      <c r="CA24" s="5">
        <f t="shared" si="57"/>
        <v>74507.462858667219</v>
      </c>
      <c r="CB24" s="9">
        <f t="shared" si="109"/>
        <v>127.25289939872712</v>
      </c>
      <c r="CC24" s="9">
        <f t="shared" ca="1" si="110"/>
        <v>84.278927861958124</v>
      </c>
      <c r="CD24" s="9">
        <f t="shared" ca="1" si="111"/>
        <v>195.54056293216243</v>
      </c>
      <c r="CE24" s="9">
        <f t="shared" ca="1" si="112"/>
        <v>148.44713103615504</v>
      </c>
      <c r="CF24" s="5"/>
      <c r="CG24" s="5">
        <f t="shared" si="58"/>
        <v>84.632392003758383</v>
      </c>
      <c r="CH24" s="5">
        <f t="shared" ca="1" si="113"/>
        <v>84.278927861958124</v>
      </c>
      <c r="CI24" s="5">
        <f t="shared" si="59"/>
        <v>124.37603921797688</v>
      </c>
      <c r="CJ24" s="5">
        <f t="shared" ca="1" si="114"/>
        <v>195.54056293216243</v>
      </c>
      <c r="CK24" s="5">
        <f t="shared" si="115"/>
        <v>126.2789037736498</v>
      </c>
      <c r="CL24" s="5">
        <f t="shared" ca="1" si="116"/>
        <v>148.44713103615504</v>
      </c>
      <c r="CM24" s="5"/>
      <c r="CN24" s="1">
        <f t="shared" si="21"/>
        <v>36.919963654017749</v>
      </c>
      <c r="CO24" s="1">
        <f t="shared" si="22"/>
        <v>4.7678465511627577</v>
      </c>
      <c r="CP24" s="1">
        <f t="shared" ca="1" si="23"/>
        <v>22.787039631903806</v>
      </c>
      <c r="CQ24" s="1">
        <f t="shared" ca="1" si="24"/>
        <v>1.552284283718669</v>
      </c>
      <c r="CR24" s="1">
        <f t="shared" ca="1" si="25"/>
        <v>6.1318587556338953</v>
      </c>
      <c r="CS24" s="83">
        <f t="shared" si="117"/>
        <v>-4.0451027159588604E-4</v>
      </c>
      <c r="CT24" s="83">
        <f t="shared" si="118"/>
        <v>4.2685321284586172E-2</v>
      </c>
      <c r="CU24" s="83">
        <f t="shared" ca="1" si="60"/>
        <v>-3.7822844393014085E-3</v>
      </c>
      <c r="CV24" s="83">
        <f t="shared" ca="1" si="61"/>
        <v>1.3398799276939547E-2</v>
      </c>
      <c r="CW24" s="83">
        <f t="shared" ca="1" si="61"/>
        <v>3.285543056268693E-2</v>
      </c>
      <c r="CX24" s="83">
        <f t="shared" si="119"/>
        <v>6.7799155304929656E-3</v>
      </c>
      <c r="CY24" s="83">
        <f t="shared" si="138"/>
        <v>3.0437407917735582E-3</v>
      </c>
      <c r="CZ24" s="83">
        <f t="shared" ca="1" si="139"/>
        <v>4.3124387093983352E-3</v>
      </c>
      <c r="DA24" s="83">
        <f t="shared" ca="1" si="140"/>
        <v>2.9870761123378971E-4</v>
      </c>
      <c r="DB24" s="83">
        <f t="shared" ca="1" si="140"/>
        <v>2.0779524673729399E-3</v>
      </c>
      <c r="DC24" s="5"/>
      <c r="DD24" s="86">
        <f t="shared" si="120"/>
        <v>1999</v>
      </c>
      <c r="DE24" s="135">
        <v>584144.80000000005</v>
      </c>
      <c r="DF24" s="135">
        <v>9140.5</v>
      </c>
      <c r="DG24" s="135">
        <v>373117.30000000005</v>
      </c>
      <c r="DH24" s="5">
        <v>16350.2</v>
      </c>
      <c r="DI24" s="5">
        <v>512523.4</v>
      </c>
      <c r="DJ24" s="5">
        <v>12259.8</v>
      </c>
      <c r="DK24" s="5">
        <v>363509.6</v>
      </c>
      <c r="DL24" s="5">
        <v>9180</v>
      </c>
      <c r="DM24" s="135">
        <v>440628.9</v>
      </c>
      <c r="DN24" s="134">
        <v>22836.1</v>
      </c>
      <c r="DO24" s="5">
        <v>239307.9</v>
      </c>
      <c r="DP24" s="5">
        <v>14515.9</v>
      </c>
      <c r="DQ24" s="5">
        <f t="shared" si="162"/>
        <v>586865.80000000005</v>
      </c>
      <c r="DR24" s="5">
        <f t="shared" si="162"/>
        <v>9204.6</v>
      </c>
      <c r="DS24" s="5">
        <f t="shared" si="162"/>
        <v>374663</v>
      </c>
      <c r="DT24" s="5">
        <f t="shared" si="162"/>
        <v>16071.6</v>
      </c>
      <c r="DU24" s="7">
        <f t="shared" si="121"/>
        <v>986805</v>
      </c>
      <c r="DV24" s="132">
        <f t="shared" si="163"/>
        <v>513727.6</v>
      </c>
      <c r="DW24" s="132">
        <f t="shared" si="163"/>
        <v>12794.8</v>
      </c>
      <c r="DX24" s="132">
        <f t="shared" si="163"/>
        <v>365132.7</v>
      </c>
      <c r="DY24" s="132">
        <f t="shared" si="163"/>
        <v>9075.7999999999993</v>
      </c>
      <c r="DZ24" s="7">
        <f t="shared" si="123"/>
        <v>900730.90000000014</v>
      </c>
      <c r="EA24">
        <v>100021.7</v>
      </c>
      <c r="EB24">
        <v>21258.2</v>
      </c>
      <c r="EC24">
        <v>78763.5</v>
      </c>
      <c r="ED24">
        <v>88378.2</v>
      </c>
      <c r="EE24">
        <v>20173</v>
      </c>
      <c r="EF24">
        <v>68205.2</v>
      </c>
      <c r="EG24" s="5">
        <f t="shared" si="64"/>
        <v>830453.01442626794</v>
      </c>
      <c r="EH24" s="9">
        <f ca="1">+AVERAGE(OFFSET($CE$5,(ROW(EH24)-ROW($EH$5))*4,0):OFFSET($CE$5,(ROW(EH24)-ROW($EH$5))*4+3,0))</f>
        <v>135.09688091703291</v>
      </c>
      <c r="EI24" s="102">
        <f>+'def-cy1722'!B13</f>
        <v>115.7</v>
      </c>
      <c r="EJ24" s="101">
        <f>+'def-cy1131'!B27</f>
        <v>101.7</v>
      </c>
      <c r="EK24" s="5">
        <f t="shared" ca="1" si="65"/>
        <v>614709.24331426597</v>
      </c>
      <c r="EO24" s="90">
        <f t="shared" si="30"/>
        <v>49662.18000481838</v>
      </c>
      <c r="EP24" s="1">
        <f>+'gaku-mk1131'!G27</f>
        <v>48488.2</v>
      </c>
      <c r="EQ24" s="5">
        <f t="shared" ca="1" si="66"/>
        <v>8363.6139779493114</v>
      </c>
      <c r="ER24" s="7">
        <f ca="1">+ER23+$EQ23</f>
        <v>298762.74631461326</v>
      </c>
      <c r="ES24" s="7">
        <f ca="1">+ES23+$EQ23</f>
        <v>298762.74631461326</v>
      </c>
      <c r="ET24" s="7">
        <f ca="1">+ET23+EQ23-(ES25-ER25)/4</f>
        <v>285940.52679812582</v>
      </c>
      <c r="EU24" s="182">
        <f t="shared" ca="1" si="31"/>
        <v>301820.55692549306</v>
      </c>
      <c r="EV24" s="5">
        <f t="shared" ca="1" si="67"/>
        <v>5798.666666666667</v>
      </c>
      <c r="EW24" s="92">
        <f t="shared" ca="1" si="68"/>
        <v>123.29015614392395</v>
      </c>
      <c r="EX24">
        <f t="shared" ca="1" si="32"/>
        <v>0.58791378312732301</v>
      </c>
      <c r="EY24">
        <f t="shared" ca="1" si="69"/>
        <v>0.57658497994892399</v>
      </c>
      <c r="EZ24">
        <f t="shared" ca="1" si="70"/>
        <v>-1.1428445113710229E-2</v>
      </c>
      <c r="FA24">
        <f t="shared" ca="1" si="70"/>
        <v>-1.1428445113710342E-2</v>
      </c>
      <c r="FC24" s="12">
        <f>+call!B62*call!$C$65/call!$B$65</f>
        <v>6.353532261847028</v>
      </c>
      <c r="FE24" s="142">
        <f>fof!B86/10</f>
        <v>918.71519782486064</v>
      </c>
      <c r="FF24" s="142">
        <f>fof!C86/10</f>
        <v>31489.493729632581</v>
      </c>
      <c r="FG24" s="7">
        <f ca="1">+AVERAGE(OFFSET(jikasougaku!$BF$287,(ROW(Sheet1!FG24)-ROW(Sheet1!$FG$5))*3,0):OFFSET(jikasougaku!$BF$287,(ROW(Sheet1!FG24)-ROW(Sheet1!$FG$5))*3+2,0))/1000</f>
        <v>37801.192999999999</v>
      </c>
      <c r="FH24" s="7">
        <f ca="1">+AVERAGE(OFFSET(jikasougaku!$BR$287,(ROW(Sheet1!FH24)-ROW(Sheet1!$FH$5))*3,0):OFFSET(jikasougaku!$BR$287,(ROW(Sheet1!FH24)-ROW(Sheet1!$FH$5))*3+2,0))/1000</f>
        <v>149464.17333333334</v>
      </c>
      <c r="FI24" s="7" t="e">
        <f ca="1">+AVERAGE(OFFSET(jikasougaku!$BH$287,(ROW(Sheet1!FI24)-ROW(Sheet1!FI$5))*3,0):OFFSET(jikasougaku!$BH$287,(ROW(Sheet1!FI24)-ROW(Sheet1!FI$5))*3+2,0))/1000</f>
        <v>#DIV/0!</v>
      </c>
      <c r="FJ24" s="7" t="e">
        <f ca="1">+AVERAGE(OFFSET(jikasougaku!$BJ$287,(ROW(Sheet1!FJ24)-ROW(Sheet1!FJ$5))*3,0):OFFSET(jikasougaku!$BJ$287,(ROW(Sheet1!FJ24)-ROW(Sheet1!FJ$5))*3+2,0))/1000</f>
        <v>#DIV/0!</v>
      </c>
      <c r="FK24" s="7" t="e">
        <f ca="1">+AVERAGE(OFFSET(jikasougaku!$BL$287,(ROW(Sheet1!FK24)-ROW(Sheet1!FK$5))*3,0):OFFSET(jikasougaku!$BL$287,(ROW(Sheet1!FK24)-ROW(Sheet1!FK$5))*3+2,0))/1000</f>
        <v>#DIV/0!</v>
      </c>
      <c r="FL24" s="4">
        <f t="shared" ca="1" si="33"/>
        <v>31144.039957961417</v>
      </c>
      <c r="FM24" s="64">
        <f t="shared" ca="1" si="71"/>
        <v>111662.98033333334</v>
      </c>
      <c r="FN24" s="7">
        <f t="shared" ca="1" si="34"/>
        <v>11903.429159082421</v>
      </c>
      <c r="FO24" s="7">
        <f t="shared" ca="1" si="35"/>
        <v>122078.71492456205</v>
      </c>
      <c r="FP24" s="1">
        <f t="shared" ca="1" si="36"/>
        <v>1.454240608670053</v>
      </c>
      <c r="FQ24" s="1">
        <f t="shared" ca="1" si="37"/>
        <v>14.9143429447887</v>
      </c>
      <c r="FR24" s="211">
        <f ca="1">+FP24/消費税調整!$E24*100</f>
        <v>1.3831150456103176</v>
      </c>
      <c r="FS24" s="211">
        <f ca="1">+FQ24/消費税調整!$E24*100</f>
        <v>14.184896226487927</v>
      </c>
      <c r="FT24" s="83">
        <f t="shared" ca="1" si="124"/>
        <v>0.19574340531401849</v>
      </c>
      <c r="FU24" s="83">
        <f t="shared" ca="1" si="125"/>
        <v>6.6069030961008621E-2</v>
      </c>
      <c r="FW24" s="7">
        <f>+kshotoku1631!$E28*kshotoku1722!$E$9/kshotoku1631!$E$65</f>
        <v>164070.10866441249</v>
      </c>
      <c r="FX24" s="72">
        <f t="shared" ca="1" si="72"/>
        <v>0.22949483662698925</v>
      </c>
      <c r="FY24">
        <f t="shared" ca="1" si="126"/>
        <v>7.6553045805631556E-3</v>
      </c>
      <c r="GA24" s="73">
        <f t="shared" ca="1" si="38"/>
        <v>123.29015614392395</v>
      </c>
      <c r="GB24" s="72">
        <f ca="1">+AVERAGE(OFFSET(Maikin30!$F$20,ROUNDDOWN((ROW(GB24)-ROW(GB$5))/4,0),MOD(ROW(GB24)-ROW(GB$5),4)*3):OFFSET(Maikin30!$F$20,ROUNDDOWN((ROW(GB24)-ROW(GB$5))/4,0),MOD(ROW(GB24)-ROW(GB$5),4)*3+2))</f>
        <v>118.23333333333333</v>
      </c>
      <c r="GC24" s="5">
        <f ca="1">+AVERAGE(OFFSET(Rocho!$J$66,(ROW(GC24)-ROW($GC$5))*3,0):OFFSET(Rocho!$J$66,(ROW(GC24)-ROW($GC$5))*3+2,0))</f>
        <v>5798.666666666667</v>
      </c>
      <c r="GD24" s="72">
        <f t="shared" ca="1" si="73"/>
        <v>87.341515455453248</v>
      </c>
      <c r="GE24">
        <f t="shared" ca="1" si="127"/>
        <v>1.1065906403271731E-2</v>
      </c>
      <c r="GF24" s="72"/>
      <c r="GG24" s="85" t="s">
        <v>720</v>
      </c>
      <c r="GH24" s="78">
        <f ca="1">+AVERAGE(OFFSET(Rocho!$E$6,(ROW(GH24)-ROW($GH$5))*3,0):OFFSET(Rocho!$E$6,(ROW(GH24)-ROW($GH$5))*3+2,0))/10000</f>
        <v>8862.6666666666679</v>
      </c>
      <c r="GI24" s="82">
        <f>Rocho!T25</f>
        <v>7824.9522940839397</v>
      </c>
      <c r="GJ24">
        <f t="shared" si="128"/>
        <v>2.1459606663576181E-3</v>
      </c>
      <c r="GL24" s="94">
        <f t="shared" si="39"/>
        <v>160908.99723576539</v>
      </c>
      <c r="GM24" s="5">
        <f t="shared" si="74"/>
        <v>49662.18000481838</v>
      </c>
      <c r="GN24" s="7">
        <f>+('gaku-mk1131'!C27-'gaku-mk1131'!D27)*('gaku-mk1722'!$C$8-'gaku-mk1722'!$D$8)/('gaku-mk1131'!$C$64-'gaku-mk1131'!$D$64)</f>
        <v>2444.5897345955627</v>
      </c>
      <c r="GO24" s="5">
        <f t="shared" si="75"/>
        <v>10335.540676474819</v>
      </c>
      <c r="GP24" s="5">
        <f t="shared" si="76"/>
        <v>14509.742177374026</v>
      </c>
      <c r="GQ24" s="90">
        <f>+'gaku-mk1131'!H27+('gaku-mk1722'!$H$8-'gaku-mk1131'!$H$64)</f>
        <v>2229.5</v>
      </c>
      <c r="GR24" s="7">
        <f>+'gaku-mk1131'!W27*'gaku-mk1722'!$W$8/'gaku-mk1131'!$W$64</f>
        <v>71846.632084179495</v>
      </c>
      <c r="GS24" s="7">
        <f>+'gaku-mk1131'!M27*'gaku-mk1722'!$M$8/'gaku-mk1131'!$M$64</f>
        <v>48201.940178291363</v>
      </c>
      <c r="GT24" s="7">
        <f>+'gaku-mk1131'!N27*'gaku-mk1722'!$N$8/'gaku-mk1131'!$N$64</f>
        <v>38321.127619968276</v>
      </c>
      <c r="GU24" s="5">
        <f t="shared" si="77"/>
        <v>39026.36422389849</v>
      </c>
      <c r="GV24" s="7">
        <f>+('gaku-jk1131'!C27-'gaku-jk1131'!D27)*('gaku-jk1722'!$C$8-'gaku-jk1722'!$D$8)/('gaku-jk1131'!$C$64-'gaku-jk1131'!$D$64)</f>
        <v>2546.5884273060028</v>
      </c>
      <c r="GW24" s="5">
        <f t="shared" si="78"/>
        <v>2610.5067027216778</v>
      </c>
      <c r="GX24" s="5">
        <f t="shared" si="79"/>
        <v>17365.433205049394</v>
      </c>
      <c r="GY24" s="90">
        <f>+'gaku-jk1131'!H27+('gaku-jk1722'!$H$8-'gaku-jk1131'!$H$64)</f>
        <v>2190.7000000000003</v>
      </c>
      <c r="GZ24" s="7">
        <f>+'gaku-jk1131'!Z27*'gaku-jk1722'!$Z$8/'gaku-jk1131'!$Z$64</f>
        <v>78192.12208058704</v>
      </c>
      <c r="HA24" s="7">
        <f>+'gaku-jk1131'!M27*'gaku-jk1722'!$M$8/'gaku-jk1131'!$M$64</f>
        <v>25163.712548151711</v>
      </c>
      <c r="HB24" s="7">
        <f>+'gaku-jk1131'!N27*'gaku-jk1722'!$N$8/'gaku-jk1131'!$N$64</f>
        <v>25706.807372703439</v>
      </c>
      <c r="HC24" s="9">
        <f t="shared" ca="1" si="40"/>
        <v>126.60758122743681</v>
      </c>
      <c r="HD24" s="7">
        <f t="shared" ca="1" si="41"/>
        <v>96.183928571428581</v>
      </c>
      <c r="HE24" s="9">
        <f t="shared" ca="1" si="42"/>
        <v>395.5390416339356</v>
      </c>
      <c r="HF24" s="9">
        <f t="shared" ca="1" si="43"/>
        <v>83.170599803343151</v>
      </c>
      <c r="HG24" s="7">
        <f t="shared" ca="1" si="44"/>
        <v>146.30432569974553</v>
      </c>
      <c r="HH24" s="7">
        <f t="shared" ca="1" si="45"/>
        <v>91.410371819960858</v>
      </c>
      <c r="HI24" s="7">
        <f t="shared" ca="1" si="46"/>
        <v>190.4014585232452</v>
      </c>
      <c r="HJ24" s="7">
        <f t="shared" ca="1" si="47"/>
        <v>149.82804878048779</v>
      </c>
      <c r="HL24">
        <f ca="1">+OFFSET('def-cy1131'!$C$8,ROUNDDOWN((ROW(Sheet1!HO24)-ROW(Sheet1!HO$5))/4,0),0)</f>
        <v>88.3</v>
      </c>
      <c r="HO24">
        <f ca="1">+OFFSET('def-cy1131'!$H$8,ROUNDDOWN((ROW(Sheet1!HO24)-ROW(Sheet1!HO$5))/4,0),0)</f>
        <v>153.6</v>
      </c>
      <c r="HP24">
        <f ca="1">+OFFSET('def-cy1131'!$W$8,ROUNDDOWN((ROW(Sheet1!HO24)-ROW(Sheet1!HO$5))/4,0),0)</f>
        <v>88.3</v>
      </c>
      <c r="HQ24">
        <f ca="1">+OFFSET('def-cy1131'!$M$8,ROUNDDOWN((ROW(Sheet1!HO24)-ROW(Sheet1!HO$5))/4,0),0)</f>
        <v>159.19999999999999</v>
      </c>
      <c r="HR24">
        <f ca="1">+OFFSET('def-cy1131'!$N$8,ROUNDDOWN((ROW(Sheet1!HO24)-ROW(Sheet1!HO$5))/4,0),0)</f>
        <v>183.6</v>
      </c>
      <c r="HS24" s="9">
        <f t="shared" ca="1" si="154"/>
        <v>126.94792418772565</v>
      </c>
      <c r="HT24" s="9">
        <f t="shared" ca="1" si="155"/>
        <v>94.114285714285728</v>
      </c>
      <c r="HU24" s="9">
        <f t="shared" ca="1" si="156"/>
        <v>400.12710133542805</v>
      </c>
      <c r="HV24" s="9">
        <f t="shared" ca="1" si="157"/>
        <v>81.891052114060955</v>
      </c>
      <c r="HW24" s="9">
        <f t="shared" ca="1" si="158"/>
        <v>148.39983036471585</v>
      </c>
      <c r="HX24" s="9">
        <f t="shared" ca="1" si="159"/>
        <v>90.064579256360076</v>
      </c>
      <c r="HY24" s="9">
        <f t="shared" ca="1" si="160"/>
        <v>191.23865086599815</v>
      </c>
      <c r="HZ24" s="9">
        <f t="shared" ca="1" si="161"/>
        <v>153.9083333333333</v>
      </c>
      <c r="IA24">
        <f t="shared" ca="1" si="80"/>
        <v>1.376709050220184E-2</v>
      </c>
      <c r="IB24">
        <f t="shared" ca="1" si="81"/>
        <v>1.9310039136256809E-4</v>
      </c>
      <c r="IC24">
        <f t="shared" ca="1" si="82"/>
        <v>3.148467754875396E-3</v>
      </c>
      <c r="ID24">
        <f t="shared" ca="1" si="83"/>
        <v>-7.3867344089818398E-4</v>
      </c>
      <c r="IE24">
        <f t="shared" ca="1" si="84"/>
        <v>-1.7541314089981216E-2</v>
      </c>
      <c r="IF24">
        <f t="shared" ca="1" si="85"/>
        <v>-4.97076707365008E-3</v>
      </c>
      <c r="IG24">
        <f t="shared" ca="1" si="86"/>
        <v>8.2943112958249882E-3</v>
      </c>
      <c r="IH24">
        <f t="shared" ca="1" si="87"/>
        <v>4.9906758150690842E-3</v>
      </c>
      <c r="II24">
        <f t="shared" ca="1" si="129"/>
        <v>7.142891154804396E-3</v>
      </c>
      <c r="IJ24" s="5">
        <f t="shared" ca="1" si="130"/>
        <v>134654.42374890481</v>
      </c>
      <c r="IK24" s="1">
        <f t="shared" ca="1" si="88"/>
        <v>16.450715884952384</v>
      </c>
      <c r="IL24">
        <f t="shared" ca="1" si="131"/>
        <v>4.9884598595171404E-3</v>
      </c>
      <c r="IM24" s="5">
        <f t="shared" si="89"/>
        <v>160908.99723576539</v>
      </c>
      <c r="IN24">
        <f t="shared" ca="1" si="90"/>
        <v>119.49774300458074</v>
      </c>
      <c r="IP24" s="112">
        <v>103.79726250468724</v>
      </c>
      <c r="IQ24" s="112">
        <v>104.37436745692142</v>
      </c>
      <c r="IR24">
        <f t="shared" si="91"/>
        <v>101.43460371078605</v>
      </c>
      <c r="IS24">
        <f t="shared" si="132"/>
        <v>1.3929949799196166E-2</v>
      </c>
      <c r="IT24" s="112">
        <v>0.45180703781366732</v>
      </c>
      <c r="IU24">
        <f t="shared" si="133"/>
        <v>-2.8912878080342447E-3</v>
      </c>
      <c r="IW24">
        <f>+util!B22</f>
        <v>120.566666666667</v>
      </c>
      <c r="IX24">
        <f t="shared" si="134"/>
        <v>1.307935717841599E-2</v>
      </c>
      <c r="IY24">
        <f t="shared" si="135"/>
        <v>7.8476143070495934E-3</v>
      </c>
      <c r="JA24" s="5">
        <f t="shared" si="92"/>
        <v>86401.534377098142</v>
      </c>
      <c r="JB24" s="1">
        <f t="shared" si="93"/>
        <v>3.4775830440470696</v>
      </c>
      <c r="JC24" s="5">
        <f t="shared" ca="1" si="94"/>
        <v>72303.904830893822</v>
      </c>
      <c r="JD24" s="1">
        <f t="shared" ca="1" si="95"/>
        <v>8.8333599641975713</v>
      </c>
      <c r="JE24">
        <f t="shared" ca="1" si="136"/>
        <v>-1.3503082363355784E-2</v>
      </c>
      <c r="JG24">
        <f t="shared" si="96"/>
        <v>0.57387754092495757</v>
      </c>
    </row>
    <row r="25" spans="1:267" x14ac:dyDescent="0.15">
      <c r="A25" t="s">
        <v>264</v>
      </c>
      <c r="B25" s="7">
        <f>+'gaku-mk1131'!B28*'gaku-mk1722'!$B$8/'gaku-mk1131'!$B$64</f>
        <v>325639.38930895709</v>
      </c>
      <c r="C25" s="7">
        <f>+'kgaku-mk1131'!B29*'kgaku-mk1722'!B$9/'kgaku-mk1131'!B$65</f>
        <v>171185.53293061821</v>
      </c>
      <c r="D25" s="7">
        <f>+'kgaku-mk1131'!C29*'kgaku-mk1722'!C$9/'kgaku-mk1131'!C$65</f>
        <v>602.03759906304902</v>
      </c>
      <c r="E25" s="7">
        <f>+'kgaku-mk1131'!D29*'kgaku-mk1722'!D$9/'kgaku-mk1131'!D$65</f>
        <v>180.26272058823528</v>
      </c>
      <c r="F25" s="7">
        <f>+'kgaku-mk1131'!F29*'kgaku-mk1722'!F$9/'kgaku-mk1131'!F$65</f>
        <v>10160.776715087013</v>
      </c>
      <c r="G25" s="7">
        <f>+'kgaku-mk1131'!G29*'kgaku-mk1722'!G$9/'kgaku-mk1131'!G$65</f>
        <v>15654.371406257773</v>
      </c>
      <c r="H25" s="7">
        <f>+'kgaku-mk1131'!H29*'kgaku-mk1722'!H$9/'kgaku-mk1131'!H$65</f>
        <v>59853.552990807999</v>
      </c>
      <c r="I25" s="7">
        <f>+'kgaku-mk1131'!I29*'kgaku-mk1722'!I$9/'kgaku-mk1131'!I$65</f>
        <v>84909.552558134557</v>
      </c>
      <c r="J25" s="7">
        <f>+'gaku-mk1131'!F28*'gaku-mk1722'!$F$8/'gaku-mk1131'!$F$64</f>
        <v>14711.770445377597</v>
      </c>
      <c r="K25" s="7">
        <f>+'gaku-mk1131'!G28*'gaku-mk1722'!$G$8/'gaku-mk1131'!$G$64</f>
        <v>52800.671806715851</v>
      </c>
      <c r="L25" s="7">
        <f>+'gaku-jk1131'!B28*'gaku-jk1722'!$B$8/'gaku-jk1131'!$B$64</f>
        <v>309607.49616249843</v>
      </c>
      <c r="M25" s="7">
        <f>+'kgaku-jk1131'!B29*'kgaku-jk1722'!$B$9/'kgaku-jk1131'!$B$65</f>
        <v>175749.13011817134</v>
      </c>
      <c r="N25" s="7">
        <f>+'kgaku-jk1131'!C29*'kgaku-jk1722'!C$9/'kgaku-jk1131'!C$65</f>
        <v>541.67564361514542</v>
      </c>
      <c r="O25" s="7">
        <f>+'kgaku-jk1131'!D29*'kgaku-jk1722'!D$9/'kgaku-jk1131'!D$65</f>
        <v>199.14483010595544</v>
      </c>
      <c r="P25" s="7">
        <f>+'kgaku-jk1131'!F29*'kgaku-jk1722'!F$9/'kgaku-jk1131'!F$65</f>
        <v>2568.5832163190976</v>
      </c>
      <c r="Q25" s="7">
        <f>+'kgaku-jk1131'!G29*'kgaku-jk1722'!G$9/'kgaku-jk1131'!G$65</f>
        <v>15618.487191949967</v>
      </c>
      <c r="R25" s="7">
        <f>+'kgaku-jk1131'!H29*'kgaku-jk1722'!H$9/'kgaku-jk1131'!H$65</f>
        <v>66255.239171908877</v>
      </c>
      <c r="S25" s="7">
        <f>+'kgaku-jk1131'!I29*'kgaku-jk1722'!I$9/'kgaku-jk1131'!I$65</f>
        <v>106504.64641038529</v>
      </c>
      <c r="T25" s="7">
        <f>+'gaku-jk1131'!F28*'gaku-jk1722'!$F$8/'gaku-jk1131'!$F$64</f>
        <v>17586.980710249525</v>
      </c>
      <c r="U25" s="7">
        <f>+'gaku-jk1131'!G28*'gaku-jk1722'!$G$8/'gaku-jk1131'!$G$64</f>
        <v>41555.41505238472</v>
      </c>
      <c r="V25" s="8">
        <f t="shared" si="0"/>
        <v>105.17813468509958</v>
      </c>
      <c r="W25" s="8">
        <f t="shared" si="0"/>
        <v>97.403345789259603</v>
      </c>
      <c r="X25" s="8">
        <f t="shared" si="1"/>
        <v>111.14356094083308</v>
      </c>
      <c r="Y25" s="8">
        <f t="shared" si="2"/>
        <v>90.518403361174933</v>
      </c>
      <c r="Z25" s="8">
        <f t="shared" si="3"/>
        <v>395.57903557619176</v>
      </c>
      <c r="AA25" s="8">
        <f t="shared" si="4"/>
        <v>100.22975473787437</v>
      </c>
      <c r="AB25" s="8">
        <f t="shared" si="5"/>
        <v>90.337841563758047</v>
      </c>
      <c r="AC25" s="8">
        <f t="shared" si="6"/>
        <v>79.72380118606263</v>
      </c>
      <c r="AD25" s="8">
        <f t="shared" si="7"/>
        <v>83.651484514358501</v>
      </c>
      <c r="AE25" s="8">
        <f t="shared" si="8"/>
        <v>127.06086978112327</v>
      </c>
      <c r="AF25" s="11">
        <f t="shared" ca="1" si="9"/>
        <v>97.708928571428572</v>
      </c>
      <c r="AG25" s="11">
        <f t="shared" ca="1" si="10"/>
        <v>102.54140914709518</v>
      </c>
      <c r="AH25" s="11">
        <f t="shared" ca="1" si="11"/>
        <v>90.702819738167179</v>
      </c>
      <c r="AI25" s="11">
        <f t="shared" ca="1" si="12"/>
        <v>390.70950510604871</v>
      </c>
      <c r="AJ25" s="11">
        <f t="shared" ca="1" si="13"/>
        <v>100.39221032132423</v>
      </c>
      <c r="AK25" s="11">
        <f t="shared" ca="1" si="14"/>
        <v>90.562574257425737</v>
      </c>
      <c r="AL25" s="11">
        <f t="shared" ca="1" si="15"/>
        <v>80.198651452282164</v>
      </c>
      <c r="AM25" s="11">
        <f t="shared" ca="1" si="16"/>
        <v>83.761160275319554</v>
      </c>
      <c r="AN25" s="11">
        <f t="shared" ca="1" si="17"/>
        <v>126.38068592057763</v>
      </c>
      <c r="AO25" s="9">
        <f ca="1">+OFFSET('kdef-cy1131'!B$9,ROUNDDOWN((ROW(Sheet1!AO25)-ROW(Sheet1!AO$5))/4,0),0)</f>
        <v>89.7</v>
      </c>
      <c r="AP25" s="9">
        <f ca="1">+OFFSET('kdef-cy1131'!C$9,ROUNDDOWN((ROW(Sheet1!AP25)-ROW(Sheet1!AP$5))/4,0),0)</f>
        <v>124</v>
      </c>
      <c r="AQ25" s="9">
        <f ca="1">+OFFSET('kdef-cy1131'!D$9,ROUNDDOWN((ROW(Sheet1!AQ25)-ROW(Sheet1!AQ$5))/4,0),0)</f>
        <v>87.7</v>
      </c>
      <c r="AR25" s="9">
        <f ca="1">+OFFSET('kdef-cy1131'!F$9,ROUNDDOWN((ROW(Sheet1!AR25)-ROW(Sheet1!AR$5))/4,0),0)</f>
        <v>161.80000000000001</v>
      </c>
      <c r="AS25" s="9">
        <f ca="1">+OFFSET('kdef-cy1131'!G$9,ROUNDDOWN((ROW(Sheet1!AS25)-ROW(Sheet1!AS$5))/4,0),0)</f>
        <v>90.6</v>
      </c>
      <c r="AT25" s="9">
        <f ca="1">+OFFSET('kdef-cy1131'!H$9,ROUNDDOWN((ROW(Sheet1!AT25)-ROW(Sheet1!AT$5))/4,0),0)</f>
        <v>94.2</v>
      </c>
      <c r="AU25" s="9">
        <f ca="1">+OFFSET('kdef-cy1131'!I$9,ROUNDDOWN((ROW(Sheet1!AU25)-ROW(Sheet1!AU$5))/4,0),0)</f>
        <v>77.7</v>
      </c>
      <c r="AV25" s="9">
        <f ca="1">+OFFSET('def-cy1131'!$F$8,ROUNDDOWN((ROW(Sheet1!AV25)-ROW(Sheet1!AV$5))/4,0),0)</f>
        <v>85.1</v>
      </c>
      <c r="AW25" s="9">
        <f ca="1">+OFFSET('def-cy1131'!$G$8,ROUNDDOWN((ROW(Sheet1!AW25)-ROW(Sheet1!AW$5))/4,0),0)</f>
        <v>111.4</v>
      </c>
      <c r="AX25" s="9">
        <f t="shared" ca="1" si="145"/>
        <v>96.292857142857144</v>
      </c>
      <c r="AY25" s="9">
        <f t="shared" ca="1" si="146"/>
        <v>100.5567367119901</v>
      </c>
      <c r="AZ25" s="9">
        <f t="shared" ca="1" si="147"/>
        <v>88.944612286002027</v>
      </c>
      <c r="BA25" s="9">
        <f t="shared" ca="1" si="148"/>
        <v>395.5390416339356</v>
      </c>
      <c r="BB25" s="9">
        <f t="shared" ca="1" si="149"/>
        <v>98.508471275559884</v>
      </c>
      <c r="BC25" s="9">
        <f t="shared" ca="1" si="150"/>
        <v>89.793465346534646</v>
      </c>
      <c r="BD25" s="9">
        <f t="shared" ca="1" si="151"/>
        <v>78.340767634854771</v>
      </c>
      <c r="BE25" s="9">
        <f t="shared" ca="1" si="143"/>
        <v>83.170599803343151</v>
      </c>
      <c r="BF25" s="9">
        <f t="shared" ca="1" si="152"/>
        <v>126.60758122743681</v>
      </c>
      <c r="BG25">
        <f t="shared" ca="1" si="97"/>
        <v>-1.1135086829366646E-4</v>
      </c>
      <c r="BH25">
        <f t="shared" ca="1" si="98"/>
        <v>1.4736406554456251E-5</v>
      </c>
      <c r="BI25">
        <f t="shared" ca="1" si="99"/>
        <v>-1.2133570692734541E-4</v>
      </c>
      <c r="BJ25">
        <f t="shared" ca="1" si="100"/>
        <v>9.7862230052664419E-3</v>
      </c>
      <c r="BK25">
        <f t="shared" ca="1" si="101"/>
        <v>6.4787389772170386E-3</v>
      </c>
      <c r="BL25" s="13">
        <f t="shared" ca="1" si="102"/>
        <v>1.6047011813816923E-2</v>
      </c>
      <c r="BM25">
        <f t="shared" ca="1" si="103"/>
        <v>-6.6949432456704493E-3</v>
      </c>
      <c r="BN25">
        <f t="shared" ca="1" si="49"/>
        <v>7.4393818076218914E-3</v>
      </c>
      <c r="BO25" s="13">
        <f t="shared" ca="1" si="50"/>
        <v>7.4443856195144202E-4</v>
      </c>
      <c r="BP25">
        <f t="shared" ca="1" si="104"/>
        <v>4.3165543059962806E-2</v>
      </c>
      <c r="BQ25">
        <f t="shared" ca="1" si="105"/>
        <v>-2.235458892895194E-3</v>
      </c>
      <c r="BR25">
        <f t="shared" ca="1" si="106"/>
        <v>2.4840288571894632E-3</v>
      </c>
      <c r="BS25" s="13">
        <f t="shared" ca="1" si="107"/>
        <v>4.341411302425708E-2</v>
      </c>
      <c r="BT25" s="5">
        <f t="shared" si="51"/>
        <v>41555.41505238472</v>
      </c>
      <c r="BU25" s="5">
        <f t="shared" ca="1" si="52"/>
        <v>189512.35759807253</v>
      </c>
      <c r="BV25" s="5">
        <f t="shared" ca="1" si="53"/>
        <v>12715.407109221458</v>
      </c>
      <c r="BW25" s="5">
        <f t="shared" ca="1" si="108"/>
        <v>52370.253119563182</v>
      </c>
      <c r="BX25" s="5">
        <f t="shared" si="54"/>
        <v>52800.671806715851</v>
      </c>
      <c r="BY25" s="5">
        <f t="shared" si="55"/>
        <v>160839.25183367514</v>
      </c>
      <c r="BZ25" s="5">
        <f t="shared" si="56"/>
        <v>24872.547160464608</v>
      </c>
      <c r="CA25" s="5">
        <f t="shared" si="57"/>
        <v>77673.218967180466</v>
      </c>
      <c r="CB25" s="9">
        <f t="shared" si="109"/>
        <v>127.06086978112327</v>
      </c>
      <c r="CC25" s="9">
        <f t="shared" ca="1" si="110"/>
        <v>84.870060122829145</v>
      </c>
      <c r="CD25" s="9">
        <f t="shared" ca="1" si="111"/>
        <v>195.60952273739281</v>
      </c>
      <c r="CE25" s="9">
        <f t="shared" ca="1" si="112"/>
        <v>148.31553093671269</v>
      </c>
      <c r="CF25" s="5"/>
      <c r="CG25" s="5">
        <f t="shared" si="58"/>
        <v>85.237132469940875</v>
      </c>
      <c r="CH25" s="5">
        <f t="shared" ca="1" si="113"/>
        <v>84.870060122829145</v>
      </c>
      <c r="CI25" s="5">
        <f t="shared" si="59"/>
        <v>123.40288394351577</v>
      </c>
      <c r="CJ25" s="5">
        <f t="shared" ca="1" si="114"/>
        <v>195.60952273739281</v>
      </c>
      <c r="CK25" s="5">
        <f t="shared" si="115"/>
        <v>125.86612666389732</v>
      </c>
      <c r="CL25" s="5">
        <f t="shared" ca="1" si="116"/>
        <v>148.31553093671269</v>
      </c>
      <c r="CM25" s="5"/>
      <c r="CN25" s="1">
        <f t="shared" si="21"/>
        <v>37.741434012729876</v>
      </c>
      <c r="CO25" s="1">
        <f t="shared" si="22"/>
        <v>5.0656427073329668</v>
      </c>
      <c r="CP25" s="1">
        <f t="shared" ca="1" si="23"/>
        <v>23.101727921763647</v>
      </c>
      <c r="CQ25" s="1">
        <f t="shared" ca="1" si="24"/>
        <v>1.55001963552524</v>
      </c>
      <c r="CR25" s="1">
        <f t="shared" ca="1" si="25"/>
        <v>6.3839812563988039</v>
      </c>
      <c r="CS25" s="83">
        <f t="shared" si="117"/>
        <v>2.2006111194408217E-2</v>
      </c>
      <c r="CT25" s="83">
        <f t="shared" si="118"/>
        <v>6.0586275339147413E-2</v>
      </c>
      <c r="CU25" s="83">
        <f t="shared" ca="1" si="60"/>
        <v>1.3715479396662868E-2</v>
      </c>
      <c r="CV25" s="83">
        <f t="shared" ca="1" si="61"/>
        <v>-1.4599785544196821E-3</v>
      </c>
      <c r="CW25" s="83">
        <f t="shared" ca="1" si="61"/>
        <v>4.0293997351281197E-2</v>
      </c>
      <c r="CX25" s="83">
        <f t="shared" si="119"/>
        <v>3.3963634628563969E-4</v>
      </c>
      <c r="CY25" s="83">
        <f t="shared" si="138"/>
        <v>-1.5101789786610203E-3</v>
      </c>
      <c r="CZ25" s="83">
        <f t="shared" ca="1" si="139"/>
        <v>6.9895146814175331E-3</v>
      </c>
      <c r="DA25" s="83">
        <f t="shared" ca="1" si="140"/>
        <v>3.5260023439238842E-4</v>
      </c>
      <c r="DB25" s="83">
        <f t="shared" ca="1" si="140"/>
        <v>-8.8690475542891592E-4</v>
      </c>
      <c r="DC25" s="5"/>
      <c r="DD25" s="86">
        <f t="shared" si="120"/>
        <v>2000</v>
      </c>
      <c r="DE25" s="135">
        <v>588560.70000000007</v>
      </c>
      <c r="DF25" s="135">
        <v>9088.6</v>
      </c>
      <c r="DG25" s="135">
        <v>374489.7</v>
      </c>
      <c r="DH25" s="5">
        <v>16479.2</v>
      </c>
      <c r="DI25" s="5">
        <v>516791.2</v>
      </c>
      <c r="DJ25" s="5">
        <v>11918.8</v>
      </c>
      <c r="DK25" s="5">
        <v>364139.4</v>
      </c>
      <c r="DL25" s="5">
        <v>9208.2999999999993</v>
      </c>
      <c r="DM25" s="135">
        <v>440512.1</v>
      </c>
      <c r="DN25" s="134">
        <v>22849.4</v>
      </c>
      <c r="DO25" s="5">
        <v>235541.6</v>
      </c>
      <c r="DP25" s="5">
        <v>14545.6</v>
      </c>
      <c r="DQ25" s="5">
        <f t="shared" si="162"/>
        <v>584144.80000000005</v>
      </c>
      <c r="DR25" s="5">
        <f t="shared" si="162"/>
        <v>9140.5</v>
      </c>
      <c r="DS25" s="5">
        <f t="shared" si="162"/>
        <v>373117.30000000005</v>
      </c>
      <c r="DT25" s="5">
        <f t="shared" si="162"/>
        <v>16350.2</v>
      </c>
      <c r="DU25" s="7">
        <f t="shared" si="121"/>
        <v>982752.8</v>
      </c>
      <c r="DV25" s="132">
        <f t="shared" si="163"/>
        <v>512523.4</v>
      </c>
      <c r="DW25" s="132">
        <f t="shared" si="163"/>
        <v>12259.8</v>
      </c>
      <c r="DX25" s="132">
        <f t="shared" si="163"/>
        <v>363509.6</v>
      </c>
      <c r="DY25" s="132">
        <f t="shared" si="163"/>
        <v>9180</v>
      </c>
      <c r="DZ25" s="7">
        <f t="shared" si="123"/>
        <v>897472.8</v>
      </c>
      <c r="EA25">
        <v>104044.2</v>
      </c>
      <c r="EB25">
        <v>21276.1</v>
      </c>
      <c r="EC25">
        <v>82768.100000000006</v>
      </c>
      <c r="ED25">
        <v>92221.8</v>
      </c>
      <c r="EE25">
        <v>20321.7</v>
      </c>
      <c r="EF25">
        <v>71900.100000000006</v>
      </c>
      <c r="EG25" s="5">
        <f t="shared" si="64"/>
        <v>827042.85567650676</v>
      </c>
      <c r="EH25" s="9">
        <f ca="1">+AVERAGE(OFFSET($CE$5,(ROW(EH25)-ROW($EH$5))*4,0):OFFSET($CE$5,(ROW(EH25)-ROW($EH$5))*4+3,0))</f>
        <v>132.57749456187011</v>
      </c>
      <c r="EI25" s="102">
        <f>+'def-cy1722'!B14</f>
        <v>114.1</v>
      </c>
      <c r="EJ25" s="101">
        <f>+'def-cy1131'!B28</f>
        <v>100</v>
      </c>
      <c r="EK25" s="5">
        <f t="shared" ca="1" si="65"/>
        <v>623818.43797066901</v>
      </c>
      <c r="EO25" s="90">
        <f t="shared" si="30"/>
        <v>52800.671806715851</v>
      </c>
      <c r="EP25" s="1">
        <f>+'gaku-mk1131'!G28</f>
        <v>51552.5</v>
      </c>
      <c r="EQ25" s="5">
        <f t="shared" ca="1" si="66"/>
        <v>8900.0577810772702</v>
      </c>
      <c r="ER25" s="90">
        <f ca="1">+OFFSET($EK$6,(ROW(ER25)-ROW($ER$9))/4,0)</f>
        <v>290030.06760391273</v>
      </c>
      <c r="ES25" s="7">
        <f ca="1">+ES24+$EQ24</f>
        <v>307126.36029256257</v>
      </c>
      <c r="ET25" s="7">
        <f ca="1">+ET24+EQ24-(ES25-ER25)/4</f>
        <v>290030.06760391267</v>
      </c>
      <c r="EU25" s="182">
        <f t="shared" ca="1" si="31"/>
        <v>306137.21499909146</v>
      </c>
      <c r="EV25" s="5">
        <f t="shared" ca="1" si="67"/>
        <v>5805.333333333333</v>
      </c>
      <c r="EW25" s="92">
        <f t="shared" ca="1" si="68"/>
        <v>121.10033944331295</v>
      </c>
      <c r="EX25">
        <f t="shared" ca="1" si="32"/>
        <v>0.60571672381678687</v>
      </c>
      <c r="EY25">
        <f t="shared" ca="1" si="69"/>
        <v>0.59404486691715197</v>
      </c>
      <c r="EZ25">
        <f t="shared" ca="1" si="70"/>
        <v>2.9832114518509006E-2</v>
      </c>
      <c r="FA25">
        <f t="shared" ca="1" si="70"/>
        <v>2.9832114518509006E-2</v>
      </c>
      <c r="FC25" s="12">
        <f>+call!B63*call!$C$65/call!$B$65</f>
        <v>6.3817538424092577</v>
      </c>
      <c r="FE25" s="142">
        <f>fof!B87/10</f>
        <v>919.21237947383759</v>
      </c>
      <c r="FF25" s="142">
        <f>fof!C87/10</f>
        <v>32212.763083968923</v>
      </c>
      <c r="FG25" s="7">
        <f ca="1">+AVERAGE(OFFSET(jikasougaku!$BF$287,(ROW(Sheet1!FG25)-ROW(Sheet1!$FG$5))*3,0):OFFSET(jikasougaku!$BF$287,(ROW(Sheet1!FG25)-ROW(Sheet1!$FG$5))*3+2,0))/1000</f>
        <v>48122.495999999999</v>
      </c>
      <c r="FH25" s="7">
        <f ca="1">+AVERAGE(OFFSET(jikasougaku!$BR$287,(ROW(Sheet1!FH25)-ROW(Sheet1!$FH$5))*3,0):OFFSET(jikasougaku!$BR$287,(ROW(Sheet1!FH25)-ROW(Sheet1!$FH$5))*3+2,0))/1000</f>
        <v>164855.30533333335</v>
      </c>
      <c r="FI25" s="7" t="e">
        <f ca="1">+AVERAGE(OFFSET(jikasougaku!$BH$287,(ROW(Sheet1!FI25)-ROW(Sheet1!FI$5))*3,0):OFFSET(jikasougaku!$BH$287,(ROW(Sheet1!FI25)-ROW(Sheet1!FI$5))*3+2,0))/1000</f>
        <v>#DIV/0!</v>
      </c>
      <c r="FJ25" s="7" t="e">
        <f ca="1">+AVERAGE(OFFSET(jikasougaku!$BJ$287,(ROW(Sheet1!FJ25)-ROW(Sheet1!FJ$5))*3,0):OFFSET(jikasougaku!$BJ$287,(ROW(Sheet1!FJ25)-ROW(Sheet1!FJ$5))*3+2,0))/1000</f>
        <v>#DIV/0!</v>
      </c>
      <c r="FK25" s="7" t="e">
        <f ca="1">+AVERAGE(OFFSET(jikasougaku!$BL$287,(ROW(Sheet1!FK25)-ROW(Sheet1!FK$5))*3,0):OFFSET(jikasougaku!$BL$287,(ROW(Sheet1!FK25)-ROW(Sheet1!FK$5))*3+2,0))/1000</f>
        <v>#DIV/0!</v>
      </c>
      <c r="FL25" s="4">
        <f t="shared" ca="1" si="33"/>
        <v>39647.662397872955</v>
      </c>
      <c r="FM25" s="64">
        <f t="shared" ca="1" si="71"/>
        <v>116732.80933333335</v>
      </c>
      <c r="FN25" s="7">
        <f t="shared" ca="1" si="34"/>
        <v>15153.562007797667</v>
      </c>
      <c r="FO25" s="7">
        <f t="shared" ca="1" si="35"/>
        <v>127621.44902819874</v>
      </c>
      <c r="FP25" s="1">
        <f t="shared" ca="1" si="36"/>
        <v>1.8472329244732939</v>
      </c>
      <c r="FQ25" s="1">
        <f t="shared" ca="1" si="37"/>
        <v>15.55717014867985</v>
      </c>
      <c r="FR25" s="211">
        <f ca="1">+FP25/消費税調整!$E25*100</f>
        <v>1.7562898695663867</v>
      </c>
      <c r="FS25" s="211">
        <f ca="1">+FQ25/消費税調整!$E25*100</f>
        <v>14.791258844110125</v>
      </c>
      <c r="FT25" s="83">
        <f t="shared" ca="1" si="124"/>
        <v>0.23886532060566532</v>
      </c>
      <c r="FU25" s="83">
        <f t="shared" ca="1" si="125"/>
        <v>4.1858635132594579E-2</v>
      </c>
      <c r="FW25" s="7">
        <f>+kshotoku1631!$E29*kshotoku1722!$E$9/kshotoku1631!$E$65</f>
        <v>164784.75185439558</v>
      </c>
      <c r="FX25" s="72">
        <f t="shared" ca="1" si="72"/>
        <v>0.2343929260317589</v>
      </c>
      <c r="FY25">
        <f t="shared" ca="1" si="126"/>
        <v>2.111834731190125E-2</v>
      </c>
      <c r="GA25" s="73">
        <f t="shared" ca="1" si="38"/>
        <v>121.10033944331295</v>
      </c>
      <c r="GB25" s="72">
        <f ca="1">+AVERAGE(OFFSET(Maikin30!$F$20,ROUNDDOWN((ROW(GB25)-ROW(GB$5))/4,0),MOD(ROW(GB25)-ROW(GB$5),4)*3):OFFSET(Maikin30!$F$20,ROUNDDOWN((ROW(GB25)-ROW(GB$5))/4,0),MOD(ROW(GB25)-ROW(GB$5),4)*3+2))</f>
        <v>116.13333333333333</v>
      </c>
      <c r="GC25" s="5">
        <f ca="1">+AVERAGE(OFFSET(Rocho!$J$66,(ROW(GC25)-ROW($GC$5))*3,0):OFFSET(Rocho!$J$66,(ROW(GC25)-ROW($GC$5))*3+2,0))</f>
        <v>5805.333333333333</v>
      </c>
      <c r="GD25" s="72">
        <f t="shared" ca="1" si="73"/>
        <v>85.699729681902809</v>
      </c>
      <c r="GE25">
        <f t="shared" ca="1" si="127"/>
        <v>-1.8976227763802065E-2</v>
      </c>
      <c r="GF25" s="72"/>
      <c r="GG25" s="89" t="s">
        <v>244</v>
      </c>
      <c r="GH25" s="78">
        <f ca="1">+AVERAGE(OFFSET(Rocho!$E$6,(ROW(GH25)-ROW($GH$5))*3,0):OFFSET(Rocho!$E$6,(ROW(GH25)-ROW($GH$5))*3+2,0))/10000</f>
        <v>8891.3333333333321</v>
      </c>
      <c r="GI25" s="82">
        <f>Rocho!T26</f>
        <v>7843.1680901530299</v>
      </c>
      <c r="GJ25">
        <f t="shared" si="128"/>
        <v>2.3252060654980642E-3</v>
      </c>
      <c r="GL25" s="94">
        <f t="shared" si="39"/>
        <v>165083.74860854016</v>
      </c>
      <c r="GM25" s="5">
        <f t="shared" si="74"/>
        <v>52800.671806715851</v>
      </c>
      <c r="GN25" s="7">
        <f>+('gaku-mk1131'!C28-'gaku-mk1131'!D28)*('gaku-mk1722'!$C$8-'gaku-mk1722'!$D$8)/('gaku-mk1131'!$C$64-'gaku-mk1131'!$D$64)</f>
        <v>2486.9881328712563</v>
      </c>
      <c r="GO25" s="5">
        <f t="shared" si="75"/>
        <v>10160.776715087013</v>
      </c>
      <c r="GP25" s="5">
        <f t="shared" si="76"/>
        <v>14711.770445377597</v>
      </c>
      <c r="GQ25" s="90">
        <f>+'gaku-mk1131'!H28+('gaku-mk1722'!$H$8-'gaku-mk1131'!$H$64)</f>
        <v>4642.6000000000004</v>
      </c>
      <c r="GR25" s="7">
        <f>+'gaku-mk1131'!W28*'gaku-mk1722'!$W$8/'gaku-mk1131'!$W$64</f>
        <v>70710.86051273522</v>
      </c>
      <c r="GS25" s="7">
        <f>+'gaku-mk1131'!M28*'gaku-mk1722'!$M$8/'gaku-mk1131'!$M$64</f>
        <v>48580.617408410872</v>
      </c>
      <c r="GT25" s="7">
        <f>+'gaku-mk1131'!N28*'gaku-mk1722'!$N$8/'gaku-mk1131'!$N$64</f>
        <v>39010.536412657661</v>
      </c>
      <c r="GU25" s="5">
        <f t="shared" si="77"/>
        <v>41555.41505238472</v>
      </c>
      <c r="GV25" s="7">
        <f>+('gaku-jk1131'!C28-'gaku-jk1131'!D28)*('gaku-jk1722'!$C$8-'gaku-jk1722'!$D$8)/('gaku-jk1131'!$C$64-'gaku-jk1131'!$D$64)</f>
        <v>2573.8560453267437</v>
      </c>
      <c r="GW25" s="5">
        <f t="shared" si="78"/>
        <v>2568.5832163190976</v>
      </c>
      <c r="GX25" s="5">
        <f t="shared" si="79"/>
        <v>17586.980710249525</v>
      </c>
      <c r="GY25" s="90">
        <f>+'gaku-jk1131'!H28+('gaku-jk1722'!$H$8-'gaku-jk1131'!$H$64)</f>
        <v>4184.8</v>
      </c>
      <c r="GZ25" s="7">
        <f>+'gaku-jk1131'!Z28*'gaku-jk1722'!$Z$8/'gaku-jk1131'!$Z$64</f>
        <v>77163.093995504765</v>
      </c>
      <c r="HA25" s="7">
        <f>+'gaku-jk1131'!M28*'gaku-jk1722'!$M$8/'gaku-jk1131'!$M$64</f>
        <v>25047.364033740974</v>
      </c>
      <c r="HB25" s="7">
        <f>+'gaku-jk1131'!N28*'gaku-jk1722'!$N$8/'gaku-jk1131'!$N$64</f>
        <v>25725.327115085809</v>
      </c>
      <c r="HC25" s="9">
        <f t="shared" ca="1" si="40"/>
        <v>126.38068592057763</v>
      </c>
      <c r="HD25" s="7">
        <f t="shared" ca="1" si="41"/>
        <v>97.708928571428572</v>
      </c>
      <c r="HE25" s="9">
        <f t="shared" ca="1" si="42"/>
        <v>390.70950510604871</v>
      </c>
      <c r="HF25" s="9">
        <f t="shared" ca="1" si="43"/>
        <v>83.761160275319554</v>
      </c>
      <c r="HG25" s="7">
        <f t="shared" ca="1" si="44"/>
        <v>142.20856658184903</v>
      </c>
      <c r="HH25" s="7">
        <f t="shared" ca="1" si="45"/>
        <v>95.137181996086113</v>
      </c>
      <c r="HI25" s="7">
        <f t="shared" ca="1" si="46"/>
        <v>185.97629899726525</v>
      </c>
      <c r="HJ25" s="7">
        <f t="shared" ca="1" si="47"/>
        <v>146.7270325203252</v>
      </c>
      <c r="HL25">
        <f ca="1">+OFFSET('def-cy1131'!$C$8,ROUNDDOWN((ROW(Sheet1!HO25)-ROW(Sheet1!HO$5))/4,0),0)</f>
        <v>89.7</v>
      </c>
      <c r="HO25">
        <f ca="1">+OFFSET('def-cy1131'!$H$8,ROUNDDOWN((ROW(Sheet1!HO25)-ROW(Sheet1!HO$5))/4,0),0)</f>
        <v>149.30000000000001</v>
      </c>
      <c r="HP25">
        <f ca="1">+OFFSET('def-cy1131'!$W$8,ROUNDDOWN((ROW(Sheet1!HO25)-ROW(Sheet1!HO$5))/4,0),0)</f>
        <v>91.9</v>
      </c>
      <c r="HQ25">
        <f ca="1">+OFFSET('def-cy1131'!$M$8,ROUNDDOWN((ROW(Sheet1!HO25)-ROW(Sheet1!HO$5))/4,0),0)</f>
        <v>155.5</v>
      </c>
      <c r="HR25">
        <f ca="1">+OFFSET('def-cy1131'!$N$8,ROUNDDOWN((ROW(Sheet1!HO25)-ROW(Sheet1!HO$5))/4,0),0)</f>
        <v>179.8</v>
      </c>
      <c r="HS25" s="9">
        <f t="shared" ca="1" si="154"/>
        <v>126.60758122743681</v>
      </c>
      <c r="HT25" s="9">
        <f t="shared" ca="1" si="155"/>
        <v>96.183928571428581</v>
      </c>
      <c r="HU25" s="9">
        <f t="shared" ca="1" si="156"/>
        <v>395.5390416339356</v>
      </c>
      <c r="HV25" s="9">
        <f t="shared" ca="1" si="157"/>
        <v>83.170599803343151</v>
      </c>
      <c r="HW25" s="9">
        <f t="shared" ca="1" si="158"/>
        <v>146.30432569974553</v>
      </c>
      <c r="HX25" s="9">
        <f t="shared" ca="1" si="159"/>
        <v>91.410371819960858</v>
      </c>
      <c r="HY25" s="9">
        <f t="shared" ca="1" si="160"/>
        <v>190.4014585232452</v>
      </c>
      <c r="HZ25" s="9">
        <f t="shared" ca="1" si="161"/>
        <v>149.82804878048779</v>
      </c>
      <c r="IA25">
        <f t="shared" ca="1" si="80"/>
        <v>1.9924505847158203E-2</v>
      </c>
      <c r="IB25">
        <f t="shared" ca="1" si="81"/>
        <v>1.6319994293543535E-4</v>
      </c>
      <c r="IC25">
        <f t="shared" ca="1" si="82"/>
        <v>-1.0318511160788458E-3</v>
      </c>
      <c r="ID25">
        <f t="shared" ca="1" si="83"/>
        <v>1.1465869297839853E-3</v>
      </c>
      <c r="IE25">
        <f t="shared" ca="1" si="84"/>
        <v>1.8154086055557909E-2</v>
      </c>
      <c r="IF25">
        <f t="shared" ca="1" si="85"/>
        <v>-5.8531950003743441E-3</v>
      </c>
      <c r="IG25">
        <f t="shared" ca="1" si="86"/>
        <v>-1.3784829622814575E-3</v>
      </c>
      <c r="IH25">
        <f t="shared" ca="1" si="87"/>
        <v>-1.7266263099741667E-4</v>
      </c>
      <c r="II25">
        <f t="shared" ca="1" si="129"/>
        <v>3.0952187065703463E-2</v>
      </c>
      <c r="IJ25" s="5">
        <f t="shared" ca="1" si="130"/>
        <v>138822.27266200542</v>
      </c>
      <c r="IK25" s="1">
        <f t="shared" ca="1" si="88"/>
        <v>16.922560687679159</v>
      </c>
      <c r="IL25">
        <f t="shared" ca="1" si="131"/>
        <v>2.8278688500030666E-2</v>
      </c>
      <c r="IM25" s="5">
        <f t="shared" si="89"/>
        <v>165083.74860854016</v>
      </c>
      <c r="IN25">
        <f t="shared" ca="1" si="90"/>
        <v>118.91733613270712</v>
      </c>
      <c r="IP25" s="112">
        <v>105.7629438380512</v>
      </c>
      <c r="IQ25" s="112">
        <v>106.4883997171498</v>
      </c>
      <c r="IR25">
        <f t="shared" si="91"/>
        <v>101.77166706508942</v>
      </c>
      <c r="IS25">
        <f t="shared" si="132"/>
        <v>3.3174533654448074E-3</v>
      </c>
      <c r="IT25" s="112">
        <v>0.46095808396233529</v>
      </c>
      <c r="IU25">
        <f t="shared" si="133"/>
        <v>2.0051933513604785E-2</v>
      </c>
      <c r="IW25">
        <f>+util!B23</f>
        <v>119.666666666667</v>
      </c>
      <c r="IX25">
        <f t="shared" si="134"/>
        <v>-7.4927504697734374E-3</v>
      </c>
      <c r="IY25">
        <f t="shared" si="135"/>
        <v>-4.4956502818640619E-3</v>
      </c>
      <c r="JA25" s="5">
        <f t="shared" si="92"/>
        <v>87410.529641359681</v>
      </c>
      <c r="JB25" s="1">
        <f t="shared" si="93"/>
        <v>3.5143376783018185</v>
      </c>
      <c r="JC25" s="5">
        <f t="shared" ca="1" si="94"/>
        <v>73505.287356767672</v>
      </c>
      <c r="JD25" s="1">
        <f t="shared" ca="1" si="95"/>
        <v>8.9603610595595846</v>
      </c>
      <c r="JE25">
        <f t="shared" ca="1" si="136"/>
        <v>1.4275063866448742E-2</v>
      </c>
      <c r="JG25">
        <f t="shared" si="96"/>
        <v>0.56765140475128828</v>
      </c>
    </row>
    <row r="26" spans="1:267" x14ac:dyDescent="0.15">
      <c r="A26" t="s">
        <v>265</v>
      </c>
      <c r="B26" s="7">
        <f>+'gaku-mk1131'!B29*'gaku-mk1722'!$B$8/'gaku-mk1131'!$B$64</f>
        <v>332309.95206873585</v>
      </c>
      <c r="C26" s="7">
        <f>+'kgaku-mk1131'!B30*'kgaku-mk1722'!B$9/'kgaku-mk1131'!B$65</f>
        <v>173967.94772400823</v>
      </c>
      <c r="D26" s="7">
        <f>+'kgaku-mk1131'!C30*'kgaku-mk1722'!C$9/'kgaku-mk1131'!C$65</f>
        <v>632.99721257075942</v>
      </c>
      <c r="E26" s="7">
        <f>+'kgaku-mk1131'!D30*'kgaku-mk1722'!D$9/'kgaku-mk1131'!D$65</f>
        <v>206.93525735294114</v>
      </c>
      <c r="F26" s="7">
        <f>+'kgaku-mk1131'!F30*'kgaku-mk1722'!F$9/'kgaku-mk1131'!F$65</f>
        <v>10386.866092503446</v>
      </c>
      <c r="G26" s="7">
        <f>+'kgaku-mk1131'!G30*'kgaku-mk1722'!G$9/'kgaku-mk1131'!G$65</f>
        <v>15903.273921305276</v>
      </c>
      <c r="H26" s="7">
        <f>+'kgaku-mk1131'!H30*'kgaku-mk1722'!H$9/'kgaku-mk1131'!H$65</f>
        <v>60196.241118433602</v>
      </c>
      <c r="I26" s="7">
        <f>+'kgaku-mk1131'!I30*'kgaku-mk1722'!I$9/'kgaku-mk1131'!I$65</f>
        <v>86894.508781301687</v>
      </c>
      <c r="J26" s="7">
        <f>+'gaku-mk1131'!F29*'gaku-mk1722'!$F$8/'gaku-mk1131'!$F$64</f>
        <v>15225.014778137813</v>
      </c>
      <c r="K26" s="7">
        <f>+'gaku-mk1131'!G29*'gaku-mk1722'!$G$8/'gaku-mk1131'!$G$64</f>
        <v>53221.52037944035</v>
      </c>
      <c r="L26" s="7">
        <f>+'gaku-jk1131'!B29*'gaku-jk1722'!$B$8/'gaku-jk1131'!$B$64</f>
        <v>315876.8932545617</v>
      </c>
      <c r="M26" s="7">
        <f>+'kgaku-jk1131'!B30*'kgaku-jk1722'!$B$9/'kgaku-jk1131'!$B$65</f>
        <v>178545.90317037239</v>
      </c>
      <c r="N26" s="7">
        <f>+'kgaku-jk1131'!C30*'kgaku-jk1722'!C$9/'kgaku-jk1131'!C$65</f>
        <v>585.03440094899167</v>
      </c>
      <c r="O26" s="7">
        <f>+'kgaku-jk1131'!D30*'kgaku-jk1722'!D$9/'kgaku-jk1131'!D$65</f>
        <v>228.37446108878336</v>
      </c>
      <c r="P26" s="7">
        <f>+'kgaku-jk1131'!F30*'kgaku-jk1722'!F$9/'kgaku-jk1131'!F$65</f>
        <v>2643.8402454007914</v>
      </c>
      <c r="Q26" s="7">
        <f>+'kgaku-jk1131'!G30*'kgaku-jk1722'!G$9/'kgaku-jk1131'!G$65</f>
        <v>15846.871728564158</v>
      </c>
      <c r="R26" s="7">
        <f>+'kgaku-jk1131'!H30*'kgaku-jk1722'!H$9/'kgaku-jk1131'!H$65</f>
        <v>66520.473076247305</v>
      </c>
      <c r="S26" s="7">
        <f>+'kgaku-jk1131'!I30*'kgaku-jk1722'!I$9/'kgaku-jk1131'!I$65</f>
        <v>108976.69155364206</v>
      </c>
      <c r="T26" s="7">
        <f>+'gaku-jk1131'!F29*'gaku-jk1722'!$F$8/'gaku-jk1131'!$F$64</f>
        <v>18241.999821469177</v>
      </c>
      <c r="U26" s="7">
        <f>+'gaku-jk1131'!G29*'gaku-jk1722'!$G$8/'gaku-jk1131'!$G$64</f>
        <v>42133.865765111092</v>
      </c>
      <c r="V26" s="8">
        <f t="shared" si="0"/>
        <v>105.20236179508417</v>
      </c>
      <c r="W26" s="8">
        <f t="shared" si="0"/>
        <v>97.435978443036149</v>
      </c>
      <c r="X26" s="8">
        <f t="shared" si="1"/>
        <v>108.19828911666846</v>
      </c>
      <c r="Y26" s="8">
        <f t="shared" si="2"/>
        <v>90.61225864151794</v>
      </c>
      <c r="Z26" s="8">
        <f t="shared" si="3"/>
        <v>392.87041305057579</v>
      </c>
      <c r="AA26" s="8">
        <f t="shared" si="4"/>
        <v>100.35592004344586</v>
      </c>
      <c r="AB26" s="8">
        <f t="shared" si="5"/>
        <v>90.492803695841545</v>
      </c>
      <c r="AC26" s="8">
        <f t="shared" si="6"/>
        <v>79.736783657567017</v>
      </c>
      <c r="AD26" s="8">
        <f t="shared" si="7"/>
        <v>83.461325113156477</v>
      </c>
      <c r="AE26" s="8">
        <f t="shared" si="8"/>
        <v>126.31530340971082</v>
      </c>
      <c r="AF26" s="11">
        <f t="shared" ca="1" si="9"/>
        <v>97.708928571428572</v>
      </c>
      <c r="AG26" s="11">
        <f t="shared" ca="1" si="10"/>
        <v>102.54140914709518</v>
      </c>
      <c r="AH26" s="11">
        <f t="shared" ca="1" si="11"/>
        <v>90.702819738167179</v>
      </c>
      <c r="AI26" s="11">
        <f t="shared" ca="1" si="12"/>
        <v>390.70950510604871</v>
      </c>
      <c r="AJ26" s="11">
        <f t="shared" ca="1" si="13"/>
        <v>100.39221032132423</v>
      </c>
      <c r="AK26" s="11">
        <f t="shared" ca="1" si="14"/>
        <v>90.562574257425737</v>
      </c>
      <c r="AL26" s="11">
        <f t="shared" ca="1" si="15"/>
        <v>80.198651452282164</v>
      </c>
      <c r="AM26" s="11">
        <f t="shared" ca="1" si="16"/>
        <v>83.761160275319554</v>
      </c>
      <c r="AN26" s="11">
        <f t="shared" ca="1" si="17"/>
        <v>126.38068592057763</v>
      </c>
      <c r="AO26" s="9">
        <f ca="1">+OFFSET('kdef-cy1131'!B$9,ROUNDDOWN((ROW(Sheet1!AO26)-ROW(Sheet1!AO$5))/4,0),0)</f>
        <v>89.7</v>
      </c>
      <c r="AP26" s="9">
        <f ca="1">+OFFSET('kdef-cy1131'!C$9,ROUNDDOWN((ROW(Sheet1!AP26)-ROW(Sheet1!AP$5))/4,0),0)</f>
        <v>124</v>
      </c>
      <c r="AQ26" s="9">
        <f ca="1">+OFFSET('kdef-cy1131'!D$9,ROUNDDOWN((ROW(Sheet1!AQ26)-ROW(Sheet1!AQ$5))/4,0),0)</f>
        <v>87.7</v>
      </c>
      <c r="AR26" s="9">
        <f ca="1">+OFFSET('kdef-cy1131'!F$9,ROUNDDOWN((ROW(Sheet1!AR26)-ROW(Sheet1!AR$5))/4,0),0)</f>
        <v>161.80000000000001</v>
      </c>
      <c r="AS26" s="9">
        <f ca="1">+OFFSET('kdef-cy1131'!G$9,ROUNDDOWN((ROW(Sheet1!AS26)-ROW(Sheet1!AS$5))/4,0),0)</f>
        <v>90.6</v>
      </c>
      <c r="AT26" s="9">
        <f ca="1">+OFFSET('kdef-cy1131'!H$9,ROUNDDOWN((ROW(Sheet1!AT26)-ROW(Sheet1!AT$5))/4,0),0)</f>
        <v>94.2</v>
      </c>
      <c r="AU26" s="9">
        <f ca="1">+OFFSET('kdef-cy1131'!I$9,ROUNDDOWN((ROW(Sheet1!AU26)-ROW(Sheet1!AU$5))/4,0),0)</f>
        <v>77.7</v>
      </c>
      <c r="AV26" s="9">
        <f ca="1">+OFFSET('def-cy1131'!$F$8,ROUNDDOWN((ROW(Sheet1!AV26)-ROW(Sheet1!AV$5))/4,0),0)</f>
        <v>85.1</v>
      </c>
      <c r="AW26" s="9">
        <f ca="1">+OFFSET('def-cy1131'!$G$8,ROUNDDOWN((ROW(Sheet1!AW26)-ROW(Sheet1!AW$5))/4,0),0)</f>
        <v>111.4</v>
      </c>
      <c r="AX26" s="9">
        <f t="shared" ca="1" si="145"/>
        <v>96.292857142857144</v>
      </c>
      <c r="AY26" s="9">
        <f t="shared" ca="1" si="146"/>
        <v>100.5567367119901</v>
      </c>
      <c r="AZ26" s="9">
        <f t="shared" ca="1" si="147"/>
        <v>88.944612286002027</v>
      </c>
      <c r="BA26" s="9">
        <f t="shared" ca="1" si="148"/>
        <v>395.5390416339356</v>
      </c>
      <c r="BB26" s="9">
        <f t="shared" ca="1" si="149"/>
        <v>98.508471275559884</v>
      </c>
      <c r="BC26" s="9">
        <f t="shared" ca="1" si="150"/>
        <v>89.793465346534646</v>
      </c>
      <c r="BD26" s="9">
        <f t="shared" ca="1" si="151"/>
        <v>78.340767634854771</v>
      </c>
      <c r="BE26" s="9">
        <f t="shared" ca="1" si="143"/>
        <v>83.170599803343151</v>
      </c>
      <c r="BF26" s="9">
        <f t="shared" ca="1" si="152"/>
        <v>126.60758122743681</v>
      </c>
      <c r="BG26">
        <f t="shared" ca="1" si="97"/>
        <v>2.7476340251298938E-4</v>
      </c>
      <c r="BH26">
        <f t="shared" ca="1" si="98"/>
        <v>-1.6383770912789655E-4</v>
      </c>
      <c r="BI26">
        <f t="shared" ca="1" si="99"/>
        <v>1.4177875646152057E-3</v>
      </c>
      <c r="BJ26">
        <f t="shared" ca="1" si="100"/>
        <v>1.5008754663172416E-3</v>
      </c>
      <c r="BK26">
        <f t="shared" ca="1" si="101"/>
        <v>1.2204362759069547E-2</v>
      </c>
      <c r="BL26" s="13">
        <f t="shared" ca="1" si="102"/>
        <v>1.5233951483387086E-2</v>
      </c>
      <c r="BM26">
        <f t="shared" ca="1" si="103"/>
        <v>1.2009181050694682E-2</v>
      </c>
      <c r="BN26">
        <f t="shared" ca="1" si="49"/>
        <v>2.197863772542015E-2</v>
      </c>
      <c r="BO26" s="13">
        <f t="shared" ca="1" si="50"/>
        <v>3.3987818776114828E-2</v>
      </c>
      <c r="BP26">
        <f t="shared" ca="1" si="104"/>
        <v>9.4621385984688996E-3</v>
      </c>
      <c r="BQ26">
        <f t="shared" ca="1" si="105"/>
        <v>3.8459148041735504E-3</v>
      </c>
      <c r="BR26">
        <f t="shared" ca="1" si="106"/>
        <v>7.0386121956976444E-3</v>
      </c>
      <c r="BS26" s="13">
        <f t="shared" ca="1" si="107"/>
        <v>2.0346665598340096E-2</v>
      </c>
      <c r="BT26" s="5">
        <f t="shared" si="51"/>
        <v>42133.865765111092</v>
      </c>
      <c r="BU26" s="5">
        <f t="shared" ca="1" si="52"/>
        <v>192399.37965922387</v>
      </c>
      <c r="BV26" s="5">
        <f t="shared" ca="1" si="53"/>
        <v>13147.5760617142</v>
      </c>
      <c r="BW26" s="5">
        <f t="shared" ca="1" si="108"/>
        <v>53435.813147087363</v>
      </c>
      <c r="BX26" s="5">
        <f t="shared" si="54"/>
        <v>53221.52037944035</v>
      </c>
      <c r="BY26" s="5">
        <f t="shared" si="55"/>
        <v>163420.08577625841</v>
      </c>
      <c r="BZ26" s="5">
        <f t="shared" si="56"/>
        <v>25611.88087064126</v>
      </c>
      <c r="CA26" s="5">
        <f t="shared" si="57"/>
        <v>78833.401250081602</v>
      </c>
      <c r="CB26" s="9">
        <f t="shared" si="109"/>
        <v>126.31530340971082</v>
      </c>
      <c r="CC26" s="9">
        <f t="shared" ca="1" si="110"/>
        <v>84.937948378891164</v>
      </c>
      <c r="CD26" s="9">
        <f t="shared" ca="1" si="111"/>
        <v>194.80306294042421</v>
      </c>
      <c r="CE26" s="9">
        <f t="shared" ca="1" si="112"/>
        <v>147.52915059622066</v>
      </c>
      <c r="CF26" s="5"/>
      <c r="CG26" s="5">
        <f t="shared" si="58"/>
        <v>85.26026982871926</v>
      </c>
      <c r="CH26" s="5">
        <f t="shared" ca="1" si="113"/>
        <v>84.937948378891164</v>
      </c>
      <c r="CI26" s="5">
        <f t="shared" si="59"/>
        <v>122.62796607002629</v>
      </c>
      <c r="CJ26" s="5">
        <f t="shared" ca="1" si="114"/>
        <v>194.80306294042421</v>
      </c>
      <c r="CK26" s="5">
        <f t="shared" si="115"/>
        <v>125.09325489436904</v>
      </c>
      <c r="CL26" s="5">
        <f t="shared" ca="1" si="116"/>
        <v>147.52915059622066</v>
      </c>
      <c r="CM26" s="5"/>
      <c r="CN26" s="1">
        <f t="shared" si="21"/>
        <v>38.414467367008051</v>
      </c>
      <c r="CO26" s="1">
        <f t="shared" si="22"/>
        <v>5.1239899025326494</v>
      </c>
      <c r="CP26" s="1">
        <f t="shared" ca="1" si="23"/>
        <v>23.398101757938928</v>
      </c>
      <c r="CQ26" s="1">
        <f t="shared" ca="1" si="24"/>
        <v>1.5989049606454007</v>
      </c>
      <c r="CR26" s="1">
        <f t="shared" ca="1" si="25"/>
        <v>6.4984439957565119</v>
      </c>
      <c r="CS26" s="83">
        <f t="shared" si="117"/>
        <v>1.7675606612565575E-2</v>
      </c>
      <c r="CT26" s="83">
        <f t="shared" si="118"/>
        <v>1.1452391887694561E-2</v>
      </c>
      <c r="CU26" s="83">
        <f t="shared" ca="1" si="60"/>
        <v>1.2747481079348862E-2</v>
      </c>
      <c r="CV26" s="83">
        <f t="shared" ca="1" si="61"/>
        <v>3.1051396409078062E-2</v>
      </c>
      <c r="CW26" s="83">
        <f t="shared" ca="1" si="61"/>
        <v>1.7770838860694447E-2</v>
      </c>
      <c r="CX26" s="83">
        <f t="shared" si="119"/>
        <v>2.3031707308450043E-4</v>
      </c>
      <c r="CY26" s="83">
        <f t="shared" si="138"/>
        <v>-5.885072095418011E-3</v>
      </c>
      <c r="CZ26" s="83">
        <f t="shared" ca="1" si="139"/>
        <v>7.9958843258346401E-4</v>
      </c>
      <c r="DA26" s="83">
        <f t="shared" ca="1" si="140"/>
        <v>-4.1313265688570156E-3</v>
      </c>
      <c r="DB26" s="83">
        <f t="shared" ca="1" si="140"/>
        <v>-5.3161827243948792E-3</v>
      </c>
      <c r="DC26" s="5"/>
      <c r="DD26" s="86">
        <f t="shared" si="120"/>
        <v>2001</v>
      </c>
      <c r="DE26" s="135">
        <v>583637.5</v>
      </c>
      <c r="DF26" s="135">
        <v>9228.3000000000011</v>
      </c>
      <c r="DG26" s="135">
        <v>369027.7</v>
      </c>
      <c r="DH26" s="5">
        <v>16458.3</v>
      </c>
      <c r="DI26" s="5">
        <v>510458.6</v>
      </c>
      <c r="DJ26" s="5">
        <v>11767.4</v>
      </c>
      <c r="DK26" s="5">
        <v>358154.1</v>
      </c>
      <c r="DL26" s="5">
        <v>9017.7999999999993</v>
      </c>
      <c r="DM26" s="135">
        <v>436483.8</v>
      </c>
      <c r="DN26" s="134">
        <v>23111.8</v>
      </c>
      <c r="DO26" s="5">
        <v>227690.3</v>
      </c>
      <c r="DP26" s="5">
        <v>14500.9</v>
      </c>
      <c r="DQ26" s="5">
        <f t="shared" si="162"/>
        <v>588560.70000000007</v>
      </c>
      <c r="DR26" s="5">
        <f t="shared" si="162"/>
        <v>9088.6</v>
      </c>
      <c r="DS26" s="5">
        <f t="shared" si="162"/>
        <v>374489.7</v>
      </c>
      <c r="DT26" s="5">
        <f t="shared" si="162"/>
        <v>16479.2</v>
      </c>
      <c r="DU26" s="7">
        <f t="shared" si="121"/>
        <v>988618.2</v>
      </c>
      <c r="DV26" s="132">
        <f t="shared" si="163"/>
        <v>516791.2</v>
      </c>
      <c r="DW26" s="132">
        <f t="shared" si="163"/>
        <v>11918.8</v>
      </c>
      <c r="DX26" s="132">
        <f t="shared" si="163"/>
        <v>364139.4</v>
      </c>
      <c r="DY26" s="132">
        <f t="shared" si="163"/>
        <v>9208.2999999999993</v>
      </c>
      <c r="DZ26" s="7">
        <f t="shared" si="123"/>
        <v>902057.70000000007</v>
      </c>
      <c r="EA26">
        <v>100729</v>
      </c>
      <c r="EB26">
        <v>20112.099999999999</v>
      </c>
      <c r="EC26">
        <v>80616.899999999994</v>
      </c>
      <c r="ED26">
        <v>89986</v>
      </c>
      <c r="EE26">
        <v>19031.900000000001</v>
      </c>
      <c r="EF26">
        <v>70954.100000000006</v>
      </c>
      <c r="EG26" s="5">
        <f t="shared" si="64"/>
        <v>831978.92623838654</v>
      </c>
      <c r="EH26" s="9">
        <f ca="1">+AVERAGE(OFFSET($CE$5,(ROW(EH26)-ROW($EH$5))*4,0):OFFSET($CE$5,(ROW(EH26)-ROW($EH$5))*4+3,0))</f>
        <v>127.65174476096459</v>
      </c>
      <c r="EI26" s="102">
        <f>+'def-cy1722'!B15</f>
        <v>112.8</v>
      </c>
      <c r="EJ26" s="101">
        <f>+'def-cy1131'!B29</f>
        <v>98.7</v>
      </c>
      <c r="EK26" s="5">
        <f t="shared" ca="1" si="65"/>
        <v>651756.79956142872</v>
      </c>
      <c r="EO26" s="90">
        <f t="shared" si="30"/>
        <v>53221.52037944035</v>
      </c>
      <c r="EP26" s="1">
        <f>+'gaku-mk1131'!G29</f>
        <v>51963.4</v>
      </c>
      <c r="EQ26" s="5">
        <f t="shared" ca="1" si="66"/>
        <v>9018.8142757468959</v>
      </c>
      <c r="ER26" s="7">
        <f ca="1">+ER25+$EQ25</f>
        <v>298930.12538499001</v>
      </c>
      <c r="ES26" s="4">
        <f ca="1">+ER25+EQ25</f>
        <v>298930.12538499001</v>
      </c>
      <c r="ET26" s="131">
        <f ca="1">+ET25+EQ25-(ES29-ER29)/4</f>
        <v>296609.593698157</v>
      </c>
      <c r="EU26" s="182">
        <f t="shared" ca="1" si="31"/>
        <v>313082.14250659599</v>
      </c>
      <c r="EV26" s="5">
        <f t="shared" ca="1" si="67"/>
        <v>5803.666666666667</v>
      </c>
      <c r="EW26" s="92">
        <f t="shared" ca="1" si="68"/>
        <v>122.28214528173794</v>
      </c>
      <c r="EX26">
        <f t="shared" ca="1" si="32"/>
        <v>0.60932537112595753</v>
      </c>
      <c r="EY26">
        <f t="shared" ca="1" si="69"/>
        <v>0.597583977405995</v>
      </c>
      <c r="EZ26">
        <f t="shared" ca="1" si="70"/>
        <v>5.9399718488592976E-3</v>
      </c>
      <c r="FA26">
        <f t="shared" ca="1" si="70"/>
        <v>5.939971848860622E-3</v>
      </c>
      <c r="FC26" s="12">
        <f>+call!B64*call!$C$65/call!$B$65</f>
        <v>6.197751860577096</v>
      </c>
      <c r="FE26" s="142">
        <f>fof!B88/10</f>
        <v>937.99054790827302</v>
      </c>
      <c r="FF26" s="142">
        <f>fof!C88/10</f>
        <v>32785.479835496983</v>
      </c>
      <c r="FG26" s="7">
        <f ca="1">+AVERAGE(OFFSET(jikasougaku!$BF$287,(ROW(Sheet1!FG26)-ROW(Sheet1!$FG$5))*3,0):OFFSET(jikasougaku!$BF$287,(ROW(Sheet1!FG26)-ROW(Sheet1!$FG$5))*3+2,0))/1000</f>
        <v>51333.646666666667</v>
      </c>
      <c r="FH26" s="7">
        <f ca="1">+AVERAGE(OFFSET(jikasougaku!$BR$287,(ROW(Sheet1!FH26)-ROW(Sheet1!$FH$5))*3,0):OFFSET(jikasougaku!$BR$287,(ROW(Sheet1!FH26)-ROW(Sheet1!$FH$5))*3+2,0))/1000</f>
        <v>171150.76633333333</v>
      </c>
      <c r="FI26" s="7" t="e">
        <f ca="1">+AVERAGE(OFFSET(jikasougaku!$BH$287,(ROW(Sheet1!FI26)-ROW(Sheet1!FI$5))*3,0):OFFSET(jikasougaku!$BH$287,(ROW(Sheet1!FI26)-ROW(Sheet1!FI$5))*3+2,0))/1000</f>
        <v>#DIV/0!</v>
      </c>
      <c r="FJ26" s="7" t="e">
        <f ca="1">+AVERAGE(OFFSET(jikasougaku!$BJ$287,(ROW(Sheet1!FJ26)-ROW(Sheet1!FJ$5))*3,0):OFFSET(jikasougaku!$BJ$287,(ROW(Sheet1!FJ26)-ROW(Sheet1!FJ$5))*3+2,0))/1000</f>
        <v>#DIV/0!</v>
      </c>
      <c r="FK26" s="7" t="e">
        <f ca="1">+AVERAGE(OFFSET(jikasougaku!$BL$287,(ROW(Sheet1!FK26)-ROW(Sheet1!FK$5))*3,0):OFFSET(jikasougaku!$BL$287,(ROW(Sheet1!FK26)-ROW(Sheet1!FK$5))*3+2,0))/1000</f>
        <v>#DIV/0!</v>
      </c>
      <c r="FL26" s="4">
        <f t="shared" ca="1" si="33"/>
        <v>42293.2985997172</v>
      </c>
      <c r="FM26" s="64">
        <f t="shared" ca="1" si="71"/>
        <v>119817.11966666667</v>
      </c>
      <c r="FN26" s="7">
        <f t="shared" ca="1" si="34"/>
        <v>16164.739207411632</v>
      </c>
      <c r="FO26" s="7">
        <f t="shared" ca="1" si="35"/>
        <v>130993.458630646</v>
      </c>
      <c r="FP26" s="1">
        <f t="shared" ca="1" si="36"/>
        <v>1.9658286504637901</v>
      </c>
      <c r="FQ26" s="1">
        <f t="shared" ca="1" si="37"/>
        <v>15.930395826082792</v>
      </c>
      <c r="FR26" s="211">
        <f ca="1">+FP26/消費税調整!$E26*100</f>
        <v>1.8686164615703986</v>
      </c>
      <c r="FS26" s="211">
        <f ca="1">+FQ26/消費税調整!$E26*100</f>
        <v>15.14262185207631</v>
      </c>
      <c r="FT26" s="83">
        <f t="shared" ca="1" si="124"/>
        <v>6.199474153743504E-2</v>
      </c>
      <c r="FU26" s="83">
        <f t="shared" ca="1" si="125"/>
        <v>2.3477019220638076E-2</v>
      </c>
      <c r="FW26" s="7">
        <f>+kshotoku1631!$E30*kshotoku1722!$E$9/kshotoku1631!$E$65</f>
        <v>166451.24228127641</v>
      </c>
      <c r="FX26" s="72">
        <f t="shared" ca="1" si="72"/>
        <v>0.23454248959334303</v>
      </c>
      <c r="FY26">
        <f t="shared" ca="1" si="126"/>
        <v>6.3788556663481885E-4</v>
      </c>
      <c r="GA26" s="73">
        <f t="shared" ca="1" si="38"/>
        <v>122.28214528173794</v>
      </c>
      <c r="GB26" s="72">
        <f ca="1">+AVERAGE(OFFSET(Maikin30!$F$20,ROUNDDOWN((ROW(GB26)-ROW(GB$5))/4,0),MOD(ROW(GB26)-ROW(GB$5),4)*3):OFFSET(Maikin30!$F$20,ROUNDDOWN((ROW(GB26)-ROW(GB$5))/4,0),MOD(ROW(GB26)-ROW(GB$5),4)*3+2))</f>
        <v>117.26666666666667</v>
      </c>
      <c r="GC26" s="5">
        <f ca="1">+AVERAGE(OFFSET(Rocho!$J$66,(ROW(GC26)-ROW($GC$5))*3,0):OFFSET(Rocho!$J$66,(ROW(GC26)-ROW($GC$5))*3+2,0))</f>
        <v>5803.666666666667</v>
      </c>
      <c r="GD26" s="72">
        <f t="shared" ca="1" si="73"/>
        <v>86.306293926500075</v>
      </c>
      <c r="GE26">
        <f t="shared" ca="1" si="127"/>
        <v>7.0528548502986907E-3</v>
      </c>
      <c r="GF26" s="72"/>
      <c r="GG26" s="87" t="s">
        <v>245</v>
      </c>
      <c r="GH26" s="78">
        <f ca="1">+AVERAGE(OFFSET(Rocho!$E$6,(ROW(GH26)-ROW($GH$5))*3,0):OFFSET(Rocho!$E$6,(ROW(GH26)-ROW($GH$5))*3+2,0))/10000</f>
        <v>8918</v>
      </c>
      <c r="GI26" s="82">
        <f>Rocho!T27</f>
        <v>7861.85740093191</v>
      </c>
      <c r="GJ26">
        <f t="shared" si="128"/>
        <v>2.3800432048692232E-3</v>
      </c>
      <c r="GL26" s="94">
        <f t="shared" si="39"/>
        <v>169171.10910518735</v>
      </c>
      <c r="GM26" s="5">
        <f t="shared" si="74"/>
        <v>53221.52037944035</v>
      </c>
      <c r="GN26" s="7">
        <f>+('gaku-mk1131'!C29-'gaku-mk1131'!D29)*('gaku-mk1722'!$C$8-'gaku-mk1722'!$D$8)/('gaku-mk1131'!$C$64-'gaku-mk1131'!$D$64)</f>
        <v>2525.7331544247913</v>
      </c>
      <c r="GO26" s="5">
        <f t="shared" si="75"/>
        <v>10386.866092503446</v>
      </c>
      <c r="GP26" s="5">
        <f t="shared" si="76"/>
        <v>15225.014778137813</v>
      </c>
      <c r="GQ26" s="90">
        <f>+'gaku-mk1131'!H29+('gaku-mk1722'!$H$8-'gaku-mk1131'!$H$64)</f>
        <v>4473.7000000000007</v>
      </c>
      <c r="GR26" s="7">
        <f>+'gaku-mk1131'!W29*'gaku-mk1722'!$W$8/'gaku-mk1131'!$W$64</f>
        <v>71895.344634647772</v>
      </c>
      <c r="GS26" s="7">
        <f>+'gaku-mk1131'!M29*'gaku-mk1722'!$M$8/'gaku-mk1131'!$M$64</f>
        <v>49574.09547770903</v>
      </c>
      <c r="GT26" s="7">
        <f>+'gaku-mk1131'!N29*'gaku-mk1722'!$N$8/'gaku-mk1131'!$N$64</f>
        <v>38131.165411675851</v>
      </c>
      <c r="GU26" s="5">
        <f t="shared" si="77"/>
        <v>42133.865765111092</v>
      </c>
      <c r="GV26" s="7">
        <f>+('gaku-jk1131'!C29-'gaku-jk1131'!D29)*('gaku-jk1722'!$C$8-'gaku-jk1722'!$D$8)/('gaku-jk1131'!$C$64-'gaku-jk1131'!$D$64)</f>
        <v>2594.7382084945516</v>
      </c>
      <c r="GW26" s="5">
        <f t="shared" si="78"/>
        <v>2643.8402454007914</v>
      </c>
      <c r="GX26" s="5">
        <f t="shared" si="79"/>
        <v>18241.999821469177</v>
      </c>
      <c r="GY26" s="90">
        <f>+'gaku-jk1131'!H29+('gaku-jk1722'!$H$8-'gaku-jk1131'!$H$64)</f>
        <v>7022.1</v>
      </c>
      <c r="GZ26" s="7">
        <f>+'gaku-jk1131'!Z29*'gaku-jk1722'!$Z$8/'gaku-jk1131'!$Z$64</f>
        <v>72087.185134825108</v>
      </c>
      <c r="HA26" s="7">
        <f>+'gaku-jk1131'!M29*'gaku-jk1722'!$M$8/'gaku-jk1131'!$M$64</f>
        <v>25981.326850378762</v>
      </c>
      <c r="HB26" s="7">
        <f>+'gaku-jk1131'!N29*'gaku-jk1722'!$N$8/'gaku-jk1131'!$N$64</f>
        <v>25309.846273914434</v>
      </c>
      <c r="HC26" s="9">
        <f t="shared" ca="1" si="40"/>
        <v>126.38068592057763</v>
      </c>
      <c r="HD26" s="7">
        <f t="shared" ca="1" si="41"/>
        <v>97.708928571428572</v>
      </c>
      <c r="HE26" s="9">
        <f t="shared" ca="1" si="42"/>
        <v>390.70950510604871</v>
      </c>
      <c r="HF26" s="9">
        <f t="shared" ca="1" si="43"/>
        <v>83.761160275319554</v>
      </c>
      <c r="HG26" s="7">
        <f t="shared" ca="1" si="44"/>
        <v>142.20856658184903</v>
      </c>
      <c r="HH26" s="7">
        <f t="shared" ca="1" si="45"/>
        <v>95.137181996086113</v>
      </c>
      <c r="HI26" s="7">
        <f t="shared" ca="1" si="46"/>
        <v>185.97629899726525</v>
      </c>
      <c r="HJ26" s="7">
        <f t="shared" ca="1" si="47"/>
        <v>146.7270325203252</v>
      </c>
      <c r="HL26">
        <f ca="1">+OFFSET('def-cy1131'!$C$8,ROUNDDOWN((ROW(Sheet1!HO26)-ROW(Sheet1!HO$5))/4,0),0)</f>
        <v>89.7</v>
      </c>
      <c r="HO26">
        <f ca="1">+OFFSET('def-cy1131'!$H$8,ROUNDDOWN((ROW(Sheet1!HO26)-ROW(Sheet1!HO$5))/4,0),0)</f>
        <v>149.30000000000001</v>
      </c>
      <c r="HP26">
        <f ca="1">+OFFSET('def-cy1131'!$W$8,ROUNDDOWN((ROW(Sheet1!HO26)-ROW(Sheet1!HO$5))/4,0),0)</f>
        <v>91.9</v>
      </c>
      <c r="HQ26">
        <f ca="1">+OFFSET('def-cy1131'!$M$8,ROUNDDOWN((ROW(Sheet1!HO26)-ROW(Sheet1!HO$5))/4,0),0)</f>
        <v>155.5</v>
      </c>
      <c r="HR26">
        <f ca="1">+OFFSET('def-cy1131'!$N$8,ROUNDDOWN((ROW(Sheet1!HO26)-ROW(Sheet1!HO$5))/4,0),0)</f>
        <v>179.8</v>
      </c>
      <c r="HS26" s="9">
        <f t="shared" ca="1" si="154"/>
        <v>126.60758122743681</v>
      </c>
      <c r="HT26" s="9">
        <f t="shared" ca="1" si="155"/>
        <v>96.183928571428581</v>
      </c>
      <c r="HU26" s="9">
        <f t="shared" ca="1" si="156"/>
        <v>395.5390416339356</v>
      </c>
      <c r="HV26" s="9">
        <f t="shared" ca="1" si="157"/>
        <v>83.170599803343151</v>
      </c>
      <c r="HW26" s="9">
        <f t="shared" ca="1" si="158"/>
        <v>146.30432569974553</v>
      </c>
      <c r="HX26" s="9">
        <f t="shared" ca="1" si="159"/>
        <v>91.410371819960858</v>
      </c>
      <c r="HY26" s="9">
        <f t="shared" ca="1" si="160"/>
        <v>190.4014585232452</v>
      </c>
      <c r="HZ26" s="9">
        <f t="shared" ca="1" si="161"/>
        <v>149.82804878048779</v>
      </c>
      <c r="IA26">
        <f t="shared" ca="1" si="80"/>
        <v>4.4203620077757494E-3</v>
      </c>
      <c r="IB26">
        <f t="shared" ca="1" si="81"/>
        <v>1.2122990410985488E-4</v>
      </c>
      <c r="IC26">
        <f t="shared" ca="1" si="82"/>
        <v>1.7966694852960571E-3</v>
      </c>
      <c r="ID26">
        <f t="shared" ca="1" si="83"/>
        <v>3.2881798986080643E-3</v>
      </c>
      <c r="IE26">
        <f t="shared" ca="1" si="84"/>
        <v>2.5054987480990998E-2</v>
      </c>
      <c r="IF26">
        <f t="shared" ca="1" si="85"/>
        <v>-2.8005353325596376E-2</v>
      </c>
      <c r="IG26">
        <f t="shared" ca="1" si="86"/>
        <v>1.0733259321080265E-2</v>
      </c>
      <c r="IH26">
        <f t="shared" ca="1" si="87"/>
        <v>3.7573001607325834E-3</v>
      </c>
      <c r="II26">
        <f t="shared" ca="1" si="129"/>
        <v>2.1166634932997197E-2</v>
      </c>
      <c r="IJ26" s="5">
        <f t="shared" ca="1" si="130"/>
        <v>141760.67302801111</v>
      </c>
      <c r="IK26" s="1">
        <f t="shared" ca="1" si="88"/>
        <v>17.239819892653664</v>
      </c>
      <c r="IL26">
        <f t="shared" ca="1" si="131"/>
        <v>1.857413451253901E-2</v>
      </c>
      <c r="IM26" s="5">
        <f t="shared" si="89"/>
        <v>169171.10910518735</v>
      </c>
      <c r="IN26">
        <f t="shared" ca="1" si="90"/>
        <v>119.33571243116212</v>
      </c>
      <c r="IP26" s="112">
        <v>107.59642238149587</v>
      </c>
      <c r="IQ26" s="112">
        <v>108.05209375433759</v>
      </c>
      <c r="IR26">
        <f t="shared" si="91"/>
        <v>101.09160732269511</v>
      </c>
      <c r="IS26">
        <f t="shared" si="132"/>
        <v>-6.7046368245540092E-3</v>
      </c>
      <c r="IT26" s="112">
        <v>0.46772687201061069</v>
      </c>
      <c r="IU26">
        <f t="shared" si="133"/>
        <v>1.4577404034964709E-2</v>
      </c>
      <c r="IW26">
        <f>+util!B24</f>
        <v>120</v>
      </c>
      <c r="IX26">
        <f t="shared" si="134"/>
        <v>2.7816429618741133E-3</v>
      </c>
      <c r="IY26">
        <f t="shared" si="135"/>
        <v>1.6689857771244679E-3</v>
      </c>
      <c r="JA26" s="5">
        <f t="shared" si="92"/>
        <v>90337.707855105749</v>
      </c>
      <c r="JB26" s="1">
        <f t="shared" si="93"/>
        <v>3.5271797612747489</v>
      </c>
      <c r="JC26" s="5">
        <f t="shared" ca="1" si="94"/>
        <v>75700.480614481901</v>
      </c>
      <c r="JD26" s="1">
        <f t="shared" ca="1" si="95"/>
        <v>9.20609802214409</v>
      </c>
      <c r="JE26">
        <f t="shared" ca="1" si="136"/>
        <v>2.7055569974341998E-2</v>
      </c>
      <c r="JG26">
        <f t="shared" si="96"/>
        <v>0.56523888572781489</v>
      </c>
    </row>
    <row r="27" spans="1:267" x14ac:dyDescent="0.15">
      <c r="A27" t="s">
        <v>266</v>
      </c>
      <c r="B27" s="7">
        <f>+'gaku-mk1131'!B30*'gaku-mk1722'!$B$8/'gaku-mk1131'!$B$64</f>
        <v>336830.92618482892</v>
      </c>
      <c r="C27" s="7">
        <f>+'kgaku-mk1131'!B31*'kgaku-mk1722'!B$9/'kgaku-mk1131'!B$65</f>
        <v>174995.20039402723</v>
      </c>
      <c r="D27" s="7">
        <f>+'kgaku-mk1131'!C31*'kgaku-mk1722'!C$9/'kgaku-mk1131'!C$65</f>
        <v>656.95284794065981</v>
      </c>
      <c r="E27" s="7">
        <f>+'kgaku-mk1131'!D31*'kgaku-mk1722'!D$9/'kgaku-mk1131'!D$65</f>
        <v>203.86147058823531</v>
      </c>
      <c r="F27" s="7">
        <f>+'kgaku-mk1131'!F31*'kgaku-mk1722'!F$9/'kgaku-mk1131'!F$65</f>
        <v>10794.7099897632</v>
      </c>
      <c r="G27" s="7">
        <f>+'kgaku-mk1131'!G31*'kgaku-mk1722'!G$9/'kgaku-mk1131'!G$65</f>
        <v>15827.823690991394</v>
      </c>
      <c r="H27" s="7">
        <f>+'kgaku-mk1131'!H31*'kgaku-mk1722'!H$9/'kgaku-mk1131'!H$65</f>
        <v>60416.069206228989</v>
      </c>
      <c r="I27" s="7">
        <f>+'kgaku-mk1131'!I31*'kgaku-mk1722'!I$9/'kgaku-mk1131'!I$65</f>
        <v>87361.103639005843</v>
      </c>
      <c r="J27" s="7">
        <f>+'gaku-mk1131'!F30*'gaku-mk1722'!$F$8/'gaku-mk1131'!$F$64</f>
        <v>15178.954389300357</v>
      </c>
      <c r="K27" s="7">
        <f>+'gaku-mk1131'!G30*'gaku-mk1722'!$G$8/'gaku-mk1131'!$G$64</f>
        <v>56472.26577970873</v>
      </c>
      <c r="L27" s="7">
        <f>+'gaku-jk1131'!B30*'gaku-jk1722'!$B$8/'gaku-jk1131'!$B$64</f>
        <v>320010.33091463574</v>
      </c>
      <c r="M27" s="7">
        <f>+'kgaku-jk1131'!B31*'kgaku-jk1722'!$B$9/'kgaku-jk1131'!$B$65</f>
        <v>179105.64489018574</v>
      </c>
      <c r="N27" s="7">
        <f>+'kgaku-jk1131'!C31*'kgaku-jk1722'!C$9/'kgaku-jk1131'!C$65</f>
        <v>642.96960661729349</v>
      </c>
      <c r="O27" s="7">
        <f>+'kgaku-jk1131'!D31*'kgaku-jk1722'!D$9/'kgaku-jk1131'!D$65</f>
        <v>223.1993788819876</v>
      </c>
      <c r="P27" s="7">
        <f>+'kgaku-jk1131'!F31*'kgaku-jk1722'!F$9/'kgaku-jk1131'!F$65</f>
        <v>2764.5935693364195</v>
      </c>
      <c r="Q27" s="7">
        <f>+'kgaku-jk1131'!G31*'kgaku-jk1722'!G$9/'kgaku-jk1131'!G$65</f>
        <v>15741.615653296625</v>
      </c>
      <c r="R27" s="7">
        <f>+'kgaku-jk1131'!H31*'kgaku-jk1722'!H$9/'kgaku-jk1131'!H$65</f>
        <v>66548.464706932165</v>
      </c>
      <c r="S27" s="7">
        <f>+'kgaku-jk1131'!I31*'kgaku-jk1722'!I$9/'kgaku-jk1131'!I$65</f>
        <v>109067.7291601285</v>
      </c>
      <c r="T27" s="7">
        <f>+'gaku-jk1131'!F30*'gaku-jk1722'!$F$8/'gaku-jk1131'!$F$64</f>
        <v>18137.711406603958</v>
      </c>
      <c r="U27" s="7">
        <f>+'gaku-jk1131'!G30*'gaku-jk1722'!$G$8/'gaku-jk1131'!$G$64</f>
        <v>44690.46616689238</v>
      </c>
      <c r="V27" s="8">
        <f t="shared" si="0"/>
        <v>105.25626632806431</v>
      </c>
      <c r="W27" s="8">
        <f t="shared" si="0"/>
        <v>97.705016780080427</v>
      </c>
      <c r="X27" s="8">
        <f t="shared" si="1"/>
        <v>102.17479040680213</v>
      </c>
      <c r="Y27" s="8">
        <f t="shared" si="2"/>
        <v>91.336038482447194</v>
      </c>
      <c r="Z27" s="8">
        <f t="shared" si="3"/>
        <v>390.46281918228709</v>
      </c>
      <c r="AA27" s="8">
        <f t="shared" si="4"/>
        <v>100.5476441528841</v>
      </c>
      <c r="AB27" s="8">
        <f t="shared" si="5"/>
        <v>90.785068404343846</v>
      </c>
      <c r="AC27" s="8">
        <f t="shared" si="6"/>
        <v>80.098031114910327</v>
      </c>
      <c r="AD27" s="8">
        <f t="shared" si="7"/>
        <v>83.687263784413759</v>
      </c>
      <c r="AE27" s="8">
        <f t="shared" si="8"/>
        <v>126.36311639448627</v>
      </c>
      <c r="AF27" s="11">
        <f t="shared" ca="1" si="9"/>
        <v>97.708928571428572</v>
      </c>
      <c r="AG27" s="11">
        <f t="shared" ca="1" si="10"/>
        <v>102.54140914709518</v>
      </c>
      <c r="AH27" s="11">
        <f t="shared" ca="1" si="11"/>
        <v>90.702819738167179</v>
      </c>
      <c r="AI27" s="11">
        <f t="shared" ca="1" si="12"/>
        <v>390.70950510604871</v>
      </c>
      <c r="AJ27" s="11">
        <f t="shared" ca="1" si="13"/>
        <v>100.39221032132423</v>
      </c>
      <c r="AK27" s="11">
        <f t="shared" ca="1" si="14"/>
        <v>90.562574257425737</v>
      </c>
      <c r="AL27" s="11">
        <f t="shared" ca="1" si="15"/>
        <v>80.198651452282164</v>
      </c>
      <c r="AM27" s="11">
        <f t="shared" ca="1" si="16"/>
        <v>83.761160275319554</v>
      </c>
      <c r="AN27" s="11">
        <f t="shared" ca="1" si="17"/>
        <v>126.38068592057763</v>
      </c>
      <c r="AO27" s="9">
        <f ca="1">+OFFSET('kdef-cy1131'!B$9,ROUNDDOWN((ROW(Sheet1!AO27)-ROW(Sheet1!AO$5))/4,0),0)</f>
        <v>89.7</v>
      </c>
      <c r="AP27" s="9">
        <f ca="1">+OFFSET('kdef-cy1131'!C$9,ROUNDDOWN((ROW(Sheet1!AP27)-ROW(Sheet1!AP$5))/4,0),0)</f>
        <v>124</v>
      </c>
      <c r="AQ27" s="9">
        <f ca="1">+OFFSET('kdef-cy1131'!D$9,ROUNDDOWN((ROW(Sheet1!AQ27)-ROW(Sheet1!AQ$5))/4,0),0)</f>
        <v>87.7</v>
      </c>
      <c r="AR27" s="9">
        <f ca="1">+OFFSET('kdef-cy1131'!F$9,ROUNDDOWN((ROW(Sheet1!AR27)-ROW(Sheet1!AR$5))/4,0),0)</f>
        <v>161.80000000000001</v>
      </c>
      <c r="AS27" s="9">
        <f ca="1">+OFFSET('kdef-cy1131'!G$9,ROUNDDOWN((ROW(Sheet1!AS27)-ROW(Sheet1!AS$5))/4,0),0)</f>
        <v>90.6</v>
      </c>
      <c r="AT27" s="9">
        <f ca="1">+OFFSET('kdef-cy1131'!H$9,ROUNDDOWN((ROW(Sheet1!AT27)-ROW(Sheet1!AT$5))/4,0),0)</f>
        <v>94.2</v>
      </c>
      <c r="AU27" s="9">
        <f ca="1">+OFFSET('kdef-cy1131'!I$9,ROUNDDOWN((ROW(Sheet1!AU27)-ROW(Sheet1!AU$5))/4,0),0)</f>
        <v>77.7</v>
      </c>
      <c r="AV27" s="9">
        <f ca="1">+OFFSET('def-cy1131'!$F$8,ROUNDDOWN((ROW(Sheet1!AV27)-ROW(Sheet1!AV$5))/4,0),0)</f>
        <v>85.1</v>
      </c>
      <c r="AW27" s="9">
        <f ca="1">+OFFSET('def-cy1131'!$G$8,ROUNDDOWN((ROW(Sheet1!AW27)-ROW(Sheet1!AW$5))/4,0),0)</f>
        <v>111.4</v>
      </c>
      <c r="AX27" s="9">
        <f t="shared" ca="1" si="145"/>
        <v>96.292857142857144</v>
      </c>
      <c r="AY27" s="9">
        <f t="shared" ca="1" si="146"/>
        <v>100.5567367119901</v>
      </c>
      <c r="AZ27" s="9">
        <f t="shared" ca="1" si="147"/>
        <v>88.944612286002027</v>
      </c>
      <c r="BA27" s="9">
        <f t="shared" ca="1" si="148"/>
        <v>395.5390416339356</v>
      </c>
      <c r="BB27" s="9">
        <f t="shared" ca="1" si="149"/>
        <v>98.508471275559884</v>
      </c>
      <c r="BC27" s="9">
        <f t="shared" ca="1" si="150"/>
        <v>89.793465346534646</v>
      </c>
      <c r="BD27" s="9">
        <f t="shared" ca="1" si="151"/>
        <v>78.340767634854771</v>
      </c>
      <c r="BE27" s="9">
        <f t="shared" ca="1" si="143"/>
        <v>83.170599803343151</v>
      </c>
      <c r="BF27" s="9">
        <f t="shared" ca="1" si="152"/>
        <v>126.60758122743681</v>
      </c>
      <c r="BG27">
        <f t="shared" ca="1" si="97"/>
        <v>3.6162502695145753E-4</v>
      </c>
      <c r="BH27">
        <f t="shared" ca="1" si="98"/>
        <v>2.857206663105233E-5</v>
      </c>
      <c r="BI27">
        <f t="shared" ca="1" si="99"/>
        <v>-6.43614035852448E-4</v>
      </c>
      <c r="BJ27">
        <f t="shared" ca="1" si="100"/>
        <v>1.5601907070238367E-4</v>
      </c>
      <c r="BK27">
        <f t="shared" ca="1" si="101"/>
        <v>4.4270396185088016E-4</v>
      </c>
      <c r="BL27" s="13">
        <f t="shared" ca="1" si="102"/>
        <v>3.4530609028332571E-4</v>
      </c>
      <c r="BM27">
        <f t="shared" ca="1" si="103"/>
        <v>1.8635883825511509E-2</v>
      </c>
      <c r="BN27">
        <f t="shared" ca="1" si="49"/>
        <v>-3.3842890063966332E-3</v>
      </c>
      <c r="BO27" s="13">
        <f t="shared" ca="1" si="50"/>
        <v>1.5251594819114875E-2</v>
      </c>
      <c r="BP27">
        <f t="shared" ca="1" si="104"/>
        <v>4.0986237085157327E-2</v>
      </c>
      <c r="BQ27">
        <f t="shared" ca="1" si="105"/>
        <v>6.0478907077989022E-3</v>
      </c>
      <c r="BR27">
        <f t="shared" ca="1" si="106"/>
        <v>-1.0983010103482647E-3</v>
      </c>
      <c r="BS27" s="13">
        <f t="shared" ca="1" si="107"/>
        <v>4.5935826782607964E-2</v>
      </c>
      <c r="BT27" s="5">
        <f t="shared" si="51"/>
        <v>44690.46616689238</v>
      </c>
      <c r="BU27" s="5">
        <f t="shared" ca="1" si="52"/>
        <v>192465.81633678693</v>
      </c>
      <c r="BV27" s="5">
        <f t="shared" ca="1" si="53"/>
        <v>13348.09756466096</v>
      </c>
      <c r="BW27" s="5">
        <f t="shared" ca="1" si="108"/>
        <v>55890.431403799776</v>
      </c>
      <c r="BX27" s="5">
        <f t="shared" si="54"/>
        <v>56472.26577970873</v>
      </c>
      <c r="BY27" s="5">
        <f t="shared" si="55"/>
        <v>164058.08791357867</v>
      </c>
      <c r="BZ27" s="5">
        <f t="shared" si="56"/>
        <v>25973.664379063557</v>
      </c>
      <c r="CA27" s="5">
        <f t="shared" si="57"/>
        <v>82445.930158772288</v>
      </c>
      <c r="CB27" s="9">
        <f t="shared" si="109"/>
        <v>126.36311639448627</v>
      </c>
      <c r="CC27" s="9">
        <f t="shared" ca="1" si="110"/>
        <v>85.240117458832842</v>
      </c>
      <c r="CD27" s="9">
        <f t="shared" ca="1" si="111"/>
        <v>194.58701326718452</v>
      </c>
      <c r="CE27" s="9">
        <f t="shared" ca="1" si="112"/>
        <v>147.51349754864677</v>
      </c>
      <c r="CF27" s="5"/>
      <c r="CG27" s="5">
        <f t="shared" si="58"/>
        <v>85.559466687317737</v>
      </c>
      <c r="CH27" s="5">
        <f t="shared" ca="1" si="113"/>
        <v>85.240117458832842</v>
      </c>
      <c r="CI27" s="5">
        <f t="shared" si="59"/>
        <v>124.26220174741769</v>
      </c>
      <c r="CJ27" s="5">
        <f t="shared" ca="1" si="114"/>
        <v>194.58701326718452</v>
      </c>
      <c r="CK27" s="5">
        <f t="shared" si="115"/>
        <v>125.69362251709204</v>
      </c>
      <c r="CL27" s="5">
        <f t="shared" ca="1" si="116"/>
        <v>147.51349754864677</v>
      </c>
      <c r="CM27" s="5"/>
      <c r="CN27" s="1">
        <f t="shared" si="21"/>
        <v>38.827317852799958</v>
      </c>
      <c r="CO27" s="1">
        <f t="shared" si="22"/>
        <v>5.4223591153830872</v>
      </c>
      <c r="CP27" s="1">
        <f t="shared" ca="1" si="23"/>
        <v>23.352156804901668</v>
      </c>
      <c r="CQ27" s="1">
        <f t="shared" ca="1" si="24"/>
        <v>1.6195440484436341</v>
      </c>
      <c r="CR27" s="1">
        <f t="shared" ca="1" si="25"/>
        <v>6.7812671511043323</v>
      </c>
      <c r="CS27" s="83">
        <f t="shared" si="117"/>
        <v>1.068992427175189E-2</v>
      </c>
      <c r="CT27" s="83">
        <f t="shared" si="118"/>
        <v>5.6597568483190877E-2</v>
      </c>
      <c r="CU27" s="83">
        <f t="shared" ca="1" si="60"/>
        <v>-1.9655492500610097E-3</v>
      </c>
      <c r="CV27" s="83">
        <f t="shared" ca="1" si="61"/>
        <v>1.2825662710566493E-2</v>
      </c>
      <c r="CW27" s="83">
        <f t="shared" ca="1" si="61"/>
        <v>4.2601216956507863E-2</v>
      </c>
      <c r="CX27" s="83">
        <f t="shared" si="119"/>
        <v>5.1225777379241004E-4</v>
      </c>
      <c r="CY27" s="83">
        <f t="shared" si="138"/>
        <v>3.7844929838612044E-4</v>
      </c>
      <c r="CZ27" s="83">
        <f t="shared" ca="1" si="139"/>
        <v>3.5512143825559804E-3</v>
      </c>
      <c r="DA27" s="83">
        <f t="shared" ca="1" si="140"/>
        <v>-1.1096825965062861E-3</v>
      </c>
      <c r="DB27" s="83">
        <f t="shared" ca="1" si="140"/>
        <v>-1.0610701664317644E-4</v>
      </c>
      <c r="DC27" s="5"/>
      <c r="DD27" s="86">
        <f t="shared" si="120"/>
        <v>2002</v>
      </c>
      <c r="DE27" s="135">
        <v>576497.20000000007</v>
      </c>
      <c r="DF27" s="135">
        <v>9273</v>
      </c>
      <c r="DG27" s="135">
        <v>365258.30000000005</v>
      </c>
      <c r="DH27" s="5">
        <v>16665.8</v>
      </c>
      <c r="DI27" s="5">
        <v>504428.2</v>
      </c>
      <c r="DJ27" s="5">
        <v>11698.8</v>
      </c>
      <c r="DK27" s="5">
        <v>354902.8</v>
      </c>
      <c r="DL27" s="5">
        <v>9201.6</v>
      </c>
      <c r="DM27" s="135">
        <v>429292.4</v>
      </c>
      <c r="DN27" s="134">
        <v>23426.9</v>
      </c>
      <c r="DO27" s="5">
        <v>222156.4</v>
      </c>
      <c r="DP27" s="5">
        <v>14669.1</v>
      </c>
      <c r="DQ27" s="5">
        <f t="shared" si="162"/>
        <v>583637.5</v>
      </c>
      <c r="DR27" s="5">
        <f t="shared" si="162"/>
        <v>9228.3000000000011</v>
      </c>
      <c r="DS27" s="5">
        <f t="shared" si="162"/>
        <v>369027.7</v>
      </c>
      <c r="DT27" s="5">
        <f t="shared" si="162"/>
        <v>16458.3</v>
      </c>
      <c r="DU27" s="7">
        <f t="shared" si="121"/>
        <v>978351.8</v>
      </c>
      <c r="DV27" s="132">
        <f t="shared" si="163"/>
        <v>510458.6</v>
      </c>
      <c r="DW27" s="132">
        <f t="shared" si="163"/>
        <v>11767.4</v>
      </c>
      <c r="DX27" s="132">
        <f t="shared" si="163"/>
        <v>358154.1</v>
      </c>
      <c r="DY27" s="132">
        <f t="shared" si="163"/>
        <v>9017.7999999999993</v>
      </c>
      <c r="DZ27" s="7">
        <f t="shared" si="123"/>
        <v>889397.9</v>
      </c>
      <c r="EA27">
        <v>93381.5</v>
      </c>
      <c r="EB27">
        <v>19249.900000000001</v>
      </c>
      <c r="EC27">
        <v>74131.7</v>
      </c>
      <c r="ED27">
        <v>83582.899999999994</v>
      </c>
      <c r="EE27">
        <v>18031.2</v>
      </c>
      <c r="EF27">
        <v>65551.600000000006</v>
      </c>
      <c r="EG27" s="5">
        <f t="shared" si="64"/>
        <v>823339.16171823733</v>
      </c>
      <c r="EH27" s="9">
        <f ca="1">+AVERAGE(OFFSET($CE$5,(ROW(EH27)-ROW($EH$5))*4,0):OFFSET($CE$5,(ROW(EH27)-ROW($EH$5))*4+3,0))</f>
        <v>123.56213756495362</v>
      </c>
      <c r="EI27" s="102">
        <f>+'def-cy1722'!B16</f>
        <v>111.2</v>
      </c>
      <c r="EJ27" s="101">
        <f>+'def-cy1131'!B30</f>
        <v>97.2</v>
      </c>
      <c r="EK27" s="5">
        <f t="shared" ca="1" si="65"/>
        <v>666336.12686202349</v>
      </c>
      <c r="EO27" s="90">
        <f t="shared" si="30"/>
        <v>56472.26577970873</v>
      </c>
      <c r="EP27" s="1">
        <f>+'gaku-mk1131'!G30</f>
        <v>55137.3</v>
      </c>
      <c r="EQ27" s="5">
        <f t="shared" ca="1" si="66"/>
        <v>9570.6946683108436</v>
      </c>
      <c r="ER27" s="7">
        <f ca="1">+ER26+$EQ26</f>
        <v>307948.93966073688</v>
      </c>
      <c r="ES27" s="7">
        <f ca="1">+ES26+$EQ26</f>
        <v>307948.93966073688</v>
      </c>
      <c r="ET27" s="7">
        <f ca="1">+ET26+EQ26-(ES29-ER29)/4</f>
        <v>303307.87628707092</v>
      </c>
      <c r="EU27" s="182">
        <f t="shared" ca="1" si="31"/>
        <v>320152.42178483779</v>
      </c>
      <c r="EV27" s="5">
        <f t="shared" ca="1" si="67"/>
        <v>5813</v>
      </c>
      <c r="EW27" s="92">
        <f t="shared" ca="1" si="68"/>
        <v>121.86503733876441</v>
      </c>
      <c r="EX27">
        <f t="shared" ca="1" si="32"/>
        <v>0.61306570724479048</v>
      </c>
      <c r="EY27">
        <f t="shared" ca="1" si="69"/>
        <v>0.60125223912730952</v>
      </c>
      <c r="EZ27">
        <f t="shared" ca="1" si="70"/>
        <v>6.1197236437519238E-3</v>
      </c>
      <c r="FA27">
        <f t="shared" ca="1" si="70"/>
        <v>6.1197236437508205E-3</v>
      </c>
      <c r="FC27" s="6">
        <f>+call!C65</f>
        <v>6.38716666666667</v>
      </c>
      <c r="FE27" s="142">
        <f>fof!B89/10</f>
        <v>991.53318702886259</v>
      </c>
      <c r="FF27" s="142">
        <f>fof!C89/10</f>
        <v>33502.773350285235</v>
      </c>
      <c r="FG27" s="7">
        <f ca="1">+AVERAGE(OFFSET(jikasougaku!$BF$287,(ROW(Sheet1!FG27)-ROW(Sheet1!$FG$5))*3,0):OFFSET(jikasougaku!$BF$287,(ROW(Sheet1!FG27)-ROW(Sheet1!$FG$5))*3+2,0))/1000</f>
        <v>54579.694333333333</v>
      </c>
      <c r="FH27" s="7">
        <f ca="1">+AVERAGE(OFFSET(jikasougaku!$BR$287,(ROW(Sheet1!FH27)-ROW(Sheet1!$FH$5))*3,0):OFFSET(jikasougaku!$BR$287,(ROW(Sheet1!FH27)-ROW(Sheet1!$FH$5))*3+2,0))/1000</f>
        <v>174740.42199999999</v>
      </c>
      <c r="FI27" s="7" t="e">
        <f ca="1">+AVERAGE(OFFSET(jikasougaku!$BH$287,(ROW(Sheet1!FI27)-ROW(Sheet1!FI$5))*3,0):OFFSET(jikasougaku!$BH$287,(ROW(Sheet1!FI27)-ROW(Sheet1!FI$5))*3+2,0))/1000</f>
        <v>#DIV/0!</v>
      </c>
      <c r="FJ27" s="7" t="e">
        <f ca="1">+AVERAGE(OFFSET(jikasougaku!$BJ$287,(ROW(Sheet1!FJ27)-ROW(Sheet1!FJ$5))*3,0):OFFSET(jikasougaku!$BJ$287,(ROW(Sheet1!FJ27)-ROW(Sheet1!FJ$5))*3+2,0))/1000</f>
        <v>#DIV/0!</v>
      </c>
      <c r="FK27" s="7" t="e">
        <f ca="1">+AVERAGE(OFFSET(jikasougaku!$BL$287,(ROW(Sheet1!FK27)-ROW(Sheet1!FK$5))*3,0):OFFSET(jikasougaku!$BL$287,(ROW(Sheet1!FK27)-ROW(Sheet1!FK$5))*3+2,0))/1000</f>
        <v>#DIV/0!</v>
      </c>
      <c r="FL27" s="4">
        <f t="shared" ca="1" si="33"/>
        <v>44967.686104791814</v>
      </c>
      <c r="FM27" s="64">
        <f t="shared" ca="1" si="71"/>
        <v>120160.72766666666</v>
      </c>
      <c r="FN27" s="7">
        <f t="shared" ca="1" si="34"/>
        <v>17186.905318602126</v>
      </c>
      <c r="FO27" s="7">
        <f t="shared" ca="1" si="35"/>
        <v>131369.11780571527</v>
      </c>
      <c r="FP27" s="1">
        <f t="shared" ca="1" si="36"/>
        <v>2.085312164154332</v>
      </c>
      <c r="FQ27" s="1">
        <f t="shared" ca="1" si="37"/>
        <v>15.939205707846565</v>
      </c>
      <c r="FR27" s="211">
        <f ca="1">+FP27/消費税調整!$E27*100</f>
        <v>1.9811762633255483</v>
      </c>
      <c r="FS27" s="211">
        <f ca="1">+FQ27/消費税調整!$E27*100</f>
        <v>15.143236848404834</v>
      </c>
      <c r="FT27" s="83">
        <f t="shared" ca="1" si="124"/>
        <v>5.8492443789800057E-2</v>
      </c>
      <c r="FU27" s="83">
        <f t="shared" ca="1" si="125"/>
        <v>4.0612771438387017E-5</v>
      </c>
      <c r="FW27" s="7">
        <f>+kshotoku1631!$E31*kshotoku1722!$E$9/kshotoku1631!$E$65</f>
        <v>169056.38021449704</v>
      </c>
      <c r="FX27" s="72">
        <f t="shared" ca="1" si="72"/>
        <v>0.2386448776167378</v>
      </c>
      <c r="FY27">
        <f t="shared" ca="1" si="126"/>
        <v>1.7339815454267597E-2</v>
      </c>
      <c r="GA27" s="73">
        <f t="shared" ca="1" si="38"/>
        <v>121.86503733876441</v>
      </c>
      <c r="GB27" s="72">
        <f ca="1">+AVERAGE(OFFSET(Maikin30!$F$20,ROUNDDOWN((ROW(GB27)-ROW(GB$5))/4,0),MOD(ROW(GB27)-ROW(GB$5),4)*3):OFFSET(Maikin30!$F$20,ROUNDDOWN((ROW(GB27)-ROW(GB$5))/4,0),MOD(ROW(GB27)-ROW(GB$5),4)*3+2))</f>
        <v>116.86666666666666</v>
      </c>
      <c r="GC27" s="5">
        <f ca="1">+AVERAGE(OFFSET(Rocho!$J$66,(ROW(GC27)-ROW($GC$5))*3,0):OFFSET(Rocho!$J$66,(ROW(GC27)-ROW($GC$5))*3+2,0))</f>
        <v>5813</v>
      </c>
      <c r="GD27" s="72">
        <f t="shared" ca="1" si="73"/>
        <v>85.951377431467847</v>
      </c>
      <c r="GE27">
        <f t="shared" ca="1" si="127"/>
        <v>-4.1207685493793219E-3</v>
      </c>
      <c r="GF27" s="72"/>
      <c r="GG27" s="87" t="s">
        <v>246</v>
      </c>
      <c r="GH27" s="78">
        <f ca="1">+AVERAGE(OFFSET(Rocho!$E$6,(ROW(GH27)-ROW($GH$5))*3,0):OFFSET(Rocho!$E$6,(ROW(GH27)-ROW($GH$5))*3+2,0))/10000</f>
        <v>8944.3333333333321</v>
      </c>
      <c r="GI27" s="82">
        <f>Rocho!T28</f>
        <v>7881.6618192955702</v>
      </c>
      <c r="GJ27">
        <f t="shared" si="128"/>
        <v>2.5158833336956237E-3</v>
      </c>
      <c r="GL27" s="94">
        <f t="shared" si="39"/>
        <v>173077.14593331833</v>
      </c>
      <c r="GM27" s="5">
        <f t="shared" si="74"/>
        <v>56472.26577970873</v>
      </c>
      <c r="GN27" s="7">
        <f>+('gaku-mk1131'!C30-'gaku-mk1131'!D30)*('gaku-mk1722'!$C$8-'gaku-mk1722'!$D$8)/('gaku-mk1131'!$C$64-'gaku-mk1131'!$D$64)</f>
        <v>2565.0550249344915</v>
      </c>
      <c r="GO27" s="5">
        <f t="shared" si="75"/>
        <v>10794.7099897632</v>
      </c>
      <c r="GP27" s="5">
        <f t="shared" si="76"/>
        <v>15178.954389300357</v>
      </c>
      <c r="GQ27" s="90">
        <f>+'gaku-mk1131'!H30+('gaku-mk1722'!$H$8-'gaku-mk1131'!$H$64)</f>
        <v>4118.1000000000004</v>
      </c>
      <c r="GR27" s="7">
        <f>+'gaku-mk1131'!W30*'gaku-mk1722'!$W$8/'gaku-mk1131'!$W$64</f>
        <v>72482.886361786921</v>
      </c>
      <c r="GS27" s="7">
        <f>+'gaku-mk1131'!M30*'gaku-mk1722'!$M$8/'gaku-mk1131'!$M$64</f>
        <v>46658.086507453045</v>
      </c>
      <c r="GT27" s="7">
        <f>+'gaku-mk1131'!N30*'gaku-mk1722'!$N$8/'gaku-mk1131'!$N$64</f>
        <v>35192.912119628425</v>
      </c>
      <c r="GU27" s="5">
        <f t="shared" si="77"/>
        <v>44690.46616689238</v>
      </c>
      <c r="GV27" s="7">
        <f>+('gaku-jk1131'!C30-'gaku-jk1131'!D30)*('gaku-jk1722'!$C$8-'gaku-jk1722'!$D$8)/('gaku-jk1131'!$C$64-'gaku-jk1131'!$D$64)</f>
        <v>2617.0010105494916</v>
      </c>
      <c r="GW27" s="5">
        <f t="shared" si="78"/>
        <v>2764.5935693364195</v>
      </c>
      <c r="GX27" s="5">
        <f t="shared" si="79"/>
        <v>18137.711406603958</v>
      </c>
      <c r="GY27" s="90">
        <f>+'gaku-jk1131'!H30+('gaku-jk1722'!$H$8-'gaku-jk1131'!$H$64)</f>
        <v>3916.6000000000004</v>
      </c>
      <c r="GZ27" s="7">
        <f>+'gaku-jk1131'!Z30*'gaku-jk1722'!$Z$8/'gaku-jk1131'!$Z$64</f>
        <v>78147.386241907356</v>
      </c>
      <c r="HA27" s="7">
        <f>+'gaku-jk1131'!M30*'gaku-jk1722'!$M$8/'gaku-jk1131'!$M$64</f>
        <v>25436.050442502499</v>
      </c>
      <c r="HB27" s="7">
        <f>+'gaku-jk1131'!N30*'gaku-jk1722'!$N$8/'gaku-jk1131'!$N$64</f>
        <v>24433.670875686443</v>
      </c>
      <c r="HC27" s="9">
        <f t="shared" ca="1" si="40"/>
        <v>126.38068592057763</v>
      </c>
      <c r="HD27" s="7">
        <f t="shared" ca="1" si="41"/>
        <v>97.708928571428572</v>
      </c>
      <c r="HE27" s="9">
        <f t="shared" ca="1" si="42"/>
        <v>390.70950510604871</v>
      </c>
      <c r="HF27" s="9">
        <f t="shared" ca="1" si="43"/>
        <v>83.761160275319554</v>
      </c>
      <c r="HG27" s="7">
        <f t="shared" ca="1" si="44"/>
        <v>142.20856658184903</v>
      </c>
      <c r="HH27" s="7">
        <f t="shared" ca="1" si="45"/>
        <v>95.137181996086113</v>
      </c>
      <c r="HI27" s="7">
        <f t="shared" ca="1" si="46"/>
        <v>185.97629899726525</v>
      </c>
      <c r="HJ27" s="7">
        <f t="shared" ca="1" si="47"/>
        <v>146.7270325203252</v>
      </c>
      <c r="HL27">
        <f ca="1">+OFFSET('def-cy1131'!$C$8,ROUNDDOWN((ROW(Sheet1!HO27)-ROW(Sheet1!HO$5))/4,0),0)</f>
        <v>89.7</v>
      </c>
      <c r="HO27">
        <f ca="1">+OFFSET('def-cy1131'!$H$8,ROUNDDOWN((ROW(Sheet1!HO27)-ROW(Sheet1!HO$5))/4,0),0)</f>
        <v>149.30000000000001</v>
      </c>
      <c r="HP27">
        <f ca="1">+OFFSET('def-cy1131'!$W$8,ROUNDDOWN((ROW(Sheet1!HO27)-ROW(Sheet1!HO$5))/4,0),0)</f>
        <v>91.9</v>
      </c>
      <c r="HQ27">
        <f ca="1">+OFFSET('def-cy1131'!$M$8,ROUNDDOWN((ROW(Sheet1!HO27)-ROW(Sheet1!HO$5))/4,0),0)</f>
        <v>155.5</v>
      </c>
      <c r="HR27">
        <f ca="1">+OFFSET('def-cy1131'!$N$8,ROUNDDOWN((ROW(Sheet1!HO27)-ROW(Sheet1!HO$5))/4,0),0)</f>
        <v>179.8</v>
      </c>
      <c r="HS27" s="9">
        <f t="shared" ca="1" si="154"/>
        <v>126.60758122743681</v>
      </c>
      <c r="HT27" s="9">
        <f t="shared" ca="1" si="155"/>
        <v>96.183928571428581</v>
      </c>
      <c r="HU27" s="9">
        <f t="shared" ca="1" si="156"/>
        <v>395.5390416339356</v>
      </c>
      <c r="HV27" s="9">
        <f t="shared" ca="1" si="157"/>
        <v>83.170599803343151</v>
      </c>
      <c r="HW27" s="9">
        <f t="shared" ca="1" si="158"/>
        <v>146.30432569974553</v>
      </c>
      <c r="HX27" s="9">
        <f t="shared" ca="1" si="159"/>
        <v>91.410371819960858</v>
      </c>
      <c r="HY27" s="9">
        <f t="shared" ca="1" si="160"/>
        <v>190.4014585232452</v>
      </c>
      <c r="HZ27" s="9">
        <f t="shared" ca="1" si="161"/>
        <v>149.82804878048779</v>
      </c>
      <c r="IA27">
        <f t="shared" ca="1" si="80"/>
        <v>1.9131882873735403E-2</v>
      </c>
      <c r="IB27">
        <f t="shared" ca="1" si="81"/>
        <v>1.265661254101651E-4</v>
      </c>
      <c r="IC27">
        <f t="shared" ca="1" si="82"/>
        <v>2.823082695158258E-3</v>
      </c>
      <c r="ID27">
        <f t="shared" ca="1" si="83"/>
        <v>-5.1267371157860458E-4</v>
      </c>
      <c r="IE27">
        <f t="shared" ca="1" si="84"/>
        <v>-2.6854919145861713E-2</v>
      </c>
      <c r="IF27">
        <f t="shared" ca="1" si="85"/>
        <v>3.274293911965883E-2</v>
      </c>
      <c r="IG27">
        <f t="shared" ca="1" si="86"/>
        <v>-6.1365196231277248E-3</v>
      </c>
      <c r="IH27">
        <f t="shared" ca="1" si="87"/>
        <v>7.7592425347892584E-3</v>
      </c>
      <c r="II27">
        <f t="shared" ca="1" si="129"/>
        <v>2.9079600868183873E-2</v>
      </c>
      <c r="IJ27" s="5">
        <f t="shared" ca="1" si="130"/>
        <v>145883.01681847079</v>
      </c>
      <c r="IK27" s="1">
        <f t="shared" ca="1" si="88"/>
        <v>17.700198137812908</v>
      </c>
      <c r="IL27">
        <f t="shared" ca="1" si="131"/>
        <v>2.6354015624722948E-2</v>
      </c>
      <c r="IM27" s="5">
        <f t="shared" si="89"/>
        <v>173077.14593331833</v>
      </c>
      <c r="IN27">
        <f t="shared" ca="1" si="90"/>
        <v>118.64105206206868</v>
      </c>
      <c r="IP27" s="112">
        <v>108.47108727353204</v>
      </c>
      <c r="IQ27" s="112">
        <v>108.91941343654499</v>
      </c>
      <c r="IR27">
        <f t="shared" si="91"/>
        <v>101.0652657613595</v>
      </c>
      <c r="IS27">
        <f t="shared" si="132"/>
        <v>-2.6060515363971501E-4</v>
      </c>
      <c r="IT27" s="112">
        <v>0.47148125295684584</v>
      </c>
      <c r="IU27">
        <f t="shared" si="133"/>
        <v>7.9948221142097618E-3</v>
      </c>
      <c r="IW27">
        <f>+util!B25</f>
        <v>119.933333333333</v>
      </c>
      <c r="IX27">
        <f t="shared" si="134"/>
        <v>-5.5570993372582077E-4</v>
      </c>
      <c r="IY27">
        <f t="shared" si="135"/>
        <v>-3.3342596023549245E-4</v>
      </c>
      <c r="JA27" s="5">
        <f t="shared" si="92"/>
        <v>90631.215774546043</v>
      </c>
      <c r="JB27" s="1">
        <f t="shared" si="93"/>
        <v>3.4893503839835796</v>
      </c>
      <c r="JC27" s="5">
        <f t="shared" ca="1" si="94"/>
        <v>76391.109316133749</v>
      </c>
      <c r="JD27" s="1">
        <f t="shared" ca="1" si="95"/>
        <v>9.2686441530436845</v>
      </c>
      <c r="JE27">
        <f t="shared" ca="1" si="136"/>
        <v>6.771014097744851E-3</v>
      </c>
      <c r="JG27">
        <f t="shared" si="96"/>
        <v>0.55968707128384243</v>
      </c>
    </row>
    <row r="28" spans="1:267" x14ac:dyDescent="0.15">
      <c r="A28" t="s">
        <v>267</v>
      </c>
      <c r="B28" s="7">
        <f>+'gaku-mk1131'!B31*'gaku-mk1722'!$B$8/'gaku-mk1131'!$B$64</f>
        <v>342867.35772405704</v>
      </c>
      <c r="C28" s="7">
        <f>+'kgaku-mk1131'!B32*'kgaku-mk1722'!B$9/'kgaku-mk1131'!B$65</f>
        <v>179038.9966573134</v>
      </c>
      <c r="D28" s="7">
        <f>+'kgaku-mk1131'!C32*'kgaku-mk1722'!C$9/'kgaku-mk1131'!C$65</f>
        <v>662.63723599453442</v>
      </c>
      <c r="E28" s="7">
        <f>+'kgaku-mk1131'!D32*'kgaku-mk1722'!D$9/'kgaku-mk1131'!D$65</f>
        <v>155.87073529411762</v>
      </c>
      <c r="F28" s="7">
        <f>+'kgaku-mk1131'!F32*'kgaku-mk1722'!F$9/'kgaku-mk1131'!F$65</f>
        <v>11195.379366502821</v>
      </c>
      <c r="G28" s="7">
        <f>+'kgaku-mk1131'!G32*'kgaku-mk1722'!G$9/'kgaku-mk1131'!G$65</f>
        <v>16128.640807839627</v>
      </c>
      <c r="H28" s="7">
        <f>+'kgaku-mk1131'!H32*'kgaku-mk1722'!H$9/'kgaku-mk1131'!H$65</f>
        <v>60879.282017555808</v>
      </c>
      <c r="I28" s="7">
        <f>+'kgaku-mk1131'!I32*'kgaku-mk1722'!I$9/'kgaku-mk1131'!I$65</f>
        <v>90232.761476515283</v>
      </c>
      <c r="J28" s="7">
        <f>+'gaku-mk1131'!F31*'gaku-mk1722'!$F$8/'gaku-mk1131'!$F$64</f>
        <v>14855.914787230526</v>
      </c>
      <c r="K28" s="7">
        <f>+'gaku-mk1131'!G31*'gaku-mk1722'!$G$8/'gaku-mk1131'!$G$64</f>
        <v>56997.686363324363</v>
      </c>
      <c r="L28" s="7">
        <f>+'gaku-jk1131'!B31*'gaku-jk1722'!$B$8/'gaku-jk1131'!$B$64</f>
        <v>324261.4323427332</v>
      </c>
      <c r="M28" s="7">
        <f>+'kgaku-jk1131'!B32*'kgaku-jk1722'!$B$9/'kgaku-jk1131'!$B$65</f>
        <v>182911.94388625567</v>
      </c>
      <c r="N28" s="7">
        <f>+'kgaku-jk1131'!C32*'kgaku-jk1722'!C$9/'kgaku-jk1131'!C$65</f>
        <v>732.65182264114662</v>
      </c>
      <c r="O28" s="7">
        <f>+'kgaku-jk1131'!D32*'kgaku-jk1722'!D$9/'kgaku-jk1131'!D$65</f>
        <v>172.40690537084402</v>
      </c>
      <c r="P28" s="7">
        <f>+'kgaku-jk1131'!F32*'kgaku-jk1722'!F$9/'kgaku-jk1131'!F$65</f>
        <v>2878.5053451737112</v>
      </c>
      <c r="Q28" s="7">
        <f>+'kgaku-jk1131'!G32*'kgaku-jk1722'!G$9/'kgaku-jk1131'!G$65</f>
        <v>16008.882861915024</v>
      </c>
      <c r="R28" s="7">
        <f>+'kgaku-jk1131'!H32*'kgaku-jk1722'!H$9/'kgaku-jk1131'!H$65</f>
        <v>67270.54314980653</v>
      </c>
      <c r="S28" s="7">
        <f>+'kgaku-jk1131'!I32*'kgaku-jk1722'!I$9/'kgaku-jk1131'!I$65</f>
        <v>111844.48008217321</v>
      </c>
      <c r="T28" s="7">
        <f>+'gaku-jk1131'!F31*'gaku-jk1722'!$F$8/'gaku-jk1131'!$F$64</f>
        <v>17767.524144609968</v>
      </c>
      <c r="U28" s="7">
        <f>+'gaku-jk1131'!G31*'gaku-jk1722'!$G$8/'gaku-jk1131'!$G$64</f>
        <v>45325.912882075092</v>
      </c>
      <c r="V28" s="8">
        <f t="shared" si="0"/>
        <v>105.73793967629737</v>
      </c>
      <c r="W28" s="8">
        <f t="shared" si="0"/>
        <v>97.882616549441579</v>
      </c>
      <c r="X28" s="8">
        <f t="shared" si="1"/>
        <v>90.443675360798849</v>
      </c>
      <c r="Y28" s="8">
        <f t="shared" si="2"/>
        <v>90.408638191633102</v>
      </c>
      <c r="Z28" s="8">
        <f t="shared" si="3"/>
        <v>388.93029624814557</v>
      </c>
      <c r="AA28" s="8">
        <f t="shared" si="4"/>
        <v>100.74807184834556</v>
      </c>
      <c r="AB28" s="8">
        <f t="shared" si="5"/>
        <v>90.499168234723697</v>
      </c>
      <c r="AC28" s="8">
        <f t="shared" si="6"/>
        <v>80.676991309915707</v>
      </c>
      <c r="AD28" s="8">
        <f t="shared" si="7"/>
        <v>83.612745739463534</v>
      </c>
      <c r="AE28" s="8">
        <f t="shared" si="8"/>
        <v>125.75077420197988</v>
      </c>
      <c r="AF28" s="11">
        <f t="shared" ca="1" si="9"/>
        <v>97.708928571428572</v>
      </c>
      <c r="AG28" s="11">
        <f t="shared" ca="1" si="10"/>
        <v>102.54140914709518</v>
      </c>
      <c r="AH28" s="11">
        <f t="shared" ca="1" si="11"/>
        <v>90.702819738167179</v>
      </c>
      <c r="AI28" s="11">
        <f t="shared" ca="1" si="12"/>
        <v>390.70950510604871</v>
      </c>
      <c r="AJ28" s="11">
        <f t="shared" ca="1" si="13"/>
        <v>100.39221032132423</v>
      </c>
      <c r="AK28" s="11">
        <f t="shared" ca="1" si="14"/>
        <v>90.562574257425737</v>
      </c>
      <c r="AL28" s="11">
        <f t="shared" ca="1" si="15"/>
        <v>80.198651452282164</v>
      </c>
      <c r="AM28" s="11">
        <f t="shared" ca="1" si="16"/>
        <v>83.761160275319554</v>
      </c>
      <c r="AN28" s="11">
        <f t="shared" ca="1" si="17"/>
        <v>126.38068592057763</v>
      </c>
      <c r="AO28" s="9">
        <f ca="1">+OFFSET('kdef-cy1131'!B$9,ROUNDDOWN((ROW(Sheet1!AO28)-ROW(Sheet1!AO$5))/4,0),0)</f>
        <v>89.7</v>
      </c>
      <c r="AP28" s="9">
        <f ca="1">+OFFSET('kdef-cy1131'!C$9,ROUNDDOWN((ROW(Sheet1!AP28)-ROW(Sheet1!AP$5))/4,0),0)</f>
        <v>124</v>
      </c>
      <c r="AQ28" s="9">
        <f ca="1">+OFFSET('kdef-cy1131'!D$9,ROUNDDOWN((ROW(Sheet1!AQ28)-ROW(Sheet1!AQ$5))/4,0),0)</f>
        <v>87.7</v>
      </c>
      <c r="AR28" s="9">
        <f ca="1">+OFFSET('kdef-cy1131'!F$9,ROUNDDOWN((ROW(Sheet1!AR28)-ROW(Sheet1!AR$5))/4,0),0)</f>
        <v>161.80000000000001</v>
      </c>
      <c r="AS28" s="9">
        <f ca="1">+OFFSET('kdef-cy1131'!G$9,ROUNDDOWN((ROW(Sheet1!AS28)-ROW(Sheet1!AS$5))/4,0),0)</f>
        <v>90.6</v>
      </c>
      <c r="AT28" s="9">
        <f ca="1">+OFFSET('kdef-cy1131'!H$9,ROUNDDOWN((ROW(Sheet1!AT28)-ROW(Sheet1!AT$5))/4,0),0)</f>
        <v>94.2</v>
      </c>
      <c r="AU28" s="9">
        <f ca="1">+OFFSET('kdef-cy1131'!I$9,ROUNDDOWN((ROW(Sheet1!AU28)-ROW(Sheet1!AU$5))/4,0),0)</f>
        <v>77.7</v>
      </c>
      <c r="AV28" s="9">
        <f ca="1">+OFFSET('def-cy1131'!$F$8,ROUNDDOWN((ROW(Sheet1!AV28)-ROW(Sheet1!AV$5))/4,0),0)</f>
        <v>85.1</v>
      </c>
      <c r="AW28" s="9">
        <f ca="1">+OFFSET('def-cy1131'!$G$8,ROUNDDOWN((ROW(Sheet1!AW28)-ROW(Sheet1!AW$5))/4,0),0)</f>
        <v>111.4</v>
      </c>
      <c r="AX28" s="9">
        <f t="shared" ca="1" si="145"/>
        <v>96.292857142857144</v>
      </c>
      <c r="AY28" s="9">
        <f t="shared" ca="1" si="146"/>
        <v>100.5567367119901</v>
      </c>
      <c r="AZ28" s="9">
        <f t="shared" ca="1" si="147"/>
        <v>88.944612286002027</v>
      </c>
      <c r="BA28" s="9">
        <f t="shared" ca="1" si="148"/>
        <v>395.5390416339356</v>
      </c>
      <c r="BB28" s="9">
        <f t="shared" ca="1" si="149"/>
        <v>98.508471275559884</v>
      </c>
      <c r="BC28" s="9">
        <f t="shared" ca="1" si="150"/>
        <v>89.793465346534646</v>
      </c>
      <c r="BD28" s="9">
        <f t="shared" ca="1" si="151"/>
        <v>78.340767634854771</v>
      </c>
      <c r="BE28" s="9">
        <f t="shared" ca="1" si="143"/>
        <v>83.170599803343151</v>
      </c>
      <c r="BF28" s="9">
        <f t="shared" ca="1" si="152"/>
        <v>126.60758122743681</v>
      </c>
      <c r="BG28">
        <f t="shared" ca="1" si="97"/>
        <v>5.5959305816385713E-4</v>
      </c>
      <c r="BH28">
        <f t="shared" ca="1" si="98"/>
        <v>2.8033274225712105E-4</v>
      </c>
      <c r="BI28">
        <f t="shared" ca="1" si="99"/>
        <v>1.6337066374930386E-3</v>
      </c>
      <c r="BJ28">
        <f t="shared" ca="1" si="100"/>
        <v>4.023313998084593E-3</v>
      </c>
      <c r="BK28">
        <f t="shared" ca="1" si="101"/>
        <v>1.3498315155839376E-2</v>
      </c>
      <c r="BL28" s="13">
        <f t="shared" ca="1" si="102"/>
        <v>1.9995261591837985E-2</v>
      </c>
      <c r="BM28">
        <f t="shared" ca="1" si="103"/>
        <v>1.7315930824127145E-2</v>
      </c>
      <c r="BN28">
        <f t="shared" ca="1" si="49"/>
        <v>-1.1832572308837389E-2</v>
      </c>
      <c r="BO28" s="13">
        <f t="shared" ca="1" si="50"/>
        <v>5.483358515289756E-3</v>
      </c>
      <c r="BP28">
        <f t="shared" ca="1" si="104"/>
        <v>9.7397833098428199E-3</v>
      </c>
      <c r="BQ28">
        <f t="shared" ca="1" si="105"/>
        <v>5.4546692678297251E-3</v>
      </c>
      <c r="BR28">
        <f t="shared" ca="1" si="106"/>
        <v>-3.7273635005781887E-3</v>
      </c>
      <c r="BS28" s="13">
        <f t="shared" ca="1" si="107"/>
        <v>1.1467089077094357E-2</v>
      </c>
      <c r="BT28" s="5">
        <f t="shared" si="51"/>
        <v>45325.912882075092</v>
      </c>
      <c r="BU28" s="5">
        <f t="shared" ca="1" si="52"/>
        <v>196314.22068192763</v>
      </c>
      <c r="BV28" s="5">
        <f t="shared" ca="1" si="53"/>
        <v>13421.289969105062</v>
      </c>
      <c r="BW28" s="5">
        <f t="shared" ca="1" si="108"/>
        <v>56531.331959264375</v>
      </c>
      <c r="BX28" s="5">
        <f t="shared" si="54"/>
        <v>56997.686363324363</v>
      </c>
      <c r="BY28" s="5">
        <f t="shared" si="55"/>
        <v>167747.45080261113</v>
      </c>
      <c r="BZ28" s="5">
        <f t="shared" si="56"/>
        <v>26051.294153733346</v>
      </c>
      <c r="CA28" s="5">
        <f t="shared" si="57"/>
        <v>83048.980517057702</v>
      </c>
      <c r="CB28" s="9">
        <f t="shared" si="109"/>
        <v>125.75077420197988</v>
      </c>
      <c r="CC28" s="9">
        <f t="shared" ca="1" si="110"/>
        <v>85.448445976004479</v>
      </c>
      <c r="CD28" s="9">
        <f t="shared" ca="1" si="111"/>
        <v>194.10424939556282</v>
      </c>
      <c r="CE28" s="9">
        <f t="shared" ca="1" si="112"/>
        <v>146.90787858474931</v>
      </c>
      <c r="CF28" s="5"/>
      <c r="CG28" s="5">
        <f t="shared" si="58"/>
        <v>85.731816431251346</v>
      </c>
      <c r="CH28" s="5">
        <f t="shared" ca="1" si="113"/>
        <v>85.448445976004479</v>
      </c>
      <c r="CI28" s="5">
        <f t="shared" si="59"/>
        <v>126.18064973037244</v>
      </c>
      <c r="CJ28" s="5">
        <f t="shared" ca="1" si="114"/>
        <v>194.10424939556282</v>
      </c>
      <c r="CK28" s="5">
        <f t="shared" si="115"/>
        <v>125.88530446616556</v>
      </c>
      <c r="CL28" s="5">
        <f t="shared" ca="1" si="116"/>
        <v>146.90787858474931</v>
      </c>
      <c r="CM28" s="5"/>
      <c r="CN28" s="1">
        <f t="shared" si="21"/>
        <v>39.25740139223165</v>
      </c>
      <c r="CO28" s="1">
        <f t="shared" si="22"/>
        <v>5.4874782444068284</v>
      </c>
      <c r="CP28" s="1">
        <f t="shared" ca="1" si="23"/>
        <v>23.76719952364785</v>
      </c>
      <c r="CQ28" s="1">
        <f t="shared" ca="1" si="24"/>
        <v>1.6248770743780299</v>
      </c>
      <c r="CR28" s="1">
        <f t="shared" ca="1" si="25"/>
        <v>6.8440861866564484</v>
      </c>
      <c r="CS28" s="83">
        <f t="shared" si="117"/>
        <v>1.1015929693450017E-2</v>
      </c>
      <c r="CT28" s="83">
        <f t="shared" si="118"/>
        <v>1.1937831926949609E-2</v>
      </c>
      <c r="CU28" s="83">
        <f t="shared" ca="1" si="60"/>
        <v>1.7617110483177462E-2</v>
      </c>
      <c r="CV28" s="83">
        <f t="shared" ca="1" si="61"/>
        <v>3.2875083323998522E-3</v>
      </c>
      <c r="CW28" s="83">
        <f t="shared" ca="1" si="61"/>
        <v>9.2209690420402314E-3</v>
      </c>
      <c r="CX28" s="83">
        <f t="shared" si="119"/>
        <v>4.565757459475967E-3</v>
      </c>
      <c r="CY28" s="83">
        <f t="shared" si="138"/>
        <v>-4.8576728174423902E-3</v>
      </c>
      <c r="CZ28" s="83">
        <f t="shared" ca="1" si="139"/>
        <v>2.441037834357711E-3</v>
      </c>
      <c r="DA28" s="83">
        <f t="shared" ca="1" si="140"/>
        <v>-2.4840492505836206E-3</v>
      </c>
      <c r="DB28" s="83">
        <f t="shared" ca="1" si="140"/>
        <v>-4.1139663567344642E-3</v>
      </c>
      <c r="DC28" s="5"/>
      <c r="DD28" s="86">
        <f t="shared" si="120"/>
        <v>2003</v>
      </c>
      <c r="DE28" s="135">
        <v>575572.70000000007</v>
      </c>
      <c r="DF28" s="135">
        <v>9496.1</v>
      </c>
      <c r="DG28" s="135">
        <v>365689</v>
      </c>
      <c r="DH28" s="5">
        <v>16837.7</v>
      </c>
      <c r="DI28" s="5">
        <v>504601.3</v>
      </c>
      <c r="DJ28" s="5">
        <v>12140.9</v>
      </c>
      <c r="DK28" s="5">
        <v>356059.5</v>
      </c>
      <c r="DL28" s="5">
        <v>9258.4</v>
      </c>
      <c r="DM28" s="135">
        <v>427281.5</v>
      </c>
      <c r="DN28" s="134">
        <v>24490.3</v>
      </c>
      <c r="DO28" s="5">
        <v>219461.4</v>
      </c>
      <c r="DP28" s="5">
        <v>14997.9</v>
      </c>
      <c r="DQ28" s="5">
        <f t="shared" si="162"/>
        <v>576497.20000000007</v>
      </c>
      <c r="DR28" s="5">
        <f t="shared" si="162"/>
        <v>9273</v>
      </c>
      <c r="DS28" s="5">
        <f t="shared" si="162"/>
        <v>365258.30000000005</v>
      </c>
      <c r="DT28" s="5">
        <f t="shared" si="162"/>
        <v>16665.8</v>
      </c>
      <c r="DU28" s="7">
        <f t="shared" si="121"/>
        <v>967694.30000000016</v>
      </c>
      <c r="DV28" s="132">
        <f t="shared" si="163"/>
        <v>504428.2</v>
      </c>
      <c r="DW28" s="132">
        <f t="shared" si="163"/>
        <v>11698.8</v>
      </c>
      <c r="DX28" s="132">
        <f t="shared" si="163"/>
        <v>354902.8</v>
      </c>
      <c r="DY28" s="132">
        <f t="shared" si="163"/>
        <v>9201.6</v>
      </c>
      <c r="DZ28" s="7">
        <f t="shared" si="123"/>
        <v>880231.4</v>
      </c>
      <c r="EA28">
        <v>92955.9</v>
      </c>
      <c r="EB28">
        <v>18975.099999999999</v>
      </c>
      <c r="EC28">
        <v>73980.800000000003</v>
      </c>
      <c r="ED28">
        <v>84472.2</v>
      </c>
      <c r="EE28">
        <v>17844.2</v>
      </c>
      <c r="EF28">
        <v>66628</v>
      </c>
      <c r="EG28" s="5">
        <f t="shared" si="64"/>
        <v>814370.26411308954</v>
      </c>
      <c r="EH28" s="9">
        <f ca="1">+AVERAGE(OFFSET($CE$5,(ROW(EH28)-ROW($EH$5))*4,0):OFFSET($CE$5,(ROW(EH28)-ROW($EH$5))*4+3,0))</f>
        <v>119.58054098969856</v>
      </c>
      <c r="EI28" s="102">
        <f>+'def-cy1722'!B17</f>
        <v>109.4</v>
      </c>
      <c r="EJ28" s="101">
        <f>+'def-cy1131'!B31</f>
        <v>95.7</v>
      </c>
      <c r="EK28" s="5">
        <f t="shared" ca="1" si="65"/>
        <v>681022.39492564648</v>
      </c>
      <c r="EO28" s="90">
        <f t="shared" si="30"/>
        <v>56997.686363324363</v>
      </c>
      <c r="EP28" s="1">
        <f>+'gaku-mk1131'!G31</f>
        <v>55650.3</v>
      </c>
      <c r="EQ28" s="5">
        <f t="shared" ca="1" si="66"/>
        <v>9699.5625613168049</v>
      </c>
      <c r="ER28" s="7">
        <f ca="1">+ER27+$EQ27</f>
        <v>317519.63432904775</v>
      </c>
      <c r="ES28" s="7">
        <f ca="1">+ES27+$EQ27</f>
        <v>317519.63432904775</v>
      </c>
      <c r="ET28" s="7">
        <f ca="1">+ET27+EQ27-(ES29-ER29)/4</f>
        <v>310558.03926854883</v>
      </c>
      <c r="EU28" s="182">
        <f t="shared" ca="1" si="31"/>
        <v>327805.23075659701</v>
      </c>
      <c r="EV28" s="5">
        <f t="shared" ca="1" si="67"/>
        <v>5807</v>
      </c>
      <c r="EW28" s="92">
        <f t="shared" ca="1" si="68"/>
        <v>122.31690427698574</v>
      </c>
      <c r="EX28">
        <f t="shared" ca="1" si="32"/>
        <v>0.61489842532984273</v>
      </c>
      <c r="EY28">
        <f t="shared" ca="1" si="69"/>
        <v>0.60304964165579122</v>
      </c>
      <c r="EZ28">
        <f t="shared" ca="1" si="70"/>
        <v>2.9849722760414503E-3</v>
      </c>
      <c r="FA28">
        <f t="shared" ca="1" si="70"/>
        <v>2.9849722760425571E-3</v>
      </c>
      <c r="FC28" s="6">
        <f>+call!C66</f>
        <v>7.4403333333333297</v>
      </c>
      <c r="FE28" s="142">
        <f>fof!B90/10</f>
        <v>1034.7879904898532</v>
      </c>
      <c r="FF28" s="142">
        <f>fof!C90/10</f>
        <v>34310.668303383209</v>
      </c>
      <c r="FG28" s="7">
        <f ca="1">+AVERAGE(OFFSET(jikasougaku!$BF$287,(ROW(Sheet1!FG28)-ROW(Sheet1!$FG$5))*3,0):OFFSET(jikasougaku!$BF$287,(ROW(Sheet1!FG28)-ROW(Sheet1!$FG$5))*3+2,0))/1000</f>
        <v>51443.697999999997</v>
      </c>
      <c r="FH28" s="7">
        <f ca="1">+AVERAGE(OFFSET(jikasougaku!$BR$287,(ROW(Sheet1!FH28)-ROW(Sheet1!$FH$5))*3,0):OFFSET(jikasougaku!$BR$287,(ROW(Sheet1!FH28)-ROW(Sheet1!$FH$5))*3+2,0))/1000</f>
        <v>178674.03533333333</v>
      </c>
      <c r="FI28" s="7" t="e">
        <f ca="1">+AVERAGE(OFFSET(jikasougaku!$BH$287,(ROW(Sheet1!FI28)-ROW(Sheet1!FI$5))*3,0):OFFSET(jikasougaku!$BH$287,(ROW(Sheet1!FI28)-ROW(Sheet1!FI$5))*3+2,0))/1000</f>
        <v>#DIV/0!</v>
      </c>
      <c r="FJ28" s="7" t="e">
        <f ca="1">+AVERAGE(OFFSET(jikasougaku!$BJ$287,(ROW(Sheet1!FJ28)-ROW(Sheet1!FJ$5))*3,0):OFFSET(jikasougaku!$BJ$287,(ROW(Sheet1!FJ28)-ROW(Sheet1!FJ$5))*3+2,0))/1000</f>
        <v>#DIV/0!</v>
      </c>
      <c r="FK28" s="7" t="e">
        <f ca="1">+AVERAGE(OFFSET(jikasougaku!$BL$287,(ROW(Sheet1!FK28)-ROW(Sheet1!FK$5))*3,0):OFFSET(jikasougaku!$BL$287,(ROW(Sheet1!FK28)-ROW(Sheet1!FK$5))*3+2,0))/1000</f>
        <v>#DIV/0!</v>
      </c>
      <c r="FL28" s="4">
        <f t="shared" ca="1" si="33"/>
        <v>42383.968836573484</v>
      </c>
      <c r="FM28" s="64">
        <f t="shared" ca="1" si="71"/>
        <v>127230.33733333333</v>
      </c>
      <c r="FN28" s="7">
        <f t="shared" ca="1" si="34"/>
        <v>16199.393887495295</v>
      </c>
      <c r="FO28" s="7">
        <f t="shared" ca="1" si="35"/>
        <v>139098.16874586194</v>
      </c>
      <c r="FP28" s="1">
        <f t="shared" ca="1" si="36"/>
        <v>1.9612141461217425</v>
      </c>
      <c r="FQ28" s="1">
        <f t="shared" ca="1" si="37"/>
        <v>16.840216253683149</v>
      </c>
      <c r="FR28" s="211">
        <f ca="1">+FP28/消費税調整!$E28*100</f>
        <v>1.8547875550873596</v>
      </c>
      <c r="FS28" s="211">
        <f ca="1">+FQ28/消費税調整!$E28*100</f>
        <v>15.926370709735064</v>
      </c>
      <c r="FT28" s="83">
        <f t="shared" ca="1" si="124"/>
        <v>-6.5920576760469085E-2</v>
      </c>
      <c r="FU28" s="83">
        <f t="shared" ca="1" si="125"/>
        <v>5.0422250941939063E-2</v>
      </c>
      <c r="FW28" s="7">
        <f>+kshotoku1631!$E32*kshotoku1722!$E$9/kshotoku1631!$E$65</f>
        <v>171198.94092349955</v>
      </c>
      <c r="FX28" s="72">
        <f t="shared" ca="1" si="72"/>
        <v>0.24102537470531443</v>
      </c>
      <c r="FY28">
        <f t="shared" ca="1" si="126"/>
        <v>9.9256379588364193E-3</v>
      </c>
      <c r="GA28" s="73">
        <f t="shared" ca="1" si="38"/>
        <v>122.31690427698574</v>
      </c>
      <c r="GB28" s="72">
        <f ca="1">+AVERAGE(OFFSET(Maikin30!$F$20,ROUNDDOWN((ROW(GB28)-ROW(GB$5))/4,0),MOD(ROW(GB28)-ROW(GB$5),4)*3):OFFSET(Maikin30!$F$20,ROUNDDOWN((ROW(GB28)-ROW(GB$5))/4,0),MOD(ROW(GB28)-ROW(GB$5),4)*3+2))</f>
        <v>117.3</v>
      </c>
      <c r="GC28" s="5">
        <f ca="1">+AVERAGE(OFFSET(Rocho!$J$66,(ROW(GC28)-ROW($GC$5))*3,0):OFFSET(Rocho!$J$66,(ROW(GC28)-ROW($GC$5))*3+2,0))</f>
        <v>5807</v>
      </c>
      <c r="GD28" s="72">
        <f t="shared" ca="1" si="73"/>
        <v>85.993288788888449</v>
      </c>
      <c r="GE28">
        <f t="shared" ca="1" si="127"/>
        <v>4.8749820709096357E-4</v>
      </c>
      <c r="GF28" s="72"/>
      <c r="GG28" s="87" t="s">
        <v>247</v>
      </c>
      <c r="GH28" s="78">
        <f ca="1">+AVERAGE(OFFSET(Rocho!$E$6,(ROW(GH28)-ROW($GH$5))*3,0):OFFSET(Rocho!$E$6,(ROW(GH28)-ROW($GH$5))*3+2,0))/10000</f>
        <v>8974.6666666666679</v>
      </c>
      <c r="GI28" s="82">
        <f>Rocho!T29</f>
        <v>7902.81987264895</v>
      </c>
      <c r="GJ28">
        <f t="shared" si="128"/>
        <v>2.6808692788681705E-3</v>
      </c>
      <c r="GL28" s="94">
        <f t="shared" si="39"/>
        <v>175447.46556113931</v>
      </c>
      <c r="GM28" s="5">
        <f t="shared" si="74"/>
        <v>56997.686363324363</v>
      </c>
      <c r="GN28" s="7">
        <f>+('gaku-mk1131'!C31-'gaku-mk1131'!D31)*('gaku-mk1722'!$C$8-'gaku-mk1722'!$D$8)/('gaku-mk1131'!$C$64-'gaku-mk1131'!$D$64)</f>
        <v>2613.7026202349784</v>
      </c>
      <c r="GO28" s="5">
        <f t="shared" si="75"/>
        <v>11195.379366502821</v>
      </c>
      <c r="GP28" s="5">
        <f t="shared" si="76"/>
        <v>14855.914787230526</v>
      </c>
      <c r="GQ28" s="90">
        <f>+'gaku-mk1131'!H31+('gaku-mk1722'!$H$8-'gaku-mk1131'!$H$64)</f>
        <v>3662.2000000000003</v>
      </c>
      <c r="GR28" s="7">
        <f>+'gaku-mk1131'!W31*'gaku-mk1722'!$W$8/'gaku-mk1131'!$W$64</f>
        <v>73952.595285783405</v>
      </c>
      <c r="GS28" s="7">
        <f>+'gaku-mk1131'!M31*'gaku-mk1722'!$M$8/'gaku-mk1131'!$M$64</f>
        <v>44282.533697386541</v>
      </c>
      <c r="GT28" s="7">
        <f>+'gaku-mk1131'!N31*'gaku-mk1722'!$N$8/'gaku-mk1131'!$N$64</f>
        <v>32112.546559323313</v>
      </c>
      <c r="GU28" s="5">
        <f t="shared" si="77"/>
        <v>45325.912882075092</v>
      </c>
      <c r="GV28" s="7">
        <f>+('gaku-jk1131'!C31-'gaku-jk1131'!D31)*('gaku-jk1722'!$C$8-'gaku-jk1722'!$D$8)/('gaku-jk1131'!$C$64-'gaku-jk1131'!$D$64)</f>
        <v>2657.1258282065987</v>
      </c>
      <c r="GW28" s="5">
        <f t="shared" si="78"/>
        <v>2878.5053451737112</v>
      </c>
      <c r="GX28" s="5">
        <f t="shared" si="79"/>
        <v>17767.524144609968</v>
      </c>
      <c r="GY28" s="90">
        <f>+'gaku-jk1131'!H31+('gaku-jk1722'!$H$8-'gaku-jk1131'!$H$64)</f>
        <v>3918.7</v>
      </c>
      <c r="GZ28" s="7">
        <f>+'gaku-jk1131'!Z31*'gaku-jk1722'!$Z$8/'gaku-jk1131'!$Z$64</f>
        <v>78349.37218638687</v>
      </c>
      <c r="HA28" s="7">
        <f>+'gaku-jk1131'!M31*'gaku-jk1722'!$M$8/'gaku-jk1131'!$M$64</f>
        <v>25390.489187965552</v>
      </c>
      <c r="HB28" s="7">
        <f>+'gaku-jk1131'!N31*'gaku-jk1722'!$N$8/'gaku-jk1131'!$N$64</f>
        <v>24382.071041738323</v>
      </c>
      <c r="HC28" s="9">
        <f t="shared" ca="1" si="40"/>
        <v>126.38068592057763</v>
      </c>
      <c r="HD28" s="7">
        <f t="shared" ca="1" si="41"/>
        <v>97.708928571428572</v>
      </c>
      <c r="HE28" s="9">
        <f t="shared" ca="1" si="42"/>
        <v>390.70950510604871</v>
      </c>
      <c r="HF28" s="9">
        <f t="shared" ca="1" si="43"/>
        <v>83.761160275319554</v>
      </c>
      <c r="HG28" s="7">
        <f t="shared" ca="1" si="44"/>
        <v>142.20856658184903</v>
      </c>
      <c r="HH28" s="7">
        <f t="shared" ca="1" si="45"/>
        <v>95.137181996086113</v>
      </c>
      <c r="HI28" s="7">
        <f t="shared" ca="1" si="46"/>
        <v>185.97629899726525</v>
      </c>
      <c r="HJ28" s="7">
        <f t="shared" ca="1" si="47"/>
        <v>146.7270325203252</v>
      </c>
      <c r="HL28">
        <f ca="1">+OFFSET('def-cy1131'!$C$8,ROUNDDOWN((ROW(Sheet1!HO28)-ROW(Sheet1!HO$5))/4,0),0)</f>
        <v>89.7</v>
      </c>
      <c r="HO28">
        <f ca="1">+OFFSET('def-cy1131'!$H$8,ROUNDDOWN((ROW(Sheet1!HO28)-ROW(Sheet1!HO$5))/4,0),0)</f>
        <v>149.30000000000001</v>
      </c>
      <c r="HP28">
        <f ca="1">+OFFSET('def-cy1131'!$W$8,ROUNDDOWN((ROW(Sheet1!HO28)-ROW(Sheet1!HO$5))/4,0),0)</f>
        <v>91.9</v>
      </c>
      <c r="HQ28">
        <f ca="1">+OFFSET('def-cy1131'!$M$8,ROUNDDOWN((ROW(Sheet1!HO28)-ROW(Sheet1!HO$5))/4,0),0)</f>
        <v>155.5</v>
      </c>
      <c r="HR28">
        <f ca="1">+OFFSET('def-cy1131'!$N$8,ROUNDDOWN((ROW(Sheet1!HO28)-ROW(Sheet1!HO$5))/4,0),0)</f>
        <v>179.8</v>
      </c>
      <c r="HS28" s="9">
        <f t="shared" ca="1" si="154"/>
        <v>126.60758122743681</v>
      </c>
      <c r="HT28" s="9">
        <f t="shared" ca="1" si="155"/>
        <v>96.183928571428581</v>
      </c>
      <c r="HU28" s="9">
        <f t="shared" ca="1" si="156"/>
        <v>395.5390416339356</v>
      </c>
      <c r="HV28" s="9">
        <f t="shared" ca="1" si="157"/>
        <v>83.170599803343151</v>
      </c>
      <c r="HW28" s="9">
        <f t="shared" ca="1" si="158"/>
        <v>146.30432569974553</v>
      </c>
      <c r="HX28" s="9">
        <f t="shared" ca="1" si="159"/>
        <v>91.410371819960858</v>
      </c>
      <c r="HY28" s="9">
        <f t="shared" ca="1" si="160"/>
        <v>190.4014585232452</v>
      </c>
      <c r="HZ28" s="9">
        <f t="shared" ca="1" si="161"/>
        <v>149.82804878048779</v>
      </c>
      <c r="IA28">
        <f t="shared" ca="1" si="80"/>
        <v>4.620883615532121E-3</v>
      </c>
      <c r="IB28">
        <f t="shared" ca="1" si="81"/>
        <v>2.2166736700648547E-4</v>
      </c>
      <c r="IC28">
        <f t="shared" ca="1" si="82"/>
        <v>2.5878801453815639E-3</v>
      </c>
      <c r="ID28">
        <f t="shared" ca="1" si="83"/>
        <v>-1.7683876921110024E-3</v>
      </c>
      <c r="IE28">
        <f t="shared" ca="1" si="84"/>
        <v>1.7646664986821529E-5</v>
      </c>
      <c r="IF28">
        <f t="shared" ca="1" si="85"/>
        <v>1.0604807857691031E-3</v>
      </c>
      <c r="IG28">
        <f t="shared" ca="1" si="86"/>
        <v>-4.9825552610609323E-4</v>
      </c>
      <c r="IH28">
        <f t="shared" ca="1" si="87"/>
        <v>4.4404563682732672E-4</v>
      </c>
      <c r="II28">
        <f t="shared" ca="1" si="129"/>
        <v>6.6859609972863268E-3</v>
      </c>
      <c r="IJ28" s="5">
        <f t="shared" ca="1" si="130"/>
        <v>146858.38497908553</v>
      </c>
      <c r="IK28" s="1">
        <f t="shared" ca="1" si="88"/>
        <v>17.779723371002515</v>
      </c>
      <c r="IL28">
        <f t="shared" ca="1" si="131"/>
        <v>4.4828377845743178E-3</v>
      </c>
      <c r="IM28" s="5">
        <f t="shared" si="89"/>
        <v>175447.46556113931</v>
      </c>
      <c r="IN28">
        <f t="shared" ca="1" si="90"/>
        <v>119.46710811652001</v>
      </c>
      <c r="IP28" s="112">
        <v>109.38558963781149</v>
      </c>
      <c r="IQ28" s="112">
        <v>109.95382947116039</v>
      </c>
      <c r="IR28">
        <f t="shared" si="91"/>
        <v>101.34001756103834</v>
      </c>
      <c r="IS28">
        <f t="shared" si="132"/>
        <v>2.71486953229778E-3</v>
      </c>
      <c r="IT28" s="112">
        <v>0.4759589466267925</v>
      </c>
      <c r="IU28">
        <f t="shared" si="133"/>
        <v>9.4522630774235474E-3</v>
      </c>
      <c r="IW28">
        <f>+util!B26</f>
        <v>118.76666666666701</v>
      </c>
      <c r="IX28">
        <f t="shared" si="134"/>
        <v>-9.7752489046367252E-3</v>
      </c>
      <c r="IY28">
        <f t="shared" si="135"/>
        <v>-5.8651493427820346E-3</v>
      </c>
      <c r="JA28" s="5">
        <f t="shared" si="92"/>
        <v>92398.485044081623</v>
      </c>
      <c r="JB28" s="1">
        <f t="shared" si="93"/>
        <v>3.546790593159082</v>
      </c>
      <c r="JC28" s="5">
        <f t="shared" ca="1" si="94"/>
        <v>77342.196108038785</v>
      </c>
      <c r="JD28" s="1">
        <f t="shared" ca="1" si="95"/>
        <v>9.3635978082054461</v>
      </c>
      <c r="JE28">
        <f t="shared" ca="1" si="136"/>
        <v>1.0192490779618651E-2</v>
      </c>
      <c r="JG28">
        <f t="shared" si="96"/>
        <v>0.56408787984666653</v>
      </c>
    </row>
    <row r="29" spans="1:267" x14ac:dyDescent="0.15">
      <c r="A29" t="s">
        <v>268</v>
      </c>
      <c r="B29" s="7">
        <f>+'gaku-mk1131'!B32*'gaku-mk1722'!$B$8/'gaku-mk1131'!$B$64</f>
        <v>346119.96657251735</v>
      </c>
      <c r="C29" s="7">
        <f>+'kgaku-mk1131'!B33*'kgaku-mk1722'!B$9/'kgaku-mk1131'!B$65</f>
        <v>180159.59939389286</v>
      </c>
      <c r="D29" s="7">
        <f>+'kgaku-mk1131'!C33*'kgaku-mk1722'!C$9/'kgaku-mk1131'!C$65</f>
        <v>667.50956861214138</v>
      </c>
      <c r="E29" s="7">
        <f>+'kgaku-mk1131'!D33*'kgaku-mk1722'!D$9/'kgaku-mk1131'!D$65</f>
        <v>159.24198529411765</v>
      </c>
      <c r="F29" s="7">
        <f>+'kgaku-mk1131'!F33*'kgaku-mk1722'!F$9/'kgaku-mk1131'!F$65</f>
        <v>11330.499502965287</v>
      </c>
      <c r="G29" s="7">
        <f>+'kgaku-mk1131'!G33*'kgaku-mk1722'!G$9/'kgaku-mk1131'!G$65</f>
        <v>16450.117817241207</v>
      </c>
      <c r="H29" s="7">
        <f>+'kgaku-mk1131'!H33*'kgaku-mk1722'!H$9/'kgaku-mk1131'!H$65</f>
        <v>60144.96482081851</v>
      </c>
      <c r="I29" s="7">
        <f>+'kgaku-mk1131'!I33*'kgaku-mk1722'!I$9/'kgaku-mk1131'!I$65</f>
        <v>91587.986026486178</v>
      </c>
      <c r="J29" s="7">
        <f>+'gaku-mk1131'!F32*'gaku-mk1722'!$F$8/'gaku-mk1131'!$F$64</f>
        <v>15209.798399682582</v>
      </c>
      <c r="K29" s="7">
        <f>+'gaku-mk1131'!G32*'gaku-mk1722'!$G$8/'gaku-mk1131'!$G$64</f>
        <v>56430.170680319636</v>
      </c>
      <c r="L29" s="7">
        <f>+'gaku-jk1131'!B32*'gaku-jk1722'!$B$8/'gaku-jk1131'!$B$64</f>
        <v>325550.84621908888</v>
      </c>
      <c r="M29" s="7">
        <f>+'kgaku-jk1131'!B33*'kgaku-jk1722'!$B$9/'kgaku-jk1131'!$B$65</f>
        <v>183370.02331116472</v>
      </c>
      <c r="N29" s="7">
        <f>+'kgaku-jk1131'!C33*'kgaku-jk1722'!C$9/'kgaku-jk1131'!C$65</f>
        <v>808.74582411593099</v>
      </c>
      <c r="O29" s="7">
        <f>+'kgaku-jk1131'!D33*'kgaku-jk1722'!D$9/'kgaku-jk1131'!D$65</f>
        <v>173.55692363902082</v>
      </c>
      <c r="P29" s="7">
        <f>+'kgaku-jk1131'!F33*'kgaku-jk1722'!F$9/'kgaku-jk1131'!F$65</f>
        <v>2941.1815274745763</v>
      </c>
      <c r="Q29" s="7">
        <f>+'kgaku-jk1131'!G33*'kgaku-jk1722'!G$9/'kgaku-jk1131'!G$65</f>
        <v>16218.303569025407</v>
      </c>
      <c r="R29" s="7">
        <f>+'kgaku-jk1131'!H33*'kgaku-jk1722'!H$9/'kgaku-jk1131'!H$65</f>
        <v>66018.841928615613</v>
      </c>
      <c r="S29" s="7">
        <f>+'kgaku-jk1131'!I33*'kgaku-jk1722'!I$9/'kgaku-jk1131'!I$65</f>
        <v>113096.66286819502</v>
      </c>
      <c r="T29" s="7">
        <f>+'gaku-jk1131'!F32*'gaku-jk1722'!$F$8/'gaku-jk1131'!$F$64</f>
        <v>18119.82442672236</v>
      </c>
      <c r="U29" s="7">
        <f>+'gaku-jk1131'!G32*'gaku-jk1722'!$G$8/'gaku-jk1131'!$G$64</f>
        <v>44887.64885050914</v>
      </c>
      <c r="V29" s="8">
        <f t="shared" si="0"/>
        <v>106.31825123243142</v>
      </c>
      <c r="W29" s="8">
        <f t="shared" si="0"/>
        <v>98.249210062091763</v>
      </c>
      <c r="X29" s="8">
        <f t="shared" si="1"/>
        <v>82.536385191456162</v>
      </c>
      <c r="Y29" s="8">
        <f t="shared" si="2"/>
        <v>91.752021155504764</v>
      </c>
      <c r="Z29" s="8">
        <f t="shared" si="3"/>
        <v>385.23632074808171</v>
      </c>
      <c r="AA29" s="8">
        <f t="shared" si="4"/>
        <v>101.42933721291622</v>
      </c>
      <c r="AB29" s="8">
        <f t="shared" si="5"/>
        <v>91.102726227539151</v>
      </c>
      <c r="AC29" s="8">
        <f t="shared" si="6"/>
        <v>80.982041117539012</v>
      </c>
      <c r="AD29" s="8">
        <f t="shared" si="7"/>
        <v>83.940098101898869</v>
      </c>
      <c r="AE29" s="8">
        <f t="shared" si="8"/>
        <v>125.71424907606756</v>
      </c>
      <c r="AF29" s="11">
        <f t="shared" ca="1" si="9"/>
        <v>98.144642857142856</v>
      </c>
      <c r="AG29" s="11">
        <f t="shared" ca="1" si="10"/>
        <v>73.680964153275639</v>
      </c>
      <c r="AH29" s="11">
        <f t="shared" ca="1" si="11"/>
        <v>91.013091641490433</v>
      </c>
      <c r="AI29" s="11">
        <f t="shared" ca="1" si="12"/>
        <v>378.87714061272584</v>
      </c>
      <c r="AJ29" s="11">
        <f t="shared" ca="1" si="13"/>
        <v>101.50029211295033</v>
      </c>
      <c r="AK29" s="11">
        <f t="shared" ca="1" si="14"/>
        <v>89.793465346534646</v>
      </c>
      <c r="AL29" s="11">
        <f t="shared" ca="1" si="15"/>
        <v>81.746887966804977</v>
      </c>
      <c r="AM29" s="11">
        <f t="shared" ca="1" si="16"/>
        <v>83.367453294001962</v>
      </c>
      <c r="AN29" s="11">
        <f t="shared" ca="1" si="17"/>
        <v>124.67897111913358</v>
      </c>
      <c r="AO29" s="9">
        <f ca="1">+OFFSET('kdef-cy1131'!B$9,ROUNDDOWN((ROW(Sheet1!AO29)-ROW(Sheet1!AO$5))/4,0),0)</f>
        <v>90.1</v>
      </c>
      <c r="AP29" s="9">
        <f ca="1">+OFFSET('kdef-cy1131'!C$9,ROUNDDOWN((ROW(Sheet1!AP29)-ROW(Sheet1!AP$5))/4,0),0)</f>
        <v>89.1</v>
      </c>
      <c r="AQ29" s="9">
        <f ca="1">+OFFSET('kdef-cy1131'!D$9,ROUNDDOWN((ROW(Sheet1!AQ29)-ROW(Sheet1!AQ$5))/4,0),0)</f>
        <v>88</v>
      </c>
      <c r="AR29" s="9">
        <f ca="1">+OFFSET('kdef-cy1131'!F$9,ROUNDDOWN((ROW(Sheet1!AR29)-ROW(Sheet1!AR$5))/4,0),0)</f>
        <v>156.9</v>
      </c>
      <c r="AS29" s="9">
        <f ca="1">+OFFSET('kdef-cy1131'!G$9,ROUNDDOWN((ROW(Sheet1!AS29)-ROW(Sheet1!AS$5))/4,0),0)</f>
        <v>91.6</v>
      </c>
      <c r="AT29" s="9">
        <f ca="1">+OFFSET('kdef-cy1131'!H$9,ROUNDDOWN((ROW(Sheet1!AT29)-ROW(Sheet1!AT$5))/4,0),0)</f>
        <v>93.4</v>
      </c>
      <c r="AU29" s="9">
        <f ca="1">+OFFSET('kdef-cy1131'!I$9,ROUNDDOWN((ROW(Sheet1!AU29)-ROW(Sheet1!AU$5))/4,0),0)</f>
        <v>79.2</v>
      </c>
      <c r="AV29" s="9">
        <f ca="1">+OFFSET('def-cy1131'!$F$8,ROUNDDOWN((ROW(Sheet1!AV29)-ROW(Sheet1!AV$5))/4,0),0)</f>
        <v>84.7</v>
      </c>
      <c r="AW29" s="9">
        <f ca="1">+OFFSET('def-cy1131'!$G$8,ROUNDDOWN((ROW(Sheet1!AW29)-ROW(Sheet1!AW$5))/4,0),0)</f>
        <v>109.9</v>
      </c>
      <c r="AX29" s="9">
        <f t="shared" ca="1" si="145"/>
        <v>97.708928571428572</v>
      </c>
      <c r="AY29" s="9">
        <f t="shared" ca="1" si="146"/>
        <v>102.54140914709518</v>
      </c>
      <c r="AZ29" s="9">
        <f t="shared" ca="1" si="147"/>
        <v>90.702819738167179</v>
      </c>
      <c r="BA29" s="9">
        <f t="shared" ca="1" si="148"/>
        <v>390.70950510604871</v>
      </c>
      <c r="BB29" s="9">
        <f t="shared" ca="1" si="149"/>
        <v>100.39221032132423</v>
      </c>
      <c r="BC29" s="9">
        <f t="shared" ca="1" si="150"/>
        <v>90.562574257425737</v>
      </c>
      <c r="BD29" s="9">
        <f t="shared" ca="1" si="151"/>
        <v>80.198651452282164</v>
      </c>
      <c r="BE29" s="9">
        <f t="shared" ca="1" si="143"/>
        <v>83.761160275319554</v>
      </c>
      <c r="BF29" s="9">
        <f t="shared" ca="1" si="152"/>
        <v>126.38068592057763</v>
      </c>
      <c r="BG29">
        <f t="shared" ca="1" si="97"/>
        <v>4.6643316031141961E-4</v>
      </c>
      <c r="BH29">
        <f t="shared" ca="1" si="98"/>
        <v>-6.2354132601926736E-6</v>
      </c>
      <c r="BI29">
        <f t="shared" ca="1" si="99"/>
        <v>1.2567802646184917E-3</v>
      </c>
      <c r="BJ29">
        <f t="shared" ca="1" si="100"/>
        <v>-6.7762457728517142E-3</v>
      </c>
      <c r="BK29">
        <f t="shared" ca="1" si="101"/>
        <v>6.0030852291404757E-3</v>
      </c>
      <c r="BL29" s="13">
        <f t="shared" ca="1" si="102"/>
        <v>9.4381746795848057E-4</v>
      </c>
      <c r="BM29">
        <f t="shared" ca="1" si="103"/>
        <v>9.3720747700229319E-3</v>
      </c>
      <c r="BN29">
        <f t="shared" ca="1" si="49"/>
        <v>1.1293665186704771E-2</v>
      </c>
      <c r="BO29" s="13">
        <f t="shared" ca="1" si="50"/>
        <v>2.0665739956727703E-2</v>
      </c>
      <c r="BP29">
        <f t="shared" ca="1" si="104"/>
        <v>-6.6402984166442627E-3</v>
      </c>
      <c r="BQ29">
        <f t="shared" ca="1" si="105"/>
        <v>2.9358074713292143E-3</v>
      </c>
      <c r="BR29">
        <f t="shared" ca="1" si="106"/>
        <v>3.537746704696572E-3</v>
      </c>
      <c r="BS29" s="13">
        <f t="shared" ca="1" si="107"/>
        <v>-1.6674424061847645E-4</v>
      </c>
      <c r="BT29" s="5">
        <f t="shared" si="51"/>
        <v>44887.64885050914</v>
      </c>
      <c r="BU29" s="5">
        <f t="shared" ca="1" si="52"/>
        <v>196499.50547261591</v>
      </c>
      <c r="BV29" s="5">
        <f t="shared" ca="1" si="53"/>
        <v>13698.650857490424</v>
      </c>
      <c r="BW29" s="5">
        <f t="shared" ca="1" si="108"/>
        <v>56521.905685245678</v>
      </c>
      <c r="BX29" s="5">
        <f t="shared" si="54"/>
        <v>56430.170680319636</v>
      </c>
      <c r="BY29" s="5">
        <f t="shared" si="55"/>
        <v>168691.33624786392</v>
      </c>
      <c r="BZ29" s="5">
        <f t="shared" si="56"/>
        <v>26540.297902647872</v>
      </c>
      <c r="CA29" s="5">
        <f t="shared" si="57"/>
        <v>82970.4685829675</v>
      </c>
      <c r="CB29" s="9">
        <f t="shared" si="109"/>
        <v>125.71424907606756</v>
      </c>
      <c r="CC29" s="9">
        <f t="shared" ca="1" si="110"/>
        <v>85.848224321039154</v>
      </c>
      <c r="CD29" s="9">
        <f t="shared" ca="1" si="111"/>
        <v>193.7438816329539</v>
      </c>
      <c r="CE29" s="9">
        <f t="shared" ca="1" si="112"/>
        <v>146.79347339243355</v>
      </c>
      <c r="CF29" s="5"/>
      <c r="CG29" s="5">
        <f t="shared" si="58"/>
        <v>86.090652091544811</v>
      </c>
      <c r="CH29" s="5">
        <f t="shared" ca="1" si="113"/>
        <v>85.848224321039154</v>
      </c>
      <c r="CI29" s="5">
        <f t="shared" si="59"/>
        <v>126.01628792265285</v>
      </c>
      <c r="CJ29" s="5">
        <f t="shared" ca="1" si="114"/>
        <v>193.7438816329539</v>
      </c>
      <c r="CK29" s="5">
        <f t="shared" si="115"/>
        <v>125.81070656963085</v>
      </c>
      <c r="CL29" s="5">
        <f t="shared" ca="1" si="116"/>
        <v>146.79347339243355</v>
      </c>
      <c r="CM29" s="5"/>
      <c r="CN29" s="1">
        <f t="shared" si="21"/>
        <v>39.309970403871858</v>
      </c>
      <c r="CO29" s="1">
        <f t="shared" si="22"/>
        <v>5.4201430231436536</v>
      </c>
      <c r="CP29" s="1">
        <f t="shared" ca="1" si="23"/>
        <v>23.727137662869524</v>
      </c>
      <c r="CQ29" s="1">
        <f t="shared" ca="1" si="24"/>
        <v>1.6540997083402682</v>
      </c>
      <c r="CR29" s="1">
        <f t="shared" ca="1" si="25"/>
        <v>6.8249690193161694</v>
      </c>
      <c r="CS29" s="83">
        <f t="shared" si="117"/>
        <v>1.338189588967453E-3</v>
      </c>
      <c r="CT29" s="83">
        <f t="shared" si="118"/>
        <v>-1.2346610683362029E-2</v>
      </c>
      <c r="CU29" s="83">
        <f t="shared" ca="1" si="60"/>
        <v>-1.6870167120100917E-3</v>
      </c>
      <c r="CV29" s="83">
        <f t="shared" ca="1" si="61"/>
        <v>1.7824711556930595E-2</v>
      </c>
      <c r="CW29" s="83">
        <f t="shared" ca="1" si="61"/>
        <v>-2.7971472082970001E-3</v>
      </c>
      <c r="CX29" s="83">
        <f t="shared" si="119"/>
        <v>5.4732003087841347E-3</v>
      </c>
      <c r="CY29" s="83">
        <f t="shared" si="138"/>
        <v>-2.9049866015599696E-4</v>
      </c>
      <c r="CZ29" s="83">
        <f t="shared" ca="1" si="139"/>
        <v>4.6676805822334242E-3</v>
      </c>
      <c r="DA29" s="83">
        <f t="shared" ca="1" si="140"/>
        <v>-1.8582936849882549E-3</v>
      </c>
      <c r="DB29" s="83">
        <f t="shared" ca="1" si="140"/>
        <v>-7.7905802838104698E-4</v>
      </c>
      <c r="DC29" s="5"/>
      <c r="DD29" s="86">
        <f t="shared" si="120"/>
        <v>2004</v>
      </c>
      <c r="DE29" s="135">
        <v>580972</v>
      </c>
      <c r="DF29" s="135">
        <v>9777.1</v>
      </c>
      <c r="DG29" s="135">
        <v>367430.5</v>
      </c>
      <c r="DH29" s="5">
        <v>16949.8</v>
      </c>
      <c r="DI29" s="5">
        <v>509773.5</v>
      </c>
      <c r="DJ29" s="5">
        <v>12719.2</v>
      </c>
      <c r="DK29" s="5">
        <v>358983</v>
      </c>
      <c r="DL29" s="5">
        <v>9313.5</v>
      </c>
      <c r="DM29" s="135">
        <v>442898.1</v>
      </c>
      <c r="DN29" s="134">
        <v>26766.5</v>
      </c>
      <c r="DO29" s="5">
        <v>221956.3</v>
      </c>
      <c r="DP29" s="5">
        <v>15668.8</v>
      </c>
      <c r="DQ29" s="5">
        <f t="shared" si="162"/>
        <v>575572.70000000007</v>
      </c>
      <c r="DR29" s="5">
        <f t="shared" si="162"/>
        <v>9496.1</v>
      </c>
      <c r="DS29" s="5">
        <f t="shared" si="162"/>
        <v>365689</v>
      </c>
      <c r="DT29" s="5">
        <f t="shared" si="162"/>
        <v>16837.7</v>
      </c>
      <c r="DU29" s="7">
        <f t="shared" si="121"/>
        <v>967595.5</v>
      </c>
      <c r="DV29" s="132">
        <f t="shared" si="163"/>
        <v>504601.3</v>
      </c>
      <c r="DW29" s="132">
        <f t="shared" si="163"/>
        <v>12140.9</v>
      </c>
      <c r="DX29" s="132">
        <f t="shared" si="163"/>
        <v>356059.5</v>
      </c>
      <c r="DY29" s="132">
        <f t="shared" si="163"/>
        <v>9258.4</v>
      </c>
      <c r="DZ29" s="7">
        <f t="shared" si="123"/>
        <v>882060.1</v>
      </c>
      <c r="EA29">
        <v>95026.8</v>
      </c>
      <c r="EB29">
        <v>19381.5</v>
      </c>
      <c r="EC29">
        <v>75645.2</v>
      </c>
      <c r="ED29">
        <v>87943.3</v>
      </c>
      <c r="EE29">
        <v>18366.8</v>
      </c>
      <c r="EF29">
        <v>69576.600000000006</v>
      </c>
      <c r="EG29" s="5">
        <f t="shared" si="64"/>
        <v>814287.11824554182</v>
      </c>
      <c r="EH29" s="9">
        <f ca="1">+AVERAGE(OFFSET($CE$5,(ROW(EH29)-ROW($EH$5))*4,0):OFFSET($CE$5,(ROW(EH29)-ROW($EH$5))*4+3,0))</f>
        <v>116.661514305292</v>
      </c>
      <c r="EI29" s="102">
        <f>+'def-cy1722'!B18</f>
        <v>108.2</v>
      </c>
      <c r="EJ29" s="101">
        <f>+'def-cy1131'!B32</f>
        <v>94.6</v>
      </c>
      <c r="EK29" s="5">
        <f t="shared" ca="1" si="65"/>
        <v>697991.21252157807</v>
      </c>
      <c r="EO29" s="90">
        <f t="shared" si="30"/>
        <v>56430.170680319636</v>
      </c>
      <c r="EP29" s="1">
        <f>+'gaku-mk1131'!G32</f>
        <v>55096.2</v>
      </c>
      <c r="EQ29" s="5">
        <f t="shared" ca="1" si="66"/>
        <v>9610.4699644003922</v>
      </c>
      <c r="ER29" s="90">
        <f ca="1">+OFFSET($EK$6,(ROW(ER29)-ROW($ER$9))/4,0)</f>
        <v>317937.07014303288</v>
      </c>
      <c r="ES29" s="7">
        <f ca="1">+ES28+$EQ28</f>
        <v>327219.19689036458</v>
      </c>
      <c r="ET29" s="7">
        <f ca="1">+ET28+EQ28-(ES29-ER29)/4</f>
        <v>317937.0701430327</v>
      </c>
      <c r="EU29" s="182">
        <f t="shared" ca="1" si="31"/>
        <v>335594.06444535736</v>
      </c>
      <c r="EV29" s="5">
        <f t="shared" ca="1" si="67"/>
        <v>5844</v>
      </c>
      <c r="EW29" s="92">
        <f t="shared" ca="1" si="68"/>
        <v>121.06558044806518</v>
      </c>
      <c r="EX29">
        <f t="shared" ca="1" si="32"/>
        <v>0.61368885292777453</v>
      </c>
      <c r="EY29">
        <f t="shared" ca="1" si="69"/>
        <v>0.60186337710610882</v>
      </c>
      <c r="EZ29">
        <f t="shared" ca="1" si="70"/>
        <v>-1.969046585914255E-3</v>
      </c>
      <c r="FA29">
        <f t="shared" ca="1" si="70"/>
        <v>-1.9690465859152563E-3</v>
      </c>
      <c r="FC29" s="6">
        <f>+call!C67</f>
        <v>6.2754333333333303</v>
      </c>
      <c r="FE29" s="142">
        <f>fof!B91/10</f>
        <v>1039.0714016195004</v>
      </c>
      <c r="FF29" s="142">
        <f>fof!C91/10</f>
        <v>35374.367742942894</v>
      </c>
      <c r="FG29" s="7">
        <f ca="1">+AVERAGE(OFFSET(jikasougaku!$BF$287,(ROW(Sheet1!FG29)-ROW(Sheet1!$FG$5))*3,0):OFFSET(jikasougaku!$BF$287,(ROW(Sheet1!FG29)-ROW(Sheet1!$FG$5))*3+2,0))/1000</f>
        <v>55889.089333333337</v>
      </c>
      <c r="FH29" s="7">
        <f ca="1">+AVERAGE(OFFSET(jikasougaku!$BR$287,(ROW(Sheet1!FH29)-ROW(Sheet1!$FH$5))*3,0):OFFSET(jikasougaku!$BR$287,(ROW(Sheet1!FH29)-ROW(Sheet1!$FH$5))*3+2,0))/1000</f>
        <v>197662.88866666667</v>
      </c>
      <c r="FI29" s="7" t="e">
        <f ca="1">+AVERAGE(OFFSET(jikasougaku!$BH$287,(ROW(Sheet1!FI29)-ROW(Sheet1!FI$5))*3,0):OFFSET(jikasougaku!$BH$287,(ROW(Sheet1!FI29)-ROW(Sheet1!FI$5))*3+2,0))/1000</f>
        <v>#DIV/0!</v>
      </c>
      <c r="FJ29" s="7" t="e">
        <f ca="1">+AVERAGE(OFFSET(jikasougaku!$BJ$287,(ROW(Sheet1!FJ29)-ROW(Sheet1!FJ$5))*3,0):OFFSET(jikasougaku!$BJ$287,(ROW(Sheet1!FJ29)-ROW(Sheet1!FJ$5))*3+2,0))/1000</f>
        <v>#DIV/0!</v>
      </c>
      <c r="FK29" s="7" t="e">
        <f ca="1">+AVERAGE(OFFSET(jikasougaku!$BL$287,(ROW(Sheet1!FK29)-ROW(Sheet1!FK$5))*3,0):OFFSET(jikasougaku!$BL$287,(ROW(Sheet1!FK29)-ROW(Sheet1!FK$5))*3+2,0))/1000</f>
        <v>#DIV/0!</v>
      </c>
      <c r="FL29" s="4">
        <f t="shared" ca="1" si="33"/>
        <v>46046.484072907668</v>
      </c>
      <c r="FM29" s="64">
        <f t="shared" ca="1" si="71"/>
        <v>141773.79933333333</v>
      </c>
      <c r="FN29" s="7">
        <f t="shared" ca="1" si="34"/>
        <v>17599.228036135326</v>
      </c>
      <c r="FO29" s="7">
        <f t="shared" ca="1" si="35"/>
        <v>154998.22036739474</v>
      </c>
      <c r="FP29" s="1">
        <f t="shared" ca="1" si="36"/>
        <v>2.125090876790066</v>
      </c>
      <c r="FQ29" s="1">
        <f t="shared" ca="1" si="37"/>
        <v>18.715895000913779</v>
      </c>
      <c r="FR29" s="211">
        <f ca="1">+FP29/消費税調整!$E29*100</f>
        <v>1.9988015718432228</v>
      </c>
      <c r="FS29" s="211">
        <f ca="1">+FQ29/消費税調整!$E29*100</f>
        <v>17.60365203900632</v>
      </c>
      <c r="FT29" s="83">
        <f t="shared" ca="1" si="124"/>
        <v>7.4777622939580277E-2</v>
      </c>
      <c r="FU29" s="83">
        <f t="shared" ca="1" si="125"/>
        <v>0.10013011215578539</v>
      </c>
      <c r="FW29" s="7">
        <f>+kshotoku1631!$E33*kshotoku1722!$E$9/kshotoku1631!$E$65</f>
        <v>174337.73907438715</v>
      </c>
      <c r="FX29" s="72">
        <f t="shared" ca="1" si="72"/>
        <v>0.24641123966918851</v>
      </c>
      <c r="FY29">
        <f t="shared" ca="1" si="126"/>
        <v>2.2099628977742872E-2</v>
      </c>
      <c r="GA29" s="73">
        <f t="shared" ca="1" si="38"/>
        <v>121.06558044806518</v>
      </c>
      <c r="GB29" s="72">
        <f ca="1">+AVERAGE(OFFSET(Maikin30!$F$20,ROUNDDOWN((ROW(GB29)-ROW(GB$5))/4,0),MOD(ROW(GB29)-ROW(GB$5),4)*3):OFFSET(Maikin30!$F$20,ROUNDDOWN((ROW(GB29)-ROW(GB$5))/4,0),MOD(ROW(GB29)-ROW(GB$5),4)*3+2))</f>
        <v>116.10000000000001</v>
      </c>
      <c r="GC29" s="5">
        <f ca="1">+AVERAGE(OFFSET(Rocho!$J$66,(ROW(GC29)-ROW($GC$5))*3,0):OFFSET(Rocho!$J$66,(ROW(GC29)-ROW($GC$5))*3+2,0))</f>
        <v>5844</v>
      </c>
      <c r="GD29" s="72">
        <f t="shared" ca="1" si="73"/>
        <v>85.430861154548836</v>
      </c>
      <c r="GE29">
        <f t="shared" ca="1" si="127"/>
        <v>-6.5618485213557176E-3</v>
      </c>
      <c r="GF29" s="72"/>
      <c r="GG29" s="87" t="s">
        <v>248</v>
      </c>
      <c r="GH29" s="78">
        <f ca="1">+AVERAGE(OFFSET(Rocho!$E$6,(ROW(GH29)-ROW($GH$5))*3,0):OFFSET(Rocho!$E$6,(ROW(GH29)-ROW($GH$5))*3+2,0))/10000</f>
        <v>8993.6666666666679</v>
      </c>
      <c r="GI29" s="82">
        <f>Rocho!T30</f>
        <v>7912.3710833626301</v>
      </c>
      <c r="GJ29">
        <f t="shared" si="128"/>
        <v>1.207852867719509E-3</v>
      </c>
      <c r="GL29" s="94">
        <f t="shared" si="39"/>
        <v>177588.81889574404</v>
      </c>
      <c r="GM29" s="5">
        <f t="shared" si="74"/>
        <v>56430.170680319636</v>
      </c>
      <c r="GN29" s="7">
        <f>+('gaku-mk1131'!C32-'gaku-mk1131'!D32)*('gaku-mk1722'!$C$8-'gaku-mk1722'!$D$8)/('gaku-mk1131'!$C$64-'gaku-mk1131'!$D$64)</f>
        <v>2671.3875158481983</v>
      </c>
      <c r="GO29" s="5">
        <f t="shared" si="75"/>
        <v>11330.499502965287</v>
      </c>
      <c r="GP29" s="5">
        <f t="shared" si="76"/>
        <v>15209.798399682582</v>
      </c>
      <c r="GQ29" s="90">
        <f>+'gaku-mk1131'!H32+('gaku-mk1722'!$H$8-'gaku-mk1131'!$H$64)</f>
        <v>7076.7</v>
      </c>
      <c r="GR29" s="7">
        <f>+'gaku-mk1131'!W32*'gaku-mk1722'!$W$8/'gaku-mk1131'!$W$64</f>
        <v>73500.081330117668</v>
      </c>
      <c r="GS29" s="7">
        <f>+'gaku-mk1131'!M32*'gaku-mk1722'!$M$8/'gaku-mk1131'!$M$64</f>
        <v>40735.566447401317</v>
      </c>
      <c r="GT29" s="7">
        <f>+'gaku-mk1131'!N32*'gaku-mk1722'!$N$8/'gaku-mk1131'!$N$64</f>
        <v>29365.384980590592</v>
      </c>
      <c r="GU29" s="5">
        <f t="shared" si="77"/>
        <v>44887.64885050914</v>
      </c>
      <c r="GV29" s="7">
        <f>+('gaku-jk1131'!C32-'gaku-jk1131'!D32)*('gaku-jk1722'!$C$8-'gaku-jk1722'!$D$8)/('gaku-jk1131'!$C$64-'gaku-jk1131'!$D$64)</f>
        <v>2712.6102534830352</v>
      </c>
      <c r="GW29" s="5">
        <f t="shared" si="78"/>
        <v>2941.1815274745763</v>
      </c>
      <c r="GX29" s="5">
        <f t="shared" si="79"/>
        <v>18119.82442672236</v>
      </c>
      <c r="GY29" s="90">
        <f>+'gaku-jk1131'!H32+('gaku-jk1722'!$H$8-'gaku-jk1131'!$H$64)</f>
        <v>5968.3</v>
      </c>
      <c r="GZ29" s="7">
        <f>+'gaku-jk1131'!Z32*'gaku-jk1722'!$Z$8/'gaku-jk1131'!$Z$64</f>
        <v>78776.490460556073</v>
      </c>
      <c r="HA29" s="7">
        <f>+'gaku-jk1131'!M32*'gaku-jk1722'!$M$8/'gaku-jk1131'!$M$64</f>
        <v>24078.393699492874</v>
      </c>
      <c r="HB29" s="7">
        <f>+'gaku-jk1131'!N32*'gaku-jk1722'!$N$8/'gaku-jk1131'!$N$64</f>
        <v>24341.583053219627</v>
      </c>
      <c r="HC29" s="9">
        <f t="shared" ca="1" si="40"/>
        <v>124.67897111913358</v>
      </c>
      <c r="HD29" s="7">
        <f t="shared" ca="1" si="41"/>
        <v>98.035714285714292</v>
      </c>
      <c r="HE29" s="9">
        <f t="shared" ca="1" si="42"/>
        <v>378.87714061272584</v>
      </c>
      <c r="HF29" s="9">
        <f t="shared" ca="1" si="43"/>
        <v>83.367453294001962</v>
      </c>
      <c r="HG29" s="7">
        <f t="shared" ca="1" si="44"/>
        <v>130.77854113655641</v>
      </c>
      <c r="HH29" s="7">
        <f t="shared" ca="1" si="45"/>
        <v>93.68786692759295</v>
      </c>
      <c r="HI29" s="7">
        <f t="shared" ca="1" si="46"/>
        <v>161.57812215132176</v>
      </c>
      <c r="HJ29" s="7">
        <f t="shared" ca="1" si="47"/>
        <v>99.722154471544712</v>
      </c>
      <c r="HL29">
        <f ca="1">+OFFSET('def-cy1131'!$C$8,ROUNDDOWN((ROW(Sheet1!HO29)-ROW(Sheet1!HO$5))/4,0),0)</f>
        <v>90</v>
      </c>
      <c r="HO29">
        <f ca="1">+OFFSET('def-cy1131'!$H$8,ROUNDDOWN((ROW(Sheet1!HO29)-ROW(Sheet1!HO$5))/4,0),0)</f>
        <v>137.30000000000001</v>
      </c>
      <c r="HP29">
        <f ca="1">+OFFSET('def-cy1131'!$W$8,ROUNDDOWN((ROW(Sheet1!HO29)-ROW(Sheet1!HO$5))/4,0),0)</f>
        <v>90.5</v>
      </c>
      <c r="HQ29">
        <f ca="1">+OFFSET('def-cy1131'!$M$8,ROUNDDOWN((ROW(Sheet1!HO29)-ROW(Sheet1!HO$5))/4,0),0)</f>
        <v>135.1</v>
      </c>
      <c r="HR29">
        <f ca="1">+OFFSET('def-cy1131'!$N$8,ROUNDDOWN((ROW(Sheet1!HO29)-ROW(Sheet1!HO$5))/4,0),0)</f>
        <v>122.2</v>
      </c>
      <c r="HS29" s="9">
        <f t="shared" ca="1" si="154"/>
        <v>126.38068592057763</v>
      </c>
      <c r="HT29" s="9">
        <f t="shared" ca="1" si="155"/>
        <v>97.708928571428572</v>
      </c>
      <c r="HU29" s="9">
        <f t="shared" ca="1" si="156"/>
        <v>390.70950510604871</v>
      </c>
      <c r="HV29" s="9">
        <f t="shared" ca="1" si="157"/>
        <v>83.761160275319554</v>
      </c>
      <c r="HW29" s="9">
        <f t="shared" ca="1" si="158"/>
        <v>142.20856658184903</v>
      </c>
      <c r="HX29" s="9">
        <f t="shared" ca="1" si="159"/>
        <v>95.137181996086113</v>
      </c>
      <c r="HY29" s="9">
        <f t="shared" ca="1" si="160"/>
        <v>185.97629899726525</v>
      </c>
      <c r="HZ29" s="9">
        <f t="shared" ca="1" si="161"/>
        <v>146.7270325203252</v>
      </c>
      <c r="IA29">
        <f t="shared" ca="1" si="80"/>
        <v>-3.1193032814166416E-3</v>
      </c>
      <c r="IB29">
        <f t="shared" ca="1" si="81"/>
        <v>3.0531378087568278E-4</v>
      </c>
      <c r="IC29">
        <f t="shared" ca="1" si="82"/>
        <v>1.3791057727120383E-3</v>
      </c>
      <c r="ID29">
        <f t="shared" ca="1" si="83"/>
        <v>1.6618688216060208E-3</v>
      </c>
      <c r="IE29">
        <f t="shared" ca="1" si="84"/>
        <v>1.6414812857796227E-2</v>
      </c>
      <c r="IF29">
        <f t="shared" ca="1" si="85"/>
        <v>2.2884398447830779E-3</v>
      </c>
      <c r="IG29">
        <f t="shared" ca="1" si="86"/>
        <v>-1.3742448164988447E-2</v>
      </c>
      <c r="IH29">
        <f t="shared" ca="1" si="87"/>
        <v>3.3456260719941374E-4</v>
      </c>
      <c r="II29">
        <f t="shared" ca="1" si="129"/>
        <v>5.5223522385673702E-3</v>
      </c>
      <c r="IJ29" s="5">
        <f t="shared" ca="1" si="130"/>
        <v>147669.38871012718</v>
      </c>
      <c r="IK29" s="1">
        <f t="shared" ca="1" si="88"/>
        <v>17.830945203092444</v>
      </c>
      <c r="IL29">
        <f t="shared" ca="1" si="131"/>
        <v>2.8767708928873021E-3</v>
      </c>
      <c r="IM29" s="5">
        <f t="shared" si="89"/>
        <v>177588.81889574404</v>
      </c>
      <c r="IN29">
        <f t="shared" ca="1" si="90"/>
        <v>120.26109165004281</v>
      </c>
      <c r="IP29" s="112">
        <v>109.01697205929422</v>
      </c>
      <c r="IQ29" s="112">
        <v>109.50877006354945</v>
      </c>
      <c r="IR29">
        <f t="shared" si="91"/>
        <v>101.16305194388657</v>
      </c>
      <c r="IS29">
        <f t="shared" si="132"/>
        <v>-1.7477825164144301E-3</v>
      </c>
      <c r="IT29" s="112">
        <v>0.47403241066300045</v>
      </c>
      <c r="IU29">
        <f t="shared" si="133"/>
        <v>-4.0559076459586339E-3</v>
      </c>
      <c r="IW29">
        <f>+util!B27</f>
        <v>117.366666666667</v>
      </c>
      <c r="IX29">
        <f t="shared" si="134"/>
        <v>-1.1857846450783503E-2</v>
      </c>
      <c r="IY29">
        <f t="shared" si="135"/>
        <v>-7.114707870470101E-3</v>
      </c>
      <c r="JA29" s="5">
        <f t="shared" si="92"/>
        <v>94618.350312776587</v>
      </c>
      <c r="JB29" s="1">
        <f t="shared" si="93"/>
        <v>3.5650824515928554</v>
      </c>
      <c r="JC29" s="5">
        <f t="shared" ca="1" si="94"/>
        <v>78677.441734949447</v>
      </c>
      <c r="JD29" s="1">
        <f t="shared" ca="1" si="95"/>
        <v>9.5002299701344377</v>
      </c>
      <c r="JE29">
        <f t="shared" ca="1" si="136"/>
        <v>1.448640784357768E-2</v>
      </c>
      <c r="JG29">
        <f t="shared" si="96"/>
        <v>0.56326077920178574</v>
      </c>
    </row>
    <row r="30" spans="1:267" x14ac:dyDescent="0.15">
      <c r="A30" t="s">
        <v>269</v>
      </c>
      <c r="B30" s="7">
        <f>+'gaku-mk1131'!B33*'gaku-mk1722'!$B$8/'gaku-mk1131'!$B$64</f>
        <v>348827.28632375383</v>
      </c>
      <c r="C30" s="7">
        <f>+'kgaku-mk1131'!B34*'kgaku-mk1722'!B$9/'kgaku-mk1131'!B$65</f>
        <v>181032.40744356372</v>
      </c>
      <c r="D30" s="7">
        <f>+'kgaku-mk1131'!C34*'kgaku-mk1722'!C$9/'kgaku-mk1131'!C$65</f>
        <v>697.65712668358378</v>
      </c>
      <c r="E30" s="7">
        <f>+'kgaku-mk1131'!D34*'kgaku-mk1722'!D$9/'kgaku-mk1131'!D$65</f>
        <v>151.50794117647061</v>
      </c>
      <c r="F30" s="7">
        <f>+'kgaku-mk1131'!F34*'kgaku-mk1722'!F$9/'kgaku-mk1131'!F$65</f>
        <v>11792.42824722295</v>
      </c>
      <c r="G30" s="7">
        <f>+'kgaku-mk1131'!G34*'kgaku-mk1722'!G$9/'kgaku-mk1131'!G$65</f>
        <v>16485.610453166191</v>
      </c>
      <c r="H30" s="7">
        <f>+'kgaku-mk1131'!H34*'kgaku-mk1722'!H$9/'kgaku-mk1131'!H$65</f>
        <v>60074.193376387382</v>
      </c>
      <c r="I30" s="7">
        <f>+'kgaku-mk1131'!I34*'kgaku-mk1722'!I$9/'kgaku-mk1131'!I$65</f>
        <v>91964.818145265628</v>
      </c>
      <c r="J30" s="7">
        <f>+'gaku-mk1131'!F33*'gaku-mk1722'!$F$8/'gaku-mk1131'!$F$64</f>
        <v>15632.258528551118</v>
      </c>
      <c r="K30" s="7">
        <f>+'gaku-mk1131'!G33*'gaku-mk1722'!$G$8/'gaku-mk1131'!$G$64</f>
        <v>57646.626873614558</v>
      </c>
      <c r="L30" s="7">
        <f>+'gaku-jk1131'!B33*'gaku-jk1722'!$B$8/'gaku-jk1131'!$B$64</f>
        <v>324751.00412830169</v>
      </c>
      <c r="M30" s="7">
        <f>+'kgaku-jk1131'!B34*'kgaku-jk1722'!$B$9/'kgaku-jk1131'!$B$65</f>
        <v>184496.8802626612</v>
      </c>
      <c r="N30" s="7">
        <f>+'kgaku-jk1131'!C34*'kgaku-jk1722'!C$9/'kgaku-jk1131'!C$65</f>
        <v>931.90445961976206</v>
      </c>
      <c r="O30" s="7">
        <f>+'kgaku-jk1131'!D34*'kgaku-jk1722'!D$9/'kgaku-jk1131'!D$65</f>
        <v>166.08180489587141</v>
      </c>
      <c r="P30" s="7">
        <f>+'kgaku-jk1131'!F34*'kgaku-jk1722'!F$9/'kgaku-jk1131'!F$65</f>
        <v>3090.7073620237611</v>
      </c>
      <c r="Q30" s="7">
        <f>+'kgaku-jk1131'!G34*'kgaku-jk1722'!G$9/'kgaku-jk1131'!G$65</f>
        <v>16235.766663820279</v>
      </c>
      <c r="R30" s="7">
        <f>+'kgaku-jk1131'!H34*'kgaku-jk1722'!H$9/'kgaku-jk1131'!H$65</f>
        <v>66612.158870339612</v>
      </c>
      <c r="S30" s="7">
        <f>+'kgaku-jk1131'!I34*'kgaku-jk1722'!I$9/'kgaku-jk1131'!I$65</f>
        <v>112798.29646611447</v>
      </c>
      <c r="T30" s="7">
        <f>+'gaku-jk1131'!F33*'gaku-jk1722'!$F$8/'gaku-jk1131'!$F$64</f>
        <v>18698.170109560662</v>
      </c>
      <c r="U30" s="7">
        <f>+'gaku-jk1131'!G33*'gaku-jk1722'!$G$8/'gaku-jk1131'!$G$64</f>
        <v>46066.589934597934</v>
      </c>
      <c r="V30" s="8">
        <f t="shared" si="0"/>
        <v>107.41376682116129</v>
      </c>
      <c r="W30" s="8">
        <f t="shared" si="0"/>
        <v>98.122205202513314</v>
      </c>
      <c r="X30" s="8">
        <f t="shared" si="1"/>
        <v>74.863589231909415</v>
      </c>
      <c r="Y30" s="8">
        <f t="shared" si="2"/>
        <v>91.224888404519561</v>
      </c>
      <c r="Z30" s="8">
        <f t="shared" si="3"/>
        <v>381.54463900786124</v>
      </c>
      <c r="AA30" s="8">
        <f t="shared" si="4"/>
        <v>101.53884811551686</v>
      </c>
      <c r="AB30" s="8">
        <f t="shared" si="5"/>
        <v>90.18502687072737</v>
      </c>
      <c r="AC30" s="8">
        <f t="shared" si="6"/>
        <v>81.530325391831255</v>
      </c>
      <c r="AD30" s="8">
        <f t="shared" si="7"/>
        <v>83.60314638788158</v>
      </c>
      <c r="AE30" s="8">
        <f t="shared" si="8"/>
        <v>125.13760396733757</v>
      </c>
      <c r="AF30" s="11">
        <f t="shared" ca="1" si="9"/>
        <v>98.144642857142856</v>
      </c>
      <c r="AG30" s="11">
        <f t="shared" ca="1" si="10"/>
        <v>73.680964153275639</v>
      </c>
      <c r="AH30" s="11">
        <f t="shared" ca="1" si="11"/>
        <v>91.013091641490433</v>
      </c>
      <c r="AI30" s="11">
        <f t="shared" ca="1" si="12"/>
        <v>378.87714061272584</v>
      </c>
      <c r="AJ30" s="11">
        <f t="shared" ca="1" si="13"/>
        <v>101.50029211295033</v>
      </c>
      <c r="AK30" s="11">
        <f t="shared" ca="1" si="14"/>
        <v>89.793465346534646</v>
      </c>
      <c r="AL30" s="11">
        <f t="shared" ca="1" si="15"/>
        <v>81.746887966804977</v>
      </c>
      <c r="AM30" s="11">
        <f t="shared" ca="1" si="16"/>
        <v>83.367453294001962</v>
      </c>
      <c r="AN30" s="11">
        <f t="shared" ca="1" si="17"/>
        <v>124.67897111913358</v>
      </c>
      <c r="AO30" s="9">
        <f ca="1">+OFFSET('kdef-cy1131'!B$9,ROUNDDOWN((ROW(Sheet1!AO30)-ROW(Sheet1!AO$5))/4,0),0)</f>
        <v>90.1</v>
      </c>
      <c r="AP30" s="9">
        <f ca="1">+OFFSET('kdef-cy1131'!C$9,ROUNDDOWN((ROW(Sheet1!AP30)-ROW(Sheet1!AP$5))/4,0),0)</f>
        <v>89.1</v>
      </c>
      <c r="AQ30" s="9">
        <f ca="1">+OFFSET('kdef-cy1131'!D$9,ROUNDDOWN((ROW(Sheet1!AQ30)-ROW(Sheet1!AQ$5))/4,0),0)</f>
        <v>88</v>
      </c>
      <c r="AR30" s="9">
        <f ca="1">+OFFSET('kdef-cy1131'!F$9,ROUNDDOWN((ROW(Sheet1!AR30)-ROW(Sheet1!AR$5))/4,0),0)</f>
        <v>156.9</v>
      </c>
      <c r="AS30" s="9">
        <f ca="1">+OFFSET('kdef-cy1131'!G$9,ROUNDDOWN((ROW(Sheet1!AS30)-ROW(Sheet1!AS$5))/4,0),0)</f>
        <v>91.6</v>
      </c>
      <c r="AT30" s="9">
        <f ca="1">+OFFSET('kdef-cy1131'!H$9,ROUNDDOWN((ROW(Sheet1!AT30)-ROW(Sheet1!AT$5))/4,0),0)</f>
        <v>93.4</v>
      </c>
      <c r="AU30" s="9">
        <f ca="1">+OFFSET('kdef-cy1131'!I$9,ROUNDDOWN((ROW(Sheet1!AU30)-ROW(Sheet1!AU$5))/4,0),0)</f>
        <v>79.2</v>
      </c>
      <c r="AV30" s="9">
        <f ca="1">+OFFSET('def-cy1131'!$F$8,ROUNDDOWN((ROW(Sheet1!AV30)-ROW(Sheet1!AV$5))/4,0),0)</f>
        <v>84.7</v>
      </c>
      <c r="AW30" s="9">
        <f ca="1">+OFFSET('def-cy1131'!$G$8,ROUNDDOWN((ROW(Sheet1!AW30)-ROW(Sheet1!AW$5))/4,0),0)</f>
        <v>109.9</v>
      </c>
      <c r="AX30" s="9">
        <f t="shared" ca="1" si="145"/>
        <v>97.708928571428572</v>
      </c>
      <c r="AY30" s="9">
        <f t="shared" ca="1" si="146"/>
        <v>102.54140914709518</v>
      </c>
      <c r="AZ30" s="9">
        <f t="shared" ca="1" si="147"/>
        <v>90.702819738167179</v>
      </c>
      <c r="BA30" s="9">
        <f t="shared" ca="1" si="148"/>
        <v>390.70950510604871</v>
      </c>
      <c r="BB30" s="9">
        <f t="shared" ca="1" si="149"/>
        <v>100.39221032132423</v>
      </c>
      <c r="BC30" s="9">
        <f t="shared" ca="1" si="150"/>
        <v>90.562574257425737</v>
      </c>
      <c r="BD30" s="9">
        <f t="shared" ca="1" si="151"/>
        <v>80.198651452282164</v>
      </c>
      <c r="BE30" s="9">
        <f t="shared" ca="1" si="143"/>
        <v>83.761160275319554</v>
      </c>
      <c r="BF30" s="9">
        <f t="shared" ca="1" si="152"/>
        <v>126.38068592057763</v>
      </c>
      <c r="BG30">
        <f t="shared" ca="1" si="97"/>
        <v>7.5421325910228064E-4</v>
      </c>
      <c r="BH30">
        <f t="shared" ca="1" si="98"/>
        <v>4.0491969163444731E-5</v>
      </c>
      <c r="BI30">
        <f t="shared" ca="1" si="99"/>
        <v>1.0470109910512568E-4</v>
      </c>
      <c r="BJ30">
        <f t="shared" ca="1" si="100"/>
        <v>3.2089689988450995E-3</v>
      </c>
      <c r="BK30">
        <f t="shared" ca="1" si="101"/>
        <v>-1.429048590862384E-3</v>
      </c>
      <c r="BL30" s="13">
        <f t="shared" ca="1" si="102"/>
        <v>2.6793267353535672E-3</v>
      </c>
      <c r="BM30">
        <f t="shared" ca="1" si="103"/>
        <v>2.1906142444281185E-2</v>
      </c>
      <c r="BN30">
        <f t="shared" ca="1" si="49"/>
        <v>1.8164601650577754E-2</v>
      </c>
      <c r="BO30" s="13">
        <f t="shared" ca="1" si="50"/>
        <v>4.0070744094858939E-2</v>
      </c>
      <c r="BP30">
        <f t="shared" ca="1" si="104"/>
        <v>1.7865545945985422E-2</v>
      </c>
      <c r="BQ30">
        <f t="shared" ca="1" si="105"/>
        <v>7.0050895818171569E-3</v>
      </c>
      <c r="BR30">
        <f t="shared" ca="1" si="106"/>
        <v>5.8086293423851732E-3</v>
      </c>
      <c r="BS30" s="13">
        <f t="shared" ca="1" si="107"/>
        <v>3.0679264870187753E-2</v>
      </c>
      <c r="BT30" s="5">
        <f t="shared" si="51"/>
        <v>46066.589934597934</v>
      </c>
      <c r="BU30" s="5">
        <f t="shared" ca="1" si="52"/>
        <v>197025.99185111246</v>
      </c>
      <c r="BV30" s="5">
        <f t="shared" ca="1" si="53"/>
        <v>14247.565990445743</v>
      </c>
      <c r="BW30" s="5">
        <f t="shared" ca="1" si="108"/>
        <v>58255.956200731096</v>
      </c>
      <c r="BX30" s="5">
        <f t="shared" si="54"/>
        <v>57646.626873614558</v>
      </c>
      <c r="BY30" s="5">
        <f t="shared" si="55"/>
        <v>169070.77116032632</v>
      </c>
      <c r="BZ30" s="5">
        <f t="shared" si="56"/>
        <v>27424.686775774069</v>
      </c>
      <c r="CA30" s="5">
        <f t="shared" si="57"/>
        <v>85071.313649388627</v>
      </c>
      <c r="CB30" s="9">
        <f t="shared" si="109"/>
        <v>125.13760396733757</v>
      </c>
      <c r="CC30" s="9">
        <f t="shared" ca="1" si="110"/>
        <v>85.811404663852073</v>
      </c>
      <c r="CD30" s="9">
        <f t="shared" ca="1" si="111"/>
        <v>192.48682051491991</v>
      </c>
      <c r="CE30" s="9">
        <f t="shared" ca="1" si="112"/>
        <v>146.03024170826501</v>
      </c>
      <c r="CF30" s="5"/>
      <c r="CG30" s="5">
        <f t="shared" si="58"/>
        <v>86.088321753657908</v>
      </c>
      <c r="CH30" s="5">
        <f t="shared" ca="1" si="113"/>
        <v>85.811404663852073</v>
      </c>
      <c r="CI30" s="5">
        <f t="shared" si="59"/>
        <v>125.86553305253787</v>
      </c>
      <c r="CJ30" s="5">
        <f t="shared" ca="1" si="114"/>
        <v>192.48682051491991</v>
      </c>
      <c r="CK30" s="5">
        <f t="shared" si="115"/>
        <v>125.37134721974918</v>
      </c>
      <c r="CL30" s="5">
        <f t="shared" ca="1" si="116"/>
        <v>146.03024170826501</v>
      </c>
      <c r="CM30" s="5"/>
      <c r="CN30" s="1">
        <f t="shared" si="21"/>
        <v>39.102703273322035</v>
      </c>
      <c r="CO30" s="1">
        <f t="shared" si="22"/>
        <v>5.5467979286515865</v>
      </c>
      <c r="CP30" s="1">
        <f t="shared" ca="1" si="23"/>
        <v>23.723556812905937</v>
      </c>
      <c r="CQ30" s="1">
        <f t="shared" ca="1" si="24"/>
        <v>1.7155246272044464</v>
      </c>
      <c r="CR30" s="1">
        <f t="shared" ca="1" si="25"/>
        <v>7.0144983087438302</v>
      </c>
      <c r="CS30" s="83">
        <f t="shared" si="117"/>
        <v>-5.286584516365273E-3</v>
      </c>
      <c r="CT30" s="83">
        <f t="shared" si="118"/>
        <v>2.3098608328979031E-2</v>
      </c>
      <c r="CU30" s="83">
        <f t="shared" ca="1" si="60"/>
        <v>-1.5092929660750931E-4</v>
      </c>
      <c r="CV30" s="83">
        <f t="shared" ca="1" si="61"/>
        <v>3.6462060973273647E-2</v>
      </c>
      <c r="CW30" s="83">
        <f t="shared" ca="1" si="61"/>
        <v>2.7391392301689264E-2</v>
      </c>
      <c r="CX30" s="83">
        <f t="shared" si="119"/>
        <v>1.0251390435175365E-2</v>
      </c>
      <c r="CY30" s="83">
        <f t="shared" si="138"/>
        <v>-4.5975034064745079E-3</v>
      </c>
      <c r="CZ30" s="83">
        <f t="shared" ca="1" si="139"/>
        <v>-4.2898447316314038E-4</v>
      </c>
      <c r="DA30" s="83">
        <f t="shared" ca="1" si="140"/>
        <v>-6.5094025397599807E-3</v>
      </c>
      <c r="DB30" s="83">
        <f t="shared" ca="1" si="140"/>
        <v>-5.2129207655054162E-3</v>
      </c>
      <c r="DC30" s="5"/>
      <c r="DD30" s="86">
        <f t="shared" si="120"/>
        <v>2005</v>
      </c>
      <c r="DE30" s="135">
        <v>595434.30000000005</v>
      </c>
      <c r="DF30" s="135">
        <v>9713.2000000000007</v>
      </c>
      <c r="DG30" s="135">
        <v>367656.5</v>
      </c>
      <c r="DH30" s="5">
        <v>17026.400000000001</v>
      </c>
      <c r="DI30" s="5">
        <v>522422.9</v>
      </c>
      <c r="DJ30" s="5">
        <v>12907.2</v>
      </c>
      <c r="DK30" s="5">
        <v>359643.1</v>
      </c>
      <c r="DL30" s="5">
        <v>9374.2000000000007</v>
      </c>
      <c r="DM30" s="135">
        <v>458300.9</v>
      </c>
      <c r="DN30" s="134">
        <v>28528.7</v>
      </c>
      <c r="DO30" s="5">
        <v>221588.6</v>
      </c>
      <c r="DP30" s="5">
        <v>15978.3</v>
      </c>
      <c r="DQ30" s="5">
        <f t="shared" si="162"/>
        <v>580972</v>
      </c>
      <c r="DR30" s="5">
        <f t="shared" si="162"/>
        <v>9777.1</v>
      </c>
      <c r="DS30" s="5">
        <f t="shared" si="162"/>
        <v>367430.5</v>
      </c>
      <c r="DT30" s="5">
        <f t="shared" si="162"/>
        <v>16949.8</v>
      </c>
      <c r="DU30" s="7">
        <f t="shared" si="121"/>
        <v>975129.4</v>
      </c>
      <c r="DV30" s="132">
        <f t="shared" si="163"/>
        <v>509773.5</v>
      </c>
      <c r="DW30" s="132">
        <f t="shared" si="163"/>
        <v>12719.2</v>
      </c>
      <c r="DX30" s="132">
        <f t="shared" si="163"/>
        <v>358983</v>
      </c>
      <c r="DY30" s="132">
        <f t="shared" si="163"/>
        <v>9313.5</v>
      </c>
      <c r="DZ30" s="7">
        <f t="shared" si="123"/>
        <v>890789.2</v>
      </c>
      <c r="EA30">
        <v>100922.2</v>
      </c>
      <c r="EB30">
        <v>19366.099999999999</v>
      </c>
      <c r="EC30">
        <v>81556.100000000006</v>
      </c>
      <c r="ED30">
        <v>93967.7</v>
      </c>
      <c r="EE30">
        <v>18247.400000000001</v>
      </c>
      <c r="EF30">
        <v>75720.2</v>
      </c>
      <c r="EG30" s="5">
        <f t="shared" si="64"/>
        <v>820627.32726899232</v>
      </c>
      <c r="EH30" s="9">
        <f ca="1">+AVERAGE(OFFSET($CE$5,(ROW(EH30)-ROW($EH$5))*4,0):OFFSET($CE$5,(ROW(EH30)-ROW($EH$5))*4+3,0))</f>
        <v>114.73070598351481</v>
      </c>
      <c r="EI30" s="102">
        <f>+'def-cy1722'!B19</f>
        <v>107</v>
      </c>
      <c r="EJ30" s="101">
        <f>+'def-cy1131'!B33</f>
        <v>93.5</v>
      </c>
      <c r="EK30" s="5">
        <f t="shared" ca="1" si="65"/>
        <v>715263.90449205891</v>
      </c>
      <c r="EO30" s="90">
        <f t="shared" si="30"/>
        <v>57646.626873614558</v>
      </c>
      <c r="EP30" s="1">
        <f>+'gaku-mk1131'!G33</f>
        <v>56283.9</v>
      </c>
      <c r="EQ30" s="5">
        <f t="shared" ca="1" si="66"/>
        <v>9868.9535467556288</v>
      </c>
      <c r="ER30" s="7">
        <f ca="1">+ER29+$EQ29</f>
        <v>327547.54010743328</v>
      </c>
      <c r="ES30" s="4">
        <f ca="1">+ER29+EQ29</f>
        <v>327547.54010743328</v>
      </c>
      <c r="ET30" s="131">
        <f ca="1">+ET29+EQ29-(ES33-ER33)/4</f>
        <v>321326.51266687654</v>
      </c>
      <c r="EU30" s="182">
        <f t="shared" ca="1" si="31"/>
        <v>339171.74348815967</v>
      </c>
      <c r="EV30" s="5">
        <f t="shared" ca="1" si="67"/>
        <v>5838</v>
      </c>
      <c r="EW30" s="92">
        <f t="shared" ca="1" si="68"/>
        <v>122.03883231500339</v>
      </c>
      <c r="EX30">
        <f t="shared" ca="1" si="32"/>
        <v>0.60713039380824729</v>
      </c>
      <c r="EY30">
        <f t="shared" ca="1" si="69"/>
        <v>0.59543129619823609</v>
      </c>
      <c r="EZ30">
        <f t="shared" ca="1" si="70"/>
        <v>-1.0744460707340978E-2</v>
      </c>
      <c r="FA30">
        <f t="shared" ca="1" si="70"/>
        <v>-1.0744460707341089E-2</v>
      </c>
      <c r="FC30" s="6">
        <f>+call!C68</f>
        <v>4.6292999999999997</v>
      </c>
      <c r="FE30" s="142">
        <f>fof!B92/10</f>
        <v>1065.3455395308185</v>
      </c>
      <c r="FF30" s="142">
        <f>fof!C92/10</f>
        <v>36441.247871294305</v>
      </c>
      <c r="FG30" s="7">
        <f ca="1">+AVERAGE(OFFSET(jikasougaku!$BF$287,(ROW(Sheet1!FG30)-ROW(Sheet1!$FG$5))*3,0):OFFSET(jikasougaku!$BF$287,(ROW(Sheet1!FG30)-ROW(Sheet1!$FG$5))*3+2,0))/1000</f>
        <v>62432.125</v>
      </c>
      <c r="FH30" s="7">
        <f ca="1">+AVERAGE(OFFSET(jikasougaku!$BR$287,(ROW(Sheet1!FH30)-ROW(Sheet1!$FH$5))*3,0):OFFSET(jikasougaku!$BR$287,(ROW(Sheet1!FH30)-ROW(Sheet1!$FH$5))*3+2,0))/1000</f>
        <v>228830.51033333334</v>
      </c>
      <c r="FI30" s="7" t="e">
        <f ca="1">+AVERAGE(OFFSET(jikasougaku!$BH$287,(ROW(Sheet1!FI30)-ROW(Sheet1!FI$5))*3,0):OFFSET(jikasougaku!$BH$287,(ROW(Sheet1!FI30)-ROW(Sheet1!FI$5))*3+2,0))/1000</f>
        <v>#DIV/0!</v>
      </c>
      <c r="FJ30" s="7" t="e">
        <f ca="1">+AVERAGE(OFFSET(jikasougaku!$BJ$287,(ROW(Sheet1!FJ30)-ROW(Sheet1!FJ$5))*3,0):OFFSET(jikasougaku!$BJ$287,(ROW(Sheet1!FJ30)-ROW(Sheet1!FJ$5))*3+2,0))/1000</f>
        <v>#DIV/0!</v>
      </c>
      <c r="FK30" s="7" t="e">
        <f ca="1">+AVERAGE(OFFSET(jikasougaku!$BL$287,(ROW(Sheet1!FK30)-ROW(Sheet1!FK$5))*3,0):OFFSET(jikasougaku!$BL$287,(ROW(Sheet1!FK30)-ROW(Sheet1!FK$5))*3+2,0))/1000</f>
        <v>#DIV/0!</v>
      </c>
      <c r="FL30" s="4">
        <f t="shared" ca="1" si="33"/>
        <v>51437.228334577747</v>
      </c>
      <c r="FM30" s="64">
        <f t="shared" ca="1" si="71"/>
        <v>166398.38533333334</v>
      </c>
      <c r="FN30" s="7">
        <f t="shared" ca="1" si="34"/>
        <v>19659.601145087632</v>
      </c>
      <c r="FO30" s="7">
        <f t="shared" ca="1" si="35"/>
        <v>181919.74624334325</v>
      </c>
      <c r="FP30" s="1">
        <f t="shared" ca="1" si="36"/>
        <v>2.3671783621168134</v>
      </c>
      <c r="FQ30" s="1">
        <f t="shared" ca="1" si="37"/>
        <v>21.904640067259315</v>
      </c>
      <c r="FR30" s="211">
        <f ca="1">+FP30/消費税調整!$E30*100</f>
        <v>2.2037941989857326</v>
      </c>
      <c r="FS30" s="211">
        <f ca="1">+FQ30/消費税調整!$E30*100</f>
        <v>20.3927678132073</v>
      </c>
      <c r="FT30" s="83">
        <f t="shared" ca="1" si="124"/>
        <v>9.7632723909019059E-2</v>
      </c>
      <c r="FU30" s="83">
        <f t="shared" ca="1" si="125"/>
        <v>0.14707393629827409</v>
      </c>
      <c r="FW30" s="7">
        <f>+kshotoku1631!$E34*kshotoku1722!$E$9/kshotoku1631!$E$65</f>
        <v>173712.36517328824</v>
      </c>
      <c r="FX30" s="72">
        <f t="shared" ca="1" si="72"/>
        <v>0.24381959143744911</v>
      </c>
      <c r="FY30">
        <f t="shared" ca="1" si="126"/>
        <v>-1.0573273696785174E-2</v>
      </c>
      <c r="GA30" s="73">
        <f t="shared" ca="1" si="38"/>
        <v>122.03883231500339</v>
      </c>
      <c r="GB30" s="72">
        <f ca="1">+AVERAGE(OFFSET(Maikin30!$F$20,ROUNDDOWN((ROW(GB30)-ROW(GB$5))/4,0),MOD(ROW(GB30)-ROW(GB$5),4)*3):OFFSET(Maikin30!$F$20,ROUNDDOWN((ROW(GB30)-ROW(GB$5))/4,0),MOD(ROW(GB30)-ROW(GB$5),4)*3+2))</f>
        <v>117.03333333333335</v>
      </c>
      <c r="GC30" s="5">
        <f ca="1">+AVERAGE(OFFSET(Rocho!$J$66,(ROW(GC30)-ROW($GC$5))*3,0):OFFSET(Rocho!$J$66,(ROW(GC30)-ROW($GC$5))*3+2,0))</f>
        <v>5838</v>
      </c>
      <c r="GD30" s="72">
        <f t="shared" ca="1" si="73"/>
        <v>85.786394242715488</v>
      </c>
      <c r="GE30">
        <f t="shared" ca="1" si="127"/>
        <v>4.1530113112304631E-3</v>
      </c>
      <c r="GF30" s="72"/>
      <c r="GG30" s="87" t="s">
        <v>249</v>
      </c>
      <c r="GH30" s="78">
        <f ca="1">+AVERAGE(OFFSET(Rocho!$E$6,(ROW(GH30)-ROW($GH$5))*3,0):OFFSET(Rocho!$E$6,(ROW(GH30)-ROW($GH$5))*3+2,0))/10000</f>
        <v>9009</v>
      </c>
      <c r="GI30" s="82">
        <f>Rocho!T31</f>
        <v>7918.3164920868003</v>
      </c>
      <c r="GJ30">
        <f t="shared" si="128"/>
        <v>7.5112454533157237E-4</v>
      </c>
      <c r="GL30" s="94">
        <f t="shared" si="39"/>
        <v>180021.71130201255</v>
      </c>
      <c r="GM30" s="5">
        <f t="shared" si="74"/>
        <v>57646.626873614558</v>
      </c>
      <c r="GN30" s="7">
        <f>+('gaku-mk1131'!C33-'gaku-mk1131'!D33)*('gaku-mk1722'!$C$8-'gaku-mk1722'!$D$8)/('gaku-mk1131'!$C$64-'gaku-mk1131'!$D$64)</f>
        <v>2741.3785225255597</v>
      </c>
      <c r="GO30" s="5">
        <f t="shared" si="75"/>
        <v>11792.42824722295</v>
      </c>
      <c r="GP30" s="5">
        <f t="shared" si="76"/>
        <v>15632.258528551118</v>
      </c>
      <c r="GQ30" s="90">
        <f>+'gaku-mk1131'!H33+('gaku-mk1722'!$H$8-'gaku-mk1131'!$H$64)</f>
        <v>3043.7000000000003</v>
      </c>
      <c r="GR30" s="7">
        <f>+'gaku-mk1131'!W33*'gaku-mk1722'!$W$8/'gaku-mk1131'!$W$64</f>
        <v>74926.41899207441</v>
      </c>
      <c r="GS30" s="7">
        <f>+'gaku-mk1131'!M33*'gaku-mk1722'!$M$8/'gaku-mk1131'!$M$64</f>
        <v>39990.07441187033</v>
      </c>
      <c r="GT30" s="7">
        <f>+'gaku-mk1131'!N33*'gaku-mk1722'!$N$8/'gaku-mk1131'!$N$64</f>
        <v>25751.174273846391</v>
      </c>
      <c r="GU30" s="5">
        <f t="shared" si="77"/>
        <v>46066.589934597934</v>
      </c>
      <c r="GV30" s="7">
        <f>+('gaku-jk1131'!C33-'gaku-jk1131'!D33)*('gaku-jk1722'!$C$8-'gaku-jk1722'!$D$8)/('gaku-jk1131'!$C$64-'gaku-jk1131'!$D$64)</f>
        <v>2779.8301093000323</v>
      </c>
      <c r="GW30" s="5">
        <f t="shared" si="78"/>
        <v>3090.7073620237611</v>
      </c>
      <c r="GX30" s="5">
        <f t="shared" si="79"/>
        <v>18698.170109560662</v>
      </c>
      <c r="GY30" s="90">
        <f>+'gaku-jk1131'!H33+('gaku-jk1722'!$H$8-'gaku-jk1131'!$H$64)</f>
        <v>3079.1000000000004</v>
      </c>
      <c r="GZ30" s="7">
        <f>+'gaku-jk1131'!Z33*'gaku-jk1722'!$Z$8/'gaku-jk1131'!$Z$64</f>
        <v>80671.795366104023</v>
      </c>
      <c r="HA30" s="7">
        <f>+'gaku-jk1131'!M33*'gaku-jk1722'!$M$8/'gaku-jk1131'!$M$64</f>
        <v>24593.810754113292</v>
      </c>
      <c r="HB30" s="7">
        <f>+'gaku-jk1131'!N33*'gaku-jk1722'!$N$8/'gaku-jk1131'!$N$64</f>
        <v>25882.681064155327</v>
      </c>
      <c r="HC30" s="9">
        <f t="shared" ca="1" si="40"/>
        <v>124.67897111913358</v>
      </c>
      <c r="HD30" s="7">
        <f t="shared" ca="1" si="41"/>
        <v>98.035714285714292</v>
      </c>
      <c r="HE30" s="9">
        <f t="shared" ca="1" si="42"/>
        <v>378.87714061272584</v>
      </c>
      <c r="HF30" s="9">
        <f t="shared" ca="1" si="43"/>
        <v>83.367453294001962</v>
      </c>
      <c r="HG30" s="7">
        <f t="shared" ca="1" si="44"/>
        <v>130.77854113655641</v>
      </c>
      <c r="HH30" s="7">
        <f t="shared" ca="1" si="45"/>
        <v>93.68786692759295</v>
      </c>
      <c r="HI30" s="7">
        <f t="shared" ca="1" si="46"/>
        <v>161.57812215132176</v>
      </c>
      <c r="HJ30" s="7">
        <f t="shared" ca="1" si="47"/>
        <v>99.722154471544712</v>
      </c>
      <c r="HL30">
        <f ca="1">+OFFSET('def-cy1131'!$C$8,ROUNDDOWN((ROW(Sheet1!HO30)-ROW(Sheet1!HO$5))/4,0),0)</f>
        <v>90</v>
      </c>
      <c r="HO30">
        <f ca="1">+OFFSET('def-cy1131'!$H$8,ROUNDDOWN((ROW(Sheet1!HO30)-ROW(Sheet1!HO$5))/4,0),0)</f>
        <v>137.30000000000001</v>
      </c>
      <c r="HP30">
        <f ca="1">+OFFSET('def-cy1131'!$W$8,ROUNDDOWN((ROW(Sheet1!HO30)-ROW(Sheet1!HO$5))/4,0),0)</f>
        <v>90.5</v>
      </c>
      <c r="HQ30">
        <f ca="1">+OFFSET('def-cy1131'!$M$8,ROUNDDOWN((ROW(Sheet1!HO30)-ROW(Sheet1!HO$5))/4,0),0)</f>
        <v>135.1</v>
      </c>
      <c r="HR30">
        <f ca="1">+OFFSET('def-cy1131'!$N$8,ROUNDDOWN((ROW(Sheet1!HO30)-ROW(Sheet1!HO$5))/4,0),0)</f>
        <v>122.2</v>
      </c>
      <c r="HS30" s="9">
        <f t="shared" ca="1" si="154"/>
        <v>126.38068592057763</v>
      </c>
      <c r="HT30" s="9">
        <f t="shared" ca="1" si="155"/>
        <v>97.708928571428572</v>
      </c>
      <c r="HU30" s="9">
        <f t="shared" ca="1" si="156"/>
        <v>390.70950510604871</v>
      </c>
      <c r="HV30" s="9">
        <f t="shared" ca="1" si="157"/>
        <v>83.761160275319554</v>
      </c>
      <c r="HW30" s="9">
        <f t="shared" ca="1" si="158"/>
        <v>142.20856658184903</v>
      </c>
      <c r="HX30" s="9">
        <f t="shared" ca="1" si="159"/>
        <v>95.137181996086113</v>
      </c>
      <c r="HY30" s="9">
        <f t="shared" ca="1" si="160"/>
        <v>185.97629899726525</v>
      </c>
      <c r="HZ30" s="9">
        <f t="shared" ca="1" si="161"/>
        <v>146.7270325203252</v>
      </c>
      <c r="IA30">
        <f t="shared" ca="1" si="80"/>
        <v>8.3449193895639463E-3</v>
      </c>
      <c r="IB30">
        <f t="shared" ca="1" si="81"/>
        <v>3.6785881115020038E-4</v>
      </c>
      <c r="IC30">
        <f t="shared" ca="1" si="82"/>
        <v>3.2720471041678004E-3</v>
      </c>
      <c r="ID30">
        <f t="shared" ca="1" si="83"/>
        <v>2.7131856911964338E-3</v>
      </c>
      <c r="IE30">
        <f t="shared" ca="1" si="84"/>
        <v>-2.301191177865073E-2</v>
      </c>
      <c r="IF30">
        <f t="shared" ca="1" si="85"/>
        <v>1.009900774523686E-2</v>
      </c>
      <c r="IG30">
        <f t="shared" ca="1" si="86"/>
        <v>5.3686577774536134E-3</v>
      </c>
      <c r="IH30">
        <f t="shared" ca="1" si="87"/>
        <v>-1.2664549023853456E-2</v>
      </c>
      <c r="II30">
        <f t="shared" ca="1" si="129"/>
        <v>-5.5107842837353324E-3</v>
      </c>
      <c r="IJ30" s="5">
        <f t="shared" ca="1" si="130"/>
        <v>146855.61456363462</v>
      </c>
      <c r="IK30" s="1">
        <f t="shared" ca="1" si="88"/>
        <v>17.682628990530983</v>
      </c>
      <c r="IL30">
        <f t="shared" ca="1" si="131"/>
        <v>-8.3526977069009727E-3</v>
      </c>
      <c r="IM30" s="5">
        <f t="shared" si="89"/>
        <v>180021.71130201255</v>
      </c>
      <c r="IN30">
        <f t="shared" ca="1" si="90"/>
        <v>122.58415303829366</v>
      </c>
      <c r="IP30" s="112">
        <v>109.170795204378</v>
      </c>
      <c r="IQ30" s="112">
        <v>108.89445776974486</v>
      </c>
      <c r="IR30">
        <f t="shared" si="91"/>
        <v>99.351005190725715</v>
      </c>
      <c r="IS30">
        <f t="shared" si="132"/>
        <v>-1.8074504200885605E-2</v>
      </c>
      <c r="IT30" s="112">
        <v>0.47137322695229755</v>
      </c>
      <c r="IU30">
        <f t="shared" si="133"/>
        <v>-5.6255021499093446E-3</v>
      </c>
      <c r="IW30">
        <f>+util!B28</f>
        <v>115</v>
      </c>
      <c r="IX30">
        <f t="shared" si="134"/>
        <v>-2.037080912964994E-2</v>
      </c>
      <c r="IY30">
        <f t="shared" si="135"/>
        <v>-1.2222485477789964E-2</v>
      </c>
      <c r="JA30" s="5">
        <f t="shared" si="92"/>
        <v>94950.397652623898</v>
      </c>
      <c r="JB30" s="1">
        <f t="shared" si="93"/>
        <v>3.4622235954395473</v>
      </c>
      <c r="JC30" s="5">
        <f t="shared" ca="1" si="94"/>
        <v>77457.318339477904</v>
      </c>
      <c r="JD30" s="1">
        <f t="shared" ca="1" si="95"/>
        <v>9.3265009095375841</v>
      </c>
      <c r="JE30">
        <f t="shared" ca="1" si="136"/>
        <v>-1.845609767174269E-2</v>
      </c>
      <c r="JG30">
        <f t="shared" si="96"/>
        <v>0.56811796704952056</v>
      </c>
    </row>
    <row r="31" spans="1:267" x14ac:dyDescent="0.15">
      <c r="A31" t="s">
        <v>270</v>
      </c>
      <c r="B31" s="7">
        <f>+'gaku-mk1131'!B34*'gaku-mk1722'!$B$8/'gaku-mk1131'!$B$64</f>
        <v>351589.30978981644</v>
      </c>
      <c r="C31" s="7">
        <f>+'kgaku-mk1131'!B35*'kgaku-mk1722'!B$9/'kgaku-mk1131'!B$65</f>
        <v>183276.82841955358</v>
      </c>
      <c r="D31" s="7">
        <f>+'kgaku-mk1131'!C35*'kgaku-mk1722'!C$9/'kgaku-mk1131'!C$65</f>
        <v>730.84989264103069</v>
      </c>
      <c r="E31" s="7">
        <f>+'kgaku-mk1131'!D35*'kgaku-mk1722'!D$9/'kgaku-mk1131'!D$65</f>
        <v>150.51639705882351</v>
      </c>
      <c r="F31" s="7">
        <f>+'kgaku-mk1131'!F35*'kgaku-mk1722'!F$9/'kgaku-mk1131'!F$65</f>
        <v>12042.616655104441</v>
      </c>
      <c r="G31" s="7">
        <f>+'kgaku-mk1131'!G35*'kgaku-mk1722'!G$9/'kgaku-mk1131'!G$65</f>
        <v>16756.459374222752</v>
      </c>
      <c r="H31" s="7">
        <f>+'kgaku-mk1131'!H35*'kgaku-mk1722'!H$9/'kgaku-mk1131'!H$65</f>
        <v>59764.403309013833</v>
      </c>
      <c r="I31" s="7">
        <f>+'kgaku-mk1131'!I35*'kgaku-mk1722'!I$9/'kgaku-mk1131'!I$65</f>
        <v>93973.23264984625</v>
      </c>
      <c r="J31" s="7">
        <f>+'gaku-mk1131'!F34*'gaku-mk1722'!$F$8/'gaku-mk1131'!$F$64</f>
        <v>16181.590353458538</v>
      </c>
      <c r="K31" s="7">
        <f>+'gaku-mk1131'!G34*'gaku-mk1722'!$G$8/'gaku-mk1131'!$G$64</f>
        <v>57428.367368022955</v>
      </c>
      <c r="L31" s="7">
        <f>+'gaku-jk1131'!B34*'gaku-jk1722'!$B$8/'gaku-jk1131'!$B$64</f>
        <v>326653.35572546895</v>
      </c>
      <c r="M31" s="7">
        <f>+'kgaku-jk1131'!B35*'kgaku-jk1722'!$B$9/'kgaku-jk1131'!$B$65</f>
        <v>187141.20595695495</v>
      </c>
      <c r="N31" s="7">
        <f>+'kgaku-jk1131'!C35*'kgaku-jk1722'!C$9/'kgaku-jk1131'!C$65</f>
        <v>1073.7160078227694</v>
      </c>
      <c r="O31" s="7">
        <f>+'kgaku-jk1131'!D35*'kgaku-jk1722'!D$9/'kgaku-jk1131'!D$65</f>
        <v>164.93178662769458</v>
      </c>
      <c r="P31" s="7">
        <f>+'kgaku-jk1131'!F35*'kgaku-jk1722'!F$9/'kgaku-jk1131'!F$65</f>
        <v>3180.901771120155</v>
      </c>
      <c r="Q31" s="7">
        <f>+'kgaku-jk1131'!G35*'kgaku-jk1722'!G$9/'kgaku-jk1131'!G$65</f>
        <v>16482.501093011895</v>
      </c>
      <c r="R31" s="7">
        <f>+'kgaku-jk1131'!H35*'kgaku-jk1722'!H$9/'kgaku-jk1131'!H$65</f>
        <v>66832.500536787222</v>
      </c>
      <c r="S31" s="7">
        <f>+'kgaku-jk1131'!I35*'kgaku-jk1722'!I$9/'kgaku-jk1131'!I$65</f>
        <v>114839.05614485213</v>
      </c>
      <c r="T31" s="7">
        <f>+'gaku-jk1131'!F34*'gaku-jk1722'!$F$8/'gaku-jk1131'!$F$64</f>
        <v>19552.665657237656</v>
      </c>
      <c r="U31" s="7">
        <f>+'gaku-jk1131'!G34*'gaku-jk1722'!$G$8/'gaku-jk1131'!$G$64</f>
        <v>46235.319780221442</v>
      </c>
      <c r="V31" s="8">
        <f t="shared" si="0"/>
        <v>107.6337663848476</v>
      </c>
      <c r="W31" s="8">
        <f t="shared" si="0"/>
        <v>97.935047218681376</v>
      </c>
      <c r="X31" s="8">
        <f t="shared" si="1"/>
        <v>68.067336923011297</v>
      </c>
      <c r="Y31" s="8">
        <f t="shared" si="2"/>
        <v>91.259786931544411</v>
      </c>
      <c r="Z31" s="8">
        <f t="shared" si="3"/>
        <v>378.59127761947929</v>
      </c>
      <c r="AA31" s="8">
        <f t="shared" si="4"/>
        <v>101.66211595961614</v>
      </c>
      <c r="AB31" s="8">
        <f t="shared" si="5"/>
        <v>89.42416164141153</v>
      </c>
      <c r="AC31" s="8">
        <f t="shared" si="6"/>
        <v>81.830377055096321</v>
      </c>
      <c r="AD31" s="8">
        <f t="shared" si="7"/>
        <v>82.75899888600982</v>
      </c>
      <c r="AE31" s="8">
        <f t="shared" si="8"/>
        <v>124.20886811426288</v>
      </c>
      <c r="AF31" s="11">
        <f t="shared" ca="1" si="9"/>
        <v>98.144642857142856</v>
      </c>
      <c r="AG31" s="11">
        <f t="shared" ca="1" si="10"/>
        <v>73.680964153275639</v>
      </c>
      <c r="AH31" s="11">
        <f t="shared" ca="1" si="11"/>
        <v>91.013091641490433</v>
      </c>
      <c r="AI31" s="11">
        <f t="shared" ca="1" si="12"/>
        <v>378.87714061272584</v>
      </c>
      <c r="AJ31" s="11">
        <f t="shared" ca="1" si="13"/>
        <v>101.50029211295033</v>
      </c>
      <c r="AK31" s="11">
        <f t="shared" ca="1" si="14"/>
        <v>89.793465346534646</v>
      </c>
      <c r="AL31" s="11">
        <f t="shared" ca="1" si="15"/>
        <v>81.746887966804977</v>
      </c>
      <c r="AM31" s="11">
        <f t="shared" ca="1" si="16"/>
        <v>83.367453294001962</v>
      </c>
      <c r="AN31" s="11">
        <f t="shared" ca="1" si="17"/>
        <v>124.67897111913358</v>
      </c>
      <c r="AO31" s="9">
        <f ca="1">+OFFSET('kdef-cy1131'!B$9,ROUNDDOWN((ROW(Sheet1!AO31)-ROW(Sheet1!AO$5))/4,0),0)</f>
        <v>90.1</v>
      </c>
      <c r="AP31" s="9">
        <f ca="1">+OFFSET('kdef-cy1131'!C$9,ROUNDDOWN((ROW(Sheet1!AP31)-ROW(Sheet1!AP$5))/4,0),0)</f>
        <v>89.1</v>
      </c>
      <c r="AQ31" s="9">
        <f ca="1">+OFFSET('kdef-cy1131'!D$9,ROUNDDOWN((ROW(Sheet1!AQ31)-ROW(Sheet1!AQ$5))/4,0),0)</f>
        <v>88</v>
      </c>
      <c r="AR31" s="9">
        <f ca="1">+OFFSET('kdef-cy1131'!F$9,ROUNDDOWN((ROW(Sheet1!AR31)-ROW(Sheet1!AR$5))/4,0),0)</f>
        <v>156.9</v>
      </c>
      <c r="AS31" s="9">
        <f ca="1">+OFFSET('kdef-cy1131'!G$9,ROUNDDOWN((ROW(Sheet1!AS31)-ROW(Sheet1!AS$5))/4,0),0)</f>
        <v>91.6</v>
      </c>
      <c r="AT31" s="9">
        <f ca="1">+OFFSET('kdef-cy1131'!H$9,ROUNDDOWN((ROW(Sheet1!AT31)-ROW(Sheet1!AT$5))/4,0),0)</f>
        <v>93.4</v>
      </c>
      <c r="AU31" s="9">
        <f ca="1">+OFFSET('kdef-cy1131'!I$9,ROUNDDOWN((ROW(Sheet1!AU31)-ROW(Sheet1!AU$5))/4,0),0)</f>
        <v>79.2</v>
      </c>
      <c r="AV31" s="9">
        <f ca="1">+OFFSET('def-cy1131'!$F$8,ROUNDDOWN((ROW(Sheet1!AV31)-ROW(Sheet1!AV$5))/4,0),0)</f>
        <v>84.7</v>
      </c>
      <c r="AW31" s="9">
        <f ca="1">+OFFSET('def-cy1131'!$G$8,ROUNDDOWN((ROW(Sheet1!AW31)-ROW(Sheet1!AW$5))/4,0),0)</f>
        <v>109.9</v>
      </c>
      <c r="AX31" s="9">
        <f t="shared" ca="1" si="145"/>
        <v>97.708928571428572</v>
      </c>
      <c r="AY31" s="9">
        <f t="shared" ca="1" si="146"/>
        <v>102.54140914709518</v>
      </c>
      <c r="AZ31" s="9">
        <f t="shared" ca="1" si="147"/>
        <v>90.702819738167179</v>
      </c>
      <c r="BA31" s="9">
        <f t="shared" ca="1" si="148"/>
        <v>390.70950510604871</v>
      </c>
      <c r="BB31" s="9">
        <f t="shared" ca="1" si="149"/>
        <v>100.39221032132423</v>
      </c>
      <c r="BC31" s="9">
        <f t="shared" ca="1" si="150"/>
        <v>90.562574257425737</v>
      </c>
      <c r="BD31" s="9">
        <f t="shared" ca="1" si="151"/>
        <v>80.198651452282164</v>
      </c>
      <c r="BE31" s="9">
        <f t="shared" ca="1" si="143"/>
        <v>83.761160275319554</v>
      </c>
      <c r="BF31" s="9">
        <f t="shared" ca="1" si="152"/>
        <v>126.38068592057763</v>
      </c>
      <c r="BG31">
        <f t="shared" ca="1" si="97"/>
        <v>8.6612152533420558E-4</v>
      </c>
      <c r="BH31">
        <f t="shared" ca="1" si="98"/>
        <v>6.2128873622396696E-6</v>
      </c>
      <c r="BI31">
        <f t="shared" ca="1" si="99"/>
        <v>1.4753590445959113E-3</v>
      </c>
      <c r="BJ31">
        <f t="shared" ca="1" si="100"/>
        <v>1.1885387372488571E-3</v>
      </c>
      <c r="BK31">
        <f t="shared" ca="1" si="101"/>
        <v>9.7482550392894041E-3</v>
      </c>
      <c r="BL31" s="13">
        <f t="shared" ca="1" si="102"/>
        <v>1.3284487233830617E-2</v>
      </c>
      <c r="BM31">
        <f t="shared" ca="1" si="103"/>
        <v>1.2704758367308729E-2</v>
      </c>
      <c r="BN31">
        <f t="shared" ca="1" si="49"/>
        <v>2.5803897255274499E-2</v>
      </c>
      <c r="BO31" s="13">
        <f t="shared" ca="1" si="50"/>
        <v>3.8508655622583224E-2</v>
      </c>
      <c r="BP31">
        <f t="shared" ca="1" si="104"/>
        <v>2.4808046080223444E-3</v>
      </c>
      <c r="BQ31">
        <f t="shared" ca="1" si="105"/>
        <v>4.0997137742940955E-3</v>
      </c>
      <c r="BR31">
        <f t="shared" ca="1" si="106"/>
        <v>8.3266906736399315E-3</v>
      </c>
      <c r="BS31" s="13">
        <f t="shared" ca="1" si="107"/>
        <v>1.4907209055956371E-2</v>
      </c>
      <c r="BT31" s="5">
        <f t="shared" si="51"/>
        <v>46235.319780221442</v>
      </c>
      <c r="BU31" s="5">
        <f t="shared" ca="1" si="52"/>
        <v>199643.3811245914</v>
      </c>
      <c r="BV31" s="5">
        <f t="shared" ca="1" si="53"/>
        <v>14796.220602631847</v>
      </c>
      <c r="BW31" s="5">
        <f t="shared" ca="1" si="108"/>
        <v>59124.389918570028</v>
      </c>
      <c r="BX31" s="5">
        <f t="shared" si="54"/>
        <v>57428.367368022955</v>
      </c>
      <c r="BY31" s="5">
        <f t="shared" si="55"/>
        <v>171074.42882866506</v>
      </c>
      <c r="BZ31" s="5">
        <f t="shared" si="56"/>
        <v>28224.207008562978</v>
      </c>
      <c r="CA31" s="5">
        <f t="shared" si="57"/>
        <v>85652.574376585937</v>
      </c>
      <c r="CB31" s="9">
        <f t="shared" si="109"/>
        <v>124.20886811426288</v>
      </c>
      <c r="CC31" s="9">
        <f t="shared" ca="1" si="110"/>
        <v>85.690007785383415</v>
      </c>
      <c r="CD31" s="9">
        <f t="shared" ca="1" si="111"/>
        <v>190.75281294158765</v>
      </c>
      <c r="CE31" s="9">
        <f t="shared" ca="1" si="112"/>
        <v>144.86842823165239</v>
      </c>
      <c r="CF31" s="5"/>
      <c r="CG31" s="5">
        <f t="shared" si="58"/>
        <v>85.948711681125502</v>
      </c>
      <c r="CH31" s="5">
        <f t="shared" ca="1" si="113"/>
        <v>85.690007785383415</v>
      </c>
      <c r="CI31" s="5">
        <f t="shared" si="59"/>
        <v>124.1521248150264</v>
      </c>
      <c r="CJ31" s="5">
        <f t="shared" ca="1" si="114"/>
        <v>190.75281294158765</v>
      </c>
      <c r="CK31" s="5">
        <f t="shared" si="115"/>
        <v>124.19016435273346</v>
      </c>
      <c r="CL31" s="5">
        <f t="shared" ca="1" si="116"/>
        <v>144.86842823165239</v>
      </c>
      <c r="CM31" s="5"/>
      <c r="CN31" s="1">
        <f t="shared" si="21"/>
        <v>39.229987959212515</v>
      </c>
      <c r="CO31" s="1">
        <f t="shared" si="22"/>
        <v>5.55270903077089</v>
      </c>
      <c r="CP31" s="1">
        <f t="shared" ca="1" si="23"/>
        <v>23.97650996194416</v>
      </c>
      <c r="CQ31" s="1">
        <f t="shared" ca="1" si="24"/>
        <v>1.7769771713930744</v>
      </c>
      <c r="CR31" s="1">
        <f t="shared" ca="1" si="25"/>
        <v>7.1006437373036979</v>
      </c>
      <c r="CS31" s="83">
        <f t="shared" si="117"/>
        <v>3.2498512668074951E-3</v>
      </c>
      <c r="CT31" s="83">
        <f t="shared" si="118"/>
        <v>1.0651108557774799E-3</v>
      </c>
      <c r="CU31" s="83">
        <f t="shared" ca="1" si="60"/>
        <v>1.0606086630159587E-2</v>
      </c>
      <c r="CV31" s="83">
        <f t="shared" ca="1" si="61"/>
        <v>3.5194763464198156E-2</v>
      </c>
      <c r="CW31" s="83">
        <f t="shared" ca="1" si="61"/>
        <v>1.2206253095042384E-2</v>
      </c>
      <c r="CX31" s="83">
        <f t="shared" si="119"/>
        <v>2.0460559315047997E-3</v>
      </c>
      <c r="CY31" s="83">
        <f t="shared" si="138"/>
        <v>-7.4493947334906127E-3</v>
      </c>
      <c r="CZ31" s="83">
        <f t="shared" ca="1" si="139"/>
        <v>-1.4156956145166724E-3</v>
      </c>
      <c r="DA31" s="83">
        <f t="shared" ca="1" si="140"/>
        <v>-9.0492697257310937E-3</v>
      </c>
      <c r="DB31" s="83">
        <f t="shared" ca="1" si="140"/>
        <v>-7.9877962611128138E-3</v>
      </c>
      <c r="DC31" s="5"/>
      <c r="DD31" s="86">
        <f t="shared" si="120"/>
        <v>2006</v>
      </c>
      <c r="DE31" s="135">
        <v>612740.5</v>
      </c>
      <c r="DF31" s="135">
        <v>9609.6</v>
      </c>
      <c r="DG31" s="135">
        <v>373406</v>
      </c>
      <c r="DH31" s="5">
        <v>17282.600000000002</v>
      </c>
      <c r="DI31" s="5">
        <v>538380.5</v>
      </c>
      <c r="DJ31" s="5">
        <v>13064</v>
      </c>
      <c r="DK31" s="5">
        <v>366114.6</v>
      </c>
      <c r="DL31" s="5">
        <v>9547</v>
      </c>
      <c r="DM31" s="135">
        <v>476577.8</v>
      </c>
      <c r="DN31" s="134">
        <v>30637.9</v>
      </c>
      <c r="DO31" s="5">
        <v>223328.2</v>
      </c>
      <c r="DP31" s="5">
        <v>16380.3</v>
      </c>
      <c r="DQ31" s="5">
        <f t="shared" si="162"/>
        <v>595434.30000000005</v>
      </c>
      <c r="DR31" s="5">
        <f t="shared" si="162"/>
        <v>9713.2000000000007</v>
      </c>
      <c r="DS31" s="5">
        <f t="shared" si="162"/>
        <v>367656.5</v>
      </c>
      <c r="DT31" s="5">
        <f t="shared" si="162"/>
        <v>17026.400000000001</v>
      </c>
      <c r="DU31" s="7">
        <f t="shared" si="121"/>
        <v>989830.4</v>
      </c>
      <c r="DV31" s="132">
        <f t="shared" si="163"/>
        <v>522422.9</v>
      </c>
      <c r="DW31" s="132">
        <f t="shared" si="163"/>
        <v>12907.2</v>
      </c>
      <c r="DX31" s="132">
        <f t="shared" si="163"/>
        <v>359643.1</v>
      </c>
      <c r="DY31" s="132">
        <f t="shared" si="163"/>
        <v>9374.2000000000007</v>
      </c>
      <c r="DZ31" s="7">
        <f t="shared" si="123"/>
        <v>904347.39999999991</v>
      </c>
      <c r="EA31">
        <v>103205.1</v>
      </c>
      <c r="EB31">
        <v>19809.3</v>
      </c>
      <c r="EC31">
        <v>83395.8</v>
      </c>
      <c r="ED31">
        <v>96539</v>
      </c>
      <c r="EE31">
        <v>18702.599999999999</v>
      </c>
      <c r="EF31">
        <v>77836.399999999994</v>
      </c>
      <c r="EG31" s="5">
        <f t="shared" si="64"/>
        <v>832999.06207483599</v>
      </c>
      <c r="EH31" s="9">
        <f ca="1">+AVERAGE(OFFSET($CE$5,(ROW(EH31)-ROW($EH$5))*4,0):OFFSET($CE$5,(ROW(EH31)-ROW($EH$5))*4+3,0))</f>
        <v>113.61267792923755</v>
      </c>
      <c r="EI31" s="102">
        <f>+'def-cy1722'!B20</f>
        <v>106.1</v>
      </c>
      <c r="EJ31" s="101">
        <f>+'def-cy1131'!B34</f>
        <v>92.6</v>
      </c>
      <c r="EK31" s="5">
        <f t="shared" ca="1" si="65"/>
        <v>733191.99692983262</v>
      </c>
      <c r="EO31" s="90">
        <f t="shared" si="30"/>
        <v>57428.367368022955</v>
      </c>
      <c r="EP31" s="1">
        <f>+'gaku-mk1131'!G34</f>
        <v>56070.8</v>
      </c>
      <c r="EQ31" s="5">
        <f t="shared" ca="1" si="66"/>
        <v>9910.4352944645598</v>
      </c>
      <c r="ER31" s="7">
        <f ca="1">+ER30+$EQ30</f>
        <v>337416.49365418893</v>
      </c>
      <c r="ES31" s="7">
        <f ca="1">+ES30+$EQ30</f>
        <v>337416.49365418893</v>
      </c>
      <c r="ET31" s="7">
        <f ca="1">+ET30+EQ30-(ES33-ER33)/4</f>
        <v>324974.4387730757</v>
      </c>
      <c r="EU31" s="182">
        <f t="shared" ca="1" si="31"/>
        <v>343022.26129102218</v>
      </c>
      <c r="EV31" s="5">
        <f t="shared" ca="1" si="67"/>
        <v>5864.666666666667</v>
      </c>
      <c r="EW31" s="92">
        <f t="shared" ca="1" si="68"/>
        <v>121.41317040054311</v>
      </c>
      <c r="EX31">
        <f t="shared" ca="1" si="32"/>
        <v>0.60843692993002751</v>
      </c>
      <c r="EY31">
        <f t="shared" ca="1" si="69"/>
        <v>0.59671265602547463</v>
      </c>
      <c r="EZ31">
        <f t="shared" ca="1" si="70"/>
        <v>2.1496738179800855E-3</v>
      </c>
      <c r="FA31">
        <f t="shared" ca="1" si="70"/>
        <v>2.1496738179798639E-3</v>
      </c>
      <c r="FC31" s="6">
        <f>+call!C69</f>
        <v>4.6884666666666703</v>
      </c>
      <c r="FE31" s="142">
        <f>fof!B93/10</f>
        <v>1073.2239564299909</v>
      </c>
      <c r="FF31" s="142">
        <f>fof!C93/10</f>
        <v>37867.834986637077</v>
      </c>
      <c r="FG31" s="7">
        <f ca="1">+AVERAGE(OFFSET(jikasougaku!$BF$287,(ROW(Sheet1!FG31)-ROW(Sheet1!$FG$5))*3,0):OFFSET(jikasougaku!$BF$287,(ROW(Sheet1!FG31)-ROW(Sheet1!$FG$5))*3+2,0))/1000</f>
        <v>77562.437000000005</v>
      </c>
      <c r="FH31" s="7">
        <f ca="1">+AVERAGE(OFFSET(jikasougaku!$BR$287,(ROW(Sheet1!FH31)-ROW(Sheet1!$FH$5))*3,0):OFFSET(jikasougaku!$BR$287,(ROW(Sheet1!FH31)-ROW(Sheet1!$FH$5))*3+2,0))/1000</f>
        <v>264446.32733333332</v>
      </c>
      <c r="FI31" s="7" t="e">
        <f ca="1">+AVERAGE(OFFSET(jikasougaku!$BH$287,(ROW(Sheet1!FI31)-ROW(Sheet1!FI$5))*3,0):OFFSET(jikasougaku!$BH$287,(ROW(Sheet1!FI31)-ROW(Sheet1!FI$5))*3+2,0))/1000</f>
        <v>#DIV/0!</v>
      </c>
      <c r="FJ31" s="7" t="e">
        <f ca="1">+AVERAGE(OFFSET(jikasougaku!$BJ$287,(ROW(Sheet1!FJ31)-ROW(Sheet1!FJ$5))*3,0):OFFSET(jikasougaku!$BJ$287,(ROW(Sheet1!FJ31)-ROW(Sheet1!FJ$5))*3+2,0))/1000</f>
        <v>#DIV/0!</v>
      </c>
      <c r="FK31" s="7" t="e">
        <f ca="1">+AVERAGE(OFFSET(jikasougaku!$BL$287,(ROW(Sheet1!FK31)-ROW(Sheet1!FK$5))*3,0):OFFSET(jikasougaku!$BL$287,(ROW(Sheet1!FK31)-ROW(Sheet1!FK$5))*3+2,0))/1000</f>
        <v>#DIV/0!</v>
      </c>
      <c r="FL31" s="4">
        <f t="shared" ca="1" si="33"/>
        <v>63902.947115051771</v>
      </c>
      <c r="FM31" s="64">
        <f t="shared" ca="1" si="71"/>
        <v>186883.89033333331</v>
      </c>
      <c r="FN31" s="7">
        <f t="shared" ca="1" si="34"/>
        <v>24424.069743917695</v>
      </c>
      <c r="FO31" s="7">
        <f t="shared" ca="1" si="35"/>
        <v>204316.10462026671</v>
      </c>
      <c r="FP31" s="1">
        <f t="shared" ca="1" si="36"/>
        <v>2.9332500192470885</v>
      </c>
      <c r="FQ31" s="1">
        <f t="shared" ca="1" si="37"/>
        <v>24.537688603642035</v>
      </c>
      <c r="FR31" s="211">
        <f ca="1">+FP31/消費税調整!$E31*100</f>
        <v>2.7252135809864435</v>
      </c>
      <c r="FS31" s="211">
        <f ca="1">+FQ31/消費税調整!$E31*100</f>
        <v>22.797389172378146</v>
      </c>
      <c r="FT31" s="83">
        <f t="shared" ca="1" si="124"/>
        <v>0.21236629259736428</v>
      </c>
      <c r="FU31" s="83">
        <f t="shared" ca="1" si="125"/>
        <v>0.11146570038717059</v>
      </c>
      <c r="FW31" s="7">
        <f>+kshotoku1631!$E35*kshotoku1722!$E$9/kshotoku1631!$E$65</f>
        <v>175950.06171808956</v>
      </c>
      <c r="FX31" s="72">
        <f t="shared" ca="1" si="72"/>
        <v>0.24710429314619134</v>
      </c>
      <c r="FY31">
        <f t="shared" ca="1" si="126"/>
        <v>1.3381914505486823E-2</v>
      </c>
      <c r="GA31" s="73">
        <f t="shared" ca="1" si="38"/>
        <v>121.41317040054311</v>
      </c>
      <c r="GB31" s="72">
        <f ca="1">+AVERAGE(OFFSET(Maikin30!$F$20,ROUNDDOWN((ROW(GB31)-ROW(GB$5))/4,0),MOD(ROW(GB31)-ROW(GB$5),4)*3):OFFSET(Maikin30!$F$20,ROUNDDOWN((ROW(GB31)-ROW(GB$5))/4,0),MOD(ROW(GB31)-ROW(GB$5),4)*3+2))</f>
        <v>116.43333333333334</v>
      </c>
      <c r="GC31" s="5">
        <f ca="1">+AVERAGE(OFFSET(Rocho!$J$66,(ROW(GC31)-ROW($GC$5))*3,0):OFFSET(Rocho!$J$66,(ROW(GC31)-ROW($GC$5))*3+2,0))</f>
        <v>5864.666666666667</v>
      </c>
      <c r="GD31" s="72">
        <f t="shared" ca="1" si="73"/>
        <v>85.514583227126749</v>
      </c>
      <c r="GE31">
        <f t="shared" ca="1" si="127"/>
        <v>-3.1734932015234571E-3</v>
      </c>
      <c r="GF31" s="72"/>
      <c r="GG31" s="87" t="s">
        <v>250</v>
      </c>
      <c r="GH31" s="78">
        <f ca="1">+AVERAGE(OFFSET(Rocho!$E$6,(ROW(GH31)-ROW($GH$5))*3,0):OFFSET(Rocho!$E$6,(ROW(GH31)-ROW($GH$5))*3+2,0))/10000</f>
        <v>9024.3333333333321</v>
      </c>
      <c r="GI31" s="82">
        <f>Rocho!T32</f>
        <v>7925.3891067565901</v>
      </c>
      <c r="GJ31">
        <f t="shared" si="128"/>
        <v>8.9279810148685417E-4</v>
      </c>
      <c r="GL31" s="94">
        <f t="shared" si="39"/>
        <v>180795.7049707062</v>
      </c>
      <c r="GM31" s="5">
        <f t="shared" si="74"/>
        <v>57428.367368022955</v>
      </c>
      <c r="GN31" s="7">
        <f>+('gaku-mk1131'!C34-'gaku-mk1131'!D34)*('gaku-mk1722'!$C$8-'gaku-mk1722'!$D$8)/('gaku-mk1131'!$C$64-'gaku-mk1131'!$D$64)</f>
        <v>2807.2354450173184</v>
      </c>
      <c r="GO31" s="5">
        <f t="shared" si="75"/>
        <v>12042.616655104441</v>
      </c>
      <c r="GP31" s="5">
        <f t="shared" si="76"/>
        <v>16181.590353458538</v>
      </c>
      <c r="GQ31" s="90">
        <f>+'gaku-mk1131'!H34+('gaku-mk1722'!$H$8-'gaku-mk1131'!$H$64)</f>
        <v>2212.5</v>
      </c>
      <c r="GR31" s="7">
        <f>+'gaku-mk1131'!W34*'gaku-mk1722'!$W$8/'gaku-mk1131'!$W$64</f>
        <v>75649.522619529875</v>
      </c>
      <c r="GS31" s="7">
        <f>+'gaku-mk1131'!M34*'gaku-mk1722'!$M$8/'gaku-mk1131'!$M$64</f>
        <v>37056.271804552292</v>
      </c>
      <c r="GT31" s="7">
        <f>+'gaku-mk1131'!N34*'gaku-mk1722'!$N$8/'gaku-mk1131'!$N$64</f>
        <v>22582.399274979231</v>
      </c>
      <c r="GU31" s="5">
        <f t="shared" si="77"/>
        <v>46235.319780221442</v>
      </c>
      <c r="GV31" s="7">
        <f>+('gaku-jk1131'!C34-'gaku-jk1131'!D34)*('gaku-jk1722'!$C$8-'gaku-jk1722'!$D$8)/('gaku-jk1131'!$C$64-'gaku-jk1131'!$D$64)</f>
        <v>2840.7508001945221</v>
      </c>
      <c r="GW31" s="5">
        <f t="shared" si="78"/>
        <v>3180.901771120155</v>
      </c>
      <c r="GX31" s="5">
        <f t="shared" si="79"/>
        <v>19552.665657237656</v>
      </c>
      <c r="GY31" s="90">
        <f>+'gaku-jk1131'!H34+('gaku-jk1722'!$H$8-'gaku-jk1131'!$H$64)</f>
        <v>2751.5</v>
      </c>
      <c r="GZ31" s="7">
        <f>+'gaku-jk1131'!Z34*'gaku-jk1722'!$Z$8/'gaku-jk1131'!$Z$64</f>
        <v>81849.769921036306</v>
      </c>
      <c r="HA31" s="7">
        <f>+'gaku-jk1131'!M34*'gaku-jk1722'!$M$8/'gaku-jk1131'!$M$64</f>
        <v>24042.270746272436</v>
      </c>
      <c r="HB31" s="7">
        <f>+'gaku-jk1131'!N34*'gaku-jk1722'!$N$8/'gaku-jk1131'!$N$64</f>
        <v>26711.982355801731</v>
      </c>
      <c r="HC31" s="9">
        <f t="shared" ca="1" si="40"/>
        <v>124.67897111913358</v>
      </c>
      <c r="HD31" s="7">
        <f t="shared" ca="1" si="41"/>
        <v>98.035714285714292</v>
      </c>
      <c r="HE31" s="9">
        <f t="shared" ca="1" si="42"/>
        <v>378.87714061272584</v>
      </c>
      <c r="HF31" s="9">
        <f t="shared" ca="1" si="43"/>
        <v>83.367453294001962</v>
      </c>
      <c r="HG31" s="7">
        <f t="shared" ca="1" si="44"/>
        <v>130.77854113655641</v>
      </c>
      <c r="HH31" s="7">
        <f t="shared" ca="1" si="45"/>
        <v>93.68786692759295</v>
      </c>
      <c r="HI31" s="7">
        <f t="shared" ca="1" si="46"/>
        <v>161.57812215132176</v>
      </c>
      <c r="HJ31" s="7">
        <f t="shared" ca="1" si="47"/>
        <v>99.722154471544712</v>
      </c>
      <c r="HL31">
        <f ca="1">+OFFSET('def-cy1131'!$C$8,ROUNDDOWN((ROW(Sheet1!HO31)-ROW(Sheet1!HO$5))/4,0),0)</f>
        <v>90</v>
      </c>
      <c r="HO31">
        <f ca="1">+OFFSET('def-cy1131'!$H$8,ROUNDDOWN((ROW(Sheet1!HO31)-ROW(Sheet1!HO$5))/4,0),0)</f>
        <v>137.30000000000001</v>
      </c>
      <c r="HP31">
        <f ca="1">+OFFSET('def-cy1131'!$W$8,ROUNDDOWN((ROW(Sheet1!HO31)-ROW(Sheet1!HO$5))/4,0),0)</f>
        <v>90.5</v>
      </c>
      <c r="HQ31">
        <f ca="1">+OFFSET('def-cy1131'!$M$8,ROUNDDOWN((ROW(Sheet1!HO31)-ROW(Sheet1!HO$5))/4,0),0)</f>
        <v>135.1</v>
      </c>
      <c r="HR31">
        <f ca="1">+OFFSET('def-cy1131'!$N$8,ROUNDDOWN((ROW(Sheet1!HO31)-ROW(Sheet1!HO$5))/4,0),0)</f>
        <v>122.2</v>
      </c>
      <c r="HS31" s="9">
        <f t="shared" ca="1" si="154"/>
        <v>126.38068592057763</v>
      </c>
      <c r="HT31" s="9">
        <f t="shared" ca="1" si="155"/>
        <v>97.708928571428572</v>
      </c>
      <c r="HU31" s="9">
        <f t="shared" ca="1" si="156"/>
        <v>390.70950510604871</v>
      </c>
      <c r="HV31" s="9">
        <f t="shared" ca="1" si="157"/>
        <v>83.761160275319554</v>
      </c>
      <c r="HW31" s="9">
        <f t="shared" ca="1" si="158"/>
        <v>142.20856658184903</v>
      </c>
      <c r="HX31" s="9">
        <f t="shared" ca="1" si="159"/>
        <v>95.137181996086113</v>
      </c>
      <c r="HY31" s="9">
        <f t="shared" ca="1" si="160"/>
        <v>185.97629899726525</v>
      </c>
      <c r="HZ31" s="9">
        <f t="shared" ca="1" si="161"/>
        <v>146.7270325203252</v>
      </c>
      <c r="IA31">
        <f t="shared" ca="1" si="80"/>
        <v>1.200941560747988E-3</v>
      </c>
      <c r="IB31">
        <f t="shared" ca="1" si="81"/>
        <v>3.3523420786115446E-4</v>
      </c>
      <c r="IC31">
        <f t="shared" ca="1" si="82"/>
        <v>1.9846450795839663E-3</v>
      </c>
      <c r="ID31">
        <f t="shared" ca="1" si="83"/>
        <v>4.0308974197845356E-3</v>
      </c>
      <c r="IE31">
        <f t="shared" ca="1" si="84"/>
        <v>-2.6237285997453849E-3</v>
      </c>
      <c r="IF31">
        <f t="shared" ca="1" si="85"/>
        <v>6.3115416155730131E-3</v>
      </c>
      <c r="IG31">
        <f t="shared" ca="1" si="86"/>
        <v>-5.7767540715634863E-3</v>
      </c>
      <c r="IH31">
        <f t="shared" ca="1" si="87"/>
        <v>-6.8528580095774108E-3</v>
      </c>
      <c r="II31">
        <f t="shared" ca="1" si="129"/>
        <v>-1.3900807973356256E-3</v>
      </c>
      <c r="IJ31" s="5">
        <f t="shared" ca="1" si="130"/>
        <v>146651.47339384881</v>
      </c>
      <c r="IK31" s="1">
        <f t="shared" ca="1" si="88"/>
        <v>17.612357058644768</v>
      </c>
      <c r="IL31">
        <f t="shared" ca="1" si="131"/>
        <v>-3.9819834263173908E-3</v>
      </c>
      <c r="IM31" s="5">
        <f t="shared" si="89"/>
        <v>180795.7049707062</v>
      </c>
      <c r="IN31">
        <f t="shared" ca="1" si="90"/>
        <v>123.28256974627132</v>
      </c>
      <c r="IP31" s="112">
        <v>109.38478204189525</v>
      </c>
      <c r="IQ31" s="112">
        <v>108.88058597493075</v>
      </c>
      <c r="IR31">
        <f t="shared" si="91"/>
        <v>98.820110193349237</v>
      </c>
      <c r="IS31">
        <f t="shared" si="132"/>
        <v>-5.3579581102133891E-3</v>
      </c>
      <c r="IT31" s="112">
        <v>0.47131317988636723</v>
      </c>
      <c r="IU31">
        <f t="shared" si="133"/>
        <v>-1.2739563353396851E-4</v>
      </c>
      <c r="IW31">
        <f>+util!B29</f>
        <v>113.133333333333</v>
      </c>
      <c r="IX31">
        <f t="shared" si="134"/>
        <v>-1.6365064231236782E-2</v>
      </c>
      <c r="IY31">
        <f t="shared" si="135"/>
        <v>-9.8190385387420687E-3</v>
      </c>
      <c r="JA31" s="5">
        <f t="shared" si="92"/>
        <v>95143.130594120244</v>
      </c>
      <c r="JB31" s="1">
        <f t="shared" si="93"/>
        <v>3.3709762178705196</v>
      </c>
      <c r="JC31" s="5">
        <f t="shared" ca="1" si="94"/>
        <v>77174.843767399521</v>
      </c>
      <c r="JD31" s="1">
        <f t="shared" ca="1" si="95"/>
        <v>9.2684435616013268</v>
      </c>
      <c r="JE31">
        <f t="shared" ca="1" si="136"/>
        <v>-6.244443125828932E-3</v>
      </c>
      <c r="JG31">
        <f t="shared" si="96"/>
        <v>0.5729045873149855</v>
      </c>
    </row>
    <row r="32" spans="1:267" x14ac:dyDescent="0.15">
      <c r="A32" t="s">
        <v>271</v>
      </c>
      <c r="B32" s="7">
        <f>+'gaku-mk1131'!B35*'gaku-mk1722'!$B$8/'gaku-mk1131'!$B$64</f>
        <v>353940.12995589833</v>
      </c>
      <c r="C32" s="7">
        <f>+'kgaku-mk1131'!B36*'kgaku-mk1722'!B$9/'kgaku-mk1131'!B$65</f>
        <v>183520.90518131395</v>
      </c>
      <c r="D32" s="7">
        <f>+'kgaku-mk1131'!C36*'kgaku-mk1722'!C$9/'kgaku-mk1131'!C$65</f>
        <v>817.84133125122003</v>
      </c>
      <c r="E32" s="7">
        <f>+'kgaku-mk1131'!D36*'kgaku-mk1722'!D$9/'kgaku-mk1131'!D$65</f>
        <v>216.35492647058823</v>
      </c>
      <c r="F32" s="7">
        <f>+'kgaku-mk1131'!F36*'kgaku-mk1722'!F$9/'kgaku-mk1131'!F$65</f>
        <v>12280.571585688785</v>
      </c>
      <c r="G32" s="7">
        <f>+'kgaku-mk1131'!G36*'kgaku-mk1722'!G$9/'kgaku-mk1131'!G$65</f>
        <v>16598.974991792271</v>
      </c>
      <c r="H32" s="7">
        <f>+'kgaku-mk1131'!H36*'kgaku-mk1722'!H$9/'kgaku-mk1131'!H$65</f>
        <v>59463.2439055953</v>
      </c>
      <c r="I32" s="7">
        <f>+'kgaku-mk1131'!I36*'kgaku-mk1722'!I$9/'kgaku-mk1131'!I$65</f>
        <v>94476.246757233457</v>
      </c>
      <c r="J32" s="7">
        <f>+'gaku-mk1131'!F35*'gaku-mk1722'!$F$8/'gaku-mk1131'!$F$64</f>
        <v>16764.13089621082</v>
      </c>
      <c r="K32" s="7">
        <f>+'gaku-mk1131'!G35*'gaku-mk1722'!$G$8/'gaku-mk1131'!$G$64</f>
        <v>58116.330342710324</v>
      </c>
      <c r="L32" s="7">
        <f>+'gaku-jk1131'!B35*'gaku-jk1722'!$B$8/'gaku-jk1131'!$B$64</f>
        <v>329229.7396922292</v>
      </c>
      <c r="M32" s="7">
        <f>+'kgaku-jk1131'!B36*'kgaku-jk1722'!$B$9/'kgaku-jk1131'!$B$65</f>
        <v>187594.40043025021</v>
      </c>
      <c r="N32" s="7">
        <f>+'kgaku-jk1131'!C36*'kgaku-jk1722'!C$9/'kgaku-jk1131'!C$65</f>
        <v>1152.1570645378474</v>
      </c>
      <c r="O32" s="7">
        <f>+'kgaku-jk1131'!D36*'kgaku-jk1722'!D$9/'kgaku-jk1131'!D$65</f>
        <v>240.06631348191453</v>
      </c>
      <c r="P32" s="7">
        <f>+'kgaku-jk1131'!F36*'kgaku-jk1722'!F$9/'kgaku-jk1131'!F$65</f>
        <v>3274.1368682602542</v>
      </c>
      <c r="Q32" s="7">
        <f>+'kgaku-jk1131'!G36*'kgaku-jk1722'!G$9/'kgaku-jk1131'!G$65</f>
        <v>16302.754004009987</v>
      </c>
      <c r="R32" s="7">
        <f>+'kgaku-jk1131'!H36*'kgaku-jk1722'!H$9/'kgaku-jk1131'!H$65</f>
        <v>67189.420235217956</v>
      </c>
      <c r="S32" s="7">
        <f>+'kgaku-jk1131'!I36*'kgaku-jk1722'!I$9/'kgaku-jk1131'!I$65</f>
        <v>114797.69430994162</v>
      </c>
      <c r="T32" s="7">
        <f>+'gaku-jk1131'!F35*'gaku-jk1722'!$F$8/'gaku-jk1131'!$F$64</f>
        <v>20215.739139515103</v>
      </c>
      <c r="U32" s="7">
        <f>+'gaku-jk1131'!G35*'gaku-jk1722'!$G$8/'gaku-jk1131'!$G$64</f>
        <v>47017.908314740693</v>
      </c>
      <c r="V32" s="8">
        <f t="shared" si="0"/>
        <v>107.50551584032746</v>
      </c>
      <c r="W32" s="8">
        <f t="shared" si="0"/>
        <v>97.828562451974236</v>
      </c>
      <c r="X32" s="8">
        <f t="shared" si="1"/>
        <v>70.983493173239538</v>
      </c>
      <c r="Y32" s="8">
        <f t="shared" si="2"/>
        <v>90.122984492319191</v>
      </c>
      <c r="Z32" s="8">
        <f t="shared" si="3"/>
        <v>375.07813753107371</v>
      </c>
      <c r="AA32" s="8">
        <f t="shared" si="4"/>
        <v>101.81699967814899</v>
      </c>
      <c r="AB32" s="8">
        <f t="shared" si="5"/>
        <v>88.500903412211755</v>
      </c>
      <c r="AC32" s="8">
        <f t="shared" si="6"/>
        <v>82.298035100040934</v>
      </c>
      <c r="AD32" s="8">
        <f t="shared" si="7"/>
        <v>82.926133843122614</v>
      </c>
      <c r="AE32" s="8">
        <f t="shared" si="8"/>
        <v>123.60466984978602</v>
      </c>
      <c r="AF32" s="11">
        <f t="shared" ca="1" si="9"/>
        <v>98.144642857142856</v>
      </c>
      <c r="AG32" s="11">
        <f t="shared" ca="1" si="10"/>
        <v>73.680964153275639</v>
      </c>
      <c r="AH32" s="11">
        <f t="shared" ca="1" si="11"/>
        <v>91.013091641490433</v>
      </c>
      <c r="AI32" s="11">
        <f t="shared" ca="1" si="12"/>
        <v>378.87714061272584</v>
      </c>
      <c r="AJ32" s="11">
        <f t="shared" ca="1" si="13"/>
        <v>101.50029211295033</v>
      </c>
      <c r="AK32" s="11">
        <f t="shared" ca="1" si="14"/>
        <v>89.793465346534646</v>
      </c>
      <c r="AL32" s="11">
        <f t="shared" ca="1" si="15"/>
        <v>81.746887966804977</v>
      </c>
      <c r="AM32" s="11">
        <f t="shared" ca="1" si="16"/>
        <v>83.367453294001962</v>
      </c>
      <c r="AN32" s="11">
        <f t="shared" ca="1" si="17"/>
        <v>124.67897111913358</v>
      </c>
      <c r="AO32" s="9">
        <f ca="1">+OFFSET('kdef-cy1131'!B$9,ROUNDDOWN((ROW(Sheet1!AO32)-ROW(Sheet1!AO$5))/4,0),0)</f>
        <v>90.1</v>
      </c>
      <c r="AP32" s="9">
        <f ca="1">+OFFSET('kdef-cy1131'!C$9,ROUNDDOWN((ROW(Sheet1!AP32)-ROW(Sheet1!AP$5))/4,0),0)</f>
        <v>89.1</v>
      </c>
      <c r="AQ32" s="9">
        <f ca="1">+OFFSET('kdef-cy1131'!D$9,ROUNDDOWN((ROW(Sheet1!AQ32)-ROW(Sheet1!AQ$5))/4,0),0)</f>
        <v>88</v>
      </c>
      <c r="AR32" s="9">
        <f ca="1">+OFFSET('kdef-cy1131'!F$9,ROUNDDOWN((ROW(Sheet1!AR32)-ROW(Sheet1!AR$5))/4,0),0)</f>
        <v>156.9</v>
      </c>
      <c r="AS32" s="9">
        <f ca="1">+OFFSET('kdef-cy1131'!G$9,ROUNDDOWN((ROW(Sheet1!AS32)-ROW(Sheet1!AS$5))/4,0),0)</f>
        <v>91.6</v>
      </c>
      <c r="AT32" s="9">
        <f ca="1">+OFFSET('kdef-cy1131'!H$9,ROUNDDOWN((ROW(Sheet1!AT32)-ROW(Sheet1!AT$5))/4,0),0)</f>
        <v>93.4</v>
      </c>
      <c r="AU32" s="9">
        <f ca="1">+OFFSET('kdef-cy1131'!I$9,ROUNDDOWN((ROW(Sheet1!AU32)-ROW(Sheet1!AU$5))/4,0),0)</f>
        <v>79.2</v>
      </c>
      <c r="AV32" s="9">
        <f ca="1">+OFFSET('def-cy1131'!$F$8,ROUNDDOWN((ROW(Sheet1!AV32)-ROW(Sheet1!AV$5))/4,0),0)</f>
        <v>84.7</v>
      </c>
      <c r="AW32" s="9">
        <f ca="1">+OFFSET('def-cy1131'!$G$8,ROUNDDOWN((ROW(Sheet1!AW32)-ROW(Sheet1!AW$5))/4,0),0)</f>
        <v>109.9</v>
      </c>
      <c r="AX32" s="9">
        <f t="shared" ca="1" si="145"/>
        <v>97.708928571428572</v>
      </c>
      <c r="AY32" s="9">
        <f t="shared" ca="1" si="146"/>
        <v>102.54140914709518</v>
      </c>
      <c r="AZ32" s="9">
        <f t="shared" ca="1" si="147"/>
        <v>90.702819738167179</v>
      </c>
      <c r="BA32" s="9">
        <f t="shared" ca="1" si="148"/>
        <v>390.70950510604871</v>
      </c>
      <c r="BB32" s="9">
        <f t="shared" ca="1" si="149"/>
        <v>100.39221032132423</v>
      </c>
      <c r="BC32" s="9">
        <f t="shared" ca="1" si="150"/>
        <v>90.562574257425737</v>
      </c>
      <c r="BD32" s="9">
        <f t="shared" ca="1" si="151"/>
        <v>80.198651452282164</v>
      </c>
      <c r="BE32" s="9">
        <f t="shared" ca="1" si="143"/>
        <v>83.761160275319554</v>
      </c>
      <c r="BF32" s="9">
        <f t="shared" ca="1" si="152"/>
        <v>126.38068592057763</v>
      </c>
      <c r="BG32">
        <f t="shared" ca="1" si="97"/>
        <v>4.7280196776136395E-4</v>
      </c>
      <c r="BH32">
        <f t="shared" ca="1" si="98"/>
        <v>-4.0058704748135434E-4</v>
      </c>
      <c r="BI32">
        <f t="shared" ca="1" si="99"/>
        <v>-1.060714340260803E-3</v>
      </c>
      <c r="BJ32">
        <f t="shared" ca="1" si="100"/>
        <v>1.9000097726024172E-3</v>
      </c>
      <c r="BK32">
        <f t="shared" ca="1" si="101"/>
        <v>-1.9498599587891051E-4</v>
      </c>
      <c r="BL32" s="13">
        <f t="shared" ca="1" si="102"/>
        <v>7.1652435674271335E-4</v>
      </c>
      <c r="BM32">
        <f t="shared" ca="1" si="103"/>
        <v>1.2646085070364745E-2</v>
      </c>
      <c r="BN32">
        <f t="shared" ca="1" si="49"/>
        <v>1.9280888320455509E-2</v>
      </c>
      <c r="BO32" s="13">
        <f t="shared" ca="1" si="50"/>
        <v>3.1926973390820255E-2</v>
      </c>
      <c r="BP32">
        <f t="shared" ca="1" si="104"/>
        <v>1.1337251848218828E-2</v>
      </c>
      <c r="BQ32">
        <f t="shared" ca="1" si="105"/>
        <v>4.1756780791506447E-3</v>
      </c>
      <c r="BR32">
        <f t="shared" ca="1" si="106"/>
        <v>6.3664590470729485E-3</v>
      </c>
      <c r="BS32" s="13">
        <f t="shared" ca="1" si="107"/>
        <v>2.1879388974442422E-2</v>
      </c>
      <c r="BT32" s="5">
        <f t="shared" si="51"/>
        <v>47017.908314740693</v>
      </c>
      <c r="BU32" s="5">
        <f t="shared" ca="1" si="52"/>
        <v>199786.43046982962</v>
      </c>
      <c r="BV32" s="5">
        <f t="shared" ca="1" si="53"/>
        <v>15268.619144096781</v>
      </c>
      <c r="BW32" s="5">
        <f t="shared" ca="1" si="108"/>
        <v>60417.995443475025</v>
      </c>
      <c r="BX32" s="5">
        <f t="shared" si="54"/>
        <v>58116.330342710324</v>
      </c>
      <c r="BY32" s="5">
        <f t="shared" si="55"/>
        <v>171139.95205940164</v>
      </c>
      <c r="BZ32" s="5">
        <f t="shared" si="56"/>
        <v>29044.702481899607</v>
      </c>
      <c r="CA32" s="5">
        <f t="shared" si="57"/>
        <v>87161.032824609923</v>
      </c>
      <c r="CB32" s="9">
        <f t="shared" si="109"/>
        <v>123.60466984978602</v>
      </c>
      <c r="CC32" s="9">
        <f t="shared" ca="1" si="110"/>
        <v>85.661449407218882</v>
      </c>
      <c r="CD32" s="9">
        <f t="shared" ca="1" si="111"/>
        <v>190.22481475103788</v>
      </c>
      <c r="CE32" s="9">
        <f t="shared" ca="1" si="112"/>
        <v>144.2633642259031</v>
      </c>
      <c r="CF32" s="5"/>
      <c r="CG32" s="5">
        <f t="shared" si="58"/>
        <v>85.922908888045839</v>
      </c>
      <c r="CH32" s="5">
        <f t="shared" ca="1" si="113"/>
        <v>85.661449407218882</v>
      </c>
      <c r="CI32" s="5">
        <f t="shared" si="59"/>
        <v>123.64774710724549</v>
      </c>
      <c r="CJ32" s="5">
        <f t="shared" ca="1" si="114"/>
        <v>190.22481475103788</v>
      </c>
      <c r="CK32" s="5">
        <f t="shared" si="115"/>
        <v>123.61902116498051</v>
      </c>
      <c r="CL32" s="5">
        <f t="shared" ca="1" si="116"/>
        <v>144.2633642259031</v>
      </c>
      <c r="CM32" s="5"/>
      <c r="CN32" s="1">
        <f t="shared" si="21"/>
        <v>39.442993483785351</v>
      </c>
      <c r="CO32" s="1">
        <f t="shared" si="22"/>
        <v>5.6329268826479186</v>
      </c>
      <c r="CP32" s="1">
        <f t="shared" ca="1" si="23"/>
        <v>23.935185449943788</v>
      </c>
      <c r="CQ32" s="1">
        <f t="shared" ca="1" si="24"/>
        <v>1.829239502998715</v>
      </c>
      <c r="CR32" s="1">
        <f t="shared" ca="1" si="25"/>
        <v>7.2383090385701445</v>
      </c>
      <c r="CS32" s="83">
        <f t="shared" si="117"/>
        <v>5.4149732511348083E-3</v>
      </c>
      <c r="CT32" s="83">
        <f t="shared" si="118"/>
        <v>1.4343257326625709E-2</v>
      </c>
      <c r="CU32" s="83">
        <f t="shared" ca="1" si="60"/>
        <v>-1.7250285923985683E-3</v>
      </c>
      <c r="CV32" s="83">
        <f t="shared" ca="1" si="61"/>
        <v>2.8986605969288256E-2</v>
      </c>
      <c r="CW32" s="83">
        <f t="shared" ca="1" si="61"/>
        <v>1.9202173746997356E-2</v>
      </c>
      <c r="CX32" s="83">
        <f t="shared" si="119"/>
        <v>-1.1922560899685541E-3</v>
      </c>
      <c r="CY32" s="83">
        <f t="shared" si="138"/>
        <v>-4.8762425704917756E-3</v>
      </c>
      <c r="CZ32" s="83">
        <f t="shared" ca="1" si="139"/>
        <v>-3.3333102498054495E-4</v>
      </c>
      <c r="DA32" s="83">
        <f t="shared" ca="1" si="140"/>
        <v>-2.7718085799157046E-3</v>
      </c>
      <c r="DB32" s="83">
        <f t="shared" ca="1" si="140"/>
        <v>-4.1853916089521432E-3</v>
      </c>
      <c r="DC32" s="5"/>
      <c r="DD32" s="86">
        <f t="shared" si="120"/>
        <v>2007</v>
      </c>
      <c r="DE32" s="135">
        <v>628269.20000000007</v>
      </c>
      <c r="DF32" s="135">
        <v>9538.7000000000007</v>
      </c>
      <c r="DG32" s="135">
        <v>375497.60000000003</v>
      </c>
      <c r="DH32" s="5">
        <v>17394.7</v>
      </c>
      <c r="DI32" s="5">
        <v>556534.19999999995</v>
      </c>
      <c r="DJ32" s="5">
        <v>13368.3</v>
      </c>
      <c r="DK32" s="5">
        <v>368767.1</v>
      </c>
      <c r="DL32" s="5">
        <v>9641.6</v>
      </c>
      <c r="DM32" s="135">
        <v>492146.6</v>
      </c>
      <c r="DN32" s="134">
        <v>32401.8</v>
      </c>
      <c r="DO32" s="5">
        <v>220938.3</v>
      </c>
      <c r="DP32" s="5">
        <v>16562.3</v>
      </c>
      <c r="DQ32" s="5">
        <f t="shared" si="162"/>
        <v>612740.5</v>
      </c>
      <c r="DR32" s="5">
        <f t="shared" si="162"/>
        <v>9609.6</v>
      </c>
      <c r="DS32" s="5">
        <f t="shared" si="162"/>
        <v>373406</v>
      </c>
      <c r="DT32" s="5">
        <f t="shared" si="162"/>
        <v>17282.600000000002</v>
      </c>
      <c r="DU32" s="7">
        <f t="shared" si="121"/>
        <v>1013038.7</v>
      </c>
      <c r="DV32" s="132">
        <f t="shared" si="163"/>
        <v>538380.5</v>
      </c>
      <c r="DW32" s="132">
        <f t="shared" si="163"/>
        <v>13064</v>
      </c>
      <c r="DX32" s="132">
        <f t="shared" si="163"/>
        <v>366114.6</v>
      </c>
      <c r="DY32" s="132">
        <f t="shared" si="163"/>
        <v>9547</v>
      </c>
      <c r="DZ32" s="7">
        <f t="shared" si="123"/>
        <v>927106.1</v>
      </c>
      <c r="EA32">
        <v>102347.3</v>
      </c>
      <c r="EB32">
        <v>18279.8</v>
      </c>
      <c r="EC32">
        <v>84067.5</v>
      </c>
      <c r="ED32">
        <v>97549</v>
      </c>
      <c r="EE32">
        <v>17314.900000000001</v>
      </c>
      <c r="EF32">
        <v>80234</v>
      </c>
      <c r="EG32" s="5">
        <f t="shared" si="64"/>
        <v>852530.1778420941</v>
      </c>
      <c r="EH32" s="9">
        <f ca="1">+AVERAGE(OFFSET($CE$5,(ROW(EH32)-ROW($EH$5))*4,0):OFFSET($CE$5,(ROW(EH32)-ROW($EH$5))*4+3,0))</f>
        <v>112.32389620009597</v>
      </c>
      <c r="EI32" s="102">
        <f>+'def-cy1722'!B21</f>
        <v>105.3</v>
      </c>
      <c r="EJ32" s="101">
        <f>+'def-cy1131'!B35</f>
        <v>92</v>
      </c>
      <c r="EK32" s="5">
        <f t="shared" ca="1" si="65"/>
        <v>758992.70474323665</v>
      </c>
      <c r="EO32" s="90">
        <f t="shared" si="30"/>
        <v>58116.330342710324</v>
      </c>
      <c r="EP32" s="1">
        <f>+'gaku-mk1131'!G35</f>
        <v>56742.5</v>
      </c>
      <c r="EQ32" s="5">
        <f t="shared" ca="1" si="66"/>
        <v>10071.221244311466</v>
      </c>
      <c r="ER32" s="7">
        <f ca="1">+ER31+$EQ31</f>
        <v>347326.92894865351</v>
      </c>
      <c r="ES32" s="7">
        <f ca="1">+ES31+$EQ31</f>
        <v>347326.92894865351</v>
      </c>
      <c r="ET32" s="7">
        <f ca="1">+ET31+EQ31-(ES33-ER33)/4</f>
        <v>328663.84662698372</v>
      </c>
      <c r="EU32" s="182">
        <f t="shared" ca="1" si="31"/>
        <v>346916.5645773065</v>
      </c>
      <c r="EV32" s="5">
        <f t="shared" ca="1" si="67"/>
        <v>5867.666666666667</v>
      </c>
      <c r="EW32" s="92">
        <f t="shared" ca="1" si="68"/>
        <v>121.06558044806518</v>
      </c>
      <c r="EX32">
        <f t="shared" ca="1" si="32"/>
        <v>0.61167008904392961</v>
      </c>
      <c r="EY32">
        <f t="shared" ca="1" si="69"/>
        <v>0.59988351378789118</v>
      </c>
      <c r="EZ32">
        <f t="shared" ca="1" si="70"/>
        <v>5.2998083469051969E-3</v>
      </c>
      <c r="FA32">
        <f t="shared" ca="1" si="70"/>
        <v>5.2998083469051969E-3</v>
      </c>
      <c r="FC32" s="6">
        <f>+call!C70</f>
        <v>4.2521000000000004</v>
      </c>
      <c r="FE32" s="142">
        <f>fof!B94/10</f>
        <v>1110.8185380410907</v>
      </c>
      <c r="FF32" s="142">
        <f>fof!C94/10</f>
        <v>39132.399742619593</v>
      </c>
      <c r="FG32" s="7">
        <f ca="1">+AVERAGE(OFFSET(jikasougaku!$BF$287,(ROW(Sheet1!FG32)-ROW(Sheet1!$FG$5))*3,0):OFFSET(jikasougaku!$BF$287,(ROW(Sheet1!FG32)-ROW(Sheet1!$FG$5))*3+2,0))/1000</f>
        <v>76416.804333333333</v>
      </c>
      <c r="FH32" s="7">
        <f ca="1">+AVERAGE(OFFSET(jikasougaku!$BR$287,(ROW(Sheet1!FH32)-ROW(Sheet1!$FH$5))*3,0):OFFSET(jikasougaku!$BR$287,(ROW(Sheet1!FH32)-ROW(Sheet1!$FH$5))*3+2,0))/1000</f>
        <v>265015.88666666666</v>
      </c>
      <c r="FI32" s="7" t="e">
        <f ca="1">+AVERAGE(OFFSET(jikasougaku!$BH$287,(ROW(Sheet1!FI32)-ROW(Sheet1!FI$5))*3,0):OFFSET(jikasougaku!$BH$287,(ROW(Sheet1!FI32)-ROW(Sheet1!FI$5))*3+2,0))/1000</f>
        <v>#DIV/0!</v>
      </c>
      <c r="FJ32" s="7" t="e">
        <f ca="1">+AVERAGE(OFFSET(jikasougaku!$BJ$287,(ROW(Sheet1!FJ32)-ROW(Sheet1!FJ$5))*3,0):OFFSET(jikasougaku!$BJ$287,(ROW(Sheet1!FJ32)-ROW(Sheet1!FJ$5))*3+2,0))/1000</f>
        <v>#DIV/0!</v>
      </c>
      <c r="FK32" s="7" t="e">
        <f ca="1">+AVERAGE(OFFSET(jikasougaku!$BL$287,(ROW(Sheet1!FK32)-ROW(Sheet1!FK$5))*3,0):OFFSET(jikasougaku!$BL$287,(ROW(Sheet1!FK32)-ROW(Sheet1!FK$5))*3+2,0))/1000</f>
        <v>#DIV/0!</v>
      </c>
      <c r="FL32" s="4">
        <f t="shared" ca="1" si="33"/>
        <v>62959.07136097669</v>
      </c>
      <c r="FM32" s="64">
        <f t="shared" ca="1" si="71"/>
        <v>188599.08233333332</v>
      </c>
      <c r="FN32" s="7">
        <f t="shared" ca="1" si="34"/>
        <v>24063.315063767852</v>
      </c>
      <c r="FO32" s="7">
        <f t="shared" ca="1" si="35"/>
        <v>206191.28683897364</v>
      </c>
      <c r="FP32" s="1">
        <f t="shared" ca="1" si="36"/>
        <v>2.8828780174772031</v>
      </c>
      <c r="FQ32" s="1">
        <f t="shared" ca="1" si="37"/>
        <v>24.702511962636382</v>
      </c>
      <c r="FR32" s="211">
        <f ca="1">+FP32/消費税調整!$E32*100</f>
        <v>2.6816093992414283</v>
      </c>
      <c r="FS32" s="211">
        <f ca="1">+FQ32/消費税調整!$E32*100</f>
        <v>22.977901896053211</v>
      </c>
      <c r="FT32" s="83">
        <f t="shared" ca="1" si="124"/>
        <v>-1.6129667000902279E-2</v>
      </c>
      <c r="FU32" s="83">
        <f t="shared" ca="1" si="125"/>
        <v>7.8869475290127156E-3</v>
      </c>
      <c r="FW32" s="7">
        <f>+kshotoku1631!$E36*kshotoku1722!$E$9/kshotoku1631!$E$65</f>
        <v>176902.78893702451</v>
      </c>
      <c r="FX32" s="72">
        <f t="shared" ca="1" si="72"/>
        <v>0.24902821574565609</v>
      </c>
      <c r="FY32">
        <f t="shared" ca="1" si="126"/>
        <v>7.7557193242744583E-3</v>
      </c>
      <c r="GA32" s="73">
        <f t="shared" ca="1" si="38"/>
        <v>121.06558044806518</v>
      </c>
      <c r="GB32" s="72">
        <f ca="1">+AVERAGE(OFFSET(Maikin30!$F$20,ROUNDDOWN((ROW(GB32)-ROW(GB$5))/4,0),MOD(ROW(GB32)-ROW(GB$5),4)*3):OFFSET(Maikin30!$F$20,ROUNDDOWN((ROW(GB32)-ROW(GB$5))/4,0),MOD(ROW(GB32)-ROW(GB$5),4)*3+2))</f>
        <v>116.10000000000001</v>
      </c>
      <c r="GC32" s="5">
        <f ca="1">+AVERAGE(OFFSET(Rocho!$J$66,(ROW(GC32)-ROW($GC$5))*3,0):OFFSET(Rocho!$J$66,(ROW(GC32)-ROW($GC$5))*3+2,0))</f>
        <v>5867.666666666667</v>
      </c>
      <c r="GD32" s="72">
        <f t="shared" ca="1" si="73"/>
        <v>85.105363707440887</v>
      </c>
      <c r="GE32">
        <f t="shared" ca="1" si="127"/>
        <v>-4.7968635755996107E-3</v>
      </c>
      <c r="GF32" s="72"/>
      <c r="GG32" s="87" t="s">
        <v>251</v>
      </c>
      <c r="GH32" s="78">
        <f ca="1">+AVERAGE(OFFSET(Rocho!$E$6,(ROW(GH32)-ROW($GH$5))*3,0):OFFSET(Rocho!$E$6,(ROW(GH32)-ROW($GH$5))*3+2,0))/10000</f>
        <v>9041.3333333333321</v>
      </c>
      <c r="GI32" s="82">
        <f>Rocho!T33</f>
        <v>7934.0760617231299</v>
      </c>
      <c r="GJ32">
        <f t="shared" si="128"/>
        <v>1.0954916503205096E-3</v>
      </c>
      <c r="GL32" s="94">
        <f t="shared" si="39"/>
        <v>183189.89997106421</v>
      </c>
      <c r="GM32" s="5">
        <f t="shared" si="74"/>
        <v>58116.330342710324</v>
      </c>
      <c r="GN32" s="7">
        <f>+('gaku-mk1131'!C35-'gaku-mk1131'!D35)*('gaku-mk1722'!$C$8-'gaku-mk1722'!$D$8)/('gaku-mk1131'!$C$64-'gaku-mk1131'!$D$64)</f>
        <v>2843.4807877609696</v>
      </c>
      <c r="GO32" s="5">
        <f t="shared" si="75"/>
        <v>12280.571585688785</v>
      </c>
      <c r="GP32" s="5">
        <f t="shared" si="76"/>
        <v>16764.13089621082</v>
      </c>
      <c r="GQ32" s="90">
        <f>+'gaku-mk1131'!H35+('gaku-mk1722'!$H$8-'gaku-mk1131'!$H$64)</f>
        <v>1971.3000000000002</v>
      </c>
      <c r="GR32" s="7">
        <f>+'gaku-mk1131'!W35*'gaku-mk1722'!$W$8/'gaku-mk1131'!$W$64</f>
        <v>77187.813686948779</v>
      </c>
      <c r="GS32" s="7">
        <f>+'gaku-mk1131'!M35*'gaku-mk1722'!$M$8/'gaku-mk1131'!$M$64</f>
        <v>38158.250155016205</v>
      </c>
      <c r="GT32" s="7">
        <f>+'gaku-mk1131'!N35*'gaku-mk1722'!$N$8/'gaku-mk1131'!$N$64</f>
        <v>24131.977483271658</v>
      </c>
      <c r="GU32" s="5">
        <f t="shared" si="77"/>
        <v>47017.908314740693</v>
      </c>
      <c r="GV32" s="7">
        <f>+('gaku-jk1131'!C35-'gaku-jk1131'!D35)*('gaku-jk1722'!$C$8-'gaku-jk1722'!$D$8)/('gaku-jk1131'!$C$64-'gaku-jk1131'!$D$64)</f>
        <v>2872.7643643897877</v>
      </c>
      <c r="GW32" s="5">
        <f t="shared" si="78"/>
        <v>3274.1368682602542</v>
      </c>
      <c r="GX32" s="5">
        <f t="shared" si="79"/>
        <v>20215.739139515103</v>
      </c>
      <c r="GY32" s="90">
        <f>+'gaku-jk1131'!H35+('gaku-jk1722'!$H$8-'gaku-jk1131'!$H$64)</f>
        <v>2760</v>
      </c>
      <c r="GZ32" s="7">
        <f>+'gaku-jk1131'!Z35*'gaku-jk1722'!$Z$8/'gaku-jk1131'!$Z$64</f>
        <v>82421.786642529987</v>
      </c>
      <c r="HA32" s="7">
        <f>+'gaku-jk1131'!M35*'gaku-jk1722'!$M$8/'gaku-jk1131'!$M$64</f>
        <v>24013.097814930508</v>
      </c>
      <c r="HB32" s="7">
        <f>+'gaku-jk1131'!N35*'gaku-jk1722'!$N$8/'gaku-jk1131'!$N$64</f>
        <v>26643.01228072256</v>
      </c>
      <c r="HC32" s="9">
        <f t="shared" ca="1" si="40"/>
        <v>124.67897111913358</v>
      </c>
      <c r="HD32" s="7">
        <f t="shared" ca="1" si="41"/>
        <v>98.035714285714292</v>
      </c>
      <c r="HE32" s="9">
        <f t="shared" ca="1" si="42"/>
        <v>378.87714061272584</v>
      </c>
      <c r="HF32" s="9">
        <f t="shared" ca="1" si="43"/>
        <v>83.367453294001962</v>
      </c>
      <c r="HG32" s="7">
        <f t="shared" ca="1" si="44"/>
        <v>130.77854113655641</v>
      </c>
      <c r="HH32" s="7">
        <f t="shared" ca="1" si="45"/>
        <v>93.68786692759295</v>
      </c>
      <c r="HI32" s="7">
        <f t="shared" ca="1" si="46"/>
        <v>161.57812215132176</v>
      </c>
      <c r="HJ32" s="7">
        <f t="shared" ca="1" si="47"/>
        <v>99.722154471544712</v>
      </c>
      <c r="HL32">
        <f ca="1">+OFFSET('def-cy1131'!$C$8,ROUNDDOWN((ROW(Sheet1!HO32)-ROW(Sheet1!HO$5))/4,0),0)</f>
        <v>90</v>
      </c>
      <c r="HO32">
        <f ca="1">+OFFSET('def-cy1131'!$H$8,ROUNDDOWN((ROW(Sheet1!HO32)-ROW(Sheet1!HO$5))/4,0),0)</f>
        <v>137.30000000000001</v>
      </c>
      <c r="HP32">
        <f ca="1">+OFFSET('def-cy1131'!$W$8,ROUNDDOWN((ROW(Sheet1!HO32)-ROW(Sheet1!HO$5))/4,0),0)</f>
        <v>90.5</v>
      </c>
      <c r="HQ32">
        <f ca="1">+OFFSET('def-cy1131'!$M$8,ROUNDDOWN((ROW(Sheet1!HO32)-ROW(Sheet1!HO$5))/4,0),0)</f>
        <v>135.1</v>
      </c>
      <c r="HR32">
        <f ca="1">+OFFSET('def-cy1131'!$N$8,ROUNDDOWN((ROW(Sheet1!HO32)-ROW(Sheet1!HO$5))/4,0),0)</f>
        <v>122.2</v>
      </c>
      <c r="HS32" s="9">
        <f t="shared" ca="1" si="154"/>
        <v>126.38068592057763</v>
      </c>
      <c r="HT32" s="9">
        <f t="shared" ca="1" si="155"/>
        <v>97.708928571428572</v>
      </c>
      <c r="HU32" s="9">
        <f t="shared" ca="1" si="156"/>
        <v>390.70950510604871</v>
      </c>
      <c r="HV32" s="9">
        <f t="shared" ca="1" si="157"/>
        <v>83.761160275319554</v>
      </c>
      <c r="HW32" s="9">
        <f t="shared" ca="1" si="158"/>
        <v>142.20856658184903</v>
      </c>
      <c r="HX32" s="9">
        <f t="shared" ca="1" si="159"/>
        <v>95.137181996086113</v>
      </c>
      <c r="HY32" s="9">
        <f t="shared" ca="1" si="160"/>
        <v>185.97629899726525</v>
      </c>
      <c r="HZ32" s="9">
        <f t="shared" ca="1" si="161"/>
        <v>146.7270325203252</v>
      </c>
      <c r="IA32">
        <f t="shared" ca="1" si="80"/>
        <v>5.5778595010356202E-3</v>
      </c>
      <c r="IB32">
        <f t="shared" ca="1" si="81"/>
        <v>1.7640937500775381E-4</v>
      </c>
      <c r="IC32">
        <f t="shared" ca="1" si="82"/>
        <v>2.054408419154581E-3</v>
      </c>
      <c r="ID32">
        <f t="shared" ca="1" si="83"/>
        <v>3.1322594363332517E-3</v>
      </c>
      <c r="IE32">
        <f t="shared" ca="1" si="84"/>
        <v>6.8170749106402661E-5</v>
      </c>
      <c r="IF32">
        <f t="shared" ca="1" si="85"/>
        <v>3.0691095425444182E-3</v>
      </c>
      <c r="IG32">
        <f t="shared" ca="1" si="86"/>
        <v>-3.0597859949511977E-4</v>
      </c>
      <c r="IH32">
        <f t="shared" ca="1" si="87"/>
        <v>5.7072147543394758E-4</v>
      </c>
      <c r="II32">
        <f t="shared" ca="1" si="129"/>
        <v>1.4342959899120853E-2</v>
      </c>
      <c r="IJ32" s="5">
        <f t="shared" ca="1" si="130"/>
        <v>148754.88959588378</v>
      </c>
      <c r="IK32" s="1">
        <f t="shared" ca="1" si="88"/>
        <v>17.821409896009282</v>
      </c>
      <c r="IL32">
        <f t="shared" ca="1" si="131"/>
        <v>1.1799776368356977E-2</v>
      </c>
      <c r="IM32" s="5">
        <f t="shared" si="89"/>
        <v>183189.89997106421</v>
      </c>
      <c r="IN32">
        <f t="shared" ca="1" si="90"/>
        <v>123.14882587639882</v>
      </c>
      <c r="IP32" s="112">
        <v>109.6795812481316</v>
      </c>
      <c r="IQ32" s="112">
        <v>109.27637668290795</v>
      </c>
      <c r="IR32">
        <f t="shared" si="91"/>
        <v>99.05829031376561</v>
      </c>
      <c r="IS32">
        <f t="shared" si="132"/>
        <v>2.4073394047327522E-3</v>
      </c>
      <c r="IT32" s="112">
        <v>0.47302644562126284</v>
      </c>
      <c r="IU32">
        <f t="shared" si="133"/>
        <v>3.6284988331666823E-3</v>
      </c>
      <c r="IW32">
        <f>+util!B30</f>
        <v>111.26666666666701</v>
      </c>
      <c r="IX32">
        <f t="shared" si="134"/>
        <v>-1.6637341572385205E-2</v>
      </c>
      <c r="IY32">
        <f t="shared" si="135"/>
        <v>-9.9824049434311234E-3</v>
      </c>
      <c r="JA32" s="5">
        <f t="shared" si="92"/>
        <v>96028.867146454286</v>
      </c>
      <c r="JB32" s="1">
        <f t="shared" si="93"/>
        <v>3.306243787702718</v>
      </c>
      <c r="JC32" s="5">
        <f t="shared" ca="1" si="94"/>
        <v>77977.89906891674</v>
      </c>
      <c r="JD32" s="1">
        <f t="shared" ca="1" si="95"/>
        <v>9.3420532656915078</v>
      </c>
      <c r="JE32">
        <f t="shared" ca="1" si="136"/>
        <v>7.9105989090587445E-3</v>
      </c>
      <c r="JG32">
        <f t="shared" si="96"/>
        <v>0.56979785788980475</v>
      </c>
    </row>
    <row r="33" spans="1:267" x14ac:dyDescent="0.15">
      <c r="A33" t="s">
        <v>272</v>
      </c>
      <c r="B33" s="7">
        <f>+'gaku-mk1131'!B36*'gaku-mk1722'!$B$8/'gaku-mk1131'!$B$64</f>
        <v>352866.82661876408</v>
      </c>
      <c r="C33" s="7">
        <f>+'kgaku-mk1131'!B37*'kgaku-mk1722'!B$9/'kgaku-mk1131'!B$65</f>
        <v>185999.25398825403</v>
      </c>
      <c r="D33" s="7">
        <f>+'kgaku-mk1131'!C37*'kgaku-mk1722'!C$9/'kgaku-mk1131'!C$65</f>
        <v>898.64084715986723</v>
      </c>
      <c r="E33" s="7">
        <f>+'kgaku-mk1131'!D37*'kgaku-mk1722'!D$9/'kgaku-mk1131'!D$65</f>
        <v>200.19275735294119</v>
      </c>
      <c r="F33" s="7">
        <f>+'kgaku-mk1131'!F37*'kgaku-mk1722'!F$9/'kgaku-mk1131'!F$65</f>
        <v>12925.542584242095</v>
      </c>
      <c r="G33" s="7">
        <f>+'kgaku-mk1131'!G37*'kgaku-mk1722'!G$9/'kgaku-mk1131'!G$65</f>
        <v>16710.371921603739</v>
      </c>
      <c r="H33" s="7">
        <f>+'kgaku-mk1131'!H37*'kgaku-mk1722'!H$9/'kgaku-mk1131'!H$65</f>
        <v>58723.849847707992</v>
      </c>
      <c r="I33" s="7">
        <f>+'kgaku-mk1131'!I37*'kgaku-mk1722'!I$9/'kgaku-mk1131'!I$65</f>
        <v>96886.772624491205</v>
      </c>
      <c r="J33" s="7">
        <f>+'gaku-mk1131'!F36*'gaku-mk1722'!$F$8/'gaku-mk1131'!$F$64</f>
        <v>17205.097431308688</v>
      </c>
      <c r="K33" s="7">
        <f>+'gaku-mk1131'!G36*'gaku-mk1722'!$G$8/'gaku-mk1131'!$G$64</f>
        <v>57482.957849712453</v>
      </c>
      <c r="L33" s="7">
        <f>+'gaku-jk1131'!B36*'gaku-jk1722'!$B$8/'gaku-jk1131'!$B$64</f>
        <v>328993.59756086516</v>
      </c>
      <c r="M33" s="7">
        <f>+'kgaku-jk1131'!B37*'kgaku-jk1722'!$B$9/'kgaku-jk1131'!$B$65</f>
        <v>190196.14409349603</v>
      </c>
      <c r="N33" s="7">
        <f>+'kgaku-jk1131'!C37*'kgaku-jk1722'!C$9/'kgaku-jk1131'!C$65</f>
        <v>1308.4215318521369</v>
      </c>
      <c r="O33" s="7">
        <f>+'kgaku-jk1131'!D37*'kgaku-jk1722'!D$9/'kgaku-jk1131'!D$65</f>
        <v>220.89934234563393</v>
      </c>
      <c r="P33" s="7">
        <f>+'kgaku-jk1131'!F37*'kgaku-jk1722'!F$9/'kgaku-jk1131'!F$65</f>
        <v>3469.1209890628256</v>
      </c>
      <c r="Q33" s="7">
        <f>+'kgaku-jk1131'!G37*'kgaku-jk1722'!G$9/'kgaku-jk1131'!G$65</f>
        <v>16364.761633574592</v>
      </c>
      <c r="R33" s="7">
        <f>+'kgaku-jk1131'!H37*'kgaku-jk1722'!H$9/'kgaku-jk1131'!H$65</f>
        <v>66842.429643520722</v>
      </c>
      <c r="S33" s="7">
        <f>+'kgaku-jk1131'!I37*'kgaku-jk1722'!I$9/'kgaku-jk1131'!I$65</f>
        <v>117221.72646895554</v>
      </c>
      <c r="T33" s="7">
        <f>+'gaku-jk1131'!F36*'gaku-jk1722'!$F$8/'gaku-jk1131'!$F$64</f>
        <v>20613.541387992958</v>
      </c>
      <c r="U33" s="7">
        <f>+'gaku-jk1131'!G36*'gaku-jk1722'!$G$8/'gaku-jk1131'!$G$64</f>
        <v>46637.543550329268</v>
      </c>
      <c r="V33" s="8">
        <f t="shared" si="0"/>
        <v>107.25644183804587</v>
      </c>
      <c r="W33" s="8">
        <f t="shared" si="0"/>
        <v>97.79338843842234</v>
      </c>
      <c r="X33" s="8">
        <f t="shared" si="1"/>
        <v>68.681294619769488</v>
      </c>
      <c r="Y33" s="8">
        <f t="shared" si="2"/>
        <v>90.626235111060751</v>
      </c>
      <c r="Z33" s="8">
        <f t="shared" si="3"/>
        <v>372.58840567950034</v>
      </c>
      <c r="AA33" s="8">
        <f t="shared" si="4"/>
        <v>102.11191764211267</v>
      </c>
      <c r="AB33" s="8">
        <f t="shared" si="5"/>
        <v>87.854152161867603</v>
      </c>
      <c r="AC33" s="8">
        <f t="shared" si="6"/>
        <v>82.652572644159306</v>
      </c>
      <c r="AD33" s="8">
        <f t="shared" si="7"/>
        <v>83.465024798360787</v>
      </c>
      <c r="AE33" s="8">
        <f t="shared" si="8"/>
        <v>123.2546859756438</v>
      </c>
      <c r="AF33" s="11">
        <f t="shared" ca="1" si="9"/>
        <v>98.362499999999983</v>
      </c>
      <c r="AG33" s="11">
        <f t="shared" ca="1" si="10"/>
        <v>65.824969097651419</v>
      </c>
      <c r="AH33" s="11">
        <f t="shared" ca="1" si="11"/>
        <v>90.909667673716015</v>
      </c>
      <c r="AI33" s="11">
        <f t="shared" ca="1" si="12"/>
        <v>366.3203456402199</v>
      </c>
      <c r="AJ33" s="11">
        <f t="shared" ca="1" si="13"/>
        <v>102.165141187926</v>
      </c>
      <c r="AK33" s="11">
        <f t="shared" ca="1" si="14"/>
        <v>88.447524752475232</v>
      </c>
      <c r="AL33" s="11">
        <f t="shared" ca="1" si="15"/>
        <v>83.501556016597505</v>
      </c>
      <c r="AM33" s="11">
        <f t="shared" ca="1" si="16"/>
        <v>84.745427728613549</v>
      </c>
      <c r="AN33" s="11">
        <f t="shared" ca="1" si="17"/>
        <v>122.63691335740073</v>
      </c>
      <c r="AO33" s="9">
        <f ca="1">+OFFSET('kdef-cy1131'!B$9,ROUNDDOWN((ROW(Sheet1!AO33)-ROW(Sheet1!AO$5))/4,0),0)</f>
        <v>90.3</v>
      </c>
      <c r="AP33" s="9">
        <f ca="1">+OFFSET('kdef-cy1131'!C$9,ROUNDDOWN((ROW(Sheet1!AP33)-ROW(Sheet1!AP$5))/4,0),0)</f>
        <v>79.599999999999994</v>
      </c>
      <c r="AQ33" s="9">
        <f ca="1">+OFFSET('kdef-cy1131'!D$9,ROUNDDOWN((ROW(Sheet1!AQ33)-ROW(Sheet1!AQ$5))/4,0),0)</f>
        <v>87.9</v>
      </c>
      <c r="AR33" s="9">
        <f ca="1">+OFFSET('kdef-cy1131'!F$9,ROUNDDOWN((ROW(Sheet1!AR33)-ROW(Sheet1!AR$5))/4,0),0)</f>
        <v>151.69999999999999</v>
      </c>
      <c r="AS33" s="9">
        <f ca="1">+OFFSET('kdef-cy1131'!G$9,ROUNDDOWN((ROW(Sheet1!AS33)-ROW(Sheet1!AS$5))/4,0),0)</f>
        <v>92.2</v>
      </c>
      <c r="AT33" s="9">
        <f ca="1">+OFFSET('kdef-cy1131'!H$9,ROUNDDOWN((ROW(Sheet1!AT33)-ROW(Sheet1!AT$5))/4,0),0)</f>
        <v>92</v>
      </c>
      <c r="AU33" s="9">
        <f ca="1">+OFFSET('kdef-cy1131'!I$9,ROUNDDOWN((ROW(Sheet1!AU33)-ROW(Sheet1!AU$5))/4,0),0)</f>
        <v>80.900000000000006</v>
      </c>
      <c r="AV33" s="9">
        <f ca="1">+OFFSET('def-cy1131'!$F$8,ROUNDDOWN((ROW(Sheet1!AV33)-ROW(Sheet1!AV$5))/4,0),0)</f>
        <v>86.1</v>
      </c>
      <c r="AW33" s="9">
        <f ca="1">+OFFSET('def-cy1131'!$G$8,ROUNDDOWN((ROW(Sheet1!AW33)-ROW(Sheet1!AW$5))/4,0),0)</f>
        <v>108.1</v>
      </c>
      <c r="AX33" s="9">
        <f t="shared" ca="1" si="145"/>
        <v>98.144642857142856</v>
      </c>
      <c r="AY33" s="9">
        <f t="shared" ca="1" si="146"/>
        <v>73.680964153275639</v>
      </c>
      <c r="AZ33" s="9">
        <f t="shared" ca="1" si="147"/>
        <v>91.013091641490433</v>
      </c>
      <c r="BA33" s="9">
        <f t="shared" ca="1" si="148"/>
        <v>378.87714061272584</v>
      </c>
      <c r="BB33" s="9">
        <f t="shared" ca="1" si="149"/>
        <v>101.50029211295033</v>
      </c>
      <c r="BC33" s="9">
        <f t="shared" ca="1" si="150"/>
        <v>89.793465346534646</v>
      </c>
      <c r="BD33" s="9">
        <f t="shared" ca="1" si="151"/>
        <v>81.746887966804977</v>
      </c>
      <c r="BE33" s="9">
        <f t="shared" ca="1" si="143"/>
        <v>83.367453294001962</v>
      </c>
      <c r="BF33" s="9">
        <f t="shared" ca="1" si="152"/>
        <v>124.67897111913358</v>
      </c>
      <c r="BG33">
        <f t="shared" ca="1" si="97"/>
        <v>6.7192958827840086E-4</v>
      </c>
      <c r="BH33">
        <f t="shared" ca="1" si="98"/>
        <v>1.0180417425439538E-4</v>
      </c>
      <c r="BI33">
        <f t="shared" ca="1" si="99"/>
        <v>3.6729976550750577E-4</v>
      </c>
      <c r="BJ33">
        <f t="shared" ca="1" si="100"/>
        <v>-1.8183214476621189E-3</v>
      </c>
      <c r="BK33">
        <f t="shared" ca="1" si="101"/>
        <v>1.1564259675437148E-2</v>
      </c>
      <c r="BL33" s="13">
        <f t="shared" ca="1" si="102"/>
        <v>1.0886971755815331E-2</v>
      </c>
      <c r="BM33">
        <f t="shared" ca="1" si="103"/>
        <v>2.5249251836417935E-2</v>
      </c>
      <c r="BN33">
        <f t="shared" ca="1" si="49"/>
        <v>1.1334820182378101E-2</v>
      </c>
      <c r="BO33" s="13">
        <f t="shared" ca="1" si="50"/>
        <v>3.6584072018796036E-2</v>
      </c>
      <c r="BP33">
        <f t="shared" ca="1" si="104"/>
        <v>-5.3964068970919557E-3</v>
      </c>
      <c r="BQ33">
        <f t="shared" ca="1" si="105"/>
        <v>8.406376710664085E-3</v>
      </c>
      <c r="BR33">
        <f t="shared" ca="1" si="106"/>
        <v>3.7737660116833934E-3</v>
      </c>
      <c r="BS33" s="13">
        <f t="shared" ca="1" si="107"/>
        <v>6.7837358252555227E-3</v>
      </c>
      <c r="BT33" s="5">
        <f t="shared" si="51"/>
        <v>46637.543550329268</v>
      </c>
      <c r="BU33" s="5">
        <f t="shared" ca="1" si="52"/>
        <v>201961.49969554981</v>
      </c>
      <c r="BV33" s="5">
        <f t="shared" ca="1" si="53"/>
        <v>15827.207406491985</v>
      </c>
      <c r="BW33" s="5">
        <f t="shared" ca="1" si="108"/>
        <v>60827.855163655055</v>
      </c>
      <c r="BX33" s="5">
        <f t="shared" si="54"/>
        <v>57482.957849712453</v>
      </c>
      <c r="BY33" s="5">
        <f t="shared" si="55"/>
        <v>173019.44248360986</v>
      </c>
      <c r="BZ33" s="5">
        <f t="shared" si="56"/>
        <v>30130.640015550784</v>
      </c>
      <c r="CA33" s="5">
        <f t="shared" si="57"/>
        <v>87613.597865263233</v>
      </c>
      <c r="CB33" s="9">
        <f t="shared" si="109"/>
        <v>123.2546859756438</v>
      </c>
      <c r="CC33" s="9">
        <f t="shared" ca="1" si="110"/>
        <v>85.669517578563671</v>
      </c>
      <c r="CD33" s="9">
        <f t="shared" ca="1" si="111"/>
        <v>190.37243426273565</v>
      </c>
      <c r="CE33" s="9">
        <f t="shared" ca="1" si="112"/>
        <v>144.03532333918753</v>
      </c>
      <c r="CF33" s="5"/>
      <c r="CG33" s="5">
        <f t="shared" si="58"/>
        <v>85.869152545148225</v>
      </c>
      <c r="CH33" s="5">
        <f t="shared" ca="1" si="113"/>
        <v>85.669517578563671</v>
      </c>
      <c r="CI33" s="5">
        <f t="shared" si="59"/>
        <v>125.11340957159733</v>
      </c>
      <c r="CJ33" s="5">
        <f t="shared" ca="1" si="114"/>
        <v>190.37243426273565</v>
      </c>
      <c r="CK33" s="5">
        <f t="shared" si="115"/>
        <v>123.8876452865878</v>
      </c>
      <c r="CL33" s="5">
        <f t="shared" ca="1" si="116"/>
        <v>144.03532333918753</v>
      </c>
      <c r="CM33" s="5"/>
      <c r="CN33" s="1">
        <f t="shared" si="21"/>
        <v>39.324371654014314</v>
      </c>
      <c r="CO33" s="1">
        <f t="shared" si="22"/>
        <v>5.5745525420570843</v>
      </c>
      <c r="CP33" s="1">
        <f t="shared" ca="1" si="23"/>
        <v>24.140314987013067</v>
      </c>
      <c r="CQ33" s="1">
        <f t="shared" ca="1" si="24"/>
        <v>1.8918148891420696</v>
      </c>
      <c r="CR33" s="1">
        <f t="shared" ca="1" si="25"/>
        <v>7.2707104366357518</v>
      </c>
      <c r="CS33" s="83">
        <f t="shared" si="117"/>
        <v>-3.0119560109800603E-3</v>
      </c>
      <c r="CT33" s="83">
        <f t="shared" si="118"/>
        <v>-1.0417127038033196E-2</v>
      </c>
      <c r="CU33" s="83">
        <f t="shared" ca="1" si="60"/>
        <v>8.5336930480060125E-3</v>
      </c>
      <c r="CV33" s="83">
        <f t="shared" ca="1" si="61"/>
        <v>3.3636318775879644E-2</v>
      </c>
      <c r="CW33" s="83">
        <f t="shared" ca="1" si="61"/>
        <v>4.4663875439070189E-3</v>
      </c>
      <c r="CX33" s="83">
        <f t="shared" si="119"/>
        <v>-2.3195366316036193E-3</v>
      </c>
      <c r="CY33" s="83">
        <f t="shared" si="138"/>
        <v>-2.8354939796540845E-3</v>
      </c>
      <c r="CZ33" s="83">
        <f t="shared" ca="1" si="139"/>
        <v>9.4182289316318909E-5</v>
      </c>
      <c r="DA33" s="83">
        <f t="shared" ca="1" si="140"/>
        <v>7.7572562325546699E-4</v>
      </c>
      <c r="DB33" s="83">
        <f t="shared" ca="1" si="140"/>
        <v>-1.5819769156804129E-3</v>
      </c>
      <c r="DC33" s="5"/>
      <c r="DD33" s="86">
        <f t="shared" si="120"/>
        <v>2008</v>
      </c>
      <c r="DE33" s="135">
        <v>636823.30000000005</v>
      </c>
      <c r="DF33" s="135">
        <v>9237.5</v>
      </c>
      <c r="DG33" s="135">
        <v>377072</v>
      </c>
      <c r="DH33" s="5">
        <v>17103.2</v>
      </c>
      <c r="DI33" s="5">
        <v>569508.1</v>
      </c>
      <c r="DJ33" s="5">
        <v>13343.4</v>
      </c>
      <c r="DK33" s="5">
        <v>370968.7</v>
      </c>
      <c r="DL33" s="5">
        <v>9650.6</v>
      </c>
      <c r="DM33" s="135">
        <v>512208.5</v>
      </c>
      <c r="DN33" s="134">
        <v>34941</v>
      </c>
      <c r="DO33" s="5">
        <v>221089.9</v>
      </c>
      <c r="DP33" s="5">
        <v>17002.3</v>
      </c>
      <c r="DQ33" s="5">
        <f t="shared" si="162"/>
        <v>628269.20000000007</v>
      </c>
      <c r="DR33" s="5">
        <f t="shared" si="162"/>
        <v>9538.7000000000007</v>
      </c>
      <c r="DS33" s="5">
        <f t="shared" si="162"/>
        <v>375497.60000000003</v>
      </c>
      <c r="DT33" s="5">
        <f t="shared" si="162"/>
        <v>17394.7</v>
      </c>
      <c r="DU33" s="7">
        <f t="shared" si="121"/>
        <v>1030700.2</v>
      </c>
      <c r="DV33" s="132">
        <f t="shared" si="163"/>
        <v>556534.19999999995</v>
      </c>
      <c r="DW33" s="132">
        <f t="shared" si="163"/>
        <v>13368.3</v>
      </c>
      <c r="DX33" s="132">
        <f t="shared" si="163"/>
        <v>368767.1</v>
      </c>
      <c r="DY33" s="132">
        <f t="shared" si="163"/>
        <v>9641.6</v>
      </c>
      <c r="DZ33" s="7">
        <f t="shared" si="123"/>
        <v>948311.2</v>
      </c>
      <c r="EA33">
        <v>99539.3</v>
      </c>
      <c r="EB33">
        <v>17492.3</v>
      </c>
      <c r="EC33">
        <v>82047.100000000006</v>
      </c>
      <c r="ED33">
        <v>96767.4</v>
      </c>
      <c r="EE33">
        <v>16407.3</v>
      </c>
      <c r="EF33">
        <v>80360.100000000006</v>
      </c>
      <c r="EG33" s="5">
        <f t="shared" si="64"/>
        <v>867393.3432235925</v>
      </c>
      <c r="EH33" s="9">
        <f ca="1">+AVERAGE(OFFSET($CE$5,(ROW(EH33)-ROW($EH$5))*4,0):OFFSET($CE$5,(ROW(EH33)-ROW($EH$5))*4+3,0))</f>
        <v>111.51890209330747</v>
      </c>
      <c r="EI33" s="102">
        <f>+'def-cy1722'!B22</f>
        <v>104.3</v>
      </c>
      <c r="EJ33" s="101">
        <f>+'def-cy1131'!B36</f>
        <v>91</v>
      </c>
      <c r="EK33" s="5">
        <f t="shared" ca="1" si="65"/>
        <v>777799.39269653813</v>
      </c>
      <c r="EO33" s="90">
        <f t="shared" si="30"/>
        <v>57482.957849712453</v>
      </c>
      <c r="EP33" s="1">
        <f>+'gaku-mk1131'!G36</f>
        <v>56124.1</v>
      </c>
      <c r="EQ33" s="5">
        <f t="shared" ca="1" si="66"/>
        <v>9977.2327574025603</v>
      </c>
      <c r="ER33" s="90">
        <f ca="1">+OFFSET($EK$6,(ROW(ER33)-ROW($ER$9))/4,0)</f>
        <v>332514.04043073888</v>
      </c>
      <c r="ES33" s="7">
        <f ca="1">+ES32+$EQ32</f>
        <v>357398.150192965</v>
      </c>
      <c r="ET33" s="7">
        <f ca="1">+ET32+EQ32-(ES33-ER33)/4</f>
        <v>332514.04043073871</v>
      </c>
      <c r="EU33" s="182">
        <f t="shared" ca="1" si="31"/>
        <v>350980.58324277127</v>
      </c>
      <c r="EV33" s="5">
        <f t="shared" ca="1" si="67"/>
        <v>5871</v>
      </c>
      <c r="EW33" s="92">
        <f t="shared" ca="1" si="68"/>
        <v>121.16985743380855</v>
      </c>
      <c r="EX33">
        <f t="shared" ca="1" si="32"/>
        <v>0.60811760605796006</v>
      </c>
      <c r="EY33">
        <f t="shared" ca="1" si="69"/>
        <v>0.59639948536396459</v>
      </c>
      <c r="EZ33">
        <f t="shared" ca="1" si="70"/>
        <v>-5.8247726949136975E-3</v>
      </c>
      <c r="FA33">
        <f t="shared" ca="1" si="70"/>
        <v>-5.8247726949126923E-3</v>
      </c>
      <c r="FC33" s="6">
        <f>+call!C71</f>
        <v>4.1997999999999998</v>
      </c>
      <c r="FE33" s="142">
        <f>fof!B95/10</f>
        <v>1153.8056283064784</v>
      </c>
      <c r="FF33" s="142">
        <f>fof!C95/10</f>
        <v>39622.80412359818</v>
      </c>
      <c r="FG33" s="7">
        <f ca="1">+AVERAGE(OFFSET(jikasougaku!$BF$287,(ROW(Sheet1!FG33)-ROW(Sheet1!$FG$5))*3,0):OFFSET(jikasougaku!$BF$287,(ROW(Sheet1!FG33)-ROW(Sheet1!$FG$5))*3+2,0))/1000</f>
        <v>116381.32033333332</v>
      </c>
      <c r="FH33" s="7">
        <f ca="1">+AVERAGE(OFFSET(jikasougaku!$BR$287,(ROW(Sheet1!FH33)-ROW(Sheet1!$FH$5))*3,0):OFFSET(jikasougaku!$BR$287,(ROW(Sheet1!FH33)-ROW(Sheet1!$FH$5))*3+2,0))/1000</f>
        <v>324398.99266666669</v>
      </c>
      <c r="FI33" s="7" t="e">
        <f ca="1">+AVERAGE(OFFSET(jikasougaku!$BH$287,(ROW(Sheet1!FI33)-ROW(Sheet1!FI$5))*3,0):OFFSET(jikasougaku!$BH$287,(ROW(Sheet1!FI33)-ROW(Sheet1!FI$5))*3+2,0))/1000</f>
        <v>#DIV/0!</v>
      </c>
      <c r="FJ33" s="7" t="e">
        <f ca="1">+AVERAGE(OFFSET(jikasougaku!$BJ$287,(ROW(Sheet1!FJ33)-ROW(Sheet1!FJ$5))*3,0):OFFSET(jikasougaku!$BJ$287,(ROW(Sheet1!FJ33)-ROW(Sheet1!FJ$5))*3+2,0))/1000</f>
        <v>#DIV/0!</v>
      </c>
      <c r="FK33" s="7" t="e">
        <f ca="1">+AVERAGE(OFFSET(jikasougaku!$BL$287,(ROW(Sheet1!FK33)-ROW(Sheet1!FK$5))*3,0):OFFSET(jikasougaku!$BL$287,(ROW(Sheet1!FK33)-ROW(Sheet1!FK$5))*3+2,0))/1000</f>
        <v>#DIV/0!</v>
      </c>
      <c r="FL33" s="4">
        <f t="shared" ca="1" si="33"/>
        <v>95885.452367115533</v>
      </c>
      <c r="FM33" s="64">
        <f t="shared" ca="1" si="71"/>
        <v>208017.67233333335</v>
      </c>
      <c r="FN33" s="7">
        <f t="shared" ca="1" si="34"/>
        <v>36647.965105977266</v>
      </c>
      <c r="FO33" s="7">
        <f t="shared" ca="1" si="35"/>
        <v>227421.21018304265</v>
      </c>
      <c r="FP33" s="1">
        <f t="shared" ca="1" si="36"/>
        <v>4.3805053073234284</v>
      </c>
      <c r="FQ33" s="1">
        <f t="shared" ca="1" si="37"/>
        <v>27.183496145663277</v>
      </c>
      <c r="FR33" s="211">
        <f ca="1">+FP33/消費税調整!$E33*100</f>
        <v>4.0841419240234202</v>
      </c>
      <c r="FS33" s="211">
        <f ca="1">+FQ33/消費税調整!$E33*100</f>
        <v>25.344394872533222</v>
      </c>
      <c r="FT33" s="83">
        <f t="shared" ca="1" si="124"/>
        <v>0.42069451454210155</v>
      </c>
      <c r="FU33" s="83">
        <f t="shared" ca="1" si="125"/>
        <v>9.8024629074879507E-2</v>
      </c>
      <c r="FW33" s="7">
        <f>+kshotoku1631!$E37*kshotoku1722!$E$9/kshotoku1631!$E$65</f>
        <v>179031.17215765003</v>
      </c>
      <c r="FX33" s="72">
        <f t="shared" ca="1" si="72"/>
        <v>0.25166451152023445</v>
      </c>
      <c r="FY33">
        <f t="shared" ca="1" si="126"/>
        <v>1.0530690755969511E-2</v>
      </c>
      <c r="GA33" s="73">
        <f t="shared" ca="1" si="38"/>
        <v>121.16985743380855</v>
      </c>
      <c r="GB33" s="72">
        <f ca="1">+AVERAGE(OFFSET(Maikin30!$F$20,ROUNDDOWN((ROW(GB33)-ROW(GB$5))/4,0),MOD(ROW(GB33)-ROW(GB$5),4)*3):OFFSET(Maikin30!$F$20,ROUNDDOWN((ROW(GB33)-ROW(GB$5))/4,0),MOD(ROW(GB33)-ROW(GB$5),4)*3+2))</f>
        <v>116.2</v>
      </c>
      <c r="GC33" s="5">
        <f ca="1">+AVERAGE(OFFSET(Rocho!$J$66,(ROW(GC33)-ROW($GC$5))*3,0):OFFSET(Rocho!$J$66,(ROW(GC33)-ROW($GC$5))*3+2,0))</f>
        <v>5871</v>
      </c>
      <c r="GD33" s="72">
        <f t="shared" ca="1" si="73"/>
        <v>85.031731535045395</v>
      </c>
      <c r="GE33">
        <f t="shared" ca="1" si="127"/>
        <v>-8.6556287901402374E-4</v>
      </c>
      <c r="GF33" s="72"/>
      <c r="GG33" s="87" t="s">
        <v>252</v>
      </c>
      <c r="GH33" s="78">
        <f ca="1">+AVERAGE(OFFSET(Rocho!$E$6,(ROW(GH33)-ROW($GH$5))*3,0):OFFSET(Rocho!$E$6,(ROW(GH33)-ROW($GH$5))*3+2,0))/10000</f>
        <v>9073</v>
      </c>
      <c r="GI33" s="82">
        <f>Rocho!T34</f>
        <v>7957.0110676488903</v>
      </c>
      <c r="GJ33">
        <f t="shared" si="128"/>
        <v>2.8865264740727931E-3</v>
      </c>
      <c r="GL33" s="94">
        <f t="shared" si="39"/>
        <v>180246.03569096405</v>
      </c>
      <c r="GM33" s="5">
        <f t="shared" si="74"/>
        <v>57482.957849712453</v>
      </c>
      <c r="GN33" s="7">
        <f>+('gaku-mk1131'!C36-'gaku-mk1131'!D36)*('gaku-mk1722'!$C$8-'gaku-mk1722'!$D$8)/('gaku-mk1131'!$C$64-'gaku-mk1131'!$D$64)</f>
        <v>2850.0184092637896</v>
      </c>
      <c r="GO33" s="5">
        <f t="shared" si="75"/>
        <v>12925.542584242095</v>
      </c>
      <c r="GP33" s="5">
        <f t="shared" si="76"/>
        <v>17205.097431308688</v>
      </c>
      <c r="GQ33" s="90">
        <f>+'gaku-mk1131'!H36+('gaku-mk1722'!$H$8-'gaku-mk1131'!$H$64)</f>
        <v>232.10000000000036</v>
      </c>
      <c r="GR33" s="7">
        <f>+'gaku-mk1131'!W36*'gaku-mk1722'!$W$8/'gaku-mk1131'!$W$64</f>
        <v>76266.655084563128</v>
      </c>
      <c r="GS33" s="7">
        <f>+'gaku-mk1131'!M36*'gaku-mk1722'!$M$8/'gaku-mk1131'!$M$64</f>
        <v>37485.67112652686</v>
      </c>
      <c r="GT33" s="7">
        <f>+'gaku-mk1131'!N36*'gaku-mk1722'!$N$8/'gaku-mk1131'!$N$64</f>
        <v>24202.006794652971</v>
      </c>
      <c r="GU33" s="5">
        <f t="shared" si="77"/>
        <v>46637.543550329268</v>
      </c>
      <c r="GV33" s="7">
        <f>+('gaku-jk1131'!C36-'gaku-jk1131'!D36)*('gaku-jk1722'!$C$8-'gaku-jk1722'!$D$8)/('gaku-jk1131'!$C$64-'gaku-jk1131'!$D$64)</f>
        <v>2876.9925709816093</v>
      </c>
      <c r="GW33" s="5">
        <f t="shared" si="78"/>
        <v>3469.1209890628256</v>
      </c>
      <c r="GX33" s="5">
        <f t="shared" si="79"/>
        <v>20613.541387992958</v>
      </c>
      <c r="GY33" s="90">
        <f>+'gaku-jk1131'!H36+('gaku-jk1722'!$H$8-'gaku-jk1131'!$H$64)</f>
        <v>1151.1000000000001</v>
      </c>
      <c r="GZ33" s="7">
        <f>+'gaku-jk1131'!Z36*'gaku-jk1722'!$Z$8/'gaku-jk1131'!$Z$64</f>
        <v>81459.395235945063</v>
      </c>
      <c r="HA33" s="7">
        <f>+'gaku-jk1131'!M36*'gaku-jk1722'!$M$8/'gaku-jk1131'!$M$64</f>
        <v>23876.242445841184</v>
      </c>
      <c r="HB33" s="7">
        <f>+'gaku-jk1131'!N36*'gaku-jk1722'!$N$8/'gaku-jk1131'!$N$64</f>
        <v>26188.065229922551</v>
      </c>
      <c r="HC33" s="9">
        <f t="shared" ca="1" si="40"/>
        <v>122.63691335740073</v>
      </c>
      <c r="HD33" s="7">
        <f t="shared" ca="1" si="41"/>
        <v>98.362499999999983</v>
      </c>
      <c r="HE33" s="9">
        <f t="shared" ca="1" si="42"/>
        <v>366.3203456402199</v>
      </c>
      <c r="HF33" s="9">
        <f t="shared" ca="1" si="43"/>
        <v>84.745427728613549</v>
      </c>
      <c r="HG33" s="7">
        <f t="shared" ca="1" si="44"/>
        <v>128.20678541136553</v>
      </c>
      <c r="HH33" s="7">
        <f t="shared" ca="1" si="45"/>
        <v>93.791389432485317</v>
      </c>
      <c r="HI33" s="7">
        <f t="shared" ca="1" si="46"/>
        <v>153.80419325432996</v>
      </c>
      <c r="HJ33" s="7">
        <f t="shared" ca="1" si="47"/>
        <v>94.580995934959347</v>
      </c>
      <c r="HL33">
        <f ca="1">+OFFSET('def-cy1131'!$C$8,ROUNDDOWN((ROW(Sheet1!HO33)-ROW(Sheet1!HO$5))/4,0),0)</f>
        <v>90.3</v>
      </c>
      <c r="HO33">
        <f ca="1">+OFFSET('def-cy1131'!$H$8,ROUNDDOWN((ROW(Sheet1!HO33)-ROW(Sheet1!HO$5))/4,0),0)</f>
        <v>134.6</v>
      </c>
      <c r="HP33">
        <f ca="1">+OFFSET('def-cy1131'!$W$8,ROUNDDOWN((ROW(Sheet1!HO33)-ROW(Sheet1!HO$5))/4,0),0)</f>
        <v>90.6</v>
      </c>
      <c r="HQ33">
        <f ca="1">+OFFSET('def-cy1131'!$M$8,ROUNDDOWN((ROW(Sheet1!HO33)-ROW(Sheet1!HO$5))/4,0),0)</f>
        <v>128.6</v>
      </c>
      <c r="HR33">
        <f ca="1">+OFFSET('def-cy1131'!$N$8,ROUNDDOWN((ROW(Sheet1!HO33)-ROW(Sheet1!HO$5))/4,0),0)</f>
        <v>115.9</v>
      </c>
      <c r="HS33" s="9">
        <f t="shared" ca="1" si="154"/>
        <v>124.67897111913358</v>
      </c>
      <c r="HT33" s="9">
        <f t="shared" ca="1" si="155"/>
        <v>98.035714285714292</v>
      </c>
      <c r="HU33" s="9">
        <f t="shared" ca="1" si="156"/>
        <v>378.87714061272584</v>
      </c>
      <c r="HV33" s="9">
        <f t="shared" ca="1" si="157"/>
        <v>83.367453294001962</v>
      </c>
      <c r="HW33" s="9">
        <f t="shared" ca="1" si="158"/>
        <v>130.77854113655641</v>
      </c>
      <c r="HX33" s="9">
        <f t="shared" ca="1" si="159"/>
        <v>93.68786692759295</v>
      </c>
      <c r="HY33" s="9">
        <f t="shared" ca="1" si="160"/>
        <v>161.57812215132176</v>
      </c>
      <c r="HZ33" s="9">
        <f t="shared" ca="1" si="161"/>
        <v>99.722154471544712</v>
      </c>
      <c r="IA33">
        <f t="shared" ca="1" si="80"/>
        <v>-2.5807898606472948E-3</v>
      </c>
      <c r="IB33">
        <f t="shared" ca="1" si="81"/>
        <v>2.2557952186078653E-5</v>
      </c>
      <c r="IC33">
        <f t="shared" ca="1" si="82"/>
        <v>4.0202846437236957E-3</v>
      </c>
      <c r="ID33">
        <f t="shared" ca="1" si="83"/>
        <v>1.8047744073294856E-3</v>
      </c>
      <c r="IE33">
        <f t="shared" ca="1" si="84"/>
        <v>-1.145050644362341E-2</v>
      </c>
      <c r="IF33">
        <f t="shared" ca="1" si="85"/>
        <v>-4.9067535226557848E-3</v>
      </c>
      <c r="IG33">
        <f t="shared" ca="1" si="86"/>
        <v>-1.2033821137236939E-3</v>
      </c>
      <c r="IH33">
        <f t="shared" ca="1" si="87"/>
        <v>2.4689464031700443E-3</v>
      </c>
      <c r="II33">
        <f t="shared" ca="1" si="129"/>
        <v>-1.1824868534240881E-2</v>
      </c>
      <c r="IJ33" s="5">
        <f t="shared" ca="1" si="130"/>
        <v>146995.88258258693</v>
      </c>
      <c r="IK33" s="1">
        <f t="shared" ca="1" si="88"/>
        <v>17.57031371170704</v>
      </c>
      <c r="IL33">
        <f t="shared" ca="1" si="131"/>
        <v>-1.4189780653433119E-2</v>
      </c>
      <c r="IM33" s="5">
        <f t="shared" si="89"/>
        <v>180246.03569096405</v>
      </c>
      <c r="IN33">
        <f t="shared" ca="1" si="90"/>
        <v>122.61978534650189</v>
      </c>
      <c r="IP33" s="112">
        <v>109.12888871539491</v>
      </c>
      <c r="IQ33" s="112">
        <v>108.75054102386777</v>
      </c>
      <c r="IR33">
        <f t="shared" si="91"/>
        <v>99.111739960291231</v>
      </c>
      <c r="IS33">
        <f t="shared" si="132"/>
        <v>5.3943220120427054E-4</v>
      </c>
      <c r="IT33" s="112">
        <v>0.47075025217189126</v>
      </c>
      <c r="IU33">
        <f t="shared" si="133"/>
        <v>-4.8235941151189149E-3</v>
      </c>
      <c r="IW33">
        <f>+util!B31</f>
        <v>112.8</v>
      </c>
      <c r="IX33">
        <f t="shared" si="134"/>
        <v>1.368661650433034E-2</v>
      </c>
      <c r="IY33">
        <f t="shared" si="135"/>
        <v>8.211969902598204E-3</v>
      </c>
      <c r="JA33" s="5">
        <f t="shared" si="92"/>
        <v>92632.437825700821</v>
      </c>
      <c r="JB33" s="1">
        <f t="shared" si="93"/>
        <v>3.0743601124268225</v>
      </c>
      <c r="JC33" s="5">
        <f t="shared" ca="1" si="94"/>
        <v>75544.446244085237</v>
      </c>
      <c r="JD33" s="1">
        <f t="shared" ca="1" si="95"/>
        <v>9.02977414309564</v>
      </c>
      <c r="JE33">
        <f t="shared" ca="1" si="136"/>
        <v>-3.3998708530267568E-2</v>
      </c>
      <c r="JG33">
        <f t="shared" si="96"/>
        <v>0.5781150317319137</v>
      </c>
    </row>
    <row r="34" spans="1:267" x14ac:dyDescent="0.15">
      <c r="A34" t="s">
        <v>273</v>
      </c>
      <c r="B34" s="7">
        <f>+'gaku-mk1131'!B37*'gaku-mk1722'!$B$8/'gaku-mk1131'!$B$64</f>
        <v>359062.02232282603</v>
      </c>
      <c r="C34" s="7">
        <f>+'kgaku-mk1131'!B38*'kgaku-mk1722'!B$9/'kgaku-mk1131'!B$65</f>
        <v>188822.06353595766</v>
      </c>
      <c r="D34" s="7">
        <f>+'kgaku-mk1131'!C38*'kgaku-mk1722'!C$9/'kgaku-mk1131'!C$65</f>
        <v>952.94705446027717</v>
      </c>
      <c r="E34" s="7">
        <f>+'kgaku-mk1131'!D38*'kgaku-mk1722'!D$9/'kgaku-mk1131'!D$65</f>
        <v>202.86992647058821</v>
      </c>
      <c r="F34" s="7">
        <f>+'kgaku-mk1131'!F38*'kgaku-mk1722'!F$9/'kgaku-mk1131'!F$65</f>
        <v>13063.514132706154</v>
      </c>
      <c r="G34" s="7">
        <f>+'kgaku-mk1131'!G38*'kgaku-mk1722'!G$9/'kgaku-mk1131'!G$65</f>
        <v>17219.982604586381</v>
      </c>
      <c r="H34" s="7">
        <f>+'kgaku-mk1131'!H38*'kgaku-mk1722'!H$9/'kgaku-mk1131'!H$65</f>
        <v>59769.074021271837</v>
      </c>
      <c r="I34" s="7">
        <f>+'kgaku-mk1131'!I38*'kgaku-mk1722'!I$9/'kgaku-mk1131'!I$65</f>
        <v>97856.810051343564</v>
      </c>
      <c r="J34" s="7">
        <f>+'gaku-mk1131'!F37*'gaku-mk1722'!$F$8/'gaku-mk1131'!$F$64</f>
        <v>18434.334058408283</v>
      </c>
      <c r="K34" s="7">
        <f>+'gaku-mk1131'!G37*'gaku-mk1722'!$G$8/'gaku-mk1131'!$G$64</f>
        <v>58324.552573995054</v>
      </c>
      <c r="L34" s="7">
        <f>+'gaku-jk1131'!B37*'gaku-jk1722'!$B$8/'gaku-jk1131'!$B$64</f>
        <v>335887.97028231464</v>
      </c>
      <c r="M34" s="7">
        <f>+'kgaku-jk1131'!B38*'kgaku-jk1722'!$B$9/'kgaku-jk1131'!$B$65</f>
        <v>191932.42180102842</v>
      </c>
      <c r="N34" s="7">
        <f>+'kgaku-jk1131'!C38*'kgaku-jk1722'!C$9/'kgaku-jk1131'!C$65</f>
        <v>1472.4683402263474</v>
      </c>
      <c r="O34" s="7">
        <f>+'kgaku-jk1131'!D38*'kgaku-jk1722'!D$9/'kgaku-jk1131'!D$65</f>
        <v>222.91187431494339</v>
      </c>
      <c r="P34" s="7">
        <f>+'kgaku-jk1131'!F38*'kgaku-jk1722'!F$9/'kgaku-jk1131'!F$65</f>
        <v>3523.8533738495125</v>
      </c>
      <c r="Q34" s="7">
        <f>+'kgaku-jk1131'!G38*'kgaku-jk1722'!G$9/'kgaku-jk1131'!G$65</f>
        <v>16815.391337539149</v>
      </c>
      <c r="R34" s="7">
        <f>+'kgaku-jk1131'!H38*'kgaku-jk1722'!H$9/'kgaku-jk1131'!H$65</f>
        <v>67264.627937284429</v>
      </c>
      <c r="S34" s="7">
        <f>+'kgaku-jk1131'!I38*'kgaku-jk1722'!I$9/'kgaku-jk1131'!I$65</f>
        <v>117735.11205804575</v>
      </c>
      <c r="T34" s="7">
        <f>+'gaku-jk1131'!F37*'gaku-jk1722'!$F$8/'gaku-jk1131'!$F$64</f>
        <v>22087.386689347939</v>
      </c>
      <c r="U34" s="7">
        <f>+'gaku-jk1131'!G37*'gaku-jk1722'!$G$8/'gaku-jk1131'!$G$64</f>
        <v>47690.659861959</v>
      </c>
      <c r="V34" s="8">
        <f t="shared" si="0"/>
        <v>106.8993396878827</v>
      </c>
      <c r="W34" s="8">
        <f t="shared" si="0"/>
        <v>98.379451352781246</v>
      </c>
      <c r="X34" s="8">
        <f t="shared" si="1"/>
        <v>64.717660028859456</v>
      </c>
      <c r="Y34" s="8">
        <f t="shared" si="2"/>
        <v>91.009026367057189</v>
      </c>
      <c r="Z34" s="8">
        <f t="shared" si="3"/>
        <v>370.716733836044</v>
      </c>
      <c r="AA34" s="8">
        <f t="shared" si="4"/>
        <v>102.40607702149644</v>
      </c>
      <c r="AB34" s="8">
        <f t="shared" si="5"/>
        <v>88.856618781863745</v>
      </c>
      <c r="AC34" s="8">
        <f t="shared" si="6"/>
        <v>83.116080106245803</v>
      </c>
      <c r="AD34" s="8">
        <f t="shared" si="7"/>
        <v>83.46091059880159</v>
      </c>
      <c r="AE34" s="8">
        <f t="shared" si="8"/>
        <v>122.29764222767297</v>
      </c>
      <c r="AF34" s="11">
        <f t="shared" ca="1" si="9"/>
        <v>98.362499999999983</v>
      </c>
      <c r="AG34" s="11">
        <f t="shared" ca="1" si="10"/>
        <v>65.824969097651419</v>
      </c>
      <c r="AH34" s="11">
        <f t="shared" ca="1" si="11"/>
        <v>90.909667673716015</v>
      </c>
      <c r="AI34" s="11">
        <f t="shared" ca="1" si="12"/>
        <v>366.3203456402199</v>
      </c>
      <c r="AJ34" s="11">
        <f t="shared" ca="1" si="13"/>
        <v>102.165141187926</v>
      </c>
      <c r="AK34" s="11">
        <f t="shared" ca="1" si="14"/>
        <v>88.447524752475232</v>
      </c>
      <c r="AL34" s="11">
        <f t="shared" ca="1" si="15"/>
        <v>83.501556016597505</v>
      </c>
      <c r="AM34" s="11">
        <f t="shared" ca="1" si="16"/>
        <v>84.745427728613549</v>
      </c>
      <c r="AN34" s="11">
        <f t="shared" ca="1" si="17"/>
        <v>122.63691335740073</v>
      </c>
      <c r="AO34" s="9">
        <f ca="1">+OFFSET('kdef-cy1131'!B$9,ROUNDDOWN((ROW(Sheet1!AO34)-ROW(Sheet1!AO$5))/4,0),0)</f>
        <v>90.3</v>
      </c>
      <c r="AP34" s="9">
        <f ca="1">+OFFSET('kdef-cy1131'!C$9,ROUNDDOWN((ROW(Sheet1!AP34)-ROW(Sheet1!AP$5))/4,0),0)</f>
        <v>79.599999999999994</v>
      </c>
      <c r="AQ34" s="9">
        <f ca="1">+OFFSET('kdef-cy1131'!D$9,ROUNDDOWN((ROW(Sheet1!AQ34)-ROW(Sheet1!AQ$5))/4,0),0)</f>
        <v>87.9</v>
      </c>
      <c r="AR34" s="9">
        <f ca="1">+OFFSET('kdef-cy1131'!F$9,ROUNDDOWN((ROW(Sheet1!AR34)-ROW(Sheet1!AR$5))/4,0),0)</f>
        <v>151.69999999999999</v>
      </c>
      <c r="AS34" s="9">
        <f ca="1">+OFFSET('kdef-cy1131'!G$9,ROUNDDOWN((ROW(Sheet1!AS34)-ROW(Sheet1!AS$5))/4,0),0)</f>
        <v>92.2</v>
      </c>
      <c r="AT34" s="9">
        <f ca="1">+OFFSET('kdef-cy1131'!H$9,ROUNDDOWN((ROW(Sheet1!AT34)-ROW(Sheet1!AT$5))/4,0),0)</f>
        <v>92</v>
      </c>
      <c r="AU34" s="9">
        <f ca="1">+OFFSET('kdef-cy1131'!I$9,ROUNDDOWN((ROW(Sheet1!AU34)-ROW(Sheet1!AU$5))/4,0),0)</f>
        <v>80.900000000000006</v>
      </c>
      <c r="AV34" s="9">
        <f ca="1">+OFFSET('def-cy1131'!$F$8,ROUNDDOWN((ROW(Sheet1!AV34)-ROW(Sheet1!AV$5))/4,0),0)</f>
        <v>86.1</v>
      </c>
      <c r="AW34" s="9">
        <f ca="1">+OFFSET('def-cy1131'!$G$8,ROUNDDOWN((ROW(Sheet1!AW34)-ROW(Sheet1!AW$5))/4,0),0)</f>
        <v>108.1</v>
      </c>
      <c r="AX34" s="9">
        <f t="shared" ca="1" si="145"/>
        <v>98.144642857142856</v>
      </c>
      <c r="AY34" s="9">
        <f t="shared" ca="1" si="146"/>
        <v>73.680964153275639</v>
      </c>
      <c r="AZ34" s="9">
        <f t="shared" ca="1" si="147"/>
        <v>91.013091641490433</v>
      </c>
      <c r="BA34" s="9">
        <f t="shared" ca="1" si="148"/>
        <v>378.87714061272584</v>
      </c>
      <c r="BB34" s="9">
        <f t="shared" ca="1" si="149"/>
        <v>101.50029211295033</v>
      </c>
      <c r="BC34" s="9">
        <f t="shared" ca="1" si="150"/>
        <v>89.793465346534646</v>
      </c>
      <c r="BD34" s="9">
        <f t="shared" ca="1" si="151"/>
        <v>81.746887966804977</v>
      </c>
      <c r="BE34" s="9">
        <f t="shared" ca="1" si="143"/>
        <v>83.367453294001962</v>
      </c>
      <c r="BF34" s="9">
        <f t="shared" ca="1" si="152"/>
        <v>124.67897111913358</v>
      </c>
      <c r="BG34">
        <f t="shared" ca="1" si="97"/>
        <v>6.9779638574070065E-4</v>
      </c>
      <c r="BH34">
        <f t="shared" ca="1" si="98"/>
        <v>-1.0574316016898475E-5</v>
      </c>
      <c r="BI34">
        <f t="shared" ca="1" si="99"/>
        <v>2.640539921234752E-3</v>
      </c>
      <c r="BJ34">
        <f t="shared" ca="1" si="100"/>
        <v>2.1886022246783579E-3</v>
      </c>
      <c r="BK34">
        <f t="shared" ca="1" si="101"/>
        <v>2.4228165536425159E-3</v>
      </c>
      <c r="BL34" s="13">
        <f t="shared" ca="1" si="102"/>
        <v>7.9391807692794289E-3</v>
      </c>
      <c r="BM34">
        <f t="shared" ca="1" si="103"/>
        <v>6.8373704350022761E-3</v>
      </c>
      <c r="BN34">
        <f t="shared" ca="1" si="49"/>
        <v>4.0513034255936393E-2</v>
      </c>
      <c r="BO34" s="13">
        <f t="shared" ca="1" si="50"/>
        <v>4.7350404690938666E-2</v>
      </c>
      <c r="BP34">
        <f t="shared" ca="1" si="104"/>
        <v>1.4840364176316415E-2</v>
      </c>
      <c r="BQ34">
        <f t="shared" ca="1" si="105"/>
        <v>2.3437850719534247E-3</v>
      </c>
      <c r="BR34">
        <f t="shared" ca="1" si="106"/>
        <v>1.3887479961961404E-2</v>
      </c>
      <c r="BS34" s="13">
        <f t="shared" ca="1" si="107"/>
        <v>3.1071629210231242E-2</v>
      </c>
      <c r="BT34" s="5">
        <f t="shared" si="51"/>
        <v>47690.659861959</v>
      </c>
      <c r="BU34" s="5">
        <f t="shared" ca="1" si="52"/>
        <v>203564.90855006754</v>
      </c>
      <c r="BV34" s="5">
        <f t="shared" ca="1" si="53"/>
        <v>16576.632082316803</v>
      </c>
      <c r="BW34" s="5">
        <f t="shared" ca="1" si="108"/>
        <v>62717.875724953796</v>
      </c>
      <c r="BX34" s="5">
        <f t="shared" si="54"/>
        <v>58324.552573995054</v>
      </c>
      <c r="BY34" s="5">
        <f t="shared" si="55"/>
        <v>175595.94380519146</v>
      </c>
      <c r="BZ34" s="5">
        <f t="shared" si="56"/>
        <v>31497.848191114437</v>
      </c>
      <c r="CA34" s="5">
        <f t="shared" si="57"/>
        <v>89822.400765109487</v>
      </c>
      <c r="CB34" s="9">
        <f t="shared" si="109"/>
        <v>122.29764222767297</v>
      </c>
      <c r="CC34" s="9">
        <f t="shared" ca="1" si="110"/>
        <v>86.260419369875336</v>
      </c>
      <c r="CD34" s="9">
        <f t="shared" ca="1" si="111"/>
        <v>190.01355664227421</v>
      </c>
      <c r="CE34" s="9">
        <f t="shared" ca="1" si="112"/>
        <v>143.21658654228227</v>
      </c>
      <c r="CF34" s="5"/>
      <c r="CG34" s="5">
        <f t="shared" si="58"/>
        <v>86.482846669632877</v>
      </c>
      <c r="CH34" s="5">
        <f t="shared" ca="1" si="113"/>
        <v>86.260419369875336</v>
      </c>
      <c r="CI34" s="5">
        <f t="shared" si="59"/>
        <v>122.98447132349462</v>
      </c>
      <c r="CJ34" s="5">
        <f t="shared" ca="1" si="114"/>
        <v>190.01355664227421</v>
      </c>
      <c r="CK34" s="5">
        <f t="shared" si="115"/>
        <v>122.53761615568079</v>
      </c>
      <c r="CL34" s="5">
        <f t="shared" ca="1" si="116"/>
        <v>143.21658654228227</v>
      </c>
      <c r="CM34" s="5"/>
      <c r="CN34" s="1">
        <f t="shared" si="21"/>
        <v>40.059488326581786</v>
      </c>
      <c r="CO34" s="1">
        <f t="shared" si="22"/>
        <v>5.6877995077387853</v>
      </c>
      <c r="CP34" s="1">
        <f t="shared" ca="1" si="23"/>
        <v>24.278053396521077</v>
      </c>
      <c r="CQ34" s="1">
        <f t="shared" ca="1" si="24"/>
        <v>1.9770026263145841</v>
      </c>
      <c r="CR34" s="1">
        <f t="shared" ca="1" si="25"/>
        <v>7.4800118871779677</v>
      </c>
      <c r="CS34" s="83">
        <f t="shared" si="117"/>
        <v>1.8521086946143437E-2</v>
      </c>
      <c r="CT34" s="83">
        <f t="shared" si="118"/>
        <v>2.0111390981237126E-2</v>
      </c>
      <c r="CU34" s="83">
        <f t="shared" ca="1" si="60"/>
        <v>5.6895259243021556E-3</v>
      </c>
      <c r="CV34" s="83">
        <f t="shared" ca="1" si="61"/>
        <v>4.4045245498553369E-2</v>
      </c>
      <c r="CW34" s="83">
        <f t="shared" ca="1" si="61"/>
        <v>2.8380372726016252E-2</v>
      </c>
      <c r="CX34" s="83">
        <f t="shared" si="119"/>
        <v>-3.3349786645522771E-3</v>
      </c>
      <c r="CY34" s="83">
        <f t="shared" si="138"/>
        <v>-7.7950683754178787E-3</v>
      </c>
      <c r="CZ34" s="83">
        <f t="shared" ca="1" si="139"/>
        <v>6.8737781030536937E-3</v>
      </c>
      <c r="DA34" s="83">
        <f t="shared" ca="1" si="140"/>
        <v>-1.8869134801092697E-3</v>
      </c>
      <c r="DB34" s="83">
        <f t="shared" ca="1" si="140"/>
        <v>-5.700494832961517E-3</v>
      </c>
      <c r="DC34" s="5"/>
      <c r="DD34" s="86">
        <f t="shared" si="120"/>
        <v>2009</v>
      </c>
      <c r="DE34" s="135">
        <v>613371</v>
      </c>
      <c r="DF34" s="135">
        <v>9357.3000000000011</v>
      </c>
      <c r="DG34" s="135">
        <v>359146.30000000005</v>
      </c>
      <c r="DH34" s="5">
        <v>16632.600000000002</v>
      </c>
      <c r="DI34" s="5">
        <v>549253.80000000005</v>
      </c>
      <c r="DJ34" s="5">
        <v>13801.1</v>
      </c>
      <c r="DK34" s="5">
        <v>353880.4</v>
      </c>
      <c r="DL34" s="5">
        <v>9363.6</v>
      </c>
      <c r="DM34" s="135">
        <v>482112.6</v>
      </c>
      <c r="DN34" s="134">
        <v>34071.9</v>
      </c>
      <c r="DO34" s="5">
        <v>203077.6</v>
      </c>
      <c r="DP34" s="5">
        <v>15726.5</v>
      </c>
      <c r="DQ34" s="5">
        <f t="shared" si="162"/>
        <v>636823.30000000005</v>
      </c>
      <c r="DR34" s="5">
        <f t="shared" si="162"/>
        <v>9237.5</v>
      </c>
      <c r="DS34" s="5">
        <f t="shared" si="162"/>
        <v>377072</v>
      </c>
      <c r="DT34" s="5">
        <f t="shared" si="162"/>
        <v>17103.2</v>
      </c>
      <c r="DU34" s="7">
        <f t="shared" si="121"/>
        <v>1040236</v>
      </c>
      <c r="DV34" s="132">
        <f t="shared" si="163"/>
        <v>569508.1</v>
      </c>
      <c r="DW34" s="132">
        <f t="shared" si="163"/>
        <v>13343.4</v>
      </c>
      <c r="DX34" s="132">
        <f t="shared" si="163"/>
        <v>370968.7</v>
      </c>
      <c r="DY34" s="132">
        <f t="shared" si="163"/>
        <v>9650.6</v>
      </c>
      <c r="DZ34" s="7">
        <f t="shared" si="123"/>
        <v>963470.79999999993</v>
      </c>
      <c r="EA34">
        <v>83241.2</v>
      </c>
      <c r="EB34">
        <v>14273.9</v>
      </c>
      <c r="EC34">
        <v>68967.3</v>
      </c>
      <c r="ED34">
        <v>78776.7</v>
      </c>
      <c r="EE34">
        <v>13652</v>
      </c>
      <c r="EF34">
        <v>65124.7</v>
      </c>
      <c r="EG34" s="5">
        <f t="shared" si="64"/>
        <v>875418.26593371865</v>
      </c>
      <c r="EH34" s="9">
        <f ca="1">+AVERAGE(OFFSET($CE$5,(ROW(EH34)-ROW($EH$5))*4,0):OFFSET($CE$5,(ROW(EH34)-ROW($EH$5))*4+3,0))</f>
        <v>106.9774101262071</v>
      </c>
      <c r="EI34" s="102">
        <f>+'def-cy1722'!B23</f>
        <v>103.7</v>
      </c>
      <c r="EJ34" s="101">
        <f>+'def-cy1131'!B37</f>
        <v>90.7</v>
      </c>
      <c r="EK34" s="5">
        <f t="shared" ca="1" si="65"/>
        <v>818320.67620719166</v>
      </c>
      <c r="EO34" s="90">
        <f t="shared" si="30"/>
        <v>58324.552573995054</v>
      </c>
      <c r="EP34" s="1">
        <f>+'gaku-mk1131'!G37</f>
        <v>56945.8</v>
      </c>
      <c r="EQ34" s="5">
        <f t="shared" ca="1" si="66"/>
        <v>10181.179775007366</v>
      </c>
      <c r="ER34" s="7">
        <f ca="1">+ER33+$EQ33</f>
        <v>342491.27318814147</v>
      </c>
      <c r="ES34" s="4">
        <f ca="1">+ER33+EQ33</f>
        <v>342491.27318814147</v>
      </c>
      <c r="ET34" s="131">
        <f ca="1">+ET33+EQ33-(ES37-ER37)/4</f>
        <v>339615.05311197322</v>
      </c>
      <c r="EU34" s="182">
        <f t="shared" ca="1" si="31"/>
        <v>358475.95868389687</v>
      </c>
      <c r="EV34" s="5">
        <f t="shared" ca="1" si="67"/>
        <v>5892</v>
      </c>
      <c r="EW34" s="92">
        <f t="shared" ca="1" si="68"/>
        <v>121.83027834351661</v>
      </c>
      <c r="EX34">
        <f t="shared" ca="1" si="32"/>
        <v>0.61261503450768773</v>
      </c>
      <c r="EY34">
        <f t="shared" ca="1" si="69"/>
        <v>0.60081025062739091</v>
      </c>
      <c r="EZ34">
        <f t="shared" ca="1" si="70"/>
        <v>7.3684419484623563E-3</v>
      </c>
      <c r="FA34">
        <f t="shared" ca="1" si="70"/>
        <v>7.3684419484612539E-3</v>
      </c>
      <c r="FC34" s="6">
        <f>+call!C72</f>
        <v>3.43916666666667</v>
      </c>
      <c r="FE34" s="142">
        <f>fof!B96/10</f>
        <v>1238.2117744058653</v>
      </c>
      <c r="FF34" s="142">
        <f>fof!C96/10</f>
        <v>40742.021040249776</v>
      </c>
      <c r="FG34" s="7">
        <f ca="1">+AVERAGE(OFFSET(jikasougaku!$BF$287,(ROW(Sheet1!FG34)-ROW(Sheet1!$FG$5))*3,0):OFFSET(jikasougaku!$BF$287,(ROW(Sheet1!FG34)-ROW(Sheet1!$FG$5))*3+2,0))/1000</f>
        <v>145192.17566666665</v>
      </c>
      <c r="FH34" s="7">
        <f ca="1">+AVERAGE(OFFSET(jikasougaku!$BR$287,(ROW(Sheet1!FH34)-ROW(Sheet1!$FH$5))*3,0):OFFSET(jikasougaku!$BR$287,(ROW(Sheet1!FH34)-ROW(Sheet1!$FH$5))*3+2,0))/1000</f>
        <v>378206.299</v>
      </c>
      <c r="FI34" s="7" t="e">
        <f ca="1">+AVERAGE(OFFSET(jikasougaku!$BH$287,(ROW(Sheet1!FI34)-ROW(Sheet1!FI$5))*3,0):OFFSET(jikasougaku!$BH$287,(ROW(Sheet1!FI34)-ROW(Sheet1!FI$5))*3+2,0))/1000</f>
        <v>#DIV/0!</v>
      </c>
      <c r="FJ34" s="7" t="e">
        <f ca="1">+AVERAGE(OFFSET(jikasougaku!$BJ$287,(ROW(Sheet1!FJ34)-ROW(Sheet1!FJ$5))*3,0):OFFSET(jikasougaku!$BJ$287,(ROW(Sheet1!FJ34)-ROW(Sheet1!FJ$5))*3+2,0))/1000</f>
        <v>#DIV/0!</v>
      </c>
      <c r="FK34" s="7" t="e">
        <f ca="1">+AVERAGE(OFFSET(jikasougaku!$BL$287,(ROW(Sheet1!FK34)-ROW(Sheet1!FK$5))*3,0):OFFSET(jikasougaku!$BL$287,(ROW(Sheet1!FK34)-ROW(Sheet1!FK$5))*3+2,0))/1000</f>
        <v>#DIV/0!</v>
      </c>
      <c r="FL34" s="4">
        <f t="shared" ca="1" si="33"/>
        <v>119622.43944380326</v>
      </c>
      <c r="FM34" s="64">
        <f t="shared" ca="1" si="71"/>
        <v>233014.12333333335</v>
      </c>
      <c r="FN34" s="7">
        <f t="shared" ca="1" si="34"/>
        <v>45720.376536825621</v>
      </c>
      <c r="FO34" s="7">
        <f t="shared" ca="1" si="35"/>
        <v>254749.2879993917</v>
      </c>
      <c r="FP34" s="1">
        <f t="shared" ca="1" si="36"/>
        <v>5.4528147841212657</v>
      </c>
      <c r="FQ34" s="1">
        <f t="shared" ca="1" si="37"/>
        <v>30.382529389901102</v>
      </c>
      <c r="FR34" s="211">
        <f ca="1">+FP34/消費税調整!$E34*100</f>
        <v>5.1008872459287575</v>
      </c>
      <c r="FS34" s="211">
        <f ca="1">+FQ34/消費税調整!$E34*100</f>
        <v>28.421624940443895</v>
      </c>
      <c r="FT34" s="83">
        <f t="shared" ca="1" si="124"/>
        <v>0.2223028434606098</v>
      </c>
      <c r="FU34" s="83">
        <f t="shared" ca="1" si="125"/>
        <v>0.11459270095842931</v>
      </c>
      <c r="FW34" s="7">
        <f>+kshotoku1631!$E38*kshotoku1722!$E$9/kshotoku1631!$E$65</f>
        <v>179986.53932269654</v>
      </c>
      <c r="FX34" s="72">
        <f t="shared" ca="1" si="72"/>
        <v>0.25073909387634929</v>
      </c>
      <c r="FY34">
        <f t="shared" ca="1" si="126"/>
        <v>-3.6839651649031089E-3</v>
      </c>
      <c r="GA34" s="73">
        <f t="shared" ca="1" si="38"/>
        <v>121.83027834351661</v>
      </c>
      <c r="GB34" s="72">
        <f ca="1">+AVERAGE(OFFSET(Maikin30!$F$20,ROUNDDOWN((ROW(GB34)-ROW(GB$5))/4,0),MOD(ROW(GB34)-ROW(GB$5),4)*3):OFFSET(Maikin30!$F$20,ROUNDDOWN((ROW(GB34)-ROW(GB$5))/4,0),MOD(ROW(GB34)-ROW(GB$5),4)*3+2))</f>
        <v>116.83333333333333</v>
      </c>
      <c r="GC34" s="5">
        <f ca="1">+AVERAGE(OFFSET(Rocho!$J$66,(ROW(GC34)-ROW($GC$5))*3,0):OFFSET(Rocho!$J$66,(ROW(GC34)-ROW($GC$5))*3+2,0))</f>
        <v>5892</v>
      </c>
      <c r="GD34" s="72">
        <f t="shared" ca="1" si="73"/>
        <v>85.610872352382955</v>
      </c>
      <c r="GE34">
        <f t="shared" ca="1" si="127"/>
        <v>6.7877895409199883E-3</v>
      </c>
      <c r="GF34" s="72"/>
      <c r="GG34" s="87" t="s">
        <v>253</v>
      </c>
      <c r="GH34" s="78">
        <f ca="1">+AVERAGE(OFFSET(Rocho!$E$6,(ROW(GH34)-ROW($GH$5))*3,0):OFFSET(Rocho!$E$6,(ROW(GH34)-ROW($GH$5))*3+2,0))/10000</f>
        <v>9101.3333333333321</v>
      </c>
      <c r="GI34" s="82">
        <f>Rocho!T35</f>
        <v>7976.7004406084598</v>
      </c>
      <c r="GJ34">
        <f t="shared" si="128"/>
        <v>2.4714120085648347E-3</v>
      </c>
      <c r="GL34" s="94">
        <f t="shared" si="39"/>
        <v>183626.17987756454</v>
      </c>
      <c r="GM34" s="5">
        <f t="shared" si="74"/>
        <v>58324.552573995054</v>
      </c>
      <c r="GN34" s="7">
        <f>+('gaku-mk1131'!C37-'gaku-mk1131'!D37)*('gaku-mk1722'!$C$8-'gaku-mk1722'!$D$8)/('gaku-mk1131'!$C$64-'gaku-mk1131'!$D$64)</f>
        <v>2848.3840038880708</v>
      </c>
      <c r="GO34" s="5">
        <f t="shared" si="75"/>
        <v>13063.514132706154</v>
      </c>
      <c r="GP34" s="5">
        <f t="shared" si="76"/>
        <v>18434.334058408283</v>
      </c>
      <c r="GQ34" s="90">
        <f>+'gaku-mk1131'!H37+('gaku-mk1722'!$H$8-'gaku-mk1131'!$H$64)</f>
        <v>3460.6000000000004</v>
      </c>
      <c r="GR34" s="7">
        <f>+'gaku-mk1131'!W37*'gaku-mk1722'!$W$8/'gaku-mk1131'!$W$64</f>
        <v>76856.546978610844</v>
      </c>
      <c r="GS34" s="7">
        <f>+'gaku-mk1131'!M37*'gaku-mk1722'!$M$8/'gaku-mk1131'!$M$64</f>
        <v>36388.703627879273</v>
      </c>
      <c r="GT34" s="7">
        <f>+'gaku-mk1131'!N37*'gaku-mk1722'!$N$8/'gaku-mk1131'!$N$64</f>
        <v>25750.455497923118</v>
      </c>
      <c r="GU34" s="5">
        <f t="shared" si="77"/>
        <v>47690.659861959</v>
      </c>
      <c r="GV34" s="7">
        <f>+('gaku-jk1131'!C37-'gaku-jk1131'!D37)*('gaku-jk1722'!$C$8-'gaku-jk1722'!$D$8)/('gaku-jk1131'!$C$64-'gaku-jk1131'!$D$64)</f>
        <v>2873.3683939028906</v>
      </c>
      <c r="GW34" s="5">
        <f t="shared" si="78"/>
        <v>3523.8533738495125</v>
      </c>
      <c r="GX34" s="5">
        <f t="shared" si="79"/>
        <v>22087.386689347939</v>
      </c>
      <c r="GY34" s="90">
        <f>+'gaku-jk1131'!H37+('gaku-jk1722'!$H$8-'gaku-jk1131'!$H$64)</f>
        <v>3365.8</v>
      </c>
      <c r="GZ34" s="7">
        <f>+'gaku-jk1131'!Z37*'gaku-jk1722'!$Z$8/'gaku-jk1131'!$Z$64</f>
        <v>83010.306840473946</v>
      </c>
      <c r="HA34" s="7">
        <f>+'gaku-jk1131'!M37*'gaku-jk1722'!$M$8/'gaku-jk1131'!$M$64</f>
        <v>23936.904982484539</v>
      </c>
      <c r="HB34" s="7">
        <f>+'gaku-jk1131'!N37*'gaku-jk1722'!$N$8/'gaku-jk1131'!$N$64</f>
        <v>27819.079783183686</v>
      </c>
      <c r="HC34" s="9">
        <f t="shared" ca="1" si="40"/>
        <v>122.63691335740073</v>
      </c>
      <c r="HD34" s="7">
        <f t="shared" ca="1" si="41"/>
        <v>98.362499999999983</v>
      </c>
      <c r="HE34" s="9">
        <f t="shared" ca="1" si="42"/>
        <v>366.3203456402199</v>
      </c>
      <c r="HF34" s="9">
        <f t="shared" ca="1" si="43"/>
        <v>84.745427728613549</v>
      </c>
      <c r="HG34" s="7">
        <f t="shared" ca="1" si="44"/>
        <v>128.20678541136553</v>
      </c>
      <c r="HH34" s="7">
        <f t="shared" ca="1" si="45"/>
        <v>93.791389432485317</v>
      </c>
      <c r="HI34" s="7">
        <f t="shared" ca="1" si="46"/>
        <v>153.80419325432996</v>
      </c>
      <c r="HJ34" s="7">
        <f t="shared" ca="1" si="47"/>
        <v>94.580995934959347</v>
      </c>
      <c r="HL34">
        <f ca="1">+OFFSET('def-cy1131'!$C$8,ROUNDDOWN((ROW(Sheet1!HO34)-ROW(Sheet1!HO$5))/4,0),0)</f>
        <v>90.3</v>
      </c>
      <c r="HO34">
        <f ca="1">+OFFSET('def-cy1131'!$H$8,ROUNDDOWN((ROW(Sheet1!HO34)-ROW(Sheet1!HO$5))/4,0),0)</f>
        <v>134.6</v>
      </c>
      <c r="HP34">
        <f ca="1">+OFFSET('def-cy1131'!$W$8,ROUNDDOWN((ROW(Sheet1!HO34)-ROW(Sheet1!HO$5))/4,0),0)</f>
        <v>90.6</v>
      </c>
      <c r="HQ34">
        <f ca="1">+OFFSET('def-cy1131'!$M$8,ROUNDDOWN((ROW(Sheet1!HO34)-ROW(Sheet1!HO$5))/4,0),0)</f>
        <v>128.6</v>
      </c>
      <c r="HR34">
        <f ca="1">+OFFSET('def-cy1131'!$N$8,ROUNDDOWN((ROW(Sheet1!HO34)-ROW(Sheet1!HO$5))/4,0),0)</f>
        <v>115.9</v>
      </c>
      <c r="HS34" s="9">
        <f t="shared" ca="1" si="154"/>
        <v>124.67897111913358</v>
      </c>
      <c r="HT34" s="9">
        <f t="shared" ca="1" si="155"/>
        <v>98.035714285714292</v>
      </c>
      <c r="HU34" s="9">
        <f t="shared" ca="1" si="156"/>
        <v>378.87714061272584</v>
      </c>
      <c r="HV34" s="9">
        <f t="shared" ca="1" si="157"/>
        <v>83.367453294001962</v>
      </c>
      <c r="HW34" s="9">
        <f t="shared" ca="1" si="158"/>
        <v>130.77854113655641</v>
      </c>
      <c r="HX34" s="9">
        <f t="shared" ca="1" si="159"/>
        <v>93.68786692759295</v>
      </c>
      <c r="HY34" s="9">
        <f t="shared" ca="1" si="160"/>
        <v>161.57812215132176</v>
      </c>
      <c r="HZ34" s="9">
        <f t="shared" ca="1" si="161"/>
        <v>99.722154471544712</v>
      </c>
      <c r="IA34">
        <f t="shared" ca="1" si="80"/>
        <v>7.2309404426222782E-3</v>
      </c>
      <c r="IB34">
        <f t="shared" ca="1" si="81"/>
        <v>-1.9566761976153512E-5</v>
      </c>
      <c r="IC34">
        <f t="shared" ca="1" si="82"/>
        <v>1.1420050117536306E-3</v>
      </c>
      <c r="ID34">
        <f t="shared" ca="1" si="83"/>
        <v>6.7666493429663762E-3</v>
      </c>
      <c r="IE34">
        <f t="shared" ca="1" si="84"/>
        <v>1.5950585495663198E-2</v>
      </c>
      <c r="IF34">
        <f t="shared" ca="1" si="85"/>
        <v>8.0019462872306171E-3</v>
      </c>
      <c r="IG34">
        <f t="shared" ca="1" si="86"/>
        <v>5.3979437964544867E-4</v>
      </c>
      <c r="IH34">
        <f t="shared" ca="1" si="87"/>
        <v>-8.9572505870041241E-3</v>
      </c>
      <c r="II34">
        <f t="shared" ca="1" si="129"/>
        <v>3.065510361090127E-2</v>
      </c>
      <c r="IJ34" s="5">
        <f t="shared" ca="1" si="130"/>
        <v>151502.056593532</v>
      </c>
      <c r="IK34" s="1">
        <f t="shared" ca="1" si="88"/>
        <v>18.06880687766412</v>
      </c>
      <c r="IL34">
        <f t="shared" ca="1" si="131"/>
        <v>2.7976317621752372E-2</v>
      </c>
      <c r="IM34" s="5">
        <f t="shared" si="89"/>
        <v>183626.17987756454</v>
      </c>
      <c r="IN34">
        <f t="shared" ca="1" si="90"/>
        <v>121.20375393333373</v>
      </c>
      <c r="IP34" s="112">
        <v>110.99858556004514</v>
      </c>
      <c r="IQ34" s="112">
        <v>110.15475876551723</v>
      </c>
      <c r="IR34">
        <f t="shared" si="91"/>
        <v>98.058610973266283</v>
      </c>
      <c r="IS34">
        <f t="shared" si="132"/>
        <v>-1.0682529061419579E-2</v>
      </c>
      <c r="IT34" s="112">
        <v>0.47682871256171738</v>
      </c>
      <c r="IU34">
        <f t="shared" si="133"/>
        <v>1.2829630018687772E-2</v>
      </c>
      <c r="IW34">
        <f>+util!B32</f>
        <v>111.73333333333299</v>
      </c>
      <c r="IX34">
        <f t="shared" si="134"/>
        <v>-9.5012591241432787E-3</v>
      </c>
      <c r="IY34">
        <f t="shared" si="135"/>
        <v>-5.7007554744859671E-3</v>
      </c>
      <c r="JA34" s="5">
        <f t="shared" si="92"/>
        <v>93803.779112455086</v>
      </c>
      <c r="JB34" s="1">
        <f t="shared" si="93"/>
        <v>2.9781011878429586</v>
      </c>
      <c r="JC34" s="5">
        <f t="shared" ca="1" si="94"/>
        <v>77393.460242205387</v>
      </c>
      <c r="JD34" s="1">
        <f t="shared" ca="1" si="95"/>
        <v>9.2302871535427506</v>
      </c>
      <c r="JE34">
        <f t="shared" ca="1" si="136"/>
        <v>2.1962803646572875E-2</v>
      </c>
      <c r="JG34">
        <f t="shared" si="96"/>
        <v>0.57141796903208164</v>
      </c>
    </row>
    <row r="35" spans="1:267" x14ac:dyDescent="0.15">
      <c r="A35" t="s">
        <v>274</v>
      </c>
      <c r="B35" s="7">
        <f>+'gaku-mk1131'!B38*'gaku-mk1722'!$B$8/'gaku-mk1131'!$B$64</f>
        <v>367161.77104570379</v>
      </c>
      <c r="C35" s="7">
        <f>+'kgaku-mk1131'!B39*'kgaku-mk1722'!B$9/'kgaku-mk1131'!B$65</f>
        <v>191732.39505134063</v>
      </c>
      <c r="D35" s="7">
        <f>+'kgaku-mk1131'!C39*'kgaku-mk1722'!C$9/'kgaku-mk1131'!C$65</f>
        <v>1047.9575405036112</v>
      </c>
      <c r="E35" s="7">
        <f>+'kgaku-mk1131'!D39*'kgaku-mk1722'!D$9/'kgaku-mk1131'!D$65</f>
        <v>214.96676470588235</v>
      </c>
      <c r="F35" s="7">
        <f>+'kgaku-mk1131'!F39*'kgaku-mk1722'!F$9/'kgaku-mk1131'!F$65</f>
        <v>13488.006596813902</v>
      </c>
      <c r="G35" s="7">
        <f>+'kgaku-mk1131'!G39*'kgaku-mk1722'!G$9/'kgaku-mk1131'!G$65</f>
        <v>17456.625403173653</v>
      </c>
      <c r="H35" s="7">
        <f>+'kgaku-mk1131'!H39*'kgaku-mk1722'!H$9/'kgaku-mk1131'!H$65</f>
        <v>60097.242326008432</v>
      </c>
      <c r="I35" s="7">
        <f>+'kgaku-mk1131'!I39*'kgaku-mk1722'!I$9/'kgaku-mk1131'!I$65</f>
        <v>99696.517737539412</v>
      </c>
      <c r="J35" s="7">
        <f>+'gaku-mk1131'!F38*'gaku-mk1722'!$F$8/'gaku-mk1131'!$F$64</f>
        <v>20246.419668363975</v>
      </c>
      <c r="K35" s="7">
        <f>+'gaku-mk1131'!G38*'gaku-mk1722'!$G$8/'gaku-mk1131'!$G$64</f>
        <v>60658.321271512781</v>
      </c>
      <c r="L35" s="7">
        <f>+'gaku-jk1131'!B38*'gaku-jk1722'!$B$8/'gaku-jk1131'!$B$64</f>
        <v>342606.66194704606</v>
      </c>
      <c r="M35" s="7">
        <f>+'kgaku-jk1131'!B39*'kgaku-jk1722'!$B$9/'kgaku-jk1131'!$B$65</f>
        <v>194637.11812375582</v>
      </c>
      <c r="N35" s="7">
        <f>+'kgaku-jk1131'!C39*'kgaku-jk1722'!C$9/'kgaku-jk1131'!C$65</f>
        <v>1589.4505145715113</v>
      </c>
      <c r="O35" s="7">
        <f>+'kgaku-jk1131'!D39*'kgaku-jk1722'!D$9/'kgaku-jk1131'!D$65</f>
        <v>235.7537449762514</v>
      </c>
      <c r="P35" s="7">
        <f>+'kgaku-jk1131'!F39*'kgaku-jk1722'!F$9/'kgaku-jk1131'!F$65</f>
        <v>3675.2036212249191</v>
      </c>
      <c r="Q35" s="7">
        <f>+'kgaku-jk1131'!G39*'kgaku-jk1722'!G$9/'kgaku-jk1131'!G$65</f>
        <v>17072.15340319501</v>
      </c>
      <c r="R35" s="7">
        <f>+'kgaku-jk1131'!H39*'kgaku-jk1722'!H$9/'kgaku-jk1131'!H$65</f>
        <v>67830.270134708684</v>
      </c>
      <c r="S35" s="7">
        <f>+'kgaku-jk1131'!I39*'kgaku-jk1722'!I$9/'kgaku-jk1131'!I$65</f>
        <v>119191.8176860371</v>
      </c>
      <c r="T35" s="7">
        <f>+'gaku-jk1131'!F38*'gaku-jk1722'!$F$8/'gaku-jk1131'!$F$64</f>
        <v>23817.08902456483</v>
      </c>
      <c r="U35" s="7">
        <f>+'gaku-jk1131'!G38*'gaku-jk1722'!$G$8/'gaku-jk1131'!$G$64</f>
        <v>49562.85660191522</v>
      </c>
      <c r="V35" s="8">
        <f t="shared" si="0"/>
        <v>107.16714291517573</v>
      </c>
      <c r="W35" s="8">
        <f t="shared" si="0"/>
        <v>98.507621207909438</v>
      </c>
      <c r="X35" s="8">
        <f t="shared" si="1"/>
        <v>65.932064628392823</v>
      </c>
      <c r="Y35" s="8">
        <f t="shared" si="2"/>
        <v>91.182757129706246</v>
      </c>
      <c r="Z35" s="8">
        <f t="shared" si="3"/>
        <v>367.00025323545054</v>
      </c>
      <c r="AA35" s="8">
        <f t="shared" si="4"/>
        <v>102.25204161946371</v>
      </c>
      <c r="AB35" s="8">
        <f t="shared" si="5"/>
        <v>88.599444181273768</v>
      </c>
      <c r="AC35" s="8">
        <f t="shared" si="6"/>
        <v>83.64375984276856</v>
      </c>
      <c r="AD35" s="8">
        <f t="shared" si="7"/>
        <v>85.007952262688008</v>
      </c>
      <c r="AE35" s="8">
        <f t="shared" si="8"/>
        <v>122.38665288951245</v>
      </c>
      <c r="AF35" s="11">
        <f t="shared" ca="1" si="9"/>
        <v>98.362499999999983</v>
      </c>
      <c r="AG35" s="11">
        <f t="shared" ca="1" si="10"/>
        <v>65.824969097651419</v>
      </c>
      <c r="AH35" s="11">
        <f t="shared" ca="1" si="11"/>
        <v>90.909667673716015</v>
      </c>
      <c r="AI35" s="11">
        <f t="shared" ca="1" si="12"/>
        <v>366.3203456402199</v>
      </c>
      <c r="AJ35" s="11">
        <f t="shared" ca="1" si="13"/>
        <v>102.165141187926</v>
      </c>
      <c r="AK35" s="11">
        <f t="shared" ca="1" si="14"/>
        <v>88.447524752475232</v>
      </c>
      <c r="AL35" s="11">
        <f t="shared" ca="1" si="15"/>
        <v>83.501556016597505</v>
      </c>
      <c r="AM35" s="11">
        <f t="shared" ca="1" si="16"/>
        <v>84.745427728613549</v>
      </c>
      <c r="AN35" s="11">
        <f t="shared" ca="1" si="17"/>
        <v>122.63691335740073</v>
      </c>
      <c r="AO35" s="9">
        <f ca="1">+OFFSET('kdef-cy1131'!B$9,ROUNDDOWN((ROW(Sheet1!AO35)-ROW(Sheet1!AO$5))/4,0),0)</f>
        <v>90.3</v>
      </c>
      <c r="AP35" s="9">
        <f ca="1">+OFFSET('kdef-cy1131'!C$9,ROUNDDOWN((ROW(Sheet1!AP35)-ROW(Sheet1!AP$5))/4,0),0)</f>
        <v>79.599999999999994</v>
      </c>
      <c r="AQ35" s="9">
        <f ca="1">+OFFSET('kdef-cy1131'!D$9,ROUNDDOWN((ROW(Sheet1!AQ35)-ROW(Sheet1!AQ$5))/4,0),0)</f>
        <v>87.9</v>
      </c>
      <c r="AR35" s="9">
        <f ca="1">+OFFSET('kdef-cy1131'!F$9,ROUNDDOWN((ROW(Sheet1!AR35)-ROW(Sheet1!AR$5))/4,0),0)</f>
        <v>151.69999999999999</v>
      </c>
      <c r="AS35" s="9">
        <f ca="1">+OFFSET('kdef-cy1131'!G$9,ROUNDDOWN((ROW(Sheet1!AS35)-ROW(Sheet1!AS$5))/4,0),0)</f>
        <v>92.2</v>
      </c>
      <c r="AT35" s="9">
        <f ca="1">+OFFSET('kdef-cy1131'!H$9,ROUNDDOWN((ROW(Sheet1!AT35)-ROW(Sheet1!AT$5))/4,0),0)</f>
        <v>92</v>
      </c>
      <c r="AU35" s="9">
        <f ca="1">+OFFSET('kdef-cy1131'!I$9,ROUNDDOWN((ROW(Sheet1!AU35)-ROW(Sheet1!AU$5))/4,0),0)</f>
        <v>80.900000000000006</v>
      </c>
      <c r="AV35" s="9">
        <f ca="1">+OFFSET('def-cy1131'!$F$8,ROUNDDOWN((ROW(Sheet1!AV35)-ROW(Sheet1!AV$5))/4,0),0)</f>
        <v>86.1</v>
      </c>
      <c r="AW35" s="9">
        <f ca="1">+OFFSET('def-cy1131'!$G$8,ROUNDDOWN((ROW(Sheet1!AW35)-ROW(Sheet1!AW$5))/4,0),0)</f>
        <v>108.1</v>
      </c>
      <c r="AX35" s="9">
        <f t="shared" ca="1" si="145"/>
        <v>98.144642857142856</v>
      </c>
      <c r="AY35" s="9">
        <f t="shared" ca="1" si="146"/>
        <v>73.680964153275639</v>
      </c>
      <c r="AZ35" s="9">
        <f t="shared" ca="1" si="147"/>
        <v>91.013091641490433</v>
      </c>
      <c r="BA35" s="9">
        <f t="shared" ca="1" si="148"/>
        <v>378.87714061272584</v>
      </c>
      <c r="BB35" s="9">
        <f t="shared" ca="1" si="149"/>
        <v>101.50029211295033</v>
      </c>
      <c r="BC35" s="9">
        <f t="shared" ca="1" si="150"/>
        <v>89.793465346534646</v>
      </c>
      <c r="BD35" s="9">
        <f t="shared" ca="1" si="151"/>
        <v>81.746887966804977</v>
      </c>
      <c r="BE35" s="9">
        <f t="shared" ca="1" si="143"/>
        <v>83.367453294001962</v>
      </c>
      <c r="BF35" s="9">
        <f t="shared" ca="1" si="152"/>
        <v>124.67897111913358</v>
      </c>
      <c r="BG35">
        <f t="shared" ca="1" si="97"/>
        <v>4.9368086249905495E-4</v>
      </c>
      <c r="BH35">
        <f t="shared" ca="1" si="98"/>
        <v>-6.6942736478875197E-5</v>
      </c>
      <c r="BI35">
        <f t="shared" ca="1" si="99"/>
        <v>1.492689423771394E-3</v>
      </c>
      <c r="BJ35">
        <f t="shared" ca="1" si="100"/>
        <v>2.9090945436099271E-3</v>
      </c>
      <c r="BK35">
        <f t="shared" ca="1" si="101"/>
        <v>6.8204704112602363E-3</v>
      </c>
      <c r="BL35" s="13">
        <f t="shared" ca="1" si="102"/>
        <v>1.1648992504661736E-2</v>
      </c>
      <c r="BM35">
        <f t="shared" ca="1" si="103"/>
        <v>1.8052438264847686E-2</v>
      </c>
      <c r="BN35">
        <f t="shared" ca="1" si="49"/>
        <v>4.5396486011288442E-2</v>
      </c>
      <c r="BO35" s="13">
        <f t="shared" ca="1" si="50"/>
        <v>6.3448924276136132E-2</v>
      </c>
      <c r="BP35">
        <f t="shared" ca="1" si="104"/>
        <v>2.5587677392745253E-2</v>
      </c>
      <c r="BQ35">
        <f t="shared" ca="1" si="105"/>
        <v>6.2859035121783455E-3</v>
      </c>
      <c r="BR35">
        <f t="shared" ca="1" si="106"/>
        <v>1.5807168354347548E-2</v>
      </c>
      <c r="BS35" s="13">
        <f t="shared" ca="1" si="107"/>
        <v>4.7680749259271148E-2</v>
      </c>
      <c r="BT35" s="5">
        <f t="shared" si="51"/>
        <v>49562.85660191522</v>
      </c>
      <c r="BU35" s="5">
        <f t="shared" ca="1" si="52"/>
        <v>205936.23464397941</v>
      </c>
      <c r="BV35" s="5">
        <f t="shared" ca="1" si="53"/>
        <v>17628.401556061093</v>
      </c>
      <c r="BW35" s="5">
        <f t="shared" ca="1" si="108"/>
        <v>65708.31103146945</v>
      </c>
      <c r="BX35" s="5">
        <f t="shared" si="54"/>
        <v>60658.321271512781</v>
      </c>
      <c r="BY35" s="5">
        <f t="shared" si="55"/>
        <v>178083.37624251921</v>
      </c>
      <c r="BZ35" s="5">
        <f t="shared" si="56"/>
        <v>33734.426265177877</v>
      </c>
      <c r="CA35" s="5">
        <f t="shared" si="57"/>
        <v>94392.747536690658</v>
      </c>
      <c r="CB35" s="9">
        <f t="shared" si="109"/>
        <v>122.38665288951245</v>
      </c>
      <c r="CC35" s="9">
        <f t="shared" ca="1" si="110"/>
        <v>86.475008417235571</v>
      </c>
      <c r="CD35" s="9">
        <f t="shared" ca="1" si="111"/>
        <v>191.36406756958132</v>
      </c>
      <c r="CE35" s="9">
        <f t="shared" ca="1" si="112"/>
        <v>143.65419846430609</v>
      </c>
      <c r="CF35" s="5"/>
      <c r="CG35" s="5">
        <f t="shared" si="58"/>
        <v>86.690846196089282</v>
      </c>
      <c r="CH35" s="5">
        <f t="shared" ca="1" si="113"/>
        <v>86.475008417235571</v>
      </c>
      <c r="CI35" s="5">
        <f t="shared" si="59"/>
        <v>122.70503118751017</v>
      </c>
      <c r="CJ35" s="5">
        <f t="shared" ca="1" si="114"/>
        <v>191.36406756958132</v>
      </c>
      <c r="CK35" s="5">
        <f t="shared" si="115"/>
        <v>122.50024619802042</v>
      </c>
      <c r="CL35" s="5">
        <f t="shared" ca="1" si="116"/>
        <v>143.65419846430609</v>
      </c>
      <c r="CM35" s="5"/>
      <c r="CN35" s="1">
        <f t="shared" si="21"/>
        <v>40.758680920407116</v>
      </c>
      <c r="CO35" s="1">
        <f t="shared" si="22"/>
        <v>5.8963145849557028</v>
      </c>
      <c r="CP35" s="1">
        <f t="shared" ca="1" si="23"/>
        <v>24.499492304388966</v>
      </c>
      <c r="CQ35" s="1">
        <f t="shared" ca="1" si="24"/>
        <v>2.0971874571176805</v>
      </c>
      <c r="CR35" s="1">
        <f t="shared" ca="1" si="25"/>
        <v>7.8170811622001546</v>
      </c>
      <c r="CS35" s="83">
        <f t="shared" si="117"/>
        <v>1.7303288241462347E-2</v>
      </c>
      <c r="CT35" s="83">
        <f t="shared" si="118"/>
        <v>3.600406552914992E-2</v>
      </c>
      <c r="CU35" s="83">
        <f t="shared" ca="1" si="60"/>
        <v>9.0796052140347701E-3</v>
      </c>
      <c r="CV35" s="83">
        <f t="shared" ca="1" si="61"/>
        <v>5.90152683010002E-2</v>
      </c>
      <c r="CW35" s="83">
        <f t="shared" ca="1" si="61"/>
        <v>4.4076850785391981E-2</v>
      </c>
      <c r="CX35" s="83">
        <f t="shared" si="119"/>
        <v>2.5020579003970081E-3</v>
      </c>
      <c r="CY35" s="83">
        <f t="shared" si="138"/>
        <v>7.2755520106618406E-4</v>
      </c>
      <c r="CZ35" s="83">
        <f t="shared" ca="1" si="139"/>
        <v>2.484599256813276E-3</v>
      </c>
      <c r="DA35" s="83">
        <f t="shared" ca="1" si="140"/>
        <v>7.0823062843473773E-3</v>
      </c>
      <c r="DB35" s="83">
        <f t="shared" ca="1" si="140"/>
        <v>3.0509364100109052E-3</v>
      </c>
      <c r="DC35" s="5"/>
      <c r="DD35" s="86">
        <f t="shared" si="120"/>
        <v>2010</v>
      </c>
      <c r="DE35" s="135">
        <v>605242.4</v>
      </c>
      <c r="DF35" s="135">
        <v>9300.9</v>
      </c>
      <c r="DG35" s="135">
        <v>355290.60000000003</v>
      </c>
      <c r="DH35" s="5">
        <v>16525.400000000001</v>
      </c>
      <c r="DI35" s="5">
        <v>541846.19999999995</v>
      </c>
      <c r="DJ35" s="5">
        <v>14118.6</v>
      </c>
      <c r="DK35" s="5">
        <v>350804.9</v>
      </c>
      <c r="DL35" s="5">
        <v>9320.4</v>
      </c>
      <c r="DM35" s="130"/>
      <c r="DN35" s="130"/>
      <c r="DO35" s="130"/>
      <c r="DP35" s="130"/>
      <c r="DQ35" s="5">
        <f t="shared" si="162"/>
        <v>613371</v>
      </c>
      <c r="DR35" s="5">
        <f t="shared" si="162"/>
        <v>9357.3000000000011</v>
      </c>
      <c r="DS35" s="5">
        <f t="shared" si="162"/>
        <v>359146.30000000005</v>
      </c>
      <c r="DT35" s="5">
        <f t="shared" si="162"/>
        <v>16632.600000000002</v>
      </c>
      <c r="DU35" s="7">
        <f t="shared" si="121"/>
        <v>998507.20000000007</v>
      </c>
      <c r="DV35" s="132">
        <f t="shared" si="163"/>
        <v>549253.80000000005</v>
      </c>
      <c r="DW35" s="132">
        <f t="shared" si="163"/>
        <v>13801.1</v>
      </c>
      <c r="DX35" s="132">
        <f t="shared" si="163"/>
        <v>353880.4</v>
      </c>
      <c r="DY35" s="132">
        <f t="shared" si="163"/>
        <v>9363.6</v>
      </c>
      <c r="DZ35" s="7">
        <f t="shared" si="123"/>
        <v>926298.9</v>
      </c>
      <c r="EA35">
        <v>81231.199999999997</v>
      </c>
      <c r="EB35">
        <v>13636.8</v>
      </c>
      <c r="EC35">
        <v>67594.399999999994</v>
      </c>
      <c r="ED35" s="129"/>
      <c r="EE35" s="129"/>
      <c r="EF35" s="129"/>
      <c r="EG35" s="5">
        <f t="shared" si="64"/>
        <v>840301.08700942178</v>
      </c>
      <c r="EH35" s="9">
        <f ca="1">+AVERAGE(OFFSET($CE$5,(ROW(EH35)-ROW($EH$5))*4,0):OFFSET($CE$5,(ROW(EH35)-ROW($EH$5))*4+3,0))</f>
        <v>102.98698474929252</v>
      </c>
      <c r="EI35" s="102">
        <f>+'def-cy1722'!B24</f>
        <v>101.7</v>
      </c>
      <c r="EJ35" s="101">
        <f>+'def-cy1131'!B38</f>
        <v>88.7</v>
      </c>
      <c r="EK35" s="5">
        <f t="shared" ca="1" si="65"/>
        <v>815929.40025870048</v>
      </c>
      <c r="EO35" s="90">
        <f t="shared" si="30"/>
        <v>60658.321271512781</v>
      </c>
      <c r="EP35" s="1">
        <f>+'gaku-mk1131'!G38</f>
        <v>59224.4</v>
      </c>
      <c r="EQ35" s="5">
        <f t="shared" ca="1" si="66"/>
        <v>10556.308468524263</v>
      </c>
      <c r="ER35" s="7">
        <f ca="1">+ER34+$EQ34</f>
        <v>352672.45296314883</v>
      </c>
      <c r="ES35" s="7">
        <f ca="1">+ES34+$EQ34</f>
        <v>352672.45296314883</v>
      </c>
      <c r="ET35" s="7">
        <f ca="1">+ET34+EQ34-(ES37-ER37)/4</f>
        <v>346920.01281081251</v>
      </c>
      <c r="EU35" s="182">
        <f t="shared" ca="1" si="31"/>
        <v>366186.60757060937</v>
      </c>
      <c r="EV35" s="5">
        <f t="shared" ca="1" si="67"/>
        <v>5922</v>
      </c>
      <c r="EW35" s="92">
        <f t="shared" ca="1" si="68"/>
        <v>121.93455532925999</v>
      </c>
      <c r="EX35">
        <f t="shared" ca="1" si="32"/>
        <v>0.61774936401853786</v>
      </c>
      <c r="EY35">
        <f t="shared" ca="1" si="69"/>
        <v>0.60584564418853126</v>
      </c>
      <c r="EZ35">
        <f t="shared" ca="1" si="70"/>
        <v>8.3460791298588122E-3</v>
      </c>
      <c r="FA35">
        <f t="shared" ca="1" si="70"/>
        <v>8.3460791298596935E-3</v>
      </c>
      <c r="FC35" s="6">
        <f>+call!C73</f>
        <v>3.37476666666667</v>
      </c>
      <c r="FE35" s="142">
        <f>fof!B97/10</f>
        <v>1466.6858644818672</v>
      </c>
      <c r="FF35" s="142">
        <f>fof!C97/10</f>
        <v>41883.020855899245</v>
      </c>
      <c r="FG35" s="7">
        <f ca="1">+AVERAGE(OFFSET(jikasougaku!$BF$287,(ROW(Sheet1!FG35)-ROW(Sheet1!$FG$5))*3,0):OFFSET(jikasougaku!$BF$287,(ROW(Sheet1!FG35)-ROW(Sheet1!$FG$5))*3+2,0))/1000</f>
        <v>134198.682</v>
      </c>
      <c r="FH35" s="7">
        <f ca="1">+AVERAGE(OFFSET(jikasougaku!$BR$287,(ROW(Sheet1!FH35)-ROW(Sheet1!$FH$5))*3,0):OFFSET(jikasougaku!$BR$287,(ROW(Sheet1!FH35)-ROW(Sheet1!$FH$5))*3+2,0))/1000</f>
        <v>384183.89899999998</v>
      </c>
      <c r="FI35" s="7" t="e">
        <f ca="1">+AVERAGE(OFFSET(jikasougaku!$BH$287,(ROW(Sheet1!FI35)-ROW(Sheet1!FI$5))*3,0):OFFSET(jikasougaku!$BH$287,(ROW(Sheet1!FI35)-ROW(Sheet1!FI$5))*3+2,0))/1000</f>
        <v>#DIV/0!</v>
      </c>
      <c r="FJ35" s="7" t="e">
        <f ca="1">+AVERAGE(OFFSET(jikasougaku!$BJ$287,(ROW(Sheet1!FJ35)-ROW(Sheet1!FJ$5))*3,0):OFFSET(jikasougaku!$BJ$287,(ROW(Sheet1!FJ35)-ROW(Sheet1!FJ$5))*3+2,0))/1000</f>
        <v>#DIV/0!</v>
      </c>
      <c r="FK35" s="7" t="e">
        <f ca="1">+AVERAGE(OFFSET(jikasougaku!$BL$287,(ROW(Sheet1!FK35)-ROW(Sheet1!FK$5))*3,0):OFFSET(jikasougaku!$BL$287,(ROW(Sheet1!FK35)-ROW(Sheet1!FK$5))*3+2,0))/1000</f>
        <v>#DIV/0!</v>
      </c>
      <c r="FL35" s="4">
        <f t="shared" ca="1" si="33"/>
        <v>110565.00556778081</v>
      </c>
      <c r="FM35" s="64">
        <f t="shared" ca="1" si="71"/>
        <v>249985.21699999998</v>
      </c>
      <c r="FN35" s="7">
        <f t="shared" ca="1" si="34"/>
        <v>42258.573808218942</v>
      </c>
      <c r="FO35" s="7">
        <f t="shared" ca="1" si="35"/>
        <v>273303.41667754739</v>
      </c>
      <c r="FP35" s="1">
        <f t="shared" ca="1" si="36"/>
        <v>5.0273503621096758</v>
      </c>
      <c r="FQ35" s="1">
        <f t="shared" ca="1" si="37"/>
        <v>32.513923376478203</v>
      </c>
      <c r="FR35" s="211">
        <f ca="1">+FP35/消費税調整!$E35*100</f>
        <v>4.6911303458830593</v>
      </c>
      <c r="FS35" s="211">
        <f ca="1">+FQ35/消費税調整!$E35*100</f>
        <v>30.339451525934045</v>
      </c>
      <c r="FT35" s="83">
        <f t="shared" ca="1" si="124"/>
        <v>-8.3740929054396993E-2</v>
      </c>
      <c r="FU35" s="83">
        <f t="shared" ca="1" si="125"/>
        <v>6.5298599184933928E-2</v>
      </c>
      <c r="FW35" s="7">
        <f>+kshotoku1631!$E39*kshotoku1722!$E$9/kshotoku1631!$E$65</f>
        <v>181177.54612214706</v>
      </c>
      <c r="FX35" s="72">
        <f t="shared" ca="1" si="72"/>
        <v>0.25090491646822161</v>
      </c>
      <c r="FY35">
        <f t="shared" ca="1" si="126"/>
        <v>6.6111662650236312E-4</v>
      </c>
      <c r="GA35" s="73">
        <f t="shared" ca="1" si="38"/>
        <v>121.93455532925999</v>
      </c>
      <c r="GB35" s="72">
        <f ca="1">+AVERAGE(OFFSET(Maikin30!$F$20,ROUNDDOWN((ROW(GB35)-ROW(GB$5))/4,0),MOD(ROW(GB35)-ROW(GB$5),4)*3):OFFSET(Maikin30!$F$20,ROUNDDOWN((ROW(GB35)-ROW(GB$5))/4,0),MOD(ROW(GB35)-ROW(GB$5),4)*3+2))</f>
        <v>116.93333333333332</v>
      </c>
      <c r="GC35" s="5">
        <f ca="1">+AVERAGE(OFFSET(Rocho!$J$66,(ROW(GC35)-ROW($GC$5))*3,0):OFFSET(Rocho!$J$66,(ROW(GC35)-ROW($GC$5))*3+2,0))</f>
        <v>5922</v>
      </c>
      <c r="GD35" s="72">
        <f t="shared" ca="1" si="73"/>
        <v>85.90521295856162</v>
      </c>
      <c r="GE35">
        <f t="shared" ca="1" si="127"/>
        <v>3.432224967045793E-3</v>
      </c>
      <c r="GF35" s="72"/>
      <c r="GG35" s="87" t="s">
        <v>254</v>
      </c>
      <c r="GH35" s="78">
        <f ca="1">+AVERAGE(OFFSET(Rocho!$E$6,(ROW(GH35)-ROW($GH$5))*3,0):OFFSET(Rocho!$E$6,(ROW(GH35)-ROW($GH$5))*3+2,0))/10000</f>
        <v>9131.6666666666679</v>
      </c>
      <c r="GI35" s="82">
        <f>Rocho!T36</f>
        <v>7998.7119019796301</v>
      </c>
      <c r="GJ35">
        <f t="shared" si="128"/>
        <v>2.7556691280573036E-3</v>
      </c>
      <c r="GL35" s="94">
        <f t="shared" si="39"/>
        <v>189224.64972933609</v>
      </c>
      <c r="GM35" s="5">
        <f t="shared" si="74"/>
        <v>60658.321271512781</v>
      </c>
      <c r="GN35" s="7">
        <f>+('gaku-mk1131'!C38-'gaku-mk1131'!D38)*('gaku-mk1722'!$C$8-'gaku-mk1722'!$D$8)/('gaku-mk1131'!$C$64-'gaku-mk1131'!$D$64)</f>
        <v>2858.863426591161</v>
      </c>
      <c r="GO35" s="5">
        <f t="shared" si="75"/>
        <v>13488.006596813902</v>
      </c>
      <c r="GP35" s="5">
        <f t="shared" si="76"/>
        <v>20246.419668363975</v>
      </c>
      <c r="GQ35" s="90">
        <f>+'gaku-mk1131'!H38+('gaku-mk1722'!$H$8-'gaku-mk1131'!$H$64)</f>
        <v>3605</v>
      </c>
      <c r="GR35" s="7">
        <f>+'gaku-mk1131'!W38*'gaku-mk1722'!$W$8/'gaku-mk1131'!$W$64</f>
        <v>78702.496259513515</v>
      </c>
      <c r="GS35" s="7">
        <f>+'gaku-mk1131'!M38*'gaku-mk1722'!$M$8/'gaku-mk1131'!$M$64</f>
        <v>37287.895873204921</v>
      </c>
      <c r="GT35" s="7">
        <f>+'gaku-mk1131'!N38*'gaku-mk1722'!$N$8/'gaku-mk1131'!$N$64</f>
        <v>27622.353366664152</v>
      </c>
      <c r="GU35" s="5">
        <f t="shared" si="77"/>
        <v>49562.85660191522</v>
      </c>
      <c r="GV35" s="7">
        <f>+('gaku-jk1131'!C38-'gaku-jk1131'!D38)*('gaku-jk1722'!$C$8-'gaku-jk1722'!$D$8)/('gaku-jk1131'!$C$64-'gaku-jk1131'!$D$64)</f>
        <v>2881.5659372952077</v>
      </c>
      <c r="GW35" s="5">
        <f t="shared" si="78"/>
        <v>3675.2036212249191</v>
      </c>
      <c r="GX35" s="5">
        <f t="shared" si="79"/>
        <v>23817.08902456483</v>
      </c>
      <c r="GY35" s="90">
        <f>+'gaku-jk1131'!H38+('gaku-jk1722'!$H$8-'gaku-jk1131'!$H$64)</f>
        <v>3275.3</v>
      </c>
      <c r="GZ35" s="7">
        <f>+'gaku-jk1131'!Z38*'gaku-jk1722'!$Z$8/'gaku-jk1131'!$Z$64</f>
        <v>84454.724313946295</v>
      </c>
      <c r="HA35" s="7">
        <f>+'gaku-jk1131'!M38*'gaku-jk1722'!$M$8/'gaku-jk1131'!$M$64</f>
        <v>24282.775824364831</v>
      </c>
      <c r="HB35" s="7">
        <f>+'gaku-jk1131'!N38*'gaku-jk1722'!$N$8/'gaku-jk1131'!$N$64</f>
        <v>28921.57920556036</v>
      </c>
      <c r="HC35" s="9">
        <f t="shared" ca="1" si="40"/>
        <v>122.63691335740073</v>
      </c>
      <c r="HD35" s="7">
        <f t="shared" ca="1" si="41"/>
        <v>98.362499999999983</v>
      </c>
      <c r="HE35" s="9">
        <f t="shared" ca="1" si="42"/>
        <v>366.3203456402199</v>
      </c>
      <c r="HF35" s="9">
        <f t="shared" ca="1" si="43"/>
        <v>84.745427728613549</v>
      </c>
      <c r="HG35" s="7">
        <f t="shared" ca="1" si="44"/>
        <v>128.20678541136553</v>
      </c>
      <c r="HH35" s="7">
        <f t="shared" ca="1" si="45"/>
        <v>93.791389432485317</v>
      </c>
      <c r="HI35" s="7">
        <f t="shared" ca="1" si="46"/>
        <v>153.80419325432996</v>
      </c>
      <c r="HJ35" s="7">
        <f t="shared" ca="1" si="47"/>
        <v>94.580995934959347</v>
      </c>
      <c r="HL35">
        <f ca="1">+OFFSET('def-cy1131'!$C$8,ROUNDDOWN((ROW(Sheet1!HO35)-ROW(Sheet1!HO$5))/4,0),0)</f>
        <v>90.3</v>
      </c>
      <c r="HO35">
        <f ca="1">+OFFSET('def-cy1131'!$H$8,ROUNDDOWN((ROW(Sheet1!HO35)-ROW(Sheet1!HO$5))/4,0),0)</f>
        <v>134.6</v>
      </c>
      <c r="HP35">
        <f ca="1">+OFFSET('def-cy1131'!$W$8,ROUNDDOWN((ROW(Sheet1!HO35)-ROW(Sheet1!HO$5))/4,0),0)</f>
        <v>90.6</v>
      </c>
      <c r="HQ35">
        <f ca="1">+OFFSET('def-cy1131'!$M$8,ROUNDDOWN((ROW(Sheet1!HO35)-ROW(Sheet1!HO$5))/4,0),0)</f>
        <v>128.6</v>
      </c>
      <c r="HR35">
        <f ca="1">+OFFSET('def-cy1131'!$N$8,ROUNDDOWN((ROW(Sheet1!HO35)-ROW(Sheet1!HO$5))/4,0),0)</f>
        <v>115.9</v>
      </c>
      <c r="HS35" s="9">
        <f t="shared" ca="1" si="154"/>
        <v>124.67897111913358</v>
      </c>
      <c r="HT35" s="9">
        <f t="shared" ca="1" si="155"/>
        <v>98.035714285714292</v>
      </c>
      <c r="HU35" s="9">
        <f t="shared" ca="1" si="156"/>
        <v>378.87714061272584</v>
      </c>
      <c r="HV35" s="9">
        <f t="shared" ca="1" si="157"/>
        <v>83.367453294001962</v>
      </c>
      <c r="HW35" s="9">
        <f t="shared" ca="1" si="158"/>
        <v>130.77854113655641</v>
      </c>
      <c r="HX35" s="9">
        <f t="shared" ca="1" si="159"/>
        <v>93.68786692759295</v>
      </c>
      <c r="HY35" s="9">
        <f t="shared" ca="1" si="160"/>
        <v>161.57812215132176</v>
      </c>
      <c r="HZ35" s="9">
        <f t="shared" ca="1" si="161"/>
        <v>99.722154471544712</v>
      </c>
      <c r="IA35">
        <f t="shared" ca="1" si="80"/>
        <v>1.2472587847192719E-2</v>
      </c>
      <c r="IB35">
        <f t="shared" ca="1" si="81"/>
        <v>4.294176774920802E-5</v>
      </c>
      <c r="IC35">
        <f t="shared" ca="1" si="82"/>
        <v>3.0640328370268748E-3</v>
      </c>
      <c r="ID35">
        <f t="shared" ca="1" si="83"/>
        <v>7.7051266861314777E-3</v>
      </c>
      <c r="IE35">
        <f t="shared" ca="1" si="84"/>
        <v>-6.3240740227784892E-4</v>
      </c>
      <c r="IF35">
        <f t="shared" ca="1" si="85"/>
        <v>7.2308268452919901E-3</v>
      </c>
      <c r="IG35">
        <f t="shared" ca="1" si="86"/>
        <v>2.9861277579757255E-3</v>
      </c>
      <c r="IH35">
        <f t="shared" ca="1" si="87"/>
        <v>-5.8746486893919269E-3</v>
      </c>
      <c r="II35">
        <f t="shared" ca="1" si="129"/>
        <v>2.6994587649698212E-2</v>
      </c>
      <c r="IJ35" s="5">
        <f t="shared" ca="1" si="130"/>
        <v>155591.79213935565</v>
      </c>
      <c r="IK35" s="1">
        <f t="shared" ca="1" si="88"/>
        <v>18.510195258907409</v>
      </c>
      <c r="IL35">
        <f t="shared" ca="1" si="131"/>
        <v>2.4134600738465024E-2</v>
      </c>
      <c r="IM35" s="5">
        <f t="shared" si="89"/>
        <v>189224.64972933609</v>
      </c>
      <c r="IN35">
        <f t="shared" ca="1" si="90"/>
        <v>121.61608728039921</v>
      </c>
      <c r="IP35" s="112">
        <v>111.5470345399405</v>
      </c>
      <c r="IQ35" s="112">
        <v>111.26638554859713</v>
      </c>
      <c r="IR35">
        <f t="shared" si="91"/>
        <v>99.354912480137941</v>
      </c>
      <c r="IS35">
        <f t="shared" si="132"/>
        <v>1.3133042924020503E-2</v>
      </c>
      <c r="IT35" s="112">
        <v>0.481640629666029</v>
      </c>
      <c r="IU35">
        <f t="shared" si="133"/>
        <v>1.0040921123719649E-2</v>
      </c>
      <c r="IW35">
        <f>+util!B33</f>
        <v>114.333333333333</v>
      </c>
      <c r="IX35">
        <f t="shared" si="134"/>
        <v>2.3003078558012004E-2</v>
      </c>
      <c r="IY35">
        <f t="shared" si="135"/>
        <v>1.3801847134807203E-2</v>
      </c>
      <c r="JA35" s="5">
        <f t="shared" si="92"/>
        <v>94831.902192645444</v>
      </c>
      <c r="JB35" s="1">
        <f t="shared" si="93"/>
        <v>2.8111313187067601</v>
      </c>
      <c r="JC35" s="5">
        <f t="shared" ca="1" si="94"/>
        <v>77976.445644070176</v>
      </c>
      <c r="JD35" s="1">
        <f t="shared" ca="1" si="95"/>
        <v>9.2765769621997514</v>
      </c>
      <c r="JE35">
        <f t="shared" ca="1" si="136"/>
        <v>5.0024579960606949E-3</v>
      </c>
      <c r="JG35">
        <f t="shared" si="96"/>
        <v>0.56810663580686382</v>
      </c>
    </row>
    <row r="36" spans="1:267" x14ac:dyDescent="0.15">
      <c r="A36" t="s">
        <v>275</v>
      </c>
      <c r="B36" s="7">
        <f>+'gaku-mk1131'!B39*'gaku-mk1722'!$B$8/'gaku-mk1131'!$B$64</f>
        <v>376167.93564488331</v>
      </c>
      <c r="C36" s="7">
        <f>+'kgaku-mk1131'!B40*'kgaku-mk1722'!B$9/'kgaku-mk1131'!B$65</f>
        <v>195190.66834600698</v>
      </c>
      <c r="D36" s="7">
        <f>+'kgaku-mk1131'!C40*'kgaku-mk1722'!C$9/'kgaku-mk1131'!C$65</f>
        <v>1121.5500644153817</v>
      </c>
      <c r="E36" s="7">
        <f>+'kgaku-mk1131'!D40*'kgaku-mk1722'!D$9/'kgaku-mk1131'!D$65</f>
        <v>232.41794117647058</v>
      </c>
      <c r="F36" s="7">
        <f>+'kgaku-mk1131'!F40*'kgaku-mk1722'!F$9/'kgaku-mk1131'!F$65</f>
        <v>14298.91137765332</v>
      </c>
      <c r="G36" s="7">
        <f>+'kgaku-mk1131'!G40*'kgaku-mk1722'!G$9/'kgaku-mk1131'!G$65</f>
        <v>17677.981394816692</v>
      </c>
      <c r="H36" s="7">
        <f>+'kgaku-mk1131'!H40*'kgaku-mk1722'!H$9/'kgaku-mk1131'!H$65</f>
        <v>60166.795323763545</v>
      </c>
      <c r="I36" s="7">
        <f>+'kgaku-mk1131'!I40*'kgaku-mk1722'!I$9/'kgaku-mk1131'!I$65</f>
        <v>101993.17989181746</v>
      </c>
      <c r="J36" s="7">
        <f>+'gaku-mk1131'!F39*'gaku-mk1722'!$F$8/'gaku-mk1131'!$F$64</f>
        <v>22054.392743602039</v>
      </c>
      <c r="K36" s="7">
        <f>+'gaku-mk1131'!G39*'gaku-mk1722'!$G$8/'gaku-mk1131'!$G$64</f>
        <v>62073.167264118325</v>
      </c>
      <c r="L36" s="7">
        <f>+'gaku-jk1131'!B39*'gaku-jk1722'!$B$8/'gaku-jk1131'!$B$64</f>
        <v>351428.09565694787</v>
      </c>
      <c r="M36" s="7">
        <f>+'kgaku-jk1131'!B40*'kgaku-jk1722'!$B$9/'kgaku-jk1131'!$B$65</f>
        <v>198231.4286535701</v>
      </c>
      <c r="N36" s="7">
        <f>+'kgaku-jk1131'!C40*'kgaku-jk1722'!C$9/'kgaku-jk1131'!C$65</f>
        <v>1783.2678657304991</v>
      </c>
      <c r="O36" s="7">
        <f>+'kgaku-jk1131'!D40*'kgaku-jk1722'!D$9/'kgaku-jk1131'!D$65</f>
        <v>256.35823894775302</v>
      </c>
      <c r="P36" s="7">
        <f>+'kgaku-jk1131'!F40*'kgaku-jk1722'!F$9/'kgaku-jk1131'!F$65</f>
        <v>3967.1476820211283</v>
      </c>
      <c r="Q36" s="7">
        <f>+'kgaku-jk1131'!G40*'kgaku-jk1722'!G$9/'kgaku-jk1131'!G$65</f>
        <v>17279.391223456034</v>
      </c>
      <c r="R36" s="7">
        <f>+'kgaku-jk1131'!H40*'kgaku-jk1722'!H$9/'kgaku-jk1131'!H$65</f>
        <v>68098.672902898252</v>
      </c>
      <c r="S36" s="7">
        <f>+'kgaku-jk1131'!I40*'kgaku-jk1722'!I$9/'kgaku-jk1131'!I$65</f>
        <v>121388.56760145987</v>
      </c>
      <c r="T36" s="7">
        <f>+'gaku-jk1131'!F39*'gaku-jk1722'!$F$8/'gaku-jk1131'!$F$64</f>
        <v>25643.339210253733</v>
      </c>
      <c r="U36" s="7">
        <f>+'gaku-jk1131'!G39*'gaku-jk1722'!$G$8/'gaku-jk1131'!$G$64</f>
        <v>50715.151377407165</v>
      </c>
      <c r="V36" s="8">
        <f t="shared" si="0"/>
        <v>107.03980139712155</v>
      </c>
      <c r="W36" s="8">
        <f t="shared" si="0"/>
        <v>98.466055393831027</v>
      </c>
      <c r="X36" s="8">
        <f t="shared" si="1"/>
        <v>62.892966669140826</v>
      </c>
      <c r="Y36" s="8">
        <f t="shared" si="2"/>
        <v>90.661389362968123</v>
      </c>
      <c r="Z36" s="8">
        <f t="shared" si="3"/>
        <v>360.43304973129977</v>
      </c>
      <c r="AA36" s="8">
        <f t="shared" si="4"/>
        <v>102.30673735090615</v>
      </c>
      <c r="AB36" s="8">
        <f t="shared" si="5"/>
        <v>88.352375691014203</v>
      </c>
      <c r="AC36" s="8">
        <f t="shared" si="6"/>
        <v>84.022063944834656</v>
      </c>
      <c r="AD36" s="8">
        <f t="shared" si="7"/>
        <v>86.004371594411467</v>
      </c>
      <c r="AE36" s="8">
        <f t="shared" si="8"/>
        <v>122.39570538237807</v>
      </c>
      <c r="AF36" s="11">
        <f t="shared" ca="1" si="9"/>
        <v>98.362499999999983</v>
      </c>
      <c r="AG36" s="11">
        <f t="shared" ca="1" si="10"/>
        <v>65.824969097651419</v>
      </c>
      <c r="AH36" s="11">
        <f t="shared" ca="1" si="11"/>
        <v>90.909667673716015</v>
      </c>
      <c r="AI36" s="11">
        <f t="shared" ca="1" si="12"/>
        <v>366.3203456402199</v>
      </c>
      <c r="AJ36" s="11">
        <f t="shared" ca="1" si="13"/>
        <v>102.165141187926</v>
      </c>
      <c r="AK36" s="11">
        <f t="shared" ca="1" si="14"/>
        <v>88.447524752475232</v>
      </c>
      <c r="AL36" s="11">
        <f t="shared" ca="1" si="15"/>
        <v>83.501556016597505</v>
      </c>
      <c r="AM36" s="11">
        <f t="shared" ca="1" si="16"/>
        <v>84.745427728613549</v>
      </c>
      <c r="AN36" s="11">
        <f t="shared" ca="1" si="17"/>
        <v>122.63691335740073</v>
      </c>
      <c r="AO36" s="9">
        <f ca="1">+OFFSET('kdef-cy1131'!B$9,ROUNDDOWN((ROW(Sheet1!AO36)-ROW(Sheet1!AO$5))/4,0),0)</f>
        <v>90.3</v>
      </c>
      <c r="AP36" s="9">
        <f ca="1">+OFFSET('kdef-cy1131'!C$9,ROUNDDOWN((ROW(Sheet1!AP36)-ROW(Sheet1!AP$5))/4,0),0)</f>
        <v>79.599999999999994</v>
      </c>
      <c r="AQ36" s="9">
        <f ca="1">+OFFSET('kdef-cy1131'!D$9,ROUNDDOWN((ROW(Sheet1!AQ36)-ROW(Sheet1!AQ$5))/4,0),0)</f>
        <v>87.9</v>
      </c>
      <c r="AR36" s="9">
        <f ca="1">+OFFSET('kdef-cy1131'!F$9,ROUNDDOWN((ROW(Sheet1!AR36)-ROW(Sheet1!AR$5))/4,0),0)</f>
        <v>151.69999999999999</v>
      </c>
      <c r="AS36" s="9">
        <f ca="1">+OFFSET('kdef-cy1131'!G$9,ROUNDDOWN((ROW(Sheet1!AS36)-ROW(Sheet1!AS$5))/4,0),0)</f>
        <v>92.2</v>
      </c>
      <c r="AT36" s="9">
        <f ca="1">+OFFSET('kdef-cy1131'!H$9,ROUNDDOWN((ROW(Sheet1!AT36)-ROW(Sheet1!AT$5))/4,0),0)</f>
        <v>92</v>
      </c>
      <c r="AU36" s="9">
        <f ca="1">+OFFSET('kdef-cy1131'!I$9,ROUNDDOWN((ROW(Sheet1!AU36)-ROW(Sheet1!AU$5))/4,0),0)</f>
        <v>80.900000000000006</v>
      </c>
      <c r="AV36" s="9">
        <f ca="1">+OFFSET('def-cy1131'!$F$8,ROUNDDOWN((ROW(Sheet1!AV36)-ROW(Sheet1!AV$5))/4,0),0)</f>
        <v>86.1</v>
      </c>
      <c r="AW36" s="9">
        <f ca="1">+OFFSET('def-cy1131'!$G$8,ROUNDDOWN((ROW(Sheet1!AW36)-ROW(Sheet1!AW$5))/4,0),0)</f>
        <v>108.1</v>
      </c>
      <c r="AX36" s="9">
        <f t="shared" ca="1" si="145"/>
        <v>98.144642857142856</v>
      </c>
      <c r="AY36" s="9">
        <f t="shared" ca="1" si="146"/>
        <v>73.680964153275639</v>
      </c>
      <c r="AZ36" s="9">
        <f t="shared" ca="1" si="147"/>
        <v>91.013091641490433</v>
      </c>
      <c r="BA36" s="9">
        <f t="shared" ca="1" si="148"/>
        <v>378.87714061272584</v>
      </c>
      <c r="BB36" s="9">
        <f t="shared" ca="1" si="149"/>
        <v>101.50029211295033</v>
      </c>
      <c r="BC36" s="9">
        <f t="shared" ca="1" si="150"/>
        <v>89.793465346534646</v>
      </c>
      <c r="BD36" s="9">
        <f t="shared" ca="1" si="151"/>
        <v>81.746887966804977</v>
      </c>
      <c r="BE36" s="9">
        <f t="shared" ca="1" si="143"/>
        <v>83.367453294001962</v>
      </c>
      <c r="BF36" s="9">
        <f t="shared" ca="1" si="152"/>
        <v>124.67897111913358</v>
      </c>
      <c r="BG36">
        <f t="shared" ca="1" si="97"/>
        <v>8.0851746077518485E-4</v>
      </c>
      <c r="BH36">
        <f t="shared" ca="1" si="98"/>
        <v>-1.0617133290119825E-4</v>
      </c>
      <c r="BI36">
        <f t="shared" ca="1" si="99"/>
        <v>1.1909067508028878E-3</v>
      </c>
      <c r="BJ36">
        <f t="shared" ca="1" si="100"/>
        <v>1.364498844663645E-3</v>
      </c>
      <c r="BK36">
        <f t="shared" ca="1" si="101"/>
        <v>1.0167011061687801E-2</v>
      </c>
      <c r="BL36" s="13">
        <f t="shared" ca="1" si="102"/>
        <v>1.342476278502832E-2</v>
      </c>
      <c r="BM36">
        <f t="shared" ca="1" si="103"/>
        <v>3.2744302337522194E-2</v>
      </c>
      <c r="BN36">
        <f t="shared" ca="1" si="49"/>
        <v>4.5070720625644711E-2</v>
      </c>
      <c r="BO36" s="13">
        <f t="shared" ca="1" si="50"/>
        <v>7.7815022963166905E-2</v>
      </c>
      <c r="BP36">
        <f t="shared" ca="1" si="104"/>
        <v>1.5031904593733778E-2</v>
      </c>
      <c r="BQ36">
        <f t="shared" ca="1" si="105"/>
        <v>1.1573247898720778E-2</v>
      </c>
      <c r="BR36">
        <f t="shared" ca="1" si="106"/>
        <v>1.5929935455575361E-2</v>
      </c>
      <c r="BS36" s="13">
        <f t="shared" ca="1" si="107"/>
        <v>4.2535087948029918E-2</v>
      </c>
      <c r="BT36" s="5">
        <f t="shared" si="51"/>
        <v>50715.151377407165</v>
      </c>
      <c r="BU36" s="5">
        <f t="shared" ca="1" si="52"/>
        <v>208700.87974291676</v>
      </c>
      <c r="BV36" s="5">
        <f t="shared" ca="1" si="53"/>
        <v>19000.156027949914</v>
      </c>
      <c r="BW36" s="5">
        <f t="shared" ca="1" si="108"/>
        <v>68503.219820109516</v>
      </c>
      <c r="BX36" s="5">
        <f t="shared" si="54"/>
        <v>62073.167264118325</v>
      </c>
      <c r="BY36" s="5">
        <f t="shared" si="55"/>
        <v>180727.0887336366</v>
      </c>
      <c r="BZ36" s="5">
        <f t="shared" si="56"/>
        <v>36353.304121255358</v>
      </c>
      <c r="CA36" s="5">
        <f t="shared" si="57"/>
        <v>98426.471385373676</v>
      </c>
      <c r="CB36" s="9">
        <f t="shared" si="109"/>
        <v>122.39570538237807</v>
      </c>
      <c r="CC36" s="9">
        <f t="shared" ca="1" si="110"/>
        <v>86.596227556041441</v>
      </c>
      <c r="CD36" s="9">
        <f t="shared" ca="1" si="111"/>
        <v>191.33160837089096</v>
      </c>
      <c r="CE36" s="9">
        <f t="shared" ca="1" si="112"/>
        <v>143.68152569155592</v>
      </c>
      <c r="CF36" s="5"/>
      <c r="CG36" s="5">
        <f t="shared" si="58"/>
        <v>86.775140983247979</v>
      </c>
      <c r="CH36" s="5">
        <f t="shared" ca="1" si="113"/>
        <v>86.596227556041441</v>
      </c>
      <c r="CI36" s="5">
        <f t="shared" si="59"/>
        <v>122.77172021355598</v>
      </c>
      <c r="CJ36" s="5">
        <f t="shared" ca="1" si="114"/>
        <v>191.33160837089096</v>
      </c>
      <c r="CK36" s="5">
        <f t="shared" si="115"/>
        <v>122.53431594893857</v>
      </c>
      <c r="CL36" s="5">
        <f t="shared" ca="1" si="116"/>
        <v>143.68152569155592</v>
      </c>
      <c r="CM36" s="5"/>
      <c r="CN36" s="1">
        <f t="shared" si="21"/>
        <v>41.705931133457739</v>
      </c>
      <c r="CO36" s="1">
        <f t="shared" si="22"/>
        <v>6.01864972353758</v>
      </c>
      <c r="CP36" s="1">
        <f t="shared" ca="1" si="23"/>
        <v>24.767696793789483</v>
      </c>
      <c r="CQ36" s="1">
        <f t="shared" ca="1" si="24"/>
        <v>2.2548544314458101</v>
      </c>
      <c r="CR36" s="1">
        <f t="shared" ca="1" si="25"/>
        <v>8.1296589645083515</v>
      </c>
      <c r="CS36" s="83">
        <f t="shared" si="117"/>
        <v>2.2974506385672486E-2</v>
      </c>
      <c r="CT36" s="83">
        <f t="shared" si="118"/>
        <v>2.0535426625376097E-2</v>
      </c>
      <c r="CU36" s="83">
        <f t="shared" ca="1" si="60"/>
        <v>1.0887860413435743E-2</v>
      </c>
      <c r="CV36" s="83">
        <f t="shared" ca="1" si="61"/>
        <v>7.2488276265511423E-2</v>
      </c>
      <c r="CW36" s="83">
        <f t="shared" ca="1" si="61"/>
        <v>3.9207742929505206E-2</v>
      </c>
      <c r="CX36" s="83">
        <f t="shared" si="119"/>
        <v>-1.1889580280794634E-3</v>
      </c>
      <c r="CY36" s="83">
        <f t="shared" si="138"/>
        <v>7.3963605332103192E-5</v>
      </c>
      <c r="CZ36" s="83">
        <f t="shared" ca="1" si="139"/>
        <v>1.4008007505808395E-3</v>
      </c>
      <c r="DA36" s="83">
        <f t="shared" ca="1" si="140"/>
        <v>-1.6963452063272765E-4</v>
      </c>
      <c r="DB36" s="83">
        <f t="shared" ca="1" si="140"/>
        <v>1.9021113655468414E-4</v>
      </c>
      <c r="DC36" s="5"/>
      <c r="DD36" s="86">
        <f t="shared" si="120"/>
        <v>2011</v>
      </c>
      <c r="DE36" s="135">
        <v>598950.5</v>
      </c>
      <c r="DF36" s="135">
        <v>8978.6</v>
      </c>
      <c r="DG36" s="135">
        <v>348114.30000000005</v>
      </c>
      <c r="DH36" s="5">
        <v>16476.8</v>
      </c>
      <c r="DI36" s="5">
        <v>540232.5</v>
      </c>
      <c r="DJ36" s="5">
        <v>14062.3</v>
      </c>
      <c r="DK36" s="5">
        <v>344768.8</v>
      </c>
      <c r="DL36" s="5">
        <v>9377.9</v>
      </c>
      <c r="DM36" s="130"/>
      <c r="DN36" s="130"/>
      <c r="DO36" s="130"/>
      <c r="DP36" s="130"/>
      <c r="DQ36" s="5">
        <f>+DE35</f>
        <v>605242.4</v>
      </c>
      <c r="DR36" s="5">
        <f>+DF35</f>
        <v>9300.9</v>
      </c>
      <c r="DS36" s="5">
        <f>+DG35</f>
        <v>355290.60000000003</v>
      </c>
      <c r="DT36" s="5">
        <f>+DH35</f>
        <v>16525.400000000001</v>
      </c>
      <c r="DU36" s="7">
        <f t="shared" si="121"/>
        <v>986359.30000000016</v>
      </c>
      <c r="DV36" s="132">
        <f t="shared" si="163"/>
        <v>541846.19999999995</v>
      </c>
      <c r="DW36" s="132">
        <f t="shared" si="163"/>
        <v>14118.6</v>
      </c>
      <c r="DX36" s="132">
        <f t="shared" si="163"/>
        <v>350804.9</v>
      </c>
      <c r="DY36" s="132">
        <f t="shared" si="163"/>
        <v>9320.4</v>
      </c>
      <c r="DZ36" s="7">
        <f t="shared" si="123"/>
        <v>916090.1</v>
      </c>
      <c r="EA36">
        <v>83744.3</v>
      </c>
      <c r="EB36">
        <v>14337.9</v>
      </c>
      <c r="EC36">
        <v>69406.5</v>
      </c>
      <c r="ED36" s="129"/>
      <c r="EE36" s="129"/>
      <c r="EF36" s="129"/>
      <c r="EG36" s="5">
        <f t="shared" si="64"/>
        <v>830077.93230920355</v>
      </c>
      <c r="EH36" s="9">
        <f ca="1">+AVERAGE(OFFSET($CE$5,(ROW(EH36)-ROW($EH$5))*4,0):OFFSET($CE$5,(ROW(EH36)-ROW($EH$5))*4+3,0))</f>
        <v>99.999974933597827</v>
      </c>
      <c r="EI36" s="102">
        <f>+'def-cy1722'!B25</f>
        <v>100</v>
      </c>
      <c r="EJ36" s="101"/>
      <c r="EK36" s="5">
        <f t="shared" ca="1" si="65"/>
        <v>830078.14037992852</v>
      </c>
      <c r="EO36" s="90">
        <f t="shared" si="30"/>
        <v>62073.167264118325</v>
      </c>
      <c r="EP36" s="1">
        <f>+'gaku-mk1131'!G39</f>
        <v>60605.8</v>
      </c>
      <c r="EQ36" s="5">
        <f t="shared" ca="1" si="66"/>
        <v>10800.47816957555</v>
      </c>
      <c r="ER36" s="7">
        <f ca="1">+ER35+$EQ35</f>
        <v>363228.76143167308</v>
      </c>
      <c r="ES36" s="7">
        <f ca="1">+ES35+$EQ35</f>
        <v>363228.76143167308</v>
      </c>
      <c r="ET36" s="7">
        <f ca="1">+ET35+EQ35-(ES37-ER37)/4</f>
        <v>354600.10120316868</v>
      </c>
      <c r="EU36" s="182">
        <f t="shared" ca="1" si="31"/>
        <v>374293.21834654349</v>
      </c>
      <c r="EV36" s="5">
        <f t="shared" ca="1" si="67"/>
        <v>5957.666666666667</v>
      </c>
      <c r="EW36" s="92">
        <f t="shared" ca="1" si="68"/>
        <v>122.76877121520705</v>
      </c>
      <c r="EX36">
        <f t="shared" ca="1" si="32"/>
        <v>0.62354164023788539</v>
      </c>
      <c r="EY36">
        <f t="shared" ca="1" si="69"/>
        <v>0.61152630615570869</v>
      </c>
      <c r="EZ36">
        <f t="shared" ca="1" si="70"/>
        <v>9.3327321984015121E-3</v>
      </c>
      <c r="FA36">
        <f t="shared" ca="1" si="70"/>
        <v>9.3327321984006326E-3</v>
      </c>
      <c r="FC36" s="6">
        <f>+call!C74</f>
        <v>3.66143333333333</v>
      </c>
      <c r="FE36" s="142">
        <f>fof!B98/10</f>
        <v>1690.6088302326189</v>
      </c>
      <c r="FF36" s="142">
        <f>fof!C98/10</f>
        <v>43165.223976999507</v>
      </c>
      <c r="FG36" s="7">
        <f ca="1">+AVERAGE(OFFSET(jikasougaku!$BF$287,(ROW(Sheet1!FG36)-ROW(Sheet1!$FG$5))*3,0):OFFSET(jikasougaku!$BF$287,(ROW(Sheet1!FG36)-ROW(Sheet1!$FG$5))*3+2,0))/1000</f>
        <v>112456.952</v>
      </c>
      <c r="FH36" s="7">
        <f ca="1">+AVERAGE(OFFSET(jikasougaku!$BR$287,(ROW(Sheet1!FH36)-ROW(Sheet1!$FH$5))*3,0):OFFSET(jikasougaku!$BR$287,(ROW(Sheet1!FH36)-ROW(Sheet1!$FH$5))*3+2,0))/1000</f>
        <v>341733.1766666667</v>
      </c>
      <c r="FI36" s="7" t="e">
        <f ca="1">+AVERAGE(OFFSET(jikasougaku!$BH$287,(ROW(Sheet1!FI36)-ROW(Sheet1!FI$5))*3,0):OFFSET(jikasougaku!$BH$287,(ROW(Sheet1!FI36)-ROW(Sheet1!FI$5))*3+2,0))/1000</f>
        <v>#DIV/0!</v>
      </c>
      <c r="FJ36" s="7" t="e">
        <f ca="1">+AVERAGE(OFFSET(jikasougaku!$BJ$287,(ROW(Sheet1!FJ36)-ROW(Sheet1!FJ$5))*3,0):OFFSET(jikasougaku!$BJ$287,(ROW(Sheet1!FJ36)-ROW(Sheet1!FJ$5))*3+2,0))/1000</f>
        <v>#DIV/0!</v>
      </c>
      <c r="FK36" s="7" t="e">
        <f ca="1">+AVERAGE(OFFSET(jikasougaku!$BL$287,(ROW(Sheet1!FK36)-ROW(Sheet1!FK$5))*3,0):OFFSET(jikasougaku!$BL$287,(ROW(Sheet1!FK36)-ROW(Sheet1!FK$5))*3+2,0))/1000</f>
        <v>#DIV/0!</v>
      </c>
      <c r="FL36" s="4">
        <f t="shared" ca="1" si="33"/>
        <v>92652.202977788271</v>
      </c>
      <c r="FM36" s="64">
        <f t="shared" ca="1" si="71"/>
        <v>229276.22466666671</v>
      </c>
      <c r="FN36" s="7">
        <f t="shared" ca="1" si="34"/>
        <v>35412.198804898355</v>
      </c>
      <c r="FO36" s="7">
        <f t="shared" ca="1" si="35"/>
        <v>250662.72444553787</v>
      </c>
      <c r="FP36" s="1">
        <f t="shared" ca="1" si="36"/>
        <v>4.2025630360615889</v>
      </c>
      <c r="FQ36" s="1">
        <f t="shared" ca="1" si="37"/>
        <v>29.747542819272635</v>
      </c>
      <c r="FR36" s="211">
        <f ca="1">+FP36/消費税調整!$E36*100</f>
        <v>3.9261685664661581</v>
      </c>
      <c r="FS36" s="211">
        <f ca="1">+FQ36/消費税調整!$E36*100</f>
        <v>27.791104272426832</v>
      </c>
      <c r="FT36" s="83">
        <f t="shared" ca="1" si="124"/>
        <v>-0.17800953447102991</v>
      </c>
      <c r="FU36" s="83">
        <f t="shared" ca="1" si="125"/>
        <v>-8.7732916879138048E-2</v>
      </c>
      <c r="FW36" s="7">
        <f>+kshotoku1631!$E40*kshotoku1722!$E$9/kshotoku1631!$E$65</f>
        <v>183803.99917582417</v>
      </c>
      <c r="FX36" s="72">
        <f t="shared" ca="1" si="72"/>
        <v>0.25129904998028979</v>
      </c>
      <c r="FY36">
        <f t="shared" ca="1" si="126"/>
        <v>1.5696156116570773E-3</v>
      </c>
      <c r="GA36" s="73">
        <f t="shared" ca="1" si="38"/>
        <v>122.76877121520705</v>
      </c>
      <c r="GB36" s="72">
        <f ca="1">+AVERAGE(OFFSET(Maikin30!$F$20,ROUNDDOWN((ROW(GB36)-ROW(GB$5))/4,0),MOD(ROW(GB36)-ROW(GB$5),4)*3):OFFSET(Maikin30!$F$20,ROUNDDOWN((ROW(GB36)-ROW(GB$5))/4,0),MOD(ROW(GB36)-ROW(GB$5),4)*3+2))</f>
        <v>117.73333333333333</v>
      </c>
      <c r="GC36" s="5">
        <f ca="1">+AVERAGE(OFFSET(Rocho!$J$66,(ROW(GC36)-ROW($GC$5))*3,0):OFFSET(Rocho!$J$66,(ROW(GC36)-ROW($GC$5))*3+2,0))</f>
        <v>5957.666666666667</v>
      </c>
      <c r="GD36" s="72">
        <f t="shared" ca="1" si="73"/>
        <v>86.80114465987694</v>
      </c>
      <c r="GE36">
        <f t="shared" ca="1" si="127"/>
        <v>1.0375295393490453E-2</v>
      </c>
      <c r="GF36" s="72"/>
      <c r="GG36" s="87" t="s">
        <v>255</v>
      </c>
      <c r="GH36" s="78">
        <f ca="1">+AVERAGE(OFFSET(Rocho!$E$6,(ROW(GH36)-ROW($GH$5))*3,0):OFFSET(Rocho!$E$6,(ROW(GH36)-ROW($GH$5))*3+2,0))/10000</f>
        <v>9160.3333333333321</v>
      </c>
      <c r="GI36" s="82">
        <f>Rocho!T37</f>
        <v>8019.3782820935403</v>
      </c>
      <c r="GJ36">
        <f t="shared" si="128"/>
        <v>2.5803814741271612E-3</v>
      </c>
      <c r="GL36" s="94">
        <f t="shared" si="39"/>
        <v>195566.0490196349</v>
      </c>
      <c r="GM36" s="5">
        <f t="shared" si="74"/>
        <v>62073.167264118325</v>
      </c>
      <c r="GN36" s="7">
        <f>+('gaku-mk1131'!C39-'gaku-mk1131'!D39)*('gaku-mk1722'!$C$8-'gaku-mk1722'!$D$8)/('gaku-mk1131'!$C$64-'gaku-mk1131'!$D$64)</f>
        <v>2889.0518552954072</v>
      </c>
      <c r="GO36" s="5">
        <f t="shared" si="75"/>
        <v>14298.91137765332</v>
      </c>
      <c r="GP36" s="5">
        <f t="shared" si="76"/>
        <v>22054.392743602039</v>
      </c>
      <c r="GQ36" s="90">
        <f>+'gaku-mk1131'!H39+('gaku-mk1722'!$H$8-'gaku-mk1131'!$H$64)</f>
        <v>3975.1000000000004</v>
      </c>
      <c r="GR36" s="7">
        <f>+'gaku-mk1131'!W39*'gaku-mk1722'!$W$8/'gaku-mk1131'!$W$64</f>
        <v>80840.934494762929</v>
      </c>
      <c r="GS36" s="7">
        <f>+'gaku-mk1131'!M39*'gaku-mk1722'!$M$8/'gaku-mk1131'!$M$64</f>
        <v>37016.798563713477</v>
      </c>
      <c r="GT36" s="7">
        <f>+'gaku-mk1131'!N39*'gaku-mk1722'!$N$8/'gaku-mk1131'!$N$64</f>
        <v>27582.307279510613</v>
      </c>
      <c r="GU36" s="5">
        <f t="shared" si="77"/>
        <v>50715.151377407165</v>
      </c>
      <c r="GV36" s="7">
        <f>+('gaku-jk1131'!C39-'gaku-jk1131'!D39)*('gaku-jk1722'!$C$8-'gaku-jk1722'!$D$8)/('gaku-jk1131'!$C$64-'gaku-jk1131'!$D$64)</f>
        <v>2908.1432358723951</v>
      </c>
      <c r="GW36" s="5">
        <f t="shared" si="78"/>
        <v>3967.1476820211283</v>
      </c>
      <c r="GX36" s="5">
        <f t="shared" si="79"/>
        <v>25643.339210253733</v>
      </c>
      <c r="GY36" s="90">
        <f>+'gaku-jk1131'!H39+('gaku-jk1722'!$H$8-'gaku-jk1131'!$H$64)</f>
        <v>4442.1000000000004</v>
      </c>
      <c r="GZ36" s="7">
        <f>+'gaku-jk1131'!Z39*'gaku-jk1722'!$Z$8/'gaku-jk1131'!$Z$64</f>
        <v>86462.543486614377</v>
      </c>
      <c r="HA36" s="7">
        <f>+'gaku-jk1131'!M39*'gaku-jk1722'!$M$8/'gaku-jk1131'!$M$64</f>
        <v>24556.314957064991</v>
      </c>
      <c r="HB36" s="7">
        <f>+'gaku-jk1131'!N39*'gaku-jk1722'!$N$8/'gaku-jk1131'!$N$64</f>
        <v>29964.560007590942</v>
      </c>
      <c r="HC36" s="9">
        <f t="shared" ca="1" si="40"/>
        <v>122.63691335740073</v>
      </c>
      <c r="HD36" s="7">
        <f t="shared" ca="1" si="41"/>
        <v>98.362499999999983</v>
      </c>
      <c r="HE36" s="9">
        <f t="shared" ca="1" si="42"/>
        <v>366.3203456402199</v>
      </c>
      <c r="HF36" s="9">
        <f t="shared" ca="1" si="43"/>
        <v>84.745427728613549</v>
      </c>
      <c r="HG36" s="7">
        <f t="shared" ca="1" si="44"/>
        <v>128.20678541136553</v>
      </c>
      <c r="HH36" s="7">
        <f t="shared" ca="1" si="45"/>
        <v>93.791389432485317</v>
      </c>
      <c r="HI36" s="7">
        <f t="shared" ca="1" si="46"/>
        <v>153.80419325432996</v>
      </c>
      <c r="HJ36" s="7">
        <f t="shared" ca="1" si="47"/>
        <v>94.580995934959347</v>
      </c>
      <c r="HL36">
        <f ca="1">+OFFSET('def-cy1131'!$C$8,ROUNDDOWN((ROW(Sheet1!HO36)-ROW(Sheet1!HO$5))/4,0),0)</f>
        <v>90.3</v>
      </c>
      <c r="HO36">
        <f ca="1">+OFFSET('def-cy1131'!$H$8,ROUNDDOWN((ROW(Sheet1!HO36)-ROW(Sheet1!HO$5))/4,0),0)</f>
        <v>134.6</v>
      </c>
      <c r="HP36">
        <f ca="1">+OFFSET('def-cy1131'!$W$8,ROUNDDOWN((ROW(Sheet1!HO36)-ROW(Sheet1!HO$5))/4,0),0)</f>
        <v>90.6</v>
      </c>
      <c r="HQ36">
        <f ca="1">+OFFSET('def-cy1131'!$M$8,ROUNDDOWN((ROW(Sheet1!HO36)-ROW(Sheet1!HO$5))/4,0),0)</f>
        <v>128.6</v>
      </c>
      <c r="HR36">
        <f ca="1">+OFFSET('def-cy1131'!$N$8,ROUNDDOWN((ROW(Sheet1!HO36)-ROW(Sheet1!HO$5))/4,0),0)</f>
        <v>115.9</v>
      </c>
      <c r="HS36" s="9">
        <f t="shared" ca="1" si="154"/>
        <v>124.67897111913358</v>
      </c>
      <c r="HT36" s="9">
        <f t="shared" ca="1" si="155"/>
        <v>98.035714285714292</v>
      </c>
      <c r="HU36" s="9">
        <f t="shared" ca="1" si="156"/>
        <v>378.87714061272584</v>
      </c>
      <c r="HV36" s="9">
        <f t="shared" ca="1" si="157"/>
        <v>83.367453294001962</v>
      </c>
      <c r="HW36" s="9">
        <f t="shared" ca="1" si="158"/>
        <v>130.77854113655641</v>
      </c>
      <c r="HX36" s="9">
        <f t="shared" ca="1" si="159"/>
        <v>93.68786692759295</v>
      </c>
      <c r="HY36" s="9">
        <f t="shared" ca="1" si="160"/>
        <v>161.57812215132176</v>
      </c>
      <c r="HZ36" s="9">
        <f t="shared" ca="1" si="161"/>
        <v>99.722154471544712</v>
      </c>
      <c r="IA36">
        <f t="shared" ca="1" si="80"/>
        <v>7.4748163133238283E-3</v>
      </c>
      <c r="IB36">
        <f t="shared" ca="1" si="81"/>
        <v>1.3556228329067926E-4</v>
      </c>
      <c r="IC36">
        <f t="shared" ca="1" si="82"/>
        <v>5.7549528505895795E-3</v>
      </c>
      <c r="ID36">
        <f t="shared" ca="1" si="83"/>
        <v>7.9213742124978268E-3</v>
      </c>
      <c r="IE36">
        <f t="shared" ca="1" si="84"/>
        <v>7.9391979615303712E-3</v>
      </c>
      <c r="IF36">
        <f t="shared" ca="1" si="85"/>
        <v>9.7870469190675258E-3</v>
      </c>
      <c r="IG36">
        <f t="shared" ca="1" si="86"/>
        <v>2.2995652878278843E-3</v>
      </c>
      <c r="IH36">
        <f t="shared" ca="1" si="87"/>
        <v>-5.411425570776807E-3</v>
      </c>
      <c r="II36">
        <f t="shared" ca="1" si="129"/>
        <v>3.5901090257350887E-2</v>
      </c>
      <c r="IJ36" s="5">
        <f t="shared" ca="1" si="130"/>
        <v>161177.70711225364</v>
      </c>
      <c r="IK36" s="1">
        <f t="shared" ca="1" si="88"/>
        <v>19.127856981685731</v>
      </c>
      <c r="IL36">
        <f t="shared" ca="1" si="131"/>
        <v>3.2824077855897013E-2</v>
      </c>
      <c r="IM36" s="5">
        <f t="shared" si="89"/>
        <v>195566.0490196349</v>
      </c>
      <c r="IN36">
        <f t="shared" ca="1" si="90"/>
        <v>121.33566888591558</v>
      </c>
      <c r="IP36" s="112">
        <v>112.29223740144366</v>
      </c>
      <c r="IQ36" s="112">
        <v>113.01862362893141</v>
      </c>
      <c r="IR36">
        <f t="shared" si="91"/>
        <v>101.67028198499573</v>
      </c>
      <c r="IS36">
        <f t="shared" si="132"/>
        <v>2.3036633838103625E-2</v>
      </c>
      <c r="IT36" s="112">
        <v>0.48922557140899936</v>
      </c>
      <c r="IU36">
        <f t="shared" si="133"/>
        <v>1.562541997707622E-2</v>
      </c>
      <c r="IW36">
        <f>+util!B34</f>
        <v>117.9</v>
      </c>
      <c r="IX36">
        <f t="shared" si="134"/>
        <v>3.0718649045497936E-2</v>
      </c>
      <c r="IY36">
        <f t="shared" si="135"/>
        <v>1.8431189427298759E-2</v>
      </c>
      <c r="JA36" s="5">
        <f t="shared" si="92"/>
        <v>97139.577634261208</v>
      </c>
      <c r="JB36" s="1">
        <f t="shared" si="93"/>
        <v>2.6720976258514235</v>
      </c>
      <c r="JC36" s="5">
        <f t="shared" ca="1" si="94"/>
        <v>80058.550404988942</v>
      </c>
      <c r="JD36" s="1">
        <f t="shared" ca="1" si="95"/>
        <v>9.5009944597436515</v>
      </c>
      <c r="JE36">
        <f t="shared" ca="1" si="136"/>
        <v>2.3903856181018254E-2</v>
      </c>
      <c r="JG36">
        <f t="shared" si="96"/>
        <v>0.56407393462097255</v>
      </c>
    </row>
    <row r="37" spans="1:267" x14ac:dyDescent="0.15">
      <c r="A37" t="s">
        <v>276</v>
      </c>
      <c r="B37" s="7">
        <f>+'gaku-mk1131'!B40*'gaku-mk1722'!$B$8/'gaku-mk1131'!$B$64</f>
        <v>385979.64329283749</v>
      </c>
      <c r="C37" s="7">
        <f>+'kgaku-mk1131'!B41*'kgaku-mk1722'!B$9/'kgaku-mk1131'!B$65</f>
        <v>197312.6992454945</v>
      </c>
      <c r="D37" s="7">
        <f>+'kgaku-mk1131'!C41*'kgaku-mk1722'!C$9/'kgaku-mk1131'!C$65</f>
        <v>1259.90400936951</v>
      </c>
      <c r="E37" s="7">
        <f>+'kgaku-mk1131'!D41*'kgaku-mk1722'!D$9/'kgaku-mk1131'!D$65</f>
        <v>260.67694852941173</v>
      </c>
      <c r="F37" s="7">
        <f>+'kgaku-mk1131'!F41*'kgaku-mk1722'!F$9/'kgaku-mk1131'!F$65</f>
        <v>15983.911908528693</v>
      </c>
      <c r="G37" s="7">
        <f>+'kgaku-mk1131'!G41*'kgaku-mk1722'!G$9/'kgaku-mk1131'!G$65</f>
        <v>17458.820043774558</v>
      </c>
      <c r="H37" s="7">
        <f>+'kgaku-mk1131'!H41*'kgaku-mk1722'!H$9/'kgaku-mk1131'!H$65</f>
        <v>60368.854397533913</v>
      </c>
      <c r="I37" s="7">
        <f>+'kgaku-mk1131'!I41*'kgaku-mk1722'!I$9/'kgaku-mk1131'!I$65</f>
        <v>102274.57215333924</v>
      </c>
      <c r="J37" s="7">
        <f>+'gaku-mk1131'!F40*'gaku-mk1722'!$F$8/'gaku-mk1131'!$F$64</f>
        <v>23098.668121776216</v>
      </c>
      <c r="K37" s="7">
        <f>+'gaku-mk1131'!G40*'gaku-mk1722'!$G$8/'gaku-mk1131'!$G$64</f>
        <v>64526.666305153922</v>
      </c>
      <c r="L37" s="7">
        <f>+'gaku-jk1131'!B40*'gaku-jk1722'!$B$8/'gaku-jk1131'!$B$64</f>
        <v>359817.43180643109</v>
      </c>
      <c r="M37" s="7">
        <f>+'kgaku-jk1131'!B41*'kgaku-jk1722'!$B$9/'kgaku-jk1131'!$B$65</f>
        <v>200510.21249692029</v>
      </c>
      <c r="N37" s="7">
        <f>+'kgaku-jk1131'!C41*'kgaku-jk1722'!C$9/'kgaku-jk1131'!C$65</f>
        <v>2086.4085793979034</v>
      </c>
      <c r="O37" s="7">
        <f>+'kgaku-jk1131'!D41*'kgaku-jk1722'!D$9/'kgaku-jk1131'!D$65</f>
        <v>285.87537449762522</v>
      </c>
      <c r="P37" s="7">
        <f>+'kgaku-jk1131'!F41*'kgaku-jk1722'!F$9/'kgaku-jk1131'!F$65</f>
        <v>4466.0865813925429</v>
      </c>
      <c r="Q37" s="7">
        <f>+'kgaku-jk1131'!G41*'kgaku-jk1722'!G$9/'kgaku-jk1131'!G$65</f>
        <v>17071.198390198413</v>
      </c>
      <c r="R37" s="7">
        <f>+'kgaku-jk1131'!H41*'kgaku-jk1722'!H$9/'kgaku-jk1131'!H$65</f>
        <v>68541.363182899178</v>
      </c>
      <c r="S37" s="7">
        <f>+'kgaku-jk1131'!I41*'kgaku-jk1722'!I$9/'kgaku-jk1131'!I$65</f>
        <v>121350.53134121555</v>
      </c>
      <c r="T37" s="7">
        <f>+'gaku-jk1131'!F40*'gaku-jk1722'!$F$8/'gaku-jk1131'!$F$64</f>
        <v>26766.348660597745</v>
      </c>
      <c r="U37" s="7">
        <f>+'gaku-jk1131'!G40*'gaku-jk1722'!$G$8/'gaku-jk1131'!$G$64</f>
        <v>52839.087988751337</v>
      </c>
      <c r="V37" s="8">
        <f t="shared" ref="V37:V100" si="164">+B37/L37*100</f>
        <v>107.27096832275784</v>
      </c>
      <c r="W37" s="8">
        <f t="shared" ref="W37:W68" si="165">+C37/M37*100</f>
        <v>98.40531152423226</v>
      </c>
      <c r="X37" s="8">
        <f t="shared" ref="X37:X68" si="166">+D37/N37*100</f>
        <v>60.386255204773633</v>
      </c>
      <c r="Y37" s="8">
        <f t="shared" ref="Y37:Y68" si="167">+E37/O37*100</f>
        <v>91.185520609288147</v>
      </c>
      <c r="Z37" s="8">
        <f t="shared" ref="Z37:Z68" si="168">+F37/P37*100</f>
        <v>357.89525386999657</v>
      </c>
      <c r="AA37" s="8">
        <f t="shared" ref="AA37:AA68" si="169">+G37/Q37*100</f>
        <v>102.27061770776855</v>
      </c>
      <c r="AB37" s="8">
        <f t="shared" ref="AB37:AB68" si="170">+H37/R37*100</f>
        <v>88.076530133260789</v>
      </c>
      <c r="AC37" s="8">
        <f t="shared" ref="AC37:AC68" si="171">+I37/S37*100</f>
        <v>84.280283755628389</v>
      </c>
      <c r="AD37" s="8">
        <f t="shared" ref="AD37:AD68" si="172">+J37/T37*100</f>
        <v>86.297419250834707</v>
      </c>
      <c r="AE37" s="8">
        <f t="shared" ref="AE37:AE68" si="173">+K37/U37*100</f>
        <v>122.11919009444428</v>
      </c>
      <c r="AF37" s="11">
        <f t="shared" ref="AF37:AF60" ca="1" si="174">+AO37*AF$61/AO$61</f>
        <v>98.798214285714295</v>
      </c>
      <c r="AG37" s="11">
        <f t="shared" ref="AG37:AG60" ca="1" si="175">+AP37*AG$61/AP$61</f>
        <v>61.442150803461061</v>
      </c>
      <c r="AH37" s="11">
        <f t="shared" ref="AH37:AH60" ca="1" si="176">+AQ37*AH$61/AQ$61</f>
        <v>91.323363544813702</v>
      </c>
      <c r="AI37" s="11">
        <f t="shared" ref="AI37:AI60" ca="1" si="177">+AR37*AI$61/AR$61</f>
        <v>353.28059701492538</v>
      </c>
      <c r="AJ37" s="11">
        <f t="shared" ref="AJ37:AJ60" ca="1" si="178">+AS37*AJ$61/AS$61</f>
        <v>102.71918208373904</v>
      </c>
      <c r="AK37" s="11">
        <f t="shared" ref="AK37:AK60" ca="1" si="179">+AT37*AK$61/AT$61</f>
        <v>88.255247524752463</v>
      </c>
      <c r="AL37" s="11">
        <f t="shared" ref="AL37:AL60" ca="1" si="180">+AU37*AL$61/AU$61</f>
        <v>84.843360995850617</v>
      </c>
      <c r="AM37" s="11">
        <f t="shared" ref="AM37:AM60" ca="1" si="181">+AV37*AM$61/AV$61</f>
        <v>86.123402163225165</v>
      </c>
      <c r="AN37" s="11">
        <f t="shared" ref="AN37:AN59" ca="1" si="182">+AW37*AN$61/AW$61</f>
        <v>121.95622743682311</v>
      </c>
      <c r="AO37" s="9">
        <f ca="1">+OFFSET('kdef-cy1131'!B$9,ROUNDDOWN((ROW(Sheet1!AO37)-ROW(Sheet1!AO$5))/4,0),0)</f>
        <v>90.7</v>
      </c>
      <c r="AP37" s="9">
        <f ca="1">+OFFSET('kdef-cy1131'!C$9,ROUNDDOWN((ROW(Sheet1!AP37)-ROW(Sheet1!AP$5))/4,0),0)</f>
        <v>74.3</v>
      </c>
      <c r="AQ37" s="9">
        <f ca="1">+OFFSET('kdef-cy1131'!D$9,ROUNDDOWN((ROW(Sheet1!AQ37)-ROW(Sheet1!AQ$5))/4,0),0)</f>
        <v>88.3</v>
      </c>
      <c r="AR37" s="9">
        <f ca="1">+OFFSET('kdef-cy1131'!F$9,ROUNDDOWN((ROW(Sheet1!AR37)-ROW(Sheet1!AR$5))/4,0),0)</f>
        <v>146.30000000000001</v>
      </c>
      <c r="AS37" s="9">
        <f ca="1">+OFFSET('kdef-cy1131'!G$9,ROUNDDOWN((ROW(Sheet1!AS37)-ROW(Sheet1!AS$5))/4,0),0)</f>
        <v>92.7</v>
      </c>
      <c r="AT37" s="9">
        <f ca="1">+OFFSET('kdef-cy1131'!H$9,ROUNDDOWN((ROW(Sheet1!AT37)-ROW(Sheet1!AT$5))/4,0),0)</f>
        <v>91.8</v>
      </c>
      <c r="AU37" s="9">
        <f ca="1">+OFFSET('kdef-cy1131'!I$9,ROUNDDOWN((ROW(Sheet1!AU37)-ROW(Sheet1!AU$5))/4,0),0)</f>
        <v>82.2</v>
      </c>
      <c r="AV37" s="9">
        <f ca="1">+OFFSET('def-cy1131'!$F$8,ROUNDDOWN((ROW(Sheet1!AV37)-ROW(Sheet1!AV$5))/4,0),0)</f>
        <v>87.5</v>
      </c>
      <c r="AW37" s="9">
        <f ca="1">+OFFSET('def-cy1131'!$G$8,ROUNDDOWN((ROW(Sheet1!AW37)-ROW(Sheet1!AW$5))/4,0),0)</f>
        <v>107.5</v>
      </c>
      <c r="AX37" s="9">
        <f t="shared" ca="1" si="145"/>
        <v>98.362499999999983</v>
      </c>
      <c r="AY37" s="9">
        <f t="shared" ca="1" si="146"/>
        <v>65.824969097651419</v>
      </c>
      <c r="AZ37" s="9">
        <f t="shared" ca="1" si="147"/>
        <v>90.909667673716015</v>
      </c>
      <c r="BA37" s="9">
        <f t="shared" ca="1" si="148"/>
        <v>366.3203456402199</v>
      </c>
      <c r="BB37" s="9">
        <f t="shared" ca="1" si="149"/>
        <v>102.165141187926</v>
      </c>
      <c r="BC37" s="9">
        <f t="shared" ca="1" si="150"/>
        <v>88.447524752475232</v>
      </c>
      <c r="BD37" s="9">
        <f t="shared" ca="1" si="151"/>
        <v>83.501556016597505</v>
      </c>
      <c r="BE37" s="9">
        <f t="shared" ca="1" si="143"/>
        <v>84.745427728613549</v>
      </c>
      <c r="BF37" s="9">
        <f t="shared" ca="1" si="152"/>
        <v>122.63691335740073</v>
      </c>
      <c r="BG37">
        <f t="shared" ca="1" si="97"/>
        <v>1.107416337607164E-3</v>
      </c>
      <c r="BH37">
        <f t="shared" ca="1" si="98"/>
        <v>-1.4892248469234771E-4</v>
      </c>
      <c r="BI37">
        <f t="shared" ca="1" si="99"/>
        <v>-1.1804416070912503E-3</v>
      </c>
      <c r="BJ37">
        <f t="shared" ca="1" si="100"/>
        <v>2.1730096933415093E-3</v>
      </c>
      <c r="BK37">
        <f t="shared" ca="1" si="101"/>
        <v>-1.7626592823085058E-4</v>
      </c>
      <c r="BL37" s="13">
        <f t="shared" ca="1" si="102"/>
        <v>1.7747960109342246E-3</v>
      </c>
      <c r="BM37">
        <f t="shared" ca="1" si="103"/>
        <v>5.0400213990251165E-2</v>
      </c>
      <c r="BN37">
        <f t="shared" ca="1" si="49"/>
        <v>2.6243615268223636E-2</v>
      </c>
      <c r="BO37" s="13">
        <f t="shared" ca="1" si="50"/>
        <v>7.6643829258474794E-2</v>
      </c>
      <c r="BP37">
        <f t="shared" ca="1" si="104"/>
        <v>2.6454833685604119E-2</v>
      </c>
      <c r="BQ37">
        <f t="shared" ca="1" si="105"/>
        <v>1.8563107435057721E-2</v>
      </c>
      <c r="BR37">
        <f t="shared" ca="1" si="106"/>
        <v>9.6658924861427707E-3</v>
      </c>
      <c r="BS37" s="13">
        <f t="shared" ca="1" si="107"/>
        <v>5.4683833606804608E-2</v>
      </c>
      <c r="BT37" s="5">
        <f t="shared" si="51"/>
        <v>52839.087988751337</v>
      </c>
      <c r="BU37" s="5">
        <f t="shared" ca="1" si="52"/>
        <v>209071.28123176296</v>
      </c>
      <c r="BV37" s="5">
        <f t="shared" ca="1" si="53"/>
        <v>20456.400742440488</v>
      </c>
      <c r="BW37" s="5">
        <f t="shared" ca="1" si="108"/>
        <v>72249.238494282734</v>
      </c>
      <c r="BX37" s="5">
        <f t="shared" si="54"/>
        <v>64526.666305153922</v>
      </c>
      <c r="BY37" s="5">
        <f t="shared" si="55"/>
        <v>181101.47365548779</v>
      </c>
      <c r="BZ37" s="5">
        <f t="shared" si="56"/>
        <v>39082.580030304911</v>
      </c>
      <c r="CA37" s="5">
        <f t="shared" si="57"/>
        <v>103609.24633545883</v>
      </c>
      <c r="CB37" s="9">
        <f t="shared" si="109"/>
        <v>122.11919009444428</v>
      </c>
      <c r="CC37" s="9">
        <f t="shared" ca="1" si="110"/>
        <v>86.621879671139695</v>
      </c>
      <c r="CD37" s="9">
        <f t="shared" ca="1" si="111"/>
        <v>191.05306218029381</v>
      </c>
      <c r="CE37" s="9">
        <f t="shared" ca="1" si="112"/>
        <v>143.4053126299147</v>
      </c>
      <c r="CF37" s="5"/>
      <c r="CG37" s="5">
        <f t="shared" si="58"/>
        <v>86.761650261766775</v>
      </c>
      <c r="CH37" s="5">
        <f t="shared" ca="1" si="113"/>
        <v>86.621879671139695</v>
      </c>
      <c r="CI37" s="5">
        <f t="shared" si="59"/>
        <v>125.13459077875726</v>
      </c>
      <c r="CJ37" s="5">
        <f t="shared" ca="1" si="114"/>
        <v>191.05306218029381</v>
      </c>
      <c r="CK37" s="5">
        <f t="shared" si="115"/>
        <v>123.23940658371828</v>
      </c>
      <c r="CL37" s="5">
        <f t="shared" ca="1" si="116"/>
        <v>143.4053126299147</v>
      </c>
      <c r="CM37" s="5"/>
      <c r="CN37" s="1">
        <f t="shared" ref="CN37:CN68" si="183">+L37/$GI57</f>
        <v>42.591948144348862</v>
      </c>
      <c r="CO37" s="1">
        <f t="shared" ref="CO37:CO68" si="184">+BT37/$GI57</f>
        <v>6.2546155263046916</v>
      </c>
      <c r="CP37" s="1">
        <f t="shared" ref="CP37:CP68" ca="1" si="185">+BU37/$GI57</f>
        <v>24.747976005471195</v>
      </c>
      <c r="CQ37" s="1">
        <f t="shared" ref="CQ37:CQ68" ca="1" si="186">+BV37/$GI57</f>
        <v>2.4214445511099116</v>
      </c>
      <c r="CR37" s="1">
        <f t="shared" ref="CR37:CR68" ca="1" si="187">+BW37/$GI57</f>
        <v>8.5522143937501802</v>
      </c>
      <c r="CS37" s="83">
        <f t="shared" si="117"/>
        <v>2.1021872607720687E-2</v>
      </c>
      <c r="CT37" s="83">
        <f t="shared" si="118"/>
        <v>3.8456739665375994E-2</v>
      </c>
      <c r="CU37" s="83">
        <f t="shared" ca="1" si="60"/>
        <v>-7.965473655565413E-4</v>
      </c>
      <c r="CV37" s="83">
        <f t="shared" ca="1" si="61"/>
        <v>7.1278866839404931E-2</v>
      </c>
      <c r="CW37" s="83">
        <f t="shared" ca="1" si="61"/>
        <v>5.067126794180063E-2</v>
      </c>
      <c r="CX37" s="83">
        <f t="shared" si="119"/>
        <v>2.1573065655274264E-3</v>
      </c>
      <c r="CY37" s="83">
        <f t="shared" si="138"/>
        <v>-2.2617469195133936E-3</v>
      </c>
      <c r="CZ37" s="83">
        <f t="shared" ca="1" si="139"/>
        <v>2.9618283788457832E-4</v>
      </c>
      <c r="DA37" s="83">
        <f t="shared" ca="1" si="140"/>
        <v>-1.4568902015040244E-3</v>
      </c>
      <c r="DB37" s="83">
        <f t="shared" ca="1" si="140"/>
        <v>-1.9242480671333062E-3</v>
      </c>
      <c r="DC37" s="5"/>
      <c r="DD37" s="86">
        <f t="shared" si="120"/>
        <v>2012</v>
      </c>
      <c r="DE37" s="135">
        <v>597253.70000000007</v>
      </c>
      <c r="DF37" s="135">
        <v>8794.7000000000007</v>
      </c>
      <c r="DG37" s="135">
        <v>341966.80000000005</v>
      </c>
      <c r="DH37" s="5">
        <v>16484.8</v>
      </c>
      <c r="DI37" s="5">
        <v>536703.4</v>
      </c>
      <c r="DJ37" s="5">
        <v>13996.7</v>
      </c>
      <c r="DK37" s="5">
        <v>339079.1</v>
      </c>
      <c r="DL37" s="5">
        <v>9444.1</v>
      </c>
      <c r="DM37" s="130"/>
      <c r="DN37" s="130"/>
      <c r="DO37" s="130"/>
      <c r="DP37" s="130"/>
      <c r="DQ37" s="5">
        <f t="shared" ref="DQ37:DT39" si="188">+DE36</f>
        <v>598950.5</v>
      </c>
      <c r="DR37" s="5">
        <f t="shared" si="188"/>
        <v>8978.6</v>
      </c>
      <c r="DS37" s="5">
        <f t="shared" si="188"/>
        <v>348114.30000000005</v>
      </c>
      <c r="DT37" s="5">
        <f t="shared" si="188"/>
        <v>16476.8</v>
      </c>
      <c r="DU37" s="7">
        <f t="shared" si="121"/>
        <v>972520.20000000007</v>
      </c>
      <c r="DV37" s="132">
        <f t="shared" si="163"/>
        <v>540232.5</v>
      </c>
      <c r="DW37" s="132">
        <f t="shared" si="163"/>
        <v>14062.3</v>
      </c>
      <c r="DX37" s="132">
        <f t="shared" si="163"/>
        <v>344768.8</v>
      </c>
      <c r="DY37" s="132">
        <f t="shared" si="163"/>
        <v>9377.9</v>
      </c>
      <c r="DZ37" s="7">
        <f t="shared" si="123"/>
        <v>908441.50000000012</v>
      </c>
      <c r="EA37">
        <v>86542.6</v>
      </c>
      <c r="EB37">
        <v>14573.7</v>
      </c>
      <c r="EC37">
        <v>71969</v>
      </c>
      <c r="ED37" s="129"/>
      <c r="EE37" s="129"/>
      <c r="EF37" s="129"/>
      <c r="EG37" s="5">
        <f t="shared" si="64"/>
        <v>818431.53579525545</v>
      </c>
      <c r="EH37" s="9">
        <f ca="1">+AVERAGE(OFFSET($CE$5,(ROW(EH37)-ROW($EH$5))*4,0):OFFSET($CE$5,(ROW(EH37)-ROW($EH$5))*4+3,0))</f>
        <v>98.696468446783214</v>
      </c>
      <c r="EI37" s="129"/>
      <c r="EJ37" s="129"/>
      <c r="EK37" s="5">
        <f t="shared" ca="1" si="65"/>
        <v>829240.95327336947</v>
      </c>
      <c r="EO37" s="90">
        <f t="shared" si="30"/>
        <v>64526.666305153922</v>
      </c>
      <c r="EP37" s="1">
        <f>+'gaku-mk1131'!G40</f>
        <v>63001.3</v>
      </c>
      <c r="EQ37" s="5">
        <f t="shared" ca="1" si="66"/>
        <v>11249.002063068181</v>
      </c>
      <c r="ER37" s="90">
        <f ca="1">+OFFSET($EK$6,(ROW(ER37)-ROW($ER$9))/4,0)</f>
        <v>362524.35929657629</v>
      </c>
      <c r="ES37" s="7">
        <f ca="1">+ES36+$EQ36</f>
        <v>374029.23960124864</v>
      </c>
      <c r="ET37" s="7">
        <f ca="1">+ET36+EQ36-(ES37-ER37)/4</f>
        <v>362524.35929657618</v>
      </c>
      <c r="EU37" s="182">
        <f t="shared" ca="1" si="31"/>
        <v>382657.55906366801</v>
      </c>
      <c r="EV37" s="5">
        <f t="shared" ca="1" si="67"/>
        <v>5971.333333333333</v>
      </c>
      <c r="EW37" s="92">
        <f t="shared" ca="1" si="68"/>
        <v>123.95057705363203</v>
      </c>
      <c r="EX37">
        <f t="shared" ref="EX37:EX68" ca="1" si="189">+L37/((ET37^$EM$19)*(EV37*EW37)^(1-$EM$19))</f>
        <v>0.62857353830549523</v>
      </c>
      <c r="EY37">
        <f t="shared" ca="1" si="69"/>
        <v>0.61646124207604902</v>
      </c>
      <c r="EZ37">
        <f t="shared" ca="1" si="70"/>
        <v>8.0374796866080553E-3</v>
      </c>
      <c r="FA37">
        <f t="shared" ca="1" si="70"/>
        <v>8.0374796866089365E-3</v>
      </c>
      <c r="FC37" s="6">
        <f>+call!C75</f>
        <v>3.6859999999999999</v>
      </c>
      <c r="FE37" s="142">
        <f>fof!B99/10</f>
        <v>1790.4276074502898</v>
      </c>
      <c r="FF37" s="142">
        <f>fof!C99/10</f>
        <v>44245.983474623892</v>
      </c>
      <c r="FG37" s="7">
        <f ca="1">+AVERAGE(OFFSET(jikasougaku!$BF$287,(ROW(Sheet1!FG37)-ROW(Sheet1!$FG$5))*3,0):OFFSET(jikasougaku!$BF$287,(ROW(Sheet1!FG37)-ROW(Sheet1!$FG$5))*3+2,0))/1000</f>
        <v>131092.51433333333</v>
      </c>
      <c r="FH37" s="7">
        <f ca="1">+AVERAGE(OFFSET(jikasougaku!$BR$287,(ROW(Sheet1!FH37)-ROW(Sheet1!$FH$5))*3,0):OFFSET(jikasougaku!$BR$287,(ROW(Sheet1!FH37)-ROW(Sheet1!$FH$5))*3+2,0))/1000</f>
        <v>388282.46</v>
      </c>
      <c r="FI37" s="7" t="e">
        <f ca="1">+AVERAGE(OFFSET(jikasougaku!$BH$287,(ROW(Sheet1!FI37)-ROW(Sheet1!FI$5))*3,0):OFFSET(jikasougaku!$BH$287,(ROW(Sheet1!FI37)-ROW(Sheet1!FI$5))*3+2,0))/1000</f>
        <v>#DIV/0!</v>
      </c>
      <c r="FJ37" s="7" t="e">
        <f ca="1">+AVERAGE(OFFSET(jikasougaku!$BJ$287,(ROW(Sheet1!FJ37)-ROW(Sheet1!FJ$5))*3,0):OFFSET(jikasougaku!$BJ$287,(ROW(Sheet1!FJ37)-ROW(Sheet1!FJ$5))*3+2,0))/1000</f>
        <v>#DIV/0!</v>
      </c>
      <c r="FK37" s="7" t="e">
        <f ca="1">+AVERAGE(OFFSET(jikasougaku!$BL$287,(ROW(Sheet1!FK37)-ROW(Sheet1!FK$5))*3,0):OFFSET(jikasougaku!$BL$287,(ROW(Sheet1!FK37)-ROW(Sheet1!FK$5))*3+2,0))/1000</f>
        <v>#DIV/0!</v>
      </c>
      <c r="FL37" s="4">
        <f t="shared" ca="1" si="33"/>
        <v>108005.86385162403</v>
      </c>
      <c r="FM37" s="64">
        <f t="shared" ca="1" si="71"/>
        <v>257189.9456666667</v>
      </c>
      <c r="FN37" s="7">
        <f t="shared" ca="1" si="34"/>
        <v>41280.455292848303</v>
      </c>
      <c r="FO37" s="7">
        <f t="shared" ca="1" si="35"/>
        <v>281180.19029026339</v>
      </c>
      <c r="FP37" s="1">
        <f t="shared" ref="FP37:FP68" ca="1" si="190">+FN37/$GI57</f>
        <v>4.8864086500232791</v>
      </c>
      <c r="FQ37" s="1">
        <f t="shared" ref="FQ37:FQ68" ca="1" si="191">+FO37/$GI57</f>
        <v>33.283579463998038</v>
      </c>
      <c r="FR37" s="211">
        <f ca="1">+FP37/消費税調整!$E37*100</f>
        <v>4.5552013992462603</v>
      </c>
      <c r="FS37" s="211">
        <f ca="1">+FQ37/消費税調整!$E37*100</f>
        <v>31.027574360897077</v>
      </c>
      <c r="FT37" s="83">
        <f t="shared" ca="1" si="124"/>
        <v>0.1486057138533651</v>
      </c>
      <c r="FU37" s="83">
        <f t="shared" ca="1" si="125"/>
        <v>0.11016032534292622</v>
      </c>
      <c r="FW37" s="7">
        <f>+kshotoku1631!$E41*kshotoku1722!$E$9/kshotoku1631!$E$65</f>
        <v>187403.61458685546</v>
      </c>
      <c r="FX37" s="72">
        <f t="shared" ca="1" si="72"/>
        <v>0.25319673146815935</v>
      </c>
      <c r="FY37">
        <f t="shared" ca="1" si="126"/>
        <v>7.5231171714280152E-3</v>
      </c>
      <c r="GA37" s="73">
        <f t="shared" ca="1" si="38"/>
        <v>123.95057705363203</v>
      </c>
      <c r="GB37" s="72">
        <f ca="1">+AVERAGE(OFFSET(Maikin30!$F$20,ROUNDDOWN((ROW(GB37)-ROW(GB$5))/4,0),MOD(ROW(GB37)-ROW(GB$5),4)*3):OFFSET(Maikin30!$F$20,ROUNDDOWN((ROW(GB37)-ROW(GB$5))/4,0),MOD(ROW(GB37)-ROW(GB$5),4)*3+2))</f>
        <v>118.86666666666667</v>
      </c>
      <c r="GC37" s="5">
        <f ca="1">+AVERAGE(OFFSET(Rocho!$J$66,(ROW(GC37)-ROW($GC$5))*3,0):OFFSET(Rocho!$J$66,(ROW(GC37)-ROW($GC$5))*3+2,0))</f>
        <v>5971.333333333333</v>
      </c>
      <c r="GD37" s="72">
        <f t="shared" ca="1" si="73"/>
        <v>87.612318584105438</v>
      </c>
      <c r="GE37">
        <f t="shared" ca="1" si="127"/>
        <v>9.3018022569463805E-3</v>
      </c>
      <c r="GF37" s="72"/>
      <c r="GG37" s="87" t="s">
        <v>256</v>
      </c>
      <c r="GH37" s="78">
        <f ca="1">+AVERAGE(OFFSET(Rocho!$E$6,(ROW(GH37)-ROW($GH$5))*3,0):OFFSET(Rocho!$E$6,(ROW(GH37)-ROW($GH$5))*3+2,0))/10000</f>
        <v>9188.6666666666679</v>
      </c>
      <c r="GI37" s="82">
        <f>Rocho!T38</f>
        <v>8039.0288290547896</v>
      </c>
      <c r="GJ37">
        <f t="shared" si="128"/>
        <v>2.4473855512116586E-3</v>
      </c>
      <c r="GL37" s="94">
        <f t="shared" si="39"/>
        <v>204835.72160721195</v>
      </c>
      <c r="GM37" s="5">
        <f t="shared" si="74"/>
        <v>64526.666305153922</v>
      </c>
      <c r="GN37" s="7">
        <f>+('gaku-mk1131'!C40-'gaku-mk1131'!D40)*('gaku-mk1722'!$C$8-'gaku-mk1722'!$D$8)/('gaku-mk1131'!$C$64-'gaku-mk1131'!$D$64)</f>
        <v>2939.1415729862251</v>
      </c>
      <c r="GO37" s="5">
        <f t="shared" si="75"/>
        <v>15983.911908528693</v>
      </c>
      <c r="GP37" s="5">
        <f t="shared" si="76"/>
        <v>23098.668121776216</v>
      </c>
      <c r="GQ37" s="90">
        <f>+'gaku-mk1131'!H40+('gaku-mk1722'!$H$8-'gaku-mk1131'!$H$64)</f>
        <v>7586.5</v>
      </c>
      <c r="GR37" s="7">
        <f>+'gaku-mk1131'!W40*'gaku-mk1722'!$W$8/'gaku-mk1131'!$W$64</f>
        <v>82349.207521213437</v>
      </c>
      <c r="GS37" s="7">
        <f>+'gaku-mk1131'!M40*'gaku-mk1722'!$M$8/'gaku-mk1131'!$M$64</f>
        <v>36536.370363037946</v>
      </c>
      <c r="GT37" s="7">
        <f>+'gaku-mk1131'!N40*'gaku-mk1722'!$N$8/'gaku-mk1131'!$N$64</f>
        <v>28184.744185484484</v>
      </c>
      <c r="GU37" s="5">
        <f t="shared" si="77"/>
        <v>52839.087988751337</v>
      </c>
      <c r="GV37" s="7">
        <f>+('gaku-jk1131'!C40-'gaku-jk1131'!D40)*('gaku-jk1722'!$C$8-'gaku-jk1722'!$D$8)/('gaku-jk1131'!$C$64-'gaku-jk1131'!$D$64)</f>
        <v>2952.4962601213742</v>
      </c>
      <c r="GW37" s="5">
        <f t="shared" si="78"/>
        <v>4466.0865813925429</v>
      </c>
      <c r="GX37" s="5">
        <f t="shared" si="79"/>
        <v>26766.348660597745</v>
      </c>
      <c r="GY37" s="90">
        <f>+'gaku-jk1131'!H40+('gaku-jk1722'!$H$8-'gaku-jk1131'!$H$64)</f>
        <v>6384</v>
      </c>
      <c r="GZ37" s="7">
        <f>+'gaku-jk1131'!Z40*'gaku-jk1722'!$Z$8/'gaku-jk1131'!$Z$64</f>
        <v>88416.908002855474</v>
      </c>
      <c r="HA37" s="7">
        <f>+'gaku-jk1131'!M40*'gaku-jk1722'!$M$8/'gaku-jk1131'!$M$64</f>
        <v>24690.853652194808</v>
      </c>
      <c r="HB37" s="7">
        <f>+'gaku-jk1131'!N40*'gaku-jk1722'!$N$8/'gaku-jk1131'!$N$64</f>
        <v>31588.166663899134</v>
      </c>
      <c r="HC37" s="9">
        <f t="shared" ca="1" si="40"/>
        <v>121.95622743682311</v>
      </c>
      <c r="HD37" s="7">
        <f t="shared" ca="1" si="41"/>
        <v>98.798214285714295</v>
      </c>
      <c r="HE37" s="9">
        <f t="shared" ca="1" si="42"/>
        <v>353.28059701492538</v>
      </c>
      <c r="HF37" s="9">
        <f t="shared" ca="1" si="43"/>
        <v>86.123402163225165</v>
      </c>
      <c r="HG37" s="7">
        <f t="shared" ca="1" si="44"/>
        <v>124.96827820186597</v>
      </c>
      <c r="HH37" s="7">
        <f t="shared" ca="1" si="45"/>
        <v>93.68786692759295</v>
      </c>
      <c r="HI37" s="7">
        <f t="shared" ca="1" si="46"/>
        <v>149.1398359161349</v>
      </c>
      <c r="HJ37" s="7">
        <f t="shared" ca="1" si="47"/>
        <v>90.82713414634145</v>
      </c>
      <c r="HL37">
        <f ca="1">+OFFSET('def-cy1131'!$C$8,ROUNDDOWN((ROW(Sheet1!HO37)-ROW(Sheet1!HO$5))/4,0),0)</f>
        <v>90.7</v>
      </c>
      <c r="HO37">
        <f ca="1">+OFFSET('def-cy1131'!$H$8,ROUNDDOWN((ROW(Sheet1!HO37)-ROW(Sheet1!HO$5))/4,0),0)</f>
        <v>131.19999999999999</v>
      </c>
      <c r="HP37">
        <f ca="1">+OFFSET('def-cy1131'!$W$8,ROUNDDOWN((ROW(Sheet1!HO37)-ROW(Sheet1!HO$5))/4,0),0)</f>
        <v>90.5</v>
      </c>
      <c r="HQ37">
        <f ca="1">+OFFSET('def-cy1131'!$M$8,ROUNDDOWN((ROW(Sheet1!HO37)-ROW(Sheet1!HO$5))/4,0),0)</f>
        <v>124.7</v>
      </c>
      <c r="HR37">
        <f ca="1">+OFFSET('def-cy1131'!$N$8,ROUNDDOWN((ROW(Sheet1!HO37)-ROW(Sheet1!HO$5))/4,0),0)</f>
        <v>111.3</v>
      </c>
      <c r="HS37" s="9">
        <f t="shared" ca="1" si="154"/>
        <v>122.63691335740073</v>
      </c>
      <c r="HT37" s="9">
        <f t="shared" ca="1" si="155"/>
        <v>98.362499999999983</v>
      </c>
      <c r="HU37" s="9">
        <f t="shared" ca="1" si="156"/>
        <v>366.3203456402199</v>
      </c>
      <c r="HV37" s="9">
        <f t="shared" ca="1" si="157"/>
        <v>84.745427728613549</v>
      </c>
      <c r="HW37" s="9">
        <f t="shared" ca="1" si="158"/>
        <v>128.20678541136553</v>
      </c>
      <c r="HX37" s="9">
        <f t="shared" ca="1" si="159"/>
        <v>93.791389432485317</v>
      </c>
      <c r="HY37" s="9">
        <f t="shared" ca="1" si="160"/>
        <v>153.80419325432996</v>
      </c>
      <c r="HZ37" s="9">
        <f t="shared" ca="1" si="161"/>
        <v>94.580995934959347</v>
      </c>
      <c r="IA37">
        <f t="shared" ca="1" si="80"/>
        <v>1.3186010689801785E-2</v>
      </c>
      <c r="IB37">
        <f t="shared" ca="1" si="81"/>
        <v>2.2085307851091556E-4</v>
      </c>
      <c r="IC37">
        <f t="shared" ca="1" si="82"/>
        <v>9.2524994102611939E-3</v>
      </c>
      <c r="ID37">
        <f t="shared" ca="1" si="83"/>
        <v>4.8178175362376232E-3</v>
      </c>
      <c r="IE37">
        <f t="shared" ca="1" si="84"/>
        <v>1.2603423623128438E-2</v>
      </c>
      <c r="IF37">
        <f t="shared" ca="1" si="85"/>
        <v>9.2793851219200255E-3</v>
      </c>
      <c r="IG37">
        <f t="shared" ca="1" si="86"/>
        <v>1.0475289842601196E-3</v>
      </c>
      <c r="IH37">
        <f t="shared" ca="1" si="87"/>
        <v>-7.7738358694849734E-3</v>
      </c>
      <c r="II37">
        <f t="shared" ca="1" si="129"/>
        <v>4.2633682574635123E-2</v>
      </c>
      <c r="IJ37" s="5">
        <f t="shared" ca="1" si="130"/>
        <v>168049.30631538498</v>
      </c>
      <c r="IK37" s="1">
        <f t="shared" ca="1" si="88"/>
        <v>19.892163935318116</v>
      </c>
      <c r="IL37">
        <f t="shared" ca="1" si="131"/>
        <v>3.9180128868162058E-2</v>
      </c>
      <c r="IM37" s="5">
        <f t="shared" si="89"/>
        <v>204835.72160721195</v>
      </c>
      <c r="IN37">
        <f t="shared" ca="1" si="90"/>
        <v>121.89025119972135</v>
      </c>
      <c r="IP37" s="112">
        <v>113.53094880568658</v>
      </c>
      <c r="IQ37" s="112">
        <v>114.92849169421579</v>
      </c>
      <c r="IR37">
        <f t="shared" si="91"/>
        <v>103.19304756689331</v>
      </c>
      <c r="IS37">
        <f t="shared" si="132"/>
        <v>1.4866434425048203E-2</v>
      </c>
      <c r="IT37" s="112">
        <v>0.49749284865546695</v>
      </c>
      <c r="IU37">
        <f t="shared" si="133"/>
        <v>1.6757507595726522E-2</v>
      </c>
      <c r="IW37">
        <f>+util!B35</f>
        <v>119.866666666667</v>
      </c>
      <c r="IX37">
        <f t="shared" si="134"/>
        <v>1.6543206386033096E-2</v>
      </c>
      <c r="IY37">
        <f t="shared" si="135"/>
        <v>9.9259238316198577E-3</v>
      </c>
      <c r="JA37" s="5">
        <f t="shared" si="92"/>
        <v>101226.47527175312</v>
      </c>
      <c r="JB37" s="1">
        <f t="shared" si="93"/>
        <v>2.5900663465221947</v>
      </c>
      <c r="JC37" s="5">
        <f t="shared" ca="1" si="94"/>
        <v>83047.228367664997</v>
      </c>
      <c r="JD37" s="1">
        <f t="shared" ca="1" si="95"/>
        <v>9.8303832207616377</v>
      </c>
      <c r="JE37">
        <f t="shared" ca="1" si="136"/>
        <v>3.4081445116312933E-2</v>
      </c>
      <c r="JG37">
        <f t="shared" si="96"/>
        <v>0.55725541558750158</v>
      </c>
    </row>
    <row r="38" spans="1:267" x14ac:dyDescent="0.15">
      <c r="A38" t="s">
        <v>277</v>
      </c>
      <c r="B38" s="7">
        <f>+'gaku-mk1131'!B41*'gaku-mk1722'!$B$8/'gaku-mk1131'!$B$64</f>
        <v>384969.06413999648</v>
      </c>
      <c r="C38" s="7">
        <f>+'kgaku-mk1131'!B42*'kgaku-mk1722'!B$9/'kgaku-mk1131'!B$65</f>
        <v>200748.56450480779</v>
      </c>
      <c r="D38" s="7">
        <f>+'kgaku-mk1131'!C42*'kgaku-mk1722'!C$9/'kgaku-mk1131'!C$65</f>
        <v>1659.9428186609407</v>
      </c>
      <c r="E38" s="7">
        <f>+'kgaku-mk1131'!D42*'kgaku-mk1722'!D$9/'kgaku-mk1131'!D$65</f>
        <v>257.10738970588238</v>
      </c>
      <c r="F38" s="7">
        <f>+'kgaku-mk1131'!F42*'kgaku-mk1722'!F$9/'kgaku-mk1131'!F$65</f>
        <v>16506.088228948993</v>
      </c>
      <c r="G38" s="7">
        <f>+'kgaku-mk1131'!G42*'kgaku-mk1722'!G$9/'kgaku-mk1131'!G$65</f>
        <v>17471.685178331591</v>
      </c>
      <c r="H38" s="7">
        <f>+'kgaku-mk1131'!H42*'kgaku-mk1722'!H$9/'kgaku-mk1131'!H$65</f>
        <v>60392.817182161947</v>
      </c>
      <c r="I38" s="7">
        <f>+'kgaku-mk1131'!I42*'kgaku-mk1722'!I$9/'kgaku-mk1131'!I$65</f>
        <v>104859.58907275493</v>
      </c>
      <c r="J38" s="7">
        <f>+'gaku-mk1131'!F41*'gaku-mk1722'!$F$8/'gaku-mk1131'!$F$64</f>
        <v>22329.212876107656</v>
      </c>
      <c r="K38" s="7">
        <f>+'gaku-mk1131'!G41*'gaku-mk1722'!$G$8/'gaku-mk1131'!$G$64</f>
        <v>67434.300797992983</v>
      </c>
      <c r="L38" s="7">
        <f>+'gaku-jk1131'!B41*'gaku-jk1722'!$B$8/'gaku-jk1131'!$B$64</f>
        <v>359292.10833750165</v>
      </c>
      <c r="M38" s="7">
        <f>+'kgaku-jk1131'!B42*'kgaku-jk1722'!$B$9/'kgaku-jk1131'!$B$65</f>
        <v>203972.44499536743</v>
      </c>
      <c r="N38" s="7">
        <f>+'kgaku-jk1131'!C42*'kgaku-jk1722'!C$9/'kgaku-jk1131'!C$65</f>
        <v>2811.0310025327817</v>
      </c>
      <c r="O38" s="7">
        <f>+'kgaku-jk1131'!D42*'kgaku-jk1722'!D$9/'kgaku-jk1131'!D$65</f>
        <v>282.71282426013886</v>
      </c>
      <c r="P38" s="7">
        <f>+'kgaku-jk1131'!F42*'kgaku-jk1722'!F$9/'kgaku-jk1131'!F$65</f>
        <v>4635.5669312285399</v>
      </c>
      <c r="Q38" s="7">
        <f>+'kgaku-jk1131'!G42*'kgaku-jk1722'!G$9/'kgaku-jk1131'!G$65</f>
        <v>17016.42157332231</v>
      </c>
      <c r="R38" s="7">
        <f>+'kgaku-jk1131'!H42*'kgaku-jk1722'!H$9/'kgaku-jk1131'!H$65</f>
        <v>68688.504094386008</v>
      </c>
      <c r="S38" s="7">
        <f>+'kgaku-jk1131'!I42*'kgaku-jk1722'!I$9/'kgaku-jk1131'!I$65</f>
        <v>124168.22840133749</v>
      </c>
      <c r="T38" s="7">
        <f>+'gaku-jk1131'!F41*'gaku-jk1722'!$F$8/'gaku-jk1131'!$F$64</f>
        <v>26046.7899786942</v>
      </c>
      <c r="U38" s="7">
        <f>+'gaku-jk1131'!G41*'gaku-jk1722'!$G$8/'gaku-jk1131'!$G$64</f>
        <v>55250.443427062288</v>
      </c>
      <c r="V38" s="8">
        <f t="shared" si="164"/>
        <v>107.14654043510889</v>
      </c>
      <c r="W38" s="8">
        <f t="shared" si="165"/>
        <v>98.419452936090039</v>
      </c>
      <c r="X38" s="8">
        <f t="shared" si="166"/>
        <v>59.051032064936557</v>
      </c>
      <c r="Y38" s="8">
        <f t="shared" si="167"/>
        <v>90.942952580497177</v>
      </c>
      <c r="Z38" s="8">
        <f t="shared" si="168"/>
        <v>356.07485500321474</v>
      </c>
      <c r="AA38" s="8">
        <f t="shared" si="169"/>
        <v>102.675436801137</v>
      </c>
      <c r="AB38" s="8">
        <f t="shared" si="170"/>
        <v>87.922743373731322</v>
      </c>
      <c r="AC38" s="8">
        <f t="shared" si="171"/>
        <v>84.449613578947876</v>
      </c>
      <c r="AD38" s="8">
        <f t="shared" si="172"/>
        <v>85.727311865963316</v>
      </c>
      <c r="AE38" s="8">
        <f t="shared" si="173"/>
        <v>122.05205354960627</v>
      </c>
      <c r="AF38" s="11">
        <f t="shared" ca="1" si="174"/>
        <v>98.798214285714295</v>
      </c>
      <c r="AG38" s="11">
        <f t="shared" ca="1" si="175"/>
        <v>61.442150803461061</v>
      </c>
      <c r="AH38" s="11">
        <f t="shared" ca="1" si="176"/>
        <v>91.323363544813702</v>
      </c>
      <c r="AI38" s="11">
        <f t="shared" ca="1" si="177"/>
        <v>353.28059701492538</v>
      </c>
      <c r="AJ38" s="11">
        <f t="shared" ca="1" si="178"/>
        <v>102.71918208373904</v>
      </c>
      <c r="AK38" s="11">
        <f t="shared" ca="1" si="179"/>
        <v>88.255247524752463</v>
      </c>
      <c r="AL38" s="11">
        <f t="shared" ca="1" si="180"/>
        <v>84.843360995850617</v>
      </c>
      <c r="AM38" s="11">
        <f t="shared" ca="1" si="181"/>
        <v>86.123402163225165</v>
      </c>
      <c r="AN38" s="11">
        <f t="shared" ca="1" si="182"/>
        <v>121.95622743682311</v>
      </c>
      <c r="AO38" s="9">
        <f ca="1">+OFFSET('kdef-cy1131'!B$9,ROUNDDOWN((ROW(Sheet1!AO38)-ROW(Sheet1!AO$5))/4,0),0)</f>
        <v>90.7</v>
      </c>
      <c r="AP38" s="9">
        <f ca="1">+OFFSET('kdef-cy1131'!C$9,ROUNDDOWN((ROW(Sheet1!AP38)-ROW(Sheet1!AP$5))/4,0),0)</f>
        <v>74.3</v>
      </c>
      <c r="AQ38" s="9">
        <f ca="1">+OFFSET('kdef-cy1131'!D$9,ROUNDDOWN((ROW(Sheet1!AQ38)-ROW(Sheet1!AQ$5))/4,0),0)</f>
        <v>88.3</v>
      </c>
      <c r="AR38" s="9">
        <f ca="1">+OFFSET('kdef-cy1131'!F$9,ROUNDDOWN((ROW(Sheet1!AR38)-ROW(Sheet1!AR$5))/4,0),0)</f>
        <v>146.30000000000001</v>
      </c>
      <c r="AS38" s="9">
        <f ca="1">+OFFSET('kdef-cy1131'!G$9,ROUNDDOWN((ROW(Sheet1!AS38)-ROW(Sheet1!AS$5))/4,0),0)</f>
        <v>92.7</v>
      </c>
      <c r="AT38" s="9">
        <f ca="1">+OFFSET('kdef-cy1131'!H$9,ROUNDDOWN((ROW(Sheet1!AT38)-ROW(Sheet1!AT$5))/4,0),0)</f>
        <v>91.8</v>
      </c>
      <c r="AU38" s="9">
        <f ca="1">+OFFSET('kdef-cy1131'!I$9,ROUNDDOWN((ROW(Sheet1!AU38)-ROW(Sheet1!AU$5))/4,0),0)</f>
        <v>82.2</v>
      </c>
      <c r="AV38" s="9">
        <f ca="1">+OFFSET('def-cy1131'!$F$8,ROUNDDOWN((ROW(Sheet1!AV38)-ROW(Sheet1!AV$5))/4,0),0)</f>
        <v>87.5</v>
      </c>
      <c r="AW38" s="9">
        <f ca="1">+OFFSET('def-cy1131'!$G$8,ROUNDDOWN((ROW(Sheet1!AW38)-ROW(Sheet1!AW$5))/4,0),0)</f>
        <v>107.5</v>
      </c>
      <c r="AX38" s="9">
        <f t="shared" ca="1" si="145"/>
        <v>98.362499999999983</v>
      </c>
      <c r="AY38" s="9">
        <f t="shared" ca="1" si="146"/>
        <v>65.824969097651419</v>
      </c>
      <c r="AZ38" s="9">
        <f t="shared" ca="1" si="147"/>
        <v>90.909667673716015</v>
      </c>
      <c r="BA38" s="9">
        <f t="shared" ca="1" si="148"/>
        <v>366.3203456402199</v>
      </c>
      <c r="BB38" s="9">
        <f t="shared" ca="1" si="149"/>
        <v>102.165141187926</v>
      </c>
      <c r="BC38" s="9">
        <f t="shared" ca="1" si="150"/>
        <v>88.447524752475232</v>
      </c>
      <c r="BD38" s="9">
        <f t="shared" ca="1" si="151"/>
        <v>83.501556016597505</v>
      </c>
      <c r="BE38" s="9">
        <f t="shared" ca="1" si="143"/>
        <v>84.745427728613549</v>
      </c>
      <c r="BF38" s="9">
        <f t="shared" ca="1" si="152"/>
        <v>122.63691335740073</v>
      </c>
      <c r="BG38">
        <f t="shared" ca="1" si="97"/>
        <v>2.6424594141609618E-3</v>
      </c>
      <c r="BH38">
        <f t="shared" ca="1" si="98"/>
        <v>1.592771206291922E-5</v>
      </c>
      <c r="BI38">
        <f t="shared" ca="1" si="99"/>
        <v>-3.1003121605671137E-4</v>
      </c>
      <c r="BJ38">
        <f t="shared" ca="1" si="100"/>
        <v>7.2098298943527872E-4</v>
      </c>
      <c r="BK38">
        <f t="shared" ca="1" si="101"/>
        <v>1.3034511516051908E-2</v>
      </c>
      <c r="BL38" s="13">
        <f t="shared" ca="1" si="102"/>
        <v>1.6103850415654358E-2</v>
      </c>
      <c r="BM38">
        <f t="shared" ref="BM38:BM69" ca="1" si="192">+BA38*(P38-P37)/($BA38*$P37+$BE38*$T37)</f>
        <v>1.5901288308001204E-2</v>
      </c>
      <c r="BN38">
        <f t="shared" ref="BN38:BN69" ca="1" si="193">+BE38*(T38-T37)/($BA38*$P37+$BE38*$T37)</f>
        <v>-1.5618323475921552E-2</v>
      </c>
      <c r="BO38" s="13">
        <f t="shared" ref="BO38:BO69" ca="1" si="194">+BM38+BN38</f>
        <v>2.8296483207965184E-4</v>
      </c>
      <c r="BP38">
        <f t="shared" ca="1" si="104"/>
        <v>2.8477537095630678E-2</v>
      </c>
      <c r="BQ38">
        <f t="shared" ca="1" si="105"/>
        <v>5.9786120920631604E-3</v>
      </c>
      <c r="BR38">
        <f t="shared" ca="1" si="106"/>
        <v>-5.8722221610128071E-3</v>
      </c>
      <c r="BS38" s="13">
        <f t="shared" ca="1" si="107"/>
        <v>2.8583927026681031E-2</v>
      </c>
      <c r="BT38" s="5">
        <f t="shared" si="51"/>
        <v>55250.443427062288</v>
      </c>
      <c r="BU38" s="5">
        <f t="shared" ref="BU38:BU69" ca="1" si="195">+BU37*(1+BL38)</f>
        <v>212438.13387092846</v>
      </c>
      <c r="BV38" s="5">
        <f t="shared" ref="BV38:BV69" ca="1" si="196">+BV37*(1+BO38)</f>
        <v>20462.189184441526</v>
      </c>
      <c r="BW38" s="5">
        <f t="shared" ca="1" si="108"/>
        <v>74314.405455136584</v>
      </c>
      <c r="BX38" s="5">
        <f t="shared" si="54"/>
        <v>67434.300797992983</v>
      </c>
      <c r="BY38" s="5">
        <f t="shared" si="55"/>
        <v>184126.92686220355</v>
      </c>
      <c r="BZ38" s="5">
        <f t="shared" si="56"/>
        <v>38835.301105056649</v>
      </c>
      <c r="CA38" s="5">
        <f t="shared" si="57"/>
        <v>106269.60190304962</v>
      </c>
      <c r="CB38" s="9">
        <f t="shared" si="109"/>
        <v>122.05205354960627</v>
      </c>
      <c r="CC38" s="9">
        <f t="shared" ca="1" si="110"/>
        <v>86.673199160219511</v>
      </c>
      <c r="CD38" s="9">
        <f t="shared" ca="1" si="111"/>
        <v>189.79054858208994</v>
      </c>
      <c r="CE38" s="9">
        <f t="shared" ca="1" si="112"/>
        <v>143.00000282879785</v>
      </c>
      <c r="CF38" s="5"/>
      <c r="CG38" s="5">
        <f t="shared" ref="CG38:CG69" si="197">+(SUM(D38:E38)+SUM(G38:I38))/(SUM(N38:O38)+SUM(Q38:S38))*100</f>
        <v>86.69945586187886</v>
      </c>
      <c r="CH38" s="5">
        <f t="shared" ca="1" si="113"/>
        <v>86.673199160219511</v>
      </c>
      <c r="CI38" s="5">
        <f t="shared" si="59"/>
        <v>126.57209229091926</v>
      </c>
      <c r="CJ38" s="5">
        <f t="shared" ca="1" si="114"/>
        <v>189.79054858208994</v>
      </c>
      <c r="CK38" s="5">
        <f t="shared" si="115"/>
        <v>123.66593604108553</v>
      </c>
      <c r="CL38" s="5">
        <f t="shared" ca="1" si="116"/>
        <v>143.00000282879785</v>
      </c>
      <c r="CM38" s="5"/>
      <c r="CN38" s="1">
        <f t="shared" si="183"/>
        <v>42.439091328859732</v>
      </c>
      <c r="CO38" s="1">
        <f t="shared" si="184"/>
        <v>6.5261066417816291</v>
      </c>
      <c r="CP38" s="1">
        <f t="shared" ca="1" si="185"/>
        <v>25.092901168349535</v>
      </c>
      <c r="CQ38" s="1">
        <f t="shared" ca="1" si="186"/>
        <v>2.4169657374472302</v>
      </c>
      <c r="CR38" s="1">
        <f t="shared" ca="1" si="187"/>
        <v>8.7779157041709706</v>
      </c>
      <c r="CS38" s="83">
        <f t="shared" si="117"/>
        <v>-3.5953219222693259E-3</v>
      </c>
      <c r="CT38" s="83">
        <f t="shared" si="118"/>
        <v>4.2490863689533739E-2</v>
      </c>
      <c r="CU38" s="83">
        <f t="shared" ca="1" si="60"/>
        <v>1.3841276043940845E-2</v>
      </c>
      <c r="CV38" s="83">
        <f t="shared" ca="1" si="61"/>
        <v>-1.851358059710176E-3</v>
      </c>
      <c r="CW38" s="83">
        <f t="shared" ca="1" si="61"/>
        <v>2.6048745304017573E-2</v>
      </c>
      <c r="CX38" s="83">
        <f t="shared" si="119"/>
        <v>-1.1606132571638905E-3</v>
      </c>
      <c r="CY38" s="83">
        <f t="shared" si="138"/>
        <v>-5.4991362232439521E-4</v>
      </c>
      <c r="CZ38" s="83">
        <f t="shared" ca="1" si="139"/>
        <v>5.9227868357385161E-4</v>
      </c>
      <c r="DA38" s="83">
        <f t="shared" ca="1" si="140"/>
        <v>-6.6301137126274553E-3</v>
      </c>
      <c r="DB38" s="83">
        <f t="shared" ca="1" si="140"/>
        <v>-2.8303250659782388E-3</v>
      </c>
      <c r="DC38" s="5"/>
      <c r="DD38" s="86">
        <f t="shared" si="120"/>
        <v>2013</v>
      </c>
      <c r="DE38" s="135">
        <v>609082.70000000007</v>
      </c>
      <c r="DF38" s="135">
        <v>8939.1</v>
      </c>
      <c r="DG38" s="135">
        <v>351121.7</v>
      </c>
      <c r="DH38" s="5">
        <v>16980.8</v>
      </c>
      <c r="DI38" s="5">
        <v>548215.5</v>
      </c>
      <c r="DJ38" s="5">
        <v>14524.8</v>
      </c>
      <c r="DK38" s="5">
        <v>347878.5</v>
      </c>
      <c r="DL38" s="5">
        <v>9930.2000000000007</v>
      </c>
      <c r="DM38" s="130"/>
      <c r="DN38" s="130"/>
      <c r="DO38" s="130"/>
      <c r="DP38" s="130"/>
      <c r="DQ38" s="5">
        <f t="shared" si="188"/>
        <v>597253.70000000007</v>
      </c>
      <c r="DR38" s="5">
        <f t="shared" si="188"/>
        <v>8794.7000000000007</v>
      </c>
      <c r="DS38" s="5">
        <f t="shared" si="188"/>
        <v>341966.80000000005</v>
      </c>
      <c r="DT38" s="5">
        <f t="shared" si="188"/>
        <v>16484.8</v>
      </c>
      <c r="DU38" s="7">
        <f t="shared" si="121"/>
        <v>964500.00000000012</v>
      </c>
      <c r="DV38" s="132">
        <f t="shared" si="163"/>
        <v>536703.4</v>
      </c>
      <c r="DW38" s="132">
        <f t="shared" si="163"/>
        <v>13996.7</v>
      </c>
      <c r="DX38" s="132">
        <f t="shared" si="163"/>
        <v>339079.1</v>
      </c>
      <c r="DY38" s="132">
        <f t="shared" si="163"/>
        <v>9444.1</v>
      </c>
      <c r="DZ38" s="7">
        <f t="shared" si="123"/>
        <v>899223.29999999993</v>
      </c>
      <c r="EA38">
        <v>91046.2</v>
      </c>
      <c r="EB38">
        <v>16101.7</v>
      </c>
      <c r="EC38">
        <v>74944.5</v>
      </c>
      <c r="ED38" s="129"/>
      <c r="EE38" s="129"/>
      <c r="EF38" s="129"/>
      <c r="EG38" s="5">
        <f t="shared" si="64"/>
        <v>811682.07742576848</v>
      </c>
      <c r="EH38" s="9">
        <f ca="1">+AVERAGE(OFFSET($CE$5,(ROW(EH38)-ROW($EH$5))*4,0):OFFSET($CE$5,(ROW(EH38)-ROW($EH$5))*4+3,0))</f>
        <v>98.71595873795539</v>
      </c>
      <c r="EI38" s="129"/>
      <c r="EJ38" s="129"/>
      <c r="EK38" s="5">
        <f t="shared" ca="1" si="65"/>
        <v>822239.97801652737</v>
      </c>
      <c r="EO38" s="90">
        <f t="shared" si="30"/>
        <v>67434.300797992983</v>
      </c>
      <c r="EP38" s="1">
        <f>+'gaku-mk1131'!G41</f>
        <v>65840.2</v>
      </c>
      <c r="EQ38" s="5">
        <f t="shared" ca="1" si="66"/>
        <v>11789.213193010655</v>
      </c>
      <c r="ER38" s="7">
        <f ca="1">+ER37+$EQ37</f>
        <v>373773.36135964445</v>
      </c>
      <c r="ES38" s="4">
        <f ca="1">+ER37+EQ37</f>
        <v>373773.36135964445</v>
      </c>
      <c r="ET38" s="131">
        <f ca="1">+ET37+EQ37-(ES41-ER41)/4</f>
        <v>366883.19280317338</v>
      </c>
      <c r="EU38" s="182">
        <f t="shared" ca="1" si="31"/>
        <v>387258.46531238413</v>
      </c>
      <c r="EV38" s="5">
        <f t="shared" ca="1" si="67"/>
        <v>6006.333333333333</v>
      </c>
      <c r="EW38" s="92">
        <f t="shared" ca="1" si="68"/>
        <v>121.20461642905636</v>
      </c>
      <c r="EX38">
        <f t="shared" ca="1" si="189"/>
        <v>0.63161926111049016</v>
      </c>
      <c r="EY38">
        <f t="shared" ca="1" si="69"/>
        <v>0.61944827533304525</v>
      </c>
      <c r="EZ38">
        <f t="shared" ref="EZ38:FA69" ca="1" si="198">+LN(EX38/EX37)</f>
        <v>4.8337504177400703E-3</v>
      </c>
      <c r="FA38">
        <f t="shared" ca="1" si="198"/>
        <v>4.8337504177396289E-3</v>
      </c>
      <c r="FC38" s="6">
        <f>+call!C76</f>
        <v>3.5175666666666698</v>
      </c>
      <c r="FE38" s="142">
        <f>fof!B100/10</f>
        <v>1925.3933027764047</v>
      </c>
      <c r="FF38" s="142">
        <f>fof!C100/10</f>
        <v>45523.270985773306</v>
      </c>
      <c r="FG38" s="7">
        <f ca="1">+AVERAGE(OFFSET(jikasougaku!$BF$287,(ROW(Sheet1!FG38)-ROW(Sheet1!$FG$5))*3,0):OFFSET(jikasougaku!$BF$287,(ROW(Sheet1!FG38)-ROW(Sheet1!$FG$5))*3+2,0))/1000</f>
        <v>129831.72233333332</v>
      </c>
      <c r="FH38" s="7">
        <f ca="1">+AVERAGE(OFFSET(jikasougaku!$BR$287,(ROW(Sheet1!FH38)-ROW(Sheet1!$FH$5))*3,0):OFFSET(jikasougaku!$BR$287,(ROW(Sheet1!FH38)-ROW(Sheet1!$FH$5))*3+2,0))/1000</f>
        <v>413281.60499999998</v>
      </c>
      <c r="FI38" s="7" t="e">
        <f ca="1">+AVERAGE(OFFSET(jikasougaku!$BH$287,(ROW(Sheet1!FI38)-ROW(Sheet1!FI$5))*3,0):OFFSET(jikasougaku!$BH$287,(ROW(Sheet1!FI38)-ROW(Sheet1!FI$5))*3+2,0))/1000</f>
        <v>#DIV/0!</v>
      </c>
      <c r="FJ38" s="7" t="e">
        <f ca="1">+AVERAGE(OFFSET(jikasougaku!$BJ$287,(ROW(Sheet1!FJ38)-ROW(Sheet1!FJ$5))*3,0):OFFSET(jikasougaku!$BJ$287,(ROW(Sheet1!FJ38)-ROW(Sheet1!FJ$5))*3+2,0))/1000</f>
        <v>#DIV/0!</v>
      </c>
      <c r="FK38" s="7" t="e">
        <f ca="1">+AVERAGE(OFFSET(jikasougaku!$BL$287,(ROW(Sheet1!FK38)-ROW(Sheet1!FK$5))*3,0):OFFSET(jikasougaku!$BL$287,(ROW(Sheet1!FK38)-ROW(Sheet1!FK$5))*3+2,0))/1000</f>
        <v>#DIV/0!</v>
      </c>
      <c r="FL38" s="4">
        <f t="shared" ca="1" si="33"/>
        <v>106967.10942853799</v>
      </c>
      <c r="FM38" s="64">
        <f t="shared" ca="1" si="71"/>
        <v>283449.88266666664</v>
      </c>
      <c r="FN38" s="7">
        <f t="shared" ca="1" si="34"/>
        <v>40883.43744591585</v>
      </c>
      <c r="FO38" s="7">
        <f t="shared" ca="1" si="35"/>
        <v>309889.60995101533</v>
      </c>
      <c r="FP38" s="1">
        <f t="shared" ca="1" si="190"/>
        <v>4.8290955891942913</v>
      </c>
      <c r="FQ38" s="1">
        <f t="shared" ca="1" si="191"/>
        <v>36.603735939065039</v>
      </c>
      <c r="FR38" s="211">
        <f ca="1">+FP38/消費税調整!$E38*100</f>
        <v>4.5070009442992101</v>
      </c>
      <c r="FS38" s="211">
        <f ca="1">+FQ38/消費税調整!$E38*100</f>
        <v>34.162312465173201</v>
      </c>
      <c r="FT38" s="83">
        <f t="shared" ca="1" si="124"/>
        <v>-1.0637791490340992E-2</v>
      </c>
      <c r="FU38" s="83">
        <f t="shared" ca="1" si="125"/>
        <v>9.6246757114214238E-2</v>
      </c>
      <c r="FW38" s="7">
        <f>+kshotoku1631!$E42*kshotoku1722!$E$9/kshotoku1631!$E$65</f>
        <v>189318.16217244291</v>
      </c>
      <c r="FX38" s="72">
        <f t="shared" ca="1" si="72"/>
        <v>0.26005408955235126</v>
      </c>
      <c r="FY38">
        <f t="shared" ca="1" si="126"/>
        <v>2.6722864825523215E-2</v>
      </c>
      <c r="GA38" s="73">
        <f t="shared" ca="1" si="38"/>
        <v>121.20461642905636</v>
      </c>
      <c r="GB38" s="72">
        <f ca="1">+AVERAGE(OFFSET(Maikin30!$F$20,ROUNDDOWN((ROW(GB38)-ROW(GB$5))/4,0),MOD(ROW(GB38)-ROW(GB$5),4)*3):OFFSET(Maikin30!$F$20,ROUNDDOWN((ROW(GB38)-ROW(GB$5))/4,0),MOD(ROW(GB38)-ROW(GB$5),4)*3+2))</f>
        <v>116.23333333333335</v>
      </c>
      <c r="GC38" s="5">
        <f ca="1">+AVERAGE(OFFSET(Rocho!$J$66,(ROW(GC38)-ROW($GC$5))*3,0):OFFSET(Rocho!$J$66,(ROW(GC38)-ROW($GC$5))*3+2,0))</f>
        <v>6006.333333333333</v>
      </c>
      <c r="GD38" s="72">
        <f t="shared" ca="1" si="73"/>
        <v>85.989810204690485</v>
      </c>
      <c r="GE38">
        <f t="shared" ca="1" si="127"/>
        <v>-1.8692807920553053E-2</v>
      </c>
      <c r="GF38" s="72"/>
      <c r="GG38" s="87" t="s">
        <v>257</v>
      </c>
      <c r="GH38" s="78">
        <f ca="1">+AVERAGE(OFFSET(Rocho!$E$6,(ROW(GH38)-ROW($GH$5))*3,0):OFFSET(Rocho!$E$6,(ROW(GH38)-ROW($GH$5))*3+2,0))/10000</f>
        <v>9217</v>
      </c>
      <c r="GI38" s="82">
        <f>Rocho!T39</f>
        <v>8059.3803815638903</v>
      </c>
      <c r="GJ38">
        <f t="shared" si="128"/>
        <v>2.5283943381920171E-3</v>
      </c>
      <c r="GL38" s="94">
        <f t="shared" si="39"/>
        <v>200914.1183690539</v>
      </c>
      <c r="GM38" s="5">
        <f t="shared" si="74"/>
        <v>67434.300797992983</v>
      </c>
      <c r="GN38" s="7">
        <f>+('gaku-mk1131'!C41-'gaku-mk1131'!D41)*('gaku-mk1722'!$C$8-'gaku-mk1722'!$D$8)/('gaku-mk1131'!$C$64-'gaku-mk1131'!$D$64)</f>
        <v>2982.501386188806</v>
      </c>
      <c r="GO38" s="5">
        <f t="shared" si="75"/>
        <v>16506.088228948993</v>
      </c>
      <c r="GP38" s="5">
        <f t="shared" si="76"/>
        <v>22329.212876107656</v>
      </c>
      <c r="GQ38" s="90">
        <f>+'gaku-mk1131'!H41+('gaku-mk1722'!$H$8-'gaku-mk1131'!$H$64)</f>
        <v>2979.6000000000004</v>
      </c>
      <c r="GR38" s="7">
        <f>+'gaku-mk1131'!W41*'gaku-mk1722'!$W$8/'gaku-mk1131'!$W$64</f>
        <v>81462.553642076164</v>
      </c>
      <c r="GS38" s="7">
        <f>+'gaku-mk1131'!M41*'gaku-mk1722'!$M$8/'gaku-mk1131'!$M$64</f>
        <v>36861.564419689326</v>
      </c>
      <c r="GT38" s="7">
        <f>+'gaku-mk1131'!N41*'gaku-mk1722'!$N$8/'gaku-mk1131'!$N$64</f>
        <v>29641.702981950006</v>
      </c>
      <c r="GU38" s="5">
        <f t="shared" si="77"/>
        <v>55250.443427062288</v>
      </c>
      <c r="GV38" s="7">
        <f>+('gaku-jk1131'!C41-'gaku-jk1131'!D41)*('gaku-jk1722'!$C$8-'gaku-jk1722'!$D$8)/('gaku-jk1131'!$C$64-'gaku-jk1131'!$D$64)</f>
        <v>2996.4178347181009</v>
      </c>
      <c r="GW38" s="5">
        <f t="shared" si="78"/>
        <v>4635.5669312285399</v>
      </c>
      <c r="GX38" s="5">
        <f t="shared" si="79"/>
        <v>26046.7899786942</v>
      </c>
      <c r="GY38" s="90">
        <f>+'gaku-jk1131'!H41+('gaku-jk1722'!$H$8-'gaku-jk1131'!$H$64)</f>
        <v>2837.4</v>
      </c>
      <c r="GZ38" s="7">
        <f>+'gaku-jk1131'!Z41*'gaku-jk1722'!$Z$8/'gaku-jk1131'!$Z$64</f>
        <v>87607.926270443597</v>
      </c>
      <c r="HA38" s="7">
        <f>+'gaku-jk1131'!M41*'gaku-jk1722'!$M$8/'gaku-jk1131'!$M$64</f>
        <v>25079.025244520886</v>
      </c>
      <c r="HB38" s="7">
        <f>+'gaku-jk1131'!N41*'gaku-jk1722'!$N$8/'gaku-jk1131'!$N$64</f>
        <v>33095.929138546577</v>
      </c>
      <c r="HC38" s="9">
        <f t="shared" ca="1" si="40"/>
        <v>121.95622743682311</v>
      </c>
      <c r="HD38" s="7">
        <f t="shared" ca="1" si="41"/>
        <v>98.798214285714295</v>
      </c>
      <c r="HE38" s="9">
        <f t="shared" ca="1" si="42"/>
        <v>353.28059701492538</v>
      </c>
      <c r="HF38" s="9">
        <f t="shared" ca="1" si="43"/>
        <v>86.123402163225165</v>
      </c>
      <c r="HG38" s="7">
        <f t="shared" ca="1" si="44"/>
        <v>124.96827820186597</v>
      </c>
      <c r="HH38" s="7">
        <f t="shared" ca="1" si="45"/>
        <v>93.68786692759295</v>
      </c>
      <c r="HI38" s="7">
        <f t="shared" ca="1" si="46"/>
        <v>149.1398359161349</v>
      </c>
      <c r="HJ38" s="7">
        <f t="shared" ca="1" si="47"/>
        <v>90.82713414634145</v>
      </c>
      <c r="HL38">
        <f ca="1">+OFFSET('def-cy1131'!$C$8,ROUNDDOWN((ROW(Sheet1!HO38)-ROW(Sheet1!HO$5))/4,0),0)</f>
        <v>90.7</v>
      </c>
      <c r="HO38">
        <f ca="1">+OFFSET('def-cy1131'!$H$8,ROUNDDOWN((ROW(Sheet1!HO38)-ROW(Sheet1!HO$5))/4,0),0)</f>
        <v>131.19999999999999</v>
      </c>
      <c r="HP38">
        <f ca="1">+OFFSET('def-cy1131'!$W$8,ROUNDDOWN((ROW(Sheet1!HO38)-ROW(Sheet1!HO$5))/4,0),0)</f>
        <v>90.5</v>
      </c>
      <c r="HQ38">
        <f ca="1">+OFFSET('def-cy1131'!$M$8,ROUNDDOWN((ROW(Sheet1!HO38)-ROW(Sheet1!HO$5))/4,0),0)</f>
        <v>124.7</v>
      </c>
      <c r="HR38">
        <f ca="1">+OFFSET('def-cy1131'!$N$8,ROUNDDOWN((ROW(Sheet1!HO38)-ROW(Sheet1!HO$5))/4,0),0)</f>
        <v>111.3</v>
      </c>
      <c r="HS38" s="9">
        <f t="shared" ca="1" si="154"/>
        <v>122.63691335740073</v>
      </c>
      <c r="HT38" s="9">
        <f t="shared" ca="1" si="155"/>
        <v>98.362499999999983</v>
      </c>
      <c r="HU38" s="9">
        <f t="shared" ca="1" si="156"/>
        <v>366.3203456402199</v>
      </c>
      <c r="HV38" s="9">
        <f t="shared" ca="1" si="157"/>
        <v>84.745427728613549</v>
      </c>
      <c r="HW38" s="9">
        <f t="shared" ca="1" si="158"/>
        <v>128.20678541136553</v>
      </c>
      <c r="HX38" s="9">
        <f t="shared" ca="1" si="159"/>
        <v>93.791389432485317</v>
      </c>
      <c r="HY38" s="9">
        <f t="shared" ca="1" si="160"/>
        <v>153.80419325432996</v>
      </c>
      <c r="HZ38" s="9">
        <f t="shared" ca="1" si="161"/>
        <v>94.580995934959347</v>
      </c>
      <c r="IA38">
        <f t="shared" ca="1" si="80"/>
        <v>1.4358244764033442E-2</v>
      </c>
      <c r="IB38">
        <f t="shared" ca="1" si="81"/>
        <v>2.0976178490668426E-4</v>
      </c>
      <c r="IC38">
        <f t="shared" ca="1" si="82"/>
        <v>3.0143890420995618E-3</v>
      </c>
      <c r="ID38">
        <f t="shared" ca="1" si="83"/>
        <v>-2.9607477224404964E-3</v>
      </c>
      <c r="IE38">
        <f t="shared" ca="1" si="84"/>
        <v>-2.2077105401183794E-2</v>
      </c>
      <c r="IF38">
        <f t="shared" ca="1" si="85"/>
        <v>-3.6840082560120114E-3</v>
      </c>
      <c r="IG38">
        <f t="shared" ca="1" si="86"/>
        <v>2.8987504926491275E-3</v>
      </c>
      <c r="IH38">
        <f t="shared" ca="1" si="87"/>
        <v>-6.9239787038270408E-3</v>
      </c>
      <c r="II38">
        <f t="shared" ca="1" si="129"/>
        <v>-1.5164693999774529E-2</v>
      </c>
      <c r="IJ38" s="5">
        <f t="shared" ca="1" si="130"/>
        <v>165500.89000823779</v>
      </c>
      <c r="IK38" s="1">
        <f t="shared" ca="1" si="88"/>
        <v>19.548738263600939</v>
      </c>
      <c r="IL38">
        <f t="shared" ca="1" si="131"/>
        <v>-1.7415136684886302E-2</v>
      </c>
      <c r="IM38" s="5">
        <f t="shared" si="89"/>
        <v>200914.1183690539</v>
      </c>
      <c r="IN38">
        <f t="shared" ca="1" si="90"/>
        <v>121.39760599417527</v>
      </c>
      <c r="IP38" s="112">
        <v>112.73701501035124</v>
      </c>
      <c r="IQ38" s="112">
        <v>113.98282058501078</v>
      </c>
      <c r="IR38">
        <f t="shared" si="91"/>
        <v>102.8635925952055</v>
      </c>
      <c r="IS38">
        <f t="shared" si="132"/>
        <v>-3.1977154646628141E-3</v>
      </c>
      <c r="IT38" s="112">
        <v>0.49339930660097525</v>
      </c>
      <c r="IU38">
        <f t="shared" si="133"/>
        <v>-8.2623831878398425E-3</v>
      </c>
      <c r="IW38">
        <f>+util!B36</f>
        <v>120.133333333333</v>
      </c>
      <c r="IX38">
        <f t="shared" si="134"/>
        <v>2.2222231367119783E-3</v>
      </c>
      <c r="IY38">
        <f t="shared" si="135"/>
        <v>1.3333338820271869E-3</v>
      </c>
      <c r="JA38" s="5">
        <f t="shared" si="92"/>
        <v>94644.516466004294</v>
      </c>
      <c r="JB38" s="1">
        <f t="shared" si="93"/>
        <v>2.4370743569097977</v>
      </c>
      <c r="JC38" s="5">
        <f t="shared" ca="1" si="94"/>
        <v>77962.424127659819</v>
      </c>
      <c r="JD38" s="1">
        <f t="shared" ca="1" si="95"/>
        <v>9.2088146691634609</v>
      </c>
      <c r="JE38">
        <f t="shared" ca="1" si="136"/>
        <v>-6.5316776649214009E-2</v>
      </c>
      <c r="JG38">
        <f t="shared" si="96"/>
        <v>0.56770644348181887</v>
      </c>
    </row>
    <row r="39" spans="1:267" x14ac:dyDescent="0.15">
      <c r="A39" t="s">
        <v>278</v>
      </c>
      <c r="B39" s="7">
        <f>+'gaku-mk1131'!B42*'gaku-mk1722'!$B$8/'gaku-mk1131'!$B$64</f>
        <v>394703.3434096346</v>
      </c>
      <c r="C39" s="7">
        <f>+'kgaku-mk1131'!B43*'kgaku-mk1722'!B$9/'kgaku-mk1131'!B$65</f>
        <v>201774.41039233826</v>
      </c>
      <c r="D39" s="7">
        <f>+'kgaku-mk1131'!C43*'kgaku-mk1722'!C$9/'kgaku-mk1131'!C$65</f>
        <v>1802.2555338668749</v>
      </c>
      <c r="E39" s="7">
        <f>+'kgaku-mk1131'!D43*'kgaku-mk1722'!D$9/'kgaku-mk1131'!D$65</f>
        <v>289.13426470588234</v>
      </c>
      <c r="F39" s="7">
        <f>+'kgaku-mk1131'!F43*'kgaku-mk1722'!F$9/'kgaku-mk1131'!F$65</f>
        <v>15019.214841668005</v>
      </c>
      <c r="G39" s="7">
        <f>+'kgaku-mk1131'!G43*'kgaku-mk1722'!G$9/'kgaku-mk1131'!G$65</f>
        <v>17999.307049694075</v>
      </c>
      <c r="H39" s="7">
        <f>+'kgaku-mk1131'!H43*'kgaku-mk1722'!H$9/'kgaku-mk1131'!H$65</f>
        <v>60501.86815966414</v>
      </c>
      <c r="I39" s="7">
        <f>+'kgaku-mk1131'!I43*'kgaku-mk1722'!I$9/'kgaku-mk1131'!I$65</f>
        <v>106707.22330152884</v>
      </c>
      <c r="J39" s="7">
        <f>+'gaku-mk1131'!F42*'gaku-mk1722'!$F$8/'gaku-mk1131'!$F$64</f>
        <v>21821.314838480361</v>
      </c>
      <c r="K39" s="7">
        <f>+'gaku-mk1131'!G42*'gaku-mk1722'!$G$8/'gaku-mk1131'!$G$64</f>
        <v>71438.149034777103</v>
      </c>
      <c r="L39" s="7">
        <f>+'gaku-jk1131'!B42*'gaku-jk1722'!$B$8/'gaku-jk1131'!$B$64</f>
        <v>367307.7262576241</v>
      </c>
      <c r="M39" s="7">
        <f>+'kgaku-jk1131'!B43*'kgaku-jk1722'!$B$9/'kgaku-jk1131'!$B$65</f>
        <v>204352.64170115208</v>
      </c>
      <c r="N39" s="7">
        <f>+'kgaku-jk1131'!C43*'kgaku-jk1722'!C$9/'kgaku-jk1131'!C$65</f>
        <v>2880.4544259562053</v>
      </c>
      <c r="O39" s="7">
        <f>+'kgaku-jk1131'!D43*'kgaku-jk1722'!D$9/'kgaku-jk1131'!D$65</f>
        <v>315.77584947022291</v>
      </c>
      <c r="P39" s="7">
        <f>+'kgaku-jk1131'!F43*'kgaku-jk1722'!F$9/'kgaku-jk1131'!F$65</f>
        <v>4256.9632611867437</v>
      </c>
      <c r="Q39" s="7">
        <f>+'kgaku-jk1131'!G43*'kgaku-jk1722'!G$9/'kgaku-jk1131'!G$65</f>
        <v>17502.796049445125</v>
      </c>
      <c r="R39" s="7">
        <f>+'kgaku-jk1131'!H43*'kgaku-jk1722'!H$9/'kgaku-jk1131'!H$65</f>
        <v>68480.520996957755</v>
      </c>
      <c r="S39" s="7">
        <f>+'kgaku-jk1131'!I43*'kgaku-jk1722'!I$9/'kgaku-jk1131'!I$65</f>
        <v>125968.19568940271</v>
      </c>
      <c r="T39" s="7">
        <f>+'gaku-jk1131'!F42*'gaku-jk1722'!$F$8/'gaku-jk1131'!$F$64</f>
        <v>25450.348111531239</v>
      </c>
      <c r="U39" s="7">
        <f>+'gaku-jk1131'!G42*'gaku-jk1722'!$G$8/'gaku-jk1131'!$G$64</f>
        <v>58652.860892236742</v>
      </c>
      <c r="V39" s="8">
        <f t="shared" si="164"/>
        <v>107.45849193839054</v>
      </c>
      <c r="W39" s="8">
        <f t="shared" si="165"/>
        <v>98.738342070182654</v>
      </c>
      <c r="X39" s="8">
        <f t="shared" si="166"/>
        <v>62.568444674093115</v>
      </c>
      <c r="Y39" s="8">
        <f t="shared" si="167"/>
        <v>91.563134163351265</v>
      </c>
      <c r="Z39" s="8">
        <f t="shared" si="168"/>
        <v>352.81523283527213</v>
      </c>
      <c r="AA39" s="8">
        <f t="shared" si="169"/>
        <v>102.83675247569768</v>
      </c>
      <c r="AB39" s="8">
        <f t="shared" si="170"/>
        <v>88.349018492940402</v>
      </c>
      <c r="AC39" s="8">
        <f t="shared" si="171"/>
        <v>84.709654462809596</v>
      </c>
      <c r="AD39" s="8">
        <f t="shared" si="172"/>
        <v>85.740732279388325</v>
      </c>
      <c r="AE39" s="8">
        <f t="shared" si="173"/>
        <v>121.79823447321836</v>
      </c>
      <c r="AF39" s="11">
        <f t="shared" ca="1" si="174"/>
        <v>98.798214285714295</v>
      </c>
      <c r="AG39" s="11">
        <f t="shared" ca="1" si="175"/>
        <v>61.442150803461061</v>
      </c>
      <c r="AH39" s="11">
        <f t="shared" ca="1" si="176"/>
        <v>91.323363544813702</v>
      </c>
      <c r="AI39" s="11">
        <f t="shared" ca="1" si="177"/>
        <v>353.28059701492538</v>
      </c>
      <c r="AJ39" s="11">
        <f t="shared" ca="1" si="178"/>
        <v>102.71918208373904</v>
      </c>
      <c r="AK39" s="11">
        <f t="shared" ca="1" si="179"/>
        <v>88.255247524752463</v>
      </c>
      <c r="AL39" s="11">
        <f t="shared" ca="1" si="180"/>
        <v>84.843360995850617</v>
      </c>
      <c r="AM39" s="11">
        <f t="shared" ca="1" si="181"/>
        <v>86.123402163225165</v>
      </c>
      <c r="AN39" s="11">
        <f t="shared" ca="1" si="182"/>
        <v>121.95622743682311</v>
      </c>
      <c r="AO39" s="9">
        <f ca="1">+OFFSET('kdef-cy1131'!B$9,ROUNDDOWN((ROW(Sheet1!AO39)-ROW(Sheet1!AO$5))/4,0),0)</f>
        <v>90.7</v>
      </c>
      <c r="AP39" s="9">
        <f ca="1">+OFFSET('kdef-cy1131'!C$9,ROUNDDOWN((ROW(Sheet1!AP39)-ROW(Sheet1!AP$5))/4,0),0)</f>
        <v>74.3</v>
      </c>
      <c r="AQ39" s="9">
        <f ca="1">+OFFSET('kdef-cy1131'!D$9,ROUNDDOWN((ROW(Sheet1!AQ39)-ROW(Sheet1!AQ$5))/4,0),0)</f>
        <v>88.3</v>
      </c>
      <c r="AR39" s="9">
        <f ca="1">+OFFSET('kdef-cy1131'!F$9,ROUNDDOWN((ROW(Sheet1!AR39)-ROW(Sheet1!AR$5))/4,0),0)</f>
        <v>146.30000000000001</v>
      </c>
      <c r="AS39" s="9">
        <f ca="1">+OFFSET('kdef-cy1131'!G$9,ROUNDDOWN((ROW(Sheet1!AS39)-ROW(Sheet1!AS$5))/4,0),0)</f>
        <v>92.7</v>
      </c>
      <c r="AT39" s="9">
        <f ca="1">+OFFSET('kdef-cy1131'!H$9,ROUNDDOWN((ROW(Sheet1!AT39)-ROW(Sheet1!AT$5))/4,0),0)</f>
        <v>91.8</v>
      </c>
      <c r="AU39" s="9">
        <f ca="1">+OFFSET('kdef-cy1131'!I$9,ROUNDDOWN((ROW(Sheet1!AU39)-ROW(Sheet1!AU$5))/4,0),0)</f>
        <v>82.2</v>
      </c>
      <c r="AV39" s="9">
        <f ca="1">+OFFSET('def-cy1131'!$F$8,ROUNDDOWN((ROW(Sheet1!AV39)-ROW(Sheet1!AV$5))/4,0),0)</f>
        <v>87.5</v>
      </c>
      <c r="AW39" s="9">
        <f ca="1">+OFFSET('def-cy1131'!$G$8,ROUNDDOWN((ROW(Sheet1!AW39)-ROW(Sheet1!AW$5))/4,0),0)</f>
        <v>107.5</v>
      </c>
      <c r="AX39" s="9">
        <f t="shared" ca="1" si="145"/>
        <v>98.362499999999983</v>
      </c>
      <c r="AY39" s="9">
        <f t="shared" ca="1" si="146"/>
        <v>65.824969097651419</v>
      </c>
      <c r="AZ39" s="9">
        <f t="shared" ca="1" si="147"/>
        <v>90.909667673716015</v>
      </c>
      <c r="BA39" s="9">
        <f t="shared" ca="1" si="148"/>
        <v>366.3203456402199</v>
      </c>
      <c r="BB39" s="9">
        <f t="shared" ca="1" si="149"/>
        <v>102.165141187926</v>
      </c>
      <c r="BC39" s="9">
        <f t="shared" ca="1" si="150"/>
        <v>88.447524752475232</v>
      </c>
      <c r="BD39" s="9">
        <f t="shared" ca="1" si="151"/>
        <v>83.501556016597505</v>
      </c>
      <c r="BE39" s="9">
        <f t="shared" ca="1" si="143"/>
        <v>84.745427728613549</v>
      </c>
      <c r="BF39" s="9">
        <f t="shared" ca="1" si="152"/>
        <v>122.63691335740073</v>
      </c>
      <c r="BG39">
        <f t="shared" ca="1" si="97"/>
        <v>2.4915206184116195E-4</v>
      </c>
      <c r="BH39">
        <f t="shared" ca="1" si="98"/>
        <v>-1.6387792417141354E-4</v>
      </c>
      <c r="BI39">
        <f t="shared" ca="1" si="99"/>
        <v>2.7092015241390209E-3</v>
      </c>
      <c r="BJ39">
        <f t="shared" ca="1" si="100"/>
        <v>-1.0029551688868594E-3</v>
      </c>
      <c r="BK39">
        <f t="shared" ca="1" si="101"/>
        <v>8.1945852308748599E-3</v>
      </c>
      <c r="BL39" s="13">
        <f t="shared" ca="1" si="102"/>
        <v>9.9861057237967694E-3</v>
      </c>
      <c r="BM39">
        <f t="shared" ca="1" si="192"/>
        <v>-3.5511981597157669E-2</v>
      </c>
      <c r="BN39">
        <f t="shared" ca="1" si="193"/>
        <v>-1.2942359058384681E-2</v>
      </c>
      <c r="BO39" s="13">
        <f t="shared" ca="1" si="194"/>
        <v>-4.8454340655542348E-2</v>
      </c>
      <c r="BP39">
        <f t="shared" ca="1" si="104"/>
        <v>3.9065110827631713E-2</v>
      </c>
      <c r="BQ39">
        <f t="shared" ca="1" si="105"/>
        <v>-1.2984526298064824E-2</v>
      </c>
      <c r="BR39">
        <f t="shared" ca="1" si="106"/>
        <v>-4.7322169587417206E-3</v>
      </c>
      <c r="BS39" s="13">
        <f t="shared" ca="1" si="107"/>
        <v>2.1348367570825165E-2</v>
      </c>
      <c r="BT39" s="5">
        <f t="shared" si="51"/>
        <v>58652.860892236742</v>
      </c>
      <c r="BU39" s="5">
        <f t="shared" ca="1" si="195"/>
        <v>214559.56353552965</v>
      </c>
      <c r="BV39" s="5">
        <f t="shared" ca="1" si="196"/>
        <v>19470.707299140442</v>
      </c>
      <c r="BW39" s="5">
        <f t="shared" ca="1" si="108"/>
        <v>75900.896698600176</v>
      </c>
      <c r="BX39" s="5">
        <f t="shared" si="54"/>
        <v>71438.149034777103</v>
      </c>
      <c r="BY39" s="5">
        <f t="shared" si="55"/>
        <v>186721.51978004805</v>
      </c>
      <c r="BZ39" s="5">
        <f t="shared" si="56"/>
        <v>36840.529680148364</v>
      </c>
      <c r="CA39" s="5">
        <f t="shared" si="57"/>
        <v>108278.67871492547</v>
      </c>
      <c r="CB39" s="9">
        <f t="shared" si="109"/>
        <v>121.79823447321836</v>
      </c>
      <c r="CC39" s="9">
        <f t="shared" ca="1" si="110"/>
        <v>87.025493855056339</v>
      </c>
      <c r="CD39" s="9">
        <f t="shared" ca="1" si="111"/>
        <v>189.21002259519733</v>
      </c>
      <c r="CE39" s="9">
        <f t="shared" ca="1" si="112"/>
        <v>142.65797035955495</v>
      </c>
      <c r="CF39" s="5"/>
      <c r="CG39" s="5">
        <f t="shared" si="197"/>
        <v>87.056357500195389</v>
      </c>
      <c r="CH39" s="5">
        <f t="shared" ca="1" si="113"/>
        <v>87.025493855056339</v>
      </c>
      <c r="CI39" s="5">
        <f t="shared" si="59"/>
        <v>124.01165900856732</v>
      </c>
      <c r="CJ39" s="5">
        <f t="shared" ca="1" si="114"/>
        <v>189.21002259519733</v>
      </c>
      <c r="CK39" s="5">
        <f t="shared" si="115"/>
        <v>122.54240336952216</v>
      </c>
      <c r="CL39" s="5">
        <f t="shared" ca="1" si="116"/>
        <v>142.65797035955495</v>
      </c>
      <c r="CM39" s="5"/>
      <c r="CN39" s="1">
        <f t="shared" si="183"/>
        <v>43.276089503350441</v>
      </c>
      <c r="CO39" s="1">
        <f t="shared" si="184"/>
        <v>6.9104630154708433</v>
      </c>
      <c r="CP39" s="1">
        <f t="shared" ca="1" si="185"/>
        <v>25.279345386954422</v>
      </c>
      <c r="CQ39" s="1">
        <f t="shared" ca="1" si="186"/>
        <v>2.2940330723676157</v>
      </c>
      <c r="CR39" s="1">
        <f t="shared" ca="1" si="187"/>
        <v>8.9426215788593097</v>
      </c>
      <c r="CS39" s="83">
        <f t="shared" si="117"/>
        <v>1.9530374229260499E-2</v>
      </c>
      <c r="CT39" s="83">
        <f t="shared" si="118"/>
        <v>5.7226103013874874E-2</v>
      </c>
      <c r="CU39" s="83">
        <f t="shared" ca="1" si="60"/>
        <v>7.4026902820490369E-3</v>
      </c>
      <c r="CV39" s="83">
        <f t="shared" ca="1" si="61"/>
        <v>-5.2201490465262859E-2</v>
      </c>
      <c r="CW39" s="83">
        <f t="shared" ca="1" si="61"/>
        <v>1.858979954093307E-2</v>
      </c>
      <c r="CX39" s="83">
        <f t="shared" si="119"/>
        <v>2.9072172217682228E-3</v>
      </c>
      <c r="CY39" s="83">
        <f t="shared" si="138"/>
        <v>-2.0817622985913006E-3</v>
      </c>
      <c r="CZ39" s="83">
        <f t="shared" ca="1" si="139"/>
        <v>4.0563941131122275E-3</v>
      </c>
      <c r="DA39" s="83">
        <f t="shared" ca="1" si="140"/>
        <v>-3.0634594512535238E-3</v>
      </c>
      <c r="DB39" s="83">
        <f t="shared" ca="1" si="140"/>
        <v>-2.394700409560707E-3</v>
      </c>
      <c r="DC39" s="5"/>
      <c r="DD39" s="86">
        <f t="shared" si="120"/>
        <v>2014</v>
      </c>
      <c r="DE39" s="135">
        <v>622377.70000000007</v>
      </c>
      <c r="DF39" s="135">
        <v>9465.9</v>
      </c>
      <c r="DG39" s="135">
        <v>357757.5</v>
      </c>
      <c r="DH39" s="5">
        <v>17612.8</v>
      </c>
      <c r="DI39" s="5">
        <v>553454.69999999995</v>
      </c>
      <c r="DJ39" s="5">
        <v>15910.4</v>
      </c>
      <c r="DK39" s="5">
        <v>354059.4</v>
      </c>
      <c r="DL39" s="5">
        <v>10381.1</v>
      </c>
      <c r="DM39" s="130"/>
      <c r="DN39" s="130"/>
      <c r="DO39" s="130"/>
      <c r="DP39" s="130"/>
      <c r="DQ39" s="5">
        <f t="shared" si="188"/>
        <v>609082.70000000007</v>
      </c>
      <c r="DR39" s="5">
        <f t="shared" si="188"/>
        <v>8939.1</v>
      </c>
      <c r="DS39" s="5">
        <f t="shared" si="188"/>
        <v>351121.7</v>
      </c>
      <c r="DT39" s="5">
        <f t="shared" si="188"/>
        <v>16980.8</v>
      </c>
      <c r="DU39" s="7">
        <f t="shared" si="121"/>
        <v>986124.3</v>
      </c>
      <c r="DV39" s="132">
        <f t="shared" si="163"/>
        <v>548215.5</v>
      </c>
      <c r="DW39" s="132">
        <f t="shared" si="163"/>
        <v>14524.8</v>
      </c>
      <c r="DX39" s="132">
        <f t="shared" si="163"/>
        <v>347878.5</v>
      </c>
      <c r="DY39" s="132">
        <f t="shared" si="163"/>
        <v>9930.2000000000007</v>
      </c>
      <c r="DZ39" s="7">
        <f t="shared" si="123"/>
        <v>920549</v>
      </c>
      <c r="EA39">
        <v>95695.6</v>
      </c>
      <c r="EB39">
        <v>15959</v>
      </c>
      <c r="EC39">
        <v>79736.600000000006</v>
      </c>
      <c r="ED39" s="129"/>
      <c r="EE39" s="129"/>
      <c r="EF39" s="129"/>
      <c r="EG39" s="5">
        <f t="shared" si="64"/>
        <v>829880.16632870061</v>
      </c>
      <c r="EH39" s="9">
        <f ca="1">+AVERAGE(OFFSET($CE$5,(ROW(EH39)-ROW($EH$5))*4,0):OFFSET($CE$5,(ROW(EH39)-ROW($EH$5))*4+3,0))</f>
        <v>100.63389935847751</v>
      </c>
      <c r="EI39" s="129"/>
      <c r="EJ39" s="129"/>
      <c r="EK39" s="5">
        <f t="shared" ca="1" si="65"/>
        <v>824652.69816536293</v>
      </c>
      <c r="EO39" s="90">
        <f t="shared" si="30"/>
        <v>71438.149034777103</v>
      </c>
      <c r="EP39" s="1">
        <f>+'gaku-mk1131'!G42</f>
        <v>69749.399999999994</v>
      </c>
      <c r="EQ39" s="5">
        <f t="shared" ca="1" si="66"/>
        <v>12519.130346296895</v>
      </c>
      <c r="ER39" s="7">
        <f ca="1">+ER38+$EQ38</f>
        <v>385562.5745526551</v>
      </c>
      <c r="ES39" s="7">
        <f ca="1">+ES38+$EQ38</f>
        <v>385562.5745526551</v>
      </c>
      <c r="ET39" s="7">
        <f ca="1">+ET38+EQ38-(ES41-ER41)/4</f>
        <v>371782.23743971309</v>
      </c>
      <c r="EU39" s="182">
        <f t="shared" ca="1" si="31"/>
        <v>392429.583926316</v>
      </c>
      <c r="EV39" s="5">
        <f t="shared" ca="1" si="67"/>
        <v>6020.666666666667</v>
      </c>
      <c r="EW39" s="92">
        <f t="shared" ca="1" si="68"/>
        <v>121.96931432450779</v>
      </c>
      <c r="EX39">
        <f t="shared" ca="1" si="189"/>
        <v>0.63907708937093144</v>
      </c>
      <c r="EY39">
        <f t="shared" ca="1" si="69"/>
        <v>0.6267623949904132</v>
      </c>
      <c r="EZ39">
        <f t="shared" ca="1" si="198"/>
        <v>1.17383100858702E-2</v>
      </c>
      <c r="FA39">
        <f t="shared" ca="1" si="198"/>
        <v>1.17383100858702E-2</v>
      </c>
      <c r="FC39" s="6">
        <f>+call!C77</f>
        <v>3.9765999999999999</v>
      </c>
      <c r="FE39" s="142">
        <f>fof!B101/10</f>
        <v>2120.747446082099</v>
      </c>
      <c r="FF39" s="142">
        <f>fof!C101/10</f>
        <v>46824.751008641593</v>
      </c>
      <c r="FG39" s="7">
        <f ca="1">+AVERAGE(OFFSET(jikasougaku!$BF$287,(ROW(Sheet1!FG39)-ROW(Sheet1!$FG$5))*3,0):OFFSET(jikasougaku!$BF$287,(ROW(Sheet1!FG39)-ROW(Sheet1!$FG$5))*3+2,0))/1000</f>
        <v>126453.08966666667</v>
      </c>
      <c r="FH39" s="7">
        <f ca="1">+AVERAGE(OFFSET(jikasougaku!$BR$287,(ROW(Sheet1!FH39)-ROW(Sheet1!$FH$5))*3,0):OFFSET(jikasougaku!$BR$287,(ROW(Sheet1!FH39)-ROW(Sheet1!$FH$5))*3+2,0))/1000</f>
        <v>418259.19366666669</v>
      </c>
      <c r="FI39" s="7" t="e">
        <f ca="1">+AVERAGE(OFFSET(jikasougaku!$BH$287,(ROW(Sheet1!FI39)-ROW(Sheet1!FI$5))*3,0):OFFSET(jikasougaku!$BH$287,(ROW(Sheet1!FI39)-ROW(Sheet1!FI$5))*3+2,0))/1000</f>
        <v>#DIV/0!</v>
      </c>
      <c r="FJ39" s="7" t="e">
        <f ca="1">+AVERAGE(OFFSET(jikasougaku!$BJ$287,(ROW(Sheet1!FJ39)-ROW(Sheet1!FJ$5))*3,0):OFFSET(jikasougaku!$BJ$287,(ROW(Sheet1!FJ39)-ROW(Sheet1!FJ$5))*3+2,0))/1000</f>
        <v>#DIV/0!</v>
      </c>
      <c r="FK39" s="7" t="e">
        <f ca="1">+AVERAGE(OFFSET(jikasougaku!$BL$287,(ROW(Sheet1!FK39)-ROW(Sheet1!FK$5))*3,0):OFFSET(jikasougaku!$BL$287,(ROW(Sheet1!FK39)-ROW(Sheet1!FK$5))*3+2,0))/1000</f>
        <v>#DIV/0!</v>
      </c>
      <c r="FL39" s="4">
        <f t="shared" ca="1" si="33"/>
        <v>104183.48641500136</v>
      </c>
      <c r="FM39" s="64">
        <f t="shared" ca="1" si="71"/>
        <v>291806.10400000005</v>
      </c>
      <c r="FN39" s="7">
        <f t="shared" ca="1" si="34"/>
        <v>39819.520902270568</v>
      </c>
      <c r="FO39" s="7">
        <f t="shared" ca="1" si="35"/>
        <v>319025.28552543867</v>
      </c>
      <c r="FP39" s="1">
        <f t="shared" ca="1" si="190"/>
        <v>4.6915243741389343</v>
      </c>
      <c r="FQ39" s="1">
        <f t="shared" ca="1" si="191"/>
        <v>37.587466375666104</v>
      </c>
      <c r="FR39" s="211">
        <f ca="1">+FP39/消費税調整!$E39*100</f>
        <v>4.3658944858715669</v>
      </c>
      <c r="FS39" s="211">
        <f ca="1">+FQ39/消費税調整!$E39*100</f>
        <v>34.978590986756295</v>
      </c>
      <c r="FT39" s="83">
        <f t="shared" ca="1" si="124"/>
        <v>-3.1808862621636902E-2</v>
      </c>
      <c r="FU39" s="83">
        <f t="shared" ca="1" si="125"/>
        <v>2.3613126495004369E-2</v>
      </c>
      <c r="FW39" s="7">
        <f>+kshotoku1631!$E43*kshotoku1722!$E$9/kshotoku1631!$E$65</f>
        <v>193306.82741969571</v>
      </c>
      <c r="FX39" s="72">
        <f t="shared" ca="1" si="72"/>
        <v>0.26324008818218453</v>
      </c>
      <c r="FY39">
        <f t="shared" ca="1" si="126"/>
        <v>1.2176852456948906E-2</v>
      </c>
      <c r="GA39" s="73">
        <f t="shared" ca="1" si="38"/>
        <v>121.96931432450779</v>
      </c>
      <c r="GB39" s="72">
        <f ca="1">+AVERAGE(OFFSET(Maikin30!$F$20,ROUNDDOWN((ROW(GB39)-ROW(GB$5))/4,0),MOD(ROW(GB39)-ROW(GB$5),4)*3):OFFSET(Maikin30!$F$20,ROUNDDOWN((ROW(GB39)-ROW(GB$5))/4,0),MOD(ROW(GB39)-ROW(GB$5),4)*3+2))</f>
        <v>116.96666666666665</v>
      </c>
      <c r="GC39" s="5">
        <f ca="1">+AVERAGE(OFFSET(Rocho!$J$66,(ROW(GC39)-ROW($GC$5))*3,0):OFFSET(Rocho!$J$66,(ROW(GC39)-ROW($GC$5))*3+2,0))</f>
        <v>6020.666666666667</v>
      </c>
      <c r="GD39" s="72">
        <f t="shared" ca="1" si="73"/>
        <v>86.519322930073471</v>
      </c>
      <c r="GE39">
        <f t="shared" ca="1" si="127"/>
        <v>6.1389722241111276E-3</v>
      </c>
      <c r="GF39" s="72"/>
      <c r="GG39" s="87" t="s">
        <v>258</v>
      </c>
      <c r="GH39" s="78">
        <f ca="1">+AVERAGE(OFFSET(Rocho!$E$6,(ROW(GH39)-ROW($GH$5))*3,0):OFFSET(Rocho!$E$6,(ROW(GH39)-ROW($GH$5))*3+2,0))/10000</f>
        <v>9246.6666666666679</v>
      </c>
      <c r="GI39" s="82">
        <f>Rocho!T40</f>
        <v>8080.4227293737304</v>
      </c>
      <c r="GJ39">
        <f t="shared" si="128"/>
        <v>2.6075113293078244E-3</v>
      </c>
      <c r="GL39" s="94">
        <f t="shared" si="39"/>
        <v>208031.66559462226</v>
      </c>
      <c r="GM39" s="5">
        <f t="shared" si="74"/>
        <v>71438.149034777103</v>
      </c>
      <c r="GN39" s="7">
        <f>+('gaku-mk1131'!C42-'gaku-mk1131'!D42)*('gaku-mk1722'!$C$8-'gaku-mk1722'!$D$8)/('gaku-mk1131'!$C$64-'gaku-mk1131'!$D$64)</f>
        <v>3017.9775969909583</v>
      </c>
      <c r="GO39" s="5">
        <f t="shared" si="75"/>
        <v>15019.214841668005</v>
      </c>
      <c r="GP39" s="5">
        <f t="shared" si="76"/>
        <v>21821.314838480361</v>
      </c>
      <c r="GQ39" s="90">
        <f>+'gaku-mk1131'!H42+('gaku-mk1722'!$H$8-'gaku-mk1131'!$H$64)</f>
        <v>6168.9</v>
      </c>
      <c r="GR39" s="7">
        <f>+'gaku-mk1131'!W42*'gaku-mk1722'!$W$8/'gaku-mk1131'!$W$64</f>
        <v>82578.455620566281</v>
      </c>
      <c r="GS39" s="7">
        <f>+'gaku-mk1131'!M42*'gaku-mk1722'!$M$8/'gaku-mk1131'!$M$64</f>
        <v>39927.79668215313</v>
      </c>
      <c r="GT39" s="7">
        <f>+'gaku-mk1131'!N42*'gaku-mk1722'!$N$8/'gaku-mk1131'!$N$64</f>
        <v>31940.143020013595</v>
      </c>
      <c r="GU39" s="5">
        <f t="shared" si="77"/>
        <v>58652.860892236742</v>
      </c>
      <c r="GV39" s="7">
        <f>+('gaku-jk1131'!C42-'gaku-jk1131'!D42)*('gaku-jk1722'!$C$8-'gaku-jk1722'!$D$8)/('gaku-jk1131'!$C$64-'gaku-jk1131'!$D$64)</f>
        <v>3032.3144457834114</v>
      </c>
      <c r="GW39" s="5">
        <f t="shared" si="78"/>
        <v>4256.9632611867437</v>
      </c>
      <c r="GX39" s="5">
        <f t="shared" si="79"/>
        <v>25450.348111531239</v>
      </c>
      <c r="GY39" s="90">
        <f>+'gaku-jk1131'!H42+('gaku-jk1722'!$H$8-'gaku-jk1131'!$H$64)</f>
        <v>5152.8999999999996</v>
      </c>
      <c r="GZ39" s="7">
        <f>+'gaku-jk1131'!Z42*'gaku-jk1722'!$Z$8/'gaku-jk1131'!$Z$64</f>
        <v>88266.715987612974</v>
      </c>
      <c r="HA39" s="7">
        <f>+'gaku-jk1131'!M42*'gaku-jk1722'!$M$8/'gaku-jk1131'!$M$64</f>
        <v>26550.971236199464</v>
      </c>
      <c r="HB39" s="7">
        <f>+'gaku-jk1131'!N42*'gaku-jk1722'!$N$8/'gaku-jk1131'!$N$64</f>
        <v>34769.986127551558</v>
      </c>
      <c r="HC39" s="9">
        <f t="shared" ca="1" si="40"/>
        <v>121.95622743682311</v>
      </c>
      <c r="HD39" s="7">
        <f t="shared" ca="1" si="41"/>
        <v>98.798214285714295</v>
      </c>
      <c r="HE39" s="9">
        <f t="shared" ca="1" si="42"/>
        <v>353.28059701492538</v>
      </c>
      <c r="HF39" s="9">
        <f t="shared" ca="1" si="43"/>
        <v>86.123402163225165</v>
      </c>
      <c r="HG39" s="7">
        <f t="shared" ca="1" si="44"/>
        <v>124.96827820186597</v>
      </c>
      <c r="HH39" s="7">
        <f t="shared" ca="1" si="45"/>
        <v>93.68786692759295</v>
      </c>
      <c r="HI39" s="7">
        <f t="shared" ca="1" si="46"/>
        <v>149.1398359161349</v>
      </c>
      <c r="HJ39" s="7">
        <f t="shared" ca="1" si="47"/>
        <v>90.82713414634145</v>
      </c>
      <c r="HL39">
        <f ca="1">+OFFSET('def-cy1131'!$C$8,ROUNDDOWN((ROW(Sheet1!HO39)-ROW(Sheet1!HO$5))/4,0),0)</f>
        <v>90.7</v>
      </c>
      <c r="HO39">
        <f ca="1">+OFFSET('def-cy1131'!$H$8,ROUNDDOWN((ROW(Sheet1!HO39)-ROW(Sheet1!HO$5))/4,0),0)</f>
        <v>131.19999999999999</v>
      </c>
      <c r="HP39">
        <f ca="1">+OFFSET('def-cy1131'!$W$8,ROUNDDOWN((ROW(Sheet1!HO39)-ROW(Sheet1!HO$5))/4,0),0)</f>
        <v>90.5</v>
      </c>
      <c r="HQ39">
        <f ca="1">+OFFSET('def-cy1131'!$M$8,ROUNDDOWN((ROW(Sheet1!HO39)-ROW(Sheet1!HO$5))/4,0),0)</f>
        <v>124.7</v>
      </c>
      <c r="HR39">
        <f ca="1">+OFFSET('def-cy1131'!$N$8,ROUNDDOWN((ROW(Sheet1!HO39)-ROW(Sheet1!HO$5))/4,0),0)</f>
        <v>111.3</v>
      </c>
      <c r="HS39" s="9">
        <f t="shared" ca="1" si="154"/>
        <v>122.63691335740073</v>
      </c>
      <c r="HT39" s="9">
        <f t="shared" ca="1" si="155"/>
        <v>98.362499999999983</v>
      </c>
      <c r="HU39" s="9">
        <f t="shared" ca="1" si="156"/>
        <v>366.3203456402199</v>
      </c>
      <c r="HV39" s="9">
        <f t="shared" ca="1" si="157"/>
        <v>84.745427728613549</v>
      </c>
      <c r="HW39" s="9">
        <f t="shared" ca="1" si="158"/>
        <v>128.20678541136553</v>
      </c>
      <c r="HX39" s="9">
        <f t="shared" ca="1" si="159"/>
        <v>93.791389432485317</v>
      </c>
      <c r="HY39" s="9">
        <f t="shared" ca="1" si="160"/>
        <v>153.80419325432996</v>
      </c>
      <c r="HZ39" s="9">
        <f t="shared" ca="1" si="161"/>
        <v>94.580995934959347</v>
      </c>
      <c r="IA39">
        <f t="shared" ca="1" si="80"/>
        <v>2.0571412417320169E-2</v>
      </c>
      <c r="IB39">
        <f t="shared" ca="1" si="81"/>
        <v>1.7407576348804418E-4</v>
      </c>
      <c r="IC39">
        <f t="shared" ca="1" si="82"/>
        <v>-6.837560162048676E-3</v>
      </c>
      <c r="ID39">
        <f t="shared" ca="1" si="83"/>
        <v>-2.4919521446143088E-3</v>
      </c>
      <c r="IE39">
        <f t="shared" ca="1" si="84"/>
        <v>1.4635619064707464E-2</v>
      </c>
      <c r="IF39">
        <f t="shared" ca="1" si="85"/>
        <v>3.046246773129715E-3</v>
      </c>
      <c r="IG39">
        <f t="shared" ca="1" si="86"/>
        <v>1.1161314663639238E-2</v>
      </c>
      <c r="IH39">
        <f t="shared" ca="1" si="87"/>
        <v>-7.8060157272873999E-3</v>
      </c>
      <c r="II39">
        <f t="shared" ca="1" si="129"/>
        <v>3.2453140648334239E-2</v>
      </c>
      <c r="IJ39" s="5">
        <f t="shared" ca="1" si="130"/>
        <v>170871.91366909962</v>
      </c>
      <c r="IK39" s="1">
        <f t="shared" ca="1" si="88"/>
        <v>20.132079183017829</v>
      </c>
      <c r="IL39">
        <f t="shared" ca="1" si="131"/>
        <v>2.940377669580024E-2</v>
      </c>
      <c r="IM39" s="5">
        <f t="shared" si="89"/>
        <v>208031.66559462226</v>
      </c>
      <c r="IN39">
        <f t="shared" ca="1" si="90"/>
        <v>121.74713861839459</v>
      </c>
      <c r="IP39" s="112">
        <v>114.20668946708221</v>
      </c>
      <c r="IQ39" s="112">
        <v>115.94022139041094</v>
      </c>
      <c r="IR39">
        <f t="shared" si="91"/>
        <v>103.9460894744939</v>
      </c>
      <c r="IS39">
        <f t="shared" si="132"/>
        <v>1.0468627527828374E-2</v>
      </c>
      <c r="IT39" s="112">
        <v>0.50187233959987643</v>
      </c>
      <c r="IU39">
        <f t="shared" si="133"/>
        <v>1.702698501956855E-2</v>
      </c>
      <c r="IW39">
        <f>+util!B37</f>
        <v>121.2</v>
      </c>
      <c r="IX39">
        <f t="shared" si="134"/>
        <v>8.8398365691436612E-3</v>
      </c>
      <c r="IY39">
        <f t="shared" si="135"/>
        <v>5.3039019414861969E-3</v>
      </c>
      <c r="JA39" s="5">
        <f t="shared" si="92"/>
        <v>99752.986879696764</v>
      </c>
      <c r="JB39" s="1">
        <f t="shared" si="93"/>
        <v>2.7076968693381458</v>
      </c>
      <c r="JC39" s="5">
        <f t="shared" ca="1" si="94"/>
        <v>81934.563729143149</v>
      </c>
      <c r="JD39" s="1">
        <f t="shared" ca="1" si="95"/>
        <v>9.6535064739514738</v>
      </c>
      <c r="JE39">
        <f t="shared" ca="1" si="136"/>
        <v>4.7160072958031284E-2</v>
      </c>
      <c r="JG39">
        <f t="shared" si="96"/>
        <v>0.55635269038098645</v>
      </c>
    </row>
    <row r="40" spans="1:267" x14ac:dyDescent="0.15">
      <c r="A40" t="s">
        <v>279</v>
      </c>
      <c r="B40" s="7">
        <f>+'gaku-mk1131'!B43*'gaku-mk1722'!$B$8/'gaku-mk1131'!$B$64</f>
        <v>400356.43763895321</v>
      </c>
      <c r="C40" s="7">
        <f>+'kgaku-mk1131'!B44*'kgaku-mk1722'!B$9/'kgaku-mk1131'!B$65</f>
        <v>204720.81583010574</v>
      </c>
      <c r="D40" s="7">
        <f>+'kgaku-mk1131'!C44*'kgaku-mk1722'!C$9/'kgaku-mk1131'!C$65</f>
        <v>1900.0067070076127</v>
      </c>
      <c r="E40" s="7">
        <f>+'kgaku-mk1131'!D44*'kgaku-mk1722'!D$9/'kgaku-mk1131'!D$65</f>
        <v>256.41330882352941</v>
      </c>
      <c r="F40" s="7">
        <f>+'kgaku-mk1131'!F44*'kgaku-mk1722'!F$9/'kgaku-mk1131'!F$65</f>
        <v>16756.736541992028</v>
      </c>
      <c r="G40" s="7">
        <f>+'kgaku-mk1131'!G44*'kgaku-mk1722'!G$9/'kgaku-mk1131'!G$65</f>
        <v>18563.178329602546</v>
      </c>
      <c r="H40" s="7">
        <f>+'kgaku-mk1131'!H44*'kgaku-mk1722'!H$9/'kgaku-mk1131'!H$65</f>
        <v>60861.919152422779</v>
      </c>
      <c r="I40" s="7">
        <f>+'kgaku-mk1131'!I44*'kgaku-mk1722'!I$9/'kgaku-mk1131'!I$65</f>
        <v>106508.09569811469</v>
      </c>
      <c r="J40" s="7">
        <f>+'gaku-mk1131'!F43*'gaku-mk1722'!$F$8/'gaku-mk1131'!$F$64</f>
        <v>22563.935795116387</v>
      </c>
      <c r="K40" s="7">
        <f>+'gaku-mk1131'!G43*'gaku-mk1722'!$G$8/'gaku-mk1131'!$G$64</f>
        <v>73525.389984777721</v>
      </c>
      <c r="L40" s="7">
        <f>+'gaku-jk1131'!B43*'gaku-jk1722'!$B$8/'gaku-jk1131'!$B$64</f>
        <v>371178.50218323339</v>
      </c>
      <c r="M40" s="7">
        <f>+'kgaku-jk1131'!B44*'kgaku-jk1722'!$B$9/'kgaku-jk1131'!$B$65</f>
        <v>206448.93112572565</v>
      </c>
      <c r="N40" s="7">
        <f>+'kgaku-jk1131'!C44*'kgaku-jk1722'!C$9/'kgaku-jk1131'!C$65</f>
        <v>3084.8952903081017</v>
      </c>
      <c r="O40" s="7">
        <f>+'kgaku-jk1131'!D44*'kgaku-jk1722'!D$9/'kgaku-jk1131'!D$65</f>
        <v>279.45443916697116</v>
      </c>
      <c r="P40" s="7">
        <f>+'kgaku-jk1131'!F44*'kgaku-jk1722'!F$9/'kgaku-jk1131'!F$65</f>
        <v>4787.9054022181508</v>
      </c>
      <c r="Q40" s="7">
        <f>+'kgaku-jk1131'!G44*'kgaku-jk1722'!G$9/'kgaku-jk1131'!G$65</f>
        <v>17945.444573366713</v>
      </c>
      <c r="R40" s="7">
        <f>+'kgaku-jk1131'!H44*'kgaku-jk1722'!H$9/'kgaku-jk1131'!H$65</f>
        <v>68563.228343471885</v>
      </c>
      <c r="S40" s="7">
        <f>+'kgaku-jk1131'!I44*'kgaku-jk1722'!I$9/'kgaku-jk1131'!I$65</f>
        <v>124814.11735603296</v>
      </c>
      <c r="T40" s="7">
        <f>+'gaku-jk1131'!F43*'gaku-jk1722'!$F$8/'gaku-jk1131'!$F$64</f>
        <v>26207.563593185514</v>
      </c>
      <c r="U40" s="7">
        <f>+'gaku-jk1131'!G43*'gaku-jk1722'!$G$8/'gaku-jk1131'!$G$64</f>
        <v>60376.56091580911</v>
      </c>
      <c r="V40" s="8">
        <f t="shared" si="164"/>
        <v>107.86089045677436</v>
      </c>
      <c r="W40" s="8">
        <f t="shared" si="165"/>
        <v>99.162933280304799</v>
      </c>
      <c r="X40" s="8">
        <f t="shared" si="166"/>
        <v>61.590638521084159</v>
      </c>
      <c r="Y40" s="8">
        <f t="shared" si="167"/>
        <v>91.754959981267319</v>
      </c>
      <c r="Z40" s="8">
        <f t="shared" si="168"/>
        <v>349.98052664593018</v>
      </c>
      <c r="AA40" s="8">
        <f t="shared" si="169"/>
        <v>103.44228728193576</v>
      </c>
      <c r="AB40" s="8">
        <f t="shared" si="170"/>
        <v>88.767580848922535</v>
      </c>
      <c r="AC40" s="8">
        <f t="shared" si="171"/>
        <v>85.333372501685645</v>
      </c>
      <c r="AD40" s="8">
        <f t="shared" si="172"/>
        <v>86.097037272795006</v>
      </c>
      <c r="AE40" s="8">
        <f t="shared" si="173"/>
        <v>121.77803582967192</v>
      </c>
      <c r="AF40" s="11">
        <f t="shared" ca="1" si="174"/>
        <v>98.798214285714295</v>
      </c>
      <c r="AG40" s="11">
        <f t="shared" ca="1" si="175"/>
        <v>61.442150803461061</v>
      </c>
      <c r="AH40" s="11">
        <f t="shared" ca="1" si="176"/>
        <v>91.323363544813702</v>
      </c>
      <c r="AI40" s="11">
        <f t="shared" ca="1" si="177"/>
        <v>353.28059701492538</v>
      </c>
      <c r="AJ40" s="11">
        <f t="shared" ca="1" si="178"/>
        <v>102.71918208373904</v>
      </c>
      <c r="AK40" s="11">
        <f t="shared" ca="1" si="179"/>
        <v>88.255247524752463</v>
      </c>
      <c r="AL40" s="11">
        <f t="shared" ca="1" si="180"/>
        <v>84.843360995850617</v>
      </c>
      <c r="AM40" s="11">
        <f t="shared" ca="1" si="181"/>
        <v>86.123402163225165</v>
      </c>
      <c r="AN40" s="11">
        <f t="shared" ca="1" si="182"/>
        <v>121.95622743682311</v>
      </c>
      <c r="AO40" s="9">
        <f ca="1">+OFFSET('kdef-cy1131'!B$9,ROUNDDOWN((ROW(Sheet1!AO40)-ROW(Sheet1!AO$5))/4,0),0)</f>
        <v>90.7</v>
      </c>
      <c r="AP40" s="9">
        <f ca="1">+OFFSET('kdef-cy1131'!C$9,ROUNDDOWN((ROW(Sheet1!AP40)-ROW(Sheet1!AP$5))/4,0),0)</f>
        <v>74.3</v>
      </c>
      <c r="AQ40" s="9">
        <f ca="1">+OFFSET('kdef-cy1131'!D$9,ROUNDDOWN((ROW(Sheet1!AQ40)-ROW(Sheet1!AQ$5))/4,0),0)</f>
        <v>88.3</v>
      </c>
      <c r="AR40" s="9">
        <f ca="1">+OFFSET('kdef-cy1131'!F$9,ROUNDDOWN((ROW(Sheet1!AR40)-ROW(Sheet1!AR$5))/4,0),0)</f>
        <v>146.30000000000001</v>
      </c>
      <c r="AS40" s="9">
        <f ca="1">+OFFSET('kdef-cy1131'!G$9,ROUNDDOWN((ROW(Sheet1!AS40)-ROW(Sheet1!AS$5))/4,0),0)</f>
        <v>92.7</v>
      </c>
      <c r="AT40" s="9">
        <f ca="1">+OFFSET('kdef-cy1131'!H$9,ROUNDDOWN((ROW(Sheet1!AT40)-ROW(Sheet1!AT$5))/4,0),0)</f>
        <v>91.8</v>
      </c>
      <c r="AU40" s="9">
        <f ca="1">+OFFSET('kdef-cy1131'!I$9,ROUNDDOWN((ROW(Sheet1!AU40)-ROW(Sheet1!AU$5))/4,0),0)</f>
        <v>82.2</v>
      </c>
      <c r="AV40" s="9">
        <f ca="1">+OFFSET('def-cy1131'!$F$8,ROUNDDOWN((ROW(Sheet1!AV40)-ROW(Sheet1!AV$5))/4,0),0)</f>
        <v>87.5</v>
      </c>
      <c r="AW40" s="9">
        <f ca="1">+OFFSET('def-cy1131'!$G$8,ROUNDDOWN((ROW(Sheet1!AW40)-ROW(Sheet1!AW$5))/4,0),0)</f>
        <v>107.5</v>
      </c>
      <c r="AX40" s="9">
        <f t="shared" ca="1" si="145"/>
        <v>98.362499999999983</v>
      </c>
      <c r="AY40" s="9">
        <f t="shared" ca="1" si="146"/>
        <v>65.824969097651419</v>
      </c>
      <c r="AZ40" s="9">
        <f t="shared" ca="1" si="147"/>
        <v>90.909667673716015</v>
      </c>
      <c r="BA40" s="9">
        <f t="shared" ca="1" si="148"/>
        <v>366.3203456402199</v>
      </c>
      <c r="BB40" s="9">
        <f t="shared" ca="1" si="149"/>
        <v>102.165141187926</v>
      </c>
      <c r="BC40" s="9">
        <f t="shared" ca="1" si="150"/>
        <v>88.447524752475232</v>
      </c>
      <c r="BD40" s="9">
        <f t="shared" ca="1" si="151"/>
        <v>83.501556016597505</v>
      </c>
      <c r="BE40" s="9">
        <f t="shared" ca="1" si="143"/>
        <v>84.745427728613549</v>
      </c>
      <c r="BF40" s="9">
        <f t="shared" ca="1" si="152"/>
        <v>122.63691335740073</v>
      </c>
      <c r="BG40">
        <f t="shared" ca="1" si="97"/>
        <v>7.2645843162370155E-4</v>
      </c>
      <c r="BH40">
        <f t="shared" ca="1" si="98"/>
        <v>1.7824820691133154E-4</v>
      </c>
      <c r="BI40">
        <f t="shared" ca="1" si="99"/>
        <v>2.4412606802286635E-3</v>
      </c>
      <c r="BJ40">
        <f t="shared" ca="1" si="100"/>
        <v>3.9489548432479319E-4</v>
      </c>
      <c r="BK40">
        <f t="shared" ca="1" si="101"/>
        <v>-5.2021425970416868E-3</v>
      </c>
      <c r="BL40" s="13">
        <f t="shared" ca="1" si="102"/>
        <v>-1.4612797939531968E-3</v>
      </c>
      <c r="BM40">
        <f t="shared" ca="1" si="192"/>
        <v>5.2336858621048622E-2</v>
      </c>
      <c r="BN40">
        <f t="shared" ca="1" si="193"/>
        <v>1.7267727059495877E-2</v>
      </c>
      <c r="BO40" s="13">
        <f t="shared" ca="1" si="194"/>
        <v>6.9604585680544506E-2</v>
      </c>
      <c r="BP40">
        <f t="shared" ca="1" si="104"/>
        <v>1.9377120954337537E-2</v>
      </c>
      <c r="BQ40">
        <f t="shared" ca="1" si="105"/>
        <v>1.7828491095702202E-2</v>
      </c>
      <c r="BR40">
        <f t="shared" ca="1" si="106"/>
        <v>5.8822314948689964E-3</v>
      </c>
      <c r="BS40" s="13">
        <f t="shared" ca="1" si="107"/>
        <v>4.308784354490873E-2</v>
      </c>
      <c r="BT40" s="5">
        <f t="shared" si="51"/>
        <v>60376.56091580911</v>
      </c>
      <c r="BU40" s="5">
        <f t="shared" ca="1" si="195"/>
        <v>214246.03198073577</v>
      </c>
      <c r="BV40" s="5">
        <f t="shared" ca="1" si="196"/>
        <v>20825.957813604266</v>
      </c>
      <c r="BW40" s="5">
        <f t="shared" ca="1" si="108"/>
        <v>79171.302660467743</v>
      </c>
      <c r="BX40" s="5">
        <f t="shared" si="54"/>
        <v>73525.389984777721</v>
      </c>
      <c r="BY40" s="5">
        <f t="shared" si="55"/>
        <v>187576.7865783241</v>
      </c>
      <c r="BZ40" s="5">
        <f t="shared" si="56"/>
        <v>39320.672337108415</v>
      </c>
      <c r="CA40" s="5">
        <f t="shared" si="57"/>
        <v>112846.06232188613</v>
      </c>
      <c r="CB40" s="9">
        <f t="shared" si="109"/>
        <v>121.77803582967192</v>
      </c>
      <c r="CC40" s="9">
        <f t="shared" ca="1" si="110"/>
        <v>87.552046982690584</v>
      </c>
      <c r="CD40" s="9">
        <f t="shared" ca="1" si="111"/>
        <v>188.80606927678849</v>
      </c>
      <c r="CE40" s="9">
        <f t="shared" ca="1" si="112"/>
        <v>142.53404772918188</v>
      </c>
      <c r="CF40" s="5"/>
      <c r="CG40" s="5">
        <f t="shared" si="197"/>
        <v>87.611029330361959</v>
      </c>
      <c r="CH40" s="5">
        <f t="shared" ca="1" si="113"/>
        <v>87.552046982690584</v>
      </c>
      <c r="CI40" s="5">
        <f t="shared" si="59"/>
        <v>126.85942046219496</v>
      </c>
      <c r="CJ40" s="5">
        <f t="shared" ca="1" si="114"/>
        <v>188.80606927678849</v>
      </c>
      <c r="CK40" s="5">
        <f t="shared" si="115"/>
        <v>123.50175697260957</v>
      </c>
      <c r="CL40" s="5">
        <f t="shared" ca="1" si="116"/>
        <v>142.53404772918188</v>
      </c>
      <c r="CM40" s="5"/>
      <c r="CN40" s="1">
        <f t="shared" si="183"/>
        <v>43.634069247912173</v>
      </c>
      <c r="CO40" s="1">
        <f t="shared" si="184"/>
        <v>7.0975959665107053</v>
      </c>
      <c r="CP40" s="1">
        <f t="shared" ca="1" si="185"/>
        <v>25.185796430966125</v>
      </c>
      <c r="CQ40" s="1">
        <f t="shared" ca="1" si="186"/>
        <v>2.4482055939336518</v>
      </c>
      <c r="CR40" s="1">
        <f t="shared" ca="1" si="187"/>
        <v>9.3070209681187457</v>
      </c>
      <c r="CS40" s="83">
        <f t="shared" si="117"/>
        <v>8.2379729643503354E-3</v>
      </c>
      <c r="CT40" s="83">
        <f t="shared" si="118"/>
        <v>2.6719488329334837E-2</v>
      </c>
      <c r="CU40" s="83">
        <f t="shared" ca="1" si="60"/>
        <v>-3.7074725156259931E-3</v>
      </c>
      <c r="CV40" s="83">
        <f t="shared" ca="1" si="61"/>
        <v>6.5043910070777047E-2</v>
      </c>
      <c r="CW40" s="83">
        <f t="shared" ca="1" si="61"/>
        <v>3.9940270460011168E-2</v>
      </c>
      <c r="CX40" s="83">
        <f t="shared" si="119"/>
        <v>3.7376940466614665E-3</v>
      </c>
      <c r="CY40" s="83">
        <f t="shared" si="138"/>
        <v>-1.6585066819212958E-4</v>
      </c>
      <c r="CZ40" s="83">
        <f t="shared" ca="1" si="139"/>
        <v>6.0323306404195609E-3</v>
      </c>
      <c r="DA40" s="83">
        <f t="shared" ca="1" si="140"/>
        <v>-2.1372289744146897E-3</v>
      </c>
      <c r="DB40" s="83">
        <f t="shared" ca="1" si="140"/>
        <v>-8.6904703015795118E-4</v>
      </c>
      <c r="DC40" s="5"/>
      <c r="DD40" s="86">
        <v>2015</v>
      </c>
      <c r="DE40" s="135">
        <v>631224.60000000009</v>
      </c>
      <c r="DF40" s="135">
        <v>9527.8000000000011</v>
      </c>
      <c r="DG40" s="135">
        <v>354912.60000000003</v>
      </c>
      <c r="DH40" s="5">
        <v>17757.8</v>
      </c>
      <c r="DI40" s="130"/>
      <c r="DJ40" s="130"/>
      <c r="DK40" s="130"/>
      <c r="DL40" s="130"/>
      <c r="DM40" s="130"/>
      <c r="DN40" s="130"/>
      <c r="DO40" s="130"/>
      <c r="DP40" s="130"/>
      <c r="DQ40" s="5">
        <f t="shared" ref="DQ40:DT40" si="199">+DE39</f>
        <v>622377.70000000007</v>
      </c>
      <c r="DR40" s="5">
        <f t="shared" si="199"/>
        <v>9465.9</v>
      </c>
      <c r="DS40" s="5">
        <f t="shared" si="199"/>
        <v>357757.5</v>
      </c>
      <c r="DT40" s="5">
        <f t="shared" si="199"/>
        <v>17612.8</v>
      </c>
      <c r="DU40" s="7">
        <f t="shared" si="121"/>
        <v>1007213.9000000001</v>
      </c>
      <c r="DV40" s="132">
        <f t="shared" si="163"/>
        <v>553454.69999999995</v>
      </c>
      <c r="DW40" s="132">
        <f t="shared" si="163"/>
        <v>15910.4</v>
      </c>
      <c r="DX40" s="132">
        <f t="shared" si="163"/>
        <v>354059.4</v>
      </c>
      <c r="DY40" s="132">
        <f t="shared" si="163"/>
        <v>10381.1</v>
      </c>
      <c r="DZ40" s="7">
        <f t="shared" si="123"/>
        <v>933805.6</v>
      </c>
      <c r="EA40">
        <v>97271.6</v>
      </c>
      <c r="EB40">
        <v>15842.5</v>
      </c>
      <c r="EC40">
        <v>81429.2</v>
      </c>
      <c r="ED40" s="129"/>
      <c r="EE40" s="129"/>
      <c r="EF40" s="129"/>
      <c r="EG40" s="5">
        <f t="shared" si="64"/>
        <v>847628.27450918639</v>
      </c>
      <c r="EH40" s="9">
        <f ca="1">+AVERAGE(OFFSET($CE$5,(ROW(EH40)-ROW($EH$5))*4,0):OFFSET($CE$5,(ROW(EH40)-ROW($EH$5))*4+3,0))</f>
        <v>101.47211013801214</v>
      </c>
      <c r="EI40" s="129"/>
      <c r="EJ40" s="129"/>
      <c r="EK40" s="5">
        <f t="shared" ca="1" si="65"/>
        <v>835331.27807860496</v>
      </c>
      <c r="EO40" s="90">
        <f t="shared" si="30"/>
        <v>73525.389984777721</v>
      </c>
      <c r="EP40" s="1">
        <f>+'gaku-mk1131'!G43</f>
        <v>71787.3</v>
      </c>
      <c r="EQ40" s="5">
        <f t="shared" ca="1" si="66"/>
        <v>12896.109939373526</v>
      </c>
      <c r="ER40" s="7">
        <f ca="1">+ER39+$EQ39</f>
        <v>398081.70489895198</v>
      </c>
      <c r="ES40" s="7">
        <f ca="1">+ES39+$EQ39</f>
        <v>398081.70489895198</v>
      </c>
      <c r="ET40" s="7">
        <f ca="1">+ET39+EQ39-(ES41-ER41)/4</f>
        <v>377411.19922953902</v>
      </c>
      <c r="EU40" s="182">
        <f t="shared" ca="1" si="31"/>
        <v>398371.15646708786</v>
      </c>
      <c r="EV40" s="5">
        <f t="shared" ca="1" si="67"/>
        <v>6043.333333333333</v>
      </c>
      <c r="EW40" s="92">
        <f t="shared" ca="1" si="68"/>
        <v>121.48268839103869</v>
      </c>
      <c r="EX40">
        <f t="shared" ca="1" si="189"/>
        <v>0.64242626606059283</v>
      </c>
      <c r="EY40">
        <f t="shared" ca="1" si="69"/>
        <v>0.63004703472820189</v>
      </c>
      <c r="EZ40">
        <f t="shared" ca="1" si="198"/>
        <v>5.2269614445189143E-3</v>
      </c>
      <c r="FA40">
        <f t="shared" ca="1" si="198"/>
        <v>5.2269614445184728E-3</v>
      </c>
      <c r="FC40" s="6">
        <f>+call!C78</f>
        <v>4.1589666666666698</v>
      </c>
      <c r="FE40" s="142">
        <f>fof!B102/10</f>
        <v>2675.9463690203852</v>
      </c>
      <c r="FF40" s="142">
        <f>fof!C102/10</f>
        <v>48201.989255458218</v>
      </c>
      <c r="FG40" s="7">
        <f ca="1">+AVERAGE(OFFSET(jikasougaku!$BF$287,(ROW(Sheet1!FG40)-ROW(Sheet1!$FG$5))*3,0):OFFSET(jikasougaku!$BF$287,(ROW(Sheet1!FG40)-ROW(Sheet1!$FG$5))*3+2,0))/1000</f>
        <v>135985.45333333334</v>
      </c>
      <c r="FH40" s="7">
        <f ca="1">+AVERAGE(OFFSET(jikasougaku!$BR$287,(ROW(Sheet1!FH40)-ROW(Sheet1!$FH$5))*3,0):OFFSET(jikasougaku!$BR$287,(ROW(Sheet1!FH40)-ROW(Sheet1!$FH$5))*3+2,0))/1000</f>
        <v>443261.67</v>
      </c>
      <c r="FI40" s="7" t="e">
        <f ca="1">+AVERAGE(OFFSET(jikasougaku!$BH$287,(ROW(Sheet1!FI40)-ROW(Sheet1!FI$5))*3,0):OFFSET(jikasougaku!$BH$287,(ROW(Sheet1!FI40)-ROW(Sheet1!FI$5))*3+2,0))/1000</f>
        <v>#DIV/0!</v>
      </c>
      <c r="FJ40" s="7" t="e">
        <f ca="1">+AVERAGE(OFFSET(jikasougaku!$BJ$287,(ROW(Sheet1!FJ40)-ROW(Sheet1!FJ$5))*3,0):OFFSET(jikasougaku!$BJ$287,(ROW(Sheet1!FJ40)-ROW(Sheet1!FJ$5))*3+2,0))/1000</f>
        <v>#DIV/0!</v>
      </c>
      <c r="FK40" s="7" t="e">
        <f ca="1">+AVERAGE(OFFSET(jikasougaku!$BL$287,(ROW(Sheet1!FK40)-ROW(Sheet1!FK$5))*3,0):OFFSET(jikasougaku!$BL$287,(ROW(Sheet1!FK40)-ROW(Sheet1!FK$5))*3+2,0))/1000</f>
        <v>#DIV/0!</v>
      </c>
      <c r="FL40" s="4">
        <f t="shared" ca="1" si="33"/>
        <v>112037.109313318</v>
      </c>
      <c r="FM40" s="64">
        <f t="shared" ca="1" si="71"/>
        <v>307276.21666666667</v>
      </c>
      <c r="FN40" s="7">
        <f t="shared" ca="1" si="34"/>
        <v>42821.220230246225</v>
      </c>
      <c r="FO40" s="7">
        <f t="shared" ca="1" si="35"/>
        <v>335938.42422590271</v>
      </c>
      <c r="FP40" s="1">
        <f t="shared" ca="1" si="190"/>
        <v>5.0338693588571264</v>
      </c>
      <c r="FQ40" s="1">
        <f t="shared" ca="1" si="191"/>
        <v>39.491404754016145</v>
      </c>
      <c r="FR40" s="211">
        <f ca="1">+FP40/消費税調整!$E40*100</f>
        <v>4.6670014845413021</v>
      </c>
      <c r="FS40" s="211">
        <f ca="1">+FQ40/消費税調整!$E40*100</f>
        <v>36.613275290771377</v>
      </c>
      <c r="FT40" s="83">
        <f t="shared" ca="1" si="124"/>
        <v>6.6693694455696423E-2</v>
      </c>
      <c r="FU40" s="83">
        <f t="shared" ca="1" si="125"/>
        <v>4.5674699265044097E-2</v>
      </c>
      <c r="FW40" s="7">
        <f>+kshotoku1631!$E44*kshotoku1722!$E$9/kshotoku1631!$E$65</f>
        <v>195591.94521872356</v>
      </c>
      <c r="FX40" s="72">
        <f t="shared" ca="1" si="72"/>
        <v>0.26641582752218035</v>
      </c>
      <c r="FY40">
        <f t="shared" ca="1" si="126"/>
        <v>1.1991850946524009E-2</v>
      </c>
      <c r="GA40" s="73">
        <f t="shared" ca="1" si="38"/>
        <v>121.48268839103869</v>
      </c>
      <c r="GB40" s="72">
        <f ca="1">+AVERAGE(OFFSET(Maikin30!$F$20,ROUNDDOWN((ROW(GB40)-ROW(GB$5))/4,0),MOD(ROW(GB40)-ROW(GB$5),4)*3):OFFSET(Maikin30!$F$20,ROUNDDOWN((ROW(GB40)-ROW(GB$5))/4,0),MOD(ROW(GB40)-ROW(GB$5),4)*3+2))</f>
        <v>116.5</v>
      </c>
      <c r="GC40" s="5">
        <f ca="1">+AVERAGE(OFFSET(Rocho!$J$66,(ROW(GC40)-ROW($GC$5))*3,0):OFFSET(Rocho!$J$66,(ROW(GC40)-ROW($GC$5))*3+2,0))</f>
        <v>6043.333333333333</v>
      </c>
      <c r="GD40" s="72">
        <f t="shared" ca="1" si="73"/>
        <v>86.304580354929882</v>
      </c>
      <c r="GE40">
        <f t="shared" ca="1" si="127"/>
        <v>-2.48510398825643E-3</v>
      </c>
      <c r="GF40" s="72"/>
      <c r="GG40" s="87" t="s">
        <v>259</v>
      </c>
      <c r="GH40" s="78">
        <f ca="1">+AVERAGE(OFFSET(Rocho!$E$6,(ROW(GH40)-ROW($GH$5))*3,0):OFFSET(Rocho!$E$6,(ROW(GH40)-ROW($GH$5))*3+2,0))/10000</f>
        <v>9275.6666666666679</v>
      </c>
      <c r="GI40" s="82">
        <f>Rocho!T41</f>
        <v>8102.2517352520499</v>
      </c>
      <c r="GJ40">
        <f t="shared" si="128"/>
        <v>2.6978258959367554E-3</v>
      </c>
      <c r="GL40" s="94">
        <f t="shared" si="39"/>
        <v>212400.87934407135</v>
      </c>
      <c r="GM40" s="5">
        <f t="shared" si="74"/>
        <v>73525.389984777721</v>
      </c>
      <c r="GN40" s="7">
        <f>+('gaku-mk1131'!C43-'gaku-mk1131'!D43)*('gaku-mk1722'!$C$8-'gaku-mk1722'!$D$8)/('gaku-mk1131'!$C$64-'gaku-mk1131'!$D$64)</f>
        <v>3070.5669934916878</v>
      </c>
      <c r="GO40" s="5">
        <f t="shared" si="75"/>
        <v>16756.736541992028</v>
      </c>
      <c r="GP40" s="5">
        <f t="shared" si="76"/>
        <v>22563.935795116387</v>
      </c>
      <c r="GQ40" s="90">
        <f>+'gaku-mk1131'!H43+('gaku-mk1722'!$H$8-'gaku-mk1131'!$H$64)</f>
        <v>4896.8</v>
      </c>
      <c r="GR40" s="7">
        <f>+'gaku-mk1131'!W43*'gaku-mk1722'!$W$8/'gaku-mk1131'!$W$64</f>
        <v>81829.072854042417</v>
      </c>
      <c r="GS40" s="7">
        <f>+'gaku-mk1131'!M43*'gaku-mk1722'!$M$8/'gaku-mk1131'!$M$64</f>
        <v>39835.65836610191</v>
      </c>
      <c r="GT40" s="7">
        <f>+'gaku-mk1131'!N43*'gaku-mk1722'!$N$8/'gaku-mk1131'!$N$64</f>
        <v>30077.281191450795</v>
      </c>
      <c r="GU40" s="5">
        <f t="shared" si="77"/>
        <v>60376.56091580911</v>
      </c>
      <c r="GV40" s="7">
        <f>+('gaku-jk1131'!C43-'gaku-jk1131'!D43)*('gaku-jk1722'!$C$8-'gaku-jk1722'!$D$8)/('gaku-jk1131'!$C$64-'gaku-jk1131'!$D$64)</f>
        <v>3070.8860446925355</v>
      </c>
      <c r="GW40" s="5">
        <f t="shared" si="78"/>
        <v>4787.9054022181508</v>
      </c>
      <c r="GX40" s="5">
        <f t="shared" si="79"/>
        <v>26207.563593185514</v>
      </c>
      <c r="GY40" s="90">
        <f>+'gaku-jk1131'!H43+('gaku-jk1722'!$H$8-'gaku-jk1131'!$H$64)</f>
        <v>4303.8</v>
      </c>
      <c r="GZ40" s="7">
        <f>+'gaku-jk1131'!Z43*'gaku-jk1722'!$Z$8/'gaku-jk1131'!$Z$64</f>
        <v>88082.167678628088</v>
      </c>
      <c r="HA40" s="7">
        <f>+'gaku-jk1131'!M43*'gaku-jk1722'!$M$8/'gaku-jk1131'!$M$64</f>
        <v>26757.326824073956</v>
      </c>
      <c r="HB40" s="7">
        <f>+'gaku-jk1131'!N43*'gaku-jk1722'!$N$8/'gaku-jk1131'!$N$64</f>
        <v>34492.317714177268</v>
      </c>
      <c r="HC40" s="9">
        <f t="shared" ca="1" si="40"/>
        <v>121.95622743682311</v>
      </c>
      <c r="HD40" s="7">
        <f t="shared" ca="1" si="41"/>
        <v>98.798214285714295</v>
      </c>
      <c r="HE40" s="9">
        <f t="shared" ca="1" si="42"/>
        <v>353.28059701492538</v>
      </c>
      <c r="HF40" s="9">
        <f t="shared" ca="1" si="43"/>
        <v>86.123402163225165</v>
      </c>
      <c r="HG40" s="7">
        <f t="shared" ca="1" si="44"/>
        <v>124.96827820186597</v>
      </c>
      <c r="HH40" s="7">
        <f t="shared" ca="1" si="45"/>
        <v>93.68786692759295</v>
      </c>
      <c r="HI40" s="7">
        <f t="shared" ca="1" si="46"/>
        <v>149.1398359161349</v>
      </c>
      <c r="HJ40" s="7">
        <f t="shared" ca="1" si="47"/>
        <v>90.82713414634145</v>
      </c>
      <c r="HL40">
        <f ca="1">+OFFSET('def-cy1131'!$C$8,ROUNDDOWN((ROW(Sheet1!HO40)-ROW(Sheet1!HO$5))/4,0),0)</f>
        <v>90.7</v>
      </c>
      <c r="HO40">
        <f ca="1">+OFFSET('def-cy1131'!$H$8,ROUNDDOWN((ROW(Sheet1!HO40)-ROW(Sheet1!HO$5))/4,0),0)</f>
        <v>131.19999999999999</v>
      </c>
      <c r="HP40">
        <f ca="1">+OFFSET('def-cy1131'!$W$8,ROUNDDOWN((ROW(Sheet1!HO40)-ROW(Sheet1!HO$5))/4,0),0)</f>
        <v>90.5</v>
      </c>
      <c r="HQ40">
        <f ca="1">+OFFSET('def-cy1131'!$M$8,ROUNDDOWN((ROW(Sheet1!HO40)-ROW(Sheet1!HO$5))/4,0),0)</f>
        <v>124.7</v>
      </c>
      <c r="HR40">
        <f ca="1">+OFFSET('def-cy1131'!$N$8,ROUNDDOWN((ROW(Sheet1!HO40)-ROW(Sheet1!HO$5))/4,0),0)</f>
        <v>111.3</v>
      </c>
      <c r="HS40" s="9">
        <f t="shared" ca="1" si="154"/>
        <v>122.63691335740073</v>
      </c>
      <c r="HT40" s="9">
        <f t="shared" ca="1" si="155"/>
        <v>98.362499999999983</v>
      </c>
      <c r="HU40" s="9">
        <f t="shared" ca="1" si="156"/>
        <v>366.3203456402199</v>
      </c>
      <c r="HV40" s="9">
        <f t="shared" ca="1" si="157"/>
        <v>84.745427728613549</v>
      </c>
      <c r="HW40" s="9">
        <f t="shared" ca="1" si="158"/>
        <v>128.20678541136553</v>
      </c>
      <c r="HX40" s="9">
        <f t="shared" ca="1" si="159"/>
        <v>93.791389432485317</v>
      </c>
      <c r="HY40" s="9">
        <f t="shared" ca="1" si="160"/>
        <v>153.80419325432996</v>
      </c>
      <c r="HZ40" s="9">
        <f t="shared" ca="1" si="161"/>
        <v>94.580995934959347</v>
      </c>
      <c r="IA40">
        <f t="shared" ca="1" si="80"/>
        <v>1.0094105741128271E-2</v>
      </c>
      <c r="IB40">
        <f t="shared" ca="1" si="81"/>
        <v>1.8116827593870613E-4</v>
      </c>
      <c r="IC40">
        <f t="shared" ca="1" si="82"/>
        <v>9.287379417657891E-3</v>
      </c>
      <c r="ID40">
        <f t="shared" ca="1" si="83"/>
        <v>3.0642254255894234E-3</v>
      </c>
      <c r="IE40">
        <f t="shared" ca="1" si="84"/>
        <v>-5.1982217614879251E-3</v>
      </c>
      <c r="IF40">
        <f t="shared" ca="1" si="85"/>
        <v>-8.2652879963740901E-4</v>
      </c>
      <c r="IG40">
        <f t="shared" ca="1" si="86"/>
        <v>1.5155468307114792E-3</v>
      </c>
      <c r="IH40">
        <f t="shared" ca="1" si="87"/>
        <v>1.2540513284155562E-3</v>
      </c>
      <c r="II40">
        <f t="shared" ca="1" si="129"/>
        <v>1.9371726458315992E-2</v>
      </c>
      <c r="IJ40" s="5">
        <f t="shared" ca="1" si="130"/>
        <v>174181.99764010639</v>
      </c>
      <c r="IK40" s="1">
        <f t="shared" ca="1" si="88"/>
        <v>20.476049399585598</v>
      </c>
      <c r="IL40">
        <f t="shared" ca="1" si="131"/>
        <v>1.6941359054566344E-2</v>
      </c>
      <c r="IM40" s="5">
        <f t="shared" si="89"/>
        <v>212400.87934407135</v>
      </c>
      <c r="IN40">
        <f t="shared" ca="1" si="90"/>
        <v>121.94192409191021</v>
      </c>
      <c r="IP40" s="112">
        <v>114.25310021065478</v>
      </c>
      <c r="IQ40" s="112">
        <v>116.55803152957213</v>
      </c>
      <c r="IR40">
        <f t="shared" si="91"/>
        <v>105.26509673059799</v>
      </c>
      <c r="IS40">
        <f t="shared" si="132"/>
        <v>1.2609504843285588E-2</v>
      </c>
      <c r="IT40" s="112">
        <v>0.5045466644911949</v>
      </c>
      <c r="IU40">
        <f t="shared" si="133"/>
        <v>5.3145482647050683E-3</v>
      </c>
      <c r="IW40">
        <f>+util!B38</f>
        <v>121.866666666667</v>
      </c>
      <c r="IX40">
        <f t="shared" si="134"/>
        <v>5.4854772766739276E-3</v>
      </c>
      <c r="IY40">
        <f t="shared" si="135"/>
        <v>3.2912863660043566E-3</v>
      </c>
      <c r="JA40" s="5">
        <f t="shared" si="92"/>
        <v>99554.817022185234</v>
      </c>
      <c r="JB40" s="1">
        <f t="shared" si="93"/>
        <v>2.5318696529059999</v>
      </c>
      <c r="JC40" s="5">
        <f t="shared" ca="1" si="94"/>
        <v>81641.172848108137</v>
      </c>
      <c r="JD40" s="1">
        <f t="shared" ca="1" si="95"/>
        <v>9.5973677585900692</v>
      </c>
      <c r="JE40">
        <f t="shared" ca="1" si="136"/>
        <v>-5.8323454632672475E-3</v>
      </c>
      <c r="JG40">
        <f t="shared" si="96"/>
        <v>0.55619851341447435</v>
      </c>
    </row>
    <row r="41" spans="1:267" x14ac:dyDescent="0.15">
      <c r="A41" t="s">
        <v>280</v>
      </c>
      <c r="B41" s="7">
        <f>+'gaku-mk1131'!B44*'gaku-mk1722'!$B$8/'gaku-mk1131'!$B$64</f>
        <v>413711.85604640679</v>
      </c>
      <c r="C41" s="7">
        <f>+'kgaku-mk1131'!B45*'kgaku-mk1722'!B$9/'kgaku-mk1131'!B$65</f>
        <v>211304.55787643706</v>
      </c>
      <c r="D41" s="7">
        <f>+'kgaku-mk1131'!C45*'kgaku-mk1722'!C$9/'kgaku-mk1131'!C$65</f>
        <v>2046.6842201834861</v>
      </c>
      <c r="E41" s="7">
        <f>+'kgaku-mk1131'!D45*'kgaku-mk1722'!D$9/'kgaku-mk1131'!D$65</f>
        <v>276.73996323529411</v>
      </c>
      <c r="F41" s="7">
        <f>+'kgaku-mk1131'!F45*'kgaku-mk1722'!F$9/'kgaku-mk1131'!F$65</f>
        <v>17296.113315454182</v>
      </c>
      <c r="G41" s="7">
        <f>+'kgaku-mk1131'!G45*'kgaku-mk1722'!G$9/'kgaku-mk1131'!G$65</f>
        <v>19381.400887429736</v>
      </c>
      <c r="H41" s="7">
        <f>+'kgaku-mk1131'!H45*'kgaku-mk1722'!H$9/'kgaku-mk1131'!H$65</f>
        <v>61637.460461698152</v>
      </c>
      <c r="I41" s="7">
        <f>+'kgaku-mk1131'!I45*'kgaku-mk1722'!I$9/'kgaku-mk1131'!I$65</f>
        <v>110789.0713829184</v>
      </c>
      <c r="J41" s="7">
        <f>+'gaku-mk1131'!F44*'gaku-mk1722'!$F$8/'gaku-mk1131'!$F$64</f>
        <v>23103.603163437379</v>
      </c>
      <c r="K41" s="7">
        <f>+'gaku-mk1131'!G44*'gaku-mk1722'!$G$8/'gaku-mk1131'!$G$64</f>
        <v>80592.757729656849</v>
      </c>
      <c r="L41" s="7">
        <f>+'gaku-jk1131'!B44*'gaku-jk1722'!$B$8/'gaku-jk1131'!$B$64</f>
        <v>381193.04650089325</v>
      </c>
      <c r="M41" s="7">
        <f>+'kgaku-jk1131'!B45*'kgaku-jk1722'!$B$9/'kgaku-jk1131'!$B$65</f>
        <v>212735.12650139359</v>
      </c>
      <c r="N41" s="7">
        <f>+'kgaku-jk1131'!C45*'kgaku-jk1722'!C$9/'kgaku-jk1131'!C$65</f>
        <v>3186.9304286492902</v>
      </c>
      <c r="O41" s="7">
        <f>+'kgaku-jk1131'!D45*'kgaku-jk1722'!D$9/'kgaku-jk1131'!D$65</f>
        <v>300.92144683960544</v>
      </c>
      <c r="P41" s="7">
        <f>+'kgaku-jk1131'!F45*'kgaku-jk1722'!F$9/'kgaku-jk1131'!F$65</f>
        <v>4955.3332876246468</v>
      </c>
      <c r="Q41" s="7">
        <f>+'kgaku-jk1131'!G45*'kgaku-jk1722'!G$9/'kgaku-jk1131'!G$65</f>
        <v>18693.151534486231</v>
      </c>
      <c r="R41" s="7">
        <f>+'kgaku-jk1131'!H45*'kgaku-jk1722'!H$9/'kgaku-jk1131'!H$65</f>
        <v>69804.789200339234</v>
      </c>
      <c r="S41" s="7">
        <f>+'kgaku-jk1131'!I45*'kgaku-jk1722'!I$9/'kgaku-jk1131'!I$65</f>
        <v>129112.73438468429</v>
      </c>
      <c r="T41" s="7">
        <f>+'gaku-jk1131'!F44*'gaku-jk1722'!$F$8/'gaku-jk1131'!$F$64</f>
        <v>26417.709456238896</v>
      </c>
      <c r="U41" s="7">
        <f>+'gaku-jk1131'!G44*'gaku-jk1722'!$G$8/'gaku-jk1131'!$G$64</f>
        <v>66043.914611716522</v>
      </c>
      <c r="V41" s="8">
        <f t="shared" si="164"/>
        <v>108.53079819897431</v>
      </c>
      <c r="W41" s="8">
        <f t="shared" si="165"/>
        <v>99.327535302475241</v>
      </c>
      <c r="X41" s="8">
        <f t="shared" si="166"/>
        <v>64.221176646486384</v>
      </c>
      <c r="Y41" s="8">
        <f t="shared" si="167"/>
        <v>91.964187379040368</v>
      </c>
      <c r="Z41" s="8">
        <f t="shared" si="168"/>
        <v>349.0403634130758</v>
      </c>
      <c r="AA41" s="8">
        <f t="shared" si="169"/>
        <v>103.68182621145388</v>
      </c>
      <c r="AB41" s="8">
        <f t="shared" si="170"/>
        <v>88.299758752653915</v>
      </c>
      <c r="AC41" s="8">
        <f t="shared" si="171"/>
        <v>85.808012595278527</v>
      </c>
      <c r="AD41" s="8">
        <f t="shared" si="172"/>
        <v>87.454982430284673</v>
      </c>
      <c r="AE41" s="8">
        <f t="shared" si="173"/>
        <v>122.02904416474321</v>
      </c>
      <c r="AF41" s="11">
        <f t="shared" ca="1" si="174"/>
        <v>100.75892857142857</v>
      </c>
      <c r="AG41" s="11">
        <f t="shared" ca="1" si="175"/>
        <v>70.042398022249685</v>
      </c>
      <c r="AH41" s="11">
        <f t="shared" ca="1" si="176"/>
        <v>93.495266868076556</v>
      </c>
      <c r="AI41" s="11">
        <f t="shared" ca="1" si="177"/>
        <v>337.34312647289863</v>
      </c>
      <c r="AJ41" s="11">
        <f t="shared" ca="1" si="178"/>
        <v>105.71100292112951</v>
      </c>
      <c r="AK41" s="11">
        <f t="shared" ca="1" si="179"/>
        <v>89.793465346534646</v>
      </c>
      <c r="AL41" s="11">
        <f t="shared" ca="1" si="180"/>
        <v>87.423755186721976</v>
      </c>
      <c r="AM41" s="11">
        <f t="shared" ca="1" si="181"/>
        <v>91.044739429695184</v>
      </c>
      <c r="AN41" s="11">
        <f t="shared" ca="1" si="182"/>
        <v>123.09070397111914</v>
      </c>
      <c r="AO41" s="9">
        <f ca="1">+OFFSET('kdef-cy1131'!B$9,ROUNDDOWN((ROW(Sheet1!AO41)-ROW(Sheet1!AO$5))/4,0),0)</f>
        <v>92.5</v>
      </c>
      <c r="AP41" s="9">
        <f ca="1">+OFFSET('kdef-cy1131'!C$9,ROUNDDOWN((ROW(Sheet1!AP41)-ROW(Sheet1!AP$5))/4,0),0)</f>
        <v>84.7</v>
      </c>
      <c r="AQ41" s="9">
        <f ca="1">+OFFSET('kdef-cy1131'!D$9,ROUNDDOWN((ROW(Sheet1!AQ41)-ROW(Sheet1!AQ$5))/4,0),0)</f>
        <v>90.4</v>
      </c>
      <c r="AR41" s="9">
        <f ca="1">+OFFSET('kdef-cy1131'!F$9,ROUNDDOWN((ROW(Sheet1!AR41)-ROW(Sheet1!AR$5))/4,0),0)</f>
        <v>139.69999999999999</v>
      </c>
      <c r="AS41" s="9">
        <f ca="1">+OFFSET('kdef-cy1131'!G$9,ROUNDDOWN((ROW(Sheet1!AS41)-ROW(Sheet1!AS$5))/4,0),0)</f>
        <v>95.4</v>
      </c>
      <c r="AT41" s="9">
        <f ca="1">+OFFSET('kdef-cy1131'!H$9,ROUNDDOWN((ROW(Sheet1!AT41)-ROW(Sheet1!AT$5))/4,0),0)</f>
        <v>93.4</v>
      </c>
      <c r="AU41" s="9">
        <f ca="1">+OFFSET('kdef-cy1131'!I$9,ROUNDDOWN((ROW(Sheet1!AU41)-ROW(Sheet1!AU$5))/4,0),0)</f>
        <v>84.7</v>
      </c>
      <c r="AV41" s="9">
        <f ca="1">+OFFSET('def-cy1131'!$F$8,ROUNDDOWN((ROW(Sheet1!AV41)-ROW(Sheet1!AV$5))/4,0),0)</f>
        <v>92.5</v>
      </c>
      <c r="AW41" s="9">
        <f ca="1">+OFFSET('def-cy1131'!$G$8,ROUNDDOWN((ROW(Sheet1!AW41)-ROW(Sheet1!AW$5))/4,0),0)</f>
        <v>108.5</v>
      </c>
      <c r="AX41" s="9">
        <f t="shared" ca="1" si="145"/>
        <v>98.798214285714295</v>
      </c>
      <c r="AY41" s="9">
        <f t="shared" ca="1" si="146"/>
        <v>61.442150803461061</v>
      </c>
      <c r="AZ41" s="9">
        <f t="shared" ca="1" si="147"/>
        <v>91.323363544813702</v>
      </c>
      <c r="BA41" s="9">
        <f t="shared" ca="1" si="148"/>
        <v>353.28059701492538</v>
      </c>
      <c r="BB41" s="9">
        <f t="shared" ca="1" si="149"/>
        <v>102.71918208373904</v>
      </c>
      <c r="BC41" s="9">
        <f t="shared" ca="1" si="150"/>
        <v>88.255247524752463</v>
      </c>
      <c r="BD41" s="9">
        <f t="shared" ca="1" si="151"/>
        <v>84.843360995850617</v>
      </c>
      <c r="BE41" s="9">
        <f t="shared" ca="1" si="143"/>
        <v>86.123402163225165</v>
      </c>
      <c r="BF41" s="9">
        <f t="shared" ca="1" si="152"/>
        <v>121.95622743682311</v>
      </c>
      <c r="BG41">
        <f t="shared" ca="1" si="97"/>
        <v>3.3618792426264754E-4</v>
      </c>
      <c r="BH41">
        <f t="shared" ca="1" si="98"/>
        <v>-1.051282299740096E-4</v>
      </c>
      <c r="BI41">
        <f t="shared" ca="1" si="99"/>
        <v>4.1185933949433725E-3</v>
      </c>
      <c r="BJ41">
        <f t="shared" ca="1" si="100"/>
        <v>5.8759012903621339E-3</v>
      </c>
      <c r="BK41">
        <f t="shared" ca="1" si="101"/>
        <v>1.9557464981895228E-2</v>
      </c>
      <c r="BL41" s="13">
        <f t="shared" ca="1" si="102"/>
        <v>2.9783019361489374E-2</v>
      </c>
      <c r="BM41">
        <f t="shared" ca="1" si="192"/>
        <v>1.4979902550693498E-2</v>
      </c>
      <c r="BN41">
        <f t="shared" ca="1" si="193"/>
        <v>4.5835654038859771E-3</v>
      </c>
      <c r="BO41" s="13">
        <f t="shared" ca="1" si="194"/>
        <v>1.9563467954579476E-2</v>
      </c>
      <c r="BP41">
        <f t="shared" ca="1" si="104"/>
        <v>6.1101296135169042E-2</v>
      </c>
      <c r="BQ41">
        <f t="shared" ca="1" si="105"/>
        <v>5.2289405204680077E-3</v>
      </c>
      <c r="BR41">
        <f t="shared" ca="1" si="106"/>
        <v>1.5999563940744814E-3</v>
      </c>
      <c r="BS41" s="13">
        <f t="shared" ca="1" si="107"/>
        <v>6.7930193049711526E-2</v>
      </c>
      <c r="BT41" s="5">
        <f t="shared" si="51"/>
        <v>66043.914611716522</v>
      </c>
      <c r="BU41" s="5">
        <f t="shared" ca="1" si="195"/>
        <v>220626.9256993403</v>
      </c>
      <c r="BV41" s="5">
        <f t="shared" ca="1" si="196"/>
        <v>21233.385771914138</v>
      </c>
      <c r="BW41" s="5">
        <f t="shared" ca="1" si="108"/>
        <v>84549.424534190461</v>
      </c>
      <c r="BX41" s="5">
        <f t="shared" si="54"/>
        <v>80592.757729656849</v>
      </c>
      <c r="BY41" s="5">
        <f t="shared" si="55"/>
        <v>193577.87698899448</v>
      </c>
      <c r="BZ41" s="5">
        <f t="shared" si="56"/>
        <v>40399.716478891562</v>
      </c>
      <c r="CA41" s="5">
        <f t="shared" si="57"/>
        <v>120992.4742085484</v>
      </c>
      <c r="CB41" s="9">
        <f t="shared" si="109"/>
        <v>122.02904416474321</v>
      </c>
      <c r="CC41" s="9">
        <f t="shared" ca="1" si="110"/>
        <v>87.739914960693895</v>
      </c>
      <c r="CD41" s="9">
        <f t="shared" ca="1" si="111"/>
        <v>190.26507083165768</v>
      </c>
      <c r="CE41" s="9">
        <f t="shared" ca="1" si="112"/>
        <v>143.10265844520438</v>
      </c>
      <c r="CF41" s="5"/>
      <c r="CG41" s="5">
        <f t="shared" si="197"/>
        <v>87.803098263000365</v>
      </c>
      <c r="CH41" s="5">
        <f t="shared" ca="1" si="113"/>
        <v>87.739914960693895</v>
      </c>
      <c r="CI41" s="5">
        <f t="shared" si="59"/>
        <v>128.77206973108659</v>
      </c>
      <c r="CJ41" s="5">
        <f t="shared" ca="1" si="114"/>
        <v>190.26507083165768</v>
      </c>
      <c r="CK41" s="5">
        <f t="shared" si="115"/>
        <v>124.20062943139942</v>
      </c>
      <c r="CL41" s="5">
        <f t="shared" ca="1" si="116"/>
        <v>143.10265844520438</v>
      </c>
      <c r="CM41" s="5"/>
      <c r="CN41" s="1">
        <f t="shared" si="183"/>
        <v>44.715275331793706</v>
      </c>
      <c r="CO41" s="1">
        <f t="shared" si="184"/>
        <v>7.7471817835099399</v>
      </c>
      <c r="CP41" s="1">
        <f t="shared" ca="1" si="185"/>
        <v>25.880308727588702</v>
      </c>
      <c r="CQ41" s="1">
        <f t="shared" ca="1" si="186"/>
        <v>2.4907502897356939</v>
      </c>
      <c r="CR41" s="1">
        <f t="shared" ca="1" si="187"/>
        <v>9.9179427114292356</v>
      </c>
      <c r="CS41" s="83">
        <f t="shared" si="117"/>
        <v>2.4476923275018627E-2</v>
      </c>
      <c r="CT41" s="83">
        <f t="shared" si="118"/>
        <v>8.7573005949953098E-2</v>
      </c>
      <c r="CU41" s="83">
        <f t="shared" ca="1" si="60"/>
        <v>2.720219683302438E-2</v>
      </c>
      <c r="CV41" s="83">
        <f t="shared" ca="1" si="61"/>
        <v>1.7228640693896468E-2</v>
      </c>
      <c r="CW41" s="83">
        <f t="shared" ca="1" si="61"/>
        <v>6.3576453686464057E-2</v>
      </c>
      <c r="CX41" s="83">
        <f t="shared" si="119"/>
        <v>6.1916415229790432E-3</v>
      </c>
      <c r="CY41" s="83">
        <f t="shared" si="138"/>
        <v>2.0590741151748494E-3</v>
      </c>
      <c r="CZ41" s="83">
        <f t="shared" ca="1" si="139"/>
        <v>2.1434873322317416E-3</v>
      </c>
      <c r="DA41" s="83">
        <f t="shared" ca="1" si="140"/>
        <v>7.6978097516353624E-3</v>
      </c>
      <c r="DB41" s="83">
        <f t="shared" ca="1" si="140"/>
        <v>3.9813613224752306E-3</v>
      </c>
      <c r="DC41" s="5"/>
      <c r="DD41" s="86">
        <v>2016</v>
      </c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>
        <f t="shared" ref="DQ41:DT41" si="200">+DE40</f>
        <v>631224.60000000009</v>
      </c>
      <c r="DR41" s="5">
        <f t="shared" si="200"/>
        <v>9527.8000000000011</v>
      </c>
      <c r="DS41" s="5">
        <f t="shared" si="200"/>
        <v>354912.60000000003</v>
      </c>
      <c r="DT41" s="5">
        <f t="shared" si="200"/>
        <v>17757.8</v>
      </c>
      <c r="DU41" s="7">
        <f t="shared" si="121"/>
        <v>1013422.8000000003</v>
      </c>
      <c r="DV41" s="129"/>
      <c r="DW41" s="129"/>
      <c r="DX41" s="129"/>
      <c r="DY41" s="129"/>
      <c r="DZ41" s="129"/>
      <c r="EG41" s="5">
        <f t="shared" si="64"/>
        <v>852853.4200255461</v>
      </c>
      <c r="EH41" s="9">
        <f ca="1">+AVERAGE(OFFSET($CE$5,(ROW(EH41)-ROW($EH$5))*4,0):OFFSET($CE$5,(ROW(EH41)-ROW($EH$5))*4+3,0))</f>
        <v>100.58683157964163</v>
      </c>
      <c r="EK41" s="5">
        <f t="shared" ca="1" si="65"/>
        <v>847877.8053072308</v>
      </c>
      <c r="EO41" s="90">
        <f t="shared" si="30"/>
        <v>80592.757729656849</v>
      </c>
      <c r="EP41" s="1">
        <f>+'gaku-mk1131'!G44</f>
        <v>78687.600000000006</v>
      </c>
      <c r="EQ41" s="5">
        <f t="shared" ca="1" si="66"/>
        <v>14079.535384822484</v>
      </c>
      <c r="ER41" s="90">
        <f ca="1">+OFFSET($EK$6,(ROW(ER41)-ROW($ER$9))/4,0)</f>
        <v>383417.14061244164</v>
      </c>
      <c r="ES41" s="7">
        <f ca="1">+ES40+$EQ40</f>
        <v>410977.81483832549</v>
      </c>
      <c r="ET41" s="7">
        <f ca="1">+ET40+EQ40-(ES41-ER41)/4</f>
        <v>383417.14061244158</v>
      </c>
      <c r="EU41" s="182">
        <f t="shared" ca="1" si="31"/>
        <v>404710.64458843868</v>
      </c>
      <c r="EV41" s="5">
        <f t="shared" ca="1" si="67"/>
        <v>6070.333333333333</v>
      </c>
      <c r="EW41" s="92">
        <f t="shared" ca="1" si="68"/>
        <v>121.23937542430413</v>
      </c>
      <c r="EX41">
        <f t="shared" ca="1" si="189"/>
        <v>0.65499085138628754</v>
      </c>
      <c r="EY41">
        <f t="shared" ca="1" si="69"/>
        <v>0.64236950680828397</v>
      </c>
      <c r="EZ41">
        <f t="shared" ca="1" si="198"/>
        <v>1.9369218999886518E-2</v>
      </c>
      <c r="FA41">
        <f t="shared" ca="1" si="198"/>
        <v>1.9369218999885647E-2</v>
      </c>
      <c r="FC41" s="6">
        <f>+call!C79</f>
        <v>4.1757633333333297</v>
      </c>
      <c r="FE41" s="142">
        <f>fof!B103/10</f>
        <v>2938.6495033913352</v>
      </c>
      <c r="FF41" s="142">
        <f>fof!C103/10</f>
        <v>50558.879650125935</v>
      </c>
      <c r="FG41" s="7">
        <f ca="1">+AVERAGE(OFFSET(jikasougaku!$BF$287,(ROW(Sheet1!FG41)-ROW(Sheet1!$FG$5))*3,0):OFFSET(jikasougaku!$BF$287,(ROW(Sheet1!FG41)-ROW(Sheet1!$FG$5))*3+2,0))/1000</f>
        <v>146167.804</v>
      </c>
      <c r="FH41" s="7">
        <f ca="1">+AVERAGE(OFFSET(jikasougaku!$BR$287,(ROW(Sheet1!FH41)-ROW(Sheet1!$FH$5))*3,0):OFFSET(jikasougaku!$BR$287,(ROW(Sheet1!FH41)-ROW(Sheet1!$FH$5))*3+2,0))/1000</f>
        <v>485981.68133333331</v>
      </c>
      <c r="FI41" s="7" t="e">
        <f ca="1">+AVERAGE(OFFSET(jikasougaku!$BH$287,(ROW(Sheet1!FI41)-ROW(Sheet1!FI$5))*3,0):OFFSET(jikasougaku!$BH$287,(ROW(Sheet1!FI41)-ROW(Sheet1!FI$5))*3+2,0))/1000</f>
        <v>#DIV/0!</v>
      </c>
      <c r="FJ41" s="7" t="e">
        <f ca="1">+AVERAGE(OFFSET(jikasougaku!$BJ$287,(ROW(Sheet1!FJ41)-ROW(Sheet1!FJ$5))*3,0):OFFSET(jikasougaku!$BJ$287,(ROW(Sheet1!FJ41)-ROW(Sheet1!FJ$5))*3+2,0))/1000</f>
        <v>#DIV/0!</v>
      </c>
      <c r="FK41" s="7" t="e">
        <f ca="1">+AVERAGE(OFFSET(jikasougaku!$BL$287,(ROW(Sheet1!FK41)-ROW(Sheet1!FK$5))*3,0):OFFSET(jikasougaku!$BL$287,(ROW(Sheet1!FK41)-ROW(Sheet1!FK$5))*3+2,0))/1000</f>
        <v>#DIV/0!</v>
      </c>
      <c r="FL41" s="4">
        <f t="shared" ca="1" si="33"/>
        <v>120426.25025997125</v>
      </c>
      <c r="FM41" s="64">
        <f t="shared" ca="1" si="71"/>
        <v>339813.87733333331</v>
      </c>
      <c r="FN41" s="7">
        <f t="shared" ca="1" si="34"/>
        <v>46027.597601288522</v>
      </c>
      <c r="FO41" s="7">
        <f t="shared" ca="1" si="35"/>
        <v>371511.14303548989</v>
      </c>
      <c r="FP41" s="1">
        <f t="shared" ca="1" si="190"/>
        <v>5.3991979090253439</v>
      </c>
      <c r="FQ41" s="1">
        <f t="shared" ca="1" si="191"/>
        <v>43.579554249876367</v>
      </c>
      <c r="FR41" s="211">
        <f ca="1">+FP41/消費税調整!$E41*100</f>
        <v>4.9748071502494202</v>
      </c>
      <c r="FS41" s="211">
        <f ca="1">+FQ41/消費税調整!$E41*100</f>
        <v>40.154089874083517</v>
      </c>
      <c r="FT41" s="83">
        <f t="shared" ca="1" si="124"/>
        <v>6.3869821029360729E-2</v>
      </c>
      <c r="FU41" s="83">
        <f t="shared" ca="1" si="125"/>
        <v>9.2313412558247432E-2</v>
      </c>
      <c r="FW41" s="7">
        <f>+kshotoku1631!$E45*kshotoku1722!$E$9/kshotoku1631!$E$65</f>
        <v>198907.91308643279</v>
      </c>
      <c r="FX41" s="72">
        <f t="shared" ca="1" si="72"/>
        <v>0.27026874862778955</v>
      </c>
      <c r="FY41">
        <f t="shared" ca="1" si="126"/>
        <v>1.4358479716759329E-2</v>
      </c>
      <c r="GA41" s="73">
        <f t="shared" ca="1" si="38"/>
        <v>121.23937542430413</v>
      </c>
      <c r="GB41" s="72">
        <f ca="1">+AVERAGE(OFFSET(Maikin30!$F$20,ROUNDDOWN((ROW(GB41)-ROW(GB$5))/4,0),MOD(ROW(GB41)-ROW(GB$5),4)*3):OFFSET(Maikin30!$F$20,ROUNDDOWN((ROW(GB41)-ROW(GB$5))/4,0),MOD(ROW(GB41)-ROW(GB$5),4)*3+2))</f>
        <v>116.26666666666667</v>
      </c>
      <c r="GC41" s="5">
        <f ca="1">+AVERAGE(OFFSET(Rocho!$J$66,(ROW(GC41)-ROW($GC$5))*3,0):OFFSET(Rocho!$J$66,(ROW(GC41)-ROW($GC$5))*3+2,0))</f>
        <v>6070.333333333333</v>
      </c>
      <c r="GD41" s="72">
        <f t="shared" ca="1" si="73"/>
        <v>86.331079091643531</v>
      </c>
      <c r="GE41">
        <f t="shared" ca="1" si="127"/>
        <v>3.0699030555679448E-4</v>
      </c>
      <c r="GF41" s="72"/>
      <c r="GG41" s="87" t="s">
        <v>260</v>
      </c>
      <c r="GH41" s="78">
        <f ca="1">+AVERAGE(OFFSET(Rocho!$E$6,(ROW(GH41)-ROW($GH$5))*3,0):OFFSET(Rocho!$E$6,(ROW(GH41)-ROW($GH$5))*3+2,0))/10000</f>
        <v>9303.6666666666679</v>
      </c>
      <c r="GI41" s="82">
        <f>Rocho!T42</f>
        <v>8124.7437456077696</v>
      </c>
      <c r="GJ41">
        <f t="shared" si="128"/>
        <v>2.7721736641149902E-3</v>
      </c>
      <c r="GL41" s="94">
        <f t="shared" si="39"/>
        <v>219664.75636948543</v>
      </c>
      <c r="GM41" s="5">
        <f t="shared" si="74"/>
        <v>80592.757729656849</v>
      </c>
      <c r="GN41" s="7">
        <f>+('gaku-mk1131'!C44-'gaku-mk1131'!D44)*('gaku-mk1722'!$C$8-'gaku-mk1722'!$D$8)/('gaku-mk1131'!$C$64-'gaku-mk1131'!$D$64)</f>
        <v>3140.2695756909948</v>
      </c>
      <c r="GO41" s="5">
        <f t="shared" si="75"/>
        <v>17296.113315454182</v>
      </c>
      <c r="GP41" s="5">
        <f t="shared" si="76"/>
        <v>23103.603163437379</v>
      </c>
      <c r="GQ41" s="90">
        <f>+'gaku-mk1131'!H44+('gaku-mk1722'!$H$8-'gaku-mk1131'!$H$64)</f>
        <v>3527.9</v>
      </c>
      <c r="GR41" s="7">
        <f>+'gaku-mk1131'!W44*'gaku-mk1722'!$W$8/'gaku-mk1131'!$W$64</f>
        <v>84580.691000887979</v>
      </c>
      <c r="GS41" s="7">
        <f>+'gaku-mk1131'!M44*'gaku-mk1722'!$M$8/'gaku-mk1131'!$M$64</f>
        <v>41301.179128954391</v>
      </c>
      <c r="GT41" s="7">
        <f>+'gaku-mk1131'!N44*'gaku-mk1722'!$N$8/'gaku-mk1131'!$N$64</f>
        <v>33877.75754459633</v>
      </c>
      <c r="GU41" s="5">
        <f t="shared" si="77"/>
        <v>66043.914611716522</v>
      </c>
      <c r="GV41" s="7">
        <f>+('gaku-jk1131'!C44-'gaku-jk1131'!D44)*('gaku-jk1722'!$C$8-'gaku-jk1722'!$D$8)/('gaku-jk1131'!$C$64-'gaku-jk1131'!$D$64)</f>
        <v>3112.3052113063245</v>
      </c>
      <c r="GW41" s="5">
        <f t="shared" si="78"/>
        <v>4955.3332876246468</v>
      </c>
      <c r="GX41" s="5">
        <f t="shared" si="79"/>
        <v>26417.709456238896</v>
      </c>
      <c r="GY41" s="90">
        <f>+'gaku-jk1131'!H44+('gaku-jk1722'!$H$8-'gaku-jk1131'!$H$64)</f>
        <v>3143.6000000000004</v>
      </c>
      <c r="GZ41" s="7">
        <f>+'gaku-jk1131'!Z44*'gaku-jk1722'!$Z$8/'gaku-jk1131'!$Z$64</f>
        <v>89332.487661773208</v>
      </c>
      <c r="HA41" s="7">
        <f>+'gaku-jk1131'!M44*'gaku-jk1722'!$M$8/'gaku-jk1131'!$M$64</f>
        <v>27522.944666320993</v>
      </c>
      <c r="HB41" s="7">
        <f>+'gaku-jk1131'!N44*'gaku-jk1722'!$N$8/'gaku-jk1131'!$N$64</f>
        <v>38336.760788034771</v>
      </c>
      <c r="HC41" s="9">
        <f t="shared" ca="1" si="40"/>
        <v>123.09070397111914</v>
      </c>
      <c r="HD41" s="7">
        <f t="shared" ca="1" si="41"/>
        <v>100.75892857142857</v>
      </c>
      <c r="HE41" s="9">
        <f t="shared" ca="1" si="42"/>
        <v>337.34312647289863</v>
      </c>
      <c r="HF41" s="9">
        <f t="shared" ca="1" si="43"/>
        <v>91.044739429695184</v>
      </c>
      <c r="HG41" s="7">
        <f t="shared" ca="1" si="44"/>
        <v>123.73002544529263</v>
      </c>
      <c r="HH41" s="7">
        <f t="shared" ca="1" si="45"/>
        <v>97.207632093933469</v>
      </c>
      <c r="HI41" s="7">
        <f t="shared" ca="1" si="46"/>
        <v>153.80419325432996</v>
      </c>
      <c r="HJ41" s="7">
        <f t="shared" ca="1" si="47"/>
        <v>94.989024390243898</v>
      </c>
      <c r="HL41">
        <f ca="1">+OFFSET('def-cy1131'!$C$8,ROUNDDOWN((ROW(Sheet1!HO41)-ROW(Sheet1!HO$5))/4,0),0)</f>
        <v>92.5</v>
      </c>
      <c r="HO41">
        <f ca="1">+OFFSET('def-cy1131'!$H$8,ROUNDDOWN((ROW(Sheet1!HO41)-ROW(Sheet1!HO$5))/4,0),0)</f>
        <v>129.9</v>
      </c>
      <c r="HP41">
        <f ca="1">+OFFSET('def-cy1131'!$W$8,ROUNDDOWN((ROW(Sheet1!HO41)-ROW(Sheet1!HO$5))/4,0),0)</f>
        <v>93.9</v>
      </c>
      <c r="HQ41">
        <f ca="1">+OFFSET('def-cy1131'!$M$8,ROUNDDOWN((ROW(Sheet1!HO41)-ROW(Sheet1!HO$5))/4,0),0)</f>
        <v>128.6</v>
      </c>
      <c r="HR41">
        <f ca="1">+OFFSET('def-cy1131'!$N$8,ROUNDDOWN((ROW(Sheet1!HO41)-ROW(Sheet1!HO$5))/4,0),0)</f>
        <v>116.4</v>
      </c>
      <c r="HS41" s="9">
        <f t="shared" ca="1" si="154"/>
        <v>121.95622743682311</v>
      </c>
      <c r="HT41" s="9">
        <f t="shared" ca="1" si="155"/>
        <v>98.798214285714295</v>
      </c>
      <c r="HU41" s="9">
        <f t="shared" ca="1" si="156"/>
        <v>353.28059701492538</v>
      </c>
      <c r="HV41" s="9">
        <f t="shared" ca="1" si="157"/>
        <v>86.123402163225165</v>
      </c>
      <c r="HW41" s="9">
        <f t="shared" ca="1" si="158"/>
        <v>124.96827820186597</v>
      </c>
      <c r="HX41" s="9">
        <f t="shared" ca="1" si="159"/>
        <v>93.68786692759295</v>
      </c>
      <c r="HY41" s="9">
        <f t="shared" ca="1" si="160"/>
        <v>149.1398359161349</v>
      </c>
      <c r="HZ41" s="9">
        <f t="shared" ca="1" si="161"/>
        <v>90.82713414634145</v>
      </c>
      <c r="IA41">
        <f t="shared" ca="1" si="80"/>
        <v>3.2505613610712233E-2</v>
      </c>
      <c r="IB41">
        <f t="shared" ca="1" si="81"/>
        <v>1.9245292714295442E-4</v>
      </c>
      <c r="IC41">
        <f t="shared" ca="1" si="82"/>
        <v>2.7817727430154678E-3</v>
      </c>
      <c r="ID41">
        <f t="shared" ca="1" si="83"/>
        <v>8.5116957625124283E-4</v>
      </c>
      <c r="IE41">
        <f t="shared" ca="1" si="84"/>
        <v>-6.8187806007177706E-3</v>
      </c>
      <c r="IF41">
        <f t="shared" ca="1" si="85"/>
        <v>5.5090738348718355E-3</v>
      </c>
      <c r="IG41">
        <f t="shared" ca="1" si="86"/>
        <v>5.370067892045147E-3</v>
      </c>
      <c r="IH41">
        <f t="shared" ca="1" si="87"/>
        <v>-1.6421889113534482E-2</v>
      </c>
      <c r="II41">
        <f t="shared" ca="1" si="129"/>
        <v>2.3969480869786626E-2</v>
      </c>
      <c r="IJ41" s="5">
        <f t="shared" ca="1" si="130"/>
        <v>178357.04970040213</v>
      </c>
      <c r="IK41" s="1">
        <f t="shared" ca="1" si="88"/>
        <v>20.921904683015267</v>
      </c>
      <c r="IL41">
        <f t="shared" ca="1" si="131"/>
        <v>2.1540799932747958E-2</v>
      </c>
      <c r="IM41" s="5">
        <f t="shared" si="89"/>
        <v>219664.75636948543</v>
      </c>
      <c r="IN41">
        <f t="shared" ca="1" si="90"/>
        <v>123.16011996075879</v>
      </c>
      <c r="IP41" s="112">
        <v>115.92817532707701</v>
      </c>
      <c r="IQ41" s="112">
        <v>118.94876078466949</v>
      </c>
      <c r="IR41">
        <f t="shared" si="91"/>
        <v>106.83130731954581</v>
      </c>
      <c r="IS41">
        <f t="shared" si="132"/>
        <v>1.4769124118474074E-2</v>
      </c>
      <c r="IT41" s="112">
        <v>0.51489545346379229</v>
      </c>
      <c r="IU41">
        <f t="shared" si="133"/>
        <v>2.0303545043023116E-2</v>
      </c>
      <c r="IW41">
        <f>+util!B39</f>
        <v>123.23333333333299</v>
      </c>
      <c r="IX41">
        <f t="shared" si="134"/>
        <v>1.1152026362585738E-2</v>
      </c>
      <c r="IY41">
        <f t="shared" si="135"/>
        <v>6.6912158175514427E-3</v>
      </c>
      <c r="JA41" s="5">
        <f t="shared" si="92"/>
        <v>98672.282160937029</v>
      </c>
      <c r="JB41" s="1">
        <f t="shared" si="93"/>
        <v>2.4424003622028456</v>
      </c>
      <c r="JC41" s="5">
        <f t="shared" ca="1" si="94"/>
        <v>80117.072143463272</v>
      </c>
      <c r="JD41" s="1">
        <f t="shared" ca="1" si="95"/>
        <v>9.3980122999534963</v>
      </c>
      <c r="JE41">
        <f t="shared" ca="1" si="136"/>
        <v>-2.0990659598884704E-2</v>
      </c>
      <c r="JG41">
        <f t="shared" si="96"/>
        <v>0.55807714346881476</v>
      </c>
    </row>
    <row r="42" spans="1:267" x14ac:dyDescent="0.15">
      <c r="A42" t="s">
        <v>281</v>
      </c>
      <c r="B42" s="7">
        <f>+'gaku-mk1131'!B45*'gaku-mk1722'!$B$8/'gaku-mk1131'!$B$64</f>
        <v>412187.96684767824</v>
      </c>
      <c r="C42" s="7">
        <f>+'kgaku-mk1131'!B46*'kgaku-mk1722'!B$9/'kgaku-mk1131'!B$65</f>
        <v>210258.51461174982</v>
      </c>
      <c r="D42" s="7">
        <f>+'kgaku-mk1131'!C46*'kgaku-mk1722'!C$9/'kgaku-mk1131'!C$65</f>
        <v>2205.2380441147766</v>
      </c>
      <c r="E42" s="7">
        <f>+'kgaku-mk1131'!D46*'kgaku-mk1722'!D$9/'kgaku-mk1131'!D$65</f>
        <v>310.25415441176466</v>
      </c>
      <c r="F42" s="7">
        <f>+'kgaku-mk1131'!F46*'kgaku-mk1722'!F$9/'kgaku-mk1131'!F$65</f>
        <v>16547.847617617448</v>
      </c>
      <c r="G42" s="7">
        <f>+'kgaku-mk1131'!G46*'kgaku-mk1722'!G$9/'kgaku-mk1131'!G$65</f>
        <v>18243.517574491369</v>
      </c>
      <c r="H42" s="7">
        <f>+'kgaku-mk1131'!H46*'kgaku-mk1722'!H$9/'kgaku-mk1131'!H$65</f>
        <v>61265.428076625503</v>
      </c>
      <c r="I42" s="7">
        <f>+'kgaku-mk1131'!I46*'kgaku-mk1722'!I$9/'kgaku-mk1131'!I$65</f>
        <v>112417.44030551222</v>
      </c>
      <c r="J42" s="7">
        <f>+'gaku-mk1131'!F45*'gaku-mk1722'!$F$8/'gaku-mk1131'!$F$64</f>
        <v>23329.381319435259</v>
      </c>
      <c r="K42" s="7">
        <f>+'gaku-mk1131'!G45*'gaku-mk1722'!$G$8/'gaku-mk1131'!$G$64</f>
        <v>77823.801496119064</v>
      </c>
      <c r="L42" s="7">
        <f>+'gaku-jk1131'!B45*'gaku-jk1722'!$B$8/'gaku-jk1131'!$B$64</f>
        <v>376215.68809231854</v>
      </c>
      <c r="M42" s="7">
        <f>+'kgaku-jk1131'!B46*'kgaku-jk1722'!$B$9/'kgaku-jk1131'!$B$65</f>
        <v>208803.01695904584</v>
      </c>
      <c r="N42" s="7">
        <f>+'kgaku-jk1131'!C46*'kgaku-jk1722'!C$9/'kgaku-jk1131'!C$65</f>
        <v>3234.4891795710305</v>
      </c>
      <c r="O42" s="7">
        <f>+'kgaku-jk1131'!D46*'kgaku-jk1722'!D$9/'kgaku-jk1131'!D$65</f>
        <v>331.97194008038002</v>
      </c>
      <c r="P42" s="7">
        <f>+'kgaku-jk1131'!F46*'kgaku-jk1722'!F$9/'kgaku-jk1131'!F$65</f>
        <v>4926.7128114132756</v>
      </c>
      <c r="Q42" s="7">
        <f>+'kgaku-jk1131'!G46*'kgaku-jk1722'!G$9/'kgaku-jk1131'!G$65</f>
        <v>17228.229812924179</v>
      </c>
      <c r="R42" s="7">
        <f>+'kgaku-jk1131'!H46*'kgaku-jk1722'!H$9/'kgaku-jk1131'!H$65</f>
        <v>68078.075287865999</v>
      </c>
      <c r="S42" s="7">
        <f>+'kgaku-jk1131'!I46*'kgaku-jk1722'!I$9/'kgaku-jk1131'!I$65</f>
        <v>128804.18341018859</v>
      </c>
      <c r="T42" s="7">
        <f>+'gaku-jk1131'!F45*'gaku-jk1722'!$F$8/'gaku-jk1131'!$F$64</f>
        <v>25653.799432406711</v>
      </c>
      <c r="U42" s="7">
        <f>+'gaku-jk1131'!G45*'gaku-jk1722'!$G$8/'gaku-jk1131'!$G$64</f>
        <v>63352.276137554545</v>
      </c>
      <c r="V42" s="8">
        <f t="shared" si="164"/>
        <v>109.56161050533666</v>
      </c>
      <c r="W42" s="8">
        <f t="shared" si="165"/>
        <v>100.69706734792507</v>
      </c>
      <c r="X42" s="8">
        <f t="shared" si="166"/>
        <v>68.178866018257736</v>
      </c>
      <c r="Y42" s="8">
        <f t="shared" si="167"/>
        <v>93.457945372323678</v>
      </c>
      <c r="Z42" s="8">
        <f t="shared" si="168"/>
        <v>335.88009390932075</v>
      </c>
      <c r="AA42" s="8">
        <f t="shared" si="169"/>
        <v>105.89316356115441</v>
      </c>
      <c r="AB42" s="8">
        <f t="shared" si="170"/>
        <v>89.992890982253186</v>
      </c>
      <c r="AC42" s="8">
        <f t="shared" si="171"/>
        <v>87.277786582062092</v>
      </c>
      <c r="AD42" s="8">
        <f t="shared" si="172"/>
        <v>90.939283207947852</v>
      </c>
      <c r="AE42" s="8">
        <f t="shared" si="173"/>
        <v>122.84294462781891</v>
      </c>
      <c r="AF42" s="11">
        <f t="shared" ca="1" si="174"/>
        <v>100.75892857142857</v>
      </c>
      <c r="AG42" s="11">
        <f t="shared" ca="1" si="175"/>
        <v>70.042398022249685</v>
      </c>
      <c r="AH42" s="11">
        <f t="shared" ca="1" si="176"/>
        <v>93.495266868076556</v>
      </c>
      <c r="AI42" s="11">
        <f t="shared" ca="1" si="177"/>
        <v>337.34312647289863</v>
      </c>
      <c r="AJ42" s="11">
        <f t="shared" ca="1" si="178"/>
        <v>105.71100292112951</v>
      </c>
      <c r="AK42" s="11">
        <f t="shared" ca="1" si="179"/>
        <v>89.793465346534646</v>
      </c>
      <c r="AL42" s="11">
        <f t="shared" ca="1" si="180"/>
        <v>87.423755186721976</v>
      </c>
      <c r="AM42" s="11">
        <f t="shared" ca="1" si="181"/>
        <v>91.044739429695184</v>
      </c>
      <c r="AN42" s="11">
        <f t="shared" ca="1" si="182"/>
        <v>123.09070397111914</v>
      </c>
      <c r="AO42" s="9">
        <f ca="1">+OFFSET('kdef-cy1131'!B$9,ROUNDDOWN((ROW(Sheet1!AO42)-ROW(Sheet1!AO$5))/4,0),0)</f>
        <v>92.5</v>
      </c>
      <c r="AP42" s="9">
        <f ca="1">+OFFSET('kdef-cy1131'!C$9,ROUNDDOWN((ROW(Sheet1!AP42)-ROW(Sheet1!AP$5))/4,0),0)</f>
        <v>84.7</v>
      </c>
      <c r="AQ42" s="9">
        <f ca="1">+OFFSET('kdef-cy1131'!D$9,ROUNDDOWN((ROW(Sheet1!AQ42)-ROW(Sheet1!AQ$5))/4,0),0)</f>
        <v>90.4</v>
      </c>
      <c r="AR42" s="9">
        <f ca="1">+OFFSET('kdef-cy1131'!F$9,ROUNDDOWN((ROW(Sheet1!AR42)-ROW(Sheet1!AR$5))/4,0),0)</f>
        <v>139.69999999999999</v>
      </c>
      <c r="AS42" s="9">
        <f ca="1">+OFFSET('kdef-cy1131'!G$9,ROUNDDOWN((ROW(Sheet1!AS42)-ROW(Sheet1!AS$5))/4,0),0)</f>
        <v>95.4</v>
      </c>
      <c r="AT42" s="9">
        <f ca="1">+OFFSET('kdef-cy1131'!H$9,ROUNDDOWN((ROW(Sheet1!AT42)-ROW(Sheet1!AT$5))/4,0),0)</f>
        <v>93.4</v>
      </c>
      <c r="AU42" s="9">
        <f ca="1">+OFFSET('kdef-cy1131'!I$9,ROUNDDOWN((ROW(Sheet1!AU42)-ROW(Sheet1!AU$5))/4,0),0)</f>
        <v>84.7</v>
      </c>
      <c r="AV42" s="9">
        <f ca="1">+OFFSET('def-cy1131'!$F$8,ROUNDDOWN((ROW(Sheet1!AV42)-ROW(Sheet1!AV$5))/4,0),0)</f>
        <v>92.5</v>
      </c>
      <c r="AW42" s="9">
        <f ca="1">+OFFSET('def-cy1131'!$G$8,ROUNDDOWN((ROW(Sheet1!AW42)-ROW(Sheet1!AW$5))/4,0),0)</f>
        <v>108.5</v>
      </c>
      <c r="AX42" s="9">
        <f t="shared" ca="1" si="145"/>
        <v>98.798214285714295</v>
      </c>
      <c r="AY42" s="9">
        <f t="shared" ca="1" si="146"/>
        <v>61.442150803461061</v>
      </c>
      <c r="AZ42" s="9">
        <f t="shared" ca="1" si="147"/>
        <v>91.323363544813702</v>
      </c>
      <c r="BA42" s="9">
        <f t="shared" ca="1" si="148"/>
        <v>353.28059701492538</v>
      </c>
      <c r="BB42" s="9">
        <f t="shared" ca="1" si="149"/>
        <v>102.71918208373904</v>
      </c>
      <c r="BC42" s="9">
        <f t="shared" ca="1" si="150"/>
        <v>88.255247524752463</v>
      </c>
      <c r="BD42" s="9">
        <f t="shared" ca="1" si="151"/>
        <v>84.843360995850617</v>
      </c>
      <c r="BE42" s="9">
        <f t="shared" ca="1" si="143"/>
        <v>86.123402163225165</v>
      </c>
      <c r="BF42" s="9">
        <f t="shared" ca="1" si="152"/>
        <v>121.95622743682311</v>
      </c>
      <c r="BG42">
        <f t="shared" ca="1" si="97"/>
        <v>1.5216580421574657E-4</v>
      </c>
      <c r="BH42">
        <f t="shared" ca="1" si="98"/>
        <v>-1.4766263634100822E-4</v>
      </c>
      <c r="BI42">
        <f t="shared" ca="1" si="99"/>
        <v>-7.835851324225044E-3</v>
      </c>
      <c r="BJ42">
        <f t="shared" ca="1" si="100"/>
        <v>-7.935625082457055E-3</v>
      </c>
      <c r="BK42">
        <f t="shared" ca="1" si="101"/>
        <v>-1.3632170293227301E-3</v>
      </c>
      <c r="BL42" s="13">
        <f t="shared" ca="1" si="102"/>
        <v>-1.7130190268130091E-2</v>
      </c>
      <c r="BM42">
        <f t="shared" ca="1" si="192"/>
        <v>-2.5115613187678136E-3</v>
      </c>
      <c r="BN42">
        <f t="shared" ca="1" si="193"/>
        <v>-1.6342200362061098E-2</v>
      </c>
      <c r="BO42" s="13">
        <f t="shared" ca="1" si="194"/>
        <v>-1.8853761680828911E-2</v>
      </c>
      <c r="BP42">
        <f t="shared" ca="1" si="104"/>
        <v>-2.7173399116135585E-2</v>
      </c>
      <c r="BQ42">
        <f t="shared" ca="1" si="105"/>
        <v>-8.3698928817633426E-4</v>
      </c>
      <c r="BR42">
        <f t="shared" ca="1" si="106"/>
        <v>-5.4461129601196343E-3</v>
      </c>
      <c r="BS42" s="13">
        <f t="shared" ca="1" si="107"/>
        <v>-3.3456501364431554E-2</v>
      </c>
      <c r="BT42" s="5">
        <f t="shared" si="51"/>
        <v>63352.276137554545</v>
      </c>
      <c r="BU42" s="5">
        <f t="shared" ca="1" si="195"/>
        <v>216847.54448383799</v>
      </c>
      <c r="BV42" s="5">
        <f t="shared" ca="1" si="196"/>
        <v>20833.056576893367</v>
      </c>
      <c r="BW42" s="5">
        <f t="shared" ca="1" si="108"/>
        <v>81720.696596900409</v>
      </c>
      <c r="BX42" s="5">
        <f t="shared" si="54"/>
        <v>77823.801496119064</v>
      </c>
      <c r="BY42" s="5">
        <f t="shared" si="55"/>
        <v>193821.36984633209</v>
      </c>
      <c r="BZ42" s="5">
        <f t="shared" si="56"/>
        <v>39877.228937052707</v>
      </c>
      <c r="CA42" s="5">
        <f t="shared" si="57"/>
        <v>117701.03043317178</v>
      </c>
      <c r="CB42" s="9">
        <f t="shared" si="109"/>
        <v>122.84294462781891</v>
      </c>
      <c r="CC42" s="9">
        <f t="shared" ca="1" si="110"/>
        <v>89.381399410210022</v>
      </c>
      <c r="CD42" s="9">
        <f t="shared" ca="1" si="111"/>
        <v>191.41324169052496</v>
      </c>
      <c r="CE42" s="9">
        <f t="shared" ca="1" si="112"/>
        <v>144.0284228287355</v>
      </c>
      <c r="CF42" s="5"/>
      <c r="CG42" s="5">
        <f t="shared" si="197"/>
        <v>89.325892560098126</v>
      </c>
      <c r="CH42" s="5">
        <f t="shared" ca="1" si="113"/>
        <v>89.381399410210022</v>
      </c>
      <c r="CI42" s="5">
        <f t="shared" si="59"/>
        <v>130.40078798912694</v>
      </c>
      <c r="CJ42" s="5">
        <f t="shared" ca="1" si="114"/>
        <v>191.41324169052496</v>
      </c>
      <c r="CK42" s="5">
        <f t="shared" si="115"/>
        <v>125.30345629185018</v>
      </c>
      <c r="CL42" s="5">
        <f t="shared" ca="1" si="116"/>
        <v>144.0284228287355</v>
      </c>
      <c r="CM42" s="5"/>
      <c r="CN42" s="1">
        <f t="shared" si="183"/>
        <v>44.04071030970222</v>
      </c>
      <c r="CO42" s="1">
        <f t="shared" si="184"/>
        <v>7.4161693122952661</v>
      </c>
      <c r="CP42" s="1">
        <f t="shared" ca="1" si="185"/>
        <v>25.384693382694604</v>
      </c>
      <c r="CQ42" s="1">
        <f t="shared" ca="1" si="186"/>
        <v>2.4387675437486114</v>
      </c>
      <c r="CR42" s="1">
        <f t="shared" ca="1" si="187"/>
        <v>9.5664206439153094</v>
      </c>
      <c r="CS42" s="83">
        <f t="shared" si="117"/>
        <v>-1.520073279663091E-2</v>
      </c>
      <c r="CT42" s="83">
        <f t="shared" si="118"/>
        <v>-4.3666477715251666E-2</v>
      </c>
      <c r="CU42" s="83">
        <f t="shared" ca="1" si="60"/>
        <v>-1.9336029111527289E-2</v>
      </c>
      <c r="CV42" s="83">
        <f t="shared" ca="1" si="61"/>
        <v>-2.1091179591964548E-2</v>
      </c>
      <c r="CW42" s="83">
        <f t="shared" ca="1" si="61"/>
        <v>-3.6086394725280357E-2</v>
      </c>
      <c r="CX42" s="83">
        <f t="shared" si="119"/>
        <v>9.4530569735576438E-3</v>
      </c>
      <c r="CY42" s="83">
        <f t="shared" si="138"/>
        <v>6.6475832070446552E-3</v>
      </c>
      <c r="CZ42" s="83">
        <f t="shared" ca="1" si="139"/>
        <v>1.8535673725201065E-2</v>
      </c>
      <c r="DA42" s="83">
        <f t="shared" ca="1" si="140"/>
        <v>6.0164504223688018E-3</v>
      </c>
      <c r="DB42" s="83">
        <f t="shared" ca="1" si="140"/>
        <v>6.4483969296232155E-3</v>
      </c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EH42" s="9"/>
      <c r="EO42" s="90">
        <f t="shared" si="30"/>
        <v>77823.801496119064</v>
      </c>
      <c r="EP42" s="1">
        <f>+'gaku-mk1131'!G45</f>
        <v>75984.100000000006</v>
      </c>
      <c r="EQ42" s="5">
        <f t="shared" ca="1" si="66"/>
        <v>13508.41034839691</v>
      </c>
      <c r="ER42" s="7">
        <f ca="1">+ER41+$EQ41</f>
        <v>397496.6759972641</v>
      </c>
      <c r="ES42" s="4">
        <f ca="1">+ER41+EQ41</f>
        <v>397496.6759972641</v>
      </c>
      <c r="ET42" s="131">
        <f ca="1">+ET41+EQ41-(ES45-ER45)/4</f>
        <v>393789.94892345631</v>
      </c>
      <c r="EU42" s="182">
        <f t="shared" ca="1" si="31"/>
        <v>415659.51852515817</v>
      </c>
      <c r="EV42" s="5">
        <f t="shared" ca="1" si="67"/>
        <v>6116.666666666667</v>
      </c>
      <c r="EW42" s="92">
        <f t="shared" ca="1" si="68"/>
        <v>120.40515953835707</v>
      </c>
      <c r="EX42">
        <f t="shared" ca="1" si="189"/>
        <v>0.63996952345456326</v>
      </c>
      <c r="EY42">
        <f t="shared" ca="1" si="69"/>
        <v>0.62763763231769509</v>
      </c>
      <c r="EZ42">
        <f t="shared" ca="1" si="198"/>
        <v>-2.3200712570904905E-2</v>
      </c>
      <c r="FA42">
        <f t="shared" ca="1" si="198"/>
        <v>-2.3200712570903656E-2</v>
      </c>
      <c r="FC42" s="6">
        <f>+call!C80</f>
        <v>4.7443633333333297</v>
      </c>
      <c r="FE42" s="142">
        <f>fof!B104/10</f>
        <v>3391.276027671463</v>
      </c>
      <c r="FF42" s="142">
        <f>fof!C104/10</f>
        <v>52028.165102884886</v>
      </c>
      <c r="FG42" s="7">
        <f ca="1">+AVERAGE(OFFSET(jikasougaku!$BF$287,(ROW(Sheet1!FG42)-ROW(Sheet1!$FG$5))*3,0):OFFSET(jikasougaku!$BF$287,(ROW(Sheet1!FG42)-ROW(Sheet1!$FG$5))*3+2,0))/1000</f>
        <v>142199.179</v>
      </c>
      <c r="FH42" s="7">
        <f ca="1">+AVERAGE(OFFSET(jikasougaku!$BR$287,(ROW(Sheet1!FH42)-ROW(Sheet1!$FH$5))*3,0):OFFSET(jikasougaku!$BR$287,(ROW(Sheet1!FH42)-ROW(Sheet1!$FH$5))*3+2,0))/1000</f>
        <v>497175.4</v>
      </c>
      <c r="FI42" s="7" t="e">
        <f ca="1">+AVERAGE(OFFSET(jikasougaku!$BH$287,(ROW(Sheet1!FI42)-ROW(Sheet1!FI$5))*3,0):OFFSET(jikasougaku!$BH$287,(ROW(Sheet1!FI42)-ROW(Sheet1!FI$5))*3+2,0))/1000</f>
        <v>#DIV/0!</v>
      </c>
      <c r="FJ42" s="7" t="e">
        <f ca="1">+AVERAGE(OFFSET(jikasougaku!$BJ$287,(ROW(Sheet1!FJ42)-ROW(Sheet1!FJ$5))*3,0):OFFSET(jikasougaku!$BJ$287,(ROW(Sheet1!FJ42)-ROW(Sheet1!FJ$5))*3+2,0))/1000</f>
        <v>#DIV/0!</v>
      </c>
      <c r="FK42" s="7" t="e">
        <f ca="1">+AVERAGE(OFFSET(jikasougaku!$BL$287,(ROW(Sheet1!FK42)-ROW(Sheet1!FK$5))*3,0):OFFSET(jikasougaku!$BL$287,(ROW(Sheet1!FK42)-ROW(Sheet1!FK$5))*3+2,0))/1000</f>
        <v>#DIV/0!</v>
      </c>
      <c r="FL42" s="4">
        <f t="shared" ca="1" si="33"/>
        <v>117156.5382279154</v>
      </c>
      <c r="FM42" s="64">
        <f t="shared" ca="1" si="71"/>
        <v>354976.22100000002</v>
      </c>
      <c r="FN42" s="7">
        <f t="shared" ca="1" si="34"/>
        <v>44777.895070829662</v>
      </c>
      <c r="FO42" s="7">
        <f t="shared" ca="1" si="35"/>
        <v>388087.80456239602</v>
      </c>
      <c r="FP42" s="1">
        <f t="shared" ca="1" si="190"/>
        <v>5.2418077382481085</v>
      </c>
      <c r="FQ42" s="1">
        <f t="shared" ca="1" si="191"/>
        <v>45.430488723444036</v>
      </c>
      <c r="FR42" s="211">
        <f ca="1">+FP42/消費税調整!$E42*100</f>
        <v>4.8517990242123616</v>
      </c>
      <c r="FS42" s="211">
        <f ca="1">+FQ42/消費税調整!$E42*100</f>
        <v>42.050302465226245</v>
      </c>
      <c r="FT42" s="83">
        <f t="shared" ca="1" si="124"/>
        <v>-2.5037037092151652E-2</v>
      </c>
      <c r="FU42" s="83">
        <f t="shared" ca="1" si="125"/>
        <v>4.6142279319244861E-2</v>
      </c>
      <c r="FW42" s="7">
        <f>+kshotoku1631!$E46*kshotoku1722!$E$9/kshotoku1631!$E$65</f>
        <v>203657.27391694841</v>
      </c>
      <c r="FX42" s="72">
        <f t="shared" ca="1" si="72"/>
        <v>0.27652857446511531</v>
      </c>
      <c r="FY42">
        <f t="shared" ca="1" si="126"/>
        <v>2.2897329838196749E-2</v>
      </c>
      <c r="GA42" s="73">
        <f t="shared" ca="1" si="38"/>
        <v>120.40515953835707</v>
      </c>
      <c r="GB42" s="72">
        <f ca="1">+AVERAGE(OFFSET(Maikin30!$F$20,ROUNDDOWN((ROW(GB42)-ROW(GB$5))/4,0),MOD(ROW(GB42)-ROW(GB$5),4)*3):OFFSET(Maikin30!$F$20,ROUNDDOWN((ROW(GB42)-ROW(GB$5))/4,0),MOD(ROW(GB42)-ROW(GB$5),4)*3+2))</f>
        <v>115.46666666666665</v>
      </c>
      <c r="GC42" s="5">
        <f ca="1">+AVERAGE(OFFSET(Rocho!$J$66,(ROW(GC42)-ROW($GC$5))*3,0):OFFSET(Rocho!$J$66,(ROW(GC42)-ROW($GC$5))*3+2,0))</f>
        <v>6116.666666666667</v>
      </c>
      <c r="GD42" s="72">
        <f t="shared" ca="1" si="73"/>
        <v>86.213906597626249</v>
      </c>
      <c r="GE42">
        <f t="shared" ca="1" si="127"/>
        <v>-1.3581676866559018E-3</v>
      </c>
      <c r="GF42" s="72"/>
      <c r="GG42" s="87" t="s">
        <v>261</v>
      </c>
      <c r="GH42" s="78">
        <f ca="1">+AVERAGE(OFFSET(Rocho!$E$6,(ROW(GH42)-ROW($GH$5))*3,0):OFFSET(Rocho!$E$6,(ROW(GH42)-ROW($GH$5))*3+2,0))/10000</f>
        <v>9333.3333333333321</v>
      </c>
      <c r="GI42" s="82">
        <f>Rocho!T43</f>
        <v>8146.4109918078402</v>
      </c>
      <c r="GJ42">
        <f t="shared" si="128"/>
        <v>2.6632724421739558E-3</v>
      </c>
      <c r="GL42" s="94">
        <f t="shared" si="39"/>
        <v>218423.47062932924</v>
      </c>
      <c r="GM42" s="5">
        <f t="shared" si="74"/>
        <v>77823.801496119064</v>
      </c>
      <c r="GN42" s="7">
        <f>+('gaku-mk1131'!C45-'gaku-mk1131'!D45)*('gaku-mk1722'!$C$8-'gaku-mk1722'!$D$8)/('gaku-mk1131'!$C$64-'gaku-mk1131'!$D$64)</f>
        <v>3209.6837334122188</v>
      </c>
      <c r="GO42" s="5">
        <f t="shared" si="75"/>
        <v>16547.847617617448</v>
      </c>
      <c r="GP42" s="5">
        <f t="shared" si="76"/>
        <v>23329.381319435259</v>
      </c>
      <c r="GQ42" s="90">
        <f>+'gaku-mk1131'!H45+('gaku-mk1722'!$H$8-'gaku-mk1131'!$H$64)</f>
        <v>5683.2000000000007</v>
      </c>
      <c r="GR42" s="7">
        <f>+'gaku-mk1131'!W45*'gaku-mk1722'!$W$8/'gaku-mk1131'!$W$64</f>
        <v>85165.562083812882</v>
      </c>
      <c r="GS42" s="7">
        <f>+'gaku-mk1131'!M45*'gaku-mk1722'!$M$8/'gaku-mk1131'!$M$64</f>
        <v>43148.649514949284</v>
      </c>
      <c r="GT42" s="7">
        <f>+'gaku-mk1131'!N45*'gaku-mk1722'!$N$8/'gaku-mk1131'!$N$64</f>
        <v>36484.655136016918</v>
      </c>
      <c r="GU42" s="5">
        <f t="shared" si="77"/>
        <v>63352.276137554545</v>
      </c>
      <c r="GV42" s="7">
        <f>+('gaku-jk1131'!C45-'gaku-jk1131'!D45)*('gaku-jk1722'!$C$8-'gaku-jk1722'!$D$8)/('gaku-jk1131'!$C$64-'gaku-jk1131'!$D$64)</f>
        <v>3157.262265068407</v>
      </c>
      <c r="GW42" s="5">
        <f t="shared" si="78"/>
        <v>4926.7128114132756</v>
      </c>
      <c r="GX42" s="5">
        <f t="shared" si="79"/>
        <v>25653.799432406711</v>
      </c>
      <c r="GY42" s="90">
        <f>+'gaku-jk1131'!H45+('gaku-jk1722'!$H$8-'gaku-jk1131'!$H$64)</f>
        <v>4988.6000000000004</v>
      </c>
      <c r="GZ42" s="7">
        <f>+'gaku-jk1131'!Z45*'gaku-jk1722'!$Z$8/'gaku-jk1131'!$Z$64</f>
        <v>88629.273492272274</v>
      </c>
      <c r="HA42" s="7">
        <f>+'gaku-jk1131'!M45*'gaku-jk1722'!$M$8/'gaku-jk1131'!$M$64</f>
        <v>28204.561626851137</v>
      </c>
      <c r="HB42" s="7">
        <f>+'gaku-jk1131'!N45*'gaku-jk1722'!$N$8/'gaku-jk1131'!$N$64</f>
        <v>38727.208046399639</v>
      </c>
      <c r="HC42" s="9">
        <f t="shared" ca="1" si="40"/>
        <v>123.09070397111914</v>
      </c>
      <c r="HD42" s="7">
        <f t="shared" ca="1" si="41"/>
        <v>100.75892857142857</v>
      </c>
      <c r="HE42" s="9">
        <f t="shared" ca="1" si="42"/>
        <v>337.34312647289863</v>
      </c>
      <c r="HF42" s="9">
        <f t="shared" ca="1" si="43"/>
        <v>91.044739429695184</v>
      </c>
      <c r="HG42" s="7">
        <f t="shared" ca="1" si="44"/>
        <v>123.73002544529263</v>
      </c>
      <c r="HH42" s="7">
        <f t="shared" ca="1" si="45"/>
        <v>97.207632093933469</v>
      </c>
      <c r="HI42" s="7">
        <f t="shared" ca="1" si="46"/>
        <v>153.80419325432996</v>
      </c>
      <c r="HJ42" s="7">
        <f t="shared" ca="1" si="47"/>
        <v>94.989024390243898</v>
      </c>
      <c r="HL42">
        <f ca="1">+OFFSET('def-cy1131'!$C$8,ROUNDDOWN((ROW(Sheet1!HO42)-ROW(Sheet1!HO$5))/4,0),0)</f>
        <v>92.5</v>
      </c>
      <c r="HO42">
        <f ca="1">+OFFSET('def-cy1131'!$H$8,ROUNDDOWN((ROW(Sheet1!HO42)-ROW(Sheet1!HO$5))/4,0),0)</f>
        <v>129.9</v>
      </c>
      <c r="HP42">
        <f ca="1">+OFFSET('def-cy1131'!$W$8,ROUNDDOWN((ROW(Sheet1!HO42)-ROW(Sheet1!HO$5))/4,0),0)</f>
        <v>93.9</v>
      </c>
      <c r="HQ42">
        <f ca="1">+OFFSET('def-cy1131'!$M$8,ROUNDDOWN((ROW(Sheet1!HO42)-ROW(Sheet1!HO$5))/4,0),0)</f>
        <v>128.6</v>
      </c>
      <c r="HR42">
        <f ca="1">+OFFSET('def-cy1131'!$N$8,ROUNDDOWN((ROW(Sheet1!HO42)-ROW(Sheet1!HO$5))/4,0),0)</f>
        <v>116.4</v>
      </c>
      <c r="HS42" s="9">
        <f t="shared" ca="1" si="154"/>
        <v>121.95622743682311</v>
      </c>
      <c r="HT42" s="9">
        <f t="shared" ca="1" si="155"/>
        <v>98.798214285714295</v>
      </c>
      <c r="HU42" s="9">
        <f t="shared" ca="1" si="156"/>
        <v>353.28059701492538</v>
      </c>
      <c r="HV42" s="9">
        <f t="shared" ca="1" si="157"/>
        <v>86.123402163225165</v>
      </c>
      <c r="HW42" s="9">
        <f t="shared" ca="1" si="158"/>
        <v>124.96827820186597</v>
      </c>
      <c r="HX42" s="9">
        <f t="shared" ca="1" si="159"/>
        <v>93.68786692759295</v>
      </c>
      <c r="HY42" s="9">
        <f t="shared" ca="1" si="160"/>
        <v>149.1398359161349</v>
      </c>
      <c r="HZ42" s="9">
        <f t="shared" ca="1" si="161"/>
        <v>90.82713414634145</v>
      </c>
      <c r="IA42">
        <f t="shared" ca="1" si="80"/>
        <v>-1.5076751121019706E-2</v>
      </c>
      <c r="IB42">
        <f t="shared" ca="1" si="81"/>
        <v>2.0400179748761735E-4</v>
      </c>
      <c r="IC42">
        <f t="shared" ca="1" si="82"/>
        <v>-4.6439089695263095E-4</v>
      </c>
      <c r="ID42">
        <f t="shared" ca="1" si="83"/>
        <v>-3.021693727963788E-3</v>
      </c>
      <c r="IE42">
        <f t="shared" ca="1" si="84"/>
        <v>1.0589689186099387E-2</v>
      </c>
      <c r="IF42">
        <f t="shared" ca="1" si="85"/>
        <v>-3.0259240345380692E-3</v>
      </c>
      <c r="IG42">
        <f t="shared" ca="1" si="86"/>
        <v>4.6689702435343131E-3</v>
      </c>
      <c r="IH42">
        <f t="shared" ca="1" si="87"/>
        <v>-1.6287898174203227E-3</v>
      </c>
      <c r="II42">
        <f t="shared" ca="1" si="129"/>
        <v>-7.7548883707731974E-3</v>
      </c>
      <c r="IJ42" s="5">
        <f t="shared" ca="1" si="130"/>
        <v>176973.91068983506</v>
      </c>
      <c r="IK42" s="1">
        <f t="shared" ca="1" si="88"/>
        <v>20.716990225972651</v>
      </c>
      <c r="IL42">
        <f t="shared" ca="1" si="131"/>
        <v>-9.8425336096533683E-3</v>
      </c>
      <c r="IM42" s="5">
        <f t="shared" si="89"/>
        <v>218423.47062932924</v>
      </c>
      <c r="IN42">
        <f t="shared" ca="1" si="90"/>
        <v>123.42128270654469</v>
      </c>
      <c r="IP42" s="112">
        <v>113.4871424472193</v>
      </c>
      <c r="IQ42" s="112">
        <v>116.40998865077985</v>
      </c>
      <c r="IR42">
        <f t="shared" si="91"/>
        <v>106.75086747662081</v>
      </c>
      <c r="IS42">
        <f t="shared" si="132"/>
        <v>-7.532449447626966E-4</v>
      </c>
      <c r="IT42" s="112">
        <v>0.50390582885150437</v>
      </c>
      <c r="IU42">
        <f t="shared" si="133"/>
        <v>-2.1574473976573732E-2</v>
      </c>
      <c r="IW42">
        <f>+util!B40</f>
        <v>124.4</v>
      </c>
      <c r="IX42">
        <f t="shared" si="134"/>
        <v>9.4226030306053931E-3</v>
      </c>
      <c r="IY42">
        <f t="shared" si="135"/>
        <v>5.6535618183632353E-3</v>
      </c>
      <c r="JA42" s="5">
        <f t="shared" si="92"/>
        <v>100722.44019615743</v>
      </c>
      <c r="JB42" s="1">
        <f t="shared" si="93"/>
        <v>2.5258134248784074</v>
      </c>
      <c r="JC42" s="5">
        <f t="shared" ca="1" si="94"/>
        <v>81608.64802842986</v>
      </c>
      <c r="JD42" s="1">
        <f t="shared" ca="1" si="95"/>
        <v>9.5533039698881019</v>
      </c>
      <c r="JE42">
        <f t="shared" ca="1" si="136"/>
        <v>1.6388850629783586E-2</v>
      </c>
      <c r="JG42">
        <f t="shared" si="96"/>
        <v>0.55500879832477434</v>
      </c>
    </row>
    <row r="43" spans="1:267" x14ac:dyDescent="0.15">
      <c r="A43" t="s">
        <v>282</v>
      </c>
      <c r="B43" s="7">
        <f>+'gaku-mk1131'!B46*'gaku-mk1722'!$B$8/'gaku-mk1131'!$B$64</f>
        <v>421951.44885229884</v>
      </c>
      <c r="C43" s="7">
        <f>+'kgaku-mk1131'!B47*'kgaku-mk1722'!B$9/'kgaku-mk1131'!B$65</f>
        <v>215673.22041011075</v>
      </c>
      <c r="D43" s="7">
        <f>+'kgaku-mk1131'!C47*'kgaku-mk1722'!C$9/'kgaku-mk1131'!C$65</f>
        <v>2370.0852976771425</v>
      </c>
      <c r="E43" s="7">
        <f>+'kgaku-mk1131'!D47*'kgaku-mk1722'!D$9/'kgaku-mk1131'!D$65</f>
        <v>332.96051470588236</v>
      </c>
      <c r="F43" s="7">
        <f>+'kgaku-mk1131'!F47*'kgaku-mk1722'!F$9/'kgaku-mk1131'!F$65</f>
        <v>18724.854690315646</v>
      </c>
      <c r="G43" s="7">
        <f>+'kgaku-mk1131'!G47*'kgaku-mk1722'!G$9/'kgaku-mk1131'!G$65</f>
        <v>18961.619114560017</v>
      </c>
      <c r="H43" s="7">
        <f>+'kgaku-mk1131'!H47*'kgaku-mk1722'!H$9/'kgaku-mk1131'!H$65</f>
        <v>62631.103725977919</v>
      </c>
      <c r="I43" s="7">
        <f>+'kgaku-mk1131'!I47*'kgaku-mk1722'!I$9/'kgaku-mk1131'!I$65</f>
        <v>113047.81467134994</v>
      </c>
      <c r="J43" s="7">
        <f>+'gaku-mk1131'!F46*'gaku-mk1722'!$F$8/'gaku-mk1131'!$F$64</f>
        <v>23482.470424299037</v>
      </c>
      <c r="K43" s="7">
        <f>+'gaku-mk1131'!G46*'gaku-mk1722'!$G$8/'gaku-mk1131'!$G$64</f>
        <v>80755.914647726953</v>
      </c>
      <c r="L43" s="7">
        <f>+'gaku-jk1131'!B46*'gaku-jk1722'!$B$8/'gaku-jk1131'!$B$64</f>
        <v>382798.25182850583</v>
      </c>
      <c r="M43" s="7">
        <f>+'kgaku-jk1131'!B47*'kgaku-jk1722'!$B$9/'kgaku-jk1131'!$B$65</f>
        <v>213490.9114680443</v>
      </c>
      <c r="N43" s="7">
        <f>+'kgaku-jk1131'!C47*'kgaku-jk1722'!C$9/'kgaku-jk1131'!C$65</f>
        <v>3359.5007534224615</v>
      </c>
      <c r="O43" s="7">
        <f>+'kgaku-jk1131'!D47*'kgaku-jk1722'!D$9/'kgaku-jk1131'!D$65</f>
        <v>354.58896602119108</v>
      </c>
      <c r="P43" s="7">
        <f>+'kgaku-jk1131'!F47*'kgaku-jk1722'!F$9/'kgaku-jk1131'!F$65</f>
        <v>5602.2016603223001</v>
      </c>
      <c r="Q43" s="7">
        <f>+'kgaku-jk1131'!G47*'kgaku-jk1722'!G$9/'kgaku-jk1131'!G$65</f>
        <v>17851.648654058317</v>
      </c>
      <c r="R43" s="7">
        <f>+'kgaku-jk1131'!H47*'kgaku-jk1722'!H$9/'kgaku-jk1131'!H$65</f>
        <v>69462.235018033563</v>
      </c>
      <c r="S43" s="7">
        <f>+'kgaku-jk1131'!I47*'kgaku-jk1722'!I$9/'kgaku-jk1131'!I$65</f>
        <v>128705.14363966168</v>
      </c>
      <c r="T43" s="7">
        <f>+'gaku-jk1131'!F46*'gaku-jk1722'!$F$8/'gaku-jk1131'!$F$64</f>
        <v>25457.251858152209</v>
      </c>
      <c r="U43" s="7">
        <f>+'gaku-jk1131'!G46*'gaku-jk1722'!$G$8/'gaku-jk1131'!$G$64</f>
        <v>65442.24999624645</v>
      </c>
      <c r="V43" s="8">
        <f t="shared" si="164"/>
        <v>110.2281546054013</v>
      </c>
      <c r="W43" s="8">
        <f t="shared" si="165"/>
        <v>101.02220226943624</v>
      </c>
      <c r="X43" s="8">
        <f t="shared" si="166"/>
        <v>70.548735411433952</v>
      </c>
      <c r="Y43" s="8">
        <f t="shared" si="167"/>
        <v>93.900416147180351</v>
      </c>
      <c r="Z43" s="8">
        <f t="shared" si="168"/>
        <v>334.24099712323437</v>
      </c>
      <c r="AA43" s="8">
        <f t="shared" si="169"/>
        <v>106.2177476266281</v>
      </c>
      <c r="AB43" s="8">
        <f t="shared" si="170"/>
        <v>90.165690334780962</v>
      </c>
      <c r="AC43" s="8">
        <f t="shared" si="171"/>
        <v>87.834729424530337</v>
      </c>
      <c r="AD43" s="8">
        <f t="shared" si="172"/>
        <v>92.242754854857651</v>
      </c>
      <c r="AE43" s="8">
        <f t="shared" si="173"/>
        <v>123.40027222835224</v>
      </c>
      <c r="AF43" s="11">
        <f t="shared" ca="1" si="174"/>
        <v>100.75892857142857</v>
      </c>
      <c r="AG43" s="11">
        <f t="shared" ca="1" si="175"/>
        <v>70.042398022249685</v>
      </c>
      <c r="AH43" s="11">
        <f t="shared" ca="1" si="176"/>
        <v>93.495266868076556</v>
      </c>
      <c r="AI43" s="11">
        <f t="shared" ca="1" si="177"/>
        <v>337.34312647289863</v>
      </c>
      <c r="AJ43" s="11">
        <f t="shared" ca="1" si="178"/>
        <v>105.71100292112951</v>
      </c>
      <c r="AK43" s="11">
        <f t="shared" ca="1" si="179"/>
        <v>89.793465346534646</v>
      </c>
      <c r="AL43" s="11">
        <f t="shared" ca="1" si="180"/>
        <v>87.423755186721976</v>
      </c>
      <c r="AM43" s="11">
        <f t="shared" ca="1" si="181"/>
        <v>91.044739429695184</v>
      </c>
      <c r="AN43" s="11">
        <f t="shared" ca="1" si="182"/>
        <v>123.09070397111914</v>
      </c>
      <c r="AO43" s="9">
        <f ca="1">+OFFSET('kdef-cy1131'!B$9,ROUNDDOWN((ROW(Sheet1!AO43)-ROW(Sheet1!AO$5))/4,0),0)</f>
        <v>92.5</v>
      </c>
      <c r="AP43" s="9">
        <f ca="1">+OFFSET('kdef-cy1131'!C$9,ROUNDDOWN((ROW(Sheet1!AP43)-ROW(Sheet1!AP$5))/4,0),0)</f>
        <v>84.7</v>
      </c>
      <c r="AQ43" s="9">
        <f ca="1">+OFFSET('kdef-cy1131'!D$9,ROUNDDOWN((ROW(Sheet1!AQ43)-ROW(Sheet1!AQ$5))/4,0),0)</f>
        <v>90.4</v>
      </c>
      <c r="AR43" s="9">
        <f ca="1">+OFFSET('kdef-cy1131'!F$9,ROUNDDOWN((ROW(Sheet1!AR43)-ROW(Sheet1!AR$5))/4,0),0)</f>
        <v>139.69999999999999</v>
      </c>
      <c r="AS43" s="9">
        <f ca="1">+OFFSET('kdef-cy1131'!G$9,ROUNDDOWN((ROW(Sheet1!AS43)-ROW(Sheet1!AS$5))/4,0),0)</f>
        <v>95.4</v>
      </c>
      <c r="AT43" s="9">
        <f ca="1">+OFFSET('kdef-cy1131'!H$9,ROUNDDOWN((ROW(Sheet1!AT43)-ROW(Sheet1!AT$5))/4,0),0)</f>
        <v>93.4</v>
      </c>
      <c r="AU43" s="9">
        <f ca="1">+OFFSET('kdef-cy1131'!I$9,ROUNDDOWN((ROW(Sheet1!AU43)-ROW(Sheet1!AU$5))/4,0),0)</f>
        <v>84.7</v>
      </c>
      <c r="AV43" s="9">
        <f ca="1">+OFFSET('def-cy1131'!$F$8,ROUNDDOWN((ROW(Sheet1!AV43)-ROW(Sheet1!AV$5))/4,0),0)</f>
        <v>92.5</v>
      </c>
      <c r="AW43" s="9">
        <f ca="1">+OFFSET('def-cy1131'!$G$8,ROUNDDOWN((ROW(Sheet1!AW43)-ROW(Sheet1!AW$5))/4,0),0)</f>
        <v>108.5</v>
      </c>
      <c r="AX43" s="9">
        <f t="shared" ca="1" si="145"/>
        <v>98.798214285714295</v>
      </c>
      <c r="AY43" s="9">
        <f t="shared" ca="1" si="146"/>
        <v>61.442150803461061</v>
      </c>
      <c r="AZ43" s="9">
        <f t="shared" ca="1" si="147"/>
        <v>91.323363544813702</v>
      </c>
      <c r="BA43" s="9">
        <f t="shared" ca="1" si="148"/>
        <v>353.28059701492538</v>
      </c>
      <c r="BB43" s="9">
        <f t="shared" ca="1" si="149"/>
        <v>102.71918208373904</v>
      </c>
      <c r="BC43" s="9">
        <f t="shared" ca="1" si="150"/>
        <v>88.255247524752463</v>
      </c>
      <c r="BD43" s="9">
        <f t="shared" ca="1" si="151"/>
        <v>84.843360995850617</v>
      </c>
      <c r="BE43" s="9">
        <f t="shared" ca="1" si="143"/>
        <v>86.123402163225165</v>
      </c>
      <c r="BF43" s="9">
        <f t="shared" ca="1" si="152"/>
        <v>121.95622743682311</v>
      </c>
      <c r="BG43">
        <f t="shared" ca="1" si="97"/>
        <v>4.0694981309500055E-4</v>
      </c>
      <c r="BH43">
        <f t="shared" ca="1" si="98"/>
        <v>-1.0943131434867024E-4</v>
      </c>
      <c r="BI43">
        <f t="shared" ca="1" si="99"/>
        <v>3.3927799794896013E-3</v>
      </c>
      <c r="BJ43">
        <f t="shared" ca="1" si="100"/>
        <v>6.472185675946816E-3</v>
      </c>
      <c r="BK43">
        <f t="shared" ca="1" si="101"/>
        <v>-4.4519646825938095E-4</v>
      </c>
      <c r="BL43" s="13">
        <f t="shared" ca="1" si="102"/>
        <v>9.7172876859233665E-3</v>
      </c>
      <c r="BM43">
        <f t="shared" ca="1" si="192"/>
        <v>6.0415916910232924E-2</v>
      </c>
      <c r="BN43">
        <f t="shared" ca="1" si="193"/>
        <v>-4.2855075756916021E-3</v>
      </c>
      <c r="BO43" s="13">
        <f t="shared" ca="1" si="194"/>
        <v>5.6130409334541324E-2</v>
      </c>
      <c r="BP43">
        <f t="shared" ca="1" si="104"/>
        <v>2.1829645860108868E-2</v>
      </c>
      <c r="BQ43">
        <f t="shared" ca="1" si="105"/>
        <v>2.0438067274074372E-2</v>
      </c>
      <c r="BR43">
        <f t="shared" ca="1" si="106"/>
        <v>-1.4497419987133432E-3</v>
      </c>
      <c r="BS43" s="13">
        <f t="shared" ca="1" si="107"/>
        <v>4.0817971135469894E-2</v>
      </c>
      <c r="BT43" s="5">
        <f t="shared" si="51"/>
        <v>65442.24999624645</v>
      </c>
      <c r="BU43" s="5">
        <f t="shared" ca="1" si="195"/>
        <v>218954.71445757349</v>
      </c>
      <c r="BV43" s="5">
        <f t="shared" ca="1" si="196"/>
        <v>22002.424570244049</v>
      </c>
      <c r="BW43" s="5">
        <f t="shared" ca="1" si="108"/>
        <v>85056.369631763184</v>
      </c>
      <c r="BX43" s="5">
        <f t="shared" si="54"/>
        <v>80755.914647726953</v>
      </c>
      <c r="BY43" s="5">
        <f t="shared" si="55"/>
        <v>196677.66229485912</v>
      </c>
      <c r="BZ43" s="5">
        <f t="shared" si="56"/>
        <v>42207.325114614679</v>
      </c>
      <c r="CA43" s="5">
        <f t="shared" si="57"/>
        <v>122963.23976234163</v>
      </c>
      <c r="CB43" s="9">
        <f t="shared" si="109"/>
        <v>123.40027222835224</v>
      </c>
      <c r="CC43" s="9">
        <f t="shared" ca="1" si="110"/>
        <v>89.825726192787258</v>
      </c>
      <c r="CD43" s="9">
        <f t="shared" ca="1" si="111"/>
        <v>191.83033660615575</v>
      </c>
      <c r="CE43" s="9">
        <f t="shared" ca="1" si="112"/>
        <v>144.56676236558141</v>
      </c>
      <c r="CF43" s="5"/>
      <c r="CG43" s="5">
        <f t="shared" si="197"/>
        <v>89.810578391901004</v>
      </c>
      <c r="CH43" s="5">
        <f t="shared" ca="1" si="113"/>
        <v>89.825726192787258</v>
      </c>
      <c r="CI43" s="5">
        <f t="shared" si="59"/>
        <v>135.89204037189288</v>
      </c>
      <c r="CJ43" s="5">
        <f t="shared" ca="1" si="114"/>
        <v>191.83033660615575</v>
      </c>
      <c r="CK43" s="5">
        <f t="shared" si="115"/>
        <v>127.42079702622458</v>
      </c>
      <c r="CL43" s="5">
        <f t="shared" ca="1" si="116"/>
        <v>144.56676236558141</v>
      </c>
      <c r="CM43" s="5"/>
      <c r="CN43" s="1">
        <f t="shared" si="183"/>
        <v>44.711045035561547</v>
      </c>
      <c r="CO43" s="1">
        <f t="shared" si="184"/>
        <v>7.6436905676400553</v>
      </c>
      <c r="CP43" s="1">
        <f t="shared" ca="1" si="185"/>
        <v>25.574030320407221</v>
      </c>
      <c r="CQ43" s="1">
        <f t="shared" ca="1" si="186"/>
        <v>2.5698952154370067</v>
      </c>
      <c r="CR43" s="1">
        <f t="shared" ca="1" si="187"/>
        <v>9.9346304613503413</v>
      </c>
      <c r="CS43" s="83">
        <f t="shared" si="117"/>
        <v>1.5106123151105164E-2</v>
      </c>
      <c r="CT43" s="83">
        <f t="shared" si="118"/>
        <v>3.0217886455602947E-2</v>
      </c>
      <c r="CU43" s="83">
        <f t="shared" ca="1" si="60"/>
        <v>7.4310263374265939E-3</v>
      </c>
      <c r="CV43" s="83">
        <f t="shared" ca="1" si="61"/>
        <v>5.2372319196884148E-2</v>
      </c>
      <c r="CW43" s="83">
        <f t="shared" ca="1" si="61"/>
        <v>3.7767562572519744E-2</v>
      </c>
      <c r="CX43" s="83">
        <f t="shared" si="119"/>
        <v>6.0653064816407077E-3</v>
      </c>
      <c r="CY43" s="83">
        <f t="shared" si="138"/>
        <v>4.5266510023043724E-3</v>
      </c>
      <c r="CZ43" s="83">
        <f t="shared" ca="1" si="139"/>
        <v>4.9588172521215874E-3</v>
      </c>
      <c r="DA43" s="83">
        <f t="shared" ca="1" si="140"/>
        <v>2.1766578955449895E-3</v>
      </c>
      <c r="DB43" s="83">
        <f t="shared" ca="1" si="140"/>
        <v>3.7307632897210364E-3</v>
      </c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EH43" s="9"/>
      <c r="EO43" s="90">
        <f t="shared" si="30"/>
        <v>80755.914647726953</v>
      </c>
      <c r="EP43" s="1">
        <f>+'gaku-mk1131'!G46</f>
        <v>78846.899999999994</v>
      </c>
      <c r="EQ43" s="5">
        <f t="shared" ca="1" si="66"/>
        <v>13965.159301885527</v>
      </c>
      <c r="ER43" s="7">
        <f ca="1">+ER42+$EQ42</f>
        <v>411005.08634566102</v>
      </c>
      <c r="ES43" s="7">
        <f ca="1">+ES42+$EQ42</f>
        <v>411005.08634566102</v>
      </c>
      <c r="ET43" s="7">
        <f ca="1">+ET42+EQ42-(ES45-ER45)/4</f>
        <v>403591.6321980455</v>
      </c>
      <c r="EU43" s="182">
        <f t="shared" ca="1" si="31"/>
        <v>426005.5493514649</v>
      </c>
      <c r="EV43" s="5">
        <f t="shared" ca="1" si="67"/>
        <v>6150.333333333333</v>
      </c>
      <c r="EW43" s="92">
        <f t="shared" ca="1" si="68"/>
        <v>120.47467752885265</v>
      </c>
      <c r="EX43">
        <f t="shared" ca="1" si="189"/>
        <v>0.64292799630311182</v>
      </c>
      <c r="EY43">
        <f t="shared" ca="1" si="69"/>
        <v>0.63053909688106347</v>
      </c>
      <c r="EZ43">
        <f t="shared" ca="1" si="198"/>
        <v>4.6121814835925678E-3</v>
      </c>
      <c r="FA43">
        <f t="shared" ca="1" si="198"/>
        <v>4.6121814835925678E-3</v>
      </c>
      <c r="FC43" s="6">
        <f>+call!C81</f>
        <v>5.3454600000000001</v>
      </c>
      <c r="FE43" s="142">
        <f>fof!B105/10</f>
        <v>3632.4473721674904</v>
      </c>
      <c r="FF43" s="142">
        <f>fof!C105/10</f>
        <v>54650.787588424842</v>
      </c>
      <c r="FG43" s="7">
        <f ca="1">+AVERAGE(OFFSET(jikasougaku!$BF$287,(ROW(Sheet1!FG43)-ROW(Sheet1!$FG$5))*3,0):OFFSET(jikasougaku!$BF$287,(ROW(Sheet1!FG43)-ROW(Sheet1!$FG$5))*3+2,0))/1000</f>
        <v>156168.64600000001</v>
      </c>
      <c r="FH43" s="7">
        <f ca="1">+AVERAGE(OFFSET(jikasougaku!$BR$287,(ROW(Sheet1!FH43)-ROW(Sheet1!$FH$5))*3,0):OFFSET(jikasougaku!$BR$287,(ROW(Sheet1!FH43)-ROW(Sheet1!$FH$5))*3+2,0))/1000</f>
        <v>532488.86566666665</v>
      </c>
      <c r="FI43" s="7" t="e">
        <f ca="1">+AVERAGE(OFFSET(jikasougaku!$BH$287,(ROW(Sheet1!FI43)-ROW(Sheet1!FI$5))*3,0):OFFSET(jikasougaku!$BH$287,(ROW(Sheet1!FI43)-ROW(Sheet1!FI$5))*3+2,0))/1000</f>
        <v>#DIV/0!</v>
      </c>
      <c r="FJ43" s="7" t="e">
        <f ca="1">+AVERAGE(OFFSET(jikasougaku!$BJ$287,(ROW(Sheet1!FJ43)-ROW(Sheet1!FJ$5))*3,0):OFFSET(jikasougaku!$BJ$287,(ROW(Sheet1!FJ43)-ROW(Sheet1!FJ$5))*3+2,0))/1000</f>
        <v>#DIV/0!</v>
      </c>
      <c r="FK43" s="7" t="e">
        <f ca="1">+AVERAGE(OFFSET(jikasougaku!$BL$287,(ROW(Sheet1!FK43)-ROW(Sheet1!FK$5))*3,0):OFFSET(jikasougaku!$BL$287,(ROW(Sheet1!FK43)-ROW(Sheet1!FK$5))*3+2,0))/1000</f>
        <v>#DIV/0!</v>
      </c>
      <c r="FL43" s="4">
        <f t="shared" ca="1" si="33"/>
        <v>128665.84795894488</v>
      </c>
      <c r="FM43" s="64">
        <f t="shared" ca="1" si="71"/>
        <v>376320.21966666664</v>
      </c>
      <c r="FN43" s="7">
        <f t="shared" ca="1" si="34"/>
        <v>49176.818692754496</v>
      </c>
      <c r="FO43" s="7">
        <f t="shared" ca="1" si="35"/>
        <v>411422.73544817325</v>
      </c>
      <c r="FP43" s="1">
        <f t="shared" ca="1" si="190"/>
        <v>5.7438793013674285</v>
      </c>
      <c r="FQ43" s="1">
        <f t="shared" ca="1" si="191"/>
        <v>48.054400367319985</v>
      </c>
      <c r="FR43" s="211">
        <f ca="1">+FP43/消費税調整!$E43*100</f>
        <v>5.2843660212741961</v>
      </c>
      <c r="FS43" s="211">
        <f ca="1">+FQ43/消費税調整!$E43*100</f>
        <v>44.210023774928196</v>
      </c>
      <c r="FT43" s="83">
        <f t="shared" ca="1" si="124"/>
        <v>8.540308499688315E-2</v>
      </c>
      <c r="FU43" s="83">
        <f t="shared" ca="1" si="125"/>
        <v>5.0084966227632019E-2</v>
      </c>
      <c r="FW43" s="7">
        <f>+kshotoku1631!$E47*kshotoku1722!$E$9/kshotoku1631!$E$65</f>
        <v>206551.24150993236</v>
      </c>
      <c r="FX43" s="72">
        <f t="shared" ca="1" si="72"/>
        <v>0.27876187890051751</v>
      </c>
      <c r="FY43">
        <f t="shared" ca="1" si="126"/>
        <v>8.0437776789613544E-3</v>
      </c>
      <c r="GA43" s="73">
        <f t="shared" ca="1" si="38"/>
        <v>120.47467752885265</v>
      </c>
      <c r="GB43" s="72">
        <f ca="1">+AVERAGE(OFFSET(Maikin30!$F$20,ROUNDDOWN((ROW(GB43)-ROW(GB$5))/4,0),MOD(ROW(GB43)-ROW(GB$5),4)*3):OFFSET(Maikin30!$F$20,ROUNDDOWN((ROW(GB43)-ROW(GB$5))/4,0),MOD(ROW(GB43)-ROW(GB$5),4)*3+2))</f>
        <v>115.53333333333332</v>
      </c>
      <c r="GC43" s="5">
        <f ca="1">+AVERAGE(OFFSET(Rocho!$J$66,(ROW(GC43)-ROW($GC$5))*3,0):OFFSET(Rocho!$J$66,(ROW(GC43)-ROW($GC$5))*3+2,0))</f>
        <v>6150.333333333333</v>
      </c>
      <c r="GD43" s="72">
        <f t="shared" ca="1" si="73"/>
        <v>86.544465821660523</v>
      </c>
      <c r="GE43">
        <f t="shared" ca="1" si="127"/>
        <v>3.8268435019113561E-3</v>
      </c>
      <c r="GF43" s="72"/>
      <c r="GG43" s="87" t="s">
        <v>262</v>
      </c>
      <c r="GH43" s="78">
        <f ca="1">+AVERAGE(OFFSET(Rocho!$E$6,(ROW(GH43)-ROW($GH$5))*3,0):OFFSET(Rocho!$E$6,(ROW(GH43)-ROW($GH$5))*3+2,0))/10000</f>
        <v>9362.3333333333321</v>
      </c>
      <c r="GI43" s="82">
        <f>Rocho!T44</f>
        <v>8167.9146836891196</v>
      </c>
      <c r="GJ43">
        <f t="shared" si="128"/>
        <v>2.6361744594506557E-3</v>
      </c>
      <c r="GL43" s="94">
        <f t="shared" si="39"/>
        <v>224905.1662164345</v>
      </c>
      <c r="GM43" s="5">
        <f t="shared" si="74"/>
        <v>80755.914647726953</v>
      </c>
      <c r="GN43" s="7">
        <f>+('gaku-mk1131'!C46-'gaku-mk1131'!D46)*('gaku-mk1722'!$C$8-'gaku-mk1722'!$D$8)/('gaku-mk1131'!$C$64-'gaku-mk1131'!$D$64)</f>
        <v>3272.271845152567</v>
      </c>
      <c r="GO43" s="5">
        <f t="shared" si="75"/>
        <v>18724.854690315646</v>
      </c>
      <c r="GP43" s="5">
        <f t="shared" si="76"/>
        <v>23482.470424299037</v>
      </c>
      <c r="GQ43" s="90">
        <f>+'gaku-mk1131'!H46+('gaku-mk1722'!$H$8-'gaku-mk1131'!$H$64)</f>
        <v>5219.1000000000004</v>
      </c>
      <c r="GR43" s="7">
        <f>+'gaku-mk1131'!W46*'gaku-mk1722'!$W$8/'gaku-mk1131'!$W$64</f>
        <v>87508.678491643848</v>
      </c>
      <c r="GS43" s="7">
        <f>+'gaku-mk1131'!M46*'gaku-mk1722'!$M$8/'gaku-mk1131'!$M$64</f>
        <v>44112.471522477346</v>
      </c>
      <c r="GT43" s="7">
        <f>+'gaku-mk1131'!N46*'gaku-mk1722'!$N$8/'gaku-mk1131'!$N$64</f>
        <v>38170.59540518088</v>
      </c>
      <c r="GU43" s="5">
        <f t="shared" si="77"/>
        <v>65442.24999624645</v>
      </c>
      <c r="GV43" s="7">
        <f>+('gaku-jk1131'!C46-'gaku-jk1131'!D46)*('gaku-jk1722'!$C$8-'gaku-jk1722'!$D$8)/('gaku-jk1131'!$C$64-'gaku-jk1131'!$D$64)</f>
        <v>3202.823348343592</v>
      </c>
      <c r="GW43" s="5">
        <f t="shared" si="78"/>
        <v>5602.2016603223001</v>
      </c>
      <c r="GX43" s="5">
        <f t="shared" si="79"/>
        <v>25457.251858152209</v>
      </c>
      <c r="GY43" s="90">
        <f>+'gaku-jk1131'!H46+('gaku-jk1722'!$H$8-'gaku-jk1131'!$H$64)</f>
        <v>4318.3999999999996</v>
      </c>
      <c r="GZ43" s="7">
        <f>+'gaku-jk1131'!Z46*'gaku-jk1722'!$Z$8/'gaku-jk1131'!$Z$64</f>
        <v>90151.018575527385</v>
      </c>
      <c r="HA43" s="7">
        <f>+'gaku-jk1131'!M46*'gaku-jk1722'!$M$8/'gaku-jk1131'!$M$64</f>
        <v>28583.552326078432</v>
      </c>
      <c r="HB43" s="7">
        <f>+'gaku-jk1131'!N46*'gaku-jk1722'!$N$8/'gaku-jk1131'!$N$64</f>
        <v>39949.511043636063</v>
      </c>
      <c r="HC43" s="9">
        <f t="shared" ca="1" si="40"/>
        <v>123.09070397111914</v>
      </c>
      <c r="HD43" s="7">
        <f t="shared" ca="1" si="41"/>
        <v>100.75892857142857</v>
      </c>
      <c r="HE43" s="9">
        <f t="shared" ca="1" si="42"/>
        <v>337.34312647289863</v>
      </c>
      <c r="HF43" s="9">
        <f t="shared" ca="1" si="43"/>
        <v>91.044739429695184</v>
      </c>
      <c r="HG43" s="7">
        <f t="shared" ca="1" si="44"/>
        <v>123.73002544529263</v>
      </c>
      <c r="HH43" s="7">
        <f t="shared" ca="1" si="45"/>
        <v>97.207632093933469</v>
      </c>
      <c r="HI43" s="7">
        <f t="shared" ca="1" si="46"/>
        <v>153.80419325432996</v>
      </c>
      <c r="HJ43" s="7">
        <f t="shared" ca="1" si="47"/>
        <v>94.989024390243898</v>
      </c>
      <c r="HL43">
        <f ca="1">+OFFSET('def-cy1131'!$C$8,ROUNDDOWN((ROW(Sheet1!HO43)-ROW(Sheet1!HO$5))/4,0),0)</f>
        <v>92.5</v>
      </c>
      <c r="HO43">
        <f ca="1">+OFFSET('def-cy1131'!$H$8,ROUNDDOWN((ROW(Sheet1!HO43)-ROW(Sheet1!HO$5))/4,0),0)</f>
        <v>129.9</v>
      </c>
      <c r="HP43">
        <f ca="1">+OFFSET('def-cy1131'!$W$8,ROUNDDOWN((ROW(Sheet1!HO43)-ROW(Sheet1!HO$5))/4,0),0)</f>
        <v>93.9</v>
      </c>
      <c r="HQ43">
        <f ca="1">+OFFSET('def-cy1131'!$M$8,ROUNDDOWN((ROW(Sheet1!HO43)-ROW(Sheet1!HO$5))/4,0),0)</f>
        <v>128.6</v>
      </c>
      <c r="HR43">
        <f ca="1">+OFFSET('def-cy1131'!$N$8,ROUNDDOWN((ROW(Sheet1!HO43)-ROW(Sheet1!HO$5))/4,0),0)</f>
        <v>116.4</v>
      </c>
      <c r="HS43" s="9">
        <f t="shared" ca="1" si="154"/>
        <v>121.95622743682311</v>
      </c>
      <c r="HT43" s="9">
        <f t="shared" ca="1" si="155"/>
        <v>98.798214285714295</v>
      </c>
      <c r="HU43" s="9">
        <f t="shared" ca="1" si="156"/>
        <v>353.28059701492538</v>
      </c>
      <c r="HV43" s="9">
        <f t="shared" ca="1" si="157"/>
        <v>86.123402163225165</v>
      </c>
      <c r="HW43" s="9">
        <f t="shared" ca="1" si="158"/>
        <v>124.96827820186597</v>
      </c>
      <c r="HX43" s="9">
        <f t="shared" ca="1" si="159"/>
        <v>93.68786692759295</v>
      </c>
      <c r="HY43" s="9">
        <f t="shared" ca="1" si="160"/>
        <v>149.1398359161349</v>
      </c>
      <c r="HZ43" s="9">
        <f t="shared" ca="1" si="161"/>
        <v>90.82713414634145</v>
      </c>
      <c r="IA43">
        <f t="shared" ca="1" si="80"/>
        <v>1.1798123130146089E-2</v>
      </c>
      <c r="IB43">
        <f t="shared" ca="1" si="81"/>
        <v>2.0835850147556221E-4</v>
      </c>
      <c r="IC43">
        <f t="shared" ca="1" si="82"/>
        <v>1.1046025931294523E-2</v>
      </c>
      <c r="ID43">
        <f t="shared" ca="1" si="83"/>
        <v>-7.8353239064771587E-4</v>
      </c>
      <c r="IE43">
        <f t="shared" ca="1" si="84"/>
        <v>-3.8767901958145644E-3</v>
      </c>
      <c r="IF43">
        <f t="shared" ca="1" si="85"/>
        <v>6.5992312493265625E-3</v>
      </c>
      <c r="IG43">
        <f t="shared" ca="1" si="86"/>
        <v>2.6163166308380836E-3</v>
      </c>
      <c r="IH43">
        <f t="shared" ca="1" si="87"/>
        <v>-5.1388101904263489E-3</v>
      </c>
      <c r="II43">
        <f t="shared" ca="1" si="129"/>
        <v>2.2468922666192194E-2</v>
      </c>
      <c r="IJ43" s="5">
        <f t="shared" ca="1" si="130"/>
        <v>180950.32380305859</v>
      </c>
      <c r="IK43" s="1">
        <f t="shared" ca="1" si="88"/>
        <v>21.135096720302013</v>
      </c>
      <c r="IL43">
        <f t="shared" ca="1" si="131"/>
        <v>1.9980862841951639E-2</v>
      </c>
      <c r="IM43" s="5">
        <f t="shared" si="89"/>
        <v>224905.1662164345</v>
      </c>
      <c r="IN43">
        <f t="shared" ca="1" si="90"/>
        <v>124.29111011772223</v>
      </c>
      <c r="IP43" s="112">
        <v>114.57086454224978</v>
      </c>
      <c r="IQ43" s="112">
        <v>117.65727319277867</v>
      </c>
      <c r="IR43">
        <f t="shared" si="91"/>
        <v>107.06770872412631</v>
      </c>
      <c r="IS43">
        <f t="shared" si="132"/>
        <v>2.9636478274448204E-3</v>
      </c>
      <c r="IT43" s="112">
        <v>0.50930496992379737</v>
      </c>
      <c r="IU43">
        <f t="shared" si="133"/>
        <v>1.0657589089032115E-2</v>
      </c>
      <c r="IW43">
        <f>+util!B41</f>
        <v>122.76666666666701</v>
      </c>
      <c r="IX43">
        <f t="shared" si="134"/>
        <v>-1.3216645522166443E-2</v>
      </c>
      <c r="IY43">
        <f t="shared" si="135"/>
        <v>-7.9299873132998647E-3</v>
      </c>
      <c r="JA43" s="5">
        <f t="shared" si="92"/>
        <v>101941.9264540929</v>
      </c>
      <c r="JB43" s="1">
        <f t="shared" si="93"/>
        <v>2.4152662168774719</v>
      </c>
      <c r="JC43" s="5">
        <f t="shared" ca="1" si="94"/>
        <v>82018.678856065148</v>
      </c>
      <c r="JD43" s="1">
        <f t="shared" ca="1" si="95"/>
        <v>9.5798265184702895</v>
      </c>
      <c r="JE43">
        <f t="shared" ca="1" si="136"/>
        <v>2.7724230059208814E-3</v>
      </c>
      <c r="JG43">
        <f t="shared" si="96"/>
        <v>0.55771130209781772</v>
      </c>
    </row>
    <row r="44" spans="1:267" x14ac:dyDescent="0.15">
      <c r="A44" t="s">
        <v>283</v>
      </c>
      <c r="B44" s="7">
        <f>+'gaku-mk1131'!B47*'gaku-mk1722'!$B$8/'gaku-mk1131'!$B$64</f>
        <v>437478.2551281433</v>
      </c>
      <c r="C44" s="7">
        <f>+'kgaku-mk1131'!B48*'kgaku-mk1722'!B$9/'kgaku-mk1131'!B$65</f>
        <v>222960.0522473178</v>
      </c>
      <c r="D44" s="7">
        <f>+'kgaku-mk1131'!C48*'kgaku-mk1722'!C$9/'kgaku-mk1131'!C$65</f>
        <v>2536.4551551825102</v>
      </c>
      <c r="E44" s="7">
        <f>+'kgaku-mk1131'!D48*'kgaku-mk1722'!D$9/'kgaku-mk1131'!D$65</f>
        <v>336.53007352941177</v>
      </c>
      <c r="F44" s="7">
        <f>+'kgaku-mk1131'!F48*'kgaku-mk1722'!F$9/'kgaku-mk1131'!F$65</f>
        <v>19668.856024906727</v>
      </c>
      <c r="G44" s="7">
        <f>+'kgaku-mk1131'!G48*'kgaku-mk1722'!G$9/'kgaku-mk1131'!G$65</f>
        <v>19779.463286076705</v>
      </c>
      <c r="H44" s="7">
        <f>+'kgaku-mk1131'!H48*'kgaku-mk1722'!H$9/'kgaku-mk1131'!H$65</f>
        <v>63920.829532526193</v>
      </c>
      <c r="I44" s="7">
        <f>+'kgaku-mk1131'!I48*'kgaku-mk1722'!I$9/'kgaku-mk1131'!I$65</f>
        <v>117026.18923746348</v>
      </c>
      <c r="J44" s="7">
        <f>+'gaku-mk1131'!F47*'gaku-mk1722'!$F$8/'gaku-mk1131'!$F$64</f>
        <v>23906.678380422563</v>
      </c>
      <c r="K44" s="7">
        <f>+'gaku-mk1131'!G47*'gaku-mk1722'!$G$8/'gaku-mk1131'!$G$64</f>
        <v>85153.36742697403</v>
      </c>
      <c r="L44" s="7">
        <f>+'gaku-jk1131'!B47*'gaku-jk1722'!$B$8/'gaku-jk1131'!$B$64</f>
        <v>394658.30709231854</v>
      </c>
      <c r="M44" s="7">
        <f>+'kgaku-jk1131'!B48*'kgaku-jk1722'!$B$9/'kgaku-jk1131'!$B$65</f>
        <v>219428.43190117084</v>
      </c>
      <c r="N44" s="7">
        <f>+'kgaku-jk1131'!C48*'kgaku-jk1722'!C$9/'kgaku-jk1131'!C$65</f>
        <v>3375.1889647654775</v>
      </c>
      <c r="O44" s="7">
        <f>+'kgaku-jk1131'!D48*'kgaku-jk1722'!D$9/'kgaku-jk1131'!D$65</f>
        <v>356.98483741322616</v>
      </c>
      <c r="P44" s="7">
        <f>+'kgaku-jk1131'!F48*'kgaku-jk1722'!F$9/'kgaku-jk1131'!F$65</f>
        <v>5872.518827407659</v>
      </c>
      <c r="Q44" s="7">
        <f>+'kgaku-jk1131'!G48*'kgaku-jk1722'!G$9/'kgaku-jk1131'!G$65</f>
        <v>18438.572355679731</v>
      </c>
      <c r="R44" s="7">
        <f>+'kgaku-jk1131'!H48*'kgaku-jk1722'!H$9/'kgaku-jk1131'!H$65</f>
        <v>70673.797297110345</v>
      </c>
      <c r="S44" s="7">
        <f>+'kgaku-jk1131'!I48*'kgaku-jk1722'!I$9/'kgaku-jk1131'!I$65</f>
        <v>132454.72907576981</v>
      </c>
      <c r="T44" s="7">
        <f>+'gaku-jk1131'!F47*'gaku-jk1722'!$F$8/'gaku-jk1131'!$F$64</f>
        <v>25695.535718797106</v>
      </c>
      <c r="U44" s="7">
        <f>+'gaku-jk1131'!G47*'gaku-jk1722'!$G$8/'gaku-jk1131'!$G$64</f>
        <v>68691.654421546045</v>
      </c>
      <c r="V44" s="8">
        <f t="shared" si="164"/>
        <v>110.84987881068682</v>
      </c>
      <c r="W44" s="8">
        <f t="shared" si="165"/>
        <v>101.60946342073738</v>
      </c>
      <c r="X44" s="8">
        <f t="shared" si="166"/>
        <v>75.150019203702684</v>
      </c>
      <c r="Y44" s="8">
        <f t="shared" si="167"/>
        <v>94.270130901908004</v>
      </c>
      <c r="Z44" s="8">
        <f t="shared" si="168"/>
        <v>334.93048899409433</v>
      </c>
      <c r="AA44" s="8">
        <f t="shared" si="169"/>
        <v>107.27220581144358</v>
      </c>
      <c r="AB44" s="8">
        <f t="shared" si="170"/>
        <v>90.444877701710453</v>
      </c>
      <c r="AC44" s="8">
        <f t="shared" si="171"/>
        <v>88.351839193691191</v>
      </c>
      <c r="AD44" s="8">
        <f t="shared" si="172"/>
        <v>93.038256302763372</v>
      </c>
      <c r="AE44" s="8">
        <f t="shared" si="173"/>
        <v>123.96464773494311</v>
      </c>
      <c r="AF44" s="11">
        <f t="shared" ca="1" si="174"/>
        <v>100.75892857142857</v>
      </c>
      <c r="AG44" s="11">
        <f t="shared" ca="1" si="175"/>
        <v>70.042398022249685</v>
      </c>
      <c r="AH44" s="11">
        <f t="shared" ca="1" si="176"/>
        <v>93.495266868076556</v>
      </c>
      <c r="AI44" s="11">
        <f t="shared" ca="1" si="177"/>
        <v>337.34312647289863</v>
      </c>
      <c r="AJ44" s="11">
        <f t="shared" ca="1" si="178"/>
        <v>105.71100292112951</v>
      </c>
      <c r="AK44" s="11">
        <f t="shared" ca="1" si="179"/>
        <v>89.793465346534646</v>
      </c>
      <c r="AL44" s="11">
        <f t="shared" ca="1" si="180"/>
        <v>87.423755186721976</v>
      </c>
      <c r="AM44" s="11">
        <f t="shared" ca="1" si="181"/>
        <v>91.044739429695184</v>
      </c>
      <c r="AN44" s="11">
        <f t="shared" ca="1" si="182"/>
        <v>123.09070397111914</v>
      </c>
      <c r="AO44" s="9">
        <f ca="1">+OFFSET('kdef-cy1131'!B$9,ROUNDDOWN((ROW(Sheet1!AO44)-ROW(Sheet1!AO$5))/4,0),0)</f>
        <v>92.5</v>
      </c>
      <c r="AP44" s="9">
        <f ca="1">+OFFSET('kdef-cy1131'!C$9,ROUNDDOWN((ROW(Sheet1!AP44)-ROW(Sheet1!AP$5))/4,0),0)</f>
        <v>84.7</v>
      </c>
      <c r="AQ44" s="9">
        <f ca="1">+OFFSET('kdef-cy1131'!D$9,ROUNDDOWN((ROW(Sheet1!AQ44)-ROW(Sheet1!AQ$5))/4,0),0)</f>
        <v>90.4</v>
      </c>
      <c r="AR44" s="9">
        <f ca="1">+OFFSET('kdef-cy1131'!F$9,ROUNDDOWN((ROW(Sheet1!AR44)-ROW(Sheet1!AR$5))/4,0),0)</f>
        <v>139.69999999999999</v>
      </c>
      <c r="AS44" s="9">
        <f ca="1">+OFFSET('kdef-cy1131'!G$9,ROUNDDOWN((ROW(Sheet1!AS44)-ROW(Sheet1!AS$5))/4,0),0)</f>
        <v>95.4</v>
      </c>
      <c r="AT44" s="9">
        <f ca="1">+OFFSET('kdef-cy1131'!H$9,ROUNDDOWN((ROW(Sheet1!AT44)-ROW(Sheet1!AT$5))/4,0),0)</f>
        <v>93.4</v>
      </c>
      <c r="AU44" s="9">
        <f ca="1">+OFFSET('kdef-cy1131'!I$9,ROUNDDOWN((ROW(Sheet1!AU44)-ROW(Sheet1!AU$5))/4,0),0)</f>
        <v>84.7</v>
      </c>
      <c r="AV44" s="9">
        <f ca="1">+OFFSET('def-cy1131'!$F$8,ROUNDDOWN((ROW(Sheet1!AV44)-ROW(Sheet1!AV$5))/4,0),0)</f>
        <v>92.5</v>
      </c>
      <c r="AW44" s="9">
        <f ca="1">+OFFSET('def-cy1131'!$G$8,ROUNDDOWN((ROW(Sheet1!AW44)-ROW(Sheet1!AW$5))/4,0),0)</f>
        <v>108.5</v>
      </c>
      <c r="AX44" s="9">
        <f t="shared" ca="1" si="145"/>
        <v>98.798214285714295</v>
      </c>
      <c r="AY44" s="9">
        <f t="shared" ca="1" si="146"/>
        <v>61.442150803461061</v>
      </c>
      <c r="AZ44" s="9">
        <f t="shared" ca="1" si="147"/>
        <v>91.323363544813702</v>
      </c>
      <c r="BA44" s="9">
        <f t="shared" ca="1" si="148"/>
        <v>353.28059701492538</v>
      </c>
      <c r="BB44" s="9">
        <f t="shared" ca="1" si="149"/>
        <v>102.71918208373904</v>
      </c>
      <c r="BC44" s="9">
        <f t="shared" ca="1" si="150"/>
        <v>88.255247524752463</v>
      </c>
      <c r="BD44" s="9">
        <f t="shared" ca="1" si="151"/>
        <v>84.843360995850617</v>
      </c>
      <c r="BE44" s="9">
        <f t="shared" ca="1" si="143"/>
        <v>86.123402163225165</v>
      </c>
      <c r="BF44" s="9">
        <f t="shared" ca="1" si="152"/>
        <v>121.95622743682311</v>
      </c>
      <c r="BG44">
        <f t="shared" ca="1" si="97"/>
        <v>5.057830485852024E-5</v>
      </c>
      <c r="BH44">
        <f t="shared" ca="1" si="98"/>
        <v>-1.1480738608890365E-5</v>
      </c>
      <c r="BI44">
        <f t="shared" ca="1" si="99"/>
        <v>3.1634256311084911E-3</v>
      </c>
      <c r="BJ44">
        <f t="shared" ca="1" si="100"/>
        <v>5.6106181128087297E-3</v>
      </c>
      <c r="BK44">
        <f t="shared" ca="1" si="101"/>
        <v>1.6692659960686317E-2</v>
      </c>
      <c r="BL44" s="13">
        <f t="shared" ca="1" si="102"/>
        <v>2.5505801270853168E-2</v>
      </c>
      <c r="BM44">
        <f t="shared" ca="1" si="192"/>
        <v>2.2892291473598551E-2</v>
      </c>
      <c r="BN44">
        <f t="shared" ca="1" si="193"/>
        <v>4.9193945911387002E-3</v>
      </c>
      <c r="BO44" s="13">
        <f t="shared" ca="1" si="194"/>
        <v>2.7811686064737252E-2</v>
      </c>
      <c r="BP44">
        <f t="shared" ca="1" si="104"/>
        <v>3.2608800332147705E-2</v>
      </c>
      <c r="BQ44">
        <f t="shared" ca="1" si="105"/>
        <v>7.8581530916804372E-3</v>
      </c>
      <c r="BR44">
        <f t="shared" ca="1" si="106"/>
        <v>1.6886625727326485E-3</v>
      </c>
      <c r="BS44" s="13">
        <f t="shared" ca="1" si="107"/>
        <v>4.2155615996560786E-2</v>
      </c>
      <c r="BT44" s="5">
        <f t="shared" si="51"/>
        <v>68691.654421546045</v>
      </c>
      <c r="BU44" s="5">
        <f t="shared" ca="1" si="195"/>
        <v>224539.32989184474</v>
      </c>
      <c r="BV44" s="5">
        <f t="shared" ca="1" si="196"/>
        <v>22614.349095054738</v>
      </c>
      <c r="BW44" s="5">
        <f t="shared" ca="1" si="108"/>
        <v>88641.973288021327</v>
      </c>
      <c r="BX44" s="5">
        <f t="shared" si="54"/>
        <v>85153.36742697403</v>
      </c>
      <c r="BY44" s="5">
        <f t="shared" si="55"/>
        <v>202926.40713771951</v>
      </c>
      <c r="BZ44" s="5">
        <f t="shared" si="56"/>
        <v>43575.534405329294</v>
      </c>
      <c r="CA44" s="5">
        <f t="shared" si="57"/>
        <v>128728.90183230332</v>
      </c>
      <c r="CB44" s="9">
        <f t="shared" si="109"/>
        <v>123.96464773494311</v>
      </c>
      <c r="CC44" s="9">
        <f t="shared" ca="1" si="110"/>
        <v>90.374549187202234</v>
      </c>
      <c r="CD44" s="9">
        <f t="shared" ca="1" si="111"/>
        <v>192.6897573844312</v>
      </c>
      <c r="CE44" s="9">
        <f t="shared" ca="1" si="112"/>
        <v>145.2234162410046</v>
      </c>
      <c r="CF44" s="5"/>
      <c r="CG44" s="5">
        <f t="shared" si="197"/>
        <v>90.368453034840726</v>
      </c>
      <c r="CH44" s="5">
        <f t="shared" ca="1" si="113"/>
        <v>90.374549187202234</v>
      </c>
      <c r="CI44" s="5">
        <f t="shared" si="59"/>
        <v>138.03680661267771</v>
      </c>
      <c r="CJ44" s="5">
        <f t="shared" ca="1" si="114"/>
        <v>192.6897573844312</v>
      </c>
      <c r="CK44" s="5">
        <f t="shared" si="115"/>
        <v>128.39544734137399</v>
      </c>
      <c r="CL44" s="5">
        <f t="shared" ca="1" si="116"/>
        <v>145.2234162410046</v>
      </c>
      <c r="CM44" s="5"/>
      <c r="CN44" s="1">
        <f t="shared" si="183"/>
        <v>46.00645591244951</v>
      </c>
      <c r="CO44" s="1">
        <f t="shared" si="184"/>
        <v>8.0075840642544165</v>
      </c>
      <c r="CP44" s="1">
        <f t="shared" ca="1" si="185"/>
        <v>26.175196608400938</v>
      </c>
      <c r="CQ44" s="1">
        <f t="shared" ca="1" si="186"/>
        <v>2.6362198284781231</v>
      </c>
      <c r="CR44" s="1">
        <f t="shared" ca="1" si="187"/>
        <v>10.333250213618156</v>
      </c>
      <c r="CS44" s="83">
        <f t="shared" si="117"/>
        <v>2.8561168948992625E-2</v>
      </c>
      <c r="CT44" s="83">
        <f t="shared" si="118"/>
        <v>4.6508555501002281E-2</v>
      </c>
      <c r="CU44" s="83">
        <f t="shared" ca="1" si="60"/>
        <v>2.323487204980608E-2</v>
      </c>
      <c r="CV44" s="83">
        <f t="shared" ca="1" si="61"/>
        <v>2.5480882009254018E-2</v>
      </c>
      <c r="CW44" s="83">
        <f t="shared" ca="1" si="61"/>
        <v>3.9340192265878815E-2</v>
      </c>
      <c r="CX44" s="83">
        <f t="shared" si="119"/>
        <v>5.6244922636023136E-3</v>
      </c>
      <c r="CY44" s="83">
        <f t="shared" si="138"/>
        <v>4.5631085115701887E-3</v>
      </c>
      <c r="CZ44" s="83">
        <f t="shared" ca="1" si="139"/>
        <v>6.0912747241954552E-3</v>
      </c>
      <c r="DA44" s="83">
        <f t="shared" ca="1" si="140"/>
        <v>4.4701029817286074E-3</v>
      </c>
      <c r="DB44" s="83">
        <f t="shared" ca="1" si="140"/>
        <v>4.5319341218994728E-3</v>
      </c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EH44" s="5"/>
      <c r="EO44" s="90">
        <f t="shared" si="30"/>
        <v>85153.36742697403</v>
      </c>
      <c r="EP44" s="1">
        <f>+'gaku-mk1131'!G47</f>
        <v>83140.399999999994</v>
      </c>
      <c r="EQ44" s="5">
        <f t="shared" ca="1" si="66"/>
        <v>14659.028418264568</v>
      </c>
      <c r="ER44" s="7">
        <f ca="1">+ER43+$EQ43</f>
        <v>424970.24564754654</v>
      </c>
      <c r="ES44" s="7">
        <f ca="1">+ES43+$EQ43</f>
        <v>424970.24564754654</v>
      </c>
      <c r="ET44" s="7">
        <f ca="1">+ET43+EQ43-(ES45-ER45)/4</f>
        <v>413850.06442612328</v>
      </c>
      <c r="EU44" s="182">
        <f t="shared" ca="1" si="31"/>
        <v>436833.69520029303</v>
      </c>
      <c r="EV44" s="5">
        <f t="shared" ca="1" si="67"/>
        <v>6174</v>
      </c>
      <c r="EW44" s="92">
        <f t="shared" ca="1" si="68"/>
        <v>120.12708757637475</v>
      </c>
      <c r="EX44">
        <f t="shared" ca="1" si="189"/>
        <v>0.65648515829086573</v>
      </c>
      <c r="EY44">
        <f t="shared" ca="1" si="69"/>
        <v>0.6438350191696901</v>
      </c>
      <c r="EZ44">
        <f t="shared" ca="1" si="198"/>
        <v>2.0867349060671364E-2</v>
      </c>
      <c r="FA44">
        <f t="shared" ca="1" si="198"/>
        <v>2.0867349060671364E-2</v>
      </c>
      <c r="FC44" s="6">
        <f>+call!C82</f>
        <v>6.2028033333333301</v>
      </c>
      <c r="FE44" s="142">
        <f>fof!B106/10</f>
        <v>4357.5676848291905</v>
      </c>
      <c r="FF44" s="142">
        <f>fof!C106/10</f>
        <v>57959.956930433051</v>
      </c>
      <c r="FG44" s="7">
        <f ca="1">+AVERAGE(OFFSET(jikasougaku!$BF$287,(ROW(Sheet1!FG44)-ROW(Sheet1!$FG$5))*3,0):OFFSET(jikasougaku!$BF$287,(ROW(Sheet1!FG44)-ROW(Sheet1!$FG$5))*3+2,0))/1000</f>
        <v>168367.484</v>
      </c>
      <c r="FH44" s="7">
        <f ca="1">+AVERAGE(OFFSET(jikasougaku!$BR$287,(ROW(Sheet1!FH44)-ROW(Sheet1!$FH$5))*3,0):OFFSET(jikasougaku!$BR$287,(ROW(Sheet1!FH44)-ROW(Sheet1!$FH$5))*3+2,0))/1000</f>
        <v>571956.78666666662</v>
      </c>
      <c r="FI44" s="7" t="e">
        <f ca="1">+AVERAGE(OFFSET(jikasougaku!$BH$287,(ROW(Sheet1!FI44)-ROW(Sheet1!FI$5))*3,0):OFFSET(jikasougaku!$BH$287,(ROW(Sheet1!FI44)-ROW(Sheet1!FI$5))*3+2,0))/1000</f>
        <v>#DIV/0!</v>
      </c>
      <c r="FJ44" s="7" t="e">
        <f ca="1">+AVERAGE(OFFSET(jikasougaku!$BJ$287,(ROW(Sheet1!FJ44)-ROW(Sheet1!FJ$5))*3,0):OFFSET(jikasougaku!$BJ$287,(ROW(Sheet1!FJ44)-ROW(Sheet1!FJ$5))*3+2,0))/1000</f>
        <v>#DIV/0!</v>
      </c>
      <c r="FK44" s="7" t="e">
        <f ca="1">+AVERAGE(OFFSET(jikasougaku!$BL$287,(ROW(Sheet1!FK44)-ROW(Sheet1!FK$5))*3,0):OFFSET(jikasougaku!$BL$287,(ROW(Sheet1!FK44)-ROW(Sheet1!FK$5))*3+2,0))/1000</f>
        <v>#DIV/0!</v>
      </c>
      <c r="FL44" s="4">
        <f t="shared" ca="1" si="33"/>
        <v>138716.35345787709</v>
      </c>
      <c r="FM44" s="64">
        <f t="shared" ca="1" si="71"/>
        <v>403589.30266666663</v>
      </c>
      <c r="FN44" s="7">
        <f t="shared" ca="1" si="34"/>
        <v>53018.179042310723</v>
      </c>
      <c r="FO44" s="7">
        <f t="shared" ca="1" si="35"/>
        <v>441235.43254683248</v>
      </c>
      <c r="FP44" s="1">
        <f t="shared" ca="1" si="190"/>
        <v>6.1804818822623941</v>
      </c>
      <c r="FQ44" s="1">
        <f t="shared" ca="1" si="191"/>
        <v>51.436085620587065</v>
      </c>
      <c r="FR44" s="211">
        <f ca="1">+FP44/消費税調整!$E44*100</f>
        <v>5.6541488538779694</v>
      </c>
      <c r="FS44" s="211">
        <f ca="1">+FQ44/消費税調整!$E44*100</f>
        <v>47.055762010122223</v>
      </c>
      <c r="FT44" s="83">
        <f t="shared" ca="1" si="124"/>
        <v>6.7636932110249917E-2</v>
      </c>
      <c r="FU44" s="83">
        <f t="shared" ca="1" si="125"/>
        <v>6.2381778599849246E-2</v>
      </c>
      <c r="FW44" s="7">
        <f>+kshotoku1631!$E48*kshotoku1722!$E$9/kshotoku1631!$E$65</f>
        <v>210540.8845150042</v>
      </c>
      <c r="FX44" s="72">
        <f t="shared" ca="1" si="72"/>
        <v>0.28387612612221347</v>
      </c>
      <c r="FY44">
        <f t="shared" ca="1" si="126"/>
        <v>1.8180030626850117E-2</v>
      </c>
      <c r="GA44" s="73">
        <f ca="1">+GB44*$GA$45/$GB$45</f>
        <v>120.12708757637475</v>
      </c>
      <c r="GB44" s="72">
        <f ca="1">+AVERAGE(OFFSET(Maikin30!$F$20,ROUNDDOWN((ROW(GB44)-ROW(GB$5))/4,0),MOD(ROW(GB44)-ROW(GB$5),4)*3):OFFSET(Maikin30!$F$20,ROUNDDOWN((ROW(GB44)-ROW(GB$5))/4,0),MOD(ROW(GB44)-ROW(GB$5),4)*3+2))</f>
        <v>115.2</v>
      </c>
      <c r="GC44" s="5">
        <f ca="1">+AVERAGE(OFFSET(Rocho!$J$66,(ROW(GC44)-ROW($GC$5))*3,0):OFFSET(Rocho!$J$66,(ROW(GC44)-ROW($GC$5))*3+2,0))</f>
        <v>6174</v>
      </c>
      <c r="GD44" s="72">
        <f t="shared" ca="1" si="73"/>
        <v>86.457983751583328</v>
      </c>
      <c r="GE44">
        <f t="shared" ca="1" si="127"/>
        <v>-9.9977864468595696E-4</v>
      </c>
      <c r="GF44" s="72"/>
      <c r="GG44" s="87" t="s">
        <v>263</v>
      </c>
      <c r="GH44" s="78">
        <f ca="1">+AVERAGE(OFFSET(Rocho!$E$6,(ROW(GH44)-ROW($GH$5))*3,0):OFFSET(Rocho!$E$6,(ROW(GH44)-ROW($GH$5))*3+2,0))/10000</f>
        <v>9389.3333333333321</v>
      </c>
      <c r="GI44" s="82">
        <f>Rocho!T45</f>
        <v>8185.3230394717602</v>
      </c>
      <c r="GJ44">
        <f t="shared" si="128"/>
        <v>2.129041680073863E-3</v>
      </c>
      <c r="GL44" s="94">
        <f t="shared" si="39"/>
        <v>233931.15550785334</v>
      </c>
      <c r="GM44" s="5">
        <f t="shared" si="74"/>
        <v>85153.36742697403</v>
      </c>
      <c r="GN44" s="7">
        <f>+('gaku-mk1131'!C47-'gaku-mk1131'!D47)*('gaku-mk1722'!$C$8-'gaku-mk1722'!$D$8)/('gaku-mk1131'!$C$64-'gaku-mk1131'!$D$64)</f>
        <v>3335.8213718197753</v>
      </c>
      <c r="GO44" s="5">
        <f t="shared" si="75"/>
        <v>19668.856024906727</v>
      </c>
      <c r="GP44" s="5">
        <f t="shared" si="76"/>
        <v>23906.678380422563</v>
      </c>
      <c r="GQ44" s="90">
        <f>+'gaku-mk1131'!H47+('gaku-mk1722'!$H$8-'gaku-mk1131'!$H$64)</f>
        <v>7009.5</v>
      </c>
      <c r="GR44" s="7">
        <f>+'gaku-mk1131'!W47*'gaku-mk1722'!$W$8/'gaku-mk1131'!$W$64</f>
        <v>89772.637004963894</v>
      </c>
      <c r="GS44" s="7">
        <f>+'gaku-mk1131'!M47*'gaku-mk1722'!$M$8/'gaku-mk1131'!$M$64</f>
        <v>44482.251934065825</v>
      </c>
      <c r="GT44" s="7">
        <f>+'gaku-mk1131'!N47*'gaku-mk1722'!$N$8/'gaku-mk1131'!$N$64</f>
        <v>39397.956635299459</v>
      </c>
      <c r="GU44" s="5">
        <f t="shared" si="77"/>
        <v>68691.654421546045</v>
      </c>
      <c r="GV44" s="7">
        <f>+('gaku-jk1131'!C47-'gaku-jk1131'!D47)*('gaku-jk1722'!$C$8-'gaku-jk1722'!$D$8)/('gaku-jk1131'!$C$64-'gaku-jk1131'!$D$64)</f>
        <v>3235.2683621910846</v>
      </c>
      <c r="GW44" s="5">
        <f t="shared" si="78"/>
        <v>5872.518827407659</v>
      </c>
      <c r="GX44" s="5">
        <f t="shared" si="79"/>
        <v>25695.535718797106</v>
      </c>
      <c r="GY44" s="90">
        <f>+'gaku-jk1131'!H47+('gaku-jk1722'!$H$8-'gaku-jk1131'!$H$64)</f>
        <v>6189.9</v>
      </c>
      <c r="GZ44" s="7">
        <f>+'gaku-jk1131'!Z47*'gaku-jk1722'!$Z$8/'gaku-jk1131'!$Z$64</f>
        <v>91316.122494737443</v>
      </c>
      <c r="HA44" s="7">
        <f>+'gaku-jk1131'!M47*'gaku-jk1722'!$M$8/'gaku-jk1131'!$M$64</f>
        <v>28578.146753506258</v>
      </c>
      <c r="HB44" s="7">
        <f>+'gaku-jk1131'!N47*'gaku-jk1722'!$N$8/'gaku-jk1131'!$N$64</f>
        <v>41052.393633096508</v>
      </c>
      <c r="HC44" s="9">
        <f t="shared" ca="1" si="40"/>
        <v>123.09070397111914</v>
      </c>
      <c r="HD44" s="7">
        <f t="shared" ca="1" si="41"/>
        <v>100.75892857142857</v>
      </c>
      <c r="HE44" s="9">
        <f t="shared" ca="1" si="42"/>
        <v>337.34312647289863</v>
      </c>
      <c r="HF44" s="9">
        <f t="shared" ca="1" si="43"/>
        <v>91.044739429695184</v>
      </c>
      <c r="HG44" s="7">
        <f t="shared" ca="1" si="44"/>
        <v>123.73002544529263</v>
      </c>
      <c r="HH44" s="7">
        <f t="shared" ca="1" si="45"/>
        <v>97.207632093933469</v>
      </c>
      <c r="HI44" s="7">
        <f t="shared" ca="1" si="46"/>
        <v>153.80419325432996</v>
      </c>
      <c r="HJ44" s="7">
        <f t="shared" ca="1" si="47"/>
        <v>94.989024390243898</v>
      </c>
      <c r="HL44">
        <f ca="1">+OFFSET('def-cy1131'!$C$8,ROUNDDOWN((ROW(Sheet1!HO44)-ROW(Sheet1!HO$5))/4,0),0)</f>
        <v>92.5</v>
      </c>
      <c r="HO44">
        <f ca="1">+OFFSET('def-cy1131'!$H$8,ROUNDDOWN((ROW(Sheet1!HO44)-ROW(Sheet1!HO$5))/4,0),0)</f>
        <v>129.9</v>
      </c>
      <c r="HP44">
        <f ca="1">+OFFSET('def-cy1131'!$W$8,ROUNDDOWN((ROW(Sheet1!HO44)-ROW(Sheet1!HO$5))/4,0),0)</f>
        <v>93.9</v>
      </c>
      <c r="HQ44">
        <f ca="1">+OFFSET('def-cy1131'!$M$8,ROUNDDOWN((ROW(Sheet1!HO44)-ROW(Sheet1!HO$5))/4,0),0)</f>
        <v>128.6</v>
      </c>
      <c r="HR44">
        <f ca="1">+OFFSET('def-cy1131'!$N$8,ROUNDDOWN((ROW(Sheet1!HO44)-ROW(Sheet1!HO$5))/4,0),0)</f>
        <v>116.4</v>
      </c>
      <c r="HS44" s="9">
        <f t="shared" ca="1" si="154"/>
        <v>121.95622743682311</v>
      </c>
      <c r="HT44" s="9">
        <f t="shared" ca="1" si="155"/>
        <v>98.798214285714295</v>
      </c>
      <c r="HU44" s="9">
        <f t="shared" ca="1" si="156"/>
        <v>353.28059701492538</v>
      </c>
      <c r="HV44" s="9">
        <f t="shared" ca="1" si="157"/>
        <v>86.123402163225165</v>
      </c>
      <c r="HW44" s="9">
        <f t="shared" ca="1" si="158"/>
        <v>124.96827820186597</v>
      </c>
      <c r="HX44" s="9">
        <f t="shared" ca="1" si="159"/>
        <v>93.68786692759295</v>
      </c>
      <c r="HY44" s="9">
        <f t="shared" ca="1" si="160"/>
        <v>149.1398359161349</v>
      </c>
      <c r="HZ44" s="9">
        <f t="shared" ca="1" si="161"/>
        <v>90.82713414634145</v>
      </c>
      <c r="IA44">
        <f t="shared" ca="1" si="80"/>
        <v>1.7940135593354962E-2</v>
      </c>
      <c r="IB44">
        <f t="shared" ca="1" si="81"/>
        <v>1.4511591045690341E-4</v>
      </c>
      <c r="IC44">
        <f t="shared" ca="1" si="82"/>
        <v>4.3232603021922788E-3</v>
      </c>
      <c r="ID44">
        <f t="shared" ca="1" si="83"/>
        <v>9.29038640418209E-4</v>
      </c>
      <c r="IE44">
        <f t="shared" ca="1" si="84"/>
        <v>1.058784536151809E-2</v>
      </c>
      <c r="IF44">
        <f t="shared" ca="1" si="85"/>
        <v>4.9415817712312824E-3</v>
      </c>
      <c r="IG44">
        <f t="shared" ca="1" si="86"/>
        <v>-3.6496677947424718E-5</v>
      </c>
      <c r="IH44">
        <f t="shared" ca="1" si="87"/>
        <v>-4.5348493488217793E-3</v>
      </c>
      <c r="II44">
        <f t="shared" ca="1" si="129"/>
        <v>3.429563155240252E-2</v>
      </c>
      <c r="IJ44" s="5">
        <f t="shared" ca="1" si="130"/>
        <v>187156.12943749622</v>
      </c>
      <c r="IK44" s="1">
        <f t="shared" ca="1" si="88"/>
        <v>21.817329226258298</v>
      </c>
      <c r="IL44">
        <f t="shared" ca="1" si="131"/>
        <v>3.176956233244544E-2</v>
      </c>
      <c r="IM44" s="5">
        <f t="shared" si="89"/>
        <v>233931.15550785334</v>
      </c>
      <c r="IN44">
        <f t="shared" ca="1" si="90"/>
        <v>124.99251625417824</v>
      </c>
      <c r="IP44" s="112">
        <v>116.62673652762545</v>
      </c>
      <c r="IQ44" s="112">
        <v>120.55554563856555</v>
      </c>
      <c r="IR44">
        <f t="shared" si="91"/>
        <v>108.88450817127064</v>
      </c>
      <c r="IS44">
        <f t="shared" si="132"/>
        <v>1.6826336291086496E-2</v>
      </c>
      <c r="IT44" s="112">
        <v>0.52185076943772879</v>
      </c>
      <c r="IU44">
        <f t="shared" si="133"/>
        <v>2.4334672521929349E-2</v>
      </c>
      <c r="IW44">
        <f>+util!B42</f>
        <v>122.23333333333299</v>
      </c>
      <c r="IX44">
        <f t="shared" si="134"/>
        <v>-4.3537483737448633E-3</v>
      </c>
      <c r="IY44">
        <f t="shared" si="135"/>
        <v>-2.6122490242469179E-3</v>
      </c>
      <c r="JA44" s="5">
        <f t="shared" si="92"/>
        <v>105202.25367555002</v>
      </c>
      <c r="JB44" s="1">
        <f t="shared" si="93"/>
        <v>2.4142504529487483</v>
      </c>
      <c r="JC44" s="5">
        <f t="shared" ca="1" si="94"/>
        <v>84166.842006457591</v>
      </c>
      <c r="JD44" s="1">
        <f t="shared" ca="1" si="95"/>
        <v>9.8115712667728161</v>
      </c>
      <c r="JE44">
        <f t="shared" ca="1" si="136"/>
        <v>2.3902947557299926E-2</v>
      </c>
      <c r="JG44">
        <f t="shared" si="96"/>
        <v>0.55599597919990595</v>
      </c>
    </row>
    <row r="45" spans="1:267" x14ac:dyDescent="0.15">
      <c r="A45" t="s">
        <v>284</v>
      </c>
      <c r="B45" s="7">
        <f>+'gaku-mk1131'!B48*'gaku-mk1722'!$B$8/'gaku-mk1131'!$B$64</f>
        <v>437368.12791276956</v>
      </c>
      <c r="C45" s="7">
        <f>+'kgaku-mk1131'!B49*'kgaku-mk1722'!B$9/'kgaku-mk1131'!B$65</f>
        <v>223458.2542171852</v>
      </c>
      <c r="D45" s="7">
        <f>+'kgaku-mk1131'!C49*'kgaku-mk1722'!C$9/'kgaku-mk1131'!C$65</f>
        <v>2754.3905328908841</v>
      </c>
      <c r="E45" s="7">
        <f>+'kgaku-mk1131'!D49*'kgaku-mk1722'!D$9/'kgaku-mk1131'!D$65</f>
        <v>431.22253676470581</v>
      </c>
      <c r="F45" s="7">
        <f>+'kgaku-mk1131'!F49*'kgaku-mk1722'!F$9/'kgaku-mk1131'!F$65</f>
        <v>19864.775623725687</v>
      </c>
      <c r="G45" s="7">
        <f>+'kgaku-mk1131'!G49*'kgaku-mk1722'!G$9/'kgaku-mk1131'!G$65</f>
        <v>20979.17492215092</v>
      </c>
      <c r="H45" s="7">
        <f>+'kgaku-mk1131'!H49*'kgaku-mk1722'!H$9/'kgaku-mk1131'!H$65</f>
        <v>63935.857041530231</v>
      </c>
      <c r="I45" s="7">
        <f>+'kgaku-mk1131'!I49*'kgaku-mk1722'!I$9/'kgaku-mk1131'!I$65</f>
        <v>115487.47593835411</v>
      </c>
      <c r="J45" s="7">
        <f>+'gaku-mk1131'!F48*'gaku-mk1722'!$F$8/'gaku-mk1131'!$F$64</f>
        <v>24202.472439988098</v>
      </c>
      <c r="K45" s="7">
        <f>+'gaku-mk1131'!G48*'gaku-mk1722'!$G$8/'gaku-mk1131'!$G$64</f>
        <v>86047.094524952598</v>
      </c>
      <c r="L45" s="7">
        <f>+'gaku-jk1131'!B48*'gaku-jk1722'!$B$8/'gaku-jk1131'!$B$64</f>
        <v>392780.66488643619</v>
      </c>
      <c r="M45" s="7">
        <f>+'kgaku-jk1131'!B49*'kgaku-jk1722'!$B$9/'kgaku-jk1131'!$B$65</f>
        <v>218623.52091168784</v>
      </c>
      <c r="N45" s="7">
        <f>+'kgaku-jk1131'!C49*'kgaku-jk1722'!C$9/'kgaku-jk1131'!C$65</f>
        <v>3500.2005386169089</v>
      </c>
      <c r="O45" s="7">
        <f>+'kgaku-jk1131'!D49*'kgaku-jk1722'!D$9/'kgaku-jk1131'!D$65</f>
        <v>452.24468396054073</v>
      </c>
      <c r="P45" s="7">
        <f>+'kgaku-jk1131'!F49*'kgaku-jk1722'!F$9/'kgaku-jk1131'!F$65</f>
        <v>5946.2935210680471</v>
      </c>
      <c r="Q45" s="7">
        <f>+'kgaku-jk1131'!G49*'kgaku-jk1722'!G$9/'kgaku-jk1131'!G$65</f>
        <v>19481.105471890805</v>
      </c>
      <c r="R45" s="7">
        <f>+'kgaku-jk1131'!H49*'kgaku-jk1722'!H$9/'kgaku-jk1131'!H$65</f>
        <v>70148.716556980391</v>
      </c>
      <c r="S45" s="7">
        <f>+'kgaku-jk1131'!I49*'kgaku-jk1722'!I$9/'kgaku-jk1131'!I$65</f>
        <v>129970.83657276482</v>
      </c>
      <c r="T45" s="7">
        <f>+'gaku-jk1131'!F48*'gaku-jk1722'!$F$8/'gaku-jk1131'!$F$64</f>
        <v>25965.095643679419</v>
      </c>
      <c r="U45" s="7">
        <f>+'gaku-jk1131'!G48*'gaku-jk1722'!$G$8/'gaku-jk1131'!$G$64</f>
        <v>68953.420531084004</v>
      </c>
      <c r="V45" s="8">
        <f t="shared" si="164"/>
        <v>111.35174590104246</v>
      </c>
      <c r="W45" s="8">
        <f t="shared" si="165"/>
        <v>102.2114424309589</v>
      </c>
      <c r="X45" s="8">
        <f t="shared" si="166"/>
        <v>78.692363551811553</v>
      </c>
      <c r="Y45" s="8">
        <f t="shared" si="167"/>
        <v>95.351598826605738</v>
      </c>
      <c r="Z45" s="8">
        <f t="shared" si="168"/>
        <v>334.06987988977818</v>
      </c>
      <c r="AA45" s="8">
        <f t="shared" si="169"/>
        <v>107.68985852687709</v>
      </c>
      <c r="AB45" s="8">
        <f t="shared" si="170"/>
        <v>91.143302657000746</v>
      </c>
      <c r="AC45" s="8">
        <f t="shared" si="171"/>
        <v>88.856453481160656</v>
      </c>
      <c r="AD45" s="8">
        <f t="shared" si="172"/>
        <v>93.211566682133949</v>
      </c>
      <c r="AE45" s="8">
        <f t="shared" si="173"/>
        <v>124.79017554489964</v>
      </c>
      <c r="AF45" s="11">
        <f t="shared" ca="1" si="174"/>
        <v>103.3732142857143</v>
      </c>
      <c r="AG45" s="11">
        <f t="shared" ca="1" si="175"/>
        <v>78.311866501854141</v>
      </c>
      <c r="AH45" s="11">
        <f t="shared" ca="1" si="176"/>
        <v>96.184290030211486</v>
      </c>
      <c r="AI45" s="11">
        <f t="shared" ca="1" si="177"/>
        <v>331.06472898664566</v>
      </c>
      <c r="AJ45" s="11">
        <f t="shared" ca="1" si="178"/>
        <v>108.81363193768257</v>
      </c>
      <c r="AK45" s="11">
        <f t="shared" ca="1" si="179"/>
        <v>92.389207920792074</v>
      </c>
      <c r="AL45" s="11">
        <f t="shared" ca="1" si="180"/>
        <v>90.00414937759335</v>
      </c>
      <c r="AM45" s="11">
        <f t="shared" ca="1" si="181"/>
        <v>94.391248770894791</v>
      </c>
      <c r="AN45" s="11">
        <f t="shared" ca="1" si="182"/>
        <v>126.04034296028881</v>
      </c>
      <c r="AO45" s="9">
        <f ca="1">+OFFSET('kdef-cy1131'!B$9,ROUNDDOWN((ROW(Sheet1!AO45)-ROW(Sheet1!AO$5))/4,0),0)</f>
        <v>94.9</v>
      </c>
      <c r="AP45" s="9">
        <f ca="1">+OFFSET('kdef-cy1131'!C$9,ROUNDDOWN((ROW(Sheet1!AP45)-ROW(Sheet1!AP$5))/4,0),0)</f>
        <v>94.7</v>
      </c>
      <c r="AQ45" s="9">
        <f ca="1">+OFFSET('kdef-cy1131'!D$9,ROUNDDOWN((ROW(Sheet1!AQ45)-ROW(Sheet1!AQ$5))/4,0),0)</f>
        <v>93</v>
      </c>
      <c r="AR45" s="9">
        <f ca="1">+OFFSET('kdef-cy1131'!F$9,ROUNDDOWN((ROW(Sheet1!AR45)-ROW(Sheet1!AR$5))/4,0),0)</f>
        <v>137.1</v>
      </c>
      <c r="AS45" s="9">
        <f ca="1">+OFFSET('kdef-cy1131'!G$9,ROUNDDOWN((ROW(Sheet1!AS45)-ROW(Sheet1!AS$5))/4,0),0)</f>
        <v>98.2</v>
      </c>
      <c r="AT45" s="9">
        <f ca="1">+OFFSET('kdef-cy1131'!H$9,ROUNDDOWN((ROW(Sheet1!AT45)-ROW(Sheet1!AT$5))/4,0),0)</f>
        <v>96.1</v>
      </c>
      <c r="AU45" s="9">
        <f ca="1">+OFFSET('kdef-cy1131'!I$9,ROUNDDOWN((ROW(Sheet1!AU45)-ROW(Sheet1!AU$5))/4,0),0)</f>
        <v>87.2</v>
      </c>
      <c r="AV45" s="9">
        <f ca="1">+OFFSET('def-cy1131'!$F$8,ROUNDDOWN((ROW(Sheet1!AV45)-ROW(Sheet1!AV$5))/4,0),0)</f>
        <v>95.9</v>
      </c>
      <c r="AW45" s="9">
        <f ca="1">+OFFSET('def-cy1131'!$G$8,ROUNDDOWN((ROW(Sheet1!AW45)-ROW(Sheet1!AW$5))/4,0),0)</f>
        <v>111.1</v>
      </c>
      <c r="AX45" s="9">
        <f t="shared" ca="1" si="145"/>
        <v>100.75892857142857</v>
      </c>
      <c r="AY45" s="9">
        <f t="shared" ca="1" si="146"/>
        <v>70.042398022249685</v>
      </c>
      <c r="AZ45" s="9">
        <f t="shared" ca="1" si="147"/>
        <v>93.495266868076556</v>
      </c>
      <c r="BA45" s="9">
        <f t="shared" ca="1" si="148"/>
        <v>337.34312647289863</v>
      </c>
      <c r="BB45" s="9">
        <f t="shared" ca="1" si="149"/>
        <v>105.71100292112951</v>
      </c>
      <c r="BC45" s="9">
        <f t="shared" ca="1" si="150"/>
        <v>89.793465346534646</v>
      </c>
      <c r="BD45" s="9">
        <f t="shared" ca="1" si="151"/>
        <v>87.423755186721976</v>
      </c>
      <c r="BE45" s="9">
        <f t="shared" ca="1" si="143"/>
        <v>91.044739429695184</v>
      </c>
      <c r="BF45" s="9">
        <f t="shared" ca="1" si="152"/>
        <v>123.09070397111914</v>
      </c>
      <c r="BG45">
        <f t="shared" ca="1" si="97"/>
        <v>4.3610634373460774E-4</v>
      </c>
      <c r="BH45">
        <f t="shared" ca="1" si="98"/>
        <v>-4.4358890791862859E-4</v>
      </c>
      <c r="BI45">
        <f t="shared" ca="1" si="99"/>
        <v>5.4889746775534575E-3</v>
      </c>
      <c r="BJ45">
        <f t="shared" ca="1" si="100"/>
        <v>-2.3482914446494793E-3</v>
      </c>
      <c r="BK45">
        <f t="shared" ca="1" si="101"/>
        <v>-1.0815420980708864E-2</v>
      </c>
      <c r="BL45" s="13">
        <f t="shared" ca="1" si="102"/>
        <v>-7.682220311988907E-3</v>
      </c>
      <c r="BM45">
        <f t="shared" ca="1" si="192"/>
        <v>5.7603059491627461E-3</v>
      </c>
      <c r="BN45">
        <f t="shared" ca="1" si="193"/>
        <v>5.6803677672480389E-3</v>
      </c>
      <c r="BO45" s="13">
        <f t="shared" ca="1" si="194"/>
        <v>1.1440673716410785E-2</v>
      </c>
      <c r="BP45">
        <f t="shared" ca="1" si="104"/>
        <v>2.5220316052049366E-3</v>
      </c>
      <c r="BQ45">
        <f t="shared" ca="1" si="105"/>
        <v>1.9480097725317006E-3</v>
      </c>
      <c r="BR45">
        <f t="shared" ca="1" si="106"/>
        <v>1.9209764237924901E-3</v>
      </c>
      <c r="BS45" s="13">
        <f t="shared" ca="1" si="107"/>
        <v>6.3910178015291275E-3</v>
      </c>
      <c r="BT45" s="5">
        <f t="shared" si="51"/>
        <v>68953.420531084004</v>
      </c>
      <c r="BU45" s="5">
        <f t="shared" ca="1" si="195"/>
        <v>222814.36929090924</v>
      </c>
      <c r="BV45" s="5">
        <f t="shared" ca="1" si="196"/>
        <v>22873.072484360269</v>
      </c>
      <c r="BW45" s="5">
        <f t="shared" ca="1" si="108"/>
        <v>89208.485717267744</v>
      </c>
      <c r="BX45" s="5">
        <f t="shared" si="54"/>
        <v>86047.094524952598</v>
      </c>
      <c r="BY45" s="5">
        <f t="shared" si="55"/>
        <v>202725.67589816143</v>
      </c>
      <c r="BZ45" s="5">
        <f t="shared" si="56"/>
        <v>44067.248063713785</v>
      </c>
      <c r="CA45" s="5">
        <f t="shared" si="57"/>
        <v>130114.34258866639</v>
      </c>
      <c r="CB45" s="9">
        <f t="shared" si="109"/>
        <v>124.79017554489964</v>
      </c>
      <c r="CC45" s="9">
        <f t="shared" ca="1" si="110"/>
        <v>90.984112264986038</v>
      </c>
      <c r="CD45" s="9">
        <f t="shared" ca="1" si="111"/>
        <v>192.65994148291742</v>
      </c>
      <c r="CE45" s="9">
        <f t="shared" ca="1" si="112"/>
        <v>145.85422176209036</v>
      </c>
      <c r="CF45" s="5"/>
      <c r="CG45" s="5">
        <f t="shared" si="197"/>
        <v>91.069243722859824</v>
      </c>
      <c r="CH45" s="5">
        <f t="shared" ca="1" si="113"/>
        <v>90.984112264986038</v>
      </c>
      <c r="CI45" s="5">
        <f t="shared" si="59"/>
        <v>138.09254067947285</v>
      </c>
      <c r="CJ45" s="5">
        <f t="shared" ca="1" si="114"/>
        <v>192.65994148291742</v>
      </c>
      <c r="CK45" s="5">
        <f t="shared" si="115"/>
        <v>128.99874890067207</v>
      </c>
      <c r="CL45" s="5">
        <f t="shared" ca="1" si="116"/>
        <v>145.85422176209036</v>
      </c>
      <c r="CM45" s="5"/>
      <c r="CN45" s="1">
        <f t="shared" si="183"/>
        <v>45.71764697360809</v>
      </c>
      <c r="CO45" s="1">
        <f t="shared" si="184"/>
        <v>8.0258231101428628</v>
      </c>
      <c r="CP45" s="1">
        <f t="shared" ca="1" si="185"/>
        <v>25.934445319079405</v>
      </c>
      <c r="CQ45" s="1">
        <f t="shared" ca="1" si="186"/>
        <v>2.6623078642225773</v>
      </c>
      <c r="CR45" s="1">
        <f t="shared" ca="1" si="187"/>
        <v>10.383408404920811</v>
      </c>
      <c r="CS45" s="83">
        <f t="shared" si="117"/>
        <v>-6.2973609812244976E-3</v>
      </c>
      <c r="CT45" s="83">
        <f t="shared" si="118"/>
        <v>2.2751313625985672E-3</v>
      </c>
      <c r="CU45" s="83">
        <f t="shared" ca="1" si="60"/>
        <v>-9.240247808391994E-3</v>
      </c>
      <c r="CV45" s="83">
        <f t="shared" ca="1" si="61"/>
        <v>9.8473568776748718E-3</v>
      </c>
      <c r="CW45" s="83">
        <f t="shared" ca="1" si="61"/>
        <v>4.8423146063604778E-3</v>
      </c>
      <c r="CX45" s="83">
        <f t="shared" si="119"/>
        <v>4.5172301904184767E-3</v>
      </c>
      <c r="CY45" s="83">
        <f t="shared" si="138"/>
        <v>6.6373051963975575E-3</v>
      </c>
      <c r="CZ45" s="83">
        <f t="shared" ca="1" si="139"/>
        <v>6.7222085597339618E-3</v>
      </c>
      <c r="DA45" s="83">
        <f t="shared" ca="1" si="140"/>
        <v>-1.5474724210725555E-4</v>
      </c>
      <c r="DB45" s="83">
        <f t="shared" ca="1" si="140"/>
        <v>4.3342835467527459E-3</v>
      </c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EH45" s="5"/>
      <c r="EO45" s="90">
        <f t="shared" si="30"/>
        <v>86047.094524952598</v>
      </c>
      <c r="EP45" s="1">
        <f>+'gaku-mk1131'!G48</f>
        <v>84013</v>
      </c>
      <c r="EQ45" s="5">
        <f t="shared" ca="1" si="66"/>
        <v>14748.817943937891</v>
      </c>
      <c r="ER45" s="90">
        <f ca="1">+OFFSET($EK$6,(ROW(ER45)-ROW($ER$9))/4,0)</f>
        <v>424802.36577058013</v>
      </c>
      <c r="ES45" s="7">
        <f ca="1">+ES44+$EQ44</f>
        <v>439629.27406581113</v>
      </c>
      <c r="ET45" s="7">
        <f ca="1">+ET44+EQ44-(ES45-ER45)/4</f>
        <v>424802.36577058013</v>
      </c>
      <c r="EU45" s="182">
        <f t="shared" ca="1" si="31"/>
        <v>448394.24497060792</v>
      </c>
      <c r="EV45" s="5">
        <f t="shared" ca="1" si="67"/>
        <v>6208</v>
      </c>
      <c r="EW45" s="92">
        <f t="shared" ca="1" si="68"/>
        <v>119.46666666666665</v>
      </c>
      <c r="EX45">
        <f t="shared" ca="1" si="189"/>
        <v>0.64725556996446942</v>
      </c>
      <c r="EY45">
        <f t="shared" ca="1" si="69"/>
        <v>0.63478328037254084</v>
      </c>
      <c r="EZ45">
        <f t="shared" ca="1" si="198"/>
        <v>-1.415886198291998E-2</v>
      </c>
      <c r="FA45">
        <f t="shared" ca="1" si="198"/>
        <v>-1.4158861982920993E-2</v>
      </c>
      <c r="FC45" s="6">
        <f>+call!C83</f>
        <v>6.68021333333333</v>
      </c>
      <c r="FE45" s="142">
        <f>fof!B107/10</f>
        <v>4743.8013365997876</v>
      </c>
      <c r="FF45" s="142">
        <f>fof!C107/10</f>
        <v>60438.291806239329</v>
      </c>
      <c r="FG45" s="7">
        <f ca="1">+AVERAGE(OFFSET(jikasougaku!$BF$287,(ROW(Sheet1!FG45)-ROW(Sheet1!$FG$5))*3,0):OFFSET(jikasougaku!$BF$287,(ROW(Sheet1!FG45)-ROW(Sheet1!$FG$5))*3+2,0))/1000</f>
        <v>148336.43466666667</v>
      </c>
      <c r="FH45" s="7">
        <f ca="1">+AVERAGE(OFFSET(jikasougaku!$BR$287,(ROW(Sheet1!FH45)-ROW(Sheet1!$FH$5))*3,0):OFFSET(jikasougaku!$BR$287,(ROW(Sheet1!FH45)-ROW(Sheet1!$FH$5))*3+2,0))/1000</f>
        <v>516876.44900000002</v>
      </c>
      <c r="FI45" s="7" t="e">
        <f ca="1">+AVERAGE(OFFSET(jikasougaku!$BH$287,(ROW(Sheet1!FI45)-ROW(Sheet1!FI$5))*3,0):OFFSET(jikasougaku!$BH$287,(ROW(Sheet1!FI45)-ROW(Sheet1!FI$5))*3+2,0))/1000</f>
        <v>#DIV/0!</v>
      </c>
      <c r="FJ45" s="7" t="e">
        <f ca="1">+AVERAGE(OFFSET(jikasougaku!$BJ$287,(ROW(Sheet1!FJ45)-ROW(Sheet1!FJ$5))*3,0):OFFSET(jikasougaku!$BJ$287,(ROW(Sheet1!FJ45)-ROW(Sheet1!FJ$5))*3+2,0))/1000</f>
        <v>#DIV/0!</v>
      </c>
      <c r="FK45" s="7" t="e">
        <f ca="1">+AVERAGE(OFFSET(jikasougaku!$BL$287,(ROW(Sheet1!FK45)-ROW(Sheet1!FK$5))*3,0):OFFSET(jikasougaku!$BL$287,(ROW(Sheet1!FK45)-ROW(Sheet1!FK$5))*3+2,0))/1000</f>
        <v>#DIV/0!</v>
      </c>
      <c r="FL45" s="4">
        <f t="shared" ca="1" si="33"/>
        <v>122212.96424375282</v>
      </c>
      <c r="FM45" s="64">
        <f t="shared" ca="1" si="71"/>
        <v>368540.01433333335</v>
      </c>
      <c r="FN45" s="7">
        <f t="shared" ca="1" si="34"/>
        <v>46710.489845268232</v>
      </c>
      <c r="FO45" s="7">
        <f t="shared" ca="1" si="35"/>
        <v>402916.80567532242</v>
      </c>
      <c r="FP45" s="1">
        <f t="shared" ca="1" si="190"/>
        <v>5.436860506684333</v>
      </c>
      <c r="FQ45" s="1">
        <f t="shared" ca="1" si="191"/>
        <v>46.897441570664114</v>
      </c>
      <c r="FR45" s="211">
        <f ca="1">+FP45/消費税調整!$E45*100</f>
        <v>4.9514372825298594</v>
      </c>
      <c r="FS45" s="211">
        <f ca="1">+FQ45/消費税調整!$E45*100</f>
        <v>42.710262726579494</v>
      </c>
      <c r="FT45" s="83">
        <f t="shared" ca="1" si="124"/>
        <v>-0.13271169156393869</v>
      </c>
      <c r="FU45" s="83">
        <f t="shared" ca="1" si="125"/>
        <v>-9.6894087969351686E-2</v>
      </c>
      <c r="FW45" s="7">
        <f>+kshotoku1631!$E49*kshotoku1722!$E$9/kshotoku1631!$E$65</f>
        <v>214141.37990807267</v>
      </c>
      <c r="FX45" s="72">
        <f t="shared" ca="1" si="72"/>
        <v>0.2887368022594955</v>
      </c>
      <c r="FY45">
        <f t="shared" ca="1" si="126"/>
        <v>1.697758694787057E-2</v>
      </c>
      <c r="GA45" s="72">
        <f ca="1">+AVERAGE(OFFSET(Maikin05!$F$10,ROUNDDOWN((ROW(GA45)-ROW(GA$45))/4,0),MOD(ROW(GA45)-ROW(GA$45),4)*3):OFFSET(Maikin05!$F$10,ROUNDDOWN((ROW(GA45)-ROW(GA$45))/4,0),MOD(ROW(GA45)-ROW(GA$45),4)*3+2))</f>
        <v>119.46666666666665</v>
      </c>
      <c r="GB45" s="72">
        <f ca="1">+AVERAGE(OFFSET(Maikin30!$F$20,ROUNDDOWN((ROW(GB45)-ROW(GB$5))/4,0),MOD(ROW(GB45)-ROW(GB$5),4)*3):OFFSET(Maikin30!$F$20,ROUNDDOWN((ROW(GB45)-ROW(GB$5))/4,0),MOD(ROW(GB45)-ROW(GB$5),4)*3+2))</f>
        <v>114.56666666666666</v>
      </c>
      <c r="GC45" s="5">
        <f ca="1">+AVERAGE(OFFSET(Rocho!$J$66,(ROW(GC45)-ROW($GC$5))*3,0):OFFSET(Rocho!$J$66,(ROW(GC45)-ROW($GC$5))*3+2,0))</f>
        <v>6208</v>
      </c>
      <c r="GD45" s="72">
        <f t="shared" ca="1" si="73"/>
        <v>86.32413262494957</v>
      </c>
      <c r="GE45">
        <f t="shared" ca="1" si="127"/>
        <v>-1.5493635130405703E-3</v>
      </c>
      <c r="GF45" s="72"/>
      <c r="GG45" s="87" t="s">
        <v>264</v>
      </c>
      <c r="GH45" s="78">
        <f ca="1">+AVERAGE(OFFSET(Rocho!$E$6,(ROW(GH45)-ROW($GH$5))*3,0):OFFSET(Rocho!$E$6,(ROW(GH45)-ROW($GH$5))*3+2,0))/10000</f>
        <v>9419</v>
      </c>
      <c r="GI45" s="82">
        <f>Rocho!T46</f>
        <v>8203.3845364240897</v>
      </c>
      <c r="GJ45">
        <f t="shared" si="128"/>
        <v>2.2041401594280201E-3</v>
      </c>
      <c r="GL45" s="94">
        <f t="shared" si="39"/>
        <v>233640.34534649071</v>
      </c>
      <c r="GM45" s="5">
        <f t="shared" si="74"/>
        <v>86047.094524952598</v>
      </c>
      <c r="GN45" s="7">
        <f>+('gaku-mk1131'!C48-'gaku-mk1131'!D48)*('gaku-mk1722'!$C$8-'gaku-mk1722'!$D$8)/('gaku-mk1131'!$C$64-'gaku-mk1131'!$D$64)</f>
        <v>3400.4284549065919</v>
      </c>
      <c r="GO45" s="5">
        <f t="shared" si="75"/>
        <v>19864.775623725687</v>
      </c>
      <c r="GP45" s="5">
        <f t="shared" si="76"/>
        <v>24202.472439988098</v>
      </c>
      <c r="GQ45" s="90">
        <f>+'gaku-mk1131'!H48+('gaku-mk1722'!$H$8-'gaku-mk1131'!$H$64)</f>
        <v>3834.4</v>
      </c>
      <c r="GR45" s="7">
        <f>+'gaku-mk1131'!W48*'gaku-mk1722'!$W$8/'gaku-mk1131'!$W$64</f>
        <v>91375.450836599528</v>
      </c>
      <c r="GS45" s="7">
        <f>+'gaku-mk1131'!M48*'gaku-mk1722'!$M$8/'gaku-mk1131'!$M$64</f>
        <v>46599.490219886618</v>
      </c>
      <c r="GT45" s="7">
        <f>+'gaku-mk1131'!N48*'gaku-mk1722'!$N$8/'gaku-mk1131'!$N$64</f>
        <v>41683.76675356846</v>
      </c>
      <c r="GU45" s="5">
        <f t="shared" si="77"/>
        <v>68953.420531084004</v>
      </c>
      <c r="GV45" s="7">
        <f>+('gaku-jk1131'!C48-'gaku-jk1131'!D48)*('gaku-jk1722'!$C$8-'gaku-jk1722'!$D$8)/('gaku-jk1131'!$C$64-'gaku-jk1131'!$D$64)</f>
        <v>3253.3892475846533</v>
      </c>
      <c r="GW45" s="5">
        <f t="shared" si="78"/>
        <v>5946.2935210680471</v>
      </c>
      <c r="GX45" s="5">
        <f t="shared" si="79"/>
        <v>25965.095643679419</v>
      </c>
      <c r="GY45" s="90">
        <f>+'gaku-jk1131'!H48+('gaku-jk1722'!$H$8-'gaku-jk1131'!$H$64)</f>
        <v>3417.9</v>
      </c>
      <c r="GZ45" s="7">
        <f>+'gaku-jk1131'!Z48*'gaku-jk1722'!$Z$8/'gaku-jk1131'!$Z$64</f>
        <v>92803.303693351379</v>
      </c>
      <c r="HA45" s="7">
        <f>+'gaku-jk1131'!M48*'gaku-jk1722'!$M$8/'gaku-jk1131'!$M$64</f>
        <v>29546.173257622704</v>
      </c>
      <c r="HB45" s="7">
        <f>+'gaku-jk1131'!N48*'gaku-jk1722'!$N$8/'gaku-jk1131'!$N$64</f>
        <v>42051.437942854427</v>
      </c>
      <c r="HC45" s="9">
        <f t="shared" ca="1" si="40"/>
        <v>126.04034296028881</v>
      </c>
      <c r="HD45" s="7">
        <f t="shared" ca="1" si="41"/>
        <v>103.3732142857143</v>
      </c>
      <c r="HE45" s="9">
        <f t="shared" ca="1" si="42"/>
        <v>331.06472898664566</v>
      </c>
      <c r="HF45" s="9">
        <f t="shared" ca="1" si="43"/>
        <v>94.391248770894791</v>
      </c>
      <c r="HG45" s="7">
        <f t="shared" ca="1" si="44"/>
        <v>123.73002544529263</v>
      </c>
      <c r="HH45" s="7">
        <f t="shared" ca="1" si="45"/>
        <v>100.72739726027397</v>
      </c>
      <c r="HI45" s="7">
        <f t="shared" ca="1" si="46"/>
        <v>155.71777575205104</v>
      </c>
      <c r="HJ45" s="7">
        <f t="shared" ca="1" si="47"/>
        <v>101.68069105691056</v>
      </c>
      <c r="HL45">
        <f ca="1">+OFFSET('def-cy1131'!$C$8,ROUNDDOWN((ROW(Sheet1!HO45)-ROW(Sheet1!HO$5))/4,0),0)</f>
        <v>94.9</v>
      </c>
      <c r="HO45">
        <f ca="1">+OFFSET('def-cy1131'!$H$8,ROUNDDOWN((ROW(Sheet1!HO45)-ROW(Sheet1!HO$5))/4,0),0)</f>
        <v>129.9</v>
      </c>
      <c r="HP45">
        <f ca="1">+OFFSET('def-cy1131'!$W$8,ROUNDDOWN((ROW(Sheet1!HO45)-ROW(Sheet1!HO$5))/4,0),0)</f>
        <v>97.3</v>
      </c>
      <c r="HQ45">
        <f ca="1">+OFFSET('def-cy1131'!$M$8,ROUNDDOWN((ROW(Sheet1!HO45)-ROW(Sheet1!HO$5))/4,0),0)</f>
        <v>130.19999999999999</v>
      </c>
      <c r="HR45">
        <f ca="1">+OFFSET('def-cy1131'!$N$8,ROUNDDOWN((ROW(Sheet1!HO45)-ROW(Sheet1!HO$5))/4,0),0)</f>
        <v>124.6</v>
      </c>
      <c r="HS45" s="9">
        <f t="shared" ca="1" si="154"/>
        <v>123.09070397111914</v>
      </c>
      <c r="HT45" s="9">
        <f t="shared" ca="1" si="155"/>
        <v>100.75892857142857</v>
      </c>
      <c r="HU45" s="9">
        <f t="shared" ca="1" si="156"/>
        <v>337.34312647289863</v>
      </c>
      <c r="HV45" s="9">
        <f t="shared" ca="1" si="157"/>
        <v>91.044739429695184</v>
      </c>
      <c r="HW45" s="9">
        <f t="shared" ca="1" si="158"/>
        <v>123.73002544529263</v>
      </c>
      <c r="HX45" s="9">
        <f t="shared" ca="1" si="159"/>
        <v>97.207632093933469</v>
      </c>
      <c r="HY45" s="9">
        <f t="shared" ca="1" si="160"/>
        <v>153.80419325432996</v>
      </c>
      <c r="HZ45" s="9">
        <f t="shared" ca="1" si="161"/>
        <v>94.989024390243898</v>
      </c>
      <c r="IA45">
        <f t="shared" ca="1" si="80"/>
        <v>1.3864330016749567E-3</v>
      </c>
      <c r="IB45">
        <f t="shared" ca="1" si="81"/>
        <v>7.8563924206039024E-5</v>
      </c>
      <c r="IC45">
        <f t="shared" ca="1" si="82"/>
        <v>1.0708767608817546E-3</v>
      </c>
      <c r="ID45">
        <f t="shared" ca="1" si="83"/>
        <v>1.0560157548735512E-3</v>
      </c>
      <c r="IE45">
        <f t="shared" ca="1" si="84"/>
        <v>-1.4758035196641425E-2</v>
      </c>
      <c r="IF45">
        <f t="shared" ca="1" si="85"/>
        <v>6.2204881067397964E-3</v>
      </c>
      <c r="IG45">
        <f t="shared" ca="1" si="86"/>
        <v>6.40642340189363E-3</v>
      </c>
      <c r="IH45">
        <f t="shared" ca="1" si="87"/>
        <v>-4.083366780100863E-3</v>
      </c>
      <c r="II45">
        <f t="shared" ca="1" si="129"/>
        <v>-2.6226010264725598E-3</v>
      </c>
      <c r="IJ45" s="5">
        <f t="shared" ca="1" si="130"/>
        <v>186665.29358032279</v>
      </c>
      <c r="IK45" s="1">
        <f t="shared" ca="1" si="88"/>
        <v>21.726879037178414</v>
      </c>
      <c r="IL45">
        <f t="shared" ca="1" si="131"/>
        <v>-4.1544133090558677E-3</v>
      </c>
      <c r="IM45" s="5">
        <f t="shared" si="89"/>
        <v>233640.34534649071</v>
      </c>
      <c r="IN45">
        <f t="shared" ca="1" si="90"/>
        <v>125.16539141538617</v>
      </c>
      <c r="IP45" s="112">
        <v>114.59927262160249</v>
      </c>
      <c r="IQ45" s="112">
        <v>118.93310657173789</v>
      </c>
      <c r="IR45">
        <f t="shared" si="91"/>
        <v>110.0057128014065</v>
      </c>
      <c r="IS45">
        <f t="shared" si="132"/>
        <v>1.024453656316569E-2</v>
      </c>
      <c r="IT45" s="112">
        <v>0.51482769081529678</v>
      </c>
      <c r="IU45">
        <f t="shared" si="133"/>
        <v>-1.3549400969427833E-2</v>
      </c>
      <c r="IW45">
        <f>+util!B43</f>
        <v>122.833333333333</v>
      </c>
      <c r="IX45">
        <f t="shared" si="134"/>
        <v>4.8966365521110654E-3</v>
      </c>
      <c r="IY45">
        <f t="shared" si="135"/>
        <v>2.937981931266639E-3</v>
      </c>
      <c r="JA45" s="5">
        <f t="shared" si="92"/>
        <v>103526.00275782426</v>
      </c>
      <c r="JB45" s="1">
        <f t="shared" si="93"/>
        <v>2.3492731519822425</v>
      </c>
      <c r="JC45" s="5">
        <f t="shared" ca="1" si="94"/>
        <v>82711.364209498366</v>
      </c>
      <c r="JD45" s="1">
        <f t="shared" ca="1" si="95"/>
        <v>9.6271769149549868</v>
      </c>
      <c r="JE45">
        <f t="shared" ca="1" si="136"/>
        <v>-1.8972403073996582E-2</v>
      </c>
      <c r="JG45">
        <f t="shared" si="96"/>
        <v>0.55660458993035711</v>
      </c>
    </row>
    <row r="46" spans="1:267" x14ac:dyDescent="0.15">
      <c r="A46" t="s">
        <v>285</v>
      </c>
      <c r="B46" s="7">
        <f>+'gaku-mk1131'!B49*'gaku-mk1722'!$B$8/'gaku-mk1131'!$B$64</f>
        <v>453642.58590008202</v>
      </c>
      <c r="C46" s="7">
        <f>+'kgaku-mk1131'!B50*'kgaku-mk1722'!B$9/'kgaku-mk1131'!B$65</f>
        <v>232655.39618935573</v>
      </c>
      <c r="D46" s="7">
        <f>+'kgaku-mk1131'!C50*'kgaku-mk1722'!C$9/'kgaku-mk1131'!C$65</f>
        <v>2909.1886004294356</v>
      </c>
      <c r="E46" s="7">
        <f>+'kgaku-mk1131'!D50*'kgaku-mk1722'!D$9/'kgaku-mk1131'!D$65</f>
        <v>401.07959558823529</v>
      </c>
      <c r="F46" s="7">
        <f>+'kgaku-mk1131'!F50*'kgaku-mk1722'!F$9/'kgaku-mk1131'!F$65</f>
        <v>21015.366356883613</v>
      </c>
      <c r="G46" s="7">
        <f>+'kgaku-mk1131'!G50*'kgaku-mk1722'!G$9/'kgaku-mk1131'!G$65</f>
        <v>21392.297095955826</v>
      </c>
      <c r="H46" s="7">
        <f>+'kgaku-mk1131'!H50*'kgaku-mk1722'!H$9/'kgaku-mk1131'!H$65</f>
        <v>65083.735347547248</v>
      </c>
      <c r="I46" s="7">
        <f>+'kgaku-mk1131'!I50*'kgaku-mk1722'!I$9/'kgaku-mk1131'!I$65</f>
        <v>121960.03353055617</v>
      </c>
      <c r="J46" s="7">
        <f>+'gaku-mk1131'!F49*'gaku-mk1722'!$F$8/'gaku-mk1131'!$F$64</f>
        <v>24854.000752628624</v>
      </c>
      <c r="K46" s="7">
        <f>+'gaku-mk1131'!G49*'gaku-mk1722'!$G$8/'gaku-mk1131'!$G$64</f>
        <v>90003.726604027805</v>
      </c>
      <c r="L46" s="7">
        <f>+'gaku-jk1131'!B49*'gaku-jk1722'!$B$8/'gaku-jk1131'!$B$64</f>
        <v>405168.84944749268</v>
      </c>
      <c r="M46" s="7">
        <f>+'kgaku-jk1131'!B50*'kgaku-jk1722'!$B$9/'kgaku-jk1131'!$B$65</f>
        <v>226200.91038464964</v>
      </c>
      <c r="N46" s="7">
        <f>+'kgaku-jk1131'!C50*'kgaku-jk1722'!C$9/'kgaku-jk1131'!C$65</f>
        <v>3597.418037254336</v>
      </c>
      <c r="O46" s="7">
        <f>+'kgaku-jk1131'!D50*'kgaku-jk1722'!D$9/'kgaku-jk1131'!D$65</f>
        <v>418.98998903909393</v>
      </c>
      <c r="P46" s="7">
        <f>+'kgaku-jk1131'!F50*'kgaku-jk1722'!F$9/'kgaku-jk1131'!F$65</f>
        <v>6308.8195530787543</v>
      </c>
      <c r="Q46" s="7">
        <f>+'kgaku-jk1131'!G50*'kgaku-jk1722'!G$9/'kgaku-jk1131'!G$65</f>
        <v>19715.424732126688</v>
      </c>
      <c r="R46" s="7">
        <f>+'kgaku-jk1131'!H50*'kgaku-jk1722'!H$9/'kgaku-jk1131'!H$65</f>
        <v>70992.373742942582</v>
      </c>
      <c r="S46" s="7">
        <f>+'kgaku-jk1131'!I50*'kgaku-jk1722'!I$9/'kgaku-jk1131'!I$65</f>
        <v>136242.35077212227</v>
      </c>
      <c r="T46" s="7">
        <f>+'gaku-jk1131'!F49*'gaku-jk1722'!$F$8/'gaku-jk1131'!$F$64</f>
        <v>26517.499975578332</v>
      </c>
      <c r="U46" s="7">
        <f>+'gaku-jk1131'!G49*'gaku-jk1722'!$G$8/'gaku-jk1131'!$G$64</f>
        <v>71545.609561974328</v>
      </c>
      <c r="V46" s="8">
        <f t="shared" si="164"/>
        <v>111.96383594609765</v>
      </c>
      <c r="W46" s="8">
        <f t="shared" si="165"/>
        <v>102.85343051614177</v>
      </c>
      <c r="X46" s="8">
        <f t="shared" si="166"/>
        <v>80.868794516019634</v>
      </c>
      <c r="Y46" s="8">
        <f t="shared" si="167"/>
        <v>95.725340958161297</v>
      </c>
      <c r="Z46" s="8">
        <f t="shared" si="168"/>
        <v>333.11091211394603</v>
      </c>
      <c r="AA46" s="8">
        <f t="shared" si="169"/>
        <v>108.50538290000236</v>
      </c>
      <c r="AB46" s="8">
        <f t="shared" si="170"/>
        <v>91.677080108928294</v>
      </c>
      <c r="AC46" s="8">
        <f t="shared" si="171"/>
        <v>89.516976798606066</v>
      </c>
      <c r="AD46" s="8">
        <f t="shared" si="172"/>
        <v>93.726787123666526</v>
      </c>
      <c r="AE46" s="8">
        <f t="shared" si="173"/>
        <v>125.79909117423153</v>
      </c>
      <c r="AF46" s="11">
        <f t="shared" ca="1" si="174"/>
        <v>103.3732142857143</v>
      </c>
      <c r="AG46" s="11">
        <f t="shared" ca="1" si="175"/>
        <v>78.311866501854141</v>
      </c>
      <c r="AH46" s="11">
        <f t="shared" ca="1" si="176"/>
        <v>96.184290030211486</v>
      </c>
      <c r="AI46" s="11">
        <f t="shared" ca="1" si="177"/>
        <v>331.06472898664566</v>
      </c>
      <c r="AJ46" s="11">
        <f t="shared" ca="1" si="178"/>
        <v>108.81363193768257</v>
      </c>
      <c r="AK46" s="11">
        <f t="shared" ca="1" si="179"/>
        <v>92.389207920792074</v>
      </c>
      <c r="AL46" s="11">
        <f t="shared" ca="1" si="180"/>
        <v>90.00414937759335</v>
      </c>
      <c r="AM46" s="11">
        <f t="shared" ca="1" si="181"/>
        <v>94.391248770894791</v>
      </c>
      <c r="AN46" s="11">
        <f t="shared" ca="1" si="182"/>
        <v>126.04034296028881</v>
      </c>
      <c r="AO46" s="9">
        <f ca="1">+OFFSET('kdef-cy1131'!B$9,ROUNDDOWN((ROW(Sheet1!AO46)-ROW(Sheet1!AO$5))/4,0),0)</f>
        <v>94.9</v>
      </c>
      <c r="AP46" s="9">
        <f ca="1">+OFFSET('kdef-cy1131'!C$9,ROUNDDOWN((ROW(Sheet1!AP46)-ROW(Sheet1!AP$5))/4,0),0)</f>
        <v>94.7</v>
      </c>
      <c r="AQ46" s="9">
        <f ca="1">+OFFSET('kdef-cy1131'!D$9,ROUNDDOWN((ROW(Sheet1!AQ46)-ROW(Sheet1!AQ$5))/4,0),0)</f>
        <v>93</v>
      </c>
      <c r="AR46" s="9">
        <f ca="1">+OFFSET('kdef-cy1131'!F$9,ROUNDDOWN((ROW(Sheet1!AR46)-ROW(Sheet1!AR$5))/4,0),0)</f>
        <v>137.1</v>
      </c>
      <c r="AS46" s="9">
        <f ca="1">+OFFSET('kdef-cy1131'!G$9,ROUNDDOWN((ROW(Sheet1!AS46)-ROW(Sheet1!AS$5))/4,0),0)</f>
        <v>98.2</v>
      </c>
      <c r="AT46" s="9">
        <f ca="1">+OFFSET('kdef-cy1131'!H$9,ROUNDDOWN((ROW(Sheet1!AT46)-ROW(Sheet1!AT$5))/4,0),0)</f>
        <v>96.1</v>
      </c>
      <c r="AU46" s="9">
        <f ca="1">+OFFSET('kdef-cy1131'!I$9,ROUNDDOWN((ROW(Sheet1!AU46)-ROW(Sheet1!AU$5))/4,0),0)</f>
        <v>87.2</v>
      </c>
      <c r="AV46" s="9">
        <f ca="1">+OFFSET('def-cy1131'!$F$8,ROUNDDOWN((ROW(Sheet1!AV46)-ROW(Sheet1!AV$5))/4,0),0)</f>
        <v>95.9</v>
      </c>
      <c r="AW46" s="9">
        <f ca="1">+OFFSET('def-cy1131'!$G$8,ROUNDDOWN((ROW(Sheet1!AW46)-ROW(Sheet1!AW$5))/4,0),0)</f>
        <v>111.1</v>
      </c>
      <c r="AX46" s="9">
        <f t="shared" ca="1" si="145"/>
        <v>100.75892857142857</v>
      </c>
      <c r="AY46" s="9">
        <f t="shared" ca="1" si="146"/>
        <v>70.042398022249685</v>
      </c>
      <c r="AZ46" s="9">
        <f t="shared" ca="1" si="147"/>
        <v>93.495266868076556</v>
      </c>
      <c r="BA46" s="9">
        <f t="shared" ca="1" si="148"/>
        <v>337.34312647289863</v>
      </c>
      <c r="BB46" s="9">
        <f t="shared" ca="1" si="149"/>
        <v>105.71100292112951</v>
      </c>
      <c r="BC46" s="9">
        <f t="shared" ca="1" si="150"/>
        <v>89.793465346534646</v>
      </c>
      <c r="BD46" s="9">
        <f t="shared" ca="1" si="151"/>
        <v>87.423755186721976</v>
      </c>
      <c r="BE46" s="9">
        <f t="shared" ca="1" si="143"/>
        <v>91.044739429695184</v>
      </c>
      <c r="BF46" s="9">
        <f t="shared" ca="1" si="152"/>
        <v>123.09070397111914</v>
      </c>
      <c r="BG46">
        <f t="shared" ca="1" si="97"/>
        <v>3.4177150522393218E-4</v>
      </c>
      <c r="BH46">
        <f t="shared" ca="1" si="98"/>
        <v>1.5605331385268778E-4</v>
      </c>
      <c r="BI46">
        <f t="shared" ca="1" si="99"/>
        <v>1.2432503286329305E-3</v>
      </c>
      <c r="BJ46">
        <f t="shared" ca="1" si="100"/>
        <v>3.8022541654496983E-3</v>
      </c>
      <c r="BK46">
        <f t="shared" ca="1" si="101"/>
        <v>2.7518975972317908E-2</v>
      </c>
      <c r="BL46" s="13">
        <f t="shared" ca="1" si="102"/>
        <v>3.3062305285477156E-2</v>
      </c>
      <c r="BM46">
        <f t="shared" ca="1" si="192"/>
        <v>2.7985748012653838E-2</v>
      </c>
      <c r="BN46">
        <f t="shared" ca="1" si="193"/>
        <v>1.150900527506638E-2</v>
      </c>
      <c r="BO46" s="13">
        <f t="shared" ca="1" si="194"/>
        <v>3.9494753287720216E-2</v>
      </c>
      <c r="BP46">
        <f t="shared" ca="1" si="104"/>
        <v>2.4816299556081448E-2</v>
      </c>
      <c r="BQ46">
        <f t="shared" ca="1" si="105"/>
        <v>9.5116565883970015E-3</v>
      </c>
      <c r="BR46">
        <f t="shared" ca="1" si="106"/>
        <v>3.9116233663286024E-3</v>
      </c>
      <c r="BS46" s="13">
        <f t="shared" ca="1" si="107"/>
        <v>3.8239579510807052E-2</v>
      </c>
      <c r="BT46" s="5">
        <f t="shared" si="51"/>
        <v>71545.609561974328</v>
      </c>
      <c r="BU46" s="5">
        <f t="shared" ca="1" si="195"/>
        <v>230181.12599039631</v>
      </c>
      <c r="BV46" s="5">
        <f t="shared" ca="1" si="196"/>
        <v>23776.438839062219</v>
      </c>
      <c r="BW46" s="5">
        <f t="shared" ca="1" si="108"/>
        <v>92619.780699891897</v>
      </c>
      <c r="BX46" s="5">
        <f t="shared" si="54"/>
        <v>90003.726604027805</v>
      </c>
      <c r="BY46" s="5">
        <f t="shared" si="55"/>
        <v>210944.17497890044</v>
      </c>
      <c r="BZ46" s="5">
        <f t="shared" si="56"/>
        <v>45869.367109512241</v>
      </c>
      <c r="CA46" s="5">
        <f t="shared" si="57"/>
        <v>135873.09371354006</v>
      </c>
      <c r="CB46" s="9">
        <f t="shared" si="109"/>
        <v>125.79909117423153</v>
      </c>
      <c r="CC46" s="9">
        <f t="shared" ca="1" si="110"/>
        <v>91.642689673740463</v>
      </c>
      <c r="CD46" s="9">
        <f t="shared" ca="1" si="111"/>
        <v>192.91941665441351</v>
      </c>
      <c r="CE46" s="9">
        <f t="shared" ca="1" si="112"/>
        <v>146.69986550043586</v>
      </c>
      <c r="CF46" s="5"/>
      <c r="CG46" s="5">
        <f t="shared" si="197"/>
        <v>91.678352342304862</v>
      </c>
      <c r="CH46" s="5">
        <f t="shared" ca="1" si="113"/>
        <v>91.642689673740463</v>
      </c>
      <c r="CI46" s="5">
        <f t="shared" si="59"/>
        <v>139.73350582135379</v>
      </c>
      <c r="CJ46" s="5">
        <f t="shared" ca="1" si="114"/>
        <v>192.91941665441351</v>
      </c>
      <c r="CK46" s="5">
        <f t="shared" si="115"/>
        <v>130.18164452585194</v>
      </c>
      <c r="CL46" s="5">
        <f t="shared" ca="1" si="116"/>
        <v>146.69986550043586</v>
      </c>
      <c r="CM46" s="5"/>
      <c r="CN46" s="1">
        <f t="shared" si="183"/>
        <v>47.090059432084736</v>
      </c>
      <c r="CO46" s="1">
        <f t="shared" si="184"/>
        <v>8.3152666128512767</v>
      </c>
      <c r="CP46" s="1">
        <f t="shared" ca="1" si="185"/>
        <v>26.752409317283025</v>
      </c>
      <c r="CQ46" s="1">
        <f t="shared" ca="1" si="186"/>
        <v>2.7633761073724035</v>
      </c>
      <c r="CR46" s="1">
        <f t="shared" ca="1" si="187"/>
        <v>10.764576259236295</v>
      </c>
      <c r="CS46" s="83">
        <f t="shared" si="117"/>
        <v>2.9577554767210794E-2</v>
      </c>
      <c r="CT46" s="83">
        <f t="shared" si="118"/>
        <v>3.5428944215567068E-2</v>
      </c>
      <c r="CU46" s="83">
        <f t="shared" ca="1" si="60"/>
        <v>3.1052516997241836E-2</v>
      </c>
      <c r="CV46" s="83">
        <f t="shared" ca="1" si="61"/>
        <v>3.725979474556667E-2</v>
      </c>
      <c r="CW46" s="83">
        <f t="shared" ca="1" si="61"/>
        <v>3.6051580673354323E-2</v>
      </c>
      <c r="CX46" s="83">
        <f t="shared" si="119"/>
        <v>5.4818528362711068E-3</v>
      </c>
      <c r="CY46" s="83">
        <f t="shared" si="138"/>
        <v>8.0523886288012513E-3</v>
      </c>
      <c r="CZ46" s="83">
        <f t="shared" ca="1" si="139"/>
        <v>7.2123068087412796E-3</v>
      </c>
      <c r="DA46" s="83">
        <f t="shared" ca="1" si="140"/>
        <v>1.3458978297917327E-3</v>
      </c>
      <c r="DB46" s="83">
        <f t="shared" ca="1" si="140"/>
        <v>5.7811265019414183E-3</v>
      </c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EA46" s="5" t="s">
        <v>815</v>
      </c>
      <c r="EB46" s="5">
        <f>+AVERAGE(EA5:EA39)</f>
        <v>92254.675792791997</v>
      </c>
      <c r="EC46" s="5">
        <f>+AVERAGE(EB5:EB39)</f>
        <v>19576.438433700456</v>
      </c>
      <c r="EH46" s="5"/>
      <c r="EO46" s="90">
        <f t="shared" si="30"/>
        <v>90003.726604027805</v>
      </c>
      <c r="EP46" s="1">
        <f>+'gaku-mk1131'!G49</f>
        <v>87876.1</v>
      </c>
      <c r="EQ46" s="5">
        <f t="shared" ca="1" si="66"/>
        <v>15338.072447612501</v>
      </c>
      <c r="ER46" s="7">
        <f ca="1">+ER45+$EQ45</f>
        <v>439551.18371451803</v>
      </c>
      <c r="ES46" s="4">
        <f ca="1">+ER45+EQ45</f>
        <v>439551.18371451803</v>
      </c>
      <c r="ET46" s="131">
        <f ca="1">+ET45+EQ45-(ES49-ER49)/4</f>
        <v>433719.62327363278</v>
      </c>
      <c r="EU46" s="182">
        <f t="shared" ca="1" si="31"/>
        <v>457806.73244119133</v>
      </c>
      <c r="EV46" s="5">
        <f t="shared" ca="1" si="67"/>
        <v>6235</v>
      </c>
      <c r="EW46" s="92">
        <f t="shared" ca="1" si="68"/>
        <v>119.13333333333334</v>
      </c>
      <c r="EX46">
        <f t="shared" ca="1" si="189"/>
        <v>0.6620398650391055</v>
      </c>
      <c r="EY46">
        <f t="shared" ca="1" si="69"/>
        <v>0.6492826895100916</v>
      </c>
      <c r="EZ46">
        <f t="shared" ca="1" si="198"/>
        <v>2.2584549037248467E-2</v>
      </c>
      <c r="FA46">
        <f t="shared" ca="1" si="198"/>
        <v>2.2584549037249334E-2</v>
      </c>
      <c r="FC46" s="6">
        <f>+call!C84</f>
        <v>7.2620033333333298</v>
      </c>
      <c r="FE46" s="142">
        <f>fof!B108/10</f>
        <v>4940.1880879456639</v>
      </c>
      <c r="FF46" s="142">
        <f>fof!C108/10</f>
        <v>61106.140067992594</v>
      </c>
      <c r="FG46" s="7">
        <f ca="1">+AVERAGE(OFFSET(jikasougaku!$BF$287,(ROW(Sheet1!FG46)-ROW(Sheet1!$FG$5))*3,0):OFFSET(jikasougaku!$BF$287,(ROW(Sheet1!FG46)-ROW(Sheet1!$FG$5))*3+2,0))/1000</f>
        <v>132389.769</v>
      </c>
      <c r="FH46" s="7">
        <f ca="1">+AVERAGE(OFFSET(jikasougaku!$BR$287,(ROW(Sheet1!FH46)-ROW(Sheet1!$FH$5))*3,0):OFFSET(jikasougaku!$BR$287,(ROW(Sheet1!FH46)-ROW(Sheet1!$FH$5))*3+2,0))/1000</f>
        <v>483191.24099999998</v>
      </c>
      <c r="FI46" s="7" t="e">
        <f ca="1">+AVERAGE(OFFSET(jikasougaku!$BH$287,(ROW(Sheet1!FI46)-ROW(Sheet1!FI$5))*3,0):OFFSET(jikasougaku!$BH$287,(ROW(Sheet1!FI46)-ROW(Sheet1!FI$5))*3+2,0))/1000</f>
        <v>#DIV/0!</v>
      </c>
      <c r="FJ46" s="7" t="e">
        <f ca="1">+AVERAGE(OFFSET(jikasougaku!$BJ$287,(ROW(Sheet1!FJ46)-ROW(Sheet1!FJ$5))*3,0):OFFSET(jikasougaku!$BJ$287,(ROW(Sheet1!FJ46)-ROW(Sheet1!FJ$5))*3+2,0))/1000</f>
        <v>#DIV/0!</v>
      </c>
      <c r="FK46" s="7" t="e">
        <f ca="1">+AVERAGE(OFFSET(jikasougaku!$BL$287,(ROW(Sheet1!FK46)-ROW(Sheet1!FK$5))*3,0):OFFSET(jikasougaku!$BL$287,(ROW(Sheet1!FK46)-ROW(Sheet1!FK$5))*3+2,0))/1000</f>
        <v>#DIV/0!</v>
      </c>
      <c r="FL46" s="4">
        <f t="shared" ca="1" si="33"/>
        <v>109074.65951567407</v>
      </c>
      <c r="FM46" s="64">
        <f t="shared" ca="1" si="71"/>
        <v>350801.47199999995</v>
      </c>
      <c r="FN46" s="7">
        <f t="shared" ca="1" si="34"/>
        <v>41688.955072893754</v>
      </c>
      <c r="FO46" s="7">
        <f t="shared" ca="1" si="35"/>
        <v>383523.64201245131</v>
      </c>
      <c r="FP46" s="1">
        <f t="shared" ca="1" si="190"/>
        <v>4.8452277975493452</v>
      </c>
      <c r="FQ46" s="1">
        <f t="shared" ca="1" si="191"/>
        <v>44.574382064671539</v>
      </c>
      <c r="FR46" s="211">
        <f ca="1">+FP46/消費税調整!$E46*100</f>
        <v>4.388504557012717</v>
      </c>
      <c r="FS46" s="211">
        <f ca="1">+FQ46/消費税調整!$E46*100</f>
        <v>40.372689786799391</v>
      </c>
      <c r="FT46" s="83">
        <f t="shared" ca="1" si="124"/>
        <v>-0.12068937309310249</v>
      </c>
      <c r="FU46" s="83">
        <f t="shared" ca="1" si="125"/>
        <v>-5.6285675238184438E-2</v>
      </c>
      <c r="FW46" s="7">
        <f>+kshotoku1631!$E50*kshotoku1722!$E$9/kshotoku1631!$E$65</f>
        <v>219930.58617920539</v>
      </c>
      <c r="FX46" s="72">
        <f t="shared" ca="1" si="72"/>
        <v>0.29608464165709675</v>
      </c>
      <c r="FY46">
        <f t="shared" ca="1" si="126"/>
        <v>2.5129810661145984E-2</v>
      </c>
      <c r="GA46" s="72">
        <f ca="1">+AVERAGE(OFFSET(Maikin05!$F$10,ROUNDDOWN((ROW(GA46)-ROW(GA$45))/4,0),MOD(ROW(GA46)-ROW(GA$45),4)*3):OFFSET(Maikin05!$F$10,ROUNDDOWN((ROW(GA46)-ROW(GA$45))/4,0),MOD(ROW(GA46)-ROW(GA$45),4)*3+2))</f>
        <v>119.13333333333334</v>
      </c>
      <c r="GB46" s="72">
        <f ca="1">+AVERAGE(OFFSET(Maikin30!$F$20,ROUNDDOWN((ROW(GB46)-ROW(GB$5))/4,0),MOD(ROW(GB46)-ROW(GB$5),4)*3):OFFSET(Maikin30!$F$20,ROUNDDOWN((ROW(GB46)-ROW(GB$5))/4,0),MOD(ROW(GB46)-ROW(GB$5),4)*3+2))</f>
        <v>114.73333333333335</v>
      </c>
      <c r="GC46" s="5">
        <f ca="1">+AVERAGE(OFFSET(Rocho!$J$66,(ROW(GC46)-ROW($GC$5))*3,0):OFFSET(Rocho!$J$66,(ROW(GC46)-ROW($GC$5))*3+2,0))</f>
        <v>6235</v>
      </c>
      <c r="GD46" s="72">
        <f t="shared" ca="1" si="73"/>
        <v>86.330238690114953</v>
      </c>
      <c r="GE46">
        <f t="shared" ca="1" si="127"/>
        <v>7.0731660269163668E-5</v>
      </c>
      <c r="GF46" s="72"/>
      <c r="GG46" s="87" t="s">
        <v>265</v>
      </c>
      <c r="GH46" s="78">
        <f ca="1">+AVERAGE(OFFSET(Rocho!$E$6,(ROW(GH46)-ROW($GH$5))*3,0):OFFSET(Rocho!$E$6,(ROW(GH46)-ROW($GH$5))*3+2,0))/10000</f>
        <v>9450.6666666666679</v>
      </c>
      <c r="GI46" s="82">
        <f>Rocho!T47</f>
        <v>8222.8627625291501</v>
      </c>
      <c r="GJ46">
        <f t="shared" si="128"/>
        <v>2.3715989270267474E-3</v>
      </c>
      <c r="GL46" s="94">
        <f t="shared" si="39"/>
        <v>241630.93719801368</v>
      </c>
      <c r="GM46" s="5">
        <f t="shared" si="74"/>
        <v>90003.726604027805</v>
      </c>
      <c r="GN46" s="7">
        <f>+('gaku-mk1131'!C49-'gaku-mk1131'!D49)*('gaku-mk1722'!$C$8-'gaku-mk1722'!$D$8)/('gaku-mk1131'!$C$64-'gaku-mk1131'!$D$64)</f>
        <v>3451.2873045389083</v>
      </c>
      <c r="GO46" s="5">
        <f t="shared" si="75"/>
        <v>21015.366356883613</v>
      </c>
      <c r="GP46" s="5">
        <f t="shared" si="76"/>
        <v>24854.000752628624</v>
      </c>
      <c r="GQ46" s="90">
        <f>+'gaku-mk1131'!H49+('gaku-mk1722'!$H$8-'gaku-mk1131'!$H$64)</f>
        <v>4934.6000000000004</v>
      </c>
      <c r="GR46" s="7">
        <f>+'gaku-mk1131'!W49*'gaku-mk1722'!$W$8/'gaku-mk1131'!$W$64</f>
        <v>92280.371922162405</v>
      </c>
      <c r="GS46" s="7">
        <f>+'gaku-mk1131'!M49*'gaku-mk1722'!$M$8/'gaku-mk1131'!$M$64</f>
        <v>48057.85262300149</v>
      </c>
      <c r="GT46" s="7">
        <f>+'gaku-mk1131'!N49*'gaku-mk1722'!$N$8/'gaku-mk1131'!$N$64</f>
        <v>42966.268365229218</v>
      </c>
      <c r="GU46" s="5">
        <f t="shared" si="77"/>
        <v>71545.609561974328</v>
      </c>
      <c r="GV46" s="7">
        <f>+('gaku-jk1131'!C49-'gaku-jk1131'!D49)*('gaku-jk1722'!$C$8-'gaku-jk1722'!$D$8)/('gaku-jk1131'!$C$64-'gaku-jk1131'!$D$64)</f>
        <v>3258.3940635504791</v>
      </c>
      <c r="GW46" s="5">
        <f t="shared" si="78"/>
        <v>6308.8195530787543</v>
      </c>
      <c r="GX46" s="5">
        <f t="shared" si="79"/>
        <v>26517.499975578332</v>
      </c>
      <c r="GY46" s="90">
        <f>+'gaku-jk1131'!H49+('gaku-jk1722'!$H$8-'gaku-jk1131'!$H$64)</f>
        <v>4327.8</v>
      </c>
      <c r="GZ46" s="7">
        <f>+'gaku-jk1131'!Z49*'gaku-jk1722'!$Z$8/'gaku-jk1131'!$Z$64</f>
        <v>93091.855042607873</v>
      </c>
      <c r="HA46" s="7">
        <f>+'gaku-jk1131'!M49*'gaku-jk1722'!$M$8/'gaku-jk1131'!$M$64</f>
        <v>30240.231615342786</v>
      </c>
      <c r="HB46" s="7">
        <f>+'gaku-jk1131'!N49*'gaku-jk1722'!$N$8/'gaku-jk1131'!$N$64</f>
        <v>42503.830546429293</v>
      </c>
      <c r="HC46" s="9">
        <f t="shared" ca="1" si="40"/>
        <v>126.04034296028881</v>
      </c>
      <c r="HD46" s="7">
        <f t="shared" ca="1" si="41"/>
        <v>103.3732142857143</v>
      </c>
      <c r="HE46" s="9">
        <f t="shared" ca="1" si="42"/>
        <v>331.06472898664566</v>
      </c>
      <c r="HF46" s="9">
        <f t="shared" ca="1" si="43"/>
        <v>94.391248770894791</v>
      </c>
      <c r="HG46" s="7">
        <f t="shared" ca="1" si="44"/>
        <v>123.73002544529263</v>
      </c>
      <c r="HH46" s="7">
        <f t="shared" ca="1" si="45"/>
        <v>100.72739726027397</v>
      </c>
      <c r="HI46" s="7">
        <f t="shared" ca="1" si="46"/>
        <v>155.71777575205104</v>
      </c>
      <c r="HJ46" s="7">
        <f t="shared" ca="1" si="47"/>
        <v>101.68069105691056</v>
      </c>
      <c r="HL46">
        <f ca="1">+OFFSET('def-cy1131'!$C$8,ROUNDDOWN((ROW(Sheet1!HO46)-ROW(Sheet1!HO$5))/4,0),0)</f>
        <v>94.9</v>
      </c>
      <c r="HO46">
        <f ca="1">+OFFSET('def-cy1131'!$H$8,ROUNDDOWN((ROW(Sheet1!HO46)-ROW(Sheet1!HO$5))/4,0),0)</f>
        <v>129.9</v>
      </c>
      <c r="HP46">
        <f ca="1">+OFFSET('def-cy1131'!$W$8,ROUNDDOWN((ROW(Sheet1!HO46)-ROW(Sheet1!HO$5))/4,0),0)</f>
        <v>97.3</v>
      </c>
      <c r="HQ46">
        <f ca="1">+OFFSET('def-cy1131'!$M$8,ROUNDDOWN((ROW(Sheet1!HO46)-ROW(Sheet1!HO$5))/4,0),0)</f>
        <v>130.19999999999999</v>
      </c>
      <c r="HR46">
        <f ca="1">+OFFSET('def-cy1131'!$N$8,ROUNDDOWN((ROW(Sheet1!HO46)-ROW(Sheet1!HO$5))/4,0),0)</f>
        <v>124.6</v>
      </c>
      <c r="HS46" s="9">
        <f t="shared" ca="1" si="154"/>
        <v>123.09070397111914</v>
      </c>
      <c r="HT46" s="9">
        <f t="shared" ca="1" si="155"/>
        <v>100.75892857142857</v>
      </c>
      <c r="HU46" s="9">
        <f t="shared" ca="1" si="156"/>
        <v>337.34312647289863</v>
      </c>
      <c r="HV46" s="9">
        <f t="shared" ca="1" si="157"/>
        <v>91.044739429695184</v>
      </c>
      <c r="HW46" s="9">
        <f t="shared" ca="1" si="158"/>
        <v>123.73002544529263</v>
      </c>
      <c r="HX46" s="9">
        <f t="shared" ca="1" si="159"/>
        <v>97.207632093933469</v>
      </c>
      <c r="HY46" s="9">
        <f t="shared" ca="1" si="160"/>
        <v>153.80419325432996</v>
      </c>
      <c r="HZ46" s="9">
        <f t="shared" ca="1" si="161"/>
        <v>94.989024390243898</v>
      </c>
      <c r="IA46">
        <f t="shared" ca="1" si="80"/>
        <v>1.3765519783106377E-2</v>
      </c>
      <c r="IB46">
        <f t="shared" ca="1" si="81"/>
        <v>2.1755664064692728E-5</v>
      </c>
      <c r="IC46">
        <f t="shared" ca="1" si="82"/>
        <v>5.2760846411368696E-3</v>
      </c>
      <c r="ID46">
        <f t="shared" ca="1" si="83"/>
        <v>2.1697646223029343E-3</v>
      </c>
      <c r="IE46">
        <f t="shared" ca="1" si="84"/>
        <v>4.8570151505181996E-3</v>
      </c>
      <c r="IF46">
        <f t="shared" ca="1" si="85"/>
        <v>1.210108090291059E-3</v>
      </c>
      <c r="IG46">
        <f t="shared" ca="1" si="86"/>
        <v>4.6053734744961111E-3</v>
      </c>
      <c r="IH46">
        <f t="shared" ca="1" si="87"/>
        <v>-1.853914127094946E-3</v>
      </c>
      <c r="II46">
        <f t="shared" ca="1" si="129"/>
        <v>3.0051707298821301E-2</v>
      </c>
      <c r="IJ46" s="5">
        <f t="shared" ca="1" si="130"/>
        <v>192274.9043458472</v>
      </c>
      <c r="IK46" s="1">
        <f t="shared" ca="1" si="88"/>
        <v>22.346823269585347</v>
      </c>
      <c r="IL46">
        <f t="shared" ca="1" si="131"/>
        <v>2.8134016027129245E-2</v>
      </c>
      <c r="IM46" s="5">
        <f t="shared" si="89"/>
        <v>241630.93719801368</v>
      </c>
      <c r="IN46">
        <f t="shared" ca="1" si="90"/>
        <v>125.66951366850725</v>
      </c>
      <c r="IP46" s="112">
        <v>117.50784666345619</v>
      </c>
      <c r="IQ46" s="112">
        <v>121.81780003893759</v>
      </c>
      <c r="IR46">
        <f t="shared" si="91"/>
        <v>109.69574001287448</v>
      </c>
      <c r="IS46">
        <f t="shared" si="132"/>
        <v>-2.8217655389860597E-3</v>
      </c>
      <c r="IT46" s="112">
        <v>0.52731471078170611</v>
      </c>
      <c r="IU46">
        <f t="shared" si="133"/>
        <v>2.3965280724791378E-2</v>
      </c>
      <c r="IW46">
        <f>+util!B44</f>
        <v>124.5</v>
      </c>
      <c r="IX46">
        <f t="shared" si="134"/>
        <v>1.3477292943483489E-2</v>
      </c>
      <c r="IY46">
        <f t="shared" si="135"/>
        <v>8.086375766090094E-3</v>
      </c>
      <c r="JA46" s="5">
        <f t="shared" si="92"/>
        <v>105757.84348447359</v>
      </c>
      <c r="JB46" s="1">
        <f t="shared" si="93"/>
        <v>2.3056311902446516</v>
      </c>
      <c r="JC46" s="5">
        <f t="shared" ca="1" si="94"/>
        <v>84155.528574291355</v>
      </c>
      <c r="JD46" s="1">
        <f t="shared" ca="1" si="95"/>
        <v>9.78083297249003</v>
      </c>
      <c r="JE46">
        <f t="shared" ca="1" si="136"/>
        <v>1.5834623848200724E-2</v>
      </c>
      <c r="JG46">
        <f t="shared" si="96"/>
        <v>0.55828800929071387</v>
      </c>
    </row>
    <row r="47" spans="1:267" x14ac:dyDescent="0.15">
      <c r="A47" t="s">
        <v>286</v>
      </c>
      <c r="B47" s="7">
        <f>+'gaku-mk1131'!B50*'gaku-mk1722'!$B$8/'gaku-mk1131'!$B$64</f>
        <v>462330.29673080926</v>
      </c>
      <c r="C47" s="7">
        <f>+'kgaku-mk1131'!B51*'kgaku-mk1722'!B$9/'kgaku-mk1131'!B$65</f>
        <v>235883.96200053743</v>
      </c>
      <c r="D47" s="7">
        <f>+'kgaku-mk1131'!C51*'kgaku-mk1722'!C$9/'kgaku-mk1131'!C$65</f>
        <v>2815.1931836814365</v>
      </c>
      <c r="E47" s="7">
        <f>+'kgaku-mk1131'!D51*'kgaku-mk1722'!D$9/'kgaku-mk1131'!D$65</f>
        <v>353.58463235294118</v>
      </c>
      <c r="F47" s="7">
        <f>+'kgaku-mk1131'!F51*'kgaku-mk1722'!F$9/'kgaku-mk1131'!F$65</f>
        <v>21856.348935288192</v>
      </c>
      <c r="G47" s="7">
        <f>+'kgaku-mk1131'!G51*'kgaku-mk1722'!G$9/'kgaku-mk1131'!G$65</f>
        <v>21067.490287021836</v>
      </c>
      <c r="H47" s="7">
        <f>+'kgaku-mk1131'!H51*'kgaku-mk1722'!H$9/'kgaku-mk1131'!H$65</f>
        <v>66605.879857542939</v>
      </c>
      <c r="I47" s="7">
        <f>+'kgaku-mk1131'!I51*'kgaku-mk1722'!I$9/'kgaku-mk1131'!I$65</f>
        <v>123324.14866206734</v>
      </c>
      <c r="J47" s="7">
        <f>+'gaku-mk1131'!F50*'gaku-mk1722'!$F$8/'gaku-mk1131'!$F$64</f>
        <v>25866.198360005292</v>
      </c>
      <c r="K47" s="7">
        <f>+'gaku-mk1131'!G50*'gaku-mk1722'!$G$8/'gaku-mk1131'!$G$64</f>
        <v>92997.599718972968</v>
      </c>
      <c r="L47" s="7">
        <f>+'gaku-jk1131'!B50*'gaku-jk1722'!$B$8/'gaku-jk1131'!$B$64</f>
        <v>411962.48388139601</v>
      </c>
      <c r="M47" s="7">
        <f>+'kgaku-jk1131'!B51*'kgaku-jk1722'!$B$9/'kgaku-jk1131'!$B$65</f>
        <v>228364.75961172991</v>
      </c>
      <c r="N47" s="7">
        <f>+'kgaku-jk1131'!C51*'kgaku-jk1722'!C$9/'kgaku-jk1131'!C$65</f>
        <v>3607.1768458850306</v>
      </c>
      <c r="O47" s="7">
        <f>+'kgaku-jk1131'!D51*'kgaku-jk1722'!D$9/'kgaku-jk1131'!D$65</f>
        <v>366.85582754841067</v>
      </c>
      <c r="P47" s="7">
        <f>+'kgaku-jk1131'!F51*'kgaku-jk1722'!F$9/'kgaku-jk1131'!F$65</f>
        <v>6598.7871666465544</v>
      </c>
      <c r="Q47" s="7">
        <f>+'kgaku-jk1131'!G51*'kgaku-jk1722'!G$9/'kgaku-jk1131'!G$65</f>
        <v>19323.937618736956</v>
      </c>
      <c r="R47" s="7">
        <f>+'kgaku-jk1131'!H51*'kgaku-jk1722'!H$9/'kgaku-jk1131'!H$65</f>
        <v>72300.586369478406</v>
      </c>
      <c r="S47" s="7">
        <f>+'kgaku-jk1131'!I51*'kgaku-jk1722'!I$9/'kgaku-jk1131'!I$65</f>
        <v>136788.99210787416</v>
      </c>
      <c r="T47" s="7">
        <f>+'gaku-jk1131'!F50*'gaku-jk1722'!$F$8/'gaku-jk1131'!$F$64</f>
        <v>27427.016291780001</v>
      </c>
      <c r="U47" s="7">
        <f>+'gaku-jk1131'!G50*'gaku-jk1722'!$G$8/'gaku-jk1131'!$G$64</f>
        <v>73698.17966425138</v>
      </c>
      <c r="V47" s="8">
        <f t="shared" si="164"/>
        <v>112.22631060354374</v>
      </c>
      <c r="W47" s="8">
        <f t="shared" si="165"/>
        <v>103.29262816276548</v>
      </c>
      <c r="X47" s="8">
        <f t="shared" si="166"/>
        <v>78.044224166412363</v>
      </c>
      <c r="Y47" s="8">
        <f t="shared" si="167"/>
        <v>96.382449398676044</v>
      </c>
      <c r="Z47" s="8">
        <f t="shared" si="168"/>
        <v>331.21766747927097</v>
      </c>
      <c r="AA47" s="8">
        <f t="shared" si="169"/>
        <v>109.02276079899103</v>
      </c>
      <c r="AB47" s="8">
        <f t="shared" si="170"/>
        <v>92.12356801252794</v>
      </c>
      <c r="AC47" s="8">
        <f t="shared" si="171"/>
        <v>90.15648610438754</v>
      </c>
      <c r="AD47" s="8">
        <f t="shared" si="172"/>
        <v>94.309195301559313</v>
      </c>
      <c r="AE47" s="8">
        <f t="shared" si="173"/>
        <v>126.18710549248901</v>
      </c>
      <c r="AF47" s="11">
        <f t="shared" ca="1" si="174"/>
        <v>103.3732142857143</v>
      </c>
      <c r="AG47" s="11">
        <f t="shared" ca="1" si="175"/>
        <v>78.311866501854141</v>
      </c>
      <c r="AH47" s="11">
        <f t="shared" ca="1" si="176"/>
        <v>96.184290030211486</v>
      </c>
      <c r="AI47" s="11">
        <f t="shared" ca="1" si="177"/>
        <v>331.06472898664566</v>
      </c>
      <c r="AJ47" s="11">
        <f t="shared" ca="1" si="178"/>
        <v>108.81363193768257</v>
      </c>
      <c r="AK47" s="11">
        <f t="shared" ca="1" si="179"/>
        <v>92.389207920792074</v>
      </c>
      <c r="AL47" s="11">
        <f t="shared" ca="1" si="180"/>
        <v>90.00414937759335</v>
      </c>
      <c r="AM47" s="11">
        <f t="shared" ca="1" si="181"/>
        <v>94.391248770894791</v>
      </c>
      <c r="AN47" s="11">
        <f t="shared" ca="1" si="182"/>
        <v>126.04034296028881</v>
      </c>
      <c r="AO47" s="9">
        <f ca="1">+OFFSET('kdef-cy1131'!B$9,ROUNDDOWN((ROW(Sheet1!AO47)-ROW(Sheet1!AO$5))/4,0),0)</f>
        <v>94.9</v>
      </c>
      <c r="AP47" s="9">
        <f ca="1">+OFFSET('kdef-cy1131'!C$9,ROUNDDOWN((ROW(Sheet1!AP47)-ROW(Sheet1!AP$5))/4,0),0)</f>
        <v>94.7</v>
      </c>
      <c r="AQ47" s="9">
        <f ca="1">+OFFSET('kdef-cy1131'!D$9,ROUNDDOWN((ROW(Sheet1!AQ47)-ROW(Sheet1!AQ$5))/4,0),0)</f>
        <v>93</v>
      </c>
      <c r="AR47" s="9">
        <f ca="1">+OFFSET('kdef-cy1131'!F$9,ROUNDDOWN((ROW(Sheet1!AR47)-ROW(Sheet1!AR$5))/4,0),0)</f>
        <v>137.1</v>
      </c>
      <c r="AS47" s="9">
        <f ca="1">+OFFSET('kdef-cy1131'!G$9,ROUNDDOWN((ROW(Sheet1!AS47)-ROW(Sheet1!AS$5))/4,0),0)</f>
        <v>98.2</v>
      </c>
      <c r="AT47" s="9">
        <f ca="1">+OFFSET('kdef-cy1131'!H$9,ROUNDDOWN((ROW(Sheet1!AT47)-ROW(Sheet1!AT$5))/4,0),0)</f>
        <v>96.1</v>
      </c>
      <c r="AU47" s="9">
        <f ca="1">+OFFSET('kdef-cy1131'!I$9,ROUNDDOWN((ROW(Sheet1!AU47)-ROW(Sheet1!AU$5))/4,0),0)</f>
        <v>87.2</v>
      </c>
      <c r="AV47" s="9">
        <f ca="1">+OFFSET('def-cy1131'!$F$8,ROUNDDOWN((ROW(Sheet1!AV47)-ROW(Sheet1!AV$5))/4,0),0)</f>
        <v>95.9</v>
      </c>
      <c r="AW47" s="9">
        <f ca="1">+OFFSET('def-cy1131'!$G$8,ROUNDDOWN((ROW(Sheet1!AW47)-ROW(Sheet1!AW$5))/4,0),0)</f>
        <v>111.1</v>
      </c>
      <c r="AX47" s="9">
        <f t="shared" ca="1" si="145"/>
        <v>100.75892857142857</v>
      </c>
      <c r="AY47" s="9">
        <f t="shared" ca="1" si="146"/>
        <v>70.042398022249685</v>
      </c>
      <c r="AZ47" s="9">
        <f t="shared" ca="1" si="147"/>
        <v>93.495266868076556</v>
      </c>
      <c r="BA47" s="9">
        <f t="shared" ca="1" si="148"/>
        <v>337.34312647289863</v>
      </c>
      <c r="BB47" s="9">
        <f t="shared" ca="1" si="149"/>
        <v>105.71100292112951</v>
      </c>
      <c r="BC47" s="9">
        <f t="shared" ca="1" si="150"/>
        <v>89.793465346534646</v>
      </c>
      <c r="BD47" s="9">
        <f t="shared" ca="1" si="151"/>
        <v>87.423755186721976</v>
      </c>
      <c r="BE47" s="9">
        <f t="shared" ca="1" si="143"/>
        <v>91.044739429695184</v>
      </c>
      <c r="BF47" s="9">
        <f t="shared" ca="1" si="152"/>
        <v>123.09070397111914</v>
      </c>
      <c r="BG47">
        <f t="shared" ca="1" si="97"/>
        <v>3.3209450905199741E-5</v>
      </c>
      <c r="BH47">
        <f t="shared" ca="1" si="98"/>
        <v>2.3681865229059328E-4</v>
      </c>
      <c r="BI47">
        <f t="shared" ca="1" si="99"/>
        <v>-2.010673485146836E-3</v>
      </c>
      <c r="BJ47">
        <f t="shared" ca="1" si="100"/>
        <v>5.7072507741195624E-3</v>
      </c>
      <c r="BK47">
        <f t="shared" ca="1" si="101"/>
        <v>2.3218588407222193E-3</v>
      </c>
      <c r="BL47" s="13">
        <f t="shared" ca="1" si="102"/>
        <v>6.2884642328907385E-3</v>
      </c>
      <c r="BM47">
        <f t="shared" ca="1" si="192"/>
        <v>2.1534010205406073E-2</v>
      </c>
      <c r="BN47">
        <f t="shared" ca="1" si="193"/>
        <v>1.8229254422081797E-2</v>
      </c>
      <c r="BO47" s="13">
        <f t="shared" ca="1" si="194"/>
        <v>3.9763264627487874E-2</v>
      </c>
      <c r="BP47">
        <f t="shared" ca="1" si="104"/>
        <v>1.9848609033008741E-2</v>
      </c>
      <c r="BQ47">
        <f t="shared" ca="1" si="105"/>
        <v>7.3277201982825E-3</v>
      </c>
      <c r="BR47">
        <f t="shared" ca="1" si="106"/>
        <v>6.2031583784976857E-3</v>
      </c>
      <c r="BS47" s="13">
        <f t="shared" ca="1" si="107"/>
        <v>3.3379487609788927E-2</v>
      </c>
      <c r="BT47" s="5">
        <f t="shared" si="51"/>
        <v>73698.17966425138</v>
      </c>
      <c r="BU47" s="5">
        <f t="shared" ca="1" si="195"/>
        <v>231628.6117682734</v>
      </c>
      <c r="BV47" s="5">
        <f t="shared" ca="1" si="196"/>
        <v>24721.867668519131</v>
      </c>
      <c r="BW47" s="5">
        <f t="shared" ca="1" si="108"/>
        <v>95711.381522185315</v>
      </c>
      <c r="BX47" s="5">
        <f t="shared" si="54"/>
        <v>92997.599718972968</v>
      </c>
      <c r="BY47" s="5">
        <f t="shared" si="55"/>
        <v>213459.12735796062</v>
      </c>
      <c r="BZ47" s="5">
        <f t="shared" si="56"/>
        <v>47722.54729529348</v>
      </c>
      <c r="CA47" s="5">
        <f t="shared" si="57"/>
        <v>140720.14701426646</v>
      </c>
      <c r="CB47" s="9">
        <f t="shared" si="109"/>
        <v>126.18710549248901</v>
      </c>
      <c r="CC47" s="9">
        <f t="shared" ca="1" si="110"/>
        <v>92.155768550523476</v>
      </c>
      <c r="CD47" s="9">
        <f t="shared" ca="1" si="111"/>
        <v>193.03779121859571</v>
      </c>
      <c r="CE47" s="9">
        <f t="shared" ca="1" si="112"/>
        <v>147.02551021233396</v>
      </c>
      <c r="CF47" s="5"/>
      <c r="CG47" s="5">
        <f t="shared" si="197"/>
        <v>92.159109968095606</v>
      </c>
      <c r="CH47" s="5">
        <f t="shared" ca="1" si="113"/>
        <v>92.155768550523476</v>
      </c>
      <c r="CI47" s="5">
        <f t="shared" si="59"/>
        <v>140.2539909266269</v>
      </c>
      <c r="CJ47" s="5">
        <f t="shared" ca="1" si="114"/>
        <v>193.03779121859571</v>
      </c>
      <c r="CK47" s="5">
        <f t="shared" si="115"/>
        <v>130.63028578697461</v>
      </c>
      <c r="CL47" s="5">
        <f t="shared" ca="1" si="116"/>
        <v>147.02551021233396</v>
      </c>
      <c r="CM47" s="5"/>
      <c r="CN47" s="1">
        <f t="shared" si="183"/>
        <v>47.815849238224807</v>
      </c>
      <c r="CO47" s="1">
        <f t="shared" si="184"/>
        <v>8.5540338886100891</v>
      </c>
      <c r="CP47" s="1">
        <f t="shared" ca="1" si="185"/>
        <v>26.884775223269376</v>
      </c>
      <c r="CQ47" s="1">
        <f t="shared" ca="1" si="186"/>
        <v>2.8694289979705547</v>
      </c>
      <c r="CR47" s="1">
        <f t="shared" ca="1" si="187"/>
        <v>11.109072229413513</v>
      </c>
      <c r="CS47" s="83">
        <f t="shared" si="117"/>
        <v>1.5295232210003146E-2</v>
      </c>
      <c r="CT47" s="83">
        <f t="shared" si="118"/>
        <v>2.8309795309571815E-2</v>
      </c>
      <c r="CU47" s="83">
        <f t="shared" ca="1" si="60"/>
        <v>4.9356123303572128E-3</v>
      </c>
      <c r="CV47" s="83">
        <f t="shared" ca="1" si="61"/>
        <v>3.7659895061404242E-2</v>
      </c>
      <c r="CW47" s="83">
        <f t="shared" ca="1" si="61"/>
        <v>3.1501325240026967E-2</v>
      </c>
      <c r="CX47" s="83">
        <f t="shared" si="119"/>
        <v>2.3415371407730931E-3</v>
      </c>
      <c r="CY47" s="83">
        <f t="shared" si="138"/>
        <v>3.0796498384325086E-3</v>
      </c>
      <c r="CZ47" s="83">
        <f t="shared" ca="1" si="139"/>
        <v>5.5830741399289074E-3</v>
      </c>
      <c r="DA47" s="83">
        <f t="shared" ca="1" si="140"/>
        <v>6.1340773266702813E-4</v>
      </c>
      <c r="DB47" s="83">
        <f t="shared" ca="1" si="140"/>
        <v>2.2173422676206034E-3</v>
      </c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EA47" s="5" t="s">
        <v>816</v>
      </c>
      <c r="EE47">
        <f>+EC46/EB46</f>
        <v>0.21219995913995715</v>
      </c>
      <c r="EH47" s="5"/>
      <c r="EO47" s="90">
        <f t="shared" si="30"/>
        <v>92997.599718972968</v>
      </c>
      <c r="EP47" s="1">
        <f>+'gaku-mk1131'!G50</f>
        <v>90799.2</v>
      </c>
      <c r="EQ47" s="5">
        <f t="shared" ca="1" si="66"/>
        <v>15813.174119352829</v>
      </c>
      <c r="ER47" s="7">
        <f ca="1">+ER46+$EQ46</f>
        <v>454889.25616213051</v>
      </c>
      <c r="ES47" s="7">
        <f ca="1">+ES46+$EQ46</f>
        <v>454889.25616213051</v>
      </c>
      <c r="ET47" s="7">
        <f ca="1">+ET46+EQ46-(ES49-ER49)/4</f>
        <v>443226.13528036</v>
      </c>
      <c r="EU47" s="182">
        <f t="shared" ca="1" si="31"/>
        <v>467841.19932987762</v>
      </c>
      <c r="EV47" s="5">
        <f t="shared" ca="1" si="67"/>
        <v>6262.666666666667</v>
      </c>
      <c r="EW47" s="92">
        <f t="shared" ca="1" si="68"/>
        <v>118.3</v>
      </c>
      <c r="EX47">
        <f t="shared" ca="1" si="189"/>
        <v>0.66901576454246936</v>
      </c>
      <c r="EY47">
        <f t="shared" ca="1" si="69"/>
        <v>0.65612416693536535</v>
      </c>
      <c r="EZ47">
        <f t="shared" ca="1" si="198"/>
        <v>1.0481850972897135E-2</v>
      </c>
      <c r="FA47">
        <f t="shared" ca="1" si="198"/>
        <v>1.0481850972897356E-2</v>
      </c>
      <c r="FC47" s="6">
        <f>+call!C85</f>
        <v>7.6102633333333296</v>
      </c>
      <c r="FE47" s="142">
        <f>fof!B109/10</f>
        <v>4954.9888031882847</v>
      </c>
      <c r="FF47" s="142">
        <f>fof!C109/10</f>
        <v>61810.807212122789</v>
      </c>
      <c r="FG47" s="7">
        <f ca="1">+AVERAGE(OFFSET(jikasougaku!$BF$287,(ROW(Sheet1!FG47)-ROW(Sheet1!$FG$5))*3,0):OFFSET(jikasougaku!$BF$287,(ROW(Sheet1!FG47)-ROW(Sheet1!$FG$5))*3+2,0))/1000</f>
        <v>106581.72933333332</v>
      </c>
      <c r="FH47" s="7">
        <f ca="1">+AVERAGE(OFFSET(jikasougaku!$BR$287,(ROW(Sheet1!FH47)-ROW(Sheet1!$FH$5))*3,0):OFFSET(jikasougaku!$BR$287,(ROW(Sheet1!FH47)-ROW(Sheet1!$FH$5))*3+2,0))/1000</f>
        <v>402811.80433333333</v>
      </c>
      <c r="FI47" s="7" t="e">
        <f ca="1">+AVERAGE(OFFSET(jikasougaku!$BH$287,(ROW(Sheet1!FI47)-ROW(Sheet1!FI$5))*3,0):OFFSET(jikasougaku!$BH$287,(ROW(Sheet1!FI47)-ROW(Sheet1!FI$5))*3+2,0))/1000</f>
        <v>#DIV/0!</v>
      </c>
      <c r="FJ47" s="7" t="e">
        <f ca="1">+AVERAGE(OFFSET(jikasougaku!$BJ$287,(ROW(Sheet1!FJ47)-ROW(Sheet1!FJ$5))*3,0):OFFSET(jikasougaku!$BJ$287,(ROW(Sheet1!FJ47)-ROW(Sheet1!FJ$5))*3+2,0))/1000</f>
        <v>#DIV/0!</v>
      </c>
      <c r="FK47" s="7" t="e">
        <f ca="1">+AVERAGE(OFFSET(jikasougaku!$BL$287,(ROW(Sheet1!FK47)-ROW(Sheet1!FK$5))*3,0):OFFSET(jikasougaku!$BL$287,(ROW(Sheet1!FK47)-ROW(Sheet1!FK$5))*3+2,0))/1000</f>
        <v>#DIV/0!</v>
      </c>
      <c r="FL47" s="4">
        <f t="shared" ca="1" si="33"/>
        <v>87811.663434695336</v>
      </c>
      <c r="FM47" s="64">
        <f t="shared" ca="1" si="71"/>
        <v>296230.07500000001</v>
      </c>
      <c r="FN47" s="7">
        <f t="shared" ca="1" si="34"/>
        <v>33562.117067888037</v>
      </c>
      <c r="FO47" s="7">
        <f t="shared" ca="1" si="35"/>
        <v>323861.91708346544</v>
      </c>
      <c r="FP47" s="1">
        <f t="shared" ca="1" si="190"/>
        <v>3.8955030922082896</v>
      </c>
      <c r="FQ47" s="1">
        <f t="shared" ca="1" si="191"/>
        <v>37.590152519140041</v>
      </c>
      <c r="FR47" s="211">
        <f ca="1">+FP47/消費税調整!$E47*100</f>
        <v>3.5200512797342354</v>
      </c>
      <c r="FS47" s="211">
        <f ca="1">+FQ47/消費税調整!$E47*100</f>
        <v>33.967182504633726</v>
      </c>
      <c r="FT47" s="83">
        <f t="shared" ca="1" si="124"/>
        <v>-0.2205129638379924</v>
      </c>
      <c r="FU47" s="83">
        <f t="shared" ca="1" si="125"/>
        <v>-0.17275872296397016</v>
      </c>
      <c r="FW47" s="7">
        <f>+kshotoku1631!$E51*kshotoku1722!$E$9/kshotoku1631!$E$65</f>
        <v>222442.25046491966</v>
      </c>
      <c r="FX47" s="72">
        <f t="shared" ca="1" si="72"/>
        <v>0.30024324054380092</v>
      </c>
      <c r="FY47">
        <f t="shared" ca="1" si="126"/>
        <v>1.394758295469122E-2</v>
      </c>
      <c r="GA47" s="72">
        <f ca="1">+AVERAGE(OFFSET(Maikin05!$F$10,ROUNDDOWN((ROW(GA47)-ROW(GA$45))/4,0),MOD(ROW(GA47)-ROW(GA$45),4)*3):OFFSET(Maikin05!$F$10,ROUNDDOWN((ROW(GA47)-ROW(GA$45))/4,0),MOD(ROW(GA47)-ROW(GA$45),4)*3+2))</f>
        <v>118.3</v>
      </c>
      <c r="GB47" s="72">
        <f ca="1">+AVERAGE(OFFSET(Maikin30!$F$20,ROUNDDOWN((ROW(GB47)-ROW(GB$5))/4,0),MOD(ROW(GB47)-ROW(GB$5),4)*3):OFFSET(Maikin30!$F$20,ROUNDDOWN((ROW(GB47)-ROW(GB$5))/4,0),MOD(ROW(GB47)-ROW(GB$5),4)*3+2))</f>
        <v>113.96666666666665</v>
      </c>
      <c r="GC47" s="5">
        <f ca="1">+AVERAGE(OFFSET(Rocho!$J$66,(ROW(GC47)-ROW($GC$5))*3,0):OFFSET(Rocho!$J$66,(ROW(GC47)-ROW($GC$5))*3+2,0))</f>
        <v>6262.666666666667</v>
      </c>
      <c r="GD47" s="72">
        <f t="shared" ca="1" si="73"/>
        <v>85.992039015216008</v>
      </c>
      <c r="GE47">
        <f t="shared" ca="1" si="127"/>
        <v>-3.9252047225593698E-3</v>
      </c>
      <c r="GF47" s="72"/>
      <c r="GG47" s="87" t="s">
        <v>266</v>
      </c>
      <c r="GH47" s="78">
        <f ca="1">+AVERAGE(OFFSET(Rocho!$E$6,(ROW(GH47)-ROW($GH$5))*3,0):OFFSET(Rocho!$E$6,(ROW(GH47)-ROW($GH$5))*3+2,0))/10000</f>
        <v>9481.3333333333321</v>
      </c>
      <c r="GI47" s="82">
        <f>Rocho!T48</f>
        <v>8241.8860897845607</v>
      </c>
      <c r="GJ47">
        <f t="shared" si="128"/>
        <v>2.3107957359171554E-3</v>
      </c>
      <c r="GL47" s="94">
        <f t="shared" si="39"/>
        <v>247874.19106076797</v>
      </c>
      <c r="GM47" s="5">
        <f t="shared" si="74"/>
        <v>92997.599718972968</v>
      </c>
      <c r="GN47" s="7">
        <f>+('gaku-mk1131'!C50-'gaku-mk1131'!D50)*('gaku-mk1722'!$C$8-'gaku-mk1722'!$D$8)/('gaku-mk1131'!$C$64-'gaku-mk1131'!$D$64)</f>
        <v>3501.9538711858636</v>
      </c>
      <c r="GO47" s="5">
        <f t="shared" si="75"/>
        <v>21856.348935288192</v>
      </c>
      <c r="GP47" s="5">
        <f t="shared" si="76"/>
        <v>25866.198360005292</v>
      </c>
      <c r="GQ47" s="90">
        <f>+'gaku-mk1131'!H50+('gaku-mk1722'!$H$8-'gaku-mk1131'!$H$64)</f>
        <v>5657.7000000000007</v>
      </c>
      <c r="GR47" s="7">
        <f>+'gaku-mk1131'!W50*'gaku-mk1722'!$W$8/'gaku-mk1131'!$W$64</f>
        <v>93520.512269500308</v>
      </c>
      <c r="GS47" s="7">
        <f>+'gaku-mk1131'!M50*'gaku-mk1722'!$M$8/'gaku-mk1131'!$M$64</f>
        <v>46400.385556899128</v>
      </c>
      <c r="GT47" s="7">
        <f>+'gaku-mk1131'!N50*'gaku-mk1722'!$N$8/'gaku-mk1131'!$N$64</f>
        <v>41926.507651083761</v>
      </c>
      <c r="GU47" s="5">
        <f t="shared" si="77"/>
        <v>73698.17966425138</v>
      </c>
      <c r="GV47" s="7">
        <f>+('gaku-jk1131'!C50-'gaku-jk1131'!D50)*('gaku-jk1722'!$C$8-'gaku-jk1722'!$D$8)/('gaku-jk1131'!$C$64-'gaku-jk1131'!$D$64)</f>
        <v>3268.3174055516806</v>
      </c>
      <c r="GW47" s="5">
        <f t="shared" si="78"/>
        <v>6598.7871666465544</v>
      </c>
      <c r="GX47" s="5">
        <f t="shared" si="79"/>
        <v>27427.016291780001</v>
      </c>
      <c r="GY47" s="90">
        <f>+'gaku-jk1131'!H50+('gaku-jk1722'!$H$8-'gaku-jk1131'!$H$64)</f>
        <v>4812.6000000000004</v>
      </c>
      <c r="GZ47" s="7">
        <f>+'gaku-jk1131'!Z50*'gaku-jk1722'!$Z$8/'gaku-jk1131'!$Z$64</f>
        <v>94129.809536336208</v>
      </c>
      <c r="HA47" s="7">
        <f>+'gaku-jk1131'!M50*'gaku-jk1722'!$M$8/'gaku-jk1131'!$M$64</f>
        <v>30031.47355076954</v>
      </c>
      <c r="HB47" s="7">
        <f>+'gaku-jk1131'!N50*'gaku-jk1722'!$N$8/'gaku-jk1131'!$N$64</f>
        <v>41993.962880288454</v>
      </c>
      <c r="HC47" s="9">
        <f t="shared" ca="1" si="40"/>
        <v>126.04034296028881</v>
      </c>
      <c r="HD47" s="7">
        <f t="shared" ca="1" si="41"/>
        <v>103.3732142857143</v>
      </c>
      <c r="HE47" s="9">
        <f t="shared" ca="1" si="42"/>
        <v>331.06472898664566</v>
      </c>
      <c r="HF47" s="9">
        <f t="shared" ca="1" si="43"/>
        <v>94.391248770894791</v>
      </c>
      <c r="HG47" s="7">
        <f t="shared" ca="1" si="44"/>
        <v>123.73002544529263</v>
      </c>
      <c r="HH47" s="7">
        <f t="shared" ca="1" si="45"/>
        <v>100.72739726027397</v>
      </c>
      <c r="HI47" s="7">
        <f t="shared" ca="1" si="46"/>
        <v>155.71777575205104</v>
      </c>
      <c r="HJ47" s="7">
        <f t="shared" ca="1" si="47"/>
        <v>101.68069105691056</v>
      </c>
      <c r="HL47">
        <f ca="1">+OFFSET('def-cy1131'!$C$8,ROUNDDOWN((ROW(Sheet1!HO47)-ROW(Sheet1!HO$5))/4,0),0)</f>
        <v>94.9</v>
      </c>
      <c r="HO47">
        <f ca="1">+OFFSET('def-cy1131'!$H$8,ROUNDDOWN((ROW(Sheet1!HO47)-ROW(Sheet1!HO$5))/4,0),0)</f>
        <v>129.9</v>
      </c>
      <c r="HP47">
        <f ca="1">+OFFSET('def-cy1131'!$W$8,ROUNDDOWN((ROW(Sheet1!HO47)-ROW(Sheet1!HO$5))/4,0),0)</f>
        <v>97.3</v>
      </c>
      <c r="HQ47">
        <f ca="1">+OFFSET('def-cy1131'!$M$8,ROUNDDOWN((ROW(Sheet1!HO47)-ROW(Sheet1!HO$5))/4,0),0)</f>
        <v>130.19999999999999</v>
      </c>
      <c r="HR47">
        <f ca="1">+OFFSET('def-cy1131'!$N$8,ROUNDDOWN((ROW(Sheet1!HO47)-ROW(Sheet1!HO$5))/4,0),0)</f>
        <v>124.6</v>
      </c>
      <c r="HS47" s="9">
        <f t="shared" ca="1" si="154"/>
        <v>123.09070397111914</v>
      </c>
      <c r="HT47" s="9">
        <f t="shared" ca="1" si="155"/>
        <v>100.75892857142857</v>
      </c>
      <c r="HU47" s="9">
        <f t="shared" ca="1" si="156"/>
        <v>337.34312647289863</v>
      </c>
      <c r="HV47" s="9">
        <f t="shared" ca="1" si="157"/>
        <v>91.044739429695184</v>
      </c>
      <c r="HW47" s="9">
        <f t="shared" ca="1" si="158"/>
        <v>123.73002544529263</v>
      </c>
      <c r="HX47" s="9">
        <f t="shared" ca="1" si="159"/>
        <v>97.207632093933469</v>
      </c>
      <c r="HY47" s="9">
        <f t="shared" ca="1" si="160"/>
        <v>153.80419325432996</v>
      </c>
      <c r="HZ47" s="9">
        <f t="shared" ca="1" si="161"/>
        <v>94.989024390243898</v>
      </c>
      <c r="IA47">
        <f t="shared" ca="1" si="80"/>
        <v>1.1097476244070781E-2</v>
      </c>
      <c r="IB47">
        <f t="shared" ca="1" si="81"/>
        <v>4.1877733095744665E-5</v>
      </c>
      <c r="IC47">
        <f t="shared" ca="1" si="82"/>
        <v>4.0969722708730765E-3</v>
      </c>
      <c r="ID47">
        <f t="shared" ca="1" si="83"/>
        <v>3.4682230190087888E-3</v>
      </c>
      <c r="IE47">
        <f t="shared" ca="1" si="84"/>
        <v>2.512345582574895E-3</v>
      </c>
      <c r="IF47">
        <f t="shared" ca="1" si="85"/>
        <v>4.2259109603563728E-3</v>
      </c>
      <c r="IG47">
        <f t="shared" ca="1" si="86"/>
        <v>-1.3447857623860226E-3</v>
      </c>
      <c r="IH47">
        <f t="shared" ca="1" si="87"/>
        <v>2.028488562563018E-3</v>
      </c>
      <c r="II47">
        <f t="shared" ca="1" si="129"/>
        <v>2.6126508610156654E-2</v>
      </c>
      <c r="IJ47" s="5">
        <f t="shared" ca="1" si="130"/>
        <v>197298.37628975604</v>
      </c>
      <c r="IK47" s="1">
        <f t="shared" ca="1" si="88"/>
        <v>22.900117813479266</v>
      </c>
      <c r="IL47">
        <f t="shared" ca="1" si="131"/>
        <v>2.4457879872042603E-2</v>
      </c>
      <c r="IM47" s="5">
        <f t="shared" si="89"/>
        <v>247874.19106076797</v>
      </c>
      <c r="IN47">
        <f t="shared" ca="1" si="90"/>
        <v>125.63417688584286</v>
      </c>
      <c r="IP47" s="112">
        <v>118.41100998303259</v>
      </c>
      <c r="IQ47" s="112">
        <v>123.13001557480423</v>
      </c>
      <c r="IR47">
        <f t="shared" si="91"/>
        <v>110.56084685637759</v>
      </c>
      <c r="IS47">
        <f t="shared" si="132"/>
        <v>7.8554862264136466E-3</v>
      </c>
      <c r="IT47" s="112">
        <v>0.53299491971305779</v>
      </c>
      <c r="IU47">
        <f t="shared" si="133"/>
        <v>1.0714348162553183E-2</v>
      </c>
      <c r="IW47">
        <f>+util!B45</f>
        <v>124.866666666667</v>
      </c>
      <c r="IX47">
        <f t="shared" si="134"/>
        <v>2.9407854371187908E-3</v>
      </c>
      <c r="IY47">
        <f t="shared" si="135"/>
        <v>1.7644712622712745E-3</v>
      </c>
      <c r="JA47" s="5">
        <f t="shared" si="92"/>
        <v>107154.04404650154</v>
      </c>
      <c r="JB47" s="1">
        <f t="shared" si="93"/>
        <v>2.245354661884726</v>
      </c>
      <c r="JC47" s="5">
        <f t="shared" ca="1" si="94"/>
        <v>85290.521021096647</v>
      </c>
      <c r="JD47" s="1">
        <f t="shared" ca="1" si="95"/>
        <v>9.8995390458140005</v>
      </c>
      <c r="JE47">
        <f t="shared" ca="1" si="136"/>
        <v>1.2063543596525252E-2</v>
      </c>
      <c r="JG47">
        <f t="shared" si="96"/>
        <v>0.55433387394925049</v>
      </c>
    </row>
    <row r="48" spans="1:267" x14ac:dyDescent="0.15">
      <c r="A48" t="s">
        <v>287</v>
      </c>
      <c r="B48" s="7">
        <f>+'gaku-mk1131'!B51*'gaku-mk1722'!$B$8/'gaku-mk1131'!$B$64</f>
        <v>466685.61730444949</v>
      </c>
      <c r="C48" s="7">
        <f>+'kgaku-mk1131'!B52*'kgaku-mk1722'!B$9/'kgaku-mk1131'!B$65</f>
        <v>236292.1298911387</v>
      </c>
      <c r="D48" s="7">
        <f>+'kgaku-mk1131'!C52*'kgaku-mk1722'!C$9/'kgaku-mk1131'!C$65</f>
        <v>2760.5824555924264</v>
      </c>
      <c r="E48" s="7">
        <f>+'kgaku-mk1131'!D52*'kgaku-mk1722'!D$9/'kgaku-mk1131'!D$65</f>
        <v>337.5216176470588</v>
      </c>
      <c r="F48" s="7">
        <f>+'kgaku-mk1131'!F52*'kgaku-mk1722'!F$9/'kgaku-mk1131'!F$65</f>
        <v>20165.64558040964</v>
      </c>
      <c r="G48" s="7">
        <f>+'kgaku-mk1131'!G52*'kgaku-mk1722'!G$9/'kgaku-mk1131'!G$65</f>
        <v>21769.245538476844</v>
      </c>
      <c r="H48" s="7">
        <f>+'kgaku-mk1131'!H52*'kgaku-mk1722'!H$9/'kgaku-mk1131'!H$65</f>
        <v>67413.100780394379</v>
      </c>
      <c r="I48" s="7">
        <f>+'kgaku-mk1131'!I52*'kgaku-mk1722'!I$9/'kgaku-mk1131'!I$65</f>
        <v>123923.45955023418</v>
      </c>
      <c r="J48" s="7">
        <f>+'gaku-mk1131'!F51*'gaku-mk1722'!$F$8/'gaku-mk1131'!$F$64</f>
        <v>26174.124396987831</v>
      </c>
      <c r="K48" s="7">
        <f>+'gaku-mk1131'!G51*'gaku-mk1722'!$G$8/'gaku-mk1131'!$G$64</f>
        <v>95085.14793247277</v>
      </c>
      <c r="L48" s="7">
        <f>+'gaku-jk1131'!B51*'gaku-jk1722'!$B$8/'gaku-jk1131'!$B$64</f>
        <v>411179.83880285826</v>
      </c>
      <c r="M48" s="7">
        <f>+'kgaku-jk1131'!B52*'kgaku-jk1722'!$B$9/'kgaku-jk1131'!$B$65</f>
        <v>226134.7331156185</v>
      </c>
      <c r="N48" s="7">
        <f>+'kgaku-jk1131'!C52*'kgaku-jk1722'!C$9/'kgaku-jk1131'!C$65</f>
        <v>3719.3413805264345</v>
      </c>
      <c r="O48" s="7">
        <f>+'kgaku-jk1131'!D52*'kgaku-jk1722'!D$9/'kgaku-jk1131'!D$65</f>
        <v>345.19715016441364</v>
      </c>
      <c r="P48" s="7">
        <f>+'kgaku-jk1131'!F52*'kgaku-jk1722'!F$9/'kgaku-jk1131'!F$65</f>
        <v>6131.1673541252994</v>
      </c>
      <c r="Q48" s="7">
        <f>+'kgaku-jk1131'!G52*'kgaku-jk1722'!G$9/'kgaku-jk1131'!G$65</f>
        <v>19785.277111306183</v>
      </c>
      <c r="R48" s="7">
        <f>+'kgaku-jk1131'!H52*'kgaku-jk1722'!H$9/'kgaku-jk1131'!H$65</f>
        <v>71361.652010392645</v>
      </c>
      <c r="S48" s="7">
        <f>+'kgaku-jk1131'!I52*'kgaku-jk1722'!I$9/'kgaku-jk1131'!I$65</f>
        <v>136254.61382870382</v>
      </c>
      <c r="T48" s="7">
        <f>+'gaku-jk1131'!F51*'gaku-jk1722'!$F$8/'gaku-jk1131'!$F$64</f>
        <v>27364.359561083649</v>
      </c>
      <c r="U48" s="7">
        <f>+'gaku-jk1131'!G51*'gaku-jk1722'!$G$8/'gaku-jk1131'!$G$64</f>
        <v>74888.592210007308</v>
      </c>
      <c r="V48" s="8">
        <f t="shared" si="164"/>
        <v>113.49914885496216</v>
      </c>
      <c r="W48" s="8">
        <f t="shared" si="165"/>
        <v>104.49174553398966</v>
      </c>
      <c r="X48" s="8">
        <f t="shared" si="166"/>
        <v>74.222346731767189</v>
      </c>
      <c r="Y48" s="8">
        <f t="shared" si="167"/>
        <v>97.776478596738386</v>
      </c>
      <c r="Z48" s="8">
        <f t="shared" si="168"/>
        <v>328.90385167583742</v>
      </c>
      <c r="AA48" s="8">
        <f t="shared" si="169"/>
        <v>110.02749881141132</v>
      </c>
      <c r="AB48" s="8">
        <f t="shared" si="170"/>
        <v>94.466844420273205</v>
      </c>
      <c r="AC48" s="8">
        <f t="shared" si="171"/>
        <v>90.949918001329422</v>
      </c>
      <c r="AD48" s="8">
        <f t="shared" si="172"/>
        <v>95.650418342739087</v>
      </c>
      <c r="AE48" s="8">
        <f t="shared" si="173"/>
        <v>126.96880142415952</v>
      </c>
      <c r="AF48" s="11">
        <f t="shared" ca="1" si="174"/>
        <v>103.3732142857143</v>
      </c>
      <c r="AG48" s="11">
        <f t="shared" ca="1" si="175"/>
        <v>78.311866501854141</v>
      </c>
      <c r="AH48" s="11">
        <f t="shared" ca="1" si="176"/>
        <v>96.184290030211486</v>
      </c>
      <c r="AI48" s="11">
        <f t="shared" ca="1" si="177"/>
        <v>331.06472898664566</v>
      </c>
      <c r="AJ48" s="11">
        <f t="shared" ca="1" si="178"/>
        <v>108.81363193768257</v>
      </c>
      <c r="AK48" s="11">
        <f t="shared" ca="1" si="179"/>
        <v>92.389207920792074</v>
      </c>
      <c r="AL48" s="11">
        <f t="shared" ca="1" si="180"/>
        <v>90.00414937759335</v>
      </c>
      <c r="AM48" s="11">
        <f t="shared" ca="1" si="181"/>
        <v>94.391248770894791</v>
      </c>
      <c r="AN48" s="11">
        <f t="shared" ca="1" si="182"/>
        <v>126.04034296028881</v>
      </c>
      <c r="AO48" s="9">
        <f ca="1">+OFFSET('kdef-cy1131'!B$9,ROUNDDOWN((ROW(Sheet1!AO48)-ROW(Sheet1!AO$5))/4,0),0)</f>
        <v>94.9</v>
      </c>
      <c r="AP48" s="9">
        <f ca="1">+OFFSET('kdef-cy1131'!C$9,ROUNDDOWN((ROW(Sheet1!AP48)-ROW(Sheet1!AP$5))/4,0),0)</f>
        <v>94.7</v>
      </c>
      <c r="AQ48" s="9">
        <f ca="1">+OFFSET('kdef-cy1131'!D$9,ROUNDDOWN((ROW(Sheet1!AQ48)-ROW(Sheet1!AQ$5))/4,0),0)</f>
        <v>93</v>
      </c>
      <c r="AR48" s="9">
        <f ca="1">+OFFSET('kdef-cy1131'!F$9,ROUNDDOWN((ROW(Sheet1!AR48)-ROW(Sheet1!AR$5))/4,0),0)</f>
        <v>137.1</v>
      </c>
      <c r="AS48" s="9">
        <f ca="1">+OFFSET('kdef-cy1131'!G$9,ROUNDDOWN((ROW(Sheet1!AS48)-ROW(Sheet1!AS$5))/4,0),0)</f>
        <v>98.2</v>
      </c>
      <c r="AT48" s="9">
        <f ca="1">+OFFSET('kdef-cy1131'!H$9,ROUNDDOWN((ROW(Sheet1!AT48)-ROW(Sheet1!AT$5))/4,0),0)</f>
        <v>96.1</v>
      </c>
      <c r="AU48" s="9">
        <f ca="1">+OFFSET('kdef-cy1131'!I$9,ROUNDDOWN((ROW(Sheet1!AU48)-ROW(Sheet1!AU$5))/4,0),0)</f>
        <v>87.2</v>
      </c>
      <c r="AV48" s="9">
        <f ca="1">+OFFSET('def-cy1131'!$F$8,ROUNDDOWN((ROW(Sheet1!AV48)-ROW(Sheet1!AV$5))/4,0),0)</f>
        <v>95.9</v>
      </c>
      <c r="AW48" s="9">
        <f ca="1">+OFFSET('def-cy1131'!$G$8,ROUNDDOWN((ROW(Sheet1!AW48)-ROW(Sheet1!AW$5))/4,0),0)</f>
        <v>111.1</v>
      </c>
      <c r="AX48" s="9">
        <f t="shared" ca="1" si="145"/>
        <v>100.75892857142857</v>
      </c>
      <c r="AY48" s="9">
        <f t="shared" ca="1" si="146"/>
        <v>70.042398022249685</v>
      </c>
      <c r="AZ48" s="9">
        <f t="shared" ca="1" si="147"/>
        <v>93.495266868076556</v>
      </c>
      <c r="BA48" s="9">
        <f t="shared" ca="1" si="148"/>
        <v>337.34312647289863</v>
      </c>
      <c r="BB48" s="9">
        <f t="shared" ca="1" si="149"/>
        <v>105.71100292112951</v>
      </c>
      <c r="BC48" s="9">
        <f t="shared" ca="1" si="150"/>
        <v>89.793465346534646</v>
      </c>
      <c r="BD48" s="9">
        <f t="shared" ca="1" si="151"/>
        <v>87.423755186721976</v>
      </c>
      <c r="BE48" s="9">
        <f t="shared" ca="1" si="143"/>
        <v>91.044739429695184</v>
      </c>
      <c r="BF48" s="9">
        <f t="shared" ca="1" si="152"/>
        <v>123.09070397111914</v>
      </c>
      <c r="BG48">
        <f t="shared" ca="1" si="97"/>
        <v>3.7931320151090702E-4</v>
      </c>
      <c r="BH48">
        <f t="shared" ca="1" si="98"/>
        <v>9.7769400141919333E-5</v>
      </c>
      <c r="BI48">
        <f t="shared" ca="1" si="99"/>
        <v>2.354627541082979E-3</v>
      </c>
      <c r="BJ48">
        <f t="shared" ca="1" si="100"/>
        <v>-4.0706274494607727E-3</v>
      </c>
      <c r="BK48">
        <f t="shared" ca="1" si="101"/>
        <v>-2.2555873328496956E-3</v>
      </c>
      <c r="BL48" s="13">
        <f t="shared" ca="1" si="102"/>
        <v>-3.494504639574663E-3</v>
      </c>
      <c r="BM48">
        <f t="shared" ca="1" si="192"/>
        <v>-3.3399030018819061E-2</v>
      </c>
      <c r="BN48">
        <f t="shared" ca="1" si="193"/>
        <v>-1.2077906767972333E-3</v>
      </c>
      <c r="BO48" s="13">
        <f t="shared" ca="1" si="194"/>
        <v>-3.4606820695616297E-2</v>
      </c>
      <c r="BP48">
        <f t="shared" ca="1" si="104"/>
        <v>1.0622101132968804E-2</v>
      </c>
      <c r="BQ48">
        <f t="shared" ca="1" si="105"/>
        <v>-1.1435428698580588E-2</v>
      </c>
      <c r="BR48">
        <f t="shared" ca="1" si="106"/>
        <v>-4.1353309241444589E-4</v>
      </c>
      <c r="BS48" s="13">
        <f t="shared" ca="1" si="107"/>
        <v>-1.2268606580262298E-3</v>
      </c>
      <c r="BT48" s="5">
        <f t="shared" si="51"/>
        <v>74888.592210007308</v>
      </c>
      <c r="BU48" s="5">
        <f t="shared" ca="1" si="195"/>
        <v>230819.18450979094</v>
      </c>
      <c r="BV48" s="5">
        <f t="shared" ca="1" si="196"/>
        <v>23866.322426853938</v>
      </c>
      <c r="BW48" s="5">
        <f t="shared" ca="1" si="108"/>
        <v>95593.956993670407</v>
      </c>
      <c r="BX48" s="5">
        <f t="shared" si="54"/>
        <v>95085.14793247277</v>
      </c>
      <c r="BY48" s="5">
        <f t="shared" si="55"/>
        <v>215528.86670705077</v>
      </c>
      <c r="BZ48" s="5">
        <f t="shared" si="56"/>
        <v>46339.769977397475</v>
      </c>
      <c r="CA48" s="5">
        <f t="shared" si="57"/>
        <v>141424.91790987024</v>
      </c>
      <c r="CB48" s="9">
        <f t="shared" si="109"/>
        <v>126.96880142415952</v>
      </c>
      <c r="CC48" s="9">
        <f t="shared" ca="1" si="110"/>
        <v>93.375629571166954</v>
      </c>
      <c r="CD48" s="9">
        <f t="shared" ca="1" si="111"/>
        <v>194.1638479050163</v>
      </c>
      <c r="CE48" s="9">
        <f t="shared" ca="1" si="112"/>
        <v>147.94336625194254</v>
      </c>
      <c r="CF48" s="5"/>
      <c r="CG48" s="5">
        <f t="shared" si="197"/>
        <v>93.406303229790808</v>
      </c>
      <c r="CH48" s="5">
        <f t="shared" ca="1" si="113"/>
        <v>93.375629571166954</v>
      </c>
      <c r="CI48" s="5">
        <f t="shared" si="59"/>
        <v>138.34614423204218</v>
      </c>
      <c r="CJ48" s="5">
        <f t="shared" ca="1" si="114"/>
        <v>194.1638479050163</v>
      </c>
      <c r="CK48" s="5">
        <f t="shared" si="115"/>
        <v>130.48490779952914</v>
      </c>
      <c r="CL48" s="5">
        <f t="shared" ca="1" si="116"/>
        <v>147.94336625194254</v>
      </c>
      <c r="CM48" s="5"/>
      <c r="CN48" s="1">
        <f t="shared" si="183"/>
        <v>47.664573573693488</v>
      </c>
      <c r="CO48" s="1">
        <f t="shared" si="184"/>
        <v>8.6811961005112614</v>
      </c>
      <c r="CP48" s="1">
        <f t="shared" ca="1" si="185"/>
        <v>26.756900421768403</v>
      </c>
      <c r="CQ48" s="1">
        <f t="shared" ca="1" si="186"/>
        <v>2.7666193083792869</v>
      </c>
      <c r="CR48" s="1">
        <f t="shared" ca="1" si="187"/>
        <v>11.081392535177045</v>
      </c>
      <c r="CS48" s="83">
        <f t="shared" si="117"/>
        <v>-3.1687289740478753E-3</v>
      </c>
      <c r="CT48" s="83">
        <f t="shared" si="118"/>
        <v>1.4756347253280724E-2</v>
      </c>
      <c r="CU48" s="83">
        <f t="shared" ca="1" si="60"/>
        <v>-4.7677497839022304E-3</v>
      </c>
      <c r="CV48" s="83">
        <f t="shared" ca="1" si="61"/>
        <v>-3.6486946031652423E-2</v>
      </c>
      <c r="CW48" s="83">
        <f t="shared" ca="1" si="61"/>
        <v>-2.4947389688322291E-3</v>
      </c>
      <c r="CX48" s="83">
        <f t="shared" si="119"/>
        <v>1.1277874861940557E-2</v>
      </c>
      <c r="CY48" s="83">
        <f t="shared" si="138"/>
        <v>6.1756284937209797E-3</v>
      </c>
      <c r="CZ48" s="83">
        <f t="shared" ca="1" si="139"/>
        <v>1.3150104097447103E-2</v>
      </c>
      <c r="DA48" s="83">
        <f t="shared" ca="1" si="140"/>
        <v>5.8164002794876806E-3</v>
      </c>
      <c r="DB48" s="83">
        <f t="shared" ca="1" si="140"/>
        <v>6.2234294890456676E-3</v>
      </c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EA48" s="5" t="s">
        <v>817</v>
      </c>
      <c r="EE48" s="99">
        <f>+EE47*EC52/EC51</f>
        <v>0.15844263615783469</v>
      </c>
      <c r="EH48" s="5"/>
      <c r="EO48" s="90">
        <f t="shared" si="30"/>
        <v>95085.14793247277</v>
      </c>
      <c r="EP48" s="1">
        <f>+'gaku-mk1131'!G51</f>
        <v>92837.4</v>
      </c>
      <c r="EQ48" s="5">
        <f t="shared" ca="1" si="66"/>
        <v>16067.828916800838</v>
      </c>
      <c r="ER48" s="7">
        <f ca="1">+ER47+$EQ47</f>
        <v>470702.43028148334</v>
      </c>
      <c r="ES48" s="7">
        <f ca="1">+ES47+$EQ47</f>
        <v>470702.43028148334</v>
      </c>
      <c r="ET48" s="7">
        <f ca="1">+ET47+EQ47-(ES49-ER49)/4</f>
        <v>453207.74895882758</v>
      </c>
      <c r="EU48" s="182">
        <f t="shared" ca="1" si="31"/>
        <v>478377.15319827467</v>
      </c>
      <c r="EV48" s="5">
        <f t="shared" ca="1" si="67"/>
        <v>6291</v>
      </c>
      <c r="EW48" s="92">
        <f t="shared" ca="1" si="68"/>
        <v>118</v>
      </c>
      <c r="EX48">
        <f t="shared" ca="1" si="189"/>
        <v>0.66157592255840758</v>
      </c>
      <c r="EY48">
        <f t="shared" ca="1" si="69"/>
        <v>0.64882768696786952</v>
      </c>
      <c r="EZ48">
        <f t="shared" ca="1" si="198"/>
        <v>-1.1182873889131417E-2</v>
      </c>
      <c r="FA48">
        <f t="shared" ca="1" si="198"/>
        <v>-1.1182873889130855E-2</v>
      </c>
      <c r="FC48" s="6">
        <f>+call!C86</f>
        <v>8.0391100000000009</v>
      </c>
      <c r="FE48" s="142">
        <f>fof!B110/10</f>
        <v>4963.7850939009531</v>
      </c>
      <c r="FF48" s="142">
        <f>fof!C110/10</f>
        <v>62237.694201775725</v>
      </c>
      <c r="FG48" s="7">
        <f ca="1">+AVERAGE(OFFSET(jikasougaku!$BF$287,(ROW(Sheet1!FG48)-ROW(Sheet1!$FG$5))*3,0):OFFSET(jikasougaku!$BF$287,(ROW(Sheet1!FG48)-ROW(Sheet1!$FG$5))*3+2,0))/1000</f>
        <v>102333.739</v>
      </c>
      <c r="FH48" s="7">
        <f ca="1">+AVERAGE(OFFSET(jikasougaku!$BR$287,(ROW(Sheet1!FH48)-ROW(Sheet1!$FH$5))*3,0):OFFSET(jikasougaku!$BR$287,(ROW(Sheet1!FH48)-ROW(Sheet1!$FH$5))*3+2,0))/1000</f>
        <v>367455.39500000002</v>
      </c>
      <c r="FI48" s="7" t="e">
        <f ca="1">+AVERAGE(OFFSET(jikasougaku!$BH$287,(ROW(Sheet1!FI48)-ROW(Sheet1!FI$5))*3,0):OFFSET(jikasougaku!$BH$287,(ROW(Sheet1!FI48)-ROW(Sheet1!FI$5))*3+2,0))/1000</f>
        <v>#DIV/0!</v>
      </c>
      <c r="FJ48" s="7" t="e">
        <f ca="1">+AVERAGE(OFFSET(jikasougaku!$BJ$287,(ROW(Sheet1!FJ48)-ROW(Sheet1!FJ$5))*3,0):OFFSET(jikasougaku!$BJ$287,(ROW(Sheet1!FJ48)-ROW(Sheet1!FJ$5))*3+2,0))/1000</f>
        <v>#DIV/0!</v>
      </c>
      <c r="FK48" s="7" t="e">
        <f ca="1">+AVERAGE(OFFSET(jikasougaku!$BL$287,(ROW(Sheet1!FK48)-ROW(Sheet1!FK$5))*3,0):OFFSET(jikasougaku!$BL$287,(ROW(Sheet1!FK48)-ROW(Sheet1!FK$5))*3+2,0))/1000</f>
        <v>#DIV/0!</v>
      </c>
      <c r="FL48" s="4">
        <f t="shared" ca="1" si="33"/>
        <v>84311.784986881103</v>
      </c>
      <c r="FM48" s="64">
        <f t="shared" ca="1" si="71"/>
        <v>265121.65600000002</v>
      </c>
      <c r="FN48" s="7">
        <f t="shared" ca="1" si="34"/>
        <v>32224.443624584284</v>
      </c>
      <c r="FO48" s="7">
        <f t="shared" ca="1" si="35"/>
        <v>289851.75719414395</v>
      </c>
      <c r="FP48" s="1">
        <f t="shared" ca="1" si="190"/>
        <v>3.7355050492924571</v>
      </c>
      <c r="FQ48" s="1">
        <f t="shared" ca="1" si="191"/>
        <v>33.600043344704424</v>
      </c>
      <c r="FR48" s="211">
        <f ca="1">+FP48/消費税調整!$E48*100</f>
        <v>3.3376196668093514</v>
      </c>
      <c r="FS48" s="211">
        <f ca="1">+FQ48/消費税調整!$E48*100</f>
        <v>30.021152158306791</v>
      </c>
      <c r="FT48" s="83">
        <f t="shared" ca="1" si="124"/>
        <v>-5.3217679302848341E-2</v>
      </c>
      <c r="FU48" s="83">
        <f t="shared" ca="1" si="125"/>
        <v>-0.12349263287971797</v>
      </c>
      <c r="FW48" s="7">
        <f>+kshotoku1631!$E52*kshotoku1722!$E$9/kshotoku1631!$E$65</f>
        <v>229915.35125211324</v>
      </c>
      <c r="FX48" s="72">
        <f t="shared" ca="1" si="72"/>
        <v>0.30971787952672936</v>
      </c>
      <c r="FY48">
        <f t="shared" ca="1" si="126"/>
        <v>3.1068869128219045E-2</v>
      </c>
      <c r="GA48" s="72">
        <f ca="1">+AVERAGE(OFFSET(Maikin05!$F$10,ROUNDDOWN((ROW(GA48)-ROW(GA$45))/4,0),MOD(ROW(GA48)-ROW(GA$45),4)*3):OFFSET(Maikin05!$F$10,ROUNDDOWN((ROW(GA48)-ROW(GA$45))/4,0),MOD(ROW(GA48)-ROW(GA$45),4)*3+2))</f>
        <v>118</v>
      </c>
      <c r="GB48" s="72">
        <f ca="1">+AVERAGE(OFFSET(Maikin30!$F$20,ROUNDDOWN((ROW(GB48)-ROW(GB$5))/4,0),MOD(ROW(GB48)-ROW(GB$5),4)*3):OFFSET(Maikin30!$F$20,ROUNDDOWN((ROW(GB48)-ROW(GB$5))/4,0),MOD(ROW(GB48)-ROW(GB$5),4)*3+2))</f>
        <v>113.76666666666667</v>
      </c>
      <c r="GC48" s="5">
        <f ca="1">+AVERAGE(OFFSET(Rocho!$J$66,(ROW(GC48)-ROW($GC$5))*3,0):OFFSET(Rocho!$J$66,(ROW(GC48)-ROW($GC$5))*3+2,0))</f>
        <v>6291</v>
      </c>
      <c r="GD48" s="72">
        <f t="shared" ca="1" si="73"/>
        <v>86.052916214389342</v>
      </c>
      <c r="GE48">
        <f t="shared" ca="1" si="127"/>
        <v>7.076894714270009E-4</v>
      </c>
      <c r="GF48" s="72"/>
      <c r="GG48" s="87" t="s">
        <v>267</v>
      </c>
      <c r="GH48" s="78">
        <f ca="1">+AVERAGE(OFFSET(Rocho!$E$6,(ROW(GH48)-ROW($GH$5))*3,0):OFFSET(Rocho!$E$6,(ROW(GH48)-ROW($GH$5))*3+2,0))/10000</f>
        <v>9510</v>
      </c>
      <c r="GI48" s="82">
        <f>Rocho!T49</f>
        <v>8259.8801969327196</v>
      </c>
      <c r="GJ48">
        <f t="shared" si="128"/>
        <v>2.1808713040139143E-3</v>
      </c>
      <c r="GL48" s="94">
        <f t="shared" si="39"/>
        <v>250337.98160383652</v>
      </c>
      <c r="GM48" s="5">
        <f t="shared" si="74"/>
        <v>95085.14793247277</v>
      </c>
      <c r="GN48" s="7">
        <f>+('gaku-mk1131'!C51-'gaku-mk1131'!D51)*('gaku-mk1722'!$C$8-'gaku-mk1722'!$D$8)/('gaku-mk1131'!$C$64-'gaku-mk1131'!$D$64)</f>
        <v>3586.6545262446134</v>
      </c>
      <c r="GO48" s="5">
        <f t="shared" si="75"/>
        <v>20165.64558040964</v>
      </c>
      <c r="GP48" s="5">
        <f t="shared" si="76"/>
        <v>26174.124396987831</v>
      </c>
      <c r="GQ48" s="90">
        <f>+'gaku-mk1131'!H51+('gaku-mk1722'!$H$8-'gaku-mk1131'!$H$64)</f>
        <v>4439</v>
      </c>
      <c r="GR48" s="7">
        <f>+'gaku-mk1131'!W51*'gaku-mk1722'!$W$8/'gaku-mk1131'!$W$64</f>
        <v>98728.695790398982</v>
      </c>
      <c r="GS48" s="7">
        <f>+'gaku-mk1131'!M51*'gaku-mk1722'!$M$8/'gaku-mk1131'!$M$64</f>
        <v>46772.31347640889</v>
      </c>
      <c r="GT48" s="7">
        <f>+'gaku-mk1131'!N51*'gaku-mk1722'!$N$8/'gaku-mk1131'!$N$64</f>
        <v>44613.600099086172</v>
      </c>
      <c r="GU48" s="5">
        <f t="shared" si="77"/>
        <v>74888.592210007308</v>
      </c>
      <c r="GV48" s="7">
        <f>+('gaku-jk1131'!C51-'gaku-jk1131'!D51)*('gaku-jk1722'!$C$8-'gaku-jk1722'!$D$8)/('gaku-jk1131'!$C$64-'gaku-jk1131'!$D$64)</f>
        <v>3312.5841398702091</v>
      </c>
      <c r="GW48" s="5">
        <f t="shared" si="78"/>
        <v>6131.1673541252994</v>
      </c>
      <c r="GX48" s="5">
        <f t="shared" si="79"/>
        <v>27364.359561083649</v>
      </c>
      <c r="GY48" s="90">
        <f>+'gaku-jk1131'!H51+('gaku-jk1722'!$H$8-'gaku-jk1131'!$H$64)</f>
        <v>3904.8</v>
      </c>
      <c r="GZ48" s="7">
        <f>+'gaku-jk1131'!Z51*'gaku-jk1722'!$Z$8/'gaku-jk1131'!$Z$64</f>
        <v>95913.015356561475</v>
      </c>
      <c r="HA48" s="7">
        <f>+'gaku-jk1131'!M51*'gaku-jk1722'!$M$8/'gaku-jk1131'!$M$64</f>
        <v>31143.648656810798</v>
      </c>
      <c r="HB48" s="7">
        <f>+'gaku-jk1131'!N51*'gaku-jk1722'!$N$8/'gaku-jk1131'!$N$64</f>
        <v>44297.307943210253</v>
      </c>
      <c r="HC48" s="9">
        <f t="shared" ca="1" si="40"/>
        <v>126.04034296028881</v>
      </c>
      <c r="HD48" s="7">
        <f t="shared" ca="1" si="41"/>
        <v>103.3732142857143</v>
      </c>
      <c r="HE48" s="9">
        <f t="shared" ca="1" si="42"/>
        <v>331.06472898664566</v>
      </c>
      <c r="HF48" s="9">
        <f t="shared" ca="1" si="43"/>
        <v>94.391248770894791</v>
      </c>
      <c r="HG48" s="7">
        <f t="shared" ca="1" si="44"/>
        <v>123.73002544529263</v>
      </c>
      <c r="HH48" s="7">
        <f t="shared" ca="1" si="45"/>
        <v>100.72739726027397</v>
      </c>
      <c r="HI48" s="7">
        <f t="shared" ca="1" si="46"/>
        <v>155.71777575205104</v>
      </c>
      <c r="HJ48" s="7">
        <f t="shared" ca="1" si="47"/>
        <v>101.68069105691056</v>
      </c>
      <c r="HL48">
        <f ca="1">+OFFSET('def-cy1131'!$C$8,ROUNDDOWN((ROW(Sheet1!HO48)-ROW(Sheet1!HO$5))/4,0),0)</f>
        <v>94.9</v>
      </c>
      <c r="HO48">
        <f ca="1">+OFFSET('def-cy1131'!$H$8,ROUNDDOWN((ROW(Sheet1!HO48)-ROW(Sheet1!HO$5))/4,0),0)</f>
        <v>129.9</v>
      </c>
      <c r="HP48">
        <f ca="1">+OFFSET('def-cy1131'!$W$8,ROUNDDOWN((ROW(Sheet1!HO48)-ROW(Sheet1!HO$5))/4,0),0)</f>
        <v>97.3</v>
      </c>
      <c r="HQ48">
        <f ca="1">+OFFSET('def-cy1131'!$M$8,ROUNDDOWN((ROW(Sheet1!HO48)-ROW(Sheet1!HO$5))/4,0),0)</f>
        <v>130.19999999999999</v>
      </c>
      <c r="HR48">
        <f ca="1">+OFFSET('def-cy1131'!$N$8,ROUNDDOWN((ROW(Sheet1!HO48)-ROW(Sheet1!HO$5))/4,0),0)</f>
        <v>124.6</v>
      </c>
      <c r="HS48" s="9">
        <f t="shared" ca="1" si="154"/>
        <v>123.09070397111914</v>
      </c>
      <c r="HT48" s="9">
        <f t="shared" ca="1" si="155"/>
        <v>100.75892857142857</v>
      </c>
      <c r="HU48" s="9">
        <f t="shared" ca="1" si="156"/>
        <v>337.34312647289863</v>
      </c>
      <c r="HV48" s="9">
        <f t="shared" ca="1" si="157"/>
        <v>91.044739429695184</v>
      </c>
      <c r="HW48" s="9">
        <f t="shared" ca="1" si="158"/>
        <v>123.73002544529263</v>
      </c>
      <c r="HX48" s="9">
        <f t="shared" ca="1" si="159"/>
        <v>97.207632093933469</v>
      </c>
      <c r="HY48" s="9">
        <f t="shared" ca="1" si="160"/>
        <v>153.80419325432996</v>
      </c>
      <c r="HZ48" s="9">
        <f t="shared" ca="1" si="161"/>
        <v>94.989024390243898</v>
      </c>
      <c r="IA48">
        <f t="shared" ca="1" si="80"/>
        <v>5.9808582318815161E-3</v>
      </c>
      <c r="IB48">
        <f t="shared" ca="1" si="81"/>
        <v>1.820546525794961E-4</v>
      </c>
      <c r="IC48">
        <f t="shared" ca="1" si="82"/>
        <v>-6.4388087639949141E-3</v>
      </c>
      <c r="ID48">
        <f t="shared" ca="1" si="83"/>
        <v>-2.3284308527677264E-4</v>
      </c>
      <c r="IE48">
        <f t="shared" ca="1" si="84"/>
        <v>-4.5846484333742429E-3</v>
      </c>
      <c r="IF48">
        <f t="shared" ca="1" si="85"/>
        <v>7.0752631073976455E-3</v>
      </c>
      <c r="IG48">
        <f t="shared" ca="1" si="86"/>
        <v>6.9820363171786337E-3</v>
      </c>
      <c r="IH48">
        <f t="shared" ca="1" si="87"/>
        <v>-8.9304468248936793E-3</v>
      </c>
      <c r="II48">
        <f t="shared" ca="1" si="129"/>
        <v>3.3465201497683006E-5</v>
      </c>
      <c r="IJ48" s="5">
        <f t="shared" ca="1" si="130"/>
        <v>197304.97891967374</v>
      </c>
      <c r="IK48" s="1">
        <f t="shared" ca="1" si="88"/>
        <v>22.871884262501098</v>
      </c>
      <c r="IL48">
        <f t="shared" ca="1" si="131"/>
        <v>-1.2336604595998503E-3</v>
      </c>
      <c r="IM48" s="5">
        <f t="shared" si="89"/>
        <v>250337.98160383652</v>
      </c>
      <c r="IN48">
        <f t="shared" ca="1" si="90"/>
        <v>126.87869458466805</v>
      </c>
      <c r="IP48" s="112">
        <v>116.86303382253757</v>
      </c>
      <c r="IQ48" s="112">
        <v>122.18540789889836</v>
      </c>
      <c r="IR48">
        <f t="shared" si="91"/>
        <v>112.12200306840741</v>
      </c>
      <c r="IS48">
        <f t="shared" si="132"/>
        <v>1.4021571845324977E-2</v>
      </c>
      <c r="IT48" s="112">
        <v>0.52890598095974528</v>
      </c>
      <c r="IU48">
        <f t="shared" si="133"/>
        <v>-7.7012063174583022E-3</v>
      </c>
      <c r="IW48">
        <f>+util!B46</f>
        <v>125.566666666667</v>
      </c>
      <c r="IX48">
        <f t="shared" si="134"/>
        <v>5.590324688007295E-3</v>
      </c>
      <c r="IY48">
        <f t="shared" si="135"/>
        <v>3.3541948128043768E-3</v>
      </c>
      <c r="JA48" s="5">
        <f t="shared" si="92"/>
        <v>108913.06369396631</v>
      </c>
      <c r="JB48" s="1">
        <f t="shared" si="93"/>
        <v>2.3503151557957533</v>
      </c>
      <c r="JC48" s="5">
        <f t="shared" ca="1" si="94"/>
        <v>85840.309163400947</v>
      </c>
      <c r="JD48" s="1">
        <f t="shared" ca="1" si="95"/>
        <v>9.9507352880432087</v>
      </c>
      <c r="JE48">
        <f t="shared" ca="1" si="136"/>
        <v>5.1582517082997253E-3</v>
      </c>
      <c r="JG48">
        <f t="shared" si="96"/>
        <v>0.54996551818786932</v>
      </c>
    </row>
    <row r="49" spans="1:267" x14ac:dyDescent="0.15">
      <c r="A49" t="s">
        <v>288</v>
      </c>
      <c r="B49" s="7">
        <f>+'gaku-mk1131'!B52*'gaku-mk1722'!$B$8/'gaku-mk1131'!$B$64</f>
        <v>474006.14657064946</v>
      </c>
      <c r="C49" s="7">
        <f>+'kgaku-mk1131'!B53*'kgaku-mk1722'!B$9/'kgaku-mk1131'!B$65</f>
        <v>239020.28307425676</v>
      </c>
      <c r="D49" s="7">
        <f>+'kgaku-mk1131'!C53*'kgaku-mk1722'!C$9/'kgaku-mk1131'!C$65</f>
        <v>2123.8294866289284</v>
      </c>
      <c r="E49" s="7">
        <f>+'kgaku-mk1131'!D53*'kgaku-mk1722'!D$9/'kgaku-mk1131'!D$65</f>
        <v>321.45860294117642</v>
      </c>
      <c r="F49" s="7">
        <f>+'kgaku-mk1131'!F53*'kgaku-mk1722'!F$9/'kgaku-mk1131'!F$65</f>
        <v>21040.753121800997</v>
      </c>
      <c r="G49" s="7">
        <f>+'kgaku-mk1131'!G53*'kgaku-mk1722'!G$9/'kgaku-mk1131'!G$65</f>
        <v>22187.892152415061</v>
      </c>
      <c r="H49" s="7">
        <f>+'kgaku-mk1131'!H53*'kgaku-mk1722'!H$9/'kgaku-mk1131'!H$65</f>
        <v>68747.096816170757</v>
      </c>
      <c r="I49" s="7">
        <f>+'kgaku-mk1131'!I53*'kgaku-mk1722'!I$9/'kgaku-mk1131'!I$65</f>
        <v>124467.39175579476</v>
      </c>
      <c r="J49" s="7">
        <f>+'gaku-mk1131'!F52*'gaku-mk1722'!$F$8/'gaku-mk1131'!$F$64</f>
        <v>26224.091693807037</v>
      </c>
      <c r="K49" s="7">
        <f>+'gaku-mk1131'!G52*'gaku-mk1722'!$G$8/'gaku-mk1131'!$G$64</f>
        <v>98281.302851051645</v>
      </c>
      <c r="L49" s="7">
        <f>+'gaku-jk1131'!B52*'gaku-jk1722'!$B$8/'gaku-jk1131'!$B$64</f>
        <v>414762.51951799158</v>
      </c>
      <c r="M49" s="7">
        <f>+'kgaku-jk1131'!B53*'kgaku-jk1722'!$B$9/'kgaku-jk1131'!$B$65</f>
        <v>226871.25478250944</v>
      </c>
      <c r="N49" s="7">
        <f>+'kgaku-jk1131'!C53*'kgaku-jk1722'!C$9/'kgaku-jk1131'!C$65</f>
        <v>2809.5486518547023</v>
      </c>
      <c r="O49" s="7">
        <f>+'kgaku-jk1131'!D53*'kgaku-jk1722'!D$9/'kgaku-jk1131'!D$65</f>
        <v>324.9759956156376</v>
      </c>
      <c r="P49" s="7">
        <f>+'kgaku-jk1131'!F53*'kgaku-jk1722'!F$9/'kgaku-jk1131'!F$65</f>
        <v>6389.2837604352917</v>
      </c>
      <c r="Q49" s="7">
        <f>+'kgaku-jk1131'!G53*'kgaku-jk1722'!G$9/'kgaku-jk1131'!G$65</f>
        <v>19995.107109700817</v>
      </c>
      <c r="R49" s="7">
        <f>+'kgaku-jk1131'!H53*'kgaku-jk1722'!H$9/'kgaku-jk1131'!H$65</f>
        <v>72131.157782238704</v>
      </c>
      <c r="S49" s="7">
        <f>+'kgaku-jk1131'!I53*'kgaku-jk1722'!I$9/'kgaku-jk1131'!I$65</f>
        <v>135630.34110933845</v>
      </c>
      <c r="T49" s="7">
        <f>+'gaku-jk1131'!F52*'gaku-jk1722'!$F$8/'gaku-jk1131'!$F$64</f>
        <v>27156.828753568512</v>
      </c>
      <c r="U49" s="7">
        <f>+'gaku-jk1131'!G52*'gaku-jk1722'!$G$8/'gaku-jk1131'!$G$64</f>
        <v>77065.731112075373</v>
      </c>
      <c r="V49" s="8">
        <f t="shared" si="164"/>
        <v>114.28374654525359</v>
      </c>
      <c r="W49" s="8">
        <f t="shared" si="165"/>
        <v>105.35503199971015</v>
      </c>
      <c r="X49" s="8">
        <f t="shared" si="166"/>
        <v>75.593262470357942</v>
      </c>
      <c r="Y49" s="8">
        <f t="shared" si="167"/>
        <v>98.917645388608534</v>
      </c>
      <c r="Z49" s="8">
        <f t="shared" si="168"/>
        <v>329.31317360003311</v>
      </c>
      <c r="AA49" s="8">
        <f t="shared" si="169"/>
        <v>110.96660813409893</v>
      </c>
      <c r="AB49" s="8">
        <f t="shared" si="170"/>
        <v>95.308461599515283</v>
      </c>
      <c r="AC49" s="8">
        <f t="shared" si="171"/>
        <v>91.769578058832224</v>
      </c>
      <c r="AD49" s="8">
        <f t="shared" si="172"/>
        <v>96.565368260685034</v>
      </c>
      <c r="AE49" s="8">
        <f t="shared" si="173"/>
        <v>127.52919025464486</v>
      </c>
      <c r="AF49" s="11">
        <f t="shared" ca="1" si="174"/>
        <v>106.20535714285714</v>
      </c>
      <c r="AG49" s="11">
        <f t="shared" ca="1" si="175"/>
        <v>77.484919653893698</v>
      </c>
      <c r="AH49" s="11">
        <f t="shared" ca="1" si="176"/>
        <v>99.390433031218521</v>
      </c>
      <c r="AI49" s="11">
        <f t="shared" ca="1" si="177"/>
        <v>327.44257659073054</v>
      </c>
      <c r="AJ49" s="11">
        <f t="shared" ca="1" si="178"/>
        <v>112.24868549172345</v>
      </c>
      <c r="AK49" s="11">
        <f t="shared" ca="1" si="179"/>
        <v>95.657920792079196</v>
      </c>
      <c r="AL49" s="11">
        <f t="shared" ca="1" si="180"/>
        <v>92.790975103734439</v>
      </c>
      <c r="AM49" s="11">
        <f t="shared" ca="1" si="181"/>
        <v>97.344051130776791</v>
      </c>
      <c r="AN49" s="11">
        <f t="shared" ca="1" si="182"/>
        <v>128.08240072202167</v>
      </c>
      <c r="AO49" s="9">
        <f ca="1">+OFFSET('kdef-cy1131'!B$9,ROUNDDOWN((ROW(Sheet1!AO49)-ROW(Sheet1!AO$5))/4,0),0)</f>
        <v>97.5</v>
      </c>
      <c r="AP49" s="9">
        <f ca="1">+OFFSET('kdef-cy1131'!C$9,ROUNDDOWN((ROW(Sheet1!AP49)-ROW(Sheet1!AP$5))/4,0),0)</f>
        <v>93.7</v>
      </c>
      <c r="AQ49" s="9">
        <f ca="1">+OFFSET('kdef-cy1131'!D$9,ROUNDDOWN((ROW(Sheet1!AQ49)-ROW(Sheet1!AQ$5))/4,0),0)</f>
        <v>96.1</v>
      </c>
      <c r="AR49" s="9">
        <f ca="1">+OFFSET('kdef-cy1131'!F$9,ROUNDDOWN((ROW(Sheet1!AR49)-ROW(Sheet1!AR$5))/4,0),0)</f>
        <v>135.6</v>
      </c>
      <c r="AS49" s="9">
        <f ca="1">+OFFSET('kdef-cy1131'!G$9,ROUNDDOWN((ROW(Sheet1!AS49)-ROW(Sheet1!AS$5))/4,0),0)</f>
        <v>101.3</v>
      </c>
      <c r="AT49" s="9">
        <f ca="1">+OFFSET('kdef-cy1131'!H$9,ROUNDDOWN((ROW(Sheet1!AT49)-ROW(Sheet1!AT$5))/4,0),0)</f>
        <v>99.5</v>
      </c>
      <c r="AU49" s="9">
        <f ca="1">+OFFSET('kdef-cy1131'!I$9,ROUNDDOWN((ROW(Sheet1!AU49)-ROW(Sheet1!AU$5))/4,0),0)</f>
        <v>89.9</v>
      </c>
      <c r="AV49" s="9">
        <f ca="1">+OFFSET('def-cy1131'!$F$8,ROUNDDOWN((ROW(Sheet1!AV49)-ROW(Sheet1!AV$5))/4,0),0)</f>
        <v>98.9</v>
      </c>
      <c r="AW49" s="9">
        <f ca="1">+OFFSET('def-cy1131'!$G$8,ROUNDDOWN((ROW(Sheet1!AW49)-ROW(Sheet1!AW$5))/4,0),0)</f>
        <v>112.9</v>
      </c>
      <c r="AX49" s="9">
        <f t="shared" ca="1" si="145"/>
        <v>103.3732142857143</v>
      </c>
      <c r="AY49" s="9">
        <f t="shared" ca="1" si="146"/>
        <v>78.311866501854141</v>
      </c>
      <c r="AZ49" s="9">
        <f t="shared" ca="1" si="147"/>
        <v>96.184290030211486</v>
      </c>
      <c r="BA49" s="9">
        <f t="shared" ca="1" si="148"/>
        <v>331.06472898664566</v>
      </c>
      <c r="BB49" s="9">
        <f t="shared" ca="1" si="149"/>
        <v>108.81363193768257</v>
      </c>
      <c r="BC49" s="9">
        <f t="shared" ca="1" si="150"/>
        <v>92.389207920792074</v>
      </c>
      <c r="BD49" s="9">
        <f t="shared" ca="1" si="151"/>
        <v>90.00414937759335</v>
      </c>
      <c r="BE49" s="9">
        <f t="shared" ca="1" si="143"/>
        <v>94.391248770894791</v>
      </c>
      <c r="BF49" s="9">
        <f t="shared" ca="1" si="152"/>
        <v>126.04034296028881</v>
      </c>
      <c r="BG49">
        <f t="shared" ca="1" si="97"/>
        <v>-3.3500676310118491E-3</v>
      </c>
      <c r="BH49">
        <f t="shared" ca="1" si="98"/>
        <v>9.1452088956443941E-5</v>
      </c>
      <c r="BI49">
        <f t="shared" ca="1" si="99"/>
        <v>1.0735800228035086E-3</v>
      </c>
      <c r="BJ49">
        <f t="shared" ca="1" si="100"/>
        <v>3.3428482609165499E-3</v>
      </c>
      <c r="BK49">
        <f t="shared" ca="1" si="101"/>
        <v>-2.6419246469413602E-3</v>
      </c>
      <c r="BL49" s="13">
        <f t="shared" ca="1" si="102"/>
        <v>-1.4841119052767071E-3</v>
      </c>
      <c r="BM49">
        <f t="shared" ca="1" si="192"/>
        <v>1.8525365567301551E-2</v>
      </c>
      <c r="BN49">
        <f t="shared" ca="1" si="193"/>
        <v>-4.2467096621464267E-3</v>
      </c>
      <c r="BO49" s="13">
        <f t="shared" ca="1" si="194"/>
        <v>1.4278655905155126E-2</v>
      </c>
      <c r="BP49">
        <f t="shared" ca="1" si="104"/>
        <v>1.952833432719768E-2</v>
      </c>
      <c r="BQ49">
        <f t="shared" ca="1" si="105"/>
        <v>6.0813221693044395E-3</v>
      </c>
      <c r="BR49">
        <f t="shared" ca="1" si="106"/>
        <v>-1.39406747581782E-3</v>
      </c>
      <c r="BS49" s="13">
        <f t="shared" ca="1" si="107"/>
        <v>2.4215589020684297E-2</v>
      </c>
      <c r="BT49" s="5">
        <f t="shared" si="51"/>
        <v>77065.731112075373</v>
      </c>
      <c r="BU49" s="5">
        <f t="shared" ca="1" si="195"/>
        <v>230476.6230100937</v>
      </c>
      <c r="BV49" s="5">
        <f t="shared" ca="1" si="196"/>
        <v>24207.101432508472</v>
      </c>
      <c r="BW49" s="5">
        <f t="shared" ca="1" si="108"/>
        <v>97908.820969090099</v>
      </c>
      <c r="BX49" s="5">
        <f t="shared" si="54"/>
        <v>98281.302851051645</v>
      </c>
      <c r="BY49" s="5">
        <f t="shared" si="55"/>
        <v>217204.75160806833</v>
      </c>
      <c r="BZ49" s="5">
        <f t="shared" si="56"/>
        <v>47264.844815608034</v>
      </c>
      <c r="CA49" s="5">
        <f t="shared" si="57"/>
        <v>145546.14766665967</v>
      </c>
      <c r="CB49" s="9">
        <f t="shared" si="109"/>
        <v>127.52919025464486</v>
      </c>
      <c r="CC49" s="9">
        <f t="shared" ca="1" si="110"/>
        <v>94.241554206803812</v>
      </c>
      <c r="CD49" s="9">
        <f t="shared" ca="1" si="111"/>
        <v>195.25197986791844</v>
      </c>
      <c r="CE49" s="9">
        <f t="shared" ca="1" si="112"/>
        <v>148.65478536669207</v>
      </c>
      <c r="CF49" s="5"/>
      <c r="CG49" s="5">
        <f t="shared" si="197"/>
        <v>94.350817288585901</v>
      </c>
      <c r="CH49" s="5">
        <f t="shared" ca="1" si="113"/>
        <v>94.241554206803812</v>
      </c>
      <c r="CI49" s="5">
        <f t="shared" si="59"/>
        <v>140.89514782339489</v>
      </c>
      <c r="CJ49" s="5">
        <f t="shared" ca="1" si="114"/>
        <v>195.25197986791844</v>
      </c>
      <c r="CK49" s="5">
        <f t="shared" si="115"/>
        <v>131.58278796859685</v>
      </c>
      <c r="CL49" s="5">
        <f t="shared" ca="1" si="116"/>
        <v>148.65478536669207</v>
      </c>
      <c r="CM49" s="5"/>
      <c r="CN49" s="1">
        <f t="shared" si="183"/>
        <v>48.014733954739256</v>
      </c>
      <c r="CO49" s="1">
        <f t="shared" si="184"/>
        <v>8.9214680744875245</v>
      </c>
      <c r="CP49" s="1">
        <f t="shared" ca="1" si="185"/>
        <v>26.680987832451315</v>
      </c>
      <c r="CQ49" s="1">
        <f t="shared" ca="1" si="186"/>
        <v>2.8023205579135353</v>
      </c>
      <c r="CR49" s="1">
        <f t="shared" ca="1" si="187"/>
        <v>11.334355852877719</v>
      </c>
      <c r="CS49" s="83">
        <f t="shared" si="117"/>
        <v>7.3194916102266557E-3</v>
      </c>
      <c r="CT49" s="83">
        <f t="shared" si="118"/>
        <v>2.7301196614543066E-2</v>
      </c>
      <c r="CU49" s="83">
        <f t="shared" ca="1" si="60"/>
        <v>-2.8411542020824556E-3</v>
      </c>
      <c r="CV49" s="83">
        <f t="shared" ca="1" si="61"/>
        <v>1.2821736089105645E-2</v>
      </c>
      <c r="CW49" s="83">
        <f t="shared" ca="1" si="61"/>
        <v>2.2571100698813698E-2</v>
      </c>
      <c r="CX49" s="83">
        <f t="shared" si="119"/>
        <v>6.8890229172401916E-3</v>
      </c>
      <c r="CY49" s="83">
        <f t="shared" si="138"/>
        <v>4.4038833664578067E-3</v>
      </c>
      <c r="CZ49" s="83">
        <f t="shared" ca="1" si="139"/>
        <v>9.2308259493516908E-3</v>
      </c>
      <c r="DA49" s="83">
        <f t="shared" ca="1" si="140"/>
        <v>5.5885493979944672E-3</v>
      </c>
      <c r="DB49" s="83">
        <f t="shared" ca="1" si="140"/>
        <v>4.7972010290604685E-3</v>
      </c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EA49" s="5"/>
      <c r="EH49" s="5"/>
      <c r="EO49" s="90">
        <f t="shared" si="30"/>
        <v>98281.302851051645</v>
      </c>
      <c r="EP49" s="1">
        <f>+'gaku-mk1131'!G52</f>
        <v>95958</v>
      </c>
      <c r="EQ49" s="5">
        <f t="shared" ca="1" si="66"/>
        <v>16528.44585672396</v>
      </c>
      <c r="ER49" s="90">
        <f ca="1">+OFFSET($EK$6,(ROW(ER49)-ROW($ER$9))/4,0)</f>
        <v>463444.01743474317</v>
      </c>
      <c r="ES49" s="7">
        <f ca="1">+ES48+$EQ48</f>
        <v>486770.25919828418</v>
      </c>
      <c r="ET49" s="7">
        <f ca="1">+ET48+EQ48-(ES49-ER49)/4</f>
        <v>463444.01743474317</v>
      </c>
      <c r="EU49" s="182">
        <f t="shared" ca="1" si="31"/>
        <v>489181.9044059302</v>
      </c>
      <c r="EV49" s="5">
        <f t="shared" ca="1" si="67"/>
        <v>6330</v>
      </c>
      <c r="EW49" s="92">
        <f t="shared" ca="1" si="68"/>
        <v>116.83333333333333</v>
      </c>
      <c r="EX49">
        <f t="shared" ca="1" si="189"/>
        <v>0.66358930422798379</v>
      </c>
      <c r="EY49">
        <f t="shared" ca="1" si="69"/>
        <v>0.65080227178438244</v>
      </c>
      <c r="EZ49">
        <f t="shared" ca="1" si="198"/>
        <v>3.0386900865109054E-3</v>
      </c>
      <c r="FA49">
        <f t="shared" ca="1" si="198"/>
        <v>3.0386900865102414E-3</v>
      </c>
      <c r="FC49" s="6">
        <f>+call!C87</f>
        <v>8.1508266666666707</v>
      </c>
      <c r="FE49" s="142">
        <f>fof!B111/10</f>
        <v>4989.1031132565458</v>
      </c>
      <c r="FF49" s="142">
        <f>fof!C111/10</f>
        <v>62639.617603639068</v>
      </c>
      <c r="FG49" s="7">
        <f ca="1">+AVERAGE(OFFSET(jikasougaku!$BF$287,(ROW(Sheet1!FG49)-ROW(Sheet1!$FG$5))*3,0):OFFSET(jikasougaku!$BF$287,(ROW(Sheet1!FG49)-ROW(Sheet1!$FG$5))*3+2,0))/1000</f>
        <v>115928.48266666668</v>
      </c>
      <c r="FH49" s="7">
        <f ca="1">+AVERAGE(OFFSET(jikasougaku!$BR$287,(ROW(Sheet1!FH49)-ROW(Sheet1!$FH$5))*3,0):OFFSET(jikasougaku!$BR$287,(ROW(Sheet1!FH49)-ROW(Sheet1!$FH$5))*3+2,0))/1000</f>
        <v>396531.90399999998</v>
      </c>
      <c r="FI49" s="7" t="e">
        <f ca="1">+AVERAGE(OFFSET(jikasougaku!$BH$287,(ROW(Sheet1!FI49)-ROW(Sheet1!FI$5))*3,0):OFFSET(jikasougaku!$BH$287,(ROW(Sheet1!FI49)-ROW(Sheet1!FI$5))*3+2,0))/1000</f>
        <v>#DIV/0!</v>
      </c>
      <c r="FJ49" s="7" t="e">
        <f ca="1">+AVERAGE(OFFSET(jikasougaku!$BJ$287,(ROW(Sheet1!FJ49)-ROW(Sheet1!FJ$5))*3,0):OFFSET(jikasougaku!$BJ$287,(ROW(Sheet1!FJ49)-ROW(Sheet1!FJ$5))*3+2,0))/1000</f>
        <v>#DIV/0!</v>
      </c>
      <c r="FK49" s="7" t="e">
        <f ca="1">+AVERAGE(OFFSET(jikasougaku!$BL$287,(ROW(Sheet1!FK49)-ROW(Sheet1!FK$5))*3,0):OFFSET(jikasougaku!$BL$287,(ROW(Sheet1!FK49)-ROW(Sheet1!FK$5))*3+2,0))/1000</f>
        <v>#DIV/0!</v>
      </c>
      <c r="FL49" s="4">
        <f t="shared" ca="1" si="33"/>
        <v>95512.363761548593</v>
      </c>
      <c r="FM49" s="64">
        <f t="shared" ca="1" si="71"/>
        <v>280603.4213333333</v>
      </c>
      <c r="FN49" s="7">
        <f t="shared" ca="1" si="34"/>
        <v>36505.368519522148</v>
      </c>
      <c r="FO49" s="7">
        <f t="shared" ca="1" si="35"/>
        <v>306777.63550238009</v>
      </c>
      <c r="FP49" s="1">
        <f t="shared" ca="1" si="190"/>
        <v>4.2260220605795045</v>
      </c>
      <c r="FQ49" s="1">
        <f t="shared" ca="1" si="191"/>
        <v>35.513928715229056</v>
      </c>
      <c r="FR49" s="211">
        <f ca="1">+FP49/消費税調整!$E49*100</f>
        <v>3.7499667176003477</v>
      </c>
      <c r="FS49" s="211">
        <f ca="1">+FQ49/消費税調整!$E49*100</f>
        <v>31.513335421414745</v>
      </c>
      <c r="FT49" s="83">
        <f t="shared" ca="1" si="124"/>
        <v>0.11648908632899932</v>
      </c>
      <c r="FU49" s="83">
        <f t="shared" ca="1" si="125"/>
        <v>4.8508597797963286E-2</v>
      </c>
      <c r="FW49" s="7">
        <f>+kshotoku1631!$E53*kshotoku1722!$E$9/kshotoku1631!$E$65</f>
        <v>232846.47364222314</v>
      </c>
      <c r="FX49" s="72">
        <f t="shared" ca="1" si="72"/>
        <v>0.31484673032056187</v>
      </c>
      <c r="FY49">
        <f t="shared" ca="1" si="126"/>
        <v>1.642413292605761E-2</v>
      </c>
      <c r="GA49" s="72">
        <f ca="1">+AVERAGE(OFFSET(Maikin05!$F$10,ROUNDDOWN((ROW(GA49)-ROW(GA$45))/4,0),MOD(ROW(GA49)-ROW(GA$45),4)*3):OFFSET(Maikin05!$F$10,ROUNDDOWN((ROW(GA49)-ROW(GA$45))/4,0),MOD(ROW(GA49)-ROW(GA$45),4)*3+2))</f>
        <v>116.83333333333333</v>
      </c>
      <c r="GB49" s="72">
        <f ca="1">+AVERAGE(OFFSET(Maikin30!$F$20,ROUNDDOWN((ROW(GB49)-ROW(GB$5))/4,0),MOD(ROW(GB49)-ROW(GB$5),4)*3):OFFSET(Maikin30!$F$20,ROUNDDOWN((ROW(GB49)-ROW(GB$5))/4,0),MOD(ROW(GB49)-ROW(GB$5),4)*3+2))</f>
        <v>112.36666666666667</v>
      </c>
      <c r="GC49" s="5">
        <f ca="1">+AVERAGE(OFFSET(Rocho!$J$66,(ROW(GC49)-ROW($GC$5))*3,0):OFFSET(Rocho!$J$66,(ROW(GC49)-ROW($GC$5))*3+2,0))</f>
        <v>6330</v>
      </c>
      <c r="GD49" s="72">
        <f t="shared" ca="1" si="73"/>
        <v>85.614140378846017</v>
      </c>
      <c r="GE49">
        <f t="shared" ca="1" si="127"/>
        <v>-5.1119510028261143E-3</v>
      </c>
      <c r="GF49" s="72"/>
      <c r="GG49" s="87" t="s">
        <v>268</v>
      </c>
      <c r="GH49" s="78">
        <f ca="1">+AVERAGE(OFFSET(Rocho!$E$6,(ROW(GH49)-ROW($GH$5))*3,0):OFFSET(Rocho!$E$6,(ROW(GH49)-ROW($GH$5))*3+2,0))/10000</f>
        <v>9539</v>
      </c>
      <c r="GI49" s="82">
        <f>Rocho!T50</f>
        <v>8281.6354953811806</v>
      </c>
      <c r="GJ49">
        <f t="shared" si="128"/>
        <v>2.6303890643121948E-3</v>
      </c>
      <c r="GL49" s="94">
        <f t="shared" si="39"/>
        <v>255704.06730714327</v>
      </c>
      <c r="GM49" s="5">
        <f t="shared" si="74"/>
        <v>98281.302851051645</v>
      </c>
      <c r="GN49" s="7">
        <f>+('gaku-mk1131'!C52-'gaku-mk1131'!D52)*('gaku-mk1722'!$C$8-'gaku-mk1722'!$D$8)/('gaku-mk1131'!$C$64-'gaku-mk1131'!$D$64)</f>
        <v>3705.2931282224622</v>
      </c>
      <c r="GO49" s="5">
        <f t="shared" si="75"/>
        <v>21040.753121800997</v>
      </c>
      <c r="GP49" s="5">
        <f t="shared" si="76"/>
        <v>26224.091693807037</v>
      </c>
      <c r="GQ49" s="90">
        <f>+'gaku-mk1131'!H52+('gaku-mk1722'!$H$8-'gaku-mk1131'!$H$64)</f>
        <v>2944.2000000000003</v>
      </c>
      <c r="GR49" s="7">
        <f>+'gaku-mk1131'!W52*'gaku-mk1722'!$W$8/'gaku-mk1131'!$W$64</f>
        <v>97347.224951241966</v>
      </c>
      <c r="GS49" s="7">
        <f>+'gaku-mk1131'!M52*'gaku-mk1722'!$M$8/'gaku-mk1131'!$M$64</f>
        <v>47238.629482173128</v>
      </c>
      <c r="GT49" s="7">
        <f>+'gaku-mk1131'!N52*'gaku-mk1722'!$N$8/'gaku-mk1131'!$N$64</f>
        <v>41077.427921153991</v>
      </c>
      <c r="GU49" s="5">
        <f t="shared" si="77"/>
        <v>77065.731112075373</v>
      </c>
      <c r="GV49" s="7">
        <f>+('gaku-jk1131'!C52-'gaku-jk1131'!D52)*('gaku-jk1722'!$C$8-'gaku-jk1722'!$D$8)/('gaku-jk1131'!$C$64-'gaku-jk1131'!$D$64)</f>
        <v>3393.2652248367258</v>
      </c>
      <c r="GW49" s="5">
        <f t="shared" si="78"/>
        <v>6389.2837604352917</v>
      </c>
      <c r="GX49" s="5">
        <f t="shared" si="79"/>
        <v>27156.828753568512</v>
      </c>
      <c r="GY49" s="90">
        <f>+'gaku-jk1131'!H52+('gaku-jk1722'!$H$8-'gaku-jk1131'!$H$64)</f>
        <v>2714.7</v>
      </c>
      <c r="GZ49" s="7">
        <f>+'gaku-jk1131'!Z52*'gaku-jk1722'!$Z$8/'gaku-jk1131'!$Z$64</f>
        <v>95437.943584782028</v>
      </c>
      <c r="HA49" s="7">
        <f>+'gaku-jk1131'!M52*'gaku-jk1722'!$M$8/'gaku-jk1131'!$M$64</f>
        <v>31159.779571788094</v>
      </c>
      <c r="HB49" s="7">
        <f>+'gaku-jk1131'!N52*'gaku-jk1722'!$N$8/'gaku-jk1131'!$N$64</f>
        <v>41687.556935631168</v>
      </c>
      <c r="HC49" s="9">
        <f t="shared" ca="1" si="40"/>
        <v>128.08240072202167</v>
      </c>
      <c r="HD49" s="7">
        <f t="shared" ca="1" si="41"/>
        <v>106.20535714285714</v>
      </c>
      <c r="HE49" s="9">
        <f t="shared" ca="1" si="42"/>
        <v>327.44257659073054</v>
      </c>
      <c r="HF49" s="9">
        <f t="shared" ca="1" si="43"/>
        <v>97.344051130776791</v>
      </c>
      <c r="HG49" s="7">
        <f t="shared" ca="1" si="44"/>
        <v>122.58702290076334</v>
      </c>
      <c r="HH49" s="7">
        <f t="shared" ca="1" si="45"/>
        <v>103.31545988258317</v>
      </c>
      <c r="HI49" s="7">
        <f t="shared" ca="1" si="46"/>
        <v>150.57502278942567</v>
      </c>
      <c r="HJ49" s="7">
        <f t="shared" ca="1" si="47"/>
        <v>96.457926829268274</v>
      </c>
      <c r="HL49">
        <f ca="1">+OFFSET('def-cy1131'!$C$8,ROUNDDOWN((ROW(Sheet1!HO49)-ROW(Sheet1!HO$5))/4,0),0)</f>
        <v>97.5</v>
      </c>
      <c r="HO49">
        <f ca="1">+OFFSET('def-cy1131'!$H$8,ROUNDDOWN((ROW(Sheet1!HO49)-ROW(Sheet1!HO$5))/4,0),0)</f>
        <v>128.69999999999999</v>
      </c>
      <c r="HP49">
        <f ca="1">+OFFSET('def-cy1131'!$W$8,ROUNDDOWN((ROW(Sheet1!HO49)-ROW(Sheet1!HO$5))/4,0),0)</f>
        <v>99.8</v>
      </c>
      <c r="HQ49">
        <f ca="1">+OFFSET('def-cy1131'!$M$8,ROUNDDOWN((ROW(Sheet1!HO49)-ROW(Sheet1!HO$5))/4,0),0)</f>
        <v>125.9</v>
      </c>
      <c r="HR49">
        <f ca="1">+OFFSET('def-cy1131'!$N$8,ROUNDDOWN((ROW(Sheet1!HO49)-ROW(Sheet1!HO$5))/4,0),0)</f>
        <v>118.2</v>
      </c>
      <c r="HS49" s="9">
        <f t="shared" ca="1" si="154"/>
        <v>126.04034296028881</v>
      </c>
      <c r="HT49" s="9">
        <f t="shared" ca="1" si="155"/>
        <v>103.3732142857143</v>
      </c>
      <c r="HU49" s="9">
        <f t="shared" ca="1" si="156"/>
        <v>331.06472898664566</v>
      </c>
      <c r="HV49" s="9">
        <f t="shared" ca="1" si="157"/>
        <v>94.391248770894791</v>
      </c>
      <c r="HW49" s="9">
        <f t="shared" ca="1" si="158"/>
        <v>123.73002544529263</v>
      </c>
      <c r="HX49" s="9">
        <f t="shared" ca="1" si="159"/>
        <v>100.72739726027397</v>
      </c>
      <c r="HY49" s="9">
        <f t="shared" ca="1" si="160"/>
        <v>155.71777575205104</v>
      </c>
      <c r="HZ49" s="9">
        <f t="shared" ca="1" si="161"/>
        <v>101.68069105691056</v>
      </c>
      <c r="IA49">
        <f t="shared" ca="1" si="80"/>
        <v>1.1027534398435108E-2</v>
      </c>
      <c r="IB49">
        <f t="shared" ca="1" si="81"/>
        <v>3.3516792994904744E-4</v>
      </c>
      <c r="IC49">
        <f t="shared" ca="1" si="82"/>
        <v>3.434086506629064E-3</v>
      </c>
      <c r="ID49">
        <f t="shared" ca="1" si="83"/>
        <v>-7.8722162298860336E-4</v>
      </c>
      <c r="IE49">
        <f t="shared" ca="1" si="84"/>
        <v>-5.9175408457283422E-3</v>
      </c>
      <c r="IF49">
        <f t="shared" ca="1" si="85"/>
        <v>-1.9230454337014768E-3</v>
      </c>
      <c r="IG49">
        <f t="shared" ca="1" si="86"/>
        <v>1.009438583677445E-4</v>
      </c>
      <c r="IH49">
        <f t="shared" ca="1" si="87"/>
        <v>1.0664003280137573E-2</v>
      </c>
      <c r="II49">
        <f t="shared" ca="1" si="129"/>
        <v>1.6933928071100116E-2</v>
      </c>
      <c r="IJ49" s="5">
        <f t="shared" ca="1" si="130"/>
        <v>200646.12724076942</v>
      </c>
      <c r="IK49" s="1">
        <f t="shared" ca="1" si="88"/>
        <v>23.227678406694608</v>
      </c>
      <c r="IL49">
        <f t="shared" ca="1" si="131"/>
        <v>1.5436207562345167E-2</v>
      </c>
      <c r="IM49" s="5">
        <f t="shared" si="89"/>
        <v>255704.06730714327</v>
      </c>
      <c r="IN49">
        <f t="shared" ca="1" si="90"/>
        <v>127.44032034084863</v>
      </c>
      <c r="IP49" s="112">
        <v>117.52201461385047</v>
      </c>
      <c r="IQ49" s="112">
        <v>122.60944937398853</v>
      </c>
      <c r="IR49">
        <f t="shared" si="91"/>
        <v>111.5019454453186</v>
      </c>
      <c r="IS49">
        <f t="shared" si="132"/>
        <v>-5.5455528468203374E-3</v>
      </c>
      <c r="IT49" s="112">
        <v>0.53074153625400555</v>
      </c>
      <c r="IU49">
        <f t="shared" si="133"/>
        <v>3.4644673825676123E-3</v>
      </c>
      <c r="IW49">
        <f>+util!B47</f>
        <v>124.566666666667</v>
      </c>
      <c r="IX49">
        <f t="shared" si="134"/>
        <v>-7.9957782065571623E-3</v>
      </c>
      <c r="IY49">
        <f t="shared" si="135"/>
        <v>-4.7974669239342974E-3</v>
      </c>
      <c r="JA49" s="5">
        <f t="shared" si="92"/>
        <v>110157.91964048357</v>
      </c>
      <c r="JB49" s="1">
        <f t="shared" si="93"/>
        <v>2.3306523076556611</v>
      </c>
      <c r="JC49" s="5">
        <f t="shared" ca="1" si="94"/>
        <v>86438.828265542659</v>
      </c>
      <c r="JD49" s="1">
        <f t="shared" ca="1" si="95"/>
        <v>10.006539036730373</v>
      </c>
      <c r="JE49">
        <f t="shared" ca="1" si="136"/>
        <v>5.5923362292748012E-3</v>
      </c>
      <c r="JG49">
        <f t="shared" si="96"/>
        <v>0.54699073350736604</v>
      </c>
    </row>
    <row r="50" spans="1:267" x14ac:dyDescent="0.15">
      <c r="A50" t="s">
        <v>289</v>
      </c>
      <c r="B50" s="7">
        <f>+'gaku-mk1131'!B53*'gaku-mk1722'!$B$8/'gaku-mk1131'!$B$64</f>
        <v>482367.48598998913</v>
      </c>
      <c r="C50" s="7">
        <f>+'kgaku-mk1131'!B54*'kgaku-mk1722'!B$9/'kgaku-mk1131'!B$65</f>
        <v>243561.97985401994</v>
      </c>
      <c r="D50" s="7">
        <f>+'kgaku-mk1131'!C54*'kgaku-mk1722'!C$9/'kgaku-mk1131'!C$65</f>
        <v>2547.0118758539916</v>
      </c>
      <c r="E50" s="7">
        <f>+'kgaku-mk1131'!D54*'kgaku-mk1722'!D$9/'kgaku-mk1131'!D$65</f>
        <v>349.22183823529411</v>
      </c>
      <c r="F50" s="7">
        <f>+'kgaku-mk1131'!F54*'kgaku-mk1722'!F$9/'kgaku-mk1131'!F$65</f>
        <v>22516.312842107931</v>
      </c>
      <c r="G50" s="7">
        <f>+'kgaku-mk1131'!G54*'kgaku-mk1722'!G$9/'kgaku-mk1131'!G$65</f>
        <v>22388.361219718448</v>
      </c>
      <c r="H50" s="7">
        <f>+'kgaku-mk1131'!H54*'kgaku-mk1722'!H$9/'kgaku-mk1131'!H$65</f>
        <v>69119.839961804391</v>
      </c>
      <c r="I50" s="7">
        <f>+'kgaku-mk1131'!I54*'kgaku-mk1722'!I$9/'kgaku-mk1131'!I$65</f>
        <v>126496.90800210349</v>
      </c>
      <c r="J50" s="7">
        <f>+'gaku-mk1131'!F53*'gaku-mk1722'!$F$8/'gaku-mk1131'!$F$64</f>
        <v>25307.716145351147</v>
      </c>
      <c r="K50" s="7">
        <f>+'gaku-mk1131'!G53*'gaku-mk1722'!$G$8/'gaku-mk1131'!$G$64</f>
        <v>96285.114317977801</v>
      </c>
      <c r="L50" s="7">
        <f>+'gaku-jk1131'!B53*'gaku-jk1722'!$B$8/'gaku-jk1131'!$B$64</f>
        <v>419683.30880732427</v>
      </c>
      <c r="M50" s="7">
        <f>+'kgaku-jk1131'!B54*'kgaku-jk1722'!$B$9/'kgaku-jk1131'!$B$65</f>
        <v>230193.2983865327</v>
      </c>
      <c r="N50" s="7">
        <f>+'kgaku-jk1131'!C54*'kgaku-jk1722'!C$9/'kgaku-jk1131'!C$65</f>
        <v>3314.7831746337088</v>
      </c>
      <c r="O50" s="7">
        <f>+'kgaku-jk1131'!D54*'kgaku-jk1722'!D$9/'kgaku-jk1131'!D$65</f>
        <v>352.76810376324448</v>
      </c>
      <c r="P50" s="7">
        <f>+'kgaku-jk1131'!F54*'kgaku-jk1722'!F$9/'kgaku-jk1131'!F$65</f>
        <v>6851.7724118827955</v>
      </c>
      <c r="Q50" s="7">
        <f>+'kgaku-jk1131'!G54*'kgaku-jk1722'!G$9/'kgaku-jk1131'!G$65</f>
        <v>19998.722516045069</v>
      </c>
      <c r="R50" s="7">
        <f>+'kgaku-jk1131'!H54*'kgaku-jk1722'!H$9/'kgaku-jk1131'!H$65</f>
        <v>72497.79532981287</v>
      </c>
      <c r="S50" s="7">
        <f>+'kgaku-jk1131'!I54*'kgaku-jk1722'!I$9/'kgaku-jk1131'!I$65</f>
        <v>136857.37423694736</v>
      </c>
      <c r="T50" s="7">
        <f>+'gaku-jk1131'!F53*'gaku-jk1722'!$F$8/'gaku-jk1131'!$F$64</f>
        <v>26161.329411269337</v>
      </c>
      <c r="U50" s="7">
        <f>+'gaku-jk1131'!G53*'gaku-jk1722'!$G$8/'gaku-jk1131'!$G$64</f>
        <v>75387.64595576204</v>
      </c>
      <c r="V50" s="8">
        <f t="shared" si="164"/>
        <v>114.93606628312278</v>
      </c>
      <c r="W50" s="8">
        <f t="shared" si="165"/>
        <v>105.80758934390828</v>
      </c>
      <c r="X50" s="8">
        <f t="shared" si="166"/>
        <v>76.837963199069335</v>
      </c>
      <c r="Y50" s="8">
        <f t="shared" si="167"/>
        <v>98.994731811034029</v>
      </c>
      <c r="Z50" s="8">
        <f t="shared" si="168"/>
        <v>328.62026769976563</v>
      </c>
      <c r="AA50" s="8">
        <f t="shared" si="169"/>
        <v>111.94895674839312</v>
      </c>
      <c r="AB50" s="8">
        <f t="shared" si="170"/>
        <v>95.340609527998453</v>
      </c>
      <c r="AC50" s="8">
        <f t="shared" si="171"/>
        <v>92.429734756633337</v>
      </c>
      <c r="AD50" s="8">
        <f t="shared" si="172"/>
        <v>96.737118162082069</v>
      </c>
      <c r="AE50" s="8">
        <f t="shared" si="173"/>
        <v>127.72001711590588</v>
      </c>
      <c r="AF50" s="11">
        <f t="shared" ca="1" si="174"/>
        <v>106.20535714285714</v>
      </c>
      <c r="AG50" s="11">
        <f t="shared" ca="1" si="175"/>
        <v>77.484919653893698</v>
      </c>
      <c r="AH50" s="11">
        <f t="shared" ca="1" si="176"/>
        <v>99.390433031218521</v>
      </c>
      <c r="AI50" s="11">
        <f t="shared" ca="1" si="177"/>
        <v>327.44257659073054</v>
      </c>
      <c r="AJ50" s="11">
        <f t="shared" ca="1" si="178"/>
        <v>112.24868549172345</v>
      </c>
      <c r="AK50" s="11">
        <f t="shared" ca="1" si="179"/>
        <v>95.657920792079196</v>
      </c>
      <c r="AL50" s="11">
        <f t="shared" ca="1" si="180"/>
        <v>92.790975103734439</v>
      </c>
      <c r="AM50" s="11">
        <f t="shared" ca="1" si="181"/>
        <v>97.344051130776791</v>
      </c>
      <c r="AN50" s="11">
        <f t="shared" ca="1" si="182"/>
        <v>128.08240072202167</v>
      </c>
      <c r="AO50" s="9">
        <f ca="1">+OFFSET('kdef-cy1131'!B$9,ROUNDDOWN((ROW(Sheet1!AO50)-ROW(Sheet1!AO$5))/4,0),0)</f>
        <v>97.5</v>
      </c>
      <c r="AP50" s="9">
        <f ca="1">+OFFSET('kdef-cy1131'!C$9,ROUNDDOWN((ROW(Sheet1!AP50)-ROW(Sheet1!AP$5))/4,0),0)</f>
        <v>93.7</v>
      </c>
      <c r="AQ50" s="9">
        <f ca="1">+OFFSET('kdef-cy1131'!D$9,ROUNDDOWN((ROW(Sheet1!AQ50)-ROW(Sheet1!AQ$5))/4,0),0)</f>
        <v>96.1</v>
      </c>
      <c r="AR50" s="9">
        <f ca="1">+OFFSET('kdef-cy1131'!F$9,ROUNDDOWN((ROW(Sheet1!AR50)-ROW(Sheet1!AR$5))/4,0),0)</f>
        <v>135.6</v>
      </c>
      <c r="AS50" s="9">
        <f ca="1">+OFFSET('kdef-cy1131'!G$9,ROUNDDOWN((ROW(Sheet1!AS50)-ROW(Sheet1!AS$5))/4,0),0)</f>
        <v>101.3</v>
      </c>
      <c r="AT50" s="9">
        <f ca="1">+OFFSET('kdef-cy1131'!H$9,ROUNDDOWN((ROW(Sheet1!AT50)-ROW(Sheet1!AT$5))/4,0),0)</f>
        <v>99.5</v>
      </c>
      <c r="AU50" s="9">
        <f ca="1">+OFFSET('kdef-cy1131'!I$9,ROUNDDOWN((ROW(Sheet1!AU50)-ROW(Sheet1!AU$5))/4,0),0)</f>
        <v>89.9</v>
      </c>
      <c r="AV50" s="9">
        <f ca="1">+OFFSET('def-cy1131'!$F$8,ROUNDDOWN((ROW(Sheet1!AV50)-ROW(Sheet1!AV$5))/4,0),0)</f>
        <v>98.9</v>
      </c>
      <c r="AW50" s="9">
        <f ca="1">+OFFSET('def-cy1131'!$G$8,ROUNDDOWN((ROW(Sheet1!AW50)-ROW(Sheet1!AW$5))/4,0),0)</f>
        <v>112.9</v>
      </c>
      <c r="AX50" s="9">
        <f t="shared" ca="1" si="145"/>
        <v>103.3732142857143</v>
      </c>
      <c r="AY50" s="9">
        <f t="shared" ca="1" si="146"/>
        <v>78.311866501854141</v>
      </c>
      <c r="AZ50" s="9">
        <f t="shared" ca="1" si="147"/>
        <v>96.184290030211486</v>
      </c>
      <c r="BA50" s="9">
        <f t="shared" ca="1" si="148"/>
        <v>331.06472898664566</v>
      </c>
      <c r="BB50" s="9">
        <f t="shared" ca="1" si="149"/>
        <v>108.81363193768257</v>
      </c>
      <c r="BC50" s="9">
        <f t="shared" ca="1" si="150"/>
        <v>92.389207920792074</v>
      </c>
      <c r="BD50" s="9">
        <f t="shared" ca="1" si="151"/>
        <v>90.00414937759335</v>
      </c>
      <c r="BE50" s="9">
        <f t="shared" ca="1" si="143"/>
        <v>94.391248770894791</v>
      </c>
      <c r="BF50" s="9">
        <f t="shared" ca="1" si="152"/>
        <v>126.04034296028881</v>
      </c>
      <c r="BG50">
        <f t="shared" ca="1" si="97"/>
        <v>1.8631557100959864E-3</v>
      </c>
      <c r="BH50">
        <f t="shared" ca="1" si="98"/>
        <v>-1.2587926345080741E-4</v>
      </c>
      <c r="BI50">
        <f t="shared" ca="1" si="99"/>
        <v>1.8525459136835806E-5</v>
      </c>
      <c r="BJ50">
        <f t="shared" ca="1" si="100"/>
        <v>1.595095689472177E-3</v>
      </c>
      <c r="BK50">
        <f t="shared" ca="1" si="101"/>
        <v>5.2005272715517697E-3</v>
      </c>
      <c r="BL50" s="13">
        <f t="shared" ca="1" si="102"/>
        <v>8.5514248668059623E-3</v>
      </c>
      <c r="BM50">
        <f t="shared" ca="1" si="192"/>
        <v>3.2726154091799513E-2</v>
      </c>
      <c r="BN50">
        <f t="shared" ca="1" si="193"/>
        <v>-2.0084160592366423E-2</v>
      </c>
      <c r="BO50" s="13">
        <f t="shared" ca="1" si="194"/>
        <v>1.2641993499433089E-2</v>
      </c>
      <c r="BP50">
        <f t="shared" ca="1" si="104"/>
        <v>-1.4696085761844488E-2</v>
      </c>
      <c r="BQ50">
        <f t="shared" ca="1" si="105"/>
        <v>1.0638786669694849E-2</v>
      </c>
      <c r="BR50">
        <f t="shared" ca="1" si="106"/>
        <v>-6.529062332919223E-3</v>
      </c>
      <c r="BS50" s="13">
        <f t="shared" ca="1" si="107"/>
        <v>-1.0586361425068861E-2</v>
      </c>
      <c r="BT50" s="5">
        <f t="shared" si="51"/>
        <v>75387.64595576204</v>
      </c>
      <c r="BU50" s="5">
        <f t="shared" ca="1" si="195"/>
        <v>232447.52653531966</v>
      </c>
      <c r="BV50" s="5">
        <f t="shared" ca="1" si="196"/>
        <v>24513.12745145836</v>
      </c>
      <c r="BW50" s="5">
        <f t="shared" ca="1" si="108"/>
        <v>96872.322803608957</v>
      </c>
      <c r="BX50" s="5">
        <f t="shared" si="54"/>
        <v>96285.114317977801</v>
      </c>
      <c r="BY50" s="5">
        <f t="shared" si="55"/>
        <v>220202.899221245</v>
      </c>
      <c r="BZ50" s="5">
        <f t="shared" si="56"/>
        <v>47824.028987459082</v>
      </c>
      <c r="CA50" s="5">
        <f t="shared" si="57"/>
        <v>144109.14330543688</v>
      </c>
      <c r="CB50" s="9">
        <f t="shared" si="109"/>
        <v>127.72001711590588</v>
      </c>
      <c r="CC50" s="9">
        <f t="shared" ca="1" si="110"/>
        <v>94.732304749986611</v>
      </c>
      <c r="CD50" s="9">
        <f t="shared" ca="1" si="111"/>
        <v>195.09558330393247</v>
      </c>
      <c r="CE50" s="9">
        <f t="shared" ca="1" si="112"/>
        <v>148.76193646929681</v>
      </c>
      <c r="CF50" s="5"/>
      <c r="CG50" s="5">
        <f t="shared" si="197"/>
        <v>94.798718826619094</v>
      </c>
      <c r="CH50" s="5">
        <f t="shared" ca="1" si="113"/>
        <v>94.732304749986611</v>
      </c>
      <c r="CI50" s="5">
        <f t="shared" si="59"/>
        <v>144.86378542570037</v>
      </c>
      <c r="CJ50" s="5">
        <f t="shared" ca="1" si="114"/>
        <v>195.09558330393247</v>
      </c>
      <c r="CK50" s="5">
        <f t="shared" si="115"/>
        <v>132.94109704791964</v>
      </c>
      <c r="CL50" s="5">
        <f t="shared" ca="1" si="116"/>
        <v>148.76193646929681</v>
      </c>
      <c r="CM50" s="5"/>
      <c r="CN50" s="1">
        <f t="shared" si="183"/>
        <v>48.491635660358448</v>
      </c>
      <c r="CO50" s="1">
        <f t="shared" si="184"/>
        <v>8.7105447947590839</v>
      </c>
      <c r="CP50" s="1">
        <f t="shared" ca="1" si="185"/>
        <v>26.857777115165341</v>
      </c>
      <c r="CQ50" s="1">
        <f t="shared" ca="1" si="186"/>
        <v>2.8323300458388516</v>
      </c>
      <c r="CR50" s="1">
        <f t="shared" ca="1" si="187"/>
        <v>11.192957366626771</v>
      </c>
      <c r="CS50" s="83">
        <f t="shared" si="117"/>
        <v>9.8834012627194243E-3</v>
      </c>
      <c r="CT50" s="83">
        <f t="shared" si="118"/>
        <v>-2.3926178290249647E-2</v>
      </c>
      <c r="CU50" s="83">
        <f t="shared" ca="1" si="60"/>
        <v>6.6041839196524094E-3</v>
      </c>
      <c r="CV50" s="83">
        <f t="shared" ca="1" si="61"/>
        <v>1.0651866027018378E-2</v>
      </c>
      <c r="CW50" s="83">
        <f t="shared" ca="1" si="61"/>
        <v>-1.2553680222890586E-2</v>
      </c>
      <c r="CX50" s="83">
        <f t="shared" si="119"/>
        <v>5.691667668820114E-3</v>
      </c>
      <c r="CY50" s="83">
        <f t="shared" si="138"/>
        <v>1.4952202890593702E-3</v>
      </c>
      <c r="CZ50" s="83">
        <f t="shared" ca="1" si="139"/>
        <v>5.1938574901845029E-3</v>
      </c>
      <c r="DA50" s="83">
        <f t="shared" ca="1" si="140"/>
        <v>-8.0131957829487443E-4</v>
      </c>
      <c r="DB50" s="83">
        <f t="shared" ca="1" si="140"/>
        <v>7.2054527787956978E-4</v>
      </c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EA50" s="5"/>
      <c r="EH50" s="5"/>
      <c r="EO50" s="90">
        <f t="shared" si="30"/>
        <v>96285.114317977801</v>
      </c>
      <c r="EP50" s="1">
        <f>+'gaku-mk1131'!G53</f>
        <v>94009</v>
      </c>
      <c r="EQ50" s="5">
        <f t="shared" ca="1" si="66"/>
        <v>16181.073701243835</v>
      </c>
      <c r="ER50" s="7">
        <f ca="1">+ER49+$EQ49</f>
        <v>479972.46329146711</v>
      </c>
      <c r="ES50" s="4">
        <f ca="1">+ER49+EQ49</f>
        <v>479972.46329146711</v>
      </c>
      <c r="ET50" s="131">
        <f ca="1">+ET49+EQ49-(ES53-ER53)/4</f>
        <v>473099.84376152966</v>
      </c>
      <c r="EU50" s="182">
        <f t="shared" ca="1" si="31"/>
        <v>499373.97795409162</v>
      </c>
      <c r="EV50" s="5">
        <f t="shared" ca="1" si="67"/>
        <v>6359</v>
      </c>
      <c r="EW50" s="92">
        <f t="shared" ca="1" si="68"/>
        <v>116.33333333333333</v>
      </c>
      <c r="EX50">
        <f t="shared" ca="1" si="189"/>
        <v>0.66637572705571269</v>
      </c>
      <c r="EY50">
        <f t="shared" ca="1" si="69"/>
        <v>0.65353500164437839</v>
      </c>
      <c r="EZ50">
        <f t="shared" ca="1" si="198"/>
        <v>4.1902258167457341E-3</v>
      </c>
      <c r="FA50">
        <f t="shared" ca="1" si="198"/>
        <v>4.1902258167455129E-3</v>
      </c>
      <c r="FC50" s="6">
        <f>+call!C88</f>
        <v>8.1023333333333305</v>
      </c>
      <c r="FE50" s="142">
        <f>fof!B112/10</f>
        <v>5000.4618016985569</v>
      </c>
      <c r="FF50" s="142">
        <f>fof!C112/10</f>
        <v>62995.758363803347</v>
      </c>
      <c r="FG50" s="7">
        <f ca="1">+AVERAGE(OFFSET(jikasougaku!$BF$287,(ROW(Sheet1!FG50)-ROW(Sheet1!$FG$5))*3,0):OFFSET(jikasougaku!$BF$287,(ROW(Sheet1!FG50)-ROW(Sheet1!$FG$5))*3+2,0))/1000</f>
        <v>121055.88933333333</v>
      </c>
      <c r="FH50" s="7">
        <f ca="1">+AVERAGE(OFFSET(jikasougaku!$BR$287,(ROW(Sheet1!FH50)-ROW(Sheet1!$FH$5))*3,0):OFFSET(jikasougaku!$BR$287,(ROW(Sheet1!FH50)-ROW(Sheet1!$FH$5))*3+2,0))/1000</f>
        <v>404644.52500000002</v>
      </c>
      <c r="FI50" s="7" t="e">
        <f ca="1">+AVERAGE(OFFSET(jikasougaku!$BH$287,(ROW(Sheet1!FI50)-ROW(Sheet1!FI$5))*3,0):OFFSET(jikasougaku!$BH$287,(ROW(Sheet1!FI50)-ROW(Sheet1!FI$5))*3+2,0))/1000</f>
        <v>#DIV/0!</v>
      </c>
      <c r="FJ50" s="7" t="e">
        <f ca="1">+AVERAGE(OFFSET(jikasougaku!$BJ$287,(ROW(Sheet1!FJ50)-ROW(Sheet1!FJ$5))*3,0):OFFSET(jikasougaku!$BJ$287,(ROW(Sheet1!FJ50)-ROW(Sheet1!FJ$5))*3+2,0))/1000</f>
        <v>#DIV/0!</v>
      </c>
      <c r="FK50" s="7" t="e">
        <f ca="1">+AVERAGE(OFFSET(jikasougaku!$BL$287,(ROW(Sheet1!FK50)-ROW(Sheet1!FK$5))*3,0):OFFSET(jikasougaku!$BL$287,(ROW(Sheet1!FK50)-ROW(Sheet1!FK$5))*3+2,0))/1000</f>
        <v>#DIV/0!</v>
      </c>
      <c r="FL50" s="4">
        <f t="shared" ca="1" si="33"/>
        <v>99736.784882527092</v>
      </c>
      <c r="FM50" s="64">
        <f t="shared" ca="1" si="71"/>
        <v>283588.63566666667</v>
      </c>
      <c r="FN50" s="7">
        <f t="shared" ca="1" si="34"/>
        <v>38119.966292308673</v>
      </c>
      <c r="FO50" s="7">
        <f t="shared" ca="1" si="35"/>
        <v>310041.30559697928</v>
      </c>
      <c r="FP50" s="1">
        <f t="shared" ca="1" si="190"/>
        <v>4.4045104440415557</v>
      </c>
      <c r="FQ50" s="1">
        <f t="shared" ca="1" si="191"/>
        <v>35.823226025824241</v>
      </c>
      <c r="FR50" s="211">
        <f ca="1">+FP50/消費税調整!$E50*100</f>
        <v>3.8861668039677069</v>
      </c>
      <c r="FS50" s="211">
        <f ca="1">+FQ50/消費税調整!$E50*100</f>
        <v>31.607379199411582</v>
      </c>
      <c r="FT50" s="83">
        <f t="shared" ca="1" si="124"/>
        <v>3.5676309733153756E-2</v>
      </c>
      <c r="FU50" s="83">
        <f t="shared" ca="1" si="125"/>
        <v>2.9798093430464232E-3</v>
      </c>
      <c r="FW50" s="7">
        <f>+kshotoku1631!$E54*kshotoku1722!$E$9/kshotoku1631!$E$65</f>
        <v>238093.70875422651</v>
      </c>
      <c r="FX50" s="72">
        <f t="shared" ca="1" si="72"/>
        <v>0.32185104443837226</v>
      </c>
      <c r="FY50">
        <f t="shared" ca="1" si="126"/>
        <v>2.2002893601562289E-2</v>
      </c>
      <c r="GA50" s="72">
        <f ca="1">+AVERAGE(OFFSET(Maikin05!$F$10,ROUNDDOWN((ROW(GA50)-ROW(GA$45))/4,0),MOD(ROW(GA50)-ROW(GA$45),4)*3):OFFSET(Maikin05!$F$10,ROUNDDOWN((ROW(GA50)-ROW(GA$45))/4,0),MOD(ROW(GA50)-ROW(GA$45),4)*3+2))</f>
        <v>116.33333333333333</v>
      </c>
      <c r="GB50" s="72">
        <f ca="1">+AVERAGE(OFFSET(Maikin30!$F$20,ROUNDDOWN((ROW(GB50)-ROW(GB$5))/4,0),MOD(ROW(GB50)-ROW(GB$5),4)*3):OFFSET(Maikin30!$F$20,ROUNDDOWN((ROW(GB50)-ROW(GB$5))/4,0),MOD(ROW(GB50)-ROW(GB$5),4)*3+2))</f>
        <v>112.13333333333333</v>
      </c>
      <c r="GC50" s="5">
        <f ca="1">+AVERAGE(OFFSET(Rocho!$J$66,(ROW(GC50)-ROW($GC$5))*3,0):OFFSET(Rocho!$J$66,(ROW(GC50)-ROW($GC$5))*3+2,0))</f>
        <v>6359</v>
      </c>
      <c r="GD50" s="72">
        <f t="shared" ca="1" si="73"/>
        <v>85.474807899114637</v>
      </c>
      <c r="GE50">
        <f t="shared" ca="1" si="127"/>
        <v>-1.6287727750590938E-3</v>
      </c>
      <c r="GF50" s="72"/>
      <c r="GG50" s="87" t="s">
        <v>269</v>
      </c>
      <c r="GH50" s="78">
        <f ca="1">+AVERAGE(OFFSET(Rocho!$E$6,(ROW(GH50)-ROW($GH$5))*3,0):OFFSET(Rocho!$E$6,(ROW(GH50)-ROW($GH$5))*3+2,0))/10000</f>
        <v>9571.3333333333321</v>
      </c>
      <c r="GI50" s="82">
        <f>Rocho!T51</f>
        <v>8305.0780877818306</v>
      </c>
      <c r="GJ50">
        <f t="shared" si="128"/>
        <v>2.8266730346703578E-3</v>
      </c>
      <c r="GL50" s="94">
        <f t="shared" si="39"/>
        <v>260770.81148705466</v>
      </c>
      <c r="GM50" s="5">
        <f t="shared" si="74"/>
        <v>96285.114317977801</v>
      </c>
      <c r="GN50" s="7">
        <f>+('gaku-mk1131'!C53-'gaku-mk1131'!D53)*('gaku-mk1722'!$C$8-'gaku-mk1722'!$D$8)/('gaku-mk1131'!$C$64-'gaku-mk1131'!$D$64)</f>
        <v>3828.7388048347466</v>
      </c>
      <c r="GO50" s="5">
        <f t="shared" si="75"/>
        <v>22516.312842107931</v>
      </c>
      <c r="GP50" s="5">
        <f t="shared" si="76"/>
        <v>25307.716145351147</v>
      </c>
      <c r="GQ50" s="90">
        <f>+'gaku-mk1131'!H53+('gaku-mk1722'!$H$8-'gaku-mk1131'!$H$64)</f>
        <v>7751.7</v>
      </c>
      <c r="GR50" s="7">
        <f>+'gaku-mk1131'!W53*'gaku-mk1722'!$W$8/'gaku-mk1131'!$W$64</f>
        <v>97744.937287630892</v>
      </c>
      <c r="GS50" s="7">
        <f>+'gaku-mk1131'!M53*'gaku-mk1722'!$M$8/'gaku-mk1131'!$M$64</f>
        <v>47089.940124194793</v>
      </c>
      <c r="GT50" s="7">
        <f>+'gaku-mk1131'!N53*'gaku-mk1722'!$N$8/'gaku-mk1131'!$N$64</f>
        <v>39753.648035042665</v>
      </c>
      <c r="GU50" s="5">
        <f t="shared" si="77"/>
        <v>75387.64595576204</v>
      </c>
      <c r="GV50" s="7">
        <f>+('gaku-jk1131'!C53-'gaku-jk1131'!D53)*('gaku-jk1722'!$C$8-'gaku-jk1722'!$D$8)/('gaku-jk1131'!$C$64-'gaku-jk1131'!$D$64)</f>
        <v>3465.3173167586478</v>
      </c>
      <c r="GW50" s="5">
        <f t="shared" si="78"/>
        <v>6851.7724118827955</v>
      </c>
      <c r="GX50" s="5">
        <f t="shared" si="79"/>
        <v>26161.329411269337</v>
      </c>
      <c r="GY50" s="90">
        <f>+'gaku-jk1131'!H53+('gaku-jk1722'!$H$8-'gaku-jk1131'!$H$64)</f>
        <v>6403.4</v>
      </c>
      <c r="GZ50" s="7">
        <f>+'gaku-jk1131'!Z53*'gaku-jk1722'!$Z$8/'gaku-jk1131'!$Z$64</f>
        <v>95337.054407991614</v>
      </c>
      <c r="HA50" s="7">
        <f>+'gaku-jk1131'!M53*'gaku-jk1722'!$M$8/'gaku-jk1131'!$M$64</f>
        <v>31286.167006690022</v>
      </c>
      <c r="HB50" s="7">
        <f>+'gaku-jk1131'!N53*'gaku-jk1722'!$N$8/'gaku-jk1131'!$N$64</f>
        <v>41719.359803584346</v>
      </c>
      <c r="HC50" s="9">
        <f t="shared" ca="1" si="40"/>
        <v>128.08240072202167</v>
      </c>
      <c r="HD50" s="7">
        <f t="shared" ca="1" si="41"/>
        <v>106.20535714285714</v>
      </c>
      <c r="HE50" s="9">
        <f t="shared" ca="1" si="42"/>
        <v>327.44257659073054</v>
      </c>
      <c r="HF50" s="9">
        <f t="shared" ca="1" si="43"/>
        <v>97.344051130776791</v>
      </c>
      <c r="HG50" s="7">
        <f t="shared" ca="1" si="44"/>
        <v>122.58702290076334</v>
      </c>
      <c r="HH50" s="7">
        <f t="shared" ca="1" si="45"/>
        <v>103.31545988258317</v>
      </c>
      <c r="HI50" s="7">
        <f t="shared" ca="1" si="46"/>
        <v>150.57502278942567</v>
      </c>
      <c r="HJ50" s="7">
        <f t="shared" ca="1" si="47"/>
        <v>96.457926829268274</v>
      </c>
      <c r="HL50">
        <f ca="1">+OFFSET('def-cy1131'!$C$8,ROUNDDOWN((ROW(Sheet1!HO50)-ROW(Sheet1!HO$5))/4,0),0)</f>
        <v>97.5</v>
      </c>
      <c r="HO50">
        <f ca="1">+OFFSET('def-cy1131'!$H$8,ROUNDDOWN((ROW(Sheet1!HO50)-ROW(Sheet1!HO$5))/4,0),0)</f>
        <v>128.69999999999999</v>
      </c>
      <c r="HP50">
        <f ca="1">+OFFSET('def-cy1131'!$W$8,ROUNDDOWN((ROW(Sheet1!HO50)-ROW(Sheet1!HO$5))/4,0),0)</f>
        <v>99.8</v>
      </c>
      <c r="HQ50">
        <f ca="1">+OFFSET('def-cy1131'!$M$8,ROUNDDOWN((ROW(Sheet1!HO50)-ROW(Sheet1!HO$5))/4,0),0)</f>
        <v>125.9</v>
      </c>
      <c r="HR50">
        <f ca="1">+OFFSET('def-cy1131'!$N$8,ROUNDDOWN((ROW(Sheet1!HO50)-ROW(Sheet1!HO$5))/4,0),0)</f>
        <v>118.2</v>
      </c>
      <c r="HS50" s="9">
        <f t="shared" ca="1" si="154"/>
        <v>126.04034296028881</v>
      </c>
      <c r="HT50" s="9">
        <f t="shared" ca="1" si="155"/>
        <v>103.3732142857143</v>
      </c>
      <c r="HU50" s="9">
        <f t="shared" ca="1" si="156"/>
        <v>331.06472898664566</v>
      </c>
      <c r="HV50" s="9">
        <f t="shared" ca="1" si="157"/>
        <v>94.391248770894791</v>
      </c>
      <c r="HW50" s="9">
        <f t="shared" ca="1" si="158"/>
        <v>123.73002544529263</v>
      </c>
      <c r="HX50" s="9">
        <f t="shared" ca="1" si="159"/>
        <v>100.72739726027397</v>
      </c>
      <c r="HY50" s="9">
        <f t="shared" ca="1" si="160"/>
        <v>155.71777575205104</v>
      </c>
      <c r="HZ50" s="9">
        <f t="shared" ca="1" si="161"/>
        <v>101.68069105691056</v>
      </c>
      <c r="IA50">
        <f t="shared" ca="1" si="80"/>
        <v>-8.3582150684187589E-3</v>
      </c>
      <c r="IB50">
        <f t="shared" ca="1" si="81"/>
        <v>2.943368140827903E-4</v>
      </c>
      <c r="IC50">
        <f t="shared" ca="1" si="82"/>
        <v>6.0506769280839938E-3</v>
      </c>
      <c r="ID50">
        <f t="shared" ca="1" si="83"/>
        <v>-3.7133225852107178E-3</v>
      </c>
      <c r="IE50">
        <f t="shared" ca="1" si="84"/>
        <v>1.8035924467734471E-2</v>
      </c>
      <c r="IF50">
        <f t="shared" ca="1" si="85"/>
        <v>-4.0158932550734763E-4</v>
      </c>
      <c r="IG50">
        <f t="shared" ca="1" si="86"/>
        <v>7.7773574780804617E-4</v>
      </c>
      <c r="IH50">
        <f t="shared" ca="1" si="87"/>
        <v>-1.277893747134146E-4</v>
      </c>
      <c r="II50">
        <f t="shared" ca="1" si="129"/>
        <v>1.2557757603859063E-2</v>
      </c>
      <c r="IJ50" s="5">
        <f t="shared" ca="1" si="130"/>
        <v>203165.79267081208</v>
      </c>
      <c r="IK50" s="1">
        <f t="shared" ca="1" si="88"/>
        <v>23.474466079764685</v>
      </c>
      <c r="IL50">
        <f t="shared" ca="1" si="131"/>
        <v>1.0568678286573057E-2</v>
      </c>
      <c r="IM50" s="5">
        <f t="shared" si="89"/>
        <v>260770.81148705466</v>
      </c>
      <c r="IN50">
        <f t="shared" ca="1" si="90"/>
        <v>128.35369973407853</v>
      </c>
      <c r="IP50" s="112">
        <v>118.43817818187317</v>
      </c>
      <c r="IQ50" s="112">
        <v>123.34517747656744</v>
      </c>
      <c r="IR50">
        <f t="shared" si="91"/>
        <v>110.99242591076587</v>
      </c>
      <c r="IS50">
        <f t="shared" si="132"/>
        <v>-4.580074741964286E-3</v>
      </c>
      <c r="IT50" s="112">
        <v>0.53392629456930407</v>
      </c>
      <c r="IU50">
        <f t="shared" si="133"/>
        <v>5.9826505924033936E-3</v>
      </c>
      <c r="IW50">
        <f>+util!B48</f>
        <v>122.8</v>
      </c>
      <c r="IX50">
        <f t="shared" si="134"/>
        <v>-1.4284032110289184E-2</v>
      </c>
      <c r="IY50">
        <f t="shared" si="135"/>
        <v>-8.5704192661735096E-3</v>
      </c>
      <c r="JA50" s="5">
        <f t="shared" si="92"/>
        <v>116661.66818161777</v>
      </c>
      <c r="JB50" s="1">
        <f t="shared" si="93"/>
        <v>2.4393943933960482</v>
      </c>
      <c r="JC50" s="5">
        <f t="shared" ca="1" si="94"/>
        <v>90890.771690505106</v>
      </c>
      <c r="JD50" s="1">
        <f t="shared" ca="1" si="95"/>
        <v>10.501828624612381</v>
      </c>
      <c r="JE50">
        <f t="shared" ca="1" si="136"/>
        <v>4.8310613760061287E-2</v>
      </c>
      <c r="JG50">
        <f t="shared" si="96"/>
        <v>0.54849286010612819</v>
      </c>
    </row>
    <row r="51" spans="1:267" x14ac:dyDescent="0.15">
      <c r="A51" t="s">
        <v>290</v>
      </c>
      <c r="B51" s="7">
        <f>+'gaku-mk1131'!B54*'gaku-mk1722'!$B$8/'gaku-mk1131'!$B$64</f>
        <v>483158.42767127254</v>
      </c>
      <c r="C51" s="7">
        <f>+'kgaku-mk1131'!B55*'kgaku-mk1722'!B$9/'kgaku-mk1131'!B$65</f>
        <v>243625.68700385778</v>
      </c>
      <c r="D51" s="7">
        <f>+'kgaku-mk1131'!C55*'kgaku-mk1722'!C$9/'kgaku-mk1131'!C$65</f>
        <v>2880.1576185828617</v>
      </c>
      <c r="E51" s="7">
        <f>+'kgaku-mk1131'!D55*'kgaku-mk1722'!D$9/'kgaku-mk1131'!D$65</f>
        <v>356.95588235294116</v>
      </c>
      <c r="F51" s="7">
        <f>+'kgaku-mk1131'!F55*'kgaku-mk1722'!F$9/'kgaku-mk1131'!F$65</f>
        <v>21920.551695840135</v>
      </c>
      <c r="G51" s="7">
        <f>+'kgaku-mk1131'!G55*'kgaku-mk1722'!G$9/'kgaku-mk1131'!G$65</f>
        <v>22454.654501318211</v>
      </c>
      <c r="H51" s="7">
        <f>+'kgaku-mk1131'!H55*'kgaku-mk1722'!H$9/'kgaku-mk1131'!H$65</f>
        <v>69307.988436023734</v>
      </c>
      <c r="I51" s="7">
        <f>+'kgaku-mk1131'!I55*'kgaku-mk1722'!I$9/'kgaku-mk1131'!I$65</f>
        <v>126623.08999071129</v>
      </c>
      <c r="J51" s="7">
        <f>+'gaku-mk1131'!F54*'gaku-mk1722'!$F$8/'gaku-mk1131'!$F$64</f>
        <v>24179.750685673189</v>
      </c>
      <c r="K51" s="7">
        <f>+'gaku-mk1131'!G54*'gaku-mk1722'!$G$8/'gaku-mk1131'!$G$64</f>
        <v>96452.572925036584</v>
      </c>
      <c r="L51" s="7">
        <f>+'gaku-jk1131'!B54*'gaku-jk1722'!$B$8/'gaku-jk1131'!$B$64</f>
        <v>418754.21759289276</v>
      </c>
      <c r="M51" s="7">
        <f>+'kgaku-jk1131'!B55*'kgaku-jk1722'!$B$9/'kgaku-jk1131'!$B$65</f>
        <v>229418.43445791901</v>
      </c>
      <c r="N51" s="7">
        <f>+'kgaku-jk1131'!C55*'kgaku-jk1722'!C$9/'kgaku-jk1131'!C$65</f>
        <v>3677.2179154243213</v>
      </c>
      <c r="O51" s="7">
        <f>+'kgaku-jk1131'!D55*'kgaku-jk1722'!D$9/'kgaku-jk1131'!D$65</f>
        <v>359.18903909389849</v>
      </c>
      <c r="P51" s="7">
        <f>+'kgaku-jk1131'!F55*'kgaku-jk1722'!F$9/'kgaku-jk1131'!F$65</f>
        <v>6686.1309307019746</v>
      </c>
      <c r="Q51" s="7">
        <f>+'kgaku-jk1131'!G55*'kgaku-jk1722'!G$9/'kgaku-jk1131'!G$65</f>
        <v>19926.891895658347</v>
      </c>
      <c r="R51" s="7">
        <f>+'kgaku-jk1131'!H55*'kgaku-jk1722'!H$9/'kgaku-jk1131'!H$65</f>
        <v>72718.348253850563</v>
      </c>
      <c r="S51" s="7">
        <f>+'kgaku-jk1131'!I55*'kgaku-jk1722'!I$9/'kgaku-jk1131'!I$65</f>
        <v>136177.19029350698</v>
      </c>
      <c r="T51" s="7">
        <f>+'gaku-jk1131'!F54*'gaku-jk1722'!$F$8/'gaku-jk1131'!$F$64</f>
        <v>24752.337487262834</v>
      </c>
      <c r="U51" s="7">
        <f>+'gaku-jk1131'!G54*'gaku-jk1722'!$G$8/'gaku-jk1131'!$G$64</f>
        <v>75156.319866553356</v>
      </c>
      <c r="V51" s="8">
        <f t="shared" si="164"/>
        <v>115.37995496465487</v>
      </c>
      <c r="W51" s="8">
        <f t="shared" si="165"/>
        <v>106.19272491310838</v>
      </c>
      <c r="X51" s="8">
        <f t="shared" si="166"/>
        <v>78.324365996963621</v>
      </c>
      <c r="Y51" s="8">
        <f t="shared" si="167"/>
        <v>99.378278149413816</v>
      </c>
      <c r="Z51" s="8">
        <f t="shared" si="168"/>
        <v>327.85106847344827</v>
      </c>
      <c r="AA51" s="8">
        <f t="shared" si="169"/>
        <v>112.68518251062831</v>
      </c>
      <c r="AB51" s="8">
        <f t="shared" si="170"/>
        <v>95.310179755566367</v>
      </c>
      <c r="AC51" s="8">
        <f t="shared" si="171"/>
        <v>92.984067095081457</v>
      </c>
      <c r="AD51" s="8">
        <f t="shared" si="172"/>
        <v>97.686736447075788</v>
      </c>
      <c r="AE51" s="8">
        <f t="shared" si="173"/>
        <v>128.33594446388088</v>
      </c>
      <c r="AF51" s="11">
        <f t="shared" ca="1" si="174"/>
        <v>106.20535714285714</v>
      </c>
      <c r="AG51" s="11">
        <f t="shared" ca="1" si="175"/>
        <v>77.484919653893698</v>
      </c>
      <c r="AH51" s="11">
        <f t="shared" ca="1" si="176"/>
        <v>99.390433031218521</v>
      </c>
      <c r="AI51" s="11">
        <f t="shared" ca="1" si="177"/>
        <v>327.44257659073054</v>
      </c>
      <c r="AJ51" s="11">
        <f t="shared" ca="1" si="178"/>
        <v>112.24868549172345</v>
      </c>
      <c r="AK51" s="11">
        <f t="shared" ca="1" si="179"/>
        <v>95.657920792079196</v>
      </c>
      <c r="AL51" s="11">
        <f t="shared" ca="1" si="180"/>
        <v>92.790975103734439</v>
      </c>
      <c r="AM51" s="11">
        <f t="shared" ca="1" si="181"/>
        <v>97.344051130776791</v>
      </c>
      <c r="AN51" s="11">
        <f t="shared" ca="1" si="182"/>
        <v>128.08240072202167</v>
      </c>
      <c r="AO51" s="9">
        <f ca="1">+OFFSET('kdef-cy1131'!B$9,ROUNDDOWN((ROW(Sheet1!AO51)-ROW(Sheet1!AO$5))/4,0),0)</f>
        <v>97.5</v>
      </c>
      <c r="AP51" s="9">
        <f ca="1">+OFFSET('kdef-cy1131'!C$9,ROUNDDOWN((ROW(Sheet1!AP51)-ROW(Sheet1!AP$5))/4,0),0)</f>
        <v>93.7</v>
      </c>
      <c r="AQ51" s="9">
        <f ca="1">+OFFSET('kdef-cy1131'!D$9,ROUNDDOWN((ROW(Sheet1!AQ51)-ROW(Sheet1!AQ$5))/4,0),0)</f>
        <v>96.1</v>
      </c>
      <c r="AR51" s="9">
        <f ca="1">+OFFSET('kdef-cy1131'!F$9,ROUNDDOWN((ROW(Sheet1!AR51)-ROW(Sheet1!AR$5))/4,0),0)</f>
        <v>135.6</v>
      </c>
      <c r="AS51" s="9">
        <f ca="1">+OFFSET('kdef-cy1131'!G$9,ROUNDDOWN((ROW(Sheet1!AS51)-ROW(Sheet1!AS$5))/4,0),0)</f>
        <v>101.3</v>
      </c>
      <c r="AT51" s="9">
        <f ca="1">+OFFSET('kdef-cy1131'!H$9,ROUNDDOWN((ROW(Sheet1!AT51)-ROW(Sheet1!AT$5))/4,0),0)</f>
        <v>99.5</v>
      </c>
      <c r="AU51" s="9">
        <f ca="1">+OFFSET('kdef-cy1131'!I$9,ROUNDDOWN((ROW(Sheet1!AU51)-ROW(Sheet1!AU$5))/4,0),0)</f>
        <v>89.9</v>
      </c>
      <c r="AV51" s="9">
        <f ca="1">+OFFSET('def-cy1131'!$F$8,ROUNDDOWN((ROW(Sheet1!AV51)-ROW(Sheet1!AV$5))/4,0),0)</f>
        <v>98.9</v>
      </c>
      <c r="AW51" s="9">
        <f ca="1">+OFFSET('def-cy1131'!$G$8,ROUNDDOWN((ROW(Sheet1!AW51)-ROW(Sheet1!AW$5))/4,0),0)</f>
        <v>112.9</v>
      </c>
      <c r="AX51" s="9">
        <f t="shared" ca="1" si="145"/>
        <v>103.3732142857143</v>
      </c>
      <c r="AY51" s="9">
        <f t="shared" ca="1" si="146"/>
        <v>78.311866501854141</v>
      </c>
      <c r="AZ51" s="9">
        <f t="shared" ca="1" si="147"/>
        <v>96.184290030211486</v>
      </c>
      <c r="BA51" s="9">
        <f t="shared" ca="1" si="148"/>
        <v>331.06472898664566</v>
      </c>
      <c r="BB51" s="9">
        <f t="shared" ca="1" si="149"/>
        <v>108.81363193768257</v>
      </c>
      <c r="BC51" s="9">
        <f t="shared" ca="1" si="150"/>
        <v>92.389207920792074</v>
      </c>
      <c r="BD51" s="9">
        <f t="shared" ca="1" si="151"/>
        <v>90.00414937759335</v>
      </c>
      <c r="BE51" s="9">
        <f t="shared" ca="1" si="143"/>
        <v>94.391248770894791</v>
      </c>
      <c r="BF51" s="9">
        <f t="shared" ca="1" si="152"/>
        <v>126.04034296028881</v>
      </c>
      <c r="BG51">
        <f t="shared" ca="1" si="97"/>
        <v>1.3252197696083411E-3</v>
      </c>
      <c r="BH51">
        <f t="shared" ca="1" si="98"/>
        <v>-2.8835862807128753E-5</v>
      </c>
      <c r="BI51">
        <f t="shared" ca="1" si="99"/>
        <v>-3.6494165285752496E-4</v>
      </c>
      <c r="BJ51">
        <f t="shared" ca="1" si="100"/>
        <v>9.5140312764677084E-4</v>
      </c>
      <c r="BK51">
        <f t="shared" ca="1" si="101"/>
        <v>-2.8583764068078376E-3</v>
      </c>
      <c r="BL51" s="13">
        <f t="shared" ca="1" si="102"/>
        <v>-9.7553102521737937E-4</v>
      </c>
      <c r="BM51">
        <f t="shared" ca="1" si="192"/>
        <v>-1.1574628546539491E-2</v>
      </c>
      <c r="BN51">
        <f t="shared" ca="1" si="193"/>
        <v>-2.8071477937731383E-2</v>
      </c>
      <c r="BO51" s="13">
        <f t="shared" ca="1" si="194"/>
        <v>-3.9646106484270874E-2</v>
      </c>
      <c r="BP51">
        <f t="shared" ca="1" si="104"/>
        <v>-2.0475494778635986E-3</v>
      </c>
      <c r="BQ51">
        <f t="shared" ca="1" si="105"/>
        <v>-3.8510772708262335E-3</v>
      </c>
      <c r="BR51">
        <f t="shared" ca="1" si="106"/>
        <v>-9.3398617683345068E-3</v>
      </c>
      <c r="BS51" s="13">
        <f t="shared" ca="1" si="107"/>
        <v>-1.5238488517024338E-2</v>
      </c>
      <c r="BT51" s="5">
        <f t="shared" si="51"/>
        <v>75156.319866553356</v>
      </c>
      <c r="BU51" s="5">
        <f t="shared" ca="1" si="195"/>
        <v>232220.7667614494</v>
      </c>
      <c r="BV51" s="5">
        <f t="shared" ca="1" si="196"/>
        <v>23541.277390255338</v>
      </c>
      <c r="BW51" s="5">
        <f t="shared" ca="1" si="108"/>
        <v>95396.135024948686</v>
      </c>
      <c r="BX51" s="5">
        <f t="shared" si="54"/>
        <v>96452.572925036584</v>
      </c>
      <c r="BY51" s="5">
        <f t="shared" si="55"/>
        <v>220908.93466428315</v>
      </c>
      <c r="BZ51" s="5">
        <f t="shared" si="56"/>
        <v>46100.30238151332</v>
      </c>
      <c r="CA51" s="5">
        <f t="shared" si="57"/>
        <v>142552.87530654989</v>
      </c>
      <c r="CB51" s="9">
        <f t="shared" si="109"/>
        <v>128.33594446388088</v>
      </c>
      <c r="CC51" s="9">
        <f t="shared" ca="1" si="110"/>
        <v>95.128845600278979</v>
      </c>
      <c r="CD51" s="9">
        <f t="shared" ca="1" si="111"/>
        <v>195.82753143461983</v>
      </c>
      <c r="CE51" s="9">
        <f t="shared" ca="1" si="112"/>
        <v>149.43254804743236</v>
      </c>
      <c r="CF51" s="5"/>
      <c r="CG51" s="5">
        <f t="shared" si="197"/>
        <v>95.174762918976924</v>
      </c>
      <c r="CH51" s="5">
        <f t="shared" ca="1" si="113"/>
        <v>95.128845600278979</v>
      </c>
      <c r="CI51" s="5">
        <f t="shared" si="59"/>
        <v>146.63660382122919</v>
      </c>
      <c r="CJ51" s="5">
        <f t="shared" ca="1" si="114"/>
        <v>195.82753143461983</v>
      </c>
      <c r="CK51" s="5">
        <f t="shared" si="115"/>
        <v>133.73343819216942</v>
      </c>
      <c r="CL51" s="5">
        <f t="shared" ca="1" si="116"/>
        <v>149.43254804743236</v>
      </c>
      <c r="CM51" s="5"/>
      <c r="CN51" s="1">
        <f t="shared" si="183"/>
        <v>48.361228428211966</v>
      </c>
      <c r="CO51" s="1">
        <f t="shared" si="184"/>
        <v>8.6796784371106011</v>
      </c>
      <c r="CP51" s="1">
        <f t="shared" ca="1" si="185"/>
        <v>26.818790295846313</v>
      </c>
      <c r="CQ51" s="1">
        <f t="shared" ca="1" si="186"/>
        <v>2.7187429893992374</v>
      </c>
      <c r="CR51" s="1">
        <f t="shared" ca="1" si="187"/>
        <v>11.017141041896929</v>
      </c>
      <c r="CS51" s="83">
        <f t="shared" si="117"/>
        <v>-2.6928952939012461E-3</v>
      </c>
      <c r="CT51" s="83">
        <f t="shared" si="118"/>
        <v>-3.5498555309373472E-3</v>
      </c>
      <c r="CU51" s="83">
        <f t="shared" ca="1" si="60"/>
        <v>-1.4526572042646618E-3</v>
      </c>
      <c r="CV51" s="83">
        <f t="shared" ca="1" si="61"/>
        <v>-4.0930073411033691E-2</v>
      </c>
      <c r="CW51" s="83">
        <f t="shared" ca="1" si="61"/>
        <v>-1.5832437486729307E-2</v>
      </c>
      <c r="CX51" s="83">
        <f t="shared" si="119"/>
        <v>3.8546101025535903E-3</v>
      </c>
      <c r="CY51" s="83">
        <f t="shared" si="138"/>
        <v>4.8108900267506659E-3</v>
      </c>
      <c r="CZ51" s="83">
        <f t="shared" ca="1" si="139"/>
        <v>4.1771729093245582E-3</v>
      </c>
      <c r="DA51" s="83">
        <f t="shared" ca="1" si="140"/>
        <v>3.7447209358039261E-3</v>
      </c>
      <c r="DB51" s="83">
        <f t="shared" ca="1" si="140"/>
        <v>4.4978210095560035E-3</v>
      </c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EA51" s="5"/>
      <c r="EB51" t="s">
        <v>811</v>
      </c>
      <c r="EC51">
        <v>3.7499999999999999E-2</v>
      </c>
      <c r="ED51" t="s">
        <v>813</v>
      </c>
      <c r="EH51" s="5"/>
      <c r="EO51" s="90">
        <f t="shared" si="30"/>
        <v>96452.572925036584</v>
      </c>
      <c r="EP51" s="1">
        <f>+'gaku-mk1131'!G54</f>
        <v>94172.5</v>
      </c>
      <c r="EQ51" s="5">
        <f t="shared" ca="1" si="66"/>
        <v>16136.473309419336</v>
      </c>
      <c r="ER51" s="7">
        <f ca="1">+ER50+$EQ50</f>
        <v>496153.53699271096</v>
      </c>
      <c r="ES51" s="7">
        <f ca="1">+ES50+$EQ50</f>
        <v>496153.53699271096</v>
      </c>
      <c r="ET51" s="7">
        <f ca="1">+ET50+EQ50-(ES53-ER53)/4</f>
        <v>482408.29793283599</v>
      </c>
      <c r="EU51" s="182">
        <f t="shared" ca="1" si="31"/>
        <v>509199.3876417593</v>
      </c>
      <c r="EV51" s="5">
        <f t="shared" ca="1" si="67"/>
        <v>6384.666666666667</v>
      </c>
      <c r="EW51" s="92">
        <f t="shared" ca="1" si="68"/>
        <v>115.63333333333333</v>
      </c>
      <c r="EX51">
        <f t="shared" ca="1" si="189"/>
        <v>0.66110168201194808</v>
      </c>
      <c r="EY51">
        <f t="shared" ca="1" si="69"/>
        <v>0.64836258479843734</v>
      </c>
      <c r="EZ51">
        <f t="shared" ca="1" si="198"/>
        <v>-7.9460076044281566E-3</v>
      </c>
      <c r="FA51">
        <f t="shared" ca="1" si="198"/>
        <v>-7.9460076044280455E-3</v>
      </c>
      <c r="FC51" s="6">
        <f>+call!C89</f>
        <v>7.3314399999999997</v>
      </c>
      <c r="FE51" s="142">
        <f>fof!B113/10</f>
        <v>5004.7069680859749</v>
      </c>
      <c r="FF51" s="142">
        <f>fof!C113/10</f>
        <v>63196.912833752707</v>
      </c>
      <c r="FG51" s="7">
        <f ca="1">+AVERAGE(OFFSET(jikasougaku!$BF$287,(ROW(Sheet1!FG51)-ROW(Sheet1!$FG$5))*3,0):OFFSET(jikasougaku!$BF$287,(ROW(Sheet1!FG51)-ROW(Sheet1!$FG$5))*3+2,0))/1000</f>
        <v>116124.829</v>
      </c>
      <c r="FH51" s="7">
        <f ca="1">+AVERAGE(OFFSET(jikasougaku!$BR$287,(ROW(Sheet1!FH51)-ROW(Sheet1!$FH$5))*3,0):OFFSET(jikasougaku!$BR$287,(ROW(Sheet1!FH51)-ROW(Sheet1!$FH$5))*3+2,0))/1000</f>
        <v>383462.66833333333</v>
      </c>
      <c r="FI51" s="7" t="e">
        <f ca="1">+AVERAGE(OFFSET(jikasougaku!$BH$287,(ROW(Sheet1!FI51)-ROW(Sheet1!FI$5))*3,0):OFFSET(jikasougaku!$BH$287,(ROW(Sheet1!FI51)-ROW(Sheet1!FI$5))*3+2,0))/1000</f>
        <v>#DIV/0!</v>
      </c>
      <c r="FJ51" s="7" t="e">
        <f ca="1">+AVERAGE(OFFSET(jikasougaku!$BJ$287,(ROW(Sheet1!FJ51)-ROW(Sheet1!FJ$5))*3,0):OFFSET(jikasougaku!$BJ$287,(ROW(Sheet1!FJ51)-ROW(Sheet1!FJ$5))*3+2,0))/1000</f>
        <v>#DIV/0!</v>
      </c>
      <c r="FK51" s="7" t="e">
        <f ca="1">+AVERAGE(OFFSET(jikasougaku!$BL$287,(ROW(Sheet1!FK51)-ROW(Sheet1!FK$5))*3,0):OFFSET(jikasougaku!$BL$287,(ROW(Sheet1!FK51)-ROW(Sheet1!FK$5))*3+2,0))/1000</f>
        <v>#DIV/0!</v>
      </c>
      <c r="FL51" s="4">
        <f t="shared" ca="1" si="33"/>
        <v>95674.131620328408</v>
      </c>
      <c r="FM51" s="64">
        <f t="shared" ca="1" si="71"/>
        <v>267337.83933333331</v>
      </c>
      <c r="FN51" s="7">
        <f t="shared" ca="1" si="34"/>
        <v>36567.19711497095</v>
      </c>
      <c r="FO51" s="7">
        <f t="shared" ca="1" si="35"/>
        <v>292274.66237330833</v>
      </c>
      <c r="FP51" s="1">
        <f t="shared" ca="1" si="190"/>
        <v>4.2230848033531023</v>
      </c>
      <c r="FQ51" s="1">
        <f t="shared" ca="1" si="191"/>
        <v>33.754314862938813</v>
      </c>
      <c r="FR51" s="211">
        <f ca="1">+FP51/消費税調整!$E51*100</f>
        <v>3.7117572045845169</v>
      </c>
      <c r="FS51" s="211">
        <f ca="1">+FQ51/消費税調整!$E51*100</f>
        <v>29.667370467874495</v>
      </c>
      <c r="FT51" s="83">
        <f t="shared" ca="1" si="124"/>
        <v>-4.591786983247776E-2</v>
      </c>
      <c r="FU51" s="83">
        <f t="shared" ca="1" si="125"/>
        <v>-6.3342807881428931E-2</v>
      </c>
      <c r="FW51" s="7">
        <f>+kshotoku1631!$E55*kshotoku1722!$E$9/kshotoku1631!$E$65</f>
        <v>241722.85245139475</v>
      </c>
      <c r="FX51" s="72">
        <f t="shared" ca="1" si="72"/>
        <v>0.32741339040107303</v>
      </c>
      <c r="FY51">
        <f t="shared" ca="1" si="126"/>
        <v>1.7134719707340772E-2</v>
      </c>
      <c r="GA51" s="72">
        <f ca="1">+AVERAGE(OFFSET(Maikin05!$F$10,ROUNDDOWN((ROW(GA51)-ROW(GA$45))/4,0),MOD(ROW(GA51)-ROW(GA$45),4)*3):OFFSET(Maikin05!$F$10,ROUNDDOWN((ROW(GA51)-ROW(GA$45))/4,0),MOD(ROW(GA51)-ROW(GA$45),4)*3+2))</f>
        <v>115.63333333333333</v>
      </c>
      <c r="GB51" s="72">
        <f ca="1">+AVERAGE(OFFSET(Maikin30!$F$20,ROUNDDOWN((ROW(GB51)-ROW(GB$5))/4,0),MOD(ROW(GB51)-ROW(GB$5),4)*3):OFFSET(Maikin30!$F$20,ROUNDDOWN((ROW(GB51)-ROW(GB$5))/4,0),MOD(ROW(GB51)-ROW(GB$5),4)*3+2))</f>
        <v>111.10000000000001</v>
      </c>
      <c r="GC51" s="5">
        <f ca="1">+AVERAGE(OFFSET(Rocho!$J$66,(ROW(GC51)-ROW($GC$5))*3,0):OFFSET(Rocho!$J$66,(ROW(GC51)-ROW($GC$5))*3+2,0))</f>
        <v>6384.666666666667</v>
      </c>
      <c r="GD51" s="72">
        <f t="shared" ca="1" si="73"/>
        <v>85.262763203290206</v>
      </c>
      <c r="GE51">
        <f t="shared" ca="1" si="127"/>
        <v>-2.4838681196478201E-3</v>
      </c>
      <c r="GF51" s="72"/>
      <c r="GG51" s="87" t="s">
        <v>270</v>
      </c>
      <c r="GH51" s="78">
        <f ca="1">+AVERAGE(OFFSET(Rocho!$E$6,(ROW(GH51)-ROW($GH$5))*3,0):OFFSET(Rocho!$E$6,(ROW(GH51)-ROW($GH$5))*3+2,0))/10000</f>
        <v>9602.3333333333321</v>
      </c>
      <c r="GI51" s="82">
        <f>Rocho!T52</f>
        <v>8326.6239098796304</v>
      </c>
      <c r="GJ51">
        <f t="shared" si="128"/>
        <v>2.5909355703733687E-3</v>
      </c>
      <c r="GL51" s="94">
        <f t="shared" si="39"/>
        <v>260990.99279351457</v>
      </c>
      <c r="GM51" s="5">
        <f t="shared" si="74"/>
        <v>96452.572925036584</v>
      </c>
      <c r="GN51" s="7">
        <f>+('gaku-mk1131'!C54-'gaku-mk1131'!D54)*('gaku-mk1722'!$C$8-'gaku-mk1722'!$D$8)/('gaku-mk1131'!$C$64-'gaku-mk1131'!$D$64)</f>
        <v>3938.1478235144746</v>
      </c>
      <c r="GO51" s="5">
        <f t="shared" si="75"/>
        <v>21920.551695840135</v>
      </c>
      <c r="GP51" s="5">
        <f t="shared" si="76"/>
        <v>24179.750685673189</v>
      </c>
      <c r="GQ51" s="90">
        <f>+'gaku-mk1131'!H54+('gaku-mk1722'!$H$8-'gaku-mk1131'!$H$64)</f>
        <v>6825.3</v>
      </c>
      <c r="GR51" s="7">
        <f>+'gaku-mk1131'!W54*'gaku-mk1722'!$W$8/'gaku-mk1131'!$W$64</f>
        <v>99811.268129095028</v>
      </c>
      <c r="GS51" s="7">
        <f>+'gaku-mk1131'!M54*'gaku-mk1722'!$M$8/'gaku-mk1131'!$M$64</f>
        <v>48129.947531787402</v>
      </c>
      <c r="GT51" s="7">
        <f>+'gaku-mk1131'!N54*'gaku-mk1722'!$N$8/'gaku-mk1131'!$N$64</f>
        <v>40266.545997432215</v>
      </c>
      <c r="GU51" s="5">
        <f t="shared" si="77"/>
        <v>75156.319866553356</v>
      </c>
      <c r="GV51" s="7">
        <f>+('gaku-jk1131'!C54-'gaku-jk1131'!D54)*('gaku-jk1722'!$C$8-'gaku-jk1722'!$D$8)/('gaku-jk1131'!$C$64-'gaku-jk1131'!$D$64)</f>
        <v>3523.8218896006751</v>
      </c>
      <c r="GW51" s="5">
        <f t="shared" si="78"/>
        <v>6686.1309307019746</v>
      </c>
      <c r="GX51" s="5">
        <f t="shared" si="79"/>
        <v>24752.337487262834</v>
      </c>
      <c r="GY51" s="90">
        <f>+'gaku-jk1131'!H54+('gaku-jk1722'!$H$8-'gaku-jk1131'!$H$64)</f>
        <v>5770.8</v>
      </c>
      <c r="GZ51" s="7">
        <f>+'gaku-jk1131'!Z54*'gaku-jk1722'!$Z$8/'gaku-jk1131'!$Z$64</f>
        <v>97454.170188849312</v>
      </c>
      <c r="HA51" s="7">
        <f>+'gaku-jk1131'!M54*'gaku-jk1722'!$M$8/'gaku-jk1131'!$M$64</f>
        <v>32032.650838086327</v>
      </c>
      <c r="HB51" s="7">
        <f>+'gaku-jk1131'!N54*'gaku-jk1722'!$N$8/'gaku-jk1131'!$N$64</f>
        <v>42734.113963776959</v>
      </c>
      <c r="HC51" s="9">
        <f t="shared" ca="1" si="40"/>
        <v>128.08240072202167</v>
      </c>
      <c r="HD51" s="7">
        <f t="shared" ca="1" si="41"/>
        <v>106.20535714285714</v>
      </c>
      <c r="HE51" s="9">
        <f t="shared" ca="1" si="42"/>
        <v>327.44257659073054</v>
      </c>
      <c r="HF51" s="9">
        <f t="shared" ca="1" si="43"/>
        <v>97.344051130776791</v>
      </c>
      <c r="HG51" s="7">
        <f t="shared" ca="1" si="44"/>
        <v>122.58702290076334</v>
      </c>
      <c r="HH51" s="7">
        <f t="shared" ca="1" si="45"/>
        <v>103.31545988258317</v>
      </c>
      <c r="HI51" s="7">
        <f t="shared" ca="1" si="46"/>
        <v>150.57502278942567</v>
      </c>
      <c r="HJ51" s="7">
        <f t="shared" ca="1" si="47"/>
        <v>96.457926829268274</v>
      </c>
      <c r="HL51">
        <f ca="1">+OFFSET('def-cy1131'!$C$8,ROUNDDOWN((ROW(Sheet1!HO51)-ROW(Sheet1!HO$5))/4,0),0)</f>
        <v>97.5</v>
      </c>
      <c r="HO51">
        <f ca="1">+OFFSET('def-cy1131'!$H$8,ROUNDDOWN((ROW(Sheet1!HO51)-ROW(Sheet1!HO$5))/4,0),0)</f>
        <v>128.69999999999999</v>
      </c>
      <c r="HP51">
        <f ca="1">+OFFSET('def-cy1131'!$W$8,ROUNDDOWN((ROW(Sheet1!HO51)-ROW(Sheet1!HO$5))/4,0),0)</f>
        <v>99.8</v>
      </c>
      <c r="HQ51">
        <f ca="1">+OFFSET('def-cy1131'!$M$8,ROUNDDOWN((ROW(Sheet1!HO51)-ROW(Sheet1!HO$5))/4,0),0)</f>
        <v>125.9</v>
      </c>
      <c r="HR51">
        <f ca="1">+OFFSET('def-cy1131'!$N$8,ROUNDDOWN((ROW(Sheet1!HO51)-ROW(Sheet1!HO$5))/4,0),0)</f>
        <v>118.2</v>
      </c>
      <c r="HS51" s="9">
        <f t="shared" ca="1" si="154"/>
        <v>126.04034296028881</v>
      </c>
      <c r="HT51" s="9">
        <f t="shared" ca="1" si="155"/>
        <v>103.3732142857143</v>
      </c>
      <c r="HU51" s="9">
        <f t="shared" ca="1" si="156"/>
        <v>331.06472898664566</v>
      </c>
      <c r="HV51" s="9">
        <f t="shared" ca="1" si="157"/>
        <v>94.391248770894791</v>
      </c>
      <c r="HW51" s="9">
        <f t="shared" ca="1" si="158"/>
        <v>123.73002544529263</v>
      </c>
      <c r="HX51" s="9">
        <f t="shared" ca="1" si="159"/>
        <v>100.72739726027397</v>
      </c>
      <c r="HY51" s="9">
        <f t="shared" ca="1" si="160"/>
        <v>155.71777575205104</v>
      </c>
      <c r="HZ51" s="9">
        <f t="shared" ca="1" si="161"/>
        <v>101.68069105691056</v>
      </c>
      <c r="IA51">
        <f t="shared" ca="1" si="80"/>
        <v>-1.1379006789746728E-3</v>
      </c>
      <c r="IB51">
        <f t="shared" ca="1" si="81"/>
        <v>2.3603043012317842E-4</v>
      </c>
      <c r="IC51">
        <f t="shared" ca="1" si="82"/>
        <v>-2.140189279249752E-3</v>
      </c>
      <c r="ID51">
        <f t="shared" ca="1" si="83"/>
        <v>-5.1905143990984021E-3</v>
      </c>
      <c r="IE51">
        <f t="shared" ca="1" si="84"/>
        <v>-3.0547414252957883E-3</v>
      </c>
      <c r="IF51">
        <f t="shared" ca="1" si="85"/>
        <v>8.3226644665294475E-3</v>
      </c>
      <c r="IG51">
        <f t="shared" ca="1" si="86"/>
        <v>4.5365819633205705E-3</v>
      </c>
      <c r="IH51">
        <f t="shared" ca="1" si="87"/>
        <v>-4.0268874761798211E-3</v>
      </c>
      <c r="II51">
        <f t="shared" ca="1" si="129"/>
        <v>-2.4549563988252397E-3</v>
      </c>
      <c r="IJ51" s="5">
        <f t="shared" ca="1" si="130"/>
        <v>202667.02950807248</v>
      </c>
      <c r="IK51" s="1">
        <f t="shared" ca="1" si="88"/>
        <v>23.405678312321356</v>
      </c>
      <c r="IL51">
        <f t="shared" ca="1" si="131"/>
        <v>-2.9346247842082724E-3</v>
      </c>
      <c r="IM51" s="5">
        <f t="shared" si="89"/>
        <v>260990.99279351457</v>
      </c>
      <c r="IN51">
        <f t="shared" ca="1" si="90"/>
        <v>128.77821983526877</v>
      </c>
      <c r="IP51" s="112">
        <v>118.0467329441156</v>
      </c>
      <c r="IQ51" s="112">
        <v>122.35662090446336</v>
      </c>
      <c r="IR51">
        <f t="shared" si="91"/>
        <v>109.6500790216717</v>
      </c>
      <c r="IS51">
        <f t="shared" si="132"/>
        <v>-1.2167768410554664E-2</v>
      </c>
      <c r="IT51" s="112">
        <v>0.52964711350755611</v>
      </c>
      <c r="IU51">
        <f t="shared" si="133"/>
        <v>-8.0468430661663707E-3</v>
      </c>
      <c r="IW51">
        <f>+util!B49</f>
        <v>121.333333333333</v>
      </c>
      <c r="IX51">
        <f t="shared" si="134"/>
        <v>-1.2015436744413821E-2</v>
      </c>
      <c r="IY51">
        <f t="shared" si="135"/>
        <v>-7.2092620466482921E-3</v>
      </c>
      <c r="JA51" s="5">
        <f t="shared" si="92"/>
        <v>118438.11748696469</v>
      </c>
      <c r="JB51" s="1">
        <f t="shared" si="93"/>
        <v>2.5691397099048001</v>
      </c>
      <c r="JC51" s="5">
        <f t="shared" ca="1" si="94"/>
        <v>91970.612451755442</v>
      </c>
      <c r="JD51" s="1">
        <f t="shared" ca="1" si="95"/>
        <v>10.621533134708637</v>
      </c>
      <c r="JE51">
        <f t="shared" ca="1" si="136"/>
        <v>1.1333971636084607E-2</v>
      </c>
      <c r="JG51">
        <f t="shared" si="96"/>
        <v>0.5478594001432997</v>
      </c>
    </row>
    <row r="52" spans="1:267" x14ac:dyDescent="0.15">
      <c r="A52" t="s">
        <v>291</v>
      </c>
      <c r="B52" s="7">
        <f>+'gaku-mk1131'!B55*'gaku-mk1722'!$B$8/'gaku-mk1131'!$B$64</f>
        <v>490450.37116167985</v>
      </c>
      <c r="C52" s="7">
        <f>+'kgaku-mk1131'!B56*'kgaku-mk1722'!B$9/'kgaku-mk1131'!B$65</f>
        <v>248435.37584768634</v>
      </c>
      <c r="D52" s="7">
        <f>+'kgaku-mk1131'!C56*'kgaku-mk1722'!C$9/'kgaku-mk1131'!C$65</f>
        <v>3049.3696701151666</v>
      </c>
      <c r="E52" s="7">
        <f>+'kgaku-mk1131'!D56*'kgaku-mk1722'!D$9/'kgaku-mk1131'!D$65</f>
        <v>337.22415441176469</v>
      </c>
      <c r="F52" s="7">
        <f>+'kgaku-mk1131'!F56*'kgaku-mk1722'!F$9/'kgaku-mk1131'!F$65</f>
        <v>22695.031987885042</v>
      </c>
      <c r="G52" s="7">
        <f>+'kgaku-mk1131'!G56*'kgaku-mk1722'!G$9/'kgaku-mk1131'!G$65</f>
        <v>22387.074706262745</v>
      </c>
      <c r="H52" s="7">
        <f>+'kgaku-mk1131'!H56*'kgaku-mk1722'!H$9/'kgaku-mk1131'!H$65</f>
        <v>70091.043499801119</v>
      </c>
      <c r="I52" s="7">
        <f>+'kgaku-mk1131'!I56*'kgaku-mk1722'!I$9/'kgaku-mk1131'!I$65</f>
        <v>129917.96093262595</v>
      </c>
      <c r="J52" s="7">
        <f>+'gaku-mk1131'!F55*'gaku-mk1722'!$F$8/'gaku-mk1131'!$F$64</f>
        <v>23332.157280369662</v>
      </c>
      <c r="K52" s="7">
        <f>+'gaku-mk1131'!G55*'gaku-mk1722'!$G$8/'gaku-mk1131'!$G$64</f>
        <v>96084.778516505627</v>
      </c>
      <c r="L52" s="7">
        <f>+'gaku-jk1131'!B55*'gaku-jk1722'!$B$8/'gaku-jk1131'!$B$64</f>
        <v>421695.26872993493</v>
      </c>
      <c r="M52" s="7">
        <f>+'kgaku-jk1131'!B56*'kgaku-jk1722'!$B$9/'kgaku-jk1131'!$B$65</f>
        <v>232142.02540481265</v>
      </c>
      <c r="N52" s="7">
        <f>+'kgaku-jk1131'!C56*'kgaku-jk1722'!C$9/'kgaku-jk1131'!C$65</f>
        <v>3958.8645442595621</v>
      </c>
      <c r="O52" s="7">
        <f>+'kgaku-jk1131'!D56*'kgaku-jk1722'!D$9/'kgaku-jk1131'!D$65</f>
        <v>335.32616002922913</v>
      </c>
      <c r="P52" s="7">
        <f>+'kgaku-jk1131'!F56*'kgaku-jk1722'!F$9/'kgaku-jk1131'!F$65</f>
        <v>6937.7478663185484</v>
      </c>
      <c r="Q52" s="7">
        <f>+'kgaku-jk1131'!G56*'kgaku-jk1722'!G$9/'kgaku-jk1131'!G$65</f>
        <v>19721.359455748388</v>
      </c>
      <c r="R52" s="7">
        <f>+'kgaku-jk1131'!H56*'kgaku-jk1722'!H$9/'kgaku-jk1131'!H$65</f>
        <v>72465.472918531479</v>
      </c>
      <c r="S52" s="7">
        <f>+'kgaku-jk1131'!I56*'kgaku-jk1722'!I$9/'kgaku-jk1131'!I$65</f>
        <v>138781.63487816072</v>
      </c>
      <c r="T52" s="7">
        <f>+'gaku-jk1131'!F55*'gaku-jk1722'!$F$8/'gaku-jk1131'!$F$64</f>
        <v>23829.850495591465</v>
      </c>
      <c r="U52" s="7">
        <f>+'gaku-jk1131'!G55*'gaku-jk1722'!$G$8/'gaku-jk1131'!$G$64</f>
        <v>74747.502264148687</v>
      </c>
      <c r="V52" s="8">
        <f t="shared" si="164"/>
        <v>116.30445194199643</v>
      </c>
      <c r="W52" s="8">
        <f t="shared" si="165"/>
        <v>107.01869918402802</v>
      </c>
      <c r="X52" s="8">
        <f t="shared" si="166"/>
        <v>77.026370466168586</v>
      </c>
      <c r="Y52" s="8">
        <f t="shared" si="167"/>
        <v>100.5660144088878</v>
      </c>
      <c r="Z52" s="8">
        <f t="shared" si="168"/>
        <v>327.12390858228105</v>
      </c>
      <c r="AA52" s="8">
        <f t="shared" si="169"/>
        <v>113.51689398743427</v>
      </c>
      <c r="AB52" s="8">
        <f t="shared" si="170"/>
        <v>96.7233644891826</v>
      </c>
      <c r="AC52" s="8">
        <f t="shared" si="171"/>
        <v>93.613222705355525</v>
      </c>
      <c r="AD52" s="8">
        <f t="shared" si="172"/>
        <v>97.911471516307344</v>
      </c>
      <c r="AE52" s="8">
        <f t="shared" si="173"/>
        <v>128.54580501827817</v>
      </c>
      <c r="AF52" s="11">
        <f t="shared" ca="1" si="174"/>
        <v>106.20535714285714</v>
      </c>
      <c r="AG52" s="11">
        <f t="shared" ca="1" si="175"/>
        <v>77.484919653893698</v>
      </c>
      <c r="AH52" s="11">
        <f t="shared" ca="1" si="176"/>
        <v>99.390433031218521</v>
      </c>
      <c r="AI52" s="11">
        <f t="shared" ca="1" si="177"/>
        <v>327.44257659073054</v>
      </c>
      <c r="AJ52" s="11">
        <f t="shared" ca="1" si="178"/>
        <v>112.24868549172345</v>
      </c>
      <c r="AK52" s="11">
        <f t="shared" ca="1" si="179"/>
        <v>95.657920792079196</v>
      </c>
      <c r="AL52" s="11">
        <f t="shared" ca="1" si="180"/>
        <v>92.790975103734439</v>
      </c>
      <c r="AM52" s="11">
        <f t="shared" ca="1" si="181"/>
        <v>97.344051130776791</v>
      </c>
      <c r="AN52" s="11">
        <f t="shared" ca="1" si="182"/>
        <v>128.08240072202167</v>
      </c>
      <c r="AO52" s="9">
        <f ca="1">+OFFSET('kdef-cy1131'!B$9,ROUNDDOWN((ROW(Sheet1!AO52)-ROW(Sheet1!AO$5))/4,0),0)</f>
        <v>97.5</v>
      </c>
      <c r="AP52" s="9">
        <f ca="1">+OFFSET('kdef-cy1131'!C$9,ROUNDDOWN((ROW(Sheet1!AP52)-ROW(Sheet1!AP$5))/4,0),0)</f>
        <v>93.7</v>
      </c>
      <c r="AQ52" s="9">
        <f ca="1">+OFFSET('kdef-cy1131'!D$9,ROUNDDOWN((ROW(Sheet1!AQ52)-ROW(Sheet1!AQ$5))/4,0),0)</f>
        <v>96.1</v>
      </c>
      <c r="AR52" s="9">
        <f ca="1">+OFFSET('kdef-cy1131'!F$9,ROUNDDOWN((ROW(Sheet1!AR52)-ROW(Sheet1!AR$5))/4,0),0)</f>
        <v>135.6</v>
      </c>
      <c r="AS52" s="9">
        <f ca="1">+OFFSET('kdef-cy1131'!G$9,ROUNDDOWN((ROW(Sheet1!AS52)-ROW(Sheet1!AS$5))/4,0),0)</f>
        <v>101.3</v>
      </c>
      <c r="AT52" s="9">
        <f ca="1">+OFFSET('kdef-cy1131'!H$9,ROUNDDOWN((ROW(Sheet1!AT52)-ROW(Sheet1!AT$5))/4,0),0)</f>
        <v>99.5</v>
      </c>
      <c r="AU52" s="9">
        <f ca="1">+OFFSET('kdef-cy1131'!I$9,ROUNDDOWN((ROW(Sheet1!AU52)-ROW(Sheet1!AU$5))/4,0),0)</f>
        <v>89.9</v>
      </c>
      <c r="AV52" s="9">
        <f ca="1">+OFFSET('def-cy1131'!$F$8,ROUNDDOWN((ROW(Sheet1!AV52)-ROW(Sheet1!AV$5))/4,0),0)</f>
        <v>98.9</v>
      </c>
      <c r="AW52" s="9">
        <f ca="1">+OFFSET('def-cy1131'!$G$8,ROUNDDOWN((ROW(Sheet1!AW52)-ROW(Sheet1!AW$5))/4,0),0)</f>
        <v>112.9</v>
      </c>
      <c r="AX52" s="9">
        <f t="shared" ca="1" si="145"/>
        <v>103.3732142857143</v>
      </c>
      <c r="AY52" s="9">
        <f t="shared" ca="1" si="146"/>
        <v>78.311866501854141</v>
      </c>
      <c r="AZ52" s="9">
        <f t="shared" ca="1" si="147"/>
        <v>96.184290030211486</v>
      </c>
      <c r="BA52" s="9">
        <f t="shared" ca="1" si="148"/>
        <v>331.06472898664566</v>
      </c>
      <c r="BB52" s="9">
        <f t="shared" ca="1" si="149"/>
        <v>108.81363193768257</v>
      </c>
      <c r="BC52" s="9">
        <f t="shared" ca="1" si="150"/>
        <v>92.389207920792074</v>
      </c>
      <c r="BD52" s="9">
        <f t="shared" ca="1" si="151"/>
        <v>90.00414937759335</v>
      </c>
      <c r="BE52" s="9">
        <f t="shared" ca="1" si="143"/>
        <v>94.391248770894791</v>
      </c>
      <c r="BF52" s="9">
        <f t="shared" ca="1" si="152"/>
        <v>126.04034296028881</v>
      </c>
      <c r="BG52">
        <f t="shared" ca="1" si="97"/>
        <v>1.03082873926381E-3</v>
      </c>
      <c r="BH52">
        <f t="shared" ca="1" si="98"/>
        <v>1.0727076295699102E-4</v>
      </c>
      <c r="BI52">
        <f t="shared" ca="1" si="99"/>
        <v>-1.0452449300735259E-3</v>
      </c>
      <c r="BJ52">
        <f t="shared" ca="1" si="100"/>
        <v>-1.0918980768039456E-3</v>
      </c>
      <c r="BK52">
        <f t="shared" ca="1" si="101"/>
        <v>1.0955495849475723E-2</v>
      </c>
      <c r="BL52" s="13">
        <f t="shared" ca="1" si="102"/>
        <v>9.9564523448190528E-3</v>
      </c>
      <c r="BM52">
        <f t="shared" ca="1" si="192"/>
        <v>1.8308236951959465E-2</v>
      </c>
      <c r="BN52">
        <f t="shared" ca="1" si="193"/>
        <v>-1.9137522921390079E-2</v>
      </c>
      <c r="BO52" s="13">
        <f t="shared" ca="1" si="194"/>
        <v>-8.2928596943061469E-4</v>
      </c>
      <c r="BP52">
        <f t="shared" ca="1" si="104"/>
        <v>-3.6745851021139186E-3</v>
      </c>
      <c r="BQ52">
        <f t="shared" ca="1" si="105"/>
        <v>5.9404853609761185E-3</v>
      </c>
      <c r="BR52">
        <f t="shared" ca="1" si="106"/>
        <v>-6.2095643102158598E-3</v>
      </c>
      <c r="BS52" s="13">
        <f t="shared" ca="1" si="107"/>
        <v>-3.9436640513536604E-3</v>
      </c>
      <c r="BT52" s="5">
        <f t="shared" si="51"/>
        <v>74747.502264148687</v>
      </c>
      <c r="BU52" s="5">
        <f t="shared" ca="1" si="195"/>
        <v>234532.8617591871</v>
      </c>
      <c r="BV52" s="5">
        <f t="shared" ca="1" si="196"/>
        <v>23521.754939213126</v>
      </c>
      <c r="BW52" s="5">
        <f t="shared" ca="1" si="108"/>
        <v>95019.924716612717</v>
      </c>
      <c r="BX52" s="5">
        <f t="shared" si="54"/>
        <v>96084.778516505627</v>
      </c>
      <c r="BY52" s="5">
        <f t="shared" si="55"/>
        <v>225108.22465439321</v>
      </c>
      <c r="BZ52" s="5">
        <f t="shared" si="56"/>
        <v>46027.189268254704</v>
      </c>
      <c r="CA52" s="5">
        <f t="shared" si="57"/>
        <v>142111.96778476035</v>
      </c>
      <c r="CB52" s="9">
        <f t="shared" si="109"/>
        <v>128.54580501827817</v>
      </c>
      <c r="CC52" s="9">
        <f t="shared" ca="1" si="110"/>
        <v>95.981528117594507</v>
      </c>
      <c r="CD52" s="9">
        <f t="shared" ca="1" si="111"/>
        <v>195.67923136348452</v>
      </c>
      <c r="CE52" s="9">
        <f t="shared" ca="1" si="112"/>
        <v>149.56017720346009</v>
      </c>
      <c r="CF52" s="5"/>
      <c r="CG52" s="5">
        <f t="shared" si="197"/>
        <v>95.970467614432792</v>
      </c>
      <c r="CH52" s="5">
        <f t="shared" ca="1" si="113"/>
        <v>95.981528117594507</v>
      </c>
      <c r="CI52" s="5">
        <f t="shared" si="59"/>
        <v>149.59630169001397</v>
      </c>
      <c r="CJ52" s="5">
        <f t="shared" ca="1" si="114"/>
        <v>195.67923136348452</v>
      </c>
      <c r="CK52" s="5">
        <f t="shared" si="115"/>
        <v>134.68400915277471</v>
      </c>
      <c r="CL52" s="5">
        <f t="shared" ca="1" si="116"/>
        <v>149.56017720346009</v>
      </c>
      <c r="CM52" s="5"/>
      <c r="CN52" s="1">
        <f t="shared" si="183"/>
        <v>48.6625010369279</v>
      </c>
      <c r="CO52" s="1">
        <f t="shared" si="184"/>
        <v>8.6256609361353682</v>
      </c>
      <c r="CP52" s="1">
        <f t="shared" ca="1" si="185"/>
        <v>27.064462124329111</v>
      </c>
      <c r="CQ52" s="1">
        <f t="shared" ca="1" si="186"/>
        <v>2.714347323761114</v>
      </c>
      <c r="CR52" s="1">
        <f t="shared" ca="1" si="187"/>
        <v>10.965044020952137</v>
      </c>
      <c r="CS52" s="83">
        <f t="shared" si="117"/>
        <v>6.2103070798070368E-3</v>
      </c>
      <c r="CT52" s="83">
        <f t="shared" si="118"/>
        <v>-6.2428913121557903E-3</v>
      </c>
      <c r="CU52" s="83">
        <f t="shared" ca="1" si="60"/>
        <v>9.1187342921570762E-3</v>
      </c>
      <c r="CV52" s="83">
        <f t="shared" ca="1" si="61"/>
        <v>-1.6181091584526618E-3</v>
      </c>
      <c r="CW52" s="83">
        <f t="shared" ca="1" si="61"/>
        <v>-4.7399399408735868E-3</v>
      </c>
      <c r="CX52" s="83">
        <f t="shared" si="119"/>
        <v>7.9807000960389202E-3</v>
      </c>
      <c r="CY52" s="83">
        <f t="shared" si="138"/>
        <v>1.6339082204812211E-3</v>
      </c>
      <c r="CZ52" s="83">
        <f t="shared" ca="1" si="139"/>
        <v>8.9235153374120028E-3</v>
      </c>
      <c r="DA52" s="83">
        <f t="shared" ca="1" si="140"/>
        <v>-7.575862913238976E-4</v>
      </c>
      <c r="DB52" s="83">
        <f t="shared" ca="1" si="140"/>
        <v>8.5372755255176062E-4</v>
      </c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EA52" s="5"/>
      <c r="EB52" t="s">
        <v>812</v>
      </c>
      <c r="EC52">
        <v>2.8000000000000001E-2</v>
      </c>
      <c r="ED52" t="s">
        <v>814</v>
      </c>
      <c r="EH52" s="5"/>
      <c r="EO52" s="90">
        <f t="shared" si="30"/>
        <v>96084.778516505627</v>
      </c>
      <c r="EP52" s="1">
        <f>+'gaku-mk1131'!G55</f>
        <v>93813.4</v>
      </c>
      <c r="EQ52" s="5">
        <f t="shared" ca="1" si="66"/>
        <v>16061.223701579485</v>
      </c>
      <c r="ER52" s="7">
        <f ca="1">+ER51+$EQ51</f>
        <v>512290.01030213031</v>
      </c>
      <c r="ES52" s="7">
        <f ca="1">+ES51+$EQ51</f>
        <v>512290.01030213031</v>
      </c>
      <c r="ET52" s="7">
        <f ca="1">+ET51+EQ51-(ES53-ER53)/4</f>
        <v>491672.15171231783</v>
      </c>
      <c r="EU52" s="182">
        <f t="shared" ca="1" si="31"/>
        <v>518977.72000446607</v>
      </c>
      <c r="EV52" s="5">
        <f t="shared" ca="1" si="67"/>
        <v>6400.666666666667</v>
      </c>
      <c r="EW52" s="92">
        <f t="shared" ca="1" si="68"/>
        <v>115.59999999999998</v>
      </c>
      <c r="EX52">
        <f t="shared" ca="1" si="189"/>
        <v>0.66026512714266994</v>
      </c>
      <c r="EY52">
        <f t="shared" ca="1" si="69"/>
        <v>0.6475421499211278</v>
      </c>
      <c r="EZ52">
        <f t="shared" ca="1" si="198"/>
        <v>-1.2661964493882905E-3</v>
      </c>
      <c r="FA52">
        <f t="shared" ca="1" si="198"/>
        <v>-1.2661964493876237E-3</v>
      </c>
      <c r="FC52" s="6">
        <f>+call!C90</f>
        <v>6.5167599999999997</v>
      </c>
      <c r="FE52" s="142">
        <f>fof!B114/10</f>
        <v>5008.9903792156229</v>
      </c>
      <c r="FF52" s="142">
        <f>fof!C114/10</f>
        <v>63469.199071226074</v>
      </c>
      <c r="FG52" s="7">
        <f ca="1">+AVERAGE(OFFSET(jikasougaku!$BF$287,(ROW(Sheet1!FG52)-ROW(Sheet1!$FG$5))*3,0):OFFSET(jikasougaku!$BF$287,(ROW(Sheet1!FG52)-ROW(Sheet1!$FG$5))*3+2,0))/1000</f>
        <v>117536.92866666667</v>
      </c>
      <c r="FH52" s="7">
        <f ca="1">+AVERAGE(OFFSET(jikasougaku!$BR$287,(ROW(Sheet1!FH52)-ROW(Sheet1!$FH$5))*3,0):OFFSET(jikasougaku!$BR$287,(ROW(Sheet1!FH52)-ROW(Sheet1!$FH$5))*3+2,0))/1000</f>
        <v>379190.9806666667</v>
      </c>
      <c r="FI52" s="7" t="e">
        <f ca="1">+AVERAGE(OFFSET(jikasougaku!$BH$287,(ROW(Sheet1!FI52)-ROW(Sheet1!FI$5))*3,0):OFFSET(jikasougaku!$BH$287,(ROW(Sheet1!FI52)-ROW(Sheet1!FI$5))*3+2,0))/1000</f>
        <v>#DIV/0!</v>
      </c>
      <c r="FJ52" s="7" t="e">
        <f ca="1">+AVERAGE(OFFSET(jikasougaku!$BJ$287,(ROW(Sheet1!FJ52)-ROW(Sheet1!FJ$5))*3,0):OFFSET(jikasougaku!$BJ$287,(ROW(Sheet1!FJ52)-ROW(Sheet1!FJ$5))*3+2,0))/1000</f>
        <v>#DIV/0!</v>
      </c>
      <c r="FK52" s="7" t="e">
        <f ca="1">+AVERAGE(OFFSET(jikasougaku!$BL$287,(ROW(Sheet1!FK52)-ROW(Sheet1!FK$5))*3,0):OFFSET(jikasougaku!$BL$287,(ROW(Sheet1!FK52)-ROW(Sheet1!FK$5))*3+2,0))/1000</f>
        <v>#DIV/0!</v>
      </c>
      <c r="FL52" s="4">
        <f t="shared" ca="1" si="33"/>
        <v>96837.546977174177</v>
      </c>
      <c r="FM52" s="64">
        <f t="shared" ca="1" si="71"/>
        <v>261654.05200000003</v>
      </c>
      <c r="FN52" s="7">
        <f t="shared" ca="1" si="34"/>
        <v>37011.861079616996</v>
      </c>
      <c r="FO52" s="7">
        <f t="shared" ca="1" si="35"/>
        <v>286060.70093786652</v>
      </c>
      <c r="FP52" s="1">
        <f t="shared" ca="1" si="190"/>
        <v>4.2710693283091112</v>
      </c>
      <c r="FQ52" s="1">
        <f t="shared" ca="1" si="191"/>
        <v>33.010636324991047</v>
      </c>
      <c r="FR52" s="211">
        <f ca="1">+FP52/消費税調整!$E52*100</f>
        <v>3.7240920287538422</v>
      </c>
      <c r="FS52" s="211">
        <f ca="1">+FQ52/消費税調整!$E52*100</f>
        <v>28.783107496562277</v>
      </c>
      <c r="FT52" s="83">
        <f t="shared" ca="1" si="124"/>
        <v>3.3176669123545742E-3</v>
      </c>
      <c r="FU52" s="83">
        <f t="shared" ca="1" si="125"/>
        <v>-3.0259134620165811E-2</v>
      </c>
      <c r="FW52" s="7">
        <f>+kshotoku1631!$E56*kshotoku1722!$E$9/kshotoku1631!$E$65</f>
        <v>245722.7619135672</v>
      </c>
      <c r="FX52" s="72">
        <f t="shared" ca="1" si="72"/>
        <v>0.33209500494501443</v>
      </c>
      <c r="FY52">
        <f t="shared" ca="1" si="126"/>
        <v>1.4197524143784297E-2</v>
      </c>
      <c r="GA52" s="72">
        <f ca="1">+AVERAGE(OFFSET(Maikin05!$F$10,ROUNDDOWN((ROW(GA52)-ROW(GA$45))/4,0),MOD(ROW(GA52)-ROW(GA$45),4)*3):OFFSET(Maikin05!$F$10,ROUNDDOWN((ROW(GA52)-ROW(GA$45))/4,0),MOD(ROW(GA52)-ROW(GA$45),4)*3+2))</f>
        <v>115.59999999999998</v>
      </c>
      <c r="GB52" s="72">
        <f ca="1">+AVERAGE(OFFSET(Maikin30!$F$20,ROUNDDOWN((ROW(GB52)-ROW(GB$5))/4,0),MOD(ROW(GB52)-ROW(GB$5),4)*3):OFFSET(Maikin30!$F$20,ROUNDDOWN((ROW(GB52)-ROW(GB$5))/4,0),MOD(ROW(GB52)-ROW(GB$5),4)*3+2))</f>
        <v>111.33333333333333</v>
      </c>
      <c r="GC52" s="5">
        <f ca="1">+AVERAGE(OFFSET(Rocho!$J$66,(ROW(GC52)-ROW($GC$5))*3,0):OFFSET(Rocho!$J$66,(ROW(GC52)-ROW($GC$5))*3+2,0))</f>
        <v>6400.666666666667</v>
      </c>
      <c r="GD52" s="72">
        <f t="shared" ca="1" si="73"/>
        <v>85.384441547924183</v>
      </c>
      <c r="GE52">
        <f t="shared" ca="1" si="127"/>
        <v>1.4260809654968499E-3</v>
      </c>
      <c r="GF52" s="72"/>
      <c r="GG52" s="87" t="s">
        <v>271</v>
      </c>
      <c r="GH52" s="78">
        <f ca="1">+AVERAGE(OFFSET(Rocho!$E$6,(ROW(GH52)-ROW($GH$5))*3,0):OFFSET(Rocho!$E$6,(ROW(GH52)-ROW($GH$5))*3+2,0))/10000</f>
        <v>9634.6666666666679</v>
      </c>
      <c r="GI52" s="82">
        <f>Rocho!T53</f>
        <v>8346.9764998331702</v>
      </c>
      <c r="GJ52">
        <f t="shared" si="128"/>
        <v>2.4412963681213372E-3</v>
      </c>
      <c r="GL52" s="94">
        <f t="shared" si="39"/>
        <v>264333.83890494495</v>
      </c>
      <c r="GM52" s="5">
        <f t="shared" si="74"/>
        <v>96084.778516505627</v>
      </c>
      <c r="GN52" s="7">
        <f>+('gaku-mk1131'!C55-'gaku-mk1131'!D55)*('gaku-mk1722'!$C$8-'gaku-mk1722'!$D$8)/('gaku-mk1131'!$C$64-'gaku-mk1131'!$D$64)</f>
        <v>4036.8851365057799</v>
      </c>
      <c r="GO52" s="5">
        <f t="shared" si="75"/>
        <v>22695.031987885042</v>
      </c>
      <c r="GP52" s="5">
        <f t="shared" si="76"/>
        <v>23332.157280369662</v>
      </c>
      <c r="GQ52" s="90">
        <f>+'gaku-mk1131'!H55+('gaku-mk1722'!$H$8-'gaku-mk1131'!$H$64)</f>
        <v>5175.1000000000004</v>
      </c>
      <c r="GR52" s="7">
        <f>+'gaku-mk1131'!W55*'gaku-mk1722'!$W$8/'gaku-mk1131'!$W$64</f>
        <v>104082.4828338596</v>
      </c>
      <c r="GS52" s="7">
        <f>+'gaku-mk1131'!M55*'gaku-mk1722'!$M$8/'gaku-mk1131'!$M$64</f>
        <v>48528.054595480433</v>
      </c>
      <c r="GT52" s="7">
        <f>+'gaku-mk1131'!N55*'gaku-mk1722'!$N$8/'gaku-mk1131'!$N$64</f>
        <v>39600.651445661206</v>
      </c>
      <c r="GU52" s="5">
        <f t="shared" si="77"/>
        <v>74747.502264148687</v>
      </c>
      <c r="GV52" s="7">
        <f>+('gaku-jk1131'!C55-'gaku-jk1131'!D55)*('gaku-jk1722'!$C$8-'gaku-jk1722'!$D$8)/('gaku-jk1131'!$C$64-'gaku-jk1131'!$D$64)</f>
        <v>3603.8126551235887</v>
      </c>
      <c r="GW52" s="5">
        <f t="shared" si="78"/>
        <v>6937.7478663185484</v>
      </c>
      <c r="GX52" s="5">
        <f t="shared" si="79"/>
        <v>23829.850495591465</v>
      </c>
      <c r="GY52" s="90">
        <f>+'gaku-jk1131'!H55+('gaku-jk1722'!$H$8-'gaku-jk1131'!$H$64)</f>
        <v>4073.5</v>
      </c>
      <c r="GZ52" s="7">
        <f>+'gaku-jk1131'!Z55*'gaku-jk1722'!$Z$8/'gaku-jk1131'!$Z$64</f>
        <v>100430.40090416592</v>
      </c>
      <c r="HA52" s="7">
        <f>+'gaku-jk1131'!M55*'gaku-jk1722'!$M$8/'gaku-jk1131'!$M$64</f>
        <v>32791.49026393333</v>
      </c>
      <c r="HB52" s="7">
        <f>+'gaku-jk1131'!N55*'gaku-jk1722'!$N$8/'gaku-jk1131'!$N$64</f>
        <v>42783.542517583708</v>
      </c>
      <c r="HC52" s="9">
        <f t="shared" ca="1" si="40"/>
        <v>128.08240072202167</v>
      </c>
      <c r="HD52" s="7">
        <f t="shared" ca="1" si="41"/>
        <v>106.20535714285714</v>
      </c>
      <c r="HE52" s="9">
        <f t="shared" ca="1" si="42"/>
        <v>327.44257659073054</v>
      </c>
      <c r="HF52" s="9">
        <f t="shared" ca="1" si="43"/>
        <v>97.344051130776791</v>
      </c>
      <c r="HG52" s="7">
        <f t="shared" ca="1" si="44"/>
        <v>122.58702290076334</v>
      </c>
      <c r="HH52" s="7">
        <f t="shared" ca="1" si="45"/>
        <v>103.31545988258317</v>
      </c>
      <c r="HI52" s="7">
        <f t="shared" ca="1" si="46"/>
        <v>150.57502278942567</v>
      </c>
      <c r="HJ52" s="7">
        <f t="shared" ca="1" si="47"/>
        <v>96.457926829268274</v>
      </c>
      <c r="HL52">
        <f ca="1">+OFFSET('def-cy1131'!$C$8,ROUNDDOWN((ROW(Sheet1!HO52)-ROW(Sheet1!HO$5))/4,0),0)</f>
        <v>97.5</v>
      </c>
      <c r="HO52">
        <f ca="1">+OFFSET('def-cy1131'!$H$8,ROUNDDOWN((ROW(Sheet1!HO52)-ROW(Sheet1!HO$5))/4,0),0)</f>
        <v>128.69999999999999</v>
      </c>
      <c r="HP52">
        <f ca="1">+OFFSET('def-cy1131'!$W$8,ROUNDDOWN((ROW(Sheet1!HO52)-ROW(Sheet1!HO$5))/4,0),0)</f>
        <v>99.8</v>
      </c>
      <c r="HQ52">
        <f ca="1">+OFFSET('def-cy1131'!$M$8,ROUNDDOWN((ROW(Sheet1!HO52)-ROW(Sheet1!HO$5))/4,0),0)</f>
        <v>125.9</v>
      </c>
      <c r="HR52">
        <f ca="1">+OFFSET('def-cy1131'!$N$8,ROUNDDOWN((ROW(Sheet1!HO52)-ROW(Sheet1!HO$5))/4,0),0)</f>
        <v>118.2</v>
      </c>
      <c r="HS52" s="9">
        <f t="shared" ca="1" si="154"/>
        <v>126.04034296028881</v>
      </c>
      <c r="HT52" s="9">
        <f ca="1">+HD48</f>
        <v>103.3732142857143</v>
      </c>
      <c r="HU52" s="9">
        <f t="shared" ca="1" si="156"/>
        <v>331.06472898664566</v>
      </c>
      <c r="HV52" s="9">
        <f t="shared" ca="1" si="157"/>
        <v>94.391248770894791</v>
      </c>
      <c r="HW52" s="9">
        <f t="shared" ca="1" si="158"/>
        <v>123.73002544529263</v>
      </c>
      <c r="HX52" s="9">
        <f t="shared" ca="1" si="159"/>
        <v>100.72739726027397</v>
      </c>
      <c r="HY52" s="9">
        <f t="shared" ca="1" si="160"/>
        <v>155.71777575205104</v>
      </c>
      <c r="HZ52" s="9">
        <f t="shared" ca="1" si="161"/>
        <v>101.68069105691056</v>
      </c>
      <c r="IA52">
        <f t="shared" ca="1" si="80"/>
        <v>-2.0159363349220522E-3</v>
      </c>
      <c r="IB52">
        <f t="shared" ca="1" si="81"/>
        <v>3.2350837110514268E-4</v>
      </c>
      <c r="IC52">
        <f t="shared" ca="1" si="82"/>
        <v>3.2590455666341605E-3</v>
      </c>
      <c r="ID52">
        <f t="shared" ca="1" si="83"/>
        <v>-3.4066665947668283E-3</v>
      </c>
      <c r="IE52">
        <f t="shared" ca="1" si="84"/>
        <v>-8.2162068208376047E-3</v>
      </c>
      <c r="IF52">
        <f t="shared" ca="1" si="85"/>
        <v>1.1728753421045084E-2</v>
      </c>
      <c r="IG52">
        <f t="shared" ca="1" si="86"/>
        <v>4.6230195278784345E-3</v>
      </c>
      <c r="IH52">
        <f t="shared" ca="1" si="87"/>
        <v>-1.9663193027698249E-4</v>
      </c>
      <c r="II52">
        <f t="shared" ca="1" si="129"/>
        <v>6.0988852058593548E-3</v>
      </c>
      <c r="IJ52" s="5">
        <f t="shared" ca="1" si="130"/>
        <v>203903.07245605474</v>
      </c>
      <c r="IK52" s="1">
        <f t="shared" ca="1" si="88"/>
        <v>23.52986673222588</v>
      </c>
      <c r="IL52">
        <f t="shared" ca="1" si="131"/>
        <v>5.2918831389376763E-3</v>
      </c>
      <c r="IM52" s="5">
        <f t="shared" si="89"/>
        <v>264333.83890494495</v>
      </c>
      <c r="IN52">
        <f t="shared" ca="1" si="90"/>
        <v>129.63700630941412</v>
      </c>
      <c r="IP52" s="112">
        <v>119.04875429921609</v>
      </c>
      <c r="IQ52" s="112">
        <v>122.50114328842217</v>
      </c>
      <c r="IR52">
        <f t="shared" si="91"/>
        <v>107.62058936193921</v>
      </c>
      <c r="IS52">
        <f t="shared" si="132"/>
        <v>-1.8682215165701007E-2</v>
      </c>
      <c r="IT52" s="112">
        <v>0.53027270992346875</v>
      </c>
      <c r="IU52">
        <f t="shared" si="133"/>
        <v>1.1804600210875949E-3</v>
      </c>
      <c r="IW52">
        <f>+util!B50</f>
        <v>118.9</v>
      </c>
      <c r="IX52">
        <f t="shared" si="134"/>
        <v>-2.0258775271892029E-2</v>
      </c>
      <c r="IY52">
        <f t="shared" si="135"/>
        <v>-1.2155265163135217E-2</v>
      </c>
      <c r="JA52" s="5">
        <f t="shared" si="92"/>
        <v>122221.87112018463</v>
      </c>
      <c r="JB52" s="1">
        <f t="shared" si="93"/>
        <v>2.6554276518571158</v>
      </c>
      <c r="JC52" s="5">
        <f t="shared" ca="1" si="94"/>
        <v>94280.078350828902</v>
      </c>
      <c r="JD52" s="1">
        <f t="shared" ca="1" si="95"/>
        <v>10.87966773809614</v>
      </c>
      <c r="JE52">
        <f t="shared" ca="1" si="136"/>
        <v>2.4012333822173017E-2</v>
      </c>
      <c r="JG52">
        <f t="shared" si="96"/>
        <v>0.55049710684205633</v>
      </c>
    </row>
    <row r="53" spans="1:267" x14ac:dyDescent="0.15">
      <c r="A53" t="s">
        <v>292</v>
      </c>
      <c r="B53" s="7">
        <f>+'gaku-mk1131'!B56*'gaku-mk1722'!$B$8/'gaku-mk1131'!$B$64</f>
        <v>491634.52149990917</v>
      </c>
      <c r="C53" s="7">
        <f>+'kgaku-mk1131'!B57*'kgaku-mk1722'!B$9/'kgaku-mk1131'!B$65</f>
        <v>252412.75188062107</v>
      </c>
      <c r="D53" s="7">
        <f>+'kgaku-mk1131'!C57*'kgaku-mk1722'!C$9/'kgaku-mk1131'!C$65</f>
        <v>3011.101557681046</v>
      </c>
      <c r="E53" s="7">
        <f>+'kgaku-mk1131'!D57*'kgaku-mk1722'!D$9/'kgaku-mk1131'!D$65</f>
        <v>348.82522058823525</v>
      </c>
      <c r="F53" s="7">
        <f>+'kgaku-mk1131'!F57*'kgaku-mk1722'!F$9/'kgaku-mk1131'!F$65</f>
        <v>22564.602884070351</v>
      </c>
      <c r="G53" s="7">
        <f>+'kgaku-mk1131'!G57*'kgaku-mk1722'!G$9/'kgaku-mk1131'!G$65</f>
        <v>22590.949250360642</v>
      </c>
      <c r="H53" s="7">
        <f>+'kgaku-mk1131'!H57*'kgaku-mk1722'!H$9/'kgaku-mk1131'!H$65</f>
        <v>71685.076363680942</v>
      </c>
      <c r="I53" s="7">
        <f>+'kgaku-mk1131'!I57*'kgaku-mk1722'!I$9/'kgaku-mk1131'!I$65</f>
        <v>132392.32760226927</v>
      </c>
      <c r="J53" s="7">
        <f>+'gaku-mk1131'!F56*'gaku-mk1722'!$F$8/'gaku-mk1131'!$F$64</f>
        <v>23346.551151881366</v>
      </c>
      <c r="K53" s="7">
        <f>+'gaku-mk1131'!G56*'gaku-mk1722'!$G$8/'gaku-mk1131'!$G$64</f>
        <v>92076.116484900864</v>
      </c>
      <c r="L53" s="7">
        <f>+'gaku-jk1131'!B56*'gaku-jk1722'!$B$8/'gaku-jk1131'!$B$64</f>
        <v>421826.41857598576</v>
      </c>
      <c r="M53" s="7">
        <f>+'kgaku-jk1131'!B57*'kgaku-jk1722'!$B$9/'kgaku-jk1131'!$B$65</f>
        <v>235482.50278851038</v>
      </c>
      <c r="N53" s="7">
        <f>+'kgaku-jk1131'!C57*'kgaku-jk1722'!C$9/'kgaku-jk1131'!C$65</f>
        <v>3995.305665095701</v>
      </c>
      <c r="O53" s="7">
        <f>+'kgaku-jk1131'!D57*'kgaku-jk1722'!D$9/'kgaku-jk1131'!D$65</f>
        <v>346.44300328827183</v>
      </c>
      <c r="P53" s="7">
        <f>+'kgaku-jk1131'!F57*'kgaku-jk1722'!F$9/'kgaku-jk1131'!F$65</f>
        <v>6908.7092955011685</v>
      </c>
      <c r="Q53" s="7">
        <f>+'kgaku-jk1131'!G57*'kgaku-jk1722'!G$9/'kgaku-jk1131'!G$65</f>
        <v>19754.716695415158</v>
      </c>
      <c r="R53" s="7">
        <f>+'kgaku-jk1131'!H57*'kgaku-jk1722'!H$9/'kgaku-jk1131'!H$65</f>
        <v>74776.630953945598</v>
      </c>
      <c r="S53" s="7">
        <f>+'kgaku-jk1131'!I57*'kgaku-jk1722'!I$9/'kgaku-jk1131'!I$65</f>
        <v>140409.50367725155</v>
      </c>
      <c r="T53" s="7">
        <f>+'gaku-jk1131'!F56*'gaku-jk1722'!$F$8/'gaku-jk1131'!$F$64</f>
        <v>23763.009676033918</v>
      </c>
      <c r="U53" s="7">
        <f>+'gaku-jk1131'!G56*'gaku-jk1722'!$G$8/'gaku-jk1131'!$G$64</f>
        <v>71451.760359831489</v>
      </c>
      <c r="V53" s="8">
        <f t="shared" si="164"/>
        <v>116.54901159571362</v>
      </c>
      <c r="W53" s="8">
        <f t="shared" si="165"/>
        <v>107.18959960575754</v>
      </c>
      <c r="X53" s="8">
        <f t="shared" si="166"/>
        <v>75.365987238148406</v>
      </c>
      <c r="Y53" s="8">
        <f t="shared" si="167"/>
        <v>100.68762170901205</v>
      </c>
      <c r="Z53" s="8">
        <f t="shared" si="168"/>
        <v>326.6109763623146</v>
      </c>
      <c r="AA53" s="8">
        <f t="shared" si="169"/>
        <v>114.35724236735696</v>
      </c>
      <c r="AB53" s="8">
        <f t="shared" si="170"/>
        <v>95.865613961441071</v>
      </c>
      <c r="AC53" s="8">
        <f t="shared" si="171"/>
        <v>94.290147130346156</v>
      </c>
      <c r="AD53" s="8">
        <f t="shared" si="172"/>
        <v>98.247450428922008</v>
      </c>
      <c r="AE53" s="8">
        <f t="shared" si="173"/>
        <v>128.86472778445906</v>
      </c>
      <c r="AF53" s="11">
        <f t="shared" ca="1" si="174"/>
        <v>108.05714285714286</v>
      </c>
      <c r="AG53" s="11">
        <f t="shared" ca="1" si="175"/>
        <v>76.327194066749072</v>
      </c>
      <c r="AH53" s="11">
        <f t="shared" ca="1" si="176"/>
        <v>101.04521651560928</v>
      </c>
      <c r="AI53" s="11">
        <f t="shared" ca="1" si="177"/>
        <v>325.02780832678707</v>
      </c>
      <c r="AJ53" s="11">
        <f t="shared" ca="1" si="178"/>
        <v>114.90808179162609</v>
      </c>
      <c r="AK53" s="11">
        <f t="shared" ca="1" si="179"/>
        <v>96.138613861386133</v>
      </c>
      <c r="AL53" s="11">
        <f t="shared" ca="1" si="180"/>
        <v>95.474585062240664</v>
      </c>
      <c r="AM53" s="11">
        <f t="shared" ca="1" si="181"/>
        <v>98.525172074729582</v>
      </c>
      <c r="AN53" s="11">
        <f t="shared" ca="1" si="182"/>
        <v>128.76308664259929</v>
      </c>
      <c r="AO53" s="9">
        <f ca="1">+OFFSET('kdef-cy1131'!B$9,ROUNDDOWN((ROW(Sheet1!AO53)-ROW(Sheet1!AO$5))/4,0),0)</f>
        <v>99.2</v>
      </c>
      <c r="AP53" s="9">
        <f ca="1">+OFFSET('kdef-cy1131'!C$9,ROUNDDOWN((ROW(Sheet1!AP53)-ROW(Sheet1!AP$5))/4,0),0)</f>
        <v>92.3</v>
      </c>
      <c r="AQ53" s="9">
        <f ca="1">+OFFSET('kdef-cy1131'!D$9,ROUNDDOWN((ROW(Sheet1!AQ53)-ROW(Sheet1!AQ$5))/4,0),0)</f>
        <v>97.7</v>
      </c>
      <c r="AR53" s="9">
        <f ca="1">+OFFSET('kdef-cy1131'!F$9,ROUNDDOWN((ROW(Sheet1!AR53)-ROW(Sheet1!AR$5))/4,0),0)</f>
        <v>134.6</v>
      </c>
      <c r="AS53" s="9">
        <f ca="1">+OFFSET('kdef-cy1131'!G$9,ROUNDDOWN((ROW(Sheet1!AS53)-ROW(Sheet1!AS$5))/4,0),0)</f>
        <v>103.7</v>
      </c>
      <c r="AT53" s="9">
        <f ca="1">+OFFSET('kdef-cy1131'!H$9,ROUNDDOWN((ROW(Sheet1!AT53)-ROW(Sheet1!AT$5))/4,0),0)</f>
        <v>100</v>
      </c>
      <c r="AU53" s="9">
        <f ca="1">+OFFSET('kdef-cy1131'!I$9,ROUNDDOWN((ROW(Sheet1!AU53)-ROW(Sheet1!AU$5))/4,0),0)</f>
        <v>92.5</v>
      </c>
      <c r="AV53" s="9">
        <f ca="1">+OFFSET('def-cy1131'!$F$8,ROUNDDOWN((ROW(Sheet1!AV53)-ROW(Sheet1!AV$5))/4,0),0)</f>
        <v>100.1</v>
      </c>
      <c r="AW53" s="9">
        <f ca="1">+OFFSET('def-cy1131'!$G$8,ROUNDDOWN((ROW(Sheet1!AW53)-ROW(Sheet1!AW$5))/4,0),0)</f>
        <v>113.5</v>
      </c>
      <c r="AX53" s="9">
        <f t="shared" ca="1" si="145"/>
        <v>106.20535714285714</v>
      </c>
      <c r="AY53" s="9">
        <f t="shared" ca="1" si="146"/>
        <v>77.484919653893698</v>
      </c>
      <c r="AZ53" s="9">
        <f t="shared" ca="1" si="147"/>
        <v>99.390433031218521</v>
      </c>
      <c r="BA53" s="9">
        <f t="shared" ca="1" si="148"/>
        <v>327.44257659073054</v>
      </c>
      <c r="BB53" s="9">
        <f t="shared" ca="1" si="149"/>
        <v>112.24868549172345</v>
      </c>
      <c r="BC53" s="9">
        <f t="shared" ca="1" si="150"/>
        <v>95.657920792079196</v>
      </c>
      <c r="BD53" s="9">
        <f t="shared" ca="1" si="151"/>
        <v>92.790975103734439</v>
      </c>
      <c r="BE53" s="9">
        <f t="shared" ca="1" si="143"/>
        <v>97.344051130776791</v>
      </c>
      <c r="BF53" s="9">
        <f t="shared" ca="1" si="152"/>
        <v>128.08240072202167</v>
      </c>
      <c r="BG53">
        <f t="shared" ca="1" si="97"/>
        <v>1.2663924535542367E-4</v>
      </c>
      <c r="BH53">
        <f t="shared" ca="1" si="98"/>
        <v>-4.9554770109218779E-5</v>
      </c>
      <c r="BI53">
        <f t="shared" ca="1" si="99"/>
        <v>1.6793095960795866E-4</v>
      </c>
      <c r="BJ53">
        <f t="shared" ca="1" si="100"/>
        <v>9.9153941047391819E-3</v>
      </c>
      <c r="BK53">
        <f t="shared" ca="1" si="101"/>
        <v>6.7746137364169783E-3</v>
      </c>
      <c r="BL53" s="13">
        <f t="shared" ca="1" si="102"/>
        <v>1.6935023276010326E-2</v>
      </c>
      <c r="BM53">
        <f t="shared" ca="1" si="192"/>
        <v>-2.0709255175899019E-3</v>
      </c>
      <c r="BN53">
        <f t="shared" ca="1" si="193"/>
        <v>-1.4171155867215921E-3</v>
      </c>
      <c r="BO53" s="13">
        <f t="shared" ca="1" si="194"/>
        <v>-3.4880411043114942E-3</v>
      </c>
      <c r="BP53">
        <f t="shared" ca="1" si="104"/>
        <v>-2.9800151922027441E-2</v>
      </c>
      <c r="BQ53">
        <f t="shared" ca="1" si="105"/>
        <v>-6.7125295723497965E-4</v>
      </c>
      <c r="BR53">
        <f t="shared" ca="1" si="106"/>
        <v>-4.5933232279531133E-4</v>
      </c>
      <c r="BS53" s="13">
        <f t="shared" ca="1" si="107"/>
        <v>-3.0930737202057731E-2</v>
      </c>
      <c r="BT53" s="5">
        <f t="shared" si="51"/>
        <v>71451.760359831489</v>
      </c>
      <c r="BU53" s="5">
        <f t="shared" ca="1" si="195"/>
        <v>238504.68123206825</v>
      </c>
      <c r="BV53" s="5">
        <f t="shared" ca="1" si="196"/>
        <v>23439.710091139608</v>
      </c>
      <c r="BW53" s="5">
        <f t="shared" ca="1" si="108"/>
        <v>92080.888396243856</v>
      </c>
      <c r="BX53" s="5">
        <f t="shared" si="54"/>
        <v>92076.116484900864</v>
      </c>
      <c r="BY53" s="5">
        <f t="shared" si="55"/>
        <v>229330.62955340365</v>
      </c>
      <c r="BZ53" s="5">
        <f t="shared" si="56"/>
        <v>45911.154035951717</v>
      </c>
      <c r="CA53" s="5">
        <f t="shared" si="57"/>
        <v>137987.27052085259</v>
      </c>
      <c r="CB53" s="9">
        <f t="shared" si="109"/>
        <v>128.86472778445906</v>
      </c>
      <c r="CC53" s="9">
        <f t="shared" ca="1" si="110"/>
        <v>96.153512949400721</v>
      </c>
      <c r="CD53" s="9">
        <f t="shared" ca="1" si="111"/>
        <v>195.86912063945061</v>
      </c>
      <c r="CE53" s="9">
        <f t="shared" ca="1" si="112"/>
        <v>149.854408362204</v>
      </c>
      <c r="CF53" s="5"/>
      <c r="CG53" s="5">
        <f t="shared" si="197"/>
        <v>96.13247264924</v>
      </c>
      <c r="CH53" s="5">
        <f t="shared" ca="1" si="113"/>
        <v>96.153512949400721</v>
      </c>
      <c r="CI53" s="5">
        <f t="shared" si="59"/>
        <v>149.68562433217258</v>
      </c>
      <c r="CJ53" s="5">
        <f t="shared" ca="1" si="114"/>
        <v>195.86912063945061</v>
      </c>
      <c r="CK53" s="5">
        <f t="shared" si="115"/>
        <v>135.11806630982136</v>
      </c>
      <c r="CL53" s="5">
        <f t="shared" ca="1" si="116"/>
        <v>149.854408362204</v>
      </c>
      <c r="CM53" s="5"/>
      <c r="CN53" s="1">
        <f t="shared" si="183"/>
        <v>48.690077709254687</v>
      </c>
      <c r="CO53" s="1">
        <f t="shared" si="184"/>
        <v>8.2474487400000296</v>
      </c>
      <c r="CP53" s="1">
        <f t="shared" ca="1" si="185"/>
        <v>27.529834433825407</v>
      </c>
      <c r="CQ53" s="1">
        <f t="shared" ca="1" si="186"/>
        <v>2.7055709542156237</v>
      </c>
      <c r="CR53" s="1">
        <f t="shared" ca="1" si="187"/>
        <v>10.628603174465942</v>
      </c>
      <c r="CS53" s="83">
        <f t="shared" si="117"/>
        <v>5.6653194850170155E-4</v>
      </c>
      <c r="CT53" s="83">
        <f t="shared" si="118"/>
        <v>-4.4837681373482097E-2</v>
      </c>
      <c r="CU53" s="83">
        <f t="shared" ca="1" si="60"/>
        <v>1.704879853514751E-2</v>
      </c>
      <c r="CV53" s="83">
        <f t="shared" ca="1" si="61"/>
        <v>-3.238564408587843E-3</v>
      </c>
      <c r="CW53" s="83">
        <f t="shared" ca="1" si="61"/>
        <v>-3.1163616916323952E-2</v>
      </c>
      <c r="CX53" s="83">
        <f t="shared" si="119"/>
        <v>2.1005463257798671E-3</v>
      </c>
      <c r="CY53" s="83">
        <f t="shared" si="138"/>
        <v>2.4779322422782625E-3</v>
      </c>
      <c r="CZ53" s="83">
        <f t="shared" ca="1" si="139"/>
        <v>1.7902499906870489E-3</v>
      </c>
      <c r="DA53" s="83">
        <f t="shared" ca="1" si="140"/>
        <v>9.6994044225597595E-4</v>
      </c>
      <c r="DB53" s="83">
        <f t="shared" ca="1" si="140"/>
        <v>1.9653768896978423E-3</v>
      </c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EA53" s="5"/>
      <c r="EH53" s="5"/>
      <c r="EO53" s="90">
        <f t="shared" si="30"/>
        <v>92076.116484900864</v>
      </c>
      <c r="EP53" s="1">
        <f>+'gaku-mk1131'!G56</f>
        <v>89899.5</v>
      </c>
      <c r="EQ53" s="5">
        <f t="shared" ca="1" si="66"/>
        <v>15360.928899460412</v>
      </c>
      <c r="ER53" s="90">
        <f ca="1">+OFFSET($EK$6,(ROW(ER53)-ROW($ER$9))/4,0)</f>
        <v>500860.75588395982</v>
      </c>
      <c r="ES53" s="7">
        <f ca="1">+ES52+$EQ52</f>
        <v>528351.23400370975</v>
      </c>
      <c r="ET53" s="7">
        <f ca="1">+ET52+EQ52-(ES53-ER53)/4</f>
        <v>500860.75588395982</v>
      </c>
      <c r="EU53" s="182">
        <f t="shared" ca="1" si="31"/>
        <v>528676.62368736672</v>
      </c>
      <c r="EV53" s="5">
        <f t="shared" ca="1" si="67"/>
        <v>6434.333333333333</v>
      </c>
      <c r="EW53" s="92">
        <f t="shared" ca="1" si="68"/>
        <v>114.66666666666667</v>
      </c>
      <c r="EX53">
        <f t="shared" ca="1" si="189"/>
        <v>0.65728478313424443</v>
      </c>
      <c r="EY53">
        <f t="shared" ca="1" si="69"/>
        <v>0.64461923564414303</v>
      </c>
      <c r="EZ53">
        <f t="shared" ca="1" si="198"/>
        <v>-4.5240777119278149E-3</v>
      </c>
      <c r="FA53">
        <f t="shared" ca="1" si="198"/>
        <v>-4.5240777119280378E-3</v>
      </c>
      <c r="FC53" s="6">
        <f>+call!C91</f>
        <v>5.6207200000000004</v>
      </c>
      <c r="FE53" s="142">
        <f>fof!B115/10</f>
        <v>5031.0575954817514</v>
      </c>
      <c r="FF53" s="142">
        <f>fof!C115/10</f>
        <v>63669.196927069337</v>
      </c>
      <c r="FG53" s="7">
        <f ca="1">+AVERAGE(OFFSET(jikasougaku!$BF$287,(ROW(Sheet1!FG53)-ROW(Sheet1!$FG$5))*3,0):OFFSET(jikasougaku!$BF$287,(ROW(Sheet1!FG53)-ROW(Sheet1!$FG$5))*3+2,0))/1000</f>
        <v>93860.181333333327</v>
      </c>
      <c r="FH53" s="7">
        <f ca="1">+AVERAGE(OFFSET(jikasougaku!$BR$287,(ROW(Sheet1!FH53)-ROW(Sheet1!$FH$5))*3,0):OFFSET(jikasougaku!$BR$287,(ROW(Sheet1!FH53)-ROW(Sheet1!$FH$5))*3+2,0))/1000</f>
        <v>328135.60733333329</v>
      </c>
      <c r="FI53" s="7" t="e">
        <f ca="1">+AVERAGE(OFFSET(jikasougaku!$BH$287,(ROW(Sheet1!FI53)-ROW(Sheet1!FI$5))*3,0):OFFSET(jikasougaku!$BH$287,(ROW(Sheet1!FI53)-ROW(Sheet1!FI$5))*3+2,0))/1000</f>
        <v>#DIV/0!</v>
      </c>
      <c r="FJ53" s="7" t="e">
        <f ca="1">+AVERAGE(OFFSET(jikasougaku!$BJ$287,(ROW(Sheet1!FJ53)-ROW(Sheet1!FJ$5))*3,0):OFFSET(jikasougaku!$BJ$287,(ROW(Sheet1!FJ53)-ROW(Sheet1!FJ$5))*3+2,0))/1000</f>
        <v>#DIV/0!</v>
      </c>
      <c r="FK53" s="7" t="e">
        <f ca="1">+AVERAGE(OFFSET(jikasougaku!$BL$287,(ROW(Sheet1!FK53)-ROW(Sheet1!FK$5))*3,0):OFFSET(jikasougaku!$BL$287,(ROW(Sheet1!FK53)-ROW(Sheet1!FK$5))*3+2,0))/1000</f>
        <v>#DIV/0!</v>
      </c>
      <c r="FL53" s="4">
        <f t="shared" ca="1" si="33"/>
        <v>77330.502185654244</v>
      </c>
      <c r="FM53" s="64">
        <f t="shared" ca="1" si="71"/>
        <v>234275.42599999998</v>
      </c>
      <c r="FN53" s="7">
        <f t="shared" ca="1" si="34"/>
        <v>29556.157641902035</v>
      </c>
      <c r="FO53" s="7">
        <f t="shared" ca="1" si="35"/>
        <v>256128.24285280806</v>
      </c>
      <c r="FP53" s="1">
        <f t="shared" ca="1" si="190"/>
        <v>3.4115729812023639</v>
      </c>
      <c r="FQ53" s="1">
        <f t="shared" ca="1" si="191"/>
        <v>29.564065925832082</v>
      </c>
      <c r="FR53" s="211">
        <f ca="1">+FP53/消費税調整!$E53*100</f>
        <v>2.9684257767834663</v>
      </c>
      <c r="FS53" s="211">
        <f ca="1">+FQ53/消費税調整!$E53*100</f>
        <v>25.723833505633024</v>
      </c>
      <c r="FT53" s="83">
        <f t="shared" ca="1" si="124"/>
        <v>-0.22679130064347663</v>
      </c>
      <c r="FU53" s="83">
        <f t="shared" ca="1" si="125"/>
        <v>-0.11237073388284451</v>
      </c>
      <c r="FW53" s="7">
        <f>+kshotoku1631!$E57*kshotoku1722!$E$9/kshotoku1631!$E$65</f>
        <v>245488.88224323752</v>
      </c>
      <c r="FX53" s="72">
        <f t="shared" ca="1" si="72"/>
        <v>0.33272932936516941</v>
      </c>
      <c r="FY53">
        <f t="shared" ca="1" si="126"/>
        <v>1.9082472764758926E-3</v>
      </c>
      <c r="GA53" s="72">
        <f ca="1">+AVERAGE(OFFSET(Maikin05!$F$10,ROUNDDOWN((ROW(GA53)-ROW(GA$45))/4,0),MOD(ROW(GA53)-ROW(GA$45),4)*3):OFFSET(Maikin05!$F$10,ROUNDDOWN((ROW(GA53)-ROW(GA$45))/4,0),MOD(ROW(GA53)-ROW(GA$45),4)*3+2))</f>
        <v>114.66666666666667</v>
      </c>
      <c r="GB53" s="72">
        <f ca="1">+AVERAGE(OFFSET(Maikin30!$F$20,ROUNDDOWN((ROW(GB53)-ROW(GB$5))/4,0),MOD(ROW(GB53)-ROW(GB$5),4)*3):OFFSET(Maikin30!$F$20,ROUNDDOWN((ROW(GB53)-ROW(GB$5))/4,0),MOD(ROW(GB53)-ROW(GB$5),4)*3+2))</f>
        <v>110.13333333333333</v>
      </c>
      <c r="GC53" s="5">
        <f ca="1">+AVERAGE(OFFSET(Rocho!$J$66,(ROW(GC53)-ROW($GC$5))*3,0):OFFSET(Rocho!$J$66,(ROW(GC53)-ROW($GC$5))*3+2,0))</f>
        <v>6434.333333333333</v>
      </c>
      <c r="GD53" s="72">
        <f t="shared" ca="1" si="73"/>
        <v>85.162310543366985</v>
      </c>
      <c r="GE53">
        <f t="shared" ca="1" si="127"/>
        <v>-2.6049294688066135E-3</v>
      </c>
      <c r="GF53" s="72"/>
      <c r="GG53" s="87" t="s">
        <v>272</v>
      </c>
      <c r="GH53" s="78">
        <f ca="1">+AVERAGE(OFFSET(Rocho!$E$6,(ROW(GH53)-ROW($GH$5))*3,0):OFFSET(Rocho!$E$6,(ROW(GH53)-ROW($GH$5))*3+2,0))/10000</f>
        <v>9672.3333333333321</v>
      </c>
      <c r="GI53" s="82">
        <f>Rocho!T54</f>
        <v>8366.15014361662</v>
      </c>
      <c r="GJ53">
        <f t="shared" si="128"/>
        <v>2.294442279302129E-3</v>
      </c>
      <c r="GL53" s="94">
        <f t="shared" si="39"/>
        <v>261408.12820309616</v>
      </c>
      <c r="GM53" s="5">
        <f t="shared" si="74"/>
        <v>92076.116484900864</v>
      </c>
      <c r="GN53" s="7">
        <f>+('gaku-mk1131'!C56-'gaku-mk1131'!D56)*('gaku-mk1722'!$C$8-'gaku-mk1722'!$D$8)/('gaku-mk1131'!$C$64-'gaku-mk1131'!$D$64)</f>
        <v>4124.8546023159679</v>
      </c>
      <c r="GO53" s="5">
        <f t="shared" si="75"/>
        <v>22564.602884070351</v>
      </c>
      <c r="GP53" s="5">
        <f t="shared" si="76"/>
        <v>23346.551151881366</v>
      </c>
      <c r="GQ53" s="90">
        <f>+'gaku-mk1131'!H56+('gaku-mk1722'!$H$8-'gaku-mk1131'!$H$64)</f>
        <v>3966.1000000000004</v>
      </c>
      <c r="GR53" s="7">
        <f>+'gaku-mk1131'!W56*'gaku-mk1722'!$W$8/'gaku-mk1131'!$W$64</f>
        <v>105329.13955308033</v>
      </c>
      <c r="GS53" s="7">
        <f>+'gaku-mk1131'!M56*'gaku-mk1722'!$M$8/'gaku-mk1131'!$M$64</f>
        <v>48147.53664428553</v>
      </c>
      <c r="GT53" s="7">
        <f>+'gaku-mk1131'!N56*'gaku-mk1722'!$N$8/'gaku-mk1131'!$N$64</f>
        <v>38146.773117438264</v>
      </c>
      <c r="GU53" s="5">
        <f t="shared" si="77"/>
        <v>71451.760359831489</v>
      </c>
      <c r="GV53" s="7">
        <f>+('gaku-jk1131'!C56-'gaku-jk1131'!D56)*('gaku-jk1722'!$C$8-'gaku-jk1722'!$D$8)/('gaku-jk1131'!$C$64-'gaku-jk1131'!$D$64)</f>
        <v>3706.4113824232181</v>
      </c>
      <c r="GW53" s="5">
        <f t="shared" si="78"/>
        <v>6908.7092955011685</v>
      </c>
      <c r="GX53" s="5">
        <f t="shared" si="79"/>
        <v>23763.009676033918</v>
      </c>
      <c r="GY53" s="90">
        <f>+'gaku-jk1131'!H56+('gaku-jk1722'!$H$8-'gaku-jk1131'!$H$64)</f>
        <v>3491.7</v>
      </c>
      <c r="GZ53" s="7">
        <f>+'gaku-jk1131'!Z56*'gaku-jk1722'!$Z$8/'gaku-jk1131'!$Z$64</f>
        <v>101241.14715921711</v>
      </c>
      <c r="HA53" s="7">
        <f>+'gaku-jk1131'!M56*'gaku-jk1722'!$M$8/'gaku-jk1131'!$M$64</f>
        <v>32932.464164506215</v>
      </c>
      <c r="HB53" s="7">
        <f>+'gaku-jk1131'!N56*'gaku-jk1722'!$N$8/'gaku-jk1131'!$N$64</f>
        <v>42304.58366286724</v>
      </c>
      <c r="HC53" s="9">
        <f t="shared" ca="1" si="40"/>
        <v>128.76308664259929</v>
      </c>
      <c r="HD53" s="7">
        <f t="shared" ca="1" si="41"/>
        <v>108.05714285714286</v>
      </c>
      <c r="HE53" s="9">
        <f t="shared" ca="1" si="42"/>
        <v>325.02780832678707</v>
      </c>
      <c r="HF53" s="9">
        <f t="shared" ca="1" si="43"/>
        <v>98.525172074729582</v>
      </c>
      <c r="HG53" s="7">
        <f t="shared" ca="1" si="44"/>
        <v>119.8247667514843</v>
      </c>
      <c r="HH53" s="7">
        <f t="shared" ca="1" si="45"/>
        <v>105.48943248532289</v>
      </c>
      <c r="HI53" s="7">
        <f t="shared" ca="1" si="46"/>
        <v>146.14986326344575</v>
      </c>
      <c r="HJ53" s="7">
        <f t="shared" ca="1" si="47"/>
        <v>91.969613821138196</v>
      </c>
      <c r="HL53">
        <f ca="1">+OFFSET('def-cy1131'!$C$8,ROUNDDOWN((ROW(Sheet1!HO53)-ROW(Sheet1!HO$5))/4,0),0)</f>
        <v>99.2</v>
      </c>
      <c r="HO53">
        <f ca="1">+OFFSET('def-cy1131'!$H$8,ROUNDDOWN((ROW(Sheet1!HO53)-ROW(Sheet1!HO$5))/4,0),0)</f>
        <v>125.8</v>
      </c>
      <c r="HP53">
        <f ca="1">+OFFSET('def-cy1131'!$W$8,ROUNDDOWN((ROW(Sheet1!HO53)-ROW(Sheet1!HO$5))/4,0),0)</f>
        <v>101.9</v>
      </c>
      <c r="HQ53">
        <f ca="1">+OFFSET('def-cy1131'!$M$8,ROUNDDOWN((ROW(Sheet1!HO53)-ROW(Sheet1!HO$5))/4,0),0)</f>
        <v>122.2</v>
      </c>
      <c r="HR53">
        <f ca="1">+OFFSET('def-cy1131'!$N$8,ROUNDDOWN((ROW(Sheet1!HO53)-ROW(Sheet1!HO$5))/4,0),0)</f>
        <v>112.7</v>
      </c>
      <c r="HS53" s="9">
        <f t="shared" ca="1" si="154"/>
        <v>128.08240072202167</v>
      </c>
      <c r="HT53" s="9">
        <f t="shared" ca="1" si="155"/>
        <v>106.20535714285714</v>
      </c>
      <c r="HU53" s="9">
        <f t="shared" ca="1" si="156"/>
        <v>327.44257659073054</v>
      </c>
      <c r="HV53" s="9">
        <f t="shared" ca="1" si="157"/>
        <v>97.344051130776791</v>
      </c>
      <c r="HW53" s="9">
        <f t="shared" ca="1" si="158"/>
        <v>122.58702290076334</v>
      </c>
      <c r="HX53" s="9">
        <f t="shared" ca="1" si="159"/>
        <v>103.31545988258317</v>
      </c>
      <c r="HY53" s="9">
        <f t="shared" ca="1" si="160"/>
        <v>150.57502278942567</v>
      </c>
      <c r="HZ53" s="9">
        <f t="shared" ca="1" si="161"/>
        <v>96.457926829268274</v>
      </c>
      <c r="IA53">
        <f t="shared" ca="1" si="80"/>
        <v>-1.6090738350698446E-2</v>
      </c>
      <c r="IB53">
        <f t="shared" ca="1" si="81"/>
        <v>4.1535717497752849E-4</v>
      </c>
      <c r="IC53">
        <f t="shared" ca="1" si="82"/>
        <v>-3.6244633014829921E-4</v>
      </c>
      <c r="ID53">
        <f t="shared" ca="1" si="83"/>
        <v>-2.4801874304052442E-4</v>
      </c>
      <c r="IE53">
        <f t="shared" ca="1" si="84"/>
        <v>-2.7186389497099476E-3</v>
      </c>
      <c r="IF53">
        <f t="shared" ca="1" si="85"/>
        <v>3.1928872615417251E-3</v>
      </c>
      <c r="IG53">
        <f t="shared" ca="1" si="86"/>
        <v>8.0914242663069095E-4</v>
      </c>
      <c r="IH53">
        <f t="shared" ca="1" si="87"/>
        <v>1.7610409293754023E-3</v>
      </c>
      <c r="II53">
        <f t="shared" ca="1" si="129"/>
        <v>-1.3241414581071875E-2</v>
      </c>
      <c r="IJ53" s="5">
        <f t="shared" ca="1" si="130"/>
        <v>201203.10733930979</v>
      </c>
      <c r="IK53" s="1">
        <f t="shared" ca="1" si="88"/>
        <v>23.224232765615167</v>
      </c>
      <c r="IL53">
        <f t="shared" ca="1" si="131"/>
        <v>-1.307428967990967E-2</v>
      </c>
      <c r="IM53" s="5">
        <f t="shared" si="89"/>
        <v>261408.12820309616</v>
      </c>
      <c r="IN53">
        <f t="shared" ca="1" si="90"/>
        <v>129.92251047209541</v>
      </c>
      <c r="IP53" s="112">
        <v>118.76374146242459</v>
      </c>
      <c r="IQ53" s="112">
        <v>121.94500855832962</v>
      </c>
      <c r="IR53">
        <f t="shared" si="91"/>
        <v>107.02690891088945</v>
      </c>
      <c r="IS53">
        <f t="shared" si="132"/>
        <v>-5.5316923765006062E-3</v>
      </c>
      <c r="IT53" s="112">
        <v>0.52786536038784526</v>
      </c>
      <c r="IU53">
        <f t="shared" si="133"/>
        <v>-4.5501693146762752E-3</v>
      </c>
      <c r="IW53">
        <f>+util!B51</f>
        <v>116.066666666667</v>
      </c>
      <c r="IX53">
        <f t="shared" si="134"/>
        <v>-2.4118065030754286E-2</v>
      </c>
      <c r="IY53">
        <f t="shared" si="135"/>
        <v>-1.447083901845257E-2</v>
      </c>
      <c r="JA53" s="5">
        <f t="shared" si="92"/>
        <v>123420.85768224356</v>
      </c>
      <c r="JB53" s="1">
        <f t="shared" si="93"/>
        <v>2.688254309303491</v>
      </c>
      <c r="JC53" s="5">
        <f t="shared" ca="1" si="94"/>
        <v>94995.745720870851</v>
      </c>
      <c r="JD53" s="1">
        <f t="shared" ca="1" si="95"/>
        <v>10.965055855942348</v>
      </c>
      <c r="JE53">
        <f t="shared" ca="1" si="136"/>
        <v>7.8177736945166058E-3</v>
      </c>
      <c r="JG53">
        <f t="shared" si="96"/>
        <v>0.55824503259767189</v>
      </c>
    </row>
    <row r="54" spans="1:267" x14ac:dyDescent="0.15">
      <c r="A54" t="s">
        <v>293</v>
      </c>
      <c r="B54" s="7">
        <f>+'gaku-mk1131'!B57*'gaku-mk1722'!$B$8/'gaku-mk1131'!$B$64</f>
        <v>496366.59848543478</v>
      </c>
      <c r="C54" s="7">
        <f>+'kgaku-mk1131'!B58*'kgaku-mk1722'!B$9/'kgaku-mk1131'!B$65</f>
        <v>252764.94992507147</v>
      </c>
      <c r="D54" s="7">
        <f>+'kgaku-mk1131'!C58*'kgaku-mk1722'!C$9/'kgaku-mk1131'!C$65</f>
        <v>2916.3955924263128</v>
      </c>
      <c r="E54" s="7">
        <f>+'kgaku-mk1131'!D58*'kgaku-mk1722'!D$9/'kgaku-mk1131'!D$65</f>
        <v>344.3632720588235</v>
      </c>
      <c r="F54" s="7">
        <f>+'kgaku-mk1131'!F58*'kgaku-mk1722'!F$9/'kgaku-mk1131'!F$65</f>
        <v>22136.891083831775</v>
      </c>
      <c r="G54" s="7">
        <f>+'kgaku-mk1131'!G58*'kgaku-mk1722'!G$9/'kgaku-mk1131'!G$65</f>
        <v>22790.812899567227</v>
      </c>
      <c r="H54" s="7">
        <f>+'kgaku-mk1131'!H58*'kgaku-mk1722'!H$9/'kgaku-mk1131'!H$65</f>
        <v>71194.854651036076</v>
      </c>
      <c r="I54" s="7">
        <f>+'kgaku-mk1131'!I58*'kgaku-mk1722'!I$9/'kgaku-mk1131'!I$65</f>
        <v>133595.44822709323</v>
      </c>
      <c r="J54" s="7">
        <f>+'gaku-mk1131'!F57*'gaku-mk1722'!$F$8/'gaku-mk1131'!$F$64</f>
        <v>23920.558185094564</v>
      </c>
      <c r="K54" s="7">
        <f>+'gaku-mk1131'!G57*'gaku-mk1722'!$G$8/'gaku-mk1131'!$G$64</f>
        <v>92233.230554153561</v>
      </c>
      <c r="L54" s="7">
        <f>+'gaku-jk1131'!B57*'gaku-jk1722'!$B$8/'gaku-jk1131'!$B$64</f>
        <v>423303.46090704354</v>
      </c>
      <c r="M54" s="7">
        <f>+'kgaku-jk1131'!B58*'kgaku-jk1722'!$B$9/'kgaku-jk1131'!$B$65</f>
        <v>234192.04604240347</v>
      </c>
      <c r="N54" s="7">
        <f>+'kgaku-jk1131'!C58*'kgaku-jk1722'!C$9/'kgaku-jk1131'!C$65</f>
        <v>3811.0000641210604</v>
      </c>
      <c r="O54" s="7">
        <f>+'kgaku-jk1131'!D58*'kgaku-jk1722'!D$9/'kgaku-jk1131'!D$65</f>
        <v>340.11790281329928</v>
      </c>
      <c r="P54" s="7">
        <f>+'kgaku-jk1131'!F58*'kgaku-jk1722'!F$9/'kgaku-jk1131'!F$65</f>
        <v>6802.0951709687679</v>
      </c>
      <c r="Q54" s="7">
        <f>+'kgaku-jk1131'!G58*'kgaku-jk1722'!G$9/'kgaku-jk1131'!G$65</f>
        <v>19841.077156392923</v>
      </c>
      <c r="R54" s="7">
        <f>+'kgaku-jk1131'!H58*'kgaku-jk1722'!H$9/'kgaku-jk1131'!H$65</f>
        <v>73794.388788894605</v>
      </c>
      <c r="S54" s="7">
        <f>+'kgaku-jk1131'!I58*'kgaku-jk1722'!I$9/'kgaku-jk1131'!I$65</f>
        <v>140369.28500863255</v>
      </c>
      <c r="T54" s="7">
        <f>+'gaku-jk1131'!F57*'gaku-jk1722'!$F$8/'gaku-jk1131'!$F$64</f>
        <v>24285.811579239893</v>
      </c>
      <c r="U54" s="7">
        <f>+'gaku-jk1131'!G57*'gaku-jk1722'!$G$8/'gaku-jk1131'!$G$64</f>
        <v>71562.590938300462</v>
      </c>
      <c r="V54" s="8">
        <f t="shared" si="164"/>
        <v>117.26022684100749</v>
      </c>
      <c r="W54" s="8">
        <f t="shared" si="165"/>
        <v>107.93062966762976</v>
      </c>
      <c r="X54" s="8">
        <f t="shared" si="166"/>
        <v>76.525729293025549</v>
      </c>
      <c r="Y54" s="8">
        <f t="shared" si="167"/>
        <v>101.24820516956281</v>
      </c>
      <c r="Z54" s="8">
        <f t="shared" si="168"/>
        <v>325.44224282999841</v>
      </c>
      <c r="AA54" s="8">
        <f t="shared" si="169"/>
        <v>114.86681252193951</v>
      </c>
      <c r="AB54" s="8">
        <f t="shared" si="170"/>
        <v>96.477328181015125</v>
      </c>
      <c r="AC54" s="8">
        <f t="shared" si="171"/>
        <v>95.174274214531522</v>
      </c>
      <c r="AD54" s="8">
        <f t="shared" si="172"/>
        <v>98.496021461116996</v>
      </c>
      <c r="AE54" s="8">
        <f t="shared" si="173"/>
        <v>128.88469987577005</v>
      </c>
      <c r="AF54" s="11">
        <f t="shared" ca="1" si="174"/>
        <v>108.05714285714286</v>
      </c>
      <c r="AG54" s="11">
        <f t="shared" ca="1" si="175"/>
        <v>76.327194066749072</v>
      </c>
      <c r="AH54" s="11">
        <f t="shared" ca="1" si="176"/>
        <v>101.04521651560928</v>
      </c>
      <c r="AI54" s="11">
        <f t="shared" ca="1" si="177"/>
        <v>325.02780832678707</v>
      </c>
      <c r="AJ54" s="11">
        <f t="shared" ca="1" si="178"/>
        <v>114.90808179162609</v>
      </c>
      <c r="AK54" s="11">
        <f t="shared" ca="1" si="179"/>
        <v>96.138613861386133</v>
      </c>
      <c r="AL54" s="11">
        <f t="shared" ca="1" si="180"/>
        <v>95.474585062240664</v>
      </c>
      <c r="AM54" s="11">
        <f t="shared" ca="1" si="181"/>
        <v>98.525172074729582</v>
      </c>
      <c r="AN54" s="11">
        <f t="shared" ca="1" si="182"/>
        <v>128.76308664259929</v>
      </c>
      <c r="AO54" s="9">
        <f ca="1">+OFFSET('kdef-cy1131'!B$9,ROUNDDOWN((ROW(Sheet1!AO54)-ROW(Sheet1!AO$5))/4,0),0)</f>
        <v>99.2</v>
      </c>
      <c r="AP54" s="9">
        <f ca="1">+OFFSET('kdef-cy1131'!C$9,ROUNDDOWN((ROW(Sheet1!AP54)-ROW(Sheet1!AP$5))/4,0),0)</f>
        <v>92.3</v>
      </c>
      <c r="AQ54" s="9">
        <f ca="1">+OFFSET('kdef-cy1131'!D$9,ROUNDDOWN((ROW(Sheet1!AQ54)-ROW(Sheet1!AQ$5))/4,0),0)</f>
        <v>97.7</v>
      </c>
      <c r="AR54" s="9">
        <f ca="1">+OFFSET('kdef-cy1131'!F$9,ROUNDDOWN((ROW(Sheet1!AR54)-ROW(Sheet1!AR$5))/4,0),0)</f>
        <v>134.6</v>
      </c>
      <c r="AS54" s="9">
        <f ca="1">+OFFSET('kdef-cy1131'!G$9,ROUNDDOWN((ROW(Sheet1!AS54)-ROW(Sheet1!AS$5))/4,0),0)</f>
        <v>103.7</v>
      </c>
      <c r="AT54" s="9">
        <f ca="1">+OFFSET('kdef-cy1131'!H$9,ROUNDDOWN((ROW(Sheet1!AT54)-ROW(Sheet1!AT$5))/4,0),0)</f>
        <v>100</v>
      </c>
      <c r="AU54" s="9">
        <f ca="1">+OFFSET('kdef-cy1131'!I$9,ROUNDDOWN((ROW(Sheet1!AU54)-ROW(Sheet1!AU$5))/4,0),0)</f>
        <v>92.5</v>
      </c>
      <c r="AV54" s="9">
        <f ca="1">+OFFSET('def-cy1131'!$F$8,ROUNDDOWN((ROW(Sheet1!AV54)-ROW(Sheet1!AV$5))/4,0),0)</f>
        <v>100.1</v>
      </c>
      <c r="AW54" s="9">
        <f ca="1">+OFFSET('def-cy1131'!$G$8,ROUNDDOWN((ROW(Sheet1!AW54)-ROW(Sheet1!AW$5))/4,0),0)</f>
        <v>113.5</v>
      </c>
      <c r="AX54" s="9">
        <f t="shared" ca="1" si="145"/>
        <v>106.20535714285714</v>
      </c>
      <c r="AY54" s="9">
        <f t="shared" ca="1" si="146"/>
        <v>77.484919653893698</v>
      </c>
      <c r="AZ54" s="9">
        <f t="shared" ca="1" si="147"/>
        <v>99.390433031218521</v>
      </c>
      <c r="BA54" s="9">
        <f t="shared" ca="1" si="148"/>
        <v>327.44257659073054</v>
      </c>
      <c r="BB54" s="9">
        <f t="shared" ca="1" si="149"/>
        <v>112.24868549172345</v>
      </c>
      <c r="BC54" s="9">
        <f t="shared" ca="1" si="150"/>
        <v>95.657920792079196</v>
      </c>
      <c r="BD54" s="9">
        <f t="shared" ca="1" si="151"/>
        <v>92.790975103734439</v>
      </c>
      <c r="BE54" s="9">
        <f t="shared" ca="1" si="143"/>
        <v>97.344051130776791</v>
      </c>
      <c r="BF54" s="9">
        <f t="shared" ca="1" si="152"/>
        <v>128.08240072202167</v>
      </c>
      <c r="BG54">
        <f t="shared" ca="1" si="97"/>
        <v>-6.2982793092412567E-4</v>
      </c>
      <c r="BH54">
        <f t="shared" ca="1" si="98"/>
        <v>2.7725424694431721E-5</v>
      </c>
      <c r="BI54">
        <f t="shared" ca="1" si="99"/>
        <v>4.2752588190481469E-4</v>
      </c>
      <c r="BJ54">
        <f t="shared" ca="1" si="100"/>
        <v>-4.1438660268959685E-3</v>
      </c>
      <c r="BK54">
        <f t="shared" ca="1" si="101"/>
        <v>-1.6458855191220346E-4</v>
      </c>
      <c r="BL54" s="13">
        <f t="shared" ca="1" si="102"/>
        <v>-4.4830312031330513E-3</v>
      </c>
      <c r="BM54">
        <f t="shared" ca="1" si="192"/>
        <v>-7.6299461270235456E-3</v>
      </c>
      <c r="BN54">
        <f t="shared" ca="1" si="193"/>
        <v>1.112290309379216E-2</v>
      </c>
      <c r="BO54" s="13">
        <f t="shared" ca="1" si="194"/>
        <v>3.4929569667686141E-3</v>
      </c>
      <c r="BP54">
        <f t="shared" ca="1" si="104"/>
        <v>1.0341179235073602E-3</v>
      </c>
      <c r="BQ54">
        <f t="shared" ca="1" si="105"/>
        <v>-2.5431436981973188E-3</v>
      </c>
      <c r="BR54">
        <f t="shared" ca="1" si="106"/>
        <v>3.7073840938994752E-3</v>
      </c>
      <c r="BS54" s="13">
        <f t="shared" ca="1" si="107"/>
        <v>2.1983583192095165E-3</v>
      </c>
      <c r="BT54" s="5">
        <f t="shared" si="51"/>
        <v>71562.590938300462</v>
      </c>
      <c r="BU54" s="5">
        <f t="shared" ca="1" si="195"/>
        <v>237435.45730401156</v>
      </c>
      <c r="BV54" s="5">
        <f t="shared" ca="1" si="196"/>
        <v>23521.583989801489</v>
      </c>
      <c r="BW54" s="5">
        <f t="shared" ca="1" si="108"/>
        <v>92283.315183289946</v>
      </c>
      <c r="BX54" s="5">
        <f t="shared" si="54"/>
        <v>92233.230554153561</v>
      </c>
      <c r="BY54" s="5">
        <f t="shared" si="55"/>
        <v>230153.14809806403</v>
      </c>
      <c r="BZ54" s="5">
        <f t="shared" si="56"/>
        <v>46057.449268926342</v>
      </c>
      <c r="CA54" s="5">
        <f t="shared" si="57"/>
        <v>138290.6798230799</v>
      </c>
      <c r="CB54" s="9">
        <f t="shared" si="109"/>
        <v>128.88469987577005</v>
      </c>
      <c r="CC54" s="9">
        <f t="shared" ca="1" si="110"/>
        <v>96.932931042130193</v>
      </c>
      <c r="CD54" s="9">
        <f t="shared" ca="1" si="111"/>
        <v>195.80930131616975</v>
      </c>
      <c r="CE54" s="9">
        <f t="shared" ca="1" si="112"/>
        <v>149.85447753844963</v>
      </c>
      <c r="CF54" s="5"/>
      <c r="CG54" s="5">
        <f t="shared" si="197"/>
        <v>96.92890445580268</v>
      </c>
      <c r="CH54" s="5">
        <f t="shared" ca="1" si="113"/>
        <v>96.932931042130193</v>
      </c>
      <c r="CI54" s="5">
        <f t="shared" si="59"/>
        <v>148.1523012758561</v>
      </c>
      <c r="CJ54" s="5">
        <f t="shared" ca="1" si="114"/>
        <v>195.80930131616975</v>
      </c>
      <c r="CK54" s="5">
        <f t="shared" si="115"/>
        <v>134.71993116167852</v>
      </c>
      <c r="CL54" s="5">
        <f t="shared" ca="1" si="116"/>
        <v>149.85447753844963</v>
      </c>
      <c r="CM54" s="5"/>
      <c r="CN54" s="1">
        <f t="shared" si="183"/>
        <v>48.866173805653794</v>
      </c>
      <c r="CO54" s="1">
        <f t="shared" si="184"/>
        <v>8.2611892642706888</v>
      </c>
      <c r="CP54" s="1">
        <f t="shared" ca="1" si="185"/>
        <v>27.409561687450072</v>
      </c>
      <c r="CQ54" s="1">
        <f t="shared" ca="1" si="186"/>
        <v>2.7153328937282915</v>
      </c>
      <c r="CR54" s="1">
        <f t="shared" ca="1" si="187"/>
        <v>10.653190761648082</v>
      </c>
      <c r="CS54" s="83">
        <f t="shared" si="117"/>
        <v>3.610148707481651E-3</v>
      </c>
      <c r="CT54" s="83">
        <f t="shared" si="118"/>
        <v>1.664647009653575E-3</v>
      </c>
      <c r="CU54" s="83">
        <f t="shared" ca="1" si="60"/>
        <v>-4.3783858944545333E-3</v>
      </c>
      <c r="CV54" s="83">
        <f t="shared" ca="1" si="61"/>
        <v>3.6015949881151176E-3</v>
      </c>
      <c r="CW54" s="83">
        <f t="shared" ca="1" si="61"/>
        <v>2.3106696922048069E-3</v>
      </c>
      <c r="CX54" s="83">
        <f t="shared" si="119"/>
        <v>6.0837411187609144E-3</v>
      </c>
      <c r="CY54" s="83">
        <f t="shared" si="138"/>
        <v>1.5497292492372715E-4</v>
      </c>
      <c r="CZ54" s="83">
        <f t="shared" ca="1" si="139"/>
        <v>8.0732992957176682E-3</v>
      </c>
      <c r="DA54" s="83">
        <f t="shared" ca="1" si="140"/>
        <v>-3.0545120891416661E-4</v>
      </c>
      <c r="DB54" s="83">
        <f t="shared" ca="1" si="140"/>
        <v>4.6162292058916015E-7</v>
      </c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EA54" s="5"/>
      <c r="EB54" t="s">
        <v>806</v>
      </c>
      <c r="EH54" s="5"/>
      <c r="EO54" s="90">
        <f t="shared" si="30"/>
        <v>92233.230554153561</v>
      </c>
      <c r="EP54" s="1">
        <f>+'gaku-mk1131'!G57</f>
        <v>90052.9</v>
      </c>
      <c r="EQ54" s="5">
        <f t="shared" ca="1" si="66"/>
        <v>15387.132915412618</v>
      </c>
      <c r="ER54" s="7">
        <f ca="1">+ER53+$EQ53</f>
        <v>516221.68478342023</v>
      </c>
      <c r="ES54" s="4">
        <f ca="1">+ER53+EQ53</f>
        <v>516221.68478342023</v>
      </c>
      <c r="ET54" s="131">
        <f ca="1">+ET53+EQ53-(ES57-ER57)/4</f>
        <v>506621.56157469552</v>
      </c>
      <c r="EU54" s="182">
        <f t="shared" ca="1" si="31"/>
        <v>534757.36222900392</v>
      </c>
      <c r="EV54" s="5">
        <f t="shared" ca="1" si="67"/>
        <v>6418.666666666667</v>
      </c>
      <c r="EW54" s="92">
        <f t="shared" ca="1" si="68"/>
        <v>114.13333333333333</v>
      </c>
      <c r="EX54">
        <f t="shared" ca="1" si="189"/>
        <v>0.65986791358910457</v>
      </c>
      <c r="EY54">
        <f t="shared" ca="1" si="69"/>
        <v>0.64715259047314222</v>
      </c>
      <c r="EZ54">
        <f t="shared" ca="1" si="198"/>
        <v>3.9222996285124805E-3</v>
      </c>
      <c r="FA54">
        <f t="shared" ca="1" si="198"/>
        <v>3.922299628511817E-3</v>
      </c>
      <c r="FC54" s="6">
        <f>+call!C92</f>
        <v>4.7547600000000001</v>
      </c>
      <c r="FE54" s="142">
        <f>fof!B116/10</f>
        <v>5036.9090410427871</v>
      </c>
      <c r="FF54" s="142">
        <f>fof!C116/10</f>
        <v>63720.377101263453</v>
      </c>
      <c r="FG54" s="7">
        <f ca="1">+AVERAGE(OFFSET(jikasougaku!$BF$287,(ROW(Sheet1!FG54)-ROW(Sheet1!$FG$5))*3,0):OFFSET(jikasougaku!$BF$287,(ROW(Sheet1!FG54)-ROW(Sheet1!$FG$5))*3+2,0))/1000</f>
        <v>71871.558000000005</v>
      </c>
      <c r="FH54" s="7">
        <f ca="1">+AVERAGE(OFFSET(jikasougaku!$BR$287,(ROW(Sheet1!FH54)-ROW(Sheet1!$FH$5))*3,0):OFFSET(jikasougaku!$BR$287,(ROW(Sheet1!FH54)-ROW(Sheet1!$FH$5))*3+2,0))/1000</f>
        <v>280554.66133333329</v>
      </c>
      <c r="FI54" s="7" t="e">
        <f ca="1">+AVERAGE(OFFSET(jikasougaku!$BH$287,(ROW(Sheet1!FI54)-ROW(Sheet1!FI$5))*3,0):OFFSET(jikasougaku!$BH$287,(ROW(Sheet1!FI54)-ROW(Sheet1!FI$5))*3+2,0))/1000</f>
        <v>#DIV/0!</v>
      </c>
      <c r="FJ54" s="7" t="e">
        <f ca="1">+AVERAGE(OFFSET(jikasougaku!$BJ$287,(ROW(Sheet1!FJ54)-ROW(Sheet1!FJ$5))*3,0):OFFSET(jikasougaku!$BJ$287,(ROW(Sheet1!FJ54)-ROW(Sheet1!FJ$5))*3+2,0))/1000</f>
        <v>#DIV/0!</v>
      </c>
      <c r="FK54" s="7" t="e">
        <f ca="1">+AVERAGE(OFFSET(jikasougaku!$BL$287,(ROW(Sheet1!FK54)-ROW(Sheet1!FK$5))*3,0):OFFSET(jikasougaku!$BL$287,(ROW(Sheet1!FK54)-ROW(Sheet1!FK$5))*3+2,0))/1000</f>
        <v>#DIV/0!</v>
      </c>
      <c r="FL54" s="4">
        <f t="shared" ca="1" si="33"/>
        <v>59214.286548917691</v>
      </c>
      <c r="FM54" s="64">
        <f t="shared" ca="1" si="71"/>
        <v>208683.10333333327</v>
      </c>
      <c r="FN54" s="7">
        <f t="shared" ca="1" si="34"/>
        <v>22632.037015495342</v>
      </c>
      <c r="FO54" s="7">
        <f t="shared" ca="1" si="35"/>
        <v>228148.71146510105</v>
      </c>
      <c r="FP54" s="1">
        <f t="shared" ca="1" si="190"/>
        <v>2.6126435441973568</v>
      </c>
      <c r="FQ54" s="1">
        <f t="shared" ca="1" si="191"/>
        <v>26.337499259042975</v>
      </c>
      <c r="FR54" s="211">
        <f ca="1">+FP54/消費税調整!$E54*100</f>
        <v>2.2594854737220951</v>
      </c>
      <c r="FS54" s="211">
        <f ca="1">+FQ54/消費税調整!$E54*100</f>
        <v>22.777388489196355</v>
      </c>
      <c r="FT54" s="83">
        <f t="shared" ca="1" si="124"/>
        <v>-0.27289464993631801</v>
      </c>
      <c r="FU54" s="83">
        <f t="shared" ca="1" si="125"/>
        <v>-0.12164962497790578</v>
      </c>
      <c r="FW54" s="7">
        <f>+kshotoku1631!$E58*kshotoku1722!$E$9/kshotoku1631!$E$65</f>
        <v>246488.34628592557</v>
      </c>
      <c r="FX54" s="72">
        <f t="shared" ca="1" si="72"/>
        <v>0.33646435917493644</v>
      </c>
      <c r="FY54">
        <f t="shared" ca="1" si="126"/>
        <v>1.1162892474551806E-2</v>
      </c>
      <c r="GA54" s="72">
        <f ca="1">+AVERAGE(OFFSET(Maikin05!$F$10,ROUNDDOWN((ROW(GA54)-ROW(GA$45))/4,0),MOD(ROW(GA54)-ROW(GA$45),4)*3):OFFSET(Maikin05!$F$10,ROUNDDOWN((ROW(GA54)-ROW(GA$45))/4,0),MOD(ROW(GA54)-ROW(GA$45),4)*3+2))</f>
        <v>114.13333333333333</v>
      </c>
      <c r="GB54" s="72">
        <f ca="1">+AVERAGE(OFFSET(Maikin30!$F$20,ROUNDDOWN((ROW(GB54)-ROW(GB$5))/4,0),MOD(ROW(GB54)-ROW(GB$5),4)*3):OFFSET(Maikin30!$F$20,ROUNDDOWN((ROW(GB54)-ROW(GB$5))/4,0),MOD(ROW(GB54)-ROW(GB$5),4)*3+2))</f>
        <v>109.43333333333334</v>
      </c>
      <c r="GC54" s="5">
        <f ca="1">+AVERAGE(OFFSET(Rocho!$J$66,(ROW(GC54)-ROW($GC$5))*3,0):OFFSET(Rocho!$J$66,(ROW(GC54)-ROW($GC$5))*3+2,0))</f>
        <v>6418.666666666667</v>
      </c>
      <c r="GD54" s="72">
        <f t="shared" ca="1" si="73"/>
        <v>84.569514993364479</v>
      </c>
      <c r="GE54">
        <f t="shared" ca="1" si="127"/>
        <v>-6.9851126436982483E-3</v>
      </c>
      <c r="GF54" s="72"/>
      <c r="GG54" s="87" t="s">
        <v>273</v>
      </c>
      <c r="GH54" s="78">
        <f ca="1">+AVERAGE(OFFSET(Rocho!$E$6,(ROW(GH54)-ROW($GH$5))*3,0):OFFSET(Rocho!$E$6,(ROW(GH54)-ROW($GH$5))*3+2,0))/10000</f>
        <v>9703.6666666666679</v>
      </c>
      <c r="GI54" s="82">
        <f>Rocho!T55</f>
        <v>8384.7294190084194</v>
      </c>
      <c r="GJ54">
        <f t="shared" si="128"/>
        <v>2.2183053661393873E-3</v>
      </c>
      <c r="GL54" s="94">
        <f t="shared" si="39"/>
        <v>265571.95140818931</v>
      </c>
      <c r="GM54" s="5">
        <f t="shared" si="74"/>
        <v>92233.230554153561</v>
      </c>
      <c r="GN54" s="7">
        <f>+('gaku-mk1131'!C57-'gaku-mk1131'!D57)*('gaku-mk1722'!$C$8-'gaku-mk1722'!$D$8)/('gaku-mk1131'!$C$64-'gaku-mk1131'!$D$64)</f>
        <v>4227.1491505367376</v>
      </c>
      <c r="GO54" s="5">
        <f t="shared" si="75"/>
        <v>22136.891083831775</v>
      </c>
      <c r="GP54" s="5">
        <f t="shared" si="76"/>
        <v>23920.558185094564</v>
      </c>
      <c r="GQ54" s="90">
        <f>+'gaku-mk1131'!H57+('gaku-mk1722'!$H$8-'gaku-mk1131'!$H$64)</f>
        <v>2623.3</v>
      </c>
      <c r="GR54" s="7">
        <f>+'gaku-mk1131'!W57*'gaku-mk1722'!$W$8/'gaku-mk1131'!$W$64</f>
        <v>110448.5508602967</v>
      </c>
      <c r="GS54" s="7">
        <f>+'gaku-mk1131'!M57*'gaku-mk1722'!$M$8/'gaku-mk1131'!$M$64</f>
        <v>48624.794714220116</v>
      </c>
      <c r="GT54" s="7">
        <f>+'gaku-mk1131'!N57*'gaku-mk1722'!$N$8/'gaku-mk1131'!$N$64</f>
        <v>38642.523139944111</v>
      </c>
      <c r="GU54" s="5">
        <f t="shared" si="77"/>
        <v>71562.590938300462</v>
      </c>
      <c r="GV54" s="7">
        <f>+('gaku-jk1131'!C57-'gaku-jk1131'!D57)*('gaku-jk1722'!$C$8-'gaku-jk1722'!$D$8)/('gaku-jk1131'!$C$64-'gaku-jk1131'!$D$64)</f>
        <v>3830.2374326124327</v>
      </c>
      <c r="GW54" s="5">
        <f t="shared" si="78"/>
        <v>6802.0951709687679</v>
      </c>
      <c r="GX54" s="5">
        <f t="shared" si="79"/>
        <v>24285.811579239893</v>
      </c>
      <c r="GY54" s="90">
        <f>+'gaku-jk1131'!H57+('gaku-jk1722'!$H$8-'gaku-jk1131'!$H$64)</f>
        <v>2495.7000000000003</v>
      </c>
      <c r="GZ54" s="7">
        <f>+'gaku-jk1131'!Z57*'gaku-jk1722'!$Z$8/'gaku-jk1131'!$Z$64</f>
        <v>104710.4062590547</v>
      </c>
      <c r="HA54" s="7">
        <f>+'gaku-jk1131'!M57*'gaku-jk1722'!$M$8/'gaku-jk1131'!$M$64</f>
        <v>33070.349166466433</v>
      </c>
      <c r="HB54" s="7">
        <f>+'gaku-jk1131'!N57*'gaku-jk1722'!$N$8/'gaku-jk1131'!$N$64</f>
        <v>42301.646048558316</v>
      </c>
      <c r="HC54" s="9">
        <f t="shared" ca="1" si="40"/>
        <v>128.76308664259929</v>
      </c>
      <c r="HD54" s="7">
        <f t="shared" ca="1" si="41"/>
        <v>108.05714285714286</v>
      </c>
      <c r="HE54" s="9">
        <f t="shared" ca="1" si="42"/>
        <v>325.02780832678707</v>
      </c>
      <c r="HF54" s="9">
        <f t="shared" ca="1" si="43"/>
        <v>98.525172074729582</v>
      </c>
      <c r="HG54" s="7">
        <f t="shared" ca="1" si="44"/>
        <v>119.8247667514843</v>
      </c>
      <c r="HH54" s="7">
        <f t="shared" ca="1" si="45"/>
        <v>105.48943248532289</v>
      </c>
      <c r="HI54" s="7">
        <f t="shared" ca="1" si="46"/>
        <v>146.14986326344575</v>
      </c>
      <c r="HJ54" s="7">
        <f t="shared" ca="1" si="47"/>
        <v>91.969613821138196</v>
      </c>
      <c r="HL54">
        <f ca="1">+OFFSET('def-cy1131'!$C$8,ROUNDDOWN((ROW(Sheet1!HO54)-ROW(Sheet1!HO$5))/4,0),0)</f>
        <v>99.2</v>
      </c>
      <c r="HO54">
        <f ca="1">+OFFSET('def-cy1131'!$H$8,ROUNDDOWN((ROW(Sheet1!HO54)-ROW(Sheet1!HO$5))/4,0),0)</f>
        <v>125.8</v>
      </c>
      <c r="HP54">
        <f ca="1">+OFFSET('def-cy1131'!$W$8,ROUNDDOWN((ROW(Sheet1!HO54)-ROW(Sheet1!HO$5))/4,0),0)</f>
        <v>101.9</v>
      </c>
      <c r="HQ54">
        <f ca="1">+OFFSET('def-cy1131'!$M$8,ROUNDDOWN((ROW(Sheet1!HO54)-ROW(Sheet1!HO$5))/4,0),0)</f>
        <v>122.2</v>
      </c>
      <c r="HR54">
        <f ca="1">+OFFSET('def-cy1131'!$N$8,ROUNDDOWN((ROW(Sheet1!HO54)-ROW(Sheet1!HO$5))/4,0),0)</f>
        <v>112.7</v>
      </c>
      <c r="HS54" s="9">
        <f t="shared" ca="1" si="154"/>
        <v>128.08240072202167</v>
      </c>
      <c r="HT54" s="9">
        <f t="shared" ca="1" si="155"/>
        <v>106.20535714285714</v>
      </c>
      <c r="HU54" s="9">
        <f t="shared" ca="1" si="156"/>
        <v>327.44257659073054</v>
      </c>
      <c r="HV54" s="9">
        <f t="shared" ca="1" si="157"/>
        <v>97.344051130776791</v>
      </c>
      <c r="HW54" s="9">
        <f t="shared" ca="1" si="158"/>
        <v>122.58702290076334</v>
      </c>
      <c r="HX54" s="9">
        <f t="shared" ca="1" si="159"/>
        <v>103.31545988258317</v>
      </c>
      <c r="HY54" s="9">
        <f t="shared" ca="1" si="160"/>
        <v>150.57502278942567</v>
      </c>
      <c r="HZ54" s="9">
        <f t="shared" ca="1" si="161"/>
        <v>96.457926829268274</v>
      </c>
      <c r="IA54">
        <f t="shared" ca="1" si="80"/>
        <v>5.4836719392685322E-4</v>
      </c>
      <c r="IB54">
        <f t="shared" ca="1" si="81"/>
        <v>5.0802004626234029E-4</v>
      </c>
      <c r="IC54">
        <f t="shared" ca="1" si="82"/>
        <v>-1.3485662919402034E-3</v>
      </c>
      <c r="ID54">
        <f t="shared" ca="1" si="83"/>
        <v>1.965934219073841E-3</v>
      </c>
      <c r="IE54">
        <f t="shared" ca="1" si="84"/>
        <v>-4.7165695459016142E-3</v>
      </c>
      <c r="IF54">
        <f t="shared" ca="1" si="85"/>
        <v>1.3846004081923744E-2</v>
      </c>
      <c r="IG54">
        <f t="shared" ca="1" si="86"/>
        <v>8.0203324989787839E-4</v>
      </c>
      <c r="IH54">
        <f t="shared" ca="1" si="87"/>
        <v>1.0945991444205592E-5</v>
      </c>
      <c r="II54">
        <f t="shared" ca="1" si="129"/>
        <v>1.1616168944687045E-2</v>
      </c>
      <c r="IJ54" s="5">
        <f t="shared" ca="1" si="130"/>
        <v>203540.31662635921</v>
      </c>
      <c r="IK54" s="1">
        <f t="shared" ca="1" si="88"/>
        <v>23.496704863713941</v>
      </c>
      <c r="IL54">
        <f t="shared" ca="1" si="131"/>
        <v>1.1663943448691127E-2</v>
      </c>
      <c r="IM54" s="5">
        <f t="shared" si="89"/>
        <v>265571.95140818931</v>
      </c>
      <c r="IN54">
        <f t="shared" ca="1" si="90"/>
        <v>130.47633796094664</v>
      </c>
      <c r="IP54" s="112">
        <v>119.76768750723572</v>
      </c>
      <c r="IQ54" s="112">
        <v>122.35705939430591</v>
      </c>
      <c r="IR54">
        <f t="shared" si="91"/>
        <v>105.6488450461774</v>
      </c>
      <c r="IS54">
        <f t="shared" si="132"/>
        <v>-1.2959475877635598E-2</v>
      </c>
      <c r="IT54" s="112">
        <v>0.52964901160573574</v>
      </c>
      <c r="IU54">
        <f t="shared" si="133"/>
        <v>3.3732929906014997E-3</v>
      </c>
      <c r="IW54">
        <f>+util!B52</f>
        <v>113.166666666667</v>
      </c>
      <c r="IX54">
        <f t="shared" si="134"/>
        <v>-2.5303080335337853E-2</v>
      </c>
      <c r="IY54">
        <f t="shared" si="135"/>
        <v>-1.5181848201202712E-2</v>
      </c>
      <c r="JA54" s="5">
        <f t="shared" si="92"/>
        <v>127281.27158510945</v>
      </c>
      <c r="JB54" s="1">
        <f t="shared" si="93"/>
        <v>2.7635327966584229</v>
      </c>
      <c r="JC54" s="5">
        <f t="shared" ca="1" si="94"/>
        <v>97551.229268257433</v>
      </c>
      <c r="JD54" s="1">
        <f t="shared" ca="1" si="95"/>
        <v>11.261319040868086</v>
      </c>
      <c r="JE54">
        <f t="shared" ca="1" si="136"/>
        <v>2.6660283921868987E-2</v>
      </c>
      <c r="JG54">
        <f t="shared" si="96"/>
        <v>0.55324859744964738</v>
      </c>
    </row>
    <row r="55" spans="1:267" x14ac:dyDescent="0.15">
      <c r="A55" t="s">
        <v>294</v>
      </c>
      <c r="B55" s="7">
        <f>+'gaku-mk1131'!B58*'gaku-mk1722'!$B$8/'gaku-mk1131'!$B$64</f>
        <v>496389.8372815827</v>
      </c>
      <c r="C55" s="7">
        <f>+'kgaku-mk1131'!B59*'kgaku-mk1722'!B$9/'kgaku-mk1131'!B$65</f>
        <v>253223.86246972345</v>
      </c>
      <c r="D55" s="7">
        <f>+'kgaku-mk1131'!C59*'kgaku-mk1722'!C$9/'kgaku-mk1131'!C$65</f>
        <v>2821.7911341011127</v>
      </c>
      <c r="E55" s="7">
        <f>+'kgaku-mk1131'!D59*'kgaku-mk1722'!D$9/'kgaku-mk1131'!D$65</f>
        <v>329.88672794117645</v>
      </c>
      <c r="F55" s="7">
        <f>+'kgaku-mk1131'!F59*'kgaku-mk1722'!F$9/'kgaku-mk1131'!F$65</f>
        <v>21680.481201512677</v>
      </c>
      <c r="G55" s="7">
        <f>+'kgaku-mk1131'!G59*'kgaku-mk1722'!G$9/'kgaku-mk1131'!G$65</f>
        <v>22894.036685071882</v>
      </c>
      <c r="H55" s="7">
        <f>+'kgaku-mk1131'!H59*'kgaku-mk1722'!H$9/'kgaku-mk1131'!H$65</f>
        <v>71696.854681548968</v>
      </c>
      <c r="I55" s="7">
        <f>+'kgaku-mk1131'!I59*'kgaku-mk1722'!I$9/'kgaku-mk1131'!I$65</f>
        <v>134024.55268071193</v>
      </c>
      <c r="J55" s="7">
        <f>+'gaku-mk1131'!F58*'gaku-mk1722'!$F$8/'gaku-mk1131'!$F$64</f>
        <v>23684.395878934662</v>
      </c>
      <c r="K55" s="7">
        <f>+'gaku-mk1131'!G58*'gaku-mk1722'!$G$8/'gaku-mk1131'!$G$64</f>
        <v>90169.546472424234</v>
      </c>
      <c r="L55" s="7">
        <f>+'gaku-jk1131'!B58*'gaku-jk1722'!$B$8/'gaku-jk1131'!$B$64</f>
        <v>423801.54068814596</v>
      </c>
      <c r="M55" s="7">
        <f>+'kgaku-jk1131'!B59*'kgaku-jk1722'!$B$9/'kgaku-jk1131'!$B$65</f>
        <v>234145.22424203047</v>
      </c>
      <c r="N55" s="7">
        <f>+'kgaku-jk1131'!C59*'kgaku-jk1722'!C$9/'kgaku-jk1131'!C$65</f>
        <v>3729.8413644961693</v>
      </c>
      <c r="O55" s="7">
        <f>+'kgaku-jk1131'!D59*'kgaku-jk1722'!D$9/'kgaku-jk1131'!D$65</f>
        <v>326.22184873949578</v>
      </c>
      <c r="P55" s="7">
        <f>+'kgaku-jk1131'!F59*'kgaku-jk1722'!F$9/'kgaku-jk1131'!F$65</f>
        <v>6664.1239509856623</v>
      </c>
      <c r="Q55" s="7">
        <f>+'kgaku-jk1131'!G59*'kgaku-jk1722'!G$9/'kgaku-jk1131'!G$65</f>
        <v>19869.113609364376</v>
      </c>
      <c r="R55" s="7">
        <f>+'kgaku-jk1131'!H59*'kgaku-jk1722'!H$9/'kgaku-jk1131'!H$65</f>
        <v>74605.723563575404</v>
      </c>
      <c r="S55" s="7">
        <f>+'kgaku-jk1131'!I59*'kgaku-jk1722'!I$9/'kgaku-jk1131'!I$65</f>
        <v>140016.3583971851</v>
      </c>
      <c r="T55" s="7">
        <f>+'gaku-jk1131'!F58*'gaku-jk1722'!$F$8/'gaku-jk1131'!$F$64</f>
        <v>24098.782807144598</v>
      </c>
      <c r="U55" s="7">
        <f>+'gaku-jk1131'!G58*'gaku-jk1722'!$G$8/'gaku-jk1131'!$G$64</f>
        <v>70125.587129936306</v>
      </c>
      <c r="V55" s="8">
        <f t="shared" si="164"/>
        <v>117.12789823169869</v>
      </c>
      <c r="W55" s="8">
        <f t="shared" si="165"/>
        <v>108.14820728864059</v>
      </c>
      <c r="X55" s="8">
        <f t="shared" si="166"/>
        <v>75.654454394799259</v>
      </c>
      <c r="Y55" s="8">
        <f t="shared" si="167"/>
        <v>101.12343155918022</v>
      </c>
      <c r="Z55" s="8">
        <f t="shared" si="168"/>
        <v>325.33130177307112</v>
      </c>
      <c r="AA55" s="8">
        <f t="shared" si="169"/>
        <v>115.22424772024983</v>
      </c>
      <c r="AB55" s="8">
        <f t="shared" si="170"/>
        <v>96.101011097965369</v>
      </c>
      <c r="AC55" s="8">
        <f t="shared" si="171"/>
        <v>95.720638798877928</v>
      </c>
      <c r="AD55" s="8">
        <f t="shared" si="172"/>
        <v>98.280465318409853</v>
      </c>
      <c r="AE55" s="8">
        <f t="shared" si="173"/>
        <v>128.58294691401056</v>
      </c>
      <c r="AF55" s="11">
        <f t="shared" ca="1" si="174"/>
        <v>108.05714285714286</v>
      </c>
      <c r="AG55" s="11">
        <f t="shared" ca="1" si="175"/>
        <v>76.327194066749072</v>
      </c>
      <c r="AH55" s="11">
        <f t="shared" ca="1" si="176"/>
        <v>101.04521651560928</v>
      </c>
      <c r="AI55" s="11">
        <f t="shared" ca="1" si="177"/>
        <v>325.02780832678707</v>
      </c>
      <c r="AJ55" s="11">
        <f t="shared" ca="1" si="178"/>
        <v>114.90808179162609</v>
      </c>
      <c r="AK55" s="11">
        <f t="shared" ca="1" si="179"/>
        <v>96.138613861386133</v>
      </c>
      <c r="AL55" s="11">
        <f t="shared" ca="1" si="180"/>
        <v>95.474585062240664</v>
      </c>
      <c r="AM55" s="11">
        <f t="shared" ca="1" si="181"/>
        <v>98.525172074729582</v>
      </c>
      <c r="AN55" s="11">
        <f t="shared" ca="1" si="182"/>
        <v>128.76308664259929</v>
      </c>
      <c r="AO55" s="9">
        <f ca="1">+OFFSET('kdef-cy1131'!B$9,ROUNDDOWN((ROW(Sheet1!AO55)-ROW(Sheet1!AO$5))/4,0),0)</f>
        <v>99.2</v>
      </c>
      <c r="AP55" s="9">
        <f ca="1">+OFFSET('kdef-cy1131'!C$9,ROUNDDOWN((ROW(Sheet1!AP55)-ROW(Sheet1!AP$5))/4,0),0)</f>
        <v>92.3</v>
      </c>
      <c r="AQ55" s="9">
        <f ca="1">+OFFSET('kdef-cy1131'!D$9,ROUNDDOWN((ROW(Sheet1!AQ55)-ROW(Sheet1!AQ$5))/4,0),0)</f>
        <v>97.7</v>
      </c>
      <c r="AR55" s="9">
        <f ca="1">+OFFSET('kdef-cy1131'!F$9,ROUNDDOWN((ROW(Sheet1!AR55)-ROW(Sheet1!AR$5))/4,0),0)</f>
        <v>134.6</v>
      </c>
      <c r="AS55" s="9">
        <f ca="1">+OFFSET('kdef-cy1131'!G$9,ROUNDDOWN((ROW(Sheet1!AS55)-ROW(Sheet1!AS$5))/4,0),0)</f>
        <v>103.7</v>
      </c>
      <c r="AT55" s="9">
        <f ca="1">+OFFSET('kdef-cy1131'!H$9,ROUNDDOWN((ROW(Sheet1!AT55)-ROW(Sheet1!AT$5))/4,0),0)</f>
        <v>100</v>
      </c>
      <c r="AU55" s="9">
        <f ca="1">+OFFSET('kdef-cy1131'!I$9,ROUNDDOWN((ROW(Sheet1!AU55)-ROW(Sheet1!AU$5))/4,0),0)</f>
        <v>92.5</v>
      </c>
      <c r="AV55" s="9">
        <f ca="1">+OFFSET('def-cy1131'!$F$8,ROUNDDOWN((ROW(Sheet1!AV55)-ROW(Sheet1!AV$5))/4,0),0)</f>
        <v>100.1</v>
      </c>
      <c r="AW55" s="9">
        <f ca="1">+OFFSET('def-cy1131'!$G$8,ROUNDDOWN((ROW(Sheet1!AW55)-ROW(Sheet1!AW$5))/4,0),0)</f>
        <v>113.5</v>
      </c>
      <c r="AX55" s="9">
        <f t="shared" ca="1" si="145"/>
        <v>106.20535714285714</v>
      </c>
      <c r="AY55" s="9">
        <f t="shared" ca="1" si="146"/>
        <v>77.484919653893698</v>
      </c>
      <c r="AZ55" s="9">
        <f t="shared" ca="1" si="147"/>
        <v>99.390433031218521</v>
      </c>
      <c r="BA55" s="9">
        <f t="shared" ca="1" si="148"/>
        <v>327.44257659073054</v>
      </c>
      <c r="BB55" s="9">
        <f t="shared" ca="1" si="149"/>
        <v>112.24868549172345</v>
      </c>
      <c r="BC55" s="9">
        <f t="shared" ca="1" si="150"/>
        <v>95.657920792079196</v>
      </c>
      <c r="BD55" s="9">
        <f t="shared" ca="1" si="151"/>
        <v>92.790975103734439</v>
      </c>
      <c r="BE55" s="9">
        <f t="shared" ca="1" si="143"/>
        <v>97.344051130776791</v>
      </c>
      <c r="BF55" s="9">
        <f t="shared" ca="1" si="152"/>
        <v>128.08240072202167</v>
      </c>
      <c r="BG55">
        <f t="shared" ca="1" si="97"/>
        <v>-2.7859274063094826E-4</v>
      </c>
      <c r="BH55">
        <f t="shared" ca="1" si="98"/>
        <v>6.1186217612039072E-5</v>
      </c>
      <c r="BI55">
        <f t="shared" ca="1" si="99"/>
        <v>1.3941896702249736E-4</v>
      </c>
      <c r="BJ55">
        <f t="shared" ca="1" si="100"/>
        <v>3.4382587457051747E-3</v>
      </c>
      <c r="BK55">
        <f t="shared" ca="1" si="101"/>
        <v>-1.4508004236048401E-3</v>
      </c>
      <c r="BL55" s="13">
        <f t="shared" ca="1" si="102"/>
        <v>1.9094707661039226E-3</v>
      </c>
      <c r="BM55">
        <f t="shared" ca="1" si="192"/>
        <v>-9.8396783560247766E-3</v>
      </c>
      <c r="BN55">
        <f t="shared" ca="1" si="193"/>
        <v>-3.9652912114988307E-3</v>
      </c>
      <c r="BO55" s="13">
        <f t="shared" ca="1" si="194"/>
        <v>-1.3804969567523608E-2</v>
      </c>
      <c r="BP55">
        <f t="shared" ca="1" si="104"/>
        <v>-1.3378724096643629E-2</v>
      </c>
      <c r="BQ55">
        <f t="shared" ca="1" si="105"/>
        <v>-3.2839079325205876E-3</v>
      </c>
      <c r="BR55">
        <f t="shared" ca="1" si="106"/>
        <v>-1.323381801014065E-3</v>
      </c>
      <c r="BS55" s="13">
        <f t="shared" ca="1" si="107"/>
        <v>-1.7986013830178282E-2</v>
      </c>
      <c r="BT55" s="5">
        <f t="shared" si="51"/>
        <v>70125.587129936306</v>
      </c>
      <c r="BU55" s="5">
        <f t="shared" ca="1" si="195"/>
        <v>237888.83336857008</v>
      </c>
      <c r="BV55" s="5">
        <f t="shared" ca="1" si="196"/>
        <v>23196.869238642328</v>
      </c>
      <c r="BW55" s="5">
        <f t="shared" ca="1" si="108"/>
        <v>90623.50620010859</v>
      </c>
      <c r="BX55" s="5">
        <f t="shared" si="54"/>
        <v>90169.546472424234</v>
      </c>
      <c r="BY55" s="5">
        <f t="shared" si="55"/>
        <v>231107.34845349274</v>
      </c>
      <c r="BZ55" s="5">
        <f t="shared" si="56"/>
        <v>45364.877080447339</v>
      </c>
      <c r="CA55" s="5">
        <f t="shared" si="57"/>
        <v>135534.42355287157</v>
      </c>
      <c r="CB55" s="9">
        <f t="shared" si="109"/>
        <v>128.58294691401056</v>
      </c>
      <c r="CC55" s="9">
        <f t="shared" ca="1" si="110"/>
        <v>97.149305068653419</v>
      </c>
      <c r="CD55" s="9">
        <f t="shared" ca="1" si="111"/>
        <v>195.56465406493996</v>
      </c>
      <c r="CE55" s="9">
        <f t="shared" ca="1" si="112"/>
        <v>149.55769119503475</v>
      </c>
      <c r="CF55" s="5"/>
      <c r="CG55" s="5">
        <f t="shared" si="197"/>
        <v>97.157738509104846</v>
      </c>
      <c r="CH55" s="5">
        <f t="shared" ca="1" si="113"/>
        <v>97.149305068653419</v>
      </c>
      <c r="CI55" s="5">
        <f t="shared" si="59"/>
        <v>147.46615928437242</v>
      </c>
      <c r="CJ55" s="5">
        <f t="shared" ca="1" si="114"/>
        <v>195.56465406493996</v>
      </c>
      <c r="CK55" s="5">
        <f t="shared" si="115"/>
        <v>134.34081363454968</v>
      </c>
      <c r="CL55" s="5">
        <f t="shared" ca="1" si="116"/>
        <v>149.55769119503475</v>
      </c>
      <c r="CM55" s="5"/>
      <c r="CN55" s="1">
        <f t="shared" si="183"/>
        <v>48.862659801042255</v>
      </c>
      <c r="CO55" s="1">
        <f t="shared" si="184"/>
        <v>8.0852058765870058</v>
      </c>
      <c r="CP55" s="1">
        <f t="shared" ca="1" si="185"/>
        <v>27.427651906316907</v>
      </c>
      <c r="CQ55" s="1">
        <f t="shared" ca="1" si="186"/>
        <v>2.674508280967054</v>
      </c>
      <c r="CR55" s="1">
        <f t="shared" ca="1" si="187"/>
        <v>10.448535760968287</v>
      </c>
      <c r="CS55" s="83">
        <f t="shared" si="117"/>
        <v>-7.1913364426159633E-5</v>
      </c>
      <c r="CT55" s="83">
        <f t="shared" si="118"/>
        <v>-2.1532599171159749E-2</v>
      </c>
      <c r="CU55" s="83">
        <f t="shared" ca="1" si="60"/>
        <v>6.5977894708816394E-4</v>
      </c>
      <c r="CV55" s="83">
        <f t="shared" ca="1" si="61"/>
        <v>-1.5149015409098236E-2</v>
      </c>
      <c r="CW55" s="83">
        <f t="shared" ca="1" si="61"/>
        <v>-1.9397599290722684E-2</v>
      </c>
      <c r="CX55" s="83">
        <f t="shared" si="119"/>
        <v>-1.1291410204950735E-3</v>
      </c>
      <c r="CY55" s="83">
        <f t="shared" si="138"/>
        <v>-2.3440079068870524E-3</v>
      </c>
      <c r="CZ55" s="83">
        <f t="shared" ca="1" si="139"/>
        <v>2.2297158205045425E-3</v>
      </c>
      <c r="DA55" s="83">
        <f t="shared" ca="1" si="140"/>
        <v>-1.2501970544090732E-3</v>
      </c>
      <c r="DB55" s="83">
        <f t="shared" ca="1" si="140"/>
        <v>-1.9824607788757145E-3</v>
      </c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EA55" s="5"/>
      <c r="EB55" t="s">
        <v>808</v>
      </c>
      <c r="EH55" s="5"/>
      <c r="EO55" s="90">
        <f t="shared" si="30"/>
        <v>90169.546472424234</v>
      </c>
      <c r="EP55" s="1">
        <f>+'gaku-mk1131'!G58</f>
        <v>88038</v>
      </c>
      <c r="EQ55" s="5">
        <f t="shared" ca="1" si="66"/>
        <v>15072.703007101822</v>
      </c>
      <c r="ER55" s="7">
        <f ca="1">+ER54+$EQ54</f>
        <v>531608.81769883283</v>
      </c>
      <c r="ES55" s="7">
        <f ca="1">+ES54+$EQ54</f>
        <v>531608.81769883283</v>
      </c>
      <c r="ET55" s="7">
        <f ca="1">+ET54+EQ54-(ES57-ER57)/4</f>
        <v>512408.5712813834</v>
      </c>
      <c r="EU55" s="182">
        <f t="shared" ca="1" si="31"/>
        <v>540865.76005621674</v>
      </c>
      <c r="EV55" s="5">
        <f t="shared" ca="1" si="67"/>
        <v>6428</v>
      </c>
      <c r="EW55" s="92">
        <f t="shared" ca="1" si="68"/>
        <v>112.56666666666666</v>
      </c>
      <c r="EX55">
        <f t="shared" ca="1" si="189"/>
        <v>0.66317752708173738</v>
      </c>
      <c r="EY55">
        <f t="shared" ca="1" si="69"/>
        <v>0.65039842937682912</v>
      </c>
      <c r="EZ55">
        <f t="shared" ca="1" si="198"/>
        <v>5.0030335985271745E-3</v>
      </c>
      <c r="FA55">
        <f t="shared" ca="1" si="198"/>
        <v>5.0030335985273957E-3</v>
      </c>
      <c r="FC55" s="6">
        <f>+call!C93</f>
        <v>4.2922866666666701</v>
      </c>
      <c r="FE55" s="142">
        <f>fof!B117/10</f>
        <v>5037.7886701140542</v>
      </c>
      <c r="FF55" s="142">
        <f>fof!C117/10</f>
        <v>63869.580320947978</v>
      </c>
      <c r="FG55" s="7">
        <f ca="1">+AVERAGE(OFFSET(jikasougaku!$BF$287,(ROW(Sheet1!FG55)-ROW(Sheet1!$FG$5))*3,0):OFFSET(jikasougaku!$BF$287,(ROW(Sheet1!FG55)-ROW(Sheet1!$FG$5))*3+2,0))/1000</f>
        <v>80145.285000000003</v>
      </c>
      <c r="FH55" s="7">
        <f ca="1">+AVERAGE(OFFSET(jikasougaku!$BR$287,(ROW(Sheet1!FH55)-ROW(Sheet1!$FH$5))*3,0):OFFSET(jikasougaku!$BR$287,(ROW(Sheet1!FH55)-ROW(Sheet1!$FH$5))*3+2,0))/1000</f>
        <v>279801.92499999999</v>
      </c>
      <c r="FI55" s="7" t="e">
        <f ca="1">+AVERAGE(OFFSET(jikasougaku!$BH$287,(ROW(Sheet1!FI55)-ROW(Sheet1!FI$5))*3,0):OFFSET(jikasougaku!$BH$287,(ROW(Sheet1!FI55)-ROW(Sheet1!FI$5))*3+2,0))/1000</f>
        <v>#DIV/0!</v>
      </c>
      <c r="FJ55" s="7" t="e">
        <f ca="1">+AVERAGE(OFFSET(jikasougaku!$BJ$287,(ROW(Sheet1!FJ55)-ROW(Sheet1!FJ$5))*3,0):OFFSET(jikasougaku!$BJ$287,(ROW(Sheet1!FJ55)-ROW(Sheet1!FJ$5))*3+2,0))/1000</f>
        <v>#DIV/0!</v>
      </c>
      <c r="FK55" s="7" t="e">
        <f ca="1">+AVERAGE(OFFSET(jikasougaku!$BL$287,(ROW(Sheet1!FK55)-ROW(Sheet1!FK$5))*3,0):OFFSET(jikasougaku!$BL$287,(ROW(Sheet1!FK55)-ROW(Sheet1!FK$5))*3+2,0))/1000</f>
        <v>#DIV/0!</v>
      </c>
      <c r="FL55" s="4">
        <f t="shared" ca="1" si="33"/>
        <v>66030.930782586831</v>
      </c>
      <c r="FM55" s="64">
        <f t="shared" ca="1" si="71"/>
        <v>199656.63999999998</v>
      </c>
      <c r="FN55" s="7">
        <f t="shared" ca="1" si="34"/>
        <v>25237.397201510834</v>
      </c>
      <c r="FO55" s="7">
        <f t="shared" ca="1" si="35"/>
        <v>218280.27484664854</v>
      </c>
      <c r="FP55" s="1">
        <f t="shared" ca="1" si="190"/>
        <v>2.9097731728838245</v>
      </c>
      <c r="FQ55" s="1">
        <f t="shared" ca="1" si="191"/>
        <v>25.166861814120153</v>
      </c>
      <c r="FR55" s="211">
        <f ca="1">+FP55/消費税調整!$E55*100</f>
        <v>2.519294322728205</v>
      </c>
      <c r="FS55" s="211">
        <f ca="1">+FQ55/消費税調整!$E55*100</f>
        <v>21.78957888540873</v>
      </c>
      <c r="FT55" s="83">
        <f t="shared" ca="1" si="124"/>
        <v>0.10884171077441789</v>
      </c>
      <c r="FU55" s="83">
        <f t="shared" ca="1" si="125"/>
        <v>-4.433648821639951E-2</v>
      </c>
      <c r="FW55" s="7">
        <f>+kshotoku1631!$E59*kshotoku1722!$E$9/kshotoku1631!$E$65</f>
        <v>248723.69621196113</v>
      </c>
      <c r="FX55" s="72">
        <f t="shared" ca="1" si="72"/>
        <v>0.34374112104481236</v>
      </c>
      <c r="FY55">
        <f t="shared" ca="1" si="126"/>
        <v>2.1396591754731895E-2</v>
      </c>
      <c r="GA55" s="72">
        <f ca="1">+AVERAGE(OFFSET(Maikin05!$F$10,ROUNDDOWN((ROW(GA55)-ROW(GA$45))/4,0),MOD(ROW(GA55)-ROW(GA$45),4)*3):OFFSET(Maikin05!$F$10,ROUNDDOWN((ROW(GA55)-ROW(GA$45))/4,0),MOD(ROW(GA55)-ROW(GA$45),4)*3+2))</f>
        <v>112.56666666666666</v>
      </c>
      <c r="GB55" s="72">
        <f ca="1">+AVERAGE(OFFSET(Maikin30!$F$20,ROUNDDOWN((ROW(GB55)-ROW(GB$5))/4,0),MOD(ROW(GB55)-ROW(GB$5),4)*3):OFFSET(Maikin30!$F$20,ROUNDDOWN((ROW(GB55)-ROW(GB$5))/4,0),MOD(ROW(GB55)-ROW(GB$5),4)*3+2))</f>
        <v>107.90000000000002</v>
      </c>
      <c r="GC55" s="5">
        <f ca="1">+AVERAGE(OFFSET(Rocho!$J$66,(ROW(GC55)-ROW($GC$5))*3,0):OFFSET(Rocho!$J$66,(ROW(GC55)-ROW($GC$5))*3+2,0))</f>
        <v>6428</v>
      </c>
      <c r="GD55" s="72">
        <f t="shared" ca="1" si="73"/>
        <v>83.425774375889887</v>
      </c>
      <c r="GE55">
        <f t="shared" ca="1" si="127"/>
        <v>-1.361655191054759E-2</v>
      </c>
      <c r="GF55" s="72"/>
      <c r="GG55" s="87" t="s">
        <v>274</v>
      </c>
      <c r="GH55" s="78">
        <f ca="1">+AVERAGE(OFFSET(Rocho!$E$6,(ROW(GH55)-ROW($GH$5))*3,0):OFFSET(Rocho!$E$6,(ROW(GH55)-ROW($GH$5))*3+2,0))/10000</f>
        <v>9735.6666666666679</v>
      </c>
      <c r="GI55" s="82">
        <f>Rocho!T56</f>
        <v>8405.7347836178196</v>
      </c>
      <c r="GJ55">
        <f t="shared" si="128"/>
        <v>2.5020601353530894E-3</v>
      </c>
      <c r="GL55" s="94">
        <f t="shared" si="39"/>
        <v>264645.87619097065</v>
      </c>
      <c r="GM55" s="5">
        <f t="shared" si="74"/>
        <v>90169.546472424234</v>
      </c>
      <c r="GN55" s="7">
        <f>+('gaku-mk1131'!C58-'gaku-mk1131'!D58)*('gaku-mk1722'!$C$8-'gaku-mk1722'!$D$8)/('gaku-mk1131'!$C$64-'gaku-mk1131'!$D$64)</f>
        <v>4333.5777829431108</v>
      </c>
      <c r="GO55" s="5">
        <f t="shared" si="75"/>
        <v>21680.481201512677</v>
      </c>
      <c r="GP55" s="5">
        <f t="shared" si="76"/>
        <v>23684.395878934662</v>
      </c>
      <c r="GQ55" s="90">
        <f>+'gaku-mk1131'!H58+('gaku-mk1722'!$H$8-'gaku-mk1131'!$H$64)</f>
        <v>3721.7000000000003</v>
      </c>
      <c r="GR55" s="7">
        <f>+'gaku-mk1131'!W58*'gaku-mk1722'!$W$8/'gaku-mk1131'!$W$64</f>
        <v>110633.57309146125</v>
      </c>
      <c r="GS55" s="7">
        <f>+'gaku-mk1131'!M58*'gaku-mk1722'!$M$8/'gaku-mk1131'!$M$64</f>
        <v>48467.822111402551</v>
      </c>
      <c r="GT55" s="7">
        <f>+'gaku-mk1131'!N58*'gaku-mk1722'!$N$8/'gaku-mk1131'!$N$64</f>
        <v>38045.22034770788</v>
      </c>
      <c r="GU55" s="5">
        <f t="shared" si="77"/>
        <v>70125.587129936306</v>
      </c>
      <c r="GV55" s="7">
        <f>+('gaku-jk1131'!C58-'gaku-jk1131'!D58)*('gaku-jk1722'!$C$8-'gaku-jk1722'!$D$8)/('gaku-jk1131'!$C$64-'gaku-jk1131'!$D$64)</f>
        <v>3943.7086911482188</v>
      </c>
      <c r="GW55" s="5">
        <f t="shared" si="78"/>
        <v>6664.1239509856623</v>
      </c>
      <c r="GX55" s="5">
        <f t="shared" si="79"/>
        <v>24098.782807144598</v>
      </c>
      <c r="GY55" s="90">
        <f>+'gaku-jk1131'!H58+('gaku-jk1722'!$H$8-'gaku-jk1131'!$H$64)</f>
        <v>3086.1000000000004</v>
      </c>
      <c r="GZ55" s="7">
        <f>+'gaku-jk1131'!Z58*'gaku-jk1722'!$Z$8/'gaku-jk1131'!$Z$64</f>
        <v>105531.94724084067</v>
      </c>
      <c r="HA55" s="7">
        <f>+'gaku-jk1131'!M58*'gaku-jk1722'!$M$8/'gaku-jk1131'!$M$64</f>
        <v>33205.145269813969</v>
      </c>
      <c r="HB55" s="7">
        <f>+'gaku-jk1131'!N58*'gaku-jk1722'!$N$8/'gaku-jk1131'!$N$64</f>
        <v>41525.860426278894</v>
      </c>
      <c r="HC55" s="9">
        <f t="shared" ca="1" si="40"/>
        <v>128.76308664259929</v>
      </c>
      <c r="HD55" s="7">
        <f t="shared" ca="1" si="41"/>
        <v>108.05714285714286</v>
      </c>
      <c r="HE55" s="9">
        <f t="shared" ca="1" si="42"/>
        <v>325.02780832678707</v>
      </c>
      <c r="HF55" s="9">
        <f t="shared" ca="1" si="43"/>
        <v>98.525172074729582</v>
      </c>
      <c r="HG55" s="7">
        <f t="shared" ca="1" si="44"/>
        <v>119.8247667514843</v>
      </c>
      <c r="HH55" s="7">
        <f t="shared" ca="1" si="45"/>
        <v>105.48943248532289</v>
      </c>
      <c r="HI55" s="7">
        <f t="shared" ca="1" si="46"/>
        <v>146.14986326344575</v>
      </c>
      <c r="HJ55" s="7">
        <f t="shared" ca="1" si="47"/>
        <v>91.969613821138196</v>
      </c>
      <c r="HL55">
        <f ca="1">+OFFSET('def-cy1131'!$C$8,ROUNDDOWN((ROW(Sheet1!HO55)-ROW(Sheet1!HO$5))/4,0),0)</f>
        <v>99.2</v>
      </c>
      <c r="HO55">
        <f ca="1">+OFFSET('def-cy1131'!$H$8,ROUNDDOWN((ROW(Sheet1!HO55)-ROW(Sheet1!HO$5))/4,0),0)</f>
        <v>125.8</v>
      </c>
      <c r="HP55">
        <f ca="1">+OFFSET('def-cy1131'!$W$8,ROUNDDOWN((ROW(Sheet1!HO55)-ROW(Sheet1!HO$5))/4,0),0)</f>
        <v>101.9</v>
      </c>
      <c r="HQ55">
        <f ca="1">+OFFSET('def-cy1131'!$M$8,ROUNDDOWN((ROW(Sheet1!HO55)-ROW(Sheet1!HO$5))/4,0),0)</f>
        <v>122.2</v>
      </c>
      <c r="HR55">
        <f ca="1">+OFFSET('def-cy1131'!$N$8,ROUNDDOWN((ROW(Sheet1!HO55)-ROW(Sheet1!HO$5))/4,0),0)</f>
        <v>112.7</v>
      </c>
      <c r="HS55" s="9">
        <f t="shared" ca="1" si="154"/>
        <v>128.08240072202167</v>
      </c>
      <c r="HT55" s="9">
        <f t="shared" ca="1" si="155"/>
        <v>106.20535714285714</v>
      </c>
      <c r="HU55" s="9">
        <f t="shared" ca="1" si="156"/>
        <v>327.44257659073054</v>
      </c>
      <c r="HV55" s="9">
        <f t="shared" ca="1" si="157"/>
        <v>97.344051130776791</v>
      </c>
      <c r="HW55" s="9">
        <f t="shared" ca="1" si="158"/>
        <v>122.58702290076334</v>
      </c>
      <c r="HX55" s="9">
        <f t="shared" ca="1" si="159"/>
        <v>103.31545988258317</v>
      </c>
      <c r="HY55" s="9">
        <f t="shared" ca="1" si="160"/>
        <v>150.57502278942567</v>
      </c>
      <c r="HZ55" s="9">
        <f t="shared" ca="1" si="161"/>
        <v>96.457926829268274</v>
      </c>
      <c r="IA55">
        <f t="shared" ca="1" si="80"/>
        <v>-7.0283603842259575E-3</v>
      </c>
      <c r="IB55">
        <f t="shared" ca="1" si="81"/>
        <v>4.6019186720657119E-4</v>
      </c>
      <c r="IC55">
        <f t="shared" ca="1" si="82"/>
        <v>-1.7251636442793042E-3</v>
      </c>
      <c r="ID55">
        <f t="shared" ca="1" si="83"/>
        <v>-6.952235621471767E-4</v>
      </c>
      <c r="IE55">
        <f t="shared" ca="1" si="84"/>
        <v>2.7637419506582562E-3</v>
      </c>
      <c r="IF55">
        <f t="shared" ca="1" si="85"/>
        <v>3.2411653671766882E-3</v>
      </c>
      <c r="IG55">
        <f t="shared" ca="1" si="86"/>
        <v>7.7506284704680376E-4</v>
      </c>
      <c r="IH55">
        <f t="shared" ca="1" si="87"/>
        <v>2.8575003596785289E-3</v>
      </c>
      <c r="II55">
        <f t="shared" ca="1" si="129"/>
        <v>6.4891480111441092E-4</v>
      </c>
      <c r="IJ55" s="5">
        <f t="shared" ca="1" si="130"/>
        <v>203672.39695044156</v>
      </c>
      <c r="IK55" s="1">
        <f t="shared" ca="1" si="88"/>
        <v>23.482630636247297</v>
      </c>
      <c r="IL55">
        <f t="shared" ca="1" si="131"/>
        <v>-5.9916675014320888E-4</v>
      </c>
      <c r="IM55" s="5">
        <f t="shared" si="89"/>
        <v>264645.87619097065</v>
      </c>
      <c r="IN55">
        <f t="shared" ca="1" si="90"/>
        <v>129.93703621770868</v>
      </c>
      <c r="IP55" s="112">
        <v>120.41984576729989</v>
      </c>
      <c r="IQ55" s="112">
        <v>122.34224234602695</v>
      </c>
      <c r="IR55">
        <f t="shared" si="91"/>
        <v>104.15276540872054</v>
      </c>
      <c r="IS55">
        <f t="shared" si="132"/>
        <v>-1.4262092589137784E-2</v>
      </c>
      <c r="IT55" s="112">
        <v>0.52958487280561495</v>
      </c>
      <c r="IU55">
        <f t="shared" si="133"/>
        <v>-1.2110413222825887E-4</v>
      </c>
      <c r="IW55">
        <f>+util!B53</f>
        <v>111</v>
      </c>
      <c r="IX55">
        <f t="shared" si="134"/>
        <v>-1.9331457018309864E-2</v>
      </c>
      <c r="IY55">
        <f t="shared" si="135"/>
        <v>-1.1598874210985918E-2</v>
      </c>
      <c r="JA55" s="5">
        <f t="shared" si="92"/>
        <v>129111.45263809903</v>
      </c>
      <c r="JB55" s="1">
        <f t="shared" si="93"/>
        <v>2.846066405275177</v>
      </c>
      <c r="JC55" s="5">
        <f t="shared" ca="1" si="94"/>
        <v>99364.627973947019</v>
      </c>
      <c r="JD55" s="1">
        <f t="shared" ca="1" si="95"/>
        <v>11.456352907694619</v>
      </c>
      <c r="JE55">
        <f t="shared" ca="1" si="136"/>
        <v>1.7170655433977219E-2</v>
      </c>
      <c r="JG55">
        <f t="shared" si="96"/>
        <v>0.55248790238430501</v>
      </c>
    </row>
    <row r="56" spans="1:267" x14ac:dyDescent="0.15">
      <c r="A56" t="s">
        <v>295</v>
      </c>
      <c r="B56" s="7">
        <f>+'gaku-mk1131'!B59*'gaku-mk1722'!$B$8/'gaku-mk1131'!$B$64</f>
        <v>494022.87335003528</v>
      </c>
      <c r="C56" s="7">
        <f>+'kgaku-mk1131'!B60*'kgaku-mk1722'!B$9/'kgaku-mk1131'!B$65</f>
        <v>252774.49594910082</v>
      </c>
      <c r="D56" s="7">
        <f>+'kgaku-mk1131'!C60*'kgaku-mk1722'!C$9/'kgaku-mk1131'!C$65</f>
        <v>2642.3268826859262</v>
      </c>
      <c r="E56" s="7">
        <f>+'kgaku-mk1131'!D60*'kgaku-mk1722'!D$9/'kgaku-mk1131'!D$65</f>
        <v>323.14422794117644</v>
      </c>
      <c r="F56" s="7">
        <f>+'kgaku-mk1131'!F60*'kgaku-mk1722'!F$9/'kgaku-mk1131'!F$65</f>
        <v>21601.745437855854</v>
      </c>
      <c r="G56" s="7">
        <f>+'kgaku-mk1131'!G60*'kgaku-mk1722'!G$9/'kgaku-mk1131'!G$65</f>
        <v>22860.511657961499</v>
      </c>
      <c r="H56" s="7">
        <f>+'kgaku-mk1131'!H60*'kgaku-mk1722'!H$9/'kgaku-mk1131'!H$65</f>
        <v>72086.656080646659</v>
      </c>
      <c r="I56" s="7">
        <f>+'kgaku-mk1131'!I60*'kgaku-mk1722'!I$9/'kgaku-mk1131'!I$65</f>
        <v>133455.55546213419</v>
      </c>
      <c r="J56" s="7">
        <f>+'gaku-mk1131'!F59*'gaku-mk1722'!$F$8/'gaku-mk1131'!$F$64</f>
        <v>23445.0463583686</v>
      </c>
      <c r="K56" s="7">
        <f>+'gaku-mk1131'!G59*'gaku-mk1722'!$G$8/'gaku-mk1131'!$G$64</f>
        <v>86373.101097593652</v>
      </c>
      <c r="L56" s="7">
        <f>+'gaku-jk1131'!B59*'gaku-jk1722'!$B$8/'gaku-jk1131'!$B$64</f>
        <v>421099.79955314536</v>
      </c>
      <c r="M56" s="7">
        <f>+'kgaku-jk1131'!B60*'kgaku-jk1722'!$B$9/'kgaku-jk1131'!$B$65</f>
        <v>233122.88682128786</v>
      </c>
      <c r="N56" s="7">
        <f>+'kgaku-jk1131'!C60*'kgaku-jk1722'!C$9/'kgaku-jk1131'!C$65</f>
        <v>3484.8829149434127</v>
      </c>
      <c r="O56" s="7">
        <f>+'kgaku-jk1131'!D60*'kgaku-jk1722'!D$9/'kgaku-jk1131'!D$65</f>
        <v>318.7467299963464</v>
      </c>
      <c r="P56" s="7">
        <f>+'kgaku-jk1131'!F60*'kgaku-jk1722'!F$9/'kgaku-jk1131'!F$65</f>
        <v>6639.6084036332923</v>
      </c>
      <c r="Q56" s="7">
        <f>+'kgaku-jk1131'!G60*'kgaku-jk1722'!G$9/'kgaku-jk1131'!G$65</f>
        <v>19791.075404499792</v>
      </c>
      <c r="R56" s="7">
        <f>+'kgaku-jk1131'!H60*'kgaku-jk1722'!H$9/'kgaku-jk1131'!H$65</f>
        <v>75067.321397887994</v>
      </c>
      <c r="S56" s="7">
        <f>+'kgaku-jk1131'!I60*'kgaku-jk1722'!I$9/'kgaku-jk1131'!I$65</f>
        <v>138712.31743121269</v>
      </c>
      <c r="T56" s="7">
        <f>+'gaku-jk1131'!F59*'gaku-jk1722'!$F$8/'gaku-jk1131'!$F$64</f>
        <v>23788.74182253025</v>
      </c>
      <c r="U56" s="7">
        <f>+'gaku-jk1131'!G59*'gaku-jk1722'!$G$8/'gaku-jk1131'!$G$64</f>
        <v>67266.031748379217</v>
      </c>
      <c r="V56" s="8">
        <f t="shared" si="164"/>
        <v>117.31729007571911</v>
      </c>
      <c r="W56" s="8">
        <f t="shared" si="165"/>
        <v>108.42972107791282</v>
      </c>
      <c r="X56" s="8">
        <f t="shared" si="166"/>
        <v>75.822544033128068</v>
      </c>
      <c r="Y56" s="8">
        <f t="shared" si="167"/>
        <v>101.37962135168586</v>
      </c>
      <c r="Z56" s="8">
        <f t="shared" si="168"/>
        <v>325.34667897032989</v>
      </c>
      <c r="AA56" s="8">
        <f t="shared" si="169"/>
        <v>115.50919387010079</v>
      </c>
      <c r="AB56" s="8">
        <f t="shared" si="170"/>
        <v>96.029343712102673</v>
      </c>
      <c r="AC56" s="8">
        <f t="shared" si="171"/>
        <v>96.210313498882087</v>
      </c>
      <c r="AD56" s="8">
        <f t="shared" si="172"/>
        <v>98.555217981994588</v>
      </c>
      <c r="AE56" s="8">
        <f t="shared" si="173"/>
        <v>128.40522750128608</v>
      </c>
      <c r="AF56" s="11">
        <f t="shared" ca="1" si="174"/>
        <v>108.05714285714286</v>
      </c>
      <c r="AG56" s="11">
        <f t="shared" ca="1" si="175"/>
        <v>76.327194066749072</v>
      </c>
      <c r="AH56" s="11">
        <f t="shared" ca="1" si="176"/>
        <v>101.04521651560928</v>
      </c>
      <c r="AI56" s="11">
        <f t="shared" ca="1" si="177"/>
        <v>325.02780832678707</v>
      </c>
      <c r="AJ56" s="11">
        <f t="shared" ca="1" si="178"/>
        <v>114.90808179162609</v>
      </c>
      <c r="AK56" s="11">
        <f t="shared" ca="1" si="179"/>
        <v>96.138613861386133</v>
      </c>
      <c r="AL56" s="11">
        <f t="shared" ca="1" si="180"/>
        <v>95.474585062240664</v>
      </c>
      <c r="AM56" s="11">
        <f t="shared" ca="1" si="181"/>
        <v>98.525172074729582</v>
      </c>
      <c r="AN56" s="11">
        <f t="shared" ca="1" si="182"/>
        <v>128.76308664259929</v>
      </c>
      <c r="AO56" s="9">
        <f ca="1">+OFFSET('kdef-cy1131'!B$9,ROUNDDOWN((ROW(Sheet1!AO56)-ROW(Sheet1!AO$5))/4,0),0)</f>
        <v>99.2</v>
      </c>
      <c r="AP56" s="9">
        <f ca="1">+OFFSET('kdef-cy1131'!C$9,ROUNDDOWN((ROW(Sheet1!AP56)-ROW(Sheet1!AP$5))/4,0),0)</f>
        <v>92.3</v>
      </c>
      <c r="AQ56" s="9">
        <f ca="1">+OFFSET('kdef-cy1131'!D$9,ROUNDDOWN((ROW(Sheet1!AQ56)-ROW(Sheet1!AQ$5))/4,0),0)</f>
        <v>97.7</v>
      </c>
      <c r="AR56" s="9">
        <f ca="1">+OFFSET('kdef-cy1131'!F$9,ROUNDDOWN((ROW(Sheet1!AR56)-ROW(Sheet1!AR$5))/4,0),0)</f>
        <v>134.6</v>
      </c>
      <c r="AS56" s="9">
        <f ca="1">+OFFSET('kdef-cy1131'!G$9,ROUNDDOWN((ROW(Sheet1!AS56)-ROW(Sheet1!AS$5))/4,0),0)</f>
        <v>103.7</v>
      </c>
      <c r="AT56" s="9">
        <f ca="1">+OFFSET('kdef-cy1131'!H$9,ROUNDDOWN((ROW(Sheet1!AT56)-ROW(Sheet1!AT$5))/4,0),0)</f>
        <v>100</v>
      </c>
      <c r="AU56" s="9">
        <f ca="1">+OFFSET('kdef-cy1131'!I$9,ROUNDDOWN((ROW(Sheet1!AU56)-ROW(Sheet1!AU$5))/4,0),0)</f>
        <v>92.5</v>
      </c>
      <c r="AV56" s="9">
        <f ca="1">+OFFSET('def-cy1131'!$F$8,ROUNDDOWN((ROW(Sheet1!AV56)-ROW(Sheet1!AV$5))/4,0),0)</f>
        <v>100.1</v>
      </c>
      <c r="AW56" s="9">
        <f ca="1">+OFFSET('def-cy1131'!$G$8,ROUNDDOWN((ROW(Sheet1!AW56)-ROW(Sheet1!AW$5))/4,0),0)</f>
        <v>113.5</v>
      </c>
      <c r="AX56" s="9">
        <f t="shared" ca="1" si="145"/>
        <v>106.20535714285714</v>
      </c>
      <c r="AY56" s="9">
        <f t="shared" ca="1" si="146"/>
        <v>77.484919653893698</v>
      </c>
      <c r="AZ56" s="9">
        <f t="shared" ca="1" si="147"/>
        <v>99.390433031218521</v>
      </c>
      <c r="BA56" s="9">
        <f t="shared" ca="1" si="148"/>
        <v>327.44257659073054</v>
      </c>
      <c r="BB56" s="9">
        <f t="shared" ca="1" si="149"/>
        <v>112.24868549172345</v>
      </c>
      <c r="BC56" s="9">
        <f t="shared" ca="1" si="150"/>
        <v>95.657920792079196</v>
      </c>
      <c r="BD56" s="9">
        <f t="shared" ca="1" si="151"/>
        <v>92.790975103734439</v>
      </c>
      <c r="BE56" s="9">
        <f t="shared" ca="1" si="143"/>
        <v>97.344051130776791</v>
      </c>
      <c r="BF56" s="9">
        <f t="shared" ca="1" si="152"/>
        <v>128.08240072202167</v>
      </c>
      <c r="BG56">
        <f t="shared" ca="1" si="97"/>
        <v>-8.3926412346772351E-4</v>
      </c>
      <c r="BH56">
        <f t="shared" ca="1" si="98"/>
        <v>3.2851236859716988E-5</v>
      </c>
      <c r="BI56">
        <f t="shared" ca="1" si="99"/>
        <v>-3.8732682989890861E-4</v>
      </c>
      <c r="BJ56">
        <f t="shared" ca="1" si="100"/>
        <v>1.9524222412339392E-3</v>
      </c>
      <c r="BK56">
        <f t="shared" ca="1" si="101"/>
        <v>-5.3503971523769251E-3</v>
      </c>
      <c r="BL56" s="13">
        <f t="shared" ca="1" si="102"/>
        <v>-4.591714627649901E-3</v>
      </c>
      <c r="BM56">
        <f t="shared" ca="1" si="192"/>
        <v>-1.7728466951247685E-3</v>
      </c>
      <c r="BN56">
        <f t="shared" ca="1" si="193"/>
        <v>-6.6653500501714126E-3</v>
      </c>
      <c r="BO56" s="13">
        <f t="shared" ca="1" si="194"/>
        <v>-8.4381967452961809E-3</v>
      </c>
      <c r="BP56">
        <f t="shared" ca="1" si="104"/>
        <v>-2.7110505613842831E-2</v>
      </c>
      <c r="BQ56">
        <f t="shared" ca="1" si="105"/>
        <v>-5.9419143747158174E-4</v>
      </c>
      <c r="BR56">
        <f t="shared" ca="1" si="106"/>
        <v>-2.2339742846653196E-3</v>
      </c>
      <c r="BS56" s="13">
        <f t="shared" ca="1" si="107"/>
        <v>-2.993867133597973E-2</v>
      </c>
      <c r="BT56" s="5">
        <f t="shared" si="51"/>
        <v>67266.031748379217</v>
      </c>
      <c r="BU56" s="5">
        <f t="shared" ca="1" si="195"/>
        <v>236796.51573263702</v>
      </c>
      <c r="BV56" s="5">
        <f t="shared" ca="1" si="196"/>
        <v>23001.129492131753</v>
      </c>
      <c r="BW56" s="5">
        <f t="shared" ca="1" si="108"/>
        <v>87910.358832669415</v>
      </c>
      <c r="BX56" s="5">
        <f t="shared" si="54"/>
        <v>86373.101097593652</v>
      </c>
      <c r="BY56" s="5">
        <f t="shared" si="55"/>
        <v>230721.90585548707</v>
      </c>
      <c r="BZ56" s="5">
        <f t="shared" si="56"/>
        <v>45046.791796224454</v>
      </c>
      <c r="CA56" s="5">
        <f t="shared" si="57"/>
        <v>131419.89289381809</v>
      </c>
      <c r="CB56" s="9">
        <f t="shared" si="109"/>
        <v>128.40522750128608</v>
      </c>
      <c r="CC56" s="9">
        <f t="shared" ca="1" si="110"/>
        <v>97.434670920576934</v>
      </c>
      <c r="CD56" s="9">
        <f t="shared" ca="1" si="111"/>
        <v>195.8459988307709</v>
      </c>
      <c r="CE56" s="9">
        <f t="shared" ca="1" si="112"/>
        <v>149.4930684380048</v>
      </c>
      <c r="CF56" s="5"/>
      <c r="CG56" s="5">
        <f t="shared" si="197"/>
        <v>97.469756221740624</v>
      </c>
      <c r="CH56" s="5">
        <f t="shared" ca="1" si="113"/>
        <v>97.434670920576934</v>
      </c>
      <c r="CI56" s="5">
        <f t="shared" si="59"/>
        <v>148.04217600167945</v>
      </c>
      <c r="CJ56" s="5">
        <f t="shared" ca="1" si="114"/>
        <v>195.8459988307709</v>
      </c>
      <c r="CK56" s="5">
        <f t="shared" si="115"/>
        <v>134.52144354428032</v>
      </c>
      <c r="CL56" s="5">
        <f t="shared" ca="1" si="116"/>
        <v>149.4930684380048</v>
      </c>
      <c r="CM56" s="5"/>
      <c r="CN56" s="1">
        <f t="shared" si="183"/>
        <v>48.518599115870096</v>
      </c>
      <c r="CO56" s="1">
        <f t="shared" si="184"/>
        <v>7.750309147566119</v>
      </c>
      <c r="CP56" s="1">
        <f t="shared" ca="1" si="185"/>
        <v>27.283402250626473</v>
      </c>
      <c r="CQ56" s="1">
        <f t="shared" ca="1" si="186"/>
        <v>2.6501617484149702</v>
      </c>
      <c r="CR56" s="1">
        <f t="shared" ca="1" si="187"/>
        <v>10.128923031691617</v>
      </c>
      <c r="CS56" s="83">
        <f t="shared" si="117"/>
        <v>-7.0662901804163774E-3</v>
      </c>
      <c r="CT56" s="83">
        <f t="shared" si="118"/>
        <v>-4.2303224144848252E-2</v>
      </c>
      <c r="CU56" s="83">
        <f t="shared" ca="1" si="60"/>
        <v>-5.2731570307237427E-3</v>
      </c>
      <c r="CV56" s="83">
        <f t="shared" ca="1" si="61"/>
        <v>-9.1448679785690271E-3</v>
      </c>
      <c r="CW56" s="83">
        <f t="shared" ca="1" si="61"/>
        <v>-3.1066852156117229E-2</v>
      </c>
      <c r="CX56" s="83">
        <f t="shared" si="119"/>
        <v>1.6156602452463329E-3</v>
      </c>
      <c r="CY56" s="83">
        <f t="shared" si="138"/>
        <v>-1.3830943113202195E-3</v>
      </c>
      <c r="CZ56" s="83">
        <f t="shared" ca="1" si="139"/>
        <v>2.9330889664118936E-3</v>
      </c>
      <c r="DA56" s="83">
        <f t="shared" ca="1" si="140"/>
        <v>1.4375940573080762E-3</v>
      </c>
      <c r="DB56" s="83">
        <f t="shared" ca="1" si="140"/>
        <v>-4.3218588118702317E-4</v>
      </c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EA56" s="5"/>
      <c r="EB56" t="s">
        <v>809</v>
      </c>
      <c r="EH56" s="5"/>
      <c r="EO56" s="90">
        <f t="shared" si="30"/>
        <v>86373.101097593652</v>
      </c>
      <c r="EP56" s="1">
        <f>+'gaku-mk1131'!G59</f>
        <v>84331.3</v>
      </c>
      <c r="EQ56" s="5">
        <f t="shared" ca="1" si="66"/>
        <v>14444.332101827989</v>
      </c>
      <c r="ER56" s="7">
        <f ca="1">+ER55+$EQ55</f>
        <v>546681.52070593461</v>
      </c>
      <c r="ES56" s="7">
        <f ca="1">+ES55+$EQ55</f>
        <v>546681.52070593461</v>
      </c>
      <c r="ET56" s="7">
        <f ca="1">+ET55+EQ55-(ES57-ER57)/4</f>
        <v>517881.1510797604</v>
      </c>
      <c r="EU56" s="182">
        <f t="shared" ca="1" si="31"/>
        <v>546642.26575501007</v>
      </c>
      <c r="EV56" s="5">
        <f t="shared" ca="1" si="67"/>
        <v>6464</v>
      </c>
      <c r="EW56" s="92">
        <f t="shared" ca="1" si="68"/>
        <v>112.60000000000001</v>
      </c>
      <c r="EX56">
        <f t="shared" ca="1" si="189"/>
        <v>0.65396840145984669</v>
      </c>
      <c r="EY56">
        <f t="shared" ca="1" si="69"/>
        <v>0.64136675897815254</v>
      </c>
      <c r="EZ56">
        <f t="shared" ca="1" si="198"/>
        <v>-1.3983683185213027E-2</v>
      </c>
      <c r="FA56">
        <f t="shared" ca="1" si="198"/>
        <v>-1.398368318521314E-2</v>
      </c>
      <c r="FC56" s="6">
        <f>+call!C94</f>
        <v>3.9714900000000002</v>
      </c>
      <c r="FE56" s="142">
        <f>fof!B118/10</f>
        <v>5039.81564145219</v>
      </c>
      <c r="FF56" s="142">
        <f>fof!C118/10</f>
        <v>63917.579806350361</v>
      </c>
      <c r="FG56" s="7">
        <f ca="1">+AVERAGE(OFFSET(jikasougaku!$BF$287,(ROW(Sheet1!FG56)-ROW(Sheet1!$FG$5))*3,0):OFFSET(jikasougaku!$BF$287,(ROW(Sheet1!FG56)-ROW(Sheet1!$FG$5))*3+2,0))/1000</f>
        <v>82706.09133333333</v>
      </c>
      <c r="FH56" s="7">
        <f ca="1">+AVERAGE(OFFSET(jikasougaku!$BR$287,(ROW(Sheet1!FH56)-ROW(Sheet1!$FH$5))*3,0):OFFSET(jikasougaku!$BR$287,(ROW(Sheet1!FH56)-ROW(Sheet1!$FH$5))*3+2,0))/1000</f>
        <v>279962.59666666668</v>
      </c>
      <c r="FI56" s="7" t="e">
        <f ca="1">+AVERAGE(OFFSET(jikasougaku!$BH$287,(ROW(Sheet1!FI56)-ROW(Sheet1!FI$5))*3,0):OFFSET(jikasougaku!$BH$287,(ROW(Sheet1!FI56)-ROW(Sheet1!FI$5))*3+2,0))/1000</f>
        <v>#DIV/0!</v>
      </c>
      <c r="FJ56" s="7" t="e">
        <f ca="1">+AVERAGE(OFFSET(jikasougaku!$BJ$287,(ROW(Sheet1!FJ56)-ROW(Sheet1!FJ$5))*3,0):OFFSET(jikasougaku!$BJ$287,(ROW(Sheet1!FJ56)-ROW(Sheet1!FJ$5))*3+2,0))/1000</f>
        <v>#DIV/0!</v>
      </c>
      <c r="FK56" s="7" t="e">
        <f ca="1">+AVERAGE(OFFSET(jikasougaku!$BL$287,(ROW(Sheet1!FK56)-ROW(Sheet1!FK$5))*3,0):OFFSET(jikasougaku!$BL$287,(ROW(Sheet1!FK56)-ROW(Sheet1!FK$5))*3+2,0))/1000</f>
        <v>#DIV/0!</v>
      </c>
      <c r="FL56" s="4">
        <f t="shared" ca="1" si="33"/>
        <v>68140.754532592124</v>
      </c>
      <c r="FM56" s="64">
        <f t="shared" ca="1" si="71"/>
        <v>197256.50533333333</v>
      </c>
      <c r="FN56" s="7">
        <f t="shared" ca="1" si="34"/>
        <v>26043.783835365561</v>
      </c>
      <c r="FO56" s="7">
        <f t="shared" ca="1" si="35"/>
        <v>215656.25966383787</v>
      </c>
      <c r="FP56" s="1">
        <f t="shared" ca="1" si="190"/>
        <v>3.0007326261123151</v>
      </c>
      <c r="FQ56" s="1">
        <f t="shared" ca="1" si="191"/>
        <v>24.84764804106063</v>
      </c>
      <c r="FR56" s="211">
        <f ca="1">+FP56/消費税調整!$E56*100</f>
        <v>2.5938532418051179</v>
      </c>
      <c r="FS56" s="211">
        <f ca="1">+FQ56/消費税調整!$E56*100</f>
        <v>21.4784722443063</v>
      </c>
      <c r="FT56" s="83">
        <f t="shared" ca="1" si="124"/>
        <v>2.9165676630139817E-2</v>
      </c>
      <c r="FU56" s="83">
        <f t="shared" ca="1" si="125"/>
        <v>-1.4380680177086363E-2</v>
      </c>
      <c r="FW56" s="7">
        <f>+kshotoku1631!$E60*kshotoku1722!$E$9/kshotoku1631!$E$65</f>
        <v>250675.49637045644</v>
      </c>
      <c r="FX56" s="72">
        <f t="shared" ca="1" si="72"/>
        <v>0.34440713915800975</v>
      </c>
      <c r="FY56">
        <f t="shared" ca="1" si="126"/>
        <v>1.9356826418708872E-3</v>
      </c>
      <c r="GA56" s="72">
        <f ca="1">+AVERAGE(OFFSET(Maikin05!$F$10,ROUNDDOWN((ROW(GA56)-ROW(GA$45))/4,0),MOD(ROW(GA56)-ROW(GA$45),4)*3):OFFSET(Maikin05!$F$10,ROUNDDOWN((ROW(GA56)-ROW(GA$45))/4,0),MOD(ROW(GA56)-ROW(GA$45),4)*3+2))</f>
        <v>112.60000000000001</v>
      </c>
      <c r="GB56" s="72">
        <f ca="1">+AVERAGE(OFFSET(Maikin30!$F$20,ROUNDDOWN((ROW(GB56)-ROW(GB$5))/4,0),MOD(ROW(GB56)-ROW(GB$5),4)*3):OFFSET(Maikin30!$F$20,ROUNDDOWN((ROW(GB56)-ROW(GB$5))/4,0),MOD(ROW(GB56)-ROW(GB$5),4)*3+2))</f>
        <v>108.10000000000001</v>
      </c>
      <c r="GC56" s="5">
        <f ca="1">+AVERAGE(OFFSET(Rocho!$J$66,(ROW(GC56)-ROW($GC$5))*3,0):OFFSET(Rocho!$J$66,(ROW(GC56)-ROW($GC$5))*3+2,0))</f>
        <v>6464</v>
      </c>
      <c r="GD56" s="72">
        <f t="shared" ca="1" si="73"/>
        <v>83.861563783699637</v>
      </c>
      <c r="GE56">
        <f t="shared" ca="1" si="127"/>
        <v>5.2100822261150793E-3</v>
      </c>
      <c r="GF56" s="72"/>
      <c r="GG56" s="87" t="s">
        <v>275</v>
      </c>
      <c r="GH56" s="78">
        <f ca="1">+AVERAGE(OFFSET(Rocho!$E$6,(ROW(GH56)-ROW($GH$5))*3,0):OFFSET(Rocho!$E$6,(ROW(GH56)-ROW($GH$5))*3+2,0))/10000</f>
        <v>9769</v>
      </c>
      <c r="GI56" s="82">
        <f>Rocho!T57</f>
        <v>8426.3337637130899</v>
      </c>
      <c r="GJ56">
        <f t="shared" si="128"/>
        <v>2.4475886990187748E-3</v>
      </c>
      <c r="GL56" s="94">
        <f t="shared" si="39"/>
        <v>262735.23292163794</v>
      </c>
      <c r="GM56" s="5">
        <f t="shared" si="74"/>
        <v>86373.101097593652</v>
      </c>
      <c r="GN56" s="7">
        <f>+('gaku-mk1131'!C59-'gaku-mk1131'!D59)*('gaku-mk1722'!$C$8-'gaku-mk1722'!$D$8)/('gaku-mk1131'!$C$64-'gaku-mk1131'!$D$64)</f>
        <v>4404.1456385766387</v>
      </c>
      <c r="GO56" s="5">
        <f t="shared" si="75"/>
        <v>21601.745437855854</v>
      </c>
      <c r="GP56" s="5">
        <f t="shared" si="76"/>
        <v>23445.0463583686</v>
      </c>
      <c r="GQ56" s="90">
        <f>+'gaku-mk1131'!H59+('gaku-mk1722'!$H$8-'gaku-mk1131'!$H$64)</f>
        <v>3333.1000000000004</v>
      </c>
      <c r="GR56" s="7">
        <f>+'gaku-mk1131'!W59*'gaku-mk1722'!$W$8/'gaku-mk1131'!$W$64</f>
        <v>112093.1335674435</v>
      </c>
      <c r="GS56" s="7">
        <f>+'gaku-mk1131'!M59*'gaku-mk1722'!$M$8/'gaku-mk1131'!$M$64</f>
        <v>48240.799845438378</v>
      </c>
      <c r="GT56" s="7">
        <f>+'gaku-mk1131'!N59*'gaku-mk1722'!$N$8/'gaku-mk1131'!$N$64</f>
        <v>36755.839023638699</v>
      </c>
      <c r="GU56" s="5">
        <f t="shared" si="77"/>
        <v>67266.031748379217</v>
      </c>
      <c r="GV56" s="7">
        <f>+('gaku-jk1131'!C59-'gaku-jk1131'!D59)*('gaku-jk1722'!$C$8-'gaku-jk1722'!$D$8)/('gaku-jk1131'!$C$64-'gaku-jk1131'!$D$64)</f>
        <v>4007.649529608274</v>
      </c>
      <c r="GW56" s="5">
        <f t="shared" si="78"/>
        <v>6639.6084036332923</v>
      </c>
      <c r="GX56" s="5">
        <f t="shared" si="79"/>
        <v>23788.74182253025</v>
      </c>
      <c r="GY56" s="90">
        <f>+'gaku-jk1131'!H59+('gaku-jk1722'!$H$8-'gaku-jk1131'!$H$64)</f>
        <v>2988.1000000000004</v>
      </c>
      <c r="GZ56" s="7">
        <f>+'gaku-jk1131'!Z59*'gaku-jk1722'!$Z$8/'gaku-jk1131'!$Z$64</f>
        <v>106496.62214731176</v>
      </c>
      <c r="HA56" s="7">
        <f>+'gaku-jk1131'!M59*'gaku-jk1722'!$M$8/'gaku-jk1131'!$M$64</f>
        <v>33643.68307007449</v>
      </c>
      <c r="HB56" s="7">
        <f>+'gaku-jk1131'!N59*'gaku-jk1722'!$N$8/'gaku-jk1131'!$N$64</f>
        <v>41066.953982279883</v>
      </c>
      <c r="HC56" s="9">
        <f t="shared" ca="1" si="40"/>
        <v>128.76308664259929</v>
      </c>
      <c r="HD56" s="7">
        <f t="shared" ca="1" si="41"/>
        <v>108.05714285714286</v>
      </c>
      <c r="HE56" s="9">
        <f t="shared" ca="1" si="42"/>
        <v>325.02780832678707</v>
      </c>
      <c r="HF56" s="9">
        <f t="shared" ca="1" si="43"/>
        <v>98.525172074729582</v>
      </c>
      <c r="HG56" s="7">
        <f t="shared" ca="1" si="44"/>
        <v>119.8247667514843</v>
      </c>
      <c r="HH56" s="7">
        <f t="shared" ca="1" si="45"/>
        <v>105.48943248532289</v>
      </c>
      <c r="HI56" s="7">
        <f t="shared" ca="1" si="46"/>
        <v>146.14986326344575</v>
      </c>
      <c r="HJ56" s="7">
        <f t="shared" ca="1" si="47"/>
        <v>91.969613821138196</v>
      </c>
      <c r="HL56">
        <f ca="1">+OFFSET('def-cy1131'!$C$8,ROUNDDOWN((ROW(Sheet1!HO56)-ROW(Sheet1!HO$5))/4,0),0)</f>
        <v>99.2</v>
      </c>
      <c r="HO56">
        <f ca="1">+OFFSET('def-cy1131'!$H$8,ROUNDDOWN((ROW(Sheet1!HO56)-ROW(Sheet1!HO$5))/4,0),0)</f>
        <v>125.8</v>
      </c>
      <c r="HP56">
        <f ca="1">+OFFSET('def-cy1131'!$W$8,ROUNDDOWN((ROW(Sheet1!HO56)-ROW(Sheet1!HO$5))/4,0),0)</f>
        <v>101.9</v>
      </c>
      <c r="HQ56">
        <f ca="1">+OFFSET('def-cy1131'!$M$8,ROUNDDOWN((ROW(Sheet1!HO56)-ROW(Sheet1!HO$5))/4,0),0)</f>
        <v>122.2</v>
      </c>
      <c r="HR56">
        <f ca="1">+OFFSET('def-cy1131'!$N$8,ROUNDDOWN((ROW(Sheet1!HO56)-ROW(Sheet1!HO$5))/4,0),0)</f>
        <v>112.7</v>
      </c>
      <c r="HS56" s="9">
        <f t="shared" ca="1" si="154"/>
        <v>128.08240072202167</v>
      </c>
      <c r="HT56" s="9">
        <f t="shared" ca="1" si="155"/>
        <v>106.20535714285714</v>
      </c>
      <c r="HU56" s="9">
        <f t="shared" ca="1" si="156"/>
        <v>327.44257659073054</v>
      </c>
      <c r="HV56" s="9">
        <f t="shared" ca="1" si="157"/>
        <v>97.344051130776791</v>
      </c>
      <c r="HW56" s="9">
        <f t="shared" ca="1" si="158"/>
        <v>122.58702290076334</v>
      </c>
      <c r="HX56" s="9">
        <f t="shared" ca="1" si="159"/>
        <v>103.31545988258317</v>
      </c>
      <c r="HY56" s="9">
        <f t="shared" ca="1" si="160"/>
        <v>150.57502278942567</v>
      </c>
      <c r="HZ56" s="9">
        <f t="shared" ca="1" si="161"/>
        <v>96.457926829268274</v>
      </c>
      <c r="IA56">
        <f t="shared" ca="1" si="80"/>
        <v>-1.3976965280453026E-2</v>
      </c>
      <c r="IB56">
        <f t="shared" ca="1" si="81"/>
        <v>2.5914907660977551E-4</v>
      </c>
      <c r="IC56">
        <f t="shared" ca="1" si="82"/>
        <v>-3.0633855413018121E-4</v>
      </c>
      <c r="ID56">
        <f t="shared" ca="1" si="83"/>
        <v>-1.1517373175898556E-3</v>
      </c>
      <c r="IE56">
        <f t="shared" ca="1" si="84"/>
        <v>-4.5845370715073678E-4</v>
      </c>
      <c r="IF56">
        <f t="shared" ca="1" si="85"/>
        <v>3.8033930618768617E-3</v>
      </c>
      <c r="IG56">
        <f t="shared" ca="1" si="86"/>
        <v>2.5199091674542912E-3</v>
      </c>
      <c r="IH56">
        <f t="shared" ca="1" si="87"/>
        <v>1.6892230334831844E-3</v>
      </c>
      <c r="II56">
        <f t="shared" ca="1" si="129"/>
        <v>-7.6218205198996863E-3</v>
      </c>
      <c r="IJ56" s="5">
        <f t="shared" ca="1" si="130"/>
        <v>202120.04249602754</v>
      </c>
      <c r="IK56" s="1">
        <f t="shared" ca="1" si="88"/>
        <v>23.288021807547164</v>
      </c>
      <c r="IL56">
        <f t="shared" ca="1" si="131"/>
        <v>-8.3218831316691725E-3</v>
      </c>
      <c r="IM56" s="5">
        <f t="shared" si="89"/>
        <v>262735.23292163794</v>
      </c>
      <c r="IN56">
        <f t="shared" ca="1" si="90"/>
        <v>129.98969804135169</v>
      </c>
      <c r="IP56" s="112">
        <v>120.49614295779689</v>
      </c>
      <c r="IQ56" s="112">
        <v>121.25644402213483</v>
      </c>
      <c r="IR56">
        <f t="shared" si="91"/>
        <v>101.62903481030803</v>
      </c>
      <c r="IS56">
        <f t="shared" si="132"/>
        <v>-2.4529449516248532E-2</v>
      </c>
      <c r="IT56" s="112">
        <v>0.52488475977658777</v>
      </c>
      <c r="IU56">
        <f t="shared" si="133"/>
        <v>-8.9147074719670479E-3</v>
      </c>
      <c r="IW56">
        <f>+util!B54</f>
        <v>107.466666666667</v>
      </c>
      <c r="IX56">
        <f t="shared" si="134"/>
        <v>-3.2349479347967593E-2</v>
      </c>
      <c r="IY56">
        <f t="shared" si="135"/>
        <v>-1.9409687608780556E-2</v>
      </c>
      <c r="JA56" s="5">
        <f t="shared" si="92"/>
        <v>131315.34002781985</v>
      </c>
      <c r="JB56" s="1">
        <f t="shared" si="93"/>
        <v>2.9150875077151643</v>
      </c>
      <c r="JC56" s="5">
        <f t="shared" ca="1" si="94"/>
        <v>101019.80542030836</v>
      </c>
      <c r="JD56" s="1">
        <f t="shared" ca="1" si="95"/>
        <v>11.639377285746162</v>
      </c>
      <c r="JE56">
        <f t="shared" ca="1" si="136"/>
        <v>1.5849527850190431E-2</v>
      </c>
      <c r="JG56">
        <f t="shared" si="96"/>
        <v>0.55360483920597625</v>
      </c>
    </row>
    <row r="57" spans="1:267" x14ac:dyDescent="0.15">
      <c r="A57" t="s">
        <v>296</v>
      </c>
      <c r="B57" s="7">
        <f>+'gaku-mk1131'!B60*'gaku-mk1722'!$B$8/'gaku-mk1131'!$B$64</f>
        <v>501202.9415740312</v>
      </c>
      <c r="C57" s="7">
        <f>+'kgaku-mk1131'!B61*'kgaku-mk1722'!B$9/'kgaku-mk1131'!B$65</f>
        <v>257182.0459701361</v>
      </c>
      <c r="D57" s="7">
        <f>+'kgaku-mk1131'!C61*'kgaku-mk1722'!C$9/'kgaku-mk1131'!C$65</f>
        <v>2568.0238102674216</v>
      </c>
      <c r="E57" s="7">
        <f>+'kgaku-mk1131'!D61*'kgaku-mk1722'!D$9/'kgaku-mk1131'!D$65</f>
        <v>289.13426470588234</v>
      </c>
      <c r="F57" s="7">
        <f>+'kgaku-mk1131'!F61*'kgaku-mk1722'!F$9/'kgaku-mk1131'!F$65</f>
        <v>22751.140417593757</v>
      </c>
      <c r="G57" s="7">
        <f>+'kgaku-mk1131'!G61*'kgaku-mk1722'!G$9/'kgaku-mk1131'!G$65</f>
        <v>22793.007540168135</v>
      </c>
      <c r="H57" s="7">
        <f>+'kgaku-mk1131'!H61*'kgaku-mk1722'!H$9/'kgaku-mk1131'!H$65</f>
        <v>72418.885874303232</v>
      </c>
      <c r="I57" s="7">
        <f>+'kgaku-mk1131'!I61*'kgaku-mk1722'!I$9/'kgaku-mk1131'!I$65</f>
        <v>136602.0715193105</v>
      </c>
      <c r="J57" s="7">
        <f>+'gaku-mk1131'!F60*'gaku-mk1722'!$F$8/'gaku-mk1131'!$F$64</f>
        <v>23128.895251950798</v>
      </c>
      <c r="K57" s="7">
        <f>+'gaku-mk1131'!G60*'gaku-mk1722'!$G$8/'gaku-mk1131'!$G$64</f>
        <v>89025.502043771849</v>
      </c>
      <c r="L57" s="7">
        <f>+'gaku-jk1131'!B60*'gaku-jk1722'!$B$8/'gaku-jk1131'!$B$64</f>
        <v>425844.99829635071</v>
      </c>
      <c r="M57" s="7">
        <f>+'kgaku-jk1131'!B61*'kgaku-jk1722'!$B$9/'kgaku-jk1131'!$B$65</f>
        <v>236475.71483736738</v>
      </c>
      <c r="N57" s="7">
        <f>+'kgaku-jk1131'!C61*'kgaku-jk1722'!C$9/'kgaku-jk1131'!C$65</f>
        <v>3502.0534769645092</v>
      </c>
      <c r="O57" s="7">
        <f>+'kgaku-jk1131'!D61*'kgaku-jk1722'!D$9/'kgaku-jk1131'!D$65</f>
        <v>284.0545122396785</v>
      </c>
      <c r="P57" s="7">
        <f>+'kgaku-jk1131'!F61*'kgaku-jk1722'!F$9/'kgaku-jk1131'!F$65</f>
        <v>7037.4064169509738</v>
      </c>
      <c r="Q57" s="7">
        <f>+'kgaku-jk1131'!G61*'kgaku-jk1722'!G$9/'kgaku-jk1131'!G$65</f>
        <v>19803.831649525735</v>
      </c>
      <c r="R57" s="7">
        <f>+'kgaku-jk1131'!H61*'kgaku-jk1722'!H$9/'kgaku-jk1131'!H$65</f>
        <v>75078.20116377683</v>
      </c>
      <c r="S57" s="7">
        <f>+'kgaku-jk1131'!I61*'kgaku-jk1722'!I$9/'kgaku-jk1131'!I$65</f>
        <v>141086.15419760911</v>
      </c>
      <c r="T57" s="7">
        <f>+'gaku-jk1131'!F60*'gaku-jk1722'!$F$8/'gaku-jk1131'!$F$64</f>
        <v>23273.052870388303</v>
      </c>
      <c r="U57" s="7">
        <f>+'gaku-jk1131'!G60*'gaku-jk1722'!$G$8/'gaku-jk1131'!$G$64</f>
        <v>69359.528339394092</v>
      </c>
      <c r="V57" s="8">
        <f t="shared" si="164"/>
        <v>117.69609683785414</v>
      </c>
      <c r="W57" s="8">
        <f t="shared" si="165"/>
        <v>108.75621885613462</v>
      </c>
      <c r="X57" s="8">
        <f t="shared" si="166"/>
        <v>73.329086125015991</v>
      </c>
      <c r="Y57" s="8">
        <f t="shared" si="167"/>
        <v>101.78830197983888</v>
      </c>
      <c r="Z57" s="8">
        <f t="shared" si="168"/>
        <v>323.28870992576429</v>
      </c>
      <c r="AA57" s="8">
        <f t="shared" si="169"/>
        <v>115.09392699121427</v>
      </c>
      <c r="AB57" s="8">
        <f t="shared" si="170"/>
        <v>96.4579395240537</v>
      </c>
      <c r="AC57" s="8">
        <f t="shared" si="171"/>
        <v>96.821741506953202</v>
      </c>
      <c r="AD57" s="8">
        <f t="shared" si="172"/>
        <v>99.380581399267456</v>
      </c>
      <c r="AE57" s="8">
        <f t="shared" si="173"/>
        <v>128.3536727760706</v>
      </c>
      <c r="AF57" s="11">
        <f t="shared" ca="1" si="174"/>
        <v>109.25535714285714</v>
      </c>
      <c r="AG57" s="11">
        <f t="shared" ca="1" si="175"/>
        <v>69.711619283065502</v>
      </c>
      <c r="AH57" s="11">
        <f t="shared" ca="1" si="176"/>
        <v>102.1828801611279</v>
      </c>
      <c r="AI57" s="11">
        <f t="shared" ca="1" si="177"/>
        <v>319.23236449332279</v>
      </c>
      <c r="AJ57" s="11">
        <f t="shared" ca="1" si="178"/>
        <v>114.90808179162609</v>
      </c>
      <c r="AK57" s="11">
        <f t="shared" ca="1" si="179"/>
        <v>96.81158415841584</v>
      </c>
      <c r="AL57" s="11">
        <f t="shared" ca="1" si="180"/>
        <v>97.642116182572593</v>
      </c>
      <c r="AM57" s="11">
        <f t="shared" ca="1" si="181"/>
        <v>99.804719764011793</v>
      </c>
      <c r="AN57" s="11">
        <f t="shared" ca="1" si="182"/>
        <v>127.51516245487365</v>
      </c>
      <c r="AO57" s="9">
        <f ca="1">+OFFSET('kdef-cy1131'!B$9,ROUNDDOWN((ROW(Sheet1!AO57)-ROW(Sheet1!AO$5))/4,0),0)</f>
        <v>100.3</v>
      </c>
      <c r="AP57" s="9">
        <f ca="1">+OFFSET('kdef-cy1131'!C$9,ROUNDDOWN((ROW(Sheet1!AP57)-ROW(Sheet1!AP$5))/4,0),0)</f>
        <v>84.3</v>
      </c>
      <c r="AQ57" s="9">
        <f ca="1">+OFFSET('kdef-cy1131'!D$9,ROUNDDOWN((ROW(Sheet1!AQ57)-ROW(Sheet1!AQ$5))/4,0),0)</f>
        <v>98.8</v>
      </c>
      <c r="AR57" s="9">
        <f ca="1">+OFFSET('kdef-cy1131'!F$9,ROUNDDOWN((ROW(Sheet1!AR57)-ROW(Sheet1!AR$5))/4,0),0)</f>
        <v>132.19999999999999</v>
      </c>
      <c r="AS57" s="9">
        <f ca="1">+OFFSET('kdef-cy1131'!G$9,ROUNDDOWN((ROW(Sheet1!AS57)-ROW(Sheet1!AS$5))/4,0),0)</f>
        <v>103.7</v>
      </c>
      <c r="AT57" s="9">
        <f ca="1">+OFFSET('kdef-cy1131'!H$9,ROUNDDOWN((ROW(Sheet1!AT57)-ROW(Sheet1!AT$5))/4,0),0)</f>
        <v>100.7</v>
      </c>
      <c r="AU57" s="9">
        <f ca="1">+OFFSET('kdef-cy1131'!I$9,ROUNDDOWN((ROW(Sheet1!AU57)-ROW(Sheet1!AU$5))/4,0),0)</f>
        <v>94.6</v>
      </c>
      <c r="AV57" s="9">
        <f ca="1">+OFFSET('def-cy1131'!$F$8,ROUNDDOWN((ROW(Sheet1!AV57)-ROW(Sheet1!AV$5))/4,0),0)</f>
        <v>101.4</v>
      </c>
      <c r="AW57" s="9">
        <f ca="1">+OFFSET('def-cy1131'!$G$8,ROUNDDOWN((ROW(Sheet1!AW57)-ROW(Sheet1!AW$5))/4,0),0)</f>
        <v>112.4</v>
      </c>
      <c r="AX57" s="9">
        <f t="shared" ca="1" si="145"/>
        <v>108.05714285714286</v>
      </c>
      <c r="AY57" s="9">
        <f t="shared" ca="1" si="146"/>
        <v>76.327194066749072</v>
      </c>
      <c r="AZ57" s="9">
        <f t="shared" ca="1" si="147"/>
        <v>101.04521651560928</v>
      </c>
      <c r="BA57" s="9">
        <f t="shared" ca="1" si="148"/>
        <v>325.02780832678707</v>
      </c>
      <c r="BB57" s="9">
        <f t="shared" ca="1" si="149"/>
        <v>114.90808179162609</v>
      </c>
      <c r="BC57" s="9">
        <f t="shared" ca="1" si="150"/>
        <v>96.138613861386133</v>
      </c>
      <c r="BD57" s="9">
        <f t="shared" ca="1" si="151"/>
        <v>95.474585062240664</v>
      </c>
      <c r="BE57" s="9">
        <f t="shared" ca="1" si="143"/>
        <v>98.525172074729582</v>
      </c>
      <c r="BF57" s="9">
        <f t="shared" ca="1" si="152"/>
        <v>128.76308664259929</v>
      </c>
      <c r="BG57">
        <f t="shared" ca="1" si="97"/>
        <v>5.706040104949184E-5</v>
      </c>
      <c r="BH57">
        <f t="shared" ca="1" si="98"/>
        <v>1.5262259537971061E-4</v>
      </c>
      <c r="BI57">
        <f t="shared" ca="1" si="99"/>
        <v>6.3818183671432546E-5</v>
      </c>
      <c r="BJ57">
        <f t="shared" ca="1" si="100"/>
        <v>4.5539516826051362E-5</v>
      </c>
      <c r="BK57">
        <f t="shared" ca="1" si="101"/>
        <v>9.867556995578711E-3</v>
      </c>
      <c r="BL57" s="13">
        <f t="shared" ca="1" si="102"/>
        <v>1.0186597692505397E-2</v>
      </c>
      <c r="BM57">
        <f t="shared" ca="1" si="192"/>
        <v>2.87205249915162E-2</v>
      </c>
      <c r="BN57">
        <f t="shared" ca="1" si="193"/>
        <v>-1.1286109886808086E-2</v>
      </c>
      <c r="BO57" s="13">
        <f t="shared" ca="1" si="194"/>
        <v>1.7434415104708112E-2</v>
      </c>
      <c r="BP57">
        <f t="shared" ca="1" si="104"/>
        <v>2.0478643987103098E-2</v>
      </c>
      <c r="BQ57">
        <f t="shared" ca="1" si="105"/>
        <v>9.822469487934438E-3</v>
      </c>
      <c r="BR57">
        <f t="shared" ca="1" si="106"/>
        <v>-3.8598692061998859E-3</v>
      </c>
      <c r="BS57" s="13">
        <f t="shared" ca="1" si="107"/>
        <v>2.6441244268837649E-2</v>
      </c>
      <c r="BT57" s="5">
        <f t="shared" si="51"/>
        <v>69359.528339394092</v>
      </c>
      <c r="BU57" s="5">
        <f t="shared" ca="1" si="195"/>
        <v>239208.6665733924</v>
      </c>
      <c r="BV57" s="5">
        <f t="shared" ca="1" si="196"/>
        <v>23402.140731574724</v>
      </c>
      <c r="BW57" s="5">
        <f t="shared" ca="1" si="108"/>
        <v>90234.818104325212</v>
      </c>
      <c r="BX57" s="5">
        <f t="shared" si="54"/>
        <v>89025.502043771849</v>
      </c>
      <c r="BY57" s="5">
        <f t="shared" si="55"/>
        <v>234092.85447934343</v>
      </c>
      <c r="BZ57" s="5">
        <f t="shared" si="56"/>
        <v>45880.035669544552</v>
      </c>
      <c r="CA57" s="5">
        <f t="shared" si="57"/>
        <v>134905.53771331639</v>
      </c>
      <c r="CB57" s="9">
        <f t="shared" si="109"/>
        <v>128.3536727760706</v>
      </c>
      <c r="CC57" s="9">
        <f t="shared" ca="1" si="110"/>
        <v>97.861360055498082</v>
      </c>
      <c r="CD57" s="9">
        <f t="shared" ca="1" si="111"/>
        <v>196.05059295982318</v>
      </c>
      <c r="CE57" s="9">
        <f t="shared" ca="1" si="112"/>
        <v>149.5049699743895</v>
      </c>
      <c r="CF57" s="5"/>
      <c r="CG57" s="5">
        <f t="shared" si="197"/>
        <v>97.879841113437323</v>
      </c>
      <c r="CH57" s="5">
        <f t="shared" ca="1" si="113"/>
        <v>97.861360055498082</v>
      </c>
      <c r="CI57" s="5">
        <f t="shared" si="59"/>
        <v>151.36700910602406</v>
      </c>
      <c r="CJ57" s="5">
        <f t="shared" ca="1" si="114"/>
        <v>196.05059295982318</v>
      </c>
      <c r="CK57" s="5">
        <f t="shared" si="115"/>
        <v>135.35221677616843</v>
      </c>
      <c r="CL57" s="5">
        <f t="shared" ca="1" si="116"/>
        <v>149.5049699743895</v>
      </c>
      <c r="CM57" s="5"/>
      <c r="CN57" s="1">
        <f t="shared" si="183"/>
        <v>49.023353322321036</v>
      </c>
      <c r="CO57" s="1">
        <f t="shared" si="184"/>
        <v>7.9846814631021896</v>
      </c>
      <c r="CP57" s="1">
        <f t="shared" ca="1" si="185"/>
        <v>27.537745015447783</v>
      </c>
      <c r="CQ57" s="1">
        <f t="shared" ca="1" si="186"/>
        <v>2.6940586790320404</v>
      </c>
      <c r="CR57" s="1">
        <f t="shared" ca="1" si="187"/>
        <v>10.387848601253875</v>
      </c>
      <c r="CS57" s="83">
        <f t="shared" si="117"/>
        <v>1.0349571632113442E-2</v>
      </c>
      <c r="CT57" s="83">
        <f t="shared" si="118"/>
        <v>2.9792156383513811E-2</v>
      </c>
      <c r="CU57" s="83">
        <f t="shared" ca="1" si="60"/>
        <v>9.2790684776125464E-3</v>
      </c>
      <c r="CV57" s="83">
        <f t="shared" ca="1" si="61"/>
        <v>1.642818385568811E-2</v>
      </c>
      <c r="CW57" s="83">
        <f t="shared" ca="1" si="61"/>
        <v>2.5241721436398776E-2</v>
      </c>
      <c r="CX57" s="83">
        <f t="shared" si="119"/>
        <v>3.223706488940329E-3</v>
      </c>
      <c r="CY57" s="83">
        <f t="shared" si="138"/>
        <v>-4.0158082818265485E-4</v>
      </c>
      <c r="CZ57" s="83">
        <f t="shared" ca="1" si="139"/>
        <v>4.3696721507665128E-3</v>
      </c>
      <c r="DA57" s="83">
        <f t="shared" ca="1" si="140"/>
        <v>1.0441231280156377E-3</v>
      </c>
      <c r="DB57" s="83">
        <f t="shared" ca="1" si="140"/>
        <v>7.9609461347421071E-5</v>
      </c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EA57" s="5"/>
      <c r="EB57" t="s">
        <v>818</v>
      </c>
      <c r="EH57" s="5"/>
      <c r="EO57" s="90">
        <f t="shared" si="30"/>
        <v>89025.502043771849</v>
      </c>
      <c r="EP57" s="1">
        <f>+'gaku-mk1131'!G60</f>
        <v>86921</v>
      </c>
      <c r="EQ57" s="5">
        <f t="shared" ca="1" si="66"/>
        <v>14886.712806106396</v>
      </c>
      <c r="ER57" s="90">
        <f ca="1">+OFFSET($EK$6,(ROW(ER57)-ROW($ER$9))/4,0)</f>
        <v>522725.35997286357</v>
      </c>
      <c r="ES57" s="7">
        <f ca="1">+ES56+$EQ56</f>
        <v>561125.85280776257</v>
      </c>
      <c r="ET57" s="7">
        <f ca="1">+ET56+EQ56-(ES57-ER57)/4</f>
        <v>522725.35997286357</v>
      </c>
      <c r="EU57" s="182">
        <f ca="1">ET57/ET58*EU58</f>
        <v>551755.50326055626</v>
      </c>
      <c r="EV57" s="5">
        <f t="shared" ca="1" si="67"/>
        <v>6436</v>
      </c>
      <c r="EW57" s="92">
        <f t="shared" ca="1" si="68"/>
        <v>111.39999999999999</v>
      </c>
      <c r="EX57">
        <f t="shared" ca="1" si="189"/>
        <v>0.66550646772825384</v>
      </c>
      <c r="EY57">
        <f t="shared" ca="1" si="69"/>
        <v>0.6526824925073631</v>
      </c>
      <c r="EZ57">
        <f t="shared" ca="1" si="198"/>
        <v>1.7489321908551264E-2</v>
      </c>
      <c r="FA57">
        <f t="shared" ca="1" si="198"/>
        <v>1.7489321908551264E-2</v>
      </c>
      <c r="FC57" s="6">
        <f>+call!C95</f>
        <v>3.4726133333333302</v>
      </c>
      <c r="FE57" s="142">
        <f>fof!B119/10</f>
        <v>5051.9009799965515</v>
      </c>
      <c r="FF57" s="142">
        <f>fof!C119/10</f>
        <v>64007.9884756424</v>
      </c>
      <c r="FG57" s="7">
        <f ca="1">+AVERAGE(OFFSET(jikasougaku!$BF$287,(ROW(Sheet1!FG57)-ROW(Sheet1!$FG$5))*3,0):OFFSET(jikasougaku!$BF$287,(ROW(Sheet1!FG57)-ROW(Sheet1!$FG$5))*3+2,0))/1000</f>
        <v>84183.056333333327</v>
      </c>
      <c r="FH57" s="7">
        <f ca="1">+AVERAGE(OFFSET(jikasougaku!$BR$287,(ROW(Sheet1!FH57)-ROW(Sheet1!$FH$5))*3,0):OFFSET(jikasougaku!$BR$287,(ROW(Sheet1!FH57)-ROW(Sheet1!$FH$5))*3+2,0))/1000</f>
        <v>287743.92033333331</v>
      </c>
      <c r="FI57" s="7" t="e">
        <f ca="1">+AVERAGE(OFFSET(jikasougaku!$BH$287,(ROW(Sheet1!FI57)-ROW(Sheet1!FI$5))*3,0):OFFSET(jikasougaku!$BH$287,(ROW(Sheet1!FI57)-ROW(Sheet1!FI$5))*3+2,0))/1000</f>
        <v>#DIV/0!</v>
      </c>
      <c r="FJ57" s="7" t="e">
        <f ca="1">+AVERAGE(OFFSET(jikasougaku!$BJ$287,(ROW(Sheet1!FJ57)-ROW(Sheet1!FJ$5))*3,0):OFFSET(jikasougaku!$BJ$287,(ROW(Sheet1!FJ57)-ROW(Sheet1!FJ$5))*3+2,0))/1000</f>
        <v>#DIV/0!</v>
      </c>
      <c r="FK57" s="7" t="e">
        <f ca="1">+AVERAGE(OFFSET(jikasougaku!$BL$287,(ROW(Sheet1!FK57)-ROW(Sheet1!FK$5))*3,0):OFFSET(jikasougaku!$BL$287,(ROW(Sheet1!FK57)-ROW(Sheet1!FK$5))*3+2,0))/1000</f>
        <v>#DIV/0!</v>
      </c>
      <c r="FL57" s="4">
        <f t="shared" ca="1" si="33"/>
        <v>69357.611814755423</v>
      </c>
      <c r="FM57" s="64">
        <f t="shared" ca="1" si="71"/>
        <v>203560.864</v>
      </c>
      <c r="FN57" s="7">
        <f t="shared" ca="1" si="34"/>
        <v>26508.873607742433</v>
      </c>
      <c r="FO57" s="7">
        <f t="shared" ca="1" si="35"/>
        <v>222548.67828057832</v>
      </c>
      <c r="FP57" s="1">
        <f t="shared" ca="1" si="190"/>
        <v>3.0517063303505867</v>
      </c>
      <c r="FQ57" s="1">
        <f t="shared" ca="1" si="191"/>
        <v>25.619844146136678</v>
      </c>
      <c r="FR57" s="211">
        <f ca="1">+FP57/消費税調整!$E57*100</f>
        <v>2.6294250785604856</v>
      </c>
      <c r="FS57" s="211">
        <f ca="1">+FQ57/消費税調整!$E57*100</f>
        <v>22.074686557052733</v>
      </c>
      <c r="FT57" s="83">
        <f t="shared" ca="1" si="124"/>
        <v>1.3620712710971115E-2</v>
      </c>
      <c r="FU57" s="83">
        <f t="shared" ca="1" si="125"/>
        <v>2.7380404843762127E-2</v>
      </c>
      <c r="FW57" s="7">
        <f>+kshotoku1631!$E61*kshotoku1722!$E$9/kshotoku1631!$E$65</f>
        <v>250749.80596470833</v>
      </c>
      <c r="FX57" s="72">
        <f t="shared" ca="1" si="72"/>
        <v>0.34973522751386721</v>
      </c>
      <c r="FY57">
        <f t="shared" ca="1" si="126"/>
        <v>1.5351873779613456E-2</v>
      </c>
      <c r="GA57" s="72">
        <f ca="1">+AVERAGE(OFFSET(Maikin05!$F$10,ROUNDDOWN((ROW(GA57)-ROW(GA$45))/4,0),MOD(ROW(GA57)-ROW(GA$45),4)*3):OFFSET(Maikin05!$F$10,ROUNDDOWN((ROW(GA57)-ROW(GA$45))/4,0),MOD(ROW(GA57)-ROW(GA$45),4)*3+2))</f>
        <v>111.39999999999999</v>
      </c>
      <c r="GB57" s="72">
        <f ca="1">+AVERAGE(OFFSET(Maikin30!$F$20,ROUNDDOWN((ROW(GB57)-ROW(GB$5))/4,0),MOD(ROW(GB57)-ROW(GB$5),4)*3):OFFSET(Maikin30!$F$20,ROUNDDOWN((ROW(GB57)-ROW(GB$5))/4,0),MOD(ROW(GB57)-ROW(GB$5),4)*3+2))</f>
        <v>107.09999999999998</v>
      </c>
      <c r="GC57" s="5">
        <f ca="1">+AVERAGE(OFFSET(Rocho!$J$66,(ROW(GC57)-ROW($GC$5))*3,0):OFFSET(Rocho!$J$66,(ROW(GC57)-ROW($GC$5))*3+2,0))</f>
        <v>6436</v>
      </c>
      <c r="GD57" s="72">
        <f t="shared" ca="1" si="73"/>
        <v>82.537762287830631</v>
      </c>
      <c r="GE57">
        <f t="shared" ca="1" si="127"/>
        <v>-1.5911475803004019E-2</v>
      </c>
      <c r="GF57" s="72"/>
      <c r="GG57" s="87" t="s">
        <v>276</v>
      </c>
      <c r="GH57" s="78">
        <f ca="1">+AVERAGE(OFFSET(Rocho!$E$6,(ROW(GH57)-ROW($GH$5))*3,0):OFFSET(Rocho!$E$6,(ROW(GH57)-ROW($GH$5))*3+2,0))/10000</f>
        <v>9800.3333333333321</v>
      </c>
      <c r="GI57" s="82">
        <f>Rocho!T58</f>
        <v>8448.0153522672808</v>
      </c>
      <c r="GJ57">
        <f t="shared" si="128"/>
        <v>2.5697702870507203E-3</v>
      </c>
      <c r="GL57" s="94">
        <f t="shared" si="39"/>
        <v>266750.23461425549</v>
      </c>
      <c r="GM57" s="5">
        <f t="shared" si="74"/>
        <v>89025.502043771849</v>
      </c>
      <c r="GN57" s="7">
        <f>+('gaku-mk1131'!C60-'gaku-mk1131'!D60)*('gaku-mk1722'!$C$8-'gaku-mk1722'!$D$8)/('gaku-mk1131'!$C$64-'gaku-mk1131'!$D$64)</f>
        <v>4438.7565759445415</v>
      </c>
      <c r="GO57" s="5">
        <f t="shared" si="75"/>
        <v>22751.140417593757</v>
      </c>
      <c r="GP57" s="5">
        <f t="shared" si="76"/>
        <v>23128.895251950798</v>
      </c>
      <c r="GQ57" s="90">
        <f>+'gaku-mk1131'!H60+('gaku-mk1722'!$H$8-'gaku-mk1131'!$H$64)</f>
        <v>402</v>
      </c>
      <c r="GR57" s="7">
        <f>+'gaku-mk1131'!W60*'gaku-mk1722'!$W$8/'gaku-mk1131'!$W$64</f>
        <v>115396.29315741986</v>
      </c>
      <c r="GS57" s="7">
        <f>+'gaku-mk1131'!M60*'gaku-mk1722'!$M$8/'gaku-mk1131'!$M$64</f>
        <v>47670.380836632918</v>
      </c>
      <c r="GT57" s="7">
        <f>+'gaku-mk1131'!N60*'gaku-mk1722'!$N$8/'gaku-mk1131'!$N$64</f>
        <v>36062.733669058231</v>
      </c>
      <c r="GU57" s="5">
        <f t="shared" si="77"/>
        <v>69359.528339394092</v>
      </c>
      <c r="GV57" s="7">
        <f>+('gaku-jk1131'!C60-'gaku-jk1131'!D60)*('gaku-jk1722'!$C$8-'gaku-jk1722'!$D$8)/('gaku-jk1131'!$C$64-'gaku-jk1131'!$D$64)</f>
        <v>4020.9381788968922</v>
      </c>
      <c r="GW57" s="5">
        <f t="shared" si="78"/>
        <v>7037.4064169509738</v>
      </c>
      <c r="GX57" s="5">
        <f t="shared" si="79"/>
        <v>23273.052870388303</v>
      </c>
      <c r="GY57" s="90">
        <f>+'gaku-jk1131'!H60+('gaku-jk1722'!$H$8-'gaku-jk1131'!$H$64)</f>
        <v>363.60000000000014</v>
      </c>
      <c r="GZ57" s="7">
        <f>+'gaku-jk1131'!Z60*'gaku-jk1722'!$Z$8/'gaku-jk1131'!$Z$64</f>
        <v>109213.57183009505</v>
      </c>
      <c r="HA57" s="7">
        <f>+'gaku-jk1131'!M60*'gaku-jk1722'!$M$8/'gaku-jk1131'!$M$64</f>
        <v>34009.717555676405</v>
      </c>
      <c r="HB57" s="7">
        <f>+'gaku-jk1131'!N60*'gaku-jk1722'!$N$8/'gaku-jk1131'!$N$64</f>
        <v>41296.854232543788</v>
      </c>
      <c r="HC57" s="9">
        <f t="shared" ca="1" si="40"/>
        <v>127.51516245487365</v>
      </c>
      <c r="HD57" s="7">
        <f t="shared" ca="1" si="41"/>
        <v>109.14642857142857</v>
      </c>
      <c r="HE57" s="9">
        <f t="shared" ca="1" si="42"/>
        <v>319.23236449332279</v>
      </c>
      <c r="HF57" s="9">
        <f t="shared" ca="1" si="43"/>
        <v>99.804719764011793</v>
      </c>
      <c r="HG57" s="7">
        <f t="shared" ca="1" si="44"/>
        <v>116.11000848176421</v>
      </c>
      <c r="HH57" s="7">
        <f t="shared" ca="1" si="45"/>
        <v>105.59295499021526</v>
      </c>
      <c r="HI57" s="7">
        <f t="shared" ca="1" si="46"/>
        <v>135.86435733819505</v>
      </c>
      <c r="HJ57" s="7">
        <f t="shared" ca="1" si="47"/>
        <v>84.217073170731695</v>
      </c>
      <c r="HL57">
        <f ca="1">+OFFSET('def-cy1131'!$C$8,ROUNDDOWN((ROW(Sheet1!HO57)-ROW(Sheet1!HO$5))/4,0),0)</f>
        <v>100.2</v>
      </c>
      <c r="HO57">
        <f ca="1">+OFFSET('def-cy1131'!$H$8,ROUNDDOWN((ROW(Sheet1!HO57)-ROW(Sheet1!HO$5))/4,0),0)</f>
        <v>121.9</v>
      </c>
      <c r="HP57">
        <f ca="1">+OFFSET('def-cy1131'!$W$8,ROUNDDOWN((ROW(Sheet1!HO57)-ROW(Sheet1!HO$5))/4,0),0)</f>
        <v>102</v>
      </c>
      <c r="HQ57">
        <f ca="1">+OFFSET('def-cy1131'!$M$8,ROUNDDOWN((ROW(Sheet1!HO57)-ROW(Sheet1!HO$5))/4,0),0)</f>
        <v>113.6</v>
      </c>
      <c r="HR57">
        <f ca="1">+OFFSET('def-cy1131'!$N$8,ROUNDDOWN((ROW(Sheet1!HO57)-ROW(Sheet1!HO$5))/4,0),0)</f>
        <v>103.2</v>
      </c>
      <c r="HS57" s="9">
        <f t="shared" ca="1" si="154"/>
        <v>128.76308664259929</v>
      </c>
      <c r="HT57" s="9">
        <f t="shared" ca="1" si="155"/>
        <v>108.05714285714286</v>
      </c>
      <c r="HU57" s="9">
        <f t="shared" ca="1" si="156"/>
        <v>325.02780832678707</v>
      </c>
      <c r="HV57" s="9">
        <f t="shared" ca="1" si="157"/>
        <v>98.525172074729582</v>
      </c>
      <c r="HW57" s="9">
        <f t="shared" ca="1" si="158"/>
        <v>119.8247667514843</v>
      </c>
      <c r="HX57" s="9">
        <f t="shared" ca="1" si="159"/>
        <v>105.48943248532289</v>
      </c>
      <c r="HY57" s="9">
        <f t="shared" ca="1" si="160"/>
        <v>146.14986326344575</v>
      </c>
      <c r="HZ57" s="9">
        <f t="shared" ca="1" si="161"/>
        <v>91.969613821138196</v>
      </c>
      <c r="IA57">
        <f t="shared" ca="1" si="80"/>
        <v>1.0238446792395189E-2</v>
      </c>
      <c r="IB57">
        <f t="shared" ca="1" si="81"/>
        <v>5.4538697358820475E-5</v>
      </c>
      <c r="IC57">
        <f t="shared" ca="1" si="82"/>
        <v>4.910814958523438E-3</v>
      </c>
      <c r="ID57">
        <f t="shared" ca="1" si="83"/>
        <v>-1.9297696428616188E-3</v>
      </c>
      <c r="IE57">
        <f t="shared" ca="1" si="84"/>
        <v>-1.1944379960252797E-2</v>
      </c>
      <c r="IF57">
        <f t="shared" ca="1" si="85"/>
        <v>1.0885816072832493E-2</v>
      </c>
      <c r="IG57">
        <f t="shared" ca="1" si="86"/>
        <v>2.0318463267676164E-3</v>
      </c>
      <c r="IH57">
        <f t="shared" ca="1" si="87"/>
        <v>-8.0307156309738484E-4</v>
      </c>
      <c r="II57">
        <f t="shared" ca="1" si="129"/>
        <v>1.3444241681665754E-2</v>
      </c>
      <c r="IJ57" s="5">
        <f t="shared" ca="1" si="130"/>
        <v>204837.3931960527</v>
      </c>
      <c r="IK57" s="1">
        <f t="shared" ca="1" si="88"/>
        <v>23.580917799779037</v>
      </c>
      <c r="IL57">
        <f t="shared" ca="1" si="131"/>
        <v>1.2498674286932281E-2</v>
      </c>
      <c r="IM57" s="5">
        <f t="shared" si="89"/>
        <v>266750.23461425549</v>
      </c>
      <c r="IN57">
        <f t="shared" ca="1" si="90"/>
        <v>130.22536093248618</v>
      </c>
      <c r="IP57" s="112">
        <v>122.8219632311029</v>
      </c>
      <c r="IQ57" s="112">
        <v>123.34665649206364</v>
      </c>
      <c r="IR57">
        <f t="shared" si="91"/>
        <v>101.10117046493691</v>
      </c>
      <c r="IS57">
        <f t="shared" si="132"/>
        <v>-5.2075667518059225E-3</v>
      </c>
      <c r="IT57" s="112">
        <v>0.53393269680796196</v>
      </c>
      <c r="IU57">
        <f t="shared" si="133"/>
        <v>1.7091061767469853E-2</v>
      </c>
      <c r="IW57">
        <f>+util!B55</f>
        <v>108.366666666667</v>
      </c>
      <c r="IX57">
        <f t="shared" si="134"/>
        <v>8.3398166773865513E-3</v>
      </c>
      <c r="IY57">
        <f t="shared" si="135"/>
        <v>5.0038900064319309E-3</v>
      </c>
      <c r="JA57" s="5">
        <f t="shared" si="92"/>
        <v>131844.6969009391</v>
      </c>
      <c r="JB57" s="1">
        <f t="shared" si="93"/>
        <v>2.8736834001299267</v>
      </c>
      <c r="JC57" s="5">
        <f t="shared" ca="1" si="94"/>
        <v>101243.48741048409</v>
      </c>
      <c r="JD57" s="1">
        <f t="shared" ca="1" si="95"/>
        <v>11.655168605395021</v>
      </c>
      <c r="JE57">
        <f t="shared" ca="1" si="136"/>
        <v>1.3557956563391579E-3</v>
      </c>
      <c r="JG57">
        <f t="shared" si="96"/>
        <v>0.55530936322704216</v>
      </c>
    </row>
    <row r="58" spans="1:267" x14ac:dyDescent="0.15">
      <c r="A58" t="s">
        <v>297</v>
      </c>
      <c r="B58" s="7">
        <f>+'gaku-mk1131'!B61*'gaku-mk1722'!$B$8/'gaku-mk1131'!$B$64</f>
        <v>495858.2241130654</v>
      </c>
      <c r="C58" s="7">
        <f>+'kgaku-mk1131'!B62*'kgaku-mk1722'!B$9/'kgaku-mk1131'!B$65</f>
        <v>255535.40706730899</v>
      </c>
      <c r="D58" s="7">
        <f>+'kgaku-mk1131'!C62*'kgaku-mk1722'!C$9/'kgaku-mk1131'!C$65</f>
        <v>2433.1211009174312</v>
      </c>
      <c r="E58" s="7">
        <f>+'kgaku-mk1131'!D62*'kgaku-mk1722'!D$9/'kgaku-mk1131'!D$65</f>
        <v>258.99132352941177</v>
      </c>
      <c r="F58" s="7">
        <f>+'kgaku-mk1131'!F62*'kgaku-mk1722'!F$9/'kgaku-mk1131'!F$65</f>
        <v>21710.283055980912</v>
      </c>
      <c r="G58" s="7">
        <f>+'kgaku-mk1131'!G62*'kgaku-mk1722'!G$9/'kgaku-mk1131'!G$65</f>
        <v>22602.149485151469</v>
      </c>
      <c r="H58" s="7">
        <f>+'kgaku-mk1131'!H62*'kgaku-mk1722'!H$9/'kgaku-mk1131'!H$65</f>
        <v>72924.338170398143</v>
      </c>
      <c r="I58" s="7">
        <f>+'kgaku-mk1131'!I62*'kgaku-mk1722'!I$9/'kgaku-mk1131'!I$65</f>
        <v>135905.71404228231</v>
      </c>
      <c r="J58" s="7">
        <f>+'gaku-mk1131'!F61*'gaku-mk1722'!$F$8/'gaku-mk1131'!$F$64</f>
        <v>23454.299561483269</v>
      </c>
      <c r="K58" s="7">
        <f>+'gaku-mk1131'!G61*'gaku-mk1722'!$G$8/'gaku-mk1131'!$G$64</f>
        <v>82177.725279647493</v>
      </c>
      <c r="L58" s="7">
        <f>+'gaku-jk1131'!B61*'gaku-jk1722'!$B$8/'gaku-jk1131'!$B$64</f>
        <v>423148.77830738807</v>
      </c>
      <c r="M58" s="7">
        <f>+'kgaku-jk1131'!B62*'kgaku-jk1722'!$B$9/'kgaku-jk1131'!$B$65</f>
        <v>234714.18285168105</v>
      </c>
      <c r="N58" s="7">
        <f>+'kgaku-jk1131'!C62*'kgaku-jk1722'!C$9/'kgaku-jk1131'!C$65</f>
        <v>3558.6298611779043</v>
      </c>
      <c r="O58" s="7">
        <f>+'kgaku-jk1131'!D62*'kgaku-jk1722'!D$9/'kgaku-jk1131'!D$65</f>
        <v>253.96236755571795</v>
      </c>
      <c r="P58" s="7">
        <f>+'kgaku-jk1131'!F62*'kgaku-jk1722'!F$9/'kgaku-jk1131'!F$65</f>
        <v>6757.8911685334097</v>
      </c>
      <c r="Q58" s="7">
        <f>+'kgaku-jk1131'!G62*'kgaku-jk1722'!G$9/'kgaku-jk1131'!G$65</f>
        <v>19613.374771919156</v>
      </c>
      <c r="R58" s="7">
        <f>+'kgaku-jk1131'!H62*'kgaku-jk1722'!H$9/'kgaku-jk1131'!H$65</f>
        <v>75686.306136806044</v>
      </c>
      <c r="S58" s="7">
        <f>+'kgaku-jk1131'!I62*'kgaku-jk1722'!I$9/'kgaku-jk1131'!I$65</f>
        <v>139663.53570994601</v>
      </c>
      <c r="T58" s="7">
        <f>+'gaku-jk1131'!F61*'gaku-jk1722'!$F$8/'gaku-jk1131'!$F$64</f>
        <v>23517.822068768048</v>
      </c>
      <c r="U58" s="7">
        <f>+'gaku-jk1131'!G61*'gaku-jk1722'!$G$8/'gaku-jk1131'!$G$64</f>
        <v>64536.546483362719</v>
      </c>
      <c r="V58" s="8">
        <f t="shared" si="164"/>
        <v>117.18295066253481</v>
      </c>
      <c r="W58" s="8">
        <f t="shared" si="165"/>
        <v>108.87088456379526</v>
      </c>
      <c r="X58" s="8">
        <f t="shared" si="166"/>
        <v>68.372412862069041</v>
      </c>
      <c r="Y58" s="8">
        <f t="shared" si="167"/>
        <v>101.9801973111589</v>
      </c>
      <c r="Z58" s="8">
        <f t="shared" si="168"/>
        <v>321.25825223510446</v>
      </c>
      <c r="AA58" s="8">
        <f t="shared" si="169"/>
        <v>115.23845206645109</v>
      </c>
      <c r="AB58" s="8">
        <f t="shared" si="170"/>
        <v>96.350769237680154</v>
      </c>
      <c r="AC58" s="8">
        <f t="shared" si="171"/>
        <v>97.309375243465155</v>
      </c>
      <c r="AD58" s="8">
        <f t="shared" si="172"/>
        <v>99.729896301200711</v>
      </c>
      <c r="AE58" s="8">
        <f t="shared" si="173"/>
        <v>127.33517635752729</v>
      </c>
      <c r="AF58" s="11">
        <f t="shared" ca="1" si="174"/>
        <v>109.25535714285714</v>
      </c>
      <c r="AG58" s="11">
        <f t="shared" ca="1" si="175"/>
        <v>69.711619283065502</v>
      </c>
      <c r="AH58" s="11">
        <f t="shared" ca="1" si="176"/>
        <v>102.1828801611279</v>
      </c>
      <c r="AI58" s="11">
        <f t="shared" ca="1" si="177"/>
        <v>319.23236449332279</v>
      </c>
      <c r="AJ58" s="11">
        <f t="shared" ca="1" si="178"/>
        <v>114.90808179162609</v>
      </c>
      <c r="AK58" s="11">
        <f t="shared" ca="1" si="179"/>
        <v>96.81158415841584</v>
      </c>
      <c r="AL58" s="11">
        <f t="shared" ca="1" si="180"/>
        <v>97.642116182572593</v>
      </c>
      <c r="AM58" s="11">
        <f t="shared" ca="1" si="181"/>
        <v>99.804719764011793</v>
      </c>
      <c r="AN58" s="11">
        <f t="shared" ca="1" si="182"/>
        <v>127.51516245487365</v>
      </c>
      <c r="AO58" s="9">
        <f ca="1">+OFFSET('kdef-cy1131'!B$9,ROUNDDOWN((ROW(Sheet1!AO58)-ROW(Sheet1!AO$5))/4,0),0)</f>
        <v>100.3</v>
      </c>
      <c r="AP58" s="9">
        <f ca="1">+OFFSET('kdef-cy1131'!C$9,ROUNDDOWN((ROW(Sheet1!AP58)-ROW(Sheet1!AP$5))/4,0),0)</f>
        <v>84.3</v>
      </c>
      <c r="AQ58" s="9">
        <f ca="1">+OFFSET('kdef-cy1131'!D$9,ROUNDDOWN((ROW(Sheet1!AQ58)-ROW(Sheet1!AQ$5))/4,0),0)</f>
        <v>98.8</v>
      </c>
      <c r="AR58" s="9">
        <f ca="1">+OFFSET('kdef-cy1131'!F$9,ROUNDDOWN((ROW(Sheet1!AR58)-ROW(Sheet1!AR$5))/4,0),0)</f>
        <v>132.19999999999999</v>
      </c>
      <c r="AS58" s="9">
        <f ca="1">+OFFSET('kdef-cy1131'!G$9,ROUNDDOWN((ROW(Sheet1!AS58)-ROW(Sheet1!AS$5))/4,0),0)</f>
        <v>103.7</v>
      </c>
      <c r="AT58" s="9">
        <f ca="1">+OFFSET('kdef-cy1131'!H$9,ROUNDDOWN((ROW(Sheet1!AT58)-ROW(Sheet1!AT$5))/4,0),0)</f>
        <v>100.7</v>
      </c>
      <c r="AU58" s="9">
        <f ca="1">+OFFSET('kdef-cy1131'!I$9,ROUNDDOWN((ROW(Sheet1!AU58)-ROW(Sheet1!AU$5))/4,0),0)</f>
        <v>94.6</v>
      </c>
      <c r="AV58" s="9">
        <f ca="1">+OFFSET('def-cy1131'!$F$8,ROUNDDOWN((ROW(Sheet1!AV58)-ROW(Sheet1!AV$5))/4,0),0)</f>
        <v>101.4</v>
      </c>
      <c r="AW58" s="9">
        <f ca="1">+OFFSET('def-cy1131'!$G$8,ROUNDDOWN((ROW(Sheet1!AW58)-ROW(Sheet1!AW$5))/4,0),0)</f>
        <v>112.4</v>
      </c>
      <c r="AX58" s="9">
        <f t="shared" ca="1" si="145"/>
        <v>108.05714285714286</v>
      </c>
      <c r="AY58" s="9">
        <f t="shared" ca="1" si="146"/>
        <v>76.327194066749072</v>
      </c>
      <c r="AZ58" s="9">
        <f t="shared" ca="1" si="147"/>
        <v>101.04521651560928</v>
      </c>
      <c r="BA58" s="9">
        <f t="shared" ca="1" si="148"/>
        <v>325.02780832678707</v>
      </c>
      <c r="BB58" s="9">
        <f t="shared" ca="1" si="149"/>
        <v>114.90808179162609</v>
      </c>
      <c r="BC58" s="9">
        <f t="shared" ca="1" si="150"/>
        <v>96.138613861386133</v>
      </c>
      <c r="BD58" s="9">
        <f t="shared" ca="1" si="151"/>
        <v>95.474585062240664</v>
      </c>
      <c r="BE58" s="9">
        <f t="shared" ca="1" si="143"/>
        <v>98.525172074729582</v>
      </c>
      <c r="BF58" s="9">
        <f t="shared" ca="1" si="152"/>
        <v>128.76308664259929</v>
      </c>
      <c r="BG58">
        <f t="shared" ca="1" si="97"/>
        <v>1.8611607930170518E-4</v>
      </c>
      <c r="BH58">
        <f t="shared" ca="1" si="98"/>
        <v>1.3105038758781247E-4</v>
      </c>
      <c r="BI58">
        <f t="shared" ca="1" si="99"/>
        <v>-9.4322791356049541E-4</v>
      </c>
      <c r="BJ58">
        <f t="shared" ca="1" si="100"/>
        <v>2.5196825067048696E-3</v>
      </c>
      <c r="BK58">
        <f t="shared" ca="1" si="101"/>
        <v>-5.8539045592985823E-3</v>
      </c>
      <c r="BL58" s="13">
        <f t="shared" ca="1" si="102"/>
        <v>-3.9602834992646906E-3</v>
      </c>
      <c r="BM58">
        <f t="shared" ca="1" si="192"/>
        <v>-1.9834846582164008E-2</v>
      </c>
      <c r="BN58">
        <f t="shared" ca="1" si="193"/>
        <v>5.2651019968333098E-3</v>
      </c>
      <c r="BO58" s="13">
        <f t="shared" ca="1" si="194"/>
        <v>-1.4569744585330698E-2</v>
      </c>
      <c r="BP58">
        <f t="shared" ca="1" si="104"/>
        <v>-4.5963222713107599E-2</v>
      </c>
      <c r="BQ58">
        <f t="shared" ca="1" si="105"/>
        <v>-6.7240276259190011E-3</v>
      </c>
      <c r="BR58">
        <f t="shared" ca="1" si="106"/>
        <v>1.7848734616290637E-3</v>
      </c>
      <c r="BS58" s="13">
        <f t="shared" ca="1" si="107"/>
        <v>-5.0902376877397543E-2</v>
      </c>
      <c r="BT58" s="5">
        <f t="shared" si="51"/>
        <v>64536.546483362719</v>
      </c>
      <c r="BU58" s="5">
        <f t="shared" ca="1" si="195"/>
        <v>238261.33243828069</v>
      </c>
      <c r="BV58" s="5">
        <f t="shared" ca="1" si="196"/>
        <v>23061.177518365716</v>
      </c>
      <c r="BW58" s="5">
        <f t="shared" ca="1" si="108"/>
        <v>85641.651385715435</v>
      </c>
      <c r="BX58" s="5">
        <f t="shared" si="54"/>
        <v>82177.725279647493</v>
      </c>
      <c r="BY58" s="5">
        <f t="shared" si="55"/>
        <v>233606.33147521992</v>
      </c>
      <c r="BZ58" s="5">
        <f t="shared" si="56"/>
        <v>45164.582617464184</v>
      </c>
      <c r="CA58" s="5">
        <f t="shared" si="57"/>
        <v>127342.30789711168</v>
      </c>
      <c r="CB58" s="9">
        <f t="shared" si="109"/>
        <v>127.33517635752729</v>
      </c>
      <c r="CC58" s="9">
        <f t="shared" ca="1" si="110"/>
        <v>98.046262515439182</v>
      </c>
      <c r="CD58" s="9">
        <f t="shared" ca="1" si="111"/>
        <v>195.84681910321152</v>
      </c>
      <c r="CE58" s="9">
        <f t="shared" ca="1" si="112"/>
        <v>148.69202757847765</v>
      </c>
      <c r="CF58" s="5"/>
      <c r="CG58" s="5">
        <f t="shared" si="197"/>
        <v>98.051940543064518</v>
      </c>
      <c r="CH58" s="5">
        <f t="shared" ca="1" si="113"/>
        <v>98.046262515439182</v>
      </c>
      <c r="CI58" s="5">
        <f t="shared" si="59"/>
        <v>149.17760075035577</v>
      </c>
      <c r="CJ58" s="5">
        <f t="shared" ca="1" si="114"/>
        <v>195.84681910321152</v>
      </c>
      <c r="CK58" s="5">
        <f t="shared" si="115"/>
        <v>134.30995977976636</v>
      </c>
      <c r="CL58" s="5">
        <f t="shared" ca="1" si="116"/>
        <v>148.69202757847765</v>
      </c>
      <c r="CM58" s="5"/>
      <c r="CN58" s="1">
        <f t="shared" si="183"/>
        <v>48.683964071672385</v>
      </c>
      <c r="CO58" s="1">
        <f t="shared" si="184"/>
        <v>7.4250359953148157</v>
      </c>
      <c r="CP58" s="1">
        <f t="shared" ca="1" si="185"/>
        <v>27.412358826823354</v>
      </c>
      <c r="CQ58" s="1">
        <f t="shared" ca="1" si="186"/>
        <v>2.6532264662217817</v>
      </c>
      <c r="CR58" s="1">
        <f t="shared" ca="1" si="187"/>
        <v>9.8532130844818404</v>
      </c>
      <c r="CS58" s="83">
        <f t="shared" si="117"/>
        <v>-6.9470869668131555E-3</v>
      </c>
      <c r="CT58" s="83">
        <f t="shared" si="118"/>
        <v>-7.2667356430855964E-2</v>
      </c>
      <c r="CU58" s="83">
        <f t="shared" ca="1" si="60"/>
        <v>-4.5636458340829293E-3</v>
      </c>
      <c r="CV58" s="83">
        <f t="shared" ca="1" si="61"/>
        <v>-1.5272425301373106E-2</v>
      </c>
      <c r="CW58" s="83">
        <f t="shared" ca="1" si="61"/>
        <v>-5.2839115843847081E-2</v>
      </c>
      <c r="CX58" s="83">
        <f t="shared" si="119"/>
        <v>-4.3694573628627938E-3</v>
      </c>
      <c r="CY58" s="83">
        <f t="shared" si="138"/>
        <v>-7.9667283800678619E-3</v>
      </c>
      <c r="CZ58" s="83">
        <f t="shared" ca="1" si="139"/>
        <v>1.8876500303422182E-3</v>
      </c>
      <c r="DA58" s="83">
        <f t="shared" ca="1" si="140"/>
        <v>-1.0399347824393849E-3</v>
      </c>
      <c r="DB58" s="83">
        <f t="shared" ca="1" si="140"/>
        <v>-5.4523983578332672E-3</v>
      </c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EA58" s="5"/>
      <c r="EB58" t="s">
        <v>807</v>
      </c>
      <c r="EH58" s="5"/>
      <c r="EO58" s="90">
        <f t="shared" si="30"/>
        <v>82177.725279647493</v>
      </c>
      <c r="EP58" s="1">
        <f>+'gaku-mk1131'!G61</f>
        <v>80235.100000000006</v>
      </c>
      <c r="EQ58" s="5">
        <f t="shared" ca="1" si="66"/>
        <v>13816.767216432501</v>
      </c>
      <c r="ER58" s="7">
        <f ca="1">+ER57+$EQ57</f>
        <v>537612.07277897</v>
      </c>
      <c r="ES58" s="4">
        <f ca="1">+ER57+EQ57</f>
        <v>537612.07277897</v>
      </c>
      <c r="ET58" s="131">
        <f ca="1">+ET57+EQ57-(ES61-ER61)/4</f>
        <v>527149.9223498865</v>
      </c>
      <c r="EU58" s="182">
        <f ca="1">ET58/ET59*EU59</f>
        <v>556425.78870675841</v>
      </c>
      <c r="EV58" s="5">
        <f t="shared" ca="1" si="67"/>
        <v>6442.333333333333</v>
      </c>
      <c r="EW58" s="92">
        <f t="shared" ca="1" si="68"/>
        <v>109.93333333333332</v>
      </c>
      <c r="EX58">
        <f t="shared" ca="1" si="189"/>
        <v>0.66448677503696452</v>
      </c>
      <c r="EY58">
        <f t="shared" ca="1" si="69"/>
        <v>0.65168244878184667</v>
      </c>
      <c r="EZ58">
        <f t="shared" ca="1" si="198"/>
        <v>-1.5333805590858744E-3</v>
      </c>
      <c r="FA58">
        <f t="shared" ca="1" si="198"/>
        <v>-1.5333805590857631E-3</v>
      </c>
      <c r="FC58" s="6">
        <f>+call!C96</f>
        <v>3.1998199999999999</v>
      </c>
      <c r="FE58" s="142">
        <f>fof!B120/10</f>
        <v>5068.6521770928503</v>
      </c>
      <c r="FF58" s="142">
        <f>fof!C120/10</f>
        <v>64437.767000560547</v>
      </c>
      <c r="FG58" s="7">
        <f ca="1">+AVERAGE(OFFSET(jikasougaku!$BF$287,(ROW(Sheet1!FG58)-ROW(Sheet1!$FG$5))*3,0):OFFSET(jikasougaku!$BF$287,(ROW(Sheet1!FG58)-ROW(Sheet1!$FG$5))*3+2,0))/1000</f>
        <v>102707.965</v>
      </c>
      <c r="FH58" s="7">
        <f ca="1">+AVERAGE(OFFSET(jikasougaku!$BR$287,(ROW(Sheet1!FH58)-ROW(Sheet1!$FH$5))*3,0):OFFSET(jikasougaku!$BR$287,(ROW(Sheet1!FH58)-ROW(Sheet1!$FH$5))*3+2,0))/1000</f>
        <v>347121.505</v>
      </c>
      <c r="FI58" s="7" t="e">
        <f ca="1">+AVERAGE(OFFSET(jikasougaku!$BH$287,(ROW(Sheet1!FI58)-ROW(Sheet1!FI$5))*3,0):OFFSET(jikasougaku!$BH$287,(ROW(Sheet1!FI58)-ROW(Sheet1!FI$5))*3+2,0))/1000</f>
        <v>#DIV/0!</v>
      </c>
      <c r="FJ58" s="7" t="e">
        <f ca="1">+AVERAGE(OFFSET(jikasougaku!$BJ$287,(ROW(Sheet1!FJ58)-ROW(Sheet1!FJ$5))*3,0):OFFSET(jikasougaku!$BJ$287,(ROW(Sheet1!FJ58)-ROW(Sheet1!FJ$5))*3+2,0))/1000</f>
        <v>#DIV/0!</v>
      </c>
      <c r="FK58" s="7" t="e">
        <f ca="1">+AVERAGE(OFFSET(jikasougaku!$BL$287,(ROW(Sheet1!FK58)-ROW(Sheet1!FK$5))*3,0):OFFSET(jikasougaku!$BL$287,(ROW(Sheet1!FK58)-ROW(Sheet1!FK$5))*3+2,0))/1000</f>
        <v>#DIV/0!</v>
      </c>
      <c r="FL58" s="4">
        <f ca="1">+FG58*$FG$59/SUM($FG$59,$FI$59:$FK$59)</f>
        <v>84620.106195084969</v>
      </c>
      <c r="FM58" s="64">
        <f t="shared" ca="1" si="71"/>
        <v>244413.54</v>
      </c>
      <c r="FN58" s="7">
        <f t="shared" ca="1" si="34"/>
        <v>32342.285743495362</v>
      </c>
      <c r="FO58" s="7">
        <f t="shared" ca="1" si="35"/>
        <v>267212.0230383639</v>
      </c>
      <c r="FP58" s="1">
        <f t="shared" ca="1" si="190"/>
        <v>3.7210332579249208</v>
      </c>
      <c r="FQ58" s="1">
        <f t="shared" ca="1" si="191"/>
        <v>30.743183475927502</v>
      </c>
      <c r="FR58" s="211">
        <f ca="1">+FP58/消費税調整!$E58*100</f>
        <v>3.2201733026739574</v>
      </c>
      <c r="FS58" s="211">
        <f ca="1">+FQ58/消費税調整!$E58*100</f>
        <v>26.605077623949143</v>
      </c>
      <c r="FT58" s="83">
        <f t="shared" ca="1" si="124"/>
        <v>0.20266995782910821</v>
      </c>
      <c r="FU58" s="83">
        <f t="shared" ca="1" si="125"/>
        <v>0.18667053830101532</v>
      </c>
      <c r="FW58" s="7">
        <f>+kshotoku1631!$E62*kshotoku1722!$E$9/kshotoku1631!$E$65</f>
        <v>251434.52976542688</v>
      </c>
      <c r="FX58" s="72">
        <f t="shared" ca="1" si="72"/>
        <v>0.35501960056709397</v>
      </c>
      <c r="FY58">
        <f t="shared" ca="1" si="126"/>
        <v>1.4996625435440345E-2</v>
      </c>
      <c r="GA58" s="72">
        <f ca="1">+AVERAGE(OFFSET(Maikin05!$F$10,ROUNDDOWN((ROW(GA58)-ROW(GA$45))/4,0),MOD(ROW(GA58)-ROW(GA$45),4)*3):OFFSET(Maikin05!$F$10,ROUNDDOWN((ROW(GA58)-ROW(GA$45))/4,0),MOD(ROW(GA58)-ROW(GA$45),4)*3+2))</f>
        <v>109.93333333333332</v>
      </c>
      <c r="GB58" s="72">
        <f ca="1">+AVERAGE(OFFSET(Maikin30!$F$20,ROUNDDOWN((ROW(GB58)-ROW(GB$5))/4,0),MOD(ROW(GB58)-ROW(GB$5),4)*3):OFFSET(Maikin30!$F$20,ROUNDDOWN((ROW(GB58)-ROW(GB$5))/4,0),MOD(ROW(GB58)-ROW(GB$5),4)*3+2))</f>
        <v>105.93333333333332</v>
      </c>
      <c r="GC58" s="5">
        <f ca="1">+AVERAGE(OFFSET(Rocho!$J$66,(ROW(GC58)-ROW($GC$5))*3,0):OFFSET(Rocho!$J$66,(ROW(GC58)-ROW($GC$5))*3+2,0))</f>
        <v>6442.333333333333</v>
      </c>
      <c r="GD58" s="72">
        <f t="shared" ca="1" si="73"/>
        <v>81.482703590528743</v>
      </c>
      <c r="GE58">
        <f t="shared" ca="1" si="127"/>
        <v>-1.2865141476982341E-2</v>
      </c>
      <c r="GF58" s="72"/>
      <c r="GG58" s="87" t="s">
        <v>277</v>
      </c>
      <c r="GH58" s="78">
        <f ca="1">+AVERAGE(OFFSET(Rocho!$E$6,(ROW(GH58)-ROW($GH$5))*3,0):OFFSET(Rocho!$E$6,(ROW(GH58)-ROW($GH$5))*3+2,0))/10000</f>
        <v>9831.6666666666679</v>
      </c>
      <c r="GI58" s="82">
        <f>Rocho!T59</f>
        <v>8466.0650614159895</v>
      </c>
      <c r="GJ58">
        <f t="shared" si="128"/>
        <v>2.1342828647925188E-3</v>
      </c>
      <c r="GL58" s="94">
        <f t="shared" si="39"/>
        <v>262042.21076317449</v>
      </c>
      <c r="GM58" s="5">
        <f t="shared" si="74"/>
        <v>82177.725279647493</v>
      </c>
      <c r="GN58" s="7">
        <f>+('gaku-mk1131'!C61-'gaku-mk1131'!D61)*('gaku-mk1722'!$C$8-'gaku-mk1722'!$D$8)/('gaku-mk1131'!$C$64-'gaku-mk1131'!$D$64)</f>
        <v>4493.3649437917402</v>
      </c>
      <c r="GO58" s="5">
        <f t="shared" si="75"/>
        <v>21710.283055980912</v>
      </c>
      <c r="GP58" s="5">
        <f t="shared" si="76"/>
        <v>23454.299561483269</v>
      </c>
      <c r="GQ58" s="90">
        <f>+'gaku-mk1131'!H61+('gaku-mk1722'!$H$8-'gaku-mk1131'!$H$64)</f>
        <v>3247.6000000000004</v>
      </c>
      <c r="GR58" s="7">
        <f>+'gaku-mk1131'!W61*'gaku-mk1722'!$W$8/'gaku-mk1131'!$W$64</f>
        <v>116369.79638640517</v>
      </c>
      <c r="GS58" s="7">
        <f>+'gaku-mk1131'!M61*'gaku-mk1722'!$M$8/'gaku-mk1131'!$M$64</f>
        <v>44770.222520081639</v>
      </c>
      <c r="GT58" s="7">
        <f>+'gaku-mk1131'!N61*'gaku-mk1722'!$N$8/'gaku-mk1131'!$N$64</f>
        <v>34181.080984215696</v>
      </c>
      <c r="GU58" s="5">
        <f t="shared" si="77"/>
        <v>64536.546483362719</v>
      </c>
      <c r="GV58" s="7">
        <f>+('gaku-jk1131'!C61-'gaku-jk1131'!D61)*('gaku-jk1722'!$C$8-'gaku-jk1722'!$D$8)/('gaku-jk1131'!$C$64-'gaku-jk1131'!$D$64)</f>
        <v>4049.8453055960917</v>
      </c>
      <c r="GW58" s="5">
        <f t="shared" si="78"/>
        <v>6757.8911685334097</v>
      </c>
      <c r="GX58" s="5">
        <f t="shared" si="79"/>
        <v>23517.822068768048</v>
      </c>
      <c r="GY58" s="90">
        <f>+'gaku-jk1131'!H61+('gaku-jk1722'!$H$8-'gaku-jk1131'!$H$64)</f>
        <v>3293.8</v>
      </c>
      <c r="GZ58" s="7">
        <f>+'gaku-jk1131'!Z61*'gaku-jk1722'!$Z$8/'gaku-jk1131'!$Z$64</f>
        <v>110671.3789165365</v>
      </c>
      <c r="HA58" s="7">
        <f>+'gaku-jk1131'!M61*'gaku-jk1722'!$M$8/'gaku-jk1131'!$M$64</f>
        <v>33335.22222250326</v>
      </c>
      <c r="HB58" s="7">
        <f>+'gaku-jk1131'!N61*'gaku-jk1722'!$N$8/'gaku-jk1131'!$N$64</f>
        <v>40771.659883052031</v>
      </c>
      <c r="HC58" s="9">
        <f t="shared" ca="1" si="40"/>
        <v>127.51516245487365</v>
      </c>
      <c r="HD58" s="7">
        <f t="shared" ca="1" si="41"/>
        <v>109.14642857142857</v>
      </c>
      <c r="HE58" s="9">
        <f t="shared" ca="1" si="42"/>
        <v>319.23236449332279</v>
      </c>
      <c r="HF58" s="9">
        <f t="shared" ca="1" si="43"/>
        <v>99.804719764011793</v>
      </c>
      <c r="HG58" s="7">
        <f t="shared" ca="1" si="44"/>
        <v>116.11000848176421</v>
      </c>
      <c r="HH58" s="7">
        <f t="shared" ca="1" si="45"/>
        <v>105.59295499021526</v>
      </c>
      <c r="HI58" s="7">
        <f t="shared" ca="1" si="46"/>
        <v>135.86435733819505</v>
      </c>
      <c r="HJ58" s="7">
        <f t="shared" ca="1" si="47"/>
        <v>84.217073170731695</v>
      </c>
      <c r="HL58">
        <f ca="1">+OFFSET('def-cy1131'!$C$8,ROUNDDOWN((ROW(Sheet1!HO58)-ROW(Sheet1!HO$5))/4,0),0)</f>
        <v>100.2</v>
      </c>
      <c r="HO58">
        <f ca="1">+OFFSET('def-cy1131'!$H$8,ROUNDDOWN((ROW(Sheet1!HO58)-ROW(Sheet1!HO$5))/4,0),0)</f>
        <v>121.9</v>
      </c>
      <c r="HP58">
        <f ca="1">+OFFSET('def-cy1131'!$W$8,ROUNDDOWN((ROW(Sheet1!HO58)-ROW(Sheet1!HO$5))/4,0),0)</f>
        <v>102</v>
      </c>
      <c r="HQ58">
        <f ca="1">+OFFSET('def-cy1131'!$M$8,ROUNDDOWN((ROW(Sheet1!HO58)-ROW(Sheet1!HO$5))/4,0),0)</f>
        <v>113.6</v>
      </c>
      <c r="HR58">
        <f ca="1">+OFFSET('def-cy1131'!$N$8,ROUNDDOWN((ROW(Sheet1!HO58)-ROW(Sheet1!HO$5))/4,0),0)</f>
        <v>103.2</v>
      </c>
      <c r="HS58" s="9">
        <f t="shared" ca="1" si="154"/>
        <v>128.76308664259929</v>
      </c>
      <c r="HT58" s="9">
        <f t="shared" ca="1" si="155"/>
        <v>108.05714285714286</v>
      </c>
      <c r="HU58" s="9">
        <f t="shared" ca="1" si="156"/>
        <v>325.02780832678707</v>
      </c>
      <c r="HV58" s="9">
        <f t="shared" ca="1" si="157"/>
        <v>98.525172074729582</v>
      </c>
      <c r="HW58" s="9">
        <f t="shared" ca="1" si="158"/>
        <v>119.8247667514843</v>
      </c>
      <c r="HX58" s="9">
        <f t="shared" ca="1" si="159"/>
        <v>105.48943248532289</v>
      </c>
      <c r="HY58" s="9">
        <f t="shared" ca="1" si="160"/>
        <v>146.14986326344575</v>
      </c>
      <c r="HZ58" s="9">
        <f t="shared" ca="1" si="161"/>
        <v>91.969613821138196</v>
      </c>
      <c r="IA58">
        <f t="shared" ca="1" si="80"/>
        <v>-2.3274351468096446E-2</v>
      </c>
      <c r="IB58">
        <f t="shared" ca="1" si="81"/>
        <v>1.1706551702101096E-4</v>
      </c>
      <c r="IC58">
        <f t="shared" ca="1" si="82"/>
        <v>-3.4048391955379511E-3</v>
      </c>
      <c r="ID58">
        <f t="shared" ca="1" si="83"/>
        <v>9.0380460333095998E-4</v>
      </c>
      <c r="IE58">
        <f t="shared" ca="1" si="84"/>
        <v>1.3158743993597869E-2</v>
      </c>
      <c r="IF58">
        <f t="shared" ca="1" si="85"/>
        <v>5.7634110433942435E-3</v>
      </c>
      <c r="IG58">
        <f t="shared" ca="1" si="86"/>
        <v>-3.6944342680137049E-3</v>
      </c>
      <c r="IH58">
        <f t="shared" ca="1" si="87"/>
        <v>1.8102351321912888E-3</v>
      </c>
      <c r="II58">
        <f t="shared" ca="1" si="129"/>
        <v>-8.620364642112726E-3</v>
      </c>
      <c r="IJ58" s="5">
        <f t="shared" ca="1" si="130"/>
        <v>203071.62017436291</v>
      </c>
      <c r="IK58" s="1">
        <f t="shared" ca="1" si="88"/>
        <v>23.363724456657309</v>
      </c>
      <c r="IL58">
        <f t="shared" ca="1" si="131"/>
        <v>-9.2532345501799423E-3</v>
      </c>
      <c r="IM58" s="5">
        <f t="shared" si="89"/>
        <v>262042.21076317449</v>
      </c>
      <c r="IN58">
        <f t="shared" ca="1" si="90"/>
        <v>129.03930669296764</v>
      </c>
      <c r="IP58" s="112">
        <v>122.07820632658913</v>
      </c>
      <c r="IQ58" s="112">
        <v>122.17286637604548</v>
      </c>
      <c r="IR58">
        <f t="shared" si="91"/>
        <v>100.19932582924338</v>
      </c>
      <c r="IS58">
        <f t="shared" si="132"/>
        <v>-8.960242881423058E-3</v>
      </c>
      <c r="IT58" s="112">
        <v>0.52885169226389117</v>
      </c>
      <c r="IU58">
        <f t="shared" si="133"/>
        <v>-9.561757414005825E-3</v>
      </c>
      <c r="IW58">
        <f>+util!B56</f>
        <v>107.866666666667</v>
      </c>
      <c r="IX58">
        <f t="shared" si="134"/>
        <v>-4.6246421255229844E-3</v>
      </c>
      <c r="IY58">
        <f t="shared" si="135"/>
        <v>-2.7747852753137905E-3</v>
      </c>
      <c r="JA58" s="5">
        <f t="shared" si="92"/>
        <v>134699.90286606285</v>
      </c>
      <c r="JB58" s="1">
        <f t="shared" si="93"/>
        <v>2.9824232852309644</v>
      </c>
      <c r="JC58" s="5">
        <f t="shared" ca="1" si="94"/>
        <v>104386.72240123225</v>
      </c>
      <c r="JD58" s="1">
        <f t="shared" ca="1" si="95"/>
        <v>12.009864386869483</v>
      </c>
      <c r="JE58">
        <f t="shared" ca="1" si="136"/>
        <v>2.9978605603224941E-2</v>
      </c>
      <c r="JG58">
        <f t="shared" si="96"/>
        <v>0.55468477019016127</v>
      </c>
    </row>
    <row r="59" spans="1:267" x14ac:dyDescent="0.15">
      <c r="A59" t="s">
        <v>298</v>
      </c>
      <c r="B59" s="7">
        <f>+'gaku-mk1131'!B62*'gaku-mk1722'!$B$8/'gaku-mk1131'!$B$64</f>
        <v>494570.63028401817</v>
      </c>
      <c r="C59" s="7">
        <f>+'kgaku-mk1131'!B63*'kgaku-mk1722'!B$9/'kgaku-mk1131'!B$65</f>
        <v>256722.22906531295</v>
      </c>
      <c r="D59" s="7">
        <f>+'kgaku-mk1131'!C63*'kgaku-mk1722'!C$9/'kgaku-mk1131'!C$65</f>
        <v>2419.9252000780789</v>
      </c>
      <c r="E59" s="7">
        <f>+'kgaku-mk1131'!D63*'kgaku-mk1722'!D$9/'kgaku-mk1131'!D$65</f>
        <v>264.24650735294119</v>
      </c>
      <c r="F59" s="7">
        <f>+'kgaku-mk1131'!F63*'kgaku-mk1722'!F$9/'kgaku-mk1131'!F$65</f>
        <v>22120.794403177635</v>
      </c>
      <c r="G59" s="7">
        <f>+'kgaku-mk1131'!G63*'kgaku-mk1722'!G$9/'kgaku-mk1131'!G$65</f>
        <v>23120.76576232403</v>
      </c>
      <c r="H59" s="7">
        <f>+'kgaku-mk1131'!H63*'kgaku-mk1722'!H$9/'kgaku-mk1131'!H$65</f>
        <v>73036.333727367339</v>
      </c>
      <c r="I59" s="7">
        <f>+'kgaku-mk1131'!I63*'kgaku-mk1722'!I$9/'kgaku-mk1131'!I$65</f>
        <v>135860.08286473821</v>
      </c>
      <c r="J59" s="7">
        <f>+'gaku-mk1131'!F62*'gaku-mk1722'!$F$8/'gaku-mk1131'!$F$64</f>
        <v>24451.89767061235</v>
      </c>
      <c r="K59" s="7">
        <f>+'gaku-mk1131'!G62*'gaku-mk1722'!$G$8/'gaku-mk1131'!$G$64</f>
        <v>77613.223578007222</v>
      </c>
      <c r="L59" s="7">
        <f>+'gaku-jk1131'!B62*'gaku-jk1722'!$B$8/'gaku-jk1131'!$B$64</f>
        <v>420111.15236997581</v>
      </c>
      <c r="M59" s="7">
        <f>+'kgaku-jk1131'!B63*'kgaku-jk1722'!$B$9/'kgaku-jk1131'!$B$65</f>
        <v>234575.19215293604</v>
      </c>
      <c r="N59" s="7">
        <f>+'kgaku-jk1131'!C63*'kgaku-jk1722'!C$9/'kgaku-jk1131'!C$65</f>
        <v>3617.6768298547654</v>
      </c>
      <c r="O59" s="7">
        <f>+'kgaku-jk1131'!D63*'kgaku-jk1722'!D$9/'kgaku-jk1131'!D$65</f>
        <v>257.1249177932043</v>
      </c>
      <c r="P59" s="7">
        <f>+'kgaku-jk1131'!F63*'kgaku-jk1722'!F$9/'kgaku-jk1131'!F$65</f>
        <v>6927.9416473776</v>
      </c>
      <c r="Q59" s="7">
        <f>+'kgaku-jk1131'!G63*'kgaku-jk1722'!G$9/'kgaku-jk1131'!G$65</f>
        <v>20107.798643298982</v>
      </c>
      <c r="R59" s="7">
        <f>+'kgaku-jk1131'!H63*'kgaku-jk1722'!H$9/'kgaku-jk1131'!H$65</f>
        <v>74886.801787169403</v>
      </c>
      <c r="S59" s="7">
        <f>+'kgaku-jk1131'!I63*'kgaku-jk1722'!I$9/'kgaku-jk1131'!I$65</f>
        <v>138771.24245732895</v>
      </c>
      <c r="T59" s="7">
        <f>+'gaku-jk1131'!F62*'gaku-jk1722'!$F$8/'gaku-jk1131'!$F$64</f>
        <v>24491.877955653617</v>
      </c>
      <c r="U59" s="7">
        <f>+'gaku-jk1131'!G62*'gaku-jk1722'!$G$8/'gaku-jk1131'!$G$64</f>
        <v>61070.990815784178</v>
      </c>
      <c r="V59" s="8">
        <f t="shared" si="164"/>
        <v>117.72375655680494</v>
      </c>
      <c r="W59" s="8">
        <f t="shared" si="165"/>
        <v>109.44133806695879</v>
      </c>
      <c r="X59" s="8">
        <f t="shared" si="166"/>
        <v>66.891690825109691</v>
      </c>
      <c r="Y59" s="8">
        <f t="shared" si="167"/>
        <v>102.76970027675985</v>
      </c>
      <c r="Z59" s="8">
        <f t="shared" si="168"/>
        <v>319.29822058404483</v>
      </c>
      <c r="AA59" s="8">
        <f t="shared" si="169"/>
        <v>114.98407246100575</v>
      </c>
      <c r="AB59" s="8">
        <f t="shared" si="170"/>
        <v>97.528979719201857</v>
      </c>
      <c r="AC59" s="8">
        <f t="shared" si="171"/>
        <v>97.902188132756763</v>
      </c>
      <c r="AD59" s="8">
        <f t="shared" si="172"/>
        <v>99.836761047422911</v>
      </c>
      <c r="AE59" s="8">
        <f t="shared" si="173"/>
        <v>127.08689107750256</v>
      </c>
      <c r="AF59" s="11">
        <f t="shared" ca="1" si="174"/>
        <v>109.25535714285714</v>
      </c>
      <c r="AG59" s="11">
        <f t="shared" ca="1" si="175"/>
        <v>69.711619283065502</v>
      </c>
      <c r="AH59" s="11">
        <f t="shared" ca="1" si="176"/>
        <v>102.1828801611279</v>
      </c>
      <c r="AI59" s="11">
        <f t="shared" ca="1" si="177"/>
        <v>319.23236449332279</v>
      </c>
      <c r="AJ59" s="11">
        <f t="shared" ca="1" si="178"/>
        <v>114.90808179162609</v>
      </c>
      <c r="AK59" s="11">
        <f t="shared" ca="1" si="179"/>
        <v>96.81158415841584</v>
      </c>
      <c r="AL59" s="11">
        <f t="shared" ca="1" si="180"/>
        <v>97.642116182572593</v>
      </c>
      <c r="AM59" s="11">
        <f t="shared" ca="1" si="181"/>
        <v>99.804719764011793</v>
      </c>
      <c r="AN59" s="11">
        <f t="shared" ca="1" si="182"/>
        <v>127.51516245487365</v>
      </c>
      <c r="AO59" s="9">
        <f ca="1">+OFFSET('kdef-cy1131'!B$9,ROUNDDOWN((ROW(Sheet1!AO59)-ROW(Sheet1!AO$5))/4,0),0)</f>
        <v>100.3</v>
      </c>
      <c r="AP59" s="9">
        <f ca="1">+OFFSET('kdef-cy1131'!C$9,ROUNDDOWN((ROW(Sheet1!AP59)-ROW(Sheet1!AP$5))/4,0),0)</f>
        <v>84.3</v>
      </c>
      <c r="AQ59" s="9">
        <f ca="1">+OFFSET('kdef-cy1131'!D$9,ROUNDDOWN((ROW(Sheet1!AQ59)-ROW(Sheet1!AQ$5))/4,0),0)</f>
        <v>98.8</v>
      </c>
      <c r="AR59" s="9">
        <f ca="1">+OFFSET('kdef-cy1131'!F$9,ROUNDDOWN((ROW(Sheet1!AR59)-ROW(Sheet1!AR$5))/4,0),0)</f>
        <v>132.19999999999999</v>
      </c>
      <c r="AS59" s="9">
        <f ca="1">+OFFSET('kdef-cy1131'!G$9,ROUNDDOWN((ROW(Sheet1!AS59)-ROW(Sheet1!AS$5))/4,0),0)</f>
        <v>103.7</v>
      </c>
      <c r="AT59" s="9">
        <f ca="1">+OFFSET('kdef-cy1131'!H$9,ROUNDDOWN((ROW(Sheet1!AT59)-ROW(Sheet1!AT$5))/4,0),0)</f>
        <v>100.7</v>
      </c>
      <c r="AU59" s="9">
        <f ca="1">+OFFSET('kdef-cy1131'!I$9,ROUNDDOWN((ROW(Sheet1!AU59)-ROW(Sheet1!AU$5))/4,0),0)</f>
        <v>94.6</v>
      </c>
      <c r="AV59" s="9">
        <f ca="1">+OFFSET('def-cy1131'!$F$8,ROUNDDOWN((ROW(Sheet1!AV59)-ROW(Sheet1!AV$5))/4,0),0)</f>
        <v>101.4</v>
      </c>
      <c r="AW59" s="9">
        <f ca="1">+OFFSET('def-cy1131'!$G$8,ROUNDDOWN((ROW(Sheet1!AW59)-ROW(Sheet1!AW$5))/4,0),0)</f>
        <v>112.4</v>
      </c>
      <c r="AX59" s="9">
        <f t="shared" ca="1" si="145"/>
        <v>108.05714285714286</v>
      </c>
      <c r="AY59" s="9">
        <f t="shared" ca="1" si="146"/>
        <v>76.327194066749072</v>
      </c>
      <c r="AZ59" s="9">
        <f t="shared" ca="1" si="147"/>
        <v>101.04521651560928</v>
      </c>
      <c r="BA59" s="9">
        <f t="shared" ca="1" si="148"/>
        <v>325.02780832678707</v>
      </c>
      <c r="BB59" s="9">
        <f t="shared" ca="1" si="149"/>
        <v>114.90808179162609</v>
      </c>
      <c r="BC59" s="9">
        <f t="shared" ca="1" si="150"/>
        <v>96.138613861386133</v>
      </c>
      <c r="BD59" s="9">
        <f t="shared" ca="1" si="151"/>
        <v>95.474585062240664</v>
      </c>
      <c r="BE59" s="9">
        <f t="shared" ca="1" si="143"/>
        <v>98.525172074729582</v>
      </c>
      <c r="BF59" s="9">
        <f t="shared" ca="1" si="152"/>
        <v>128.76308664259929</v>
      </c>
      <c r="BG59">
        <f t="shared" ca="1" si="97"/>
        <v>1.9501573661300498E-4</v>
      </c>
      <c r="BH59">
        <f t="shared" ca="1" si="98"/>
        <v>-1.3827572541760201E-5</v>
      </c>
      <c r="BI59">
        <f t="shared" ca="1" si="99"/>
        <v>2.4583445945010243E-3</v>
      </c>
      <c r="BJ59">
        <f t="shared" ca="1" si="100"/>
        <v>-3.3259172575782108E-3</v>
      </c>
      <c r="BK59">
        <f t="shared" ca="1" si="101"/>
        <v>-3.6862784906353551E-3</v>
      </c>
      <c r="BL59" s="13">
        <f t="shared" ca="1" si="102"/>
        <v>-4.3726629896412971E-3</v>
      </c>
      <c r="BM59">
        <f t="shared" ca="1" si="192"/>
        <v>1.2245465743429291E-2</v>
      </c>
      <c r="BN59">
        <f t="shared" ca="1" si="193"/>
        <v>2.1262190581183414E-2</v>
      </c>
      <c r="BO59" s="13">
        <f t="shared" ca="1" si="194"/>
        <v>3.3507656324612708E-2</v>
      </c>
      <c r="BP59">
        <f t="shared" ca="1" si="104"/>
        <v>-3.4798204588676898E-2</v>
      </c>
      <c r="BQ59">
        <f t="shared" ca="1" si="105"/>
        <v>4.3101358376650056E-3</v>
      </c>
      <c r="BR59">
        <f t="shared" ca="1" si="106"/>
        <v>7.4838255670590563E-3</v>
      </c>
      <c r="BS59" s="13">
        <f t="shared" ca="1" si="107"/>
        <v>-2.3004243183952836E-2</v>
      </c>
      <c r="BT59" s="5">
        <f t="shared" si="51"/>
        <v>61070.990815784178</v>
      </c>
      <c r="BU59" s="5">
        <f t="shared" ca="1" si="195"/>
        <v>237219.49592806518</v>
      </c>
      <c r="BV59" s="5">
        <f t="shared" ca="1" si="196"/>
        <v>23833.903529091996</v>
      </c>
      <c r="BW59" s="5">
        <f t="shared" ca="1" si="108"/>
        <v>83671.530010563118</v>
      </c>
      <c r="BX59" s="5">
        <f t="shared" si="54"/>
        <v>77613.223578007222</v>
      </c>
      <c r="BY59" s="5">
        <f t="shared" si="55"/>
        <v>234172.86104715473</v>
      </c>
      <c r="BZ59" s="5">
        <f t="shared" si="56"/>
        <v>46572.692073789985</v>
      </c>
      <c r="CA59" s="5">
        <f t="shared" si="57"/>
        <v>124185.9156517972</v>
      </c>
      <c r="CB59" s="9">
        <f t="shared" si="109"/>
        <v>127.08689107750256</v>
      </c>
      <c r="CC59" s="9">
        <f t="shared" ca="1" si="110"/>
        <v>98.7156895056238</v>
      </c>
      <c r="CD59" s="9">
        <f t="shared" ca="1" si="111"/>
        <v>195.40522188043056</v>
      </c>
      <c r="CE59" s="9">
        <f t="shared" ca="1" si="112"/>
        <v>148.42075391249489</v>
      </c>
      <c r="CF59" s="5"/>
      <c r="CG59" s="5">
        <f t="shared" si="197"/>
        <v>98.763136424708108</v>
      </c>
      <c r="CH59" s="5">
        <f t="shared" ca="1" si="113"/>
        <v>98.7156895056238</v>
      </c>
      <c r="CI59" s="5">
        <f t="shared" si="59"/>
        <v>148.22711480271167</v>
      </c>
      <c r="CJ59" s="5">
        <f t="shared" ca="1" si="114"/>
        <v>195.40522188043056</v>
      </c>
      <c r="CK59" s="5">
        <f t="shared" si="115"/>
        <v>134.26838308526064</v>
      </c>
      <c r="CL59" s="5">
        <f t="shared" ca="1" si="116"/>
        <v>148.42075391249489</v>
      </c>
      <c r="CM59" s="5"/>
      <c r="CN59" s="1">
        <f t="shared" si="183"/>
        <v>48.309740159781967</v>
      </c>
      <c r="CO59" s="1">
        <f t="shared" si="184"/>
        <v>7.0227216796490266</v>
      </c>
      <c r="CP59" s="1">
        <f t="shared" ca="1" si="185"/>
        <v>27.278524134553066</v>
      </c>
      <c r="CQ59" s="1">
        <f t="shared" ca="1" si="186"/>
        <v>2.7407263053796354</v>
      </c>
      <c r="CR59" s="1">
        <f t="shared" ca="1" si="187"/>
        <v>9.6216200183658458</v>
      </c>
      <c r="CS59" s="83">
        <f t="shared" si="117"/>
        <v>-7.716496070803454E-3</v>
      </c>
      <c r="CT59" s="83">
        <f t="shared" si="118"/>
        <v>-5.5706685977073976E-2</v>
      </c>
      <c r="CU59" s="83">
        <f t="shared" ca="1" si="60"/>
        <v>-4.8942329022424744E-3</v>
      </c>
      <c r="CV59" s="83">
        <f t="shared" ca="1" si="61"/>
        <v>3.2446526402411094E-2</v>
      </c>
      <c r="CW59" s="83">
        <f t="shared" ca="1" si="61"/>
        <v>-2.3784951884826665E-2</v>
      </c>
      <c r="CX59" s="83">
        <f t="shared" si="119"/>
        <v>4.6044394060440899E-3</v>
      </c>
      <c r="CY59" s="83">
        <f t="shared" si="138"/>
        <v>-1.9517596201090468E-3</v>
      </c>
      <c r="CZ59" s="83">
        <f t="shared" ca="1" si="139"/>
        <v>6.8044615965422439E-3</v>
      </c>
      <c r="DA59" s="83">
        <f t="shared" ca="1" si="140"/>
        <v>-2.2573551779541154E-3</v>
      </c>
      <c r="DB59" s="83">
        <f t="shared" ca="1" si="140"/>
        <v>-1.8260657788062443E-3</v>
      </c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EA59" s="5"/>
      <c r="EH59" s="5"/>
      <c r="EO59" s="90">
        <f t="shared" si="30"/>
        <v>77613.223578007222</v>
      </c>
      <c r="EP59" s="1">
        <f>+'gaku-mk1131'!G62</f>
        <v>75778.5</v>
      </c>
      <c r="EQ59" s="5">
        <f t="shared" ca="1" si="66"/>
        <v>13073.175673222562</v>
      </c>
      <c r="ER59" s="7">
        <f ca="1">+ER58+$EQ58</f>
        <v>551428.83999540249</v>
      </c>
      <c r="ES59" s="7">
        <f ca="1">+ES58+$EQ58</f>
        <v>551428.83999540249</v>
      </c>
      <c r="ET59" s="7">
        <f ca="1">+ET58+EQ58-(ES61-ER61)/4</f>
        <v>530504.53913723549</v>
      </c>
      <c r="EU59" s="182">
        <f ca="1">ET59/ET60*EU60</f>
        <v>559966.70792645367</v>
      </c>
      <c r="EV59" s="5">
        <f t="shared" ca="1" si="67"/>
        <v>6452.333333333333</v>
      </c>
      <c r="EW59" s="92">
        <f t="shared" ca="1" si="68"/>
        <v>110.53333333333335</v>
      </c>
      <c r="EX59">
        <f t="shared" ca="1" si="189"/>
        <v>0.65527212412854519</v>
      </c>
      <c r="EY59">
        <f t="shared" ca="1" si="69"/>
        <v>0.64264535956613655</v>
      </c>
      <c r="EZ59">
        <f t="shared" ca="1" si="198"/>
        <v>-1.3964369786964845E-2</v>
      </c>
      <c r="FA59">
        <f t="shared" ca="1" si="198"/>
        <v>-1.3964369786964732E-2</v>
      </c>
      <c r="FC59" s="6">
        <f>+call!C97</f>
        <v>3.08328333333333</v>
      </c>
      <c r="FE59" s="142">
        <f>fof!B121/10</f>
        <v>5075.4214964673829</v>
      </c>
      <c r="FF59" s="142">
        <f>fof!C121/10</f>
        <v>64691.643796845456</v>
      </c>
      <c r="FG59" s="65">
        <f ca="1">+AVERAGE(OFFSET(jikasougaku!$BF$450,(ROW(Sheet1!FG59)-ROW(Sheet1!$FG$59))*3,0):OFFSET(jikasougaku!$BF$450,(ROW(Sheet1!FG59)-ROW(Sheet1!$FG$59))*3+2,0))/1000</f>
        <v>91999.328333333324</v>
      </c>
      <c r="FH59" s="65">
        <f ca="1">+AVERAGE(OFFSET(jikasougaku!$BR$450,(ROW(Sheet1!FH59)-ROW(Sheet1!$FH$59))*3,0):OFFSET(jikasougaku!$BR$450,(ROW(Sheet1!FH59)-ROW(Sheet1!$FH$59))*3+2,0))/1000</f>
        <v>358007.40299999999</v>
      </c>
      <c r="FI59" s="65">
        <f ca="1">+AVERAGE(OFFSET(jikasougaku!$BH$450,(ROW(Sheet1!FI59)-ROW(Sheet1!FI$59))*3,0):OFFSET(jikasougaku!$BH$450,(ROW(Sheet1!FI59)-ROW(Sheet1!FI$59))*3+2,0))/1000</f>
        <v>10954.884</v>
      </c>
      <c r="FJ59" s="65">
        <f ca="1">+AVERAGE(OFFSET(jikasougaku!$BJ$450,(ROW(Sheet1!FJ59)-ROW(Sheet1!FJ$59))*3,0):OFFSET(jikasougaku!$BJ$450,(ROW(Sheet1!FJ59)-ROW(Sheet1!FJ$59))*3+2,0))/1000</f>
        <v>6489.3646666666673</v>
      </c>
      <c r="FK59" s="65">
        <f ca="1">+AVERAGE(OFFSET(jikasougaku!$BL$450,(ROW(Sheet1!FK59)-ROW(Sheet1!FK$59))*3,0):OFFSET(jikasougaku!$BL$450,(ROW(Sheet1!FK59)-ROW(Sheet1!FK$59))*3+2,0))/1000</f>
        <v>2220.9459999999999</v>
      </c>
      <c r="FL59" s="64">
        <f ca="1">+FG59</f>
        <v>91999.328333333324</v>
      </c>
      <c r="FM59" s="7">
        <f ca="1">+FH59-FG59-SUM(FI59:FK59)</f>
        <v>246342.88</v>
      </c>
      <c r="FN59" s="7">
        <f t="shared" ca="1" si="34"/>
        <v>35162.66640349762</v>
      </c>
      <c r="FO59" s="7">
        <f t="shared" ca="1" si="35"/>
        <v>269321.32862155233</v>
      </c>
      <c r="FP59" s="1">
        <f t="shared" ca="1" si="190"/>
        <v>4.0434519952521653</v>
      </c>
      <c r="FQ59" s="1">
        <f t="shared" ca="1" si="191"/>
        <v>30.970002419112863</v>
      </c>
      <c r="FR59" s="211">
        <f ca="1">+FP59/消費税調整!$E59*100</f>
        <v>3.4831189193307903</v>
      </c>
      <c r="FS59" s="211">
        <f ca="1">+FQ59/消費税調整!$E59*100</f>
        <v>26.678244600009165</v>
      </c>
      <c r="FT59" s="83">
        <f t="shared" ca="1" si="124"/>
        <v>7.8492954774833354E-2</v>
      </c>
      <c r="FU59" s="83">
        <f t="shared" ca="1" si="125"/>
        <v>2.7463385912844273E-3</v>
      </c>
      <c r="FW59" s="7">
        <f>+kshotoku1631!$E63*kshotoku1722!$E$9/kshotoku1631!$E$65</f>
        <v>256397.92178254435</v>
      </c>
      <c r="FX59" s="72">
        <f t="shared" ca="1" si="72"/>
        <v>0.35950458882176867</v>
      </c>
      <c r="FY59">
        <f t="shared" ca="1" si="126"/>
        <v>1.2553940718886906E-2</v>
      </c>
      <c r="GA59" s="72">
        <f ca="1">+AVERAGE(OFFSET(Maikin05!$F$10,ROUNDDOWN((ROW(GA59)-ROW(GA$45))/4,0),MOD(ROW(GA59)-ROW(GA$45),4)*3):OFFSET(Maikin05!$F$10,ROUNDDOWN((ROW(GA59)-ROW(GA$45))/4,0),MOD(ROW(GA59)-ROW(GA$45),4)*3+2))</f>
        <v>110.53333333333335</v>
      </c>
      <c r="GB59" s="72">
        <f ca="1">+AVERAGE(OFFSET(Maikin30!$F$20,ROUNDDOWN((ROW(GB59)-ROW(GB$5))/4,0),MOD(ROW(GB59)-ROW(GB$5),4)*3):OFFSET(Maikin30!$F$20,ROUNDDOWN((ROW(GB59)-ROW(GB$5))/4,0),MOD(ROW(GB59)-ROW(GB$5),4)*3+2))</f>
        <v>106.39999999999999</v>
      </c>
      <c r="GC59" s="5">
        <f ca="1">+AVERAGE(OFFSET(Rocho!$J$66,(ROW(GC59)-ROW($GC$5))*3,0):OFFSET(Rocho!$J$66,(ROW(GC59)-ROW($GC$5))*3+2,0))</f>
        <v>6452.333333333333</v>
      </c>
      <c r="GD59" s="72">
        <f t="shared" ca="1" si="73"/>
        <v>82.012594938051961</v>
      </c>
      <c r="GE59">
        <f t="shared" ca="1" si="127"/>
        <v>6.4820604343485142E-3</v>
      </c>
      <c r="GF59" s="72"/>
      <c r="GG59" s="87" t="s">
        <v>278</v>
      </c>
      <c r="GH59" s="78">
        <f ca="1">+AVERAGE(OFFSET(Rocho!$E$6,(ROW(GH59)-ROW($GH$5))*3,0):OFFSET(Rocho!$E$6,(ROW(GH59)-ROW($GH$5))*3+2,0))/10000</f>
        <v>9864</v>
      </c>
      <c r="GI59" s="82">
        <f>Rocho!T60</f>
        <v>8487.5442876877096</v>
      </c>
      <c r="GJ59">
        <f t="shared" si="128"/>
        <v>2.5338837673825484E-3</v>
      </c>
      <c r="GL59" s="94">
        <f t="shared" si="39"/>
        <v>260002.97744969634</v>
      </c>
      <c r="GM59" s="5">
        <f t="shared" si="74"/>
        <v>77613.223578007222</v>
      </c>
      <c r="GN59" s="7">
        <f>+('gaku-mk1131'!C62-'gaku-mk1131'!D62)*('gaku-mk1722'!$C$8-'gaku-mk1722'!$D$8)/('gaku-mk1131'!$C$64-'gaku-mk1131'!$D$64)</f>
        <v>4562.0099695714653</v>
      </c>
      <c r="GO59" s="5">
        <f t="shared" si="75"/>
        <v>22120.794403177635</v>
      </c>
      <c r="GP59" s="5">
        <f t="shared" si="76"/>
        <v>24451.89767061235</v>
      </c>
      <c r="GQ59" s="90">
        <f>+'gaku-mk1131'!H62+('gaku-mk1722'!$H$8-'gaku-mk1131'!$H$64)</f>
        <v>3085.8</v>
      </c>
      <c r="GR59" s="7">
        <f>+'gaku-mk1131'!W62*'gaku-mk1722'!$W$8/'gaku-mk1131'!$W$64</f>
        <v>117233.48272529972</v>
      </c>
      <c r="GS59" s="7">
        <f>+'gaku-mk1131'!M62*'gaku-mk1722'!$M$8/'gaku-mk1131'!$M$64</f>
        <v>44201.951019197455</v>
      </c>
      <c r="GT59" s="7">
        <f>+'gaku-mk1131'!N62*'gaku-mk1722'!$N$8/'gaku-mk1131'!$N$64</f>
        <v>33266.18191616948</v>
      </c>
      <c r="GU59" s="5">
        <f t="shared" si="77"/>
        <v>61070.990815784178</v>
      </c>
      <c r="GV59" s="7">
        <f>+('gaku-jk1131'!C62-'gaku-jk1131'!D62)*('gaku-jk1722'!$C$8-'gaku-jk1722'!$D$8)/('gaku-jk1131'!$C$64-'gaku-jk1131'!$D$64)</f>
        <v>4098.426536436893</v>
      </c>
      <c r="GW59" s="5">
        <f t="shared" si="78"/>
        <v>6927.9416473776</v>
      </c>
      <c r="GX59" s="5">
        <f t="shared" si="79"/>
        <v>24491.877955653617</v>
      </c>
      <c r="GY59" s="90">
        <f>+'gaku-jk1131'!H62+('gaku-jk1722'!$H$8-'gaku-jk1131'!$H$64)</f>
        <v>2694.6000000000004</v>
      </c>
      <c r="GZ59" s="7">
        <f>+'gaku-jk1131'!Z62*'gaku-jk1722'!$Z$8/'gaku-jk1131'!$Z$64</f>
        <v>111820.70592744189</v>
      </c>
      <c r="HA59" s="7">
        <f>+'gaku-jk1131'!M62*'gaku-jk1722'!$M$8/'gaku-jk1131'!$M$64</f>
        <v>33348.864858042572</v>
      </c>
      <c r="HB59" s="7">
        <f>+'gaku-jk1131'!N62*'gaku-jk1722'!$N$8/'gaku-jk1131'!$N$64</f>
        <v>41181.265495605548</v>
      </c>
      <c r="HC59" s="9">
        <f t="shared" ca="1" si="40"/>
        <v>127.51516245487365</v>
      </c>
      <c r="HD59" s="7">
        <f t="shared" ca="1" si="41"/>
        <v>109.14642857142857</v>
      </c>
      <c r="HE59" s="9">
        <f t="shared" ca="1" si="42"/>
        <v>319.23236449332279</v>
      </c>
      <c r="HF59" s="9">
        <f t="shared" ca="1" si="43"/>
        <v>99.804719764011793</v>
      </c>
      <c r="HG59" s="7">
        <f t="shared" ca="1" si="44"/>
        <v>116.11000848176421</v>
      </c>
      <c r="HH59" s="7">
        <f t="shared" ca="1" si="45"/>
        <v>105.59295499021526</v>
      </c>
      <c r="HI59" s="7">
        <f t="shared" ca="1" si="46"/>
        <v>135.86435733819505</v>
      </c>
      <c r="HJ59" s="7">
        <f t="shared" ca="1" si="47"/>
        <v>84.217073170731695</v>
      </c>
      <c r="HL59">
        <f ca="1">+OFFSET('def-cy1131'!$C$8,ROUNDDOWN((ROW(Sheet1!HO59)-ROW(Sheet1!HO$5))/4,0),0)</f>
        <v>100.2</v>
      </c>
      <c r="HO59">
        <f ca="1">+OFFSET('def-cy1131'!$H$8,ROUNDDOWN((ROW(Sheet1!HO59)-ROW(Sheet1!HO$5))/4,0),0)</f>
        <v>121.9</v>
      </c>
      <c r="HP59">
        <f ca="1">+OFFSET('def-cy1131'!$W$8,ROUNDDOWN((ROW(Sheet1!HO59)-ROW(Sheet1!HO$5))/4,0),0)</f>
        <v>102</v>
      </c>
      <c r="HQ59">
        <f ca="1">+OFFSET('def-cy1131'!$M$8,ROUNDDOWN((ROW(Sheet1!HO59)-ROW(Sheet1!HO$5))/4,0),0)</f>
        <v>113.6</v>
      </c>
      <c r="HR59">
        <f ca="1">+OFFSET('def-cy1131'!$N$8,ROUNDDOWN((ROW(Sheet1!HO59)-ROW(Sheet1!HO$5))/4,0),0)</f>
        <v>103.2</v>
      </c>
      <c r="HS59" s="9">
        <f t="shared" ca="1" si="154"/>
        <v>128.76308664259929</v>
      </c>
      <c r="HT59" s="9">
        <f t="shared" ca="1" si="155"/>
        <v>108.05714285714286</v>
      </c>
      <c r="HU59" s="9">
        <f t="shared" ca="1" si="156"/>
        <v>325.02780832678707</v>
      </c>
      <c r="HV59" s="9">
        <f t="shared" ca="1" si="157"/>
        <v>98.525172074729582</v>
      </c>
      <c r="HW59" s="9">
        <f t="shared" ca="1" si="158"/>
        <v>119.8247667514843</v>
      </c>
      <c r="HX59" s="9">
        <f t="shared" ca="1" si="159"/>
        <v>105.48943248532289</v>
      </c>
      <c r="HY59" s="9">
        <f t="shared" ca="1" si="160"/>
        <v>146.14986326344575</v>
      </c>
      <c r="HZ59" s="9">
        <f t="shared" ca="1" si="161"/>
        <v>91.969613821138196</v>
      </c>
      <c r="IA59">
        <f t="shared" ca="1" si="80"/>
        <v>-1.6869213939282774E-2</v>
      </c>
      <c r="IB59">
        <f t="shared" ca="1" si="81"/>
        <v>1.9845067564396143E-4</v>
      </c>
      <c r="IC59">
        <f t="shared" ca="1" si="82"/>
        <v>2.0894354870423294E-3</v>
      </c>
      <c r="ID59">
        <f t="shared" ca="1" si="83"/>
        <v>3.6279531104335509E-3</v>
      </c>
      <c r="IE59">
        <f t="shared" ca="1" si="84"/>
        <v>-2.7142446150318186E-3</v>
      </c>
      <c r="IF59">
        <f t="shared" ca="1" si="85"/>
        <v>4.5833514195802007E-3</v>
      </c>
      <c r="IG59">
        <f t="shared" ca="1" si="86"/>
        <v>7.537499189752359E-5</v>
      </c>
      <c r="IH59">
        <f t="shared" ca="1" si="87"/>
        <v>-1.4241011910427366E-3</v>
      </c>
      <c r="II59">
        <f t="shared" ca="1" si="129"/>
        <v>-1.0432994060759763E-2</v>
      </c>
      <c r="IJ59" s="5">
        <f t="shared" ca="1" si="130"/>
        <v>200952.97516717491</v>
      </c>
      <c r="IK59" s="1">
        <f t="shared" ca="1" si="88"/>
        <v>23.108136882098016</v>
      </c>
      <c r="IL59">
        <f t="shared" ca="1" si="131"/>
        <v>-1.0999781126180034E-2</v>
      </c>
      <c r="IM59" s="5">
        <f t="shared" si="89"/>
        <v>260002.97744969634</v>
      </c>
      <c r="IN59">
        <f t="shared" ca="1" si="90"/>
        <v>129.38498533470187</v>
      </c>
      <c r="IP59" s="112">
        <v>121.34477028276937</v>
      </c>
      <c r="IQ59" s="112">
        <v>120.89566202351772</v>
      </c>
      <c r="IR59">
        <f t="shared" si="91"/>
        <v>99.051933357895678</v>
      </c>
      <c r="IS59">
        <f t="shared" si="132"/>
        <v>-1.1517168413451555E-2</v>
      </c>
      <c r="IT59" s="112">
        <v>0.52332303681659986</v>
      </c>
      <c r="IU59">
        <f t="shared" si="133"/>
        <v>-1.0509103054894263E-2</v>
      </c>
      <c r="IW59">
        <f>+util!B57</f>
        <v>106.366666666667</v>
      </c>
      <c r="IX59">
        <f t="shared" si="134"/>
        <v>-1.4003651900138728E-2</v>
      </c>
      <c r="IY59">
        <f t="shared" si="135"/>
        <v>-8.4021911400832365E-3</v>
      </c>
      <c r="JA59" s="5">
        <f t="shared" si="92"/>
        <v>135817.06179789916</v>
      </c>
      <c r="JB59" s="1">
        <f t="shared" si="93"/>
        <v>2.9162381591064137</v>
      </c>
      <c r="JC59" s="5">
        <f t="shared" ca="1" si="94"/>
        <v>104971.26961568097</v>
      </c>
      <c r="JD59" s="1">
        <f t="shared" ca="1" si="95"/>
        <v>12.07093582440775</v>
      </c>
      <c r="JE59">
        <f t="shared" ca="1" si="136"/>
        <v>5.0722208511861707E-3</v>
      </c>
      <c r="JG59">
        <f t="shared" si="96"/>
        <v>0.55836459191722354</v>
      </c>
    </row>
    <row r="60" spans="1:267" x14ac:dyDescent="0.15">
      <c r="A60" t="s">
        <v>299</v>
      </c>
      <c r="B60" s="7">
        <f>+'gaku-mk1131'!B63*'gaku-mk1722'!$B$8/'gaku-mk1131'!$B$64</f>
        <v>498052.23381841427</v>
      </c>
      <c r="C60" s="7">
        <f>+'kgaku-mk1131'!B64*'kgaku-mk1722'!B$9/'kgaku-mk1131'!B$65</f>
        <v>262047.20223779819</v>
      </c>
      <c r="D60" s="7">
        <f>+'kgaku-mk1131'!C64*'kgaku-mk1722'!C$9/'kgaku-mk1131'!C$65</f>
        <v>2440.8356275619753</v>
      </c>
      <c r="E60" s="7">
        <f>+'kgaku-mk1131'!D64*'kgaku-mk1722'!D$9/'kgaku-mk1131'!D$65</f>
        <v>279.41713235294122</v>
      </c>
      <c r="F60" s="7">
        <f>+'kgaku-mk1131'!F64*'kgaku-mk1722'!F$9/'kgaku-mk1131'!F$65</f>
        <v>22170.740103721626</v>
      </c>
      <c r="G60" s="7">
        <f>+'kgaku-mk1131'!G64*'kgaku-mk1722'!G$9/'kgaku-mk1131'!G$65</f>
        <v>22970.168010744663</v>
      </c>
      <c r="H60" s="7">
        <f>+'kgaku-mk1131'!H64*'kgaku-mk1722'!H$9/'kgaku-mk1131'!H$65</f>
        <v>73257.583336284733</v>
      </c>
      <c r="I60" s="7">
        <f>+'kgaku-mk1131'!I64*'kgaku-mk1722'!I$9/'kgaku-mk1131'!I$65</f>
        <v>141452.57999989318</v>
      </c>
      <c r="J60" s="7">
        <f>+'gaku-mk1131'!F63*'gaku-mk1722'!$F$8/'gaku-mk1131'!$F$64</f>
        <v>25949.374374669354</v>
      </c>
      <c r="K60" s="7">
        <f>+'gaku-mk1131'!G63*'gaku-mk1722'!$G$8/'gaku-mk1131'!$G$64</f>
        <v>73160.258526573089</v>
      </c>
      <c r="L60" s="7">
        <f>+'gaku-jk1131'!B63*'gaku-jk1722'!$B$8/'gaku-jk1131'!$B$64</f>
        <v>422757.86306577775</v>
      </c>
      <c r="M60" s="7">
        <f>+'kgaku-jk1131'!B64*'kgaku-jk1722'!B$9/'kgaku-jk1131'!B$65</f>
        <v>239711.30401471772</v>
      </c>
      <c r="N60" s="7">
        <f>+'kgaku-jk1131'!C64*'kgaku-jk1722'!C$9/'kgaku-jk1131'!C$65</f>
        <v>3547.2651726459553</v>
      </c>
      <c r="O60" s="7">
        <f>+'kgaku-jk1131'!D64*'kgaku-jk1722'!D$9/'kgaku-jk1131'!D$65</f>
        <v>272.84183412495435</v>
      </c>
      <c r="P60" s="7">
        <f>+'kgaku-jk1131'!F64*'kgaku-jk1722'!F$9/'kgaku-jk1131'!F$65</f>
        <v>7003.7688054674891</v>
      </c>
      <c r="Q60" s="7">
        <f>+'kgaku-jk1131'!G64*'kgaku-jk1722'!G$9/'kgaku-jk1131'!G$65</f>
        <v>20023.075347458234</v>
      </c>
      <c r="R60" s="7">
        <f>+'kgaku-jk1131'!H64*'kgaku-jk1722'!H$9/'kgaku-jk1131'!H$65</f>
        <v>75582.050516104311</v>
      </c>
      <c r="S60" s="7">
        <f>+'kgaku-jk1131'!I64*'kgaku-jk1722'!I$9/'kgaku-jk1131'!I$65</f>
        <v>144137.16110540464</v>
      </c>
      <c r="T60" s="7">
        <f>+'gaku-jk1131'!F63*'gaku-jk1722'!$F$8/'gaku-jk1131'!$F$64</f>
        <v>26031.099645464728</v>
      </c>
      <c r="U60" s="7">
        <f>+'gaku-jk1131'!G63*'gaku-jk1722'!$G$8/'gaku-jk1131'!$G$64</f>
        <v>57786.901026073741</v>
      </c>
      <c r="V60" s="8">
        <f t="shared" si="164"/>
        <v>117.8102827482883</v>
      </c>
      <c r="W60" s="8">
        <f t="shared" si="165"/>
        <v>109.31783267997619</v>
      </c>
      <c r="X60" s="8">
        <f t="shared" si="166"/>
        <v>68.808941783772013</v>
      </c>
      <c r="Y60" s="8">
        <f t="shared" si="167"/>
        <v>102.40993037195885</v>
      </c>
      <c r="Z60" s="8">
        <f t="shared" si="168"/>
        <v>316.55442547466799</v>
      </c>
      <c r="AA60" s="8">
        <f t="shared" si="169"/>
        <v>114.71848161256877</v>
      </c>
      <c r="AB60" s="8">
        <f t="shared" si="170"/>
        <v>96.924577774819298</v>
      </c>
      <c r="AC60" s="8">
        <f t="shared" si="171"/>
        <v>98.13748162866321</v>
      </c>
      <c r="AD60" s="8">
        <f t="shared" si="172"/>
        <v>99.686047566532167</v>
      </c>
      <c r="AE60" s="8">
        <f t="shared" si="173"/>
        <v>126.60353337439363</v>
      </c>
      <c r="AF60" s="11">
        <f t="shared" ca="1" si="174"/>
        <v>109.25535714285714</v>
      </c>
      <c r="AG60" s="11">
        <f t="shared" ca="1" si="175"/>
        <v>69.711619283065502</v>
      </c>
      <c r="AH60" s="11">
        <f t="shared" ca="1" si="176"/>
        <v>102.1828801611279</v>
      </c>
      <c r="AI60" s="11">
        <f t="shared" ca="1" si="177"/>
        <v>319.23236449332279</v>
      </c>
      <c r="AJ60" s="11">
        <f t="shared" ca="1" si="178"/>
        <v>114.90808179162609</v>
      </c>
      <c r="AK60" s="11">
        <f t="shared" ca="1" si="179"/>
        <v>96.81158415841584</v>
      </c>
      <c r="AL60" s="11">
        <f t="shared" ca="1" si="180"/>
        <v>97.642116182572593</v>
      </c>
      <c r="AM60" s="11">
        <f t="shared" ca="1" si="181"/>
        <v>99.804719764011793</v>
      </c>
      <c r="AN60" s="11">
        <f ca="1">+AW60*AN$61/AW$61</f>
        <v>127.51516245487365</v>
      </c>
      <c r="AO60" s="9">
        <f ca="1">+OFFSET('kdef-cy1131'!B$9,ROUNDDOWN((ROW(Sheet1!AO60)-ROW(Sheet1!AO$5))/4,0),0)</f>
        <v>100.3</v>
      </c>
      <c r="AP60" s="9">
        <f ca="1">+OFFSET('kdef-cy1131'!C$9,ROUNDDOWN((ROW(Sheet1!AP60)-ROW(Sheet1!AP$5))/4,0),0)</f>
        <v>84.3</v>
      </c>
      <c r="AQ60" s="9">
        <f ca="1">+OFFSET('kdef-cy1131'!D$9,ROUNDDOWN((ROW(Sheet1!AQ60)-ROW(Sheet1!AQ$5))/4,0),0)</f>
        <v>98.8</v>
      </c>
      <c r="AR60" s="9">
        <f ca="1">+OFFSET('kdef-cy1131'!F$9,ROUNDDOWN((ROW(Sheet1!AR60)-ROW(Sheet1!AR$5))/4,0),0)</f>
        <v>132.19999999999999</v>
      </c>
      <c r="AS60" s="9">
        <f ca="1">+OFFSET('kdef-cy1131'!G$9,ROUNDDOWN((ROW(Sheet1!AS60)-ROW(Sheet1!AS$5))/4,0),0)</f>
        <v>103.7</v>
      </c>
      <c r="AT60" s="9">
        <f ca="1">+OFFSET('kdef-cy1131'!H$9,ROUNDDOWN((ROW(Sheet1!AT60)-ROW(Sheet1!AT$5))/4,0),0)</f>
        <v>100.7</v>
      </c>
      <c r="AU60" s="9">
        <f ca="1">+OFFSET('kdef-cy1131'!I$9,ROUNDDOWN((ROW(Sheet1!AU60)-ROW(Sheet1!AU$5))/4,0),0)</f>
        <v>94.6</v>
      </c>
      <c r="AV60" s="9">
        <f ca="1">+OFFSET('def-cy1131'!$F$8,ROUNDDOWN((ROW(Sheet1!AV60)-ROW(Sheet1!AV$5))/4,0),0)</f>
        <v>101.4</v>
      </c>
      <c r="AW60" s="9">
        <f ca="1">+OFFSET('def-cy1131'!$G$8,ROUNDDOWN((ROW(Sheet1!AW60)-ROW(Sheet1!AW$5))/4,0),0)</f>
        <v>112.4</v>
      </c>
      <c r="AX60" s="9">
        <f t="shared" ca="1" si="145"/>
        <v>108.05714285714286</v>
      </c>
      <c r="AY60" s="9">
        <f t="shared" ca="1" si="146"/>
        <v>76.327194066749072</v>
      </c>
      <c r="AZ60" s="9">
        <f t="shared" ca="1" si="147"/>
        <v>101.04521651560928</v>
      </c>
      <c r="BA60" s="9">
        <f t="shared" ca="1" si="148"/>
        <v>325.02780832678707</v>
      </c>
      <c r="BB60" s="9">
        <f t="shared" ca="1" si="149"/>
        <v>114.90808179162609</v>
      </c>
      <c r="BC60" s="9">
        <f t="shared" ca="1" si="150"/>
        <v>96.138613861386133</v>
      </c>
      <c r="BD60" s="9">
        <f t="shared" ca="1" si="151"/>
        <v>95.474585062240664</v>
      </c>
      <c r="BE60" s="9">
        <f t="shared" ca="1" si="143"/>
        <v>98.525172074729582</v>
      </c>
      <c r="BF60" s="9">
        <f t="shared" ca="1" si="152"/>
        <v>128.76308664259929</v>
      </c>
      <c r="BG60">
        <f t="shared" ca="1" si="97"/>
        <v>-2.3357147551675053E-4</v>
      </c>
      <c r="BH60">
        <f t="shared" ca="1" si="98"/>
        <v>-6.9020649398193694E-5</v>
      </c>
      <c r="BI60">
        <f t="shared" ca="1" si="99"/>
        <v>-4.2310616944752391E-4</v>
      </c>
      <c r="BJ60">
        <f t="shared" ca="1" si="100"/>
        <v>2.9049188236266845E-3</v>
      </c>
      <c r="BK60">
        <f t="shared" ca="1" si="101"/>
        <v>2.2265261736237541E-2</v>
      </c>
      <c r="BL60" s="13">
        <f t="shared" ca="1" si="102"/>
        <v>2.4444482265501756E-2</v>
      </c>
      <c r="BM60">
        <f t="shared" ca="1" si="192"/>
        <v>5.2833396333537338E-3</v>
      </c>
      <c r="BN60">
        <f t="shared" ca="1" si="193"/>
        <v>3.250959861475735E-2</v>
      </c>
      <c r="BO60" s="13">
        <f t="shared" ca="1" si="194"/>
        <v>3.7792938248111085E-2</v>
      </c>
      <c r="BP60">
        <f t="shared" ca="1" si="104"/>
        <v>-3.3752527735145012E-2</v>
      </c>
      <c r="BQ60">
        <f t="shared" ca="1" si="105"/>
        <v>1.9671849821695435E-3</v>
      </c>
      <c r="BR60">
        <f t="shared" ca="1" si="106"/>
        <v>1.2104539667974186E-2</v>
      </c>
      <c r="BS60" s="13">
        <f t="shared" ca="1" si="107"/>
        <v>-1.9680803085001281E-2</v>
      </c>
      <c r="BT60" s="5">
        <f t="shared" si="51"/>
        <v>57786.901026073741</v>
      </c>
      <c r="BU60" s="5">
        <f t="shared" ca="1" si="195"/>
        <v>243018.20368931003</v>
      </c>
      <c r="BV60" s="5">
        <f t="shared" ca="1" si="196"/>
        <v>24734.656773378407</v>
      </c>
      <c r="BW60" s="5">
        <f t="shared" ca="1" si="108"/>
        <v>82024.80710460445</v>
      </c>
      <c r="BX60" s="5">
        <f t="shared" si="54"/>
        <v>73160.258526573089</v>
      </c>
      <c r="BY60" s="5">
        <f t="shared" si="55"/>
        <v>239841.7498421316</v>
      </c>
      <c r="BZ60" s="5">
        <f t="shared" si="56"/>
        <v>48120.114478390984</v>
      </c>
      <c r="CA60" s="5">
        <f t="shared" si="57"/>
        <v>121280.37300496407</v>
      </c>
      <c r="CB60" s="9">
        <f t="shared" si="109"/>
        <v>126.60353337439363</v>
      </c>
      <c r="CC60" s="9">
        <f t="shared" ca="1" si="110"/>
        <v>98.692915263566263</v>
      </c>
      <c r="CD60" s="9">
        <f t="shared" ca="1" si="111"/>
        <v>194.54530911535448</v>
      </c>
      <c r="CE60" s="9">
        <f t="shared" ca="1" si="112"/>
        <v>147.85816301926545</v>
      </c>
      <c r="CF60" s="5"/>
      <c r="CG60" s="5">
        <f t="shared" si="197"/>
        <v>98.701848090220537</v>
      </c>
      <c r="CH60" s="5">
        <f t="shared" ca="1" si="113"/>
        <v>98.692915263566263</v>
      </c>
      <c r="CI60" s="5">
        <f t="shared" si="59"/>
        <v>145.66461661521487</v>
      </c>
      <c r="CJ60" s="5">
        <f t="shared" ca="1" si="114"/>
        <v>194.54530911535448</v>
      </c>
      <c r="CK60" s="5">
        <f t="shared" si="115"/>
        <v>133.53667705810284</v>
      </c>
      <c r="CL60" s="5">
        <f t="shared" ca="1" si="116"/>
        <v>147.85816301926545</v>
      </c>
      <c r="CM60" s="5"/>
      <c r="CN60" s="1">
        <f t="shared" si="183"/>
        <v>48.619704948381148</v>
      </c>
      <c r="CO60" s="1">
        <f t="shared" si="184"/>
        <v>6.6458422733863154</v>
      </c>
      <c r="CP60" s="1">
        <f t="shared" ca="1" si="185"/>
        <v>27.9485596666985</v>
      </c>
      <c r="CQ60" s="1">
        <f t="shared" ca="1" si="186"/>
        <v>2.84463476468567</v>
      </c>
      <c r="CR60" s="1">
        <f t="shared" ca="1" si="187"/>
        <v>9.4333477110353385</v>
      </c>
      <c r="CS60" s="83">
        <f t="shared" si="117"/>
        <v>6.3957003951609255E-3</v>
      </c>
      <c r="CT60" s="83">
        <f t="shared" si="118"/>
        <v>-5.5159409466003007E-2</v>
      </c>
      <c r="CU60" s="83">
        <f t="shared" ca="1" si="60"/>
        <v>2.4265934903674551E-2</v>
      </c>
      <c r="CV60" s="83">
        <f t="shared" ca="1" si="61"/>
        <v>3.7211721140873982E-2</v>
      </c>
      <c r="CW60" s="83">
        <f t="shared" ca="1" si="61"/>
        <v>-1.9761611459333556E-2</v>
      </c>
      <c r="CX60" s="83">
        <f t="shared" si="119"/>
        <v>7.3472348736534215E-4</v>
      </c>
      <c r="CY60" s="83">
        <f t="shared" si="138"/>
        <v>-3.8106151546527518E-3</v>
      </c>
      <c r="CZ60" s="83">
        <f t="shared" ca="1" si="139"/>
        <v>-2.3073201074695244E-4</v>
      </c>
      <c r="DA60" s="83">
        <f t="shared" ca="1" si="140"/>
        <v>-4.4103756276791285E-3</v>
      </c>
      <c r="DB60" s="83">
        <f t="shared" ca="1" si="140"/>
        <v>-3.7977158498227986E-3</v>
      </c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H60" s="5"/>
      <c r="EO60" s="90">
        <f>+EP60*EO$61/EP$61</f>
        <v>73160.258526573089</v>
      </c>
      <c r="EP60" s="1">
        <f>+'gaku-mk1131'!G63</f>
        <v>71430.8</v>
      </c>
      <c r="EQ60" s="5">
        <f t="shared" ca="1" si="66"/>
        <v>12370.00667271927</v>
      </c>
      <c r="ER60" s="7">
        <f ca="1">+ER59+$EQ59</f>
        <v>564502.01566862501</v>
      </c>
      <c r="ES60" s="7">
        <f ca="1">+ES59+$EQ59</f>
        <v>564502.01566862501</v>
      </c>
      <c r="ET60" s="7">
        <f ca="1">+ET59+EQ59-(ES61-ER61)/4</f>
        <v>533115.56438137451</v>
      </c>
      <c r="EU60" s="182">
        <f ca="1">ET60/ET61*EU61</f>
        <v>562722.73940669547</v>
      </c>
      <c r="EV60" s="5">
        <f t="shared" ca="1" si="67"/>
        <v>6469.333333333333</v>
      </c>
      <c r="EW60" s="92">
        <f t="shared" ca="1" si="68"/>
        <v>109.8</v>
      </c>
      <c r="EX60">
        <f t="shared" ca="1" si="189"/>
        <v>0.65993385357255141</v>
      </c>
      <c r="EY60">
        <f t="shared" ca="1" si="69"/>
        <v>0.64721725982624256</v>
      </c>
      <c r="EZ60">
        <f t="shared" ca="1" si="198"/>
        <v>7.089002096333433E-3</v>
      </c>
      <c r="FA60">
        <f t="shared" ca="1" si="198"/>
        <v>7.0890020963336534E-3</v>
      </c>
      <c r="FC60" s="6">
        <f>+call!C98</f>
        <v>2.4816933333333302</v>
      </c>
      <c r="FE60" s="142">
        <f>fof!B122/10</f>
        <v>5118.561565701686</v>
      </c>
      <c r="FF60" s="142">
        <f>fof!C122/10</f>
        <v>64710.535160578125</v>
      </c>
      <c r="FG60" s="65">
        <f ca="1">+AVERAGE(OFFSET(jikasougaku!$BF$450,(ROW(Sheet1!FG60)-ROW(Sheet1!$FG$59))*3,0):OFFSET(jikasougaku!$BF$450,(ROW(Sheet1!FG60)-ROW(Sheet1!$FG$59))*3+2,0))/1000</f>
        <v>80909.97</v>
      </c>
      <c r="FH60" s="65">
        <f ca="1">+AVERAGE(OFFSET(jikasougaku!$BR$450,(ROW(Sheet1!FH60)-ROW(Sheet1!$FH$59))*3,0):OFFSET(jikasougaku!$BR$450,(ROW(Sheet1!FH60)-ROW(Sheet1!$FH$59))*3+2,0))/1000</f>
        <v>322590.46566666669</v>
      </c>
      <c r="FI60" s="65">
        <f ca="1">+AVERAGE(OFFSET(jikasougaku!$BH$450,(ROW(Sheet1!FI60)-ROW(Sheet1!FI$59))*3,0):OFFSET(jikasougaku!$BH$450,(ROW(Sheet1!FI60)-ROW(Sheet1!FI$59))*3+2,0))/1000</f>
        <v>9497.9576666666653</v>
      </c>
      <c r="FJ60" s="65">
        <f ca="1">+AVERAGE(OFFSET(jikasougaku!$BJ$450,(ROW(Sheet1!FJ60)-ROW(Sheet1!FJ$59))*3,0):OFFSET(jikasougaku!$BJ$450,(ROW(Sheet1!FJ60)-ROW(Sheet1!FJ$59))*3+2,0))/1000</f>
        <v>5852.8886666666667</v>
      </c>
      <c r="FK60" s="65">
        <f ca="1">+AVERAGE(OFFSET(jikasougaku!$BL$450,(ROW(Sheet1!FK60)-ROW(Sheet1!FK$59))*3,0):OFFSET(jikasougaku!$BL$450,(ROW(Sheet1!FK60)-ROW(Sheet1!FK$59))*3+2,0))/1000</f>
        <v>1899.0596666666668</v>
      </c>
      <c r="FL60" s="64">
        <f t="shared" ref="FL60:FL88" ca="1" si="201">+FG60</f>
        <v>80909.97</v>
      </c>
      <c r="FM60" s="7">
        <f t="shared" ref="FM60:FM88" ca="1" si="202">+FH60-FG60-SUM(FI60:FK60)</f>
        <v>224430.5896666667</v>
      </c>
      <c r="FN60" s="7">
        <f t="shared" ca="1" si="34"/>
        <v>30924.250593644745</v>
      </c>
      <c r="FO60" s="7">
        <f t="shared" ca="1" si="35"/>
        <v>245365.09678032954</v>
      </c>
      <c r="FP60" s="1">
        <f t="shared" ca="1" si="190"/>
        <v>3.5564753987292983</v>
      </c>
      <c r="FQ60" s="1">
        <f t="shared" ca="1" si="191"/>
        <v>28.218466532068877</v>
      </c>
      <c r="FR60" s="211">
        <f ca="1">+FP60/消費税調整!$E60*100</f>
        <v>3.0613764240001737</v>
      </c>
      <c r="FS60" s="211">
        <f ca="1">+FQ60/消費税調整!$E60*100</f>
        <v>24.290157663843011</v>
      </c>
      <c r="FT60" s="83">
        <f t="shared" ca="1" si="124"/>
        <v>-0.12906350699499905</v>
      </c>
      <c r="FU60" s="83">
        <f t="shared" ca="1" si="125"/>
        <v>-9.3777190392350135E-2</v>
      </c>
      <c r="FW60" s="7">
        <f>+kshotoku1631!$E64*kshotoku1722!$E$9/kshotoku1631!$E$65</f>
        <v>255333.24129332206</v>
      </c>
      <c r="FX60" s="72">
        <f t="shared" ca="1" si="72"/>
        <v>0.35945579493629198</v>
      </c>
      <c r="FY60">
        <f t="shared" ca="1" si="126"/>
        <v>-1.3573455966111046E-4</v>
      </c>
      <c r="GA60" s="72">
        <f ca="1">+AVERAGE(OFFSET(Maikin05!$F$10,ROUNDDOWN((ROW(GA60)-ROW(GA$45))/4,0),MOD(ROW(GA60)-ROW(GA$45),4)*3):OFFSET(Maikin05!$F$10,ROUNDDOWN((ROW(GA60)-ROW(GA$45))/4,0),MOD(ROW(GA60)-ROW(GA$45),4)*3+2))</f>
        <v>109.8</v>
      </c>
      <c r="GB60" s="72">
        <f ca="1">+AVERAGE(OFFSET(Maikin30!$F$20,ROUNDDOWN((ROW(GB60)-ROW(GB$5))/4,0),MOD(ROW(GB60)-ROW(GB$5),4)*3):OFFSET(Maikin30!$F$20,ROUNDDOWN((ROW(GB60)-ROW(GB$5))/4,0),MOD(ROW(GB60)-ROW(GB$5),4)*3+2))</f>
        <v>105.83333333333333</v>
      </c>
      <c r="GC60" s="5">
        <f ca="1">+AVERAGE(OFFSET(Rocho!$J$66,(ROW(GC60)-ROW($GC$5))*3,0):OFFSET(Rocho!$J$66,(ROW(GC60)-ROW($GC$5))*3+2,0))</f>
        <v>6469.333333333333</v>
      </c>
      <c r="GD60" s="72">
        <f t="shared" ca="1" si="73"/>
        <v>81.692557769845379</v>
      </c>
      <c r="GE60">
        <f t="shared" ca="1" si="127"/>
        <v>-3.9099267265248492E-3</v>
      </c>
      <c r="GF60" s="72"/>
      <c r="GG60" s="87" t="s">
        <v>279</v>
      </c>
      <c r="GH60" s="78">
        <f ca="1">+AVERAGE(OFFSET(Rocho!$E$6,(ROW(GH60)-ROW($GH$5))*3,0):OFFSET(Rocho!$E$6,(ROW(GH60)-ROW($GH$5))*3+2,0))/10000</f>
        <v>9898.6666666666679</v>
      </c>
      <c r="GI60" s="82">
        <f>Rocho!T61</f>
        <v>8506.6212842615805</v>
      </c>
      <c r="GJ60">
        <f t="shared" si="128"/>
        <v>2.2451240111044184E-3</v>
      </c>
      <c r="GL60" s="94">
        <f t="shared" si="39"/>
        <v>258076.30476146354</v>
      </c>
      <c r="GM60" s="5">
        <f t="shared" si="74"/>
        <v>73160.258526573089</v>
      </c>
      <c r="GN60" s="7">
        <f>+('gaku-mk1131'!C63-'gaku-mk1131'!D63)*('gaku-mk1722'!$C$8-'gaku-mk1722'!$D$8)/('gaku-mk1131'!$C$64-'gaku-mk1131'!$D$64)</f>
        <v>4580.8537021384564</v>
      </c>
      <c r="GO60" s="5">
        <f t="shared" si="75"/>
        <v>22170.740103721626</v>
      </c>
      <c r="GP60" s="5">
        <f t="shared" si="76"/>
        <v>25949.374374669354</v>
      </c>
      <c r="GQ60" s="90">
        <f>+'gaku-mk1131'!H63+('gaku-mk1722'!$H$8-'gaku-mk1131'!$H$64)</f>
        <v>4408.2000000000007</v>
      </c>
      <c r="GR60" s="7">
        <f>+'gaku-mk1131'!W63*'gaku-mk1722'!$W$8/'gaku-mk1131'!$W$64</f>
        <v>117497.23554790093</v>
      </c>
      <c r="GS60" s="7">
        <f>+'gaku-mk1131'!M63*'gaku-mk1722'!$M$8/'gaku-mk1131'!$M$64</f>
        <v>43794.640350127513</v>
      </c>
      <c r="GT60" s="7">
        <f>+'gaku-mk1131'!N63*'gaku-mk1722'!$N$8/'gaku-mk1131'!$N$64</f>
        <v>33484.997843667399</v>
      </c>
      <c r="GU60" s="5">
        <f t="shared" si="77"/>
        <v>57786.901026073741</v>
      </c>
      <c r="GV60" s="7">
        <f>+('gaku-jk1131'!C63-'gaku-jk1131'!D63)*('gaku-jk1722'!$C$8-'gaku-jk1722'!$D$8)/('gaku-jk1131'!$C$64-'gaku-jk1131'!$D$64)</f>
        <v>4109.0401978816972</v>
      </c>
      <c r="GW60" s="5">
        <f t="shared" si="78"/>
        <v>7003.7688054674891</v>
      </c>
      <c r="GX60" s="5">
        <f t="shared" si="79"/>
        <v>26031.099645464728</v>
      </c>
      <c r="GY60" s="90">
        <f>+'gaku-jk1131'!H63+('gaku-jk1722'!$H$8-'gaku-jk1131'!$H$64)</f>
        <v>3320.7</v>
      </c>
      <c r="GZ60" s="7">
        <f>+'gaku-jk1131'!Z63*'gaku-jk1722'!$Z$8/'gaku-jk1131'!$Z$64</f>
        <v>112678.47152105898</v>
      </c>
      <c r="HA60" s="7">
        <f>+'gaku-jk1131'!M63*'gaku-jk1722'!$M$8/'gaku-jk1131'!$M$64</f>
        <v>32647.170056530042</v>
      </c>
      <c r="HB60" s="7">
        <f>+'gaku-jk1131'!N63*'gaku-jk1722'!$N$8/'gaku-jk1131'!$N$64</f>
        <v>41799.186279370428</v>
      </c>
      <c r="HC60" s="9">
        <f t="shared" ca="1" si="40"/>
        <v>127.51516245487365</v>
      </c>
      <c r="HD60" s="7">
        <f ca="1">+HL60*HD$61/HL$61</f>
        <v>109.14642857142857</v>
      </c>
      <c r="HE60" s="9">
        <f t="shared" ca="1" si="42"/>
        <v>319.23236449332279</v>
      </c>
      <c r="HF60" s="9">
        <f t="shared" ca="1" si="43"/>
        <v>99.804719764011793</v>
      </c>
      <c r="HG60" s="7">
        <f ca="1">+HO60*HG$61/HO$61</f>
        <v>116.11000848176421</v>
      </c>
      <c r="HH60" s="7">
        <f ca="1">+HP60*HH$61/HP$61</f>
        <v>105.59295499021526</v>
      </c>
      <c r="HI60" s="7">
        <f ca="1">+HQ60*HI$61/HQ$61</f>
        <v>135.86435733819505</v>
      </c>
      <c r="HJ60" s="7">
        <f ca="1">+HR60*HJ$61/HR$61</f>
        <v>84.217073170731695</v>
      </c>
      <c r="HL60">
        <f ca="1">+OFFSET('def-cy1131'!$C$8,ROUNDDOWN((ROW(Sheet1!HO60)-ROW(Sheet1!HO$5))/4,0),0)</f>
        <v>100.2</v>
      </c>
      <c r="HO60">
        <f ca="1">+OFFSET('def-cy1131'!$H$8,ROUNDDOWN((ROW(Sheet1!HO60)-ROW(Sheet1!HO$5))/4,0),0)</f>
        <v>121.9</v>
      </c>
      <c r="HP60">
        <f ca="1">+OFFSET('def-cy1131'!$W$8,ROUNDDOWN((ROW(Sheet1!HO60)-ROW(Sheet1!HO$5))/4,0),0)</f>
        <v>102</v>
      </c>
      <c r="HQ60">
        <f ca="1">+OFFSET('def-cy1131'!$M$8,ROUNDDOWN((ROW(Sheet1!HO60)-ROW(Sheet1!HO$5))/4,0),0)</f>
        <v>113.6</v>
      </c>
      <c r="HR60">
        <f ca="1">+OFFSET('def-cy1131'!$N$8,ROUNDDOWN((ROW(Sheet1!HO60)-ROW(Sheet1!HO$5))/4,0),0)</f>
        <v>103.2</v>
      </c>
      <c r="HS60" s="9">
        <f t="shared" ca="1" si="154"/>
        <v>128.76308664259929</v>
      </c>
      <c r="HT60" s="9">
        <f t="shared" ca="1" si="155"/>
        <v>108.05714285714286</v>
      </c>
      <c r="HU60" s="9">
        <f t="shared" ca="1" si="156"/>
        <v>325.02780832678707</v>
      </c>
      <c r="HV60" s="9">
        <f t="shared" ca="1" si="157"/>
        <v>98.525172074729582</v>
      </c>
      <c r="HW60" s="9">
        <f t="shared" ca="1" si="158"/>
        <v>119.8247667514843</v>
      </c>
      <c r="HX60" s="9">
        <f t="shared" ca="1" si="159"/>
        <v>105.48943248532289</v>
      </c>
      <c r="HY60" s="9">
        <f t="shared" ca="1" si="160"/>
        <v>146.14986326344575</v>
      </c>
      <c r="HZ60" s="9">
        <f t="shared" ca="1" si="161"/>
        <v>91.969613821138196</v>
      </c>
      <c r="IA60">
        <f t="shared" ca="1" si="80"/>
        <v>-1.6154435351509917E-2</v>
      </c>
      <c r="IB60">
        <f t="shared" ca="1" si="81"/>
        <v>4.3813110992904797E-5</v>
      </c>
      <c r="IC60">
        <f t="shared" ca="1" si="82"/>
        <v>9.4152245035648884E-4</v>
      </c>
      <c r="ID60">
        <f t="shared" ca="1" si="83"/>
        <v>5.7934032396177266E-3</v>
      </c>
      <c r="IE60">
        <f t="shared" ca="1" si="84"/>
        <v>2.865996642692728E-3</v>
      </c>
      <c r="IF60">
        <f t="shared" ca="1" si="85"/>
        <v>3.4567101045182157E-3</v>
      </c>
      <c r="IG60">
        <f t="shared" ca="1" si="86"/>
        <v>-3.9177079122985833E-3</v>
      </c>
      <c r="IH60">
        <f t="shared" ca="1" si="87"/>
        <v>-2.1710136153304136E-3</v>
      </c>
      <c r="II60">
        <f t="shared" ca="1" si="129"/>
        <v>-9.1417113309608493E-3</v>
      </c>
      <c r="IJ60" s="5">
        <f t="shared" ca="1" si="130"/>
        <v>199115.92107709884</v>
      </c>
      <c r="IK60" s="1">
        <f t="shared" ca="1" si="88"/>
        <v>22.899532283299987</v>
      </c>
      <c r="IL60">
        <f t="shared" ca="1" si="131"/>
        <v>-9.0683154403964333E-3</v>
      </c>
      <c r="IM60" s="5">
        <f t="shared" si="89"/>
        <v>258076.30476146354</v>
      </c>
      <c r="IN60">
        <f t="shared" ca="1" si="90"/>
        <v>129.61108452072745</v>
      </c>
      <c r="IP60" s="112">
        <v>123.01910684848355</v>
      </c>
      <c r="IQ60" s="112">
        <v>121.26951987331094</v>
      </c>
      <c r="IR60">
        <f t="shared" si="91"/>
        <v>96.386948321774796</v>
      </c>
      <c r="IS60">
        <f t="shared" si="132"/>
        <v>-2.7273490366241521E-2</v>
      </c>
      <c r="IT60" s="112">
        <v>0.52494136142822623</v>
      </c>
      <c r="IU60">
        <f t="shared" si="133"/>
        <v>3.0876292279335619E-3</v>
      </c>
      <c r="IW60">
        <f>+util!B58</f>
        <v>102.866666666667</v>
      </c>
      <c r="IX60">
        <f t="shared" si="134"/>
        <v>-3.3458593355137213E-2</v>
      </c>
      <c r="IY60">
        <f t="shared" si="135"/>
        <v>-2.0075156013082327E-2</v>
      </c>
      <c r="JA60" s="5">
        <f t="shared" si="92"/>
        <v>136795.93175649951</v>
      </c>
      <c r="JB60" s="1">
        <f t="shared" si="93"/>
        <v>2.8428014612876629</v>
      </c>
      <c r="JC60" s="5">
        <f t="shared" ca="1" si="94"/>
        <v>105543.38948890059</v>
      </c>
      <c r="JD60" s="1">
        <f t="shared" ca="1" si="95"/>
        <v>12.138126583831275</v>
      </c>
      <c r="JE60">
        <f t="shared" ca="1" si="136"/>
        <v>5.5508908867304124E-3</v>
      </c>
      <c r="JG60">
        <f t="shared" si="96"/>
        <v>0.56701796691932982</v>
      </c>
    </row>
    <row r="61" spans="1:267" x14ac:dyDescent="0.15">
      <c r="A61" t="s">
        <v>300</v>
      </c>
      <c r="B61" s="5">
        <f>+'gaku-mk1722'!B8</f>
        <v>500939.5</v>
      </c>
      <c r="C61" s="5">
        <f>+'kgaku-mk1722'!B9</f>
        <v>261777.1</v>
      </c>
      <c r="D61" s="5">
        <f>+'kgaku-mk1722'!C9</f>
        <v>2600.1</v>
      </c>
      <c r="E61" s="5">
        <f>+'kgaku-mk1722'!D9</f>
        <v>269.7</v>
      </c>
      <c r="F61" s="5">
        <f>+'kgaku-mk1722'!F9</f>
        <v>21744.5</v>
      </c>
      <c r="G61" s="5">
        <f>+'kgaku-mk1722'!G9</f>
        <v>22820.1</v>
      </c>
      <c r="H61" s="5">
        <f>+'kgaku-mk1722'!H9</f>
        <v>74540.100000000006</v>
      </c>
      <c r="I61" s="5">
        <f>+'kgaku-mk1722'!I9</f>
        <v>140341.9</v>
      </c>
      <c r="J61" s="5">
        <f>+'gaku-mk1722'!F8</f>
        <v>24875.9</v>
      </c>
      <c r="K61" s="5">
        <f>+'gaku-mk1722'!G8</f>
        <v>76097.8</v>
      </c>
      <c r="L61" s="5">
        <f>+'gaku-jk1722'!B8</f>
        <v>425598.9</v>
      </c>
      <c r="M61" s="5">
        <f>+'kgaku-jk1722'!B9</f>
        <v>239049.9</v>
      </c>
      <c r="N61" s="5">
        <f>+'kgaku-jk1722'!C9</f>
        <v>3853</v>
      </c>
      <c r="O61" s="5">
        <f>+'kgaku-jk1722'!D9</f>
        <v>262.3</v>
      </c>
      <c r="P61" s="5">
        <f>+'kgaku-jk1722'!F9</f>
        <v>6929.5</v>
      </c>
      <c r="Q61" s="5">
        <f>+'kgaku-jk1722'!G9</f>
        <v>19971.3</v>
      </c>
      <c r="R61" s="5">
        <f>+'kgaku-jk1722'!H9</f>
        <v>76350.5</v>
      </c>
      <c r="S61" s="5">
        <f>+'kgaku-jk1722'!I9</f>
        <v>142657.79999999999</v>
      </c>
      <c r="T61" s="5">
        <f>+'gaku-jk1722'!F8</f>
        <v>24842.400000000001</v>
      </c>
      <c r="U61" s="5">
        <f>+'gaku-jk1722'!G8</f>
        <v>60160.5</v>
      </c>
      <c r="V61" s="8">
        <f t="shared" si="164"/>
        <v>117.70225439962367</v>
      </c>
      <c r="W61" s="8">
        <f t="shared" si="165"/>
        <v>109.50730370520967</v>
      </c>
      <c r="X61" s="8">
        <f t="shared" si="166"/>
        <v>67.482481183493377</v>
      </c>
      <c r="Y61" s="8">
        <f t="shared" si="167"/>
        <v>102.82119710255432</v>
      </c>
      <c r="Z61" s="8">
        <f t="shared" si="168"/>
        <v>313.79608918392381</v>
      </c>
      <c r="AA61" s="8">
        <f t="shared" si="169"/>
        <v>114.26446951375222</v>
      </c>
      <c r="AB61" s="8">
        <f t="shared" si="170"/>
        <v>97.628830197575667</v>
      </c>
      <c r="AC61" s="8">
        <f t="shared" si="171"/>
        <v>98.376604714218217</v>
      </c>
      <c r="AD61" s="8">
        <f t="shared" si="172"/>
        <v>100.13485009499887</v>
      </c>
      <c r="AE61" s="8">
        <f t="shared" si="173"/>
        <v>126.49130243265931</v>
      </c>
      <c r="AF61" s="10">
        <f ca="1">+OFFSET('kdef-cy1722'!B$9,ROUNDDOWN((ROW(Sheet1!AF61)-ROW(Sheet1!AF$61))/4,0),0)</f>
        <v>109.8</v>
      </c>
      <c r="AG61" s="10">
        <f ca="1">+OFFSET('kdef-cy1722'!C$9,ROUNDDOWN((ROW(Sheet1!AG61)-ROW(Sheet1!AG$61))/4,0),0)</f>
        <v>66.900000000000006</v>
      </c>
      <c r="AH61" s="10">
        <f ca="1">+OFFSET('kdef-cy1722'!D$9,ROUNDDOWN((ROW(Sheet1!AH61)-ROW(Sheet1!AH$61))/4,0),0)</f>
        <v>102.7</v>
      </c>
      <c r="AI61" s="10">
        <f ca="1">+OFFSET('kdef-cy1722'!F$9,ROUNDDOWN((ROW(Sheet1!AI61)-ROW(Sheet1!AI$61))/4,0),0)</f>
        <v>307.39999999999998</v>
      </c>
      <c r="AJ61" s="10">
        <f ca="1">+OFFSET('kdef-cy1722'!G$9,ROUNDDOWN((ROW(Sheet1!AJ61)-ROW(Sheet1!AJ$61))/4,0),0)</f>
        <v>113.8</v>
      </c>
      <c r="AK61" s="10">
        <f ca="1">+OFFSET('kdef-cy1722'!H$9,ROUNDDOWN((ROW(Sheet1!AK61)-ROW(Sheet1!AK$61))/4,0),0)</f>
        <v>97.1</v>
      </c>
      <c r="AL61" s="10">
        <f ca="1">+OFFSET('kdef-cy1722'!I$9,ROUNDDOWN((ROW(Sheet1!AL61)-ROW(Sheet1!AL$61))/4,0),0)</f>
        <v>99.5</v>
      </c>
      <c r="AM61" s="10">
        <f ca="1">+OFFSET('def-cy1722'!$F$8,ROUNDDOWN((ROW(Sheet1!AM61)-ROW(Sheet1!AM$61))/4,0),0)</f>
        <v>100.1</v>
      </c>
      <c r="AN61" s="10">
        <f ca="1">+OFFSET('def-cy1722'!$G$8,ROUNDDOWN((ROW(Sheet1!AN61)-ROW(Sheet1!AN$61))/4,0),0)</f>
        <v>125.7</v>
      </c>
      <c r="AO61" s="9">
        <f ca="1">+OFFSET('kdef-cy1131'!B$9,ROUNDDOWN((ROW(Sheet1!AO61)-ROW(Sheet1!AO$5))/4,0),0)</f>
        <v>100.8</v>
      </c>
      <c r="AP61" s="9">
        <f ca="1">+OFFSET('kdef-cy1131'!C$9,ROUNDDOWN((ROW(Sheet1!AP61)-ROW(Sheet1!AP$5))/4,0),0)</f>
        <v>80.900000000000006</v>
      </c>
      <c r="AQ61" s="9">
        <f ca="1">+OFFSET('kdef-cy1131'!D$9,ROUNDDOWN((ROW(Sheet1!AQ61)-ROW(Sheet1!AQ$5))/4,0),0)</f>
        <v>99.3</v>
      </c>
      <c r="AR61" s="9">
        <f ca="1">+OFFSET('kdef-cy1131'!F$9,ROUNDDOWN((ROW(Sheet1!AR61)-ROW(Sheet1!AR$5))/4,0),0)</f>
        <v>127.3</v>
      </c>
      <c r="AS61" s="9">
        <f ca="1">+OFFSET('kdef-cy1131'!G$9,ROUNDDOWN((ROW(Sheet1!AS61)-ROW(Sheet1!AS$5))/4,0),0)</f>
        <v>102.7</v>
      </c>
      <c r="AT61" s="9">
        <f ca="1">+OFFSET('kdef-cy1131'!H$9,ROUNDDOWN((ROW(Sheet1!AT61)-ROW(Sheet1!AT$5))/4,0),0)</f>
        <v>101</v>
      </c>
      <c r="AU61" s="9">
        <f ca="1">+OFFSET('kdef-cy1131'!I$9,ROUNDDOWN((ROW(Sheet1!AU61)-ROW(Sheet1!AU$5))/4,0),0)</f>
        <v>96.4</v>
      </c>
      <c r="AV61" s="9">
        <f ca="1">+OFFSET('def-cy1131'!$F$8,ROUNDDOWN((ROW(Sheet1!AV61)-ROW(Sheet1!AV$5))/4,0),0)</f>
        <v>101.7</v>
      </c>
      <c r="AW61" s="9">
        <f ca="1">+OFFSET('def-cy1131'!$G$8,ROUNDDOWN((ROW(Sheet1!AW61)-ROW(Sheet1!AW$5))/4,0),0)</f>
        <v>110.8</v>
      </c>
      <c r="AX61" s="9">
        <f t="shared" ca="1" si="145"/>
        <v>109.25535714285714</v>
      </c>
      <c r="AY61" s="9">
        <f t="shared" ca="1" si="146"/>
        <v>69.711619283065502</v>
      </c>
      <c r="AZ61" s="9">
        <f t="shared" ca="1" si="147"/>
        <v>102.1828801611279</v>
      </c>
      <c r="BA61" s="9">
        <f t="shared" ca="1" si="148"/>
        <v>319.23236449332279</v>
      </c>
      <c r="BB61" s="9">
        <f t="shared" ca="1" si="149"/>
        <v>114.90808179162609</v>
      </c>
      <c r="BC61" s="9">
        <f t="shared" ca="1" si="150"/>
        <v>96.81158415841584</v>
      </c>
      <c r="BD61" s="9">
        <f t="shared" ca="1" si="151"/>
        <v>97.642116182572593</v>
      </c>
      <c r="BE61" s="9">
        <f t="shared" ca="1" si="143"/>
        <v>99.804719764011793</v>
      </c>
      <c r="BF61" s="9">
        <f t="shared" ca="1" si="152"/>
        <v>127.51516245487365</v>
      </c>
      <c r="BG61">
        <f t="shared" ca="1" si="97"/>
        <v>8.9134738795373903E-4</v>
      </c>
      <c r="BH61">
        <f t="shared" ca="1" si="98"/>
        <v>4.5049630145622147E-5</v>
      </c>
      <c r="BI61">
        <f t="shared" ca="1" si="99"/>
        <v>-2.4881153394090629E-4</v>
      </c>
      <c r="BJ61">
        <f t="shared" ca="1" si="100"/>
        <v>3.1112833273574175E-3</v>
      </c>
      <c r="BK61">
        <f t="shared" ca="1" si="101"/>
        <v>-6.0409924268841697E-3</v>
      </c>
      <c r="BL61" s="13">
        <f t="shared" ca="1" si="102"/>
        <v>-2.2421236153682975E-3</v>
      </c>
      <c r="BM61">
        <f t="shared" ca="1" si="192"/>
        <v>-4.9047809858801094E-3</v>
      </c>
      <c r="BN61">
        <f t="shared" ca="1" si="193"/>
        <v>-2.4543103496006378E-2</v>
      </c>
      <c r="BO61" s="13">
        <f t="shared" ca="1" si="194"/>
        <v>-2.944788448188649E-2</v>
      </c>
      <c r="BP61">
        <f t="shared" ca="1" si="104"/>
        <v>2.4803795300915806E-2</v>
      </c>
      <c r="BQ61">
        <f t="shared" ca="1" si="105"/>
        <v>-1.9429531020324334E-3</v>
      </c>
      <c r="BR61">
        <f t="shared" ca="1" si="106"/>
        <v>-9.7223707252877267E-3</v>
      </c>
      <c r="BS61" s="13">
        <f t="shared" ca="1" si="107"/>
        <v>1.3138471473595648E-2</v>
      </c>
      <c r="BT61" s="5">
        <f t="shared" si="51"/>
        <v>60160.5</v>
      </c>
      <c r="BU61" s="5">
        <f t="shared" ca="1" si="195"/>
        <v>242473.32683585383</v>
      </c>
      <c r="BV61" s="5">
        <f t="shared" ca="1" si="196"/>
        <v>24006.273458016847</v>
      </c>
      <c r="BW61" s="5">
        <f t="shared" ca="1" si="108"/>
        <v>83102.487692875482</v>
      </c>
      <c r="BX61" s="5">
        <f t="shared" si="54"/>
        <v>76097.8</v>
      </c>
      <c r="BY61" s="5">
        <f t="shared" si="55"/>
        <v>240032.5</v>
      </c>
      <c r="BZ61" s="5">
        <f t="shared" si="56"/>
        <v>46620.4</v>
      </c>
      <c r="CA61" s="5">
        <f t="shared" si="57"/>
        <v>122718.20000000001</v>
      </c>
      <c r="CB61" s="9">
        <f t="shared" si="109"/>
        <v>126.49130243265931</v>
      </c>
      <c r="CC61" s="9">
        <f t="shared" ca="1" si="110"/>
        <v>98.993362747273977</v>
      </c>
      <c r="CD61" s="9">
        <f t="shared" ca="1" si="111"/>
        <v>194.20090369932538</v>
      </c>
      <c r="CE61" s="9">
        <f t="shared" ca="1" si="112"/>
        <v>147.67091023018898</v>
      </c>
      <c r="CF61" s="5"/>
      <c r="CG61" s="5">
        <f t="shared" si="197"/>
        <v>98.962133718148777</v>
      </c>
      <c r="CH61" s="5">
        <f t="shared" ca="1" si="113"/>
        <v>98.993362747273977</v>
      </c>
      <c r="CI61" s="5">
        <f t="shared" si="59"/>
        <v>146.73469323521729</v>
      </c>
      <c r="CJ61" s="5">
        <f t="shared" ca="1" si="114"/>
        <v>194.20090369932538</v>
      </c>
      <c r="CK61" s="5">
        <f t="shared" si="115"/>
        <v>133.48743206965119</v>
      </c>
      <c r="CL61" s="5">
        <f t="shared" ca="1" si="116"/>
        <v>147.67091023018898</v>
      </c>
      <c r="CM61" s="5"/>
      <c r="CN61" s="1">
        <f t="shared" si="183"/>
        <v>48.939383386827146</v>
      </c>
      <c r="CO61" s="1">
        <f t="shared" si="184"/>
        <v>6.9178228003954292</v>
      </c>
      <c r="CP61" s="1">
        <f t="shared" ca="1" si="185"/>
        <v>27.881874467014114</v>
      </c>
      <c r="CQ61" s="1">
        <f t="shared" ca="1" si="186"/>
        <v>2.7604681789612218</v>
      </c>
      <c r="CR61" s="1">
        <f t="shared" ca="1" si="187"/>
        <v>9.555909344692191</v>
      </c>
      <c r="CS61" s="83">
        <f t="shared" si="117"/>
        <v>6.553558219115011E-3</v>
      </c>
      <c r="CT61" s="83">
        <f t="shared" si="118"/>
        <v>4.0109658816897861E-2</v>
      </c>
      <c r="CU61" s="83">
        <f t="shared" ca="1" si="60"/>
        <v>-2.3888487500136678E-3</v>
      </c>
      <c r="CV61" s="83">
        <f t="shared" ca="1" si="61"/>
        <v>-3.0034385968844439E-2</v>
      </c>
      <c r="CW61" s="83">
        <f t="shared" ca="1" si="61"/>
        <v>1.2908702558489613E-2</v>
      </c>
      <c r="CX61" s="83">
        <f t="shared" si="119"/>
        <v>-9.1738943114700374E-4</v>
      </c>
      <c r="CY61" s="83">
        <f t="shared" si="138"/>
        <v>-8.8686874019052982E-4</v>
      </c>
      <c r="CZ61" s="83">
        <f t="shared" ca="1" si="139"/>
        <v>3.0396415781702817E-3</v>
      </c>
      <c r="DA61" s="83">
        <f t="shared" ca="1" si="140"/>
        <v>-1.7718783863747564E-3</v>
      </c>
      <c r="DB61" s="83">
        <f t="shared" ca="1" si="140"/>
        <v>-1.2672378529566127E-3</v>
      </c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H61" s="5"/>
      <c r="EO61" s="91">
        <v>76097.8</v>
      </c>
      <c r="EP61" s="1">
        <f>+'gaku-mk1131'!G64</f>
        <v>74298.899999999994</v>
      </c>
      <c r="EQ61" s="5">
        <f t="shared" ca="1" si="66"/>
        <v>12883.004493129178</v>
      </c>
      <c r="ER61" s="90">
        <f ca="1">+OFFSET($EK$6,(ROW(ER61)-ROW($ER$9))/4,0)</f>
        <v>535023.42062501027</v>
      </c>
      <c r="ES61" s="7">
        <f ca="1">+ES60+$EQ60</f>
        <v>576872.02234134427</v>
      </c>
      <c r="ET61" s="7">
        <f ca="1">+ET60+EQ60-(ES61-ER61)/4</f>
        <v>535023.42062501027</v>
      </c>
      <c r="EU61" s="182">
        <f ca="1">ET61/ET62*EU62</f>
        <v>564736.55060175725</v>
      </c>
      <c r="EV61" s="5">
        <f t="shared" ca="1" si="67"/>
        <v>6453</v>
      </c>
      <c r="EW61" s="92">
        <f t="shared" ca="1" si="68"/>
        <v>110.33333333333333</v>
      </c>
      <c r="EX61">
        <f t="shared" ca="1" si="189"/>
        <v>0.66253147077261398</v>
      </c>
      <c r="EY61">
        <f t="shared" ca="1" si="69"/>
        <v>0.6497648222481438</v>
      </c>
      <c r="EZ61">
        <f t="shared" ca="1" si="198"/>
        <v>3.9284516469908475E-3</v>
      </c>
      <c r="FA61">
        <f t="shared" ca="1" si="198"/>
        <v>3.9284516469904052E-3</v>
      </c>
      <c r="FC61" s="6">
        <f>+call!C99</f>
        <v>2.2737933333333298</v>
      </c>
      <c r="FE61" s="142">
        <f>fof!B123/10</f>
        <v>5120.1678448753037</v>
      </c>
      <c r="FF61" s="142">
        <f>fof!C123/10</f>
        <v>64916.412471460644</v>
      </c>
      <c r="FG61" s="65">
        <f ca="1">+AVERAGE(OFFSET(jikasougaku!$BF$450,(ROW(Sheet1!FG61)-ROW(Sheet1!$FG$59))*3,0):OFFSET(jikasougaku!$BF$450,(ROW(Sheet1!FG61)-ROW(Sheet1!$FG$59))*3+2,0))/1000</f>
        <v>82981.512000000002</v>
      </c>
      <c r="FH61" s="65">
        <f ca="1">+AVERAGE(OFFSET(jikasougaku!$BR$450,(ROW(Sheet1!FH61)-ROW(Sheet1!$FH$59))*3,0):OFFSET(jikasougaku!$BR$450,(ROW(Sheet1!FH61)-ROW(Sheet1!$FH$59))*3+2,0))/1000</f>
        <v>350386.837</v>
      </c>
      <c r="FI61" s="65">
        <f ca="1">+AVERAGE(OFFSET(jikasougaku!$BH$450,(ROW(Sheet1!FI61)-ROW(Sheet1!FI$59))*3,0):OFFSET(jikasougaku!$BH$450,(ROW(Sheet1!FI61)-ROW(Sheet1!FI$59))*3+2,0))/1000</f>
        <v>12339.850333333334</v>
      </c>
      <c r="FJ61" s="65">
        <f ca="1">+AVERAGE(OFFSET(jikasougaku!$BJ$450,(ROW(Sheet1!FJ61)-ROW(Sheet1!FJ$59))*3,0):OFFSET(jikasougaku!$BJ$450,(ROW(Sheet1!FJ61)-ROW(Sheet1!FJ$59))*3+2,0))/1000</f>
        <v>6115.760666666667</v>
      </c>
      <c r="FK61" s="65">
        <f ca="1">+AVERAGE(OFFSET(jikasougaku!$BL$450,(ROW(Sheet1!FK61)-ROW(Sheet1!FK$59))*3,0):OFFSET(jikasougaku!$BL$450,(ROW(Sheet1!FK61)-ROW(Sheet1!FK$59))*3+2,0))/1000</f>
        <v>2055.8436666666666</v>
      </c>
      <c r="FL61" s="64">
        <f t="shared" ca="1" si="201"/>
        <v>82981.512000000002</v>
      </c>
      <c r="FM61" s="7">
        <f t="shared" ca="1" si="202"/>
        <v>246893.87033333335</v>
      </c>
      <c r="FN61" s="7">
        <f t="shared" ca="1" si="34"/>
        <v>31716.005724974788</v>
      </c>
      <c r="FO61" s="7">
        <f t="shared" ca="1" si="35"/>
        <v>269923.71440445364</v>
      </c>
      <c r="FP61" s="1">
        <f t="shared" ca="1" si="190"/>
        <v>3.6470060511748166</v>
      </c>
      <c r="FQ61" s="1">
        <f t="shared" ca="1" si="191"/>
        <v>31.038379432926149</v>
      </c>
      <c r="FR61" s="211">
        <f ca="1">+FP61/消費税調整!$E61*100</f>
        <v>3.142185538501939</v>
      </c>
      <c r="FS61" s="211">
        <f ca="1">+FQ61/消費税調整!$E61*100</f>
        <v>26.742030483130012</v>
      </c>
      <c r="FT61" s="83">
        <f t="shared" ca="1" si="124"/>
        <v>2.6053962578646395E-2</v>
      </c>
      <c r="FU61" s="83">
        <f t="shared" ca="1" si="125"/>
        <v>9.6165269200832126E-2</v>
      </c>
      <c r="FW61" s="132">
        <f>kshotoku1722!E9</f>
        <v>257247.3</v>
      </c>
      <c r="FX61" s="72">
        <f t="shared" ca="1" si="72"/>
        <v>0.36131202939404278</v>
      </c>
      <c r="FY61">
        <f t="shared" ca="1" si="126"/>
        <v>5.1507253762174913E-3</v>
      </c>
      <c r="GA61" s="72">
        <f ca="1">+AVERAGE(OFFSET(Maikin05!$F$10,ROUNDDOWN((ROW(GA61)-ROW(GA$45))/4,0),MOD(ROW(GA61)-ROW(GA$45),4)*3):OFFSET(Maikin05!$F$10,ROUNDDOWN((ROW(GA61)-ROW(GA$45))/4,0),MOD(ROW(GA61)-ROW(GA$45),4)*3+2))</f>
        <v>110.33333333333333</v>
      </c>
      <c r="GB61" s="72">
        <f ca="1">+AVERAGE(OFFSET(Maikin30!$F$20,ROUNDDOWN((ROW(GB61)-ROW(GB$5))/4,0),MOD(ROW(GB61)-ROW(GB$5),4)*3):OFFSET(Maikin30!$F$20,ROUNDDOWN((ROW(GB61)-ROW(GB$5))/4,0),MOD(ROW(GB61)-ROW(GB$5),4)*3+2))</f>
        <v>106.23333333333333</v>
      </c>
      <c r="GC61" s="5">
        <f ca="1">+AVERAGE(OFFSET(Rocho!$J$66,(ROW(GC61)-ROW($GC$5))*3,0):OFFSET(Rocho!$J$66,(ROW(GC61)-ROW($GC$5))*3+2,0))</f>
        <v>6453</v>
      </c>
      <c r="GD61" s="72">
        <f t="shared" ca="1" si="73"/>
        <v>81.870303525541487</v>
      </c>
      <c r="GE61">
        <f t="shared" ca="1" si="127"/>
        <v>2.1734252416187646E-3</v>
      </c>
      <c r="GF61" s="72"/>
      <c r="GG61" s="87" t="s">
        <v>280</v>
      </c>
      <c r="GH61" s="78">
        <f ca="1">+AVERAGE(OFFSET(Rocho!$E$6,(ROW(GH61)-ROW($GH$5))*3,0):OFFSET(Rocho!$E$6,(ROW(GH61)-ROW($GH$5))*3+2,0))/10000</f>
        <v>9927</v>
      </c>
      <c r="GI61" s="82">
        <f>Rocho!T62</f>
        <v>8524.8954338844305</v>
      </c>
      <c r="GJ61">
        <f t="shared" si="128"/>
        <v>2.1459224023257489E-3</v>
      </c>
      <c r="GL61" s="94">
        <f t="shared" si="39"/>
        <v>260906.90000000005</v>
      </c>
      <c r="GM61" s="5">
        <f t="shared" si="74"/>
        <v>76097.8</v>
      </c>
      <c r="GN61" s="5">
        <f>+'gaku-mk1722'!C8-'gaku-mk1722'!D8</f>
        <v>4549.8000000000175</v>
      </c>
      <c r="GO61" s="5">
        <f t="shared" si="75"/>
        <v>21744.5</v>
      </c>
      <c r="GP61" s="5">
        <f t="shared" si="76"/>
        <v>24875.9</v>
      </c>
      <c r="GQ61" s="5">
        <f>+'gaku-mk1722'!H8</f>
        <v>3177.8</v>
      </c>
      <c r="GR61" s="5">
        <f>+'gaku-mk1722'!W8</f>
        <v>119460.8</v>
      </c>
      <c r="GS61" s="5">
        <f>+'gaku-mk1722'!M8</f>
        <v>44990.7</v>
      </c>
      <c r="GT61" s="5">
        <f>+'gaku-mk1722'!N8</f>
        <v>33990.400000000001</v>
      </c>
      <c r="GU61" s="5">
        <f t="shared" si="77"/>
        <v>60160.5</v>
      </c>
      <c r="GV61" s="5">
        <f>+'gaku-jk1722'!C8-'gaku-jk1722'!D8</f>
        <v>4081.6000000000058</v>
      </c>
      <c r="GW61" s="5">
        <f t="shared" si="78"/>
        <v>6929.5</v>
      </c>
      <c r="GX61" s="5">
        <f t="shared" si="79"/>
        <v>24842.400000000001</v>
      </c>
      <c r="GY61" s="5">
        <f>+'gaku-jk1722'!H8</f>
        <v>3808.3</v>
      </c>
      <c r="GZ61" s="5">
        <f>+'gaku-jk1722'!Z8</f>
        <v>113557.1</v>
      </c>
      <c r="HA61" s="5">
        <f>+'gaku-jk1722'!M8</f>
        <v>33923.4</v>
      </c>
      <c r="HB61" s="5">
        <f>+'gaku-jk1722'!N8</f>
        <v>43073.599999999999</v>
      </c>
      <c r="HC61" s="9">
        <f t="shared" ca="1" si="40"/>
        <v>125.7</v>
      </c>
      <c r="HD61">
        <f ca="1">+OFFSET('def-cy1722'!$C$8,ROUNDDOWN((ROW(Sheet1!HG61)-ROW(Sheet1!HG$61))/4,0),0)</f>
        <v>109.8</v>
      </c>
      <c r="HE61" s="9">
        <f t="shared" ca="1" si="42"/>
        <v>307.39999999999998</v>
      </c>
      <c r="HF61" s="9">
        <f t="shared" ca="1" si="43"/>
        <v>100.1</v>
      </c>
      <c r="HG61">
        <f ca="1">+OFFSET('def-cy1722'!$H$8,ROUNDDOWN((ROW(Sheet1!HG61)-ROW(Sheet1!HG$61))/4,0),0)</f>
        <v>112.3</v>
      </c>
      <c r="HH61">
        <f ca="1">+OFFSET('def-cy1722'!$W$8,ROUNDDOWN((ROW(Sheet1!HG61)-ROW(Sheet1!HG$61))/4,0),0)</f>
        <v>105.8</v>
      </c>
      <c r="HI61">
        <f ca="1">+OFFSET('def-cy1722'!$M$8,ROUNDDOWN((ROW(Sheet1!HG61)-ROW(Sheet1!HG$61))/4,0),0)</f>
        <v>131.19999999999999</v>
      </c>
      <c r="HJ61">
        <f ca="1">+OFFSET('def-cy1722'!$N$8,ROUNDDOWN((ROW(Sheet1!HG61)-ROW(Sheet1!HG$61))/4,0),0)</f>
        <v>80.3</v>
      </c>
      <c r="HL61">
        <f ca="1">+OFFSET('def-cy1131'!$C$8,ROUNDDOWN((ROW(Sheet1!HO61)-ROW(Sheet1!HO$5))/4,0),0)</f>
        <v>100.8</v>
      </c>
      <c r="HO61">
        <f ca="1">+OFFSET('def-cy1131'!$H$8,ROUNDDOWN((ROW(Sheet1!HO61)-ROW(Sheet1!HO$5))/4,0),0)</f>
        <v>117.9</v>
      </c>
      <c r="HP61">
        <f ca="1">+OFFSET('def-cy1131'!$W$8,ROUNDDOWN((ROW(Sheet1!HO61)-ROW(Sheet1!HO$5))/4,0),0)</f>
        <v>102.2</v>
      </c>
      <c r="HQ61">
        <f ca="1">+OFFSET('def-cy1131'!$M$8,ROUNDDOWN((ROW(Sheet1!HO61)-ROW(Sheet1!HO$5))/4,0),0)</f>
        <v>109.7</v>
      </c>
      <c r="HR61">
        <f ca="1">+OFFSET('def-cy1131'!$N$8,ROUNDDOWN((ROW(Sheet1!HO61)-ROW(Sheet1!HO$5))/4,0),0)</f>
        <v>98.4</v>
      </c>
      <c r="HS61" s="9">
        <f t="shared" ca="1" si="154"/>
        <v>127.51516245487365</v>
      </c>
      <c r="HT61" s="9">
        <f t="shared" ca="1" si="155"/>
        <v>109.14642857142857</v>
      </c>
      <c r="HU61" s="9">
        <f t="shared" ca="1" si="156"/>
        <v>319.23236449332279</v>
      </c>
      <c r="HV61" s="9">
        <f t="shared" ca="1" si="157"/>
        <v>99.804719764011793</v>
      </c>
      <c r="HW61" s="9">
        <f t="shared" ca="1" si="158"/>
        <v>116.11000848176421</v>
      </c>
      <c r="HX61" s="9">
        <f t="shared" ca="1" si="159"/>
        <v>105.59295499021526</v>
      </c>
      <c r="HY61" s="9">
        <f t="shared" ca="1" si="160"/>
        <v>135.86435733819505</v>
      </c>
      <c r="HZ61" s="9">
        <f t="shared" ca="1" si="161"/>
        <v>84.217073170731695</v>
      </c>
      <c r="IA61">
        <f t="shared" ca="1" si="80"/>
        <v>1.1708675795890026E-2</v>
      </c>
      <c r="IB61">
        <f t="shared" ca="1" si="81"/>
        <v>-1.1586049382672627E-4</v>
      </c>
      <c r="IC61">
        <f t="shared" ca="1" si="82"/>
        <v>-9.1717447601563792E-4</v>
      </c>
      <c r="ID61">
        <f t="shared" ca="1" si="83"/>
        <v>-4.5894624354379798E-3</v>
      </c>
      <c r="IE61">
        <f t="shared" ca="1" si="84"/>
        <v>2.1901404208692259E-3</v>
      </c>
      <c r="IF61">
        <f t="shared" ca="1" si="85"/>
        <v>3.5890443617005441E-3</v>
      </c>
      <c r="IG61">
        <f t="shared" ca="1" si="86"/>
        <v>6.7076914277030648E-3</v>
      </c>
      <c r="IH61">
        <f t="shared" ca="1" si="87"/>
        <v>-4.1519220326354496E-3</v>
      </c>
      <c r="II61">
        <f t="shared" ca="1" si="129"/>
        <v>1.4421132568247067E-2</v>
      </c>
      <c r="IJ61" s="5">
        <f t="shared" ca="1" si="130"/>
        <v>201987.3981714003</v>
      </c>
      <c r="IK61" s="1">
        <f t="shared" ca="1" si="88"/>
        <v>23.226419801408948</v>
      </c>
      <c r="IL61">
        <f t="shared" ca="1" si="131"/>
        <v>1.4173929250914603E-2</v>
      </c>
      <c r="IM61" s="5">
        <f t="shared" si="89"/>
        <v>260906.90000000005</v>
      </c>
      <c r="IN61">
        <f t="shared" ca="1" si="90"/>
        <v>129.16988998422687</v>
      </c>
      <c r="IP61" s="112">
        <v>124.22136235480825</v>
      </c>
      <c r="IQ61" s="112">
        <v>121.99548367508055</v>
      </c>
      <c r="IR61">
        <f t="shared" si="91"/>
        <v>95.46111997290096</v>
      </c>
      <c r="IS61">
        <f t="shared" si="132"/>
        <v>-9.6517577094288095E-3</v>
      </c>
      <c r="IT61" s="112">
        <v>0.52808385285432136</v>
      </c>
      <c r="IU61">
        <f t="shared" si="133"/>
        <v>5.9685194851430848E-3</v>
      </c>
      <c r="IW61">
        <f>+util!B59</f>
        <v>102.73333333333299</v>
      </c>
      <c r="IX61">
        <f t="shared" si="134"/>
        <v>-1.2970170430515974E-3</v>
      </c>
      <c r="IY61">
        <f t="shared" si="135"/>
        <v>-7.7821022583095842E-4</v>
      </c>
      <c r="JA61" s="5">
        <f t="shared" si="92"/>
        <v>138188.70000000001</v>
      </c>
      <c r="JB61" s="1">
        <f t="shared" si="93"/>
        <v>2.9641251469313863</v>
      </c>
      <c r="JC61" s="5">
        <f t="shared" ca="1" si="94"/>
        <v>106982.13029125784</v>
      </c>
      <c r="JD61" s="1">
        <f t="shared" ca="1" si="95"/>
        <v>12.301816310764339</v>
      </c>
      <c r="JE61">
        <f t="shared" ca="1" si="136"/>
        <v>1.3395462936825343E-2</v>
      </c>
      <c r="JG61">
        <f t="shared" si="96"/>
        <v>0.56167884832409098</v>
      </c>
    </row>
    <row r="62" spans="1:267" x14ac:dyDescent="0.15">
      <c r="A62" t="s">
        <v>301</v>
      </c>
      <c r="B62" s="5">
        <f>+'gaku-mk1722'!B9</f>
        <v>498477.8</v>
      </c>
      <c r="C62" s="5">
        <f>+'kgaku-mk1722'!B10</f>
        <v>262262.7</v>
      </c>
      <c r="D62" s="5">
        <f>+'kgaku-mk1722'!C10</f>
        <v>2650</v>
      </c>
      <c r="E62" s="5">
        <f>+'kgaku-mk1722'!D10</f>
        <v>269.2</v>
      </c>
      <c r="F62" s="5">
        <f>+'kgaku-mk1722'!F10</f>
        <v>22109.8</v>
      </c>
      <c r="G62" s="5">
        <f>+'kgaku-mk1722'!G10</f>
        <v>23198.7</v>
      </c>
      <c r="H62" s="5">
        <f>+'kgaku-mk1722'!H10</f>
        <v>74247.100000000006</v>
      </c>
      <c r="I62" s="5">
        <f>+'kgaku-mk1722'!I10</f>
        <v>140326.29999999999</v>
      </c>
      <c r="J62" s="5">
        <f>+'gaku-mk1722'!F9</f>
        <v>26083.5</v>
      </c>
      <c r="K62" s="5">
        <f>+'gaku-mk1722'!G9</f>
        <v>75329.899999999994</v>
      </c>
      <c r="L62" s="5">
        <f>+'gaku-jk1722'!B9</f>
        <v>421812</v>
      </c>
      <c r="M62" s="5">
        <f>+'kgaku-jk1722'!B10</f>
        <v>238591.4</v>
      </c>
      <c r="N62" s="5">
        <f>+'kgaku-jk1722'!C10</f>
        <v>3853.8</v>
      </c>
      <c r="O62" s="5">
        <f>+'kgaku-jk1722'!D10</f>
        <v>262.7</v>
      </c>
      <c r="P62" s="5">
        <f>+'kgaku-jk1722'!F10</f>
        <v>7161.8</v>
      </c>
      <c r="Q62" s="5">
        <f>+'kgaku-jk1722'!G10</f>
        <v>20331.599999999999</v>
      </c>
      <c r="R62" s="5">
        <f>+'kgaku-jk1722'!H10</f>
        <v>76353.100000000006</v>
      </c>
      <c r="S62" s="5">
        <f>+'kgaku-jk1722'!I10</f>
        <v>141019.29999999999</v>
      </c>
      <c r="T62" s="5">
        <f>+'gaku-jk1722'!F9</f>
        <v>26021</v>
      </c>
      <c r="U62" s="5">
        <f>+'gaku-jk1722'!G9</f>
        <v>59749.4</v>
      </c>
      <c r="V62" s="8">
        <f t="shared" si="164"/>
        <v>118.17534825941414</v>
      </c>
      <c r="W62" s="8">
        <f t="shared" si="165"/>
        <v>109.92127126124413</v>
      </c>
      <c r="X62" s="8">
        <f t="shared" si="166"/>
        <v>68.763298562457834</v>
      </c>
      <c r="Y62" s="8">
        <f t="shared" si="167"/>
        <v>102.47430529120669</v>
      </c>
      <c r="Z62" s="8">
        <f t="shared" si="168"/>
        <v>308.71847859476668</v>
      </c>
      <c r="AA62" s="8">
        <f t="shared" si="169"/>
        <v>114.10169391489111</v>
      </c>
      <c r="AB62" s="8">
        <f t="shared" si="170"/>
        <v>97.241762286010655</v>
      </c>
      <c r="AC62" s="8">
        <f t="shared" si="171"/>
        <v>99.508577903875576</v>
      </c>
      <c r="AD62" s="8">
        <f t="shared" si="172"/>
        <v>100.24019061527227</v>
      </c>
      <c r="AE62" s="8">
        <f t="shared" si="173"/>
        <v>126.07641248280316</v>
      </c>
      <c r="AF62" s="10">
        <f ca="1">+OFFSET('kdef-cy1722'!B$9,ROUNDDOWN((ROW(Sheet1!AF62)-ROW(Sheet1!AF$61))/4,0),0)</f>
        <v>109.8</v>
      </c>
      <c r="AG62" s="10">
        <f ca="1">+OFFSET('kdef-cy1722'!C$9,ROUNDDOWN((ROW(Sheet1!AG62)-ROW(Sheet1!AG$61))/4,0),0)</f>
        <v>66.900000000000006</v>
      </c>
      <c r="AH62" s="10">
        <f ca="1">+OFFSET('kdef-cy1722'!D$9,ROUNDDOWN((ROW(Sheet1!AH62)-ROW(Sheet1!AH$61))/4,0),0)</f>
        <v>102.7</v>
      </c>
      <c r="AI62" s="10">
        <f ca="1">+OFFSET('kdef-cy1722'!F$9,ROUNDDOWN((ROW(Sheet1!AI62)-ROW(Sheet1!AI$61))/4,0),0)</f>
        <v>307.39999999999998</v>
      </c>
      <c r="AJ62" s="10">
        <f ca="1">+OFFSET('kdef-cy1722'!G$9,ROUNDDOWN((ROW(Sheet1!AJ62)-ROW(Sheet1!AJ$61))/4,0),0)</f>
        <v>113.8</v>
      </c>
      <c r="AK62" s="10">
        <f ca="1">+OFFSET('kdef-cy1722'!H$9,ROUNDDOWN((ROW(Sheet1!AK62)-ROW(Sheet1!AK$61))/4,0),0)</f>
        <v>97.1</v>
      </c>
      <c r="AL62" s="10">
        <f ca="1">+OFFSET('kdef-cy1722'!I$9,ROUNDDOWN((ROW(Sheet1!AL62)-ROW(Sheet1!AL$61))/4,0),0)</f>
        <v>99.5</v>
      </c>
      <c r="AM62" s="10">
        <f ca="1">+OFFSET('def-cy1722'!$F$8,ROUNDDOWN((ROW(Sheet1!AM62)-ROW(Sheet1!AM$61))/4,0),0)</f>
        <v>100.1</v>
      </c>
      <c r="AN62" s="10">
        <f ca="1">+OFFSET('def-cy1722'!$G$8,ROUNDDOWN((ROW(Sheet1!AN62)-ROW(Sheet1!AN$61))/4,0),0)</f>
        <v>125.7</v>
      </c>
      <c r="AO62" s="128"/>
      <c r="AP62" s="128"/>
      <c r="AQ62" s="128"/>
      <c r="AR62" s="128"/>
      <c r="AS62" s="128"/>
      <c r="AT62" s="128"/>
      <c r="AU62" s="128"/>
      <c r="AV62" s="128"/>
      <c r="AW62" s="128"/>
      <c r="AX62" s="9">
        <f t="shared" ca="1" si="145"/>
        <v>109.25535714285714</v>
      </c>
      <c r="AY62" s="9">
        <f t="shared" ca="1" si="146"/>
        <v>69.711619283065502</v>
      </c>
      <c r="AZ62" s="9">
        <f t="shared" ca="1" si="147"/>
        <v>102.1828801611279</v>
      </c>
      <c r="BA62" s="9">
        <f t="shared" ca="1" si="148"/>
        <v>319.23236449332279</v>
      </c>
      <c r="BB62" s="9">
        <f t="shared" ca="1" si="149"/>
        <v>114.90808179162609</v>
      </c>
      <c r="BC62" s="9">
        <f t="shared" ca="1" si="150"/>
        <v>96.81158415841584</v>
      </c>
      <c r="BD62" s="9">
        <f t="shared" ca="1" si="151"/>
        <v>97.642116182572593</v>
      </c>
      <c r="BE62" s="9">
        <f t="shared" ca="1" si="143"/>
        <v>99.804719764011793</v>
      </c>
      <c r="BF62" s="9">
        <f t="shared" ca="1" si="152"/>
        <v>127.51516245487365</v>
      </c>
      <c r="BG62">
        <f t="shared" ca="1" si="97"/>
        <v>2.3375822707317777E-6</v>
      </c>
      <c r="BH62">
        <f t="shared" ca="1" si="98"/>
        <v>-1.713207148918711E-6</v>
      </c>
      <c r="BI62">
        <f t="shared" ca="1" si="99"/>
        <v>1.7353480172544267E-3</v>
      </c>
      <c r="BJ62">
        <f t="shared" ca="1" si="100"/>
        <v>1.055048493262012E-5</v>
      </c>
      <c r="BK62">
        <f t="shared" ca="1" si="101"/>
        <v>-6.7058737979647839E-3</v>
      </c>
      <c r="BL62" s="13">
        <f t="shared" ca="1" si="102"/>
        <v>-4.9593509206559243E-3</v>
      </c>
      <c r="BM62">
        <f t="shared" ca="1" si="192"/>
        <v>1.580678440912435E-2</v>
      </c>
      <c r="BN62">
        <f t="shared" ca="1" si="193"/>
        <v>2.5072920393252662E-2</v>
      </c>
      <c r="BO62" s="13">
        <f t="shared" ca="1" si="194"/>
        <v>4.0879704802377015E-2</v>
      </c>
      <c r="BP62">
        <f t="shared" ca="1" si="104"/>
        <v>-4.2402304731093193E-3</v>
      </c>
      <c r="BQ62">
        <f t="shared" ca="1" si="105"/>
        <v>5.9984118631741376E-3</v>
      </c>
      <c r="BR62">
        <f t="shared" ca="1" si="106"/>
        <v>9.5147564007067482E-3</v>
      </c>
      <c r="BS62" s="13">
        <f t="shared" ca="1" si="107"/>
        <v>1.1272937790771567E-2</v>
      </c>
      <c r="BT62" s="5">
        <f t="shared" si="51"/>
        <v>59749.4</v>
      </c>
      <c r="BU62" s="5">
        <f t="shared" ca="1" si="195"/>
        <v>241270.81651917595</v>
      </c>
      <c r="BV62" s="5">
        <f t="shared" ca="1" si="196"/>
        <v>24987.642830385714</v>
      </c>
      <c r="BW62" s="5">
        <f t="shared" ca="1" si="108"/>
        <v>84039.296866895631</v>
      </c>
      <c r="BX62" s="5">
        <f t="shared" si="54"/>
        <v>75329.899999999994</v>
      </c>
      <c r="BY62" s="5">
        <f t="shared" si="55"/>
        <v>240152.89999999997</v>
      </c>
      <c r="BZ62" s="5">
        <f t="shared" si="56"/>
        <v>48193.3</v>
      </c>
      <c r="CA62" s="5">
        <f t="shared" si="57"/>
        <v>123523.2</v>
      </c>
      <c r="CB62" s="9">
        <f t="shared" si="109"/>
        <v>126.07641248280316</v>
      </c>
      <c r="CC62" s="9">
        <f t="shared" ca="1" si="110"/>
        <v>99.536654894568599</v>
      </c>
      <c r="CD62" s="9">
        <f t="shared" ca="1" si="111"/>
        <v>192.86853236670856</v>
      </c>
      <c r="CE62" s="9">
        <f t="shared" ca="1" si="112"/>
        <v>146.98266716300631</v>
      </c>
      <c r="CF62" s="5"/>
      <c r="CG62" s="5">
        <f t="shared" si="197"/>
        <v>99.533042070461349</v>
      </c>
      <c r="CH62" s="5">
        <f t="shared" ca="1" si="113"/>
        <v>99.536654894568599</v>
      </c>
      <c r="CI62" s="5">
        <f t="shared" si="59"/>
        <v>145.23578480417564</v>
      </c>
      <c r="CJ62" s="5">
        <f t="shared" ca="1" si="114"/>
        <v>192.86853236670856</v>
      </c>
      <c r="CK62" s="5">
        <f t="shared" si="115"/>
        <v>132.91754634023513</v>
      </c>
      <c r="CL62" s="5">
        <f t="shared" ca="1" si="116"/>
        <v>146.98266716300631</v>
      </c>
      <c r="CM62" s="5"/>
      <c r="CN62" s="1">
        <f t="shared" si="183"/>
        <v>48.507830799184738</v>
      </c>
      <c r="CO62" s="1">
        <f t="shared" si="184"/>
        <v>6.8711032060557988</v>
      </c>
      <c r="CP62" s="1">
        <f t="shared" ca="1" si="185"/>
        <v>27.745829764191946</v>
      </c>
      <c r="CQ62" s="1">
        <f t="shared" ca="1" si="186"/>
        <v>2.8735463914891275</v>
      </c>
      <c r="CR62" s="1">
        <f t="shared" ca="1" si="187"/>
        <v>9.6644097202114434</v>
      </c>
      <c r="CS62" s="83">
        <f t="shared" si="117"/>
        <v>-8.8572138778340841E-3</v>
      </c>
      <c r="CT62" s="83">
        <f t="shared" si="118"/>
        <v>-6.7764194393974278E-3</v>
      </c>
      <c r="CU62" s="83">
        <f t="shared" ca="1" si="60"/>
        <v>-4.8912668942791135E-3</v>
      </c>
      <c r="CV62" s="83">
        <f t="shared" ca="1" si="61"/>
        <v>4.0146648026813309E-2</v>
      </c>
      <c r="CW62" s="83">
        <f t="shared" ca="1" si="61"/>
        <v>1.1290294162377182E-2</v>
      </c>
      <c r="CX62" s="83">
        <f t="shared" si="119"/>
        <v>4.0113557950021556E-3</v>
      </c>
      <c r="CY62" s="83">
        <f t="shared" si="138"/>
        <v>-3.2853789185097416E-3</v>
      </c>
      <c r="CZ62" s="83">
        <f t="shared" ca="1" si="139"/>
        <v>5.4731622951849166E-3</v>
      </c>
      <c r="DA62" s="83">
        <f t="shared" ca="1" si="140"/>
        <v>-6.8844319433257013E-3</v>
      </c>
      <c r="DB62" s="83">
        <f t="shared" ca="1" si="140"/>
        <v>-4.6715490435903229E-3</v>
      </c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H62" s="5"/>
      <c r="EO62" s="91">
        <v>75329.899999999994</v>
      </c>
      <c r="EP62" s="1">
        <f>+'gaku-mk1131'!G65</f>
        <v>73092.100000000006</v>
      </c>
      <c r="EQ62" s="5">
        <f t="shared" ca="1" si="66"/>
        <v>12812.718236439716</v>
      </c>
      <c r="ER62" s="7">
        <f ca="1">+ER61+$EQ61</f>
        <v>547906.42511813948</v>
      </c>
      <c r="ES62" s="4">
        <f ca="1">+ER61+EQ61</f>
        <v>547906.42511813948</v>
      </c>
      <c r="ET62" s="131">
        <f ca="1">+ET61+EQ61-(ES65-ER65)/4</f>
        <v>538666.16604201565</v>
      </c>
      <c r="EU62" s="132">
        <v>568581.6</v>
      </c>
      <c r="EV62" s="5">
        <f t="shared" ca="1" si="67"/>
        <v>6467.333333333333</v>
      </c>
      <c r="EW62" s="92">
        <f t="shared" ca="1" si="68"/>
        <v>109.3</v>
      </c>
      <c r="EX62">
        <f t="shared" ca="1" si="189"/>
        <v>0.65805588683442728</v>
      </c>
      <c r="EY62">
        <f t="shared" ca="1" si="69"/>
        <v>0.64537548056349781</v>
      </c>
      <c r="EZ62">
        <f t="shared" ca="1" si="198"/>
        <v>-6.778197667724143E-3</v>
      </c>
      <c r="FA62">
        <f t="shared" ca="1" si="198"/>
        <v>-6.7781976677231378E-3</v>
      </c>
      <c r="FC62" s="6">
        <f>+call!C100</f>
        <v>2.1093199999999999</v>
      </c>
      <c r="FE62" s="142">
        <f>fof!B124/10</f>
        <v>5165.6790881278048</v>
      </c>
      <c r="FF62" s="142">
        <f>fof!C124/10</f>
        <v>65222.240518010374</v>
      </c>
      <c r="FG62" s="65">
        <f ca="1">+AVERAGE(OFFSET(jikasougaku!$BF$450,(ROW(Sheet1!FG62)-ROW(Sheet1!$FG$59))*3,0):OFFSET(jikasougaku!$BF$450,(ROW(Sheet1!FG62)-ROW(Sheet1!$FG$59))*3+2,0))/1000</f>
        <v>85109.863333333327</v>
      </c>
      <c r="FH62" s="65">
        <f ca="1">+AVERAGE(OFFSET(jikasougaku!$BR$450,(ROW(Sheet1!FH62)-ROW(Sheet1!$FH$59))*3,0):OFFSET(jikasougaku!$BR$450,(ROW(Sheet1!FH62)-ROW(Sheet1!$FH$59))*3+2,0))/1000</f>
        <v>360552.27766666666</v>
      </c>
      <c r="FI62" s="65">
        <f ca="1">+AVERAGE(OFFSET(jikasougaku!$BH$450,(ROW(Sheet1!FI62)-ROW(Sheet1!FI$59))*3,0):OFFSET(jikasougaku!$BH$450,(ROW(Sheet1!FI62)-ROW(Sheet1!FI$59))*3+2,0))/1000</f>
        <v>12528.233666666665</v>
      </c>
      <c r="FJ62" s="65">
        <f ca="1">+AVERAGE(OFFSET(jikasougaku!$BJ$450,(ROW(Sheet1!FJ62)-ROW(Sheet1!FJ$59))*3,0):OFFSET(jikasougaku!$BJ$450,(ROW(Sheet1!FJ62)-ROW(Sheet1!FJ$59))*3+2,0))/1000</f>
        <v>6344.7790000000005</v>
      </c>
      <c r="FK62" s="65">
        <f ca="1">+AVERAGE(OFFSET(jikasougaku!$BL$450,(ROW(Sheet1!FK62)-ROW(Sheet1!FK$59))*3,0):OFFSET(jikasougaku!$BL$450,(ROW(Sheet1!FK62)-ROW(Sheet1!FK$59))*3+2,0))/1000</f>
        <v>2062.8523333333333</v>
      </c>
      <c r="FL62" s="64">
        <f t="shared" ca="1" si="201"/>
        <v>85109.863333333327</v>
      </c>
      <c r="FM62" s="7">
        <f t="shared" ca="1" si="202"/>
        <v>254506.54933333333</v>
      </c>
      <c r="FN62" s="7">
        <f t="shared" ca="1" si="34"/>
        <v>32529.473706526602</v>
      </c>
      <c r="FO62" s="7">
        <f t="shared" ca="1" si="35"/>
        <v>278246.49126997287</v>
      </c>
      <c r="FP62" s="1">
        <f t="shared" ca="1" si="190"/>
        <v>3.740847122753078</v>
      </c>
      <c r="FQ62" s="1">
        <f t="shared" ca="1" si="191"/>
        <v>31.997984218065579</v>
      </c>
      <c r="FR62" s="211">
        <f ca="1">+FP62/消費税調整!$E62*100</f>
        <v>3.2101342269631803</v>
      </c>
      <c r="FS62" s="211">
        <f ca="1">+FQ62/消費税調整!$E62*100</f>
        <v>27.458439482190006</v>
      </c>
      <c r="FT62" s="83">
        <f t="shared" ca="1" si="124"/>
        <v>2.1394162348305022E-2</v>
      </c>
      <c r="FU62" s="83">
        <f t="shared" ca="1" si="125"/>
        <v>2.6437066873820216E-2</v>
      </c>
      <c r="FW62" s="132">
        <f>kshotoku1722!E10</f>
        <v>263611.90000000002</v>
      </c>
      <c r="FX62" s="72">
        <f t="shared" ca="1" si="72"/>
        <v>0.37292337317636304</v>
      </c>
      <c r="FY62">
        <f t="shared" ca="1" si="126"/>
        <v>3.1631032344124031E-2</v>
      </c>
      <c r="GA62" s="72">
        <f ca="1">+AVERAGE(OFFSET(Maikin05!$F$10,ROUNDDOWN((ROW(GA62)-ROW(GA$45))/4,0),MOD(ROW(GA62)-ROW(GA$45),4)*3):OFFSET(Maikin05!$F$10,ROUNDDOWN((ROW(GA62)-ROW(GA$45))/4,0),MOD(ROW(GA62)-ROW(GA$45),4)*3+2))</f>
        <v>109.3</v>
      </c>
      <c r="GB62" s="72">
        <f ca="1">+AVERAGE(OFFSET(Maikin30!$F$20,ROUNDDOWN((ROW(GB62)-ROW(GB$5))/4,0),MOD(ROW(GB62)-ROW(GB$5),4)*3):OFFSET(Maikin30!$F$20,ROUNDDOWN((ROW(GB62)-ROW(GB$5))/4,0),MOD(ROW(GB62)-ROW(GB$5),4)*3+2))</f>
        <v>105.5</v>
      </c>
      <c r="GC62" s="5">
        <f ca="1">+AVERAGE(OFFSET(Rocho!$J$66,(ROW(GC62)-ROW($GC$5))*3,0):OFFSET(Rocho!$J$66,(ROW(GC62)-ROW($GC$5))*3+2,0))</f>
        <v>6467.333333333333</v>
      </c>
      <c r="GD62" s="72">
        <f t="shared" ca="1" si="73"/>
        <v>81.290225973514268</v>
      </c>
      <c r="GE62">
        <f t="shared" ca="1" si="127"/>
        <v>-7.1105431915152277E-3</v>
      </c>
      <c r="GF62" s="72"/>
      <c r="GG62" s="87" t="s">
        <v>281</v>
      </c>
      <c r="GH62" s="78">
        <f ca="1">+AVERAGE(OFFSET(Rocho!$E$6,(ROW(GH62)-ROW($GH$5))*3,0):OFFSET(Rocho!$E$6,(ROW(GH62)-ROW($GH$5))*3+2,0))/10000</f>
        <v>9957.3333333333321</v>
      </c>
      <c r="GI62" s="82">
        <f>Rocho!T63</f>
        <v>8542.4527771396497</v>
      </c>
      <c r="GJ62">
        <f t="shared" si="128"/>
        <v>2.0574197270077556E-3</v>
      </c>
      <c r="GL62" s="94">
        <f t="shared" si="39"/>
        <v>258324.99999999997</v>
      </c>
      <c r="GM62" s="5">
        <f t="shared" si="74"/>
        <v>75329.899999999994</v>
      </c>
      <c r="GN62" s="5">
        <f>+'gaku-mk1722'!C9-'gaku-mk1722'!D9</f>
        <v>4619.5999999999767</v>
      </c>
      <c r="GO62" s="5">
        <f t="shared" si="75"/>
        <v>22109.8</v>
      </c>
      <c r="GP62" s="5">
        <f t="shared" si="76"/>
        <v>26083.5</v>
      </c>
      <c r="GQ62" s="5">
        <f>+'gaku-mk1722'!H9</f>
        <v>-2760.5</v>
      </c>
      <c r="GR62" s="5">
        <f>+'gaku-mk1722'!W9</f>
        <v>122977.9</v>
      </c>
      <c r="GS62" s="5">
        <f>+'gaku-mk1722'!M9</f>
        <v>45487.7</v>
      </c>
      <c r="GT62" s="5">
        <f>+'gaku-mk1722'!N9</f>
        <v>35522.9</v>
      </c>
      <c r="GU62" s="5">
        <f t="shared" si="77"/>
        <v>59749.4</v>
      </c>
      <c r="GV62" s="5">
        <f>+'gaku-jk1722'!C9-'gaku-jk1722'!D9</f>
        <v>4122.2000000000116</v>
      </c>
      <c r="GW62" s="5">
        <f t="shared" si="78"/>
        <v>7161.8</v>
      </c>
      <c r="GX62" s="5">
        <f t="shared" si="79"/>
        <v>26021</v>
      </c>
      <c r="GY62" s="5">
        <f>+'gaku-jk1722'!H9</f>
        <v>-2723.4</v>
      </c>
      <c r="GZ62" s="5">
        <f>+'gaku-jk1722'!Z9</f>
        <v>116378.4</v>
      </c>
      <c r="HA62" s="5">
        <f>+'gaku-jk1722'!M9</f>
        <v>34107.300000000003</v>
      </c>
      <c r="HB62" s="5">
        <f>+'gaku-jk1722'!N9</f>
        <v>43768.3</v>
      </c>
      <c r="HC62" s="9">
        <f t="shared" ca="1" si="40"/>
        <v>125.7</v>
      </c>
      <c r="HD62">
        <f ca="1">+OFFSET('def-cy1722'!$C$8,ROUNDDOWN((ROW(Sheet1!HG62)-ROW(Sheet1!HG$61))/4,0),0)</f>
        <v>109.8</v>
      </c>
      <c r="HE62" s="9">
        <f t="shared" ca="1" si="42"/>
        <v>307.39999999999998</v>
      </c>
      <c r="HF62" s="9">
        <f t="shared" ca="1" si="43"/>
        <v>100.1</v>
      </c>
      <c r="HG62">
        <f ca="1">+OFFSET('def-cy1722'!$H$8,ROUNDDOWN((ROW(Sheet1!HG62)-ROW(Sheet1!HG$61))/4,0),0)</f>
        <v>112.3</v>
      </c>
      <c r="HH62">
        <f ca="1">+OFFSET('def-cy1722'!$W$8,ROUNDDOWN((ROW(Sheet1!HG62)-ROW(Sheet1!HG$61))/4,0),0)</f>
        <v>105.8</v>
      </c>
      <c r="HI62">
        <f ca="1">+OFFSET('def-cy1722'!$M$8,ROUNDDOWN((ROW(Sheet1!HG62)-ROW(Sheet1!HG$61))/4,0),0)</f>
        <v>131.19999999999999</v>
      </c>
      <c r="HJ62">
        <f ca="1">+OFFSET('def-cy1722'!$N$8,ROUNDDOWN((ROW(Sheet1!HG62)-ROW(Sheet1!HG$61))/4,0),0)</f>
        <v>80.3</v>
      </c>
      <c r="HS62" s="9">
        <f t="shared" ref="HS62:HS125" ca="1" si="203">+HC58</f>
        <v>127.51516245487365</v>
      </c>
      <c r="HT62" s="9">
        <f t="shared" ref="HT62:HT125" ca="1" si="204">+HD58</f>
        <v>109.14642857142857</v>
      </c>
      <c r="HU62" s="9">
        <f t="shared" ref="HU62:HU125" ca="1" si="205">+HE58</f>
        <v>319.23236449332279</v>
      </c>
      <c r="HV62" s="9">
        <f t="shared" ref="HV62:HV125" ca="1" si="206">+HF58</f>
        <v>99.804719764011793</v>
      </c>
      <c r="HW62" s="9">
        <f t="shared" ref="HW62:HW125" ca="1" si="207">+HG58</f>
        <v>116.11000848176421</v>
      </c>
      <c r="HX62" s="9">
        <f t="shared" ref="HX62:HX125" ca="1" si="208">+HH58</f>
        <v>105.59295499021526</v>
      </c>
      <c r="HY62" s="9">
        <f t="shared" ref="HY62:HY125" ca="1" si="209">+HI58</f>
        <v>135.86435733819505</v>
      </c>
      <c r="HZ62" s="9">
        <f t="shared" ref="HZ62:HZ125" ca="1" si="210">+HJ58</f>
        <v>84.217073170731695</v>
      </c>
      <c r="IA62">
        <f t="shared" ca="1" si="80"/>
        <v>-1.9990774680704909E-3</v>
      </c>
      <c r="IB62">
        <f t="shared" ca="1" si="81"/>
        <v>1.6898800620640579E-4</v>
      </c>
      <c r="IC62">
        <f t="shared" ca="1" si="82"/>
        <v>2.8279807137664989E-3</v>
      </c>
      <c r="ID62">
        <f t="shared" ca="1" si="83"/>
        <v>4.4857786045966099E-3</v>
      </c>
      <c r="IE62">
        <f t="shared" ca="1" si="84"/>
        <v>-2.8921193096823176E-2</v>
      </c>
      <c r="IF62">
        <f t="shared" ca="1" si="85"/>
        <v>1.1360685344413582E-2</v>
      </c>
      <c r="IG62">
        <f t="shared" ca="1" si="86"/>
        <v>9.5281280914824421E-4</v>
      </c>
      <c r="IH62">
        <f t="shared" ca="1" si="87"/>
        <v>-2.231093453467942E-3</v>
      </c>
      <c r="II62">
        <f t="shared" ca="1" si="129"/>
        <v>-1.3355118540230268E-2</v>
      </c>
      <c r="IJ62" s="5">
        <f t="shared" ca="1" si="130"/>
        <v>199289.83252518854</v>
      </c>
      <c r="IK62" s="1">
        <f t="shared" ca="1" si="88"/>
        <v>22.918071264282926</v>
      </c>
      <c r="IL62">
        <f t="shared" ca="1" si="131"/>
        <v>-1.3364677759817587E-2</v>
      </c>
      <c r="IM62" s="5">
        <f t="shared" si="89"/>
        <v>258324.99999999997</v>
      </c>
      <c r="IN62">
        <f t="shared" ca="1" si="90"/>
        <v>129.62276937402206</v>
      </c>
      <c r="IP62" s="112">
        <v>121.8894352065587</v>
      </c>
      <c r="IQ62" s="112">
        <v>120.20232226465666</v>
      </c>
      <c r="IR62">
        <f t="shared" si="91"/>
        <v>96.482616189549773</v>
      </c>
      <c r="IS62">
        <f t="shared" si="132"/>
        <v>1.0643805115803201E-2</v>
      </c>
      <c r="IT62" s="112">
        <v>0.52032176562059718</v>
      </c>
      <c r="IU62">
        <f t="shared" si="133"/>
        <v>-1.480768307137641E-2</v>
      </c>
      <c r="IW62">
        <f>+util!B60</f>
        <v>104.2</v>
      </c>
      <c r="IX62">
        <f t="shared" si="134"/>
        <v>1.4175495101364108E-2</v>
      </c>
      <c r="IY62">
        <f t="shared" si="135"/>
        <v>8.5052970608184651E-3</v>
      </c>
      <c r="JA62" s="5">
        <f t="shared" si="92"/>
        <v>134801.79999999996</v>
      </c>
      <c r="JB62" s="1">
        <f t="shared" si="93"/>
        <v>2.797106651754496</v>
      </c>
      <c r="JC62" s="5">
        <f t="shared" ca="1" si="94"/>
        <v>103995.46364499742</v>
      </c>
      <c r="JD62" s="1">
        <f t="shared" ca="1" si="95"/>
        <v>11.959342916688721</v>
      </c>
      <c r="JE62">
        <f t="shared" ca="1" si="136"/>
        <v>-2.8234112081379235E-2</v>
      </c>
      <c r="JG62">
        <f t="shared" si="96"/>
        <v>0.56563445326353923</v>
      </c>
    </row>
    <row r="63" spans="1:267" x14ac:dyDescent="0.15">
      <c r="A63" t="s">
        <v>302</v>
      </c>
      <c r="B63" s="5">
        <f>+'gaku-mk1722'!B10</f>
        <v>504391.1</v>
      </c>
      <c r="C63" s="5">
        <f>+'kgaku-mk1722'!B11</f>
        <v>265821.2</v>
      </c>
      <c r="D63" s="5">
        <f>+'kgaku-mk1722'!C11</f>
        <v>2531.6999999999998</v>
      </c>
      <c r="E63" s="5">
        <f>+'kgaku-mk1722'!D11</f>
        <v>225.2</v>
      </c>
      <c r="F63" s="5">
        <f>+'kgaku-mk1722'!F11</f>
        <v>23555.5</v>
      </c>
      <c r="G63" s="5">
        <f>+'kgaku-mk1722'!G11</f>
        <v>22717.1</v>
      </c>
      <c r="H63" s="5">
        <f>+'kgaku-mk1722'!H11</f>
        <v>74634.600000000006</v>
      </c>
      <c r="I63" s="5">
        <f>+'kgaku-mk1722'!I11</f>
        <v>142607.4</v>
      </c>
      <c r="J63" s="5">
        <f>+'gaku-mk1722'!F10</f>
        <v>28413.200000000001</v>
      </c>
      <c r="K63" s="5">
        <f>+'gaku-mk1722'!G10</f>
        <v>74808.800000000003</v>
      </c>
      <c r="L63" s="5">
        <f>+'gaku-jk1722'!B10</f>
        <v>428451.1</v>
      </c>
      <c r="M63" s="5">
        <f>+'kgaku-jk1722'!B11</f>
        <v>242143.6</v>
      </c>
      <c r="N63" s="5">
        <f>+'kgaku-jk1722'!C11</f>
        <v>3806.5</v>
      </c>
      <c r="O63" s="5">
        <f>+'kgaku-jk1722'!D11</f>
        <v>219.9</v>
      </c>
      <c r="P63" s="5">
        <f>+'kgaku-jk1722'!F11</f>
        <v>7708.3</v>
      </c>
      <c r="Q63" s="5">
        <f>+'kgaku-jk1722'!G11</f>
        <v>20005.7</v>
      </c>
      <c r="R63" s="5">
        <f>+'kgaku-jk1722'!H11</f>
        <v>77081.399999999994</v>
      </c>
      <c r="S63" s="5">
        <f>+'kgaku-jk1722'!I11</f>
        <v>142900.29999999999</v>
      </c>
      <c r="T63" s="5">
        <f>+'gaku-jk1722'!F10</f>
        <v>28366.1</v>
      </c>
      <c r="U63" s="5">
        <f>+'gaku-jk1722'!G10</f>
        <v>59661</v>
      </c>
      <c r="V63" s="8">
        <f t="shared" si="164"/>
        <v>117.72430972869483</v>
      </c>
      <c r="W63" s="8">
        <f t="shared" si="165"/>
        <v>109.77832988358973</v>
      </c>
      <c r="X63" s="8">
        <f t="shared" si="166"/>
        <v>66.509917246814652</v>
      </c>
      <c r="Y63" s="8">
        <f t="shared" si="167"/>
        <v>102.41018644838562</v>
      </c>
      <c r="Z63" s="8">
        <f t="shared" si="168"/>
        <v>305.58618631864351</v>
      </c>
      <c r="AA63" s="8">
        <f t="shared" si="169"/>
        <v>113.55313735585358</v>
      </c>
      <c r="AB63" s="8">
        <f t="shared" si="170"/>
        <v>96.825693357930717</v>
      </c>
      <c r="AC63" s="8">
        <f t="shared" si="171"/>
        <v>99.795031920856715</v>
      </c>
      <c r="AD63" s="8">
        <f t="shared" si="172"/>
        <v>100.16604326995957</v>
      </c>
      <c r="AE63" s="8">
        <f t="shared" si="173"/>
        <v>125.38978562209819</v>
      </c>
      <c r="AF63" s="10">
        <f ca="1">+OFFSET('kdef-cy1722'!B$9,ROUNDDOWN((ROW(Sheet1!AF63)-ROW(Sheet1!AF$61))/4,0),0)</f>
        <v>109.8</v>
      </c>
      <c r="AG63" s="10">
        <f ca="1">+OFFSET('kdef-cy1722'!C$9,ROUNDDOWN((ROW(Sheet1!AG63)-ROW(Sheet1!AG$61))/4,0),0)</f>
        <v>66.900000000000006</v>
      </c>
      <c r="AH63" s="10">
        <f ca="1">+OFFSET('kdef-cy1722'!D$9,ROUNDDOWN((ROW(Sheet1!AH63)-ROW(Sheet1!AH$61))/4,0),0)</f>
        <v>102.7</v>
      </c>
      <c r="AI63" s="10">
        <f ca="1">+OFFSET('kdef-cy1722'!F$9,ROUNDDOWN((ROW(Sheet1!AI63)-ROW(Sheet1!AI$61))/4,0),0)</f>
        <v>307.39999999999998</v>
      </c>
      <c r="AJ63" s="10">
        <f ca="1">+OFFSET('kdef-cy1722'!G$9,ROUNDDOWN((ROW(Sheet1!AJ63)-ROW(Sheet1!AJ$61))/4,0),0)</f>
        <v>113.8</v>
      </c>
      <c r="AK63" s="10">
        <f ca="1">+OFFSET('kdef-cy1722'!H$9,ROUNDDOWN((ROW(Sheet1!AK63)-ROW(Sheet1!AK$61))/4,0),0)</f>
        <v>97.1</v>
      </c>
      <c r="AL63" s="10">
        <f ca="1">+OFFSET('kdef-cy1722'!I$9,ROUNDDOWN((ROW(Sheet1!AL63)-ROW(Sheet1!AL$61))/4,0),0)</f>
        <v>99.5</v>
      </c>
      <c r="AM63" s="10">
        <f ca="1">+OFFSET('def-cy1722'!$F$8,ROUNDDOWN((ROW(Sheet1!AM63)-ROW(Sheet1!AM$61))/4,0),0)</f>
        <v>100.1</v>
      </c>
      <c r="AN63" s="10">
        <f ca="1">+OFFSET('def-cy1722'!$G$8,ROUNDDOWN((ROW(Sheet1!AN63)-ROW(Sheet1!AN$61))/4,0),0)</f>
        <v>125.7</v>
      </c>
      <c r="AO63" s="128"/>
      <c r="AP63" s="128"/>
      <c r="AQ63" s="128"/>
      <c r="AR63" s="128"/>
      <c r="AS63" s="128"/>
      <c r="AT63" s="128"/>
      <c r="AU63" s="128"/>
      <c r="AV63" s="128"/>
      <c r="AW63" s="128"/>
      <c r="AX63" s="9">
        <f t="shared" ca="1" si="145"/>
        <v>109.25535714285714</v>
      </c>
      <c r="AY63" s="9">
        <f t="shared" ca="1" si="146"/>
        <v>69.711619283065502</v>
      </c>
      <c r="AZ63" s="9">
        <f t="shared" ca="1" si="147"/>
        <v>102.1828801611279</v>
      </c>
      <c r="BA63" s="9">
        <f t="shared" ca="1" si="148"/>
        <v>319.23236449332279</v>
      </c>
      <c r="BB63" s="9">
        <f t="shared" ca="1" si="149"/>
        <v>114.90808179162609</v>
      </c>
      <c r="BC63" s="9">
        <f t="shared" ca="1" si="150"/>
        <v>96.81158415841584</v>
      </c>
      <c r="BD63" s="9">
        <f t="shared" ca="1" si="151"/>
        <v>97.642116182572593</v>
      </c>
      <c r="BE63" s="9">
        <f t="shared" ca="1" si="143"/>
        <v>99.804719764011793</v>
      </c>
      <c r="BF63" s="9">
        <f t="shared" ca="1" si="152"/>
        <v>127.51516245487365</v>
      </c>
      <c r="BG63">
        <f t="shared" ca="1" si="97"/>
        <v>-1.3889839765326479E-4</v>
      </c>
      <c r="BH63">
        <f t="shared" ca="1" si="98"/>
        <v>1.8422681033576058E-4</v>
      </c>
      <c r="BI63">
        <f t="shared" ca="1" si="99"/>
        <v>-1.5774872563219114E-3</v>
      </c>
      <c r="BJ63">
        <f t="shared" ca="1" si="100"/>
        <v>2.9700828277794133E-3</v>
      </c>
      <c r="BK63">
        <f t="shared" ca="1" si="101"/>
        <v>7.7367204169678221E-3</v>
      </c>
      <c r="BL63" s="13">
        <f t="shared" ca="1" si="102"/>
        <v>9.1746444011078197E-3</v>
      </c>
      <c r="BM63">
        <f t="shared" ca="1" si="192"/>
        <v>3.5725963132826215E-2</v>
      </c>
      <c r="BN63">
        <f t="shared" ca="1" si="193"/>
        <v>4.7929104084280194E-2</v>
      </c>
      <c r="BO63" s="13">
        <f t="shared" ca="1" si="194"/>
        <v>8.3655067217106416E-2</v>
      </c>
      <c r="BP63">
        <f t="shared" ca="1" si="104"/>
        <v>-9.016248348091199E-4</v>
      </c>
      <c r="BQ63">
        <f t="shared" ca="1" si="105"/>
        <v>1.3954325624563042E-2</v>
      </c>
      <c r="BR63">
        <f t="shared" ca="1" si="106"/>
        <v>1.8720792013332387E-2</v>
      </c>
      <c r="BS63" s="13">
        <f t="shared" ca="1" si="107"/>
        <v>3.1773492803086306E-2</v>
      </c>
      <c r="BT63" s="5">
        <f t="shared" si="51"/>
        <v>59661</v>
      </c>
      <c r="BU63" s="5">
        <f t="shared" ca="1" si="195"/>
        <v>243484.39046510431</v>
      </c>
      <c r="BV63" s="5">
        <f t="shared" ca="1" si="196"/>
        <v>27077.985770958676</v>
      </c>
      <c r="BW63" s="5">
        <f t="shared" ca="1" si="108"/>
        <v>86709.518861072385</v>
      </c>
      <c r="BX63" s="5">
        <f t="shared" si="54"/>
        <v>74808.800000000003</v>
      </c>
      <c r="BY63" s="5">
        <f t="shared" si="55"/>
        <v>242265.60000000001</v>
      </c>
      <c r="BZ63" s="5">
        <f t="shared" si="56"/>
        <v>51968.7</v>
      </c>
      <c r="CA63" s="5">
        <f t="shared" si="57"/>
        <v>126777.5</v>
      </c>
      <c r="CB63" s="9">
        <f t="shared" si="109"/>
        <v>125.38978562209819</v>
      </c>
      <c r="CC63" s="9">
        <f t="shared" ca="1" si="110"/>
        <v>99.499437946401343</v>
      </c>
      <c r="CD63" s="9">
        <f t="shared" ca="1" si="111"/>
        <v>191.92232553625453</v>
      </c>
      <c r="CE63" s="9">
        <f t="shared" ca="1" si="112"/>
        <v>146.20943774711205</v>
      </c>
      <c r="CF63" s="5"/>
      <c r="CG63" s="5">
        <f t="shared" si="197"/>
        <v>99.468144834431513</v>
      </c>
      <c r="CH63" s="5">
        <f t="shared" ca="1" si="113"/>
        <v>99.499437946401343</v>
      </c>
      <c r="CI63" s="5">
        <f t="shared" si="59"/>
        <v>144.05977646197857</v>
      </c>
      <c r="CJ63" s="5">
        <f t="shared" ca="1" si="114"/>
        <v>191.92232553625453</v>
      </c>
      <c r="CK63" s="5">
        <f t="shared" si="115"/>
        <v>132.42489194174775</v>
      </c>
      <c r="CL63" s="5">
        <f t="shared" ca="1" si="116"/>
        <v>146.20943774711205</v>
      </c>
      <c r="CM63" s="5"/>
      <c r="CN63" s="1">
        <f t="shared" si="183"/>
        <v>49.259134502779304</v>
      </c>
      <c r="CO63" s="1">
        <f t="shared" si="184"/>
        <v>6.8592407011449295</v>
      </c>
      <c r="CP63" s="1">
        <f t="shared" ca="1" si="185"/>
        <v>27.993463756418898</v>
      </c>
      <c r="CQ63" s="1">
        <f t="shared" ca="1" si="186"/>
        <v>3.1131630731161564</v>
      </c>
      <c r="CR63" s="1">
        <f t="shared" ca="1" si="187"/>
        <v>9.969015955960538</v>
      </c>
      <c r="CS63" s="83">
        <f t="shared" si="117"/>
        <v>1.5369577870702726E-2</v>
      </c>
      <c r="CT63" s="83">
        <f t="shared" si="118"/>
        <v>-1.7279258178180843E-3</v>
      </c>
      <c r="CU63" s="83">
        <f t="shared" ca="1" si="60"/>
        <v>8.8854955221293053E-3</v>
      </c>
      <c r="CV63" s="83">
        <f t="shared" ca="1" si="61"/>
        <v>8.0092331212571033E-2</v>
      </c>
      <c r="CW63" s="83">
        <f t="shared" ca="1" si="61"/>
        <v>3.1031841758259585E-2</v>
      </c>
      <c r="CX63" s="83">
        <f t="shared" si="119"/>
        <v>-3.8239909645518661E-3</v>
      </c>
      <c r="CY63" s="83">
        <f t="shared" si="138"/>
        <v>-5.4610009002502074E-3</v>
      </c>
      <c r="CZ63" s="83">
        <f t="shared" ca="1" si="139"/>
        <v>-3.7397185676002308E-4</v>
      </c>
      <c r="DA63" s="83">
        <f t="shared" ca="1" si="140"/>
        <v>-4.918041674790239E-3</v>
      </c>
      <c r="DB63" s="83">
        <f t="shared" ca="1" si="140"/>
        <v>-5.2745704650162314E-3</v>
      </c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H63" s="5"/>
      <c r="EO63" s="91">
        <v>74808.800000000003</v>
      </c>
      <c r="EP63" s="1">
        <f>+'gaku-mk1131'!G66</f>
        <v>72509.2</v>
      </c>
      <c r="EQ63" s="5">
        <f t="shared" ca="1" si="66"/>
        <v>12791.376732019071</v>
      </c>
      <c r="ER63" s="7">
        <f ca="1">+ER62+$EQ62</f>
        <v>560719.14335457922</v>
      </c>
      <c r="ES63" s="7">
        <f ca="1">+ES62+$EQ62</f>
        <v>560719.14335457922</v>
      </c>
      <c r="ET63" s="7">
        <f ca="1">+ET62+EQ62-(ES65-ER65)/4</f>
        <v>542238.62520233146</v>
      </c>
      <c r="EU63" s="132">
        <v>568355.69999999995</v>
      </c>
      <c r="EV63" s="5">
        <f t="shared" ca="1" si="67"/>
        <v>6444.333333333333</v>
      </c>
      <c r="EW63" s="92">
        <f t="shared" ca="1" si="68"/>
        <v>110.10000000000001</v>
      </c>
      <c r="EX63">
        <f t="shared" ca="1" si="189"/>
        <v>0.66523470533648843</v>
      </c>
      <c r="EY63">
        <f t="shared" ca="1" si="69"/>
        <v>0.65406390253636704</v>
      </c>
      <c r="EZ63">
        <f t="shared" ca="1" si="198"/>
        <v>1.0850056625258569E-2</v>
      </c>
      <c r="FA63">
        <f t="shared" ca="1" si="198"/>
        <v>1.3372769157813696E-2</v>
      </c>
      <c r="FC63" s="6">
        <f>+call!C101</f>
        <v>2.1337799999999998</v>
      </c>
      <c r="FE63" s="142">
        <f>fof!B125/10</f>
        <v>5166.6352066835298</v>
      </c>
      <c r="FF63" s="142">
        <f>fof!C125/10</f>
        <v>65511.972351583805</v>
      </c>
      <c r="FG63" s="65">
        <f ca="1">+AVERAGE(OFFSET(jikasougaku!$BF$450,(ROW(Sheet1!FG63)-ROW(Sheet1!$FG$59))*3,0):OFFSET(jikasougaku!$BF$450,(ROW(Sheet1!FG63)-ROW(Sheet1!$FG$59))*3+2,0))/1000</f>
        <v>81457.752999999997</v>
      </c>
      <c r="FH63" s="65">
        <f ca="1">+AVERAGE(OFFSET(jikasougaku!$BR$450,(ROW(Sheet1!FH63)-ROW(Sheet1!$FH$59))*3,0):OFFSET(jikasougaku!$BR$450,(ROW(Sheet1!FH63)-ROW(Sheet1!$FH$59))*3+2,0))/1000</f>
        <v>353200.69699999999</v>
      </c>
      <c r="FI63" s="65">
        <f ca="1">+AVERAGE(OFFSET(jikasougaku!$BH$450,(ROW(Sheet1!FI63)-ROW(Sheet1!FI$59))*3,0):OFFSET(jikasougaku!$BH$450,(ROW(Sheet1!FI63)-ROW(Sheet1!FI$59))*3+2,0))/1000</f>
        <v>11465.47</v>
      </c>
      <c r="FJ63" s="65">
        <f ca="1">+AVERAGE(OFFSET(jikasougaku!$BJ$450,(ROW(Sheet1!FJ63)-ROW(Sheet1!FJ$59))*3,0):OFFSET(jikasougaku!$BJ$450,(ROW(Sheet1!FJ63)-ROW(Sheet1!FJ$59))*3+2,0))/1000</f>
        <v>6081.3810000000003</v>
      </c>
      <c r="FK63" s="65">
        <f ca="1">+AVERAGE(OFFSET(jikasougaku!$BL$450,(ROW(Sheet1!FK63)-ROW(Sheet1!FK$59))*3,0):OFFSET(jikasougaku!$BL$450,(ROW(Sheet1!FK63)-ROW(Sheet1!FK$59))*3+2,0))/1000</f>
        <v>1988.5740000000001</v>
      </c>
      <c r="FL63" s="64">
        <f t="shared" ca="1" si="201"/>
        <v>81457.752999999997</v>
      </c>
      <c r="FM63" s="7">
        <f t="shared" ca="1" si="202"/>
        <v>252207.51900000003</v>
      </c>
      <c r="FN63" s="7">
        <f t="shared" ca="1" si="34"/>
        <v>31133.616370976488</v>
      </c>
      <c r="FO63" s="7">
        <f t="shared" ca="1" si="35"/>
        <v>275733.01126229181</v>
      </c>
      <c r="FP63" s="1">
        <f t="shared" ca="1" si="190"/>
        <v>3.5794399789751097</v>
      </c>
      <c r="FQ63" s="1">
        <f t="shared" ca="1" si="191"/>
        <v>31.701096084537053</v>
      </c>
      <c r="FR63" s="211">
        <f ca="1">+FP63/消費税調整!$E63*100</f>
        <v>3.0833942241045178</v>
      </c>
      <c r="FS63" s="211">
        <f ca="1">+FQ63/消費税調整!$E63*100</f>
        <v>27.30789652543119</v>
      </c>
      <c r="FT63" s="83">
        <f t="shared" ca="1" si="124"/>
        <v>-4.0281740501568436E-2</v>
      </c>
      <c r="FU63" s="83">
        <f t="shared" ca="1" si="125"/>
        <v>-5.497659580822596E-3</v>
      </c>
      <c r="FW63" s="132">
        <f>kshotoku1722!E11</f>
        <v>259229.4</v>
      </c>
      <c r="FX63" s="72">
        <f t="shared" ca="1" si="72"/>
        <v>0.36535826771043173</v>
      </c>
      <c r="FY63">
        <f t="shared" ca="1" si="126"/>
        <v>-2.0494537152803301E-2</v>
      </c>
      <c r="GA63" s="72">
        <f ca="1">+AVERAGE(OFFSET(Maikin05!$F$10,ROUNDDOWN((ROW(GA63)-ROW(GA$45))/4,0),MOD(ROW(GA63)-ROW(GA$45),4)*3):OFFSET(Maikin05!$F$10,ROUNDDOWN((ROW(GA63)-ROW(GA$45))/4,0),MOD(ROW(GA63)-ROW(GA$45),4)*3+2))</f>
        <v>110.10000000000001</v>
      </c>
      <c r="GB63" s="72">
        <f ca="1">+AVERAGE(OFFSET(Maikin30!$F$20,ROUNDDOWN((ROW(GB63)-ROW(GB$5))/4,0),MOD(ROW(GB63)-ROW(GB$5),4)*3):OFFSET(Maikin30!$F$20,ROUNDDOWN((ROW(GB63)-ROW(GB$5))/4,0),MOD(ROW(GB63)-ROW(GB$5),4)*3+2))</f>
        <v>106</v>
      </c>
      <c r="GC63" s="5">
        <f ca="1">+AVERAGE(OFFSET(Rocho!$J$66,(ROW(GC63)-ROW($GC$5))*3,0):OFFSET(Rocho!$J$66,(ROW(GC63)-ROW($GC$5))*3+2,0))</f>
        <v>6444.333333333333</v>
      </c>
      <c r="GD63" s="72">
        <f t="shared" ca="1" si="73"/>
        <v>81.573825571832884</v>
      </c>
      <c r="GE63">
        <f t="shared" ca="1" si="127"/>
        <v>3.4826578643188562E-3</v>
      </c>
      <c r="GF63" s="72"/>
      <c r="GG63" s="87" t="s">
        <v>282</v>
      </c>
      <c r="GH63" s="78">
        <f ca="1">+AVERAGE(OFFSET(Rocho!$E$6,(ROW(GH63)-ROW($GH$5))*3,0):OFFSET(Rocho!$E$6,(ROW(GH63)-ROW($GH$5))*3+2,0))/10000</f>
        <v>9989.6666666666679</v>
      </c>
      <c r="GI63" s="82">
        <f>Rocho!T64</f>
        <v>8561.6037720442891</v>
      </c>
      <c r="GJ63">
        <f t="shared" si="128"/>
        <v>2.2393521504805182E-3</v>
      </c>
      <c r="GL63" s="94">
        <f t="shared" si="39"/>
        <v>262125.29999999996</v>
      </c>
      <c r="GM63" s="5">
        <f t="shared" si="74"/>
        <v>74808.800000000003</v>
      </c>
      <c r="GN63" s="5">
        <f>+'gaku-mk1722'!C10-'gaku-mk1722'!D10</f>
        <v>4654.5</v>
      </c>
      <c r="GO63" s="5">
        <f t="shared" si="75"/>
        <v>23555.5</v>
      </c>
      <c r="GP63" s="5">
        <f t="shared" si="76"/>
        <v>28413.200000000001</v>
      </c>
      <c r="GQ63" s="5">
        <f>+'gaku-mk1722'!H10</f>
        <v>64.3</v>
      </c>
      <c r="GR63" s="5">
        <f>+'gaku-mk1722'!W10</f>
        <v>122049.9</v>
      </c>
      <c r="GS63" s="5">
        <f>+'gaku-mk1722'!M10</f>
        <v>45045.2</v>
      </c>
      <c r="GT63" s="5">
        <f>+'gaku-mk1722'!N10</f>
        <v>36466.1</v>
      </c>
      <c r="GU63" s="5">
        <f t="shared" si="77"/>
        <v>59661</v>
      </c>
      <c r="GV63" s="5">
        <f>+'gaku-jk1722'!C10-'gaku-jk1722'!D10</f>
        <v>4140.1000000000058</v>
      </c>
      <c r="GW63" s="5">
        <f t="shared" si="78"/>
        <v>7708.3</v>
      </c>
      <c r="GX63" s="5">
        <f t="shared" si="79"/>
        <v>28366.1</v>
      </c>
      <c r="GY63" s="5">
        <f>+'gaku-jk1722'!H10</f>
        <v>-64.099999999999994</v>
      </c>
      <c r="GZ63" s="5">
        <f>+'gaku-jk1722'!Z10</f>
        <v>115350.2</v>
      </c>
      <c r="HA63" s="5">
        <f>+'gaku-jk1722'!M10</f>
        <v>34735.599999999999</v>
      </c>
      <c r="HB63" s="5">
        <f>+'gaku-jk1722'!N10</f>
        <v>45079.3</v>
      </c>
      <c r="HC63" s="9">
        <f t="shared" ca="1" si="40"/>
        <v>125.7</v>
      </c>
      <c r="HD63">
        <f ca="1">+OFFSET('def-cy1722'!$C$8,ROUNDDOWN((ROW(Sheet1!HG63)-ROW(Sheet1!HG$61))/4,0),0)</f>
        <v>109.8</v>
      </c>
      <c r="HE63" s="9">
        <f t="shared" ca="1" si="42"/>
        <v>307.39999999999998</v>
      </c>
      <c r="HF63" s="9">
        <f t="shared" ca="1" si="43"/>
        <v>100.1</v>
      </c>
      <c r="HG63">
        <f ca="1">+OFFSET('def-cy1722'!$H$8,ROUNDDOWN((ROW(Sheet1!HG63)-ROW(Sheet1!HG$61))/4,0),0)</f>
        <v>112.3</v>
      </c>
      <c r="HH63">
        <f ca="1">+OFFSET('def-cy1722'!$W$8,ROUNDDOWN((ROW(Sheet1!HG63)-ROW(Sheet1!HG$61))/4,0),0)</f>
        <v>105.8</v>
      </c>
      <c r="HI63">
        <f ca="1">+OFFSET('def-cy1722'!$M$8,ROUNDDOWN((ROW(Sheet1!HG63)-ROW(Sheet1!HG$61))/4,0),0)</f>
        <v>131.19999999999999</v>
      </c>
      <c r="HJ63">
        <f ca="1">+OFFSET('def-cy1722'!$N$8,ROUNDDOWN((ROW(Sheet1!HG63)-ROW(Sheet1!HG$61))/4,0),0)</f>
        <v>80.3</v>
      </c>
      <c r="HS63" s="9">
        <f t="shared" ca="1" si="203"/>
        <v>127.51516245487365</v>
      </c>
      <c r="HT63" s="9">
        <f t="shared" ca="1" si="204"/>
        <v>109.14642857142857</v>
      </c>
      <c r="HU63" s="9">
        <f t="shared" ca="1" si="205"/>
        <v>319.23236449332279</v>
      </c>
      <c r="HV63" s="9">
        <f t="shared" ca="1" si="206"/>
        <v>99.804719764011793</v>
      </c>
      <c r="HW63" s="9">
        <f t="shared" ca="1" si="207"/>
        <v>116.11000848176421</v>
      </c>
      <c r="HX63" s="9">
        <f t="shared" ca="1" si="208"/>
        <v>105.59295499021526</v>
      </c>
      <c r="HY63" s="9">
        <f t="shared" ca="1" si="209"/>
        <v>135.86435733819505</v>
      </c>
      <c r="HZ63" s="9">
        <f t="shared" ca="1" si="210"/>
        <v>84.217073170731695</v>
      </c>
      <c r="IA63">
        <f t="shared" ca="1" si="80"/>
        <v>-4.3568594016839398E-4</v>
      </c>
      <c r="IB63">
        <f t="shared" ca="1" si="81"/>
        <v>7.5513050047358354E-5</v>
      </c>
      <c r="IC63">
        <f t="shared" ca="1" si="82"/>
        <v>6.7430523699369659E-3</v>
      </c>
      <c r="ID63">
        <f t="shared" ca="1" si="83"/>
        <v>9.0463189944767278E-3</v>
      </c>
      <c r="IE63">
        <f t="shared" ca="1" si="84"/>
        <v>1.1934286020207302E-2</v>
      </c>
      <c r="IF63">
        <f t="shared" ca="1" si="85"/>
        <v>-4.1963528134067209E-3</v>
      </c>
      <c r="IG63">
        <f t="shared" ca="1" si="86"/>
        <v>3.2993778177973542E-3</v>
      </c>
      <c r="IH63">
        <f t="shared" ca="1" si="87"/>
        <v>-4.2673895317707827E-3</v>
      </c>
      <c r="II63">
        <f t="shared" ca="1" si="129"/>
        <v>2.2199119967119811E-2</v>
      </c>
      <c r="IJ63" s="5">
        <f t="shared" ca="1" si="130"/>
        <v>203713.89142564242</v>
      </c>
      <c r="IK63" s="1">
        <f t="shared" ca="1" si="88"/>
        <v>23.421039128666727</v>
      </c>
      <c r="IL63">
        <f t="shared" ca="1" si="131"/>
        <v>2.170898893812959E-2</v>
      </c>
      <c r="IM63" s="5">
        <f t="shared" si="89"/>
        <v>262125.29999999996</v>
      </c>
      <c r="IN63">
        <f t="shared" ca="1" si="90"/>
        <v>128.67325746201175</v>
      </c>
      <c r="IP63" s="112">
        <v>123.9393821383651</v>
      </c>
      <c r="IQ63" s="112">
        <v>122.53589211020474</v>
      </c>
      <c r="IR63">
        <f t="shared" si="91"/>
        <v>97.116607611836031</v>
      </c>
      <c r="IS63">
        <f t="shared" si="132"/>
        <v>6.5495478357241056E-3</v>
      </c>
      <c r="IT63" s="112">
        <v>0.53042312771875344</v>
      </c>
      <c r="IU63">
        <f t="shared" si="133"/>
        <v>1.9227641967653187E-2</v>
      </c>
      <c r="IW63">
        <f>+util!B61</f>
        <v>106.73333333333299</v>
      </c>
      <c r="IX63">
        <f t="shared" si="134"/>
        <v>2.4021382575234833E-2</v>
      </c>
      <c r="IY63">
        <f t="shared" si="135"/>
        <v>1.44128295451409E-2</v>
      </c>
      <c r="JA63" s="5">
        <f t="shared" si="92"/>
        <v>135347.79999999999</v>
      </c>
      <c r="JB63" s="1">
        <f t="shared" si="93"/>
        <v>2.6044099621502941</v>
      </c>
      <c r="JC63" s="5">
        <f t="shared" ca="1" si="94"/>
        <v>105187.20258555573</v>
      </c>
      <c r="JD63" s="1">
        <f t="shared" ca="1" si="95"/>
        <v>12.093400063934915</v>
      </c>
      <c r="JE63">
        <f t="shared" ca="1" si="136"/>
        <v>1.1147047592523942E-2</v>
      </c>
      <c r="JG63">
        <f t="shared" si="96"/>
        <v>0.56516041153821295</v>
      </c>
    </row>
    <row r="64" spans="1:267" x14ac:dyDescent="0.15">
      <c r="A64" t="s">
        <v>303</v>
      </c>
      <c r="B64" s="5">
        <f>+'gaku-mk1722'!B11</f>
        <v>502220.4</v>
      </c>
      <c r="C64" s="5">
        <f>+'kgaku-mk1722'!B12</f>
        <v>265264.90000000002</v>
      </c>
      <c r="D64" s="5">
        <f>+'kgaku-mk1722'!C12</f>
        <v>2442.1999999999998</v>
      </c>
      <c r="E64" s="5">
        <f>+'kgaku-mk1722'!D12</f>
        <v>220.6</v>
      </c>
      <c r="F64" s="5">
        <f>+'kgaku-mk1722'!F12</f>
        <v>23357.599999999999</v>
      </c>
      <c r="G64" s="5">
        <f>+'kgaku-mk1722'!G12</f>
        <v>22560.2</v>
      </c>
      <c r="H64" s="5">
        <f>+'kgaku-mk1722'!H12</f>
        <v>74318.100000000006</v>
      </c>
      <c r="I64" s="5">
        <f>+'kgaku-mk1722'!I12</f>
        <v>142807.4</v>
      </c>
      <c r="J64" s="5">
        <f>+'gaku-mk1722'!F11</f>
        <v>27067.4</v>
      </c>
      <c r="K64" s="5">
        <f>+'gaku-mk1722'!G11</f>
        <v>75883</v>
      </c>
      <c r="L64" s="5">
        <f>+'gaku-jk1722'!B11</f>
        <v>426034.4</v>
      </c>
      <c r="M64" s="5">
        <f>+'kgaku-jk1722'!B12</f>
        <v>241315.1</v>
      </c>
      <c r="N64" s="5">
        <f>+'kgaku-jk1722'!C12</f>
        <v>3751.5</v>
      </c>
      <c r="O64" s="5">
        <f>+'kgaku-jk1722'!D12</f>
        <v>214.1</v>
      </c>
      <c r="P64" s="5">
        <f>+'kgaku-jk1722'!F12</f>
        <v>7721.8</v>
      </c>
      <c r="Q64" s="5">
        <f>+'kgaku-jk1722'!G12</f>
        <v>19895.8</v>
      </c>
      <c r="R64" s="5">
        <f>+'kgaku-jk1722'!H12</f>
        <v>76756.7</v>
      </c>
      <c r="S64" s="5">
        <f>+'kgaku-jk1722'!I12</f>
        <v>142419</v>
      </c>
      <c r="T64" s="5">
        <f>+'gaku-jk1722'!F11</f>
        <v>27078.9</v>
      </c>
      <c r="U64" s="5">
        <f>+'gaku-jk1722'!G11</f>
        <v>60824.5</v>
      </c>
      <c r="V64" s="8">
        <f t="shared" si="164"/>
        <v>117.88259351826989</v>
      </c>
      <c r="W64" s="8">
        <f t="shared" si="165"/>
        <v>109.92470011201124</v>
      </c>
      <c r="X64" s="8">
        <f t="shared" si="166"/>
        <v>65.099293615886978</v>
      </c>
      <c r="Y64" s="8">
        <f t="shared" si="167"/>
        <v>103.03596450256889</v>
      </c>
      <c r="Z64" s="8">
        <f t="shared" si="168"/>
        <v>302.48905695563207</v>
      </c>
      <c r="AA64" s="8">
        <f t="shared" si="169"/>
        <v>113.39177112757469</v>
      </c>
      <c r="AB64" s="8">
        <f t="shared" si="170"/>
        <v>96.822948354997024</v>
      </c>
      <c r="AC64" s="8">
        <f t="shared" si="171"/>
        <v>100.27271642126401</v>
      </c>
      <c r="AD64" s="8">
        <f t="shared" si="172"/>
        <v>99.95753150977329</v>
      </c>
      <c r="AE64" s="8">
        <f t="shared" si="173"/>
        <v>124.75729352481319</v>
      </c>
      <c r="AF64" s="10">
        <f ca="1">+OFFSET('kdef-cy1722'!B$9,ROUNDDOWN((ROW(Sheet1!AF64)-ROW(Sheet1!AF$61))/4,0),0)</f>
        <v>109.8</v>
      </c>
      <c r="AG64" s="10">
        <f ca="1">+OFFSET('kdef-cy1722'!C$9,ROUNDDOWN((ROW(Sheet1!AG64)-ROW(Sheet1!AG$61))/4,0),0)</f>
        <v>66.900000000000006</v>
      </c>
      <c r="AH64" s="10">
        <f ca="1">+OFFSET('kdef-cy1722'!D$9,ROUNDDOWN((ROW(Sheet1!AH64)-ROW(Sheet1!AH$61))/4,0),0)</f>
        <v>102.7</v>
      </c>
      <c r="AI64" s="10">
        <f ca="1">+OFFSET('kdef-cy1722'!F$9,ROUNDDOWN((ROW(Sheet1!AI64)-ROW(Sheet1!AI$61))/4,0),0)</f>
        <v>307.39999999999998</v>
      </c>
      <c r="AJ64" s="10">
        <f ca="1">+OFFSET('kdef-cy1722'!G$9,ROUNDDOWN((ROW(Sheet1!AJ64)-ROW(Sheet1!AJ$61))/4,0),0)</f>
        <v>113.8</v>
      </c>
      <c r="AK64" s="10">
        <f ca="1">+OFFSET('kdef-cy1722'!H$9,ROUNDDOWN((ROW(Sheet1!AK64)-ROW(Sheet1!AK$61))/4,0),0)</f>
        <v>97.1</v>
      </c>
      <c r="AL64" s="10">
        <f ca="1">+OFFSET('kdef-cy1722'!I$9,ROUNDDOWN((ROW(Sheet1!AL64)-ROW(Sheet1!AL$61))/4,0),0)</f>
        <v>99.5</v>
      </c>
      <c r="AM64" s="10">
        <f ca="1">+OFFSET('def-cy1722'!$F$8,ROUNDDOWN((ROW(Sheet1!AM64)-ROW(Sheet1!AM$61))/4,0),0)</f>
        <v>100.1</v>
      </c>
      <c r="AN64" s="10">
        <f ca="1">+OFFSET('def-cy1722'!$G$8,ROUNDDOWN((ROW(Sheet1!AN64)-ROW(Sheet1!AN$61))/4,0),0)</f>
        <v>125.7</v>
      </c>
      <c r="AO64" s="128"/>
      <c r="AP64" s="128"/>
      <c r="AQ64" s="128"/>
      <c r="AR64" s="128"/>
      <c r="AS64" s="128"/>
      <c r="AT64" s="128"/>
      <c r="AU64" s="128"/>
      <c r="AV64" s="128"/>
      <c r="AW64" s="128"/>
      <c r="AX64" s="9">
        <f t="shared" ca="1" si="145"/>
        <v>109.25535714285714</v>
      </c>
      <c r="AY64" s="9">
        <f t="shared" ca="1" si="146"/>
        <v>69.711619283065502</v>
      </c>
      <c r="AZ64" s="9">
        <f t="shared" ca="1" si="147"/>
        <v>102.1828801611279</v>
      </c>
      <c r="BA64" s="9">
        <f t="shared" ca="1" si="148"/>
        <v>319.23236449332279</v>
      </c>
      <c r="BB64" s="9">
        <f t="shared" ca="1" si="149"/>
        <v>114.90808179162609</v>
      </c>
      <c r="BC64" s="9">
        <f t="shared" ca="1" si="150"/>
        <v>96.81158415841584</v>
      </c>
      <c r="BD64" s="9">
        <f t="shared" ca="1" si="151"/>
        <v>97.642116182572593</v>
      </c>
      <c r="BE64" s="9">
        <f t="shared" ca="1" si="143"/>
        <v>99.804719764011793</v>
      </c>
      <c r="BF64" s="9">
        <f t="shared" ca="1" si="152"/>
        <v>127.51516245487365</v>
      </c>
      <c r="BG64">
        <f t="shared" ca="1" si="97"/>
        <v>-1.6004144139882302E-4</v>
      </c>
      <c r="BH64">
        <f t="shared" ca="1" si="98"/>
        <v>2.4738349856330073E-5</v>
      </c>
      <c r="BI64">
        <f t="shared" ca="1" si="99"/>
        <v>-5.2712408621144219E-4</v>
      </c>
      <c r="BJ64">
        <f t="shared" ca="1" si="100"/>
        <v>-1.3121219756378221E-3</v>
      </c>
      <c r="BK64">
        <f t="shared" ca="1" si="101"/>
        <v>-1.961632457495522E-3</v>
      </c>
      <c r="BL64" s="13">
        <f t="shared" ca="1" si="102"/>
        <v>-3.9361816108872787E-3</v>
      </c>
      <c r="BM64">
        <f t="shared" ca="1" si="192"/>
        <v>8.1439759377061537E-4</v>
      </c>
      <c r="BN64">
        <f t="shared" ca="1" si="193"/>
        <v>-2.4276882107089302E-2</v>
      </c>
      <c r="BO64" s="13">
        <f t="shared" ca="1" si="194"/>
        <v>-2.3462484513318688E-2</v>
      </c>
      <c r="BP64">
        <f t="shared" ca="1" si="104"/>
        <v>1.1501530143498554E-2</v>
      </c>
      <c r="BQ64">
        <f t="shared" ca="1" si="105"/>
        <v>3.3409354826120969E-4</v>
      </c>
      <c r="BR64">
        <f t="shared" ca="1" si="106"/>
        <v>-9.9592014341842779E-3</v>
      </c>
      <c r="BS64" s="13">
        <f t="shared" ca="1" si="107"/>
        <v>1.8764222575754861E-3</v>
      </c>
      <c r="BT64" s="5">
        <f t="shared" si="51"/>
        <v>60824.5</v>
      </c>
      <c r="BU64" s="5">
        <f t="shared" ca="1" si="195"/>
        <v>242525.99168481748</v>
      </c>
      <c r="BV64" s="5">
        <f t="shared" ca="1" si="196"/>
        <v>26442.668949155694</v>
      </c>
      <c r="BW64" s="5">
        <f t="shared" ca="1" si="108"/>
        <v>86872.222532206972</v>
      </c>
      <c r="BX64" s="5">
        <f t="shared" si="54"/>
        <v>75883</v>
      </c>
      <c r="BY64" s="5">
        <f t="shared" si="55"/>
        <v>241907.30000000002</v>
      </c>
      <c r="BZ64" s="5">
        <f t="shared" si="56"/>
        <v>50425</v>
      </c>
      <c r="CA64" s="5">
        <f t="shared" si="57"/>
        <v>126308</v>
      </c>
      <c r="CB64" s="9">
        <f t="shared" si="109"/>
        <v>124.75729352481319</v>
      </c>
      <c r="CC64" s="9">
        <f t="shared" ca="1" si="110"/>
        <v>99.744896750851552</v>
      </c>
      <c r="CD64" s="9">
        <f t="shared" ca="1" si="111"/>
        <v>190.69557652050116</v>
      </c>
      <c r="CE64" s="9">
        <f t="shared" ca="1" si="112"/>
        <v>145.39515200405125</v>
      </c>
      <c r="CF64" s="5"/>
      <c r="CG64" s="5">
        <f t="shared" si="197"/>
        <v>99.716668771969381</v>
      </c>
      <c r="CH64" s="5">
        <f t="shared" ca="1" si="113"/>
        <v>99.744896750851552</v>
      </c>
      <c r="CI64" s="5">
        <f t="shared" si="59"/>
        <v>144.8965107023709</v>
      </c>
      <c r="CJ64" s="5">
        <f t="shared" ca="1" si="114"/>
        <v>190.69557652050116</v>
      </c>
      <c r="CK64" s="5">
        <f t="shared" si="115"/>
        <v>132.08652112623034</v>
      </c>
      <c r="CL64" s="5">
        <f t="shared" ca="1" si="116"/>
        <v>145.39515200405125</v>
      </c>
      <c r="CM64" s="5"/>
      <c r="CN64" s="1">
        <f t="shared" si="183"/>
        <v>48.978661553294621</v>
      </c>
      <c r="CO64" s="1">
        <f t="shared" si="184"/>
        <v>6.9926339273269207</v>
      </c>
      <c r="CP64" s="1">
        <f t="shared" ca="1" si="185"/>
        <v>27.881782467819075</v>
      </c>
      <c r="CQ64" s="1">
        <f t="shared" ca="1" si="186"/>
        <v>3.0399576490220257</v>
      </c>
      <c r="CR64" s="1">
        <f t="shared" ca="1" si="187"/>
        <v>9.9871869168016953</v>
      </c>
      <c r="CS64" s="83">
        <f t="shared" si="117"/>
        <v>-5.7100977997841399E-3</v>
      </c>
      <c r="CT64" s="83">
        <f t="shared" si="118"/>
        <v>1.9260548259438216E-2</v>
      </c>
      <c r="CU64" s="83">
        <f t="shared" ca="1" si="60"/>
        <v>-3.9975282391057753E-3</v>
      </c>
      <c r="CV64" s="83">
        <f t="shared" ca="1" si="61"/>
        <v>-2.3795690562970158E-2</v>
      </c>
      <c r="CW64" s="83">
        <f t="shared" ca="1" si="61"/>
        <v>1.8210844997700126E-3</v>
      </c>
      <c r="CX64" s="83">
        <f t="shared" si="119"/>
        <v>1.3436262792523555E-3</v>
      </c>
      <c r="CY64" s="83">
        <f t="shared" si="138"/>
        <v>-5.0569724606280486E-3</v>
      </c>
      <c r="CZ64" s="83">
        <f t="shared" ca="1" si="139"/>
        <v>2.4638987000629702E-3</v>
      </c>
      <c r="DA64" s="83">
        <f t="shared" ca="1" si="140"/>
        <v>-6.4124193495719616E-3</v>
      </c>
      <c r="DB64" s="83">
        <f t="shared" ca="1" si="140"/>
        <v>-5.5848768380260261E-3</v>
      </c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H64" s="5"/>
      <c r="EO64" s="91">
        <v>75883</v>
      </c>
      <c r="EP64" s="1">
        <f>+'gaku-mk1131'!G67</f>
        <v>72243.199999999997</v>
      </c>
      <c r="EQ64" s="5">
        <f t="shared" ca="1" si="66"/>
        <v>13047.718399490654</v>
      </c>
      <c r="ER64" s="7">
        <f ca="1">+ER63+$EQ63</f>
        <v>573510.52008659835</v>
      </c>
      <c r="ES64" s="7">
        <f ca="1">+ES63+$EQ63</f>
        <v>573510.52008659835</v>
      </c>
      <c r="ET64" s="7">
        <f ca="1">+ET63+EQ63-(ES65-ER65)/4</f>
        <v>545789.74285822664</v>
      </c>
      <c r="EU64" s="132">
        <v>569435.69999999995</v>
      </c>
      <c r="EV64" s="5">
        <f t="shared" ca="1" si="67"/>
        <v>6450</v>
      </c>
      <c r="EW64" s="92">
        <f t="shared" ca="1" si="68"/>
        <v>110</v>
      </c>
      <c r="EX64">
        <f t="shared" ca="1" si="189"/>
        <v>0.65994234942853958</v>
      </c>
      <c r="EY64">
        <f t="shared" ca="1" si="69"/>
        <v>0.64994265893625158</v>
      </c>
      <c r="EZ64">
        <f t="shared" ca="1" si="198"/>
        <v>-7.9874368880825837E-3</v>
      </c>
      <c r="FA64">
        <f t="shared" ca="1" si="198"/>
        <v>-6.3209150069325646E-3</v>
      </c>
      <c r="FC64" s="6">
        <f>+call!C102</f>
        <v>2.2659466666666699</v>
      </c>
      <c r="FE64" s="142">
        <f>fof!B126/10</f>
        <v>5251.6532686585806</v>
      </c>
      <c r="FF64" s="142">
        <f>fof!C126/10</f>
        <v>65557.658608774029</v>
      </c>
      <c r="FG64" s="65">
        <f ca="1">+AVERAGE(OFFSET(jikasougaku!$BF$450,(ROW(Sheet1!FG64)-ROW(Sheet1!$FG$59))*3,0):OFFSET(jikasougaku!$BF$450,(ROW(Sheet1!FG64)-ROW(Sheet1!$FG$59))*3+2,0))/1000</f>
        <v>78228.215333333326</v>
      </c>
      <c r="FH64" s="65">
        <f ca="1">+AVERAGE(OFFSET(jikasougaku!$BR$450,(ROW(Sheet1!FH64)-ROW(Sheet1!$FH$59))*3,0):OFFSET(jikasougaku!$BR$450,(ROW(Sheet1!FH64)-ROW(Sheet1!$FH$59))*3+2,0))/1000</f>
        <v>340899.11833333329</v>
      </c>
      <c r="FI64" s="65">
        <f ca="1">+AVERAGE(OFFSET(jikasougaku!$BH$450,(ROW(Sheet1!FI64)-ROW(Sheet1!FI$59))*3,0):OFFSET(jikasougaku!$BH$450,(ROW(Sheet1!FI64)-ROW(Sheet1!FI$59))*3+2,0))/1000</f>
        <v>10452.908333333335</v>
      </c>
      <c r="FJ64" s="65">
        <f ca="1">+AVERAGE(OFFSET(jikasougaku!$BJ$450,(ROW(Sheet1!FJ64)-ROW(Sheet1!FJ$59))*3,0):OFFSET(jikasougaku!$BJ$450,(ROW(Sheet1!FJ64)-ROW(Sheet1!FJ$59))*3+2,0))/1000</f>
        <v>5702.1833333333334</v>
      </c>
      <c r="FK64" s="65">
        <f ca="1">+AVERAGE(OFFSET(jikasougaku!$BL$450,(ROW(Sheet1!FK64)-ROW(Sheet1!FK$59))*3,0):OFFSET(jikasougaku!$BL$450,(ROW(Sheet1!FK64)-ROW(Sheet1!FK$59))*3+2,0))/1000</f>
        <v>1804.9746666666667</v>
      </c>
      <c r="FL64" s="64">
        <f t="shared" ca="1" si="201"/>
        <v>78228.215333333326</v>
      </c>
      <c r="FM64" s="7">
        <f t="shared" ca="1" si="202"/>
        <v>244710.83666666661</v>
      </c>
      <c r="FN64" s="7">
        <f t="shared" ca="1" si="34"/>
        <v>29899.268711403573</v>
      </c>
      <c r="FO64" s="7">
        <f t="shared" ca="1" si="35"/>
        <v>267537.05103698687</v>
      </c>
      <c r="FP64" s="1">
        <f t="shared" ca="1" si="190"/>
        <v>3.4373425312764576</v>
      </c>
      <c r="FQ64" s="1">
        <f t="shared" ca="1" si="191"/>
        <v>30.757156407339615</v>
      </c>
      <c r="FR64" s="211">
        <f ca="1">+FP64/消費税調整!$E64*100</f>
        <v>2.9570131261753665</v>
      </c>
      <c r="FS64" s="211">
        <f ca="1">+FQ64/消費税調整!$E64*100</f>
        <v>26.459194681002007</v>
      </c>
      <c r="FT64" s="83">
        <f t="shared" ca="1" si="124"/>
        <v>-4.18513311412528E-2</v>
      </c>
      <c r="FU64" s="83">
        <f t="shared" ca="1" si="125"/>
        <v>-3.1572187494623323E-2</v>
      </c>
      <c r="FW64" s="132">
        <f>kshotoku1722!E12</f>
        <v>263214.7</v>
      </c>
      <c r="FX64" s="72">
        <f t="shared" ca="1" si="72"/>
        <v>0.37098618745595491</v>
      </c>
      <c r="FY64">
        <f t="shared" ca="1" si="126"/>
        <v>1.5286403794359948E-2</v>
      </c>
      <c r="GA64" s="72">
        <f ca="1">+AVERAGE(OFFSET(Maikin05!$F$10,ROUNDDOWN((ROW(GA64)-ROW(GA$45))/4,0),MOD(ROW(GA64)-ROW(GA$45),4)*3):OFFSET(Maikin05!$F$10,ROUNDDOWN((ROW(GA64)-ROW(GA$45))/4,0),MOD(ROW(GA64)-ROW(GA$45),4)*3+2))</f>
        <v>110</v>
      </c>
      <c r="GB64" s="72">
        <f ca="1">+AVERAGE(OFFSET(Maikin30!$F$20,ROUNDDOWN((ROW(GB64)-ROW(GB$5))/4,0),MOD(ROW(GB64)-ROW(GB$5),4)*3):OFFSET(Maikin30!$F$20,ROUNDDOWN((ROW(GB64)-ROW(GB$5))/4,0),MOD(ROW(GB64)-ROW(GB$5),4)*3+2))</f>
        <v>105.83333333333333</v>
      </c>
      <c r="GC64" s="5">
        <f ca="1">+AVERAGE(OFFSET(Rocho!$J$66,(ROW(GC64)-ROW($GC$5))*3,0):OFFSET(Rocho!$J$66,(ROW(GC64)-ROW($GC$5))*3+2,0))</f>
        <v>6450</v>
      </c>
      <c r="GD64" s="72">
        <f t="shared" ca="1" si="73"/>
        <v>81.567029263511429</v>
      </c>
      <c r="GE64">
        <f t="shared" ca="1" si="127"/>
        <v>-8.3318287528254546E-5</v>
      </c>
      <c r="GF64" s="72"/>
      <c r="GG64" s="87" t="s">
        <v>283</v>
      </c>
      <c r="GH64" s="78">
        <f ca="1">+AVERAGE(OFFSET(Rocho!$E$6,(ROW(GH64)-ROW($GH$5))*3,0):OFFSET(Rocho!$E$6,(ROW(GH64)-ROW($GH$5))*3+2,0))/10000</f>
        <v>10023.333333333332</v>
      </c>
      <c r="GI64" s="82">
        <f>Rocho!T65</f>
        <v>8578.3244821847402</v>
      </c>
      <c r="GJ64">
        <f t="shared" si="128"/>
        <v>1.9510834814131239E-3</v>
      </c>
      <c r="GL64" s="94">
        <f t="shared" si="39"/>
        <v>260313.2</v>
      </c>
      <c r="GM64" s="5">
        <f t="shared" si="74"/>
        <v>75883</v>
      </c>
      <c r="GN64" s="5">
        <f>+'gaku-mk1722'!C11-'gaku-mk1722'!D11</f>
        <v>4709</v>
      </c>
      <c r="GO64" s="5">
        <f t="shared" si="75"/>
        <v>23357.599999999999</v>
      </c>
      <c r="GP64" s="5">
        <f t="shared" si="76"/>
        <v>27067.4</v>
      </c>
      <c r="GQ64" s="5">
        <f>+'gaku-mk1722'!H11</f>
        <v>-1406.9</v>
      </c>
      <c r="GR64" s="5">
        <f>+'gaku-mk1722'!W11</f>
        <v>122096.9</v>
      </c>
      <c r="GS64" s="5">
        <f>+'gaku-mk1722'!M11</f>
        <v>45098.2</v>
      </c>
      <c r="GT64" s="5">
        <f>+'gaku-mk1722'!N11</f>
        <v>36492</v>
      </c>
      <c r="GU64" s="5">
        <f t="shared" si="77"/>
        <v>60824.5</v>
      </c>
      <c r="GV64" s="5">
        <f>+'gaku-jk1722'!C11-'gaku-jk1722'!D11</f>
        <v>4182.5</v>
      </c>
      <c r="GW64" s="5">
        <f t="shared" si="78"/>
        <v>7721.8</v>
      </c>
      <c r="GX64" s="5">
        <f t="shared" si="79"/>
        <v>27078.9</v>
      </c>
      <c r="GY64" s="5">
        <f>+'gaku-jk1722'!H11</f>
        <v>-1409.1</v>
      </c>
      <c r="GZ64" s="5">
        <f>+'gaku-jk1722'!Z11</f>
        <v>114855.6</v>
      </c>
      <c r="HA64" s="5">
        <f>+'gaku-jk1722'!M11</f>
        <v>34897.699999999997</v>
      </c>
      <c r="HB64" s="5">
        <f>+'gaku-jk1722'!N11</f>
        <v>45498.7</v>
      </c>
      <c r="HC64" s="9">
        <f t="shared" ca="1" si="40"/>
        <v>125.7</v>
      </c>
      <c r="HD64">
        <f ca="1">+OFFSET('def-cy1722'!$C$8,ROUNDDOWN((ROW(Sheet1!HG64)-ROW(Sheet1!HG$61))/4,0),0)</f>
        <v>109.8</v>
      </c>
      <c r="HE64" s="9">
        <f t="shared" ca="1" si="42"/>
        <v>307.39999999999998</v>
      </c>
      <c r="HF64" s="9">
        <f t="shared" ca="1" si="43"/>
        <v>100.1</v>
      </c>
      <c r="HG64">
        <f ca="1">+OFFSET('def-cy1722'!$H$8,ROUNDDOWN((ROW(Sheet1!HG64)-ROW(Sheet1!HG$61))/4,0),0)</f>
        <v>112.3</v>
      </c>
      <c r="HH64">
        <f ca="1">+OFFSET('def-cy1722'!$W$8,ROUNDDOWN((ROW(Sheet1!HG64)-ROW(Sheet1!HG$61))/4,0),0)</f>
        <v>105.8</v>
      </c>
      <c r="HI64">
        <f ca="1">+OFFSET('def-cy1722'!$M$8,ROUNDDOWN((ROW(Sheet1!HG64)-ROW(Sheet1!HG$61))/4,0),0)</f>
        <v>131.19999999999999</v>
      </c>
      <c r="HJ64">
        <f ca="1">+OFFSET('def-cy1722'!$N$8,ROUNDDOWN((ROW(Sheet1!HG64)-ROW(Sheet1!HG$61))/4,0),0)</f>
        <v>80.3</v>
      </c>
      <c r="HS64" s="9">
        <f t="shared" ca="1" si="203"/>
        <v>127.51516245487365</v>
      </c>
      <c r="HT64" s="9">
        <f t="shared" ca="1" si="204"/>
        <v>109.14642857142857</v>
      </c>
      <c r="HU64" s="9">
        <f t="shared" ca="1" si="205"/>
        <v>319.23236449332279</v>
      </c>
      <c r="HV64" s="9">
        <f t="shared" ca="1" si="206"/>
        <v>99.804719764011793</v>
      </c>
      <c r="HW64" s="9">
        <f t="shared" ca="1" si="207"/>
        <v>116.11000848176421</v>
      </c>
      <c r="HX64" s="9">
        <f t="shared" ca="1" si="208"/>
        <v>105.59295499021526</v>
      </c>
      <c r="HY64" s="9">
        <f t="shared" ca="1" si="209"/>
        <v>135.86435733819505</v>
      </c>
      <c r="HZ64" s="9">
        <f t="shared" ca="1" si="210"/>
        <v>84.217073170731695</v>
      </c>
      <c r="IA64">
        <f t="shared" ca="1" si="80"/>
        <v>5.6098618342988764E-3</v>
      </c>
      <c r="IB64">
        <f t="shared" ca="1" si="81"/>
        <v>1.7498440096155117E-4</v>
      </c>
      <c r="IC64">
        <f t="shared" ca="1" si="82"/>
        <v>1.6295385240854107E-4</v>
      </c>
      <c r="ID64">
        <f t="shared" ca="1" si="83"/>
        <v>-4.8575922793460992E-3</v>
      </c>
      <c r="IE64">
        <f t="shared" ca="1" si="84"/>
        <v>-5.9049454519526272E-3</v>
      </c>
      <c r="IF64">
        <f t="shared" ca="1" si="85"/>
        <v>-1.9747540112010167E-3</v>
      </c>
      <c r="IG64">
        <f t="shared" ca="1" si="86"/>
        <v>8.3274589908689182E-4</v>
      </c>
      <c r="IH64">
        <f t="shared" ca="1" si="87"/>
        <v>-1.3355265287971309E-3</v>
      </c>
      <c r="II64">
        <f t="shared" ca="1" si="129"/>
        <v>-7.2922722845410138E-3</v>
      </c>
      <c r="IJ64" s="5">
        <f t="shared" ca="1" si="130"/>
        <v>202228.35426122323</v>
      </c>
      <c r="IK64" s="1">
        <f t="shared" ca="1" si="88"/>
        <v>23.249000831482665</v>
      </c>
      <c r="IL64">
        <f t="shared" ca="1" si="131"/>
        <v>-7.3725703508761391E-3</v>
      </c>
      <c r="IM64" s="5">
        <f t="shared" si="89"/>
        <v>260313.2</v>
      </c>
      <c r="IN64">
        <f t="shared" ca="1" si="90"/>
        <v>128.72240440811143</v>
      </c>
      <c r="IP64" s="112">
        <v>121.74076347162742</v>
      </c>
      <c r="IQ64" s="112">
        <v>120.87653285318551</v>
      </c>
      <c r="IR64">
        <f t="shared" si="91"/>
        <v>98.186396735937706</v>
      </c>
      <c r="IS64">
        <f t="shared" si="132"/>
        <v>1.0955282814707526E-2</v>
      </c>
      <c r="IT64" s="112">
        <v>0.52324023206295966</v>
      </c>
      <c r="IU64">
        <f t="shared" si="133"/>
        <v>-1.3634348885872784E-2</v>
      </c>
      <c r="IW64">
        <f>+util!B62</f>
        <v>110.133333333333</v>
      </c>
      <c r="IX64">
        <f t="shared" si="134"/>
        <v>3.1358241084208899E-2</v>
      </c>
      <c r="IY64">
        <f t="shared" si="135"/>
        <v>1.8814944650525339E-2</v>
      </c>
      <c r="JA64" s="5">
        <f t="shared" si="92"/>
        <v>134005.20000000001</v>
      </c>
      <c r="JB64" s="1">
        <f t="shared" si="93"/>
        <v>2.6575151214675263</v>
      </c>
      <c r="JC64" s="5">
        <f t="shared" ca="1" si="94"/>
        <v>104104.02184155883</v>
      </c>
      <c r="JD64" s="1">
        <f t="shared" ca="1" si="95"/>
        <v>11.968225223396281</v>
      </c>
      <c r="JE64">
        <f t="shared" ca="1" si="136"/>
        <v>-1.0404614674681453E-2</v>
      </c>
      <c r="JG64">
        <f t="shared" si="96"/>
        <v>0.56642163168044646</v>
      </c>
    </row>
    <row r="65" spans="1:267" x14ac:dyDescent="0.15">
      <c r="A65" t="s">
        <v>304</v>
      </c>
      <c r="B65" s="5">
        <f>+'gaku-mk1722'!B12</f>
        <v>504971.9</v>
      </c>
      <c r="C65" s="5">
        <f>+'kgaku-mk1722'!B13</f>
        <v>266488.5</v>
      </c>
      <c r="D65" s="5">
        <f>+'kgaku-mk1722'!C13</f>
        <v>2496.9</v>
      </c>
      <c r="E65" s="5">
        <f>+'kgaku-mk1722'!D13</f>
        <v>187.5</v>
      </c>
      <c r="F65" s="5">
        <f>+'kgaku-mk1722'!F13</f>
        <v>24193</v>
      </c>
      <c r="G65" s="5">
        <f>+'kgaku-mk1722'!G13</f>
        <v>22939.4</v>
      </c>
      <c r="H65" s="5">
        <f>+'kgaku-mk1722'!H13</f>
        <v>74824.899999999994</v>
      </c>
      <c r="I65" s="5">
        <f>+'kgaku-mk1722'!I13</f>
        <v>142221.9</v>
      </c>
      <c r="J65" s="5">
        <f>+'gaku-mk1722'!F12</f>
        <v>26075.5</v>
      </c>
      <c r="K65" s="5">
        <f>+'gaku-mk1722'!G12</f>
        <v>77722.100000000006</v>
      </c>
      <c r="L65" s="5">
        <f>+'gaku-jk1722'!B12</f>
        <v>430299.9</v>
      </c>
      <c r="M65" s="5">
        <f>+'kgaku-jk1722'!B13</f>
        <v>242841.8</v>
      </c>
      <c r="N65" s="5">
        <f>+'kgaku-jk1722'!C13</f>
        <v>3964.5</v>
      </c>
      <c r="O65" s="5">
        <f>+'kgaku-jk1722'!D13</f>
        <v>182.3</v>
      </c>
      <c r="P65" s="5">
        <f>+'kgaku-jk1722'!F13</f>
        <v>8125.1</v>
      </c>
      <c r="Q65" s="5">
        <f>+'kgaku-jk1722'!G13</f>
        <v>20319.099999999999</v>
      </c>
      <c r="R65" s="5">
        <f>+'kgaku-jk1722'!H13</f>
        <v>77663.8</v>
      </c>
      <c r="S65" s="5">
        <f>+'kgaku-jk1722'!I13</f>
        <v>141312.29999999999</v>
      </c>
      <c r="T65" s="5">
        <f>+'gaku-jk1722'!F12</f>
        <v>26096.3</v>
      </c>
      <c r="U65" s="5">
        <f>+'gaku-jk1722'!G12</f>
        <v>62462.5</v>
      </c>
      <c r="V65" s="8">
        <f t="shared" si="164"/>
        <v>117.35347835312069</v>
      </c>
      <c r="W65" s="8">
        <f t="shared" si="165"/>
        <v>109.73749165094313</v>
      </c>
      <c r="X65" s="8">
        <f t="shared" si="166"/>
        <v>62.981460461596669</v>
      </c>
      <c r="Y65" s="8">
        <f t="shared" si="167"/>
        <v>102.85244103126713</v>
      </c>
      <c r="Z65" s="8">
        <f t="shared" si="168"/>
        <v>297.75633530664237</v>
      </c>
      <c r="AA65" s="8">
        <f t="shared" si="169"/>
        <v>112.89574833531016</v>
      </c>
      <c r="AB65" s="8">
        <f t="shared" si="170"/>
        <v>96.344629029225956</v>
      </c>
      <c r="AC65" s="8">
        <f t="shared" si="171"/>
        <v>100.64368069870775</v>
      </c>
      <c r="AD65" s="8">
        <f t="shared" si="172"/>
        <v>99.920295214264101</v>
      </c>
      <c r="AE65" s="8">
        <f t="shared" si="173"/>
        <v>124.43001801080649</v>
      </c>
      <c r="AF65" s="10">
        <f ca="1">+OFFSET('kdef-cy1722'!B$9,ROUNDDOWN((ROW(Sheet1!AF65)-ROW(Sheet1!AF$61))/4,0),0)</f>
        <v>109.4</v>
      </c>
      <c r="AG65" s="10">
        <f ca="1">+OFFSET('kdef-cy1722'!C$9,ROUNDDOWN((ROW(Sheet1!AG65)-ROW(Sheet1!AG$61))/4,0),0)</f>
        <v>64.3</v>
      </c>
      <c r="AH65" s="10">
        <f ca="1">+OFFSET('kdef-cy1722'!D$9,ROUNDDOWN((ROW(Sheet1!AH65)-ROW(Sheet1!AH$61))/4,0),0)</f>
        <v>102.4</v>
      </c>
      <c r="AI65" s="10">
        <f ca="1">+OFFSET('kdef-cy1722'!F$9,ROUNDDOWN((ROW(Sheet1!AI65)-ROW(Sheet1!AI$61))/4,0),0)</f>
        <v>291.39999999999998</v>
      </c>
      <c r="AJ65" s="10">
        <f ca="1">+OFFSET('kdef-cy1722'!G$9,ROUNDDOWN((ROW(Sheet1!AJ65)-ROW(Sheet1!AJ$61))/4,0),0)</f>
        <v>113</v>
      </c>
      <c r="AK65" s="10">
        <f ca="1">+OFFSET('kdef-cy1722'!H$9,ROUNDDOWN((ROW(Sheet1!AK65)-ROW(Sheet1!AK$61))/4,0),0)</f>
        <v>95.7</v>
      </c>
      <c r="AL65" s="10">
        <f ca="1">+OFFSET('kdef-cy1722'!I$9,ROUNDDOWN((ROW(Sheet1!AL65)-ROW(Sheet1!AL$61))/4,0),0)</f>
        <v>100.7</v>
      </c>
      <c r="AM65" s="10">
        <f ca="1">+OFFSET('def-cy1722'!$F$8,ROUNDDOWN((ROW(Sheet1!AM65)-ROW(Sheet1!AM$61))/4,0),0)</f>
        <v>99.5</v>
      </c>
      <c r="AN65" s="10">
        <f ca="1">+OFFSET('def-cy1722'!$G$8,ROUNDDOWN((ROW(Sheet1!AN65)-ROW(Sheet1!AN$61))/4,0),0)</f>
        <v>123.6</v>
      </c>
      <c r="AO65" s="128"/>
      <c r="AP65" s="128"/>
      <c r="AQ65" s="128"/>
      <c r="AR65" s="128"/>
      <c r="AS65" s="128"/>
      <c r="AT65" s="128"/>
      <c r="AU65" s="128"/>
      <c r="AV65" s="128"/>
      <c r="AW65" s="128"/>
      <c r="AX65" s="9">
        <f t="shared" ca="1" si="145"/>
        <v>109.8</v>
      </c>
      <c r="AY65" s="9">
        <f t="shared" ca="1" si="146"/>
        <v>66.900000000000006</v>
      </c>
      <c r="AZ65" s="9">
        <f t="shared" ca="1" si="147"/>
        <v>102.7</v>
      </c>
      <c r="BA65" s="9">
        <f t="shared" ca="1" si="148"/>
        <v>307.39999999999998</v>
      </c>
      <c r="BB65" s="9">
        <f t="shared" ca="1" si="149"/>
        <v>113.8</v>
      </c>
      <c r="BC65" s="9">
        <f t="shared" ca="1" si="150"/>
        <v>97.1</v>
      </c>
      <c r="BD65" s="9">
        <f t="shared" ca="1" si="151"/>
        <v>99.5</v>
      </c>
      <c r="BE65" s="9">
        <f t="shared" ca="1" si="143"/>
        <v>100.1</v>
      </c>
      <c r="BF65" s="9">
        <f t="shared" ca="1" si="152"/>
        <v>125.7</v>
      </c>
      <c r="BG65">
        <f t="shared" ca="1" si="97"/>
        <v>5.9085963469031745E-4</v>
      </c>
      <c r="BH65">
        <f t="shared" ca="1" si="98"/>
        <v>1.3541792785460178E-4</v>
      </c>
      <c r="BI65">
        <f t="shared" ca="1" si="99"/>
        <v>1.9974187896496039E-3</v>
      </c>
      <c r="BJ65">
        <f t="shared" ca="1" si="100"/>
        <v>3.6521869243800933E-3</v>
      </c>
      <c r="BK65">
        <f t="shared" ca="1" si="101"/>
        <v>-4.5659546230673084E-3</v>
      </c>
      <c r="BL65" s="13">
        <f t="shared" ca="1" si="102"/>
        <v>1.8099286535073079E-3</v>
      </c>
      <c r="BM65">
        <f t="shared" ca="1" si="192"/>
        <v>2.4383873284567321E-2</v>
      </c>
      <c r="BN65">
        <f t="shared" ca="1" si="193"/>
        <v>-1.9345566192852773E-2</v>
      </c>
      <c r="BO65" s="13">
        <f t="shared" ca="1" si="194"/>
        <v>5.038307091714548E-3</v>
      </c>
      <c r="BP65">
        <f t="shared" ca="1" si="104"/>
        <v>1.6174227209489061E-2</v>
      </c>
      <c r="BQ65">
        <f t="shared" ca="1" si="105"/>
        <v>9.7388224829580757E-3</v>
      </c>
      <c r="BR65">
        <f t="shared" ca="1" si="106"/>
        <v>-7.726542571222658E-3</v>
      </c>
      <c r="BS65" s="13">
        <f t="shared" ca="1" si="107"/>
        <v>1.8186507121224476E-2</v>
      </c>
      <c r="BT65" s="5">
        <f t="shared" si="51"/>
        <v>62462.5</v>
      </c>
      <c r="BU65" s="5">
        <f t="shared" ca="1" si="195"/>
        <v>242964.94642638811</v>
      </c>
      <c r="BV65" s="5">
        <f t="shared" ca="1" si="196"/>
        <v>26575.895235646087</v>
      </c>
      <c r="BW65" s="5">
        <f t="shared" ca="1" si="108"/>
        <v>88452.124825925537</v>
      </c>
      <c r="BX65" s="5">
        <f t="shared" si="54"/>
        <v>77722.100000000006</v>
      </c>
      <c r="BY65" s="5">
        <f t="shared" si="55"/>
        <v>242295.59999999998</v>
      </c>
      <c r="BZ65" s="5">
        <f t="shared" si="56"/>
        <v>50268.5</v>
      </c>
      <c r="CA65" s="5">
        <f t="shared" si="57"/>
        <v>127990.6</v>
      </c>
      <c r="CB65" s="9">
        <f t="shared" si="109"/>
        <v>124.43001801080649</v>
      </c>
      <c r="CC65" s="9">
        <f t="shared" ca="1" si="110"/>
        <v>99.724509055222526</v>
      </c>
      <c r="CD65" s="9">
        <f t="shared" ca="1" si="111"/>
        <v>189.15073059354617</v>
      </c>
      <c r="CE65" s="9">
        <f t="shared" ca="1" si="112"/>
        <v>144.70042438424912</v>
      </c>
      <c r="CF65" s="5"/>
      <c r="CG65" s="5">
        <f t="shared" si="197"/>
        <v>99.683127808677213</v>
      </c>
      <c r="CH65" s="5">
        <f t="shared" ca="1" si="113"/>
        <v>99.724509055222526</v>
      </c>
      <c r="CI65" s="5">
        <f t="shared" si="59"/>
        <v>146.89200324942871</v>
      </c>
      <c r="CJ65" s="5">
        <f t="shared" ca="1" si="114"/>
        <v>189.15073059354617</v>
      </c>
      <c r="CK65" s="5">
        <f t="shared" si="115"/>
        <v>132.3804687233345</v>
      </c>
      <c r="CL65" s="5">
        <f t="shared" ca="1" si="116"/>
        <v>144.70042438424912</v>
      </c>
      <c r="CM65" s="5"/>
      <c r="CN65" s="1">
        <f t="shared" si="183"/>
        <v>49.457919317319018</v>
      </c>
      <c r="CO65" s="1">
        <f t="shared" si="184"/>
        <v>7.1793307071603758</v>
      </c>
      <c r="CP65" s="1">
        <f t="shared" ca="1" si="185"/>
        <v>27.925966790354916</v>
      </c>
      <c r="CQ65" s="1">
        <f t="shared" ca="1" si="186"/>
        <v>3.0545870039712004</v>
      </c>
      <c r="CR65" s="1">
        <f t="shared" ca="1" si="187"/>
        <v>10.166532813709823</v>
      </c>
      <c r="CS65" s="83">
        <f t="shared" si="117"/>
        <v>9.7374684623644635E-3</v>
      </c>
      <c r="CT65" s="83">
        <f t="shared" si="118"/>
        <v>2.6348863535394486E-2</v>
      </c>
      <c r="CU65" s="83">
        <f t="shared" ca="1" si="60"/>
        <v>1.5834479030291608E-3</v>
      </c>
      <c r="CV65" s="83">
        <f t="shared" ca="1" si="61"/>
        <v>4.8008124905115461E-3</v>
      </c>
      <c r="CW65" s="83">
        <f t="shared" ca="1" si="61"/>
        <v>1.7798265897138819E-2</v>
      </c>
      <c r="CX65" s="83">
        <f t="shared" si="119"/>
        <v>-4.4985962676935493E-3</v>
      </c>
      <c r="CY65" s="83">
        <f t="shared" si="138"/>
        <v>-2.6267445173467998E-3</v>
      </c>
      <c r="CZ65" s="83">
        <f t="shared" ca="1" si="139"/>
        <v>-2.0441927540353649E-4</v>
      </c>
      <c r="DA65" s="83">
        <f t="shared" ca="1" si="140"/>
        <v>-8.1341027448730025E-3</v>
      </c>
      <c r="DB65" s="83">
        <f t="shared" ca="1" si="140"/>
        <v>-4.7896555789303354E-3</v>
      </c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H65" s="5"/>
      <c r="EO65" s="91">
        <v>77722.100000000006</v>
      </c>
      <c r="EP65" s="1">
        <f>+'gaku-mk1131'!G68</f>
        <v>72308.2</v>
      </c>
      <c r="EQ65" s="5">
        <f t="shared" ca="1" si="66"/>
        <v>13428.105054068552</v>
      </c>
      <c r="ER65" s="90">
        <f ca="1">+OFFSET($EK$6,(ROW(ER65)-ROW($ER$9))/4,0)</f>
        <v>549597.20218159351</v>
      </c>
      <c r="ES65" s="7">
        <f ca="1">+ES64+$EQ64</f>
        <v>586558.23848608905</v>
      </c>
      <c r="ET65" s="7">
        <f ca="1">+ET64+EQ64-(ES65-ER65)/4</f>
        <v>549597.20218159351</v>
      </c>
      <c r="EU65" s="132">
        <v>570410.4</v>
      </c>
      <c r="EV65" s="5">
        <f t="shared" ca="1" si="67"/>
        <v>6458</v>
      </c>
      <c r="EW65" s="92">
        <f t="shared" ca="1" si="68"/>
        <v>110.13333333333333</v>
      </c>
      <c r="EX65">
        <f t="shared" ca="1" si="189"/>
        <v>0.66384158230071277</v>
      </c>
      <c r="EY65">
        <f t="shared" ca="1" si="69"/>
        <v>0.65501764722341016</v>
      </c>
      <c r="EZ65">
        <f t="shared" ca="1" si="198"/>
        <v>5.8910582844724719E-3</v>
      </c>
      <c r="FA65">
        <f t="shared" ca="1" si="198"/>
        <v>7.7780356209499095E-3</v>
      </c>
      <c r="FC65" s="6">
        <f>+call!C103</f>
        <v>2.2187033333333299</v>
      </c>
      <c r="FE65" s="142">
        <f>fof!B127/10</f>
        <v>5278.9600146100811</v>
      </c>
      <c r="FF65" s="142">
        <f>fof!C127/10</f>
        <v>234195.85065582031</v>
      </c>
      <c r="FG65" s="65">
        <f ca="1">+AVERAGE(OFFSET(jikasougaku!$BF$450,(ROW(Sheet1!FG65)-ROW(Sheet1!$FG$59))*3,0):OFFSET(jikasougaku!$BF$450,(ROW(Sheet1!FG65)-ROW(Sheet1!$FG$59))*3+2,0))/1000</f>
        <v>71962.683333333334</v>
      </c>
      <c r="FH65" s="65">
        <f ca="1">+AVERAGE(OFFSET(jikasougaku!$BR$450,(ROW(Sheet1!FH65)-ROW(Sheet1!$FH$59))*3,0):OFFSET(jikasougaku!$BR$450,(ROW(Sheet1!FH65)-ROW(Sheet1!$FH$59))*3+2,0))/1000</f>
        <v>301571.90399999998</v>
      </c>
      <c r="FI65" s="65">
        <f ca="1">+AVERAGE(OFFSET(jikasougaku!$BH$450,(ROW(Sheet1!FI65)-ROW(Sheet1!FI$59))*3,0):OFFSET(jikasougaku!$BH$450,(ROW(Sheet1!FI65)-ROW(Sheet1!FI$59))*3+2,0))/1000</f>
        <v>8828.2980000000007</v>
      </c>
      <c r="FJ65" s="65">
        <f ca="1">+AVERAGE(OFFSET(jikasougaku!$BJ$450,(ROW(Sheet1!FJ65)-ROW(Sheet1!FJ$59))*3,0):OFFSET(jikasougaku!$BJ$450,(ROW(Sheet1!FJ65)-ROW(Sheet1!FJ$59))*3+2,0))/1000</f>
        <v>4994.123333333333</v>
      </c>
      <c r="FK65" s="65">
        <f ca="1">+AVERAGE(OFFSET(jikasougaku!$BL$450,(ROW(Sheet1!FK65)-ROW(Sheet1!FK$59))*3,0):OFFSET(jikasougaku!$BL$450,(ROW(Sheet1!FK65)-ROW(Sheet1!FK$59))*3+2,0))/1000</f>
        <v>1572.4976666666666</v>
      </c>
      <c r="FL65" s="64">
        <f t="shared" ca="1" si="201"/>
        <v>71962.683333333334</v>
      </c>
      <c r="FM65" s="7">
        <f t="shared" ca="1" si="202"/>
        <v>214214.30166666664</v>
      </c>
      <c r="FN65" s="7">
        <f t="shared" ca="1" si="34"/>
        <v>27504.54675475843</v>
      </c>
      <c r="FO65" s="5">
        <f t="shared" ref="FO65:FO128" si="211">+FF65</f>
        <v>234195.85065582031</v>
      </c>
      <c r="FP65" s="1">
        <f t="shared" ca="1" si="190"/>
        <v>3.1613245884004879</v>
      </c>
      <c r="FQ65" s="1">
        <f t="shared" si="191"/>
        <v>26.91806223098461</v>
      </c>
      <c r="FR65" s="211">
        <f ca="1">+FP65/消費税調整!$E65*100</f>
        <v>2.7318273291011024</v>
      </c>
      <c r="FS65" s="211">
        <f>+FQ65/消費税調整!$E65*100</f>
        <v>23.260976844599867</v>
      </c>
      <c r="FT65" s="83">
        <f t="shared" ca="1" si="124"/>
        <v>-7.9208943277924493E-2</v>
      </c>
      <c r="FU65" s="83">
        <f t="shared" ca="1" si="125"/>
        <v>-0.12882657992030749</v>
      </c>
      <c r="FW65" s="5">
        <f>kshotoku1722!E13</f>
        <v>262822.7</v>
      </c>
      <c r="FX65" s="72">
        <f t="shared" ca="1" si="72"/>
        <v>0.36952689083569978</v>
      </c>
      <c r="FY65">
        <f t="shared" ca="1" si="126"/>
        <v>-3.9413173165787014E-3</v>
      </c>
      <c r="GA65" s="72">
        <f ca="1">+AVERAGE(OFFSET(Maikin05!$F$10,ROUNDDOWN((ROW(GA65)-ROW(GA$45))/4,0),MOD(ROW(GA65)-ROW(GA$45),4)*3):OFFSET(Maikin05!$F$10,ROUNDDOWN((ROW(GA65)-ROW(GA$45))/4,0),MOD(ROW(GA65)-ROW(GA$45),4)*3+2))</f>
        <v>110.13333333333333</v>
      </c>
      <c r="GB65" s="72">
        <f ca="1">+AVERAGE(OFFSET(Maikin30!$F$20,ROUNDDOWN((ROW(GB65)-ROW(GB$5))/4,0),MOD(ROW(GB65)-ROW(GB$5),4)*3):OFFSET(Maikin30!$F$20,ROUNDDOWN((ROW(GB65)-ROW(GB$5))/4,0),MOD(ROW(GB65)-ROW(GB$5),4)*3+2))</f>
        <v>106.16666666666667</v>
      </c>
      <c r="GC65" s="5">
        <f ca="1">+AVERAGE(OFFSET(Rocho!$J$66,(ROW(GC65)-ROW($GC$5))*3,0):OFFSET(Rocho!$J$66,(ROW(GC65)-ROW($GC$5))*3+2,0))</f>
        <v>6458</v>
      </c>
      <c r="GD65" s="72">
        <f t="shared" ca="1" si="73"/>
        <v>81.748806565755459</v>
      </c>
      <c r="GE65">
        <f t="shared" ca="1" si="127"/>
        <v>2.2260839114186365E-3</v>
      </c>
      <c r="GF65" s="72"/>
      <c r="GG65" s="87" t="s">
        <v>284</v>
      </c>
      <c r="GH65" s="78">
        <f ca="1">+AVERAGE(OFFSET(Rocho!$E$6,(ROW(GH65)-ROW($GH$5))*3,0):OFFSET(Rocho!$E$6,(ROW(GH65)-ROW($GH$5))*3+2,0))/10000</f>
        <v>10048</v>
      </c>
      <c r="GI65" s="82">
        <f>Rocho!T66</f>
        <v>8591.4453364841993</v>
      </c>
      <c r="GJ65">
        <f t="shared" si="128"/>
        <v>1.5283672398779492E-3</v>
      </c>
      <c r="GL65" s="94">
        <f t="shared" si="39"/>
        <v>262676.50000000006</v>
      </c>
      <c r="GM65" s="5">
        <f t="shared" si="74"/>
        <v>77722.100000000006</v>
      </c>
      <c r="GN65" s="5">
        <f>+'gaku-mk1722'!C12-'gaku-mk1722'!D12</f>
        <v>4777.2000000000116</v>
      </c>
      <c r="GO65" s="5">
        <f t="shared" si="75"/>
        <v>24193</v>
      </c>
      <c r="GP65" s="5">
        <f t="shared" si="76"/>
        <v>26075.5</v>
      </c>
      <c r="GQ65" s="5">
        <f>+'gaku-mk1722'!H12</f>
        <v>1899.6</v>
      </c>
      <c r="GR65" s="5">
        <f>+'gaku-mk1722'!W12</f>
        <v>120252.4</v>
      </c>
      <c r="GS65" s="5">
        <f>+'gaku-mk1722'!M12</f>
        <v>45059</v>
      </c>
      <c r="GT65" s="5">
        <f>+'gaku-mk1722'!N12</f>
        <v>37302.300000000003</v>
      </c>
      <c r="GU65" s="5">
        <f t="shared" si="77"/>
        <v>62462.5</v>
      </c>
      <c r="GV65" s="5">
        <f>+'gaku-jk1722'!C12-'gaku-jk1722'!D12</f>
        <v>4245.1000000000058</v>
      </c>
      <c r="GW65" s="5">
        <f t="shared" si="78"/>
        <v>8125.1</v>
      </c>
      <c r="GX65" s="5">
        <f t="shared" si="79"/>
        <v>26096.3</v>
      </c>
      <c r="GY65" s="5">
        <f>+'gaku-jk1722'!H12</f>
        <v>2273</v>
      </c>
      <c r="GZ65" s="5">
        <f>+'gaku-jk1722'!Z12</f>
        <v>113731</v>
      </c>
      <c r="HA65" s="5">
        <f>+'gaku-jk1722'!M12</f>
        <v>35325.1</v>
      </c>
      <c r="HB65" s="5">
        <f>+'gaku-jk1722'!N12</f>
        <v>47112</v>
      </c>
      <c r="HC65" s="9">
        <f t="shared" ca="1" si="40"/>
        <v>123.6</v>
      </c>
      <c r="HD65">
        <f ca="1">+OFFSET('def-cy1722'!$C$8,ROUNDDOWN((ROW(Sheet1!HG65)-ROW(Sheet1!HG$61))/4,0),0)</f>
        <v>109.4</v>
      </c>
      <c r="HE65" s="9">
        <f t="shared" ca="1" si="42"/>
        <v>291.39999999999998</v>
      </c>
      <c r="HF65" s="9">
        <f t="shared" ca="1" si="43"/>
        <v>99.5</v>
      </c>
      <c r="HG65">
        <f ca="1">+OFFSET('def-cy1722'!$H$8,ROUNDDOWN((ROW(Sheet1!HG65)-ROW(Sheet1!HG$61))/4,0),0)</f>
        <v>110.7</v>
      </c>
      <c r="HH65">
        <f ca="1">+OFFSET('def-cy1722'!$W$8,ROUNDDOWN((ROW(Sheet1!HG65)-ROW(Sheet1!HG$61))/4,0),0)</f>
        <v>106</v>
      </c>
      <c r="HI65">
        <f ca="1">+OFFSET('def-cy1722'!$M$8,ROUNDDOWN((ROW(Sheet1!HG65)-ROW(Sheet1!HG$61))/4,0),0)</f>
        <v>128.19999999999999</v>
      </c>
      <c r="HJ65">
        <f ca="1">+OFFSET('def-cy1722'!$N$8,ROUNDDOWN((ROW(Sheet1!HG65)-ROW(Sheet1!HG$61))/4,0),0)</f>
        <v>78.900000000000006</v>
      </c>
      <c r="HS65" s="9">
        <f t="shared" ca="1" si="203"/>
        <v>125.7</v>
      </c>
      <c r="HT65" s="9">
        <f t="shared" ca="1" si="204"/>
        <v>109.8</v>
      </c>
      <c r="HU65" s="9">
        <f t="shared" ca="1" si="205"/>
        <v>307.39999999999998</v>
      </c>
      <c r="HV65" s="9">
        <f t="shared" ca="1" si="206"/>
        <v>100.1</v>
      </c>
      <c r="HW65" s="9">
        <f t="shared" ca="1" si="207"/>
        <v>112.3</v>
      </c>
      <c r="HX65" s="9">
        <f t="shared" ca="1" si="208"/>
        <v>105.8</v>
      </c>
      <c r="HY65" s="9">
        <f t="shared" ca="1" si="209"/>
        <v>131.19999999999999</v>
      </c>
      <c r="HZ65" s="9">
        <f t="shared" ca="1" si="210"/>
        <v>80.3</v>
      </c>
      <c r="IA65">
        <f t="shared" ca="1" si="80"/>
        <v>7.8864408712582129E-3</v>
      </c>
      <c r="IB65">
        <f t="shared" ca="1" si="81"/>
        <v>2.6327435032817898E-4</v>
      </c>
      <c r="IC65">
        <f t="shared" ca="1" si="82"/>
        <v>4.7485822149493095E-3</v>
      </c>
      <c r="ID65">
        <f t="shared" ca="1" si="83"/>
        <v>-3.7674085035393663E-3</v>
      </c>
      <c r="IE65">
        <f t="shared" ca="1" si="84"/>
        <v>1.5838250653824895E-2</v>
      </c>
      <c r="IF65">
        <f t="shared" ca="1" si="85"/>
        <v>-4.5573840001429944E-3</v>
      </c>
      <c r="IG65">
        <f t="shared" ca="1" si="86"/>
        <v>2.1478316081125245E-3</v>
      </c>
      <c r="IH65">
        <f t="shared" ca="1" si="87"/>
        <v>-4.9620662173408981E-3</v>
      </c>
      <c r="II65">
        <f t="shared" ca="1" si="129"/>
        <v>1.7597520977449863E-2</v>
      </c>
      <c r="IJ65" s="5">
        <f t="shared" ca="1" si="130"/>
        <v>205787.07196757029</v>
      </c>
      <c r="IK65" s="1">
        <f t="shared" ca="1" si="88"/>
        <v>23.652806802696013</v>
      </c>
      <c r="IL65">
        <f t="shared" ca="1" si="131"/>
        <v>1.7219632651098753E-2</v>
      </c>
      <c r="IM65" s="5">
        <f t="shared" si="89"/>
        <v>262676.50000000006</v>
      </c>
      <c r="IN65">
        <f t="shared" ca="1" si="90"/>
        <v>127.64480173049691</v>
      </c>
      <c r="IP65" s="112">
        <v>121.96127864087376</v>
      </c>
      <c r="IQ65" s="112">
        <v>121.28107850609777</v>
      </c>
      <c r="IR65">
        <f t="shared" si="91"/>
        <v>98.573462400897682</v>
      </c>
      <c r="IS65">
        <f t="shared" si="132"/>
        <v>3.9344017215400462E-3</v>
      </c>
      <c r="IT65" s="112">
        <v>0.52499139547171636</v>
      </c>
      <c r="IU65">
        <f t="shared" si="133"/>
        <v>3.3411795481974567E-3</v>
      </c>
      <c r="IW65">
        <f>+util!B63</f>
        <v>109.5</v>
      </c>
      <c r="IX65">
        <f t="shared" si="134"/>
        <v>-5.7672037221548154E-3</v>
      </c>
      <c r="IY65">
        <f t="shared" si="135"/>
        <v>-3.460322233292889E-3</v>
      </c>
      <c r="JA65" s="5">
        <f t="shared" si="92"/>
        <v>134685.90000000002</v>
      </c>
      <c r="JB65" s="1">
        <f t="shared" si="93"/>
        <v>2.6793299979112173</v>
      </c>
      <c r="JC65" s="5">
        <f t="shared" ca="1" si="94"/>
        <v>105516.16530720096</v>
      </c>
      <c r="JD65" s="1">
        <f t="shared" ca="1" si="95"/>
        <v>12.127843837371195</v>
      </c>
      <c r="JE65">
        <f t="shared" ca="1" si="136"/>
        <v>1.324871275604288E-2</v>
      </c>
      <c r="JG65">
        <f t="shared" si="96"/>
        <v>0.56435476745404767</v>
      </c>
    </row>
    <row r="66" spans="1:267" x14ac:dyDescent="0.15">
      <c r="A66" t="s">
        <v>305</v>
      </c>
      <c r="B66" s="5">
        <f>+'gaku-mk1722'!B13</f>
        <v>510326.4</v>
      </c>
      <c r="C66" s="5">
        <f>+'kgaku-mk1722'!B14</f>
        <v>268686.8</v>
      </c>
      <c r="D66" s="5">
        <f>+'kgaku-mk1722'!C14</f>
        <v>2546.6999999999998</v>
      </c>
      <c r="E66" s="5">
        <f>+'kgaku-mk1722'!D14</f>
        <v>175.6</v>
      </c>
      <c r="F66" s="5">
        <f>+'kgaku-mk1722'!F14</f>
        <v>25369.599999999999</v>
      </c>
      <c r="G66" s="5">
        <f>+'kgaku-mk1722'!G14</f>
        <v>23029.5</v>
      </c>
      <c r="H66" s="5">
        <f>+'kgaku-mk1722'!H14</f>
        <v>75239.899999999994</v>
      </c>
      <c r="I66" s="5">
        <f>+'kgaku-mk1722'!I14</f>
        <v>142676.6</v>
      </c>
      <c r="J66" s="5">
        <f>+'gaku-mk1722'!F13</f>
        <v>25136.2</v>
      </c>
      <c r="K66" s="5">
        <f>+'gaku-mk1722'!G13</f>
        <v>80315.5</v>
      </c>
      <c r="L66" s="5">
        <f>+'gaku-jk1722'!B13</f>
        <v>435620.9</v>
      </c>
      <c r="M66" s="5">
        <f>+'kgaku-jk1722'!B14</f>
        <v>245698.5</v>
      </c>
      <c r="N66" s="5">
        <f>+'kgaku-jk1722'!C14</f>
        <v>4359</v>
      </c>
      <c r="O66" s="5">
        <f>+'kgaku-jk1722'!D14</f>
        <v>171.6</v>
      </c>
      <c r="P66" s="5">
        <f>+'kgaku-jk1722'!F14</f>
        <v>8661</v>
      </c>
      <c r="Q66" s="5">
        <f>+'kgaku-jk1722'!G14</f>
        <v>20391.5</v>
      </c>
      <c r="R66" s="5">
        <f>+'kgaku-jk1722'!H14</f>
        <v>78316</v>
      </c>
      <c r="S66" s="5">
        <f>+'kgaku-jk1722'!I14</f>
        <v>141811.79999999999</v>
      </c>
      <c r="T66" s="5">
        <f>+'gaku-jk1722'!F13</f>
        <v>25299.7</v>
      </c>
      <c r="U66" s="5">
        <f>+'gaku-jk1722'!G13</f>
        <v>64990.400000000001</v>
      </c>
      <c r="V66" s="8">
        <f t="shared" si="164"/>
        <v>117.14920014168283</v>
      </c>
      <c r="W66" s="8">
        <f t="shared" si="165"/>
        <v>109.35630457654402</v>
      </c>
      <c r="X66" s="8">
        <f t="shared" si="166"/>
        <v>58.4239504473503</v>
      </c>
      <c r="Y66" s="8">
        <f t="shared" si="167"/>
        <v>102.33100233100234</v>
      </c>
      <c r="Z66" s="8">
        <f t="shared" si="168"/>
        <v>292.91767694261631</v>
      </c>
      <c r="AA66" s="8">
        <f t="shared" si="169"/>
        <v>112.93676286688081</v>
      </c>
      <c r="AB66" s="8">
        <f t="shared" si="170"/>
        <v>96.072194698401333</v>
      </c>
      <c r="AC66" s="8">
        <f t="shared" si="171"/>
        <v>100.609822313799</v>
      </c>
      <c r="AD66" s="8">
        <f t="shared" si="172"/>
        <v>99.353747277635705</v>
      </c>
      <c r="AE66" s="8">
        <f t="shared" si="173"/>
        <v>123.58055959033949</v>
      </c>
      <c r="AF66" s="10">
        <f ca="1">+OFFSET('kdef-cy1722'!B$9,ROUNDDOWN((ROW(Sheet1!AF66)-ROW(Sheet1!AF$61))/4,0),0)</f>
        <v>109.4</v>
      </c>
      <c r="AG66" s="10">
        <f ca="1">+OFFSET('kdef-cy1722'!C$9,ROUNDDOWN((ROW(Sheet1!AG66)-ROW(Sheet1!AG$61))/4,0),0)</f>
        <v>64.3</v>
      </c>
      <c r="AH66" s="10">
        <f ca="1">+OFFSET('kdef-cy1722'!D$9,ROUNDDOWN((ROW(Sheet1!AH66)-ROW(Sheet1!AH$61))/4,0),0)</f>
        <v>102.4</v>
      </c>
      <c r="AI66" s="10">
        <f ca="1">+OFFSET('kdef-cy1722'!F$9,ROUNDDOWN((ROW(Sheet1!AI66)-ROW(Sheet1!AI$61))/4,0),0)</f>
        <v>291.39999999999998</v>
      </c>
      <c r="AJ66" s="10">
        <f ca="1">+OFFSET('kdef-cy1722'!G$9,ROUNDDOWN((ROW(Sheet1!AJ66)-ROW(Sheet1!AJ$61))/4,0),0)</f>
        <v>113</v>
      </c>
      <c r="AK66" s="10">
        <f ca="1">+OFFSET('kdef-cy1722'!H$9,ROUNDDOWN((ROW(Sheet1!AK66)-ROW(Sheet1!AK$61))/4,0),0)</f>
        <v>95.7</v>
      </c>
      <c r="AL66" s="10">
        <f ca="1">+OFFSET('kdef-cy1722'!I$9,ROUNDDOWN((ROW(Sheet1!AL66)-ROW(Sheet1!AL$61))/4,0),0)</f>
        <v>100.7</v>
      </c>
      <c r="AM66" s="10">
        <f ca="1">+OFFSET('def-cy1722'!$F$8,ROUNDDOWN((ROW(Sheet1!AM66)-ROW(Sheet1!AM$61))/4,0),0)</f>
        <v>99.5</v>
      </c>
      <c r="AN66" s="10">
        <f ca="1">+OFFSET('def-cy1722'!$G$8,ROUNDDOWN((ROW(Sheet1!AN66)-ROW(Sheet1!AN$61))/4,0),0)</f>
        <v>123.6</v>
      </c>
      <c r="AO66" s="128"/>
      <c r="AP66" s="128"/>
      <c r="AQ66" s="128"/>
      <c r="AR66" s="128"/>
      <c r="AS66" s="128"/>
      <c r="AT66" s="128"/>
      <c r="AU66" s="128"/>
      <c r="AV66" s="128"/>
      <c r="AW66" s="128"/>
      <c r="AX66" s="9">
        <f t="shared" ca="1" si="145"/>
        <v>109.8</v>
      </c>
      <c r="AY66" s="9">
        <f t="shared" ca="1" si="146"/>
        <v>66.900000000000006</v>
      </c>
      <c r="AZ66" s="9">
        <f t="shared" ca="1" si="147"/>
        <v>102.7</v>
      </c>
      <c r="BA66" s="9">
        <f t="shared" ca="1" si="148"/>
        <v>307.39999999999998</v>
      </c>
      <c r="BB66" s="9">
        <f t="shared" ca="1" si="149"/>
        <v>113.8</v>
      </c>
      <c r="BC66" s="9">
        <f t="shared" ca="1" si="150"/>
        <v>97.1</v>
      </c>
      <c r="BD66" s="9">
        <f t="shared" ca="1" si="151"/>
        <v>99.5</v>
      </c>
      <c r="BE66" s="9">
        <f t="shared" ca="1" si="143"/>
        <v>100.1</v>
      </c>
      <c r="BF66" s="9">
        <f t="shared" ca="1" si="152"/>
        <v>125.7</v>
      </c>
      <c r="BG66">
        <f t="shared" ca="1" si="97"/>
        <v>1.0923615227599222E-3</v>
      </c>
      <c r="BH66">
        <f t="shared" ca="1" si="98"/>
        <v>4.5482831145956925E-5</v>
      </c>
      <c r="BI66">
        <f t="shared" ca="1" si="99"/>
        <v>3.41015482670043E-4</v>
      </c>
      <c r="BJ66">
        <f t="shared" ca="1" si="100"/>
        <v>2.6211585601529299E-3</v>
      </c>
      <c r="BK66">
        <f t="shared" ca="1" si="101"/>
        <v>2.0570831281218707E-3</v>
      </c>
      <c r="BL66" s="13">
        <f t="shared" ca="1" si="102"/>
        <v>6.1571015248507218E-3</v>
      </c>
      <c r="BM66">
        <f t="shared" ca="1" si="192"/>
        <v>3.2238558340579079E-2</v>
      </c>
      <c r="BN66">
        <f t="shared" ca="1" si="193"/>
        <v>-1.5604949656728461E-2</v>
      </c>
      <c r="BO66" s="13">
        <f t="shared" ca="1" si="194"/>
        <v>1.6633608683850616E-2</v>
      </c>
      <c r="BP66">
        <f t="shared" ca="1" si="104"/>
        <v>2.4515581250275514E-2</v>
      </c>
      <c r="BQ66">
        <f t="shared" ca="1" si="105"/>
        <v>1.2709680907918092E-2</v>
      </c>
      <c r="BR66">
        <f t="shared" ca="1" si="106"/>
        <v>-6.1520719576191258E-3</v>
      </c>
      <c r="BS66" s="13">
        <f t="shared" ca="1" si="107"/>
        <v>3.1073190200574481E-2</v>
      </c>
      <c r="BT66" s="5">
        <f t="shared" si="51"/>
        <v>64990.400000000001</v>
      </c>
      <c r="BU66" s="5">
        <f t="shared" ca="1" si="195"/>
        <v>244460.9062685153</v>
      </c>
      <c r="BV66" s="5">
        <f t="shared" ca="1" si="196"/>
        <v>27017.948277418833</v>
      </c>
      <c r="BW66" s="5">
        <f t="shared" ca="1" si="108"/>
        <v>91200.614524286488</v>
      </c>
      <c r="BX66" s="5">
        <f t="shared" si="54"/>
        <v>80315.5</v>
      </c>
      <c r="BY66" s="5">
        <f t="shared" si="55"/>
        <v>243317.1</v>
      </c>
      <c r="BZ66" s="5">
        <f t="shared" si="56"/>
        <v>50505.8</v>
      </c>
      <c r="CA66" s="5">
        <f t="shared" si="57"/>
        <v>130821.3</v>
      </c>
      <c r="CB66" s="9">
        <f t="shared" si="109"/>
        <v>123.58055959033949</v>
      </c>
      <c r="CC66" s="9">
        <f t="shared" ca="1" si="110"/>
        <v>99.532110763240425</v>
      </c>
      <c r="CD66" s="9">
        <f t="shared" ca="1" si="111"/>
        <v>186.93425378348192</v>
      </c>
      <c r="CE66" s="9">
        <f t="shared" ca="1" si="112"/>
        <v>143.44344134343814</v>
      </c>
      <c r="CF66" s="5"/>
      <c r="CG66" s="5">
        <f t="shared" si="197"/>
        <v>99.436196464475188</v>
      </c>
      <c r="CH66" s="5">
        <f t="shared" ca="1" si="113"/>
        <v>99.532110763240425</v>
      </c>
      <c r="CI66" s="5">
        <f t="shared" si="59"/>
        <v>148.71837152944437</v>
      </c>
      <c r="CJ66" s="5">
        <f t="shared" ca="1" si="114"/>
        <v>186.93425378348192</v>
      </c>
      <c r="CK66" s="5">
        <f t="shared" si="115"/>
        <v>132.20803002695268</v>
      </c>
      <c r="CL66" s="5">
        <f t="shared" ca="1" si="116"/>
        <v>143.44344134343814</v>
      </c>
      <c r="CM66" s="5"/>
      <c r="CN66" s="1">
        <f t="shared" si="183"/>
        <v>50.076971360826121</v>
      </c>
      <c r="CO66" s="1">
        <f t="shared" si="184"/>
        <v>7.4709969138960828</v>
      </c>
      <c r="CP66" s="1">
        <f t="shared" ca="1" si="185"/>
        <v>28.102099330059783</v>
      </c>
      <c r="CQ66" s="1">
        <f t="shared" ca="1" si="186"/>
        <v>3.1058588376190959</v>
      </c>
      <c r="CR66" s="1">
        <f t="shared" ca="1" si="187"/>
        <v>10.484002401221881</v>
      </c>
      <c r="CS66" s="83">
        <f t="shared" si="117"/>
        <v>1.2439055720753354E-2</v>
      </c>
      <c r="CT66" s="83">
        <f t="shared" si="118"/>
        <v>3.982228347352474E-2</v>
      </c>
      <c r="CU66" s="83">
        <f t="shared" ca="1" si="60"/>
        <v>6.287317486246332E-3</v>
      </c>
      <c r="CV66" s="83">
        <f t="shared" ca="1" si="61"/>
        <v>1.6645878837366884E-2</v>
      </c>
      <c r="CW66" s="83">
        <f t="shared" ca="1" si="61"/>
        <v>3.0749285503962491E-2</v>
      </c>
      <c r="CX66" s="83">
        <f t="shared" si="119"/>
        <v>-1.7422254143993215E-3</v>
      </c>
      <c r="CY66" s="83">
        <f t="shared" si="138"/>
        <v>-6.8502057488004035E-3</v>
      </c>
      <c r="CZ66" s="83">
        <f t="shared" ca="1" si="139"/>
        <v>-1.9311614535198378E-3</v>
      </c>
      <c r="DA66" s="83">
        <f t="shared" ca="1" si="140"/>
        <v>-1.1787242591539501E-2</v>
      </c>
      <c r="DB66" s="83">
        <f t="shared" ca="1" si="140"/>
        <v>-8.7247459612837131E-3</v>
      </c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H66" s="5"/>
      <c r="EO66" s="91">
        <v>80315.5</v>
      </c>
      <c r="EP66" s="1">
        <f>+'gaku-mk1131'!G69</f>
        <v>74940.399999999994</v>
      </c>
      <c r="EQ66" s="5">
        <f t="shared" ca="1" si="66"/>
        <v>13997.764423349505</v>
      </c>
      <c r="ER66" s="7">
        <f ca="1">+ER65+$EQ65</f>
        <v>563025.30723566201</v>
      </c>
      <c r="ES66" s="4">
        <f ca="1">+ER65+EQ65</f>
        <v>563025.30723566201</v>
      </c>
      <c r="ET66" s="131">
        <f ca="1">+ET65+EQ65-(ES69-ER69)/4</f>
        <v>552692.27802062896</v>
      </c>
      <c r="EU66" s="132">
        <v>571568.5</v>
      </c>
      <c r="EV66" s="5">
        <f t="shared" ca="1" si="67"/>
        <v>6454</v>
      </c>
      <c r="EW66" s="92">
        <f t="shared" ca="1" si="68"/>
        <v>109.73333333333333</v>
      </c>
      <c r="EX66">
        <f t="shared" ca="1" si="189"/>
        <v>0.67252349927603405</v>
      </c>
      <c r="EY66">
        <f t="shared" ca="1" si="69"/>
        <v>0.66444173543358331</v>
      </c>
      <c r="EZ66">
        <f t="shared" ca="1" si="198"/>
        <v>1.2993513887815691E-2</v>
      </c>
      <c r="FA66">
        <f t="shared" ca="1" si="198"/>
        <v>1.4285014895368335E-2</v>
      </c>
      <c r="FC66" s="6">
        <f>+call!C104</f>
        <v>1.3716666666666699</v>
      </c>
      <c r="FE66" s="142">
        <f>fof!B128/10</f>
        <v>5277.8891618276693</v>
      </c>
      <c r="FF66" s="142">
        <f>fof!C128/10</f>
        <v>214663.24078584131</v>
      </c>
      <c r="FG66" s="65">
        <f ca="1">+AVERAGE(OFFSET(jikasougaku!$BF$450,(ROW(Sheet1!FG66)-ROW(Sheet1!$FG$59))*3,0):OFFSET(jikasougaku!$BF$450,(ROW(Sheet1!FG66)-ROW(Sheet1!$FG$59))*3+2,0))/1000</f>
        <v>67343.295333333328</v>
      </c>
      <c r="FH66" s="65">
        <f ca="1">+AVERAGE(OFFSET(jikasougaku!$BR$450,(ROW(Sheet1!FH66)-ROW(Sheet1!$FH$59))*3,0):OFFSET(jikasougaku!$BR$450,(ROW(Sheet1!FH66)-ROW(Sheet1!$FH$59))*3+2,0))/1000</f>
        <v>277086.18</v>
      </c>
      <c r="FI66" s="65">
        <f ca="1">+AVERAGE(OFFSET(jikasougaku!$BH$450,(ROW(Sheet1!FI66)-ROW(Sheet1!FI$59))*3,0):OFFSET(jikasougaku!$BH$450,(ROW(Sheet1!FI66)-ROW(Sheet1!FI$59))*3+2,0))/1000</f>
        <v>7466.6553333333331</v>
      </c>
      <c r="FJ66" s="65">
        <f ca="1">+AVERAGE(OFFSET(jikasougaku!$BJ$450,(ROW(Sheet1!FJ66)-ROW(Sheet1!FJ$59))*3,0):OFFSET(jikasougaku!$BJ$450,(ROW(Sheet1!FJ66)-ROW(Sheet1!FJ$59))*3+2,0))/1000</f>
        <v>4618.5863333333327</v>
      </c>
      <c r="FK66" s="65">
        <f ca="1">+AVERAGE(OFFSET(jikasougaku!$BL$450,(ROW(Sheet1!FK66)-ROW(Sheet1!FK$59))*3,0):OFFSET(jikasougaku!$BL$450,(ROW(Sheet1!FK66)-ROW(Sheet1!FK$59))*3+2,0))/1000</f>
        <v>1409.1746666666668</v>
      </c>
      <c r="FL66" s="64">
        <f t="shared" ca="1" si="201"/>
        <v>67343.295333333328</v>
      </c>
      <c r="FM66" s="7">
        <f t="shared" ca="1" si="202"/>
        <v>196248.46833333335</v>
      </c>
      <c r="FN66" s="7">
        <f t="shared" ca="1" si="34"/>
        <v>25738.990395001092</v>
      </c>
      <c r="FO66" s="5">
        <f t="shared" si="211"/>
        <v>214663.24078584131</v>
      </c>
      <c r="FP66" s="1">
        <f t="shared" ca="1" si="190"/>
        <v>2.9588357327829042</v>
      </c>
      <c r="FQ66" s="1">
        <f t="shared" si="191"/>
        <v>24.676697011219382</v>
      </c>
      <c r="FR66" s="211">
        <f ca="1">+FP66/消費税調整!$E66*100</f>
        <v>2.5613070795518502</v>
      </c>
      <c r="FS66" s="211">
        <f>+FQ66/消費税調整!$E66*100</f>
        <v>21.361307102826459</v>
      </c>
      <c r="FT66" s="83">
        <f t="shared" ca="1" si="124"/>
        <v>-6.4453030459430974E-2</v>
      </c>
      <c r="FU66" s="83">
        <f t="shared" si="125"/>
        <v>-8.5195936794786847E-2</v>
      </c>
      <c r="FW66" s="5">
        <f>kshotoku1722!E14</f>
        <v>264163.8</v>
      </c>
      <c r="FX66" s="72">
        <f t="shared" ca="1" si="72"/>
        <v>0.3729973706812319</v>
      </c>
      <c r="FY66">
        <f t="shared" ca="1" si="126"/>
        <v>9.3478564861513274E-3</v>
      </c>
      <c r="GA66" s="72">
        <f ca="1">+AVERAGE(OFFSET(Maikin05!$F$10,ROUNDDOWN((ROW(GA66)-ROW(GA$45))/4,0),MOD(ROW(GA66)-ROW(GA$45),4)*3):OFFSET(Maikin05!$F$10,ROUNDDOWN((ROW(GA66)-ROW(GA$45))/4,0),MOD(ROW(GA66)-ROW(GA$45),4)*3+2))</f>
        <v>109.73333333333333</v>
      </c>
      <c r="GB66" s="72">
        <f ca="1">+AVERAGE(OFFSET(Maikin30!$F$20,ROUNDDOWN((ROW(GB66)-ROW(GB$5))/4,0),MOD(ROW(GB66)-ROW(GB$5),4)*3):OFFSET(Maikin30!$F$20,ROUNDDOWN((ROW(GB66)-ROW(GB$5))/4,0),MOD(ROW(GB66)-ROW(GB$5),4)*3+2))</f>
        <v>106.06666666666668</v>
      </c>
      <c r="GC66" s="5">
        <f ca="1">+AVERAGE(OFFSET(Rocho!$J$66,(ROW(GC66)-ROW($GC$5))*3,0):OFFSET(Rocho!$J$66,(ROW(GC66)-ROW($GC$5))*3+2,0))</f>
        <v>6454</v>
      </c>
      <c r="GD66" s="72">
        <f t="shared" ca="1" si="73"/>
        <v>81.413585164826017</v>
      </c>
      <c r="GE66">
        <f t="shared" ca="1" si="127"/>
        <v>-4.1090580867355203E-3</v>
      </c>
      <c r="GF66" s="72"/>
      <c r="GG66" s="87" t="s">
        <v>285</v>
      </c>
      <c r="GH66" s="78">
        <f ca="1">+AVERAGE(OFFSET(Rocho!$E$6,(ROW(GH66)-ROW($GH$5))*3,0):OFFSET(Rocho!$E$6,(ROW(GH66)-ROW($GH$5))*3+2,0))/10000</f>
        <v>10075.333333333332</v>
      </c>
      <c r="GI66" s="82">
        <f>Rocho!T67</f>
        <v>8604.1269502291507</v>
      </c>
      <c r="GJ66">
        <f t="shared" si="128"/>
        <v>1.4749862153654212E-3</v>
      </c>
      <c r="GL66" s="94">
        <f t="shared" si="39"/>
        <v>267009.3</v>
      </c>
      <c r="GM66" s="5">
        <f t="shared" si="74"/>
        <v>80315.5</v>
      </c>
      <c r="GN66" s="5">
        <f>+'gaku-mk1722'!C13-'gaku-mk1722'!D13</f>
        <v>4851.7999999999884</v>
      </c>
      <c r="GO66" s="5">
        <f t="shared" si="75"/>
        <v>25369.599999999999</v>
      </c>
      <c r="GP66" s="5">
        <f t="shared" si="76"/>
        <v>25136.2</v>
      </c>
      <c r="GQ66" s="5">
        <f>+'gaku-mk1722'!H13</f>
        <v>1130.0999999999999</v>
      </c>
      <c r="GR66" s="5">
        <f>+'gaku-mk1722'!W13</f>
        <v>122812</v>
      </c>
      <c r="GS66" s="5">
        <f>+'gaku-mk1722'!M13</f>
        <v>44066.3</v>
      </c>
      <c r="GT66" s="5">
        <f>+'gaku-mk1722'!N13</f>
        <v>36672.199999999997</v>
      </c>
      <c r="GU66" s="5">
        <f t="shared" si="77"/>
        <v>64990.400000000001</v>
      </c>
      <c r="GV66" s="5">
        <f>+'gaku-jk1722'!C13-'gaku-jk1722'!D13</f>
        <v>4314.5</v>
      </c>
      <c r="GW66" s="5">
        <f t="shared" si="78"/>
        <v>8661</v>
      </c>
      <c r="GX66" s="5">
        <f t="shared" si="79"/>
        <v>25299.7</v>
      </c>
      <c r="GY66" s="5">
        <f>+'gaku-jk1722'!H13</f>
        <v>1072.5</v>
      </c>
      <c r="GZ66" s="5">
        <f>+'gaku-jk1722'!Z13</f>
        <v>115985.2</v>
      </c>
      <c r="HA66" s="5">
        <f>+'gaku-jk1722'!M13</f>
        <v>35877</v>
      </c>
      <c r="HB66" s="5">
        <f>+'gaku-jk1722'!N13</f>
        <v>48456.7</v>
      </c>
      <c r="HC66" s="9">
        <f t="shared" ca="1" si="40"/>
        <v>123.6</v>
      </c>
      <c r="HD66">
        <f ca="1">+OFFSET('def-cy1722'!$C$8,ROUNDDOWN((ROW(Sheet1!HG66)-ROW(Sheet1!HG$61))/4,0),0)</f>
        <v>109.4</v>
      </c>
      <c r="HE66" s="9">
        <f t="shared" ca="1" si="42"/>
        <v>291.39999999999998</v>
      </c>
      <c r="HF66" s="9">
        <f t="shared" ca="1" si="43"/>
        <v>99.5</v>
      </c>
      <c r="HG66">
        <f ca="1">+OFFSET('def-cy1722'!$H$8,ROUNDDOWN((ROW(Sheet1!HG66)-ROW(Sheet1!HG$61))/4,0),0)</f>
        <v>110.7</v>
      </c>
      <c r="HH66">
        <f ca="1">+OFFSET('def-cy1722'!$W$8,ROUNDDOWN((ROW(Sheet1!HG66)-ROW(Sheet1!HG$61))/4,0),0)</f>
        <v>106</v>
      </c>
      <c r="HI66">
        <f ca="1">+OFFSET('def-cy1722'!$M$8,ROUNDDOWN((ROW(Sheet1!HG66)-ROW(Sheet1!HG$61))/4,0),0)</f>
        <v>128.19999999999999</v>
      </c>
      <c r="HJ66">
        <f ca="1">+OFFSET('def-cy1722'!$N$8,ROUNDDOWN((ROW(Sheet1!HG66)-ROW(Sheet1!HG$61))/4,0),0)</f>
        <v>78.900000000000006</v>
      </c>
      <c r="HS66" s="9">
        <f t="shared" ca="1" si="203"/>
        <v>125.7</v>
      </c>
      <c r="HT66" s="9">
        <f t="shared" ca="1" si="204"/>
        <v>109.8</v>
      </c>
      <c r="HU66" s="9">
        <f t="shared" ca="1" si="205"/>
        <v>307.39999999999998</v>
      </c>
      <c r="HV66" s="9">
        <f t="shared" ca="1" si="206"/>
        <v>100.1</v>
      </c>
      <c r="HW66" s="9">
        <f t="shared" ca="1" si="207"/>
        <v>112.3</v>
      </c>
      <c r="HX66" s="9">
        <f t="shared" ca="1" si="208"/>
        <v>105.8</v>
      </c>
      <c r="HY66" s="9">
        <f t="shared" ca="1" si="209"/>
        <v>131.19999999999999</v>
      </c>
      <c r="HZ66" s="9">
        <f t="shared" ca="1" si="210"/>
        <v>80.3</v>
      </c>
      <c r="IA66">
        <f t="shared" ca="1" si="80"/>
        <v>1.1960545945637745E-2</v>
      </c>
      <c r="IB66">
        <f t="shared" ca="1" si="81"/>
        <v>2.868254256129766E-4</v>
      </c>
      <c r="IC66">
        <f t="shared" ca="1" si="82"/>
        <v>6.2007390688254968E-3</v>
      </c>
      <c r="ID66">
        <f t="shared" ca="1" si="83"/>
        <v>-3.0014437984882025E-3</v>
      </c>
      <c r="IE66">
        <f t="shared" ca="1" si="84"/>
        <v>-5.0745525796517827E-3</v>
      </c>
      <c r="IF66">
        <f t="shared" ca="1" si="85"/>
        <v>8.9770563079452984E-3</v>
      </c>
      <c r="IG66">
        <f t="shared" ca="1" si="86"/>
        <v>2.7255243427047071E-3</v>
      </c>
      <c r="IH66">
        <f t="shared" ca="1" si="87"/>
        <v>-4.0644032155255604E-3</v>
      </c>
      <c r="II66">
        <f t="shared" ca="1" si="129"/>
        <v>1.8010291497060682E-2</v>
      </c>
      <c r="IJ66" s="5">
        <f t="shared" ca="1" si="130"/>
        <v>209493.3571200328</v>
      </c>
      <c r="IK66" s="1">
        <f t="shared" ca="1" si="88"/>
        <v>24.082391007371779</v>
      </c>
      <c r="IL66">
        <f t="shared" ca="1" si="131"/>
        <v>1.7999121066315737E-2</v>
      </c>
      <c r="IM66" s="5">
        <f t="shared" si="89"/>
        <v>267009.3</v>
      </c>
      <c r="IN66">
        <f t="shared" ca="1" si="90"/>
        <v>127.45478122583735</v>
      </c>
      <c r="IP66" s="112">
        <v>122.8292840652655</v>
      </c>
      <c r="IQ66" s="112">
        <v>122.78738530433625</v>
      </c>
      <c r="IR66">
        <f t="shared" si="91"/>
        <v>99.912389961171769</v>
      </c>
      <c r="IS66">
        <f t="shared" si="132"/>
        <v>1.3491620223847169E-2</v>
      </c>
      <c r="IT66" s="112">
        <v>0.53151177043668663</v>
      </c>
      <c r="IU66">
        <f t="shared" si="133"/>
        <v>1.2343470351772882E-2</v>
      </c>
      <c r="IW66">
        <f>+util!B64</f>
        <v>109.9</v>
      </c>
      <c r="IX66">
        <f t="shared" si="134"/>
        <v>3.6463121530203001E-3</v>
      </c>
      <c r="IY66">
        <f t="shared" si="135"/>
        <v>2.18778729181218E-3</v>
      </c>
      <c r="JA66" s="5">
        <f t="shared" si="92"/>
        <v>136188</v>
      </c>
      <c r="JB66" s="1">
        <f t="shared" si="93"/>
        <v>2.6964823842014183</v>
      </c>
      <c r="JC66" s="5">
        <f t="shared" ca="1" si="94"/>
        <v>106852.01346718273</v>
      </c>
      <c r="JD66" s="1">
        <f t="shared" ca="1" si="95"/>
        <v>12.283215103413809</v>
      </c>
      <c r="JE66">
        <f t="shared" ca="1" si="136"/>
        <v>1.2729752079099727E-2</v>
      </c>
      <c r="JG66">
        <f t="shared" si="96"/>
        <v>0.56401908172909054</v>
      </c>
    </row>
    <row r="67" spans="1:267" x14ac:dyDescent="0.15">
      <c r="A67" t="s">
        <v>306</v>
      </c>
      <c r="B67" s="5">
        <f>+'gaku-mk1722'!B14</f>
        <v>516624.7</v>
      </c>
      <c r="C67" s="5">
        <f>+'kgaku-mk1722'!B15</f>
        <v>270195.90000000002</v>
      </c>
      <c r="D67" s="5">
        <f>+'kgaku-mk1722'!C15</f>
        <v>2896.2</v>
      </c>
      <c r="E67" s="5">
        <f>+'kgaku-mk1722'!D15</f>
        <v>215.8</v>
      </c>
      <c r="F67" s="5">
        <f>+'kgaku-mk1722'!F15</f>
        <v>24886.799999999999</v>
      </c>
      <c r="G67" s="5">
        <f>+'kgaku-mk1722'!G15</f>
        <v>23577.200000000001</v>
      </c>
      <c r="H67" s="5">
        <f>+'kgaku-mk1722'!H15</f>
        <v>75369.5</v>
      </c>
      <c r="I67" s="5">
        <f>+'kgaku-mk1722'!I15</f>
        <v>143682</v>
      </c>
      <c r="J67" s="5">
        <f>+'gaku-mk1722'!F14</f>
        <v>24544.2</v>
      </c>
      <c r="K67" s="5">
        <f>+'gaku-mk1722'!G14</f>
        <v>81502.899999999994</v>
      </c>
      <c r="L67" s="5">
        <f>+'gaku-jk1722'!B14</f>
        <v>440854.1</v>
      </c>
      <c r="M67" s="5">
        <f>+'kgaku-jk1722'!B15</f>
        <v>247319.2</v>
      </c>
      <c r="N67" s="5">
        <f>+'kgaku-jk1722'!C15</f>
        <v>4440.7</v>
      </c>
      <c r="O67" s="5">
        <f>+'kgaku-jk1722'!D15</f>
        <v>211</v>
      </c>
      <c r="P67" s="5">
        <f>+'kgaku-jk1722'!F15</f>
        <v>8591.9</v>
      </c>
      <c r="Q67" s="5">
        <f>+'kgaku-jk1722'!G15</f>
        <v>20887.400000000001</v>
      </c>
      <c r="R67" s="5">
        <f>+'kgaku-jk1722'!H15</f>
        <v>78867</v>
      </c>
      <c r="S67" s="5">
        <f>+'kgaku-jk1722'!I15</f>
        <v>142692.1</v>
      </c>
      <c r="T67" s="5">
        <f>+'gaku-jk1722'!F14</f>
        <v>24680.7</v>
      </c>
      <c r="U67" s="5">
        <f>+'gaku-jk1722'!G14</f>
        <v>66029.7</v>
      </c>
      <c r="V67" s="8">
        <f t="shared" si="164"/>
        <v>117.18722815552812</v>
      </c>
      <c r="W67" s="8">
        <f t="shared" si="165"/>
        <v>109.24986818653788</v>
      </c>
      <c r="X67" s="8">
        <f t="shared" si="166"/>
        <v>65.219447384421372</v>
      </c>
      <c r="Y67" s="8">
        <f t="shared" si="167"/>
        <v>102.27488151658768</v>
      </c>
      <c r="Z67" s="8">
        <f t="shared" si="168"/>
        <v>289.65420919703445</v>
      </c>
      <c r="AA67" s="8">
        <f t="shared" si="169"/>
        <v>112.87762000057451</v>
      </c>
      <c r="AB67" s="8">
        <f t="shared" si="170"/>
        <v>95.565318827900143</v>
      </c>
      <c r="AC67" s="8">
        <f t="shared" si="171"/>
        <v>100.69373146796494</v>
      </c>
      <c r="AD67" s="8">
        <f t="shared" si="172"/>
        <v>99.446936270040965</v>
      </c>
      <c r="AE67" s="8">
        <f t="shared" si="173"/>
        <v>123.43369726047521</v>
      </c>
      <c r="AF67" s="10">
        <f ca="1">+OFFSET('kdef-cy1722'!B$9,ROUNDDOWN((ROW(Sheet1!AF67)-ROW(Sheet1!AF$61))/4,0),0)</f>
        <v>109.4</v>
      </c>
      <c r="AG67" s="10">
        <f ca="1">+OFFSET('kdef-cy1722'!C$9,ROUNDDOWN((ROW(Sheet1!AG67)-ROW(Sheet1!AG$61))/4,0),0)</f>
        <v>64.3</v>
      </c>
      <c r="AH67" s="10">
        <f ca="1">+OFFSET('kdef-cy1722'!D$9,ROUNDDOWN((ROW(Sheet1!AH67)-ROW(Sheet1!AH$61))/4,0),0)</f>
        <v>102.4</v>
      </c>
      <c r="AI67" s="10">
        <f ca="1">+OFFSET('kdef-cy1722'!F$9,ROUNDDOWN((ROW(Sheet1!AI67)-ROW(Sheet1!AI$61))/4,0),0)</f>
        <v>291.39999999999998</v>
      </c>
      <c r="AJ67" s="10">
        <f ca="1">+OFFSET('kdef-cy1722'!G$9,ROUNDDOWN((ROW(Sheet1!AJ67)-ROW(Sheet1!AJ$61))/4,0),0)</f>
        <v>113</v>
      </c>
      <c r="AK67" s="10">
        <f ca="1">+OFFSET('kdef-cy1722'!H$9,ROUNDDOWN((ROW(Sheet1!AK67)-ROW(Sheet1!AK$61))/4,0),0)</f>
        <v>95.7</v>
      </c>
      <c r="AL67" s="10">
        <f ca="1">+OFFSET('kdef-cy1722'!I$9,ROUNDDOWN((ROW(Sheet1!AL67)-ROW(Sheet1!AL$61))/4,0),0)</f>
        <v>100.7</v>
      </c>
      <c r="AM67" s="10">
        <f ca="1">+OFFSET('def-cy1722'!$F$8,ROUNDDOWN((ROW(Sheet1!AM67)-ROW(Sheet1!AM$61))/4,0),0)</f>
        <v>99.5</v>
      </c>
      <c r="AN67" s="10">
        <f ca="1">+OFFSET('def-cy1722'!$G$8,ROUNDDOWN((ROW(Sheet1!AN67)-ROW(Sheet1!AN$61))/4,0),0)</f>
        <v>123.6</v>
      </c>
      <c r="AO67" s="128"/>
      <c r="AP67" s="128"/>
      <c r="AQ67" s="128"/>
      <c r="AR67" s="128"/>
      <c r="AS67" s="128"/>
      <c r="AT67" s="128"/>
      <c r="AU67" s="128"/>
      <c r="AV67" s="128"/>
      <c r="AW67" s="128"/>
      <c r="AX67" s="9">
        <f t="shared" ca="1" si="145"/>
        <v>109.8</v>
      </c>
      <c r="AY67" s="9">
        <f t="shared" ca="1" si="146"/>
        <v>66.900000000000006</v>
      </c>
      <c r="AZ67" s="9">
        <f t="shared" ca="1" si="147"/>
        <v>102.7</v>
      </c>
      <c r="BA67" s="9">
        <f t="shared" ca="1" si="148"/>
        <v>307.39999999999998</v>
      </c>
      <c r="BB67" s="9">
        <f t="shared" ca="1" si="149"/>
        <v>113.8</v>
      </c>
      <c r="BC67" s="9">
        <f t="shared" ca="1" si="150"/>
        <v>97.1</v>
      </c>
      <c r="BD67" s="9">
        <f t="shared" ca="1" si="151"/>
        <v>99.5</v>
      </c>
      <c r="BE67" s="9">
        <f t="shared" ca="1" si="143"/>
        <v>100.1</v>
      </c>
      <c r="BF67" s="9">
        <f t="shared" ca="1" si="152"/>
        <v>125.7</v>
      </c>
      <c r="BG67">
        <f t="shared" ca="1" si="97"/>
        <v>2.2484107153082606E-4</v>
      </c>
      <c r="BH67">
        <f t="shared" ca="1" si="98"/>
        <v>-1.664539622375979E-4</v>
      </c>
      <c r="BI67">
        <f t="shared" ca="1" si="99"/>
        <v>2.3214740982355903E-3</v>
      </c>
      <c r="BJ67">
        <f t="shared" ca="1" si="100"/>
        <v>2.2008898158433427E-3</v>
      </c>
      <c r="BK67">
        <f t="shared" ca="1" si="101"/>
        <v>3.603140976452323E-3</v>
      </c>
      <c r="BL67" s="13">
        <f t="shared" ca="1" si="102"/>
        <v>8.1838919998244841E-3</v>
      </c>
      <c r="BM67">
        <f t="shared" ca="1" si="192"/>
        <v>-4.0888901205262569E-3</v>
      </c>
      <c r="BN67">
        <f t="shared" ca="1" si="193"/>
        <v>-1.1927467888515252E-2</v>
      </c>
      <c r="BO67" s="13">
        <f t="shared" ca="1" si="194"/>
        <v>-1.6016358009041508E-2</v>
      </c>
      <c r="BP67">
        <f t="shared" ca="1" si="104"/>
        <v>9.775381994591003E-3</v>
      </c>
      <c r="BQ67">
        <f t="shared" ca="1" si="105"/>
        <v>-1.589422816003976E-3</v>
      </c>
      <c r="BR67">
        <f t="shared" ca="1" si="106"/>
        <v>-4.6364145380167286E-3</v>
      </c>
      <c r="BS67" s="13">
        <f t="shared" ca="1" si="107"/>
        <v>3.5495446405702982E-3</v>
      </c>
      <c r="BT67" s="5">
        <f t="shared" si="51"/>
        <v>66029.7</v>
      </c>
      <c r="BU67" s="5">
        <f t="shared" ca="1" si="195"/>
        <v>246461.54792359605</v>
      </c>
      <c r="BV67" s="5">
        <f t="shared" ca="1" si="196"/>
        <v>26585.219145137926</v>
      </c>
      <c r="BW67" s="5">
        <f t="shared" ca="1" si="108"/>
        <v>91524.335176787878</v>
      </c>
      <c r="BX67" s="5">
        <f t="shared" si="54"/>
        <v>81502.899999999994</v>
      </c>
      <c r="BY67" s="5">
        <f t="shared" si="55"/>
        <v>245309.1</v>
      </c>
      <c r="BZ67" s="5">
        <f t="shared" si="56"/>
        <v>49431</v>
      </c>
      <c r="CA67" s="5">
        <f t="shared" si="57"/>
        <v>130933.9</v>
      </c>
      <c r="CB67" s="9">
        <f t="shared" si="109"/>
        <v>123.43369726047521</v>
      </c>
      <c r="CC67" s="9">
        <f t="shared" ca="1" si="110"/>
        <v>99.532402545831076</v>
      </c>
      <c r="CD67" s="9">
        <f t="shared" ca="1" si="111"/>
        <v>185.93414532390739</v>
      </c>
      <c r="CE67" s="9">
        <f t="shared" ca="1" si="112"/>
        <v>143.05911072403731</v>
      </c>
      <c r="CF67" s="5"/>
      <c r="CG67" s="5">
        <f t="shared" si="197"/>
        <v>99.450623274471454</v>
      </c>
      <c r="CH67" s="5">
        <f t="shared" ca="1" si="113"/>
        <v>99.532402545831076</v>
      </c>
      <c r="CI67" s="5">
        <f t="shared" si="59"/>
        <v>148.56368303048154</v>
      </c>
      <c r="CJ67" s="5">
        <f t="shared" ca="1" si="114"/>
        <v>185.93414532390739</v>
      </c>
      <c r="CK67" s="5">
        <f t="shared" si="115"/>
        <v>131.85384427148216</v>
      </c>
      <c r="CL67" s="5">
        <f t="shared" ca="1" si="116"/>
        <v>143.05911072403731</v>
      </c>
      <c r="CM67" s="5"/>
      <c r="CN67" s="1">
        <f t="shared" si="183"/>
        <v>50.69880712682383</v>
      </c>
      <c r="CO67" s="1">
        <f t="shared" si="184"/>
        <v>7.5935032132899281</v>
      </c>
      <c r="CP67" s="1">
        <f t="shared" ca="1" si="185"/>
        <v>28.343405408630304</v>
      </c>
      <c r="CQ67" s="1">
        <f t="shared" ca="1" si="186"/>
        <v>3.0573355172690739</v>
      </c>
      <c r="CR67" s="1">
        <f t="shared" ca="1" si="187"/>
        <v>10.525420125476311</v>
      </c>
      <c r="CS67" s="83">
        <f t="shared" si="117"/>
        <v>1.2341133308560031E-2</v>
      </c>
      <c r="CT67" s="83">
        <f t="shared" si="118"/>
        <v>1.6264595435497655E-2</v>
      </c>
      <c r="CU67" s="83">
        <f t="shared" ca="1" si="60"/>
        <v>8.5501068589625903E-3</v>
      </c>
      <c r="CV67" s="83">
        <f t="shared" ca="1" si="61"/>
        <v>-1.5746484751922706E-2</v>
      </c>
      <c r="CW67" s="83">
        <f t="shared" ca="1" si="61"/>
        <v>3.9427811837092876E-3</v>
      </c>
      <c r="CX67" s="83">
        <f t="shared" si="119"/>
        <v>3.2455913453520972E-4</v>
      </c>
      <c r="CY67" s="83">
        <f t="shared" si="138"/>
        <v>-1.1891001680745018E-3</v>
      </c>
      <c r="CZ67" s="83">
        <f t="shared" ca="1" si="139"/>
        <v>2.9315379804118024E-6</v>
      </c>
      <c r="DA67" s="83">
        <f t="shared" ca="1" si="140"/>
        <v>-5.364417367139677E-3</v>
      </c>
      <c r="DB67" s="83">
        <f t="shared" ca="1" si="140"/>
        <v>-2.6829139717085022E-3</v>
      </c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H67" s="5"/>
      <c r="EO67" s="91">
        <v>81502.899999999994</v>
      </c>
      <c r="EP67" s="1">
        <f>+'gaku-mk1131'!G70</f>
        <v>74419.5</v>
      </c>
      <c r="EQ67" s="5">
        <f t="shared" ca="1" si="66"/>
        <v>14242.871283678682</v>
      </c>
      <c r="ER67" s="7">
        <f ca="1">+ER66+$EQ66</f>
        <v>577023.07165901153</v>
      </c>
      <c r="ES67" s="7">
        <f ca="1">+ES66+$EQ66</f>
        <v>577023.07165901153</v>
      </c>
      <c r="ET67" s="7">
        <f ca="1">+ET66+EQ66-(ES69-ER69)/4</f>
        <v>556357.01322894543</v>
      </c>
      <c r="EU67" s="132">
        <v>572673</v>
      </c>
      <c r="EV67" s="5">
        <f t="shared" ca="1" si="67"/>
        <v>6468</v>
      </c>
      <c r="EW67" s="92">
        <f t="shared" ca="1" si="68"/>
        <v>110.06666666666666</v>
      </c>
      <c r="EX67">
        <f t="shared" ca="1" si="189"/>
        <v>0.67672944247473832</v>
      </c>
      <c r="EY67">
        <f t="shared" ca="1" si="69"/>
        <v>0.66972412123584857</v>
      </c>
      <c r="EZ67">
        <f t="shared" ca="1" si="198"/>
        <v>6.2344971679254083E-3</v>
      </c>
      <c r="FA67">
        <f t="shared" ca="1" si="198"/>
        <v>7.9186757458738037E-3</v>
      </c>
      <c r="FC67" s="6">
        <f>+call!C105</f>
        <v>0.8</v>
      </c>
      <c r="FE67" s="142">
        <f>fof!B129/10</f>
        <v>5308.6379345797786</v>
      </c>
      <c r="FF67" s="142">
        <f>fof!C129/10</f>
        <v>260930.5037953516</v>
      </c>
      <c r="FG67" s="65">
        <f ca="1">+AVERAGE(OFFSET(jikasougaku!$BF$450,(ROW(Sheet1!FG67)-ROW(Sheet1!$FG$59))*3,0):OFFSET(jikasougaku!$BF$450,(ROW(Sheet1!FG67)-ROW(Sheet1!$FG$59))*3+2,0))/1000</f>
        <v>71994.797000000006</v>
      </c>
      <c r="FH67" s="65">
        <f ca="1">+AVERAGE(OFFSET(jikasougaku!$BR$450,(ROW(Sheet1!FH67)-ROW(Sheet1!$FH$59))*3,0):OFFSET(jikasougaku!$BR$450,(ROW(Sheet1!FH67)-ROW(Sheet1!$FH$59))*3+2,0))/1000</f>
        <v>308938.85800000001</v>
      </c>
      <c r="FI67" s="65">
        <f ca="1">+AVERAGE(OFFSET(jikasougaku!$BH$450,(ROW(Sheet1!FI67)-ROW(Sheet1!FI$59))*3,0):OFFSET(jikasougaku!$BH$450,(ROW(Sheet1!FI67)-ROW(Sheet1!FI$59))*3+2,0))/1000</f>
        <v>8869.23</v>
      </c>
      <c r="FJ67" s="65">
        <f ca="1">+AVERAGE(OFFSET(jikasougaku!$BJ$450,(ROW(Sheet1!FJ67)-ROW(Sheet1!FJ$59))*3,0):OFFSET(jikasougaku!$BJ$450,(ROW(Sheet1!FJ67)-ROW(Sheet1!FJ$59))*3+2,0))/1000</f>
        <v>5027.3123333333333</v>
      </c>
      <c r="FK67" s="65">
        <f ca="1">+AVERAGE(OFFSET(jikasougaku!$BL$450,(ROW(Sheet1!FK67)-ROW(Sheet1!FK$59))*3,0):OFFSET(jikasougaku!$BL$450,(ROW(Sheet1!FK67)-ROW(Sheet1!FK$59))*3+2,0))/1000</f>
        <v>1562.3050000000001</v>
      </c>
      <c r="FL67" s="64">
        <f t="shared" ca="1" si="201"/>
        <v>71994.797000000006</v>
      </c>
      <c r="FM67" s="7">
        <f t="shared" ca="1" si="202"/>
        <v>221485.21366666665</v>
      </c>
      <c r="FN67" s="7">
        <f t="shared" ca="1" si="34"/>
        <v>27516.820780758946</v>
      </c>
      <c r="FO67" s="5">
        <f t="shared" si="211"/>
        <v>260930.5037953516</v>
      </c>
      <c r="FP67" s="1">
        <f t="shared" ca="1" si="190"/>
        <v>3.1644709428971529</v>
      </c>
      <c r="FQ67" s="1">
        <f t="shared" si="191"/>
        <v>30.007354554319683</v>
      </c>
      <c r="FR67" s="211">
        <f ca="1">+FP67/消費税調整!$E67*100</f>
        <v>2.7384256433547693</v>
      </c>
      <c r="FS67" s="211">
        <f>+FQ67/消費税調整!$E67*100</f>
        <v>25.967345152980347</v>
      </c>
      <c r="FT67" s="83">
        <f t="shared" ca="1" si="124"/>
        <v>6.6865466405991184E-2</v>
      </c>
      <c r="FU67" s="83">
        <f t="shared" si="125"/>
        <v>0.19525858682129221</v>
      </c>
      <c r="FW67" s="5">
        <f>kshotoku1722!E15</f>
        <v>265998</v>
      </c>
      <c r="FX67" s="72">
        <f t="shared" ca="1" si="72"/>
        <v>0.37363929658642819</v>
      </c>
      <c r="FY67">
        <f t="shared" ca="1" si="126"/>
        <v>1.7195138988074282E-3</v>
      </c>
      <c r="GA67" s="72">
        <f ca="1">+AVERAGE(OFFSET(Maikin05!$F$10,ROUNDDOWN((ROW(GA67)-ROW(GA$45))/4,0),MOD(ROW(GA67)-ROW(GA$45),4)*3):OFFSET(Maikin05!$F$10,ROUNDDOWN((ROW(GA67)-ROW(GA$45))/4,0),MOD(ROW(GA67)-ROW(GA$45),4)*3+2))</f>
        <v>110.06666666666666</v>
      </c>
      <c r="GB67" s="72">
        <f ca="1">+AVERAGE(OFFSET(Maikin30!$F$20,ROUNDDOWN((ROW(GB67)-ROW(GB$5))/4,0),MOD(ROW(GB67)-ROW(GB$5),4)*3):OFFSET(Maikin30!$F$20,ROUNDDOWN((ROW(GB67)-ROW(GB$5))/4,0),MOD(ROW(GB67)-ROW(GB$5),4)*3+2))</f>
        <v>106.23333333333335</v>
      </c>
      <c r="GC67" s="5">
        <f ca="1">+AVERAGE(OFFSET(Rocho!$J$66,(ROW(GC67)-ROW($GC$5))*3,0):OFFSET(Rocho!$J$66,(ROW(GC67)-ROW($GC$5))*3+2,0))</f>
        <v>6468</v>
      </c>
      <c r="GD67" s="72">
        <f t="shared" ca="1" si="73"/>
        <v>81.870733696762045</v>
      </c>
      <c r="GE67">
        <f t="shared" ca="1" si="127"/>
        <v>5.5994320772725604E-3</v>
      </c>
      <c r="GF67" s="72"/>
      <c r="GG67" s="87" t="s">
        <v>286</v>
      </c>
      <c r="GH67" s="78">
        <f ca="1">+AVERAGE(OFFSET(Rocho!$E$6,(ROW(GH67)-ROW($GH$5))*3,0):OFFSET(Rocho!$E$6,(ROW(GH67)-ROW($GH$5))*3+2,0))/10000</f>
        <v>10102.333333333332</v>
      </c>
      <c r="GI67" s="82">
        <f>Rocho!T68</f>
        <v>8615.6052949921504</v>
      </c>
      <c r="GJ67">
        <f t="shared" si="128"/>
        <v>1.333162014321635E-3</v>
      </c>
      <c r="GL67" s="94">
        <f t="shared" si="39"/>
        <v>271315.59999999998</v>
      </c>
      <c r="GM67" s="5">
        <f t="shared" si="74"/>
        <v>81502.899999999994</v>
      </c>
      <c r="GN67" s="5">
        <f>+'gaku-mk1722'!C14-'gaku-mk1722'!D14</f>
        <v>4921.6999999999534</v>
      </c>
      <c r="GO67" s="5">
        <f t="shared" si="75"/>
        <v>24886.799999999999</v>
      </c>
      <c r="GP67" s="5">
        <f t="shared" si="76"/>
        <v>24544.2</v>
      </c>
      <c r="GQ67" s="5">
        <f>+'gaku-mk1722'!H14</f>
        <v>2090.5</v>
      </c>
      <c r="GR67" s="5">
        <f>+'gaku-mk1722'!W14</f>
        <v>127097.60000000001</v>
      </c>
      <c r="GS67" s="5">
        <f>+'gaku-mk1722'!M14</f>
        <v>46797.9</v>
      </c>
      <c r="GT67" s="5">
        <f>+'gaku-mk1722'!N14</f>
        <v>40526</v>
      </c>
      <c r="GU67" s="5">
        <f t="shared" si="77"/>
        <v>66029.7</v>
      </c>
      <c r="GV67" s="5">
        <f>+'gaku-jk1722'!C14-'gaku-jk1722'!D14</f>
        <v>4378.2999999999884</v>
      </c>
      <c r="GW67" s="5">
        <f t="shared" si="78"/>
        <v>8591.9</v>
      </c>
      <c r="GX67" s="5">
        <f t="shared" si="79"/>
        <v>24680.7</v>
      </c>
      <c r="GY67" s="5">
        <f>+'gaku-jk1722'!H14</f>
        <v>2011.1</v>
      </c>
      <c r="GZ67" s="5">
        <f>+'gaku-jk1722'!Z14</f>
        <v>120056</v>
      </c>
      <c r="HA67" s="5">
        <f>+'gaku-jk1722'!M14</f>
        <v>36199.300000000003</v>
      </c>
      <c r="HB67" s="5">
        <f>+'gaku-jk1722'!N14</f>
        <v>51136.7</v>
      </c>
      <c r="HC67" s="9">
        <f t="shared" ca="1" si="40"/>
        <v>123.6</v>
      </c>
      <c r="HD67">
        <f ca="1">+OFFSET('def-cy1722'!$C$8,ROUNDDOWN((ROW(Sheet1!HG67)-ROW(Sheet1!HG$61))/4,0),0)</f>
        <v>109.4</v>
      </c>
      <c r="HE67" s="9">
        <f t="shared" ca="1" si="42"/>
        <v>291.39999999999998</v>
      </c>
      <c r="HF67" s="9">
        <f t="shared" ca="1" si="43"/>
        <v>99.5</v>
      </c>
      <c r="HG67">
        <f ca="1">+OFFSET('def-cy1722'!$H$8,ROUNDDOWN((ROW(Sheet1!HG67)-ROW(Sheet1!HG$61))/4,0),0)</f>
        <v>110.7</v>
      </c>
      <c r="HH67">
        <f ca="1">+OFFSET('def-cy1722'!$W$8,ROUNDDOWN((ROW(Sheet1!HG67)-ROW(Sheet1!HG$61))/4,0),0)</f>
        <v>106</v>
      </c>
      <c r="HI67">
        <f ca="1">+OFFSET('def-cy1722'!$M$8,ROUNDDOWN((ROW(Sheet1!HG67)-ROW(Sheet1!HG$61))/4,0),0)</f>
        <v>128.19999999999999</v>
      </c>
      <c r="HJ67">
        <f ca="1">+OFFSET('def-cy1722'!$N$8,ROUNDDOWN((ROW(Sheet1!HG67)-ROW(Sheet1!HG$61))/4,0),0)</f>
        <v>78.900000000000006</v>
      </c>
      <c r="HS67" s="9">
        <f t="shared" ca="1" si="203"/>
        <v>125.7</v>
      </c>
      <c r="HT67" s="9">
        <f t="shared" ca="1" si="204"/>
        <v>109.8</v>
      </c>
      <c r="HU67" s="9">
        <f t="shared" ca="1" si="205"/>
        <v>307.39999999999998</v>
      </c>
      <c r="HV67" s="9">
        <f t="shared" ca="1" si="206"/>
        <v>100.1</v>
      </c>
      <c r="HW67" s="9">
        <f t="shared" ca="1" si="207"/>
        <v>112.3</v>
      </c>
      <c r="HX67" s="9">
        <f t="shared" ca="1" si="208"/>
        <v>105.8</v>
      </c>
      <c r="HY67" s="9">
        <f t="shared" ca="1" si="209"/>
        <v>131.19999999999999</v>
      </c>
      <c r="HZ67" s="9">
        <f t="shared" ca="1" si="210"/>
        <v>80.3</v>
      </c>
      <c r="IA67">
        <f t="shared" ca="1" si="80"/>
        <v>4.8303641518411865E-3</v>
      </c>
      <c r="IB67">
        <f t="shared" ca="1" si="81"/>
        <v>2.5901605619165158E-4</v>
      </c>
      <c r="IC67">
        <f t="shared" ca="1" si="82"/>
        <v>-7.8539038134696427E-4</v>
      </c>
      <c r="ID67">
        <f t="shared" ca="1" si="83"/>
        <v>-2.2910174343983105E-3</v>
      </c>
      <c r="IE67">
        <f t="shared" ca="1" si="84"/>
        <v>3.897301222992167E-3</v>
      </c>
      <c r="IF67">
        <f t="shared" ca="1" si="85"/>
        <v>1.5924620856884106E-2</v>
      </c>
      <c r="IG67">
        <f t="shared" ca="1" si="86"/>
        <v>1.5634997213898152E-3</v>
      </c>
      <c r="IH67">
        <f t="shared" ca="1" si="87"/>
        <v>-7.9570851757653337E-3</v>
      </c>
      <c r="II67">
        <f t="shared" ca="1" si="129"/>
        <v>1.5441309017788318E-2</v>
      </c>
      <c r="IJ67" s="5">
        <f t="shared" ca="1" si="130"/>
        <v>212728.20878449711</v>
      </c>
      <c r="IK67" s="1">
        <f t="shared" ca="1" si="88"/>
        <v>24.46402659655412</v>
      </c>
      <c r="IL67">
        <f t="shared" ca="1" si="131"/>
        <v>1.5722826519893526E-2</v>
      </c>
      <c r="IM67" s="5">
        <f t="shared" si="89"/>
        <v>271315.59999999998</v>
      </c>
      <c r="IN67">
        <f t="shared" ca="1" si="90"/>
        <v>127.54096015298772</v>
      </c>
      <c r="IP67" s="112">
        <v>124.11216055953469</v>
      </c>
      <c r="IQ67" s="112">
        <v>123.12773727051119</v>
      </c>
      <c r="IR67">
        <f t="shared" si="91"/>
        <v>97.974969354740509</v>
      </c>
      <c r="IS67">
        <f t="shared" si="132"/>
        <v>-1.9581670300441428E-2</v>
      </c>
      <c r="IT67" s="112">
        <v>0.53298505757986392</v>
      </c>
      <c r="IU67">
        <f t="shared" si="133"/>
        <v>2.76804598211117E-3</v>
      </c>
      <c r="IW67">
        <f>+util!B65</f>
        <v>106.5</v>
      </c>
      <c r="IX67">
        <f t="shared" si="134"/>
        <v>-3.1425876260095915E-2</v>
      </c>
      <c r="IY67">
        <f t="shared" si="135"/>
        <v>-1.8855525756057548E-2</v>
      </c>
      <c r="JA67" s="5">
        <f t="shared" si="92"/>
        <v>140381.69999999995</v>
      </c>
      <c r="JB67" s="1">
        <f t="shared" si="93"/>
        <v>2.8399526612854271</v>
      </c>
      <c r="JC67" s="5">
        <f t="shared" ca="1" si="94"/>
        <v>110067.93412219065</v>
      </c>
      <c r="JD67" s="1">
        <f t="shared" ca="1" si="95"/>
        <v>12.657958637356204</v>
      </c>
      <c r="JE67">
        <f t="shared" ca="1" si="136"/>
        <v>3.0052453950080518E-2</v>
      </c>
      <c r="JG67">
        <f t="shared" si="96"/>
        <v>0.56100011318937493</v>
      </c>
    </row>
    <row r="68" spans="1:267" x14ac:dyDescent="0.15">
      <c r="A68" t="s">
        <v>307</v>
      </c>
      <c r="B68" s="5">
        <f>+'gaku-mk1722'!B15</f>
        <v>517836.1</v>
      </c>
      <c r="C68" s="5">
        <f>+'kgaku-mk1722'!B16</f>
        <v>271775.3</v>
      </c>
      <c r="D68" s="5">
        <f>+'kgaku-mk1722'!C16</f>
        <v>3096.7</v>
      </c>
      <c r="E68" s="5">
        <f>+'kgaku-mk1722'!D16</f>
        <v>244.3</v>
      </c>
      <c r="F68" s="5">
        <f>+'kgaku-mk1722'!F16</f>
        <v>24521</v>
      </c>
      <c r="G68" s="5">
        <f>+'kgaku-mk1722'!G16</f>
        <v>23602.2</v>
      </c>
      <c r="H68" s="5">
        <f>+'kgaku-mk1722'!H16</f>
        <v>75459.5</v>
      </c>
      <c r="I68" s="5">
        <f>+'kgaku-mk1722'!I16</f>
        <v>145340.1</v>
      </c>
      <c r="J68" s="5">
        <f>+'gaku-mk1722'!F15</f>
        <v>25106.5</v>
      </c>
      <c r="K68" s="5">
        <f>+'gaku-mk1722'!G15</f>
        <v>82476.5</v>
      </c>
      <c r="L68" s="5">
        <f>+'gaku-jk1722'!B15</f>
        <v>441692.5</v>
      </c>
      <c r="M68" s="5">
        <f>+'kgaku-jk1722'!B16</f>
        <v>248939.2</v>
      </c>
      <c r="N68" s="5">
        <f>+'kgaku-jk1722'!C16</f>
        <v>4454.2</v>
      </c>
      <c r="O68" s="5">
        <f>+'kgaku-jk1722'!D16</f>
        <v>238.8</v>
      </c>
      <c r="P68" s="5">
        <f>+'kgaku-jk1722'!F16</f>
        <v>8580.1</v>
      </c>
      <c r="Q68" s="5">
        <f>+'kgaku-jk1722'!G16</f>
        <v>20868.099999999999</v>
      </c>
      <c r="R68" s="5">
        <f>+'kgaku-jk1722'!H16</f>
        <v>79422.2</v>
      </c>
      <c r="S68" s="5">
        <f>+'kgaku-jk1722'!I16</f>
        <v>144012.1</v>
      </c>
      <c r="T68" s="5">
        <f>+'gaku-jk1722'!F15</f>
        <v>25322.1</v>
      </c>
      <c r="U68" s="5">
        <f>+'gaku-jk1722'!G15</f>
        <v>67046.5</v>
      </c>
      <c r="V68" s="8">
        <f t="shared" si="164"/>
        <v>117.2390520554458</v>
      </c>
      <c r="W68" s="8">
        <f t="shared" si="165"/>
        <v>109.17336441990653</v>
      </c>
      <c r="X68" s="8">
        <f t="shared" si="166"/>
        <v>69.52314669300884</v>
      </c>
      <c r="Y68" s="8">
        <f t="shared" si="167"/>
        <v>102.30318257956451</v>
      </c>
      <c r="Z68" s="8">
        <f t="shared" si="168"/>
        <v>285.78920991596834</v>
      </c>
      <c r="AA68" s="8">
        <f t="shared" si="169"/>
        <v>113.10181568997658</v>
      </c>
      <c r="AB68" s="8">
        <f t="shared" si="170"/>
        <v>95.010588978900117</v>
      </c>
      <c r="AC68" s="8">
        <f t="shared" si="171"/>
        <v>100.92214473644923</v>
      </c>
      <c r="AD68" s="8">
        <f t="shared" si="172"/>
        <v>99.148569826357232</v>
      </c>
      <c r="AE68" s="8">
        <f t="shared" si="173"/>
        <v>123.01387842765841</v>
      </c>
      <c r="AF68" s="10">
        <f ca="1">+OFFSET('kdef-cy1722'!B$9,ROUNDDOWN((ROW(Sheet1!AF68)-ROW(Sheet1!AF$61))/4,0),0)</f>
        <v>109.4</v>
      </c>
      <c r="AG68" s="10">
        <f ca="1">+OFFSET('kdef-cy1722'!C$9,ROUNDDOWN((ROW(Sheet1!AG68)-ROW(Sheet1!AG$61))/4,0),0)</f>
        <v>64.3</v>
      </c>
      <c r="AH68" s="10">
        <f ca="1">+OFFSET('kdef-cy1722'!D$9,ROUNDDOWN((ROW(Sheet1!AH68)-ROW(Sheet1!AH$61))/4,0),0)</f>
        <v>102.4</v>
      </c>
      <c r="AI68" s="10">
        <f ca="1">+OFFSET('kdef-cy1722'!F$9,ROUNDDOWN((ROW(Sheet1!AI68)-ROW(Sheet1!AI$61))/4,0),0)</f>
        <v>291.39999999999998</v>
      </c>
      <c r="AJ68" s="10">
        <f ca="1">+OFFSET('kdef-cy1722'!G$9,ROUNDDOWN((ROW(Sheet1!AJ68)-ROW(Sheet1!AJ$61))/4,0),0)</f>
        <v>113</v>
      </c>
      <c r="AK68" s="10">
        <f ca="1">+OFFSET('kdef-cy1722'!H$9,ROUNDDOWN((ROW(Sheet1!AK68)-ROW(Sheet1!AK$61))/4,0),0)</f>
        <v>95.7</v>
      </c>
      <c r="AL68" s="10">
        <f ca="1">+OFFSET('kdef-cy1722'!I$9,ROUNDDOWN((ROW(Sheet1!AL68)-ROW(Sheet1!AL$61))/4,0),0)</f>
        <v>100.7</v>
      </c>
      <c r="AM68" s="10">
        <f ca="1">+OFFSET('def-cy1722'!$F$8,ROUNDDOWN((ROW(Sheet1!AM68)-ROW(Sheet1!AM$61))/4,0),0)</f>
        <v>99.5</v>
      </c>
      <c r="AN68" s="10">
        <f ca="1">+OFFSET('def-cy1722'!$G$8,ROUNDDOWN((ROW(Sheet1!AN68)-ROW(Sheet1!AN$61))/4,0),0)</f>
        <v>123.6</v>
      </c>
      <c r="AO68" s="128"/>
      <c r="AP68" s="128"/>
      <c r="AQ68" s="128"/>
      <c r="AR68" s="128"/>
      <c r="AS68" s="128"/>
      <c r="AT68" s="128"/>
      <c r="AU68" s="128"/>
      <c r="AV68" s="128"/>
      <c r="AW68" s="128"/>
      <c r="AX68" s="9">
        <f t="shared" ca="1" si="145"/>
        <v>109.8</v>
      </c>
      <c r="AY68" s="9">
        <f t="shared" ca="1" si="146"/>
        <v>66.900000000000006</v>
      </c>
      <c r="AZ68" s="9">
        <f t="shared" ca="1" si="147"/>
        <v>102.7</v>
      </c>
      <c r="BA68" s="9">
        <f t="shared" ca="1" si="148"/>
        <v>307.39999999999998</v>
      </c>
      <c r="BB68" s="9">
        <f t="shared" ca="1" si="149"/>
        <v>113.8</v>
      </c>
      <c r="BC68" s="9">
        <f t="shared" ca="1" si="150"/>
        <v>97.1</v>
      </c>
      <c r="BD68" s="9">
        <f t="shared" ca="1" si="151"/>
        <v>99.5</v>
      </c>
      <c r="BE68" s="9">
        <f t="shared" ca="1" si="143"/>
        <v>100.1</v>
      </c>
      <c r="BF68" s="9">
        <f t="shared" ca="1" si="152"/>
        <v>125.7</v>
      </c>
      <c r="BG68">
        <f t="shared" ca="1" si="97"/>
        <v>3.6850857998263604E-5</v>
      </c>
      <c r="BH68">
        <f t="shared" ca="1" si="98"/>
        <v>-1.164938389376322E-4</v>
      </c>
      <c r="BI68">
        <f t="shared" ca="1" si="99"/>
        <v>-8.9616357699073775E-5</v>
      </c>
      <c r="BJ68">
        <f t="shared" ca="1" si="100"/>
        <v>2.1996642934371258E-3</v>
      </c>
      <c r="BK68">
        <f t="shared" ca="1" si="101"/>
        <v>5.359012001873378E-3</v>
      </c>
      <c r="BL68" s="13">
        <f t="shared" ca="1" si="102"/>
        <v>7.3894169566720612E-3</v>
      </c>
      <c r="BM68">
        <f t="shared" ca="1" si="192"/>
        <v>-7.0961293172628996E-4</v>
      </c>
      <c r="BN68">
        <f t="shared" ca="1" si="193"/>
        <v>1.2560261574486899E-2</v>
      </c>
      <c r="BO68" s="13">
        <f t="shared" ca="1" si="194"/>
        <v>1.1850648642760609E-2</v>
      </c>
      <c r="BP68">
        <f t="shared" ca="1" si="104"/>
        <v>9.5299260244105805E-3</v>
      </c>
      <c r="BQ68">
        <f t="shared" ca="1" si="105"/>
        <v>-2.7046095967118164E-4</v>
      </c>
      <c r="BR68">
        <f t="shared" ca="1" si="106"/>
        <v>4.7872019340074526E-3</v>
      </c>
      <c r="BS68" s="13">
        <f t="shared" ca="1" si="107"/>
        <v>1.4046666998746852E-2</v>
      </c>
      <c r="BT68" s="5">
        <f t="shared" si="51"/>
        <v>67046.5</v>
      </c>
      <c r="BU68" s="5">
        <f t="shared" ca="1" si="195"/>
        <v>248282.75506499034</v>
      </c>
      <c r="BV68" s="5">
        <f t="shared" ca="1" si="196"/>
        <v>26900.271236317745</v>
      </c>
      <c r="BW68" s="5">
        <f t="shared" ca="1" si="108"/>
        <v>92809.947035297911</v>
      </c>
      <c r="BX68" s="5">
        <f t="shared" si="54"/>
        <v>82476.5</v>
      </c>
      <c r="BY68" s="5">
        <f t="shared" si="55"/>
        <v>247254.19999999998</v>
      </c>
      <c r="BZ68" s="5">
        <f t="shared" si="56"/>
        <v>49627.5</v>
      </c>
      <c r="CA68" s="5">
        <f t="shared" si="57"/>
        <v>132104</v>
      </c>
      <c r="CB68" s="9">
        <f t="shared" si="109"/>
        <v>123.01387842765841</v>
      </c>
      <c r="CC68" s="9">
        <f t="shared" ca="1" si="110"/>
        <v>99.585732378102094</v>
      </c>
      <c r="CD68" s="9">
        <f t="shared" ca="1" si="111"/>
        <v>184.486987376538</v>
      </c>
      <c r="CE68" s="9">
        <f t="shared" ca="1" si="112"/>
        <v>142.33819134683657</v>
      </c>
      <c r="CF68" s="5"/>
      <c r="CG68" s="5">
        <f t="shared" si="197"/>
        <v>99.496938497658988</v>
      </c>
      <c r="CH68" s="5">
        <f t="shared" ca="1" si="113"/>
        <v>99.585732378102094</v>
      </c>
      <c r="CI68" s="5">
        <f t="shared" si="59"/>
        <v>146.38430544330458</v>
      </c>
      <c r="CJ68" s="5">
        <f t="shared" ca="1" si="114"/>
        <v>184.486987376538</v>
      </c>
      <c r="CK68" s="5">
        <f t="shared" si="115"/>
        <v>130.86250739236857</v>
      </c>
      <c r="CL68" s="5">
        <f t="shared" ca="1" si="116"/>
        <v>142.33819134683657</v>
      </c>
      <c r="CM68" s="5"/>
      <c r="CN68" s="1">
        <f t="shared" si="183"/>
        <v>50.798952025865233</v>
      </c>
      <c r="CO68" s="1">
        <f t="shared" si="184"/>
        <v>7.7110024213727275</v>
      </c>
      <c r="CP68" s="1">
        <f t="shared" ca="1" si="185"/>
        <v>28.554942099755131</v>
      </c>
      <c r="CQ68" s="1">
        <f t="shared" ca="1" si="186"/>
        <v>3.0937939585038632</v>
      </c>
      <c r="CR68" s="1">
        <f t="shared" ca="1" si="187"/>
        <v>10.674050492071276</v>
      </c>
      <c r="CS68" s="83">
        <f t="shared" si="117"/>
        <v>1.9733427097331714E-3</v>
      </c>
      <c r="CT68" s="83">
        <f t="shared" si="118"/>
        <v>1.5355153514851044E-2</v>
      </c>
      <c r="CU68" s="83">
        <f t="shared" ca="1" si="60"/>
        <v>7.4356347774254296E-3</v>
      </c>
      <c r="CV68" s="83">
        <f t="shared" ca="1" si="61"/>
        <v>1.185436538895791E-2</v>
      </c>
      <c r="CW68" s="83">
        <f t="shared" ca="1" si="61"/>
        <v>1.4022312598461258E-2</v>
      </c>
      <c r="CX68" s="83">
        <f t="shared" si="119"/>
        <v>4.4213388290141321E-4</v>
      </c>
      <c r="CY68" s="83">
        <f t="shared" si="138"/>
        <v>-3.4069658646779916E-3</v>
      </c>
      <c r="CZ68" s="83">
        <f t="shared" ca="1" si="139"/>
        <v>5.3566023573460683E-4</v>
      </c>
      <c r="DA68" s="83">
        <f t="shared" ca="1" si="140"/>
        <v>-7.8136217529038241E-3</v>
      </c>
      <c r="DB68" s="83">
        <f t="shared" ca="1" si="140"/>
        <v>-5.0520513355790811E-3</v>
      </c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H68" s="5"/>
      <c r="EO68" s="91">
        <v>82476.5</v>
      </c>
      <c r="EP68" s="1">
        <f>+'gaku-mk1131'!G71</f>
        <v>74095.399999999994</v>
      </c>
      <c r="EQ68" s="5">
        <f t="shared" ca="1" si="66"/>
        <v>14486.010258313047</v>
      </c>
      <c r="ER68" s="7">
        <f ca="1">+ER67+$EQ67</f>
        <v>591265.94294269022</v>
      </c>
      <c r="ES68" s="7">
        <f ca="1">+ES67+$EQ67</f>
        <v>591265.94294269022</v>
      </c>
      <c r="ET68" s="7">
        <f ca="1">+ET67+EQ67-(ES69-ER69)/4</f>
        <v>560266.85529759107</v>
      </c>
      <c r="EU68" s="132">
        <v>575489</v>
      </c>
      <c r="EV68" s="5">
        <f t="shared" ca="1" si="67"/>
        <v>6449.333333333333</v>
      </c>
      <c r="EW68" s="92">
        <f t="shared" ca="1" si="68"/>
        <v>110.43333333333334</v>
      </c>
      <c r="EX68">
        <f t="shared" ca="1" si="189"/>
        <v>0.67612072193218231</v>
      </c>
      <c r="EY68">
        <f t="shared" ca="1" si="69"/>
        <v>0.66962720886472826</v>
      </c>
      <c r="EZ68">
        <f t="shared" ca="1" si="198"/>
        <v>-8.9990835593111167E-4</v>
      </c>
      <c r="FA68">
        <f t="shared" ca="1" si="198"/>
        <v>-1.447153843975292E-4</v>
      </c>
      <c r="FC68" s="6">
        <f>+call!C106</f>
        <v>0.46333333333333299</v>
      </c>
      <c r="FE68" s="142">
        <f>fof!B130/10</f>
        <v>5351.8544932985405</v>
      </c>
      <c r="FF68" s="142">
        <f>fof!C130/10</f>
        <v>283797.34297963727</v>
      </c>
      <c r="FG68" s="65">
        <f ca="1">+AVERAGE(OFFSET(jikasougaku!$BF$450,(ROW(Sheet1!FG68)-ROW(Sheet1!$FG$59))*3,0):OFFSET(jikasougaku!$BF$450,(ROW(Sheet1!FG68)-ROW(Sheet1!$FG$59))*3+2,0))/1000</f>
        <v>74995.657999999996</v>
      </c>
      <c r="FH68" s="65">
        <f ca="1">+AVERAGE(OFFSET(jikasougaku!$BR$450,(ROW(Sheet1!FH68)-ROW(Sheet1!$FH$59))*3,0):OFFSET(jikasougaku!$BR$450,(ROW(Sheet1!FH68)-ROW(Sheet1!$FH$59))*3+2,0))/1000</f>
        <v>330665.42200000002</v>
      </c>
      <c r="FI68" s="65">
        <f ca="1">+AVERAGE(OFFSET(jikasougaku!$BH$450,(ROW(Sheet1!FI68)-ROW(Sheet1!FI$59))*3,0):OFFSET(jikasougaku!$BH$450,(ROW(Sheet1!FI68)-ROW(Sheet1!FI$59))*3+2,0))/1000</f>
        <v>10160.672666666665</v>
      </c>
      <c r="FJ68" s="65">
        <f ca="1">+AVERAGE(OFFSET(jikasougaku!$BJ$450,(ROW(Sheet1!FJ68)-ROW(Sheet1!FJ$59))*3,0):OFFSET(jikasougaku!$BJ$450,(ROW(Sheet1!FJ68)-ROW(Sheet1!FJ$59))*3+2,0))/1000</f>
        <v>5384.4560000000001</v>
      </c>
      <c r="FK68" s="65">
        <f ca="1">+AVERAGE(OFFSET(jikasougaku!$BL$450,(ROW(Sheet1!FK68)-ROW(Sheet1!FK$59))*3,0):OFFSET(jikasougaku!$BL$450,(ROW(Sheet1!FK68)-ROW(Sheet1!FK$59))*3+2,0))/1000</f>
        <v>1726.3986666666667</v>
      </c>
      <c r="FL68" s="64">
        <f t="shared" ca="1" si="201"/>
        <v>74995.657999999996</v>
      </c>
      <c r="FM68" s="7">
        <f t="shared" ca="1" si="202"/>
        <v>238398.23666666669</v>
      </c>
      <c r="FN68" s="7">
        <f t="shared" ca="1" si="34"/>
        <v>28663.766918060628</v>
      </c>
      <c r="FO68" s="5">
        <f t="shared" si="211"/>
        <v>283797.34297963727</v>
      </c>
      <c r="FP68" s="1">
        <f t="shared" ca="1" si="190"/>
        <v>3.2966131880236698</v>
      </c>
      <c r="FQ68" s="1">
        <f t="shared" si="191"/>
        <v>32.639466622346127</v>
      </c>
      <c r="FR68" s="211">
        <f ca="1">+FP68/消費税調整!$E68*100</f>
        <v>2.8515160222466389</v>
      </c>
      <c r="FS68" s="211">
        <f>+FQ68/消費税調整!$E68*100</f>
        <v>28.232600163503353</v>
      </c>
      <c r="FT68" s="83">
        <f t="shared" ca="1" si="124"/>
        <v>4.046761793545664E-2</v>
      </c>
      <c r="FU68" s="83">
        <f t="shared" si="125"/>
        <v>8.3637551424328077E-2</v>
      </c>
      <c r="FW68" s="5">
        <f>kshotoku1722!E16</f>
        <v>268509.3</v>
      </c>
      <c r="FX68" s="72">
        <f t="shared" ca="1" si="72"/>
        <v>0.37700258427763506</v>
      </c>
      <c r="FY68">
        <f t="shared" ca="1" si="126"/>
        <v>8.9611578665558297E-3</v>
      </c>
      <c r="GA68" s="72">
        <f ca="1">+AVERAGE(OFFSET(Maikin05!$F$10,ROUNDDOWN((ROW(GA68)-ROW(GA$45))/4,0),MOD(ROW(GA68)-ROW(GA$45),4)*3):OFFSET(Maikin05!$F$10,ROUNDDOWN((ROW(GA68)-ROW(GA$45))/4,0),MOD(ROW(GA68)-ROW(GA$45),4)*3+2))</f>
        <v>110.43333333333334</v>
      </c>
      <c r="GB68" s="72">
        <f ca="1">+AVERAGE(OFFSET(Maikin30!$F$20,ROUNDDOWN((ROW(GB68)-ROW(GB$5))/4,0),MOD(ROW(GB68)-ROW(GB$5),4)*3):OFFSET(Maikin30!$F$20,ROUNDDOWN((ROW(GB68)-ROW(GB$5))/4,0),MOD(ROW(GB68)-ROW(GB$5),4)*3+2))</f>
        <v>106.56666666666666</v>
      </c>
      <c r="GC68" s="5">
        <f ca="1">+AVERAGE(OFFSET(Rocho!$J$66,(ROW(GC68)-ROW($GC$5))*3,0):OFFSET(Rocho!$J$66,(ROW(GC68)-ROW($GC$5))*3+2,0))</f>
        <v>6449.333333333333</v>
      </c>
      <c r="GD68" s="72">
        <f t="shared" ca="1" si="73"/>
        <v>81.912415541420714</v>
      </c>
      <c r="GE68">
        <f t="shared" ca="1" si="127"/>
        <v>5.0898820486023559E-4</v>
      </c>
      <c r="GF68" s="72"/>
      <c r="GG68" s="87" t="s">
        <v>287</v>
      </c>
      <c r="GH68" s="78">
        <f ca="1">+AVERAGE(OFFSET(Rocho!$E$6,(ROW(GH68)-ROW($GH$5))*3,0):OFFSET(Rocho!$E$6,(ROW(GH68)-ROW($GH$5))*3+2,0))/10000</f>
        <v>10132.333333333332</v>
      </c>
      <c r="GI68" s="82">
        <f>Rocho!T69</f>
        <v>8626.5292642792501</v>
      </c>
      <c r="GJ68">
        <f t="shared" si="128"/>
        <v>1.2671251011503819E-3</v>
      </c>
      <c r="GL68" s="94">
        <f t="shared" si="39"/>
        <v>270581.80000000005</v>
      </c>
      <c r="GM68" s="5">
        <f t="shared" si="74"/>
        <v>82476.5</v>
      </c>
      <c r="GN68" s="5">
        <f>+'gaku-mk1722'!C15-'gaku-mk1722'!D15</f>
        <v>4965.6000000000349</v>
      </c>
      <c r="GO68" s="5">
        <f t="shared" si="75"/>
        <v>24521</v>
      </c>
      <c r="GP68" s="5">
        <f t="shared" si="76"/>
        <v>25106.5</v>
      </c>
      <c r="GQ68" s="5">
        <f>+'gaku-mk1722'!H15</f>
        <v>1180.5</v>
      </c>
      <c r="GR68" s="5">
        <f>+'gaku-mk1722'!W15</f>
        <v>127855.1</v>
      </c>
      <c r="GS68" s="5">
        <f>+'gaku-mk1722'!M15</f>
        <v>47873.8</v>
      </c>
      <c r="GT68" s="5">
        <f>+'gaku-mk1722'!N15</f>
        <v>43397.2</v>
      </c>
      <c r="GU68" s="5">
        <f t="shared" si="77"/>
        <v>67046.5</v>
      </c>
      <c r="GV68" s="5">
        <f>+'gaku-jk1722'!C15-'gaku-jk1722'!D15</f>
        <v>4409.1999999999825</v>
      </c>
      <c r="GW68" s="5">
        <f t="shared" si="78"/>
        <v>8580.1</v>
      </c>
      <c r="GX68" s="5">
        <f t="shared" si="79"/>
        <v>25322.1</v>
      </c>
      <c r="GY68" s="5">
        <f>+'gaku-jk1722'!H15</f>
        <v>1109.4000000000001</v>
      </c>
      <c r="GZ68" s="5">
        <f>+'gaku-jk1722'!Z15</f>
        <v>120368.7</v>
      </c>
      <c r="HA68" s="5">
        <f>+'gaku-jk1722'!M15</f>
        <v>36105</v>
      </c>
      <c r="HB68" s="5">
        <f>+'gaku-jk1722'!N15</f>
        <v>53561.1</v>
      </c>
      <c r="HC68" s="9">
        <f t="shared" ca="1" si="40"/>
        <v>123.6</v>
      </c>
      <c r="HD68">
        <f ca="1">+OFFSET('def-cy1722'!$C$8,ROUNDDOWN((ROW(Sheet1!HG68)-ROW(Sheet1!HG$61))/4,0),0)</f>
        <v>109.4</v>
      </c>
      <c r="HE68" s="9">
        <f t="shared" ca="1" si="42"/>
        <v>291.39999999999998</v>
      </c>
      <c r="HF68" s="9">
        <f t="shared" ca="1" si="43"/>
        <v>99.5</v>
      </c>
      <c r="HG68">
        <f ca="1">+OFFSET('def-cy1722'!$H$8,ROUNDDOWN((ROW(Sheet1!HG68)-ROW(Sheet1!HG$61))/4,0),0)</f>
        <v>110.7</v>
      </c>
      <c r="HH68">
        <f ca="1">+OFFSET('def-cy1722'!$W$8,ROUNDDOWN((ROW(Sheet1!HG68)-ROW(Sheet1!HG$61))/4,0),0)</f>
        <v>106</v>
      </c>
      <c r="HI68">
        <f ca="1">+OFFSET('def-cy1722'!$M$8,ROUNDDOWN((ROW(Sheet1!HG68)-ROW(Sheet1!HG$61))/4,0),0)</f>
        <v>128.19999999999999</v>
      </c>
      <c r="HJ68">
        <f ca="1">+OFFSET('def-cy1722'!$N$8,ROUNDDOWN((ROW(Sheet1!HG68)-ROW(Sheet1!HG$61))/4,0),0)</f>
        <v>78.900000000000006</v>
      </c>
      <c r="HS68" s="9">
        <f t="shared" ca="1" si="203"/>
        <v>125.7</v>
      </c>
      <c r="HT68" s="9">
        <f t="shared" ca="1" si="204"/>
        <v>109.8</v>
      </c>
      <c r="HU68" s="9">
        <f t="shared" ca="1" si="205"/>
        <v>307.39999999999998</v>
      </c>
      <c r="HV68" s="9">
        <f t="shared" ca="1" si="206"/>
        <v>100.1</v>
      </c>
      <c r="HW68" s="9">
        <f t="shared" ca="1" si="207"/>
        <v>112.3</v>
      </c>
      <c r="HX68" s="9">
        <f t="shared" ca="1" si="208"/>
        <v>105.8</v>
      </c>
      <c r="HY68" s="9">
        <f t="shared" ca="1" si="209"/>
        <v>131.19999999999999</v>
      </c>
      <c r="HZ68" s="9">
        <f t="shared" ca="1" si="210"/>
        <v>80.3</v>
      </c>
      <c r="IA68">
        <f t="shared" ca="1" si="80"/>
        <v>4.653927955559794E-3</v>
      </c>
      <c r="IB68">
        <f t="shared" ca="1" si="81"/>
        <v>1.2354058692392125E-4</v>
      </c>
      <c r="IC68">
        <f t="shared" ca="1" si="82"/>
        <v>-1.3207928559750729E-4</v>
      </c>
      <c r="ID68">
        <f t="shared" ca="1" si="83"/>
        <v>2.3378243285959986E-3</v>
      </c>
      <c r="IE68">
        <f t="shared" ca="1" si="84"/>
        <v>-3.6871488183436549E-3</v>
      </c>
      <c r="IF68">
        <f t="shared" ca="1" si="85"/>
        <v>1.2046541738118107E-3</v>
      </c>
      <c r="IG68">
        <f t="shared" ca="1" si="86"/>
        <v>-4.5049955727595226E-4</v>
      </c>
      <c r="IH68">
        <f t="shared" ca="1" si="87"/>
        <v>-7.0887336949070163E-3</v>
      </c>
      <c r="II68">
        <f t="shared" ca="1" si="129"/>
        <v>-3.0385143112326065E-3</v>
      </c>
      <c r="IJ68" s="5">
        <f t="shared" ca="1" si="130"/>
        <v>212081.83107770255</v>
      </c>
      <c r="IK68" s="1">
        <f t="shared" ca="1" si="88"/>
        <v>24.391482224565429</v>
      </c>
      <c r="IL68">
        <f t="shared" ca="1" si="131"/>
        <v>-2.9697541610312905E-3</v>
      </c>
      <c r="IM68" s="5">
        <f t="shared" si="89"/>
        <v>270581.80000000005</v>
      </c>
      <c r="IN68">
        <f t="shared" ca="1" si="90"/>
        <v>127.58367778372504</v>
      </c>
      <c r="IP68" s="112">
        <v>123.42733142084622</v>
      </c>
      <c r="IQ68" s="112">
        <v>122.9739782969983</v>
      </c>
      <c r="IR68">
        <f t="shared" si="91"/>
        <v>99.059099423570601</v>
      </c>
      <c r="IS68">
        <f t="shared" si="132"/>
        <v>1.100460459786325E-2</v>
      </c>
      <c r="IT68" s="112">
        <v>0.53231947858712136</v>
      </c>
      <c r="IU68">
        <f t="shared" si="133"/>
        <v>-1.2495564540441276E-3</v>
      </c>
      <c r="IW68">
        <f>+util!B66</f>
        <v>107.866666666667</v>
      </c>
      <c r="IX68">
        <f t="shared" si="134"/>
        <v>1.2750911366750207E-2</v>
      </c>
      <c r="IY68">
        <f t="shared" si="135"/>
        <v>7.6505468200501235E-3</v>
      </c>
      <c r="JA68" s="5">
        <f t="shared" si="92"/>
        <v>138477.80000000005</v>
      </c>
      <c r="JB68" s="1">
        <f t="shared" si="93"/>
        <v>2.7903440632713727</v>
      </c>
      <c r="JC68" s="5">
        <f t="shared" ca="1" si="94"/>
        <v>108538.8055945074</v>
      </c>
      <c r="JD68" s="1">
        <f t="shared" ca="1" si="95"/>
        <v>12.483022868489039</v>
      </c>
      <c r="JE68">
        <f t="shared" ca="1" si="136"/>
        <v>-1.3916608002256978E-2</v>
      </c>
      <c r="JG68">
        <f t="shared" si="96"/>
        <v>0.56360295907220526</v>
      </c>
    </row>
    <row r="69" spans="1:267" x14ac:dyDescent="0.15">
      <c r="A69" t="s">
        <v>308</v>
      </c>
      <c r="B69" s="5">
        <f>+'gaku-mk1722'!B16</f>
        <v>521415.5</v>
      </c>
      <c r="C69" s="5">
        <f>+'kgaku-mk1722'!B17</f>
        <v>272896.5</v>
      </c>
      <c r="D69" s="5">
        <f>+'kgaku-mk1722'!C17</f>
        <v>3225.2</v>
      </c>
      <c r="E69" s="5">
        <f>+'kgaku-mk1722'!D17</f>
        <v>284.3</v>
      </c>
      <c r="F69" s="5">
        <f>+'kgaku-mk1722'!F17</f>
        <v>24714.7</v>
      </c>
      <c r="G69" s="5">
        <f>+'kgaku-mk1722'!G17</f>
        <v>22719.200000000001</v>
      </c>
      <c r="H69" s="5">
        <f>+'kgaku-mk1722'!H17</f>
        <v>74441.5</v>
      </c>
      <c r="I69" s="5">
        <f>+'kgaku-mk1722'!I17</f>
        <v>148080.20000000001</v>
      </c>
      <c r="J69" s="5">
        <f>+'gaku-mk1722'!F16</f>
        <v>26205.8</v>
      </c>
      <c r="K69" s="5">
        <f>+'gaku-mk1722'!G16</f>
        <v>81422.100000000006</v>
      </c>
      <c r="L69" s="5">
        <f>+'gaku-jk1722'!B16</f>
        <v>446782.3</v>
      </c>
      <c r="M69" s="5">
        <f>+'kgaku-jk1722'!B17</f>
        <v>250030.3</v>
      </c>
      <c r="N69" s="5">
        <f>+'kgaku-jk1722'!C17</f>
        <v>4481.5</v>
      </c>
      <c r="O69" s="5">
        <f>+'kgaku-jk1722'!D17</f>
        <v>277.89999999999998</v>
      </c>
      <c r="P69" s="5">
        <f>+'kgaku-jk1722'!F17</f>
        <v>8770.1</v>
      </c>
      <c r="Q69" s="5">
        <f>+'kgaku-jk1722'!G17</f>
        <v>20073.7</v>
      </c>
      <c r="R69" s="5">
        <f>+'kgaku-jk1722'!H17</f>
        <v>78494.100000000006</v>
      </c>
      <c r="S69" s="5">
        <f>+'kgaku-jk1722'!I17</f>
        <v>146437.4</v>
      </c>
      <c r="T69" s="5">
        <f>+'gaku-jk1722'!F16</f>
        <v>26364</v>
      </c>
      <c r="U69" s="5">
        <f>+'gaku-jk1722'!G16</f>
        <v>66541.2</v>
      </c>
      <c r="V69" s="8">
        <f t="shared" si="164"/>
        <v>116.70460087608663</v>
      </c>
      <c r="W69" s="8">
        <f t="shared" ref="W69:W100" si="212">+C69/M69*100</f>
        <v>109.14537158096439</v>
      </c>
      <c r="X69" s="8">
        <f t="shared" ref="X69:X100" si="213">+D69/N69*100</f>
        <v>71.966975343077095</v>
      </c>
      <c r="Y69" s="8">
        <f t="shared" ref="Y69:Y100" si="214">+E69/O69*100</f>
        <v>102.30298668585824</v>
      </c>
      <c r="Z69" s="8">
        <f t="shared" ref="Z69:Z100" si="215">+F69/P69*100</f>
        <v>281.80636480769891</v>
      </c>
      <c r="AA69" s="8">
        <f t="shared" ref="AA69:AA100" si="216">+G69/Q69*100</f>
        <v>113.17893562223207</v>
      </c>
      <c r="AB69" s="8">
        <f t="shared" ref="AB69:AB100" si="217">+H69/R69*100</f>
        <v>94.837064186989835</v>
      </c>
      <c r="AC69" s="8">
        <f t="shared" ref="AC69:AC100" si="218">+I69/S69*100</f>
        <v>101.12184455610385</v>
      </c>
      <c r="AD69" s="8">
        <f t="shared" ref="AD69:AD100" si="219">+J69/T69*100</f>
        <v>99.399939311181924</v>
      </c>
      <c r="AE69" s="8">
        <f t="shared" ref="AE69:AE100" si="220">+K69/U69*100</f>
        <v>122.36343799029777</v>
      </c>
      <c r="AF69" s="10">
        <f ca="1">+OFFSET('kdef-cy1722'!B$9,ROUNDDOWN((ROW(Sheet1!AF69)-ROW(Sheet1!AF$61))/4,0),0)</f>
        <v>109.4</v>
      </c>
      <c r="AG69" s="10">
        <f ca="1">+OFFSET('kdef-cy1722'!C$9,ROUNDDOWN((ROW(Sheet1!AG69)-ROW(Sheet1!AG$61))/4,0),0)</f>
        <v>76.900000000000006</v>
      </c>
      <c r="AH69" s="10">
        <f ca="1">+OFFSET('kdef-cy1722'!D$9,ROUNDDOWN((ROW(Sheet1!AH69)-ROW(Sheet1!AH$61))/4,0),0)</f>
        <v>102.4</v>
      </c>
      <c r="AI69" s="10">
        <f ca="1">+OFFSET('kdef-cy1722'!F$9,ROUNDDOWN((ROW(Sheet1!AI69)-ROW(Sheet1!AI$61))/4,0),0)</f>
        <v>275.8</v>
      </c>
      <c r="AJ69" s="10">
        <f ca="1">+OFFSET('kdef-cy1722'!G$9,ROUNDDOWN((ROW(Sheet1!AJ69)-ROW(Sheet1!AJ$61))/4,0),0)</f>
        <v>112.7</v>
      </c>
      <c r="AK69" s="10">
        <f ca="1">+OFFSET('kdef-cy1722'!H$9,ROUNDDOWN((ROW(Sheet1!AK69)-ROW(Sheet1!AK$61))/4,0),0)</f>
        <v>95.2</v>
      </c>
      <c r="AL69" s="10">
        <f ca="1">+OFFSET('kdef-cy1722'!I$9,ROUNDDOWN((ROW(Sheet1!AL69)-ROW(Sheet1!AL$61))/4,0),0)</f>
        <v>101.7</v>
      </c>
      <c r="AM69" s="10">
        <f ca="1">+OFFSET('def-cy1722'!$F$8,ROUNDDOWN((ROW(Sheet1!AM69)-ROW(Sheet1!AM$61))/4,0),0)</f>
        <v>100.1</v>
      </c>
      <c r="AN69" s="10">
        <f ca="1">+OFFSET('def-cy1722'!$G$8,ROUNDDOWN((ROW(Sheet1!AN69)-ROW(Sheet1!AN$61))/4,0),0)</f>
        <v>121.6</v>
      </c>
      <c r="AO69" s="128"/>
      <c r="AP69" s="128"/>
      <c r="AQ69" s="128"/>
      <c r="AR69" s="128"/>
      <c r="AS69" s="128"/>
      <c r="AT69" s="128"/>
      <c r="AU69" s="128"/>
      <c r="AV69" s="128"/>
      <c r="AW69" s="128"/>
      <c r="AX69" s="9">
        <f t="shared" ca="1" si="145"/>
        <v>109.4</v>
      </c>
      <c r="AY69" s="9">
        <f t="shared" ca="1" si="146"/>
        <v>64.3</v>
      </c>
      <c r="AZ69" s="9">
        <f t="shared" ca="1" si="147"/>
        <v>102.4</v>
      </c>
      <c r="BA69" s="9">
        <f t="shared" ca="1" si="148"/>
        <v>291.39999999999998</v>
      </c>
      <c r="BB69" s="9">
        <f t="shared" ca="1" si="149"/>
        <v>113</v>
      </c>
      <c r="BC69" s="9">
        <f t="shared" ca="1" si="150"/>
        <v>95.7</v>
      </c>
      <c r="BD69" s="9">
        <f t="shared" ca="1" si="151"/>
        <v>100.7</v>
      </c>
      <c r="BE69" s="9">
        <f t="shared" ca="1" si="143"/>
        <v>99.5</v>
      </c>
      <c r="BF69" s="9">
        <f t="shared" ca="1" si="152"/>
        <v>123.6</v>
      </c>
      <c r="BG69">
        <f t="shared" ca="1" si="97"/>
        <v>7.1002965373591649E-5</v>
      </c>
      <c r="BH69">
        <f t="shared" ca="1" si="98"/>
        <v>-1.6194948865004303E-4</v>
      </c>
      <c r="BI69">
        <f t="shared" ca="1" si="99"/>
        <v>-3.6309523201591759E-3</v>
      </c>
      <c r="BJ69">
        <f t="shared" ca="1" si="100"/>
        <v>-3.5926058893015508E-3</v>
      </c>
      <c r="BK69">
        <f t="shared" ca="1" si="101"/>
        <v>9.8786546786761818E-3</v>
      </c>
      <c r="BL69" s="13">
        <f t="shared" ca="1" si="102"/>
        <v>2.5641499459390042E-3</v>
      </c>
      <c r="BM69">
        <f t="shared" ca="1" si="192"/>
        <v>1.1029544862900829E-2</v>
      </c>
      <c r="BN69">
        <f t="shared" ca="1" si="193"/>
        <v>2.0652068740189124E-2</v>
      </c>
      <c r="BO69" s="13">
        <f t="shared" ca="1" si="194"/>
        <v>3.168161360308995E-2</v>
      </c>
      <c r="BP69">
        <f t="shared" ca="1" si="104"/>
        <v>-4.6934930554491886E-3</v>
      </c>
      <c r="BQ69">
        <f t="shared" ca="1" si="105"/>
        <v>4.160749397935256E-3</v>
      </c>
      <c r="BR69">
        <f t="shared" ca="1" si="106"/>
        <v>7.7907188052599181E-3</v>
      </c>
      <c r="BS69" s="13">
        <f t="shared" ca="1" si="107"/>
        <v>7.2579751477459854E-3</v>
      </c>
      <c r="BT69" s="5">
        <f t="shared" si="51"/>
        <v>66541.2</v>
      </c>
      <c r="BU69" s="5">
        <f t="shared" ca="1" si="195"/>
        <v>248919.38927796783</v>
      </c>
      <c r="BV69" s="5">
        <f t="shared" ca="1" si="196"/>
        <v>27752.51523544508</v>
      </c>
      <c r="BW69" s="5">
        <f t="shared" ca="1" si="108"/>
        <v>93483.559324343718</v>
      </c>
      <c r="BX69" s="5">
        <f t="shared" si="54"/>
        <v>81422.100000000006</v>
      </c>
      <c r="BY69" s="5">
        <f t="shared" si="55"/>
        <v>248181.80000000002</v>
      </c>
      <c r="BZ69" s="5">
        <f t="shared" si="56"/>
        <v>50920.5</v>
      </c>
      <c r="CA69" s="5">
        <f t="shared" si="57"/>
        <v>132342.6</v>
      </c>
      <c r="CB69" s="9">
        <f t="shared" si="109"/>
        <v>122.36343799029777</v>
      </c>
      <c r="CC69" s="9">
        <f t="shared" ca="1" si="110"/>
        <v>99.70368347756785</v>
      </c>
      <c r="CD69" s="9">
        <f t="shared" ca="1" si="111"/>
        <v>183.48066677201615</v>
      </c>
      <c r="CE69" s="9">
        <f t="shared" ca="1" si="112"/>
        <v>141.5677804273945</v>
      </c>
      <c r="CF69" s="5"/>
      <c r="CG69" s="5">
        <f t="shared" si="197"/>
        <v>99.593937651692841</v>
      </c>
      <c r="CH69" s="5">
        <f t="shared" ca="1" si="113"/>
        <v>99.70368347756785</v>
      </c>
      <c r="CI69" s="5">
        <f t="shared" si="59"/>
        <v>144.93184683825686</v>
      </c>
      <c r="CJ69" s="5">
        <f t="shared" ca="1" si="114"/>
        <v>183.48066677201615</v>
      </c>
      <c r="CK69" s="5">
        <f t="shared" si="115"/>
        <v>130.16199607967718</v>
      </c>
      <c r="CL69" s="5">
        <f t="shared" ca="1" si="116"/>
        <v>141.5677804273945</v>
      </c>
      <c r="CM69" s="5"/>
      <c r="CN69" s="1">
        <f t="shared" ref="CN69:CN100" si="221">+L69/$GI89</f>
        <v>51.419634062986468</v>
      </c>
      <c r="CO69" s="1">
        <f t="shared" ref="CO69:CO100" si="222">+BT69/$GI89</f>
        <v>7.6581461577864545</v>
      </c>
      <c r="CP69" s="1">
        <f t="shared" ref="CP69:CP100" ca="1" si="223">+BU69/$GI89</f>
        <v>28.647831187258724</v>
      </c>
      <c r="CQ69" s="1">
        <f t="shared" ref="CQ69:CQ100" ca="1" si="224">+BV69/$GI89</f>
        <v>3.1940033831556058</v>
      </c>
      <c r="CR69" s="1">
        <f t="shared" ref="CR69:CR100" ca="1" si="225">+BW69/$GI89</f>
        <v>10.758909677852593</v>
      </c>
      <c r="CS69" s="83">
        <f t="shared" si="117"/>
        <v>1.2144360224840296E-2</v>
      </c>
      <c r="CT69" s="83">
        <f t="shared" si="118"/>
        <v>-6.8782563590295866E-3</v>
      </c>
      <c r="CU69" s="83">
        <f t="shared" ca="1" si="60"/>
        <v>3.2477155848496825E-3</v>
      </c>
      <c r="CV69" s="83">
        <f t="shared" ca="1" si="61"/>
        <v>3.1876952971179456E-2</v>
      </c>
      <c r="CW69" s="83">
        <f t="shared" ca="1" si="61"/>
        <v>7.918610264597328E-3</v>
      </c>
      <c r="CX69" s="83">
        <f t="shared" si="119"/>
        <v>-4.5690669735654454E-3</v>
      </c>
      <c r="CY69" s="83">
        <f t="shared" si="138"/>
        <v>-5.3015655263283631E-3</v>
      </c>
      <c r="CZ69" s="83">
        <f t="shared" ca="1" si="139"/>
        <v>1.1837167842751147E-3</v>
      </c>
      <c r="DA69" s="83">
        <f t="shared" ca="1" si="140"/>
        <v>-5.4696281154176301E-3</v>
      </c>
      <c r="DB69" s="83">
        <f t="shared" ca="1" si="140"/>
        <v>-5.427239206414484E-3</v>
      </c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H69" s="5"/>
      <c r="EO69" s="91">
        <v>81422.100000000006</v>
      </c>
      <c r="EP69" s="1">
        <f>+'gaku-mk1131'!G72</f>
        <v>70226.899999999994</v>
      </c>
      <c r="EQ69" s="5">
        <f t="shared" ca="1" si="66"/>
        <v>14378.642469738857</v>
      </c>
      <c r="ER69" s="90">
        <f ca="1">+OFFSET($EK$6,(ROW(ER69)-ROW($ER$9))/4,0)</f>
        <v>564419.83634087129</v>
      </c>
      <c r="ES69" s="7">
        <f ca="1">+ES68+$EQ68</f>
        <v>605751.95320100326</v>
      </c>
      <c r="ET69" s="7">
        <f ca="1">+ET68+EQ68-(ES69-ER69)/4</f>
        <v>564419.83634087117</v>
      </c>
      <c r="EU69" s="132">
        <v>578063.1</v>
      </c>
      <c r="EV69" s="5">
        <f t="shared" ca="1" si="67"/>
        <v>6451.333333333333</v>
      </c>
      <c r="EW69" s="92">
        <f t="shared" ca="1" si="68"/>
        <v>110.5</v>
      </c>
      <c r="EX69">
        <f t="shared" ref="EX69:EX100" ca="1" si="226">+L69/((ET69^$EM$19)*(EV69*EW69)^(1-$EM$19))</f>
        <v>0.68169736679821302</v>
      </c>
      <c r="EY69">
        <f t="shared" ca="1" si="69"/>
        <v>0.67586093372502309</v>
      </c>
      <c r="EZ69">
        <f t="shared" ca="1" si="198"/>
        <v>8.2141728235778002E-3</v>
      </c>
      <c r="FA69">
        <f t="shared" ca="1" si="198"/>
        <v>9.2661826831803695E-3</v>
      </c>
      <c r="FC69" s="6">
        <f>+call!C107</f>
        <v>0.46333333333333299</v>
      </c>
      <c r="FE69" s="142">
        <f>fof!B131/10</f>
        <v>29629.425636551914</v>
      </c>
      <c r="FF69" s="142">
        <f>fof!C131/10</f>
        <v>299345.51363867411</v>
      </c>
      <c r="FG69" s="65">
        <f ca="1">+AVERAGE(OFFSET(jikasougaku!$BF$450,(ROW(Sheet1!FG69)-ROW(Sheet1!$FG$59))*3,0):OFFSET(jikasougaku!$BF$450,(ROW(Sheet1!FG69)-ROW(Sheet1!$FG$59))*3+2,0))/1000</f>
        <v>77522.2</v>
      </c>
      <c r="FH69" s="65">
        <f ca="1">+AVERAGE(OFFSET(jikasougaku!$BR$450,(ROW(Sheet1!FH69)-ROW(Sheet1!$FH$59))*3,0):OFFSET(jikasougaku!$BR$450,(ROW(Sheet1!FH69)-ROW(Sheet1!$FH$59))*3+2,0))/1000</f>
        <v>355378.6276666667</v>
      </c>
      <c r="FI69" s="65">
        <f ca="1">+AVERAGE(OFFSET(jikasougaku!$BH$450,(ROW(Sheet1!FI69)-ROW(Sheet1!FI$59))*3,0):OFFSET(jikasougaku!$BH$450,(ROW(Sheet1!FI69)-ROW(Sheet1!FI$59))*3+2,0))/1000</f>
        <v>11613.333333333334</v>
      </c>
      <c r="FJ69" s="65">
        <f ca="1">+AVERAGE(OFFSET(jikasougaku!$BJ$450,(ROW(Sheet1!FJ69)-ROW(Sheet1!FJ$59))*3,0):OFFSET(jikasougaku!$BJ$450,(ROW(Sheet1!FJ69)-ROW(Sheet1!FJ$59))*3+2,0))/1000</f>
        <v>6027.116</v>
      </c>
      <c r="FK69" s="65">
        <f ca="1">+AVERAGE(OFFSET(jikasougaku!$BL$450,(ROW(Sheet1!FK69)-ROW(Sheet1!FK$59))*3,0):OFFSET(jikasougaku!$BL$450,(ROW(Sheet1!FK69)-ROW(Sheet1!FK$59))*3+2,0))/1000</f>
        <v>1852.961</v>
      </c>
      <c r="FL69" s="64">
        <f t="shared" ca="1" si="201"/>
        <v>77522.2</v>
      </c>
      <c r="FM69" s="7">
        <f t="shared" ca="1" si="202"/>
        <v>258363.01733333335</v>
      </c>
      <c r="FN69" s="5">
        <f t="shared" ref="FN69:FO129" si="227">+FE69</f>
        <v>29629.425636551914</v>
      </c>
      <c r="FO69" s="5">
        <f t="shared" si="211"/>
        <v>299345.51363867411</v>
      </c>
      <c r="FP69" s="1">
        <f t="shared" ref="FP69:FP100" si="228">+FN69/$GI89</f>
        <v>3.4100147291599718</v>
      </c>
      <c r="FQ69" s="1">
        <f t="shared" ref="FQ69:FQ100" si="229">+FO69/$GI89</f>
        <v>34.451312797524317</v>
      </c>
      <c r="FR69" s="211">
        <f>+FP69/消費税調整!$E69*100</f>
        <v>2.9631142695654149</v>
      </c>
      <c r="FS69" s="211">
        <f>+FQ69/消費税調整!$E69*100</f>
        <v>29.936286105354515</v>
      </c>
      <c r="FT69" s="83">
        <f t="shared" ca="1" si="124"/>
        <v>3.8390042861767927E-2</v>
      </c>
      <c r="FU69" s="83">
        <f t="shared" si="125"/>
        <v>5.8593982302089558E-2</v>
      </c>
      <c r="FW69" s="5">
        <f>kshotoku1722!E17</f>
        <v>267305.40000000002</v>
      </c>
      <c r="FX69" s="72">
        <f t="shared" ca="1" si="72"/>
        <v>0.37496952469750316</v>
      </c>
      <c r="FY69">
        <f t="shared" ca="1" si="126"/>
        <v>-5.4072870776488832E-3</v>
      </c>
      <c r="GA69" s="72">
        <f ca="1">+AVERAGE(OFFSET(Maikin05!$F$10,ROUNDDOWN((ROW(GA69)-ROW(GA$45))/4,0),MOD(ROW(GA69)-ROW(GA$45),4)*3):OFFSET(Maikin05!$F$10,ROUNDDOWN((ROW(GA69)-ROW(GA$45))/4,0),MOD(ROW(GA69)-ROW(GA$45),4)*3+2))</f>
        <v>110.5</v>
      </c>
      <c r="GB69" s="72">
        <f ca="1">+AVERAGE(OFFSET(Maikin30!$F$20,ROUNDDOWN((ROW(GB69)-ROW(GB$5))/4,0),MOD(ROW(GB69)-ROW(GB$5),4)*3):OFFSET(Maikin30!$F$20,ROUNDDOWN((ROW(GB69)-ROW(GB$5))/4,0),MOD(ROW(GB69)-ROW(GB$5),4)*3+2))</f>
        <v>106.76666666666667</v>
      </c>
      <c r="GC69" s="5">
        <f ca="1">+AVERAGE(OFFSET(Rocho!$J$66,(ROW(GC69)-ROW($GC$5))*3,0):OFFSET(Rocho!$J$66,(ROW(GC69)-ROW($GC$5))*3+2,0))</f>
        <v>6451.333333333333</v>
      </c>
      <c r="GD69" s="72">
        <f t="shared" ca="1" si="73"/>
        <v>82.043613888973013</v>
      </c>
      <c r="GE69">
        <f t="shared" ca="1" si="127"/>
        <v>1.6004092806028959E-3</v>
      </c>
      <c r="GF69" s="72"/>
      <c r="GG69" s="87" t="s">
        <v>288</v>
      </c>
      <c r="GH69" s="78">
        <f ca="1">+AVERAGE(OFFSET(Rocho!$E$6,(ROW(GH69)-ROW($GH$5))*3,0):OFFSET(Rocho!$E$6,(ROW(GH69)-ROW($GH$5))*3+2,0))/10000</f>
        <v>10155.666666666668</v>
      </c>
      <c r="GI69" s="82">
        <f>Rocho!T70</f>
        <v>8638.2342534473792</v>
      </c>
      <c r="GJ69">
        <f t="shared" si="128"/>
        <v>1.355939911888657E-3</v>
      </c>
      <c r="GL69" s="94">
        <f t="shared" ref="GL69:GL131" si="230">+SUM(GM69:GS69)-GT69</f>
        <v>273233.7</v>
      </c>
      <c r="GM69" s="5">
        <f t="shared" si="74"/>
        <v>81422.100000000006</v>
      </c>
      <c r="GN69" s="5">
        <f>+'gaku-mk1722'!C16-'gaku-mk1722'!D16</f>
        <v>4988.2000000000116</v>
      </c>
      <c r="GO69" s="5">
        <f t="shared" si="75"/>
        <v>24714.7</v>
      </c>
      <c r="GP69" s="5">
        <f t="shared" si="76"/>
        <v>26205.8</v>
      </c>
      <c r="GQ69" s="5">
        <f>+'gaku-mk1722'!H16</f>
        <v>1445.6</v>
      </c>
      <c r="GR69" s="5">
        <f>+'gaku-mk1722'!W16</f>
        <v>130642.8</v>
      </c>
      <c r="GS69" s="5">
        <f>+'gaku-mk1722'!M16</f>
        <v>48791.1</v>
      </c>
      <c r="GT69" s="5">
        <f>+'gaku-mk1722'!N16</f>
        <v>44976.6</v>
      </c>
      <c r="GU69" s="5">
        <f t="shared" si="77"/>
        <v>66541.2</v>
      </c>
      <c r="GV69" s="5">
        <f>+'gaku-jk1722'!C16-'gaku-jk1722'!D16</f>
        <v>4412.2000000000116</v>
      </c>
      <c r="GW69" s="5">
        <f t="shared" si="78"/>
        <v>8770.1</v>
      </c>
      <c r="GX69" s="5">
        <f t="shared" si="79"/>
        <v>26364</v>
      </c>
      <c r="GY69" s="5">
        <f>+'gaku-jk1722'!H16</f>
        <v>1852.5</v>
      </c>
      <c r="GZ69" s="5">
        <f>+'gaku-jk1722'!Z16</f>
        <v>123556.9</v>
      </c>
      <c r="HA69" s="5">
        <f>+'gaku-jk1722'!M16</f>
        <v>36675.800000000003</v>
      </c>
      <c r="HB69" s="5">
        <f>+'gaku-jk1722'!N16</f>
        <v>54298.8</v>
      </c>
      <c r="HC69" s="9">
        <f t="shared" ref="HC69:HC131" ca="1" si="231">+AN69</f>
        <v>121.6</v>
      </c>
      <c r="HD69">
        <f ca="1">+OFFSET('def-cy1722'!$C$8,ROUNDDOWN((ROW(Sheet1!HG69)-ROW(Sheet1!HG$61))/4,0),0)</f>
        <v>109.5</v>
      </c>
      <c r="HE69" s="9">
        <f t="shared" ref="HE69:HE131" ca="1" si="232">+AI69</f>
        <v>275.8</v>
      </c>
      <c r="HF69" s="9">
        <f t="shared" ref="HF69:HF131" ca="1" si="233">+AM69</f>
        <v>100.1</v>
      </c>
      <c r="HG69">
        <f ca="1">+OFFSET('def-cy1722'!$H$8,ROUNDDOWN((ROW(Sheet1!HG69)-ROW(Sheet1!HG$61))/4,0),0)</f>
        <v>109.1</v>
      </c>
      <c r="HH69">
        <f ca="1">+OFFSET('def-cy1722'!$W$8,ROUNDDOWN((ROW(Sheet1!HG69)-ROW(Sheet1!HG$61))/4,0),0)</f>
        <v>106.4</v>
      </c>
      <c r="HI69">
        <f ca="1">+OFFSET('def-cy1722'!$M$8,ROUNDDOWN((ROW(Sheet1!HG69)-ROW(Sheet1!HG$61))/4,0),0)</f>
        <v>132.5</v>
      </c>
      <c r="HJ69">
        <f ca="1">+OFFSET('def-cy1722'!$N$8,ROUNDDOWN((ROW(Sheet1!HG69)-ROW(Sheet1!HG$61))/4,0),0)</f>
        <v>85.5</v>
      </c>
      <c r="HS69" s="9">
        <f t="shared" ca="1" si="203"/>
        <v>123.6</v>
      </c>
      <c r="HT69" s="9">
        <f t="shared" ca="1" si="204"/>
        <v>109.4</v>
      </c>
      <c r="HU69" s="9">
        <f t="shared" ca="1" si="205"/>
        <v>291.39999999999998</v>
      </c>
      <c r="HV69" s="9">
        <f t="shared" ca="1" si="206"/>
        <v>99.5</v>
      </c>
      <c r="HW69" s="9">
        <f t="shared" ca="1" si="207"/>
        <v>110.7</v>
      </c>
      <c r="HX69" s="9">
        <f t="shared" ca="1" si="208"/>
        <v>106</v>
      </c>
      <c r="HY69" s="9">
        <f t="shared" ca="1" si="209"/>
        <v>128.19999999999999</v>
      </c>
      <c r="HZ69" s="9">
        <f t="shared" ca="1" si="210"/>
        <v>78.900000000000006</v>
      </c>
      <c r="IA69">
        <f t="shared" ref="IA69:IA131" ca="1" si="234">+HS69*(GU69-GU68)/($HS69*$GU68+$HT69*$GV68+$HU69*$GW68+$HV69*$GX68+$HW69*$GY68+$HX69*$GZ68+$HY69*$HA68-$HZ69*$HB68)</f>
        <v>-2.3068553644826646E-3</v>
      </c>
      <c r="IB69">
        <f t="shared" ref="IB69:IB131" ca="1" si="235">+HT69*(GV69-GV68)/($HS69*$GU68+$HT69*$GV68+$HU69*$GW68+$HV69*$GX68+$HW69*$GY68+$HX69*$GZ68+$HY69*$HA68-$HZ69*$HB68)</f>
        <v>1.2122471552843277E-5</v>
      </c>
      <c r="IC69">
        <f t="shared" ref="IC69:IC131" ca="1" si="236">+HU69*(GW69-GW68)/($HS69*$GU68+$HT69*$GV68+$HU69*$GW68+$HV69*$GX68+$HW69*$GY68+$HX69*$GZ68+$HY69*$HA68-$HZ69*$HB68)</f>
        <v>2.0450114563930824E-3</v>
      </c>
      <c r="ID69">
        <f t="shared" ref="ID69:ID131" ca="1" si="237">+HV69*(GX69-GX68)/($HS69*$GU68+$HT69*$GV68+$HU69*$GW68+$HV69*$GX68+$HW69*$GY68+$HX69*$GZ68+$HY69*$HA68-$HZ69*$HB68)</f>
        <v>3.829144148455507E-3</v>
      </c>
      <c r="IE69">
        <f t="shared" ref="IE69:IE131" ca="1" si="238">+HW69*(GY69-GY68)/($HS69*$GU68+$HT69*$GV68+$HU69*$GW68+$HV69*$GX68+$HW69*$GY68+$HX69*$GZ68+$HY69*$HA68-$HZ69*$HB68)</f>
        <v>3.0384177124281857E-3</v>
      </c>
      <c r="IF69">
        <f t="shared" ref="IF69:IF131" ca="1" si="239">+HX69*(GZ69-GZ68)/($HS69*$GU68+$HT69*$GV68+$HU69*$GW68+$HV69*$GX68+$HW69*$GY68+$HX69*$GZ68+$HY69*$HA68-$HZ69*$HB68)</f>
        <v>1.24825702719878E-2</v>
      </c>
      <c r="IG69">
        <f t="shared" ref="IG69:IG131" ca="1" si="240">+HY69*(HA69-HA68)/($HS69*$GU68+$HT69*$GV68+$HU69*$GW68+$HV69*$GX68+$HW69*$GY68+$HX69*$GZ68+$HY69*$HA68-$HZ69*$HB68)</f>
        <v>2.7028664440168428E-3</v>
      </c>
      <c r="IH69">
        <f t="shared" ref="IH69:IH131" ca="1" si="241">-HZ69*(HB69-HB68)/($HS69*$GU68+$HT69*$GV68+$HU69*$GW68+$HV69*$GX68+$HW69*$GY68+$HX69*$GZ68+$HY69*$HA68-$HZ69*$HB68)</f>
        <v>-2.1498560608311161E-3</v>
      </c>
      <c r="II69">
        <f t="shared" ca="1" si="129"/>
        <v>1.9653421079520481E-2</v>
      </c>
      <c r="IJ69" s="5">
        <f t="shared" ca="1" si="130"/>
        <v>216249.96460718836</v>
      </c>
      <c r="IK69" s="1">
        <f t="shared" ca="1" si="88"/>
        <v>24.88794664926386</v>
      </c>
      <c r="IL69">
        <f t="shared" ca="1" si="131"/>
        <v>2.0149633763919459E-2</v>
      </c>
      <c r="IM69" s="5">
        <f t="shared" si="89"/>
        <v>273233.7</v>
      </c>
      <c r="IN69">
        <f t="shared" ca="1" si="90"/>
        <v>126.35086460999932</v>
      </c>
      <c r="IP69" s="112">
        <v>123.82390173651592</v>
      </c>
      <c r="IQ69" s="112">
        <v>123.50155953857376</v>
      </c>
      <c r="IR69">
        <f t="shared" si="91"/>
        <v>99.332584789839672</v>
      </c>
      <c r="IS69">
        <f t="shared" si="132"/>
        <v>2.7570262391590373E-3</v>
      </c>
      <c r="IT69" s="112">
        <v>0.53460322816826866</v>
      </c>
      <c r="IU69">
        <f t="shared" si="133"/>
        <v>4.2810094012448062E-3</v>
      </c>
      <c r="IW69">
        <f>+util!B67</f>
        <v>107.366666666667</v>
      </c>
      <c r="IX69">
        <f t="shared" si="134"/>
        <v>-4.6461288471834963E-3</v>
      </c>
      <c r="IY69">
        <f t="shared" si="135"/>
        <v>-2.7876773083100976E-3</v>
      </c>
      <c r="JA69" s="5">
        <f t="shared" si="92"/>
        <v>140891.1</v>
      </c>
      <c r="JB69" s="1">
        <f t="shared" si="93"/>
        <v>2.7668836716057386</v>
      </c>
      <c r="JC69" s="5">
        <f t="shared" ca="1" si="94"/>
        <v>111507.82421226897</v>
      </c>
      <c r="JD69" s="1">
        <f t="shared" ca="1" si="95"/>
        <v>12.833300504864882</v>
      </c>
      <c r="JE69">
        <f t="shared" ca="1" si="136"/>
        <v>2.7673843922041322E-2</v>
      </c>
      <c r="JG69">
        <f t="shared" si="96"/>
        <v>0.55962445244585557</v>
      </c>
    </row>
    <row r="70" spans="1:267" x14ac:dyDescent="0.15">
      <c r="A70" t="s">
        <v>309</v>
      </c>
      <c r="B70" s="5">
        <f>+'gaku-mk1722'!B17</f>
        <v>526228.5</v>
      </c>
      <c r="C70" s="5">
        <f>+'kgaku-mk1722'!B18</f>
        <v>274902.2</v>
      </c>
      <c r="D70" s="5">
        <f>+'kgaku-mk1722'!C18</f>
        <v>3150</v>
      </c>
      <c r="E70" s="5">
        <f>+'kgaku-mk1722'!D18</f>
        <v>304.5</v>
      </c>
      <c r="F70" s="5">
        <f>+'kgaku-mk1722'!F18</f>
        <v>24944.6</v>
      </c>
      <c r="G70" s="5">
        <f>+'kgaku-mk1722'!G18</f>
        <v>22379.9</v>
      </c>
      <c r="H70" s="5">
        <f>+'kgaku-mk1722'!H18</f>
        <v>75267.5</v>
      </c>
      <c r="I70" s="5">
        <f>+'kgaku-mk1722'!I18</f>
        <v>149464.79999999999</v>
      </c>
      <c r="J70" s="5">
        <f>+'gaku-mk1722'!F17</f>
        <v>27557.3</v>
      </c>
      <c r="K70" s="5">
        <f>+'gaku-mk1722'!G17</f>
        <v>83545.7</v>
      </c>
      <c r="L70" s="5">
        <f>+'gaku-jk1722'!B17</f>
        <v>450410.1</v>
      </c>
      <c r="M70" s="5">
        <f>+'kgaku-jk1722'!B18</f>
        <v>251053.7</v>
      </c>
      <c r="N70" s="5">
        <f>+'kgaku-jk1722'!C18</f>
        <v>4092</v>
      </c>
      <c r="O70" s="5">
        <f>+'kgaku-jk1722'!D18</f>
        <v>297.8</v>
      </c>
      <c r="P70" s="5">
        <f>+'kgaku-jk1722'!F18</f>
        <v>8997.2000000000007</v>
      </c>
      <c r="Q70" s="5">
        <f>+'kgaku-jk1722'!G18</f>
        <v>19844</v>
      </c>
      <c r="R70" s="5">
        <f>+'kgaku-jk1722'!H18</f>
        <v>78918.100000000006</v>
      </c>
      <c r="S70" s="5">
        <f>+'kgaku-jk1722'!I18</f>
        <v>147016.9</v>
      </c>
      <c r="T70" s="5">
        <f>+'gaku-jk1722'!F17</f>
        <v>27716.5</v>
      </c>
      <c r="U70" s="5">
        <f>+'gaku-jk1722'!G17</f>
        <v>68710.2</v>
      </c>
      <c r="V70" s="8">
        <f t="shared" si="164"/>
        <v>116.83319268373423</v>
      </c>
      <c r="W70" s="8">
        <f t="shared" si="212"/>
        <v>109.49936208866869</v>
      </c>
      <c r="X70" s="8">
        <f t="shared" si="213"/>
        <v>76.979472140762468</v>
      </c>
      <c r="Y70" s="8">
        <f t="shared" si="214"/>
        <v>102.24983210208194</v>
      </c>
      <c r="Z70" s="8">
        <f t="shared" si="215"/>
        <v>277.24847730405008</v>
      </c>
      <c r="AA70" s="8">
        <f t="shared" si="216"/>
        <v>112.77917758516429</v>
      </c>
      <c r="AB70" s="8">
        <f t="shared" si="217"/>
        <v>95.374191725345639</v>
      </c>
      <c r="AC70" s="8">
        <f t="shared" si="218"/>
        <v>101.66504667150511</v>
      </c>
      <c r="AD70" s="8">
        <f t="shared" si="219"/>
        <v>99.425612902061943</v>
      </c>
      <c r="AE70" s="8">
        <f t="shared" si="220"/>
        <v>121.5914085536063</v>
      </c>
      <c r="AF70" s="10">
        <f ca="1">+OFFSET('kdef-cy1722'!B$9,ROUNDDOWN((ROW(Sheet1!AF70)-ROW(Sheet1!AF$61))/4,0),0)</f>
        <v>109.4</v>
      </c>
      <c r="AG70" s="10">
        <f ca="1">+OFFSET('kdef-cy1722'!C$9,ROUNDDOWN((ROW(Sheet1!AG70)-ROW(Sheet1!AG$61))/4,0),0)</f>
        <v>76.900000000000006</v>
      </c>
      <c r="AH70" s="10">
        <f ca="1">+OFFSET('kdef-cy1722'!D$9,ROUNDDOWN((ROW(Sheet1!AH70)-ROW(Sheet1!AH$61))/4,0),0)</f>
        <v>102.4</v>
      </c>
      <c r="AI70" s="10">
        <f ca="1">+OFFSET('kdef-cy1722'!F$9,ROUNDDOWN((ROW(Sheet1!AI70)-ROW(Sheet1!AI$61))/4,0),0)</f>
        <v>275.8</v>
      </c>
      <c r="AJ70" s="10">
        <f ca="1">+OFFSET('kdef-cy1722'!G$9,ROUNDDOWN((ROW(Sheet1!AJ70)-ROW(Sheet1!AJ$61))/4,0),0)</f>
        <v>112.7</v>
      </c>
      <c r="AK70" s="10">
        <f ca="1">+OFFSET('kdef-cy1722'!H$9,ROUNDDOWN((ROW(Sheet1!AK70)-ROW(Sheet1!AK$61))/4,0),0)</f>
        <v>95.2</v>
      </c>
      <c r="AL70" s="10">
        <f ca="1">+OFFSET('kdef-cy1722'!I$9,ROUNDDOWN((ROW(Sheet1!AL70)-ROW(Sheet1!AL$61))/4,0),0)</f>
        <v>101.7</v>
      </c>
      <c r="AM70" s="10">
        <f ca="1">+OFFSET('def-cy1722'!$F$8,ROUNDDOWN((ROW(Sheet1!AM70)-ROW(Sheet1!AM$61))/4,0),0)</f>
        <v>100.1</v>
      </c>
      <c r="AN70" s="10">
        <f ca="1">+OFFSET('def-cy1722'!$G$8,ROUNDDOWN((ROW(Sheet1!AN70)-ROW(Sheet1!AN$61))/4,0),0)</f>
        <v>121.6</v>
      </c>
      <c r="AO70" s="128"/>
      <c r="AP70" s="128"/>
      <c r="AQ70" s="128"/>
      <c r="AR70" s="128"/>
      <c r="AS70" s="128"/>
      <c r="AT70" s="128"/>
      <c r="AU70" s="128"/>
      <c r="AV70" s="128"/>
      <c r="AW70" s="128"/>
      <c r="AX70" s="9">
        <f t="shared" ca="1" si="145"/>
        <v>109.4</v>
      </c>
      <c r="AY70" s="9">
        <f t="shared" ca="1" si="146"/>
        <v>64.3</v>
      </c>
      <c r="AZ70" s="9">
        <f t="shared" ca="1" si="147"/>
        <v>102.4</v>
      </c>
      <c r="BA70" s="9">
        <f t="shared" ca="1" si="148"/>
        <v>291.39999999999998</v>
      </c>
      <c r="BB70" s="9">
        <f t="shared" ca="1" si="149"/>
        <v>113</v>
      </c>
      <c r="BC70" s="9">
        <f t="shared" ca="1" si="150"/>
        <v>95.7</v>
      </c>
      <c r="BD70" s="9">
        <f t="shared" ca="1" si="151"/>
        <v>100.7</v>
      </c>
      <c r="BE70" s="9">
        <f t="shared" ca="1" si="143"/>
        <v>99.5</v>
      </c>
      <c r="BF70" s="9">
        <f t="shared" ca="1" si="152"/>
        <v>123.6</v>
      </c>
      <c r="BG70">
        <f t="shared" ca="1" si="97"/>
        <v>-1.0104367448297202E-3</v>
      </c>
      <c r="BH70">
        <f t="shared" ca="1" si="98"/>
        <v>-8.2213612025794309E-5</v>
      </c>
      <c r="BI70">
        <f t="shared" ca="1" si="99"/>
        <v>-1.0472012087305289E-3</v>
      </c>
      <c r="BJ70">
        <f t="shared" ca="1" si="100"/>
        <v>1.6370746763349191E-3</v>
      </c>
      <c r="BK70">
        <f t="shared" ca="1" si="101"/>
        <v>2.3543639921350086E-3</v>
      </c>
      <c r="BL70" s="13">
        <f t="shared" ca="1" si="102"/>
        <v>1.8515871028838846E-3</v>
      </c>
      <c r="BM70">
        <f t="shared" ref="BM70:BM101" ca="1" si="242">+BA70*(P70-P69)/($BA70*$P69+$BE70*$T69)</f>
        <v>1.277836926542766E-2</v>
      </c>
      <c r="BN70">
        <f t="shared" ref="BN70:BN101" ca="1" si="243">+BE70*(T70-T69)/($BA70*$P69+$BE70*$T69)</f>
        <v>2.5985382082238054E-2</v>
      </c>
      <c r="BO70" s="13">
        <f t="shared" ref="BO70:BO101" ca="1" si="244">+BM70+BN70</f>
        <v>3.8763751347665715E-2</v>
      </c>
      <c r="BP70">
        <f t="shared" ca="1" si="104"/>
        <v>2.0001645174790927E-2</v>
      </c>
      <c r="BQ70">
        <f t="shared" ca="1" si="105"/>
        <v>4.9373552627917918E-3</v>
      </c>
      <c r="BR70">
        <f t="shared" ca="1" si="106"/>
        <v>1.0040331462834725E-2</v>
      </c>
      <c r="BS70" s="13">
        <f t="shared" ca="1" si="107"/>
        <v>3.4979331900417444E-2</v>
      </c>
      <c r="BT70" s="5">
        <f t="shared" ref="BT70:BT132" si="245">+U70</f>
        <v>68710.2</v>
      </c>
      <c r="BU70" s="5">
        <f t="shared" ref="BU70:BU101" ca="1" si="246">+BU69*(1+BL70)</f>
        <v>249380.28520881265</v>
      </c>
      <c r="BV70" s="5">
        <f t="shared" ref="BV70:BV101" ca="1" si="247">+BV69*(1+BO70)</f>
        <v>28828.306835304178</v>
      </c>
      <c r="BW70" s="5">
        <f t="shared" ca="1" si="108"/>
        <v>96753.551773182306</v>
      </c>
      <c r="BX70" s="5">
        <f t="shared" ref="BX70:BX132" si="248">+K70</f>
        <v>83545.7</v>
      </c>
      <c r="BY70" s="5">
        <f t="shared" ref="BY70:BY132" si="249">+D70-E70+SUM(G70:I70)</f>
        <v>249957.69999999998</v>
      </c>
      <c r="BZ70" s="5">
        <f t="shared" ref="BZ70:BZ132" si="250">+F70+J70</f>
        <v>52501.899999999994</v>
      </c>
      <c r="CA70" s="5">
        <f t="shared" ref="CA70:CA132" si="251">+F70+J70+K70</f>
        <v>136047.59999999998</v>
      </c>
      <c r="CB70" s="9">
        <f t="shared" si="109"/>
        <v>121.5914085536063</v>
      </c>
      <c r="CC70" s="9">
        <f t="shared" ca="1" si="110"/>
        <v>100.23153987120668</v>
      </c>
      <c r="CD70" s="9">
        <f t="shared" ca="1" si="111"/>
        <v>182.11926319482725</v>
      </c>
      <c r="CE70" s="9">
        <f t="shared" ca="1" si="112"/>
        <v>140.61251241601346</v>
      </c>
      <c r="CF70" s="5"/>
      <c r="CG70" s="5">
        <f t="shared" ref="CG70:CG101" si="252">+(SUM(D70:E70)+SUM(G70:I70))/(SUM(N70:O70)+SUM(Q70:S70))*100</f>
        <v>100.1590526076793</v>
      </c>
      <c r="CH70" s="5">
        <f t="shared" ca="1" si="113"/>
        <v>100.23153987120668</v>
      </c>
      <c r="CI70" s="5">
        <f t="shared" ref="CI70:CI132" si="253">+(F70+J70)/(P70+T70)*100</f>
        <v>143.00356542653014</v>
      </c>
      <c r="CJ70" s="5">
        <f t="shared" ca="1" si="114"/>
        <v>182.11926319482725</v>
      </c>
      <c r="CK70" s="5">
        <f t="shared" si="115"/>
        <v>129.04815701183509</v>
      </c>
      <c r="CL70" s="5">
        <f t="shared" ca="1" si="116"/>
        <v>140.61251241601346</v>
      </c>
      <c r="CM70" s="5"/>
      <c r="CN70" s="1">
        <f t="shared" si="221"/>
        <v>51.854964666302067</v>
      </c>
      <c r="CO70" s="1">
        <f t="shared" si="222"/>
        <v>7.9104908908893217</v>
      </c>
      <c r="CP70" s="1">
        <f t="shared" ca="1" si="223"/>
        <v>28.710736899495178</v>
      </c>
      <c r="CQ70" s="1">
        <f t="shared" ca="1" si="224"/>
        <v>3.3189549531282991</v>
      </c>
      <c r="CR70" s="1">
        <f t="shared" ca="1" si="225"/>
        <v>11.139075275038451</v>
      </c>
      <c r="CS70" s="83">
        <f t="shared" si="117"/>
        <v>8.4305954628470202E-3</v>
      </c>
      <c r="CT70" s="83">
        <f t="shared" si="118"/>
        <v>3.2419900877695397E-2</v>
      </c>
      <c r="CU70" s="83">
        <f t="shared" ref="CU70:CU132" ca="1" si="254">+LN(CP70/CP69)</f>
        <v>2.1934207758377345E-3</v>
      </c>
      <c r="CV70" s="83">
        <f t="shared" ref="CV70:CW132" ca="1" si="255">+LN(CQ70/CQ69)</f>
        <v>3.8374851208374451E-2</v>
      </c>
      <c r="CW70" s="83">
        <f t="shared" ca="1" si="255"/>
        <v>3.4725003086914598E-2</v>
      </c>
      <c r="CX70" s="83">
        <f t="shared" si="119"/>
        <v>1.101250625719354E-3</v>
      </c>
      <c r="CY70" s="83">
        <f t="shared" si="138"/>
        <v>-6.3293025321958518E-3</v>
      </c>
      <c r="CZ70" s="83">
        <f t="shared" ca="1" si="139"/>
        <v>5.2802863972243579E-3</v>
      </c>
      <c r="DA70" s="83">
        <f t="shared" ca="1" si="140"/>
        <v>-7.4475390075830475E-3</v>
      </c>
      <c r="DB70" s="83">
        <f t="shared" ca="1" si="140"/>
        <v>-6.7706475956137539E-3</v>
      </c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H70" s="5"/>
      <c r="EO70" s="91">
        <v>83545.7</v>
      </c>
      <c r="EP70" s="1">
        <f>+'gaku-mk1131'!G73</f>
        <v>73045.899999999994</v>
      </c>
      <c r="EQ70" s="5">
        <f t="shared" ref="EQ70:EQ133" ca="1" si="256">+EO70/CE70*100/4</f>
        <v>14853.887923007753</v>
      </c>
      <c r="ER70" s="7">
        <f ca="1">+ER69+$EQ69</f>
        <v>578798.47881061013</v>
      </c>
      <c r="ES70" s="4">
        <f ca="1">+ER69+EQ69</f>
        <v>578798.47881061013</v>
      </c>
      <c r="ET70" s="131">
        <f ca="1">+ET69+EQ69-(ES73-ER73)/4</f>
        <v>569600.75765607657</v>
      </c>
      <c r="EU70" s="132">
        <v>581892.30000000005</v>
      </c>
      <c r="EV70" s="5">
        <f t="shared" ref="EV70:EV133" ca="1" si="257">+GC70</f>
        <v>6475.333333333333</v>
      </c>
      <c r="EW70" s="92">
        <f t="shared" ref="EW70:EW132" ca="1" si="258">+GA70</f>
        <v>110.16666666666667</v>
      </c>
      <c r="EX70">
        <f t="shared" ca="1" si="226"/>
        <v>0.68467240236106719</v>
      </c>
      <c r="EY70">
        <f t="shared" ref="EY70:EY133" ca="1" si="259">+L70/((EU70^$EM$19)*(EV70*EW70)^(1-$EM$19))</f>
        <v>0.67943025805205526</v>
      </c>
      <c r="EZ70">
        <f t="shared" ref="EZ70:FA101" ca="1" si="260">+LN(EX70/EX69)</f>
        <v>4.3546634759146522E-3</v>
      </c>
      <c r="FA70">
        <f t="shared" ca="1" si="260"/>
        <v>5.2672556288375265E-3</v>
      </c>
      <c r="FC70" s="6">
        <f>+call!C108</f>
        <v>0.47666666666666702</v>
      </c>
      <c r="FE70" s="142">
        <f>fof!B132/10</f>
        <v>31832.055075746284</v>
      </c>
      <c r="FF70" s="142">
        <f>fof!C132/10</f>
        <v>319306.26349692093</v>
      </c>
      <c r="FG70" s="65">
        <f ca="1">+AVERAGE(OFFSET(jikasougaku!$BF$450,(ROW(Sheet1!FG70)-ROW(Sheet1!$FG$59))*3,0):OFFSET(jikasougaku!$BF$450,(ROW(Sheet1!FG70)-ROW(Sheet1!$FG$59))*3+2,0))/1000</f>
        <v>83122.914000000004</v>
      </c>
      <c r="FH70" s="65">
        <f ca="1">+AVERAGE(OFFSET(jikasougaku!$BR$450,(ROW(Sheet1!FH70)-ROW(Sheet1!$FH$59))*3,0):OFFSET(jikasougaku!$BR$450,(ROW(Sheet1!FH70)-ROW(Sheet1!$FH$59))*3+2,0))/1000</f>
        <v>379391.33199999999</v>
      </c>
      <c r="FI70" s="65">
        <f ca="1">+AVERAGE(OFFSET(jikasougaku!$BH$450,(ROW(Sheet1!FI70)-ROW(Sheet1!FI$59))*3,0):OFFSET(jikasougaku!$BH$450,(ROW(Sheet1!FI70)-ROW(Sheet1!FI$59))*3+2,0))/1000</f>
        <v>11272.956666666667</v>
      </c>
      <c r="FJ70" s="65">
        <f ca="1">+AVERAGE(OFFSET(jikasougaku!$BJ$450,(ROW(Sheet1!FJ70)-ROW(Sheet1!FJ$59))*3,0):OFFSET(jikasougaku!$BJ$450,(ROW(Sheet1!FJ70)-ROW(Sheet1!FJ$59))*3+2,0))/1000</f>
        <v>6501.5186666666668</v>
      </c>
      <c r="FK70" s="65">
        <f ca="1">+AVERAGE(OFFSET(jikasougaku!$BL$450,(ROW(Sheet1!FK70)-ROW(Sheet1!FK$59))*3,0):OFFSET(jikasougaku!$BL$450,(ROW(Sheet1!FK70)-ROW(Sheet1!FK$59))*3+2,0))/1000</f>
        <v>1978.2323333333331</v>
      </c>
      <c r="FL70" s="64">
        <f t="shared" ca="1" si="201"/>
        <v>83122.914000000004</v>
      </c>
      <c r="FM70" s="7">
        <f t="shared" ca="1" si="202"/>
        <v>276515.71033333335</v>
      </c>
      <c r="FN70" s="5">
        <f t="shared" si="227"/>
        <v>31832.055075746284</v>
      </c>
      <c r="FO70" s="5">
        <f t="shared" si="211"/>
        <v>319306.26349692093</v>
      </c>
      <c r="FP70" s="1">
        <f t="shared" si="228"/>
        <v>3.6647714853832207</v>
      </c>
      <c r="FQ70" s="1">
        <f t="shared" si="229"/>
        <v>36.76119831984623</v>
      </c>
      <c r="FR70" s="211">
        <f>+FP70/消費税調整!$E70*100</f>
        <v>3.1809788214460606</v>
      </c>
      <c r="FS70" s="211">
        <f>+FQ70/消費税調整!$E70*100</f>
        <v>31.908290536751281</v>
      </c>
      <c r="FT70" s="83">
        <f t="shared" si="124"/>
        <v>7.0948121571820733E-2</v>
      </c>
      <c r="FU70" s="83">
        <f t="shared" si="125"/>
        <v>6.3794540739099889E-2</v>
      </c>
      <c r="FW70" s="5">
        <f>kshotoku1722!E18</f>
        <v>268747.40000000002</v>
      </c>
      <c r="FX70" s="72">
        <f t="shared" ref="FX70:FX132" ca="1" si="261">+FW70/(GA70*GC70)</f>
        <v>0.37673149807960482</v>
      </c>
      <c r="FY70">
        <f t="shared" ca="1" si="126"/>
        <v>4.6879718282413748E-3</v>
      </c>
      <c r="GA70" s="72">
        <f ca="1">+AVERAGE(OFFSET(Maikin05!$F$10,ROUNDDOWN((ROW(GA70)-ROW(GA$45))/4,0),MOD(ROW(GA70)-ROW(GA$45),4)*3):OFFSET(Maikin05!$F$10,ROUNDDOWN((ROW(GA70)-ROW(GA$45))/4,0),MOD(ROW(GA70)-ROW(GA$45),4)*3+2))</f>
        <v>110.16666666666667</v>
      </c>
      <c r="GB70" s="72">
        <f ca="1">+AVERAGE(OFFSET(Maikin30!$F$20,ROUNDDOWN((ROW(GB70)-ROW(GB$5))/4,0),MOD(ROW(GB70)-ROW(GB$5),4)*3):OFFSET(Maikin30!$F$20,ROUNDDOWN((ROW(GB70)-ROW(GB$5))/4,0),MOD(ROW(GB70)-ROW(GB$5),4)*3+2))</f>
        <v>106.39999999999999</v>
      </c>
      <c r="GC70" s="5">
        <f ca="1">+AVERAGE(OFFSET(Rocho!$J$66,(ROW(GC70)-ROW($GC$5))*3,0):OFFSET(Rocho!$J$66,(ROW(GC70)-ROW($GC$5))*3+2,0))</f>
        <v>6475.333333333333</v>
      </c>
      <c r="GD70" s="72">
        <f t="shared" ref="GD70:GD132" ca="1" si="262">+GA70*GC70/GI90</f>
        <v>82.128626694824348</v>
      </c>
      <c r="GE70">
        <f t="shared" ca="1" si="127"/>
        <v>1.0356539345216314E-3</v>
      </c>
      <c r="GF70" s="72"/>
      <c r="GG70" s="87" t="s">
        <v>289</v>
      </c>
      <c r="GH70" s="78">
        <f ca="1">+AVERAGE(OFFSET(Rocho!$E$6,(ROW(GH70)-ROW($GH$5))*3,0):OFFSET(Rocho!$E$6,(ROW(GH70)-ROW($GH$5))*3+2,0))/10000</f>
        <v>10190.333333333332</v>
      </c>
      <c r="GI70" s="82">
        <f>Rocho!T71</f>
        <v>8654.7567037507106</v>
      </c>
      <c r="GJ70">
        <f t="shared" si="128"/>
        <v>1.9108846320273088E-3</v>
      </c>
      <c r="GL70" s="94">
        <f t="shared" si="230"/>
        <v>276270.90000000002</v>
      </c>
      <c r="GM70" s="5">
        <f t="shared" ref="GM70:GM133" si="263">+K70</f>
        <v>83545.7</v>
      </c>
      <c r="GN70" s="5">
        <f>+'gaku-mk1722'!C17-'gaku-mk1722'!D17</f>
        <v>5025.5999999999767</v>
      </c>
      <c r="GO70" s="5">
        <f t="shared" ref="GO70:GO133" si="264">+F70</f>
        <v>24944.6</v>
      </c>
      <c r="GP70" s="5">
        <f t="shared" ref="GP70:GP133" si="265">+J70</f>
        <v>27557.3</v>
      </c>
      <c r="GQ70" s="5">
        <f>+'gaku-mk1722'!H17</f>
        <v>3353.7</v>
      </c>
      <c r="GR70" s="5">
        <f>+'gaku-mk1722'!W17</f>
        <v>130513.1</v>
      </c>
      <c r="GS70" s="5">
        <f>+'gaku-mk1722'!M17</f>
        <v>48905</v>
      </c>
      <c r="GT70" s="5">
        <f>+'gaku-mk1722'!N17</f>
        <v>47574.1</v>
      </c>
      <c r="GU70" s="5">
        <f t="shared" ref="GU70:GU133" si="266">+U70</f>
        <v>68710.2</v>
      </c>
      <c r="GV70" s="5">
        <f>+'gaku-jk1722'!C17-'gaku-jk1722'!D17</f>
        <v>4424.8999999999942</v>
      </c>
      <c r="GW70" s="5">
        <f t="shared" ref="GW70:GW133" si="267">+P70</f>
        <v>8997.2000000000007</v>
      </c>
      <c r="GX70" s="5">
        <f t="shared" ref="GX70:GX133" si="268">+T70</f>
        <v>27716.5</v>
      </c>
      <c r="GY70" s="5">
        <f>+'gaku-jk1722'!H17</f>
        <v>3032.4</v>
      </c>
      <c r="GZ70" s="5">
        <f>+'gaku-jk1722'!Z17</f>
        <v>122698.5</v>
      </c>
      <c r="HA70" s="5">
        <f>+'gaku-jk1722'!M17</f>
        <v>36655.300000000003</v>
      </c>
      <c r="HB70" s="5">
        <f>+'gaku-jk1722'!N17</f>
        <v>55930.7</v>
      </c>
      <c r="HC70" s="9">
        <f t="shared" ca="1" si="231"/>
        <v>121.6</v>
      </c>
      <c r="HD70">
        <f ca="1">+OFFSET('def-cy1722'!$C$8,ROUNDDOWN((ROW(Sheet1!HG70)-ROW(Sheet1!HG$61))/4,0),0)</f>
        <v>109.5</v>
      </c>
      <c r="HE70" s="9">
        <f t="shared" ca="1" si="232"/>
        <v>275.8</v>
      </c>
      <c r="HF70" s="9">
        <f t="shared" ca="1" si="233"/>
        <v>100.1</v>
      </c>
      <c r="HG70">
        <f ca="1">+OFFSET('def-cy1722'!$H$8,ROUNDDOWN((ROW(Sheet1!HG70)-ROW(Sheet1!HG$61))/4,0),0)</f>
        <v>109.1</v>
      </c>
      <c r="HH70">
        <f ca="1">+OFFSET('def-cy1722'!$W$8,ROUNDDOWN((ROW(Sheet1!HG70)-ROW(Sheet1!HG$61))/4,0),0)</f>
        <v>106.4</v>
      </c>
      <c r="HI70">
        <f ca="1">+OFFSET('def-cy1722'!$M$8,ROUNDDOWN((ROW(Sheet1!HG70)-ROW(Sheet1!HG$61))/4,0),0)</f>
        <v>132.5</v>
      </c>
      <c r="HJ70">
        <f ca="1">+OFFSET('def-cy1722'!$N$8,ROUNDDOWN((ROW(Sheet1!HG70)-ROW(Sheet1!HG$61))/4,0),0)</f>
        <v>85.5</v>
      </c>
      <c r="HS70" s="9">
        <f t="shared" ca="1" si="203"/>
        <v>123.6</v>
      </c>
      <c r="HT70" s="9">
        <f t="shared" ca="1" si="204"/>
        <v>109.4</v>
      </c>
      <c r="HU70" s="9">
        <f t="shared" ca="1" si="205"/>
        <v>291.39999999999998</v>
      </c>
      <c r="HV70" s="9">
        <f t="shared" ca="1" si="206"/>
        <v>99.5</v>
      </c>
      <c r="HW70" s="9">
        <f t="shared" ca="1" si="207"/>
        <v>110.7</v>
      </c>
      <c r="HX70" s="9">
        <f t="shared" ca="1" si="208"/>
        <v>106</v>
      </c>
      <c r="HY70" s="9">
        <f t="shared" ca="1" si="209"/>
        <v>128.19999999999999</v>
      </c>
      <c r="HZ70" s="9">
        <f t="shared" ca="1" si="210"/>
        <v>78.900000000000006</v>
      </c>
      <c r="IA70">
        <f t="shared" ca="1" si="234"/>
        <v>9.711314948787823E-3</v>
      </c>
      <c r="IB70">
        <f t="shared" ca="1" si="235"/>
        <v>5.0329319595805995E-5</v>
      </c>
      <c r="IC70">
        <f t="shared" ca="1" si="236"/>
        <v>2.397213406798041E-3</v>
      </c>
      <c r="ID70">
        <f t="shared" ca="1" si="237"/>
        <v>4.8748400530923214E-3</v>
      </c>
      <c r="IE70">
        <f t="shared" ca="1" si="238"/>
        <v>4.7314345650310693E-3</v>
      </c>
      <c r="IF70">
        <f t="shared" ca="1" si="239"/>
        <v>-3.2960636555560692E-3</v>
      </c>
      <c r="IG70">
        <f t="shared" ca="1" si="240"/>
        <v>-9.5201085973541869E-5</v>
      </c>
      <c r="IH70">
        <f t="shared" ca="1" si="241"/>
        <v>-4.6641290889226248E-3</v>
      </c>
      <c r="II70">
        <f t="shared" ca="1" si="129"/>
        <v>1.3709738462852825E-2</v>
      </c>
      <c r="IJ70" s="5">
        <f t="shared" ca="1" si="130"/>
        <v>219214.69506455411</v>
      </c>
      <c r="IK70" s="1">
        <f t="shared" ref="IK70:IK132" ca="1" si="269">+IJ70/$GI90</f>
        <v>25.237822746218693</v>
      </c>
      <c r="IL70">
        <f t="shared" ca="1" si="131"/>
        <v>1.3960155956402461E-2</v>
      </c>
      <c r="IM70" s="5">
        <f t="shared" ref="IM70:IM132" si="270">+GL70</f>
        <v>276270.90000000002</v>
      </c>
      <c r="IN70">
        <f t="shared" ref="IN70:IN132" ca="1" si="271">+IM70/IJ70*100</f>
        <v>126.02754569835935</v>
      </c>
      <c r="IP70" s="112">
        <v>124.53973431974235</v>
      </c>
      <c r="IQ70" s="112">
        <v>124.32862483695327</v>
      </c>
      <c r="IR70">
        <f t="shared" ref="IR70:IR132" si="272">+(IQ70/IP70)^(1/$IR$3)*100</f>
        <v>99.565096499015198</v>
      </c>
      <c r="IS70">
        <f t="shared" si="132"/>
        <v>2.3380042802213651E-3</v>
      </c>
      <c r="IT70" s="112">
        <v>0.53818335930241468</v>
      </c>
      <c r="IU70">
        <f t="shared" si="133"/>
        <v>6.6744764835418831E-3</v>
      </c>
      <c r="IW70">
        <f>+util!B68</f>
        <v>107.9</v>
      </c>
      <c r="IX70">
        <f t="shared" si="134"/>
        <v>4.9551045950425362E-3</v>
      </c>
      <c r="IY70">
        <f t="shared" si="135"/>
        <v>2.9730627570255215E-3</v>
      </c>
      <c r="JA70" s="5">
        <f t="shared" ref="JA70:JA132" si="273">+GN70+SUM(GQ70:GS70)-GT70</f>
        <v>140223.29999999999</v>
      </c>
      <c r="JB70" s="1">
        <f t="shared" ref="JB70:JB132" si="274">+JA70/SUM(GO70:GP70)</f>
        <v>2.6708233416314457</v>
      </c>
      <c r="JC70" s="5">
        <f t="shared" ref="JC70:JC132" ca="1" si="275">+JA70/IN70*100</f>
        <v>111264.00916797781</v>
      </c>
      <c r="JD70" s="1">
        <f t="shared" ref="JD70:JD132" ca="1" si="276">+JC70/$GI90</f>
        <v>12.80964006809927</v>
      </c>
      <c r="JE70">
        <f t="shared" ca="1" si="136"/>
        <v>-1.8453767743801838E-3</v>
      </c>
      <c r="JG70">
        <f t="shared" ref="JG70:JG133" si="277">M70/L70</f>
        <v>0.55738914380472382</v>
      </c>
    </row>
    <row r="71" spans="1:267" x14ac:dyDescent="0.15">
      <c r="A71" t="s">
        <v>310</v>
      </c>
      <c r="B71" s="5">
        <f>+'gaku-mk1722'!B18</f>
        <v>525385.4</v>
      </c>
      <c r="C71" s="5">
        <f>+'kgaku-mk1722'!B19</f>
        <v>274573</v>
      </c>
      <c r="D71" s="5">
        <f>+'kgaku-mk1722'!C19</f>
        <v>3205</v>
      </c>
      <c r="E71" s="5">
        <f>+'kgaku-mk1722'!D19</f>
        <v>318.7</v>
      </c>
      <c r="F71" s="5">
        <f>+'kgaku-mk1722'!F19</f>
        <v>25404.9</v>
      </c>
      <c r="G71" s="5">
        <f>+'kgaku-mk1722'!G19</f>
        <v>22091.5</v>
      </c>
      <c r="H71" s="5">
        <f>+'kgaku-mk1722'!H19</f>
        <v>73689.8</v>
      </c>
      <c r="I71" s="5">
        <f>+'kgaku-mk1722'!I19</f>
        <v>150500.6</v>
      </c>
      <c r="J71" s="5">
        <f>+'gaku-mk1722'!F18</f>
        <v>28889.1</v>
      </c>
      <c r="K71" s="5">
        <f>+'gaku-mk1722'!G18</f>
        <v>84545.1</v>
      </c>
      <c r="L71" s="5">
        <f>+'gaku-jk1722'!B18</f>
        <v>450363.8</v>
      </c>
      <c r="M71" s="5">
        <f>+'kgaku-jk1722'!B19</f>
        <v>250902.8</v>
      </c>
      <c r="N71" s="5">
        <f>+'kgaku-jk1722'!C19</f>
        <v>4124.6000000000004</v>
      </c>
      <c r="O71" s="5">
        <f>+'kgaku-jk1722'!D19</f>
        <v>311.5</v>
      </c>
      <c r="P71" s="5">
        <f>+'kgaku-jk1722'!F19</f>
        <v>9279.7000000000007</v>
      </c>
      <c r="Q71" s="5">
        <f>+'kgaku-jk1722'!G19</f>
        <v>19641.7</v>
      </c>
      <c r="R71" s="5">
        <f>+'kgaku-jk1722'!H19</f>
        <v>77358.7</v>
      </c>
      <c r="S71" s="5">
        <f>+'kgaku-jk1722'!I19</f>
        <v>147748.4</v>
      </c>
      <c r="T71" s="5">
        <f>+'gaku-jk1722'!F18</f>
        <v>28849.1</v>
      </c>
      <c r="U71" s="5">
        <f>+'gaku-jk1722'!G18</f>
        <v>69800.7</v>
      </c>
      <c r="V71" s="8">
        <f t="shared" si="164"/>
        <v>116.65799959943494</v>
      </c>
      <c r="W71" s="8">
        <f t="shared" si="212"/>
        <v>109.43401189624031</v>
      </c>
      <c r="X71" s="8">
        <f t="shared" si="213"/>
        <v>77.704504679241609</v>
      </c>
      <c r="Y71" s="8">
        <f t="shared" si="214"/>
        <v>102.31139646869984</v>
      </c>
      <c r="Z71" s="8">
        <f t="shared" si="215"/>
        <v>273.76854855221609</v>
      </c>
      <c r="AA71" s="8">
        <f t="shared" si="216"/>
        <v>112.4724438312366</v>
      </c>
      <c r="AB71" s="8">
        <f t="shared" si="217"/>
        <v>95.257288449780049</v>
      </c>
      <c r="AC71" s="8">
        <f t="shared" si="218"/>
        <v>101.86276128878553</v>
      </c>
      <c r="AD71" s="8">
        <f t="shared" si="219"/>
        <v>100.13865250562408</v>
      </c>
      <c r="AE71" s="8">
        <f t="shared" si="220"/>
        <v>121.12357039399319</v>
      </c>
      <c r="AF71" s="10">
        <f ca="1">+OFFSET('kdef-cy1722'!B$9,ROUNDDOWN((ROW(Sheet1!AF71)-ROW(Sheet1!AF$61))/4,0),0)</f>
        <v>109.4</v>
      </c>
      <c r="AG71" s="10">
        <f ca="1">+OFFSET('kdef-cy1722'!C$9,ROUNDDOWN((ROW(Sheet1!AG71)-ROW(Sheet1!AG$61))/4,0),0)</f>
        <v>76.900000000000006</v>
      </c>
      <c r="AH71" s="10">
        <f ca="1">+OFFSET('kdef-cy1722'!D$9,ROUNDDOWN((ROW(Sheet1!AH71)-ROW(Sheet1!AH$61))/4,0),0)</f>
        <v>102.4</v>
      </c>
      <c r="AI71" s="10">
        <f ca="1">+OFFSET('kdef-cy1722'!F$9,ROUNDDOWN((ROW(Sheet1!AI71)-ROW(Sheet1!AI$61))/4,0),0)</f>
        <v>275.8</v>
      </c>
      <c r="AJ71" s="10">
        <f ca="1">+OFFSET('kdef-cy1722'!G$9,ROUNDDOWN((ROW(Sheet1!AJ71)-ROW(Sheet1!AJ$61))/4,0),0)</f>
        <v>112.7</v>
      </c>
      <c r="AK71" s="10">
        <f ca="1">+OFFSET('kdef-cy1722'!H$9,ROUNDDOWN((ROW(Sheet1!AK71)-ROW(Sheet1!AK$61))/4,0),0)</f>
        <v>95.2</v>
      </c>
      <c r="AL71" s="10">
        <f ca="1">+OFFSET('kdef-cy1722'!I$9,ROUNDDOWN((ROW(Sheet1!AL71)-ROW(Sheet1!AL$61))/4,0),0)</f>
        <v>101.7</v>
      </c>
      <c r="AM71" s="10">
        <f ca="1">+OFFSET('def-cy1722'!$F$8,ROUNDDOWN((ROW(Sheet1!AM71)-ROW(Sheet1!AM$61))/4,0),0)</f>
        <v>100.1</v>
      </c>
      <c r="AN71" s="10">
        <f ca="1">+OFFSET('def-cy1722'!$G$8,ROUNDDOWN((ROW(Sheet1!AN71)-ROW(Sheet1!AN$61))/4,0),0)</f>
        <v>121.6</v>
      </c>
      <c r="AO71" s="128"/>
      <c r="AP71" s="128"/>
      <c r="AQ71" s="128"/>
      <c r="AR71" s="128"/>
      <c r="AS71" s="128"/>
      <c r="AT71" s="128"/>
      <c r="AU71" s="128"/>
      <c r="AV71" s="128"/>
      <c r="AW71" s="128"/>
      <c r="AX71" s="9">
        <f t="shared" ca="1" si="145"/>
        <v>109.4</v>
      </c>
      <c r="AY71" s="9">
        <f t="shared" ca="1" si="146"/>
        <v>64.3</v>
      </c>
      <c r="AZ71" s="9">
        <f t="shared" ca="1" si="147"/>
        <v>102.4</v>
      </c>
      <c r="BA71" s="9">
        <f t="shared" ca="1" si="148"/>
        <v>291.39999999999998</v>
      </c>
      <c r="BB71" s="9">
        <f t="shared" ca="1" si="149"/>
        <v>113</v>
      </c>
      <c r="BC71" s="9">
        <f t="shared" ca="1" si="150"/>
        <v>95.7</v>
      </c>
      <c r="BD71" s="9">
        <f t="shared" ca="1" si="151"/>
        <v>100.7</v>
      </c>
      <c r="BE71" s="9">
        <f t="shared" ca="1" si="143"/>
        <v>99.5</v>
      </c>
      <c r="BF71" s="9">
        <f t="shared" ca="1" si="152"/>
        <v>123.6</v>
      </c>
      <c r="BG71">
        <f t="shared" ref="BG71:BG132" ca="1" si="278">+AY71*(N71-N70)/($AY71*$N70-$AZ71*$O70+$BB71*$Q70+$BC71*$R70+$BD71*$S70)</f>
        <v>8.4414271847464592E-5</v>
      </c>
      <c r="BH71">
        <f t="shared" ref="BH71:BH132" ca="1" si="279">-AZ71*(O71-O70)/($AY71*$N70-$AZ71*$O70+$BB71*$Q70+$BC71*$R70+$BD71*$S70)</f>
        <v>-5.6494715954436021E-5</v>
      </c>
      <c r="BI71">
        <f t="shared" ref="BI71:BI132" ca="1" si="280">+BB71*(Q71-Q70)/($AY71*$N70-$AZ71*$O70+$BB71*$Q70+$BC71*$R70+$BD71*$S70)</f>
        <v>-9.205802044699535E-4</v>
      </c>
      <c r="BJ71">
        <f t="shared" ref="BJ71:BJ132" ca="1" si="281">+BC71*(R71-R70)/($AY71*$N70-$AZ71*$O70+$BB71*$Q70+$BC71*$R70+$BD71*$S70)</f>
        <v>-6.0097550807478991E-3</v>
      </c>
      <c r="BK71">
        <f t="shared" ref="BK71:BK132" ca="1" si="282">+BD71*(S71-S70)/($AY71*$N70-$AZ71*$O70+$BB71*$Q70+$BC71*$R70+$BD71*$S70)</f>
        <v>2.9664095228183929E-3</v>
      </c>
      <c r="BL71" s="13">
        <f t="shared" ref="BL71:BL132" ca="1" si="283">+SUM(BG71:BK71)</f>
        <v>-3.9360062065064306E-3</v>
      </c>
      <c r="BM71">
        <f t="shared" ca="1" si="242"/>
        <v>1.5302414651528391E-2</v>
      </c>
      <c r="BN71">
        <f t="shared" ca="1" si="243"/>
        <v>2.0948436003364199E-2</v>
      </c>
      <c r="BO71" s="13">
        <f t="shared" ca="1" si="244"/>
        <v>3.6250850654892586E-2</v>
      </c>
      <c r="BP71">
        <f t="shared" ref="BP71:BP132" ca="1" si="284">+BF71*(U71-U70)/($BF71*$U70+$BA71*$P70+$BE71*$T70)</f>
        <v>9.7162830821715309E-3</v>
      </c>
      <c r="BQ71">
        <f t="shared" ref="BQ71:BQ132" ca="1" si="285">+BA71*(P71-P70)/($BF71*$U70+$BA71*$P70+$BE71*$T70)</f>
        <v>5.9342251295455579E-3</v>
      </c>
      <c r="BR71">
        <f t="shared" ref="BR71:BR132" ca="1" si="286">+BE71*(T71-T70)/($BF71*$U70+$BA71*$P70+$BE71*$T70)</f>
        <v>8.1237332922111417E-3</v>
      </c>
      <c r="BS71" s="13">
        <f t="shared" ref="BS71:BS132" ca="1" si="287">+SUM(BP71:BR71)</f>
        <v>2.3774241503928231E-2</v>
      </c>
      <c r="BT71" s="5">
        <f t="shared" si="245"/>
        <v>69800.7</v>
      </c>
      <c r="BU71" s="5">
        <f t="shared" ca="1" si="246"/>
        <v>248398.7228584504</v>
      </c>
      <c r="BV71" s="5">
        <f t="shared" ca="1" si="247"/>
        <v>29873.35748102421</v>
      </c>
      <c r="BW71" s="5">
        <f t="shared" ref="BW71:BW132" ca="1" si="288">+BW70*(1+BS71)</f>
        <v>99053.794079400759</v>
      </c>
      <c r="BX71" s="5">
        <f t="shared" si="248"/>
        <v>84545.1</v>
      </c>
      <c r="BY71" s="5">
        <f t="shared" si="249"/>
        <v>249168.2</v>
      </c>
      <c r="BZ71" s="5">
        <f t="shared" si="250"/>
        <v>54294</v>
      </c>
      <c r="CA71" s="5">
        <f t="shared" si="251"/>
        <v>138839.1</v>
      </c>
      <c r="CB71" s="9">
        <f t="shared" ref="CB71:CB132" si="289">+BX71/BT71*100</f>
        <v>121.12357039399319</v>
      </c>
      <c r="CC71" s="9">
        <f t="shared" ref="CC71:CC132" ca="1" si="290">+BY71/BU71*100</f>
        <v>100.30977499912031</v>
      </c>
      <c r="CD71" s="9">
        <f t="shared" ref="CD71:CD132" ca="1" si="291">+BZ71/BV71*100</f>
        <v>181.7472309046212</v>
      </c>
      <c r="CE71" s="9">
        <f t="shared" ref="CE71:CE132" ca="1" si="292">+CA71/BW71*100</f>
        <v>140.16535286746074</v>
      </c>
      <c r="CF71" s="5"/>
      <c r="CG71" s="5">
        <f t="shared" si="252"/>
        <v>100.24909214001332</v>
      </c>
      <c r="CH71" s="5">
        <f t="shared" ref="CH71:CH132" ca="1" si="293">+CC71</f>
        <v>100.30977499912031</v>
      </c>
      <c r="CI71" s="5">
        <f t="shared" si="253"/>
        <v>142.39629886070369</v>
      </c>
      <c r="CJ71" s="5">
        <f t="shared" ref="CJ71:CJ132" ca="1" si="294">+CD71</f>
        <v>181.7472309046212</v>
      </c>
      <c r="CK71" s="5">
        <f t="shared" ref="CK71:CK132" si="295">+(F71+SUM(J71:K71))/(P71+SUM(T71:U71))*100</f>
        <v>128.638694703487</v>
      </c>
      <c r="CL71" s="5">
        <f t="shared" ref="CL71:CL132" ca="1" si="296">+CE71</f>
        <v>140.16535286746074</v>
      </c>
      <c r="CM71" s="5"/>
      <c r="CN71" s="1">
        <f t="shared" si="221"/>
        <v>51.860270070109237</v>
      </c>
      <c r="CO71" s="1">
        <f t="shared" si="222"/>
        <v>8.0376867614197103</v>
      </c>
      <c r="CP71" s="1">
        <f t="shared" ca="1" si="223"/>
        <v>28.60359747499567</v>
      </c>
      <c r="CQ71" s="1">
        <f t="shared" ca="1" si="224"/>
        <v>3.4399753862695754</v>
      </c>
      <c r="CR71" s="1">
        <f t="shared" ca="1" si="225"/>
        <v>11.406237607078346</v>
      </c>
      <c r="CS71" s="83">
        <f t="shared" ref="CS71:CS132" si="297">+LN(CN71/CN70)</f>
        <v>1.0230712634036149E-4</v>
      </c>
      <c r="CT71" s="83">
        <f t="shared" ref="CT71:CT132" si="298">+LN(CO71/CO70)</f>
        <v>1.5951486166449726E-2</v>
      </c>
      <c r="CU71" s="83">
        <f t="shared" ca="1" si="254"/>
        <v>-3.7386650465336393E-3</v>
      </c>
      <c r="CV71" s="83">
        <f t="shared" ca="1" si="255"/>
        <v>3.5814355982712986E-2</v>
      </c>
      <c r="CW71" s="83">
        <f t="shared" ca="1" si="255"/>
        <v>2.3701142647831248E-2</v>
      </c>
      <c r="CX71" s="83">
        <f t="shared" ref="CX71:CX132" si="299">+LN(V71/V70)</f>
        <v>-1.5006400495274996E-3</v>
      </c>
      <c r="CY71" s="83">
        <f t="shared" si="138"/>
        <v>-3.8550462854411095E-3</v>
      </c>
      <c r="CZ71" s="83">
        <f t="shared" ca="1" si="139"/>
        <v>7.8023954249204538E-4</v>
      </c>
      <c r="DA71" s="83">
        <f t="shared" ca="1" si="140"/>
        <v>-2.0448841862516333E-3</v>
      </c>
      <c r="DB71" s="83">
        <f t="shared" ca="1" si="140"/>
        <v>-3.1851508390396549E-3</v>
      </c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H71" s="5"/>
      <c r="EO71" s="91">
        <v>84545.1</v>
      </c>
      <c r="EP71" s="1">
        <f>+'gaku-mk1131'!G74</f>
        <v>75316.5</v>
      </c>
      <c r="EQ71" s="5">
        <f t="shared" ca="1" si="256"/>
        <v>15079.528976027546</v>
      </c>
      <c r="ER71" s="7">
        <f ca="1">+ER70+$EQ70</f>
        <v>593652.36673361785</v>
      </c>
      <c r="ES71" s="7">
        <f ca="1">+ES70+$EQ70</f>
        <v>593652.36673361785</v>
      </c>
      <c r="ET71" s="7">
        <f ca="1">+ET70+EQ70-(ES73-ER73)/4</f>
        <v>575256.92442455085</v>
      </c>
      <c r="EU71" s="132">
        <v>583460.30000000005</v>
      </c>
      <c r="EV71" s="5">
        <f t="shared" ca="1" si="257"/>
        <v>6512.666666666667</v>
      </c>
      <c r="EW71" s="92">
        <f t="shared" ca="1" si="258"/>
        <v>109.7</v>
      </c>
      <c r="EX71">
        <f t="shared" ca="1" si="226"/>
        <v>0.68151481495411281</v>
      </c>
      <c r="EY71">
        <f t="shared" ca="1" si="259"/>
        <v>0.67804965126997108</v>
      </c>
      <c r="EZ71">
        <f t="shared" ca="1" si="260"/>
        <v>-4.622489493955018E-3</v>
      </c>
      <c r="FA71">
        <f t="shared" ca="1" si="260"/>
        <v>-2.0340739463178253E-3</v>
      </c>
      <c r="FC71" s="6">
        <f>+call!C109</f>
        <v>0.46333333333333299</v>
      </c>
      <c r="FE71" s="142">
        <f>fof!B133/10</f>
        <v>30283.06652598763</v>
      </c>
      <c r="FF71" s="142">
        <f>fof!C133/10</f>
        <v>305471.90578957042</v>
      </c>
      <c r="FG71" s="65">
        <f ca="1">+AVERAGE(OFFSET(jikasougaku!$BF$450,(ROW(Sheet1!FG71)-ROW(Sheet1!$FG$59))*3,0):OFFSET(jikasougaku!$BF$450,(ROW(Sheet1!FG71)-ROW(Sheet1!$FG$59))*3+2,0))/1000</f>
        <v>76348.237666666668</v>
      </c>
      <c r="FH71" s="65">
        <f ca="1">+AVERAGE(OFFSET(jikasougaku!$BR$450,(ROW(Sheet1!FH71)-ROW(Sheet1!$FH$59))*3,0):OFFSET(jikasougaku!$BR$450,(ROW(Sheet1!FH71)-ROW(Sheet1!$FH$59))*3+2,0))/1000</f>
        <v>355940.68733333331</v>
      </c>
      <c r="FI71" s="65">
        <f ca="1">+AVERAGE(OFFSET(jikasougaku!$BH$450,(ROW(Sheet1!FI71)-ROW(Sheet1!FI$59))*3,0):OFFSET(jikasougaku!$BH$450,(ROW(Sheet1!FI71)-ROW(Sheet1!FI$59))*3+2,0))/1000</f>
        <v>9862.4983333333348</v>
      </c>
      <c r="FJ71" s="65">
        <f ca="1">+AVERAGE(OFFSET(jikasougaku!$BJ$450,(ROW(Sheet1!FJ71)-ROW(Sheet1!FJ$59))*3,0):OFFSET(jikasougaku!$BJ$450,(ROW(Sheet1!FJ71)-ROW(Sheet1!FJ$59))*3+2,0))/1000</f>
        <v>5923.9476666666669</v>
      </c>
      <c r="FK71" s="65">
        <f ca="1">+AVERAGE(OFFSET(jikasougaku!$BL$450,(ROW(Sheet1!FK71)-ROW(Sheet1!FK$59))*3,0):OFFSET(jikasougaku!$BL$450,(ROW(Sheet1!FK71)-ROW(Sheet1!FK$59))*3+2,0))/1000</f>
        <v>2505.4786666666664</v>
      </c>
      <c r="FL71" s="64">
        <f t="shared" ca="1" si="201"/>
        <v>76348.237666666668</v>
      </c>
      <c r="FM71" s="7">
        <f t="shared" ca="1" si="202"/>
        <v>261300.52499999997</v>
      </c>
      <c r="FN71" s="5">
        <f t="shared" si="227"/>
        <v>30283.06652598763</v>
      </c>
      <c r="FO71" s="5">
        <f t="shared" si="211"/>
        <v>305471.90578957042</v>
      </c>
      <c r="FP71" s="1">
        <f t="shared" si="228"/>
        <v>3.4871541819942085</v>
      </c>
      <c r="FQ71" s="1">
        <f t="shared" si="229"/>
        <v>35.175685819060256</v>
      </c>
      <c r="FR71" s="211">
        <f>+FP71/消費税調整!$E71*100</f>
        <v>3.0313546385021128</v>
      </c>
      <c r="FS71" s="211">
        <f>+FQ71/消費税調整!$E71*100</f>
        <v>30.577936278436223</v>
      </c>
      <c r="FT71" s="83">
        <f t="shared" ref="FT71:FT132" si="300">+LN(FR71/FR70)</f>
        <v>-4.8179359889797713E-2</v>
      </c>
      <c r="FU71" s="83">
        <f t="shared" ref="FU71:FU132" si="301">+LN(FS71/FS70)</f>
        <v>-4.2587155225104506E-2</v>
      </c>
      <c r="FW71" s="5">
        <f>kshotoku1722!E19</f>
        <v>271624.3</v>
      </c>
      <c r="FX71" s="72">
        <f t="shared" ca="1" si="261"/>
        <v>0.38019214688847464</v>
      </c>
      <c r="FY71">
        <f t="shared" ref="FY71:FY132" ca="1" si="302">+LN(FX71/FX70)</f>
        <v>9.1440476062624489E-3</v>
      </c>
      <c r="GA71" s="72">
        <f ca="1">+AVERAGE(OFFSET(Maikin05!$F$10,ROUNDDOWN((ROW(GA71)-ROW(GA$45))/4,0),MOD(ROW(GA71)-ROW(GA$45),4)*3):OFFSET(Maikin05!$F$10,ROUNDDOWN((ROW(GA71)-ROW(GA$45))/4,0),MOD(ROW(GA71)-ROW(GA$45),4)*3+2))</f>
        <v>109.7</v>
      </c>
      <c r="GB71" s="72">
        <f ca="1">+AVERAGE(OFFSET(Maikin30!$F$20,ROUNDDOWN((ROW(GB71)-ROW(GB$5))/4,0),MOD(ROW(GB71)-ROW(GB$5),4)*3):OFFSET(Maikin30!$F$20,ROUNDDOWN((ROW(GB71)-ROW(GB$5))/4,0),MOD(ROW(GB71)-ROW(GB$5),4)*3+2))</f>
        <v>106.2</v>
      </c>
      <c r="GC71" s="5">
        <f ca="1">+AVERAGE(OFFSET(Rocho!$J$66,(ROW(GC71)-ROW($GC$5))*3,0):OFFSET(Rocho!$J$66,(ROW(GC71)-ROW($GC$5))*3+2,0))</f>
        <v>6512.666666666667</v>
      </c>
      <c r="GD71" s="72">
        <f t="shared" ca="1" si="262"/>
        <v>82.269105881577261</v>
      </c>
      <c r="GE71">
        <f t="shared" ref="GE71:GE132" ca="1" si="303">+LN(GD71/GD70)</f>
        <v>1.7090165264842976E-3</v>
      </c>
      <c r="GF71" s="72"/>
      <c r="GG71" s="87" t="s">
        <v>290</v>
      </c>
      <c r="GH71" s="78">
        <f ca="1">+AVERAGE(OFFSET(Rocho!$E$6,(ROW(GH71)-ROW($GH$5))*3,0):OFFSET(Rocho!$E$6,(ROW(GH71)-ROW($GH$5))*3+2,0))/10000</f>
        <v>10210.666666666668</v>
      </c>
      <c r="GI71" s="82">
        <f>Rocho!T72</f>
        <v>8658.8829771869205</v>
      </c>
      <c r="GJ71">
        <f t="shared" ref="GJ71:GJ134" si="304">LN(GI71/GI70)</f>
        <v>4.7665003897201909E-4</v>
      </c>
      <c r="GL71" s="94">
        <f t="shared" si="230"/>
        <v>276217.2</v>
      </c>
      <c r="GM71" s="5">
        <f t="shared" si="263"/>
        <v>84545.1</v>
      </c>
      <c r="GN71" s="5">
        <f>+'gaku-mk1722'!C18-'gaku-mk1722'!D18</f>
        <v>5067.7999999999884</v>
      </c>
      <c r="GO71" s="5">
        <f t="shared" si="264"/>
        <v>25404.9</v>
      </c>
      <c r="GP71" s="5">
        <f t="shared" si="265"/>
        <v>28889.1</v>
      </c>
      <c r="GQ71" s="5">
        <f>+'gaku-mk1722'!H18</f>
        <v>1389.8</v>
      </c>
      <c r="GR71" s="5">
        <f>+'gaku-mk1722'!W18</f>
        <v>129290.8</v>
      </c>
      <c r="GS71" s="5">
        <f>+'gaku-mk1722'!M18</f>
        <v>49604.3</v>
      </c>
      <c r="GT71" s="5">
        <f>+'gaku-mk1722'!N18</f>
        <v>47974.6</v>
      </c>
      <c r="GU71" s="5">
        <f t="shared" si="266"/>
        <v>69800.7</v>
      </c>
      <c r="GV71" s="5">
        <f>+'gaku-jk1722'!C18-'gaku-jk1722'!D18</f>
        <v>4452.5</v>
      </c>
      <c r="GW71" s="5">
        <f t="shared" si="267"/>
        <v>9279.7000000000007</v>
      </c>
      <c r="GX71" s="5">
        <f t="shared" si="268"/>
        <v>28849.1</v>
      </c>
      <c r="GY71" s="5">
        <f>+'gaku-jk1722'!H18</f>
        <v>1242.5999999999999</v>
      </c>
      <c r="GZ71" s="5">
        <f>+'gaku-jk1722'!Z18</f>
        <v>120963.6</v>
      </c>
      <c r="HA71" s="5">
        <f>+'gaku-jk1722'!M18</f>
        <v>37695.599999999999</v>
      </c>
      <c r="HB71" s="5">
        <f>+'gaku-jk1722'!N18</f>
        <v>55826.400000000001</v>
      </c>
      <c r="HC71" s="9">
        <f t="shared" ca="1" si="231"/>
        <v>121.6</v>
      </c>
      <c r="HD71">
        <f ca="1">+OFFSET('def-cy1722'!$C$8,ROUNDDOWN((ROW(Sheet1!HG71)-ROW(Sheet1!HG$61))/4,0),0)</f>
        <v>109.5</v>
      </c>
      <c r="HE71" s="9">
        <f t="shared" ca="1" si="232"/>
        <v>275.8</v>
      </c>
      <c r="HF71" s="9">
        <f t="shared" ca="1" si="233"/>
        <v>100.1</v>
      </c>
      <c r="HG71">
        <f ca="1">+OFFSET('def-cy1722'!$H$8,ROUNDDOWN((ROW(Sheet1!HG71)-ROW(Sheet1!HG$61))/4,0),0)</f>
        <v>109.1</v>
      </c>
      <c r="HH71">
        <f ca="1">+OFFSET('def-cy1722'!$W$8,ROUNDDOWN((ROW(Sheet1!HG71)-ROW(Sheet1!HG$61))/4,0),0)</f>
        <v>106.4</v>
      </c>
      <c r="HI71">
        <f ca="1">+OFFSET('def-cy1722'!$M$8,ROUNDDOWN((ROW(Sheet1!HG71)-ROW(Sheet1!HG$61))/4,0),0)</f>
        <v>132.5</v>
      </c>
      <c r="HJ71">
        <f ca="1">+OFFSET('def-cy1722'!$N$8,ROUNDDOWN((ROW(Sheet1!HG71)-ROW(Sheet1!HG$61))/4,0),0)</f>
        <v>85.5</v>
      </c>
      <c r="HS71" s="9">
        <f t="shared" ca="1" si="203"/>
        <v>123.6</v>
      </c>
      <c r="HT71" s="9">
        <f t="shared" ca="1" si="204"/>
        <v>109.4</v>
      </c>
      <c r="HU71" s="9">
        <f t="shared" ca="1" si="205"/>
        <v>291.39999999999998</v>
      </c>
      <c r="HV71" s="9">
        <f t="shared" ca="1" si="206"/>
        <v>99.5</v>
      </c>
      <c r="HW71" s="9">
        <f t="shared" ca="1" si="207"/>
        <v>110.7</v>
      </c>
      <c r="HX71" s="9">
        <f t="shared" ca="1" si="208"/>
        <v>106</v>
      </c>
      <c r="HY71" s="9">
        <f t="shared" ca="1" si="209"/>
        <v>128.19999999999999</v>
      </c>
      <c r="HZ71" s="9">
        <f t="shared" ca="1" si="210"/>
        <v>78.900000000000006</v>
      </c>
      <c r="IA71">
        <f t="shared" ca="1" si="234"/>
        <v>4.8164886169137638E-3</v>
      </c>
      <c r="IB71">
        <f t="shared" ca="1" si="235"/>
        <v>1.0789785266294494E-4</v>
      </c>
      <c r="IC71">
        <f t="shared" ca="1" si="236"/>
        <v>2.9416730188836621E-3</v>
      </c>
      <c r="ID71">
        <f t="shared" ca="1" si="237"/>
        <v>4.0270408548073603E-3</v>
      </c>
      <c r="IE71">
        <f t="shared" ca="1" si="238"/>
        <v>-7.0800858239468455E-3</v>
      </c>
      <c r="IF71">
        <f t="shared" ca="1" si="239"/>
        <v>-6.5715332531859297E-3</v>
      </c>
      <c r="IG71">
        <f t="shared" ca="1" si="240"/>
        <v>4.7657693649337104E-3</v>
      </c>
      <c r="IH71">
        <f t="shared" ca="1" si="241"/>
        <v>2.9406796027851807E-4</v>
      </c>
      <c r="II71">
        <f t="shared" ref="II71:II132" ca="1" si="305">+SUM(IA71:IH71)</f>
        <v>3.3013185913471836E-3</v>
      </c>
      <c r="IJ71" s="5">
        <f t="shared" ref="IJ71:IJ132" ca="1" si="306">+IJ70*(1+II71)</f>
        <v>219938.3926128672</v>
      </c>
      <c r="IK71" s="1">
        <f t="shared" ca="1" si="269"/>
        <v>25.326334931202311</v>
      </c>
      <c r="IL71">
        <f t="shared" ref="IL71:IL132" ca="1" si="307">+LN(IK71/IK70)</f>
        <v>3.5009888211931912E-3</v>
      </c>
      <c r="IM71" s="5">
        <f t="shared" si="270"/>
        <v>276217.2</v>
      </c>
      <c r="IN71">
        <f t="shared" ca="1" si="271"/>
        <v>125.58844170794413</v>
      </c>
      <c r="IP71" s="112">
        <v>123.71131770227875</v>
      </c>
      <c r="IQ71" s="112">
        <v>123.76721358448046</v>
      </c>
      <c r="IR71">
        <f t="shared" si="272"/>
        <v>100.11611682544475</v>
      </c>
      <c r="IS71">
        <f t="shared" ref="IS71:IS132" si="308">+LN(IR71/IR70)</f>
        <v>5.5190141917316905E-3</v>
      </c>
      <c r="IT71" s="112">
        <v>0.53575316919774474</v>
      </c>
      <c r="IU71">
        <f t="shared" ref="IU71:IU132" si="309">+LN(IT71/IT70)</f>
        <v>-4.5257688666391176E-3</v>
      </c>
      <c r="IW71">
        <f>+util!B69</f>
        <v>109.9</v>
      </c>
      <c r="IX71">
        <f t="shared" ref="IX71:IX132" si="310">+LN(IW71/IW70)</f>
        <v>1.8365989145486677E-2</v>
      </c>
      <c r="IY71">
        <f t="shared" ref="IY71:IY132" si="311">+IX71*0.6</f>
        <v>1.1019593487292006E-2</v>
      </c>
      <c r="JA71" s="5">
        <f t="shared" si="273"/>
        <v>137378.1</v>
      </c>
      <c r="JB71" s="1">
        <f t="shared" si="274"/>
        <v>2.5302630124875676</v>
      </c>
      <c r="JC71" s="5">
        <f t="shared" ca="1" si="275"/>
        <v>109387.53449897301</v>
      </c>
      <c r="JD71" s="1">
        <f t="shared" ca="1" si="276"/>
        <v>12.596187973856095</v>
      </c>
      <c r="JE71">
        <f t="shared" ref="JE71:JE132" ca="1" si="312">+LN(JD71/JD70)</f>
        <v>-1.6803791360510821E-2</v>
      </c>
      <c r="JG71">
        <f t="shared" si="277"/>
        <v>0.55711138417430528</v>
      </c>
    </row>
    <row r="72" spans="1:267" x14ac:dyDescent="0.15">
      <c r="A72" t="s">
        <v>311</v>
      </c>
      <c r="B72" s="5">
        <f>+'gaku-mk1722'!B19</f>
        <v>530701.9</v>
      </c>
      <c r="C72" s="5">
        <f>+'kgaku-mk1722'!B20</f>
        <v>277684.8</v>
      </c>
      <c r="D72" s="5">
        <f>+'kgaku-mk1722'!C20</f>
        <v>3338.9</v>
      </c>
      <c r="E72" s="5">
        <f>+'kgaku-mk1722'!D20</f>
        <v>336</v>
      </c>
      <c r="F72" s="5">
        <f>+'kgaku-mk1722'!F20</f>
        <v>25921.8</v>
      </c>
      <c r="G72" s="5">
        <f>+'kgaku-mk1722'!G20</f>
        <v>21911.5</v>
      </c>
      <c r="H72" s="5">
        <f>+'kgaku-mk1722'!H20</f>
        <v>75307.199999999997</v>
      </c>
      <c r="I72" s="5">
        <f>+'kgaku-mk1722'!I20</f>
        <v>151541.5</v>
      </c>
      <c r="J72" s="5">
        <f>+'gaku-mk1722'!F19</f>
        <v>29856.5</v>
      </c>
      <c r="K72" s="5">
        <f>+'gaku-mk1722'!G19</f>
        <v>84612.6</v>
      </c>
      <c r="L72" s="5">
        <f>+'gaku-jk1722'!B19</f>
        <v>455846.1</v>
      </c>
      <c r="M72" s="5">
        <f>+'kgaku-jk1722'!B20</f>
        <v>253565.5</v>
      </c>
      <c r="N72" s="5">
        <f>+'kgaku-jk1722'!C20</f>
        <v>4132.7</v>
      </c>
      <c r="O72" s="5">
        <f>+'kgaku-jk1722'!D20</f>
        <v>327.39999999999998</v>
      </c>
      <c r="P72" s="5">
        <f>+'kgaku-jk1722'!F20</f>
        <v>9554.4</v>
      </c>
      <c r="Q72" s="5">
        <f>+'kgaku-jk1722'!G20</f>
        <v>19521.3</v>
      </c>
      <c r="R72" s="5">
        <f>+'kgaku-jk1722'!H20</f>
        <v>78959.7</v>
      </c>
      <c r="S72" s="5">
        <f>+'kgaku-jk1722'!I20</f>
        <v>148487.79999999999</v>
      </c>
      <c r="T72" s="5">
        <f>+'gaku-jk1722'!F19</f>
        <v>29508.1</v>
      </c>
      <c r="U72" s="5">
        <f>+'gaku-jk1722'!G19</f>
        <v>69858.5</v>
      </c>
      <c r="V72" s="8">
        <f t="shared" si="164"/>
        <v>116.42128779866714</v>
      </c>
      <c r="W72" s="8">
        <f t="shared" si="212"/>
        <v>109.51205901433751</v>
      </c>
      <c r="X72" s="8">
        <f t="shared" si="213"/>
        <v>80.792218162460387</v>
      </c>
      <c r="Y72" s="8">
        <f t="shared" si="214"/>
        <v>102.62675626145388</v>
      </c>
      <c r="Z72" s="8">
        <f t="shared" si="215"/>
        <v>271.30746043707614</v>
      </c>
      <c r="AA72" s="8">
        <f t="shared" si="216"/>
        <v>112.24406161474903</v>
      </c>
      <c r="AB72" s="8">
        <f t="shared" si="217"/>
        <v>95.374222546438247</v>
      </c>
      <c r="AC72" s="8">
        <f t="shared" si="218"/>
        <v>102.05653259055627</v>
      </c>
      <c r="AD72" s="8">
        <f t="shared" si="219"/>
        <v>101.18069275893737</v>
      </c>
      <c r="AE72" s="8">
        <f t="shared" si="220"/>
        <v>121.1199782417315</v>
      </c>
      <c r="AF72" s="10">
        <f ca="1">+OFFSET('kdef-cy1722'!B$9,ROUNDDOWN((ROW(Sheet1!AF72)-ROW(Sheet1!AF$61))/4,0),0)</f>
        <v>109.4</v>
      </c>
      <c r="AG72" s="10">
        <f ca="1">+OFFSET('kdef-cy1722'!C$9,ROUNDDOWN((ROW(Sheet1!AG72)-ROW(Sheet1!AG$61))/4,0),0)</f>
        <v>76.900000000000006</v>
      </c>
      <c r="AH72" s="10">
        <f ca="1">+OFFSET('kdef-cy1722'!D$9,ROUNDDOWN((ROW(Sheet1!AH72)-ROW(Sheet1!AH$61))/4,0),0)</f>
        <v>102.4</v>
      </c>
      <c r="AI72" s="10">
        <f ca="1">+OFFSET('kdef-cy1722'!F$9,ROUNDDOWN((ROW(Sheet1!AI72)-ROW(Sheet1!AI$61))/4,0),0)</f>
        <v>275.8</v>
      </c>
      <c r="AJ72" s="10">
        <f ca="1">+OFFSET('kdef-cy1722'!G$9,ROUNDDOWN((ROW(Sheet1!AJ72)-ROW(Sheet1!AJ$61))/4,0),0)</f>
        <v>112.7</v>
      </c>
      <c r="AK72" s="10">
        <f ca="1">+OFFSET('kdef-cy1722'!H$9,ROUNDDOWN((ROW(Sheet1!AK72)-ROW(Sheet1!AK$61))/4,0),0)</f>
        <v>95.2</v>
      </c>
      <c r="AL72" s="10">
        <f ca="1">+OFFSET('kdef-cy1722'!I$9,ROUNDDOWN((ROW(Sheet1!AL72)-ROW(Sheet1!AL$61))/4,0),0)</f>
        <v>101.7</v>
      </c>
      <c r="AM72" s="10">
        <f ca="1">+OFFSET('def-cy1722'!$F$8,ROUNDDOWN((ROW(Sheet1!AM72)-ROW(Sheet1!AM$61))/4,0),0)</f>
        <v>100.1</v>
      </c>
      <c r="AN72" s="10">
        <f ca="1">+OFFSET('def-cy1722'!$G$8,ROUNDDOWN((ROW(Sheet1!AN72)-ROW(Sheet1!AN$61))/4,0),0)</f>
        <v>121.6</v>
      </c>
      <c r="AO72" s="128"/>
      <c r="AP72" s="128"/>
      <c r="AQ72" s="128"/>
      <c r="AR72" s="128"/>
      <c r="AS72" s="128"/>
      <c r="AT72" s="128"/>
      <c r="AU72" s="128"/>
      <c r="AV72" s="128"/>
      <c r="AW72" s="128"/>
      <c r="AX72" s="9">
        <f t="shared" ca="1" si="145"/>
        <v>109.4</v>
      </c>
      <c r="AY72" s="9">
        <f t="shared" ca="1" si="146"/>
        <v>64.3</v>
      </c>
      <c r="AZ72" s="9">
        <f t="shared" ca="1" si="147"/>
        <v>102.4</v>
      </c>
      <c r="BA72" s="9">
        <f t="shared" ca="1" si="148"/>
        <v>291.39999999999998</v>
      </c>
      <c r="BB72" s="9">
        <f t="shared" ca="1" si="149"/>
        <v>113</v>
      </c>
      <c r="BC72" s="9">
        <f t="shared" ca="1" si="150"/>
        <v>95.7</v>
      </c>
      <c r="BD72" s="9">
        <f t="shared" ca="1" si="151"/>
        <v>100.7</v>
      </c>
      <c r="BE72" s="9">
        <f t="shared" ca="1" si="143"/>
        <v>99.5</v>
      </c>
      <c r="BF72" s="9">
        <f t="shared" ca="1" si="152"/>
        <v>123.6</v>
      </c>
      <c r="BG72">
        <f t="shared" ca="1" si="278"/>
        <v>2.1056978618299061E-5</v>
      </c>
      <c r="BH72">
        <f t="shared" ca="1" si="279"/>
        <v>-6.5825951475859798E-5</v>
      </c>
      <c r="BI72">
        <f t="shared" ca="1" si="280"/>
        <v>-5.500535788984988E-4</v>
      </c>
      <c r="BJ72">
        <f t="shared" ca="1" si="281"/>
        <v>6.1944583047979975E-3</v>
      </c>
      <c r="BK72">
        <f t="shared" ca="1" si="282"/>
        <v>3.0102944723429622E-3</v>
      </c>
      <c r="BL72" s="13">
        <f t="shared" ca="1" si="283"/>
        <v>8.6099302253849E-3</v>
      </c>
      <c r="BM72">
        <f t="shared" ca="1" si="242"/>
        <v>1.4359366261773279E-2</v>
      </c>
      <c r="BN72">
        <f t="shared" ca="1" si="243"/>
        <v>1.1762389637108437E-2</v>
      </c>
      <c r="BO72" s="13">
        <f t="shared" ca="1" si="244"/>
        <v>2.6121755898881716E-2</v>
      </c>
      <c r="BP72">
        <f t="shared" ca="1" si="284"/>
        <v>5.0303491458015756E-4</v>
      </c>
      <c r="BQ72">
        <f t="shared" ca="1" si="285"/>
        <v>5.6363769117431699E-3</v>
      </c>
      <c r="BR72">
        <f t="shared" ca="1" si="286"/>
        <v>4.6170046901037737E-3</v>
      </c>
      <c r="BS72" s="13">
        <f t="shared" ca="1" si="287"/>
        <v>1.07564165164271E-2</v>
      </c>
      <c r="BT72" s="5">
        <f t="shared" si="245"/>
        <v>69858.5</v>
      </c>
      <c r="BU72" s="5">
        <f t="shared" ca="1" si="246"/>
        <v>250537.41853033635</v>
      </c>
      <c r="BV72" s="5">
        <f t="shared" ca="1" si="247"/>
        <v>30653.702033023557</v>
      </c>
      <c r="BW72" s="5">
        <f t="shared" ca="1" si="288"/>
        <v>100119.25794605119</v>
      </c>
      <c r="BX72" s="5">
        <f t="shared" si="248"/>
        <v>84612.6</v>
      </c>
      <c r="BY72" s="5">
        <f t="shared" si="249"/>
        <v>251763.1</v>
      </c>
      <c r="BZ72" s="5">
        <f t="shared" si="250"/>
        <v>55778.3</v>
      </c>
      <c r="CA72" s="5">
        <f t="shared" si="251"/>
        <v>140390.90000000002</v>
      </c>
      <c r="CB72" s="9">
        <f t="shared" si="289"/>
        <v>121.1199782417315</v>
      </c>
      <c r="CC72" s="9">
        <f t="shared" ca="1" si="290"/>
        <v>100.48922092230916</v>
      </c>
      <c r="CD72" s="9">
        <f t="shared" ca="1" si="291"/>
        <v>181.96268737756193</v>
      </c>
      <c r="CE72" s="9">
        <f t="shared" ca="1" si="292"/>
        <v>140.22367212874173</v>
      </c>
      <c r="CF72" s="5"/>
      <c r="CG72" s="5">
        <f t="shared" si="252"/>
        <v>100.40019265883915</v>
      </c>
      <c r="CH72" s="5">
        <f t="shared" ca="1" si="293"/>
        <v>100.48922092230916</v>
      </c>
      <c r="CI72" s="5">
        <f t="shared" si="253"/>
        <v>142.79244800000001</v>
      </c>
      <c r="CJ72" s="5">
        <f t="shared" ca="1" si="294"/>
        <v>181.96268737756193</v>
      </c>
      <c r="CK72" s="5">
        <f t="shared" si="295"/>
        <v>128.89240825919703</v>
      </c>
      <c r="CL72" s="5">
        <f t="shared" ca="1" si="296"/>
        <v>140.22367212874173</v>
      </c>
      <c r="CM72" s="5"/>
      <c r="CN72" s="1">
        <f t="shared" si="221"/>
        <v>52.479692135058983</v>
      </c>
      <c r="CO72" s="1">
        <f t="shared" si="222"/>
        <v>8.0425226255462494</v>
      </c>
      <c r="CP72" s="1">
        <f t="shared" ca="1" si="223"/>
        <v>28.84334557822141</v>
      </c>
      <c r="CQ72" s="1">
        <f t="shared" ca="1" si="224"/>
        <v>3.5290350087297182</v>
      </c>
      <c r="CR72" s="1">
        <f t="shared" ca="1" si="225"/>
        <v>11.526319592948859</v>
      </c>
      <c r="CS72" s="83">
        <f t="shared" si="297"/>
        <v>1.1873290516146866E-2</v>
      </c>
      <c r="CT72" s="83">
        <f t="shared" si="298"/>
        <v>6.0146782370194894E-4</v>
      </c>
      <c r="CU72" s="83">
        <f t="shared" ca="1" si="254"/>
        <v>8.3468147269697094E-3</v>
      </c>
      <c r="CV72" s="83">
        <f t="shared" ca="1" si="255"/>
        <v>2.5560148735866508E-2</v>
      </c>
      <c r="CW72" s="83">
        <f t="shared" ca="1" si="255"/>
        <v>1.0472716352415963E-2</v>
      </c>
      <c r="CX72" s="83">
        <f t="shared" si="299"/>
        <v>-2.0311704638608266E-3</v>
      </c>
      <c r="CY72" s="83">
        <f t="shared" ref="CY72:CY132" si="313">+LN(CB72/CB71)</f>
        <v>-2.9657361627840622E-5</v>
      </c>
      <c r="CZ72" s="83">
        <f t="shared" ref="CZ72:CZ132" ca="1" si="314">+LN(CC72/CC71)</f>
        <v>1.7873194050154904E-3</v>
      </c>
      <c r="DA72" s="83">
        <f t="shared" ref="DA72:DB132" ca="1" si="315">+LN(CD72/CD71)</f>
        <v>1.1847710898897511E-3</v>
      </c>
      <c r="DB72" s="83">
        <f t="shared" ca="1" si="315"/>
        <v>4.159881944221605E-4</v>
      </c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H72" s="5"/>
      <c r="EO72" s="91">
        <v>84612.6</v>
      </c>
      <c r="EP72" s="1">
        <f>+'gaku-mk1131'!G75</f>
        <v>76452</v>
      </c>
      <c r="EQ72" s="5">
        <f t="shared" ca="1" si="256"/>
        <v>15085.2917192034</v>
      </c>
      <c r="ER72" s="7">
        <f ca="1">+ER71+$EQ71</f>
        <v>608731.89570964535</v>
      </c>
      <c r="ES72" s="7">
        <f ca="1">+ES71+$EQ71</f>
        <v>608731.89570964535</v>
      </c>
      <c r="ET72" s="7">
        <f ca="1">+ET71+EQ71-(ES73-ER73)/4</f>
        <v>581138.73224604491</v>
      </c>
      <c r="EU72" s="132">
        <v>586938.1</v>
      </c>
      <c r="EV72" s="5">
        <f t="shared" ca="1" si="257"/>
        <v>6505.666666666667</v>
      </c>
      <c r="EW72" s="92">
        <f t="shared" ca="1" si="258"/>
        <v>110.36666666666667</v>
      </c>
      <c r="EX72">
        <f t="shared" ca="1" si="226"/>
        <v>0.68510080582989841</v>
      </c>
      <c r="EY72">
        <f t="shared" ca="1" si="259"/>
        <v>0.68265611599146692</v>
      </c>
      <c r="EZ72">
        <f t="shared" ca="1" si="260"/>
        <v>5.247999586045651E-3</v>
      </c>
      <c r="FA72">
        <f t="shared" ca="1" si="260"/>
        <v>6.7707250605573742E-3</v>
      </c>
      <c r="FC72" s="6">
        <f>+call!C110</f>
        <v>0.483333333333333</v>
      </c>
      <c r="FE72" s="142">
        <f>fof!B134/10</f>
        <v>25666.008265134726</v>
      </c>
      <c r="FF72" s="142">
        <f>fof!C134/10</f>
        <v>283984.23254227813</v>
      </c>
      <c r="FG72" s="65">
        <f ca="1">+AVERAGE(OFFSET(jikasougaku!$BF$450,(ROW(Sheet1!FG72)-ROW(Sheet1!$FG$59))*3,0):OFFSET(jikasougaku!$BF$450,(ROW(Sheet1!FG72)-ROW(Sheet1!$FG$59))*3+2,0))/1000</f>
        <v>72460.827666666679</v>
      </c>
      <c r="FH72" s="65">
        <f ca="1">+AVERAGE(OFFSET(jikasougaku!$BR$450,(ROW(Sheet1!FH72)-ROW(Sheet1!$FH$59))*3,0):OFFSET(jikasougaku!$BR$450,(ROW(Sheet1!FH72)-ROW(Sheet1!$FH$59))*3+2,0))/1000</f>
        <v>348394.391</v>
      </c>
      <c r="FI72" s="65">
        <f ca="1">+AVERAGE(OFFSET(jikasougaku!$BH$450,(ROW(Sheet1!FI72)-ROW(Sheet1!FI$59))*3,0):OFFSET(jikasougaku!$BH$450,(ROW(Sheet1!FI72)-ROW(Sheet1!FI$59))*3+2,0))/1000</f>
        <v>9015.6370000000006</v>
      </c>
      <c r="FJ72" s="65">
        <f ca="1">+AVERAGE(OFFSET(jikasougaku!$BJ$450,(ROW(Sheet1!FJ72)-ROW(Sheet1!FJ$59))*3,0):OFFSET(jikasougaku!$BJ$450,(ROW(Sheet1!FJ72)-ROW(Sheet1!FJ$59))*3+2,0))/1000</f>
        <v>5385.2416666666668</v>
      </c>
      <c r="FK72" s="65">
        <f ca="1">+AVERAGE(OFFSET(jikasougaku!$BL$450,(ROW(Sheet1!FK72)-ROW(Sheet1!FK$59))*3,0):OFFSET(jikasougaku!$BL$450,(ROW(Sheet1!FK72)-ROW(Sheet1!FK$59))*3+2,0))/1000</f>
        <v>3824.9589999999998</v>
      </c>
      <c r="FL72" s="64">
        <f t="shared" ca="1" si="201"/>
        <v>72460.827666666679</v>
      </c>
      <c r="FM72" s="7">
        <f t="shared" ca="1" si="202"/>
        <v>257707.72566666669</v>
      </c>
      <c r="FN72" s="5">
        <f t="shared" si="227"/>
        <v>25666.008265134726</v>
      </c>
      <c r="FO72" s="5">
        <f t="shared" si="211"/>
        <v>283984.23254227813</v>
      </c>
      <c r="FP72" s="1">
        <f t="shared" si="228"/>
        <v>2.9548222790326597</v>
      </c>
      <c r="FQ72" s="1">
        <f t="shared" si="229"/>
        <v>32.693940114941768</v>
      </c>
      <c r="FR72" s="211">
        <f>+FP72/消費税調整!$E72*100</f>
        <v>2.5738254371366351</v>
      </c>
      <c r="FS72" s="211">
        <f>+FQ72/消費税調整!$E72*100</f>
        <v>28.478360714001127</v>
      </c>
      <c r="FT72" s="83">
        <f t="shared" si="300"/>
        <v>-0.16361630589210735</v>
      </c>
      <c r="FU72" s="83">
        <f t="shared" si="301"/>
        <v>-7.1134186546193065E-2</v>
      </c>
      <c r="FW72" s="5">
        <f>kshotoku1722!E20</f>
        <v>272798.8</v>
      </c>
      <c r="FX72" s="72">
        <f t="shared" ca="1" si="261"/>
        <v>0.37993799116064614</v>
      </c>
      <c r="FY72">
        <f t="shared" ca="1" si="302"/>
        <v>-6.6871638046590864E-4</v>
      </c>
      <c r="GA72" s="72">
        <f ca="1">+AVERAGE(OFFSET(Maikin05!$F$10,ROUNDDOWN((ROW(GA72)-ROW(GA$45))/4,0),MOD(ROW(GA72)-ROW(GA$45),4)*3):OFFSET(Maikin05!$F$10,ROUNDDOWN((ROW(GA72)-ROW(GA$45))/4,0),MOD(ROW(GA72)-ROW(GA$45),4)*3+2))</f>
        <v>110.36666666666667</v>
      </c>
      <c r="GB72" s="72">
        <f ca="1">+AVERAGE(OFFSET(Maikin30!$F$20,ROUNDDOWN((ROW(GB72)-ROW(GB$5))/4,0),MOD(ROW(GB72)-ROW(GB$5),4)*3):OFFSET(Maikin30!$F$20,ROUNDDOWN((ROW(GB72)-ROW(GB$5))/4,0),MOD(ROW(GB72)-ROW(GB$5),4)*3+2))</f>
        <v>106.86666666666667</v>
      </c>
      <c r="GC72" s="5">
        <f ca="1">+AVERAGE(OFFSET(Rocho!$J$66,(ROW(GC72)-ROW($GC$5))*3,0):OFFSET(Rocho!$J$66,(ROW(GC72)-ROW($GC$5))*3+2,0))</f>
        <v>6505.666666666667</v>
      </c>
      <c r="GD72" s="72">
        <f t="shared" ca="1" si="262"/>
        <v>82.661402299426697</v>
      </c>
      <c r="GE72">
        <f t="shared" ca="1" si="303"/>
        <v>4.757120583545377E-3</v>
      </c>
      <c r="GF72" s="72"/>
      <c r="GG72" s="87" t="s">
        <v>291</v>
      </c>
      <c r="GH72" s="78">
        <f ca="1">+AVERAGE(OFFSET(Rocho!$E$6,(ROW(GH72)-ROW($GH$5))*3,0):OFFSET(Rocho!$E$6,(ROW(GH72)-ROW($GH$5))*3+2,0))/10000</f>
        <v>10237.333333333332</v>
      </c>
      <c r="GI72" s="82">
        <f>Rocho!T73</f>
        <v>8665.7130181189896</v>
      </c>
      <c r="GJ72">
        <f t="shared" si="304"/>
        <v>7.8847914119016267E-4</v>
      </c>
      <c r="GL72" s="94">
        <f t="shared" si="230"/>
        <v>278939.00000000006</v>
      </c>
      <c r="GM72" s="5">
        <f t="shared" si="263"/>
        <v>84612.6</v>
      </c>
      <c r="GN72" s="5">
        <f>+'gaku-mk1722'!C19-'gaku-mk1722'!D19</f>
        <v>5081.7999999999884</v>
      </c>
      <c r="GO72" s="5">
        <f t="shared" si="264"/>
        <v>25921.8</v>
      </c>
      <c r="GP72" s="5">
        <f t="shared" si="265"/>
        <v>29856.5</v>
      </c>
      <c r="GQ72" s="5">
        <f>+'gaku-mk1722'!H19</f>
        <v>2397</v>
      </c>
      <c r="GR72" s="5">
        <f>+'gaku-mk1722'!W19</f>
        <v>128804.5</v>
      </c>
      <c r="GS72" s="5">
        <f>+'gaku-mk1722'!M19</f>
        <v>51956.4</v>
      </c>
      <c r="GT72" s="5">
        <f>+'gaku-mk1722'!N19</f>
        <v>49691.6</v>
      </c>
      <c r="GU72" s="5">
        <f t="shared" si="266"/>
        <v>69858.5</v>
      </c>
      <c r="GV72" s="5">
        <f>+'gaku-jk1722'!C19-'gaku-jk1722'!D19</f>
        <v>4450</v>
      </c>
      <c r="GW72" s="5">
        <f t="shared" si="267"/>
        <v>9554.4</v>
      </c>
      <c r="GX72" s="5">
        <f t="shared" si="268"/>
        <v>29508.1</v>
      </c>
      <c r="GY72" s="5">
        <f>+'gaku-jk1722'!H19</f>
        <v>2258.5</v>
      </c>
      <c r="GZ72" s="5">
        <f>+'gaku-jk1722'!Z19</f>
        <v>121006.6</v>
      </c>
      <c r="HA72" s="5">
        <f>+'gaku-jk1722'!M19</f>
        <v>39316.9</v>
      </c>
      <c r="HB72" s="5">
        <f>+'gaku-jk1722'!N19</f>
        <v>56415.7</v>
      </c>
      <c r="HC72" s="9">
        <f t="shared" ca="1" si="231"/>
        <v>121.6</v>
      </c>
      <c r="HD72">
        <f ca="1">+OFFSET('def-cy1722'!$C$8,ROUNDDOWN((ROW(Sheet1!HG72)-ROW(Sheet1!HG$61))/4,0),0)</f>
        <v>109.5</v>
      </c>
      <c r="HE72" s="9">
        <f t="shared" ca="1" si="232"/>
        <v>275.8</v>
      </c>
      <c r="HF72" s="9">
        <f t="shared" ca="1" si="233"/>
        <v>100.1</v>
      </c>
      <c r="HG72">
        <f ca="1">+OFFSET('def-cy1722'!$H$8,ROUNDDOWN((ROW(Sheet1!HG72)-ROW(Sheet1!HG$61))/4,0),0)</f>
        <v>109.1</v>
      </c>
      <c r="HH72">
        <f ca="1">+OFFSET('def-cy1722'!$W$8,ROUNDDOWN((ROW(Sheet1!HG72)-ROW(Sheet1!HG$61))/4,0),0)</f>
        <v>106.4</v>
      </c>
      <c r="HI72">
        <f ca="1">+OFFSET('def-cy1722'!$M$8,ROUNDDOWN((ROW(Sheet1!HG72)-ROW(Sheet1!HG$61))/4,0),0)</f>
        <v>132.5</v>
      </c>
      <c r="HJ72">
        <f ca="1">+OFFSET('def-cy1722'!$N$8,ROUNDDOWN((ROW(Sheet1!HG72)-ROW(Sheet1!HG$61))/4,0),0)</f>
        <v>85.5</v>
      </c>
      <c r="HS72" s="9">
        <f t="shared" ca="1" si="203"/>
        <v>123.6</v>
      </c>
      <c r="HT72" s="9">
        <f t="shared" ca="1" si="204"/>
        <v>109.4</v>
      </c>
      <c r="HU72" s="9">
        <f t="shared" ca="1" si="205"/>
        <v>291.39999999999998</v>
      </c>
      <c r="HV72" s="9">
        <f t="shared" ca="1" si="206"/>
        <v>99.5</v>
      </c>
      <c r="HW72" s="9">
        <f t="shared" ca="1" si="207"/>
        <v>110.7</v>
      </c>
      <c r="HX72" s="9">
        <f t="shared" ca="1" si="208"/>
        <v>106</v>
      </c>
      <c r="HY72" s="9">
        <f t="shared" ca="1" si="209"/>
        <v>128.19999999999999</v>
      </c>
      <c r="HZ72" s="9">
        <f t="shared" ca="1" si="210"/>
        <v>78.900000000000006</v>
      </c>
      <c r="IA72">
        <f t="shared" ca="1" si="234"/>
        <v>2.5444933706741675E-4</v>
      </c>
      <c r="IB72">
        <f t="shared" ca="1" si="235"/>
        <v>-9.7411974233120263E-6</v>
      </c>
      <c r="IC72">
        <f t="shared" ca="1" si="236"/>
        <v>2.8510394151311158E-3</v>
      </c>
      <c r="ID72">
        <f t="shared" ca="1" si="237"/>
        <v>2.335412013328268E-3</v>
      </c>
      <c r="IE72">
        <f t="shared" ca="1" si="238"/>
        <v>4.00547103686046E-3</v>
      </c>
      <c r="IF72">
        <f t="shared" ca="1" si="239"/>
        <v>1.6234141811866991E-4</v>
      </c>
      <c r="IG72">
        <f t="shared" ca="1" si="240"/>
        <v>7.4029773807155665E-3</v>
      </c>
      <c r="IH72">
        <f t="shared" ca="1" si="241"/>
        <v>-1.6560309869064181E-3</v>
      </c>
      <c r="II72">
        <f t="shared" ca="1" si="305"/>
        <v>1.5345918416891766E-2</v>
      </c>
      <c r="IJ72" s="5">
        <f t="shared" ca="1" si="306"/>
        <v>223313.54924264658</v>
      </c>
      <c r="IK72" s="1">
        <f t="shared" ca="1" si="269"/>
        <v>25.709173148221357</v>
      </c>
      <c r="IL72">
        <f t="shared" ca="1" si="307"/>
        <v>1.500309931585375E-2</v>
      </c>
      <c r="IM72" s="5">
        <f t="shared" si="270"/>
        <v>278939.00000000006</v>
      </c>
      <c r="IN72">
        <f t="shared" ca="1" si="271"/>
        <v>124.90912483635839</v>
      </c>
      <c r="IP72" s="112">
        <v>125.00257039220398</v>
      </c>
      <c r="IQ72" s="112">
        <v>125.51568120366451</v>
      </c>
      <c r="IR72">
        <f t="shared" si="272"/>
        <v>101.05793859599078</v>
      </c>
      <c r="IS72">
        <f t="shared" si="308"/>
        <v>9.3633212244578923E-3</v>
      </c>
      <c r="IT72" s="112">
        <v>0.54332178968363853</v>
      </c>
      <c r="IU72">
        <f t="shared" si="309"/>
        <v>1.402820914834816E-2</v>
      </c>
      <c r="IW72">
        <f>+util!B70</f>
        <v>111.8</v>
      </c>
      <c r="IX72">
        <f t="shared" si="310"/>
        <v>1.7140699311422977E-2</v>
      </c>
      <c r="IY72">
        <f t="shared" si="311"/>
        <v>1.0284419586853786E-2</v>
      </c>
      <c r="JA72" s="5">
        <f t="shared" si="273"/>
        <v>138548.09999999998</v>
      </c>
      <c r="JB72" s="1">
        <f t="shared" si="274"/>
        <v>2.4839068239799342</v>
      </c>
      <c r="JC72" s="5">
        <f t="shared" ca="1" si="275"/>
        <v>110919.11834424411</v>
      </c>
      <c r="JD72" s="1">
        <f t="shared" ca="1" si="276"/>
        <v>12.769663231950661</v>
      </c>
      <c r="JE72">
        <f t="shared" ca="1" si="312"/>
        <v>1.3678071458925446E-2</v>
      </c>
      <c r="JG72">
        <f t="shared" si="277"/>
        <v>0.55625242817696585</v>
      </c>
    </row>
    <row r="73" spans="1:267" x14ac:dyDescent="0.15">
      <c r="A73" t="s">
        <v>312</v>
      </c>
      <c r="B73" s="5">
        <f>+'gaku-mk1722'!B20</f>
        <v>533109.19999999995</v>
      </c>
      <c r="C73" s="5">
        <f>+'kgaku-mk1722'!B21</f>
        <v>283377.8</v>
      </c>
      <c r="D73" s="5">
        <f>+'kgaku-mk1722'!C21</f>
        <v>3402.8</v>
      </c>
      <c r="E73" s="5">
        <f>+'kgaku-mk1722'!D21</f>
        <v>384.3</v>
      </c>
      <c r="F73" s="5">
        <f>+'kgaku-mk1722'!F21</f>
        <v>27379.1</v>
      </c>
      <c r="G73" s="5">
        <f>+'kgaku-mk1722'!G21</f>
        <v>23098.2</v>
      </c>
      <c r="H73" s="5">
        <f>+'kgaku-mk1722'!H21</f>
        <v>75813.8</v>
      </c>
      <c r="I73" s="5">
        <f>+'kgaku-mk1722'!I21</f>
        <v>154068.29999999999</v>
      </c>
      <c r="J73" s="5">
        <f>+'gaku-mk1722'!F20</f>
        <v>28734.7</v>
      </c>
      <c r="K73" s="5">
        <f>+'gaku-mk1722'!G20</f>
        <v>85500.3</v>
      </c>
      <c r="L73" s="5">
        <f>+'gaku-jk1722'!B20</f>
        <v>458099.3</v>
      </c>
      <c r="M73" s="5">
        <f>+'kgaku-jk1722'!B21</f>
        <v>258708.8</v>
      </c>
      <c r="N73" s="5">
        <f>+'kgaku-jk1722'!C21</f>
        <v>3967</v>
      </c>
      <c r="O73" s="5">
        <f>+'kgaku-jk1722'!D21</f>
        <v>374.6</v>
      </c>
      <c r="P73" s="5">
        <f>+'kgaku-jk1722'!F21</f>
        <v>10227.9</v>
      </c>
      <c r="Q73" s="5">
        <f>+'kgaku-jk1722'!G21</f>
        <v>20558.2</v>
      </c>
      <c r="R73" s="5">
        <f>+'kgaku-jk1722'!H21</f>
        <v>79375.8</v>
      </c>
      <c r="S73" s="5">
        <f>+'kgaku-jk1722'!I21</f>
        <v>150854</v>
      </c>
      <c r="T73" s="5">
        <f>+'gaku-jk1722'!F20</f>
        <v>28339.7</v>
      </c>
      <c r="U73" s="5">
        <f>+'gaku-jk1722'!G20</f>
        <v>70584.800000000003</v>
      </c>
      <c r="V73" s="8">
        <f t="shared" si="164"/>
        <v>116.3741573060688</v>
      </c>
      <c r="W73" s="8">
        <f t="shared" si="212"/>
        <v>109.53543134211128</v>
      </c>
      <c r="X73" s="8">
        <f t="shared" si="213"/>
        <v>85.777665742374595</v>
      </c>
      <c r="Y73" s="8">
        <f t="shared" si="214"/>
        <v>102.58942872397223</v>
      </c>
      <c r="Z73" s="8">
        <f t="shared" si="215"/>
        <v>267.69033721487301</v>
      </c>
      <c r="AA73" s="8">
        <f t="shared" si="216"/>
        <v>112.3551672811822</v>
      </c>
      <c r="AB73" s="8">
        <f t="shared" si="217"/>
        <v>95.512486173367705</v>
      </c>
      <c r="AC73" s="8">
        <f t="shared" si="218"/>
        <v>102.13073567820541</v>
      </c>
      <c r="AD73" s="8">
        <f t="shared" si="219"/>
        <v>101.39380445099984</v>
      </c>
      <c r="AE73" s="8">
        <f t="shared" si="220"/>
        <v>121.13132005757615</v>
      </c>
      <c r="AF73" s="10">
        <f ca="1">+OFFSET('kdef-cy1722'!B$9,ROUNDDOWN((ROW(Sheet1!AF73)-ROW(Sheet1!AF$61))/4,0),0)</f>
        <v>110.7</v>
      </c>
      <c r="AG73" s="10">
        <f ca="1">+OFFSET('kdef-cy1722'!C$9,ROUNDDOWN((ROW(Sheet1!AG73)-ROW(Sheet1!AG$61))/4,0),0)</f>
        <v>88</v>
      </c>
      <c r="AH73" s="10">
        <f ca="1">+OFFSET('kdef-cy1722'!D$9,ROUNDDOWN((ROW(Sheet1!AH73)-ROW(Sheet1!AH$61))/4,0),0)</f>
        <v>104.1</v>
      </c>
      <c r="AI73" s="10">
        <f ca="1">+OFFSET('kdef-cy1722'!F$9,ROUNDDOWN((ROW(Sheet1!AI73)-ROW(Sheet1!AI$61))/4,0),0)</f>
        <v>268.89999999999998</v>
      </c>
      <c r="AJ73" s="10">
        <f ca="1">+OFFSET('kdef-cy1722'!G$9,ROUNDDOWN((ROW(Sheet1!AJ73)-ROW(Sheet1!AJ$61))/4,0),0)</f>
        <v>114</v>
      </c>
      <c r="AK73" s="10">
        <f ca="1">+OFFSET('kdef-cy1722'!H$9,ROUNDDOWN((ROW(Sheet1!AK73)-ROW(Sheet1!AK$61))/4,0),0)</f>
        <v>96.7</v>
      </c>
      <c r="AL73" s="10">
        <f ca="1">+OFFSET('kdef-cy1722'!I$9,ROUNDDOWN((ROW(Sheet1!AL73)-ROW(Sheet1!AL$61))/4,0),0)</f>
        <v>103</v>
      </c>
      <c r="AM73" s="10">
        <f ca="1">+OFFSET('def-cy1722'!$F$8,ROUNDDOWN((ROW(Sheet1!AM73)-ROW(Sheet1!AM$61))/4,0),0)</f>
        <v>101.8</v>
      </c>
      <c r="AN73" s="10">
        <f ca="1">+OFFSET('def-cy1722'!$G$8,ROUNDDOWN((ROW(Sheet1!AN73)-ROW(Sheet1!AN$61))/4,0),0)</f>
        <v>121</v>
      </c>
      <c r="AO73" s="128"/>
      <c r="AP73" s="128"/>
      <c r="AQ73" s="128"/>
      <c r="AR73" s="128"/>
      <c r="AS73" s="128"/>
      <c r="AT73" s="128"/>
      <c r="AU73" s="128"/>
      <c r="AV73" s="128"/>
      <c r="AW73" s="128"/>
      <c r="AX73" s="9">
        <f t="shared" ca="1" si="145"/>
        <v>109.4</v>
      </c>
      <c r="AY73" s="9">
        <f t="shared" ca="1" si="146"/>
        <v>76.900000000000006</v>
      </c>
      <c r="AZ73" s="9">
        <f t="shared" ca="1" si="147"/>
        <v>102.4</v>
      </c>
      <c r="BA73" s="9">
        <f t="shared" ca="1" si="148"/>
        <v>275.8</v>
      </c>
      <c r="BB73" s="9">
        <f t="shared" ca="1" si="149"/>
        <v>112.7</v>
      </c>
      <c r="BC73" s="9">
        <f t="shared" ca="1" si="150"/>
        <v>95.2</v>
      </c>
      <c r="BD73" s="9">
        <f t="shared" ca="1" si="151"/>
        <v>101.7</v>
      </c>
      <c r="BE73" s="9">
        <f t="shared" ca="1" si="151"/>
        <v>100.1</v>
      </c>
      <c r="BF73" s="9">
        <f t="shared" ca="1" si="152"/>
        <v>121.6</v>
      </c>
      <c r="BG73">
        <f t="shared" ca="1" si="278"/>
        <v>-5.0761194877670091E-4</v>
      </c>
      <c r="BH73">
        <f t="shared" ca="1" si="279"/>
        <v>-1.9254176275323729E-4</v>
      </c>
      <c r="BI73">
        <f t="shared" ca="1" si="280"/>
        <v>4.6552582538417686E-3</v>
      </c>
      <c r="BJ73">
        <f t="shared" ca="1" si="281"/>
        <v>1.5780387099962171E-3</v>
      </c>
      <c r="BK73">
        <f t="shared" ca="1" si="282"/>
        <v>9.5863965764484155E-3</v>
      </c>
      <c r="BL73" s="13">
        <f t="shared" ca="1" si="283"/>
        <v>1.5119539828756462E-2</v>
      </c>
      <c r="BM73">
        <f t="shared" ca="1" si="242"/>
        <v>3.3235965132114777E-2</v>
      </c>
      <c r="BN73">
        <f t="shared" ca="1" si="243"/>
        <v>-2.0926763130068641E-2</v>
      </c>
      <c r="BO73" s="13">
        <f t="shared" ca="1" si="244"/>
        <v>1.2309202002046136E-2</v>
      </c>
      <c r="BP73">
        <f t="shared" ca="1" si="284"/>
        <v>6.2709617372821514E-3</v>
      </c>
      <c r="BQ73">
        <f t="shared" ca="1" si="285"/>
        <v>1.3189137433132759E-2</v>
      </c>
      <c r="BR73">
        <f t="shared" ca="1" si="286"/>
        <v>-8.3044362893014249E-3</v>
      </c>
      <c r="BS73" s="13">
        <f t="shared" ca="1" si="287"/>
        <v>1.1155662881113484E-2</v>
      </c>
      <c r="BT73" s="5">
        <f t="shared" si="245"/>
        <v>70584.800000000003</v>
      </c>
      <c r="BU73" s="5">
        <f t="shared" ca="1" si="246"/>
        <v>254325.4290083996</v>
      </c>
      <c r="BV73" s="5">
        <f t="shared" ca="1" si="247"/>
        <v>31031.024643458575</v>
      </c>
      <c r="BW73" s="5">
        <f t="shared" ca="1" si="288"/>
        <v>101236.15463560459</v>
      </c>
      <c r="BX73" s="5">
        <f t="shared" si="248"/>
        <v>85500.3</v>
      </c>
      <c r="BY73" s="5">
        <f t="shared" si="249"/>
        <v>255998.8</v>
      </c>
      <c r="BZ73" s="5">
        <f t="shared" si="250"/>
        <v>56113.8</v>
      </c>
      <c r="CA73" s="5">
        <f t="shared" si="251"/>
        <v>141614.1</v>
      </c>
      <c r="CB73" s="9">
        <f t="shared" si="289"/>
        <v>121.13132005757615</v>
      </c>
      <c r="CC73" s="9">
        <f t="shared" ca="1" si="290"/>
        <v>100.65796448201219</v>
      </c>
      <c r="CD73" s="9">
        <f t="shared" ca="1" si="291"/>
        <v>180.83128302960807</v>
      </c>
      <c r="CE73" s="9">
        <f t="shared" ca="1" si="292"/>
        <v>139.88490624691761</v>
      </c>
      <c r="CF73" s="5"/>
      <c r="CG73" s="5">
        <f t="shared" si="252"/>
        <v>100.64194824904675</v>
      </c>
      <c r="CH73" s="5">
        <f t="shared" ca="1" si="293"/>
        <v>100.65796448201219</v>
      </c>
      <c r="CI73" s="5">
        <f t="shared" si="253"/>
        <v>145.49466391478859</v>
      </c>
      <c r="CJ73" s="5">
        <f t="shared" ca="1" si="294"/>
        <v>180.83128302960807</v>
      </c>
      <c r="CK73" s="5">
        <f t="shared" si="295"/>
        <v>129.73979500221711</v>
      </c>
      <c r="CL73" s="5">
        <f t="shared" ca="1" si="296"/>
        <v>139.88490624691761</v>
      </c>
      <c r="CM73" s="5"/>
      <c r="CN73" s="1">
        <f t="shared" si="221"/>
        <v>52.64797077153996</v>
      </c>
      <c r="CO73" s="1">
        <f t="shared" si="222"/>
        <v>8.1120981571353497</v>
      </c>
      <c r="CP73" s="1">
        <f t="shared" ca="1" si="223"/>
        <v>29.228854427181144</v>
      </c>
      <c r="CQ73" s="1">
        <f t="shared" ca="1" si="224"/>
        <v>3.5663020625435213</v>
      </c>
      <c r="CR73" s="1">
        <f t="shared" ca="1" si="225"/>
        <v>11.634765890885252</v>
      </c>
      <c r="CS73" s="83">
        <f t="shared" si="297"/>
        <v>3.2014176964153206E-3</v>
      </c>
      <c r="CT73" s="83">
        <f t="shared" si="298"/>
        <v>8.6137536392097581E-3</v>
      </c>
      <c r="CU73" s="83">
        <f t="shared" ca="1" si="254"/>
        <v>1.3277076193303863E-2</v>
      </c>
      <c r="CV73" s="83">
        <f t="shared" ca="1" si="255"/>
        <v>1.0504757177903367E-2</v>
      </c>
      <c r="CW73" s="83">
        <f t="shared" ca="1" si="255"/>
        <v>9.3645948099611541E-3</v>
      </c>
      <c r="CX73" s="83">
        <f t="shared" si="299"/>
        <v>-4.0490906702291088E-4</v>
      </c>
      <c r="CY73" s="83">
        <f t="shared" si="313"/>
        <v>9.3636780752506479E-5</v>
      </c>
      <c r="CZ73" s="83">
        <f t="shared" ca="1" si="314"/>
        <v>1.6778121846351469E-3</v>
      </c>
      <c r="DA73" s="83">
        <f t="shared" ca="1" si="315"/>
        <v>-6.2371930523565863E-3</v>
      </c>
      <c r="DB73" s="83">
        <f t="shared" ca="1" si="315"/>
        <v>-2.418819508894571E-3</v>
      </c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H73" s="5"/>
      <c r="EO73" s="91">
        <v>85500.3</v>
      </c>
      <c r="EP73" s="1">
        <f>+'gaku-mk1131'!G76</f>
        <v>78965.2</v>
      </c>
      <c r="EQ73" s="5">
        <f t="shared" ca="1" si="256"/>
        <v>15280.472763994869</v>
      </c>
      <c r="ER73" s="90">
        <f ca="1">+OFFSET($EK$6,(ROW(ER73)-ROW($ER$9))/4,0)</f>
        <v>587026.30281071493</v>
      </c>
      <c r="ES73" s="7">
        <f ca="1">+ES72+$EQ72</f>
        <v>623817.1874288487</v>
      </c>
      <c r="ET73" s="7">
        <f ca="1">+ET72+EQ72-(ES73-ER73)/4</f>
        <v>587026.30281071481</v>
      </c>
      <c r="EU73" s="132">
        <v>593199.4</v>
      </c>
      <c r="EV73" s="5">
        <f t="shared" ca="1" si="257"/>
        <v>6550.666666666667</v>
      </c>
      <c r="EW73" s="92">
        <f t="shared" ca="1" si="258"/>
        <v>108.63333333333333</v>
      </c>
      <c r="EX73">
        <f t="shared" ca="1" si="226"/>
        <v>0.68992804341666525</v>
      </c>
      <c r="EY73">
        <f t="shared" ca="1" si="259"/>
        <v>0.68733469545439252</v>
      </c>
      <c r="EZ73">
        <f t="shared" ca="1" si="260"/>
        <v>7.0213180194102429E-3</v>
      </c>
      <c r="FA73">
        <f t="shared" ca="1" si="260"/>
        <v>6.8301153730177342E-3</v>
      </c>
      <c r="FC73" s="6">
        <f>+call!C111</f>
        <v>0.49666666666666698</v>
      </c>
      <c r="FE73" s="142">
        <f>fof!B135/10</f>
        <v>21490.523798057766</v>
      </c>
      <c r="FF73" s="142">
        <f>fof!C135/10</f>
        <v>271442.77663650917</v>
      </c>
      <c r="FG73" s="65">
        <f ca="1">+AVERAGE(OFFSET(jikasougaku!$BF$450,(ROW(Sheet1!FG73)-ROW(Sheet1!$FG$59))*3,0):OFFSET(jikasougaku!$BF$450,(ROW(Sheet1!FG73)-ROW(Sheet1!$FG$59))*3+2,0))/1000</f>
        <v>56429.725666666665</v>
      </c>
      <c r="FH73" s="65">
        <f ca="1">+AVERAGE(OFFSET(jikasougaku!$BR$450,(ROW(Sheet1!FH73)-ROW(Sheet1!$FH$59))*3,0):OFFSET(jikasougaku!$BR$450,(ROW(Sheet1!FH73)-ROW(Sheet1!$FH$59))*3+2,0))/1000</f>
        <v>315560.27899999998</v>
      </c>
      <c r="FI73" s="65">
        <f ca="1">+AVERAGE(OFFSET(jikasougaku!$BH$450,(ROW(Sheet1!FI73)-ROW(Sheet1!FI$59))*3,0):OFFSET(jikasougaku!$BH$450,(ROW(Sheet1!FI73)-ROW(Sheet1!FI$59))*3+2,0))/1000</f>
        <v>7023.7020000000002</v>
      </c>
      <c r="FJ73" s="65">
        <f ca="1">+AVERAGE(OFFSET(jikasougaku!$BJ$450,(ROW(Sheet1!FJ73)-ROW(Sheet1!FJ$59))*3,0):OFFSET(jikasougaku!$BJ$450,(ROW(Sheet1!FJ73)-ROW(Sheet1!FJ$59))*3+2,0))/1000</f>
        <v>4943.3773333333329</v>
      </c>
      <c r="FK73" s="65">
        <f ca="1">+AVERAGE(OFFSET(jikasougaku!$BL$450,(ROW(Sheet1!FK73)-ROW(Sheet1!FK$59))*3,0):OFFSET(jikasougaku!$BL$450,(ROW(Sheet1!FK73)-ROW(Sheet1!FK$59))*3+2,0))/1000</f>
        <v>3632.7646666666665</v>
      </c>
      <c r="FL73" s="64">
        <f t="shared" ca="1" si="201"/>
        <v>56429.725666666665</v>
      </c>
      <c r="FM73" s="7">
        <f t="shared" ca="1" si="202"/>
        <v>243530.7093333333</v>
      </c>
      <c r="FN73" s="5">
        <f t="shared" si="227"/>
        <v>21490.523798057766</v>
      </c>
      <c r="FO73" s="5">
        <f t="shared" si="211"/>
        <v>271442.77663650917</v>
      </c>
      <c r="FP73" s="1">
        <f t="shared" si="228"/>
        <v>2.4698410776554978</v>
      </c>
      <c r="FQ73" s="1">
        <f t="shared" si="229"/>
        <v>31.196099558555503</v>
      </c>
      <c r="FR73" s="211">
        <f>+FP73/消費税調整!$E73*100</f>
        <v>2.1522493383870964</v>
      </c>
      <c r="FS73" s="211">
        <f>+FQ73/消費税調整!$E73*100</f>
        <v>27.184657848064287</v>
      </c>
      <c r="FT73" s="83">
        <f t="shared" si="300"/>
        <v>-0.17887978998332205</v>
      </c>
      <c r="FU73" s="83">
        <f t="shared" si="301"/>
        <v>-4.6491761225226566E-2</v>
      </c>
      <c r="FW73" s="5">
        <f>kshotoku1722!E21</f>
        <v>277130.09999999998</v>
      </c>
      <c r="FX73" s="72">
        <f t="shared" ca="1" si="261"/>
        <v>0.3894350998568713</v>
      </c>
      <c r="FY73">
        <f t="shared" ca="1" si="302"/>
        <v>2.4689168934464829E-2</v>
      </c>
      <c r="GA73" s="72">
        <f ca="1">+AVERAGE(OFFSET(Maikin05!$F$10,ROUNDDOWN((ROW(GA73)-ROW(GA$45))/4,0),MOD(ROW(GA73)-ROW(GA$45),4)*3):OFFSET(Maikin05!$F$10,ROUNDDOWN((ROW(GA73)-ROW(GA$45))/4,0),MOD(ROW(GA73)-ROW(GA$45),4)*3+2))</f>
        <v>108.63333333333333</v>
      </c>
      <c r="GB73" s="72">
        <f ca="1">+AVERAGE(OFFSET(Maikin30!$F$20,ROUNDDOWN((ROW(GB73)-ROW(GB$5))/4,0),MOD(ROW(GB73)-ROW(GB$5),4)*3):OFFSET(Maikin30!$F$20,ROUNDDOWN((ROW(GB73)-ROW(GB$5))/4,0),MOD(ROW(GB73)-ROW(GB$5),4)*3+2))</f>
        <v>105.26666666666667</v>
      </c>
      <c r="GC73" s="5">
        <f ca="1">+AVERAGE(OFFSET(Rocho!$J$66,(ROW(GC73)-ROW($GC$5))*3,0):OFFSET(Rocho!$J$66,(ROW(GC73)-ROW($GC$5))*3+2,0))</f>
        <v>6550.666666666667</v>
      </c>
      <c r="GD73" s="72">
        <f t="shared" ca="1" si="262"/>
        <v>81.784426954832881</v>
      </c>
      <c r="GE73">
        <f t="shared" ca="1" si="303"/>
        <v>-1.0665927648374068E-2</v>
      </c>
      <c r="GF73" s="72"/>
      <c r="GG73" s="87" t="s">
        <v>292</v>
      </c>
      <c r="GH73" s="78">
        <f ca="1">+AVERAGE(OFFSET(Rocho!$E$6,(ROW(GH73)-ROW($GH$5))*3,0):OFFSET(Rocho!$E$6,(ROW(GH73)-ROW($GH$5))*3+2,0))/10000</f>
        <v>10251.666666666668</v>
      </c>
      <c r="GI73" s="82">
        <f>Rocho!T74</f>
        <v>8663.4985693565195</v>
      </c>
      <c r="GJ73">
        <f t="shared" si="304"/>
        <v>-2.5557409387562098E-4</v>
      </c>
      <c r="GL73" s="94">
        <f t="shared" si="230"/>
        <v>277110.5</v>
      </c>
      <c r="GM73" s="5">
        <f t="shared" si="263"/>
        <v>85500.3</v>
      </c>
      <c r="GN73" s="5">
        <f>+'gaku-mk1722'!C20-'gaku-mk1722'!D20</f>
        <v>5068.1000000000349</v>
      </c>
      <c r="GO73" s="5">
        <f t="shared" si="264"/>
        <v>27379.1</v>
      </c>
      <c r="GP73" s="5">
        <f t="shared" si="265"/>
        <v>28734.7</v>
      </c>
      <c r="GQ73" s="5">
        <f>+'gaku-mk1722'!H20</f>
        <v>-697.7</v>
      </c>
      <c r="GR73" s="5">
        <f>+'gaku-mk1722'!W20</f>
        <v>128613.5</v>
      </c>
      <c r="GS73" s="5">
        <f>+'gaku-mk1722'!M20</f>
        <v>55053.2</v>
      </c>
      <c r="GT73" s="5">
        <f>+'gaku-mk1722'!N20</f>
        <v>52540.7</v>
      </c>
      <c r="GU73" s="5">
        <f t="shared" si="266"/>
        <v>70584.800000000003</v>
      </c>
      <c r="GV73" s="5">
        <f>+'gaku-jk1722'!C20-'gaku-jk1722'!D20</f>
        <v>4418.9000000000233</v>
      </c>
      <c r="GW73" s="5">
        <f t="shared" si="267"/>
        <v>10227.9</v>
      </c>
      <c r="GX73" s="5">
        <f t="shared" si="268"/>
        <v>28339.7</v>
      </c>
      <c r="GY73" s="5">
        <f>+'gaku-jk1722'!H20</f>
        <v>-281.10000000000002</v>
      </c>
      <c r="GZ73" s="5">
        <f>+'gaku-jk1722'!Z20</f>
        <v>120058.7</v>
      </c>
      <c r="HA73" s="5">
        <f>+'gaku-jk1722'!M20</f>
        <v>40541.199999999997</v>
      </c>
      <c r="HB73" s="5">
        <f>+'gaku-jk1722'!N20</f>
        <v>57038.8</v>
      </c>
      <c r="HC73" s="9">
        <f t="shared" ca="1" si="231"/>
        <v>121</v>
      </c>
      <c r="HD73">
        <f ca="1">+OFFSET('def-cy1722'!$C$8,ROUNDDOWN((ROW(Sheet1!HG73)-ROW(Sheet1!HG$61))/4,0),0)</f>
        <v>110.8</v>
      </c>
      <c r="HE73" s="9">
        <f t="shared" ca="1" si="232"/>
        <v>268.89999999999998</v>
      </c>
      <c r="HF73" s="9">
        <f t="shared" ca="1" si="233"/>
        <v>101.8</v>
      </c>
      <c r="HG73">
        <f ca="1">+OFFSET('def-cy1722'!$H$8,ROUNDDOWN((ROW(Sheet1!HG73)-ROW(Sheet1!HG$61))/4,0),0)</f>
        <v>108.4</v>
      </c>
      <c r="HH73">
        <f ca="1">+OFFSET('def-cy1722'!$W$8,ROUNDDOWN((ROW(Sheet1!HG73)-ROW(Sheet1!HG$61))/4,0),0)</f>
        <v>107.5</v>
      </c>
      <c r="HI73">
        <f ca="1">+OFFSET('def-cy1722'!$M$8,ROUNDDOWN((ROW(Sheet1!HG73)-ROW(Sheet1!HG$61))/4,0),0)</f>
        <v>134.9</v>
      </c>
      <c r="HJ73">
        <f ca="1">+OFFSET('def-cy1722'!$N$8,ROUNDDOWN((ROW(Sheet1!HG73)-ROW(Sheet1!HG$61))/4,0),0)</f>
        <v>90.9</v>
      </c>
      <c r="HS73" s="9">
        <f t="shared" ca="1" si="203"/>
        <v>121.6</v>
      </c>
      <c r="HT73" s="9">
        <f t="shared" ca="1" si="204"/>
        <v>109.5</v>
      </c>
      <c r="HU73" s="9">
        <f t="shared" ca="1" si="205"/>
        <v>275.8</v>
      </c>
      <c r="HV73" s="9">
        <f t="shared" ca="1" si="206"/>
        <v>100.1</v>
      </c>
      <c r="HW73" s="9">
        <f t="shared" ca="1" si="207"/>
        <v>109.1</v>
      </c>
      <c r="HX73" s="9">
        <f t="shared" ca="1" si="208"/>
        <v>106.4</v>
      </c>
      <c r="HY73" s="9">
        <f t="shared" ca="1" si="209"/>
        <v>132.5</v>
      </c>
      <c r="HZ73" s="9">
        <f t="shared" ca="1" si="210"/>
        <v>85.5</v>
      </c>
      <c r="IA73">
        <f t="shared" ca="1" si="234"/>
        <v>3.1454117401816077E-3</v>
      </c>
      <c r="IB73">
        <f t="shared" ca="1" si="235"/>
        <v>-1.2128368744648202E-4</v>
      </c>
      <c r="IC73">
        <f t="shared" ca="1" si="236"/>
        <v>6.6154554058919035E-3</v>
      </c>
      <c r="ID73">
        <f t="shared" ca="1" si="237"/>
        <v>-4.1653692837360107E-3</v>
      </c>
      <c r="IE73">
        <f t="shared" ca="1" si="238"/>
        <v>-9.8677458024488424E-3</v>
      </c>
      <c r="IF73">
        <f t="shared" ca="1" si="239"/>
        <v>-3.5919644980770913E-3</v>
      </c>
      <c r="IG73">
        <f t="shared" ca="1" si="240"/>
        <v>5.7773890254330879E-3</v>
      </c>
      <c r="IH73">
        <f t="shared" ca="1" si="241"/>
        <v>-1.8973687803082117E-3</v>
      </c>
      <c r="II73">
        <f t="shared" ca="1" si="305"/>
        <v>-4.1054758805100389E-3</v>
      </c>
      <c r="IJ73" s="5">
        <f t="shared" ca="1" si="306"/>
        <v>222396.74085243981</v>
      </c>
      <c r="IK73" s="1">
        <f t="shared" ca="1" si="269"/>
        <v>25.559386604792888</v>
      </c>
      <c r="IL73">
        <f t="shared" ca="1" si="307"/>
        <v>-5.8432290797345524E-3</v>
      </c>
      <c r="IM73" s="5">
        <f t="shared" si="270"/>
        <v>277110.5</v>
      </c>
      <c r="IN73">
        <f t="shared" ca="1" si="271"/>
        <v>124.60187093472865</v>
      </c>
      <c r="IP73" s="112">
        <v>124.62599141042021</v>
      </c>
      <c r="IQ73" s="112">
        <v>125.73756481742492</v>
      </c>
      <c r="IR73">
        <f t="shared" si="272"/>
        <v>102.30745793757794</v>
      </c>
      <c r="IS73">
        <f t="shared" si="308"/>
        <v>1.2288571083376932E-2</v>
      </c>
      <c r="IT73" s="112">
        <v>0.54428226092495036</v>
      </c>
      <c r="IU73">
        <f t="shared" si="309"/>
        <v>1.7662153620303092E-3</v>
      </c>
      <c r="IW73">
        <f>+util!B71</f>
        <v>115.4</v>
      </c>
      <c r="IX73">
        <f t="shared" si="310"/>
        <v>3.169279335300039E-2</v>
      </c>
      <c r="IY73">
        <f t="shared" si="311"/>
        <v>1.9015676011800233E-2</v>
      </c>
      <c r="JA73" s="5">
        <f t="shared" si="273"/>
        <v>135496.40000000002</v>
      </c>
      <c r="JB73" s="1">
        <f t="shared" si="274"/>
        <v>2.4146716137563313</v>
      </c>
      <c r="JC73" s="5">
        <f t="shared" ca="1" si="275"/>
        <v>108743.47149327987</v>
      </c>
      <c r="JD73" s="1">
        <f t="shared" ca="1" si="276"/>
        <v>12.497559172812505</v>
      </c>
      <c r="JE73">
        <f t="shared" ca="1" si="312"/>
        <v>-2.1538938817580591E-2</v>
      </c>
      <c r="JG73">
        <f t="shared" si="277"/>
        <v>0.56474393215619412</v>
      </c>
    </row>
    <row r="74" spans="1:267" x14ac:dyDescent="0.15">
      <c r="A74" t="s">
        <v>313</v>
      </c>
      <c r="B74" s="5">
        <f>+'gaku-mk1722'!B21</f>
        <v>532962</v>
      </c>
      <c r="C74" s="5">
        <f>+'kgaku-mk1722'!B22</f>
        <v>277830.7</v>
      </c>
      <c r="D74" s="5">
        <f>+'kgaku-mk1722'!C22</f>
        <v>3295</v>
      </c>
      <c r="E74" s="5">
        <f>+'kgaku-mk1722'!D22</f>
        <v>361.9</v>
      </c>
      <c r="F74" s="5">
        <f>+'kgaku-mk1722'!F22</f>
        <v>24589.599999999999</v>
      </c>
      <c r="G74" s="5">
        <f>+'kgaku-mk1722'!G22</f>
        <v>21914.799999999999</v>
      </c>
      <c r="H74" s="5">
        <f>+'kgaku-mk1722'!H22</f>
        <v>74211.199999999997</v>
      </c>
      <c r="I74" s="5">
        <f>+'kgaku-mk1722'!I22</f>
        <v>154182.1</v>
      </c>
      <c r="J74" s="5">
        <f>+'gaku-mk1722'!F21</f>
        <v>26034.6</v>
      </c>
      <c r="K74" s="5">
        <f>+'gaku-mk1722'!G21</f>
        <v>85894</v>
      </c>
      <c r="L74" s="5">
        <f>+'gaku-jk1722'!B21</f>
        <v>452932.3</v>
      </c>
      <c r="M74" s="5">
        <f>+'kgaku-jk1722'!B22</f>
        <v>250023.9</v>
      </c>
      <c r="N74" s="5">
        <f>+'kgaku-jk1722'!C22</f>
        <v>3757.7</v>
      </c>
      <c r="O74" s="5">
        <f>+'kgaku-jk1722'!D22</f>
        <v>346.8</v>
      </c>
      <c r="P74" s="5">
        <f>+'kgaku-jk1722'!F22</f>
        <v>9067.7999999999993</v>
      </c>
      <c r="Q74" s="5">
        <f>+'kgaku-jk1722'!G22</f>
        <v>19172.5</v>
      </c>
      <c r="R74" s="5">
        <f>+'kgaku-jk1722'!H22</f>
        <v>76148.100000000006</v>
      </c>
      <c r="S74" s="5">
        <f>+'kgaku-jk1722'!I22</f>
        <v>149363.6</v>
      </c>
      <c r="T74" s="5">
        <f>+'gaku-jk1722'!F21</f>
        <v>25315.4</v>
      </c>
      <c r="U74" s="5">
        <f>+'gaku-jk1722'!G21</f>
        <v>70885.100000000006</v>
      </c>
      <c r="V74" s="8">
        <f t="shared" si="164"/>
        <v>117.66924107642578</v>
      </c>
      <c r="W74" s="8">
        <f t="shared" si="212"/>
        <v>111.12165676961283</v>
      </c>
      <c r="X74" s="8">
        <f t="shared" si="213"/>
        <v>87.686616813476334</v>
      </c>
      <c r="Y74" s="8">
        <f t="shared" si="214"/>
        <v>104.35409457900806</v>
      </c>
      <c r="Z74" s="8">
        <f t="shared" si="215"/>
        <v>271.17492666357884</v>
      </c>
      <c r="AA74" s="8">
        <f t="shared" si="216"/>
        <v>114.30329899595775</v>
      </c>
      <c r="AB74" s="8">
        <f t="shared" si="217"/>
        <v>97.456404033718485</v>
      </c>
      <c r="AC74" s="8">
        <f t="shared" si="218"/>
        <v>103.22602026196476</v>
      </c>
      <c r="AD74" s="8">
        <f t="shared" si="219"/>
        <v>102.84095846796811</v>
      </c>
      <c r="AE74" s="8">
        <f t="shared" si="220"/>
        <v>121.17356115742236</v>
      </c>
      <c r="AF74" s="10">
        <f ca="1">+OFFSET('kdef-cy1722'!B$9,ROUNDDOWN((ROW(Sheet1!AF74)-ROW(Sheet1!AF$61))/4,0),0)</f>
        <v>110.7</v>
      </c>
      <c r="AG74" s="10">
        <f ca="1">+OFFSET('kdef-cy1722'!C$9,ROUNDDOWN((ROW(Sheet1!AG74)-ROW(Sheet1!AG$61))/4,0),0)</f>
        <v>88</v>
      </c>
      <c r="AH74" s="10">
        <f ca="1">+OFFSET('kdef-cy1722'!D$9,ROUNDDOWN((ROW(Sheet1!AH74)-ROW(Sheet1!AH$61))/4,0),0)</f>
        <v>104.1</v>
      </c>
      <c r="AI74" s="10">
        <f ca="1">+OFFSET('kdef-cy1722'!F$9,ROUNDDOWN((ROW(Sheet1!AI74)-ROW(Sheet1!AI$61))/4,0),0)</f>
        <v>268.89999999999998</v>
      </c>
      <c r="AJ74" s="10">
        <f ca="1">+OFFSET('kdef-cy1722'!G$9,ROUNDDOWN((ROW(Sheet1!AJ74)-ROW(Sheet1!AJ$61))/4,0),0)</f>
        <v>114</v>
      </c>
      <c r="AK74" s="10">
        <f ca="1">+OFFSET('kdef-cy1722'!H$9,ROUNDDOWN((ROW(Sheet1!AK74)-ROW(Sheet1!AK$61))/4,0),0)</f>
        <v>96.7</v>
      </c>
      <c r="AL74" s="10">
        <f ca="1">+OFFSET('kdef-cy1722'!I$9,ROUNDDOWN((ROW(Sheet1!AL74)-ROW(Sheet1!AL$61))/4,0),0)</f>
        <v>103</v>
      </c>
      <c r="AM74" s="10">
        <f ca="1">+OFFSET('def-cy1722'!$F$8,ROUNDDOWN((ROW(Sheet1!AM74)-ROW(Sheet1!AM$61))/4,0),0)</f>
        <v>101.8</v>
      </c>
      <c r="AN74" s="10">
        <f ca="1">+OFFSET('def-cy1722'!$G$8,ROUNDDOWN((ROW(Sheet1!AN74)-ROW(Sheet1!AN$61))/4,0),0)</f>
        <v>121</v>
      </c>
      <c r="AO74" s="128"/>
      <c r="AP74" s="128"/>
      <c r="AQ74" s="128"/>
      <c r="AR74" s="128"/>
      <c r="AS74" s="128"/>
      <c r="AT74" s="128"/>
      <c r="AU74" s="128"/>
      <c r="AV74" s="128"/>
      <c r="AW74" s="128"/>
      <c r="AX74" s="9">
        <f t="shared" ref="AX74:AX133" ca="1" si="316">+AF70</f>
        <v>109.4</v>
      </c>
      <c r="AY74" s="9">
        <f t="shared" ref="AY74:AY133" ca="1" si="317">+AG70</f>
        <v>76.900000000000006</v>
      </c>
      <c r="AZ74" s="9">
        <f t="shared" ref="AZ74:AZ133" ca="1" si="318">+AH70</f>
        <v>102.4</v>
      </c>
      <c r="BA74" s="9">
        <f t="shared" ref="BA74:BA133" ca="1" si="319">+AI70</f>
        <v>275.8</v>
      </c>
      <c r="BB74" s="9">
        <f t="shared" ref="BB74:BB133" ca="1" si="320">+AJ70</f>
        <v>112.7</v>
      </c>
      <c r="BC74" s="9">
        <f t="shared" ref="BC74:BC133" ca="1" si="321">+AK70</f>
        <v>95.2</v>
      </c>
      <c r="BD74" s="9">
        <f t="shared" ref="BD74:BE133" ca="1" si="322">+AL70</f>
        <v>101.7</v>
      </c>
      <c r="BE74" s="9">
        <f t="shared" ca="1" si="322"/>
        <v>100.1</v>
      </c>
      <c r="BF74" s="9">
        <f t="shared" ref="BE74:BF133" ca="1" si="323">+AN70</f>
        <v>121.6</v>
      </c>
      <c r="BG74">
        <f t="shared" ca="1" si="278"/>
        <v>-6.3162799260239519E-4</v>
      </c>
      <c r="BH74">
        <f t="shared" ca="1" si="279"/>
        <v>1.1171475909239165E-4</v>
      </c>
      <c r="BI74">
        <f t="shared" ca="1" si="280"/>
        <v>-6.1285669355246276E-3</v>
      </c>
      <c r="BJ74">
        <f t="shared" ca="1" si="281"/>
        <v>-1.2058572848128075E-2</v>
      </c>
      <c r="BK74">
        <f t="shared" ca="1" si="282"/>
        <v>-5.9482552361831125E-3</v>
      </c>
      <c r="BL74" s="13">
        <f t="shared" ca="1" si="283"/>
        <v>-2.4655308253345817E-2</v>
      </c>
      <c r="BM74">
        <f t="shared" ca="1" si="242"/>
        <v>-5.655264692977361E-2</v>
      </c>
      <c r="BN74">
        <f t="shared" ca="1" si="243"/>
        <v>-5.3508428351155476E-2</v>
      </c>
      <c r="BO74" s="13">
        <f t="shared" ca="1" si="244"/>
        <v>-0.11006107528092909</v>
      </c>
      <c r="BP74">
        <f t="shared" ca="1" si="284"/>
        <v>2.5642208107297974E-3</v>
      </c>
      <c r="BQ74">
        <f t="shared" ca="1" si="285"/>
        <v>-2.2467575098835235E-2</v>
      </c>
      <c r="BR74">
        <f t="shared" ca="1" si="286"/>
        <v>-2.1258149665268775E-2</v>
      </c>
      <c r="BS74" s="13">
        <f t="shared" ca="1" si="287"/>
        <v>-4.1161503953374215E-2</v>
      </c>
      <c r="BT74" s="5">
        <f t="shared" si="245"/>
        <v>70885.100000000006</v>
      </c>
      <c r="BU74" s="5">
        <f t="shared" ca="1" si="246"/>
        <v>248054.95715953308</v>
      </c>
      <c r="BV74" s="5">
        <f t="shared" ca="1" si="247"/>
        <v>27615.716704130515</v>
      </c>
      <c r="BW74" s="5">
        <f t="shared" ca="1" si="288"/>
        <v>97069.122256346745</v>
      </c>
      <c r="BX74" s="5">
        <f t="shared" si="248"/>
        <v>85894</v>
      </c>
      <c r="BY74" s="5">
        <f t="shared" si="249"/>
        <v>253241.2</v>
      </c>
      <c r="BZ74" s="5">
        <f t="shared" si="250"/>
        <v>50624.2</v>
      </c>
      <c r="CA74" s="5">
        <f t="shared" si="251"/>
        <v>136518.20000000001</v>
      </c>
      <c r="CB74" s="9">
        <f t="shared" si="289"/>
        <v>121.17356115742236</v>
      </c>
      <c r="CC74" s="9">
        <f t="shared" ca="1" si="290"/>
        <v>102.0907636355485</v>
      </c>
      <c r="CD74" s="9">
        <f t="shared" ca="1" si="291"/>
        <v>183.31662560989437</v>
      </c>
      <c r="CE74" s="9">
        <f t="shared" ca="1" si="292"/>
        <v>140.64019208855464</v>
      </c>
      <c r="CF74" s="5"/>
      <c r="CG74" s="5">
        <f t="shared" si="252"/>
        <v>102.08060092761446</v>
      </c>
      <c r="CH74" s="5">
        <f t="shared" ca="1" si="293"/>
        <v>102.0907636355485</v>
      </c>
      <c r="CI74" s="5">
        <f t="shared" si="253"/>
        <v>147.23527769375741</v>
      </c>
      <c r="CJ74" s="5">
        <f t="shared" ca="1" si="294"/>
        <v>183.31662560989437</v>
      </c>
      <c r="CK74" s="5">
        <f t="shared" si="295"/>
        <v>129.68595484110602</v>
      </c>
      <c r="CL74" s="5">
        <f t="shared" ca="1" si="296"/>
        <v>140.64019208855464</v>
      </c>
      <c r="CM74" s="5"/>
      <c r="CN74" s="1">
        <f t="shared" si="221"/>
        <v>52.056429194701224</v>
      </c>
      <c r="CO74" s="1">
        <f t="shared" si="222"/>
        <v>8.1469685184945213</v>
      </c>
      <c r="CP74" s="1">
        <f t="shared" ca="1" si="223"/>
        <v>28.509460053455847</v>
      </c>
      <c r="CQ74" s="1">
        <f t="shared" ca="1" si="224"/>
        <v>3.1739304113870834</v>
      </c>
      <c r="CR74" s="1">
        <f t="shared" ca="1" si="225"/>
        <v>11.156351379067713</v>
      </c>
      <c r="CS74" s="83">
        <f t="shared" si="297"/>
        <v>-1.1299388962272403E-2</v>
      </c>
      <c r="CT74" s="83">
        <f t="shared" si="298"/>
        <v>4.2893501230327029E-3</v>
      </c>
      <c r="CU74" s="83">
        <f t="shared" ca="1" si="254"/>
        <v>-2.4920422777043681E-2</v>
      </c>
      <c r="CV74" s="83">
        <f t="shared" ca="1" si="255"/>
        <v>-0.1165585248341538</v>
      </c>
      <c r="CW74" s="83">
        <f t="shared" ca="1" si="255"/>
        <v>-4.1988709303860547E-2</v>
      </c>
      <c r="CX74" s="83">
        <f t="shared" si="299"/>
        <v>1.1067152485138477E-2</v>
      </c>
      <c r="CY74" s="83">
        <f t="shared" si="313"/>
        <v>3.4866074560540412E-4</v>
      </c>
      <c r="CZ74" s="83">
        <f t="shared" ca="1" si="314"/>
        <v>1.4133977748749622E-2</v>
      </c>
      <c r="DA74" s="83">
        <f t="shared" ca="1" si="315"/>
        <v>1.365039377148798E-2</v>
      </c>
      <c r="DB74" s="83">
        <f t="shared" ca="1" si="315"/>
        <v>5.3848134883738132E-3</v>
      </c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H74" s="5"/>
      <c r="EO74" s="91">
        <v>85894</v>
      </c>
      <c r="EP74" s="1">
        <f>+'gaku-mk1131'!G77</f>
        <v>79305.8</v>
      </c>
      <c r="EQ74" s="5">
        <f t="shared" ca="1" si="256"/>
        <v>15268.394959585328</v>
      </c>
      <c r="ER74" s="7">
        <f ca="1">+ER73+$EQ73</f>
        <v>602306.77557470975</v>
      </c>
      <c r="ES74" s="4">
        <f ca="1">+ER73+EQ73</f>
        <v>602306.77557470975</v>
      </c>
      <c r="ET74" s="131">
        <f ca="1">+ET73+EQ73-(ES77-ER77)/4</f>
        <v>591731.49580074323</v>
      </c>
      <c r="EU74" s="132">
        <v>597520</v>
      </c>
      <c r="EV74" s="5">
        <f t="shared" ca="1" si="257"/>
        <v>6568</v>
      </c>
      <c r="EW74" s="92">
        <f t="shared" ca="1" si="258"/>
        <v>110.03333333333335</v>
      </c>
      <c r="EX74">
        <f t="shared" ca="1" si="226"/>
        <v>0.67349699288711751</v>
      </c>
      <c r="EY74">
        <f t="shared" ca="1" si="259"/>
        <v>0.67114084004858487</v>
      </c>
      <c r="EZ74">
        <f t="shared" ca="1" si="260"/>
        <v>-2.410377631347891E-2</v>
      </c>
      <c r="FA74">
        <f t="shared" ca="1" si="260"/>
        <v>-2.384234695710092E-2</v>
      </c>
      <c r="FC74" s="6">
        <f>+call!C112</f>
        <v>0.49666666666666698</v>
      </c>
      <c r="FE74" s="142">
        <f>fof!B136/10</f>
        <v>25692.779584695018</v>
      </c>
      <c r="FF74" s="142">
        <f>fof!C136/10</f>
        <v>303612.64861404418</v>
      </c>
      <c r="FG74" s="65">
        <f ca="1">+AVERAGE(OFFSET(jikasougaku!$BF$450,(ROW(Sheet1!FG74)-ROW(Sheet1!$FG$59))*3,0):OFFSET(jikasougaku!$BF$450,(ROW(Sheet1!FG74)-ROW(Sheet1!$FG$59))*3+2,0))/1000</f>
        <v>60878.550333333333</v>
      </c>
      <c r="FH74" s="65">
        <f ca="1">+AVERAGE(OFFSET(jikasougaku!$BR$450,(ROW(Sheet1!FH74)-ROW(Sheet1!$FH$59))*3,0):OFFSET(jikasougaku!$BR$450,(ROW(Sheet1!FH74)-ROW(Sheet1!$FH$59))*3+2,0))/1000</f>
        <v>342593.53399999999</v>
      </c>
      <c r="FI74" s="65">
        <f ca="1">+AVERAGE(OFFSET(jikasougaku!$BH$450,(ROW(Sheet1!FI74)-ROW(Sheet1!FI$59))*3,0):OFFSET(jikasougaku!$BH$450,(ROW(Sheet1!FI74)-ROW(Sheet1!FI$59))*3+2,0))/1000</f>
        <v>6628.8546666666671</v>
      </c>
      <c r="FJ74" s="65">
        <f ca="1">+AVERAGE(OFFSET(jikasougaku!$BJ$450,(ROW(Sheet1!FJ74)-ROW(Sheet1!FJ$59))*3,0):OFFSET(jikasougaku!$BJ$450,(ROW(Sheet1!FJ74)-ROW(Sheet1!FJ$59))*3+2,0))/1000</f>
        <v>5729.9813333333332</v>
      </c>
      <c r="FK74" s="65">
        <f ca="1">+AVERAGE(OFFSET(jikasougaku!$BL$450,(ROW(Sheet1!FK74)-ROW(Sheet1!FK$59))*3,0):OFFSET(jikasougaku!$BL$450,(ROW(Sheet1!FK74)-ROW(Sheet1!FK$59))*3+2,0))/1000</f>
        <v>4043.9706666666666</v>
      </c>
      <c r="FL74" s="64">
        <f t="shared" ca="1" si="201"/>
        <v>60878.550333333333</v>
      </c>
      <c r="FM74" s="7">
        <f t="shared" ca="1" si="202"/>
        <v>265312.17700000003</v>
      </c>
      <c r="FN74" s="5">
        <f t="shared" si="227"/>
        <v>25692.779584695018</v>
      </c>
      <c r="FO74" s="5">
        <f t="shared" si="211"/>
        <v>303612.64861404418</v>
      </c>
      <c r="FP74" s="1">
        <f t="shared" si="228"/>
        <v>2.952923342551947</v>
      </c>
      <c r="FQ74" s="1">
        <f t="shared" si="229"/>
        <v>34.89481837615179</v>
      </c>
      <c r="FR74" s="211">
        <f>+FP74/消費税調整!$E74*100</f>
        <v>2.5687554366240533</v>
      </c>
      <c r="FS74" s="211">
        <f>+FQ74/消費税調整!$E74*100</f>
        <v>30.355090198949846</v>
      </c>
      <c r="FT74" s="83">
        <f t="shared" si="300"/>
        <v>0.17690801655683708</v>
      </c>
      <c r="FU74" s="83">
        <f t="shared" si="301"/>
        <v>0.11031145558470204</v>
      </c>
      <c r="FW74" s="5">
        <f>kshotoku1722!E22</f>
        <v>278190.09999999998</v>
      </c>
      <c r="FX74" s="72">
        <f t="shared" ca="1" si="261"/>
        <v>0.38493221335873923</v>
      </c>
      <c r="FY74">
        <f t="shared" ca="1" si="302"/>
        <v>-1.1629977595505105E-2</v>
      </c>
      <c r="GA74" s="72">
        <f ca="1">+AVERAGE(OFFSET(Maikin05!$F$10,ROUNDDOWN((ROW(GA74)-ROW(GA$45))/4,0),MOD(ROW(GA74)-ROW(GA$45),4)*3):OFFSET(Maikin05!$F$10,ROUNDDOWN((ROW(GA74)-ROW(GA$45))/4,0),MOD(ROW(GA74)-ROW(GA$45),4)*3+2))</f>
        <v>110.03333333333335</v>
      </c>
      <c r="GB74" s="72">
        <f ca="1">+AVERAGE(OFFSET(Maikin30!$F$20,ROUNDDOWN((ROW(GB74)-ROW(GB$5))/4,0),MOD(ROW(GB74)-ROW(GB$5),4)*3):OFFSET(Maikin30!$F$20,ROUNDDOWN((ROW(GB74)-ROW(GB$5))/4,0),MOD(ROW(GB74)-ROW(GB$5),4)*3+2))</f>
        <v>106.8</v>
      </c>
      <c r="GC74" s="5">
        <f ca="1">+AVERAGE(OFFSET(Rocho!$J$66,(ROW(GC74)-ROW($GC$5))*3,0):OFFSET(Rocho!$J$66,(ROW(GC74)-ROW($GC$5))*3+2,0))</f>
        <v>6568</v>
      </c>
      <c r="GD74" s="72">
        <f t="shared" ca="1" si="262"/>
        <v>83.061256289632624</v>
      </c>
      <c r="GE74">
        <f t="shared" ca="1" si="303"/>
        <v>1.5491517215148869E-2</v>
      </c>
      <c r="GF74" s="72"/>
      <c r="GG74" s="87" t="s">
        <v>293</v>
      </c>
      <c r="GH74" s="78">
        <f ca="1">+AVERAGE(OFFSET(Rocho!$E$6,(ROW(GH74)-ROW($GH$5))*3,0):OFFSET(Rocho!$E$6,(ROW(GH74)-ROW($GH$5))*3+2,0))/10000</f>
        <v>10266.333333333332</v>
      </c>
      <c r="GI74" s="82">
        <f>Rocho!T75</f>
        <v>8662.5047131901192</v>
      </c>
      <c r="GJ74">
        <f t="shared" si="304"/>
        <v>-1.1472422708032048E-4</v>
      </c>
      <c r="GL74" s="94">
        <f t="shared" si="230"/>
        <v>279720.89999999997</v>
      </c>
      <c r="GM74" s="5">
        <f t="shared" si="263"/>
        <v>85894</v>
      </c>
      <c r="GN74" s="5">
        <f>+'gaku-mk1722'!C21-'gaku-mk1722'!D21</f>
        <v>4990.7999999999884</v>
      </c>
      <c r="GO74" s="5">
        <f t="shared" si="264"/>
        <v>24589.599999999999</v>
      </c>
      <c r="GP74" s="5">
        <f t="shared" si="265"/>
        <v>26034.6</v>
      </c>
      <c r="GQ74" s="5">
        <f>+'gaku-mk1722'!H21</f>
        <v>2587.4</v>
      </c>
      <c r="GR74" s="5">
        <f>+'gaku-mk1722'!W21</f>
        <v>129710.2</v>
      </c>
      <c r="GS74" s="5">
        <f>+'gaku-mk1722'!M21</f>
        <v>56796.5</v>
      </c>
      <c r="GT74" s="5">
        <f>+'gaku-mk1722'!N21</f>
        <v>50882.2</v>
      </c>
      <c r="GU74" s="5">
        <f t="shared" si="266"/>
        <v>70885.100000000006</v>
      </c>
      <c r="GV74" s="5">
        <f>+'gaku-jk1722'!C21-'gaku-jk1722'!D21</f>
        <v>4327.8000000000175</v>
      </c>
      <c r="GW74" s="5">
        <f t="shared" si="267"/>
        <v>9067.7999999999993</v>
      </c>
      <c r="GX74" s="5">
        <f t="shared" si="268"/>
        <v>25315.4</v>
      </c>
      <c r="GY74" s="5">
        <f>+'gaku-jk1722'!H21</f>
        <v>2337.8000000000002</v>
      </c>
      <c r="GZ74" s="5">
        <f>+'gaku-jk1722'!Z21</f>
        <v>120197.1</v>
      </c>
      <c r="HA74" s="5">
        <f>+'gaku-jk1722'!M21</f>
        <v>42268.7</v>
      </c>
      <c r="HB74" s="5">
        <f>+'gaku-jk1722'!N21</f>
        <v>55942.400000000001</v>
      </c>
      <c r="HC74" s="9">
        <f t="shared" ca="1" si="231"/>
        <v>121</v>
      </c>
      <c r="HD74">
        <f ca="1">+OFFSET('def-cy1722'!$C$8,ROUNDDOWN((ROW(Sheet1!HG74)-ROW(Sheet1!HG$61))/4,0),0)</f>
        <v>110.8</v>
      </c>
      <c r="HE74" s="9">
        <f t="shared" ca="1" si="232"/>
        <v>268.89999999999998</v>
      </c>
      <c r="HF74" s="9">
        <f t="shared" ca="1" si="233"/>
        <v>101.8</v>
      </c>
      <c r="HG74">
        <f ca="1">+OFFSET('def-cy1722'!$H$8,ROUNDDOWN((ROW(Sheet1!HG74)-ROW(Sheet1!HG$61))/4,0),0)</f>
        <v>108.4</v>
      </c>
      <c r="HH74">
        <f ca="1">+OFFSET('def-cy1722'!$W$8,ROUNDDOWN((ROW(Sheet1!HG74)-ROW(Sheet1!HG$61))/4,0),0)</f>
        <v>107.5</v>
      </c>
      <c r="HI74">
        <f ca="1">+OFFSET('def-cy1722'!$M$8,ROUNDDOWN((ROW(Sheet1!HG74)-ROW(Sheet1!HG$61))/4,0),0)</f>
        <v>134.9</v>
      </c>
      <c r="HJ74">
        <f ca="1">+OFFSET('def-cy1722'!$N$8,ROUNDDOWN((ROW(Sheet1!HG74)-ROW(Sheet1!HG$61))/4,0),0)</f>
        <v>90.9</v>
      </c>
      <c r="HS74" s="9">
        <f t="shared" ca="1" si="203"/>
        <v>121.6</v>
      </c>
      <c r="HT74" s="9">
        <f t="shared" ca="1" si="204"/>
        <v>109.5</v>
      </c>
      <c r="HU74" s="9">
        <f t="shared" ca="1" si="205"/>
        <v>275.8</v>
      </c>
      <c r="HV74" s="9">
        <f t="shared" ca="1" si="206"/>
        <v>100.1</v>
      </c>
      <c r="HW74" s="9">
        <f t="shared" ca="1" si="207"/>
        <v>109.1</v>
      </c>
      <c r="HX74" s="9">
        <f t="shared" ca="1" si="208"/>
        <v>106.4</v>
      </c>
      <c r="HY74" s="9">
        <f t="shared" ca="1" si="209"/>
        <v>132.5</v>
      </c>
      <c r="HZ74" s="9">
        <f t="shared" ca="1" si="210"/>
        <v>85.5</v>
      </c>
      <c r="IA74">
        <f t="shared" ca="1" si="234"/>
        <v>1.3058805307126253E-3</v>
      </c>
      <c r="IB74">
        <f t="shared" ca="1" si="235"/>
        <v>-3.5673608026014458E-4</v>
      </c>
      <c r="IC74">
        <f t="shared" ca="1" si="236"/>
        <v>-1.144206020445733E-2</v>
      </c>
      <c r="ID74">
        <f t="shared" ca="1" si="237"/>
        <v>-1.0826136208975202E-2</v>
      </c>
      <c r="IE74">
        <f t="shared" ca="1" si="238"/>
        <v>1.0217819021369635E-2</v>
      </c>
      <c r="IF74">
        <f t="shared" ca="1" si="239"/>
        <v>5.2661382707062064E-4</v>
      </c>
      <c r="IG74">
        <f t="shared" ca="1" si="240"/>
        <v>8.1855614705141373E-3</v>
      </c>
      <c r="IH74">
        <f t="shared" ca="1" si="241"/>
        <v>3.3523525237418297E-3</v>
      </c>
      <c r="II74">
        <f t="shared" ca="1" si="305"/>
        <v>9.6329487971617053E-4</v>
      </c>
      <c r="IJ74" s="5">
        <f t="shared" ca="1" si="306"/>
        <v>222610.97449416853</v>
      </c>
      <c r="IK74" s="1">
        <f t="shared" ca="1" si="269"/>
        <v>25.585131446176668</v>
      </c>
      <c r="IL74">
        <f t="shared" ca="1" si="307"/>
        <v>1.0067488966299218E-3</v>
      </c>
      <c r="IM74" s="5">
        <f t="shared" si="270"/>
        <v>279720.89999999997</v>
      </c>
      <c r="IN74">
        <f t="shared" ca="1" si="271"/>
        <v>125.65458672268983</v>
      </c>
      <c r="IP74" s="112">
        <v>123.37000215665309</v>
      </c>
      <c r="IQ74" s="112">
        <v>124.27411288399762</v>
      </c>
      <c r="IR74">
        <f t="shared" si="272"/>
        <v>101.89354698799711</v>
      </c>
      <c r="IS74">
        <f t="shared" si="308"/>
        <v>-4.0539616012509588E-3</v>
      </c>
      <c r="IT74" s="112">
        <v>0.53794739251679091</v>
      </c>
      <c r="IU74">
        <f t="shared" si="309"/>
        <v>-1.170720233336192E-2</v>
      </c>
      <c r="IW74">
        <f>+util!B72</f>
        <v>114.7</v>
      </c>
      <c r="IX74">
        <f t="shared" si="310"/>
        <v>-6.0843299386742411E-3</v>
      </c>
      <c r="IY74">
        <f t="shared" si="311"/>
        <v>-3.6505979632045446E-3</v>
      </c>
      <c r="JA74" s="5">
        <f t="shared" si="273"/>
        <v>143202.70000000001</v>
      </c>
      <c r="JB74" s="1">
        <f t="shared" si="274"/>
        <v>2.8287400097186723</v>
      </c>
      <c r="JC74" s="5">
        <f t="shared" ca="1" si="275"/>
        <v>113965.35831679391</v>
      </c>
      <c r="JD74" s="1">
        <f t="shared" ca="1" si="276"/>
        <v>13.098270107623007</v>
      </c>
      <c r="JE74">
        <f t="shared" ca="1" si="312"/>
        <v>4.6946809567820422E-2</v>
      </c>
      <c r="JG74">
        <f t="shared" si="277"/>
        <v>0.55201163617609073</v>
      </c>
    </row>
    <row r="75" spans="1:267" ht="14.25" thickBot="1" x14ac:dyDescent="0.2">
      <c r="A75" t="s">
        <v>314</v>
      </c>
      <c r="B75" s="5">
        <f>+'gaku-mk1722'!B22</f>
        <v>534955.1</v>
      </c>
      <c r="C75" s="5">
        <f>+'kgaku-mk1722'!B23</f>
        <v>280034</v>
      </c>
      <c r="D75" s="5">
        <f>+'kgaku-mk1722'!C23</f>
        <v>3141</v>
      </c>
      <c r="E75" s="5">
        <f>+'kgaku-mk1722'!D23</f>
        <v>366.8</v>
      </c>
      <c r="F75" s="5">
        <f>+'kgaku-mk1722'!F23</f>
        <v>23904.9</v>
      </c>
      <c r="G75" s="5">
        <f>+'kgaku-mk1722'!G23</f>
        <v>21753.4</v>
      </c>
      <c r="H75" s="5">
        <f>+'kgaku-mk1722'!H23</f>
        <v>74897.399999999994</v>
      </c>
      <c r="I75" s="5">
        <f>+'kgaku-mk1722'!I23</f>
        <v>156704.1</v>
      </c>
      <c r="J75" s="5">
        <f>+'gaku-mk1722'!F22</f>
        <v>24021.1</v>
      </c>
      <c r="K75" s="5">
        <f>+'gaku-mk1722'!G22</f>
        <v>86115</v>
      </c>
      <c r="L75" s="5">
        <f>+'gaku-jk1722'!B22</f>
        <v>455447.5</v>
      </c>
      <c r="M75" s="5">
        <f>+'kgaku-jk1722'!B23</f>
        <v>252041</v>
      </c>
      <c r="N75" s="5">
        <f>+'kgaku-jk1722'!C23</f>
        <v>3634.8</v>
      </c>
      <c r="O75" s="5">
        <f>+'kgaku-jk1722'!D23</f>
        <v>350.9</v>
      </c>
      <c r="P75" s="5">
        <f>+'kgaku-jk1722'!F23</f>
        <v>8889.5</v>
      </c>
      <c r="Q75" s="5">
        <f>+'kgaku-jk1722'!G23</f>
        <v>18960.5</v>
      </c>
      <c r="R75" s="5">
        <f>+'kgaku-jk1722'!H23</f>
        <v>76875.100000000006</v>
      </c>
      <c r="S75" s="5">
        <f>+'kgaku-jk1722'!I23</f>
        <v>151677.5</v>
      </c>
      <c r="T75" s="5">
        <f>+'gaku-jk1722'!F22</f>
        <v>23554.3</v>
      </c>
      <c r="U75" s="5">
        <f>+'gaku-jk1722'!G22</f>
        <v>71310.399999999994</v>
      </c>
      <c r="V75" s="8">
        <f t="shared" si="164"/>
        <v>117.45702852688838</v>
      </c>
      <c r="W75" s="8">
        <f t="shared" si="212"/>
        <v>111.10652631913062</v>
      </c>
      <c r="X75" s="8">
        <f t="shared" si="213"/>
        <v>86.414658303070311</v>
      </c>
      <c r="Y75" s="8">
        <f t="shared" si="214"/>
        <v>104.53120547164436</v>
      </c>
      <c r="Z75" s="8">
        <f t="shared" si="215"/>
        <v>268.91163732493391</v>
      </c>
      <c r="AA75" s="8">
        <f t="shared" si="216"/>
        <v>114.7300967801482</v>
      </c>
      <c r="AB75" s="8">
        <f t="shared" si="217"/>
        <v>97.427385460311584</v>
      </c>
      <c r="AC75" s="8">
        <f t="shared" si="218"/>
        <v>103.31400504359578</v>
      </c>
      <c r="AD75" s="8">
        <f t="shared" si="219"/>
        <v>101.98180374708652</v>
      </c>
      <c r="AE75" s="8">
        <f t="shared" si="220"/>
        <v>120.76078664542619</v>
      </c>
      <c r="AF75" s="10">
        <f ca="1">+OFFSET('kdef-cy1722'!B$9,ROUNDDOWN((ROW(Sheet1!AF75)-ROW(Sheet1!AF$61))/4,0),0)</f>
        <v>110.7</v>
      </c>
      <c r="AG75" s="10">
        <f ca="1">+OFFSET('kdef-cy1722'!C$9,ROUNDDOWN((ROW(Sheet1!AG75)-ROW(Sheet1!AG$61))/4,0),0)</f>
        <v>88</v>
      </c>
      <c r="AH75" s="10">
        <f ca="1">+OFFSET('kdef-cy1722'!D$9,ROUNDDOWN((ROW(Sheet1!AH75)-ROW(Sheet1!AH$61))/4,0),0)</f>
        <v>104.1</v>
      </c>
      <c r="AI75" s="10">
        <f ca="1">+OFFSET('kdef-cy1722'!F$9,ROUNDDOWN((ROW(Sheet1!AI75)-ROW(Sheet1!AI$61))/4,0),0)</f>
        <v>268.89999999999998</v>
      </c>
      <c r="AJ75" s="10">
        <f ca="1">+OFFSET('kdef-cy1722'!G$9,ROUNDDOWN((ROW(Sheet1!AJ75)-ROW(Sheet1!AJ$61))/4,0),0)</f>
        <v>114</v>
      </c>
      <c r="AK75" s="10">
        <f ca="1">+OFFSET('kdef-cy1722'!H$9,ROUNDDOWN((ROW(Sheet1!AK75)-ROW(Sheet1!AK$61))/4,0),0)</f>
        <v>96.7</v>
      </c>
      <c r="AL75" s="10">
        <f ca="1">+OFFSET('kdef-cy1722'!I$9,ROUNDDOWN((ROW(Sheet1!AL75)-ROW(Sheet1!AL$61))/4,0),0)</f>
        <v>103</v>
      </c>
      <c r="AM75" s="10">
        <f ca="1">+OFFSET('def-cy1722'!$F$8,ROUNDDOWN((ROW(Sheet1!AM75)-ROW(Sheet1!AM$61))/4,0),0)</f>
        <v>101.8</v>
      </c>
      <c r="AN75" s="10">
        <f ca="1">+OFFSET('def-cy1722'!$G$8,ROUNDDOWN((ROW(Sheet1!AN75)-ROW(Sheet1!AN$61))/4,0),0)</f>
        <v>121</v>
      </c>
      <c r="AO75" s="128"/>
      <c r="AP75" s="128"/>
      <c r="AQ75" s="128"/>
      <c r="AR75" s="128"/>
      <c r="AS75" s="128"/>
      <c r="AT75" s="128"/>
      <c r="AU75" s="128"/>
      <c r="AV75" s="128"/>
      <c r="AW75" s="128"/>
      <c r="AX75" s="9">
        <f t="shared" ca="1" si="316"/>
        <v>109.4</v>
      </c>
      <c r="AY75" s="9">
        <f t="shared" ca="1" si="317"/>
        <v>76.900000000000006</v>
      </c>
      <c r="AZ75" s="9">
        <f t="shared" ca="1" si="318"/>
        <v>102.4</v>
      </c>
      <c r="BA75" s="9">
        <f t="shared" ca="1" si="319"/>
        <v>275.8</v>
      </c>
      <c r="BB75" s="9">
        <f t="shared" ca="1" si="320"/>
        <v>112.7</v>
      </c>
      <c r="BC75" s="9">
        <f t="shared" ca="1" si="321"/>
        <v>95.2</v>
      </c>
      <c r="BD75" s="9">
        <f t="shared" ca="1" si="322"/>
        <v>101.7</v>
      </c>
      <c r="BE75" s="9">
        <f t="shared" ca="1" si="322"/>
        <v>100.1</v>
      </c>
      <c r="BF75" s="9">
        <f t="shared" ca="1" si="323"/>
        <v>121.6</v>
      </c>
      <c r="BG75">
        <f t="shared" ca="1" si="278"/>
        <v>-3.8026460111520661E-4</v>
      </c>
      <c r="BH75">
        <f t="shared" ca="1" si="279"/>
        <v>-1.6892405164337722E-5</v>
      </c>
      <c r="BI75">
        <f t="shared" ca="1" si="280"/>
        <v>-9.6131883848234092E-4</v>
      </c>
      <c r="BJ75">
        <f t="shared" ca="1" si="281"/>
        <v>2.7847039786249271E-3</v>
      </c>
      <c r="BK75">
        <f t="shared" ca="1" si="282"/>
        <v>9.4683262735868971E-3</v>
      </c>
      <c r="BL75" s="13">
        <f t="shared" ca="1" si="283"/>
        <v>1.0894554407449939E-2</v>
      </c>
      <c r="BM75">
        <f t="shared" ca="1" si="242"/>
        <v>-9.7667180503478133E-3</v>
      </c>
      <c r="BN75">
        <f t="shared" ca="1" si="243"/>
        <v>-3.5012340230502835E-2</v>
      </c>
      <c r="BO75" s="13">
        <f t="shared" ca="1" si="244"/>
        <v>-4.4779058280850645E-2</v>
      </c>
      <c r="BP75">
        <f t="shared" ca="1" si="284"/>
        <v>3.7874770417825675E-3</v>
      </c>
      <c r="BQ75">
        <f t="shared" ca="1" si="285"/>
        <v>-3.6013609931775702E-3</v>
      </c>
      <c r="BR75">
        <f t="shared" ca="1" si="286"/>
        <v>-1.2910383583920935E-2</v>
      </c>
      <c r="BS75" s="13">
        <f t="shared" ca="1" si="287"/>
        <v>-1.2724267535315938E-2</v>
      </c>
      <c r="BT75" s="5">
        <f t="shared" si="245"/>
        <v>71310.399999999994</v>
      </c>
      <c r="BU75" s="5">
        <f t="shared" ca="1" si="246"/>
        <v>250757.40538634526</v>
      </c>
      <c r="BV75" s="5">
        <f t="shared" ca="1" si="247"/>
        <v>26379.110916368794</v>
      </c>
      <c r="BW75" s="5">
        <f t="shared" ca="1" si="288"/>
        <v>95833.988775338701</v>
      </c>
      <c r="BX75" s="5">
        <f t="shared" si="248"/>
        <v>86115</v>
      </c>
      <c r="BY75" s="5">
        <f t="shared" si="249"/>
        <v>256129.1</v>
      </c>
      <c r="BZ75" s="5">
        <f t="shared" si="250"/>
        <v>47926</v>
      </c>
      <c r="CA75" s="5">
        <f t="shared" si="251"/>
        <v>134041</v>
      </c>
      <c r="CB75" s="9">
        <f t="shared" si="289"/>
        <v>120.76078664542619</v>
      </c>
      <c r="CC75" s="9">
        <f t="shared" ca="1" si="290"/>
        <v>102.14218782706676</v>
      </c>
      <c r="CD75" s="9">
        <f t="shared" ca="1" si="291"/>
        <v>181.6816349570785</v>
      </c>
      <c r="CE75" s="9">
        <f t="shared" ca="1" si="292"/>
        <v>139.86791295333546</v>
      </c>
      <c r="CF75" s="5"/>
      <c r="CG75" s="5">
        <f t="shared" si="252"/>
        <v>102.1327735957388</v>
      </c>
      <c r="CH75" s="5">
        <f t="shared" ca="1" si="293"/>
        <v>102.14218782706676</v>
      </c>
      <c r="CI75" s="5">
        <f t="shared" si="253"/>
        <v>147.72005745319598</v>
      </c>
      <c r="CJ75" s="5">
        <f t="shared" ca="1" si="294"/>
        <v>181.6816349570785</v>
      </c>
      <c r="CK75" s="5">
        <f t="shared" si="295"/>
        <v>129.19091468104423</v>
      </c>
      <c r="CL75" s="5">
        <f t="shared" ca="1" si="296"/>
        <v>139.86791295333546</v>
      </c>
      <c r="CM75" s="5"/>
      <c r="CN75" s="1">
        <f t="shared" si="221"/>
        <v>52.360725304082059</v>
      </c>
      <c r="CO75" s="1">
        <f t="shared" si="222"/>
        <v>8.1982319932027572</v>
      </c>
      <c r="CP75" s="1">
        <f t="shared" ca="1" si="223"/>
        <v>28.828437133585695</v>
      </c>
      <c r="CQ75" s="1">
        <f t="shared" ca="1" si="224"/>
        <v>3.0326862711023748</v>
      </c>
      <c r="CR75" s="1">
        <f t="shared" ca="1" si="225"/>
        <v>11.017597332425785</v>
      </c>
      <c r="CS75" s="83">
        <f t="shared" si="297"/>
        <v>5.8284861770904871E-3</v>
      </c>
      <c r="CT75" s="83">
        <f t="shared" si="298"/>
        <v>6.2726233006427188E-3</v>
      </c>
      <c r="CU75" s="83">
        <f t="shared" ca="1" si="254"/>
        <v>1.1126336556763637E-2</v>
      </c>
      <c r="CV75" s="83">
        <f t="shared" ca="1" si="255"/>
        <v>-4.552191240478827E-2</v>
      </c>
      <c r="CW75" s="83">
        <f t="shared" ca="1" si="255"/>
        <v>-1.2515214095288565E-2</v>
      </c>
      <c r="CX75" s="83">
        <f t="shared" si="299"/>
        <v>-1.8050948328114974E-3</v>
      </c>
      <c r="CY75" s="83">
        <f t="shared" si="313"/>
        <v>-3.4122886333731754E-3</v>
      </c>
      <c r="CZ75" s="83">
        <f t="shared" ca="1" si="314"/>
        <v>5.0358369926830498E-4</v>
      </c>
      <c r="DA75" s="83">
        <f t="shared" ca="1" si="315"/>
        <v>-8.9589555085380808E-3</v>
      </c>
      <c r="DB75" s="83">
        <f t="shared" ca="1" si="315"/>
        <v>-5.5063014051113367E-3</v>
      </c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H75" s="5"/>
      <c r="EO75" s="91">
        <v>86115</v>
      </c>
      <c r="EP75" s="1">
        <f>+'gaku-mk1131'!G78</f>
        <v>79148.7</v>
      </c>
      <c r="EQ75" s="5">
        <f t="shared" ca="1" si="256"/>
        <v>15392.200788169836</v>
      </c>
      <c r="ER75" s="7">
        <f ca="1">+ER74+$EQ74</f>
        <v>617575.17053429503</v>
      </c>
      <c r="ES75" s="7">
        <f ca="1">+ES74+$EQ74</f>
        <v>617575.17053429503</v>
      </c>
      <c r="ET75" s="7">
        <f ca="1">+ET74+EQ74-(ES77-ER77)/4</f>
        <v>596424.61098636209</v>
      </c>
      <c r="EU75" s="132">
        <v>598816.9</v>
      </c>
      <c r="EV75" s="5">
        <f t="shared" ca="1" si="257"/>
        <v>6560</v>
      </c>
      <c r="EW75" s="92">
        <f t="shared" ca="1" si="258"/>
        <v>108.10000000000001</v>
      </c>
      <c r="EX75">
        <f t="shared" ca="1" si="226"/>
        <v>0.68355178391617222</v>
      </c>
      <c r="EY75">
        <f t="shared" ca="1" si="259"/>
        <v>0.68256743382859919</v>
      </c>
      <c r="EZ75">
        <f t="shared" ca="1" si="260"/>
        <v>1.4818885219742679E-2</v>
      </c>
      <c r="FA75">
        <f t="shared" ca="1" si="260"/>
        <v>1.6882315625624776E-2</v>
      </c>
      <c r="FC75" s="6">
        <f>+call!C113</f>
        <v>0.49</v>
      </c>
      <c r="FE75" s="143">
        <f>fof!B137/10</f>
        <v>23125.218815151595</v>
      </c>
      <c r="FF75" s="143">
        <f>fof!C137/10</f>
        <v>269447.03899646539</v>
      </c>
      <c r="FG75" s="65">
        <f ca="1">+AVERAGE(OFFSET(jikasougaku!$BF$450,(ROW(Sheet1!FG75)-ROW(Sheet1!$FG$59))*3,0):OFFSET(jikasougaku!$BF$450,(ROW(Sheet1!FG75)-ROW(Sheet1!$FG$59))*3+2,0))/1000</f>
        <v>62212.410333333333</v>
      </c>
      <c r="FH75" s="65">
        <f ca="1">+AVERAGE(OFFSET(jikasougaku!$BR$450,(ROW(Sheet1!FH75)-ROW(Sheet1!$FH$59))*3,0):OFFSET(jikasougaku!$BR$450,(ROW(Sheet1!FH75)-ROW(Sheet1!$FH$59))*3+2,0))/1000</f>
        <v>335536.94566666667</v>
      </c>
      <c r="FI75" s="65">
        <f ca="1">+AVERAGE(OFFSET(jikasougaku!$BH$450,(ROW(Sheet1!FI75)-ROW(Sheet1!FI$59))*3,0):OFFSET(jikasougaku!$BH$450,(ROW(Sheet1!FI75)-ROW(Sheet1!FI$59))*3+2,0))/1000</f>
        <v>6241.6896666666671</v>
      </c>
      <c r="FJ75" s="65">
        <f ca="1">+AVERAGE(OFFSET(jikasougaku!$BJ$450,(ROW(Sheet1!FJ75)-ROW(Sheet1!FJ$59))*3,0):OFFSET(jikasougaku!$BJ$450,(ROW(Sheet1!FJ75)-ROW(Sheet1!FJ$59))*3+2,0))/1000</f>
        <v>5808.8816666666671</v>
      </c>
      <c r="FK75" s="65">
        <f ca="1">+AVERAGE(OFFSET(jikasougaku!$BL$450,(ROW(Sheet1!FK75)-ROW(Sheet1!FK$59))*3,0):OFFSET(jikasougaku!$BL$450,(ROW(Sheet1!FK75)-ROW(Sheet1!FK$59))*3+2,0))/1000</f>
        <v>4497.0336666666672</v>
      </c>
      <c r="FL75" s="64">
        <f t="shared" ca="1" si="201"/>
        <v>62212.410333333333</v>
      </c>
      <c r="FM75" s="7">
        <f t="shared" ca="1" si="202"/>
        <v>256776.93033333329</v>
      </c>
      <c r="FN75" s="5">
        <f t="shared" si="227"/>
        <v>23125.218815151595</v>
      </c>
      <c r="FO75" s="5">
        <f t="shared" si="211"/>
        <v>269447.03899646539</v>
      </c>
      <c r="FP75" s="1">
        <f t="shared" si="228"/>
        <v>2.6586011120424256</v>
      </c>
      <c r="FQ75" s="1">
        <f t="shared" si="229"/>
        <v>30.977099210978675</v>
      </c>
      <c r="FR75" s="211">
        <f>+FP75/消費税調整!$E75*100</f>
        <v>2.3169022445285496</v>
      </c>
      <c r="FS75" s="211">
        <f>+FQ75/消費税調整!$E75*100</f>
        <v>26.995742372109095</v>
      </c>
      <c r="FT75" s="83">
        <f t="shared" si="300"/>
        <v>-0.10319046168309536</v>
      </c>
      <c r="FU75" s="83">
        <f t="shared" si="301"/>
        <v>-0.11728505639917687</v>
      </c>
      <c r="FW75" s="5">
        <f>kshotoku1722!E23</f>
        <v>279329.90000000002</v>
      </c>
      <c r="FX75" s="72">
        <f t="shared" ca="1" si="261"/>
        <v>0.39390173394102124</v>
      </c>
      <c r="FY75">
        <f t="shared" ca="1" si="302"/>
        <v>2.3034222362258685E-2</v>
      </c>
      <c r="GA75" s="72">
        <f ca="1">+AVERAGE(OFFSET(Maikin05!$F$10,ROUNDDOWN((ROW(GA75)-ROW(GA$45))/4,0),MOD(ROW(GA75)-ROW(GA$45),4)*3):OFFSET(Maikin05!$F$10,ROUNDDOWN((ROW(GA75)-ROW(GA$45))/4,0),MOD(ROW(GA75)-ROW(GA$45),4)*3+2))</f>
        <v>108.10000000000001</v>
      </c>
      <c r="GB75" s="72">
        <f ca="1">+AVERAGE(OFFSET(Maikin30!$F$20,ROUNDDOWN((ROW(GB75)-ROW(GB$5))/4,0),MOD(ROW(GB75)-ROW(GB$5),4)*3):OFFSET(Maikin30!$F$20,ROUNDDOWN((ROW(GB75)-ROW(GB$5))/4,0),MOD(ROW(GB75)-ROW(GB$5),4)*3+2))</f>
        <v>105.16666666666667</v>
      </c>
      <c r="GC75" s="5">
        <f ca="1">+AVERAGE(OFFSET(Rocho!$J$66,(ROW(GC75)-ROW($GC$5))*3,0):OFFSET(Rocho!$J$66,(ROW(GC75)-ROW($GC$5))*3+2,0))</f>
        <v>6560</v>
      </c>
      <c r="GD75" s="72">
        <f t="shared" ca="1" si="262"/>
        <v>81.526137039363562</v>
      </c>
      <c r="GE75">
        <f t="shared" ca="1" si="303"/>
        <v>-1.8654694471000367E-2</v>
      </c>
      <c r="GF75" s="72"/>
      <c r="GG75" s="87" t="s">
        <v>294</v>
      </c>
      <c r="GH75" s="78">
        <f ca="1">+AVERAGE(OFFSET(Rocho!$E$6,(ROW(GH75)-ROW($GH$5))*3,0):OFFSET(Rocho!$E$6,(ROW(GH75)-ROW($GH$5))*3+2,0))/10000</f>
        <v>10294.333333333332</v>
      </c>
      <c r="GI75" s="82">
        <f>Rocho!T76</f>
        <v>8673.3211498058099</v>
      </c>
      <c r="GJ75">
        <f t="shared" si="304"/>
        <v>1.2478710970874451E-3</v>
      </c>
      <c r="GL75" s="94">
        <f t="shared" si="230"/>
        <v>278825.89999999997</v>
      </c>
      <c r="GM75" s="5">
        <f t="shared" si="263"/>
        <v>86115</v>
      </c>
      <c r="GN75" s="5">
        <f>+'gaku-mk1722'!C22-'gaku-mk1722'!D22</f>
        <v>4933.2000000000116</v>
      </c>
      <c r="GO75" s="5">
        <f t="shared" si="264"/>
        <v>23904.9</v>
      </c>
      <c r="GP75" s="5">
        <f t="shared" si="265"/>
        <v>24021.1</v>
      </c>
      <c r="GQ75" s="5">
        <f>+'gaku-mk1722'!H22</f>
        <v>4831.5</v>
      </c>
      <c r="GR75" s="5">
        <f>+'gaku-mk1722'!W22</f>
        <v>129562.9</v>
      </c>
      <c r="GS75" s="5">
        <f>+'gaku-mk1722'!M22</f>
        <v>55192</v>
      </c>
      <c r="GT75" s="5">
        <f>+'gaku-mk1722'!N22</f>
        <v>49734.7</v>
      </c>
      <c r="GU75" s="5">
        <f t="shared" si="266"/>
        <v>71310.399999999994</v>
      </c>
      <c r="GV75" s="5">
        <f>+'gaku-jk1722'!C22-'gaku-jk1722'!D22</f>
        <v>4251.7999999999884</v>
      </c>
      <c r="GW75" s="5">
        <f t="shared" si="267"/>
        <v>8889.5</v>
      </c>
      <c r="GX75" s="5">
        <f t="shared" si="268"/>
        <v>23554.3</v>
      </c>
      <c r="GY75" s="5">
        <f>+'gaku-jk1722'!H22</f>
        <v>4490.8999999999996</v>
      </c>
      <c r="GZ75" s="5">
        <f>+'gaku-jk1722'!Z22</f>
        <v>120552.3</v>
      </c>
      <c r="HA75" s="5">
        <f>+'gaku-jk1722'!M22</f>
        <v>41622.5</v>
      </c>
      <c r="HB75" s="5">
        <f>+'gaku-jk1722'!N22</f>
        <v>55732.800000000003</v>
      </c>
      <c r="HC75" s="9">
        <f t="shared" ca="1" si="231"/>
        <v>121</v>
      </c>
      <c r="HD75">
        <f ca="1">+OFFSET('def-cy1722'!$C$8,ROUNDDOWN((ROW(Sheet1!HG75)-ROW(Sheet1!HG$61))/4,0),0)</f>
        <v>110.8</v>
      </c>
      <c r="HE75" s="9">
        <f t="shared" ca="1" si="232"/>
        <v>268.89999999999998</v>
      </c>
      <c r="HF75" s="9">
        <f t="shared" ca="1" si="233"/>
        <v>101.8</v>
      </c>
      <c r="HG75">
        <f ca="1">+OFFSET('def-cy1722'!$H$8,ROUNDDOWN((ROW(Sheet1!HG75)-ROW(Sheet1!HG$61))/4,0),0)</f>
        <v>108.4</v>
      </c>
      <c r="HH75">
        <f ca="1">+OFFSET('def-cy1722'!$W$8,ROUNDDOWN((ROW(Sheet1!HG75)-ROW(Sheet1!HG$61))/4,0),0)</f>
        <v>107.5</v>
      </c>
      <c r="HI75">
        <f ca="1">+OFFSET('def-cy1722'!$M$8,ROUNDDOWN((ROW(Sheet1!HG75)-ROW(Sheet1!HG$61))/4,0),0)</f>
        <v>134.9</v>
      </c>
      <c r="HJ75">
        <f ca="1">+OFFSET('def-cy1722'!$N$8,ROUNDDOWN((ROW(Sheet1!HG75)-ROW(Sheet1!HG$61))/4,0),0)</f>
        <v>90.9</v>
      </c>
      <c r="HS75" s="9">
        <f t="shared" ca="1" si="203"/>
        <v>121.6</v>
      </c>
      <c r="HT75" s="9">
        <f t="shared" ca="1" si="204"/>
        <v>109.5</v>
      </c>
      <c r="HU75" s="9">
        <f t="shared" ca="1" si="205"/>
        <v>275.8</v>
      </c>
      <c r="HV75" s="9">
        <f t="shared" ca="1" si="206"/>
        <v>100.1</v>
      </c>
      <c r="HW75" s="9">
        <f t="shared" ca="1" si="207"/>
        <v>109.1</v>
      </c>
      <c r="HX75" s="9">
        <f t="shared" ca="1" si="208"/>
        <v>106.4</v>
      </c>
      <c r="HY75" s="9">
        <f t="shared" ca="1" si="209"/>
        <v>132.5</v>
      </c>
      <c r="HZ75" s="9">
        <f t="shared" ca="1" si="210"/>
        <v>85.5</v>
      </c>
      <c r="IA75">
        <f t="shared" ca="1" si="234"/>
        <v>1.8476739903007602E-3</v>
      </c>
      <c r="IB75">
        <f t="shared" ca="1" si="235"/>
        <v>-2.9731998286212127E-4</v>
      </c>
      <c r="IC75">
        <f t="shared" ca="1" si="236"/>
        <v>-1.7568795700596918E-3</v>
      </c>
      <c r="ID75">
        <f t="shared" ca="1" si="237"/>
        <v>-6.2981714977180985E-3</v>
      </c>
      <c r="IE75">
        <f t="shared" ca="1" si="238"/>
        <v>8.3923838466030409E-3</v>
      </c>
      <c r="IF75">
        <f t="shared" ca="1" si="239"/>
        <v>1.3502400098412588E-3</v>
      </c>
      <c r="IG75">
        <f t="shared" ca="1" si="240"/>
        <v>-3.0589981870486967E-3</v>
      </c>
      <c r="IH75">
        <f t="shared" ca="1" si="241"/>
        <v>6.4025618227270189E-4</v>
      </c>
      <c r="II75">
        <f t="shared" ca="1" si="305"/>
        <v>8.191847913291535E-4</v>
      </c>
      <c r="IJ75" s="5">
        <f t="shared" ca="1" si="306"/>
        <v>222793.33401885713</v>
      </c>
      <c r="IK75" s="1">
        <f t="shared" ca="1" si="269"/>
        <v>25.613535176155271</v>
      </c>
      <c r="IL75">
        <f t="shared" ca="1" si="307"/>
        <v>1.1095497116012174E-3</v>
      </c>
      <c r="IM75" s="5">
        <f t="shared" si="270"/>
        <v>278825.89999999997</v>
      </c>
      <c r="IN75">
        <f t="shared" ca="1" si="271"/>
        <v>125.15001906493319</v>
      </c>
      <c r="IP75" s="112">
        <v>124.10842256770142</v>
      </c>
      <c r="IQ75" s="112">
        <v>124.99412373618352</v>
      </c>
      <c r="IR75">
        <f t="shared" si="272"/>
        <v>101.84367681523369</v>
      </c>
      <c r="IS75">
        <f t="shared" si="308"/>
        <v>-4.895538756097158E-4</v>
      </c>
      <c r="IT75" s="112">
        <v>0.54106411531229981</v>
      </c>
      <c r="IU75">
        <f t="shared" si="309"/>
        <v>5.7770124618361828E-3</v>
      </c>
      <c r="IW75">
        <f>+util!B73</f>
        <v>113.366666666667</v>
      </c>
      <c r="IX75">
        <f t="shared" si="310"/>
        <v>-1.1692620790282037E-2</v>
      </c>
      <c r="IY75">
        <f t="shared" si="311"/>
        <v>-7.0155724741692215E-3</v>
      </c>
      <c r="JA75" s="5">
        <f t="shared" si="273"/>
        <v>144784.90000000002</v>
      </c>
      <c r="JB75" s="1">
        <f t="shared" si="274"/>
        <v>3.0210094729374459</v>
      </c>
      <c r="JC75" s="5">
        <f t="shared" ca="1" si="275"/>
        <v>115689.07546460653</v>
      </c>
      <c r="JD75" s="1">
        <f t="shared" ca="1" si="276"/>
        <v>13.300246243717403</v>
      </c>
      <c r="JE75">
        <f t="shared" ca="1" si="312"/>
        <v>1.5302380987379216E-2</v>
      </c>
      <c r="JG75">
        <f t="shared" si="277"/>
        <v>0.55339199358872315</v>
      </c>
    </row>
    <row r="76" spans="1:267" ht="14.25" thickTop="1" x14ac:dyDescent="0.15">
      <c r="A76" t="s">
        <v>315</v>
      </c>
      <c r="B76" s="5">
        <f>+'gaku-mk1722'!B23</f>
        <v>536602.80000000005</v>
      </c>
      <c r="C76" s="5">
        <f>+'kgaku-mk1722'!B24</f>
        <v>279661.40000000002</v>
      </c>
      <c r="D76" s="5">
        <f>+'kgaku-mk1722'!C24</f>
        <v>3057.8</v>
      </c>
      <c r="E76" s="5">
        <f>+'kgaku-mk1722'!D24</f>
        <v>379.5</v>
      </c>
      <c r="F76" s="5">
        <f>+'kgaku-mk1722'!F24</f>
        <v>23725.1</v>
      </c>
      <c r="G76" s="5">
        <f>+'kgaku-mk1722'!G24</f>
        <v>21015.8</v>
      </c>
      <c r="H76" s="5">
        <f>+'kgaku-mk1722'!H24</f>
        <v>74229</v>
      </c>
      <c r="I76" s="5">
        <f>+'kgaku-mk1722'!I24</f>
        <v>158013.20000000001</v>
      </c>
      <c r="J76" s="5">
        <f>+'gaku-mk1722'!F23</f>
        <v>22741</v>
      </c>
      <c r="K76" s="5">
        <f>+'gaku-mk1722'!G23</f>
        <v>88325.6</v>
      </c>
      <c r="L76" s="5">
        <f>+'gaku-jk1722'!B23</f>
        <v>456567.5</v>
      </c>
      <c r="M76" s="5">
        <f>+'kgaku-jk1722'!B24</f>
        <v>252188.3</v>
      </c>
      <c r="N76" s="5">
        <f>+'kgaku-jk1722'!C24</f>
        <v>3294.5</v>
      </c>
      <c r="O76" s="5">
        <f>+'kgaku-jk1722'!D24</f>
        <v>362.1</v>
      </c>
      <c r="P76" s="5">
        <f>+'kgaku-jk1722'!F24</f>
        <v>8843.2000000000007</v>
      </c>
      <c r="Q76" s="5">
        <f>+'kgaku-jk1722'!G24</f>
        <v>18262.099999999999</v>
      </c>
      <c r="R76" s="5">
        <f>+'kgaku-jk1722'!H24</f>
        <v>76992.899999999994</v>
      </c>
      <c r="S76" s="5">
        <f>+'kgaku-jk1722'!I24</f>
        <v>152893.4</v>
      </c>
      <c r="T76" s="5">
        <f>+'gaku-jk1722'!F23</f>
        <v>22486</v>
      </c>
      <c r="U76" s="5">
        <f>+'gaku-jk1722'!G23</f>
        <v>73147.3</v>
      </c>
      <c r="V76" s="8">
        <f t="shared" si="164"/>
        <v>117.52978475252837</v>
      </c>
      <c r="W76" s="8">
        <f t="shared" si="212"/>
        <v>110.89388365756858</v>
      </c>
      <c r="X76" s="8">
        <f t="shared" si="213"/>
        <v>92.815298224313253</v>
      </c>
      <c r="Y76" s="8">
        <f t="shared" si="214"/>
        <v>104.80530240265121</v>
      </c>
      <c r="Z76" s="8">
        <f t="shared" si="215"/>
        <v>268.28636692599963</v>
      </c>
      <c r="AA76" s="8">
        <f t="shared" si="216"/>
        <v>115.07876969242312</v>
      </c>
      <c r="AB76" s="8">
        <f t="shared" si="217"/>
        <v>96.410188471924045</v>
      </c>
      <c r="AC76" s="8">
        <f t="shared" si="218"/>
        <v>103.34860759195624</v>
      </c>
      <c r="AD76" s="8">
        <f t="shared" si="219"/>
        <v>101.13403895757361</v>
      </c>
      <c r="AE76" s="8">
        <f t="shared" si="220"/>
        <v>120.750321611324</v>
      </c>
      <c r="AF76" s="10">
        <f ca="1">+OFFSET('kdef-cy1722'!B$9,ROUNDDOWN((ROW(Sheet1!AF76)-ROW(Sheet1!AF$61))/4,0),0)</f>
        <v>110.7</v>
      </c>
      <c r="AG76" s="10">
        <f ca="1">+OFFSET('kdef-cy1722'!C$9,ROUNDDOWN((ROW(Sheet1!AG76)-ROW(Sheet1!AG$61))/4,0),0)</f>
        <v>88</v>
      </c>
      <c r="AH76" s="10">
        <f ca="1">+OFFSET('kdef-cy1722'!D$9,ROUNDDOWN((ROW(Sheet1!AH76)-ROW(Sheet1!AH$61))/4,0),0)</f>
        <v>104.1</v>
      </c>
      <c r="AI76" s="10">
        <f ca="1">+OFFSET('kdef-cy1722'!F$9,ROUNDDOWN((ROW(Sheet1!AI76)-ROW(Sheet1!AI$61))/4,0),0)</f>
        <v>268.89999999999998</v>
      </c>
      <c r="AJ76" s="10">
        <f ca="1">+OFFSET('kdef-cy1722'!G$9,ROUNDDOWN((ROW(Sheet1!AJ76)-ROW(Sheet1!AJ$61))/4,0),0)</f>
        <v>114</v>
      </c>
      <c r="AK76" s="10">
        <f ca="1">+OFFSET('kdef-cy1722'!H$9,ROUNDDOWN((ROW(Sheet1!AK76)-ROW(Sheet1!AK$61))/4,0),0)</f>
        <v>96.7</v>
      </c>
      <c r="AL76" s="10">
        <f ca="1">+OFFSET('kdef-cy1722'!I$9,ROUNDDOWN((ROW(Sheet1!AL76)-ROW(Sheet1!AL$61))/4,0),0)</f>
        <v>103</v>
      </c>
      <c r="AM76" s="10">
        <f ca="1">+OFFSET('def-cy1722'!$F$8,ROUNDDOWN((ROW(Sheet1!AM76)-ROW(Sheet1!AM$61))/4,0),0)</f>
        <v>101.8</v>
      </c>
      <c r="AN76" s="10">
        <f ca="1">+OFFSET('def-cy1722'!$G$8,ROUNDDOWN((ROW(Sheet1!AN76)-ROW(Sheet1!AN$61))/4,0),0)</f>
        <v>121</v>
      </c>
      <c r="AO76" s="128"/>
      <c r="AP76" s="128"/>
      <c r="AQ76" s="128"/>
      <c r="AR76" s="128"/>
      <c r="AS76" s="128"/>
      <c r="AT76" s="128"/>
      <c r="AU76" s="128"/>
      <c r="AV76" s="128"/>
      <c r="AW76" s="128"/>
      <c r="AX76" s="9">
        <f t="shared" ca="1" si="316"/>
        <v>109.4</v>
      </c>
      <c r="AY76" s="9">
        <f t="shared" ca="1" si="317"/>
        <v>76.900000000000006</v>
      </c>
      <c r="AZ76" s="9">
        <f t="shared" ca="1" si="318"/>
        <v>102.4</v>
      </c>
      <c r="BA76" s="9">
        <f t="shared" ca="1" si="319"/>
        <v>275.8</v>
      </c>
      <c r="BB76" s="9">
        <f t="shared" ca="1" si="320"/>
        <v>112.7</v>
      </c>
      <c r="BC76" s="9">
        <f t="shared" ca="1" si="321"/>
        <v>95.2</v>
      </c>
      <c r="BD76" s="9">
        <f t="shared" ca="1" si="322"/>
        <v>101.7</v>
      </c>
      <c r="BE76" s="9">
        <f t="shared" ca="1" si="322"/>
        <v>100.1</v>
      </c>
      <c r="BF76" s="9">
        <f t="shared" ca="1" si="323"/>
        <v>121.6</v>
      </c>
      <c r="BG76">
        <f t="shared" ca="1" si="278"/>
        <v>-1.0415739460768352E-3</v>
      </c>
      <c r="BH76">
        <f t="shared" ca="1" si="279"/>
        <v>-4.5647794410600187E-5</v>
      </c>
      <c r="BI76">
        <f t="shared" ca="1" si="280"/>
        <v>-3.1327804920864627E-3</v>
      </c>
      <c r="BJ76">
        <f t="shared" ca="1" si="281"/>
        <v>4.4635875530594984E-4</v>
      </c>
      <c r="BK76">
        <f t="shared" ca="1" si="282"/>
        <v>4.9217622444068859E-3</v>
      </c>
      <c r="BL76" s="13">
        <f t="shared" ca="1" si="283"/>
        <v>1.1481187671389375E-3</v>
      </c>
      <c r="BM76">
        <f t="shared" ca="1" si="242"/>
        <v>-2.6550607541887543E-3</v>
      </c>
      <c r="BN76">
        <f t="shared" ca="1" si="243"/>
        <v>-2.2234456410360814E-2</v>
      </c>
      <c r="BO76" s="13">
        <f t="shared" ca="1" si="244"/>
        <v>-2.4889517164549568E-2</v>
      </c>
      <c r="BP76">
        <f t="shared" ca="1" si="284"/>
        <v>1.6569205273140424E-2</v>
      </c>
      <c r="BQ76">
        <f t="shared" ca="1" si="285"/>
        <v>-9.4723522997651423E-4</v>
      </c>
      <c r="BR76">
        <f t="shared" ca="1" si="286"/>
        <v>-7.9324966097456071E-3</v>
      </c>
      <c r="BS76" s="13">
        <f t="shared" ca="1" si="287"/>
        <v>7.6894734334183017E-3</v>
      </c>
      <c r="BT76" s="5">
        <f t="shared" si="245"/>
        <v>73147.3</v>
      </c>
      <c r="BU76" s="5">
        <f t="shared" ca="1" si="246"/>
        <v>251045.3046694684</v>
      </c>
      <c r="BV76" s="5">
        <f t="shared" ca="1" si="247"/>
        <v>25722.547582430278</v>
      </c>
      <c r="BW76" s="5">
        <f t="shared" ca="1" si="288"/>
        <v>96570.901686045181</v>
      </c>
      <c r="BX76" s="5">
        <f t="shared" si="248"/>
        <v>88325.6</v>
      </c>
      <c r="BY76" s="5">
        <f t="shared" si="249"/>
        <v>255936.3</v>
      </c>
      <c r="BZ76" s="5">
        <f t="shared" si="250"/>
        <v>46466.1</v>
      </c>
      <c r="CA76" s="5">
        <f t="shared" si="251"/>
        <v>134791.70000000001</v>
      </c>
      <c r="CB76" s="9">
        <f t="shared" si="289"/>
        <v>120.750321611324</v>
      </c>
      <c r="CC76" s="9">
        <f t="shared" ca="1" si="290"/>
        <v>101.94825206429221</v>
      </c>
      <c r="CD76" s="9">
        <f t="shared" ca="1" si="291"/>
        <v>180.64346018253087</v>
      </c>
      <c r="CE76" s="9">
        <f t="shared" ca="1" si="292"/>
        <v>139.57796566735161</v>
      </c>
      <c r="CF76" s="5"/>
      <c r="CG76" s="5">
        <f t="shared" si="252"/>
        <v>101.9420980520641</v>
      </c>
      <c r="CH76" s="5">
        <f t="shared" ca="1" si="293"/>
        <v>101.94825206429221</v>
      </c>
      <c r="CI76" s="5">
        <f t="shared" si="253"/>
        <v>148.31562887019138</v>
      </c>
      <c r="CJ76" s="5">
        <f t="shared" ca="1" si="294"/>
        <v>180.64346018253087</v>
      </c>
      <c r="CK76" s="5">
        <f t="shared" si="295"/>
        <v>129.01628595904344</v>
      </c>
      <c r="CL76" s="5">
        <f t="shared" ca="1" si="296"/>
        <v>139.57796566735161</v>
      </c>
      <c r="CM76" s="5"/>
      <c r="CN76" s="1">
        <f t="shared" si="221"/>
        <v>52.519157135783907</v>
      </c>
      <c r="CO76" s="1">
        <f t="shared" si="222"/>
        <v>8.4141655784923959</v>
      </c>
      <c r="CP76" s="1">
        <f t="shared" ca="1" si="223"/>
        <v>28.877850053139035</v>
      </c>
      <c r="CQ76" s="1">
        <f t="shared" ca="1" si="224"/>
        <v>2.9588757815971007</v>
      </c>
      <c r="CR76" s="1">
        <f t="shared" ca="1" si="225"/>
        <v>11.108592618602389</v>
      </c>
      <c r="CS76" s="83">
        <f t="shared" si="297"/>
        <v>3.0212076620598017E-3</v>
      </c>
      <c r="CT76" s="83">
        <f t="shared" si="298"/>
        <v>2.5998143463901127E-2</v>
      </c>
      <c r="CU76" s="83">
        <f t="shared" ca="1" si="254"/>
        <v>1.7125666557031845E-3</v>
      </c>
      <c r="CV76" s="83">
        <f t="shared" ca="1" si="255"/>
        <v>-2.4639392202489601E-2</v>
      </c>
      <c r="CW76" s="83">
        <f t="shared" ca="1" si="255"/>
        <v>8.2251665911638877E-3</v>
      </c>
      <c r="CX76" s="83">
        <f t="shared" si="299"/>
        <v>6.1923668779119011E-4</v>
      </c>
      <c r="CY76" s="83">
        <f t="shared" si="313"/>
        <v>-8.6662962911148567E-5</v>
      </c>
      <c r="CZ76" s="83">
        <f t="shared" ca="1" si="314"/>
        <v>-1.9004890307470592E-3</v>
      </c>
      <c r="DA76" s="83">
        <f t="shared" ca="1" si="315"/>
        <v>-5.7306415130100961E-3</v>
      </c>
      <c r="DB76" s="83">
        <f t="shared" ca="1" si="315"/>
        <v>-2.0751595368998822E-3</v>
      </c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H76" s="5"/>
      <c r="EO76" s="91">
        <v>88325.6</v>
      </c>
      <c r="EP76" s="1">
        <f>+'gaku-mk1131'!G79</f>
        <v>79771.399999999994</v>
      </c>
      <c r="EQ76" s="5">
        <f t="shared" ca="1" si="256"/>
        <v>15820.118809171765</v>
      </c>
      <c r="ER76" s="7">
        <f ca="1">+ER75+$EQ75</f>
        <v>632967.3713224649</v>
      </c>
      <c r="ES76" s="7">
        <f ca="1">+ES75+$EQ75</f>
        <v>632967.3713224649</v>
      </c>
      <c r="ET76" s="7">
        <f ca="1">+ET75+EQ75-(ES77-ER77)/4</f>
        <v>601241.53200056555</v>
      </c>
      <c r="EU76" s="132">
        <v>602031.9</v>
      </c>
      <c r="EV76" s="5">
        <f t="shared" ca="1" si="257"/>
        <v>6549</v>
      </c>
      <c r="EW76" s="92">
        <f t="shared" ca="1" si="258"/>
        <v>108</v>
      </c>
      <c r="EX76">
        <f t="shared" ca="1" si="226"/>
        <v>0.68439080519087947</v>
      </c>
      <c r="EY76">
        <f t="shared" ca="1" si="259"/>
        <v>0.68406721223886879</v>
      </c>
      <c r="EZ76">
        <f t="shared" ca="1" si="260"/>
        <v>1.226690924896513E-3</v>
      </c>
      <c r="FA76">
        <f t="shared" ca="1" si="260"/>
        <v>2.1948499793519828E-3</v>
      </c>
      <c r="FC76" s="6">
        <f>+call!C114</f>
        <v>0.45333333333333298</v>
      </c>
      <c r="FE76" s="142">
        <f>fof!B138/10</f>
        <v>16611.871500358549</v>
      </c>
      <c r="FF76" s="142">
        <f>fof!C138/10</f>
        <v>236111.30000000013</v>
      </c>
      <c r="FG76" s="65">
        <f ca="1">+AVERAGE(OFFSET(jikasougaku!$BF$450,(ROW(Sheet1!FG76)-ROW(Sheet1!$FG$59))*3,0):OFFSET(jikasougaku!$BF$450,(ROW(Sheet1!FG76)-ROW(Sheet1!$FG$59))*3+2,0))/1000</f>
        <v>46486.014666666662</v>
      </c>
      <c r="FH76" s="65">
        <f ca="1">+AVERAGE(OFFSET(jikasougaku!$BR$450,(ROW(Sheet1!FH76)-ROW(Sheet1!$FH$59))*3,0):OFFSET(jikasougaku!$BR$450,(ROW(Sheet1!FH76)-ROW(Sheet1!$FH$59))*3+2,0))/1000</f>
        <v>287705.46000000002</v>
      </c>
      <c r="FI76" s="65">
        <f ca="1">+AVERAGE(OFFSET(jikasougaku!$BH$450,(ROW(Sheet1!FI76)-ROW(Sheet1!FI$59))*3,0):OFFSET(jikasougaku!$BH$450,(ROW(Sheet1!FI76)-ROW(Sheet1!FI$59))*3+2,0))/1000</f>
        <v>5116.3373333333329</v>
      </c>
      <c r="FJ76" s="65">
        <f ca="1">+AVERAGE(OFFSET(jikasougaku!$BJ$450,(ROW(Sheet1!FJ76)-ROW(Sheet1!FJ$59))*3,0):OFFSET(jikasougaku!$BJ$450,(ROW(Sheet1!FJ76)-ROW(Sheet1!FJ$59))*3+2,0))/1000</f>
        <v>5028.717333333333</v>
      </c>
      <c r="FK76" s="65">
        <f ca="1">+AVERAGE(OFFSET(jikasougaku!$BL$450,(ROW(Sheet1!FK76)-ROW(Sheet1!FK$59))*3,0):OFFSET(jikasougaku!$BL$450,(ROW(Sheet1!FK76)-ROW(Sheet1!FK$59))*3+2,0))/1000</f>
        <v>4658.2456666666667</v>
      </c>
      <c r="FL76" s="64">
        <f t="shared" ca="1" si="201"/>
        <v>46486.014666666662</v>
      </c>
      <c r="FM76" s="7">
        <f t="shared" ca="1" si="202"/>
        <v>226416.14500000002</v>
      </c>
      <c r="FN76" s="5">
        <f t="shared" si="227"/>
        <v>16611.871500358549</v>
      </c>
      <c r="FO76" s="5">
        <f t="shared" si="211"/>
        <v>236111.30000000013</v>
      </c>
      <c r="FP76" s="1">
        <f t="shared" si="228"/>
        <v>1.9108707686087623</v>
      </c>
      <c r="FQ76" s="1">
        <f t="shared" si="229"/>
        <v>27.159985032299108</v>
      </c>
      <c r="FR76" s="211">
        <f>+FP76/消費税調整!$E76*100</f>
        <v>1.6642436709831288</v>
      </c>
      <c r="FS76" s="211">
        <f>+FQ76/消費税調整!$E76*100</f>
        <v>23.654573577945008</v>
      </c>
      <c r="FT76" s="83">
        <f t="shared" si="300"/>
        <v>-0.33086028545731105</v>
      </c>
      <c r="FU76" s="83">
        <f t="shared" si="301"/>
        <v>-0.13212268144717332</v>
      </c>
      <c r="FW76" s="5">
        <f>kshotoku1722!E24</f>
        <v>278817.40000000002</v>
      </c>
      <c r="FX76" s="72">
        <f t="shared" ca="1" si="261"/>
        <v>0.39420409109674648</v>
      </c>
      <c r="FY76">
        <f t="shared" ca="1" si="302"/>
        <v>7.6730094094947627E-4</v>
      </c>
      <c r="GA76" s="72">
        <f ca="1">+AVERAGE(OFFSET(Maikin05!$F$10,ROUNDDOWN((ROW(GA76)-ROW(GA$45))/4,0),MOD(ROW(GA76)-ROW(GA$45),4)*3):OFFSET(Maikin05!$F$10,ROUNDDOWN((ROW(GA76)-ROW(GA$45))/4,0),MOD(ROW(GA76)-ROW(GA$45),4)*3+2))</f>
        <v>108</v>
      </c>
      <c r="GB76" s="72">
        <f ca="1">+AVERAGE(OFFSET(Maikin30!$F$20,ROUNDDOWN((ROW(GB76)-ROW(GB$5))/4,0),MOD(ROW(GB76)-ROW(GB$5),4)*3):OFFSET(Maikin30!$F$20,ROUNDDOWN((ROW(GB76)-ROW(GB$5))/4,0),MOD(ROW(GB76)-ROW(GB$5),4)*3+2))</f>
        <v>104.89999999999999</v>
      </c>
      <c r="GC76" s="5">
        <f ca="1">+AVERAGE(OFFSET(Rocho!$J$66,(ROW(GC76)-ROW($GC$5))*3,0):OFFSET(Rocho!$J$66,(ROW(GC76)-ROW($GC$5))*3+2,0))</f>
        <v>6549</v>
      </c>
      <c r="GD76" s="72">
        <f t="shared" ca="1" si="262"/>
        <v>81.360104888943852</v>
      </c>
      <c r="GE76">
        <f t="shared" ca="1" si="303"/>
        <v>-2.0386277681486756E-3</v>
      </c>
      <c r="GF76" s="72"/>
      <c r="GG76" s="87" t="s">
        <v>295</v>
      </c>
      <c r="GH76" s="78">
        <f ca="1">+AVERAGE(OFFSET(Rocho!$E$6,(ROW(GH76)-ROW($GH$5))*3,0):OFFSET(Rocho!$E$6,(ROW(GH76)-ROW($GH$5))*3+2,0))/10000</f>
        <v>10319</v>
      </c>
      <c r="GI76" s="82">
        <f>Rocho!T77</f>
        <v>8679.1417564940893</v>
      </c>
      <c r="GJ76">
        <f t="shared" si="304"/>
        <v>6.708680995907016E-4</v>
      </c>
      <c r="GL76" s="94">
        <f t="shared" si="230"/>
        <v>280666.49999999994</v>
      </c>
      <c r="GM76" s="5">
        <f t="shared" si="263"/>
        <v>88325.6</v>
      </c>
      <c r="GN76" s="5">
        <f>+'gaku-mk1722'!C23-'gaku-mk1722'!D23</f>
        <v>5028.6999999999534</v>
      </c>
      <c r="GO76" s="5">
        <f t="shared" si="264"/>
        <v>23725.1</v>
      </c>
      <c r="GP76" s="5">
        <f t="shared" si="265"/>
        <v>22741</v>
      </c>
      <c r="GQ76" s="5">
        <f>+'gaku-mk1722'!H23</f>
        <v>4060.5</v>
      </c>
      <c r="GR76" s="5">
        <f>+'gaku-mk1722'!W23</f>
        <v>128139.7</v>
      </c>
      <c r="GS76" s="5">
        <f>+'gaku-mk1722'!M23</f>
        <v>58321.1</v>
      </c>
      <c r="GT76" s="5">
        <f>+'gaku-mk1722'!N23</f>
        <v>49675.199999999997</v>
      </c>
      <c r="GU76" s="5">
        <f t="shared" si="266"/>
        <v>73147.3</v>
      </c>
      <c r="GV76" s="5">
        <f>+'gaku-jk1722'!C23-'gaku-jk1722'!D23</f>
        <v>4339.5</v>
      </c>
      <c r="GW76" s="5">
        <f t="shared" si="267"/>
        <v>8843.2000000000007</v>
      </c>
      <c r="GX76" s="5">
        <f t="shared" si="268"/>
        <v>22486</v>
      </c>
      <c r="GY76" s="5">
        <f>+'gaku-jk1722'!H23</f>
        <v>3726.1</v>
      </c>
      <c r="GZ76" s="5">
        <f>+'gaku-jk1722'!Z23</f>
        <v>119093.5</v>
      </c>
      <c r="HA76" s="5">
        <f>+'gaku-jk1722'!M23</f>
        <v>42584.6</v>
      </c>
      <c r="HB76" s="5">
        <f>+'gaku-jk1722'!N23</f>
        <v>54570.2</v>
      </c>
      <c r="HC76" s="9">
        <f t="shared" ca="1" si="231"/>
        <v>121</v>
      </c>
      <c r="HD76">
        <f ca="1">+OFFSET('def-cy1722'!$C$8,ROUNDDOWN((ROW(Sheet1!HG76)-ROW(Sheet1!HG$61))/4,0),0)</f>
        <v>110.8</v>
      </c>
      <c r="HE76" s="9">
        <f t="shared" ca="1" si="232"/>
        <v>268.89999999999998</v>
      </c>
      <c r="HF76" s="9">
        <f t="shared" ca="1" si="233"/>
        <v>101.8</v>
      </c>
      <c r="HG76">
        <f ca="1">+OFFSET('def-cy1722'!$H$8,ROUNDDOWN((ROW(Sheet1!HG76)-ROW(Sheet1!HG$61))/4,0),0)</f>
        <v>108.4</v>
      </c>
      <c r="HH76">
        <f ca="1">+OFFSET('def-cy1722'!$W$8,ROUNDDOWN((ROW(Sheet1!HG76)-ROW(Sheet1!HG$61))/4,0),0)</f>
        <v>107.5</v>
      </c>
      <c r="HI76">
        <f ca="1">+OFFSET('def-cy1722'!$M$8,ROUNDDOWN((ROW(Sheet1!HG76)-ROW(Sheet1!HG$61))/4,0),0)</f>
        <v>134.9</v>
      </c>
      <c r="HJ76">
        <f ca="1">+OFFSET('def-cy1722'!$N$8,ROUNDDOWN((ROW(Sheet1!HG76)-ROW(Sheet1!HG$61))/4,0),0)</f>
        <v>90.9</v>
      </c>
      <c r="HS76" s="9">
        <f t="shared" ca="1" si="203"/>
        <v>121.6</v>
      </c>
      <c r="HT76" s="9">
        <f t="shared" ca="1" si="204"/>
        <v>109.5</v>
      </c>
      <c r="HU76" s="9">
        <f t="shared" ca="1" si="205"/>
        <v>275.8</v>
      </c>
      <c r="HV76" s="9">
        <f t="shared" ca="1" si="206"/>
        <v>100.1</v>
      </c>
      <c r="HW76" s="9">
        <f t="shared" ca="1" si="207"/>
        <v>109.1</v>
      </c>
      <c r="HX76" s="9">
        <f t="shared" ca="1" si="208"/>
        <v>106.4</v>
      </c>
      <c r="HY76" s="9">
        <f t="shared" ca="1" si="209"/>
        <v>132.5</v>
      </c>
      <c r="HZ76" s="9">
        <f t="shared" ca="1" si="210"/>
        <v>85.5</v>
      </c>
      <c r="IA76">
        <f t="shared" ca="1" si="234"/>
        <v>7.9736993218603187E-3</v>
      </c>
      <c r="IB76">
        <f t="shared" ca="1" si="235"/>
        <v>3.4281078642011249E-4</v>
      </c>
      <c r="IC76">
        <f t="shared" ca="1" si="236"/>
        <v>-4.558437647670226E-4</v>
      </c>
      <c r="ID76">
        <f t="shared" ca="1" si="237"/>
        <v>-3.8174035383774056E-3</v>
      </c>
      <c r="IE76">
        <f t="shared" ca="1" si="238"/>
        <v>-2.9786083024256334E-3</v>
      </c>
      <c r="IF76">
        <f t="shared" ca="1" si="239"/>
        <v>-5.5408723933739329E-3</v>
      </c>
      <c r="IG76">
        <f t="shared" ca="1" si="240"/>
        <v>4.5506858826482813E-3</v>
      </c>
      <c r="IH76">
        <f t="shared" ca="1" si="241"/>
        <v>3.5484378183162396E-3</v>
      </c>
      <c r="II76">
        <f t="shared" ca="1" si="305"/>
        <v>3.6229058103009562E-3</v>
      </c>
      <c r="IJ76" s="5">
        <f t="shared" ca="1" si="306"/>
        <v>223600.49328317039</v>
      </c>
      <c r="IK76" s="1">
        <f t="shared" ca="1" si="269"/>
        <v>25.720861520755683</v>
      </c>
      <c r="IL76">
        <f t="shared" ca="1" si="307"/>
        <v>4.1814653677285799E-3</v>
      </c>
      <c r="IM76" s="5">
        <f t="shared" si="270"/>
        <v>280666.49999999994</v>
      </c>
      <c r="IN76">
        <f t="shared" ca="1" si="271"/>
        <v>125.52141360643623</v>
      </c>
      <c r="IP76" s="112">
        <v>124.96704971749588</v>
      </c>
      <c r="IQ76" s="112">
        <v>125.00522894499302</v>
      </c>
      <c r="IR76">
        <f t="shared" si="272"/>
        <v>100.07850666874005</v>
      </c>
      <c r="IS76">
        <f t="shared" si="308"/>
        <v>-1.7484112767241836E-2</v>
      </c>
      <c r="IT76" s="112">
        <v>0.5411121866119758</v>
      </c>
      <c r="IU76">
        <f t="shared" si="309"/>
        <v>8.8841900570350252E-5</v>
      </c>
      <c r="IW76">
        <f>+util!B74</f>
        <v>110.5</v>
      </c>
      <c r="IX76">
        <f t="shared" si="310"/>
        <v>-2.5611882387235489E-2</v>
      </c>
      <c r="IY76">
        <f t="shared" si="311"/>
        <v>-1.5367129432341293E-2</v>
      </c>
      <c r="JA76" s="5">
        <f t="shared" si="273"/>
        <v>145874.79999999999</v>
      </c>
      <c r="JB76" s="1">
        <f t="shared" si="274"/>
        <v>3.139381183271245</v>
      </c>
      <c r="JC76" s="5">
        <f t="shared" ca="1" si="275"/>
        <v>116215.0710454715</v>
      </c>
      <c r="JD76" s="1">
        <f t="shared" ca="1" si="276"/>
        <v>13.36826992237382</v>
      </c>
      <c r="JE76">
        <f t="shared" ca="1" si="312"/>
        <v>5.1014331473788555E-3</v>
      </c>
      <c r="JG76">
        <f t="shared" si="277"/>
        <v>0.55235709944312728</v>
      </c>
    </row>
    <row r="77" spans="1:267" x14ac:dyDescent="0.15">
      <c r="A77" t="s">
        <v>316</v>
      </c>
      <c r="B77" s="5">
        <f>+'gaku-mk1722'!B24</f>
        <v>528876.30000000005</v>
      </c>
      <c r="C77" s="5">
        <f>+'kgaku-mk1722'!B25</f>
        <v>277532.59999999998</v>
      </c>
      <c r="D77" s="5">
        <f>+'kgaku-mk1722'!C25</f>
        <v>2909.1</v>
      </c>
      <c r="E77" s="5">
        <f>+'kgaku-mk1722'!D25</f>
        <v>353.3</v>
      </c>
      <c r="F77" s="5">
        <f>+'kgaku-mk1722'!F25</f>
        <v>22212.9</v>
      </c>
      <c r="G77" s="5">
        <f>+'kgaku-mk1722'!G25</f>
        <v>21701.9</v>
      </c>
      <c r="H77" s="5">
        <f>+'kgaku-mk1722'!H25</f>
        <v>74873</v>
      </c>
      <c r="I77" s="5">
        <f>+'kgaku-mk1722'!I25</f>
        <v>156189</v>
      </c>
      <c r="J77" s="5">
        <f>+'gaku-mk1722'!F24</f>
        <v>22503.3</v>
      </c>
      <c r="K77" s="5">
        <f>+'gaku-mk1722'!G24</f>
        <v>86548.6</v>
      </c>
      <c r="L77" s="5">
        <f>+'gaku-jk1722'!B24</f>
        <v>450161.6</v>
      </c>
      <c r="M77" s="5">
        <f>+'kgaku-jk1722'!B25</f>
        <v>250539.6</v>
      </c>
      <c r="N77" s="5">
        <f>+'kgaku-jk1722'!C25</f>
        <v>3127.3</v>
      </c>
      <c r="O77" s="5">
        <f>+'kgaku-jk1722'!D25</f>
        <v>337.5</v>
      </c>
      <c r="P77" s="5">
        <f>+'kgaku-jk1722'!F25</f>
        <v>8374.5</v>
      </c>
      <c r="Q77" s="5">
        <f>+'kgaku-jk1722'!G25</f>
        <v>18900.400000000001</v>
      </c>
      <c r="R77" s="5">
        <f>+'kgaku-jk1722'!H25</f>
        <v>77602.5</v>
      </c>
      <c r="S77" s="5">
        <f>+'kgaku-jk1722'!I25</f>
        <v>151176.29999999999</v>
      </c>
      <c r="T77" s="5">
        <f>+'gaku-jk1722'!F24</f>
        <v>22398.1</v>
      </c>
      <c r="U77" s="5">
        <f>+'gaku-jk1722'!G24</f>
        <v>71908.800000000003</v>
      </c>
      <c r="V77" s="8">
        <f t="shared" si="164"/>
        <v>117.48587618313069</v>
      </c>
      <c r="W77" s="8">
        <f t="shared" si="212"/>
        <v>110.77394551599826</v>
      </c>
      <c r="X77" s="8">
        <f t="shared" si="213"/>
        <v>93.022735266843597</v>
      </c>
      <c r="Y77" s="8">
        <f t="shared" si="214"/>
        <v>104.68148148148148</v>
      </c>
      <c r="Z77" s="8">
        <f t="shared" si="215"/>
        <v>265.2444922084901</v>
      </c>
      <c r="AA77" s="8">
        <f t="shared" si="216"/>
        <v>114.82243762036781</v>
      </c>
      <c r="AB77" s="8">
        <f t="shared" si="217"/>
        <v>96.482716407332234</v>
      </c>
      <c r="AC77" s="8">
        <f t="shared" si="218"/>
        <v>103.31579751588048</v>
      </c>
      <c r="AD77" s="8">
        <f t="shared" si="219"/>
        <v>100.46968269630014</v>
      </c>
      <c r="AE77" s="8">
        <f t="shared" si="220"/>
        <v>120.35884342389249</v>
      </c>
      <c r="AF77" s="10">
        <f ca="1">+OFFSET('kdef-cy1722'!B$9,ROUNDDOWN((ROW(Sheet1!AF77)-ROW(Sheet1!AF$61))/4,0),0)</f>
        <v>110.7</v>
      </c>
      <c r="AG77" s="10">
        <f ca="1">+OFFSET('kdef-cy1722'!C$9,ROUNDDOWN((ROW(Sheet1!AG77)-ROW(Sheet1!AG$61))/4,0),0)</f>
        <v>97.7</v>
      </c>
      <c r="AH77" s="10">
        <f ca="1">+OFFSET('kdef-cy1722'!D$9,ROUNDDOWN((ROW(Sheet1!AH77)-ROW(Sheet1!AH$61))/4,0),0)</f>
        <v>104.7</v>
      </c>
      <c r="AI77" s="10">
        <f ca="1">+OFFSET('kdef-cy1722'!F$9,ROUNDDOWN((ROW(Sheet1!AI77)-ROW(Sheet1!AI$61))/4,0),0)</f>
        <v>261.8</v>
      </c>
      <c r="AJ77" s="10">
        <f ca="1">+OFFSET('kdef-cy1722'!G$9,ROUNDDOWN((ROW(Sheet1!AJ77)-ROW(Sheet1!AJ$61))/4,0),0)</f>
        <v>114.8</v>
      </c>
      <c r="AK77" s="10">
        <f ca="1">+OFFSET('kdef-cy1722'!H$9,ROUNDDOWN((ROW(Sheet1!AK77)-ROW(Sheet1!AK$61))/4,0),0)</f>
        <v>96.7</v>
      </c>
      <c r="AL77" s="10">
        <f ca="1">+OFFSET('kdef-cy1722'!I$9,ROUNDDOWN((ROW(Sheet1!AL77)-ROW(Sheet1!AL$61))/4,0),0)</f>
        <v>103.1</v>
      </c>
      <c r="AM77" s="10">
        <f ca="1">+OFFSET('def-cy1722'!$F$8,ROUNDDOWN((ROW(Sheet1!AM77)-ROW(Sheet1!AM$61))/4,0),0)</f>
        <v>99.8</v>
      </c>
      <c r="AN77" s="10">
        <f ca="1">+OFFSET('def-cy1722'!$G$8,ROUNDDOWN((ROW(Sheet1!AN77)-ROW(Sheet1!AN$61))/4,0),0)</f>
        <v>119.7</v>
      </c>
      <c r="AO77" s="128"/>
      <c r="AP77" s="128"/>
      <c r="AQ77" s="128"/>
      <c r="AR77" s="128"/>
      <c r="AS77" s="128"/>
      <c r="AT77" s="128"/>
      <c r="AU77" s="128"/>
      <c r="AV77" s="128"/>
      <c r="AW77" s="128"/>
      <c r="AX77" s="9">
        <f t="shared" ca="1" si="316"/>
        <v>110.7</v>
      </c>
      <c r="AY77" s="9">
        <f t="shared" ca="1" si="317"/>
        <v>88</v>
      </c>
      <c r="AZ77" s="9">
        <f t="shared" ca="1" si="318"/>
        <v>104.1</v>
      </c>
      <c r="BA77" s="9">
        <f t="shared" ca="1" si="319"/>
        <v>268.89999999999998</v>
      </c>
      <c r="BB77" s="9">
        <f t="shared" ca="1" si="320"/>
        <v>114</v>
      </c>
      <c r="BC77" s="9">
        <f t="shared" ca="1" si="321"/>
        <v>96.7</v>
      </c>
      <c r="BD77" s="9">
        <f t="shared" ca="1" si="322"/>
        <v>103</v>
      </c>
      <c r="BE77" s="9">
        <f t="shared" ca="1" si="322"/>
        <v>101.8</v>
      </c>
      <c r="BF77" s="9">
        <f t="shared" ca="1" si="323"/>
        <v>121</v>
      </c>
      <c r="BG77">
        <f t="shared" ca="1" si="278"/>
        <v>-5.7638607141340472E-4</v>
      </c>
      <c r="BH77">
        <f t="shared" ca="1" si="279"/>
        <v>1.0031834730043869E-4</v>
      </c>
      <c r="BI77">
        <f t="shared" ca="1" si="280"/>
        <v>2.850520888815948E-3</v>
      </c>
      <c r="BJ77">
        <f t="shared" ca="1" si="281"/>
        <v>2.3092234790411999E-3</v>
      </c>
      <c r="BK77">
        <f t="shared" ca="1" si="282"/>
        <v>-6.9283105352917068E-3</v>
      </c>
      <c r="BL77" s="13">
        <f t="shared" ca="1" si="283"/>
        <v>-2.2446338915475244E-3</v>
      </c>
      <c r="BM77">
        <f t="shared" ca="1" si="242"/>
        <v>-2.7005169355408157E-2</v>
      </c>
      <c r="BN77">
        <f t="shared" ca="1" si="243"/>
        <v>-1.9173341273775858E-3</v>
      </c>
      <c r="BO77" s="13">
        <f t="shared" ca="1" si="244"/>
        <v>-2.8922503482785744E-2</v>
      </c>
      <c r="BP77">
        <f t="shared" ca="1" si="284"/>
        <v>-1.1085984157678601E-2</v>
      </c>
      <c r="BQ77">
        <f t="shared" ca="1" si="285"/>
        <v>-9.323492550091567E-3</v>
      </c>
      <c r="BR77">
        <f t="shared" ca="1" si="286"/>
        <v>-6.6195661346820148E-4</v>
      </c>
      <c r="BS77" s="13">
        <f t="shared" ca="1" si="287"/>
        <v>-2.107143332123837E-2</v>
      </c>
      <c r="BT77" s="5">
        <f t="shared" si="245"/>
        <v>71908.800000000003</v>
      </c>
      <c r="BU77" s="5">
        <f t="shared" ca="1" si="246"/>
        <v>250481.79987029344</v>
      </c>
      <c r="BV77" s="5">
        <f t="shared" ca="1" si="247"/>
        <v>24978.587110391316</v>
      </c>
      <c r="BW77" s="5">
        <f t="shared" ca="1" si="288"/>
        <v>94536.014370395817</v>
      </c>
      <c r="BX77" s="5">
        <f t="shared" si="248"/>
        <v>86548.6</v>
      </c>
      <c r="BY77" s="5">
        <f t="shared" si="249"/>
        <v>255319.69999999998</v>
      </c>
      <c r="BZ77" s="5">
        <f t="shared" si="250"/>
        <v>44716.2</v>
      </c>
      <c r="CA77" s="5">
        <f t="shared" si="251"/>
        <v>131264.79999999999</v>
      </c>
      <c r="CB77" s="9">
        <f t="shared" si="289"/>
        <v>120.35884342389249</v>
      </c>
      <c r="CC77" s="9">
        <f t="shared" ca="1" si="290"/>
        <v>101.93143778598355</v>
      </c>
      <c r="CD77" s="9">
        <f t="shared" ca="1" si="291"/>
        <v>179.0181318197844</v>
      </c>
      <c r="CE77" s="9">
        <f t="shared" ca="1" si="292"/>
        <v>138.85163328940371</v>
      </c>
      <c r="CF77" s="5"/>
      <c r="CG77" s="5">
        <f t="shared" si="252"/>
        <v>101.94402414551016</v>
      </c>
      <c r="CH77" s="5">
        <f t="shared" ca="1" si="293"/>
        <v>101.93143778598355</v>
      </c>
      <c r="CI77" s="5">
        <f t="shared" si="253"/>
        <v>145.31173836464907</v>
      </c>
      <c r="CJ77" s="5">
        <f t="shared" ca="1" si="294"/>
        <v>179.0181318197844</v>
      </c>
      <c r="CK77" s="5">
        <f t="shared" si="295"/>
        <v>127.83697923869369</v>
      </c>
      <c r="CL77" s="5">
        <f t="shared" ca="1" si="296"/>
        <v>138.85163328940371</v>
      </c>
      <c r="CM77" s="5"/>
      <c r="CN77" s="1">
        <f t="shared" si="221"/>
        <v>51.78615681270955</v>
      </c>
      <c r="CO77" s="1">
        <f t="shared" si="222"/>
        <v>8.2723190805563362</v>
      </c>
      <c r="CP77" s="1">
        <f t="shared" ca="1" si="223"/>
        <v>28.815184962050846</v>
      </c>
      <c r="CQ77" s="1">
        <f t="shared" ca="1" si="224"/>
        <v>2.873512598717106</v>
      </c>
      <c r="CR77" s="1">
        <f t="shared" ca="1" si="225"/>
        <v>10.875332024397197</v>
      </c>
      <c r="CS77" s="83">
        <f t="shared" si="297"/>
        <v>-1.4055130311234329E-2</v>
      </c>
      <c r="CT77" s="83">
        <f t="shared" si="298"/>
        <v>-1.7001773311420231E-2</v>
      </c>
      <c r="CU77" s="83">
        <f t="shared" ca="1" si="254"/>
        <v>-2.1723632918802653E-3</v>
      </c>
      <c r="CV77" s="83">
        <f t="shared" ca="1" si="255"/>
        <v>-2.9274209271795464E-2</v>
      </c>
      <c r="CW77" s="83">
        <f t="shared" ca="1" si="255"/>
        <v>-2.1221811146106717E-2</v>
      </c>
      <c r="CX77" s="83">
        <f t="shared" si="299"/>
        <v>-3.7366505477778118E-4</v>
      </c>
      <c r="CY77" s="83">
        <f t="shared" si="313"/>
        <v>-3.2473135675884189E-3</v>
      </c>
      <c r="CZ77" s="83">
        <f t="shared" ca="1" si="314"/>
        <v>-1.6494314229263375E-4</v>
      </c>
      <c r="DA77" s="83">
        <f t="shared" ca="1" si="315"/>
        <v>-9.0381595537025773E-3</v>
      </c>
      <c r="DB77" s="83">
        <f t="shared" ca="1" si="315"/>
        <v>-5.2173621503253803E-3</v>
      </c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H77" s="5"/>
      <c r="EO77" s="91">
        <v>86548.6</v>
      </c>
      <c r="EP77" s="1">
        <f>+'gaku-mk1131'!G80</f>
        <v>76473.600000000006</v>
      </c>
      <c r="EQ77" s="5">
        <f t="shared" ca="1" si="256"/>
        <v>15582.927969527322</v>
      </c>
      <c r="ER77" s="90">
        <f ca="1">+OFFSET($EK$6,(ROW(ER77)-ROW($ER$9))/4,0)</f>
        <v>606486.37103577098</v>
      </c>
      <c r="ES77" s="7">
        <f ca="1">+ES76+$EQ76</f>
        <v>648787.49013163662</v>
      </c>
      <c r="ET77" s="7">
        <f ca="1">+ET76+EQ76-(ES77-ER77)/4</f>
        <v>606486.37103577086</v>
      </c>
      <c r="EU77" s="132">
        <v>607665.19999999995</v>
      </c>
      <c r="EV77" s="5">
        <f t="shared" ca="1" si="257"/>
        <v>6547.666666666667</v>
      </c>
      <c r="EW77" s="92">
        <f t="shared" ca="1" si="258"/>
        <v>107.53333333333335</v>
      </c>
      <c r="EX77">
        <f t="shared" ca="1" si="226"/>
        <v>0.67463657156249268</v>
      </c>
      <c r="EY77">
        <f t="shared" ca="1" si="259"/>
        <v>0.67416512918703542</v>
      </c>
      <c r="EZ77">
        <f t="shared" ca="1" si="260"/>
        <v>-1.4354973704571601E-2</v>
      </c>
      <c r="FA77">
        <f t="shared" ca="1" si="260"/>
        <v>-1.4581096603301685E-2</v>
      </c>
      <c r="FC77" s="6">
        <f>+call!C115</f>
        <v>0.43333333333333302</v>
      </c>
      <c r="FE77" s="142">
        <f>fof!B139/10</f>
        <v>17678.372760675389</v>
      </c>
      <c r="FF77" s="142">
        <f>fof!C139/10</f>
        <v>252850.00000000015</v>
      </c>
      <c r="FG77" s="65">
        <f ca="1">+AVERAGE(OFFSET(jikasougaku!$BF$450,(ROW(Sheet1!FG77)-ROW(Sheet1!$FG$59))*3,0):OFFSET(jikasougaku!$BF$450,(ROW(Sheet1!FG77)-ROW(Sheet1!$FG$59))*3+2,0))/1000</f>
        <v>48258.381999999998</v>
      </c>
      <c r="FH77" s="65">
        <f ca="1">+AVERAGE(OFFSET(jikasougaku!$BR$450,(ROW(Sheet1!FH77)-ROW(Sheet1!$FH$59))*3,0):OFFSET(jikasougaku!$BR$450,(ROW(Sheet1!FH77)-ROW(Sheet1!$FH$59))*3+2,0))/1000</f>
        <v>295357.0463333333</v>
      </c>
      <c r="FI77" s="65">
        <f ca="1">+AVERAGE(OFFSET(jikasougaku!$BH$450,(ROW(Sheet1!FI77)-ROW(Sheet1!FI$59))*3,0):OFFSET(jikasougaku!$BH$450,(ROW(Sheet1!FI77)-ROW(Sheet1!FI$59))*3+2,0))/1000</f>
        <v>5503.7476666666671</v>
      </c>
      <c r="FJ77" s="65">
        <f ca="1">+AVERAGE(OFFSET(jikasougaku!$BJ$450,(ROW(Sheet1!FJ77)-ROW(Sheet1!FJ$59))*3,0):OFFSET(jikasougaku!$BJ$450,(ROW(Sheet1!FJ77)-ROW(Sheet1!FJ$59))*3+2,0))/1000</f>
        <v>5639.5280000000002</v>
      </c>
      <c r="FK77" s="65">
        <f ca="1">+AVERAGE(OFFSET(jikasougaku!$BL$450,(ROW(Sheet1!FK77)-ROW(Sheet1!FK$59))*3,0):OFFSET(jikasougaku!$BL$450,(ROW(Sheet1!FK77)-ROW(Sheet1!FK$59))*3+2,0))/1000</f>
        <v>4648.6263333333327</v>
      </c>
      <c r="FL77" s="64">
        <f t="shared" ca="1" si="201"/>
        <v>48258.381999999998</v>
      </c>
      <c r="FM77" s="7">
        <f t="shared" ca="1" si="202"/>
        <v>231306.76233333332</v>
      </c>
      <c r="FN77" s="5">
        <f t="shared" si="227"/>
        <v>17678.372760675389</v>
      </c>
      <c r="FO77" s="5">
        <f t="shared" si="211"/>
        <v>252850.00000000015</v>
      </c>
      <c r="FP77" s="1">
        <f t="shared" si="228"/>
        <v>2.0337029723945106</v>
      </c>
      <c r="FQ77" s="1">
        <f t="shared" si="229"/>
        <v>29.087620423629243</v>
      </c>
      <c r="FR77" s="211">
        <f>+FP77/消費税調整!$E77*100</f>
        <v>1.771884467891482</v>
      </c>
      <c r="FS77" s="211">
        <f>+FQ77/消費税調整!$E77*100</f>
        <v>25.342886122582541</v>
      </c>
      <c r="FT77" s="83">
        <f t="shared" si="300"/>
        <v>6.2672882783440909E-2</v>
      </c>
      <c r="FU77" s="83">
        <f t="shared" si="301"/>
        <v>6.8941582125243719E-2</v>
      </c>
      <c r="FW77" s="5">
        <f>kshotoku1722!E25</f>
        <v>277440.5</v>
      </c>
      <c r="FX77" s="72">
        <f t="shared" ca="1" si="261"/>
        <v>0.39403988914460369</v>
      </c>
      <c r="FY77">
        <f t="shared" ca="1" si="302"/>
        <v>-4.1662723378533975E-4</v>
      </c>
      <c r="GA77" s="72">
        <f ca="1">+AVERAGE(OFFSET(Maikin05!$F$10,ROUNDDOWN((ROW(GA77)-ROW(GA$45))/4,0),MOD(ROW(GA77)-ROW(GA$45),4)*3):OFFSET(Maikin05!$F$10,ROUNDDOWN((ROW(GA77)-ROW(GA$45))/4,0),MOD(ROW(GA77)-ROW(GA$45),4)*3+2))</f>
        <v>107.53333333333335</v>
      </c>
      <c r="GB77" s="72">
        <f ca="1">+AVERAGE(OFFSET(Maikin30!$F$20,ROUNDDOWN((ROW(GB77)-ROW(GB$5))/4,0),MOD(ROW(GB77)-ROW(GB$5),4)*3):OFFSET(Maikin30!$F$20,ROUNDDOWN((ROW(GB77)-ROW(GB$5))/4,0),MOD(ROW(GB77)-ROW(GB$5),4)*3+2))</f>
        <v>104.3</v>
      </c>
      <c r="GC77" s="5">
        <f ca="1">+AVERAGE(OFFSET(Rocho!$J$66,(ROW(GC77)-ROW($GC$5))*3,0):OFFSET(Rocho!$J$66,(ROW(GC77)-ROW($GC$5))*3+2,0))</f>
        <v>6547.666666666667</v>
      </c>
      <c r="GD77" s="72">
        <f t="shared" ca="1" si="262"/>
        <v>80.998113983601684</v>
      </c>
      <c r="GE77">
        <f t="shared" ca="1" si="303"/>
        <v>-4.4591706866554939E-3</v>
      </c>
      <c r="GF77" s="72"/>
      <c r="GG77" s="87" t="s">
        <v>296</v>
      </c>
      <c r="GH77" s="78">
        <f ca="1">+AVERAGE(OFFSET(Rocho!$E$6,(ROW(GH77)-ROW($GH$5))*3,0):OFFSET(Rocho!$E$6,(ROW(GH77)-ROW($GH$5))*3+2,0))/10000</f>
        <v>10338.333333333332</v>
      </c>
      <c r="GI77" s="82">
        <f>Rocho!T78</f>
        <v>8686.5742434322092</v>
      </c>
      <c r="GJ77">
        <f t="shared" si="304"/>
        <v>8.5599550194002374E-4</v>
      </c>
      <c r="GL77" s="94">
        <f t="shared" si="230"/>
        <v>273556.80000000005</v>
      </c>
      <c r="GM77" s="5">
        <f t="shared" si="263"/>
        <v>86548.6</v>
      </c>
      <c r="GN77" s="5">
        <f>+'gaku-mk1722'!C24-'gaku-mk1722'!D24</f>
        <v>5271.6000000000349</v>
      </c>
      <c r="GO77" s="5">
        <f t="shared" si="264"/>
        <v>22212.9</v>
      </c>
      <c r="GP77" s="5">
        <f t="shared" si="265"/>
        <v>22503.3</v>
      </c>
      <c r="GQ77" s="5">
        <f>+'gaku-mk1722'!H24</f>
        <v>3188</v>
      </c>
      <c r="GR77" s="5">
        <f>+'gaku-mk1722'!W24</f>
        <v>125275.7</v>
      </c>
      <c r="GS77" s="5">
        <f>+'gaku-mk1722'!M24</f>
        <v>56778.8</v>
      </c>
      <c r="GT77" s="5">
        <f>+'gaku-mk1722'!N24</f>
        <v>48222.1</v>
      </c>
      <c r="GU77" s="5">
        <f t="shared" si="266"/>
        <v>71908.800000000003</v>
      </c>
      <c r="GV77" s="5">
        <f>+'gaku-jk1722'!C24-'gaku-jk1722'!D24</f>
        <v>4589.7999999999884</v>
      </c>
      <c r="GW77" s="5">
        <f t="shared" si="267"/>
        <v>8374.5</v>
      </c>
      <c r="GX77" s="5">
        <f t="shared" si="268"/>
        <v>22398.1</v>
      </c>
      <c r="GY77" s="5">
        <f>+'gaku-jk1722'!H24</f>
        <v>3350.6</v>
      </c>
      <c r="GZ77" s="5">
        <f>+'gaku-jk1722'!Z24</f>
        <v>116432.3</v>
      </c>
      <c r="HA77" s="5">
        <f>+'gaku-jk1722'!M24</f>
        <v>41493.699999999997</v>
      </c>
      <c r="HB77" s="5">
        <f>+'gaku-jk1722'!N24</f>
        <v>54170.8</v>
      </c>
      <c r="HC77" s="9">
        <f t="shared" ca="1" si="231"/>
        <v>119.7</v>
      </c>
      <c r="HD77">
        <f ca="1">+OFFSET('def-cy1722'!$C$8,ROUNDDOWN((ROW(Sheet1!HG77)-ROW(Sheet1!HG$61))/4,0),0)</f>
        <v>110.7</v>
      </c>
      <c r="HE77" s="9">
        <f t="shared" ca="1" si="232"/>
        <v>261.8</v>
      </c>
      <c r="HF77" s="9">
        <f t="shared" ca="1" si="233"/>
        <v>99.8</v>
      </c>
      <c r="HG77">
        <f ca="1">+OFFSET('def-cy1722'!$H$8,ROUNDDOWN((ROW(Sheet1!HG77)-ROW(Sheet1!HG$61))/4,0),0)</f>
        <v>105.5</v>
      </c>
      <c r="HH77">
        <f ca="1">+OFFSET('def-cy1722'!$W$8,ROUNDDOWN((ROW(Sheet1!HG77)-ROW(Sheet1!HG$61))/4,0),0)</f>
        <v>106.9</v>
      </c>
      <c r="HI77">
        <f ca="1">+OFFSET('def-cy1722'!$M$8,ROUNDDOWN((ROW(Sheet1!HG77)-ROW(Sheet1!HG$61))/4,0),0)</f>
        <v>136.4</v>
      </c>
      <c r="HJ77">
        <f ca="1">+OFFSET('def-cy1722'!$N$8,ROUNDDOWN((ROW(Sheet1!HG77)-ROW(Sheet1!HG$61))/4,0),0)</f>
        <v>88.3</v>
      </c>
      <c r="HS77" s="9">
        <f t="shared" ca="1" si="203"/>
        <v>121</v>
      </c>
      <c r="HT77" s="9">
        <f t="shared" ca="1" si="204"/>
        <v>110.8</v>
      </c>
      <c r="HU77" s="9">
        <f t="shared" ca="1" si="205"/>
        <v>268.89999999999998</v>
      </c>
      <c r="HV77" s="9">
        <f t="shared" ca="1" si="206"/>
        <v>101.8</v>
      </c>
      <c r="HW77" s="9">
        <f t="shared" ca="1" si="207"/>
        <v>108.4</v>
      </c>
      <c r="HX77" s="9">
        <f t="shared" ca="1" si="208"/>
        <v>107.5</v>
      </c>
      <c r="HY77" s="9">
        <f t="shared" ca="1" si="209"/>
        <v>134.9</v>
      </c>
      <c r="HZ77" s="9">
        <f t="shared" ca="1" si="210"/>
        <v>90.9</v>
      </c>
      <c r="IA77">
        <f t="shared" ca="1" si="234"/>
        <v>-5.3541270989953633E-3</v>
      </c>
      <c r="IB77">
        <f t="shared" ca="1" si="235"/>
        <v>9.9084998066132561E-4</v>
      </c>
      <c r="IC77">
        <f t="shared" ca="1" si="236"/>
        <v>-4.5029077626049649E-3</v>
      </c>
      <c r="ID77">
        <f t="shared" ca="1" si="237"/>
        <v>-3.197009658429324E-4</v>
      </c>
      <c r="IE77">
        <f t="shared" ca="1" si="238"/>
        <v>-1.4542749344410033E-3</v>
      </c>
      <c r="IF77">
        <f t="shared" ca="1" si="239"/>
        <v>-1.0220997316491844E-2</v>
      </c>
      <c r="IG77">
        <f t="shared" ca="1" si="240"/>
        <v>-5.2578015083192967E-3</v>
      </c>
      <c r="IH77">
        <f t="shared" ca="1" si="241"/>
        <v>1.2971172621338756E-3</v>
      </c>
      <c r="II77">
        <f t="shared" ca="1" si="305"/>
        <v>-2.4821842343900204E-2</v>
      </c>
      <c r="IJ77" s="5">
        <f t="shared" ca="1" si="306"/>
        <v>218050.31709087722</v>
      </c>
      <c r="IK77" s="1">
        <f t="shared" ca="1" si="269"/>
        <v>25.084298425119357</v>
      </c>
      <c r="IL77">
        <f t="shared" ca="1" si="307"/>
        <v>-2.5060305309035441E-2</v>
      </c>
      <c r="IM77" s="5">
        <f t="shared" si="270"/>
        <v>273556.80000000005</v>
      </c>
      <c r="IN77">
        <f t="shared" ca="1" si="271"/>
        <v>125.45581389179512</v>
      </c>
      <c r="IP77" s="112">
        <v>123.28528172245241</v>
      </c>
      <c r="IQ77" s="112">
        <v>122.54121554543882</v>
      </c>
      <c r="IR77">
        <f t="shared" si="272"/>
        <v>98.456835060230702</v>
      </c>
      <c r="IS77">
        <f t="shared" si="308"/>
        <v>-1.6336715280208785E-2</v>
      </c>
      <c r="IT77" s="112">
        <v>0.53044617136024041</v>
      </c>
      <c r="IU77">
        <f t="shared" si="309"/>
        <v>-1.9908141158158026E-2</v>
      </c>
      <c r="IW77">
        <f>+util!B75</f>
        <v>107.966666666667</v>
      </c>
      <c r="IX77">
        <f t="shared" si="310"/>
        <v>-2.3192983448630546E-2</v>
      </c>
      <c r="IY77">
        <f t="shared" si="311"/>
        <v>-1.3915790069178327E-2</v>
      </c>
      <c r="JA77" s="5">
        <f t="shared" si="273"/>
        <v>142292.00000000003</v>
      </c>
      <c r="JB77" s="1">
        <f t="shared" si="274"/>
        <v>3.1821129702434474</v>
      </c>
      <c r="JC77" s="5">
        <f t="shared" ca="1" si="275"/>
        <v>113420.01266097242</v>
      </c>
      <c r="JD77" s="1">
        <f t="shared" ca="1" si="276"/>
        <v>13.047728996344027</v>
      </c>
      <c r="JE77">
        <f t="shared" ca="1" si="312"/>
        <v>-2.4269887412673188E-2</v>
      </c>
      <c r="JG77">
        <f t="shared" si="277"/>
        <v>0.55655480165345073</v>
      </c>
    </row>
    <row r="78" spans="1:267" x14ac:dyDescent="0.15">
      <c r="A78" t="s">
        <v>317</v>
      </c>
      <c r="B78" s="5">
        <f>+'gaku-mk1722'!B25</f>
        <v>525897.80000000005</v>
      </c>
      <c r="C78" s="5">
        <f>+'kgaku-mk1722'!B26</f>
        <v>276641.5</v>
      </c>
      <c r="D78" s="5">
        <f>+'kgaku-mk1722'!C26</f>
        <v>3053.7</v>
      </c>
      <c r="E78" s="5">
        <f>+'kgaku-mk1722'!D26</f>
        <v>365.9</v>
      </c>
      <c r="F78" s="5">
        <f>+'kgaku-mk1722'!F26</f>
        <v>21847.200000000001</v>
      </c>
      <c r="G78" s="5">
        <f>+'kgaku-mk1722'!G26</f>
        <v>21308.2</v>
      </c>
      <c r="H78" s="5">
        <f>+'kgaku-mk1722'!H26</f>
        <v>74869.600000000006</v>
      </c>
      <c r="I78" s="5">
        <f>+'kgaku-mk1722'!I26</f>
        <v>155928.6</v>
      </c>
      <c r="J78" s="5">
        <f>+'gaku-mk1722'!F25</f>
        <v>21877.7</v>
      </c>
      <c r="K78" s="5">
        <f>+'gaku-mk1722'!G25</f>
        <v>85568.3</v>
      </c>
      <c r="L78" s="5">
        <f>+'gaku-jk1722'!B25</f>
        <v>448272.2</v>
      </c>
      <c r="M78" s="5">
        <f>+'kgaku-jk1722'!B26</f>
        <v>249940.1</v>
      </c>
      <c r="N78" s="5">
        <f>+'kgaku-jk1722'!C26</f>
        <v>3016.1</v>
      </c>
      <c r="O78" s="5">
        <f>+'kgaku-jk1722'!D26</f>
        <v>349.5</v>
      </c>
      <c r="P78" s="5">
        <f>+'kgaku-jk1722'!F26</f>
        <v>8314.2999999999993</v>
      </c>
      <c r="Q78" s="5">
        <f>+'kgaku-jk1722'!G26</f>
        <v>18536.900000000001</v>
      </c>
      <c r="R78" s="5">
        <f>+'kgaku-jk1722'!H26</f>
        <v>77465.399999999994</v>
      </c>
      <c r="S78" s="5">
        <f>+'kgaku-jk1722'!I26</f>
        <v>151322.79999999999</v>
      </c>
      <c r="T78" s="5">
        <f>+'gaku-jk1722'!F25</f>
        <v>21902.6</v>
      </c>
      <c r="U78" s="5">
        <f>+'gaku-jk1722'!G25</f>
        <v>71306.100000000006</v>
      </c>
      <c r="V78" s="8">
        <f t="shared" si="164"/>
        <v>117.31662146347688</v>
      </c>
      <c r="W78" s="8">
        <f t="shared" si="212"/>
        <v>110.68311967547425</v>
      </c>
      <c r="X78" s="8">
        <f t="shared" si="213"/>
        <v>101.24664301581512</v>
      </c>
      <c r="Y78" s="8">
        <f t="shared" si="214"/>
        <v>104.69241773962803</v>
      </c>
      <c r="Z78" s="8">
        <f t="shared" si="215"/>
        <v>262.76655882034572</v>
      </c>
      <c r="AA78" s="8">
        <f t="shared" si="216"/>
        <v>114.95018045088446</v>
      </c>
      <c r="AB78" s="8">
        <f t="shared" si="217"/>
        <v>96.649084623586802</v>
      </c>
      <c r="AC78" s="8">
        <f t="shared" si="218"/>
        <v>103.04369202790326</v>
      </c>
      <c r="AD78" s="8">
        <f t="shared" si="219"/>
        <v>99.886314866728171</v>
      </c>
      <c r="AE78" s="8">
        <f t="shared" si="220"/>
        <v>120.0013743564716</v>
      </c>
      <c r="AF78" s="10">
        <f ca="1">+OFFSET('kdef-cy1722'!B$9,ROUNDDOWN((ROW(Sheet1!AF78)-ROW(Sheet1!AF$61))/4,0),0)</f>
        <v>110.7</v>
      </c>
      <c r="AG78" s="10">
        <f ca="1">+OFFSET('kdef-cy1722'!C$9,ROUNDDOWN((ROW(Sheet1!AG78)-ROW(Sheet1!AG$61))/4,0),0)</f>
        <v>97.7</v>
      </c>
      <c r="AH78" s="10">
        <f ca="1">+OFFSET('kdef-cy1722'!D$9,ROUNDDOWN((ROW(Sheet1!AH78)-ROW(Sheet1!AH$61))/4,0),0)</f>
        <v>104.7</v>
      </c>
      <c r="AI78" s="10">
        <f ca="1">+OFFSET('kdef-cy1722'!F$9,ROUNDDOWN((ROW(Sheet1!AI78)-ROW(Sheet1!AI$61))/4,0),0)</f>
        <v>261.8</v>
      </c>
      <c r="AJ78" s="10">
        <f ca="1">+OFFSET('kdef-cy1722'!G$9,ROUNDDOWN((ROW(Sheet1!AJ78)-ROW(Sheet1!AJ$61))/4,0),0)</f>
        <v>114.8</v>
      </c>
      <c r="AK78" s="10">
        <f ca="1">+OFFSET('kdef-cy1722'!H$9,ROUNDDOWN((ROW(Sheet1!AK78)-ROW(Sheet1!AK$61))/4,0),0)</f>
        <v>96.7</v>
      </c>
      <c r="AL78" s="10">
        <f ca="1">+OFFSET('kdef-cy1722'!I$9,ROUNDDOWN((ROW(Sheet1!AL78)-ROW(Sheet1!AL$61))/4,0),0)</f>
        <v>103.1</v>
      </c>
      <c r="AM78" s="10">
        <f ca="1">+OFFSET('def-cy1722'!$F$8,ROUNDDOWN((ROW(Sheet1!AM78)-ROW(Sheet1!AM$61))/4,0),0)</f>
        <v>99.8</v>
      </c>
      <c r="AN78" s="10">
        <f ca="1">+OFFSET('def-cy1722'!$G$8,ROUNDDOWN((ROW(Sheet1!AN78)-ROW(Sheet1!AN$61))/4,0),0)</f>
        <v>119.7</v>
      </c>
      <c r="AO78" s="128"/>
      <c r="AP78" s="128"/>
      <c r="AQ78" s="128"/>
      <c r="AR78" s="128"/>
      <c r="AS78" s="128"/>
      <c r="AT78" s="128"/>
      <c r="AU78" s="128"/>
      <c r="AV78" s="128"/>
      <c r="AW78" s="128"/>
      <c r="AX78" s="9">
        <f t="shared" ca="1" si="316"/>
        <v>110.7</v>
      </c>
      <c r="AY78" s="9">
        <f t="shared" ca="1" si="317"/>
        <v>88</v>
      </c>
      <c r="AZ78" s="9">
        <f t="shared" ca="1" si="318"/>
        <v>104.1</v>
      </c>
      <c r="BA78" s="9">
        <f t="shared" ca="1" si="319"/>
        <v>268.89999999999998</v>
      </c>
      <c r="BB78" s="9">
        <f t="shared" ca="1" si="320"/>
        <v>114</v>
      </c>
      <c r="BC78" s="9">
        <f t="shared" ca="1" si="321"/>
        <v>96.7</v>
      </c>
      <c r="BD78" s="9">
        <f t="shared" ca="1" si="322"/>
        <v>103</v>
      </c>
      <c r="BE78" s="9">
        <f t="shared" ca="1" si="322"/>
        <v>101.8</v>
      </c>
      <c r="BF78" s="9">
        <f t="shared" ca="1" si="323"/>
        <v>121</v>
      </c>
      <c r="BG78">
        <f t="shared" ca="1" si="278"/>
        <v>-3.842004943621033E-4</v>
      </c>
      <c r="BH78">
        <f t="shared" ca="1" si="279"/>
        <v>-4.9045869191172557E-5</v>
      </c>
      <c r="BI78">
        <f t="shared" ca="1" si="280"/>
        <v>-1.6269706799655779E-3</v>
      </c>
      <c r="BJ78">
        <f t="shared" ca="1" si="281"/>
        <v>-5.2051636568431101E-4</v>
      </c>
      <c r="BK78">
        <f t="shared" ca="1" si="282"/>
        <v>5.9244127694540387E-4</v>
      </c>
      <c r="BL78" s="13">
        <f t="shared" ca="1" si="283"/>
        <v>-1.9882921322577612E-3</v>
      </c>
      <c r="BM78">
        <f t="shared" ca="1" si="242"/>
        <v>-3.5718610251010644E-3</v>
      </c>
      <c r="BN78">
        <f t="shared" ca="1" si="243"/>
        <v>-1.1130090515317308E-2</v>
      </c>
      <c r="BO78" s="13">
        <f t="shared" ca="1" si="244"/>
        <v>-1.4701951540418373E-2</v>
      </c>
      <c r="BP78">
        <f t="shared" ca="1" si="284"/>
        <v>-5.5109748882437668E-3</v>
      </c>
      <c r="BQ78">
        <f t="shared" ca="1" si="285"/>
        <v>-1.2232892627311559E-3</v>
      </c>
      <c r="BR78">
        <f t="shared" ca="1" si="286"/>
        <v>-3.8118280988349209E-3</v>
      </c>
      <c r="BS78" s="13">
        <f t="shared" ca="1" si="287"/>
        <v>-1.0546092249809843E-2</v>
      </c>
      <c r="BT78" s="5">
        <f t="shared" si="245"/>
        <v>71306.100000000006</v>
      </c>
      <c r="BU78" s="5">
        <f t="shared" ca="1" si="246"/>
        <v>249983.76887833758</v>
      </c>
      <c r="BV78" s="5">
        <f t="shared" ca="1" si="247"/>
        <v>24611.353133146222</v>
      </c>
      <c r="BW78" s="5">
        <f t="shared" ca="1" si="288"/>
        <v>93539.028841916268</v>
      </c>
      <c r="BX78" s="5">
        <f t="shared" si="248"/>
        <v>85568.3</v>
      </c>
      <c r="BY78" s="5">
        <f t="shared" si="249"/>
        <v>254794.2</v>
      </c>
      <c r="BZ78" s="5">
        <f t="shared" si="250"/>
        <v>43724.9</v>
      </c>
      <c r="CA78" s="5">
        <f t="shared" si="251"/>
        <v>129293.20000000001</v>
      </c>
      <c r="CB78" s="9">
        <f t="shared" si="289"/>
        <v>120.0013743564716</v>
      </c>
      <c r="CC78" s="9">
        <f t="shared" ca="1" si="290"/>
        <v>101.92429738268471</v>
      </c>
      <c r="CD78" s="9">
        <f t="shared" ca="1" si="291"/>
        <v>177.66150346732431</v>
      </c>
      <c r="CE78" s="9">
        <f t="shared" ca="1" si="292"/>
        <v>138.2237998413575</v>
      </c>
      <c r="CF78" s="5"/>
      <c r="CG78" s="5">
        <f t="shared" si="252"/>
        <v>101.92879113584989</v>
      </c>
      <c r="CH78" s="5">
        <f t="shared" ca="1" si="293"/>
        <v>101.92429738268471</v>
      </c>
      <c r="CI78" s="5">
        <f t="shared" si="253"/>
        <v>144.70346064619471</v>
      </c>
      <c r="CJ78" s="5">
        <f t="shared" ca="1" si="294"/>
        <v>177.66150346732431</v>
      </c>
      <c r="CK78" s="5">
        <f t="shared" si="295"/>
        <v>127.35360460191285</v>
      </c>
      <c r="CL78" s="5">
        <f t="shared" ca="1" si="296"/>
        <v>138.2237998413575</v>
      </c>
      <c r="CM78" s="5"/>
      <c r="CN78" s="1">
        <f t="shared" si="221"/>
        <v>51.583373681155564</v>
      </c>
      <c r="CO78" s="1">
        <f t="shared" si="222"/>
        <v>8.2053029432693947</v>
      </c>
      <c r="CP78" s="1">
        <f t="shared" ca="1" si="223"/>
        <v>28.766017978083212</v>
      </c>
      <c r="CQ78" s="1">
        <f t="shared" ca="1" si="224"/>
        <v>2.8320663772278545</v>
      </c>
      <c r="CR78" s="1">
        <f t="shared" ca="1" si="225"/>
        <v>10.763680367698363</v>
      </c>
      <c r="CS78" s="83">
        <f t="shared" si="297"/>
        <v>-3.9234654683052818E-3</v>
      </c>
      <c r="CT78" s="83">
        <f t="shared" si="298"/>
        <v>-8.1342449420326712E-3</v>
      </c>
      <c r="CU78" s="83">
        <f t="shared" ca="1" si="254"/>
        <v>-1.7077446599347221E-3</v>
      </c>
      <c r="CV78" s="83">
        <f t="shared" ca="1" si="255"/>
        <v>-1.4528569562585473E-2</v>
      </c>
      <c r="CW78" s="83">
        <f t="shared" ca="1" si="255"/>
        <v>-1.0319569629341994E-2</v>
      </c>
      <c r="CX78" s="83">
        <f t="shared" si="299"/>
        <v>-1.4416775857635214E-3</v>
      </c>
      <c r="CY78" s="83">
        <f t="shared" si="313"/>
        <v>-2.9744467223065665E-3</v>
      </c>
      <c r="CZ78" s="83">
        <f t="shared" ca="1" si="314"/>
        <v>-7.0053494407186539E-5</v>
      </c>
      <c r="DA78" s="83">
        <f t="shared" ca="1" si="315"/>
        <v>-7.6070218774232775E-3</v>
      </c>
      <c r="DB78" s="83">
        <f t="shared" ca="1" si="315"/>
        <v>-4.5318671199336674E-3</v>
      </c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H78" s="5"/>
      <c r="EO78" s="91">
        <v>85568.3</v>
      </c>
      <c r="EP78" s="1">
        <f>+'gaku-mk1131'!G81</f>
        <v>75137.2</v>
      </c>
      <c r="EQ78" s="5">
        <f t="shared" ca="1" si="256"/>
        <v>15476.404949474807</v>
      </c>
      <c r="ER78" s="7">
        <f ca="1">+ER77+$EQ77</f>
        <v>622069.29900529829</v>
      </c>
      <c r="ES78" s="4">
        <f ca="1">+ER77+EQ77</f>
        <v>622069.29900529829</v>
      </c>
      <c r="ET78" s="131">
        <f ca="1">+ET77+EQ77-(ES81-ER81)/4</f>
        <v>608796.53613880603</v>
      </c>
      <c r="EU78" s="132">
        <v>611789.1</v>
      </c>
      <c r="EV78" s="5">
        <f t="shared" ca="1" si="257"/>
        <v>6524</v>
      </c>
      <c r="EW78" s="92">
        <f t="shared" ca="1" si="258"/>
        <v>107.83333333333333</v>
      </c>
      <c r="EX78">
        <f t="shared" ca="1" si="226"/>
        <v>0.67124483264071122</v>
      </c>
      <c r="EY78">
        <f t="shared" ca="1" si="259"/>
        <v>0.67006095660550125</v>
      </c>
      <c r="EZ78">
        <f t="shared" ca="1" si="260"/>
        <v>-5.0401856974142695E-3</v>
      </c>
      <c r="FA78">
        <f t="shared" ca="1" si="260"/>
        <v>-6.1063914440320742E-3</v>
      </c>
      <c r="FC78" s="6">
        <f>+call!C116</f>
        <v>0.43666666666666698</v>
      </c>
      <c r="FE78" s="142">
        <f>fof!B140/10</f>
        <v>16233.988982854153</v>
      </c>
      <c r="FF78" s="142">
        <f>fof!C140/10</f>
        <v>252188.50000000009</v>
      </c>
      <c r="FG78" s="65">
        <f ca="1">+AVERAGE(OFFSET(jikasougaku!$BF$450,(ROW(Sheet1!FG78)-ROW(Sheet1!$FG$59))*3,0):OFFSET(jikasougaku!$BF$450,(ROW(Sheet1!FG78)-ROW(Sheet1!$FG$59))*3+2,0))/1000</f>
        <v>43071.122666666663</v>
      </c>
      <c r="FH78" s="65">
        <f ca="1">+AVERAGE(OFFSET(jikasougaku!$BR$450,(ROW(Sheet1!FH78)-ROW(Sheet1!$FH$59))*3,0):OFFSET(jikasougaku!$BR$450,(ROW(Sheet1!FH78)-ROW(Sheet1!$FH$59))*3+2,0))/1000</f>
        <v>287100.04733333329</v>
      </c>
      <c r="FI78" s="65">
        <f ca="1">+AVERAGE(OFFSET(jikasougaku!$BH$450,(ROW(Sheet1!FI78)-ROW(Sheet1!FI$59))*3,0):OFFSET(jikasougaku!$BH$450,(ROW(Sheet1!FI78)-ROW(Sheet1!FI$59))*3+2,0))/1000</f>
        <v>5242.1809999999996</v>
      </c>
      <c r="FJ78" s="65">
        <f ca="1">+AVERAGE(OFFSET(jikasougaku!$BJ$450,(ROW(Sheet1!FJ78)-ROW(Sheet1!FJ$59))*3,0):OFFSET(jikasougaku!$BJ$450,(ROW(Sheet1!FJ78)-ROW(Sheet1!FJ$59))*3+2,0))/1000</f>
        <v>5382.4253333333327</v>
      </c>
      <c r="FK78" s="65">
        <f ca="1">+AVERAGE(OFFSET(jikasougaku!$BL$450,(ROW(Sheet1!FK78)-ROW(Sheet1!FK$59))*3,0):OFFSET(jikasougaku!$BL$450,(ROW(Sheet1!FK78)-ROW(Sheet1!FK$59))*3+2,0))/1000</f>
        <v>4266.7430000000004</v>
      </c>
      <c r="FL78" s="64">
        <f t="shared" ca="1" si="201"/>
        <v>43071.122666666663</v>
      </c>
      <c r="FM78" s="7">
        <f t="shared" ca="1" si="202"/>
        <v>229137.57533333328</v>
      </c>
      <c r="FN78" s="5">
        <f t="shared" si="227"/>
        <v>16233.988982854153</v>
      </c>
      <c r="FO78" s="5">
        <f t="shared" si="211"/>
        <v>252188.50000000009</v>
      </c>
      <c r="FP78" s="1">
        <f t="shared" si="228"/>
        <v>1.8680701592432638</v>
      </c>
      <c r="FQ78" s="1">
        <f t="shared" si="229"/>
        <v>29.019719789873438</v>
      </c>
      <c r="FR78" s="211">
        <f>+FP78/消費税調整!$E78*100</f>
        <v>1.6299233200979253</v>
      </c>
      <c r="FS78" s="211">
        <f>+FQ78/消費税調整!$E78*100</f>
        <v>25.320204272939463</v>
      </c>
      <c r="FT78" s="83">
        <f t="shared" si="300"/>
        <v>-8.3510680523111155E-2</v>
      </c>
      <c r="FU78" s="83">
        <f t="shared" si="301"/>
        <v>-8.953994310814564E-4</v>
      </c>
      <c r="FW78" s="5">
        <f>kshotoku1722!E26</f>
        <v>275589.90000000002</v>
      </c>
      <c r="FX78" s="72">
        <f t="shared" ca="1" si="261"/>
        <v>0.39173855278856246</v>
      </c>
      <c r="FY78">
        <f t="shared" ca="1" si="302"/>
        <v>-5.8574855535771598E-3</v>
      </c>
      <c r="GA78" s="72">
        <f ca="1">+AVERAGE(OFFSET(Maikin05!$F$10,ROUNDDOWN((ROW(GA78)-ROW(GA$45))/4,0),MOD(ROW(GA78)-ROW(GA$45),4)*3):OFFSET(Maikin05!$F$10,ROUNDDOWN((ROW(GA78)-ROW(GA$45))/4,0),MOD(ROW(GA78)-ROW(GA$45),4)*3+2))</f>
        <v>107.83333333333333</v>
      </c>
      <c r="GB78" s="72">
        <f ca="1">+AVERAGE(OFFSET(Maikin30!$F$20,ROUNDDOWN((ROW(GB78)-ROW(GB$5))/4,0),MOD(ROW(GB78)-ROW(GB$5),4)*3):OFFSET(Maikin30!$F$20,ROUNDDOWN((ROW(GB78)-ROW(GB$5))/4,0),MOD(ROW(GB78)-ROW(GB$5),4)*3+2))</f>
        <v>104.66666666666667</v>
      </c>
      <c r="GC78" s="5">
        <f ca="1">+AVERAGE(OFFSET(Rocho!$J$66,(ROW(GC78)-ROW($GC$5))*3,0):OFFSET(Rocho!$J$66,(ROW(GC78)-ROW($GC$5))*3+2,0))</f>
        <v>6524</v>
      </c>
      <c r="GD78" s="72">
        <f t="shared" ca="1" si="262"/>
        <v>80.953367411816856</v>
      </c>
      <c r="GE78">
        <f t="shared" ca="1" si="303"/>
        <v>-5.525923262686206E-4</v>
      </c>
      <c r="GF78" s="72"/>
      <c r="GG78" s="87" t="s">
        <v>297</v>
      </c>
      <c r="GH78" s="78">
        <f ca="1">+AVERAGE(OFFSET(Rocho!$E$6,(ROW(GH78)-ROW($GH$5))*3,0):OFFSET(Rocho!$E$6,(ROW(GH78)-ROW($GH$5))*3+2,0))/10000</f>
        <v>10359.333333333332</v>
      </c>
      <c r="GI78" s="82">
        <f>Rocho!T79</f>
        <v>8691.7486358429996</v>
      </c>
      <c r="GJ78">
        <f t="shared" si="304"/>
        <v>5.9549964627170259E-4</v>
      </c>
      <c r="GL78" s="94">
        <f t="shared" si="230"/>
        <v>271103.50000000006</v>
      </c>
      <c r="GM78" s="5">
        <f t="shared" si="263"/>
        <v>85568.3</v>
      </c>
      <c r="GN78" s="5">
        <f>+'gaku-mk1722'!C25-'gaku-mk1722'!D25</f>
        <v>5547.9000000000233</v>
      </c>
      <c r="GO78" s="5">
        <f t="shared" si="264"/>
        <v>21847.200000000001</v>
      </c>
      <c r="GP78" s="5">
        <f t="shared" si="265"/>
        <v>21877.7</v>
      </c>
      <c r="GQ78" s="5">
        <f>+'gaku-mk1722'!H25</f>
        <v>1683</v>
      </c>
      <c r="GR78" s="5">
        <f>+'gaku-mk1722'!W25</f>
        <v>124455</v>
      </c>
      <c r="GS78" s="5">
        <f>+'gaku-mk1722'!M25</f>
        <v>56590</v>
      </c>
      <c r="GT78" s="5">
        <f>+'gaku-mk1722'!N25</f>
        <v>46465.599999999999</v>
      </c>
      <c r="GU78" s="5">
        <f t="shared" si="266"/>
        <v>71306.100000000006</v>
      </c>
      <c r="GV78" s="5">
        <f>+'gaku-jk1722'!C25-'gaku-jk1722'!D25</f>
        <v>4872.1000000000058</v>
      </c>
      <c r="GW78" s="5">
        <f t="shared" si="267"/>
        <v>8314.2999999999993</v>
      </c>
      <c r="GX78" s="5">
        <f t="shared" si="268"/>
        <v>21902.6</v>
      </c>
      <c r="GY78" s="5">
        <f>+'gaku-jk1722'!H25</f>
        <v>1500.7</v>
      </c>
      <c r="GZ78" s="5">
        <f>+'gaku-jk1722'!Z25</f>
        <v>116670.39999999999</v>
      </c>
      <c r="HA78" s="5">
        <f>+'gaku-jk1722'!M25</f>
        <v>40698.1</v>
      </c>
      <c r="HB78" s="5">
        <f>+'gaku-jk1722'!N25</f>
        <v>51754</v>
      </c>
      <c r="HC78" s="9">
        <f t="shared" ca="1" si="231"/>
        <v>119.7</v>
      </c>
      <c r="HD78">
        <f ca="1">+OFFSET('def-cy1722'!$C$8,ROUNDDOWN((ROW(Sheet1!HG78)-ROW(Sheet1!HG$61))/4,0),0)</f>
        <v>110.7</v>
      </c>
      <c r="HE78" s="9">
        <f t="shared" ca="1" si="232"/>
        <v>261.8</v>
      </c>
      <c r="HF78" s="9">
        <f t="shared" ca="1" si="233"/>
        <v>99.8</v>
      </c>
      <c r="HG78">
        <f ca="1">+OFFSET('def-cy1722'!$H$8,ROUNDDOWN((ROW(Sheet1!HG78)-ROW(Sheet1!HG$61))/4,0),0)</f>
        <v>105.5</v>
      </c>
      <c r="HH78">
        <f ca="1">+OFFSET('def-cy1722'!$W$8,ROUNDDOWN((ROW(Sheet1!HG78)-ROW(Sheet1!HG$61))/4,0),0)</f>
        <v>106.9</v>
      </c>
      <c r="HI78">
        <f ca="1">+OFFSET('def-cy1722'!$M$8,ROUNDDOWN((ROW(Sheet1!HG78)-ROW(Sheet1!HG$61))/4,0),0)</f>
        <v>136.4</v>
      </c>
      <c r="HJ78">
        <f ca="1">+OFFSET('def-cy1722'!$N$8,ROUNDDOWN((ROW(Sheet1!HG78)-ROW(Sheet1!HG$61))/4,0),0)</f>
        <v>88.3</v>
      </c>
      <c r="HS78" s="9">
        <f t="shared" ca="1" si="203"/>
        <v>121</v>
      </c>
      <c r="HT78" s="9">
        <f t="shared" ca="1" si="204"/>
        <v>110.8</v>
      </c>
      <c r="HU78" s="9">
        <f t="shared" ca="1" si="205"/>
        <v>268.89999999999998</v>
      </c>
      <c r="HV78" s="9">
        <f t="shared" ca="1" si="206"/>
        <v>101.8</v>
      </c>
      <c r="HW78" s="9">
        <f t="shared" ca="1" si="207"/>
        <v>108.4</v>
      </c>
      <c r="HX78" s="9">
        <f t="shared" ca="1" si="208"/>
        <v>107.5</v>
      </c>
      <c r="HY78" s="9">
        <f t="shared" ca="1" si="209"/>
        <v>134.9</v>
      </c>
      <c r="HZ78" s="9">
        <f t="shared" ca="1" si="210"/>
        <v>90.9</v>
      </c>
      <c r="IA78">
        <f t="shared" ca="1" si="234"/>
        <v>-2.6718365818697134E-3</v>
      </c>
      <c r="IB78">
        <f t="shared" ca="1" si="235"/>
        <v>1.1459718998728208E-3</v>
      </c>
      <c r="IC78">
        <f t="shared" ca="1" si="236"/>
        <v>-5.9307637371853702E-4</v>
      </c>
      <c r="ID78">
        <f t="shared" ca="1" si="237"/>
        <v>-1.8480544667318628E-3</v>
      </c>
      <c r="IE78">
        <f t="shared" ca="1" si="238"/>
        <v>-7.3468447827696503E-3</v>
      </c>
      <c r="IF78">
        <f t="shared" ca="1" si="239"/>
        <v>9.377588892736067E-4</v>
      </c>
      <c r="IG78">
        <f t="shared" ca="1" si="240"/>
        <v>-3.9321497969035451E-3</v>
      </c>
      <c r="IH78">
        <f t="shared" ca="1" si="241"/>
        <v>8.0487404994550021E-3</v>
      </c>
      <c r="II78">
        <f t="shared" ca="1" si="305"/>
        <v>-6.2594907133918815E-3</v>
      </c>
      <c r="IJ78" s="5">
        <f t="shared" ca="1" si="306"/>
        <v>216685.43315599472</v>
      </c>
      <c r="IK78" s="1">
        <f t="shared" ca="1" si="269"/>
        <v>24.934327111404031</v>
      </c>
      <c r="IL78">
        <f t="shared" ca="1" si="307"/>
        <v>-5.9966367134672979E-3</v>
      </c>
      <c r="IM78" s="5">
        <f t="shared" si="270"/>
        <v>271103.50000000006</v>
      </c>
      <c r="IN78">
        <f t="shared" ca="1" si="271"/>
        <v>125.11385562537056</v>
      </c>
      <c r="IP78" s="112">
        <v>123.55113115082146</v>
      </c>
      <c r="IQ78" s="112">
        <v>121.94680309488655</v>
      </c>
      <c r="IR78">
        <f t="shared" si="272"/>
        <v>96.697966833256345</v>
      </c>
      <c r="IS78">
        <f t="shared" si="308"/>
        <v>-1.8025852662654961E-2</v>
      </c>
      <c r="IT78" s="112">
        <v>0.52787312842769829</v>
      </c>
      <c r="IU78">
        <f t="shared" si="309"/>
        <v>-4.8625173949376635E-3</v>
      </c>
      <c r="IW78">
        <f>+util!B76</f>
        <v>104.8</v>
      </c>
      <c r="IX78">
        <f t="shared" si="310"/>
        <v>-2.9768765622235217E-2</v>
      </c>
      <c r="IY78">
        <f t="shared" si="311"/>
        <v>-1.786125937334113E-2</v>
      </c>
      <c r="JA78" s="5">
        <f t="shared" si="273"/>
        <v>141810.30000000002</v>
      </c>
      <c r="JB78" s="1">
        <f t="shared" si="274"/>
        <v>3.2432389782480922</v>
      </c>
      <c r="JC78" s="5">
        <f t="shared" ca="1" si="275"/>
        <v>113345.00027289044</v>
      </c>
      <c r="JD78" s="1">
        <f t="shared" ca="1" si="276"/>
        <v>13.042784058362724</v>
      </c>
      <c r="JE78">
        <f t="shared" ca="1" si="312"/>
        <v>-3.7906023773051292E-4</v>
      </c>
      <c r="JG78">
        <f t="shared" si="277"/>
        <v>0.55756323947815634</v>
      </c>
    </row>
    <row r="79" spans="1:267" x14ac:dyDescent="0.15">
      <c r="A79" t="s">
        <v>318</v>
      </c>
      <c r="B79" s="5">
        <f>+'gaku-mk1722'!B26</f>
        <v>525138.30000000005</v>
      </c>
      <c r="C79" s="5">
        <f>+'kgaku-mk1722'!B27</f>
        <v>277849.09999999998</v>
      </c>
      <c r="D79" s="5">
        <f>+'kgaku-mk1722'!C27</f>
        <v>3088.5</v>
      </c>
      <c r="E79" s="5">
        <f>+'kgaku-mk1722'!D27</f>
        <v>394.7</v>
      </c>
      <c r="F79" s="5">
        <f>+'kgaku-mk1722'!F27</f>
        <v>22275.8</v>
      </c>
      <c r="G79" s="5">
        <f>+'kgaku-mk1722'!G27</f>
        <v>21106.5</v>
      </c>
      <c r="H79" s="5">
        <f>+'kgaku-mk1722'!H27</f>
        <v>75364.2</v>
      </c>
      <c r="I79" s="5">
        <f>+'kgaku-mk1722'!I27</f>
        <v>156408.9</v>
      </c>
      <c r="J79" s="5">
        <f>+'gaku-mk1722'!F26</f>
        <v>21242.6</v>
      </c>
      <c r="K79" s="5">
        <f>+'gaku-mk1722'!G26</f>
        <v>84657.2</v>
      </c>
      <c r="L79" s="5">
        <f>+'gaku-jk1722'!B26</f>
        <v>449106.4</v>
      </c>
      <c r="M79" s="5">
        <f>+'kgaku-jk1722'!B27</f>
        <v>251569.5</v>
      </c>
      <c r="N79" s="5">
        <f>+'kgaku-jk1722'!C27</f>
        <v>2969.9</v>
      </c>
      <c r="O79" s="5">
        <f>+'kgaku-jk1722'!D27</f>
        <v>379</v>
      </c>
      <c r="P79" s="5">
        <f>+'kgaku-jk1722'!F27</f>
        <v>8563</v>
      </c>
      <c r="Q79" s="5">
        <f>+'kgaku-jk1722'!G27</f>
        <v>18379.400000000001</v>
      </c>
      <c r="R79" s="5">
        <f>+'kgaku-jk1722'!H27</f>
        <v>78290.600000000006</v>
      </c>
      <c r="S79" s="5">
        <f>+'kgaku-jk1722'!I27</f>
        <v>151891.79999999999</v>
      </c>
      <c r="T79" s="5">
        <f>+'gaku-jk1722'!F26</f>
        <v>21301.4</v>
      </c>
      <c r="U79" s="5">
        <f>+'gaku-jk1722'!G26</f>
        <v>70767.5</v>
      </c>
      <c r="V79" s="8">
        <f t="shared" si="164"/>
        <v>116.92959619368595</v>
      </c>
      <c r="W79" s="8">
        <f t="shared" si="212"/>
        <v>110.44625838982864</v>
      </c>
      <c r="X79" s="8">
        <f t="shared" si="213"/>
        <v>103.99340045119362</v>
      </c>
      <c r="Y79" s="8">
        <f t="shared" si="214"/>
        <v>104.14248021108179</v>
      </c>
      <c r="Z79" s="8">
        <f t="shared" si="215"/>
        <v>260.14013780217209</v>
      </c>
      <c r="AA79" s="8">
        <f t="shared" si="216"/>
        <v>114.83780754540409</v>
      </c>
      <c r="AB79" s="8">
        <f t="shared" si="217"/>
        <v>96.262131085979661</v>
      </c>
      <c r="AC79" s="8">
        <f t="shared" si="218"/>
        <v>102.97389325822724</v>
      </c>
      <c r="AD79" s="8">
        <f t="shared" si="219"/>
        <v>99.723961805327335</v>
      </c>
      <c r="AE79" s="8">
        <f t="shared" si="220"/>
        <v>119.62723001377751</v>
      </c>
      <c r="AF79" s="10">
        <f ca="1">+OFFSET('kdef-cy1722'!B$9,ROUNDDOWN((ROW(Sheet1!AF79)-ROW(Sheet1!AF$61))/4,0),0)</f>
        <v>110.7</v>
      </c>
      <c r="AG79" s="10">
        <f ca="1">+OFFSET('kdef-cy1722'!C$9,ROUNDDOWN((ROW(Sheet1!AG79)-ROW(Sheet1!AG$61))/4,0),0)</f>
        <v>97.7</v>
      </c>
      <c r="AH79" s="10">
        <f ca="1">+OFFSET('kdef-cy1722'!D$9,ROUNDDOWN((ROW(Sheet1!AH79)-ROW(Sheet1!AH$61))/4,0),0)</f>
        <v>104.7</v>
      </c>
      <c r="AI79" s="10">
        <f ca="1">+OFFSET('kdef-cy1722'!F$9,ROUNDDOWN((ROW(Sheet1!AI79)-ROW(Sheet1!AI$61))/4,0),0)</f>
        <v>261.8</v>
      </c>
      <c r="AJ79" s="10">
        <f ca="1">+OFFSET('kdef-cy1722'!G$9,ROUNDDOWN((ROW(Sheet1!AJ79)-ROW(Sheet1!AJ$61))/4,0),0)</f>
        <v>114.8</v>
      </c>
      <c r="AK79" s="10">
        <f ca="1">+OFFSET('kdef-cy1722'!H$9,ROUNDDOWN((ROW(Sheet1!AK79)-ROW(Sheet1!AK$61))/4,0),0)</f>
        <v>96.7</v>
      </c>
      <c r="AL79" s="10">
        <f ca="1">+OFFSET('kdef-cy1722'!I$9,ROUNDDOWN((ROW(Sheet1!AL79)-ROW(Sheet1!AL$61))/4,0),0)</f>
        <v>103.1</v>
      </c>
      <c r="AM79" s="10">
        <f ca="1">+OFFSET('def-cy1722'!$F$8,ROUNDDOWN((ROW(Sheet1!AM79)-ROW(Sheet1!AM$61))/4,0),0)</f>
        <v>99.8</v>
      </c>
      <c r="AN79" s="10">
        <f ca="1">+OFFSET('def-cy1722'!$G$8,ROUNDDOWN((ROW(Sheet1!AN79)-ROW(Sheet1!AN$61))/4,0),0)</f>
        <v>119.7</v>
      </c>
      <c r="AO79" s="128"/>
      <c r="AP79" s="128"/>
      <c r="AQ79" s="128"/>
      <c r="AR79" s="128"/>
      <c r="AS79" s="128"/>
      <c r="AT79" s="128"/>
      <c r="AU79" s="128"/>
      <c r="AV79" s="128"/>
      <c r="AW79" s="128"/>
      <c r="AX79" s="9">
        <f t="shared" ca="1" si="316"/>
        <v>110.7</v>
      </c>
      <c r="AY79" s="9">
        <f t="shared" ca="1" si="317"/>
        <v>88</v>
      </c>
      <c r="AZ79" s="9">
        <f t="shared" ca="1" si="318"/>
        <v>104.1</v>
      </c>
      <c r="BA79" s="9">
        <f t="shared" ca="1" si="319"/>
        <v>268.89999999999998</v>
      </c>
      <c r="BB79" s="9">
        <f t="shared" ca="1" si="320"/>
        <v>114</v>
      </c>
      <c r="BC79" s="9">
        <f t="shared" ca="1" si="321"/>
        <v>96.7</v>
      </c>
      <c r="BD79" s="9">
        <f t="shared" ca="1" si="322"/>
        <v>103</v>
      </c>
      <c r="BE79" s="9">
        <f t="shared" ca="1" si="322"/>
        <v>101.8</v>
      </c>
      <c r="BF79" s="9">
        <f t="shared" ca="1" si="323"/>
        <v>121</v>
      </c>
      <c r="BG79">
        <f t="shared" ca="1" si="278"/>
        <v>-1.5994087644822039E-4</v>
      </c>
      <c r="BH79">
        <f t="shared" ca="1" si="279"/>
        <v>-1.2081130325872302E-4</v>
      </c>
      <c r="BI79">
        <f t="shared" ca="1" si="280"/>
        <v>-7.0635046158692646E-4</v>
      </c>
      <c r="BJ79">
        <f t="shared" ca="1" si="281"/>
        <v>3.139211070296793E-3</v>
      </c>
      <c r="BK79">
        <f t="shared" ca="1" si="282"/>
        <v>2.3056018658994711E-3</v>
      </c>
      <c r="BL79" s="13">
        <f t="shared" ca="1" si="283"/>
        <v>4.4577102949023943E-3</v>
      </c>
      <c r="BM79">
        <f t="shared" ca="1" si="242"/>
        <v>1.4976358388681445E-2</v>
      </c>
      <c r="BN79">
        <f t="shared" ca="1" si="243"/>
        <v>-1.3705863010098282E-2</v>
      </c>
      <c r="BO79" s="13">
        <f t="shared" ca="1" si="244"/>
        <v>1.270495378583163E-3</v>
      </c>
      <c r="BP79">
        <f t="shared" ca="1" si="284"/>
        <v>-4.9773481763256749E-3</v>
      </c>
      <c r="BQ79">
        <f t="shared" ca="1" si="285"/>
        <v>5.1075530922147826E-3</v>
      </c>
      <c r="BR79">
        <f t="shared" ca="1" si="286"/>
        <v>-4.6742620056158361E-3</v>
      </c>
      <c r="BS79" s="13">
        <f t="shared" ca="1" si="287"/>
        <v>-4.5440570897267284E-3</v>
      </c>
      <c r="BT79" s="5">
        <f t="shared" si="245"/>
        <v>70767.5</v>
      </c>
      <c r="BU79" s="5">
        <f t="shared" ca="1" si="246"/>
        <v>251098.12409842503</v>
      </c>
      <c r="BV79" s="5">
        <f t="shared" ca="1" si="247"/>
        <v>24642.621743562562</v>
      </c>
      <c r="BW79" s="5">
        <f t="shared" ca="1" si="288"/>
        <v>93113.98215474101</v>
      </c>
      <c r="BX79" s="5">
        <f t="shared" si="248"/>
        <v>84657.2</v>
      </c>
      <c r="BY79" s="5">
        <f t="shared" si="249"/>
        <v>255573.39999999997</v>
      </c>
      <c r="BZ79" s="5">
        <f t="shared" si="250"/>
        <v>43518.399999999994</v>
      </c>
      <c r="CA79" s="5">
        <f t="shared" si="251"/>
        <v>128175.59999999999</v>
      </c>
      <c r="CB79" s="9">
        <f t="shared" si="289"/>
        <v>119.62723001377751</v>
      </c>
      <c r="CC79" s="9">
        <f t="shared" ca="1" si="290"/>
        <v>101.78228169471339</v>
      </c>
      <c r="CD79" s="9">
        <f t="shared" ca="1" si="291"/>
        <v>176.59809273892859</v>
      </c>
      <c r="CE79" s="9">
        <f t="shared" ca="1" si="292"/>
        <v>137.65451442834009</v>
      </c>
      <c r="CF79" s="5"/>
      <c r="CG79" s="5">
        <f t="shared" si="252"/>
        <v>101.7673326301741</v>
      </c>
      <c r="CH79" s="5">
        <f t="shared" ca="1" si="293"/>
        <v>101.78228169471339</v>
      </c>
      <c r="CI79" s="5">
        <f t="shared" si="253"/>
        <v>145.71998767763623</v>
      </c>
      <c r="CJ79" s="5">
        <f t="shared" ca="1" si="294"/>
        <v>176.59809273892859</v>
      </c>
      <c r="CK79" s="5">
        <f t="shared" si="295"/>
        <v>127.37074426697697</v>
      </c>
      <c r="CL79" s="5">
        <f t="shared" ca="1" si="296"/>
        <v>137.65451442834009</v>
      </c>
      <c r="CM79" s="5"/>
      <c r="CN79" s="1">
        <f t="shared" si="221"/>
        <v>51.685997574934142</v>
      </c>
      <c r="CO79" s="1">
        <f t="shared" si="222"/>
        <v>8.144370317110047</v>
      </c>
      <c r="CP79" s="1">
        <f t="shared" ca="1" si="223"/>
        <v>28.897956103991632</v>
      </c>
      <c r="CQ79" s="1">
        <f t="shared" ca="1" si="224"/>
        <v>2.8360283613811648</v>
      </c>
      <c r="CR79" s="1">
        <f t="shared" ca="1" si="225"/>
        <v>10.716144450051045</v>
      </c>
      <c r="CS79" s="83">
        <f t="shared" si="297"/>
        <v>1.9874998039018455E-3</v>
      </c>
      <c r="CT79" s="83">
        <f t="shared" si="298"/>
        <v>-7.4537157160236359E-3</v>
      </c>
      <c r="CU79" s="83">
        <f t="shared" ca="1" si="254"/>
        <v>4.5761104137992522E-3</v>
      </c>
      <c r="CV79" s="83">
        <f t="shared" ca="1" si="255"/>
        <v>1.3979952634152603E-3</v>
      </c>
      <c r="CW79" s="83">
        <f t="shared" ca="1" si="255"/>
        <v>-4.4261064188991089E-3</v>
      </c>
      <c r="CX79" s="83">
        <f t="shared" si="299"/>
        <v>-3.3044343326583325E-3</v>
      </c>
      <c r="CY79" s="83">
        <f t="shared" si="313"/>
        <v>-3.1227043842247202E-3</v>
      </c>
      <c r="CZ79" s="83">
        <f t="shared" ca="1" si="314"/>
        <v>-1.3943163900003433E-3</v>
      </c>
      <c r="DA79" s="83">
        <f t="shared" ca="1" si="315"/>
        <v>-6.0035856972019989E-3</v>
      </c>
      <c r="DB79" s="83">
        <f t="shared" ca="1" si="315"/>
        <v>-4.127082062018634E-3</v>
      </c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H79" s="5"/>
      <c r="EO79" s="91">
        <v>84657.2</v>
      </c>
      <c r="EP79" s="1">
        <f>+'gaku-mk1131'!G82</f>
        <v>72618.399999999994</v>
      </c>
      <c r="EQ79" s="5">
        <f t="shared" ca="1" si="256"/>
        <v>15374.940725985176</v>
      </c>
      <c r="ER79" s="7">
        <f ca="1">+ER78+$EQ78</f>
        <v>637545.70395477314</v>
      </c>
      <c r="ES79" s="7">
        <f ca="1">+ES78+$EQ78</f>
        <v>637545.70395477314</v>
      </c>
      <c r="ET79" s="7">
        <f ca="1">+ET78+EQ78-(ES81-ER81)/4</f>
        <v>611000.17822178872</v>
      </c>
      <c r="EU79" s="132">
        <v>612417.5</v>
      </c>
      <c r="EV79" s="5">
        <f t="shared" ca="1" si="257"/>
        <v>6502.666666666667</v>
      </c>
      <c r="EW79" s="92">
        <f t="shared" ca="1" si="258"/>
        <v>106.8</v>
      </c>
      <c r="EX79">
        <f t="shared" ca="1" si="226"/>
        <v>0.67718948497889531</v>
      </c>
      <c r="EY79">
        <f t="shared" ca="1" si="259"/>
        <v>0.67662486597424365</v>
      </c>
      <c r="EZ79">
        <f t="shared" ca="1" si="260"/>
        <v>8.8171752575173078E-3</v>
      </c>
      <c r="FA79">
        <f t="shared" ca="1" si="260"/>
        <v>9.7483187825123767E-3</v>
      </c>
      <c r="FC79" s="6">
        <f>+call!C117</f>
        <v>0.38666666666666699</v>
      </c>
      <c r="FE79" s="142">
        <f>fof!B141/10</f>
        <v>11255.922697437896</v>
      </c>
      <c r="FF79" s="142">
        <f>fof!C141/10</f>
        <v>222528.70000000004</v>
      </c>
      <c r="FG79" s="65">
        <f ca="1">+AVERAGE(OFFSET(jikasougaku!$BF$450,(ROW(Sheet1!FG79)-ROW(Sheet1!$FG$59))*3,0):OFFSET(jikasougaku!$BF$450,(ROW(Sheet1!FG79)-ROW(Sheet1!$FG$59))*3+2,0))/1000</f>
        <v>33774.635000000002</v>
      </c>
      <c r="FH79" s="65">
        <f ca="1">+AVERAGE(OFFSET(jikasougaku!$BR$450,(ROW(Sheet1!FH79)-ROW(Sheet1!$FH$59))*3,0):OFFSET(jikasougaku!$BR$450,(ROW(Sheet1!FH79)-ROW(Sheet1!$FH$59))*3+2,0))/1000</f>
        <v>267285.38566666667</v>
      </c>
      <c r="FI79" s="65">
        <f ca="1">+AVERAGE(OFFSET(jikasougaku!$BH$450,(ROW(Sheet1!FI79)-ROW(Sheet1!FI$59))*3,0):OFFSET(jikasougaku!$BH$450,(ROW(Sheet1!FI79)-ROW(Sheet1!FI$59))*3+2,0))/1000</f>
        <v>4652.6866666666674</v>
      </c>
      <c r="FJ79" s="65">
        <f ca="1">+AVERAGE(OFFSET(jikasougaku!$BJ$450,(ROW(Sheet1!FJ79)-ROW(Sheet1!FJ$59))*3,0):OFFSET(jikasougaku!$BJ$450,(ROW(Sheet1!FJ79)-ROW(Sheet1!FJ$59))*3+2,0))/1000</f>
        <v>4964.5746666666673</v>
      </c>
      <c r="FK79" s="65">
        <f ca="1">+AVERAGE(OFFSET(jikasougaku!$BL$450,(ROW(Sheet1!FK79)-ROW(Sheet1!FK$59))*3,0):OFFSET(jikasougaku!$BL$450,(ROW(Sheet1!FK79)-ROW(Sheet1!FK$59))*3+2,0))/1000</f>
        <v>4532.2383333333328</v>
      </c>
      <c r="FL79" s="64">
        <f t="shared" ca="1" si="201"/>
        <v>33774.635000000002</v>
      </c>
      <c r="FM79" s="7">
        <f t="shared" ca="1" si="202"/>
        <v>219361.25099999999</v>
      </c>
      <c r="FN79" s="5">
        <f t="shared" si="227"/>
        <v>11255.922697437896</v>
      </c>
      <c r="FO79" s="5">
        <f t="shared" si="211"/>
        <v>222528.70000000004</v>
      </c>
      <c r="FP79" s="1">
        <f t="shared" si="228"/>
        <v>1.2954025888818803</v>
      </c>
      <c r="FQ79" s="1">
        <f t="shared" si="229"/>
        <v>25.610006556471358</v>
      </c>
      <c r="FR79" s="211">
        <f>+FP79/消費税調整!$E79*100</f>
        <v>1.1340020735840854</v>
      </c>
      <c r="FS79" s="211">
        <f>+FQ79/消費税調整!$E79*100</f>
        <v>22.419131155672474</v>
      </c>
      <c r="FT79" s="83">
        <f t="shared" si="300"/>
        <v>-0.36277993696612826</v>
      </c>
      <c r="FU79" s="83">
        <f t="shared" si="301"/>
        <v>-0.12168800109419425</v>
      </c>
      <c r="FW79" s="5">
        <f>kshotoku1722!E27</f>
        <v>272725.09999999998</v>
      </c>
      <c r="FX79" s="72">
        <f t="shared" ca="1" si="261"/>
        <v>0.39270132334069796</v>
      </c>
      <c r="FY79">
        <f t="shared" ca="1" si="302"/>
        <v>2.4546713262721923E-3</v>
      </c>
      <c r="GA79" s="72">
        <f ca="1">+AVERAGE(OFFSET(Maikin05!$F$10,ROUNDDOWN((ROW(GA79)-ROW(GA$45))/4,0),MOD(ROW(GA79)-ROW(GA$45),4)*3):OFFSET(Maikin05!$F$10,ROUNDDOWN((ROW(GA79)-ROW(GA$45))/4,0),MOD(ROW(GA79)-ROW(GA$45),4)*3+2))</f>
        <v>106.8</v>
      </c>
      <c r="GB79" s="72">
        <f ca="1">+AVERAGE(OFFSET(Maikin30!$F$20,ROUNDDOWN((ROW(GB79)-ROW(GB$5))/4,0),MOD(ROW(GB79)-ROW(GB$5),4)*3):OFFSET(Maikin30!$F$20,ROUNDDOWN((ROW(GB79)-ROW(GB$5))/4,0),MOD(ROW(GB79)-ROW(GB$5),4)*3+2))</f>
        <v>103.8</v>
      </c>
      <c r="GC79" s="5">
        <f ca="1">+AVERAGE(OFFSET(Rocho!$J$66,(ROW(GC79)-ROW($GC$5))*3,0):OFFSET(Rocho!$J$66,(ROW(GC79)-ROW($GC$5))*3+2,0))</f>
        <v>6502.666666666667</v>
      </c>
      <c r="GD79" s="72">
        <f t="shared" ca="1" si="262"/>
        <v>79.925691748388857</v>
      </c>
      <c r="GE79">
        <f t="shared" ca="1" si="303"/>
        <v>-1.27759280446792E-2</v>
      </c>
      <c r="GF79" s="72"/>
      <c r="GG79" s="87" t="s">
        <v>298</v>
      </c>
      <c r="GH79" s="78">
        <f ca="1">+AVERAGE(OFFSET(Rocho!$E$6,(ROW(GH79)-ROW($GH$5))*3,0):OFFSET(Rocho!$E$6,(ROW(GH79)-ROW($GH$5))*3+2,0))/10000</f>
        <v>10381.666666666668</v>
      </c>
      <c r="GI79" s="82">
        <f>Rocho!T80</f>
        <v>8696.1997928467408</v>
      </c>
      <c r="GJ79">
        <f t="shared" si="304"/>
        <v>5.1198186137096371E-4</v>
      </c>
      <c r="GL79" s="94">
        <f t="shared" si="230"/>
        <v>269565.00000000006</v>
      </c>
      <c r="GM79" s="5">
        <f t="shared" si="263"/>
        <v>84657.2</v>
      </c>
      <c r="GN79" s="5">
        <f>+'gaku-mk1722'!C26-'gaku-mk1722'!D26</f>
        <v>5766.8000000000466</v>
      </c>
      <c r="GO79" s="5">
        <f t="shared" si="264"/>
        <v>22275.8</v>
      </c>
      <c r="GP79" s="5">
        <f t="shared" si="265"/>
        <v>21242.6</v>
      </c>
      <c r="GQ79" s="5">
        <f>+'gaku-mk1722'!H26</f>
        <v>-341</v>
      </c>
      <c r="GR79" s="5">
        <f>+'gaku-mk1722'!W26</f>
        <v>126101.3</v>
      </c>
      <c r="GS79" s="5">
        <f>+'gaku-mk1722'!M26</f>
        <v>57027.199999999997</v>
      </c>
      <c r="GT79" s="5">
        <f>+'gaku-mk1722'!N26</f>
        <v>47164.9</v>
      </c>
      <c r="GU79" s="5">
        <f t="shared" si="266"/>
        <v>70767.5</v>
      </c>
      <c r="GV79" s="5">
        <f>+'gaku-jk1722'!C26-'gaku-jk1722'!D26</f>
        <v>5084.5</v>
      </c>
      <c r="GW79" s="5">
        <f t="shared" si="267"/>
        <v>8563</v>
      </c>
      <c r="GX79" s="5">
        <f t="shared" si="268"/>
        <v>21301.4</v>
      </c>
      <c r="GY79" s="5">
        <f>+'gaku-jk1722'!H26</f>
        <v>-275.7</v>
      </c>
      <c r="GZ79" s="5">
        <f>+'gaku-jk1722'!Z26</f>
        <v>118611.2</v>
      </c>
      <c r="HA79" s="5">
        <f>+'gaku-jk1722'!M26</f>
        <v>40771.800000000003</v>
      </c>
      <c r="HB79" s="5">
        <f>+'gaku-jk1722'!N26</f>
        <v>51808.9</v>
      </c>
      <c r="HC79" s="9">
        <f t="shared" ca="1" si="231"/>
        <v>119.7</v>
      </c>
      <c r="HD79">
        <f ca="1">+OFFSET('def-cy1722'!$C$8,ROUNDDOWN((ROW(Sheet1!HG79)-ROW(Sheet1!HG$61))/4,0),0)</f>
        <v>110.7</v>
      </c>
      <c r="HE79" s="9">
        <f t="shared" ca="1" si="232"/>
        <v>261.8</v>
      </c>
      <c r="HF79" s="9">
        <f t="shared" ca="1" si="233"/>
        <v>99.8</v>
      </c>
      <c r="HG79">
        <f ca="1">+OFFSET('def-cy1722'!$H$8,ROUNDDOWN((ROW(Sheet1!HG79)-ROW(Sheet1!HG$61))/4,0),0)</f>
        <v>105.5</v>
      </c>
      <c r="HH79">
        <f ca="1">+OFFSET('def-cy1722'!$W$8,ROUNDDOWN((ROW(Sheet1!HG79)-ROW(Sheet1!HG$61))/4,0),0)</f>
        <v>106.9</v>
      </c>
      <c r="HI79">
        <f ca="1">+OFFSET('def-cy1722'!$M$8,ROUNDDOWN((ROW(Sheet1!HG79)-ROW(Sheet1!HG$61))/4,0),0)</f>
        <v>136.4</v>
      </c>
      <c r="HJ79">
        <f ca="1">+OFFSET('def-cy1722'!$N$8,ROUNDDOWN((ROW(Sheet1!HG79)-ROW(Sheet1!HG$61))/4,0),0)</f>
        <v>88.3</v>
      </c>
      <c r="HS79" s="9">
        <f t="shared" ca="1" si="203"/>
        <v>121</v>
      </c>
      <c r="HT79" s="9">
        <f t="shared" ca="1" si="204"/>
        <v>110.8</v>
      </c>
      <c r="HU79" s="9">
        <f t="shared" ca="1" si="205"/>
        <v>268.89999999999998</v>
      </c>
      <c r="HV79" s="9">
        <f t="shared" ca="1" si="206"/>
        <v>101.8</v>
      </c>
      <c r="HW79" s="9">
        <f t="shared" ca="1" si="207"/>
        <v>108.4</v>
      </c>
      <c r="HX79" s="9">
        <f t="shared" ca="1" si="208"/>
        <v>107.5</v>
      </c>
      <c r="HY79" s="9">
        <f t="shared" ca="1" si="209"/>
        <v>134.9</v>
      </c>
      <c r="HZ79" s="9">
        <f t="shared" ca="1" si="210"/>
        <v>90.9</v>
      </c>
      <c r="IA79">
        <f t="shared" ca="1" si="234"/>
        <v>-2.4027138700095062E-3</v>
      </c>
      <c r="IB79">
        <f t="shared" ca="1" si="235"/>
        <v>8.6765007533599447E-4</v>
      </c>
      <c r="IC79">
        <f t="shared" ca="1" si="236"/>
        <v>2.4655676520370928E-3</v>
      </c>
      <c r="ID79">
        <f t="shared" ca="1" si="237"/>
        <v>-2.2564051689955089E-3</v>
      </c>
      <c r="IE79">
        <f t="shared" ca="1" si="238"/>
        <v>-7.0993793456779093E-3</v>
      </c>
      <c r="IF79">
        <f t="shared" ca="1" si="239"/>
        <v>7.692005459260751E-3</v>
      </c>
      <c r="IG79">
        <f t="shared" ca="1" si="240"/>
        <v>3.6654708792674564E-4</v>
      </c>
      <c r="IH79">
        <f t="shared" ca="1" si="241"/>
        <v>-1.8398675666687632E-4</v>
      </c>
      <c r="II79">
        <f t="shared" ca="1" si="305"/>
        <v>-5.5071486678921668E-4</v>
      </c>
      <c r="IJ79" s="5">
        <f t="shared" ca="1" si="306"/>
        <v>216566.10126653904</v>
      </c>
      <c r="IK79" s="1">
        <f t="shared" ca="1" si="269"/>
        <v>24.923793080827348</v>
      </c>
      <c r="IL79">
        <f t="shared" ca="1" si="307"/>
        <v>-4.2256028477652359E-4</v>
      </c>
      <c r="IM79" s="5">
        <f t="shared" si="270"/>
        <v>269565.00000000006</v>
      </c>
      <c r="IN79">
        <f t="shared" ca="1" si="271"/>
        <v>124.47238899509603</v>
      </c>
      <c r="IP79" s="112">
        <v>124.6761695409856</v>
      </c>
      <c r="IQ79" s="112">
        <v>122.35493323759559</v>
      </c>
      <c r="IR79">
        <f t="shared" si="272"/>
        <v>95.286545577908257</v>
      </c>
      <c r="IS79">
        <f t="shared" si="308"/>
        <v>-1.4703755700779562E-2</v>
      </c>
      <c r="IT79" s="112">
        <v>0.52963980807628097</v>
      </c>
      <c r="IU79">
        <f t="shared" si="309"/>
        <v>3.3412003411851655E-3</v>
      </c>
      <c r="IW79">
        <f>+util!B77</f>
        <v>103.4</v>
      </c>
      <c r="IX79">
        <f t="shared" si="310"/>
        <v>-1.3448809812612971E-2</v>
      </c>
      <c r="IY79">
        <f t="shared" si="311"/>
        <v>-8.0692858875677821E-3</v>
      </c>
      <c r="JA79" s="5">
        <f t="shared" si="273"/>
        <v>141389.40000000005</v>
      </c>
      <c r="JB79" s="1">
        <f t="shared" si="274"/>
        <v>3.2489567631162926</v>
      </c>
      <c r="JC79" s="5">
        <f t="shared" ca="1" si="275"/>
        <v>113590.9747868425</v>
      </c>
      <c r="JD79" s="1">
        <f t="shared" ca="1" si="276"/>
        <v>13.072765935571496</v>
      </c>
      <c r="JE79">
        <f t="shared" ca="1" si="312"/>
        <v>2.2960948850704872E-3</v>
      </c>
      <c r="JG79">
        <f t="shared" si="277"/>
        <v>0.56015567803086308</v>
      </c>
    </row>
    <row r="80" spans="1:267" x14ac:dyDescent="0.15">
      <c r="A80" t="s">
        <v>319</v>
      </c>
      <c r="B80" s="5">
        <f>+'gaku-mk1722'!B27</f>
        <v>531480.69999999995</v>
      </c>
      <c r="C80" s="5">
        <f>+'kgaku-mk1722'!B28</f>
        <v>279689.5</v>
      </c>
      <c r="D80" s="5">
        <f>+'kgaku-mk1722'!C28</f>
        <v>2997.1</v>
      </c>
      <c r="E80" s="5">
        <f>+'kgaku-mk1722'!D28</f>
        <v>312.60000000000002</v>
      </c>
      <c r="F80" s="5">
        <f>+'kgaku-mk1722'!F28</f>
        <v>22912.7</v>
      </c>
      <c r="G80" s="5">
        <f>+'kgaku-mk1722'!G28</f>
        <v>20935.8</v>
      </c>
      <c r="H80" s="5">
        <f>+'kgaku-mk1722'!H28</f>
        <v>76049.8</v>
      </c>
      <c r="I80" s="5">
        <f>+'kgaku-mk1722'!I28</f>
        <v>157106.6</v>
      </c>
      <c r="J80" s="5">
        <f>+'gaku-mk1722'!F27</f>
        <v>20439.900000000001</v>
      </c>
      <c r="K80" s="5">
        <f>+'gaku-mk1722'!G27</f>
        <v>81329.5</v>
      </c>
      <c r="L80" s="5">
        <f>+'gaku-jk1722'!B27</f>
        <v>453971.3</v>
      </c>
      <c r="M80" s="5">
        <f>+'kgaku-jk1722'!B28</f>
        <v>252581.1</v>
      </c>
      <c r="N80" s="5">
        <f>+'kgaku-jk1722'!C28</f>
        <v>3231.7</v>
      </c>
      <c r="O80" s="5">
        <f>+'kgaku-jk1722'!D28</f>
        <v>296.8</v>
      </c>
      <c r="P80" s="5">
        <f>+'kgaku-jk1722'!F28</f>
        <v>8841.2999999999993</v>
      </c>
      <c r="Q80" s="5">
        <f>+'kgaku-jk1722'!G28</f>
        <v>18252.599999999999</v>
      </c>
      <c r="R80" s="5">
        <f>+'kgaku-jk1722'!H28</f>
        <v>78020.600000000006</v>
      </c>
      <c r="S80" s="5">
        <f>+'kgaku-jk1722'!I28</f>
        <v>152341.4</v>
      </c>
      <c r="T80" s="5">
        <f>+'gaku-jk1722'!F27</f>
        <v>20625.7</v>
      </c>
      <c r="U80" s="5">
        <f>+'gaku-jk1722'!G27</f>
        <v>68555.3</v>
      </c>
      <c r="V80" s="8">
        <f t="shared" si="164"/>
        <v>117.07363439054406</v>
      </c>
      <c r="W80" s="8">
        <f t="shared" si="212"/>
        <v>110.73255283154599</v>
      </c>
      <c r="X80" s="8">
        <f t="shared" si="213"/>
        <v>92.740662809047876</v>
      </c>
      <c r="Y80" s="8">
        <f t="shared" si="214"/>
        <v>105.32345013477089</v>
      </c>
      <c r="Z80" s="8">
        <f t="shared" si="215"/>
        <v>259.15532783640418</v>
      </c>
      <c r="AA80" s="8">
        <f t="shared" si="216"/>
        <v>114.70037145392986</v>
      </c>
      <c r="AB80" s="8">
        <f t="shared" si="217"/>
        <v>97.474000456289744</v>
      </c>
      <c r="AC80" s="8">
        <f t="shared" si="218"/>
        <v>103.12797440485646</v>
      </c>
      <c r="AD80" s="8">
        <f t="shared" si="219"/>
        <v>99.099182088365495</v>
      </c>
      <c r="AE80" s="8">
        <f t="shared" si="220"/>
        <v>118.63342440336486</v>
      </c>
      <c r="AF80" s="10">
        <f ca="1">+OFFSET('kdef-cy1722'!B$9,ROUNDDOWN((ROW(Sheet1!AF80)-ROW(Sheet1!AF$61))/4,0),0)</f>
        <v>110.7</v>
      </c>
      <c r="AG80" s="10">
        <f ca="1">+OFFSET('kdef-cy1722'!C$9,ROUNDDOWN((ROW(Sheet1!AG80)-ROW(Sheet1!AG$61))/4,0),0)</f>
        <v>97.7</v>
      </c>
      <c r="AH80" s="10">
        <f ca="1">+OFFSET('kdef-cy1722'!D$9,ROUNDDOWN((ROW(Sheet1!AH80)-ROW(Sheet1!AH$61))/4,0),0)</f>
        <v>104.7</v>
      </c>
      <c r="AI80" s="10">
        <f ca="1">+OFFSET('kdef-cy1722'!F$9,ROUNDDOWN((ROW(Sheet1!AI80)-ROW(Sheet1!AI$61))/4,0),0)</f>
        <v>261.8</v>
      </c>
      <c r="AJ80" s="10">
        <f ca="1">+OFFSET('kdef-cy1722'!G$9,ROUNDDOWN((ROW(Sheet1!AJ80)-ROW(Sheet1!AJ$61))/4,0),0)</f>
        <v>114.8</v>
      </c>
      <c r="AK80" s="10">
        <f ca="1">+OFFSET('kdef-cy1722'!H$9,ROUNDDOWN((ROW(Sheet1!AK80)-ROW(Sheet1!AK$61))/4,0),0)</f>
        <v>96.7</v>
      </c>
      <c r="AL80" s="10">
        <f ca="1">+OFFSET('kdef-cy1722'!I$9,ROUNDDOWN((ROW(Sheet1!AL80)-ROW(Sheet1!AL$61))/4,0),0)</f>
        <v>103.1</v>
      </c>
      <c r="AM80" s="10">
        <f ca="1">+OFFSET('def-cy1722'!$F$8,ROUNDDOWN((ROW(Sheet1!AM80)-ROW(Sheet1!AM$61))/4,0),0)</f>
        <v>99.8</v>
      </c>
      <c r="AN80" s="10">
        <f ca="1">+OFFSET('def-cy1722'!$G$8,ROUNDDOWN((ROW(Sheet1!AN80)-ROW(Sheet1!AN$61))/4,0),0)</f>
        <v>119.7</v>
      </c>
      <c r="AO80" s="128"/>
      <c r="AP80" s="128"/>
      <c r="AQ80" s="128"/>
      <c r="AR80" s="128"/>
      <c r="AS80" s="128"/>
      <c r="AT80" s="128"/>
      <c r="AU80" s="128"/>
      <c r="AV80" s="128"/>
      <c r="AW80" s="128"/>
      <c r="AX80" s="9">
        <f t="shared" ca="1" si="316"/>
        <v>110.7</v>
      </c>
      <c r="AY80" s="9">
        <f t="shared" ca="1" si="317"/>
        <v>88</v>
      </c>
      <c r="AZ80" s="9">
        <f t="shared" ca="1" si="318"/>
        <v>104.1</v>
      </c>
      <c r="BA80" s="9">
        <f t="shared" ca="1" si="319"/>
        <v>268.89999999999998</v>
      </c>
      <c r="BB80" s="9">
        <f t="shared" ca="1" si="320"/>
        <v>114</v>
      </c>
      <c r="BC80" s="9">
        <f t="shared" ca="1" si="321"/>
        <v>96.7</v>
      </c>
      <c r="BD80" s="9">
        <f t="shared" ca="1" si="322"/>
        <v>103</v>
      </c>
      <c r="BE80" s="9">
        <f t="shared" ca="1" si="322"/>
        <v>101.8</v>
      </c>
      <c r="BF80" s="9">
        <f t="shared" ca="1" si="323"/>
        <v>121</v>
      </c>
      <c r="BG80">
        <f t="shared" ca="1" si="278"/>
        <v>9.0230939930810179E-4</v>
      </c>
      <c r="BH80">
        <f t="shared" ca="1" si="279"/>
        <v>3.3513957462616417E-4</v>
      </c>
      <c r="BI80">
        <f t="shared" ca="1" si="280"/>
        <v>-5.6614447309182871E-4</v>
      </c>
      <c r="BJ80">
        <f t="shared" ca="1" si="281"/>
        <v>-1.0225708428769035E-3</v>
      </c>
      <c r="BK80">
        <f t="shared" ca="1" si="282"/>
        <v>1.8137051839832458E-3</v>
      </c>
      <c r="BL80" s="13">
        <f t="shared" ca="1" si="283"/>
        <v>1.4624388419487797E-3</v>
      </c>
      <c r="BM80">
        <f t="shared" ca="1" si="242"/>
        <v>1.6737563067687762E-2</v>
      </c>
      <c r="BN80">
        <f t="shared" ca="1" si="243"/>
        <v>-1.5384731274877236E-2</v>
      </c>
      <c r="BO80" s="13">
        <f t="shared" ca="1" si="244"/>
        <v>1.3528317928105261E-3</v>
      </c>
      <c r="BP80">
        <f t="shared" ca="1" si="284"/>
        <v>-2.0536858786634075E-2</v>
      </c>
      <c r="BQ80">
        <f t="shared" ca="1" si="285"/>
        <v>5.7415383119833463E-3</v>
      </c>
      <c r="BR80">
        <f t="shared" ca="1" si="286"/>
        <v>-5.2774722148651969E-3</v>
      </c>
      <c r="BS80" s="13">
        <f t="shared" ca="1" si="287"/>
        <v>-2.0072792689515926E-2</v>
      </c>
      <c r="BT80" s="5">
        <f t="shared" si="245"/>
        <v>68555.3</v>
      </c>
      <c r="BU80" s="5">
        <f t="shared" ca="1" si="246"/>
        <v>251465.33974824706</v>
      </c>
      <c r="BV80" s="5">
        <f t="shared" ca="1" si="247"/>
        <v>24675.959065715455</v>
      </c>
      <c r="BW80" s="5">
        <f t="shared" ca="1" si="288"/>
        <v>91244.924494453619</v>
      </c>
      <c r="BX80" s="5">
        <f t="shared" si="248"/>
        <v>81329.5</v>
      </c>
      <c r="BY80" s="5">
        <f t="shared" si="249"/>
        <v>256776.7</v>
      </c>
      <c r="BZ80" s="5">
        <f t="shared" si="250"/>
        <v>43352.600000000006</v>
      </c>
      <c r="CA80" s="5">
        <f t="shared" si="251"/>
        <v>124682.1</v>
      </c>
      <c r="CB80" s="9">
        <f t="shared" si="289"/>
        <v>118.63342440336486</v>
      </c>
      <c r="CC80" s="9">
        <f t="shared" ca="1" si="290"/>
        <v>102.11216394954089</v>
      </c>
      <c r="CD80" s="9">
        <f t="shared" ca="1" si="291"/>
        <v>175.68759894821554</v>
      </c>
      <c r="CE80" s="9">
        <f t="shared" ca="1" si="292"/>
        <v>136.64551830231269</v>
      </c>
      <c r="CF80" s="5"/>
      <c r="CG80" s="5">
        <f t="shared" si="252"/>
        <v>102.08564105065736</v>
      </c>
      <c r="CH80" s="5">
        <f t="shared" ca="1" si="293"/>
        <v>102.11216394954089</v>
      </c>
      <c r="CI80" s="5">
        <f t="shared" si="253"/>
        <v>147.122543862626</v>
      </c>
      <c r="CJ80" s="5">
        <f t="shared" ca="1" si="294"/>
        <v>175.68759894821554</v>
      </c>
      <c r="CK80" s="5">
        <f t="shared" si="295"/>
        <v>127.19768868920642</v>
      </c>
      <c r="CL80" s="5">
        <f t="shared" ca="1" si="296"/>
        <v>136.64551830231269</v>
      </c>
      <c r="CM80" s="5"/>
      <c r="CN80" s="1">
        <f t="shared" si="221"/>
        <v>52.274240891263787</v>
      </c>
      <c r="CO80" s="1">
        <f t="shared" si="222"/>
        <v>7.8940590882570252</v>
      </c>
      <c r="CP80" s="1">
        <f t="shared" ca="1" si="223"/>
        <v>28.955926830183664</v>
      </c>
      <c r="CQ80" s="1">
        <f t="shared" ca="1" si="224"/>
        <v>2.841406556811354</v>
      </c>
      <c r="CR80" s="1">
        <f t="shared" ca="1" si="225"/>
        <v>10.506741644523</v>
      </c>
      <c r="CS80" s="83">
        <f t="shared" si="297"/>
        <v>1.1316818873080789E-2</v>
      </c>
      <c r="CT80" s="83">
        <f t="shared" si="298"/>
        <v>-3.1216467508480995E-2</v>
      </c>
      <c r="CU80" s="83">
        <f t="shared" ca="1" si="254"/>
        <v>2.0040399245012204E-3</v>
      </c>
      <c r="CV80" s="83">
        <f t="shared" ca="1" si="255"/>
        <v>1.8945869451327084E-3</v>
      </c>
      <c r="CW80" s="83">
        <f t="shared" ca="1" si="255"/>
        <v>-1.9734318926101866E-2</v>
      </c>
      <c r="CX80" s="83">
        <f t="shared" si="299"/>
        <v>1.2310788589539089E-3</v>
      </c>
      <c r="CY80" s="83">
        <f t="shared" si="313"/>
        <v>-8.3422197953698669E-3</v>
      </c>
      <c r="CZ80" s="83">
        <f t="shared" ca="1" si="314"/>
        <v>3.2358168622141823E-3</v>
      </c>
      <c r="DA80" s="83">
        <f t="shared" ca="1" si="315"/>
        <v>-5.1690763463513164E-3</v>
      </c>
      <c r="DB80" s="83">
        <f t="shared" ca="1" si="315"/>
        <v>-7.3569125522969731E-3</v>
      </c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H80" s="5"/>
      <c r="EO80" s="91">
        <v>81329.5</v>
      </c>
      <c r="EP80" s="1">
        <f>+'gaku-mk1131'!G83</f>
        <v>67680.600000000006</v>
      </c>
      <c r="EQ80" s="5">
        <f t="shared" ca="1" si="256"/>
        <v>14879.650099476316</v>
      </c>
      <c r="ER80" s="7">
        <f ca="1">+ER79+$EQ79</f>
        <v>652920.64468075836</v>
      </c>
      <c r="ES80" s="7">
        <f ca="1">+ES79+$EQ79</f>
        <v>652920.64468075836</v>
      </c>
      <c r="ET80" s="7">
        <f ca="1">+ET79+EQ79-(ES81-ER81)/4</f>
        <v>613102.35608128179</v>
      </c>
      <c r="EU80" s="132">
        <v>614888.69999999995</v>
      </c>
      <c r="EV80" s="5">
        <f t="shared" ca="1" si="257"/>
        <v>6481.666666666667</v>
      </c>
      <c r="EW80" s="92">
        <f t="shared" ca="1" si="258"/>
        <v>107.46666666666665</v>
      </c>
      <c r="EX80">
        <f t="shared" ca="1" si="226"/>
        <v>0.68237297971453836</v>
      </c>
      <c r="EY80">
        <f t="shared" ca="1" si="259"/>
        <v>0.68165865268882886</v>
      </c>
      <c r="EZ80">
        <f t="shared" ca="1" si="260"/>
        <v>7.6252764935091002E-3</v>
      </c>
      <c r="FA80">
        <f t="shared" ca="1" si="260"/>
        <v>7.4120162556739555E-3</v>
      </c>
      <c r="FC80" s="6">
        <f>+call!C118</f>
        <v>0.23</v>
      </c>
      <c r="FE80" s="142">
        <f>fof!B142/10</f>
        <v>12641.643414564176</v>
      </c>
      <c r="FF80" s="142">
        <f>fof!C142/10</f>
        <v>239372.50000000006</v>
      </c>
      <c r="FG80" s="65">
        <f ca="1">+AVERAGE(OFFSET(jikasougaku!$BF$450,(ROW(Sheet1!FG80)-ROW(Sheet1!$FG$59))*3,0):OFFSET(jikasougaku!$BF$450,(ROW(Sheet1!FG80)-ROW(Sheet1!$FG$59))*3+2,0))/1000</f>
        <v>34735.140333333336</v>
      </c>
      <c r="FH80" s="65">
        <f ca="1">+AVERAGE(OFFSET(jikasougaku!$BR$450,(ROW(Sheet1!FH80)-ROW(Sheet1!$FH$59))*3,0):OFFSET(jikasougaku!$BR$450,(ROW(Sheet1!FH80)-ROW(Sheet1!$FH$59))*3+2,0))/1000</f>
        <v>266700.19933333335</v>
      </c>
      <c r="FI80" s="65">
        <f ca="1">+AVERAGE(OFFSET(jikasougaku!$BH$450,(ROW(Sheet1!FI80)-ROW(Sheet1!FI$59))*3,0):OFFSET(jikasougaku!$BH$450,(ROW(Sheet1!FI80)-ROW(Sheet1!FI$59))*3+2,0))/1000</f>
        <v>3718.8673333333336</v>
      </c>
      <c r="FJ80" s="65">
        <f ca="1">+AVERAGE(OFFSET(jikasougaku!$BJ$450,(ROW(Sheet1!FJ80)-ROW(Sheet1!FJ$59))*3,0):OFFSET(jikasougaku!$BJ$450,(ROW(Sheet1!FJ80)-ROW(Sheet1!FJ$59))*3+2,0))/1000</f>
        <v>4844.1863333333331</v>
      </c>
      <c r="FK80" s="65">
        <f ca="1">+AVERAGE(OFFSET(jikasougaku!$BL$450,(ROW(Sheet1!FK80)-ROW(Sheet1!FK$59))*3,0):OFFSET(jikasougaku!$BL$450,(ROW(Sheet1!FK80)-ROW(Sheet1!FK$59))*3+2,0))/1000</f>
        <v>4727.4889999999996</v>
      </c>
      <c r="FL80" s="64">
        <f t="shared" ca="1" si="201"/>
        <v>34735.140333333336</v>
      </c>
      <c r="FM80" s="7">
        <f t="shared" ca="1" si="202"/>
        <v>218674.51633333333</v>
      </c>
      <c r="FN80" s="5">
        <f t="shared" si="227"/>
        <v>12641.643414564176</v>
      </c>
      <c r="FO80" s="5">
        <f t="shared" si="211"/>
        <v>239372.50000000006</v>
      </c>
      <c r="FP80" s="1">
        <f t="shared" si="228"/>
        <v>1.4556698036073783</v>
      </c>
      <c r="FQ80" s="1">
        <f t="shared" si="229"/>
        <v>27.563451098657655</v>
      </c>
      <c r="FR80" s="211">
        <f>+FP80/消費税調整!$E80*100</f>
        <v>1.2727330162021406</v>
      </c>
      <c r="FS80" s="211">
        <f>+FQ80/消費税調整!$E80*100</f>
        <v>24.099499877512574</v>
      </c>
      <c r="FT80" s="83">
        <f t="shared" si="300"/>
        <v>0.1154135356756761</v>
      </c>
      <c r="FU80" s="83">
        <f t="shared" si="301"/>
        <v>7.2276424509976178E-2</v>
      </c>
      <c r="FW80" s="5">
        <f>kshotoku1722!E28</f>
        <v>272228.3</v>
      </c>
      <c r="FX80" s="72">
        <f t="shared" ca="1" si="261"/>
        <v>0.39081641800663197</v>
      </c>
      <c r="FY80">
        <f t="shared" ca="1" si="302"/>
        <v>-4.8114008677164616E-3</v>
      </c>
      <c r="GA80" s="72">
        <f ca="1">+AVERAGE(OFFSET(Maikin05!$F$10,ROUNDDOWN((ROW(GA80)-ROW(GA$45))/4,0),MOD(ROW(GA80)-ROW(GA$45),4)*3):OFFSET(Maikin05!$F$10,ROUNDDOWN((ROW(GA80)-ROW(GA$45))/4,0),MOD(ROW(GA80)-ROW(GA$45),4)*3+2))</f>
        <v>107.46666666666665</v>
      </c>
      <c r="GB80" s="72">
        <f ca="1">+AVERAGE(OFFSET(Maikin30!$F$20,ROUNDDOWN((ROW(GB80)-ROW(GB$5))/4,0),MOD(ROW(GB80)-ROW(GB$5),4)*3):OFFSET(Maikin30!$F$20,ROUNDDOWN((ROW(GB80)-ROW(GB$5))/4,0),MOD(ROW(GB80)-ROW(GB$5),4)*3+2))</f>
        <v>104.56666666666666</v>
      </c>
      <c r="GC80" s="5">
        <f ca="1">+AVERAGE(OFFSET(Rocho!$J$66,(ROW(GC80)-ROW($GC$5))*3,0):OFFSET(Rocho!$J$66,(ROW(GC80)-ROW($GC$5))*3+2,0))</f>
        <v>6481.666666666667</v>
      </c>
      <c r="GD80" s="72">
        <f t="shared" ca="1" si="262"/>
        <v>80.208391733553114</v>
      </c>
      <c r="GE80">
        <f t="shared" ca="1" si="303"/>
        <v>3.5307946029649357E-3</v>
      </c>
      <c r="GF80" s="72"/>
      <c r="GG80" s="87" t="s">
        <v>299</v>
      </c>
      <c r="GH80" s="78">
        <f ca="1">+AVERAGE(OFFSET(Rocho!$E$6,(ROW(GH80)-ROW($GH$5))*3,0):OFFSET(Rocho!$E$6,(ROW(GH80)-ROW($GH$5))*3+2,0))/10000</f>
        <v>10402.333333333332</v>
      </c>
      <c r="GI80" s="82">
        <f>Rocho!T81</f>
        <v>8695.19598102485</v>
      </c>
      <c r="GJ80">
        <f t="shared" si="304"/>
        <v>-1.1543775278970458E-4</v>
      </c>
      <c r="GL80" s="94">
        <f t="shared" si="230"/>
        <v>274703.8</v>
      </c>
      <c r="GM80" s="5">
        <f t="shared" si="263"/>
        <v>81329.5</v>
      </c>
      <c r="GN80" s="5">
        <f>+'gaku-mk1722'!C27-'gaku-mk1722'!D27</f>
        <v>5903.7000000000116</v>
      </c>
      <c r="GO80" s="5">
        <f t="shared" si="264"/>
        <v>22912.7</v>
      </c>
      <c r="GP80" s="5">
        <f t="shared" si="265"/>
        <v>20439.900000000001</v>
      </c>
      <c r="GQ80" s="5">
        <f>+'gaku-mk1722'!H27</f>
        <v>2569.1999999999998</v>
      </c>
      <c r="GR80" s="5">
        <f>+'gaku-mk1722'!W27</f>
        <v>131518</v>
      </c>
      <c r="GS80" s="5">
        <f>+'gaku-mk1722'!M27</f>
        <v>52076.6</v>
      </c>
      <c r="GT80" s="5">
        <f>+'gaku-mk1722'!N27</f>
        <v>42045.8</v>
      </c>
      <c r="GU80" s="5">
        <f t="shared" si="266"/>
        <v>68555.3</v>
      </c>
      <c r="GV80" s="5">
        <f>+'gaku-jk1722'!C27-'gaku-jk1722'!D27</f>
        <v>5218.3999999999942</v>
      </c>
      <c r="GW80" s="5">
        <f t="shared" si="267"/>
        <v>8841.2999999999993</v>
      </c>
      <c r="GX80" s="5">
        <f t="shared" si="268"/>
        <v>20625.7</v>
      </c>
      <c r="GY80" s="5">
        <f>+'gaku-jk1722'!H27</f>
        <v>2503.3000000000002</v>
      </c>
      <c r="GZ80" s="5">
        <f>+'gaku-jk1722'!Z27</f>
        <v>122884.7</v>
      </c>
      <c r="HA80" s="5">
        <f>+'gaku-jk1722'!M27</f>
        <v>40053.1</v>
      </c>
      <c r="HB80" s="5">
        <f>+'gaku-jk1722'!N27</f>
        <v>50512</v>
      </c>
      <c r="HC80" s="9">
        <f t="shared" ca="1" si="231"/>
        <v>119.7</v>
      </c>
      <c r="HD80">
        <f ca="1">+OFFSET('def-cy1722'!$C$8,ROUNDDOWN((ROW(Sheet1!HG80)-ROW(Sheet1!HG$61))/4,0),0)</f>
        <v>110.7</v>
      </c>
      <c r="HE80" s="9">
        <f t="shared" ca="1" si="232"/>
        <v>261.8</v>
      </c>
      <c r="HF80" s="9">
        <f t="shared" ca="1" si="233"/>
        <v>99.8</v>
      </c>
      <c r="HG80">
        <f ca="1">+OFFSET('def-cy1722'!$H$8,ROUNDDOWN((ROW(Sheet1!HG80)-ROW(Sheet1!HG$61))/4,0),0)</f>
        <v>105.5</v>
      </c>
      <c r="HH80">
        <f ca="1">+OFFSET('def-cy1722'!$W$8,ROUNDDOWN((ROW(Sheet1!HG80)-ROW(Sheet1!HG$61))/4,0),0)</f>
        <v>106.9</v>
      </c>
      <c r="HI80">
        <f ca="1">+OFFSET('def-cy1722'!$M$8,ROUNDDOWN((ROW(Sheet1!HG80)-ROW(Sheet1!HG$61))/4,0),0)</f>
        <v>136.4</v>
      </c>
      <c r="HJ80">
        <f ca="1">+OFFSET('def-cy1722'!$N$8,ROUNDDOWN((ROW(Sheet1!HG80)-ROW(Sheet1!HG$61))/4,0),0)</f>
        <v>88.3</v>
      </c>
      <c r="HS80" s="9">
        <f t="shared" ca="1" si="203"/>
        <v>121</v>
      </c>
      <c r="HT80" s="9">
        <f t="shared" ca="1" si="204"/>
        <v>110.8</v>
      </c>
      <c r="HU80" s="9">
        <f t="shared" ca="1" si="205"/>
        <v>268.89999999999998</v>
      </c>
      <c r="HV80" s="9">
        <f t="shared" ca="1" si="206"/>
        <v>101.8</v>
      </c>
      <c r="HW80" s="9">
        <f t="shared" ca="1" si="207"/>
        <v>108.4</v>
      </c>
      <c r="HX80" s="9">
        <f t="shared" ca="1" si="208"/>
        <v>107.5</v>
      </c>
      <c r="HY80" s="9">
        <f t="shared" ca="1" si="209"/>
        <v>134.9</v>
      </c>
      <c r="HZ80" s="9">
        <f t="shared" ca="1" si="210"/>
        <v>90.9</v>
      </c>
      <c r="IA80">
        <f t="shared" ca="1" si="234"/>
        <v>-9.87414118435102E-3</v>
      </c>
      <c r="IB80">
        <f t="shared" ca="1" si="235"/>
        <v>5.4728042129994256E-4</v>
      </c>
      <c r="IC80">
        <f t="shared" ca="1" si="236"/>
        <v>2.7605370663979596E-3</v>
      </c>
      <c r="ID80">
        <f t="shared" ca="1" si="237"/>
        <v>-2.5374136467249562E-3</v>
      </c>
      <c r="IE80">
        <f t="shared" ca="1" si="238"/>
        <v>1.1112388166307535E-2</v>
      </c>
      <c r="IF80">
        <f t="shared" ca="1" si="239"/>
        <v>1.6946567542304263E-2</v>
      </c>
      <c r="IG80">
        <f t="shared" ca="1" si="240"/>
        <v>-3.5764253856493526E-3</v>
      </c>
      <c r="IH80">
        <f t="shared" ca="1" si="241"/>
        <v>4.3487050007076627E-3</v>
      </c>
      <c r="II80">
        <f t="shared" ca="1" si="305"/>
        <v>1.9727497980292032E-2</v>
      </c>
      <c r="IJ80" s="5">
        <f t="shared" ca="1" si="306"/>
        <v>220838.40859187438</v>
      </c>
      <c r="IK80" s="1">
        <f t="shared" ca="1" si="269"/>
        <v>25.429273103332697</v>
      </c>
      <c r="IL80">
        <f t="shared" ca="1" si="307"/>
        <v>2.007810216483916E-2</v>
      </c>
      <c r="IM80" s="5">
        <f t="shared" si="270"/>
        <v>274703.8</v>
      </c>
      <c r="IN80">
        <f t="shared" ca="1" si="271"/>
        <v>124.39131478604016</v>
      </c>
      <c r="IP80" s="112">
        <v>125.77274978866542</v>
      </c>
      <c r="IQ80" s="112">
        <v>123.32645680406094</v>
      </c>
      <c r="IR80">
        <f t="shared" si="272"/>
        <v>95.079155298848292</v>
      </c>
      <c r="IS80">
        <f t="shared" si="308"/>
        <v>-2.1788626853742731E-3</v>
      </c>
      <c r="IT80" s="112">
        <v>0.53384525808690786</v>
      </c>
      <c r="IU80">
        <f t="shared" si="309"/>
        <v>7.9088499975885785E-3</v>
      </c>
      <c r="IW80">
        <f>+util!B78</f>
        <v>102.866666666667</v>
      </c>
      <c r="IX80">
        <f t="shared" si="310"/>
        <v>-5.1713108133748251E-3</v>
      </c>
      <c r="IY80">
        <f t="shared" si="311"/>
        <v>-3.102786488024895E-3</v>
      </c>
      <c r="JA80" s="5">
        <f t="shared" si="273"/>
        <v>150021.70000000001</v>
      </c>
      <c r="JB80" s="1">
        <f t="shared" si="274"/>
        <v>3.4605006389466837</v>
      </c>
      <c r="JC80" s="5">
        <f t="shared" ca="1" si="275"/>
        <v>120604.64209904487</v>
      </c>
      <c r="JD80" s="1">
        <f t="shared" ca="1" si="276"/>
        <v>13.88747727816742</v>
      </c>
      <c r="JE80">
        <f t="shared" ca="1" si="312"/>
        <v>6.045638882527106E-2</v>
      </c>
      <c r="JG80">
        <f t="shared" si="277"/>
        <v>0.55638120735826258</v>
      </c>
    </row>
    <row r="81" spans="1:267" x14ac:dyDescent="0.15">
      <c r="A81" t="s">
        <v>320</v>
      </c>
      <c r="B81" s="5">
        <f>+'gaku-mk1722'!B28</f>
        <v>520494.2</v>
      </c>
      <c r="C81" s="5">
        <f>+'kgaku-mk1722'!B29</f>
        <v>278209.8</v>
      </c>
      <c r="D81" s="5">
        <f>+'kgaku-mk1722'!C29</f>
        <v>3051.7</v>
      </c>
      <c r="E81" s="5">
        <f>+'kgaku-mk1722'!D29</f>
        <v>294.60000000000002</v>
      </c>
      <c r="F81" s="5">
        <f>+'kgaku-mk1722'!F29</f>
        <v>22685.4</v>
      </c>
      <c r="G81" s="5">
        <f>+'kgaku-mk1722'!G29</f>
        <v>19550.2</v>
      </c>
      <c r="H81" s="5">
        <f>+'kgaku-mk1722'!H29</f>
        <v>75673.3</v>
      </c>
      <c r="I81" s="5">
        <f>+'kgaku-mk1722'!I29</f>
        <v>157543.79999999999</v>
      </c>
      <c r="J81" s="5">
        <f>+'gaku-mk1722'!F28</f>
        <v>20219.7</v>
      </c>
      <c r="K81" s="5">
        <f>+'gaku-mk1722'!G28</f>
        <v>78859.199999999997</v>
      </c>
      <c r="L81" s="5">
        <f>+'gaku-jk1722'!B28</f>
        <v>447097.2</v>
      </c>
      <c r="M81" s="5">
        <f>+'kgaku-jk1722'!B29</f>
        <v>252469.2</v>
      </c>
      <c r="N81" s="5">
        <f>+'kgaku-jk1722'!C29</f>
        <v>3459.4</v>
      </c>
      <c r="O81" s="5">
        <f>+'kgaku-jk1722'!D29</f>
        <v>281.7</v>
      </c>
      <c r="P81" s="5">
        <f>+'kgaku-jk1722'!F29</f>
        <v>8788</v>
      </c>
      <c r="Q81" s="5">
        <f>+'kgaku-jk1722'!G29</f>
        <v>17114.400000000001</v>
      </c>
      <c r="R81" s="5">
        <f>+'kgaku-jk1722'!H29</f>
        <v>78128.3</v>
      </c>
      <c r="S81" s="5">
        <f>+'kgaku-jk1722'!I29</f>
        <v>153298.70000000001</v>
      </c>
      <c r="T81" s="5">
        <f>+'gaku-jk1722'!F28</f>
        <v>20523.2</v>
      </c>
      <c r="U81" s="5">
        <f>+'gaku-jk1722'!G28</f>
        <v>66837.2</v>
      </c>
      <c r="V81" s="8">
        <f t="shared" si="164"/>
        <v>116.41634078674615</v>
      </c>
      <c r="W81" s="8">
        <f t="shared" si="212"/>
        <v>110.19554068377448</v>
      </c>
      <c r="X81" s="8">
        <f t="shared" si="213"/>
        <v>88.214719315488239</v>
      </c>
      <c r="Y81" s="8">
        <f t="shared" si="214"/>
        <v>104.57933972310971</v>
      </c>
      <c r="Z81" s="8">
        <f t="shared" si="215"/>
        <v>258.14064633591261</v>
      </c>
      <c r="AA81" s="8">
        <f t="shared" si="216"/>
        <v>114.23245921563128</v>
      </c>
      <c r="AB81" s="8">
        <f t="shared" si="217"/>
        <v>96.857732729369516</v>
      </c>
      <c r="AC81" s="8">
        <f t="shared" si="218"/>
        <v>102.76916894924743</v>
      </c>
      <c r="AD81" s="8">
        <f t="shared" si="219"/>
        <v>98.521185779995321</v>
      </c>
      <c r="AE81" s="8">
        <f t="shared" si="220"/>
        <v>117.98698928141813</v>
      </c>
      <c r="AF81" s="10">
        <f ca="1">+OFFSET('kdef-cy1722'!B$9,ROUNDDOWN((ROW(Sheet1!AF81)-ROW(Sheet1!AF$61))/4,0),0)</f>
        <v>109.9</v>
      </c>
      <c r="AG81" s="10">
        <f ca="1">+OFFSET('kdef-cy1722'!C$9,ROUNDDOWN((ROW(Sheet1!AG81)-ROW(Sheet1!AG$61))/4,0),0)</f>
        <v>86.9</v>
      </c>
      <c r="AH81" s="10">
        <f ca="1">+OFFSET('kdef-cy1722'!D$9,ROUNDDOWN((ROW(Sheet1!AH81)-ROW(Sheet1!AH$61))/4,0),0)</f>
        <v>104.3</v>
      </c>
      <c r="AI81" s="10">
        <f ca="1">+OFFSET('kdef-cy1722'!F$9,ROUNDDOWN((ROW(Sheet1!AI81)-ROW(Sheet1!AI$61))/4,0),0)</f>
        <v>255.2</v>
      </c>
      <c r="AJ81" s="10">
        <f ca="1">+OFFSET('kdef-cy1722'!G$9,ROUNDDOWN((ROW(Sheet1!AJ81)-ROW(Sheet1!AJ$61))/4,0),0)</f>
        <v>113.8</v>
      </c>
      <c r="AK81" s="10">
        <f ca="1">+OFFSET('kdef-cy1722'!H$9,ROUNDDOWN((ROW(Sheet1!AK81)-ROW(Sheet1!AK$61))/4,0),0)</f>
        <v>96.6</v>
      </c>
      <c r="AL81" s="10">
        <f ca="1">+OFFSET('kdef-cy1722'!I$9,ROUNDDOWN((ROW(Sheet1!AL81)-ROW(Sheet1!AL$61))/4,0),0)</f>
        <v>102.7</v>
      </c>
      <c r="AM81" s="10">
        <f ca="1">+OFFSET('def-cy1722'!$F$8,ROUNDDOWN((ROW(Sheet1!AM81)-ROW(Sheet1!AM$61))/4,0),0)</f>
        <v>98.6</v>
      </c>
      <c r="AN81" s="10">
        <f ca="1">+OFFSET('def-cy1722'!$G$8,ROUNDDOWN((ROW(Sheet1!AN81)-ROW(Sheet1!AN$61))/4,0),0)</f>
        <v>117.2</v>
      </c>
      <c r="AO81" s="128"/>
      <c r="AP81" s="128"/>
      <c r="AQ81" s="128"/>
      <c r="AR81" s="128"/>
      <c r="AS81" s="128"/>
      <c r="AT81" s="128"/>
      <c r="AU81" s="128"/>
      <c r="AV81" s="128"/>
      <c r="AW81" s="128"/>
      <c r="AX81" s="9">
        <f t="shared" ca="1" si="316"/>
        <v>110.7</v>
      </c>
      <c r="AY81" s="9">
        <f t="shared" ca="1" si="317"/>
        <v>97.7</v>
      </c>
      <c r="AZ81" s="9">
        <f t="shared" ca="1" si="318"/>
        <v>104.7</v>
      </c>
      <c r="BA81" s="9">
        <f t="shared" ca="1" si="319"/>
        <v>261.8</v>
      </c>
      <c r="BB81" s="9">
        <f t="shared" ca="1" si="320"/>
        <v>114.8</v>
      </c>
      <c r="BC81" s="9">
        <f t="shared" ca="1" si="321"/>
        <v>96.7</v>
      </c>
      <c r="BD81" s="9">
        <f t="shared" ca="1" si="322"/>
        <v>103.1</v>
      </c>
      <c r="BE81" s="9">
        <f t="shared" ca="1" si="322"/>
        <v>99.8</v>
      </c>
      <c r="BF81" s="9">
        <f t="shared" ca="1" si="323"/>
        <v>119.7</v>
      </c>
      <c r="BG81">
        <f t="shared" ca="1" si="278"/>
        <v>8.6794295037056091E-4</v>
      </c>
      <c r="BH81">
        <f t="shared" ca="1" si="279"/>
        <v>6.1681824980585359E-5</v>
      </c>
      <c r="BI81">
        <f t="shared" ca="1" si="280"/>
        <v>-5.0979321976667141E-3</v>
      </c>
      <c r="BJ81">
        <f t="shared" ca="1" si="281"/>
        <v>4.0632707617762264E-4</v>
      </c>
      <c r="BK81">
        <f t="shared" ca="1" si="282"/>
        <v>3.8507055413187297E-3</v>
      </c>
      <c r="BL81" s="13">
        <f t="shared" ca="1" si="283"/>
        <v>8.8725195180784731E-5</v>
      </c>
      <c r="BM81">
        <f t="shared" ca="1" si="242"/>
        <v>-3.1908597869719905E-3</v>
      </c>
      <c r="BN81">
        <f t="shared" ca="1" si="243"/>
        <v>-2.3391888019319578E-3</v>
      </c>
      <c r="BO81" s="13">
        <f t="shared" ca="1" si="244"/>
        <v>-5.5300485889039483E-3</v>
      </c>
      <c r="BP81">
        <f t="shared" ca="1" si="284"/>
        <v>-1.6348982120684443E-2</v>
      </c>
      <c r="BQ81">
        <f t="shared" ca="1" si="285"/>
        <v>-1.1092897035728038E-3</v>
      </c>
      <c r="BR81">
        <f t="shared" ca="1" si="286"/>
        <v>-8.1320967574019596E-4</v>
      </c>
      <c r="BS81" s="13">
        <f t="shared" ca="1" si="287"/>
        <v>-1.8271481499997442E-2</v>
      </c>
      <c r="BT81" s="5">
        <f t="shared" si="245"/>
        <v>66837.2</v>
      </c>
      <c r="BU81" s="5">
        <f t="shared" ca="1" si="246"/>
        <v>251487.65105959744</v>
      </c>
      <c r="BV81" s="5">
        <f t="shared" ca="1" si="247"/>
        <v>24539.499813104245</v>
      </c>
      <c r="BW81" s="5">
        <f t="shared" ca="1" si="288"/>
        <v>89577.744544584537</v>
      </c>
      <c r="BX81" s="5">
        <f t="shared" si="248"/>
        <v>78859.199999999997</v>
      </c>
      <c r="BY81" s="5">
        <f t="shared" si="249"/>
        <v>255524.4</v>
      </c>
      <c r="BZ81" s="5">
        <f t="shared" si="250"/>
        <v>42905.100000000006</v>
      </c>
      <c r="CA81" s="5">
        <f t="shared" si="251"/>
        <v>121764.3</v>
      </c>
      <c r="CB81" s="9">
        <f t="shared" si="289"/>
        <v>117.98698928141813</v>
      </c>
      <c r="CC81" s="9">
        <f t="shared" ca="1" si="290"/>
        <v>101.6051479758129</v>
      </c>
      <c r="CD81" s="9">
        <f t="shared" ca="1" si="291"/>
        <v>174.84097201153389</v>
      </c>
      <c r="CE81" s="9">
        <f t="shared" ca="1" si="292"/>
        <v>135.93141981755929</v>
      </c>
      <c r="CF81" s="5"/>
      <c r="CG81" s="5">
        <f t="shared" si="252"/>
        <v>101.51857540653828</v>
      </c>
      <c r="CH81" s="5">
        <f t="shared" ca="1" si="293"/>
        <v>101.6051479758129</v>
      </c>
      <c r="CI81" s="5">
        <f t="shared" si="253"/>
        <v>146.37783509375257</v>
      </c>
      <c r="CJ81" s="5">
        <f t="shared" ca="1" si="294"/>
        <v>174.84097201153389</v>
      </c>
      <c r="CK81" s="5">
        <f t="shared" si="295"/>
        <v>126.64204500542911</v>
      </c>
      <c r="CL81" s="5">
        <f t="shared" ca="1" si="296"/>
        <v>135.93141981755929</v>
      </c>
      <c r="CM81" s="5"/>
      <c r="CN81" s="1">
        <f t="shared" si="221"/>
        <v>51.490986955587807</v>
      </c>
      <c r="CO81" s="1">
        <f t="shared" si="222"/>
        <v>7.6974612977849404</v>
      </c>
      <c r="CP81" s="1">
        <f t="shared" ca="1" si="223"/>
        <v>28.963159152419539</v>
      </c>
      <c r="CQ81" s="1">
        <f t="shared" ca="1" si="224"/>
        <v>2.826148463406168</v>
      </c>
      <c r="CR81" s="1">
        <f t="shared" ca="1" si="225"/>
        <v>10.316428901492067</v>
      </c>
      <c r="CS81" s="83">
        <f t="shared" si="297"/>
        <v>-1.509694197801343E-2</v>
      </c>
      <c r="CT81" s="83">
        <f t="shared" si="298"/>
        <v>-2.5219889514068249E-2</v>
      </c>
      <c r="CU81" s="83">
        <f t="shared" ca="1" si="254"/>
        <v>2.4973882618383966E-4</v>
      </c>
      <c r="CV81" s="83">
        <f t="shared" ca="1" si="255"/>
        <v>-5.3843783478749203E-3</v>
      </c>
      <c r="CW81" s="83">
        <f t="shared" ca="1" si="255"/>
        <v>-1.8279449021611452E-2</v>
      </c>
      <c r="CX81" s="83">
        <f t="shared" si="299"/>
        <v>-5.6301803928838117E-3</v>
      </c>
      <c r="CY81" s="83">
        <f t="shared" si="313"/>
        <v>-5.4639134478802172E-3</v>
      </c>
      <c r="CZ81" s="83">
        <f t="shared" ca="1" si="314"/>
        <v>-4.9776527659633569E-3</v>
      </c>
      <c r="DA81" s="83">
        <f t="shared" ca="1" si="315"/>
        <v>-4.8305824581783962E-3</v>
      </c>
      <c r="DB81" s="83">
        <f t="shared" ca="1" si="315"/>
        <v>-5.239622422904309E-3</v>
      </c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H81" s="5"/>
      <c r="EO81" s="91">
        <v>78859.199999999997</v>
      </c>
      <c r="EP81" s="1">
        <f>+'gaku-mk1131'!G84</f>
        <v>68634.7</v>
      </c>
      <c r="EQ81" s="5">
        <f t="shared" ca="1" si="256"/>
        <v>14503.490088207915</v>
      </c>
      <c r="ER81" s="90">
        <f ca="1">+OFFSET($EK$6,(ROW(ER81)-ROW($ER$9))/4,0)</f>
        <v>614709.24331426597</v>
      </c>
      <c r="ES81" s="7">
        <f ca="1">+ES80+$EQ80</f>
        <v>667800.29478023469</v>
      </c>
      <c r="ET81" s="7">
        <f ca="1">+ET80+EQ80-(ES81-ER81)/4</f>
        <v>614709.24331426597</v>
      </c>
      <c r="EU81" s="132">
        <v>616149.5</v>
      </c>
      <c r="EV81" s="5">
        <f t="shared" ca="1" si="257"/>
        <v>6463.666666666667</v>
      </c>
      <c r="EW81" s="92">
        <f t="shared" ca="1" si="258"/>
        <v>106.43333333333332</v>
      </c>
      <c r="EX81">
        <f t="shared" ca="1" si="226"/>
        <v>0.67677546894725027</v>
      </c>
      <c r="EY81">
        <f t="shared" ca="1" si="259"/>
        <v>0.67620553299105646</v>
      </c>
      <c r="EZ81">
        <f t="shared" ca="1" si="260"/>
        <v>-8.2368374402651736E-3</v>
      </c>
      <c r="FA81">
        <f t="shared" ca="1" si="260"/>
        <v>-8.0319505755084408E-3</v>
      </c>
      <c r="FC81" s="6">
        <f>+call!C119</f>
        <v>0.15</v>
      </c>
      <c r="FE81" s="142">
        <f>fof!B143/10</f>
        <v>16944.762593650164</v>
      </c>
      <c r="FF81" s="142">
        <f>fof!C143/10</f>
        <v>279926.20000000007</v>
      </c>
      <c r="FG81" s="65">
        <f ca="1">+AVERAGE(OFFSET(jikasougaku!$BF$450,(ROW(Sheet1!FG81)-ROW(Sheet1!$FG$59))*3,0):OFFSET(jikasougaku!$BF$450,(ROW(Sheet1!FG81)-ROW(Sheet1!$FG$59))*3+2,0))/1000</f>
        <v>39798.639999999999</v>
      </c>
      <c r="FH81" s="65">
        <f ca="1">+AVERAGE(OFFSET(jikasougaku!$BR$450,(ROW(Sheet1!FH81)-ROW(Sheet1!$FH$59))*3,0):OFFSET(jikasougaku!$BR$450,(ROW(Sheet1!FH81)-ROW(Sheet1!$FH$59))*3+2,0))/1000</f>
        <v>289018.12566666666</v>
      </c>
      <c r="FI81" s="65">
        <f ca="1">+AVERAGE(OFFSET(jikasougaku!$BH$450,(ROW(Sheet1!FI81)-ROW(Sheet1!FI$59))*3,0):OFFSET(jikasougaku!$BH$450,(ROW(Sheet1!FI81)-ROW(Sheet1!FI$59))*3+2,0))/1000</f>
        <v>4285.9049999999997</v>
      </c>
      <c r="FJ81" s="65">
        <f ca="1">+AVERAGE(OFFSET(jikasougaku!$BJ$450,(ROW(Sheet1!FJ81)-ROW(Sheet1!FJ$59))*3,0):OFFSET(jikasougaku!$BJ$450,(ROW(Sheet1!FJ81)-ROW(Sheet1!FJ$59))*3+2,0))/1000</f>
        <v>4778.077666666667</v>
      </c>
      <c r="FK81" s="65">
        <f ca="1">+AVERAGE(OFFSET(jikasougaku!$BL$450,(ROW(Sheet1!FK81)-ROW(Sheet1!FK$59))*3,0):OFFSET(jikasougaku!$BL$450,(ROW(Sheet1!FK81)-ROW(Sheet1!FK$59))*3+2,0))/1000</f>
        <v>5628.5603333333329</v>
      </c>
      <c r="FL81" s="64">
        <f t="shared" ca="1" si="201"/>
        <v>39798.639999999999</v>
      </c>
      <c r="FM81" s="7">
        <f t="shared" ca="1" si="202"/>
        <v>234526.94266666664</v>
      </c>
      <c r="FN81" s="5">
        <f t="shared" si="227"/>
        <v>16944.762593650164</v>
      </c>
      <c r="FO81" s="5">
        <f t="shared" si="211"/>
        <v>279926.20000000007</v>
      </c>
      <c r="FP81" s="1">
        <f t="shared" si="228"/>
        <v>1.9514829206605919</v>
      </c>
      <c r="FQ81" s="1">
        <f t="shared" si="229"/>
        <v>32.238350660051701</v>
      </c>
      <c r="FR81" s="211">
        <f>+FP81/消費税調整!$E81*100</f>
        <v>1.7158698699162225</v>
      </c>
      <c r="FS81" s="211">
        <f>+FQ81/消費税調整!$E81*100</f>
        <v>28.346040832707526</v>
      </c>
      <c r="FT81" s="83">
        <f t="shared" si="300"/>
        <v>0.29875359527116041</v>
      </c>
      <c r="FU81" s="83">
        <f t="shared" si="301"/>
        <v>0.16229627894321483</v>
      </c>
      <c r="FW81" s="5">
        <f>kshotoku1722!E29</f>
        <v>270516.2</v>
      </c>
      <c r="FX81" s="72">
        <f t="shared" ca="1" si="261"/>
        <v>0.39322096323498384</v>
      </c>
      <c r="FY81">
        <f t="shared" ca="1" si="302"/>
        <v>6.1337707225601803E-3</v>
      </c>
      <c r="GA81" s="72">
        <f ca="1">+AVERAGE(OFFSET(Maikin05!$F$10,ROUNDDOWN((ROW(GA81)-ROW(GA$45))/4,0),MOD(ROW(GA81)-ROW(GA$45),4)*3):OFFSET(Maikin05!$F$10,ROUNDDOWN((ROW(GA81)-ROW(GA$45))/4,0),MOD(ROW(GA81)-ROW(GA$45),4)*3+2))</f>
        <v>106.43333333333332</v>
      </c>
      <c r="GB81" s="72">
        <f ca="1">+AVERAGE(OFFSET(Maikin30!$F$20,ROUNDDOWN((ROW(GB81)-ROW(GB$5))/4,0),MOD(ROW(GB81)-ROW(GB$5),4)*3):OFFSET(Maikin30!$F$20,ROUNDDOWN((ROW(GB81)-ROW(GB$5))/4,0),MOD(ROW(GB81)-ROW(GB$5),4)*3+2))</f>
        <v>103.60000000000001</v>
      </c>
      <c r="GC81" s="5">
        <f ca="1">+AVERAGE(OFFSET(Rocho!$J$66,(ROW(GC81)-ROW($GC$5))*3,0):OFFSET(Rocho!$J$66,(ROW(GC81)-ROW($GC$5))*3+2,0))</f>
        <v>6463.666666666667</v>
      </c>
      <c r="GD81" s="72">
        <f t="shared" ca="1" si="262"/>
        <v>79.229311450798107</v>
      </c>
      <c r="GE81">
        <f t="shared" ca="1" si="303"/>
        <v>-1.2281820052116196E-2</v>
      </c>
      <c r="GF81" s="72"/>
      <c r="GG81" s="87" t="s">
        <v>300</v>
      </c>
      <c r="GH81" s="78">
        <f ca="1">+AVERAGE(OFFSET(Rocho!$E$6,(ROW(GH81)-ROW($GH$5))*3,0):OFFSET(Rocho!$E$6,(ROW(GH81)-ROW($GH$5))*3+2,0))/10000</f>
        <v>10417.333333333332</v>
      </c>
      <c r="GI81" s="82">
        <f>Rocho!T82</f>
        <v>8696.4499866289098</v>
      </c>
      <c r="GJ81">
        <f t="shared" si="304"/>
        <v>1.4420781202258544E-4</v>
      </c>
      <c r="GL81" s="94">
        <f t="shared" si="230"/>
        <v>264969.90000000002</v>
      </c>
      <c r="GM81" s="5">
        <f t="shared" si="263"/>
        <v>78859.199999999997</v>
      </c>
      <c r="GN81" s="5">
        <f>+'gaku-mk1722'!C28-'gaku-mk1722'!D28</f>
        <v>5952.5</v>
      </c>
      <c r="GO81" s="5">
        <f t="shared" si="264"/>
        <v>22685.4</v>
      </c>
      <c r="GP81" s="5">
        <f t="shared" si="265"/>
        <v>20219.7</v>
      </c>
      <c r="GQ81" s="5">
        <f>+'gaku-mk1722'!H28</f>
        <v>-3639.9</v>
      </c>
      <c r="GR81" s="5">
        <f>+'gaku-mk1722'!W28</f>
        <v>131791.20000000001</v>
      </c>
      <c r="GS81" s="5">
        <f>+'gaku-mk1722'!M28</f>
        <v>50620</v>
      </c>
      <c r="GT81" s="5">
        <f>+'gaku-mk1722'!N28</f>
        <v>41518.199999999997</v>
      </c>
      <c r="GU81" s="5">
        <f t="shared" si="266"/>
        <v>66837.2</v>
      </c>
      <c r="GV81" s="5">
        <f>+'gaku-jk1722'!C28-'gaku-jk1722'!D28</f>
        <v>5282.1999999999825</v>
      </c>
      <c r="GW81" s="5">
        <f t="shared" si="267"/>
        <v>8788</v>
      </c>
      <c r="GX81" s="5">
        <f t="shared" si="268"/>
        <v>20523.2</v>
      </c>
      <c r="GY81" s="5">
        <f>+'gaku-jk1722'!H28</f>
        <v>-3422.6</v>
      </c>
      <c r="GZ81" s="5">
        <f>+'gaku-jk1722'!Z28</f>
        <v>124418</v>
      </c>
      <c r="HA81" s="5">
        <f>+'gaku-jk1722'!M28</f>
        <v>40148.1</v>
      </c>
      <c r="HB81" s="5">
        <f>+'gaku-jk1722'!N28</f>
        <v>52037.5</v>
      </c>
      <c r="HC81" s="9">
        <f t="shared" ca="1" si="231"/>
        <v>117.2</v>
      </c>
      <c r="HD81">
        <f ca="1">+OFFSET('def-cy1722'!$C$8,ROUNDDOWN((ROW(Sheet1!HG81)-ROW(Sheet1!HG$61))/4,0),0)</f>
        <v>110</v>
      </c>
      <c r="HE81" s="9">
        <f t="shared" ca="1" si="232"/>
        <v>255.2</v>
      </c>
      <c r="HF81" s="9">
        <f t="shared" ca="1" si="233"/>
        <v>98.6</v>
      </c>
      <c r="HG81">
        <f ca="1">+OFFSET('def-cy1722'!$H$8,ROUNDDOWN((ROW(Sheet1!HG81)-ROW(Sheet1!HG$61))/4,0),0)</f>
        <v>102.3</v>
      </c>
      <c r="HH81">
        <f ca="1">+OFFSET('def-cy1722'!$W$8,ROUNDDOWN((ROW(Sheet1!HG81)-ROW(Sheet1!HG$61))/4,0),0)</f>
        <v>105.1</v>
      </c>
      <c r="HI81">
        <f ca="1">+OFFSET('def-cy1722'!$M$8,ROUNDDOWN((ROW(Sheet1!HG81)-ROW(Sheet1!HG$61))/4,0),0)</f>
        <v>124.5</v>
      </c>
      <c r="HJ81">
        <f ca="1">+OFFSET('def-cy1722'!$N$8,ROUNDDOWN((ROW(Sheet1!HG81)-ROW(Sheet1!HG$61))/4,0),0)</f>
        <v>80.900000000000006</v>
      </c>
      <c r="HS81" s="9">
        <f t="shared" ca="1" si="203"/>
        <v>119.7</v>
      </c>
      <c r="HT81" s="9">
        <f t="shared" ca="1" si="204"/>
        <v>110.7</v>
      </c>
      <c r="HU81" s="9">
        <f t="shared" ca="1" si="205"/>
        <v>261.8</v>
      </c>
      <c r="HV81" s="9">
        <f t="shared" ca="1" si="206"/>
        <v>99.8</v>
      </c>
      <c r="HW81" s="9">
        <f t="shared" ca="1" si="207"/>
        <v>105.5</v>
      </c>
      <c r="HX81" s="9">
        <f t="shared" ca="1" si="208"/>
        <v>106.9</v>
      </c>
      <c r="HY81" s="9">
        <f t="shared" ca="1" si="209"/>
        <v>136.4</v>
      </c>
      <c r="HZ81" s="9">
        <f t="shared" ca="1" si="210"/>
        <v>88.3</v>
      </c>
      <c r="IA81">
        <f t="shared" ca="1" si="234"/>
        <v>-7.4620451173084456E-3</v>
      </c>
      <c r="IB81">
        <f t="shared" ca="1" si="235"/>
        <v>2.5626162863748954E-4</v>
      </c>
      <c r="IC81">
        <f t="shared" ca="1" si="236"/>
        <v>-5.0630490357888018E-4</v>
      </c>
      <c r="ID81">
        <f t="shared" ca="1" si="237"/>
        <v>-3.7116728401872346E-4</v>
      </c>
      <c r="IE81">
        <f t="shared" ca="1" si="238"/>
        <v>-2.2684126495202246E-2</v>
      </c>
      <c r="IF81">
        <f t="shared" ca="1" si="239"/>
        <v>5.9473037934438394E-3</v>
      </c>
      <c r="IG81">
        <f t="shared" ca="1" si="240"/>
        <v>4.7016820629694695E-4</v>
      </c>
      <c r="IH81">
        <f t="shared" ca="1" si="241"/>
        <v>-4.8875160646503421E-3</v>
      </c>
      <c r="II81">
        <f t="shared" ca="1" si="305"/>
        <v>-2.923742623638036E-2</v>
      </c>
      <c r="IJ81" s="5">
        <f t="shared" ca="1" si="306"/>
        <v>214381.66191050984</v>
      </c>
      <c r="IK81" s="1">
        <f t="shared" ca="1" si="269"/>
        <v>24.689761772051575</v>
      </c>
      <c r="IL81">
        <f t="shared" ca="1" si="307"/>
        <v>-2.9512340259406279E-2</v>
      </c>
      <c r="IM81" s="5">
        <f t="shared" si="270"/>
        <v>264969.90000000002</v>
      </c>
      <c r="IN81">
        <f t="shared" ca="1" si="271"/>
        <v>123.59727862852721</v>
      </c>
      <c r="IP81" s="112">
        <v>125.07305041571088</v>
      </c>
      <c r="IQ81" s="112">
        <v>122.63563740809744</v>
      </c>
      <c r="IR81">
        <f t="shared" si="272"/>
        <v>95.069736366425857</v>
      </c>
      <c r="IS81">
        <f t="shared" si="308"/>
        <v>-9.9069022676332122E-5</v>
      </c>
      <c r="IT81" s="112">
        <v>0.53085489682715392</v>
      </c>
      <c r="IU81">
        <f t="shared" si="309"/>
        <v>-5.6172981831786976E-3</v>
      </c>
      <c r="IW81">
        <f>+util!B79</f>
        <v>103.633333333333</v>
      </c>
      <c r="IX81">
        <f t="shared" si="310"/>
        <v>7.4253771356412868E-3</v>
      </c>
      <c r="IY81">
        <f t="shared" si="311"/>
        <v>4.4552262813847719E-3</v>
      </c>
      <c r="JA81" s="5">
        <f t="shared" si="273"/>
        <v>143205.60000000003</v>
      </c>
      <c r="JB81" s="1">
        <f t="shared" si="274"/>
        <v>3.3377290811581846</v>
      </c>
      <c r="JC81" s="5">
        <f t="shared" ca="1" si="275"/>
        <v>115864.68698101825</v>
      </c>
      <c r="JD81" s="1">
        <f t="shared" ca="1" si="276"/>
        <v>13.343825651229476</v>
      </c>
      <c r="JE81">
        <f t="shared" ca="1" si="312"/>
        <v>-3.9933739003041889E-2</v>
      </c>
      <c r="JG81">
        <f t="shared" si="277"/>
        <v>0.56468526307031219</v>
      </c>
    </row>
    <row r="82" spans="1:267" x14ac:dyDescent="0.15">
      <c r="A82" t="s">
        <v>321</v>
      </c>
      <c r="B82" s="5">
        <f>+'gaku-mk1722'!B29</f>
        <v>521132.6</v>
      </c>
      <c r="C82" s="5">
        <f>+'kgaku-mk1722'!B30</f>
        <v>278881.2</v>
      </c>
      <c r="D82" s="5">
        <f>+'kgaku-mk1722'!C30</f>
        <v>3042.9</v>
      </c>
      <c r="E82" s="5">
        <f>+'kgaku-mk1722'!D30</f>
        <v>315.89999999999998</v>
      </c>
      <c r="F82" s="5">
        <f>+'kgaku-mk1722'!F30</f>
        <v>22966.7</v>
      </c>
      <c r="G82" s="5">
        <f>+'kgaku-mk1722'!G30</f>
        <v>19591.7</v>
      </c>
      <c r="H82" s="5">
        <f>+'kgaku-mk1722'!H30</f>
        <v>76067.5</v>
      </c>
      <c r="I82" s="5">
        <f>+'kgaku-mk1722'!I30</f>
        <v>157528.4</v>
      </c>
      <c r="J82" s="5">
        <f>+'gaku-mk1722'!F29</f>
        <v>21695.7</v>
      </c>
      <c r="K82" s="5">
        <f>+'gaku-mk1722'!G29</f>
        <v>78867.3</v>
      </c>
      <c r="L82" s="5">
        <f>+'gaku-jk1722'!B29</f>
        <v>449208.2</v>
      </c>
      <c r="M82" s="5">
        <f>+'kgaku-jk1722'!B30</f>
        <v>253348</v>
      </c>
      <c r="N82" s="5">
        <f>+'kgaku-jk1722'!C30</f>
        <v>3326.4</v>
      </c>
      <c r="O82" s="5">
        <f>+'kgaku-jk1722'!D30</f>
        <v>302.5</v>
      </c>
      <c r="P82" s="5">
        <f>+'kgaku-jk1722'!F30</f>
        <v>8945.2999999999993</v>
      </c>
      <c r="Q82" s="5">
        <f>+'kgaku-jk1722'!G30</f>
        <v>17206</v>
      </c>
      <c r="R82" s="5">
        <f>+'kgaku-jk1722'!H30</f>
        <v>78906.600000000006</v>
      </c>
      <c r="S82" s="5">
        <f>+'kgaku-jk1722'!I30</f>
        <v>153161.4</v>
      </c>
      <c r="T82" s="5">
        <f>+'gaku-jk1722'!F29</f>
        <v>21999.7</v>
      </c>
      <c r="U82" s="5">
        <f>+'gaku-jk1722'!G29</f>
        <v>67240</v>
      </c>
      <c r="V82" s="8">
        <f t="shared" si="164"/>
        <v>116.0113729001385</v>
      </c>
      <c r="W82" s="8">
        <f t="shared" si="212"/>
        <v>110.07831125566415</v>
      </c>
      <c r="X82" s="8">
        <f t="shared" si="213"/>
        <v>91.477272727272734</v>
      </c>
      <c r="Y82" s="8">
        <f t="shared" si="214"/>
        <v>104.42975206611568</v>
      </c>
      <c r="Z82" s="8">
        <f t="shared" si="215"/>
        <v>256.74600069310145</v>
      </c>
      <c r="AA82" s="8">
        <f t="shared" si="216"/>
        <v>113.86551203068697</v>
      </c>
      <c r="AB82" s="8">
        <f t="shared" si="217"/>
        <v>96.401948632940716</v>
      </c>
      <c r="AC82" s="8">
        <f t="shared" si="218"/>
        <v>102.85124058672746</v>
      </c>
      <c r="AD82" s="8">
        <f t="shared" si="219"/>
        <v>98.618162974949669</v>
      </c>
      <c r="AE82" s="8">
        <f t="shared" si="220"/>
        <v>117.29223676383104</v>
      </c>
      <c r="AF82" s="10">
        <f ca="1">+OFFSET('kdef-cy1722'!B$9,ROUNDDOWN((ROW(Sheet1!AF82)-ROW(Sheet1!AF$61))/4,0),0)</f>
        <v>109.9</v>
      </c>
      <c r="AG82" s="10">
        <f ca="1">+OFFSET('kdef-cy1722'!C$9,ROUNDDOWN((ROW(Sheet1!AG82)-ROW(Sheet1!AG$61))/4,0),0)</f>
        <v>86.9</v>
      </c>
      <c r="AH82" s="10">
        <f ca="1">+OFFSET('kdef-cy1722'!D$9,ROUNDDOWN((ROW(Sheet1!AH82)-ROW(Sheet1!AH$61))/4,0),0)</f>
        <v>104.3</v>
      </c>
      <c r="AI82" s="10">
        <f ca="1">+OFFSET('kdef-cy1722'!F$9,ROUNDDOWN((ROW(Sheet1!AI82)-ROW(Sheet1!AI$61))/4,0),0)</f>
        <v>255.2</v>
      </c>
      <c r="AJ82" s="10">
        <f ca="1">+OFFSET('kdef-cy1722'!G$9,ROUNDDOWN((ROW(Sheet1!AJ82)-ROW(Sheet1!AJ$61))/4,0),0)</f>
        <v>113.8</v>
      </c>
      <c r="AK82" s="10">
        <f ca="1">+OFFSET('kdef-cy1722'!H$9,ROUNDDOWN((ROW(Sheet1!AK82)-ROW(Sheet1!AK$61))/4,0),0)</f>
        <v>96.6</v>
      </c>
      <c r="AL82" s="10">
        <f ca="1">+OFFSET('kdef-cy1722'!I$9,ROUNDDOWN((ROW(Sheet1!AL82)-ROW(Sheet1!AL$61))/4,0),0)</f>
        <v>102.7</v>
      </c>
      <c r="AM82" s="10">
        <f ca="1">+OFFSET('def-cy1722'!$F$8,ROUNDDOWN((ROW(Sheet1!AM82)-ROW(Sheet1!AM$61))/4,0),0)</f>
        <v>98.6</v>
      </c>
      <c r="AN82" s="10">
        <f ca="1">+OFFSET('def-cy1722'!$G$8,ROUNDDOWN((ROW(Sheet1!AN82)-ROW(Sheet1!AN$61))/4,0),0)</f>
        <v>117.2</v>
      </c>
      <c r="AO82" s="128"/>
      <c r="AP82" s="128"/>
      <c r="AQ82" s="128"/>
      <c r="AR82" s="128"/>
      <c r="AS82" s="128"/>
      <c r="AT82" s="128"/>
      <c r="AU82" s="128"/>
      <c r="AV82" s="128"/>
      <c r="AW82" s="128"/>
      <c r="AX82" s="9">
        <f t="shared" ca="1" si="316"/>
        <v>110.7</v>
      </c>
      <c r="AY82" s="9">
        <f t="shared" ca="1" si="317"/>
        <v>97.7</v>
      </c>
      <c r="AZ82" s="9">
        <f t="shared" ca="1" si="318"/>
        <v>104.7</v>
      </c>
      <c r="BA82" s="9">
        <f t="shared" ca="1" si="319"/>
        <v>261.8</v>
      </c>
      <c r="BB82" s="9">
        <f t="shared" ca="1" si="320"/>
        <v>114.8</v>
      </c>
      <c r="BC82" s="9">
        <f t="shared" ca="1" si="321"/>
        <v>96.7</v>
      </c>
      <c r="BD82" s="9">
        <f t="shared" ca="1" si="322"/>
        <v>103.1</v>
      </c>
      <c r="BE82" s="9">
        <f t="shared" ca="1" si="322"/>
        <v>99.8</v>
      </c>
      <c r="BF82" s="9">
        <f t="shared" ca="1" si="323"/>
        <v>119.7</v>
      </c>
      <c r="BG82">
        <f t="shared" ca="1" si="278"/>
        <v>-5.0692213961228228E-4</v>
      </c>
      <c r="BH82">
        <f t="shared" ca="1" si="279"/>
        <v>-8.49581547596251E-5</v>
      </c>
      <c r="BI82">
        <f t="shared" ca="1" si="280"/>
        <v>4.1023472230304522E-4</v>
      </c>
      <c r="BJ82">
        <f t="shared" ca="1" si="281"/>
        <v>2.9360845592896223E-3</v>
      </c>
      <c r="BK82">
        <f t="shared" ca="1" si="282"/>
        <v>-5.5223541816368379E-4</v>
      </c>
      <c r="BL82" s="13">
        <f t="shared" ca="1" si="283"/>
        <v>2.2022035690570764E-3</v>
      </c>
      <c r="BM82">
        <f t="shared" ca="1" si="242"/>
        <v>9.4692933161313851E-3</v>
      </c>
      <c r="BN82">
        <f t="shared" ca="1" si="243"/>
        <v>3.3883104639904377E-2</v>
      </c>
      <c r="BO82" s="13">
        <f t="shared" ca="1" si="244"/>
        <v>4.3352397956035765E-2</v>
      </c>
      <c r="BP82">
        <f t="shared" ca="1" si="284"/>
        <v>3.9042744241617479E-3</v>
      </c>
      <c r="BQ82">
        <f t="shared" ca="1" si="285"/>
        <v>3.3346870913592819E-3</v>
      </c>
      <c r="BR82">
        <f t="shared" ca="1" si="286"/>
        <v>1.1932205275063338E-2</v>
      </c>
      <c r="BS82" s="13">
        <f t="shared" ca="1" si="287"/>
        <v>1.9171166790584369E-2</v>
      </c>
      <c r="BT82" s="5">
        <f t="shared" si="245"/>
        <v>67240</v>
      </c>
      <c r="BU82" s="5">
        <f t="shared" ca="1" si="246"/>
        <v>252041.47806233465</v>
      </c>
      <c r="BV82" s="5">
        <f t="shared" ca="1" si="247"/>
        <v>25603.345974644006</v>
      </c>
      <c r="BW82" s="5">
        <f t="shared" ca="1" si="288"/>
        <v>91295.054425973125</v>
      </c>
      <c r="BX82" s="5">
        <f t="shared" si="248"/>
        <v>78867.3</v>
      </c>
      <c r="BY82" s="5">
        <f t="shared" si="249"/>
        <v>255914.59999999998</v>
      </c>
      <c r="BZ82" s="5">
        <f t="shared" si="250"/>
        <v>44662.400000000001</v>
      </c>
      <c r="CA82" s="5">
        <f t="shared" si="251"/>
        <v>123529.70000000001</v>
      </c>
      <c r="CB82" s="9">
        <f t="shared" si="289"/>
        <v>117.29223676383104</v>
      </c>
      <c r="CC82" s="9">
        <f t="shared" ca="1" si="290"/>
        <v>101.53670021594917</v>
      </c>
      <c r="CD82" s="9">
        <f t="shared" ca="1" si="291"/>
        <v>174.43970035881608</v>
      </c>
      <c r="CE82" s="9">
        <f t="shared" ca="1" si="292"/>
        <v>135.3082056598854</v>
      </c>
      <c r="CF82" s="5"/>
      <c r="CG82" s="5">
        <f t="shared" si="252"/>
        <v>101.44067149882423</v>
      </c>
      <c r="CH82" s="5">
        <f t="shared" ca="1" si="293"/>
        <v>101.53670021594917</v>
      </c>
      <c r="CI82" s="5">
        <f t="shared" si="253"/>
        <v>144.3283244465988</v>
      </c>
      <c r="CJ82" s="5">
        <f t="shared" ca="1" si="294"/>
        <v>174.43970035881608</v>
      </c>
      <c r="CK82" s="5">
        <f t="shared" si="295"/>
        <v>125.8132097570912</v>
      </c>
      <c r="CL82" s="5">
        <f t="shared" ca="1" si="296"/>
        <v>135.3082056598854</v>
      </c>
      <c r="CM82" s="5"/>
      <c r="CN82" s="1">
        <f t="shared" si="221"/>
        <v>51.770796773901971</v>
      </c>
      <c r="CO82" s="1">
        <f t="shared" si="222"/>
        <v>7.7493428995222446</v>
      </c>
      <c r="CP82" s="1">
        <f t="shared" ca="1" si="223"/>
        <v>29.04752882818924</v>
      </c>
      <c r="CQ82" s="1">
        <f t="shared" ca="1" si="224"/>
        <v>2.9507600733584023</v>
      </c>
      <c r="CR82" s="1">
        <f t="shared" ca="1" si="225"/>
        <v>10.521663916975189</v>
      </c>
      <c r="CS82" s="83">
        <f t="shared" si="297"/>
        <v>5.4194396619948971E-3</v>
      </c>
      <c r="CT82" s="83">
        <f t="shared" si="298"/>
        <v>6.7174797024520862E-3</v>
      </c>
      <c r="CU82" s="83">
        <f t="shared" ca="1" si="254"/>
        <v>2.9087652015073106E-3</v>
      </c>
      <c r="CV82" s="83">
        <f t="shared" ca="1" si="255"/>
        <v>4.3147971446909045E-2</v>
      </c>
      <c r="CW82" s="83">
        <f t="shared" ca="1" si="255"/>
        <v>1.9698698323546055E-2</v>
      </c>
      <c r="CX82" s="83">
        <f t="shared" si="299"/>
        <v>-3.4846816670673331E-3</v>
      </c>
      <c r="CY82" s="83">
        <f t="shared" si="313"/>
        <v>-5.9057873368662979E-3</v>
      </c>
      <c r="CZ82" s="83">
        <f t="shared" ca="1" si="314"/>
        <v>-6.7389130367129148E-4</v>
      </c>
      <c r="DA82" s="83">
        <f t="shared" ca="1" si="315"/>
        <v>-2.2977041731829296E-3</v>
      </c>
      <c r="DB82" s="83">
        <f t="shared" ca="1" si="315"/>
        <v>-4.5953112733559754E-3</v>
      </c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H82" s="5"/>
      <c r="EO82" s="91">
        <v>78867.3</v>
      </c>
      <c r="EP82" s="1">
        <f>+'gaku-mk1131'!G85</f>
        <v>67744.3</v>
      </c>
      <c r="EQ82" s="5">
        <f t="shared" ca="1" si="256"/>
        <v>14571.788092113778</v>
      </c>
      <c r="ER82" s="7">
        <f ca="1">+ER81+$EQ81</f>
        <v>629212.73340247385</v>
      </c>
      <c r="ES82" s="4">
        <f ca="1">+ER81+EQ81</f>
        <v>629212.73340247385</v>
      </c>
      <c r="ET82" s="131">
        <f ca="1">+ET81+EQ81-(ES85-ER85)/4</f>
        <v>616901.76573185064</v>
      </c>
      <c r="EU82" s="132">
        <v>618533.1</v>
      </c>
      <c r="EV82" s="5">
        <f t="shared" ca="1" si="257"/>
        <v>6458.333333333333</v>
      </c>
      <c r="EW82" s="92">
        <f t="shared" ca="1" si="258"/>
        <v>105.73333333333335</v>
      </c>
      <c r="EX82">
        <f t="shared" ca="1" si="226"/>
        <v>0.68233427482082532</v>
      </c>
      <c r="EY82">
        <f t="shared" ca="1" si="259"/>
        <v>0.68168586944000154</v>
      </c>
      <c r="EZ82">
        <f t="shared" ca="1" si="260"/>
        <v>8.1801148082209958E-3</v>
      </c>
      <c r="FA82">
        <f t="shared" ca="1" si="260"/>
        <v>8.0718770221762364E-3</v>
      </c>
      <c r="FC82" s="6">
        <f>+call!C120</f>
        <v>0.03</v>
      </c>
      <c r="FE82" s="142">
        <f>fof!B144/10</f>
        <v>16907.724198969936</v>
      </c>
      <c r="FF82" s="142">
        <f>fof!C144/10</f>
        <v>325774.60000000009</v>
      </c>
      <c r="FG82" s="65">
        <f ca="1">+AVERAGE(OFFSET(jikasougaku!$BF$450,(ROW(Sheet1!FG82)-ROW(Sheet1!$FG$59))*3,0):OFFSET(jikasougaku!$BF$450,(ROW(Sheet1!FG82)-ROW(Sheet1!$FG$59))*3+2,0))/1000</f>
        <v>44735.088333333333</v>
      </c>
      <c r="FH82" s="65">
        <f ca="1">+AVERAGE(OFFSET(jikasougaku!$BR$450,(ROW(Sheet1!FH82)-ROW(Sheet1!$FH$59))*3,0):OFFSET(jikasougaku!$BR$450,(ROW(Sheet1!FH82)-ROW(Sheet1!$FH$59))*3+2,0))/1000</f>
        <v>335074.12633333332</v>
      </c>
      <c r="FI82" s="65">
        <f ca="1">+AVERAGE(OFFSET(jikasougaku!$BH$450,(ROW(Sheet1!FI82)-ROW(Sheet1!FI$59))*3,0):OFFSET(jikasougaku!$BH$450,(ROW(Sheet1!FI82)-ROW(Sheet1!FI$59))*3+2,0))/1000</f>
        <v>5861.1923333333334</v>
      </c>
      <c r="FJ82" s="65">
        <f ca="1">+AVERAGE(OFFSET(jikasougaku!$BJ$450,(ROW(Sheet1!FJ82)-ROW(Sheet1!FJ$59))*3,0):OFFSET(jikasougaku!$BJ$450,(ROW(Sheet1!FJ82)-ROW(Sheet1!FJ$59))*3+2,0))/1000</f>
        <v>5036.4693333333335</v>
      </c>
      <c r="FK82" s="65">
        <f ca="1">+AVERAGE(OFFSET(jikasougaku!$BL$450,(ROW(Sheet1!FK82)-ROW(Sheet1!FK$59))*3,0):OFFSET(jikasougaku!$BL$450,(ROW(Sheet1!FK82)-ROW(Sheet1!FK$59))*3+2,0))/1000</f>
        <v>6936.7416666666668</v>
      </c>
      <c r="FL82" s="64">
        <f t="shared" ca="1" si="201"/>
        <v>44735.088333333333</v>
      </c>
      <c r="FM82" s="7">
        <f t="shared" ca="1" si="202"/>
        <v>272504.63466666668</v>
      </c>
      <c r="FN82" s="5">
        <f t="shared" si="227"/>
        <v>16907.724198969936</v>
      </c>
      <c r="FO82" s="5">
        <f t="shared" si="211"/>
        <v>325774.60000000009</v>
      </c>
      <c r="FP82" s="1">
        <f t="shared" si="228"/>
        <v>1.948598341290424</v>
      </c>
      <c r="FQ82" s="1">
        <f t="shared" si="229"/>
        <v>37.545197551378649</v>
      </c>
      <c r="FR82" s="211">
        <f>+FP82/消費税調整!$E82*100</f>
        <v>1.7193143980148304</v>
      </c>
      <c r="FS82" s="211">
        <f>+FQ82/消費税調整!$E82*100</f>
        <v>33.127401044408195</v>
      </c>
      <c r="FT82" s="83">
        <f t="shared" si="300"/>
        <v>2.0054407474996427E-3</v>
      </c>
      <c r="FU82" s="83">
        <f t="shared" si="301"/>
        <v>0.15587339878494813</v>
      </c>
      <c r="FW82" s="5">
        <f>kshotoku1722!E30</f>
        <v>268651</v>
      </c>
      <c r="FX82" s="72">
        <f t="shared" ca="1" si="261"/>
        <v>0.39341968026685109</v>
      </c>
      <c r="FY82">
        <f t="shared" ca="1" si="302"/>
        <v>5.0522951677039823E-4</v>
      </c>
      <c r="GA82" s="72">
        <f ca="1">+AVERAGE(OFFSET(Maikin05!$F$10,ROUNDDOWN((ROW(GA82)-ROW(GA$45))/4,0),MOD(ROW(GA82)-ROW(GA$45),4)*3):OFFSET(Maikin05!$F$10,ROUNDDOWN((ROW(GA82)-ROW(GA$45))/4,0),MOD(ROW(GA82)-ROW(GA$45),4)*3+2))</f>
        <v>105.73333333333335</v>
      </c>
      <c r="GB82" s="72">
        <f ca="1">+AVERAGE(OFFSET(Maikin30!$F$20,ROUNDDOWN((ROW(GB82)-ROW(GB$5))/4,0),MOD(ROW(GB82)-ROW(GB$5),4)*3):OFFSET(Maikin30!$F$20,ROUNDDOWN((ROW(GB82)-ROW(GB$5))/4,0),MOD(ROW(GB82)-ROW(GB$5),4)*3+2))</f>
        <v>102.7</v>
      </c>
      <c r="GC82" s="5">
        <f ca="1">+AVERAGE(OFFSET(Rocho!$J$66,(ROW(GC82)-ROW($GC$5))*3,0):OFFSET(Rocho!$J$66,(ROW(GC82)-ROW($GC$5))*3+2,0))</f>
        <v>6458.333333333333</v>
      </c>
      <c r="GD82" s="72">
        <f t="shared" ca="1" si="262"/>
        <v>78.69906161137358</v>
      </c>
      <c r="GE82">
        <f t="shared" ca="1" si="303"/>
        <v>-6.7150926925232885E-3</v>
      </c>
      <c r="GF82" s="72"/>
      <c r="GG82" s="87" t="s">
        <v>301</v>
      </c>
      <c r="GH82" s="78">
        <f ca="1">+AVERAGE(OFFSET(Rocho!$E$6,(ROW(GH82)-ROW($GH$5))*3,0):OFFSET(Rocho!$E$6,(ROW(GH82)-ROW($GH$5))*3+2,0))/10000</f>
        <v>10433.666666666668</v>
      </c>
      <c r="GI82" s="82">
        <f>Rocho!T83</f>
        <v>8695.7506252184194</v>
      </c>
      <c r="GJ82">
        <f t="shared" si="304"/>
        <v>-8.0422417665858669E-5</v>
      </c>
      <c r="GL82" s="94">
        <f t="shared" si="230"/>
        <v>265218.10000000003</v>
      </c>
      <c r="GM82" s="5">
        <f t="shared" si="263"/>
        <v>78867.3</v>
      </c>
      <c r="GN82" s="5">
        <f>+'gaku-mk1722'!C29-'gaku-mk1722'!D29</f>
        <v>6099.7000000000116</v>
      </c>
      <c r="GO82" s="5">
        <f t="shared" si="264"/>
        <v>22966.7</v>
      </c>
      <c r="GP82" s="5">
        <f t="shared" si="265"/>
        <v>21695.7</v>
      </c>
      <c r="GQ82" s="5">
        <f>+'gaku-mk1722'!H29</f>
        <v>-3883.4</v>
      </c>
      <c r="GR82" s="5">
        <f>+'gaku-mk1722'!W29</f>
        <v>131352</v>
      </c>
      <c r="GS82" s="5">
        <f>+'gaku-mk1722'!M29</f>
        <v>51624.7</v>
      </c>
      <c r="GT82" s="5">
        <f>+'gaku-mk1722'!N29</f>
        <v>43504.6</v>
      </c>
      <c r="GU82" s="5">
        <f t="shared" si="266"/>
        <v>67240</v>
      </c>
      <c r="GV82" s="5">
        <f>+'gaku-jk1722'!C29-'gaku-jk1722'!D29</f>
        <v>5442.7999999999884</v>
      </c>
      <c r="GW82" s="5">
        <f t="shared" si="267"/>
        <v>8945.2999999999993</v>
      </c>
      <c r="GX82" s="5">
        <f t="shared" si="268"/>
        <v>21999.7</v>
      </c>
      <c r="GY82" s="5">
        <f>+'gaku-jk1722'!H29</f>
        <v>-3700.7</v>
      </c>
      <c r="GZ82" s="5">
        <f>+'gaku-jk1722'!Z29</f>
        <v>124459.2</v>
      </c>
      <c r="HA82" s="5">
        <f>+'gaku-jk1722'!M29</f>
        <v>40525.4</v>
      </c>
      <c r="HB82" s="5">
        <f>+'gaku-jk1722'!N29</f>
        <v>53038.7</v>
      </c>
      <c r="HC82" s="9">
        <f t="shared" ca="1" si="231"/>
        <v>117.2</v>
      </c>
      <c r="HD82">
        <f ca="1">+OFFSET('def-cy1722'!$C$8,ROUNDDOWN((ROW(Sheet1!HG82)-ROW(Sheet1!HG$61))/4,0),0)</f>
        <v>110</v>
      </c>
      <c r="HE82" s="9">
        <f t="shared" ca="1" si="232"/>
        <v>255.2</v>
      </c>
      <c r="HF82" s="9">
        <f t="shared" ca="1" si="233"/>
        <v>98.6</v>
      </c>
      <c r="HG82">
        <f ca="1">+OFFSET('def-cy1722'!$H$8,ROUNDDOWN((ROW(Sheet1!HG82)-ROW(Sheet1!HG$61))/4,0),0)</f>
        <v>102.3</v>
      </c>
      <c r="HH82">
        <f ca="1">+OFFSET('def-cy1722'!$W$8,ROUNDDOWN((ROW(Sheet1!HG82)-ROW(Sheet1!HG$61))/4,0),0)</f>
        <v>105.1</v>
      </c>
      <c r="HI82">
        <f ca="1">+OFFSET('def-cy1722'!$M$8,ROUNDDOWN((ROW(Sheet1!HG82)-ROW(Sheet1!HG$61))/4,0),0)</f>
        <v>124.5</v>
      </c>
      <c r="HJ82">
        <f ca="1">+OFFSET('def-cy1722'!$N$8,ROUNDDOWN((ROW(Sheet1!HG82)-ROW(Sheet1!HG$61))/4,0),0)</f>
        <v>80.900000000000006</v>
      </c>
      <c r="HS82" s="9">
        <f t="shared" ca="1" si="203"/>
        <v>119.7</v>
      </c>
      <c r="HT82" s="9">
        <f t="shared" ca="1" si="204"/>
        <v>110.7</v>
      </c>
      <c r="HU82" s="9">
        <f t="shared" ca="1" si="205"/>
        <v>261.8</v>
      </c>
      <c r="HV82" s="9">
        <f t="shared" ca="1" si="206"/>
        <v>99.8</v>
      </c>
      <c r="HW82" s="9">
        <f t="shared" ca="1" si="207"/>
        <v>105.5</v>
      </c>
      <c r="HX82" s="9">
        <f t="shared" ca="1" si="208"/>
        <v>106.9</v>
      </c>
      <c r="HY82" s="9">
        <f t="shared" ca="1" si="209"/>
        <v>136.4</v>
      </c>
      <c r="HZ82" s="9">
        <f t="shared" ca="1" si="210"/>
        <v>88.3</v>
      </c>
      <c r="IA82">
        <f t="shared" ca="1" si="234"/>
        <v>1.8021289782117137E-3</v>
      </c>
      <c r="IB82">
        <f t="shared" ca="1" si="235"/>
        <v>6.6450066470420557E-4</v>
      </c>
      <c r="IC82">
        <f t="shared" ca="1" si="236"/>
        <v>1.5392197339963748E-3</v>
      </c>
      <c r="ID82">
        <f t="shared" ca="1" si="237"/>
        <v>5.5076489416542775E-3</v>
      </c>
      <c r="IE82">
        <f t="shared" ca="1" si="238"/>
        <v>-1.0966188489821684E-3</v>
      </c>
      <c r="IF82">
        <f t="shared" ca="1" si="239"/>
        <v>1.6461794622599341E-4</v>
      </c>
      <c r="IG82">
        <f t="shared" ca="1" si="240"/>
        <v>1.9235497950970978E-3</v>
      </c>
      <c r="IH82">
        <f t="shared" ca="1" si="241"/>
        <v>-3.3043329600611925E-3</v>
      </c>
      <c r="II82">
        <f t="shared" ca="1" si="305"/>
        <v>7.2007142508463025E-3</v>
      </c>
      <c r="IJ82" s="5">
        <f t="shared" ca="1" si="306"/>
        <v>215925.36299854895</v>
      </c>
      <c r="IK82" s="1">
        <f t="shared" ca="1" si="269"/>
        <v>24.885182608262472</v>
      </c>
      <c r="IL82">
        <f t="shared" ca="1" si="307"/>
        <v>7.883895821341658E-3</v>
      </c>
      <c r="IM82" s="5">
        <f t="shared" si="270"/>
        <v>265218.10000000003</v>
      </c>
      <c r="IN82">
        <f t="shared" ca="1" si="271"/>
        <v>122.82859980732432</v>
      </c>
      <c r="IP82" s="112">
        <v>126.08100100636884</v>
      </c>
      <c r="IQ82" s="112">
        <v>123.20043286159768</v>
      </c>
      <c r="IR82">
        <f t="shared" si="272"/>
        <v>94.235270618110093</v>
      </c>
      <c r="IS82">
        <f t="shared" si="308"/>
        <v>-8.8161551189470857E-3</v>
      </c>
      <c r="IT82" s="112">
        <v>0.53329973617836623</v>
      </c>
      <c r="IU82">
        <f t="shared" si="309"/>
        <v>4.5949029904123299E-3</v>
      </c>
      <c r="IW82">
        <f>+util!B80</f>
        <v>103</v>
      </c>
      <c r="IX82">
        <f t="shared" si="310"/>
        <v>-6.1300401669594877E-3</v>
      </c>
      <c r="IY82">
        <f t="shared" si="311"/>
        <v>-3.6780241001756926E-3</v>
      </c>
      <c r="JA82" s="5">
        <f t="shared" si="273"/>
        <v>141688.4</v>
      </c>
      <c r="JB82" s="1">
        <f t="shared" si="274"/>
        <v>3.1724313964318975</v>
      </c>
      <c r="JC82" s="5">
        <f t="shared" ca="1" si="275"/>
        <v>115354.56743971696</v>
      </c>
      <c r="JD82" s="1">
        <f t="shared" ca="1" si="276"/>
        <v>13.294498782219373</v>
      </c>
      <c r="JE82">
        <f t="shared" ca="1" si="312"/>
        <v>-3.7034555617207273E-3</v>
      </c>
      <c r="JG82">
        <f t="shared" si="277"/>
        <v>0.56398792363986228</v>
      </c>
    </row>
    <row r="83" spans="1:267" x14ac:dyDescent="0.15">
      <c r="A83" t="s">
        <v>322</v>
      </c>
      <c r="B83" s="5">
        <f>+'gaku-mk1722'!B30</f>
        <v>520065.3</v>
      </c>
      <c r="C83" s="5">
        <f>+'kgaku-mk1722'!B31</f>
        <v>279544.90000000002</v>
      </c>
      <c r="D83" s="5">
        <f>+'kgaku-mk1722'!C31</f>
        <v>3254.4</v>
      </c>
      <c r="E83" s="5">
        <f>+'kgaku-mk1722'!D31</f>
        <v>274.10000000000002</v>
      </c>
      <c r="F83" s="5">
        <f>+'kgaku-mk1722'!F31</f>
        <v>23097.9</v>
      </c>
      <c r="G83" s="5">
        <f>+'kgaku-mk1722'!G31</f>
        <v>19368.5</v>
      </c>
      <c r="H83" s="5">
        <f>+'kgaku-mk1722'!H31</f>
        <v>75658.5</v>
      </c>
      <c r="I83" s="5">
        <f>+'kgaku-mk1722'!I31</f>
        <v>158439.70000000001</v>
      </c>
      <c r="J83" s="5">
        <f>+'gaku-mk1722'!F30</f>
        <v>22056.5</v>
      </c>
      <c r="K83" s="5">
        <f>+'gaku-mk1722'!G30</f>
        <v>78315.100000000006</v>
      </c>
      <c r="L83" s="5">
        <f>+'gaku-jk1722'!B30</f>
        <v>451013.8</v>
      </c>
      <c r="M83" s="5">
        <f>+'kgaku-jk1722'!B31</f>
        <v>254244.3</v>
      </c>
      <c r="N83" s="5">
        <f>+'kgaku-jk1722'!C31</f>
        <v>3766.2</v>
      </c>
      <c r="O83" s="5">
        <f>+'kgaku-jk1722'!D31</f>
        <v>263.2</v>
      </c>
      <c r="P83" s="5">
        <f>+'kgaku-jk1722'!F31</f>
        <v>9088.7000000000007</v>
      </c>
      <c r="Q83" s="5">
        <f>+'kgaku-jk1722'!G31</f>
        <v>17044.3</v>
      </c>
      <c r="R83" s="5">
        <f>+'kgaku-jk1722'!H31</f>
        <v>78052</v>
      </c>
      <c r="S83" s="5">
        <f>+'kgaku-jk1722'!I31</f>
        <v>154285.9</v>
      </c>
      <c r="T83" s="5">
        <f>+'gaku-jk1722'!F30</f>
        <v>22327.200000000001</v>
      </c>
      <c r="U83" s="5">
        <f>+'gaku-jk1722'!G30</f>
        <v>66943.199999999997</v>
      </c>
      <c r="V83" s="8">
        <f t="shared" si="164"/>
        <v>115.31028540590111</v>
      </c>
      <c r="W83" s="8">
        <f t="shared" si="212"/>
        <v>109.95129487662065</v>
      </c>
      <c r="X83" s="8">
        <f t="shared" si="213"/>
        <v>86.410705751155021</v>
      </c>
      <c r="Y83" s="8">
        <f t="shared" si="214"/>
        <v>104.14133738601825</v>
      </c>
      <c r="Z83" s="8">
        <f t="shared" si="215"/>
        <v>254.13865569333348</v>
      </c>
      <c r="AA83" s="8">
        <f t="shared" si="216"/>
        <v>113.63623029399858</v>
      </c>
      <c r="AB83" s="8">
        <f t="shared" si="217"/>
        <v>96.933454619996922</v>
      </c>
      <c r="AC83" s="8">
        <f t="shared" si="218"/>
        <v>102.69227453707697</v>
      </c>
      <c r="AD83" s="8">
        <f t="shared" si="219"/>
        <v>98.787577483965734</v>
      </c>
      <c r="AE83" s="8">
        <f t="shared" si="220"/>
        <v>116.98738632153827</v>
      </c>
      <c r="AF83" s="10">
        <f ca="1">+OFFSET('kdef-cy1722'!B$9,ROUNDDOWN((ROW(Sheet1!AF83)-ROW(Sheet1!AF$61))/4,0),0)</f>
        <v>109.9</v>
      </c>
      <c r="AG83" s="10">
        <f ca="1">+OFFSET('kdef-cy1722'!C$9,ROUNDDOWN((ROW(Sheet1!AG83)-ROW(Sheet1!AG$61))/4,0),0)</f>
        <v>86.9</v>
      </c>
      <c r="AH83" s="10">
        <f ca="1">+OFFSET('kdef-cy1722'!D$9,ROUNDDOWN((ROW(Sheet1!AH83)-ROW(Sheet1!AH$61))/4,0),0)</f>
        <v>104.3</v>
      </c>
      <c r="AI83" s="10">
        <f ca="1">+OFFSET('kdef-cy1722'!F$9,ROUNDDOWN((ROW(Sheet1!AI83)-ROW(Sheet1!AI$61))/4,0),0)</f>
        <v>255.2</v>
      </c>
      <c r="AJ83" s="10">
        <f ca="1">+OFFSET('kdef-cy1722'!G$9,ROUNDDOWN((ROW(Sheet1!AJ83)-ROW(Sheet1!AJ$61))/4,0),0)</f>
        <v>113.8</v>
      </c>
      <c r="AK83" s="10">
        <f ca="1">+OFFSET('kdef-cy1722'!H$9,ROUNDDOWN((ROW(Sheet1!AK83)-ROW(Sheet1!AK$61))/4,0),0)</f>
        <v>96.6</v>
      </c>
      <c r="AL83" s="10">
        <f ca="1">+OFFSET('kdef-cy1722'!I$9,ROUNDDOWN((ROW(Sheet1!AL83)-ROW(Sheet1!AL$61))/4,0),0)</f>
        <v>102.7</v>
      </c>
      <c r="AM83" s="10">
        <f ca="1">+OFFSET('def-cy1722'!$F$8,ROUNDDOWN((ROW(Sheet1!AM83)-ROW(Sheet1!AM$61))/4,0),0)</f>
        <v>98.6</v>
      </c>
      <c r="AN83" s="10">
        <f ca="1">+OFFSET('def-cy1722'!$G$8,ROUNDDOWN((ROW(Sheet1!AN83)-ROW(Sheet1!AN$61))/4,0),0)</f>
        <v>117.2</v>
      </c>
      <c r="AO83" s="128"/>
      <c r="AP83" s="128"/>
      <c r="AQ83" s="128"/>
      <c r="AR83" s="128"/>
      <c r="AS83" s="128"/>
      <c r="AT83" s="128"/>
      <c r="AU83" s="128"/>
      <c r="AV83" s="128"/>
      <c r="AW83" s="128"/>
      <c r="AX83" s="9">
        <f t="shared" ca="1" si="316"/>
        <v>110.7</v>
      </c>
      <c r="AY83" s="9">
        <f t="shared" ca="1" si="317"/>
        <v>97.7</v>
      </c>
      <c r="AZ83" s="9">
        <f t="shared" ca="1" si="318"/>
        <v>104.7</v>
      </c>
      <c r="BA83" s="9">
        <f t="shared" ca="1" si="319"/>
        <v>261.8</v>
      </c>
      <c r="BB83" s="9">
        <f t="shared" ca="1" si="320"/>
        <v>114.8</v>
      </c>
      <c r="BC83" s="9">
        <f t="shared" ca="1" si="321"/>
        <v>96.7</v>
      </c>
      <c r="BD83" s="9">
        <f t="shared" ca="1" si="322"/>
        <v>103.1</v>
      </c>
      <c r="BE83" s="9">
        <f t="shared" ca="1" si="322"/>
        <v>99.8</v>
      </c>
      <c r="BF83" s="9">
        <f t="shared" ca="1" si="323"/>
        <v>119.7</v>
      </c>
      <c r="BG83">
        <f t="shared" ca="1" si="278"/>
        <v>1.6725899772958258E-3</v>
      </c>
      <c r="BH83">
        <f t="shared" ca="1" si="279"/>
        <v>1.6016917305109173E-4</v>
      </c>
      <c r="BI83">
        <f t="shared" ca="1" si="280"/>
        <v>-7.2258943799565867E-4</v>
      </c>
      <c r="BJ83">
        <f t="shared" ca="1" si="281"/>
        <v>-3.2168370627556151E-3</v>
      </c>
      <c r="BK83">
        <f t="shared" ca="1" si="282"/>
        <v>4.5129219892514208E-3</v>
      </c>
      <c r="BL83" s="13">
        <f t="shared" ca="1" si="283"/>
        <v>2.4062546388470647E-3</v>
      </c>
      <c r="BM83">
        <f t="shared" ca="1" si="242"/>
        <v>8.2738373556811261E-3</v>
      </c>
      <c r="BN83">
        <f t="shared" ca="1" si="243"/>
        <v>7.2032756022237694E-3</v>
      </c>
      <c r="BO83" s="13">
        <f t="shared" ca="1" si="244"/>
        <v>1.5477112957904895E-2</v>
      </c>
      <c r="BP83">
        <f t="shared" ca="1" si="284"/>
        <v>-2.8227189700467405E-3</v>
      </c>
      <c r="BQ83">
        <f t="shared" ca="1" si="285"/>
        <v>2.9828292175793024E-3</v>
      </c>
      <c r="BR83">
        <f t="shared" ca="1" si="286"/>
        <v>2.5968773623324874E-3</v>
      </c>
      <c r="BS83" s="13">
        <f t="shared" ca="1" si="287"/>
        <v>2.7569876098650493E-3</v>
      </c>
      <c r="BT83" s="5">
        <f t="shared" si="245"/>
        <v>66943.199999999997</v>
      </c>
      <c r="BU83" s="5">
        <f t="shared" ca="1" si="246"/>
        <v>252647.95403810401</v>
      </c>
      <c r="BV83" s="5">
        <f t="shared" ca="1" si="247"/>
        <v>25999.611852393893</v>
      </c>
      <c r="BW83" s="5">
        <f t="shared" ca="1" si="288"/>
        <v>91546.753759867483</v>
      </c>
      <c r="BX83" s="5">
        <f t="shared" si="248"/>
        <v>78315.100000000006</v>
      </c>
      <c r="BY83" s="5">
        <f t="shared" si="249"/>
        <v>256447</v>
      </c>
      <c r="BZ83" s="5">
        <f t="shared" si="250"/>
        <v>45154.400000000001</v>
      </c>
      <c r="CA83" s="5">
        <f t="shared" si="251"/>
        <v>123469.5</v>
      </c>
      <c r="CB83" s="9">
        <f t="shared" si="289"/>
        <v>116.98738632153827</v>
      </c>
      <c r="CC83" s="9">
        <f t="shared" ca="1" si="290"/>
        <v>101.50369156020278</v>
      </c>
      <c r="CD83" s="9">
        <f t="shared" ca="1" si="291"/>
        <v>173.67336195768033</v>
      </c>
      <c r="CE83" s="9">
        <f t="shared" ca="1" si="292"/>
        <v>134.87042951175283</v>
      </c>
      <c r="CF83" s="5"/>
      <c r="CG83" s="5">
        <f t="shared" si="252"/>
        <v>101.41414205190291</v>
      </c>
      <c r="CH83" s="5">
        <f t="shared" ca="1" si="293"/>
        <v>101.50369156020278</v>
      </c>
      <c r="CI83" s="5">
        <f t="shared" si="253"/>
        <v>143.73104065138992</v>
      </c>
      <c r="CJ83" s="5">
        <f t="shared" ca="1" si="294"/>
        <v>173.67336195768033</v>
      </c>
      <c r="CK83" s="5">
        <f t="shared" si="295"/>
        <v>125.52931045526037</v>
      </c>
      <c r="CL83" s="5">
        <f t="shared" ca="1" si="296"/>
        <v>134.87042951175283</v>
      </c>
      <c r="CM83" s="5"/>
      <c r="CN83" s="1">
        <f t="shared" si="221"/>
        <v>51.993825282746521</v>
      </c>
      <c r="CO83" s="1">
        <f t="shared" si="222"/>
        <v>7.7173537587274641</v>
      </c>
      <c r="CP83" s="1">
        <f t="shared" ca="1" si="223"/>
        <v>29.125790785782062</v>
      </c>
      <c r="CQ83" s="1">
        <f t="shared" ca="1" si="224"/>
        <v>2.9972902737623408</v>
      </c>
      <c r="CR83" s="1">
        <f t="shared" ca="1" si="225"/>
        <v>10.553703501296786</v>
      </c>
      <c r="CS83" s="83">
        <f t="shared" si="297"/>
        <v>4.2987455237288663E-3</v>
      </c>
      <c r="CT83" s="83">
        <f t="shared" si="298"/>
        <v>-4.1365247040153416E-3</v>
      </c>
      <c r="CU83" s="83">
        <f t="shared" ca="1" si="254"/>
        <v>2.6906494361178916E-3</v>
      </c>
      <c r="CV83" s="83">
        <f t="shared" ca="1" si="255"/>
        <v>1.5645849268906109E-2</v>
      </c>
      <c r="CW83" s="83">
        <f t="shared" ca="1" si="255"/>
        <v>3.040479282591102E-3</v>
      </c>
      <c r="CX83" s="83">
        <f t="shared" si="299"/>
        <v>-6.0615996447633677E-3</v>
      </c>
      <c r="CY83" s="83">
        <f t="shared" si="313"/>
        <v>-2.6024509544137382E-3</v>
      </c>
      <c r="CZ83" s="83">
        <f t="shared" ca="1" si="314"/>
        <v>-3.2514373862689827E-4</v>
      </c>
      <c r="DA83" s="83">
        <f t="shared" ca="1" si="315"/>
        <v>-4.4028203594577734E-3</v>
      </c>
      <c r="DB83" s="83">
        <f t="shared" ca="1" si="315"/>
        <v>-3.2406450715355911E-3</v>
      </c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H83" s="5"/>
      <c r="EO83" s="91">
        <v>78315.100000000006</v>
      </c>
      <c r="EP83" s="1">
        <f>+'gaku-mk1131'!G86</f>
        <v>67648.3</v>
      </c>
      <c r="EQ83" s="5">
        <f t="shared" ca="1" si="256"/>
        <v>14516.729182873905</v>
      </c>
      <c r="ER83" s="7">
        <f ca="1">+ER82+$EQ82</f>
        <v>643784.52149458765</v>
      </c>
      <c r="ES83" s="7">
        <f ca="1">+ES82+$EQ82</f>
        <v>643784.52149458765</v>
      </c>
      <c r="ET83" s="7">
        <f ca="1">+ET82+EQ82-(ES85-ER85)/4</f>
        <v>619162.58615334122</v>
      </c>
      <c r="EU83" s="132">
        <v>617679.9</v>
      </c>
      <c r="EV83" s="5">
        <f t="shared" ca="1" si="257"/>
        <v>6464.333333333333</v>
      </c>
      <c r="EW83" s="92">
        <f t="shared" ca="1" si="258"/>
        <v>106.56666666666668</v>
      </c>
      <c r="EX83">
        <f t="shared" ca="1" si="226"/>
        <v>0.68034196018821746</v>
      </c>
      <c r="EY83">
        <f t="shared" ca="1" si="259"/>
        <v>0.68092942550858271</v>
      </c>
      <c r="EZ83">
        <f t="shared" ca="1" si="260"/>
        <v>-2.9241224012397584E-3</v>
      </c>
      <c r="FA83">
        <f t="shared" ca="1" si="260"/>
        <v>-1.1102825748845484E-3</v>
      </c>
      <c r="FC83" s="6">
        <f>+call!C121</f>
        <v>0.03</v>
      </c>
      <c r="FE83" s="142">
        <f>fof!B145/10</f>
        <v>20098.593262142243</v>
      </c>
      <c r="FF83" s="142">
        <f>fof!C145/10</f>
        <v>348423.40000000008</v>
      </c>
      <c r="FG83" s="65">
        <f ca="1">+AVERAGE(OFFSET(jikasougaku!$BF$450,(ROW(Sheet1!FG83)-ROW(Sheet1!$FG$59))*3,0):OFFSET(jikasougaku!$BF$450,(ROW(Sheet1!FG83)-ROW(Sheet1!$FG$59))*3+2,0))/1000</f>
        <v>48905.612000000001</v>
      </c>
      <c r="FH83" s="65">
        <f ca="1">+AVERAGE(OFFSET(jikasougaku!$BR$450,(ROW(Sheet1!FH83)-ROW(Sheet1!$FH$59))*3,0):OFFSET(jikasougaku!$BR$450,(ROW(Sheet1!FH83)-ROW(Sheet1!$FH$59))*3+2,0))/1000</f>
        <v>371685.815</v>
      </c>
      <c r="FI83" s="65">
        <f ca="1">+AVERAGE(OFFSET(jikasougaku!$BH$450,(ROW(Sheet1!FI83)-ROW(Sheet1!FI$59))*3,0):OFFSET(jikasougaku!$BH$450,(ROW(Sheet1!FI83)-ROW(Sheet1!FI$59))*3+2,0))/1000</f>
        <v>7501.7430000000004</v>
      </c>
      <c r="FJ83" s="65">
        <f ca="1">+AVERAGE(OFFSET(jikasougaku!$BJ$450,(ROW(Sheet1!FJ83)-ROW(Sheet1!FJ$59))*3,0):OFFSET(jikasougaku!$BJ$450,(ROW(Sheet1!FJ83)-ROW(Sheet1!FJ$59))*3+2,0))/1000</f>
        <v>4867.5376666666671</v>
      </c>
      <c r="FK83" s="65">
        <f ca="1">+AVERAGE(OFFSET(jikasougaku!$BL$450,(ROW(Sheet1!FK83)-ROW(Sheet1!FK$59))*3,0):OFFSET(jikasougaku!$BL$450,(ROW(Sheet1!FK83)-ROW(Sheet1!FK$59))*3+2,0))/1000</f>
        <v>9527.8870000000006</v>
      </c>
      <c r="FL83" s="64">
        <f t="shared" ca="1" si="201"/>
        <v>48905.612000000001</v>
      </c>
      <c r="FM83" s="7">
        <f t="shared" ca="1" si="202"/>
        <v>300883.0353333333</v>
      </c>
      <c r="FN83" s="5">
        <f t="shared" si="227"/>
        <v>20098.593262142243</v>
      </c>
      <c r="FO83" s="5">
        <f t="shared" si="211"/>
        <v>348423.40000000008</v>
      </c>
      <c r="FP83" s="1">
        <f t="shared" si="228"/>
        <v>2.3170083631605292</v>
      </c>
      <c r="FQ83" s="1">
        <f t="shared" si="229"/>
        <v>40.166986872730966</v>
      </c>
      <c r="FR83" s="211">
        <f>+FP83/消費税調整!$E83*100</f>
        <v>2.0568048712800051</v>
      </c>
      <c r="FS83" s="211">
        <f>+FQ83/消費税調整!$E83*100</f>
        <v>35.656174391956313</v>
      </c>
      <c r="FT83" s="83">
        <f t="shared" si="300"/>
        <v>0.17922813978918434</v>
      </c>
      <c r="FU83" s="83">
        <f t="shared" si="301"/>
        <v>7.3561560550097646E-2</v>
      </c>
      <c r="FW83" s="5">
        <f>kshotoku1722!E31</f>
        <v>268720.7</v>
      </c>
      <c r="FX83" s="72">
        <f t="shared" ca="1" si="261"/>
        <v>0.39008207834715097</v>
      </c>
      <c r="FY83">
        <f t="shared" ca="1" si="302"/>
        <v>-8.5197565203873928E-3</v>
      </c>
      <c r="GA83" s="72">
        <f ca="1">+AVERAGE(OFFSET(Maikin05!$F$10,ROUNDDOWN((ROW(GA83)-ROW(GA$45))/4,0),MOD(ROW(GA83)-ROW(GA$45),4)*3):OFFSET(Maikin05!$F$10,ROUNDDOWN((ROW(GA83)-ROW(GA$45))/4,0),MOD(ROW(GA83)-ROW(GA$45),4)*3+2))</f>
        <v>106.56666666666668</v>
      </c>
      <c r="GB83" s="72">
        <f ca="1">+AVERAGE(OFFSET(Maikin30!$F$20,ROUNDDOWN((ROW(GB83)-ROW(GB$5))/4,0),MOD(ROW(GB83)-ROW(GB$5),4)*3):OFFSET(Maikin30!$F$20,ROUNDDOWN((ROW(GB83)-ROW(GB$5))/4,0),MOD(ROW(GB83)-ROW(GB$5),4)*3+2))</f>
        <v>103.76666666666667</v>
      </c>
      <c r="GC83" s="5">
        <f ca="1">+AVERAGE(OFFSET(Rocho!$J$66,(ROW(GC83)-ROW($GC$5))*3,0):OFFSET(Rocho!$J$66,(ROW(GC83)-ROW($GC$5))*3+2,0))</f>
        <v>6464.333333333333</v>
      </c>
      <c r="GD83" s="72">
        <f t="shared" ca="1" si="262"/>
        <v>79.415827264054798</v>
      </c>
      <c r="GE83">
        <f t="shared" ca="1" si="303"/>
        <v>9.0664524720046932E-3</v>
      </c>
      <c r="GF83" s="72"/>
      <c r="GG83" s="87" t="s">
        <v>302</v>
      </c>
      <c r="GH83" s="78">
        <f ca="1">+AVERAGE(OFFSET(Rocho!$E$6,(ROW(GH83)-ROW($GH$5))*3,0):OFFSET(Rocho!$E$6,(ROW(GH83)-ROW($GH$5))*3+2,0))/10000</f>
        <v>10452.666666666668</v>
      </c>
      <c r="GI83" s="82">
        <f>Rocho!T84</f>
        <v>8697.9015024274504</v>
      </c>
      <c r="GJ83">
        <f t="shared" si="304"/>
        <v>2.4731749309569708E-4</v>
      </c>
      <c r="GL83" s="94">
        <f t="shared" si="230"/>
        <v>263618.40000000002</v>
      </c>
      <c r="GM83" s="5">
        <f t="shared" si="263"/>
        <v>78315.100000000006</v>
      </c>
      <c r="GN83" s="5">
        <f>+'gaku-mk1722'!C30-'gaku-mk1722'!D30</f>
        <v>6278.7999999999884</v>
      </c>
      <c r="GO83" s="5">
        <f t="shared" si="264"/>
        <v>23097.9</v>
      </c>
      <c r="GP83" s="5">
        <f t="shared" si="265"/>
        <v>22056.5</v>
      </c>
      <c r="GQ83" s="5">
        <f>+'gaku-mk1722'!H30</f>
        <v>-3302.4</v>
      </c>
      <c r="GR83" s="5">
        <f>+'gaku-mk1722'!W30</f>
        <v>129610.8</v>
      </c>
      <c r="GS83" s="5">
        <f>+'gaku-mk1722'!M30</f>
        <v>52111.7</v>
      </c>
      <c r="GT83" s="5">
        <f>+'gaku-mk1722'!N30</f>
        <v>44550</v>
      </c>
      <c r="GU83" s="5">
        <f t="shared" si="266"/>
        <v>66943.199999999997</v>
      </c>
      <c r="GV83" s="5">
        <f>+'gaku-jk1722'!C30-'gaku-jk1722'!D30</f>
        <v>5628.4000000000233</v>
      </c>
      <c r="GW83" s="5">
        <f t="shared" si="267"/>
        <v>9088.7000000000007</v>
      </c>
      <c r="GX83" s="5">
        <f t="shared" si="268"/>
        <v>22327.200000000001</v>
      </c>
      <c r="GY83" s="5">
        <f>+'gaku-jk1722'!H30</f>
        <v>-3292.6</v>
      </c>
      <c r="GZ83" s="5">
        <f>+'gaku-jk1722'!Z30</f>
        <v>123952.9</v>
      </c>
      <c r="HA83" s="5">
        <f>+'gaku-jk1722'!M30</f>
        <v>42205.3</v>
      </c>
      <c r="HB83" s="5">
        <f>+'gaku-jk1722'!N30</f>
        <v>54427</v>
      </c>
      <c r="HC83" s="9">
        <f t="shared" ca="1" si="231"/>
        <v>117.2</v>
      </c>
      <c r="HD83">
        <f ca="1">+OFFSET('def-cy1722'!$C$8,ROUNDDOWN((ROW(Sheet1!HG83)-ROW(Sheet1!HG$61))/4,0),0)</f>
        <v>110</v>
      </c>
      <c r="HE83" s="9">
        <f t="shared" ca="1" si="232"/>
        <v>255.2</v>
      </c>
      <c r="HF83" s="9">
        <f t="shared" ca="1" si="233"/>
        <v>98.6</v>
      </c>
      <c r="HG83">
        <f ca="1">+OFFSET('def-cy1722'!$H$8,ROUNDDOWN((ROW(Sheet1!HG83)-ROW(Sheet1!HG$61))/4,0),0)</f>
        <v>102.3</v>
      </c>
      <c r="HH83">
        <f ca="1">+OFFSET('def-cy1722'!$W$8,ROUNDDOWN((ROW(Sheet1!HG83)-ROW(Sheet1!HG$61))/4,0),0)</f>
        <v>105.1</v>
      </c>
      <c r="HI83">
        <f ca="1">+OFFSET('def-cy1722'!$M$8,ROUNDDOWN((ROW(Sheet1!HG83)-ROW(Sheet1!HG$61))/4,0),0)</f>
        <v>124.5</v>
      </c>
      <c r="HJ83">
        <f ca="1">+OFFSET('def-cy1722'!$N$8,ROUNDDOWN((ROW(Sheet1!HG83)-ROW(Sheet1!HG$61))/4,0),0)</f>
        <v>80.900000000000006</v>
      </c>
      <c r="HS83" s="9">
        <f t="shared" ca="1" si="203"/>
        <v>119.7</v>
      </c>
      <c r="HT83" s="9">
        <f t="shared" ca="1" si="204"/>
        <v>110.7</v>
      </c>
      <c r="HU83" s="9">
        <f t="shared" ca="1" si="205"/>
        <v>261.8</v>
      </c>
      <c r="HV83" s="9">
        <f t="shared" ca="1" si="206"/>
        <v>99.8</v>
      </c>
      <c r="HW83" s="9">
        <f t="shared" ca="1" si="207"/>
        <v>105.5</v>
      </c>
      <c r="HX83" s="9">
        <f t="shared" ca="1" si="208"/>
        <v>106.9</v>
      </c>
      <c r="HY83" s="9">
        <f t="shared" ca="1" si="209"/>
        <v>136.4</v>
      </c>
      <c r="HZ83" s="9">
        <f t="shared" ca="1" si="210"/>
        <v>88.3</v>
      </c>
      <c r="IA83">
        <f t="shared" ca="1" si="234"/>
        <v>-1.3183911523026906E-3</v>
      </c>
      <c r="IB83">
        <f t="shared" ca="1" si="235"/>
        <v>7.6245080198034749E-4</v>
      </c>
      <c r="IC83">
        <f t="shared" ca="1" si="236"/>
        <v>1.3931729268894918E-3</v>
      </c>
      <c r="ID83">
        <f t="shared" ca="1" si="237"/>
        <v>1.2129086084887888E-3</v>
      </c>
      <c r="IE83">
        <f t="shared" ca="1" si="238"/>
        <v>1.5977369802080794E-3</v>
      </c>
      <c r="IF83">
        <f t="shared" ca="1" si="239"/>
        <v>-2.0085001356693567E-3</v>
      </c>
      <c r="IG83">
        <f t="shared" ca="1" si="240"/>
        <v>8.5032320940813984E-3</v>
      </c>
      <c r="IH83">
        <f t="shared" ca="1" si="241"/>
        <v>-4.5491500304079471E-3</v>
      </c>
      <c r="II83">
        <f t="shared" ca="1" si="305"/>
        <v>5.5934600932681117E-3</v>
      </c>
      <c r="IJ83" s="5">
        <f t="shared" ca="1" si="306"/>
        <v>217133.13289960576</v>
      </c>
      <c r="IK83" s="1">
        <f t="shared" ca="1" si="269"/>
        <v>25.031567049783138</v>
      </c>
      <c r="IL83">
        <f t="shared" ca="1" si="307"/>
        <v>5.8651599777578087E-3</v>
      </c>
      <c r="IM83" s="5">
        <f t="shared" si="270"/>
        <v>263618.40000000002</v>
      </c>
      <c r="IN83">
        <f t="shared" ca="1" si="271"/>
        <v>121.40864753325661</v>
      </c>
      <c r="IP83" s="112">
        <v>124.95645348591383</v>
      </c>
      <c r="IQ83" s="112">
        <v>122.73060479916047</v>
      </c>
      <c r="IR83">
        <f t="shared" si="272"/>
        <v>95.487505272977003</v>
      </c>
      <c r="IS83">
        <f t="shared" si="308"/>
        <v>1.3200869887932707E-2</v>
      </c>
      <c r="IT83" s="112">
        <v>0.5312659837318271</v>
      </c>
      <c r="IU83">
        <f t="shared" si="309"/>
        <v>-3.8208160993155262E-3</v>
      </c>
      <c r="IW83">
        <f>+util!B81</f>
        <v>105.1</v>
      </c>
      <c r="IX83">
        <f t="shared" si="310"/>
        <v>2.0183289653269706E-2</v>
      </c>
      <c r="IY83">
        <f t="shared" si="311"/>
        <v>1.2109973791961824E-2</v>
      </c>
      <c r="JA83" s="5">
        <f t="shared" si="273"/>
        <v>140148.9</v>
      </c>
      <c r="JB83" s="1">
        <f t="shared" si="274"/>
        <v>3.1037706181457398</v>
      </c>
      <c r="JC83" s="5">
        <f t="shared" ca="1" si="275"/>
        <v>115435.68176361574</v>
      </c>
      <c r="JD83" s="1">
        <f t="shared" ca="1" si="276"/>
        <v>13.307669674436049</v>
      </c>
      <c r="JE83">
        <f t="shared" ca="1" si="312"/>
        <v>9.9021200578659416E-4</v>
      </c>
      <c r="JG83">
        <f t="shared" si="277"/>
        <v>0.56371734079977154</v>
      </c>
    </row>
    <row r="84" spans="1:267" x14ac:dyDescent="0.15">
      <c r="A84" t="s">
        <v>323</v>
      </c>
      <c r="B84" s="5">
        <f>+'gaku-mk1722'!B31</f>
        <v>519204.6</v>
      </c>
      <c r="C84" s="5">
        <f>+'kgaku-mk1722'!B32</f>
        <v>278904.5</v>
      </c>
      <c r="D84" s="5">
        <f>+'kgaku-mk1722'!C32</f>
        <v>2939.4</v>
      </c>
      <c r="E84" s="5">
        <f>+'kgaku-mk1722'!D32</f>
        <v>257.2</v>
      </c>
      <c r="F84" s="5">
        <f>+'kgaku-mk1722'!F32</f>
        <v>23162.5</v>
      </c>
      <c r="G84" s="5">
        <f>+'kgaku-mk1722'!G32</f>
        <v>18620.8</v>
      </c>
      <c r="H84" s="5">
        <f>+'kgaku-mk1722'!H32</f>
        <v>76055.399999999994</v>
      </c>
      <c r="I84" s="5">
        <f>+'kgaku-mk1722'!I32</f>
        <v>158383.6</v>
      </c>
      <c r="J84" s="5">
        <f>+'gaku-mk1722'!F31</f>
        <v>20983.9</v>
      </c>
      <c r="K84" s="5">
        <f>+'gaku-mk1722'!G31</f>
        <v>79283.100000000006</v>
      </c>
      <c r="L84" s="5">
        <f>+'gaku-jk1722'!B31</f>
        <v>451410</v>
      </c>
      <c r="M84" s="5">
        <f>+'kgaku-jk1722'!B32</f>
        <v>254705.8</v>
      </c>
      <c r="N84" s="5">
        <f>+'kgaku-jk1722'!C32</f>
        <v>3572.5</v>
      </c>
      <c r="O84" s="5">
        <f>+'kgaku-jk1722'!D32</f>
        <v>247</v>
      </c>
      <c r="P84" s="5">
        <f>+'kgaku-jk1722'!F32</f>
        <v>9193.7999999999993</v>
      </c>
      <c r="Q84" s="5">
        <f>+'kgaku-jk1722'!G32</f>
        <v>16419.5</v>
      </c>
      <c r="R84" s="5">
        <f>+'kgaku-jk1722'!H32</f>
        <v>79154.600000000006</v>
      </c>
      <c r="S84" s="5">
        <f>+'kgaku-jk1722'!I32</f>
        <v>154341.29999999999</v>
      </c>
      <c r="T84" s="5">
        <f>+'gaku-jk1722'!F31</f>
        <v>21310.5</v>
      </c>
      <c r="U84" s="5">
        <f>+'gaku-jk1722'!G31</f>
        <v>67992.3</v>
      </c>
      <c r="V84" s="8">
        <f t="shared" si="164"/>
        <v>115.01840898517976</v>
      </c>
      <c r="W84" s="8">
        <f t="shared" si="212"/>
        <v>109.50064741360426</v>
      </c>
      <c r="X84" s="8">
        <f t="shared" si="213"/>
        <v>82.278516445066487</v>
      </c>
      <c r="Y84" s="8">
        <f t="shared" si="214"/>
        <v>104.12955465587044</v>
      </c>
      <c r="Z84" s="8">
        <f t="shared" si="215"/>
        <v>251.93608736322309</v>
      </c>
      <c r="AA84" s="8">
        <f t="shared" si="216"/>
        <v>113.40662017722829</v>
      </c>
      <c r="AB84" s="8">
        <f t="shared" si="217"/>
        <v>96.084624266940892</v>
      </c>
      <c r="AC84" s="8">
        <f t="shared" si="218"/>
        <v>102.6190656681005</v>
      </c>
      <c r="AD84" s="8">
        <f t="shared" si="219"/>
        <v>98.467422162783606</v>
      </c>
      <c r="AE84" s="8">
        <f t="shared" si="220"/>
        <v>116.60599803213012</v>
      </c>
      <c r="AF84" s="10">
        <f ca="1">+OFFSET('kdef-cy1722'!B$9,ROUNDDOWN((ROW(Sheet1!AF84)-ROW(Sheet1!AF$61))/4,0),0)</f>
        <v>109.9</v>
      </c>
      <c r="AG84" s="10">
        <f ca="1">+OFFSET('kdef-cy1722'!C$9,ROUNDDOWN((ROW(Sheet1!AG84)-ROW(Sheet1!AG$61))/4,0),0)</f>
        <v>86.9</v>
      </c>
      <c r="AH84" s="10">
        <f ca="1">+OFFSET('kdef-cy1722'!D$9,ROUNDDOWN((ROW(Sheet1!AH84)-ROW(Sheet1!AH$61))/4,0),0)</f>
        <v>104.3</v>
      </c>
      <c r="AI84" s="10">
        <f ca="1">+OFFSET('kdef-cy1722'!F$9,ROUNDDOWN((ROW(Sheet1!AI84)-ROW(Sheet1!AI$61))/4,0),0)</f>
        <v>255.2</v>
      </c>
      <c r="AJ84" s="10">
        <f ca="1">+OFFSET('kdef-cy1722'!G$9,ROUNDDOWN((ROW(Sheet1!AJ84)-ROW(Sheet1!AJ$61))/4,0),0)</f>
        <v>113.8</v>
      </c>
      <c r="AK84" s="10">
        <f ca="1">+OFFSET('kdef-cy1722'!H$9,ROUNDDOWN((ROW(Sheet1!AK84)-ROW(Sheet1!AK$61))/4,0),0)</f>
        <v>96.6</v>
      </c>
      <c r="AL84" s="10">
        <f ca="1">+OFFSET('kdef-cy1722'!I$9,ROUNDDOWN((ROW(Sheet1!AL84)-ROW(Sheet1!AL$61))/4,0),0)</f>
        <v>102.7</v>
      </c>
      <c r="AM84" s="10">
        <f ca="1">+OFFSET('def-cy1722'!$F$8,ROUNDDOWN((ROW(Sheet1!AM84)-ROW(Sheet1!AM$61))/4,0),0)</f>
        <v>98.6</v>
      </c>
      <c r="AN84" s="10">
        <f ca="1">+OFFSET('def-cy1722'!$G$8,ROUNDDOWN((ROW(Sheet1!AN84)-ROW(Sheet1!AN$61))/4,0),0)</f>
        <v>117.2</v>
      </c>
      <c r="AO84" s="128"/>
      <c r="AP84" s="128"/>
      <c r="AQ84" s="128"/>
      <c r="AR84" s="128"/>
      <c r="AS84" s="128"/>
      <c r="AT84" s="128"/>
      <c r="AU84" s="128"/>
      <c r="AV84" s="128"/>
      <c r="AW84" s="128"/>
      <c r="AX84" s="9">
        <f t="shared" ca="1" si="316"/>
        <v>110.7</v>
      </c>
      <c r="AY84" s="9">
        <f t="shared" ca="1" si="317"/>
        <v>97.7</v>
      </c>
      <c r="AZ84" s="9">
        <f t="shared" ca="1" si="318"/>
        <v>104.7</v>
      </c>
      <c r="BA84" s="9">
        <f t="shared" ca="1" si="319"/>
        <v>261.8</v>
      </c>
      <c r="BB84" s="9">
        <f t="shared" ca="1" si="320"/>
        <v>114.8</v>
      </c>
      <c r="BC84" s="9">
        <f t="shared" ca="1" si="321"/>
        <v>96.7</v>
      </c>
      <c r="BD84" s="9">
        <f t="shared" ca="1" si="322"/>
        <v>103.1</v>
      </c>
      <c r="BE84" s="9">
        <f t="shared" ca="1" si="322"/>
        <v>99.8</v>
      </c>
      <c r="BF84" s="9">
        <f t="shared" ca="1" si="323"/>
        <v>119.7</v>
      </c>
      <c r="BG84">
        <f t="shared" ca="1" si="278"/>
        <v>-7.3488624364814563E-4</v>
      </c>
      <c r="BH84">
        <f t="shared" ca="1" si="279"/>
        <v>6.5865444897134141E-5</v>
      </c>
      <c r="BI84">
        <f t="shared" ca="1" si="280"/>
        <v>-2.785344016858593E-3</v>
      </c>
      <c r="BJ84">
        <f t="shared" ca="1" si="281"/>
        <v>4.1403818457581556E-3</v>
      </c>
      <c r="BK84">
        <f t="shared" ca="1" si="282"/>
        <v>2.2180144105835465E-4</v>
      </c>
      <c r="BL84" s="13">
        <f t="shared" ca="1" si="283"/>
        <v>9.0781847120690554E-4</v>
      </c>
      <c r="BM84">
        <f t="shared" ca="1" si="242"/>
        <v>5.971595808005715E-3</v>
      </c>
      <c r="BN84">
        <f t="shared" ca="1" si="243"/>
        <v>-2.2021221794963724E-2</v>
      </c>
      <c r="BO84" s="13">
        <f t="shared" ca="1" si="244"/>
        <v>-1.604962598695801E-2</v>
      </c>
      <c r="BP84">
        <f t="shared" ca="1" si="284"/>
        <v>9.9500424904892665E-3</v>
      </c>
      <c r="BQ84">
        <f t="shared" ca="1" si="285"/>
        <v>2.1801494023038978E-3</v>
      </c>
      <c r="BR84">
        <f t="shared" ca="1" si="286"/>
        <v>-8.0396522266173078E-3</v>
      </c>
      <c r="BS84" s="13">
        <f t="shared" ca="1" si="287"/>
        <v>4.0905396661758565E-3</v>
      </c>
      <c r="BT84" s="5">
        <f t="shared" si="245"/>
        <v>67992.3</v>
      </c>
      <c r="BU84" s="5">
        <f t="shared" ca="1" si="246"/>
        <v>252877.31251749242</v>
      </c>
      <c r="BV84" s="5">
        <f t="shared" ca="1" si="247"/>
        <v>25582.327806356891</v>
      </c>
      <c r="BW84" s="5">
        <f t="shared" ca="1" si="288"/>
        <v>91921.229387431857</v>
      </c>
      <c r="BX84" s="5">
        <f t="shared" si="248"/>
        <v>79283.100000000006</v>
      </c>
      <c r="BY84" s="5">
        <f t="shared" si="249"/>
        <v>255742</v>
      </c>
      <c r="BZ84" s="5">
        <f t="shared" si="250"/>
        <v>44146.400000000001</v>
      </c>
      <c r="CA84" s="5">
        <f t="shared" si="251"/>
        <v>123429.5</v>
      </c>
      <c r="CB84" s="9">
        <f t="shared" si="289"/>
        <v>116.60599803213012</v>
      </c>
      <c r="CC84" s="9">
        <f t="shared" ca="1" si="290"/>
        <v>101.13283688994814</v>
      </c>
      <c r="CD84" s="9">
        <f t="shared" ca="1" si="291"/>
        <v>172.56600077272941</v>
      </c>
      <c r="CE84" s="9">
        <f t="shared" ca="1" si="292"/>
        <v>134.27746867893413</v>
      </c>
      <c r="CF84" s="5"/>
      <c r="CG84" s="5">
        <f t="shared" si="252"/>
        <v>100.99375371696995</v>
      </c>
      <c r="CH84" s="5">
        <f t="shared" ca="1" si="293"/>
        <v>101.13283688994814</v>
      </c>
      <c r="CI84" s="5">
        <f t="shared" si="253"/>
        <v>144.72189166773211</v>
      </c>
      <c r="CJ84" s="5">
        <f t="shared" ca="1" si="294"/>
        <v>172.56600077272941</v>
      </c>
      <c r="CK84" s="5">
        <f t="shared" si="295"/>
        <v>125.31346259667846</v>
      </c>
      <c r="CL84" s="5">
        <f t="shared" ca="1" si="296"/>
        <v>134.27746867893413</v>
      </c>
      <c r="CM84" s="5"/>
      <c r="CN84" s="1">
        <f t="shared" si="221"/>
        <v>52.06721309712718</v>
      </c>
      <c r="CO84" s="1">
        <f t="shared" si="222"/>
        <v>7.8424704217093115</v>
      </c>
      <c r="CP84" s="1">
        <f t="shared" ca="1" si="223"/>
        <v>29.167756403883619</v>
      </c>
      <c r="CQ84" s="1">
        <f t="shared" ca="1" si="224"/>
        <v>2.9507554405399667</v>
      </c>
      <c r="CR84" s="1">
        <f t="shared" ca="1" si="225"/>
        <v>10.602517087936297</v>
      </c>
      <c r="CS84" s="83">
        <f t="shared" si="297"/>
        <v>1.4104765374240869E-3</v>
      </c>
      <c r="CT84" s="83">
        <f t="shared" si="298"/>
        <v>1.6082361628897823E-2</v>
      </c>
      <c r="CU84" s="83">
        <f t="shared" ca="1" si="254"/>
        <v>1.4398034559364645E-3</v>
      </c>
      <c r="CV84" s="83">
        <f t="shared" ca="1" si="255"/>
        <v>-1.5647419312541426E-2</v>
      </c>
      <c r="CW84" s="83">
        <f t="shared" ca="1" si="255"/>
        <v>4.6145929567341804E-3</v>
      </c>
      <c r="CX84" s="83">
        <f t="shared" si="299"/>
        <v>-2.5344352142370238E-3</v>
      </c>
      <c r="CY84" s="83">
        <f t="shared" si="313"/>
        <v>-3.2654060760729645E-3</v>
      </c>
      <c r="CZ84" s="83">
        <f t="shared" ca="1" si="314"/>
        <v>-3.6602984382291875E-3</v>
      </c>
      <c r="DA84" s="83">
        <f t="shared" ca="1" si="315"/>
        <v>-6.3965284126515729E-3</v>
      </c>
      <c r="DB84" s="83">
        <f t="shared" ca="1" si="315"/>
        <v>-4.4062152901994407E-3</v>
      </c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H84" s="5"/>
      <c r="EO84" s="91">
        <v>79283.100000000006</v>
      </c>
      <c r="EP84" s="1">
        <f>+'gaku-mk1131'!G87</f>
        <v>68819.5</v>
      </c>
      <c r="EQ84" s="5">
        <f t="shared" ca="1" si="256"/>
        <v>14761.057975700094</v>
      </c>
      <c r="ER84" s="7">
        <f ca="1">+ER83+$EQ83</f>
        <v>658301.2506774615</v>
      </c>
      <c r="ES84" s="7">
        <f ca="1">+ES83+$EQ83</f>
        <v>658301.2506774615</v>
      </c>
      <c r="ET84" s="7">
        <f ca="1">+ET83+EQ83-(ES85-ER85)/4</f>
        <v>621368.34766559186</v>
      </c>
      <c r="EU84" s="132">
        <v>621177.69999999995</v>
      </c>
      <c r="EV84" s="5">
        <f t="shared" ca="1" si="257"/>
        <v>6461</v>
      </c>
      <c r="EW84" s="92">
        <f t="shared" ca="1" si="258"/>
        <v>106.06666666666666</v>
      </c>
      <c r="EX84">
        <f t="shared" ca="1" si="226"/>
        <v>0.68234363800785114</v>
      </c>
      <c r="EY84">
        <f t="shared" ca="1" si="259"/>
        <v>0.68241902191357307</v>
      </c>
      <c r="EZ84">
        <f t="shared" ca="1" si="260"/>
        <v>2.9378445944956695E-3</v>
      </c>
      <c r="FA84">
        <f t="shared" ca="1" si="260"/>
        <v>2.1852036440961689E-3</v>
      </c>
      <c r="FC84" s="6">
        <f>+call!C122</f>
        <v>2.33333333333333E-2</v>
      </c>
      <c r="FE84" s="142">
        <f>fof!B146/10</f>
        <v>17057.089667905333</v>
      </c>
      <c r="FF84" s="142">
        <f>fof!C146/10</f>
        <v>423633.70000000007</v>
      </c>
      <c r="FG84" s="65">
        <f ca="1">+AVERAGE(OFFSET(jikasougaku!$BF$450,(ROW(Sheet1!FG84)-ROW(Sheet1!$FG$59))*3,0):OFFSET(jikasougaku!$BF$450,(ROW(Sheet1!FG84)-ROW(Sheet1!$FG$59))*3+2,0))/1000</f>
        <v>50740.807999999997</v>
      </c>
      <c r="FH84" s="65">
        <f ca="1">+AVERAGE(OFFSET(jikasougaku!$BR$450,(ROW(Sheet1!FH84)-ROW(Sheet1!$FH$59))*3,0):OFFSET(jikasougaku!$BR$450,(ROW(Sheet1!FH84)-ROW(Sheet1!$FH$59))*3+2,0))/1000</f>
        <v>419124.52500000002</v>
      </c>
      <c r="FI84" s="65">
        <f ca="1">+AVERAGE(OFFSET(jikasougaku!$BH$450,(ROW(Sheet1!FI84)-ROW(Sheet1!FI$59))*3,0):OFFSET(jikasougaku!$BH$450,(ROW(Sheet1!FI84)-ROW(Sheet1!FI$59))*3+2,0))/1000</f>
        <v>8767.1929999999993</v>
      </c>
      <c r="FJ84" s="65">
        <f ca="1">+AVERAGE(OFFSET(jikasougaku!$BJ$450,(ROW(Sheet1!FJ84)-ROW(Sheet1!FJ$59))*3,0):OFFSET(jikasougaku!$BJ$450,(ROW(Sheet1!FJ84)-ROW(Sheet1!FJ$59))*3+2,0))/1000</f>
        <v>4787.3876666666674</v>
      </c>
      <c r="FK84" s="65">
        <f ca="1">+AVERAGE(OFFSET(jikasougaku!$BL$450,(ROW(Sheet1!FK84)-ROW(Sheet1!FK$59))*3,0):OFFSET(jikasougaku!$BL$450,(ROW(Sheet1!FK84)-ROW(Sheet1!FK$59))*3+2,0))/1000</f>
        <v>8518.2620000000006</v>
      </c>
      <c r="FL84" s="64">
        <f t="shared" ca="1" si="201"/>
        <v>50740.807999999997</v>
      </c>
      <c r="FM84" s="7">
        <f t="shared" ca="1" si="202"/>
        <v>346310.87433333334</v>
      </c>
      <c r="FN84" s="5">
        <f t="shared" si="227"/>
        <v>17057.089667905333</v>
      </c>
      <c r="FO84" s="5">
        <f t="shared" si="211"/>
        <v>423633.70000000007</v>
      </c>
      <c r="FP84" s="1">
        <f t="shared" si="228"/>
        <v>1.9674245642667048</v>
      </c>
      <c r="FQ84" s="1">
        <f t="shared" si="229"/>
        <v>48.863397206584814</v>
      </c>
      <c r="FR84" s="211">
        <f>+FP84/消費税調整!$E84*100</f>
        <v>1.7509118078558736</v>
      </c>
      <c r="FS84" s="211">
        <f>+FQ84/消費税調整!$E84*100</f>
        <v>43.486037886717739</v>
      </c>
      <c r="FT84" s="83">
        <f t="shared" si="300"/>
        <v>-0.16101706003947594</v>
      </c>
      <c r="FU84" s="83">
        <f t="shared" si="301"/>
        <v>0.19851759186280252</v>
      </c>
      <c r="FW84" s="5">
        <f>kshotoku1722!E32</f>
        <v>268309.09999999998</v>
      </c>
      <c r="FX84" s="72">
        <f t="shared" ca="1" si="261"/>
        <v>0.39152251418874412</v>
      </c>
      <c r="FY84">
        <f t="shared" ca="1" si="302"/>
        <v>3.6858470026868498E-3</v>
      </c>
      <c r="GA84" s="72">
        <f ca="1">+AVERAGE(OFFSET(Maikin05!$F$10,ROUNDDOWN((ROW(GA84)-ROW(GA$45))/4,0),MOD(ROW(GA84)-ROW(GA$45),4)*3):OFFSET(Maikin05!$F$10,ROUNDDOWN((ROW(GA84)-ROW(GA$45))/4,0),MOD(ROW(GA84)-ROW(GA$45),4)*3+2))</f>
        <v>106.06666666666666</v>
      </c>
      <c r="GB84" s="72">
        <f ca="1">+AVERAGE(OFFSET(Maikin30!$F$20,ROUNDDOWN((ROW(GB84)-ROW(GB$5))/4,0),MOD(ROW(GB84)-ROW(GB$5),4)*3):OFFSET(Maikin30!$F$20,ROUNDDOWN((ROW(GB84)-ROW(GB$5))/4,0),MOD(ROW(GB84)-ROW(GB$5),4)*3+2))</f>
        <v>103.03333333333335</v>
      </c>
      <c r="GC84" s="5">
        <f ca="1">+AVERAGE(OFFSET(Rocho!$J$66,(ROW(GC84)-ROW($GC$5))*3,0):OFFSET(Rocho!$J$66,(ROW(GC84)-ROW($GC$5))*3+2,0))</f>
        <v>6461</v>
      </c>
      <c r="GD84" s="72">
        <f t="shared" ca="1" si="262"/>
        <v>79.044529472612041</v>
      </c>
      <c r="GE84">
        <f t="shared" ca="1" si="303"/>
        <v>-4.6863263293756997E-3</v>
      </c>
      <c r="GF84" s="72"/>
      <c r="GG84" s="87" t="s">
        <v>303</v>
      </c>
      <c r="GH84" s="78">
        <f ca="1">+AVERAGE(OFFSET(Rocho!$E$6,(ROW(GH84)-ROW($GH$5))*3,0):OFFSET(Rocho!$E$6,(ROW(GH84)-ROW($GH$5))*3+2,0))/10000</f>
        <v>10472.333333333332</v>
      </c>
      <c r="GI84" s="82">
        <f>Rocho!T85</f>
        <v>8698.3675439236704</v>
      </c>
      <c r="GJ84">
        <f t="shared" si="304"/>
        <v>5.3579476736004416E-5</v>
      </c>
      <c r="GL84" s="94">
        <f t="shared" si="230"/>
        <v>263462.59999999998</v>
      </c>
      <c r="GM84" s="5">
        <f t="shared" si="263"/>
        <v>79283.100000000006</v>
      </c>
      <c r="GN84" s="5">
        <f>+'gaku-mk1722'!C31-'gaku-mk1722'!D31</f>
        <v>6240.2999999999884</v>
      </c>
      <c r="GO84" s="5">
        <f t="shared" si="264"/>
        <v>23162.5</v>
      </c>
      <c r="GP84" s="5">
        <f t="shared" si="265"/>
        <v>20983.9</v>
      </c>
      <c r="GQ84" s="5">
        <f>+'gaku-mk1722'!H31</f>
        <v>-3422.1</v>
      </c>
      <c r="GR84" s="5">
        <f>+'gaku-mk1722'!W31</f>
        <v>129396</v>
      </c>
      <c r="GS84" s="5">
        <f>+'gaku-mk1722'!M31</f>
        <v>52716</v>
      </c>
      <c r="GT84" s="5">
        <f>+'gaku-mk1722'!N31</f>
        <v>44897.1</v>
      </c>
      <c r="GU84" s="5">
        <f t="shared" si="266"/>
        <v>67992.3</v>
      </c>
      <c r="GV84" s="5">
        <f>+'gaku-jk1722'!C31-'gaku-jk1722'!D31</f>
        <v>5598.7000000000116</v>
      </c>
      <c r="GW84" s="5">
        <f t="shared" si="267"/>
        <v>9193.7999999999993</v>
      </c>
      <c r="GX84" s="5">
        <f t="shared" si="268"/>
        <v>21310.5</v>
      </c>
      <c r="GY84" s="5">
        <f>+'gaku-jk1722'!H31</f>
        <v>-3368.1</v>
      </c>
      <c r="GZ84" s="5">
        <f>+'gaku-jk1722'!Z31</f>
        <v>123877</v>
      </c>
      <c r="HA84" s="5">
        <f>+'gaku-jk1722'!M31</f>
        <v>43200.7</v>
      </c>
      <c r="HB84" s="5">
        <f>+'gaku-jk1722'!N31</f>
        <v>56066.5</v>
      </c>
      <c r="HC84" s="9">
        <f t="shared" ca="1" si="231"/>
        <v>117.2</v>
      </c>
      <c r="HD84">
        <f ca="1">+OFFSET('def-cy1722'!$C$8,ROUNDDOWN((ROW(Sheet1!HG84)-ROW(Sheet1!HG$61))/4,0),0)</f>
        <v>110</v>
      </c>
      <c r="HE84" s="9">
        <f t="shared" ca="1" si="232"/>
        <v>255.2</v>
      </c>
      <c r="HF84" s="9">
        <f t="shared" ca="1" si="233"/>
        <v>98.6</v>
      </c>
      <c r="HG84">
        <f ca="1">+OFFSET('def-cy1722'!$H$8,ROUNDDOWN((ROW(Sheet1!HG84)-ROW(Sheet1!HG$61))/4,0),0)</f>
        <v>102.3</v>
      </c>
      <c r="HH84">
        <f ca="1">+OFFSET('def-cy1722'!$W$8,ROUNDDOWN((ROW(Sheet1!HG84)-ROW(Sheet1!HG$61))/4,0),0)</f>
        <v>105.1</v>
      </c>
      <c r="HI84">
        <f ca="1">+OFFSET('def-cy1722'!$M$8,ROUNDDOWN((ROW(Sheet1!HG84)-ROW(Sheet1!HG$61))/4,0),0)</f>
        <v>124.5</v>
      </c>
      <c r="HJ84">
        <f ca="1">+OFFSET('def-cy1722'!$N$8,ROUNDDOWN((ROW(Sheet1!HG84)-ROW(Sheet1!HG$61))/4,0),0)</f>
        <v>80.900000000000006</v>
      </c>
      <c r="HS84" s="9">
        <f t="shared" ca="1" si="203"/>
        <v>119.7</v>
      </c>
      <c r="HT84" s="9">
        <f t="shared" ca="1" si="204"/>
        <v>110.7</v>
      </c>
      <c r="HU84" s="9">
        <f t="shared" ca="1" si="205"/>
        <v>261.8</v>
      </c>
      <c r="HV84" s="9">
        <f t="shared" ca="1" si="206"/>
        <v>99.8</v>
      </c>
      <c r="HW84" s="9">
        <f t="shared" ca="1" si="207"/>
        <v>105.5</v>
      </c>
      <c r="HX84" s="9">
        <f t="shared" ca="1" si="208"/>
        <v>106.9</v>
      </c>
      <c r="HY84" s="9">
        <f t="shared" ca="1" si="209"/>
        <v>136.4</v>
      </c>
      <c r="HZ84" s="9">
        <f t="shared" ca="1" si="210"/>
        <v>88.3</v>
      </c>
      <c r="IA84">
        <f t="shared" ca="1" si="234"/>
        <v>4.6342006095699282E-3</v>
      </c>
      <c r="IB84">
        <f t="shared" ca="1" si="235"/>
        <v>-1.2132990645634995E-4</v>
      </c>
      <c r="IC84">
        <f t="shared" ca="1" si="236"/>
        <v>1.0153976426500099E-3</v>
      </c>
      <c r="ID84">
        <f t="shared" ca="1" si="237"/>
        <v>-3.7444424267466742E-3</v>
      </c>
      <c r="IE84">
        <f t="shared" ca="1" si="238"/>
        <v>-2.9394305518328802E-4</v>
      </c>
      <c r="IF84">
        <f t="shared" ca="1" si="239"/>
        <v>-2.994217012988937E-4</v>
      </c>
      <c r="IG84">
        <f t="shared" ca="1" si="240"/>
        <v>5.0104392324730618E-3</v>
      </c>
      <c r="IH84">
        <f t="shared" ca="1" si="241"/>
        <v>-5.3423940392725864E-3</v>
      </c>
      <c r="II84">
        <f t="shared" ca="1" si="305"/>
        <v>8.5850635573520798E-4</v>
      </c>
      <c r="IJ84" s="5">
        <f t="shared" ca="1" si="306"/>
        <v>217319.54307424076</v>
      </c>
      <c r="IK84" s="1">
        <f t="shared" ca="1" si="269"/>
        <v>25.066398527761464</v>
      </c>
      <c r="IL84">
        <f t="shared" ca="1" si="307"/>
        <v>1.3905348526333755E-3</v>
      </c>
      <c r="IM84" s="5">
        <f t="shared" si="270"/>
        <v>263462.59999999998</v>
      </c>
      <c r="IN84">
        <f t="shared" ca="1" si="271"/>
        <v>121.23281517760039</v>
      </c>
      <c r="IP84" s="112">
        <v>124.48476275667917</v>
      </c>
      <c r="IQ84" s="112">
        <v>122.9723573635592</v>
      </c>
      <c r="IR84">
        <f t="shared" si="272"/>
        <v>96.908471695877722</v>
      </c>
      <c r="IS84">
        <f t="shared" si="308"/>
        <v>1.4771538188102505E-2</v>
      </c>
      <c r="IT84" s="112">
        <v>0.53231246202593441</v>
      </c>
      <c r="IU84">
        <f t="shared" si="309"/>
        <v>1.9678447527420825E-3</v>
      </c>
      <c r="IW84">
        <f>+util!B82</f>
        <v>107.066666666667</v>
      </c>
      <c r="IX84">
        <f t="shared" si="310"/>
        <v>1.8539415521594677E-2</v>
      </c>
      <c r="IY84">
        <f t="shared" si="311"/>
        <v>1.1123649312956806E-2</v>
      </c>
      <c r="JA84" s="5">
        <f t="shared" si="273"/>
        <v>140033.09999999998</v>
      </c>
      <c r="JB84" s="1">
        <f t="shared" si="274"/>
        <v>3.1720162912491161</v>
      </c>
      <c r="JC84" s="5">
        <f t="shared" ca="1" si="275"/>
        <v>115507.5874422763</v>
      </c>
      <c r="JD84" s="1">
        <f t="shared" ca="1" si="276"/>
        <v>13.323050374807938</v>
      </c>
      <c r="JE84">
        <f t="shared" ca="1" si="312"/>
        <v>1.1551097419542037E-3</v>
      </c>
      <c r="JG84">
        <f t="shared" si="277"/>
        <v>0.5642449214682882</v>
      </c>
    </row>
    <row r="85" spans="1:267" x14ac:dyDescent="0.15">
      <c r="A85" t="s">
        <v>324</v>
      </c>
      <c r="B85" s="5">
        <f>+'gaku-mk1722'!B32</f>
        <v>527304.9</v>
      </c>
      <c r="C85" s="5">
        <f>+'kgaku-mk1722'!B33</f>
        <v>281573.8</v>
      </c>
      <c r="D85" s="5">
        <f>+'kgaku-mk1722'!C33</f>
        <v>2820.8</v>
      </c>
      <c r="E85" s="5">
        <f>+'kgaku-mk1722'!D33</f>
        <v>252.8</v>
      </c>
      <c r="F85" s="5">
        <f>+'kgaku-mk1722'!F33</f>
        <v>24151.4</v>
      </c>
      <c r="G85" s="5">
        <f>+'kgaku-mk1722'!G33</f>
        <v>19355.5</v>
      </c>
      <c r="H85" s="5">
        <f>+'kgaku-mk1722'!H33</f>
        <v>75579.7</v>
      </c>
      <c r="I85" s="5">
        <f>+'kgaku-mk1722'!I33</f>
        <v>159919.20000000001</v>
      </c>
      <c r="J85" s="5">
        <f>+'gaku-mk1722'!F32</f>
        <v>21117.599999999999</v>
      </c>
      <c r="K85" s="5">
        <f>+'gaku-mk1722'!G32</f>
        <v>82424</v>
      </c>
      <c r="L85" s="5">
        <f>+'gaku-jk1722'!B32</f>
        <v>460112.4</v>
      </c>
      <c r="M85" s="5">
        <f>+'kgaku-jk1722'!B33</f>
        <v>257628.79999999999</v>
      </c>
      <c r="N85" s="5">
        <f>+'kgaku-jk1722'!C33</f>
        <v>3415.4</v>
      </c>
      <c r="O85" s="5">
        <f>+'kgaku-jk1722'!D33</f>
        <v>243.8</v>
      </c>
      <c r="P85" s="5">
        <f>+'kgaku-jk1722'!F33</f>
        <v>9662.9</v>
      </c>
      <c r="Q85" s="5">
        <f>+'kgaku-jk1722'!G33</f>
        <v>17130.599999999999</v>
      </c>
      <c r="R85" s="5">
        <f>+'kgaku-jk1722'!H33</f>
        <v>78671.899999999994</v>
      </c>
      <c r="S85" s="5">
        <f>+'kgaku-jk1722'!I33</f>
        <v>156095.4</v>
      </c>
      <c r="T85" s="5">
        <f>+'gaku-jk1722'!F32</f>
        <v>21351.1</v>
      </c>
      <c r="U85" s="5">
        <f>+'gaku-jk1722'!G32</f>
        <v>70538.100000000006</v>
      </c>
      <c r="V85" s="8">
        <f t="shared" si="164"/>
        <v>114.60349688467426</v>
      </c>
      <c r="W85" s="8">
        <f t="shared" si="212"/>
        <v>109.29438013141389</v>
      </c>
      <c r="X85" s="8">
        <f t="shared" si="213"/>
        <v>82.590618961175849</v>
      </c>
      <c r="Y85" s="8">
        <f t="shared" si="214"/>
        <v>103.6915504511895</v>
      </c>
      <c r="Z85" s="8">
        <f t="shared" si="215"/>
        <v>249.9394591685726</v>
      </c>
      <c r="AA85" s="8">
        <f t="shared" si="216"/>
        <v>112.98786966014033</v>
      </c>
      <c r="AB85" s="8">
        <f t="shared" si="217"/>
        <v>96.06949876639564</v>
      </c>
      <c r="AC85" s="8">
        <f t="shared" si="218"/>
        <v>102.44965578742232</v>
      </c>
      <c r="AD85" s="8">
        <f t="shared" si="219"/>
        <v>98.906379530797011</v>
      </c>
      <c r="AE85" s="8">
        <f t="shared" si="220"/>
        <v>116.85032627757197</v>
      </c>
      <c r="AF85" s="10">
        <f ca="1">+OFFSET('kdef-cy1722'!B$9,ROUNDDOWN((ROW(Sheet1!AF85)-ROW(Sheet1!AF$61))/4,0),0)</f>
        <v>108.9</v>
      </c>
      <c r="AG85" s="10">
        <f ca="1">+OFFSET('kdef-cy1722'!C$9,ROUNDDOWN((ROW(Sheet1!AG85)-ROW(Sheet1!AG$61))/4,0),0)</f>
        <v>83.6</v>
      </c>
      <c r="AH85" s="10">
        <f ca="1">+OFFSET('kdef-cy1722'!D$9,ROUNDDOWN((ROW(Sheet1!AH85)-ROW(Sheet1!AH$61))/4,0),0)</f>
        <v>103.4</v>
      </c>
      <c r="AI85" s="10">
        <f ca="1">+OFFSET('kdef-cy1722'!F$9,ROUNDDOWN((ROW(Sheet1!AI85)-ROW(Sheet1!AI$61))/4,0),0)</f>
        <v>241.2</v>
      </c>
      <c r="AJ85" s="10">
        <f ca="1">+OFFSET('kdef-cy1722'!G$9,ROUNDDOWN((ROW(Sheet1!AJ85)-ROW(Sheet1!AJ$61))/4,0),0)</f>
        <v>112.4</v>
      </c>
      <c r="AK85" s="10">
        <f ca="1">+OFFSET('kdef-cy1722'!H$9,ROUNDDOWN((ROW(Sheet1!AK85)-ROW(Sheet1!AK$61))/4,0),0)</f>
        <v>95.8</v>
      </c>
      <c r="AL85" s="10">
        <f ca="1">+OFFSET('kdef-cy1722'!I$9,ROUNDDOWN((ROW(Sheet1!AL85)-ROW(Sheet1!AL$61))/4,0),0)</f>
        <v>102.5</v>
      </c>
      <c r="AM85" s="10">
        <f ca="1">+OFFSET('def-cy1722'!$F$8,ROUNDDOWN((ROW(Sheet1!AM85)-ROW(Sheet1!AM$61))/4,0),0)</f>
        <v>98.6</v>
      </c>
      <c r="AN85" s="10">
        <f ca="1">+OFFSET('def-cy1722'!$G$8,ROUNDDOWN((ROW(Sheet1!AN85)-ROW(Sheet1!AN$61))/4,0),0)</f>
        <v>115.8</v>
      </c>
      <c r="AO85" s="128"/>
      <c r="AP85" s="128"/>
      <c r="AQ85" s="128"/>
      <c r="AR85" s="128"/>
      <c r="AS85" s="128"/>
      <c r="AT85" s="128"/>
      <c r="AU85" s="128"/>
      <c r="AV85" s="128"/>
      <c r="AW85" s="128"/>
      <c r="AX85" s="9">
        <f t="shared" ca="1" si="316"/>
        <v>109.9</v>
      </c>
      <c r="AY85" s="9">
        <f t="shared" ca="1" si="317"/>
        <v>86.9</v>
      </c>
      <c r="AZ85" s="9">
        <f t="shared" ca="1" si="318"/>
        <v>104.3</v>
      </c>
      <c r="BA85" s="9">
        <f t="shared" ca="1" si="319"/>
        <v>255.2</v>
      </c>
      <c r="BB85" s="9">
        <f t="shared" ca="1" si="320"/>
        <v>113.8</v>
      </c>
      <c r="BC85" s="9">
        <f t="shared" ca="1" si="321"/>
        <v>96.6</v>
      </c>
      <c r="BD85" s="9">
        <f t="shared" ca="1" si="322"/>
        <v>102.7</v>
      </c>
      <c r="BE85" s="9">
        <f t="shared" ca="1" si="322"/>
        <v>98.6</v>
      </c>
      <c r="BF85" s="9">
        <f t="shared" ca="1" si="323"/>
        <v>117.2</v>
      </c>
      <c r="BG85">
        <f t="shared" ca="1" si="278"/>
        <v>-5.3223275337251151E-4</v>
      </c>
      <c r="BH85">
        <f t="shared" ca="1" si="279"/>
        <v>1.3011876200144367E-5</v>
      </c>
      <c r="BI85">
        <f t="shared" ca="1" si="280"/>
        <v>3.1548489929350441E-3</v>
      </c>
      <c r="BJ85">
        <f t="shared" ca="1" si="281"/>
        <v>-1.8178584407922832E-3</v>
      </c>
      <c r="BK85">
        <f t="shared" ca="1" si="282"/>
        <v>7.0231254817310559E-3</v>
      </c>
      <c r="BL85" s="13">
        <f t="shared" ca="1" si="283"/>
        <v>7.8408951567014492E-3</v>
      </c>
      <c r="BM85">
        <f t="shared" ca="1" si="242"/>
        <v>2.6917379461315973E-2</v>
      </c>
      <c r="BN85">
        <f t="shared" ca="1" si="243"/>
        <v>9.0009763881512004E-4</v>
      </c>
      <c r="BO85" s="13">
        <f t="shared" ca="1" si="244"/>
        <v>2.7817477100131095E-2</v>
      </c>
      <c r="BP85">
        <f t="shared" ca="1" si="284"/>
        <v>2.4030578278248591E-2</v>
      </c>
      <c r="BQ85">
        <f t="shared" ca="1" si="285"/>
        <v>9.6418069358006359E-3</v>
      </c>
      <c r="BR85">
        <f t="shared" ca="1" si="286"/>
        <v>3.224150281530084E-4</v>
      </c>
      <c r="BS85" s="13">
        <f t="shared" ca="1" si="287"/>
        <v>3.3994800242202236E-2</v>
      </c>
      <c r="BT85" s="5">
        <f t="shared" si="245"/>
        <v>70538.100000000006</v>
      </c>
      <c r="BU85" s="5">
        <f t="shared" ca="1" si="246"/>
        <v>254860.09701245051</v>
      </c>
      <c r="BV85" s="5">
        <f t="shared" ca="1" si="247"/>
        <v>26293.963624278273</v>
      </c>
      <c r="BW85" s="5">
        <f t="shared" ca="1" si="288"/>
        <v>95046.073218475241</v>
      </c>
      <c r="BX85" s="5">
        <f t="shared" si="248"/>
        <v>82424</v>
      </c>
      <c r="BY85" s="5">
        <f t="shared" si="249"/>
        <v>257422.40000000002</v>
      </c>
      <c r="BZ85" s="5">
        <f t="shared" si="250"/>
        <v>45269</v>
      </c>
      <c r="CA85" s="5">
        <f t="shared" si="251"/>
        <v>127693</v>
      </c>
      <c r="CB85" s="9">
        <f t="shared" si="289"/>
        <v>116.85032627757197</v>
      </c>
      <c r="CC85" s="9">
        <f t="shared" ca="1" si="290"/>
        <v>101.00537628980983</v>
      </c>
      <c r="CD85" s="9">
        <f t="shared" ca="1" si="291"/>
        <v>172.16499059199015</v>
      </c>
      <c r="CE85" s="9">
        <f t="shared" ca="1" si="292"/>
        <v>134.34852769401817</v>
      </c>
      <c r="CF85" s="5"/>
      <c r="CG85" s="5">
        <f t="shared" si="252"/>
        <v>100.92773787149723</v>
      </c>
      <c r="CH85" s="5">
        <f t="shared" ca="1" si="293"/>
        <v>101.00537628980983</v>
      </c>
      <c r="CI85" s="5">
        <f t="shared" si="253"/>
        <v>145.96311343264333</v>
      </c>
      <c r="CJ85" s="5">
        <f t="shared" ca="1" si="294"/>
        <v>172.16499059199015</v>
      </c>
      <c r="CK85" s="5">
        <f t="shared" si="295"/>
        <v>125.74136822379842</v>
      </c>
      <c r="CL85" s="5">
        <f t="shared" ca="1" si="296"/>
        <v>134.34852769401817</v>
      </c>
      <c r="CM85" s="5"/>
      <c r="CN85" s="1">
        <f t="shared" si="221"/>
        <v>53.076406844642584</v>
      </c>
      <c r="CO85" s="1">
        <f t="shared" si="222"/>
        <v>8.1369441328859722</v>
      </c>
      <c r="CP85" s="1">
        <f t="shared" ca="1" si="223"/>
        <v>29.399464560176821</v>
      </c>
      <c r="CQ85" s="1">
        <f t="shared" ca="1" si="224"/>
        <v>3.0331482283034026</v>
      </c>
      <c r="CR85" s="1">
        <f t="shared" ca="1" si="225"/>
        <v>10.964068890839455</v>
      </c>
      <c r="CS85" s="83">
        <f t="shared" si="297"/>
        <v>1.9197070461448806E-2</v>
      </c>
      <c r="CT85" s="83">
        <f t="shared" si="298"/>
        <v>3.6860806341647623E-2</v>
      </c>
      <c r="CU85" s="83">
        <f t="shared" ca="1" si="254"/>
        <v>7.9125955235393453E-3</v>
      </c>
      <c r="CV85" s="83">
        <f t="shared" ca="1" si="255"/>
        <v>2.7539880249016331E-2</v>
      </c>
      <c r="CW85" s="83">
        <f t="shared" ca="1" si="255"/>
        <v>3.3532027733476973E-2</v>
      </c>
      <c r="CX85" s="83">
        <f t="shared" si="299"/>
        <v>-3.6138760411360297E-3</v>
      </c>
      <c r="CY85" s="83">
        <f t="shared" si="313"/>
        <v>2.0931395657769764E-3</v>
      </c>
      <c r="CZ85" s="83">
        <f t="shared" ca="1" si="314"/>
        <v>-1.2611234167592415E-3</v>
      </c>
      <c r="DA85" s="83">
        <f t="shared" ca="1" si="315"/>
        <v>-2.3265118115971344E-3</v>
      </c>
      <c r="DB85" s="83">
        <f t="shared" ca="1" si="315"/>
        <v>5.2905539821871057E-4</v>
      </c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H85" s="5"/>
      <c r="EO85" s="91">
        <v>82424</v>
      </c>
      <c r="EP85" s="1">
        <f>+'gaku-mk1131'!G88</f>
        <v>71269</v>
      </c>
      <c r="EQ85" s="5">
        <f t="shared" ca="1" si="256"/>
        <v>15337.719254304471</v>
      </c>
      <c r="ER85" s="90">
        <f ca="1">+OFFSET($EK$6,(ROW(ER85)-ROW($ER$9))/4,0)</f>
        <v>623818.43797066901</v>
      </c>
      <c r="ES85" s="7">
        <f ca="1">+ES84+$EQ84</f>
        <v>673062.30865316163</v>
      </c>
      <c r="ET85" s="7">
        <f ca="1">+ET84+EQ84-(ES85-ER85)/4</f>
        <v>623818.43797066878</v>
      </c>
      <c r="EU85" s="132">
        <v>621813.5</v>
      </c>
      <c r="EV85" s="5">
        <f t="shared" ca="1" si="257"/>
        <v>6431.333333333333</v>
      </c>
      <c r="EW85" s="92">
        <f t="shared" ca="1" si="258"/>
        <v>107.7</v>
      </c>
      <c r="EX85">
        <f t="shared" ca="1" si="226"/>
        <v>0.6897826724821694</v>
      </c>
      <c r="EY85">
        <f t="shared" ca="1" si="259"/>
        <v>0.69058252153166144</v>
      </c>
      <c r="EZ85">
        <f t="shared" ca="1" si="260"/>
        <v>1.0843181570219011E-2</v>
      </c>
      <c r="FA85">
        <f t="shared" ca="1" si="260"/>
        <v>1.1891604721136527E-2</v>
      </c>
      <c r="FC85" s="6">
        <f>+call!C123</f>
        <v>2.33333333333333E-2</v>
      </c>
      <c r="FE85" s="142">
        <f>fof!B147/10</f>
        <v>16882.728963296166</v>
      </c>
      <c r="FF85" s="142">
        <f>fof!C147/10</f>
        <v>423336.3000000001</v>
      </c>
      <c r="FG85" s="7">
        <f>+AVERAGE(jikasougaku!BF528:BF529,jikasougaku!BF531)/1000</f>
        <v>43015.490666666665</v>
      </c>
      <c r="FH85" s="7">
        <f>+AVERAGE(jikasougaku!BR528:BR529,jikasougaku!BR531)/1000</f>
        <v>443417.72866666666</v>
      </c>
      <c r="FI85" s="7">
        <f>+AVERAGE(jikasougaku!BH528:BH529,jikasougaku!BH531)/1000</f>
        <v>12389.19</v>
      </c>
      <c r="FJ85" s="7">
        <f>+AVERAGE(jikasougaku!BJ528:BJ529,jikasougaku!BJ531)/1000</f>
        <v>3831.5250000000001</v>
      </c>
      <c r="FK85" s="7">
        <f>+AVERAGE(jikasougaku!BL528:BL529,jikasougaku!BL531)/1000</f>
        <v>8571.5076666666664</v>
      </c>
      <c r="FL85" s="64">
        <f t="shared" si="201"/>
        <v>43015.490666666665</v>
      </c>
      <c r="FM85" s="7">
        <f t="shared" si="202"/>
        <v>375610.01533333334</v>
      </c>
      <c r="FN85" s="5">
        <f t="shared" si="227"/>
        <v>16882.728963296166</v>
      </c>
      <c r="FO85" s="5">
        <f t="shared" si="211"/>
        <v>423336.3000000001</v>
      </c>
      <c r="FP85" s="1">
        <f t="shared" si="228"/>
        <v>1.9475123711157061</v>
      </c>
      <c r="FQ85" s="1">
        <f t="shared" si="229"/>
        <v>48.834088563806738</v>
      </c>
      <c r="FR85" s="211">
        <f>+FP85/消費税調整!$E85*100</f>
        <v>1.7394657967513987</v>
      </c>
      <c r="FS85" s="211">
        <f>+FQ85/消費税調整!$E85*100</f>
        <v>43.617297652187119</v>
      </c>
      <c r="FT85" s="83">
        <f t="shared" si="300"/>
        <v>-6.5586325784054321E-3</v>
      </c>
      <c r="FU85" s="83">
        <f t="shared" si="301"/>
        <v>3.0138883664028436E-3</v>
      </c>
      <c r="FW85" s="5">
        <f>kshotoku1722!E33</f>
        <v>269444</v>
      </c>
      <c r="FX85" s="72">
        <f t="shared" ca="1" si="261"/>
        <v>0.38900196432680878</v>
      </c>
      <c r="FY85">
        <f t="shared" ca="1" si="302"/>
        <v>-6.4586279947254997E-3</v>
      </c>
      <c r="GA85" s="72">
        <f ca="1">+AVERAGE(OFFSET(Maikin05!$F$10,ROUNDDOWN((ROW(GA85)-ROW(GA$45))/4,0),MOD(ROW(GA85)-ROW(GA$45),4)*3):OFFSET(Maikin05!$F$10,ROUNDDOWN((ROW(GA85)-ROW(GA$45))/4,0),MOD(ROW(GA85)-ROW(GA$45),4)*3+2))</f>
        <v>107.7</v>
      </c>
      <c r="GB85" s="72">
        <f ca="1">+AVERAGE(OFFSET(Maikin30!$F$20,ROUNDDOWN((ROW(GB85)-ROW(GB$5))/4,0),MOD(ROW(GB85)-ROW(GB$5),4)*3):OFFSET(Maikin30!$F$20,ROUNDDOWN((ROW(GB85)-ROW(GB$5))/4,0),MOD(ROW(GB85)-ROW(GB$5),4)*3+2))</f>
        <v>104.86666666666667</v>
      </c>
      <c r="GC85" s="5">
        <f ca="1">+AVERAGE(OFFSET(Rocho!$J$66,(ROW(GC85)-ROW($GC$5))*3,0):OFFSET(Rocho!$J$66,(ROW(GC85)-ROW($GC$5))*3+2,0))</f>
        <v>6431.333333333333</v>
      </c>
      <c r="GD85" s="72">
        <f t="shared" ca="1" si="262"/>
        <v>79.901383558480859</v>
      </c>
      <c r="GE85">
        <f t="shared" ca="1" si="303"/>
        <v>1.07818108701754E-2</v>
      </c>
      <c r="GF85" s="72"/>
      <c r="GG85" s="87" t="s">
        <v>304</v>
      </c>
      <c r="GH85" s="78">
        <f ca="1">+AVERAGE(OFFSET(Rocho!$E$6,(ROW(GH85)-ROW($GH$5))*3,0):OFFSET(Rocho!$E$6,(ROW(GH85)-ROW($GH$5))*3+2,0))/10000</f>
        <v>10488.666666666668</v>
      </c>
      <c r="GI85" s="82">
        <f>Rocho!T86</f>
        <v>8700.3235465532198</v>
      </c>
      <c r="GJ85">
        <f t="shared" si="304"/>
        <v>2.2484480328065887E-4</v>
      </c>
      <c r="GL85" s="94">
        <f t="shared" si="230"/>
        <v>269882.59999999998</v>
      </c>
      <c r="GM85" s="5">
        <f t="shared" si="263"/>
        <v>82424</v>
      </c>
      <c r="GN85" s="5">
        <f>+'gaku-mk1722'!C32-'gaku-mk1722'!D32</f>
        <v>5976.2999999999884</v>
      </c>
      <c r="GO85" s="5">
        <f t="shared" si="264"/>
        <v>24151.4</v>
      </c>
      <c r="GP85" s="5">
        <f t="shared" si="265"/>
        <v>21117.599999999999</v>
      </c>
      <c r="GQ85" s="5">
        <f>+'gaku-mk1722'!H32</f>
        <v>-1504.2</v>
      </c>
      <c r="GR85" s="5">
        <f>+'gaku-mk1722'!W32</f>
        <v>129118.2</v>
      </c>
      <c r="GS85" s="5">
        <f>+'gaku-mk1722'!M32</f>
        <v>54584.5</v>
      </c>
      <c r="GT85" s="5">
        <f>+'gaku-mk1722'!N32</f>
        <v>45985.2</v>
      </c>
      <c r="GU85" s="5">
        <f t="shared" si="266"/>
        <v>70538.100000000006</v>
      </c>
      <c r="GV85" s="5">
        <f>+'gaku-jk1722'!C32-'gaku-jk1722'!D32</f>
        <v>5352.4000000000233</v>
      </c>
      <c r="GW85" s="5">
        <f t="shared" si="267"/>
        <v>9662.9</v>
      </c>
      <c r="GX85" s="5">
        <f t="shared" si="268"/>
        <v>21351.1</v>
      </c>
      <c r="GY85" s="5">
        <f>+'gaku-jk1722'!H32</f>
        <v>-1395.3</v>
      </c>
      <c r="GZ85" s="5">
        <f>+'gaku-jk1722'!Z32</f>
        <v>123120.5</v>
      </c>
      <c r="HA85" s="5">
        <f>+'gaku-jk1722'!M32</f>
        <v>45433.8</v>
      </c>
      <c r="HB85" s="5">
        <f>+'gaku-jk1722'!N32</f>
        <v>55951.9</v>
      </c>
      <c r="HC85" s="9">
        <f t="shared" ca="1" si="231"/>
        <v>115.8</v>
      </c>
      <c r="HD85">
        <f ca="1">+OFFSET('def-cy1722'!$C$8,ROUNDDOWN((ROW(Sheet1!HG85)-ROW(Sheet1!HG$61))/4,0),0)</f>
        <v>109</v>
      </c>
      <c r="HE85" s="9">
        <f t="shared" ca="1" si="232"/>
        <v>241.2</v>
      </c>
      <c r="HF85" s="9">
        <f t="shared" ca="1" si="233"/>
        <v>98.6</v>
      </c>
      <c r="HG85">
        <f ca="1">+OFFSET('def-cy1722'!$H$8,ROUNDDOWN((ROW(Sheet1!HG85)-ROW(Sheet1!HG$61))/4,0),0)</f>
        <v>100.8</v>
      </c>
      <c r="HH85">
        <f ca="1">+OFFSET('def-cy1722'!$W$8,ROUNDDOWN((ROW(Sheet1!HG85)-ROW(Sheet1!HG$61))/4,0),0)</f>
        <v>104.7</v>
      </c>
      <c r="HI85">
        <f ca="1">+OFFSET('def-cy1722'!$M$8,ROUNDDOWN((ROW(Sheet1!HG85)-ROW(Sheet1!HG$61))/4,0),0)</f>
        <v>119.5</v>
      </c>
      <c r="HJ85">
        <f ca="1">+OFFSET('def-cy1722'!$N$8,ROUNDDOWN((ROW(Sheet1!HG85)-ROW(Sheet1!HG$61))/4,0),0)</f>
        <v>82.2</v>
      </c>
      <c r="HS85" s="9">
        <f t="shared" ca="1" si="203"/>
        <v>117.2</v>
      </c>
      <c r="HT85" s="9">
        <f t="shared" ca="1" si="204"/>
        <v>110</v>
      </c>
      <c r="HU85" s="9">
        <f t="shared" ca="1" si="205"/>
        <v>255.2</v>
      </c>
      <c r="HV85" s="9">
        <f t="shared" ca="1" si="206"/>
        <v>98.6</v>
      </c>
      <c r="HW85" s="9">
        <f t="shared" ca="1" si="207"/>
        <v>102.3</v>
      </c>
      <c r="HX85" s="9">
        <f t="shared" ca="1" si="208"/>
        <v>105.1</v>
      </c>
      <c r="HY85" s="9">
        <f t="shared" ca="1" si="209"/>
        <v>124.5</v>
      </c>
      <c r="HZ85" s="9">
        <f t="shared" ca="1" si="210"/>
        <v>80.900000000000006</v>
      </c>
      <c r="IA85">
        <f t="shared" ca="1" si="234"/>
        <v>1.123810479137302E-2</v>
      </c>
      <c r="IB85">
        <f t="shared" ca="1" si="235"/>
        <v>-1.0204653918126222E-3</v>
      </c>
      <c r="IC85">
        <f t="shared" ca="1" si="236"/>
        <v>4.5090732094780024E-3</v>
      </c>
      <c r="ID85">
        <f t="shared" ca="1" si="237"/>
        <v>1.507801364887116E-4</v>
      </c>
      <c r="IE85">
        <f t="shared" ca="1" si="238"/>
        <v>7.6015100942763859E-3</v>
      </c>
      <c r="IF85">
        <f t="shared" ca="1" si="239"/>
        <v>-2.9946966169139841E-3</v>
      </c>
      <c r="IG85">
        <f t="shared" ca="1" si="240"/>
        <v>1.0471736525075909E-2</v>
      </c>
      <c r="IH85">
        <f t="shared" ca="1" si="241"/>
        <v>3.4920007059572591E-4</v>
      </c>
      <c r="II85">
        <f t="shared" ca="1" si="305"/>
        <v>3.0305242818561146E-2</v>
      </c>
      <c r="IJ85" s="5">
        <f t="shared" ca="1" si="306"/>
        <v>223905.46459632437</v>
      </c>
      <c r="IK85" s="1">
        <f t="shared" ca="1" si="269"/>
        <v>25.828683455723489</v>
      </c>
      <c r="IL85">
        <f t="shared" ca="1" si="307"/>
        <v>2.9957391028105559E-2</v>
      </c>
      <c r="IM85" s="5">
        <f t="shared" si="270"/>
        <v>269882.59999999998</v>
      </c>
      <c r="IN85">
        <f t="shared" ca="1" si="271"/>
        <v>120.53417297633493</v>
      </c>
      <c r="IP85" s="112">
        <v>126.51581793709545</v>
      </c>
      <c r="IQ85" s="112">
        <v>125.08788757376574</v>
      </c>
      <c r="IR85">
        <f t="shared" si="272"/>
        <v>97.126053000316574</v>
      </c>
      <c r="IS85">
        <f t="shared" si="308"/>
        <v>2.2427080539159268E-3</v>
      </c>
      <c r="IT85" s="112">
        <v>0.54146999237526305</v>
      </c>
      <c r="IU85">
        <f t="shared" si="309"/>
        <v>1.7056997599337653E-2</v>
      </c>
      <c r="IW85">
        <f>+util!B83</f>
        <v>108.066666666667</v>
      </c>
      <c r="IX85">
        <f t="shared" si="310"/>
        <v>9.2966272289691562E-3</v>
      </c>
      <c r="IY85">
        <f t="shared" si="311"/>
        <v>5.5779763373814935E-3</v>
      </c>
      <c r="JA85" s="5">
        <f t="shared" si="273"/>
        <v>142189.59999999998</v>
      </c>
      <c r="JB85" s="1">
        <f t="shared" si="274"/>
        <v>3.1409927323333844</v>
      </c>
      <c r="JC85" s="5">
        <f t="shared" ca="1" si="275"/>
        <v>117966.21363795044</v>
      </c>
      <c r="JD85" s="1">
        <f t="shared" ca="1" si="276"/>
        <v>13.608028709875851</v>
      </c>
      <c r="JE85">
        <f t="shared" ca="1" si="312"/>
        <v>2.1164318858742773E-2</v>
      </c>
      <c r="JG85">
        <f t="shared" si="277"/>
        <v>0.55992579204559578</v>
      </c>
    </row>
    <row r="86" spans="1:267" x14ac:dyDescent="0.15">
      <c r="A86" t="s">
        <v>325</v>
      </c>
      <c r="B86" s="5">
        <f>+'gaku-mk1722'!B33</f>
        <v>526648.69999999995</v>
      </c>
      <c r="C86" s="5">
        <f>+'kgaku-mk1722'!B34</f>
        <v>279987.20000000001</v>
      </c>
      <c r="D86" s="5">
        <f>+'kgaku-mk1722'!C34</f>
        <v>2782.7</v>
      </c>
      <c r="E86" s="5">
        <f>+'kgaku-mk1722'!D34</f>
        <v>250.8</v>
      </c>
      <c r="F86" s="5">
        <f>+'kgaku-mk1722'!F34</f>
        <v>23706.799999999999</v>
      </c>
      <c r="G86" s="5">
        <f>+'kgaku-mk1722'!G34</f>
        <v>18940.599999999999</v>
      </c>
      <c r="H86" s="5">
        <f>+'kgaku-mk1722'!H34</f>
        <v>74969</v>
      </c>
      <c r="I86" s="5">
        <f>+'kgaku-mk1722'!I34</f>
        <v>159839</v>
      </c>
      <c r="J86" s="5">
        <f>+'gaku-mk1722'!F33</f>
        <v>21448.6</v>
      </c>
      <c r="K86" s="5">
        <f>+'gaku-mk1722'!G33</f>
        <v>80560.600000000006</v>
      </c>
      <c r="L86" s="5">
        <f>+'gaku-jk1722'!B33</f>
        <v>461079</v>
      </c>
      <c r="M86" s="5">
        <f>+'kgaku-jk1722'!B34</f>
        <v>256724.6</v>
      </c>
      <c r="N86" s="5">
        <f>+'kgaku-jk1722'!C34</f>
        <v>3385.9</v>
      </c>
      <c r="O86" s="5">
        <f>+'kgaku-jk1722'!D34</f>
        <v>242.1</v>
      </c>
      <c r="P86" s="5">
        <f>+'kgaku-jk1722'!F34</f>
        <v>9696.1</v>
      </c>
      <c r="Q86" s="5">
        <f>+'kgaku-jk1722'!G34</f>
        <v>16815</v>
      </c>
      <c r="R86" s="5">
        <f>+'kgaku-jk1722'!H34</f>
        <v>78260.5</v>
      </c>
      <c r="S86" s="5">
        <f>+'kgaku-jk1722'!I34</f>
        <v>155807.4</v>
      </c>
      <c r="T86" s="5">
        <f>+'gaku-jk1722'!F33</f>
        <v>21802.1</v>
      </c>
      <c r="U86" s="5">
        <f>+'gaku-jk1722'!G33</f>
        <v>69496</v>
      </c>
      <c r="V86" s="8">
        <f t="shared" si="164"/>
        <v>114.22092526443406</v>
      </c>
      <c r="W86" s="8">
        <f t="shared" si="212"/>
        <v>109.06130538327842</v>
      </c>
      <c r="X86" s="8">
        <f t="shared" si="213"/>
        <v>82.184943441920893</v>
      </c>
      <c r="Y86" s="8">
        <f t="shared" si="214"/>
        <v>103.59355638166048</v>
      </c>
      <c r="Z86" s="8">
        <f t="shared" si="215"/>
        <v>244.49830344158991</v>
      </c>
      <c r="AA86" s="8">
        <f t="shared" si="216"/>
        <v>112.6410942610764</v>
      </c>
      <c r="AB86" s="8">
        <f t="shared" si="217"/>
        <v>95.794174583602199</v>
      </c>
      <c r="AC86" s="8">
        <f t="shared" si="218"/>
        <v>102.58755360785175</v>
      </c>
      <c r="AD86" s="8">
        <f t="shared" si="219"/>
        <v>98.37859655721239</v>
      </c>
      <c r="AE86" s="8">
        <f t="shared" si="220"/>
        <v>115.9212040980776</v>
      </c>
      <c r="AF86" s="10">
        <f ca="1">+OFFSET('kdef-cy1722'!B$9,ROUNDDOWN((ROW(Sheet1!AF86)-ROW(Sheet1!AF$61))/4,0),0)</f>
        <v>108.9</v>
      </c>
      <c r="AG86" s="10">
        <f ca="1">+OFFSET('kdef-cy1722'!C$9,ROUNDDOWN((ROW(Sheet1!AG86)-ROW(Sheet1!AG$61))/4,0),0)</f>
        <v>83.6</v>
      </c>
      <c r="AH86" s="10">
        <f ca="1">+OFFSET('kdef-cy1722'!D$9,ROUNDDOWN((ROW(Sheet1!AH86)-ROW(Sheet1!AH$61))/4,0),0)</f>
        <v>103.4</v>
      </c>
      <c r="AI86" s="10">
        <f ca="1">+OFFSET('kdef-cy1722'!F$9,ROUNDDOWN((ROW(Sheet1!AI86)-ROW(Sheet1!AI$61))/4,0),0)</f>
        <v>241.2</v>
      </c>
      <c r="AJ86" s="10">
        <f ca="1">+OFFSET('kdef-cy1722'!G$9,ROUNDDOWN((ROW(Sheet1!AJ86)-ROW(Sheet1!AJ$61))/4,0),0)</f>
        <v>112.4</v>
      </c>
      <c r="AK86" s="10">
        <f ca="1">+OFFSET('kdef-cy1722'!H$9,ROUNDDOWN((ROW(Sheet1!AK86)-ROW(Sheet1!AK$61))/4,0),0)</f>
        <v>95.8</v>
      </c>
      <c r="AL86" s="10">
        <f ca="1">+OFFSET('kdef-cy1722'!I$9,ROUNDDOWN((ROW(Sheet1!AL86)-ROW(Sheet1!AL$61))/4,0),0)</f>
        <v>102.5</v>
      </c>
      <c r="AM86" s="10">
        <f ca="1">+OFFSET('def-cy1722'!$F$8,ROUNDDOWN((ROW(Sheet1!AM86)-ROW(Sheet1!AM$61))/4,0),0)</f>
        <v>98.6</v>
      </c>
      <c r="AN86" s="10">
        <f ca="1">+OFFSET('def-cy1722'!$G$8,ROUNDDOWN((ROW(Sheet1!AN86)-ROW(Sheet1!AN$61))/4,0),0)</f>
        <v>115.8</v>
      </c>
      <c r="AO86" s="128"/>
      <c r="AP86" s="128"/>
      <c r="AQ86" s="128"/>
      <c r="AR86" s="128"/>
      <c r="AS86" s="128"/>
      <c r="AT86" s="128"/>
      <c r="AU86" s="128"/>
      <c r="AV86" s="128"/>
      <c r="AW86" s="128"/>
      <c r="AX86" s="9">
        <f t="shared" ca="1" si="316"/>
        <v>109.9</v>
      </c>
      <c r="AY86" s="9">
        <f t="shared" ca="1" si="317"/>
        <v>86.9</v>
      </c>
      <c r="AZ86" s="9">
        <f t="shared" ca="1" si="318"/>
        <v>104.3</v>
      </c>
      <c r="BA86" s="9">
        <f t="shared" ca="1" si="319"/>
        <v>255.2</v>
      </c>
      <c r="BB86" s="9">
        <f t="shared" ca="1" si="320"/>
        <v>113.8</v>
      </c>
      <c r="BC86" s="9">
        <f t="shared" ca="1" si="321"/>
        <v>96.6</v>
      </c>
      <c r="BD86" s="9">
        <f t="shared" ca="1" si="322"/>
        <v>102.7</v>
      </c>
      <c r="BE86" s="9">
        <f t="shared" ca="1" si="322"/>
        <v>98.6</v>
      </c>
      <c r="BF86" s="9">
        <f t="shared" ca="1" si="323"/>
        <v>117.2</v>
      </c>
      <c r="BG86">
        <f t="shared" ca="1" si="278"/>
        <v>-9.9164323057312334E-5</v>
      </c>
      <c r="BH86">
        <f t="shared" ca="1" si="279"/>
        <v>6.8587802544488004E-6</v>
      </c>
      <c r="BI86">
        <f t="shared" ca="1" si="280"/>
        <v>-1.3892900191585151E-3</v>
      </c>
      <c r="BJ86">
        <f t="shared" ca="1" si="281"/>
        <v>-1.5372874186413868E-3</v>
      </c>
      <c r="BK86">
        <f t="shared" ca="1" si="282"/>
        <v>-1.1441332065533971E-3</v>
      </c>
      <c r="BL86" s="13">
        <f t="shared" ca="1" si="283"/>
        <v>-4.1630161871561624E-3</v>
      </c>
      <c r="BM86">
        <f t="shared" ca="1" si="242"/>
        <v>1.8534865098841814E-3</v>
      </c>
      <c r="BN86">
        <f t="shared" ca="1" si="243"/>
        <v>9.7280127815455291E-3</v>
      </c>
      <c r="BO86" s="13">
        <f t="shared" ca="1" si="244"/>
        <v>1.1581499291429711E-2</v>
      </c>
      <c r="BP86">
        <f t="shared" ca="1" si="284"/>
        <v>-9.5132953675220403E-3</v>
      </c>
      <c r="BQ86">
        <f t="shared" ca="1" si="285"/>
        <v>6.5995257396281445E-4</v>
      </c>
      <c r="BR86">
        <f t="shared" ca="1" si="286"/>
        <v>3.4637571088258403E-3</v>
      </c>
      <c r="BS86" s="13">
        <f t="shared" ca="1" si="287"/>
        <v>-5.3895856847333851E-3</v>
      </c>
      <c r="BT86" s="5">
        <f t="shared" si="245"/>
        <v>69496</v>
      </c>
      <c r="BU86" s="5">
        <f t="shared" ca="1" si="246"/>
        <v>253799.11030312747</v>
      </c>
      <c r="BV86" s="5">
        <f t="shared" ca="1" si="247"/>
        <v>26598.487145361734</v>
      </c>
      <c r="BW86" s="5">
        <f t="shared" ca="1" si="288"/>
        <v>94533.814262866828</v>
      </c>
      <c r="BX86" s="5">
        <f t="shared" si="248"/>
        <v>80560.600000000006</v>
      </c>
      <c r="BY86" s="5">
        <f t="shared" si="249"/>
        <v>256280.5</v>
      </c>
      <c r="BZ86" s="5">
        <f t="shared" si="250"/>
        <v>45155.399999999994</v>
      </c>
      <c r="CA86" s="5">
        <f t="shared" si="251"/>
        <v>125716</v>
      </c>
      <c r="CB86" s="9">
        <f t="shared" si="289"/>
        <v>115.9212040980776</v>
      </c>
      <c r="CC86" s="9">
        <f t="shared" ca="1" si="290"/>
        <v>100.97769834335071</v>
      </c>
      <c r="CD86" s="9">
        <f t="shared" ca="1" si="291"/>
        <v>169.76679821383837</v>
      </c>
      <c r="CE86" s="9">
        <f t="shared" ca="1" si="292"/>
        <v>132.98521907772172</v>
      </c>
      <c r="CF86" s="5"/>
      <c r="CG86" s="5">
        <f t="shared" si="252"/>
        <v>100.8923782832091</v>
      </c>
      <c r="CH86" s="5">
        <f t="shared" ca="1" si="293"/>
        <v>100.97769834335071</v>
      </c>
      <c r="CI86" s="5">
        <f t="shared" si="253"/>
        <v>143.35866811436844</v>
      </c>
      <c r="CJ86" s="5">
        <f t="shared" ca="1" si="294"/>
        <v>169.76679821383837</v>
      </c>
      <c r="CK86" s="5">
        <f t="shared" si="295"/>
        <v>124.47843539529993</v>
      </c>
      <c r="CL86" s="5">
        <f t="shared" ca="1" si="296"/>
        <v>132.98521907772172</v>
      </c>
      <c r="CM86" s="5"/>
      <c r="CN86" s="1">
        <f t="shared" si="221"/>
        <v>53.252058689149408</v>
      </c>
      <c r="CO86" s="1">
        <f t="shared" si="222"/>
        <v>8.0264012688956274</v>
      </c>
      <c r="CP86" s="1">
        <f t="shared" ca="1" si="223"/>
        <v>29.312384899585641</v>
      </c>
      <c r="CQ86" s="1">
        <f t="shared" ca="1" si="224"/>
        <v>3.0719772501185028</v>
      </c>
      <c r="CR86" s="1">
        <f t="shared" ca="1" si="225"/>
        <v>10.918129485913116</v>
      </c>
      <c r="CS86" s="83">
        <f t="shared" si="297"/>
        <v>3.3039507042810752E-3</v>
      </c>
      <c r="CT86" s="83">
        <f t="shared" si="298"/>
        <v>-1.3678429159222141E-2</v>
      </c>
      <c r="CU86" s="83">
        <f t="shared" ca="1" si="254"/>
        <v>-2.9663424077066461E-3</v>
      </c>
      <c r="CV86" s="83">
        <f t="shared" ca="1" si="255"/>
        <v>1.2720310341185386E-2</v>
      </c>
      <c r="CW86" s="83">
        <f t="shared" ca="1" si="255"/>
        <v>-4.1987986424090514E-3</v>
      </c>
      <c r="CX86" s="83">
        <f t="shared" si="299"/>
        <v>-3.343803717355702E-3</v>
      </c>
      <c r="CY86" s="83">
        <f t="shared" si="313"/>
        <v>-7.9831679800180886E-3</v>
      </c>
      <c r="CZ86" s="83">
        <f t="shared" ca="1" si="314"/>
        <v>-2.7406203893693662E-4</v>
      </c>
      <c r="DA86" s="83">
        <f t="shared" ca="1" si="315"/>
        <v>-1.4027544564715562E-2</v>
      </c>
      <c r="DB86" s="83">
        <f t="shared" ca="1" si="315"/>
        <v>-1.0199388975082399E-2</v>
      </c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H86" s="5"/>
      <c r="EO86" s="91">
        <v>80560.600000000006</v>
      </c>
      <c r="EP86" s="1">
        <f>+'gaku-mk1131'!G89</f>
        <v>69582</v>
      </c>
      <c r="EQ86" s="5">
        <f t="shared" ca="1" si="256"/>
        <v>15144.653022099632</v>
      </c>
      <c r="ER86" s="7">
        <f ca="1">+ER85+$EQ85</f>
        <v>639156.15722497343</v>
      </c>
      <c r="ES86" s="4">
        <f ca="1">+ER85+EQ85</f>
        <v>639156.15722497343</v>
      </c>
      <c r="ET86" s="131">
        <f ca="1">+ET85+EQ85-(ES89-ER89)/4</f>
        <v>630527.9756526259</v>
      </c>
      <c r="EU86" s="132">
        <v>625283.1</v>
      </c>
      <c r="EV86" s="5">
        <f t="shared" ca="1" si="257"/>
        <v>6439.666666666667</v>
      </c>
      <c r="EW86" s="92">
        <f t="shared" ca="1" si="258"/>
        <v>106.7</v>
      </c>
      <c r="EX86">
        <f t="shared" ca="1" si="226"/>
        <v>0.69212410709502381</v>
      </c>
      <c r="EY86">
        <f t="shared" ca="1" si="259"/>
        <v>0.69420851652471682</v>
      </c>
      <c r="EZ86">
        <f t="shared" ca="1" si="260"/>
        <v>3.388704488721347E-3</v>
      </c>
      <c r="FA86">
        <f t="shared" ca="1" si="260"/>
        <v>5.2368959364065115E-3</v>
      </c>
      <c r="FC86" s="6">
        <f>+call!C124</f>
        <v>0.02</v>
      </c>
      <c r="FE86" s="142">
        <f>fof!B148/10</f>
        <v>15338.402114349035</v>
      </c>
      <c r="FF86" s="142">
        <f>fof!C148/10</f>
        <v>395977.4</v>
      </c>
      <c r="FG86" s="65">
        <f ca="1">+AVERAGE(OFFSET(jikasougaku!$BF$532,(ROW(Sheet1!FG86)-ROW(Sheet1!$FG$86))*3,0):OFFSET(jikasougaku!$BF$532,(ROW(Sheet1!FG86)-ROW(Sheet1!$FG$86))*3+2,0))/1000</f>
        <v>41242.566333333336</v>
      </c>
      <c r="FH86" s="65">
        <f ca="1">+AVERAGE(OFFSET(jikasougaku!$BR$532,(ROW(Sheet1!FH86)-ROW(Sheet1!$FH$86))*3,0):OFFSET(jikasougaku!$BR$532,(ROW(Sheet1!FH86)-ROW(Sheet1!$FH$86))*3+2,0))/1000</f>
        <v>422155.17233333329</v>
      </c>
      <c r="FI86" s="65">
        <f ca="1">+AVERAGE(OFFSET(jikasougaku!$BH$532,(ROW(Sheet1!FI86)-ROW(Sheet1!FI$86))*3,0):OFFSET(jikasougaku!$BH$532,(ROW(Sheet1!FI86)-ROW(Sheet1!FI$86))*3+2,0))/1000</f>
        <v>10850.496666666666</v>
      </c>
      <c r="FJ86" s="65">
        <f ca="1">+AVERAGE(OFFSET(jikasougaku!$BJ$532,(ROW(Sheet1!FJ86)-ROW(Sheet1!FJ$86))*3,0):OFFSET(jikasougaku!$BJ$532,(ROW(Sheet1!FJ86)-ROW(Sheet1!FJ$86))*3+2,0))/1000</f>
        <v>4133.4390000000003</v>
      </c>
      <c r="FK86" s="65">
        <f ca="1">+AVERAGE(OFFSET(jikasougaku!$BL$532,(ROW(Sheet1!FK86)-ROW(Sheet1!FK$86))*3,0):OFFSET(jikasougaku!$BL$532,(ROW(Sheet1!FK86)-ROW(Sheet1!FK$86))*3+2,0))/1000</f>
        <v>8814.369333333334</v>
      </c>
      <c r="FL86" s="64">
        <f t="shared" ca="1" si="201"/>
        <v>41242.566333333336</v>
      </c>
      <c r="FM86" s="7">
        <f t="shared" ca="1" si="202"/>
        <v>357114.30099999998</v>
      </c>
      <c r="FN86" s="5">
        <f t="shared" si="227"/>
        <v>15338.402114349035</v>
      </c>
      <c r="FO86" s="5">
        <f t="shared" si="211"/>
        <v>395977.4</v>
      </c>
      <c r="FP86" s="1">
        <f t="shared" si="228"/>
        <v>1.7715000891194095</v>
      </c>
      <c r="FQ86" s="1">
        <f t="shared" si="229"/>
        <v>45.733186166311611</v>
      </c>
      <c r="FR86" s="211">
        <f>+FP86/消費税調整!$E86*100</f>
        <v>1.5875559591576105</v>
      </c>
      <c r="FS86" s="211">
        <f>+FQ86/消費税調整!$E86*100</f>
        <v>40.984469984239709</v>
      </c>
      <c r="FT86" s="83">
        <f t="shared" si="300"/>
        <v>-9.1382351700412631E-2</v>
      </c>
      <c r="FU86" s="83">
        <f t="shared" si="301"/>
        <v>-6.2260592741806946E-2</v>
      </c>
      <c r="FW86" s="5">
        <f>kshotoku1722!E34</f>
        <v>268733.7</v>
      </c>
      <c r="FX86" s="72">
        <f t="shared" ca="1" si="261"/>
        <v>0.39110586122901869</v>
      </c>
      <c r="FY86">
        <f t="shared" ca="1" si="302"/>
        <v>5.3938748828381887E-3</v>
      </c>
      <c r="GA86" s="72">
        <f ca="1">+AVERAGE(OFFSET(Maikin05!$F$10,ROUNDDOWN((ROW(GA86)-ROW(GA$45))/4,0),MOD(ROW(GA86)-ROW(GA$45),4)*3):OFFSET(Maikin05!$F$10,ROUNDDOWN((ROW(GA86)-ROW(GA$45))/4,0),MOD(ROW(GA86)-ROW(GA$45),4)*3+2))</f>
        <v>106.7</v>
      </c>
      <c r="GB86" s="72">
        <f ca="1">+AVERAGE(OFFSET(Maikin30!$F$20,ROUNDDOWN((ROW(GB86)-ROW(GB$5))/4,0),MOD(ROW(GB86)-ROW(GB$5),4)*3):OFFSET(Maikin30!$F$20,ROUNDDOWN((ROW(GB86)-ROW(GB$5))/4,0),MOD(ROW(GB86)-ROW(GB$5),4)*3+2))</f>
        <v>103.86666666666666</v>
      </c>
      <c r="GC86" s="5">
        <f ca="1">+AVERAGE(OFFSET(Rocho!$J$66,(ROW(GC86)-ROW($GC$5))*3,0):OFFSET(Rocho!$J$66,(ROW(GC86)-ROW($GC$5))*3+2,0))</f>
        <v>6439.666666666667</v>
      </c>
      <c r="GD86" s="72">
        <f t="shared" ca="1" si="262"/>
        <v>79.357662409068567</v>
      </c>
      <c r="GE86">
        <f t="shared" ca="1" si="303"/>
        <v>-6.8281617365703639E-3</v>
      </c>
      <c r="GF86" s="72"/>
      <c r="GG86" s="87" t="s">
        <v>305</v>
      </c>
      <c r="GH86" s="78">
        <f ca="1">+AVERAGE(OFFSET(Rocho!$E$6,(ROW(GH86)-ROW($GH$5))*3,0):OFFSET(Rocho!$E$6,(ROW(GH86)-ROW($GH$5))*3+2,0))/10000</f>
        <v>10502.333333333332</v>
      </c>
      <c r="GI86" s="82">
        <f>Rocho!T87</f>
        <v>8699.02648187655</v>
      </c>
      <c r="GJ86">
        <f t="shared" si="304"/>
        <v>-1.4909346348606102E-4</v>
      </c>
      <c r="GL86" s="94">
        <f t="shared" si="230"/>
        <v>270368.3</v>
      </c>
      <c r="GM86" s="5">
        <f t="shared" si="263"/>
        <v>80560.600000000006</v>
      </c>
      <c r="GN86" s="5">
        <f>+'gaku-mk1722'!C33-'gaku-mk1722'!D33</f>
        <v>5632</v>
      </c>
      <c r="GO86" s="5">
        <f t="shared" si="264"/>
        <v>23706.799999999999</v>
      </c>
      <c r="GP86" s="5">
        <f t="shared" si="265"/>
        <v>21448.6</v>
      </c>
      <c r="GQ86" s="5">
        <f>+'gaku-mk1722'!H33</f>
        <v>1017.3</v>
      </c>
      <c r="GR86" s="5">
        <f>+'gaku-mk1722'!W33</f>
        <v>129561</v>
      </c>
      <c r="GS86" s="5">
        <f>+'gaku-mk1722'!M33</f>
        <v>55424.7</v>
      </c>
      <c r="GT86" s="5">
        <f>+'gaku-mk1722'!N33</f>
        <v>46982.7</v>
      </c>
      <c r="GU86" s="5">
        <f t="shared" si="266"/>
        <v>69496</v>
      </c>
      <c r="GV86" s="5">
        <f>+'gaku-jk1722'!C33-'gaku-jk1722'!D33</f>
        <v>5022.5</v>
      </c>
      <c r="GW86" s="5">
        <f t="shared" si="267"/>
        <v>9696.1</v>
      </c>
      <c r="GX86" s="5">
        <f t="shared" si="268"/>
        <v>21802.1</v>
      </c>
      <c r="GY86" s="5">
        <f>+'gaku-jk1722'!H33</f>
        <v>1059.2</v>
      </c>
      <c r="GZ86" s="5">
        <f>+'gaku-jk1722'!Z33</f>
        <v>123813.4</v>
      </c>
      <c r="HA86" s="5">
        <f>+'gaku-jk1722'!M33</f>
        <v>46874</v>
      </c>
      <c r="HB86" s="5">
        <f>+'gaku-jk1722'!N33</f>
        <v>58143.3</v>
      </c>
      <c r="HC86" s="9">
        <f t="shared" ca="1" si="231"/>
        <v>115.8</v>
      </c>
      <c r="HD86">
        <f ca="1">+OFFSET('def-cy1722'!$C$8,ROUNDDOWN((ROW(Sheet1!HG86)-ROW(Sheet1!HG$61))/4,0),0)</f>
        <v>109</v>
      </c>
      <c r="HE86" s="9">
        <f t="shared" ca="1" si="232"/>
        <v>241.2</v>
      </c>
      <c r="HF86" s="9">
        <f t="shared" ca="1" si="233"/>
        <v>98.6</v>
      </c>
      <c r="HG86">
        <f ca="1">+OFFSET('def-cy1722'!$H$8,ROUNDDOWN((ROW(Sheet1!HG86)-ROW(Sheet1!HG$61))/4,0),0)</f>
        <v>100.8</v>
      </c>
      <c r="HH86">
        <f ca="1">+OFFSET('def-cy1722'!$W$8,ROUNDDOWN((ROW(Sheet1!HG86)-ROW(Sheet1!HG$61))/4,0),0)</f>
        <v>104.7</v>
      </c>
      <c r="HI86">
        <f ca="1">+OFFSET('def-cy1722'!$M$8,ROUNDDOWN((ROW(Sheet1!HG86)-ROW(Sheet1!HG$61))/4,0),0)</f>
        <v>119.5</v>
      </c>
      <c r="HJ86">
        <f ca="1">+OFFSET('def-cy1722'!$N$8,ROUNDDOWN((ROW(Sheet1!HG86)-ROW(Sheet1!HG$61))/4,0),0)</f>
        <v>82.2</v>
      </c>
      <c r="HS86" s="9">
        <f t="shared" ca="1" si="203"/>
        <v>117.2</v>
      </c>
      <c r="HT86" s="9">
        <f t="shared" ca="1" si="204"/>
        <v>110</v>
      </c>
      <c r="HU86" s="9">
        <f t="shared" ca="1" si="205"/>
        <v>255.2</v>
      </c>
      <c r="HV86" s="9">
        <f t="shared" ca="1" si="206"/>
        <v>98.6</v>
      </c>
      <c r="HW86" s="9">
        <f t="shared" ca="1" si="207"/>
        <v>102.3</v>
      </c>
      <c r="HX86" s="9">
        <f t="shared" ca="1" si="208"/>
        <v>105.1</v>
      </c>
      <c r="HY86" s="9">
        <f t="shared" ca="1" si="209"/>
        <v>124.5</v>
      </c>
      <c r="HZ86" s="9">
        <f t="shared" ca="1" si="210"/>
        <v>80.900000000000006</v>
      </c>
      <c r="IA86">
        <f t="shared" ca="1" si="234"/>
        <v>-4.4649056020853017E-3</v>
      </c>
      <c r="IB86">
        <f t="shared" ca="1" si="235"/>
        <v>-1.3266314064741616E-3</v>
      </c>
      <c r="IC86">
        <f t="shared" ca="1" si="236"/>
        <v>3.0973767036150608E-4</v>
      </c>
      <c r="ID86">
        <f t="shared" ca="1" si="237"/>
        <v>1.6256562970027486E-3</v>
      </c>
      <c r="IE86">
        <f t="shared" ca="1" si="238"/>
        <v>9.1793925798340659E-3</v>
      </c>
      <c r="IF86">
        <f t="shared" ca="1" si="239"/>
        <v>2.6622482557378644E-3</v>
      </c>
      <c r="IG86">
        <f t="shared" ca="1" si="240"/>
        <v>6.5549205454736052E-3</v>
      </c>
      <c r="IH86">
        <f t="shared" ca="1" si="241"/>
        <v>-6.4810512053105496E-3</v>
      </c>
      <c r="II86">
        <f t="shared" ca="1" si="305"/>
        <v>8.0593671345397782E-3</v>
      </c>
      <c r="IJ86" s="5">
        <f t="shared" ca="1" si="306"/>
        <v>225710.00093893582</v>
      </c>
      <c r="IK86" s="1">
        <f t="shared" ca="1" si="269"/>
        <v>26.068249078201738</v>
      </c>
      <c r="IL86">
        <f t="shared" ca="1" si="307"/>
        <v>9.2324271376923988E-3</v>
      </c>
      <c r="IM86" s="5">
        <f t="shared" si="270"/>
        <v>270368.3</v>
      </c>
      <c r="IN86">
        <f t="shared" ca="1" si="271"/>
        <v>119.78569796432996</v>
      </c>
      <c r="IP86" s="112">
        <v>126.01963092507135</v>
      </c>
      <c r="IQ86" s="112">
        <v>125.04409604565289</v>
      </c>
      <c r="IR86">
        <f t="shared" si="272"/>
        <v>98.023331700286803</v>
      </c>
      <c r="IS86">
        <f t="shared" si="308"/>
        <v>9.1958785775788452E-3</v>
      </c>
      <c r="IT86" s="112">
        <v>0.54128043126864211</v>
      </c>
      <c r="IU86">
        <f t="shared" si="309"/>
        <v>-3.5014737361124728E-4</v>
      </c>
      <c r="IW86">
        <f>+util!B84</f>
        <v>109.166666666667</v>
      </c>
      <c r="IX86">
        <f t="shared" si="310"/>
        <v>1.0127445773730802E-2</v>
      </c>
      <c r="IY86">
        <f t="shared" si="311"/>
        <v>6.0764674642384813E-3</v>
      </c>
      <c r="JA86" s="5">
        <f t="shared" si="273"/>
        <v>144652.29999999999</v>
      </c>
      <c r="JB86" s="1">
        <f t="shared" si="274"/>
        <v>3.2034330334799384</v>
      </c>
      <c r="JC86" s="5">
        <f t="shared" ca="1" si="275"/>
        <v>120759.24126023366</v>
      </c>
      <c r="JD86" s="1">
        <f t="shared" ca="1" si="276"/>
        <v>13.94702036494205</v>
      </c>
      <c r="JE86">
        <f t="shared" ca="1" si="312"/>
        <v>2.4605926671410799E-2</v>
      </c>
      <c r="JG86">
        <f t="shared" si="277"/>
        <v>0.5567909186928921</v>
      </c>
    </row>
    <row r="87" spans="1:267" x14ac:dyDescent="0.15">
      <c r="A87" t="s">
        <v>326</v>
      </c>
      <c r="B87" s="5">
        <f>+'gaku-mk1722'!B34</f>
        <v>525563.30000000005</v>
      </c>
      <c r="C87" s="5">
        <f>+'kgaku-mk1722'!B35</f>
        <v>280194.40000000002</v>
      </c>
      <c r="D87" s="5">
        <f>+'kgaku-mk1722'!C35</f>
        <v>2810.8</v>
      </c>
      <c r="E87" s="5">
        <f>+'kgaku-mk1722'!D35</f>
        <v>265.10000000000002</v>
      </c>
      <c r="F87" s="5">
        <f>+'kgaku-mk1722'!F35</f>
        <v>24429.7</v>
      </c>
      <c r="G87" s="5">
        <f>+'kgaku-mk1722'!G35</f>
        <v>18425.599999999999</v>
      </c>
      <c r="H87" s="5">
        <f>+'kgaku-mk1722'!H35</f>
        <v>75089.399999999994</v>
      </c>
      <c r="I87" s="5">
        <f>+'kgaku-mk1722'!I35</f>
        <v>159703.9</v>
      </c>
      <c r="J87" s="5">
        <f>+'gaku-mk1722'!F34</f>
        <v>21042.799999999999</v>
      </c>
      <c r="K87" s="5">
        <f>+'gaku-mk1722'!G34</f>
        <v>82850.600000000006</v>
      </c>
      <c r="L87" s="5">
        <f>+'gaku-jk1722'!B34</f>
        <v>461242.2</v>
      </c>
      <c r="M87" s="5">
        <f>+'kgaku-jk1722'!B35</f>
        <v>257546.9</v>
      </c>
      <c r="N87" s="5">
        <f>+'kgaku-jk1722'!C35</f>
        <v>3374.4</v>
      </c>
      <c r="O87" s="5">
        <f>+'kgaku-jk1722'!D35</f>
        <v>256.5</v>
      </c>
      <c r="P87" s="5">
        <f>+'kgaku-jk1722'!F35</f>
        <v>10222.4</v>
      </c>
      <c r="Q87" s="5">
        <f>+'kgaku-jk1722'!G35</f>
        <v>16420.8</v>
      </c>
      <c r="R87" s="5">
        <f>+'kgaku-jk1722'!H35</f>
        <v>78330.2</v>
      </c>
      <c r="S87" s="5">
        <f>+'kgaku-jk1722'!I35</f>
        <v>155785</v>
      </c>
      <c r="T87" s="5">
        <f>+'gaku-jk1722'!F34</f>
        <v>21284.2</v>
      </c>
      <c r="U87" s="5">
        <f>+'gaku-jk1722'!G34</f>
        <v>71761.899999999994</v>
      </c>
      <c r="V87" s="8">
        <f t="shared" si="164"/>
        <v>113.94518975063428</v>
      </c>
      <c r="W87" s="8">
        <f t="shared" si="212"/>
        <v>108.79354401081902</v>
      </c>
      <c r="X87" s="8">
        <f t="shared" si="213"/>
        <v>83.297771455666194</v>
      </c>
      <c r="Y87" s="8">
        <f t="shared" si="214"/>
        <v>103.35282651072126</v>
      </c>
      <c r="Z87" s="8">
        <f t="shared" si="215"/>
        <v>238.98203944279231</v>
      </c>
      <c r="AA87" s="8">
        <f t="shared" si="216"/>
        <v>112.20890577803762</v>
      </c>
      <c r="AB87" s="8">
        <f t="shared" si="217"/>
        <v>95.862643016358945</v>
      </c>
      <c r="AC87" s="8">
        <f t="shared" si="218"/>
        <v>102.51558237314246</v>
      </c>
      <c r="AD87" s="8">
        <f t="shared" si="219"/>
        <v>98.865825354018469</v>
      </c>
      <c r="AE87" s="8">
        <f t="shared" si="220"/>
        <v>115.45207136377383</v>
      </c>
      <c r="AF87" s="10">
        <f ca="1">+OFFSET('kdef-cy1722'!B$9,ROUNDDOWN((ROW(Sheet1!AF87)-ROW(Sheet1!AF$61))/4,0),0)</f>
        <v>108.9</v>
      </c>
      <c r="AG87" s="10">
        <f ca="1">+OFFSET('kdef-cy1722'!C$9,ROUNDDOWN((ROW(Sheet1!AG87)-ROW(Sheet1!AG$61))/4,0),0)</f>
        <v>83.6</v>
      </c>
      <c r="AH87" s="10">
        <f ca="1">+OFFSET('kdef-cy1722'!D$9,ROUNDDOWN((ROW(Sheet1!AH87)-ROW(Sheet1!AH$61))/4,0),0)</f>
        <v>103.4</v>
      </c>
      <c r="AI87" s="10">
        <f ca="1">+OFFSET('kdef-cy1722'!F$9,ROUNDDOWN((ROW(Sheet1!AI87)-ROW(Sheet1!AI$61))/4,0),0)</f>
        <v>241.2</v>
      </c>
      <c r="AJ87" s="10">
        <f ca="1">+OFFSET('kdef-cy1722'!G$9,ROUNDDOWN((ROW(Sheet1!AJ87)-ROW(Sheet1!AJ$61))/4,0),0)</f>
        <v>112.4</v>
      </c>
      <c r="AK87" s="10">
        <f ca="1">+OFFSET('kdef-cy1722'!H$9,ROUNDDOWN((ROW(Sheet1!AK87)-ROW(Sheet1!AK$61))/4,0),0)</f>
        <v>95.8</v>
      </c>
      <c r="AL87" s="10">
        <f ca="1">+OFFSET('kdef-cy1722'!I$9,ROUNDDOWN((ROW(Sheet1!AL87)-ROW(Sheet1!AL$61))/4,0),0)</f>
        <v>102.5</v>
      </c>
      <c r="AM87" s="10">
        <f ca="1">+OFFSET('def-cy1722'!$F$8,ROUNDDOWN((ROW(Sheet1!AM87)-ROW(Sheet1!AM$61))/4,0),0)</f>
        <v>98.6</v>
      </c>
      <c r="AN87" s="10">
        <f ca="1">+OFFSET('def-cy1722'!$G$8,ROUNDDOWN((ROW(Sheet1!AN87)-ROW(Sheet1!AN$61))/4,0),0)</f>
        <v>115.8</v>
      </c>
      <c r="AO87" s="128"/>
      <c r="AP87" s="128"/>
      <c r="AQ87" s="128"/>
      <c r="AR87" s="128"/>
      <c r="AS87" s="128"/>
      <c r="AT87" s="128"/>
      <c r="AU87" s="128"/>
      <c r="AV87" s="128"/>
      <c r="AW87" s="128"/>
      <c r="AX87" s="9">
        <f t="shared" ca="1" si="316"/>
        <v>109.9</v>
      </c>
      <c r="AY87" s="9">
        <f t="shared" ca="1" si="317"/>
        <v>86.9</v>
      </c>
      <c r="AZ87" s="9">
        <f t="shared" ca="1" si="318"/>
        <v>104.3</v>
      </c>
      <c r="BA87" s="9">
        <f t="shared" ca="1" si="319"/>
        <v>255.2</v>
      </c>
      <c r="BB87" s="9">
        <f t="shared" ca="1" si="320"/>
        <v>113.8</v>
      </c>
      <c r="BC87" s="9">
        <f t="shared" ca="1" si="321"/>
        <v>96.6</v>
      </c>
      <c r="BD87" s="9">
        <f t="shared" ca="1" si="322"/>
        <v>102.7</v>
      </c>
      <c r="BE87" s="9">
        <f t="shared" ca="1" si="322"/>
        <v>98.6</v>
      </c>
      <c r="BF87" s="9">
        <f t="shared" ca="1" si="323"/>
        <v>117.2</v>
      </c>
      <c r="BG87">
        <f t="shared" ca="1" si="278"/>
        <v>-3.8818882114579515E-5</v>
      </c>
      <c r="BH87">
        <f t="shared" ca="1" si="279"/>
        <v>-5.8340776930534129E-5</v>
      </c>
      <c r="BI87">
        <f t="shared" ca="1" si="280"/>
        <v>-1.7425461539047936E-3</v>
      </c>
      <c r="BJ87">
        <f t="shared" ca="1" si="281"/>
        <v>2.6153830955630682E-4</v>
      </c>
      <c r="BK87">
        <f t="shared" ca="1" si="282"/>
        <v>-8.9360146021838879E-5</v>
      </c>
      <c r="BL87" s="13">
        <f t="shared" ca="1" si="283"/>
        <v>-1.6675276494154394E-3</v>
      </c>
      <c r="BM87">
        <f t="shared" ca="1" si="242"/>
        <v>2.9045833118536216E-2</v>
      </c>
      <c r="BN87">
        <f t="shared" ca="1" si="243"/>
        <v>-1.1043141162382659E-2</v>
      </c>
      <c r="BO87" s="13">
        <f t="shared" ca="1" si="244"/>
        <v>1.8002691956153557E-2</v>
      </c>
      <c r="BP87">
        <f t="shared" ca="1" si="284"/>
        <v>2.0797413280516167E-2</v>
      </c>
      <c r="BQ87">
        <f t="shared" ca="1" si="285"/>
        <v>1.0518529058112595E-2</v>
      </c>
      <c r="BR87">
        <f t="shared" ca="1" si="286"/>
        <v>-3.9991141151063366E-3</v>
      </c>
      <c r="BS87" s="13">
        <f t="shared" ca="1" si="287"/>
        <v>2.7316828223522428E-2</v>
      </c>
      <c r="BT87" s="5">
        <f t="shared" si="245"/>
        <v>71761.899999999994</v>
      </c>
      <c r="BU87" s="5">
        <f t="shared" ca="1" si="246"/>
        <v>253375.89326929997</v>
      </c>
      <c r="BV87" s="5">
        <f t="shared" ca="1" si="247"/>
        <v>27077.331515939393</v>
      </c>
      <c r="BW87" s="5">
        <f t="shared" ca="1" si="288"/>
        <v>97116.17822839992</v>
      </c>
      <c r="BX87" s="5">
        <f t="shared" si="248"/>
        <v>82850.600000000006</v>
      </c>
      <c r="BY87" s="5">
        <f t="shared" si="249"/>
        <v>255764.6</v>
      </c>
      <c r="BZ87" s="5">
        <f t="shared" si="250"/>
        <v>45472.5</v>
      </c>
      <c r="CA87" s="5">
        <f t="shared" si="251"/>
        <v>128323.1</v>
      </c>
      <c r="CB87" s="9">
        <f t="shared" si="289"/>
        <v>115.45207136377383</v>
      </c>
      <c r="CC87" s="9">
        <f t="shared" ca="1" si="290"/>
        <v>100.94275216946596</v>
      </c>
      <c r="CD87" s="9">
        <f t="shared" ca="1" si="291"/>
        <v>167.93567701910385</v>
      </c>
      <c r="CE87" s="9">
        <f t="shared" ca="1" si="292"/>
        <v>132.13359745088709</v>
      </c>
      <c r="CF87" s="5"/>
      <c r="CG87" s="5">
        <f t="shared" si="252"/>
        <v>100.83720578879469</v>
      </c>
      <c r="CH87" s="5">
        <f t="shared" ca="1" si="293"/>
        <v>100.94275216946596</v>
      </c>
      <c r="CI87" s="5">
        <f t="shared" si="253"/>
        <v>144.32690293462323</v>
      </c>
      <c r="CJ87" s="5">
        <f t="shared" ca="1" si="294"/>
        <v>167.93567701910385</v>
      </c>
      <c r="CK87" s="5">
        <f t="shared" si="295"/>
        <v>124.26160930002858</v>
      </c>
      <c r="CL87" s="5">
        <f t="shared" ca="1" si="296"/>
        <v>132.13359745088709</v>
      </c>
      <c r="CM87" s="5"/>
      <c r="CN87" s="1">
        <f t="shared" si="221"/>
        <v>53.327477018124661</v>
      </c>
      <c r="CO87" s="1">
        <f t="shared" si="222"/>
        <v>8.2969014392589386</v>
      </c>
      <c r="CP87" s="1">
        <f t="shared" ca="1" si="223"/>
        <v>29.294581296475908</v>
      </c>
      <c r="CQ87" s="1">
        <f t="shared" ca="1" si="224"/>
        <v>3.1306020440636186</v>
      </c>
      <c r="CR87" s="1">
        <f t="shared" ca="1" si="225"/>
        <v>11.228289090987543</v>
      </c>
      <c r="CS87" s="83">
        <f t="shared" si="297"/>
        <v>1.4152499551236116E-3</v>
      </c>
      <c r="CT87" s="83">
        <f t="shared" si="298"/>
        <v>3.3145857810358656E-2</v>
      </c>
      <c r="CU87" s="83">
        <f t="shared" ca="1" si="254"/>
        <v>-6.0755929927591636E-4</v>
      </c>
      <c r="CV87" s="83">
        <f t="shared" ca="1" si="255"/>
        <v>1.8903922704457912E-2</v>
      </c>
      <c r="CW87" s="83">
        <f t="shared" ca="1" si="255"/>
        <v>2.8011742349453722E-2</v>
      </c>
      <c r="CX87" s="83">
        <f t="shared" si="299"/>
        <v>-2.4169728095972936E-3</v>
      </c>
      <c r="CY87" s="83">
        <f t="shared" si="313"/>
        <v>-4.0552079859974737E-3</v>
      </c>
      <c r="CZ87" s="83">
        <f t="shared" ca="1" si="314"/>
        <v>-3.4613803747873649E-4</v>
      </c>
      <c r="DA87" s="83">
        <f t="shared" ca="1" si="315"/>
        <v>-1.0844688890920308E-2</v>
      </c>
      <c r="DB87" s="83">
        <f t="shared" ca="1" si="315"/>
        <v>-6.4244746346352509E-3</v>
      </c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H87" s="5"/>
      <c r="EO87" s="91">
        <v>82850.600000000006</v>
      </c>
      <c r="EP87" s="1">
        <f>+'gaku-mk1131'!G90</f>
        <v>71594.899999999994</v>
      </c>
      <c r="EQ87" s="5">
        <f t="shared" ca="1" si="256"/>
        <v>15675.536275093631</v>
      </c>
      <c r="ER87" s="7">
        <f ca="1">+ER86+$EQ86</f>
        <v>654300.81024707307</v>
      </c>
      <c r="ES87" s="7">
        <f ca="1">+ES86+$EQ86</f>
        <v>654300.81024707307</v>
      </c>
      <c r="ET87" s="7">
        <f ca="1">+ET86+EQ86-(ES89-ER89)/4</f>
        <v>637044.44710237824</v>
      </c>
      <c r="EU87" s="132">
        <v>624697.80000000005</v>
      </c>
      <c r="EV87" s="5">
        <f t="shared" ca="1" si="257"/>
        <v>6442.333333333333</v>
      </c>
      <c r="EW87" s="92">
        <f t="shared" ca="1" si="258"/>
        <v>106.5</v>
      </c>
      <c r="EX87">
        <f t="shared" ca="1" si="226"/>
        <v>0.69045684383785144</v>
      </c>
      <c r="EY87">
        <f t="shared" ca="1" si="259"/>
        <v>0.69533878052154485</v>
      </c>
      <c r="EZ87">
        <f t="shared" ca="1" si="260"/>
        <v>-2.4118140268487064E-3</v>
      </c>
      <c r="FA87">
        <f t="shared" ca="1" si="260"/>
        <v>1.6268093191239843E-3</v>
      </c>
      <c r="FC87" s="6">
        <f>+call!C125</f>
        <v>0.14333333333333301</v>
      </c>
      <c r="FE87" s="142">
        <f>fof!B149/10</f>
        <v>15943.135331377523</v>
      </c>
      <c r="FF87" s="142">
        <f>fof!C149/10</f>
        <v>363915.9</v>
      </c>
      <c r="FG87" s="65">
        <f ca="1">+AVERAGE(OFFSET(jikasougaku!$BF$532,(ROW(Sheet1!FG87)-ROW(Sheet1!$FG$86))*3,0):OFFSET(jikasougaku!$BF$532,(ROW(Sheet1!FG87)-ROW(Sheet1!$FG$86))*3+2,0))/1000</f>
        <v>39441.027999999998</v>
      </c>
      <c r="FH87" s="65">
        <f ca="1">+AVERAGE(OFFSET(jikasougaku!$BR$532,(ROW(Sheet1!FH87)-ROW(Sheet1!$FH$86))*3,0):OFFSET(jikasougaku!$BR$532,(ROW(Sheet1!FH87)-ROW(Sheet1!$FH$86))*3+2,0))/1000</f>
        <v>398896.71433333331</v>
      </c>
      <c r="FI87" s="65">
        <f ca="1">+AVERAGE(OFFSET(jikasougaku!$BH$532,(ROW(Sheet1!FI87)-ROW(Sheet1!FI$86))*3,0):OFFSET(jikasougaku!$BH$532,(ROW(Sheet1!FI87)-ROW(Sheet1!FI$86))*3+2,0))/1000</f>
        <v>9474.15</v>
      </c>
      <c r="FJ87" s="65">
        <f ca="1">+AVERAGE(OFFSET(jikasougaku!$BJ$532,(ROW(Sheet1!FJ87)-ROW(Sheet1!FJ$86))*3,0):OFFSET(jikasougaku!$BJ$532,(ROW(Sheet1!FJ87)-ROW(Sheet1!FJ$86))*3+2,0))/1000</f>
        <v>4203.2416666666668</v>
      </c>
      <c r="FK87" s="65">
        <f ca="1">+AVERAGE(OFFSET(jikasougaku!$BL$532,(ROW(Sheet1!FK87)-ROW(Sheet1!FK$86))*3,0):OFFSET(jikasougaku!$BL$532,(ROW(Sheet1!FK87)-ROW(Sheet1!FK$86))*3+2,0))/1000</f>
        <v>8171.8853333333327</v>
      </c>
      <c r="FL87" s="64">
        <f t="shared" ca="1" si="201"/>
        <v>39441.027999999998</v>
      </c>
      <c r="FM87" s="7">
        <f t="shared" ca="1" si="202"/>
        <v>337606.40933333331</v>
      </c>
      <c r="FN87" s="5">
        <f t="shared" si="227"/>
        <v>15943.135331377523</v>
      </c>
      <c r="FO87" s="5">
        <f t="shared" si="211"/>
        <v>363915.9</v>
      </c>
      <c r="FP87" s="1">
        <f t="shared" si="228"/>
        <v>1.8432987766099591</v>
      </c>
      <c r="FQ87" s="1">
        <f t="shared" si="229"/>
        <v>42.074894261149893</v>
      </c>
      <c r="FR87" s="211">
        <f>+FP87/消費税調整!$E87*100</f>
        <v>1.6558968378356145</v>
      </c>
      <c r="FS87" s="211">
        <f>+FQ87/消費税調整!$E87*100</f>
        <v>37.797282374070839</v>
      </c>
      <c r="FT87" s="83">
        <f t="shared" si="300"/>
        <v>4.2147057003096046E-2</v>
      </c>
      <c r="FU87" s="83">
        <f t="shared" si="301"/>
        <v>-8.0956008901379287E-2</v>
      </c>
      <c r="FW87" s="5">
        <f>kshotoku1722!E35</f>
        <v>269580.7</v>
      </c>
      <c r="FX87" s="72">
        <f t="shared" ca="1" si="261"/>
        <v>0.39291263699546064</v>
      </c>
      <c r="FY87">
        <f t="shared" ca="1" si="302"/>
        <v>4.6090212641382551E-3</v>
      </c>
      <c r="GA87" s="72">
        <f ca="1">+AVERAGE(OFFSET(Maikin05!$F$10,ROUNDDOWN((ROW(GA87)-ROW(GA$45))/4,0),MOD(ROW(GA87)-ROW(GA$45),4)*3):OFFSET(Maikin05!$F$10,ROUNDDOWN((ROW(GA87)-ROW(GA$45))/4,0),MOD(ROW(GA87)-ROW(GA$45),4)*3+2))</f>
        <v>106.5</v>
      </c>
      <c r="GB87" s="72">
        <f ca="1">+AVERAGE(OFFSET(Maikin30!$F$20,ROUNDDOWN((ROW(GB87)-ROW(GB$5))/4,0),MOD(ROW(GB87)-ROW(GB$5),4)*3):OFFSET(Maikin30!$F$20,ROUNDDOWN((ROW(GB87)-ROW(GB$5))/4,0),MOD(ROW(GB87)-ROW(GB$5),4)*3+2))</f>
        <v>103.8</v>
      </c>
      <c r="GC87" s="5">
        <f ca="1">+AVERAGE(OFFSET(Rocho!$J$66,(ROW(GC87)-ROW($GC$5))*3,0):OFFSET(Rocho!$J$66,(ROW(GC87)-ROW($GC$5))*3+2,0))</f>
        <v>6442.333333333333</v>
      </c>
      <c r="GD87" s="72">
        <f t="shared" ca="1" si="262"/>
        <v>79.325862346701967</v>
      </c>
      <c r="GE87">
        <f t="shared" ca="1" si="303"/>
        <v>-4.0079854340561771E-4</v>
      </c>
      <c r="GF87" s="72"/>
      <c r="GG87" s="87" t="s">
        <v>306</v>
      </c>
      <c r="GH87" s="78">
        <f ca="1">+AVERAGE(OFFSET(Rocho!$E$6,(ROW(GH87)-ROW($GH$5))*3,0):OFFSET(Rocho!$E$6,(ROW(GH87)-ROW($GH$5))*3+2,0))/10000</f>
        <v>10514.333333333332</v>
      </c>
      <c r="GI87" s="82">
        <f>Rocho!T88</f>
        <v>8695.5517295938898</v>
      </c>
      <c r="GJ87">
        <f t="shared" si="304"/>
        <v>-3.9952130906948481E-4</v>
      </c>
      <c r="GL87" s="94">
        <f t="shared" si="230"/>
        <v>269798.60000000003</v>
      </c>
      <c r="GM87" s="5">
        <f t="shared" si="263"/>
        <v>82850.600000000006</v>
      </c>
      <c r="GN87" s="5">
        <f>+'gaku-mk1722'!C34-'gaku-mk1722'!D34</f>
        <v>5376.5</v>
      </c>
      <c r="GO87" s="5">
        <f t="shared" si="264"/>
        <v>24429.7</v>
      </c>
      <c r="GP87" s="5">
        <f t="shared" si="265"/>
        <v>21042.799999999999</v>
      </c>
      <c r="GQ87" s="5">
        <f>+'gaku-mk1722'!H34</f>
        <v>-1147</v>
      </c>
      <c r="GR87" s="5">
        <f>+'gaku-mk1722'!W34</f>
        <v>129718.8</v>
      </c>
      <c r="GS87" s="5">
        <f>+'gaku-mk1722'!M34</f>
        <v>56491.8</v>
      </c>
      <c r="GT87" s="5">
        <f>+'gaku-mk1722'!N34</f>
        <v>48964.6</v>
      </c>
      <c r="GU87" s="5">
        <f t="shared" si="266"/>
        <v>71761.899999999994</v>
      </c>
      <c r="GV87" s="5">
        <f>+'gaku-jk1722'!C34-'gaku-jk1722'!D34</f>
        <v>4778.3000000000175</v>
      </c>
      <c r="GW87" s="5">
        <f t="shared" si="267"/>
        <v>10222.4</v>
      </c>
      <c r="GX87" s="5">
        <f t="shared" si="268"/>
        <v>21284.2</v>
      </c>
      <c r="GY87" s="5">
        <f>+'gaku-jk1722'!H34</f>
        <v>-1000.2</v>
      </c>
      <c r="GZ87" s="5">
        <f>+'gaku-jk1722'!Z34</f>
        <v>123604.7</v>
      </c>
      <c r="HA87" s="5">
        <f>+'gaku-jk1722'!M34</f>
        <v>47633.3</v>
      </c>
      <c r="HB87" s="5">
        <f>+'gaku-jk1722'!N34</f>
        <v>59619.6</v>
      </c>
      <c r="HC87" s="9">
        <f t="shared" ca="1" si="231"/>
        <v>115.8</v>
      </c>
      <c r="HD87">
        <f ca="1">+OFFSET('def-cy1722'!$C$8,ROUNDDOWN((ROW(Sheet1!HG87)-ROW(Sheet1!HG$61))/4,0),0)</f>
        <v>109</v>
      </c>
      <c r="HE87" s="9">
        <f t="shared" ca="1" si="232"/>
        <v>241.2</v>
      </c>
      <c r="HF87" s="9">
        <f t="shared" ca="1" si="233"/>
        <v>98.6</v>
      </c>
      <c r="HG87">
        <f ca="1">+OFFSET('def-cy1722'!$H$8,ROUNDDOWN((ROW(Sheet1!HG87)-ROW(Sheet1!HG$61))/4,0),0)</f>
        <v>100.8</v>
      </c>
      <c r="HH87">
        <f ca="1">+OFFSET('def-cy1722'!$W$8,ROUNDDOWN((ROW(Sheet1!HG87)-ROW(Sheet1!HG$61))/4,0),0)</f>
        <v>104.7</v>
      </c>
      <c r="HI87">
        <f ca="1">+OFFSET('def-cy1722'!$M$8,ROUNDDOWN((ROW(Sheet1!HG87)-ROW(Sheet1!HG$61))/4,0),0)</f>
        <v>119.5</v>
      </c>
      <c r="HJ87">
        <f ca="1">+OFFSET('def-cy1722'!$N$8,ROUNDDOWN((ROW(Sheet1!HG87)-ROW(Sheet1!HG$61))/4,0),0)</f>
        <v>82.2</v>
      </c>
      <c r="HS87" s="9">
        <f t="shared" ca="1" si="203"/>
        <v>117.2</v>
      </c>
      <c r="HT87" s="9">
        <f t="shared" ca="1" si="204"/>
        <v>110</v>
      </c>
      <c r="HU87" s="9">
        <f t="shared" ca="1" si="205"/>
        <v>255.2</v>
      </c>
      <c r="HV87" s="9">
        <f t="shared" ca="1" si="206"/>
        <v>98.6</v>
      </c>
      <c r="HW87" s="9">
        <f t="shared" ca="1" si="207"/>
        <v>102.3</v>
      </c>
      <c r="HX87" s="9">
        <f t="shared" ca="1" si="208"/>
        <v>105.1</v>
      </c>
      <c r="HY87" s="9">
        <f t="shared" ca="1" si="209"/>
        <v>124.5</v>
      </c>
      <c r="HZ87" s="9">
        <f t="shared" ca="1" si="210"/>
        <v>80.900000000000006</v>
      </c>
      <c r="IA87">
        <f t="shared" ca="1" si="234"/>
        <v>9.6306924763265335E-3</v>
      </c>
      <c r="IB87">
        <f t="shared" ca="1" si="235"/>
        <v>-9.7415375524927399E-4</v>
      </c>
      <c r="IC87">
        <f t="shared" ca="1" si="236"/>
        <v>4.8708326028645815E-3</v>
      </c>
      <c r="ID87">
        <f t="shared" ca="1" si="237"/>
        <v>-1.851876370433408E-3</v>
      </c>
      <c r="IE87">
        <f t="shared" ca="1" si="238"/>
        <v>-7.6402137039773277E-3</v>
      </c>
      <c r="IF87">
        <f t="shared" ca="1" si="239"/>
        <v>-7.9545264330758124E-4</v>
      </c>
      <c r="IG87">
        <f t="shared" ca="1" si="240"/>
        <v>3.4282455074798324E-3</v>
      </c>
      <c r="IH87">
        <f t="shared" ca="1" si="241"/>
        <v>-4.3312405621307153E-3</v>
      </c>
      <c r="II87">
        <f t="shared" ca="1" si="305"/>
        <v>2.33683355157264E-3</v>
      </c>
      <c r="IJ87" s="5">
        <f t="shared" ca="1" si="306"/>
        <v>226237.4476420554</v>
      </c>
      <c r="IK87" s="1">
        <f t="shared" ca="1" si="269"/>
        <v>26.156913417226111</v>
      </c>
      <c r="IL87">
        <f t="shared" ca="1" si="307"/>
        <v>3.3954676241693105E-3</v>
      </c>
      <c r="IM87" s="5">
        <f t="shared" si="270"/>
        <v>269798.60000000003</v>
      </c>
      <c r="IN87">
        <f t="shared" ca="1" si="271"/>
        <v>119.25461625029712</v>
      </c>
      <c r="IP87" s="112">
        <v>125.52704928622165</v>
      </c>
      <c r="IQ87" s="112">
        <v>124.61906579414659</v>
      </c>
      <c r="IR87">
        <f t="shared" si="272"/>
        <v>98.152249368473704</v>
      </c>
      <c r="IS87">
        <f t="shared" si="308"/>
        <v>1.314309212618169E-3</v>
      </c>
      <c r="IT87" s="112">
        <v>0.53944059584167747</v>
      </c>
      <c r="IU87">
        <f t="shared" si="309"/>
        <v>-3.4048328074094262E-3</v>
      </c>
      <c r="IW87">
        <f>+util!B85</f>
        <v>109.2</v>
      </c>
      <c r="IX87">
        <f t="shared" si="310"/>
        <v>3.052969036046556E-4</v>
      </c>
      <c r="IY87">
        <f t="shared" si="311"/>
        <v>1.8317814216279335E-4</v>
      </c>
      <c r="JA87" s="5">
        <f t="shared" si="273"/>
        <v>141475.5</v>
      </c>
      <c r="JB87" s="1">
        <f t="shared" si="274"/>
        <v>3.1112320633349828</v>
      </c>
      <c r="JC87" s="5">
        <f t="shared" ca="1" si="275"/>
        <v>118633.14347770376</v>
      </c>
      <c r="JD87" s="1">
        <f t="shared" ca="1" si="276"/>
        <v>13.716017815358466</v>
      </c>
      <c r="JE87">
        <f t="shared" ca="1" si="312"/>
        <v>-1.6701558067956482E-2</v>
      </c>
      <c r="JG87">
        <f t="shared" si="277"/>
        <v>0.55837670534049133</v>
      </c>
    </row>
    <row r="88" spans="1:267" x14ac:dyDescent="0.15">
      <c r="A88" t="s">
        <v>327</v>
      </c>
      <c r="B88" s="5">
        <f>+'gaku-mk1722'!B35</f>
        <v>528896.5</v>
      </c>
      <c r="C88" s="5">
        <f>+'kgaku-mk1722'!B36</f>
        <v>282652.2</v>
      </c>
      <c r="D88" s="5">
        <f>+'kgaku-mk1722'!C36</f>
        <v>2866.7</v>
      </c>
      <c r="E88" s="5">
        <f>+'kgaku-mk1722'!D36</f>
        <v>284.5</v>
      </c>
      <c r="F88" s="5">
        <f>+'kgaku-mk1722'!F36</f>
        <v>25289.7</v>
      </c>
      <c r="G88" s="5">
        <f>+'kgaku-mk1722'!G36</f>
        <v>18536.7</v>
      </c>
      <c r="H88" s="5">
        <f>+'kgaku-mk1722'!H36</f>
        <v>75187.7</v>
      </c>
      <c r="I88" s="5">
        <f>+'kgaku-mk1722'!I36</f>
        <v>161055.79999999999</v>
      </c>
      <c r="J88" s="5">
        <f>+'gaku-mk1722'!F35</f>
        <v>21472.3</v>
      </c>
      <c r="K88" s="5">
        <f>+'gaku-mk1722'!G35</f>
        <v>85273.7</v>
      </c>
      <c r="L88" s="5">
        <f>+'gaku-jk1722'!B35</f>
        <v>465766.9</v>
      </c>
      <c r="M88" s="5">
        <f>+'kgaku-jk1722'!B36</f>
        <v>260660.3</v>
      </c>
      <c r="N88" s="5">
        <f>+'kgaku-jk1722'!C36</f>
        <v>3320</v>
      </c>
      <c r="O88" s="5">
        <f>+'kgaku-jk1722'!D36</f>
        <v>276</v>
      </c>
      <c r="P88" s="5">
        <f>+'kgaku-jk1722'!F36</f>
        <v>10860.1</v>
      </c>
      <c r="Q88" s="5">
        <f>+'kgaku-jk1722'!G36</f>
        <v>16537.900000000001</v>
      </c>
      <c r="R88" s="5">
        <f>+'kgaku-jk1722'!H36</f>
        <v>78578.600000000006</v>
      </c>
      <c r="S88" s="5">
        <f>+'kgaku-jk1722'!I36</f>
        <v>157251.5</v>
      </c>
      <c r="T88" s="5">
        <f>+'gaku-jk1722'!F35</f>
        <v>21828.3</v>
      </c>
      <c r="U88" s="5">
        <f>+'gaku-jk1722'!G35</f>
        <v>74290.100000000006</v>
      </c>
      <c r="V88" s="8">
        <f t="shared" si="164"/>
        <v>113.5539043242446</v>
      </c>
      <c r="W88" s="8">
        <f t="shared" si="212"/>
        <v>108.43699635118966</v>
      </c>
      <c r="X88" s="8">
        <f t="shared" si="213"/>
        <v>86.346385542168662</v>
      </c>
      <c r="Y88" s="8">
        <f t="shared" si="214"/>
        <v>103.07971014492753</v>
      </c>
      <c r="Z88" s="8">
        <f t="shared" si="215"/>
        <v>232.86802147309876</v>
      </c>
      <c r="AA88" s="8">
        <f t="shared" si="216"/>
        <v>112.08617780975818</v>
      </c>
      <c r="AB88" s="8">
        <f t="shared" si="217"/>
        <v>95.68470295983893</v>
      </c>
      <c r="AC88" s="8">
        <f t="shared" si="218"/>
        <v>102.41924560338056</v>
      </c>
      <c r="AD88" s="8">
        <f t="shared" si="219"/>
        <v>98.369089667999802</v>
      </c>
      <c r="AE88" s="8">
        <f t="shared" si="220"/>
        <v>114.78474251616298</v>
      </c>
      <c r="AF88" s="10">
        <f ca="1">+OFFSET('kdef-cy1722'!B$9,ROUNDDOWN((ROW(Sheet1!AF88)-ROW(Sheet1!AF$61))/4,0),0)</f>
        <v>108.9</v>
      </c>
      <c r="AG88" s="10">
        <f ca="1">+OFFSET('kdef-cy1722'!C$9,ROUNDDOWN((ROW(Sheet1!AG88)-ROW(Sheet1!AG$61))/4,0),0)</f>
        <v>83.6</v>
      </c>
      <c r="AH88" s="10">
        <f ca="1">+OFFSET('kdef-cy1722'!D$9,ROUNDDOWN((ROW(Sheet1!AH88)-ROW(Sheet1!AH$61))/4,0),0)</f>
        <v>103.4</v>
      </c>
      <c r="AI88" s="10">
        <f ca="1">+OFFSET('kdef-cy1722'!F$9,ROUNDDOWN((ROW(Sheet1!AI88)-ROW(Sheet1!AI$61))/4,0),0)</f>
        <v>241.2</v>
      </c>
      <c r="AJ88" s="10">
        <f ca="1">+OFFSET('kdef-cy1722'!G$9,ROUNDDOWN((ROW(Sheet1!AJ88)-ROW(Sheet1!AJ$61))/4,0),0)</f>
        <v>112.4</v>
      </c>
      <c r="AK88" s="10">
        <f ca="1">+OFFSET('kdef-cy1722'!H$9,ROUNDDOWN((ROW(Sheet1!AK88)-ROW(Sheet1!AK$61))/4,0),0)</f>
        <v>95.8</v>
      </c>
      <c r="AL88" s="10">
        <f ca="1">+OFFSET('kdef-cy1722'!I$9,ROUNDDOWN((ROW(Sheet1!AL88)-ROW(Sheet1!AL$61))/4,0),0)</f>
        <v>102.5</v>
      </c>
      <c r="AM88" s="10">
        <f ca="1">+OFFSET('def-cy1722'!$F$8,ROUNDDOWN((ROW(Sheet1!AM88)-ROW(Sheet1!AM$61))/4,0),0)</f>
        <v>98.6</v>
      </c>
      <c r="AN88" s="10">
        <f ca="1">+OFFSET('def-cy1722'!$G$8,ROUNDDOWN((ROW(Sheet1!AN88)-ROW(Sheet1!AN$61))/4,0),0)</f>
        <v>115.8</v>
      </c>
      <c r="AO88" s="128"/>
      <c r="AP88" s="128"/>
      <c r="AQ88" s="128"/>
      <c r="AR88" s="128"/>
      <c r="AS88" s="128"/>
      <c r="AT88" s="128"/>
      <c r="AU88" s="128"/>
      <c r="AV88" s="128"/>
      <c r="AW88" s="128"/>
      <c r="AX88" s="9">
        <f t="shared" ca="1" si="316"/>
        <v>109.9</v>
      </c>
      <c r="AY88" s="9">
        <f t="shared" ca="1" si="317"/>
        <v>86.9</v>
      </c>
      <c r="AZ88" s="9">
        <f t="shared" ca="1" si="318"/>
        <v>104.3</v>
      </c>
      <c r="BA88" s="9">
        <f t="shared" ca="1" si="319"/>
        <v>255.2</v>
      </c>
      <c r="BB88" s="9">
        <f t="shared" ca="1" si="320"/>
        <v>113.8</v>
      </c>
      <c r="BC88" s="9">
        <f t="shared" ca="1" si="321"/>
        <v>96.6</v>
      </c>
      <c r="BD88" s="9">
        <f t="shared" ca="1" si="322"/>
        <v>102.7</v>
      </c>
      <c r="BE88" s="9">
        <f t="shared" ca="1" si="322"/>
        <v>98.6</v>
      </c>
      <c r="BF88" s="9">
        <f t="shared" ca="1" si="323"/>
        <v>117.2</v>
      </c>
      <c r="BG88">
        <f t="shared" ca="1" si="278"/>
        <v>-1.8393691006006704E-4</v>
      </c>
      <c r="BH88">
        <f t="shared" ca="1" si="279"/>
        <v>-7.9135095386360832E-5</v>
      </c>
      <c r="BI88">
        <f t="shared" ca="1" si="280"/>
        <v>5.1850072444711089E-4</v>
      </c>
      <c r="BJ88">
        <f t="shared" ca="1" si="281"/>
        <v>9.3363887859860108E-4</v>
      </c>
      <c r="BK88">
        <f t="shared" ca="1" si="282"/>
        <v>5.860068886764944E-3</v>
      </c>
      <c r="BL88" s="13">
        <f t="shared" ca="1" si="283"/>
        <v>7.0491364843642285E-3</v>
      </c>
      <c r="BM88">
        <f t="shared" ca="1" si="242"/>
        <v>3.4571478911851319E-2</v>
      </c>
      <c r="BN88">
        <f t="shared" ca="1" si="243"/>
        <v>1.1396631662471308E-2</v>
      </c>
      <c r="BO88" s="13">
        <f t="shared" ca="1" si="244"/>
        <v>4.5968110574322624E-2</v>
      </c>
      <c r="BP88">
        <f t="shared" ca="1" si="284"/>
        <v>2.2587887051154786E-2</v>
      </c>
      <c r="BQ88">
        <f t="shared" ca="1" si="285"/>
        <v>1.2406053673968725E-2</v>
      </c>
      <c r="BR88">
        <f t="shared" ca="1" si="286"/>
        <v>4.0897071388693775E-3</v>
      </c>
      <c r="BS88" s="13">
        <f t="shared" ca="1" si="287"/>
        <v>3.908364786399289E-2</v>
      </c>
      <c r="BT88" s="5">
        <f t="shared" si="245"/>
        <v>74290.100000000006</v>
      </c>
      <c r="BU88" s="5">
        <f t="shared" ca="1" si="246"/>
        <v>255161.97452280298</v>
      </c>
      <c r="BV88" s="5">
        <f t="shared" ca="1" si="247"/>
        <v>28322.025285121686</v>
      </c>
      <c r="BW88" s="5">
        <f t="shared" ca="1" si="288"/>
        <v>100911.83274017548</v>
      </c>
      <c r="BX88" s="5">
        <f t="shared" si="248"/>
        <v>85273.7</v>
      </c>
      <c r="BY88" s="5">
        <f t="shared" si="249"/>
        <v>257362.4</v>
      </c>
      <c r="BZ88" s="5">
        <f t="shared" si="250"/>
        <v>46762</v>
      </c>
      <c r="CA88" s="5">
        <f t="shared" si="251"/>
        <v>132035.70000000001</v>
      </c>
      <c r="CB88" s="9">
        <f t="shared" si="289"/>
        <v>114.78474251616298</v>
      </c>
      <c r="CC88" s="9">
        <f t="shared" ca="1" si="290"/>
        <v>100.86236418310848</v>
      </c>
      <c r="CD88" s="9">
        <f t="shared" ca="1" si="291"/>
        <v>165.10824889548178</v>
      </c>
      <c r="CE88" s="9">
        <f t="shared" ca="1" si="292"/>
        <v>130.8426340248534</v>
      </c>
      <c r="CF88" s="5"/>
      <c r="CG88" s="5">
        <f t="shared" si="252"/>
        <v>100.7686237127096</v>
      </c>
      <c r="CH88" s="5">
        <f t="shared" ca="1" si="293"/>
        <v>100.86236418310848</v>
      </c>
      <c r="CI88" s="5">
        <f t="shared" si="253"/>
        <v>143.0538050195176</v>
      </c>
      <c r="CJ88" s="5">
        <f t="shared" ca="1" si="294"/>
        <v>165.10824889548178</v>
      </c>
      <c r="CK88" s="5">
        <f t="shared" si="295"/>
        <v>123.42265034563017</v>
      </c>
      <c r="CL88" s="5">
        <f t="shared" ca="1" si="296"/>
        <v>130.8426340248534</v>
      </c>
      <c r="CM88" s="5"/>
      <c r="CN88" s="1">
        <f t="shared" si="221"/>
        <v>53.87599945556228</v>
      </c>
      <c r="CO88" s="1">
        <f t="shared" si="222"/>
        <v>8.5932542375889476</v>
      </c>
      <c r="CP88" s="1">
        <f t="shared" ca="1" si="223"/>
        <v>29.514992156958186</v>
      </c>
      <c r="CQ88" s="1">
        <f t="shared" ca="1" si="224"/>
        <v>3.2760537918036619</v>
      </c>
      <c r="CR88" s="1">
        <f t="shared" ca="1" si="225"/>
        <v>11.672632481547069</v>
      </c>
      <c r="CS88" s="83">
        <f t="shared" si="297"/>
        <v>1.0233385004739049E-2</v>
      </c>
      <c r="CT88" s="83">
        <f t="shared" si="298"/>
        <v>3.5095379955996542E-2</v>
      </c>
      <c r="CU88" s="83">
        <f t="shared" ca="1" si="254"/>
        <v>7.4957827289857427E-3</v>
      </c>
      <c r="CV88" s="83">
        <f t="shared" ca="1" si="255"/>
        <v>4.5414253418425379E-2</v>
      </c>
      <c r="CW88" s="83">
        <f t="shared" ca="1" si="255"/>
        <v>3.8810592189601575E-2</v>
      </c>
      <c r="CX88" s="83">
        <f t="shared" si="299"/>
        <v>-3.4398889702437043E-3</v>
      </c>
      <c r="CY88" s="83">
        <f t="shared" si="313"/>
        <v>-5.7969071506382168E-3</v>
      </c>
      <c r="CZ88" s="83">
        <f t="shared" ca="1" si="314"/>
        <v>-7.9668932148364163E-4</v>
      </c>
      <c r="DA88" s="83">
        <f t="shared" ca="1" si="315"/>
        <v>-1.6979718498367959E-2</v>
      </c>
      <c r="DB88" s="83">
        <f t="shared" ca="1" si="315"/>
        <v>-9.8181785414557105E-3</v>
      </c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H88" s="5"/>
      <c r="EO88" s="91">
        <v>85273.7</v>
      </c>
      <c r="EP88" s="1">
        <f>+'gaku-mk1131'!G91</f>
        <v>75086.100000000006</v>
      </c>
      <c r="EQ88" s="5">
        <f t="shared" ca="1" si="256"/>
        <v>16293.17932865108</v>
      </c>
      <c r="ER88" s="7">
        <f ca="1">+ER87+$EQ87</f>
        <v>669976.34652216674</v>
      </c>
      <c r="ES88" s="7">
        <f ca="1">+ES87+$EQ87</f>
        <v>669976.34652216674</v>
      </c>
      <c r="ET88" s="7">
        <f ca="1">+ET87+EQ87-(ES89-ER89)/4</f>
        <v>644091.80180512462</v>
      </c>
      <c r="EU88" s="132">
        <v>626971.5</v>
      </c>
      <c r="EV88" s="5">
        <f t="shared" ca="1" si="257"/>
        <v>6470</v>
      </c>
      <c r="EW88" s="92">
        <f t="shared" ca="1" si="258"/>
        <v>106.73333333333333</v>
      </c>
      <c r="EX88">
        <f t="shared" ca="1" si="226"/>
        <v>0.69160263291038659</v>
      </c>
      <c r="EY88">
        <f t="shared" ca="1" si="259"/>
        <v>0.69834274832544974</v>
      </c>
      <c r="EZ88">
        <f t="shared" ca="1" si="260"/>
        <v>1.6580897628763319E-3</v>
      </c>
      <c r="FA88">
        <f t="shared" ca="1" si="260"/>
        <v>4.3108449006700527E-3</v>
      </c>
      <c r="FC88" s="6">
        <f>+call!C126</f>
        <v>0.24666666666666701</v>
      </c>
      <c r="FE88" s="142">
        <f>fof!B150/10</f>
        <v>14021.948497294468</v>
      </c>
      <c r="FF88" s="142">
        <f>fof!C150/10</f>
        <v>318153.59999999998</v>
      </c>
      <c r="FG88" s="65">
        <f ca="1">+AVERAGE(OFFSET(jikasougaku!$BF$532,(ROW(Sheet1!FG88)-ROW(Sheet1!$FG$86))*3,0):OFFSET(jikasougaku!$BF$532,(ROW(Sheet1!FG88)-ROW(Sheet1!$FG$86))*3+2,0))/1000</f>
        <v>38047.746333333336</v>
      </c>
      <c r="FH88" s="65">
        <f ca="1">+AVERAGE(OFFSET(jikasougaku!$BR$532,(ROW(Sheet1!FH88)-ROW(Sheet1!$FH$86))*3,0):OFFSET(jikasougaku!$BR$532,(ROW(Sheet1!FH88)-ROW(Sheet1!$FH$86))*3+2,0))/1000</f>
        <v>367868.98966666666</v>
      </c>
      <c r="FI88" s="65">
        <f ca="1">+AVERAGE(OFFSET(jikasougaku!$BH$532,(ROW(Sheet1!FI88)-ROW(Sheet1!FI$86))*3,0):OFFSET(jikasougaku!$BH$532,(ROW(Sheet1!FI88)-ROW(Sheet1!FI$86))*3+2,0))/1000</f>
        <v>8805.3763333333336</v>
      </c>
      <c r="FJ88" s="65">
        <f ca="1">+AVERAGE(OFFSET(jikasougaku!$BJ$532,(ROW(Sheet1!FJ88)-ROW(Sheet1!FJ$86))*3,0):OFFSET(jikasougaku!$BJ$532,(ROW(Sheet1!FJ88)-ROW(Sheet1!FJ$86))*3+2,0))/1000</f>
        <v>4582.4769999999999</v>
      </c>
      <c r="FK88" s="65">
        <f ca="1">+AVERAGE(OFFSET(jikasougaku!$BL$532,(ROW(Sheet1!FK88)-ROW(Sheet1!FK$86))*3,0):OFFSET(jikasougaku!$BL$532,(ROW(Sheet1!FK88)-ROW(Sheet1!FK$86))*3+2,0))/1000</f>
        <v>7153.5820000000003</v>
      </c>
      <c r="FL88" s="64">
        <f t="shared" ca="1" si="201"/>
        <v>38047.746333333336</v>
      </c>
      <c r="FM88" s="7">
        <f t="shared" ca="1" si="202"/>
        <v>309279.80800000002</v>
      </c>
      <c r="FN88" s="5">
        <f t="shared" si="227"/>
        <v>14021.948497294468</v>
      </c>
      <c r="FO88" s="5">
        <f t="shared" si="211"/>
        <v>318153.59999999998</v>
      </c>
      <c r="FP88" s="1">
        <f t="shared" si="228"/>
        <v>1.6219411246401558</v>
      </c>
      <c r="FQ88" s="1">
        <f t="shared" si="229"/>
        <v>36.80133384400046</v>
      </c>
      <c r="FR88" s="211">
        <f>+FP88/消費税調整!$E88*100</f>
        <v>1.4620645675564734</v>
      </c>
      <c r="FS88" s="211">
        <f>+FQ88/消費税調整!$E88*100</f>
        <v>33.173785062060951</v>
      </c>
      <c r="FT88" s="83">
        <f t="shared" si="300"/>
        <v>-0.1244932338218962</v>
      </c>
      <c r="FU88" s="83">
        <f t="shared" si="301"/>
        <v>-0.13047724772057928</v>
      </c>
      <c r="FW88" s="5">
        <f>kshotoku1722!E36</f>
        <v>270499.40000000002</v>
      </c>
      <c r="FX88" s="72">
        <f t="shared" ca="1" si="261"/>
        <v>0.39170755912794075</v>
      </c>
      <c r="FY88">
        <f t="shared" ca="1" si="302"/>
        <v>-3.0717506916892365E-3</v>
      </c>
      <c r="GA88" s="72">
        <f ca="1">+AVERAGE(OFFSET(Maikin05!$F$10,ROUNDDOWN((ROW(GA88)-ROW(GA$45))/4,0),MOD(ROW(GA88)-ROW(GA$45),4)*3):OFFSET(Maikin05!$F$10,ROUNDDOWN((ROW(GA88)-ROW(GA$45))/4,0),MOD(ROW(GA88)-ROW(GA$45),4)*3+2))</f>
        <v>106.73333333333333</v>
      </c>
      <c r="GB88" s="72">
        <f ca="1">+AVERAGE(OFFSET(Maikin30!$F$20,ROUNDDOWN((ROW(GB88)-ROW(GB$5))/4,0),MOD(ROW(GB88)-ROW(GB$5),4)*3):OFFSET(Maikin30!$F$20,ROUNDDOWN((ROW(GB88)-ROW(GB$5))/4,0),MOD(ROW(GB88)-ROW(GB$5),4)*3+2))</f>
        <v>104.23333333333333</v>
      </c>
      <c r="GC88" s="5">
        <f ca="1">+AVERAGE(OFFSET(Rocho!$J$66,(ROW(GC88)-ROW($GC$5))*3,0):OFFSET(Rocho!$J$66,(ROW(GC88)-ROW($GC$5))*3+2,0))</f>
        <v>6470</v>
      </c>
      <c r="GD88" s="72">
        <f t="shared" ca="1" si="262"/>
        <v>79.878715308803336</v>
      </c>
      <c r="GE88">
        <f t="shared" ca="1" si="303"/>
        <v>6.9452171856819135E-3</v>
      </c>
      <c r="GF88" s="72"/>
      <c r="GG88" s="87" t="s">
        <v>307</v>
      </c>
      <c r="GH88" s="78">
        <f ca="1">+AVERAGE(OFFSET(Rocho!$E$6,(ROW(GH88)-ROW($GH$5))*3,0):OFFSET(Rocho!$E$6,(ROW(GH88)-ROW($GH$5))*3+2,0))/10000</f>
        <v>10535</v>
      </c>
      <c r="GI88" s="82">
        <f>Rocho!T89</f>
        <v>8694.9136229248197</v>
      </c>
      <c r="GJ88">
        <f t="shared" si="304"/>
        <v>-7.3385807270965817E-5</v>
      </c>
      <c r="GL88" s="94">
        <f t="shared" si="230"/>
        <v>271533.89999999991</v>
      </c>
      <c r="GM88" s="5">
        <f t="shared" si="263"/>
        <v>85273.7</v>
      </c>
      <c r="GN88" s="5">
        <f>+'gaku-mk1722'!C35-'gaku-mk1722'!D35</f>
        <v>5325.7999999999884</v>
      </c>
      <c r="GO88" s="5">
        <f t="shared" si="264"/>
        <v>25289.7</v>
      </c>
      <c r="GP88" s="5">
        <f t="shared" si="265"/>
        <v>21472.3</v>
      </c>
      <c r="GQ88" s="5">
        <f>+'gaku-mk1722'!H35</f>
        <v>119.8</v>
      </c>
      <c r="GR88" s="5">
        <f>+'gaku-mk1722'!W35</f>
        <v>128208.4</v>
      </c>
      <c r="GS88" s="5">
        <f>+'gaku-mk1722'!M35</f>
        <v>57517.1</v>
      </c>
      <c r="GT88" s="5">
        <f>+'gaku-mk1722'!N35</f>
        <v>51672.9</v>
      </c>
      <c r="GU88" s="5">
        <f t="shared" si="266"/>
        <v>74290.100000000006</v>
      </c>
      <c r="GV88" s="5">
        <f>+'gaku-jk1722'!C35-'gaku-jk1722'!D35</f>
        <v>4736.2999999999884</v>
      </c>
      <c r="GW88" s="5">
        <f t="shared" si="267"/>
        <v>10860.1</v>
      </c>
      <c r="GX88" s="5">
        <f t="shared" si="268"/>
        <v>21828.3</v>
      </c>
      <c r="GY88" s="5">
        <f>+'gaku-jk1722'!H35</f>
        <v>225.9</v>
      </c>
      <c r="GZ88" s="5">
        <f>+'gaku-jk1722'!Z35</f>
        <v>122841.60000000001</v>
      </c>
      <c r="HA88" s="5">
        <f>+'gaku-jk1722'!M35</f>
        <v>47410</v>
      </c>
      <c r="HB88" s="5">
        <f>+'gaku-jk1722'!N35</f>
        <v>61828.7</v>
      </c>
      <c r="HC88" s="9">
        <f t="shared" ca="1" si="231"/>
        <v>115.8</v>
      </c>
      <c r="HD88">
        <f ca="1">+OFFSET('def-cy1722'!$C$8,ROUNDDOWN((ROW(Sheet1!HG88)-ROW(Sheet1!HG$61))/4,0),0)</f>
        <v>109</v>
      </c>
      <c r="HE88" s="9">
        <f t="shared" ca="1" si="232"/>
        <v>241.2</v>
      </c>
      <c r="HF88" s="9">
        <f t="shared" ca="1" si="233"/>
        <v>98.6</v>
      </c>
      <c r="HG88">
        <f ca="1">+OFFSET('def-cy1722'!$H$8,ROUNDDOWN((ROW(Sheet1!HG88)-ROW(Sheet1!HG$61))/4,0),0)</f>
        <v>100.8</v>
      </c>
      <c r="HH88">
        <f ca="1">+OFFSET('def-cy1722'!$W$8,ROUNDDOWN((ROW(Sheet1!HG88)-ROW(Sheet1!HG$61))/4,0),0)</f>
        <v>104.7</v>
      </c>
      <c r="HI88">
        <f ca="1">+OFFSET('def-cy1722'!$M$8,ROUNDDOWN((ROW(Sheet1!HG88)-ROW(Sheet1!HG$61))/4,0),0)</f>
        <v>119.5</v>
      </c>
      <c r="HJ88">
        <f ca="1">+OFFSET('def-cy1722'!$N$8,ROUNDDOWN((ROW(Sheet1!HG88)-ROW(Sheet1!HG$61))/4,0),0)</f>
        <v>82.2</v>
      </c>
      <c r="HS88" s="9">
        <f t="shared" ca="1" si="203"/>
        <v>117.2</v>
      </c>
      <c r="HT88" s="9">
        <f t="shared" ca="1" si="204"/>
        <v>110</v>
      </c>
      <c r="HU88" s="9">
        <f t="shared" ca="1" si="205"/>
        <v>255.2</v>
      </c>
      <c r="HV88" s="9">
        <f t="shared" ca="1" si="206"/>
        <v>98.6</v>
      </c>
      <c r="HW88" s="9">
        <f t="shared" ca="1" si="207"/>
        <v>102.3</v>
      </c>
      <c r="HX88" s="9">
        <f t="shared" ca="1" si="208"/>
        <v>105.1</v>
      </c>
      <c r="HY88" s="9">
        <f t="shared" ca="1" si="209"/>
        <v>124.5</v>
      </c>
      <c r="HZ88" s="9">
        <f t="shared" ca="1" si="210"/>
        <v>80.900000000000006</v>
      </c>
      <c r="IA88">
        <f t="shared" ca="1" si="234"/>
        <v>1.0720486961605947E-2</v>
      </c>
      <c r="IB88">
        <f t="shared" ca="1" si="235"/>
        <v>-1.6715426022673649E-4</v>
      </c>
      <c r="IC88">
        <f t="shared" ca="1" si="236"/>
        <v>5.8880645345694618E-3</v>
      </c>
      <c r="ID88">
        <f t="shared" ca="1" si="237"/>
        <v>1.9410249378236752E-3</v>
      </c>
      <c r="IE88">
        <f t="shared" ca="1" si="238"/>
        <v>4.5381307088426057E-3</v>
      </c>
      <c r="IF88">
        <f t="shared" ca="1" si="239"/>
        <v>-2.9017476665337302E-3</v>
      </c>
      <c r="IG88">
        <f t="shared" ca="1" si="240"/>
        <v>-1.0058507609137029E-3</v>
      </c>
      <c r="IH88">
        <f t="shared" ca="1" si="241"/>
        <v>-6.4660546601667014E-3</v>
      </c>
      <c r="II88">
        <f t="shared" ca="1" si="305"/>
        <v>1.2546899795000822E-2</v>
      </c>
      <c r="IJ88" s="5">
        <f t="shared" ca="1" si="306"/>
        <v>229076.02622749703</v>
      </c>
      <c r="IK88" s="1">
        <f t="shared" ca="1" si="269"/>
        <v>26.497588953433574</v>
      </c>
      <c r="IL88">
        <f t="shared" ca="1" si="307"/>
        <v>1.2940214974038002E-2</v>
      </c>
      <c r="IM88" s="5">
        <f t="shared" si="270"/>
        <v>271533.89999999991</v>
      </c>
      <c r="IN88">
        <f t="shared" ca="1" si="271"/>
        <v>118.53440295421296</v>
      </c>
      <c r="IP88" s="112">
        <v>125.83941701303205</v>
      </c>
      <c r="IQ88" s="112">
        <v>125.20533987731208</v>
      </c>
      <c r="IR88">
        <f t="shared" si="272"/>
        <v>98.710629562059722</v>
      </c>
      <c r="IS88">
        <f t="shared" si="308"/>
        <v>5.6727981835676738E-3</v>
      </c>
      <c r="IT88" s="112">
        <v>0.54197841008971359</v>
      </c>
      <c r="IU88">
        <f t="shared" si="309"/>
        <v>4.6934978817478826E-3</v>
      </c>
      <c r="IW88">
        <f>+util!B86</f>
        <v>109.1</v>
      </c>
      <c r="IX88">
        <f t="shared" si="310"/>
        <v>-9.1617047177964075E-4</v>
      </c>
      <c r="IY88">
        <f t="shared" si="311"/>
        <v>-5.4970228306778438E-4</v>
      </c>
      <c r="JA88" s="5">
        <f t="shared" si="273"/>
        <v>139498.19999999998</v>
      </c>
      <c r="JB88" s="1">
        <f t="shared" si="274"/>
        <v>2.9831529874684568</v>
      </c>
      <c r="JC88" s="5">
        <f t="shared" ca="1" si="275"/>
        <v>117685.83341486508</v>
      </c>
      <c r="JD88" s="1">
        <f t="shared" ca="1" si="276"/>
        <v>13.612907866545827</v>
      </c>
      <c r="JE88">
        <f t="shared" ca="1" si="312"/>
        <v>-7.5458830158235679E-3</v>
      </c>
      <c r="JG88">
        <f t="shared" si="277"/>
        <v>0.55963680544924932</v>
      </c>
    </row>
    <row r="89" spans="1:267" x14ac:dyDescent="0.15">
      <c r="A89" t="s">
        <v>328</v>
      </c>
      <c r="B89" s="5">
        <f>+'gaku-mk1722'!B36</f>
        <v>533030.9</v>
      </c>
      <c r="C89" s="5">
        <f>+'kgaku-mk1722'!B37</f>
        <v>284536.2</v>
      </c>
      <c r="D89" s="5">
        <f>+'kgaku-mk1722'!C37</f>
        <v>2855.9</v>
      </c>
      <c r="E89" s="5">
        <f>+'kgaku-mk1722'!D37</f>
        <v>284.2</v>
      </c>
      <c r="F89" s="5">
        <f>+'kgaku-mk1722'!F37</f>
        <v>26310.9</v>
      </c>
      <c r="G89" s="5">
        <f>+'kgaku-mk1722'!G37</f>
        <v>18792.099999999999</v>
      </c>
      <c r="H89" s="5">
        <f>+'kgaku-mk1722'!H37</f>
        <v>76755.199999999997</v>
      </c>
      <c r="I89" s="5">
        <f>+'kgaku-mk1722'!I37</f>
        <v>160106.29999999999</v>
      </c>
      <c r="J89" s="5">
        <f>+'gaku-mk1722'!F36</f>
        <v>21296.3</v>
      </c>
      <c r="K89" s="5">
        <f>+'gaku-mk1722'!G36</f>
        <v>84750.2</v>
      </c>
      <c r="L89" s="5">
        <f>+'gaku-jk1722'!B36</f>
        <v>468814.2</v>
      </c>
      <c r="M89" s="5">
        <f>+'kgaku-jk1722'!B37</f>
        <v>262116.6</v>
      </c>
      <c r="N89" s="5">
        <f>+'kgaku-jk1722'!C37</f>
        <v>3167.3</v>
      </c>
      <c r="O89" s="5">
        <f>+'kgaku-jk1722'!D37</f>
        <v>275.60000000000002</v>
      </c>
      <c r="P89" s="5">
        <f>+'kgaku-jk1722'!F37</f>
        <v>11584.7</v>
      </c>
      <c r="Q89" s="5">
        <f>+'kgaku-jk1722'!G37</f>
        <v>16884.7</v>
      </c>
      <c r="R89" s="5">
        <f>+'kgaku-jk1722'!H37</f>
        <v>79568.5</v>
      </c>
      <c r="S89" s="5">
        <f>+'kgaku-jk1722'!I37</f>
        <v>155933.9</v>
      </c>
      <c r="T89" s="5">
        <f>+'gaku-jk1722'!F36</f>
        <v>21708.7</v>
      </c>
      <c r="U89" s="5">
        <f>+'gaku-jk1722'!G36</f>
        <v>74378.8</v>
      </c>
      <c r="V89" s="8">
        <f t="shared" si="164"/>
        <v>113.69768663150562</v>
      </c>
      <c r="W89" s="8">
        <f t="shared" si="212"/>
        <v>108.55329269493043</v>
      </c>
      <c r="X89" s="8">
        <f t="shared" si="213"/>
        <v>90.168282133047072</v>
      </c>
      <c r="Y89" s="8">
        <f t="shared" si="214"/>
        <v>103.12046444121914</v>
      </c>
      <c r="Z89" s="8">
        <f t="shared" si="215"/>
        <v>227.11766381520454</v>
      </c>
      <c r="AA89" s="8">
        <f t="shared" si="216"/>
        <v>111.29661764792978</v>
      </c>
      <c r="AB89" s="8">
        <f t="shared" si="217"/>
        <v>96.464304341542189</v>
      </c>
      <c r="AC89" s="8">
        <f t="shared" si="218"/>
        <v>102.67574914755546</v>
      </c>
      <c r="AD89" s="8">
        <f t="shared" si="219"/>
        <v>98.100300801061323</v>
      </c>
      <c r="AE89" s="8">
        <f t="shared" si="220"/>
        <v>113.9440270614745</v>
      </c>
      <c r="AF89" s="10">
        <f ca="1">+OFFSET('kdef-cy1722'!B$9,ROUNDDOWN((ROW(Sheet1!AF89)-ROW(Sheet1!AF$61))/4,0),0)</f>
        <v>107.7</v>
      </c>
      <c r="AG89" s="10">
        <f ca="1">+OFFSET('kdef-cy1722'!C$9,ROUNDDOWN((ROW(Sheet1!AG89)-ROW(Sheet1!AG$61))/4,0),0)</f>
        <v>93.6</v>
      </c>
      <c r="AH89" s="10">
        <f ca="1">+OFFSET('kdef-cy1722'!D$9,ROUNDDOWN((ROW(Sheet1!AH89)-ROW(Sheet1!AH$61))/4,0),0)</f>
        <v>102.5</v>
      </c>
      <c r="AI89" s="10">
        <f ca="1">+OFFSET('kdef-cy1722'!F$9,ROUNDDOWN((ROW(Sheet1!AI89)-ROW(Sheet1!AI$61))/4,0),0)</f>
        <v>220.2</v>
      </c>
      <c r="AJ89" s="10">
        <f ca="1">+OFFSET('kdef-cy1722'!G$9,ROUNDDOWN((ROW(Sheet1!AJ89)-ROW(Sheet1!AJ$61))/4,0),0)</f>
        <v>110.3</v>
      </c>
      <c r="AK89" s="10">
        <f ca="1">+OFFSET('kdef-cy1722'!H$9,ROUNDDOWN((ROW(Sheet1!AK89)-ROW(Sheet1!AK$61))/4,0),0)</f>
        <v>95.3</v>
      </c>
      <c r="AL89" s="10">
        <f ca="1">+OFFSET('kdef-cy1722'!I$9,ROUNDDOWN((ROW(Sheet1!AL89)-ROW(Sheet1!AL$61))/4,0),0)</f>
        <v>102.4</v>
      </c>
      <c r="AM89" s="10">
        <f ca="1">+OFFSET('def-cy1722'!$F$8,ROUNDDOWN((ROW(Sheet1!AM89)-ROW(Sheet1!AM$61))/4,0),0)</f>
        <v>97.6</v>
      </c>
      <c r="AN89" s="10">
        <f ca="1">+OFFSET('def-cy1722'!$G$8,ROUNDDOWN((ROW(Sheet1!AN89)-ROW(Sheet1!AN$61))/4,0),0)</f>
        <v>112.8</v>
      </c>
      <c r="AO89" s="128"/>
      <c r="AP89" s="128"/>
      <c r="AQ89" s="128"/>
      <c r="AR89" s="128"/>
      <c r="AS89" s="128"/>
      <c r="AT89" s="128"/>
      <c r="AU89" s="128"/>
      <c r="AV89" s="128"/>
      <c r="AW89" s="128"/>
      <c r="AX89" s="9">
        <f t="shared" ca="1" si="316"/>
        <v>108.9</v>
      </c>
      <c r="AY89" s="9">
        <f t="shared" ca="1" si="317"/>
        <v>83.6</v>
      </c>
      <c r="AZ89" s="9">
        <f t="shared" ca="1" si="318"/>
        <v>103.4</v>
      </c>
      <c r="BA89" s="9">
        <f t="shared" ca="1" si="319"/>
        <v>241.2</v>
      </c>
      <c r="BB89" s="9">
        <f t="shared" ca="1" si="320"/>
        <v>112.4</v>
      </c>
      <c r="BC89" s="9">
        <f t="shared" ca="1" si="321"/>
        <v>95.8</v>
      </c>
      <c r="BD89" s="9">
        <f t="shared" ca="1" si="322"/>
        <v>102.5</v>
      </c>
      <c r="BE89" s="9">
        <f t="shared" ca="1" si="322"/>
        <v>98.6</v>
      </c>
      <c r="BF89" s="9">
        <f t="shared" ca="1" si="323"/>
        <v>115.8</v>
      </c>
      <c r="BG89">
        <f t="shared" ca="1" si="278"/>
        <v>-4.9567946059063362E-4</v>
      </c>
      <c r="BH89">
        <f t="shared" ca="1" si="279"/>
        <v>1.6059652326721461E-6</v>
      </c>
      <c r="BI89">
        <f t="shared" ca="1" si="280"/>
        <v>1.5135647649525661E-3</v>
      </c>
      <c r="BJ89">
        <f t="shared" ca="1" si="281"/>
        <v>3.6822429751008326E-3</v>
      </c>
      <c r="BK89">
        <f t="shared" ca="1" si="282"/>
        <v>-5.2440045583490632E-3</v>
      </c>
      <c r="BL89" s="13">
        <f t="shared" ca="1" si="283"/>
        <v>-5.4227031365362572E-4</v>
      </c>
      <c r="BM89">
        <f t="shared" ca="1" si="242"/>
        <v>3.6626893850684877E-2</v>
      </c>
      <c r="BN89">
        <f t="shared" ca="1" si="243"/>
        <v>-2.4713402999941123E-3</v>
      </c>
      <c r="BO89" s="13">
        <f t="shared" ca="1" si="244"/>
        <v>3.4155553550690762E-2</v>
      </c>
      <c r="BP89">
        <f t="shared" ca="1" si="284"/>
        <v>7.6798718298381466E-4</v>
      </c>
      <c r="BQ89">
        <f t="shared" ca="1" si="285"/>
        <v>1.3067647957054777E-2</v>
      </c>
      <c r="BR89">
        <f t="shared" ca="1" si="286"/>
        <v>-8.8171836667501997E-4</v>
      </c>
      <c r="BS89" s="13">
        <f t="shared" ca="1" si="287"/>
        <v>1.2953916773363572E-2</v>
      </c>
      <c r="BT89" s="5">
        <f t="shared" si="245"/>
        <v>74378.8</v>
      </c>
      <c r="BU89" s="5">
        <f t="shared" ca="1" si="246"/>
        <v>255023.60775884602</v>
      </c>
      <c r="BV89" s="5">
        <f t="shared" ca="1" si="247"/>
        <v>29289.37973641168</v>
      </c>
      <c r="BW89" s="5">
        <f t="shared" ca="1" si="288"/>
        <v>102219.03622293931</v>
      </c>
      <c r="BX89" s="5">
        <f t="shared" si="248"/>
        <v>84750.2</v>
      </c>
      <c r="BY89" s="5">
        <f t="shared" si="249"/>
        <v>258225.3</v>
      </c>
      <c r="BZ89" s="5">
        <f t="shared" si="250"/>
        <v>47607.199999999997</v>
      </c>
      <c r="CA89" s="5">
        <f t="shared" si="251"/>
        <v>132357.4</v>
      </c>
      <c r="CB89" s="9">
        <f t="shared" si="289"/>
        <v>113.9440270614745</v>
      </c>
      <c r="CC89" s="9">
        <f t="shared" ca="1" si="290"/>
        <v>101.25544935595983</v>
      </c>
      <c r="CD89" s="9">
        <f t="shared" ca="1" si="291"/>
        <v>162.54082684044059</v>
      </c>
      <c r="CE89" s="9">
        <f t="shared" ca="1" si="292"/>
        <v>129.48410089812336</v>
      </c>
      <c r="CF89" s="5"/>
      <c r="CG89" s="5">
        <f t="shared" si="252"/>
        <v>101.15846460540203</v>
      </c>
      <c r="CH89" s="5">
        <f t="shared" ca="1" si="293"/>
        <v>101.25544935595983</v>
      </c>
      <c r="CI89" s="5">
        <f t="shared" si="253"/>
        <v>142.99290550078993</v>
      </c>
      <c r="CJ89" s="5">
        <f t="shared" ca="1" si="294"/>
        <v>162.54082684044059</v>
      </c>
      <c r="CK89" s="5">
        <f t="shared" si="295"/>
        <v>122.92625208735402</v>
      </c>
      <c r="CL89" s="5">
        <f t="shared" ca="1" si="296"/>
        <v>129.48410089812336</v>
      </c>
      <c r="CM89" s="5"/>
      <c r="CN89" s="1">
        <f t="shared" si="221"/>
        <v>54.308844434074373</v>
      </c>
      <c r="CO89" s="1">
        <f t="shared" si="222"/>
        <v>8.6162634971234464</v>
      </c>
      <c r="CP89" s="1">
        <f t="shared" ca="1" si="223"/>
        <v>29.542700372112385</v>
      </c>
      <c r="CQ89" s="1">
        <f t="shared" ca="1" si="224"/>
        <v>3.3929696832461818</v>
      </c>
      <c r="CR89" s="1">
        <f t="shared" ca="1" si="225"/>
        <v>11.841360045051161</v>
      </c>
      <c r="CS89" s="83">
        <f t="shared" si="297"/>
        <v>8.0019949672291129E-3</v>
      </c>
      <c r="CT89" s="83">
        <f t="shared" si="298"/>
        <v>2.6740172036866941E-3</v>
      </c>
      <c r="CU89" s="83">
        <f t="shared" ca="1" si="254"/>
        <v>9.3834404971457743E-4</v>
      </c>
      <c r="CV89" s="83">
        <f t="shared" ca="1" si="255"/>
        <v>3.5065964853601292E-2</v>
      </c>
      <c r="CW89" s="83">
        <f t="shared" ca="1" si="255"/>
        <v>1.4351493844040839E-2</v>
      </c>
      <c r="CX89" s="83">
        <f t="shared" si="299"/>
        <v>1.2654021548731142E-3</v>
      </c>
      <c r="CY89" s="83">
        <f t="shared" si="313"/>
        <v>-7.3512330110755055E-3</v>
      </c>
      <c r="CZ89" s="83">
        <f t="shared" ca="1" si="314"/>
        <v>3.889668719125561E-3</v>
      </c>
      <c r="DA89" s="83">
        <f t="shared" ca="1" si="315"/>
        <v>-1.5672100394499369E-2</v>
      </c>
      <c r="DB89" s="83">
        <f t="shared" ca="1" si="315"/>
        <v>-1.0437233500858584E-2</v>
      </c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H89" s="5"/>
      <c r="EO89" s="91">
        <v>84750.2</v>
      </c>
      <c r="EP89" s="1">
        <f>+'gaku-mk1131'!G92</f>
        <v>73272.7</v>
      </c>
      <c r="EQ89" s="5">
        <f t="shared" ca="1" si="256"/>
        <v>16363.051411748325</v>
      </c>
      <c r="ER89" s="90">
        <f ca="1">+OFFSET($EK$6,(ROW(ER89)-ROW($ER$9))/4,0)</f>
        <v>651756.79956142872</v>
      </c>
      <c r="ES89" s="7">
        <f ca="1">+ES88+$EQ88</f>
        <v>686269.52585081779</v>
      </c>
      <c r="ET89" s="7">
        <f ca="1">+ET88+EQ88-(ES89-ER89)/4</f>
        <v>651756.79956142837</v>
      </c>
      <c r="EU89" s="132">
        <v>629016</v>
      </c>
      <c r="EV89" s="5">
        <f t="shared" ca="1" si="257"/>
        <v>6457.333333333333</v>
      </c>
      <c r="EW89" s="92">
        <f t="shared" ca="1" si="258"/>
        <v>106.16666666666667</v>
      </c>
      <c r="EX89">
        <f t="shared" ca="1" si="226"/>
        <v>0.69640753925551457</v>
      </c>
      <c r="EY89">
        <f t="shared" ca="1" si="259"/>
        <v>0.70536849837136439</v>
      </c>
      <c r="EZ89">
        <f t="shared" ca="1" si="260"/>
        <v>6.9234730909866083E-3</v>
      </c>
      <c r="FA89">
        <f t="shared" ca="1" si="260"/>
        <v>1.0010333295152874E-2</v>
      </c>
      <c r="FC89" s="6">
        <f>+call!C127</f>
        <v>0.20333333333333301</v>
      </c>
      <c r="FE89" s="142">
        <f>fof!B151/10</f>
        <v>8782.4926412412751</v>
      </c>
      <c r="FF89" s="142">
        <f>fof!C151/10</f>
        <v>311852.09999999998</v>
      </c>
      <c r="FN89" s="5">
        <f t="shared" si="227"/>
        <v>8782.4926412412751</v>
      </c>
      <c r="FO89" s="5">
        <f t="shared" si="211"/>
        <v>311852.09999999998</v>
      </c>
      <c r="FP89" s="1">
        <f t="shared" si="228"/>
        <v>1.0173903149618235</v>
      </c>
      <c r="FQ89" s="1">
        <f t="shared" si="229"/>
        <v>36.125883527716105</v>
      </c>
      <c r="FR89" s="211">
        <f>+FP89/消費税調整!$E89*100</f>
        <v>0.91594523701014841</v>
      </c>
      <c r="FS89" s="211">
        <f>+FQ89/消費税調整!$E89*100</f>
        <v>32.523732989572032</v>
      </c>
      <c r="FT89" s="83">
        <f t="shared" si="300"/>
        <v>-0.46764822522632465</v>
      </c>
      <c r="FU89" s="83">
        <f t="shared" si="301"/>
        <v>-1.978988878563076E-2</v>
      </c>
      <c r="FW89" s="5">
        <f>kshotoku1722!E37</f>
        <v>272914.59999999998</v>
      </c>
      <c r="FX89" s="72">
        <f t="shared" ca="1" si="261"/>
        <v>0.39809377077599256</v>
      </c>
      <c r="FY89">
        <f t="shared" ca="1" si="302"/>
        <v>1.6172043754455183E-2</v>
      </c>
      <c r="GA89" s="72">
        <f ca="1">+AVERAGE(OFFSET(Maikin05!$F$10,ROUNDDOWN((ROW(GA89)-ROW(GA$45))/4,0),MOD(ROW(GA89)-ROW(GA$45),4)*3):OFFSET(Maikin05!$F$10,ROUNDDOWN((ROW(GA89)-ROW(GA$45))/4,0),MOD(ROW(GA89)-ROW(GA$45),4)*3+2))</f>
        <v>106.16666666666667</v>
      </c>
      <c r="GB89" s="72">
        <f ca="1">+AVERAGE(OFFSET(Maikin30!$F$20,ROUNDDOWN((ROW(GB89)-ROW(GB$5))/4,0),MOD(ROW(GB89)-ROW(GB$5),4)*3):OFFSET(Maikin30!$F$20,ROUNDDOWN((ROW(GB89)-ROW(GB$5))/4,0),MOD(ROW(GB89)-ROW(GB$5),4)*3+2))</f>
        <v>103.76666666666667</v>
      </c>
      <c r="GC89" s="5">
        <f ca="1">+AVERAGE(OFFSET(Rocho!$J$66,(ROW(GC89)-ROW($GC$5))*3,0):OFFSET(Rocho!$J$66,(ROW(GC89)-ROW($GC$5))*3+2,0))</f>
        <v>6457.333333333333</v>
      </c>
      <c r="GD89" s="72">
        <f t="shared" ca="1" si="262"/>
        <v>79.41658209135565</v>
      </c>
      <c r="GE89">
        <f t="shared" ca="1" si="303"/>
        <v>-5.8022367452431759E-3</v>
      </c>
      <c r="GF89" s="72"/>
      <c r="GG89" s="87" t="s">
        <v>308</v>
      </c>
      <c r="GH89" s="78">
        <f ca="1">+AVERAGE(OFFSET(Rocho!$E$6,(ROW(GH89)-ROW($GH$5))*3,0):OFFSET(Rocho!$E$6,(ROW(GH89)-ROW($GH$5))*3+2,0))/10000</f>
        <v>10545.333333333332</v>
      </c>
      <c r="GI89" s="82">
        <f>Rocho!T90</f>
        <v>8688.9435940503608</v>
      </c>
      <c r="GJ89">
        <f t="shared" si="304"/>
        <v>-6.8684746252181369E-4</v>
      </c>
      <c r="GL89" s="94">
        <f t="shared" si="230"/>
        <v>274805.59999999992</v>
      </c>
      <c r="GM89" s="5">
        <f t="shared" si="263"/>
        <v>84750.2</v>
      </c>
      <c r="GN89" s="5">
        <f>+'gaku-mk1722'!C36-'gaku-mk1722'!D36</f>
        <v>5484.0999999999767</v>
      </c>
      <c r="GO89" s="5">
        <f t="shared" si="264"/>
        <v>26310.9</v>
      </c>
      <c r="GP89" s="5">
        <f t="shared" si="265"/>
        <v>21296.3</v>
      </c>
      <c r="GQ89" s="5">
        <f>+'gaku-mk1722'!H36</f>
        <v>1779.5</v>
      </c>
      <c r="GR89" s="5">
        <f>+'gaku-mk1722'!W36</f>
        <v>131256.20000000001</v>
      </c>
      <c r="GS89" s="5">
        <f>+'gaku-mk1722'!M36</f>
        <v>56071.6</v>
      </c>
      <c r="GT89" s="5">
        <f>+'gaku-mk1722'!N36</f>
        <v>52143.199999999997</v>
      </c>
      <c r="GU89" s="5">
        <f t="shared" si="266"/>
        <v>74378.8</v>
      </c>
      <c r="GV89" s="5">
        <f>+'gaku-jk1722'!C36-'gaku-jk1722'!D36</f>
        <v>4905.3000000000175</v>
      </c>
      <c r="GW89" s="5">
        <f t="shared" si="267"/>
        <v>11584.7</v>
      </c>
      <c r="GX89" s="5">
        <f t="shared" si="268"/>
        <v>21708.7</v>
      </c>
      <c r="GY89" s="5">
        <f>+'gaku-jk1722'!H36</f>
        <v>1963.9</v>
      </c>
      <c r="GZ89" s="5">
        <f>+'gaku-jk1722'!Z36</f>
        <v>124890</v>
      </c>
      <c r="HA89" s="5">
        <f>+'gaku-jk1722'!M36</f>
        <v>45699.1</v>
      </c>
      <c r="HB89" s="5">
        <f>+'gaku-jk1722'!N36</f>
        <v>61940.4</v>
      </c>
      <c r="HC89" s="9">
        <f t="shared" ca="1" si="231"/>
        <v>112.8</v>
      </c>
      <c r="HD89">
        <f ca="1">+OFFSET('def-cy1722'!$C$8,ROUNDDOWN((ROW(Sheet1!HG89)-ROW(Sheet1!HG$61))/4,0),0)</f>
        <v>107.8</v>
      </c>
      <c r="HE89" s="9">
        <f t="shared" ca="1" si="232"/>
        <v>220.2</v>
      </c>
      <c r="HF89" s="9">
        <f t="shared" ca="1" si="233"/>
        <v>97.6</v>
      </c>
      <c r="HG89">
        <f ca="1">+OFFSET('def-cy1722'!$H$8,ROUNDDOWN((ROW(Sheet1!HG89)-ROW(Sheet1!HG$61))/4,0),0)</f>
        <v>98.6</v>
      </c>
      <c r="HH89">
        <f ca="1">+OFFSET('def-cy1722'!$W$8,ROUNDDOWN((ROW(Sheet1!HG89)-ROW(Sheet1!HG$61))/4,0),0)</f>
        <v>104.2</v>
      </c>
      <c r="HI89">
        <f ca="1">+OFFSET('def-cy1722'!$M$8,ROUNDDOWN((ROW(Sheet1!HG89)-ROW(Sheet1!HG$61))/4,0),0)</f>
        <v>122.5</v>
      </c>
      <c r="HJ89">
        <f ca="1">+OFFSET('def-cy1722'!$N$8,ROUNDDOWN((ROW(Sheet1!HG89)-ROW(Sheet1!HG$61))/4,0),0)</f>
        <v>84.1</v>
      </c>
      <c r="HS89" s="9">
        <f t="shared" ca="1" si="203"/>
        <v>115.8</v>
      </c>
      <c r="HT89" s="9">
        <f t="shared" ca="1" si="204"/>
        <v>109</v>
      </c>
      <c r="HU89" s="9">
        <f t="shared" ca="1" si="205"/>
        <v>241.2</v>
      </c>
      <c r="HV89" s="9">
        <f t="shared" ca="1" si="206"/>
        <v>98.6</v>
      </c>
      <c r="HW89" s="9">
        <f t="shared" ca="1" si="207"/>
        <v>100.8</v>
      </c>
      <c r="HX89" s="9">
        <f t="shared" ca="1" si="208"/>
        <v>104.7</v>
      </c>
      <c r="HY89" s="9">
        <f t="shared" ca="1" si="209"/>
        <v>119.5</v>
      </c>
      <c r="HZ89" s="9">
        <f t="shared" ca="1" si="210"/>
        <v>82.2</v>
      </c>
      <c r="IA89">
        <f t="shared" ca="1" si="234"/>
        <v>3.7544302632391016E-4</v>
      </c>
      <c r="IB89">
        <f t="shared" ca="1" si="235"/>
        <v>6.7332550464239429E-4</v>
      </c>
      <c r="IC89">
        <f t="shared" ca="1" si="236"/>
        <v>6.3883322594922853E-3</v>
      </c>
      <c r="ID89">
        <f t="shared" ca="1" si="237"/>
        <v>-4.3104236539950321E-4</v>
      </c>
      <c r="IE89">
        <f t="shared" ca="1" si="238"/>
        <v>6.4035700824321478E-3</v>
      </c>
      <c r="IF89">
        <f t="shared" ca="1" si="239"/>
        <v>7.8392282829573504E-3</v>
      </c>
      <c r="IG89">
        <f t="shared" ca="1" si="240"/>
        <v>-7.4731619566880602E-3</v>
      </c>
      <c r="IH89">
        <f t="shared" ca="1" si="241"/>
        <v>-3.3561151506402668E-4</v>
      </c>
      <c r="II89">
        <f t="shared" ca="1" si="305"/>
        <v>1.3440083318696497E-2</v>
      </c>
      <c r="IJ89" s="5">
        <f t="shared" ca="1" si="306"/>
        <v>232154.82710631049</v>
      </c>
      <c r="IK89" s="1">
        <f t="shared" ca="1" si="269"/>
        <v>26.893512163104379</v>
      </c>
      <c r="IL89">
        <f t="shared" ca="1" si="307"/>
        <v>1.4831328026967482E-2</v>
      </c>
      <c r="IM89" s="5">
        <f t="shared" si="270"/>
        <v>274805.59999999992</v>
      </c>
      <c r="IN89">
        <f t="shared" ca="1" si="271"/>
        <v>118.3716933329835</v>
      </c>
      <c r="IP89" s="112">
        <v>127.65531916468311</v>
      </c>
      <c r="IQ89" s="112">
        <v>126.24086991421348</v>
      </c>
      <c r="IR89">
        <f t="shared" si="272"/>
        <v>97.178138886011851</v>
      </c>
      <c r="IS89">
        <f t="shared" si="308"/>
        <v>-1.564685871436558E-2</v>
      </c>
      <c r="IT89" s="112">
        <v>0.54646092595964302</v>
      </c>
      <c r="IU89">
        <f t="shared" si="309"/>
        <v>8.2366394955189267E-3</v>
      </c>
      <c r="IW89">
        <f>+util!B87</f>
        <v>105.73333333333299</v>
      </c>
      <c r="IX89">
        <f t="shared" si="310"/>
        <v>-3.1344691746445108E-2</v>
      </c>
      <c r="IY89">
        <f t="shared" si="311"/>
        <v>-1.8806815047867066E-2</v>
      </c>
      <c r="JA89" s="5">
        <f t="shared" si="273"/>
        <v>142448.20000000001</v>
      </c>
      <c r="JB89" s="1">
        <f t="shared" si="274"/>
        <v>2.9921566485741655</v>
      </c>
      <c r="JC89" s="5">
        <f t="shared" ca="1" si="275"/>
        <v>120339.75014557618</v>
      </c>
      <c r="JD89" s="1">
        <f t="shared" ca="1" si="276"/>
        <v>13.94051794909684</v>
      </c>
      <c r="JE89">
        <f t="shared" ca="1" si="312"/>
        <v>2.3781109786279127E-2</v>
      </c>
      <c r="JG89">
        <f t="shared" si="277"/>
        <v>0.55910550491004751</v>
      </c>
    </row>
    <row r="90" spans="1:267" x14ac:dyDescent="0.15">
      <c r="A90" t="s">
        <v>329</v>
      </c>
      <c r="B90" s="5">
        <f>+'gaku-mk1722'!B37</f>
        <v>525900.1</v>
      </c>
      <c r="C90" s="5">
        <f>+'kgaku-mk1722'!B38</f>
        <v>284719.09999999998</v>
      </c>
      <c r="D90" s="5">
        <f>+'kgaku-mk1722'!C38</f>
        <v>2797.3</v>
      </c>
      <c r="E90" s="5">
        <f>+'kgaku-mk1722'!D38</f>
        <v>282.3</v>
      </c>
      <c r="F90" s="5">
        <f>+'kgaku-mk1722'!F38</f>
        <v>25892.799999999999</v>
      </c>
      <c r="G90" s="5">
        <f>+'kgaku-mk1722'!G38</f>
        <v>18512</v>
      </c>
      <c r="H90" s="5">
        <f>+'kgaku-mk1722'!H38</f>
        <v>75609.3</v>
      </c>
      <c r="I90" s="5">
        <f>+'kgaku-mk1722'!I38</f>
        <v>162190</v>
      </c>
      <c r="J90" s="5">
        <f>+'gaku-mk1722'!F37</f>
        <v>19930.099999999999</v>
      </c>
      <c r="K90" s="5">
        <f>+'gaku-mk1722'!G37</f>
        <v>81728.7</v>
      </c>
      <c r="L90" s="5">
        <f>+'gaku-jk1722'!B37</f>
        <v>466002.2</v>
      </c>
      <c r="M90" s="5">
        <f>+'kgaku-jk1722'!B38</f>
        <v>263834.90000000002</v>
      </c>
      <c r="N90" s="5">
        <f>+'kgaku-jk1722'!C38</f>
        <v>3006.3</v>
      </c>
      <c r="O90" s="5">
        <f>+'kgaku-jk1722'!D38</f>
        <v>275.10000000000002</v>
      </c>
      <c r="P90" s="5">
        <f>+'kgaku-jk1722'!F38</f>
        <v>11651.7</v>
      </c>
      <c r="Q90" s="5">
        <f>+'kgaku-jk1722'!G38</f>
        <v>16706.2</v>
      </c>
      <c r="R90" s="5">
        <f>+'kgaku-jk1722'!H38</f>
        <v>79268.2</v>
      </c>
      <c r="S90" s="5">
        <f>+'kgaku-jk1722'!I38</f>
        <v>158232.5</v>
      </c>
      <c r="T90" s="5">
        <f>+'gaku-jk1722'!F37</f>
        <v>20327.599999999999</v>
      </c>
      <c r="U90" s="5">
        <f>+'gaku-jk1722'!G37</f>
        <v>72304.399999999994</v>
      </c>
      <c r="V90" s="8">
        <f t="shared" si="164"/>
        <v>112.85356592737115</v>
      </c>
      <c r="W90" s="8">
        <f t="shared" si="212"/>
        <v>107.9156320865814</v>
      </c>
      <c r="X90" s="8">
        <f t="shared" si="213"/>
        <v>93.047932674716421</v>
      </c>
      <c r="Y90" s="8">
        <f t="shared" si="214"/>
        <v>102.61723009814612</v>
      </c>
      <c r="Z90" s="8">
        <f t="shared" si="215"/>
        <v>222.22336654737074</v>
      </c>
      <c r="AA90" s="8">
        <f t="shared" si="216"/>
        <v>110.80916067088864</v>
      </c>
      <c r="AB90" s="8">
        <f t="shared" si="217"/>
        <v>95.384151526084864</v>
      </c>
      <c r="AC90" s="8">
        <f t="shared" si="218"/>
        <v>102.50106646864583</v>
      </c>
      <c r="AD90" s="8">
        <f t="shared" si="219"/>
        <v>98.044530588952952</v>
      </c>
      <c r="AE90" s="8">
        <f t="shared" si="220"/>
        <v>113.03419985505722</v>
      </c>
      <c r="AF90" s="10">
        <f ca="1">+OFFSET('kdef-cy1722'!B$9,ROUNDDOWN((ROW(Sheet1!AF90)-ROW(Sheet1!AF$61))/4,0),0)</f>
        <v>107.7</v>
      </c>
      <c r="AG90" s="10">
        <f ca="1">+OFFSET('kdef-cy1722'!C$9,ROUNDDOWN((ROW(Sheet1!AG90)-ROW(Sheet1!AG$61))/4,0),0)</f>
        <v>93.6</v>
      </c>
      <c r="AH90" s="10">
        <f ca="1">+OFFSET('kdef-cy1722'!D$9,ROUNDDOWN((ROW(Sheet1!AH90)-ROW(Sheet1!AH$61))/4,0),0)</f>
        <v>102.5</v>
      </c>
      <c r="AI90" s="10">
        <f ca="1">+OFFSET('kdef-cy1722'!F$9,ROUNDDOWN((ROW(Sheet1!AI90)-ROW(Sheet1!AI$61))/4,0),0)</f>
        <v>220.2</v>
      </c>
      <c r="AJ90" s="10">
        <f ca="1">+OFFSET('kdef-cy1722'!G$9,ROUNDDOWN((ROW(Sheet1!AJ90)-ROW(Sheet1!AJ$61))/4,0),0)</f>
        <v>110.3</v>
      </c>
      <c r="AK90" s="10">
        <f ca="1">+OFFSET('kdef-cy1722'!H$9,ROUNDDOWN((ROW(Sheet1!AK90)-ROW(Sheet1!AK$61))/4,0),0)</f>
        <v>95.3</v>
      </c>
      <c r="AL90" s="10">
        <f ca="1">+OFFSET('kdef-cy1722'!I$9,ROUNDDOWN((ROW(Sheet1!AL90)-ROW(Sheet1!AL$61))/4,0),0)</f>
        <v>102.4</v>
      </c>
      <c r="AM90" s="10">
        <f ca="1">+OFFSET('def-cy1722'!$F$8,ROUNDDOWN((ROW(Sheet1!AM90)-ROW(Sheet1!AM$61))/4,0),0)</f>
        <v>97.6</v>
      </c>
      <c r="AN90" s="10">
        <f ca="1">+OFFSET('def-cy1722'!$G$8,ROUNDDOWN((ROW(Sheet1!AN90)-ROW(Sheet1!AN$61))/4,0),0)</f>
        <v>112.8</v>
      </c>
      <c r="AO90" s="128"/>
      <c r="AP90" s="128"/>
      <c r="AQ90" s="128"/>
      <c r="AR90" s="128"/>
      <c r="AS90" s="128"/>
      <c r="AT90" s="128"/>
      <c r="AU90" s="128"/>
      <c r="AV90" s="128"/>
      <c r="AW90" s="128"/>
      <c r="AX90" s="9">
        <f t="shared" ca="1" si="316"/>
        <v>108.9</v>
      </c>
      <c r="AY90" s="9">
        <f t="shared" ca="1" si="317"/>
        <v>83.6</v>
      </c>
      <c r="AZ90" s="9">
        <f t="shared" ca="1" si="318"/>
        <v>103.4</v>
      </c>
      <c r="BA90" s="9">
        <f t="shared" ca="1" si="319"/>
        <v>241.2</v>
      </c>
      <c r="BB90" s="9">
        <f t="shared" ca="1" si="320"/>
        <v>112.4</v>
      </c>
      <c r="BC90" s="9">
        <f t="shared" ca="1" si="321"/>
        <v>95.8</v>
      </c>
      <c r="BD90" s="9">
        <f t="shared" ca="1" si="322"/>
        <v>102.5</v>
      </c>
      <c r="BE90" s="9">
        <f t="shared" ca="1" si="322"/>
        <v>98.6</v>
      </c>
      <c r="BF90" s="9">
        <f t="shared" ca="1" si="323"/>
        <v>115.8</v>
      </c>
      <c r="BG90">
        <f t="shared" ca="1" si="278"/>
        <v>-5.2290564628801241E-4</v>
      </c>
      <c r="BH90">
        <f t="shared" ca="1" si="279"/>
        <v>2.0085457155554582E-6</v>
      </c>
      <c r="BI90">
        <f t="shared" ca="1" si="280"/>
        <v>-7.7946336768811182E-4</v>
      </c>
      <c r="BJ90">
        <f t="shared" ca="1" si="281"/>
        <v>-1.1176659471746515E-3</v>
      </c>
      <c r="BK90">
        <f t="shared" ca="1" si="282"/>
        <v>9.1533157859191149E-3</v>
      </c>
      <c r="BL90" s="13">
        <f t="shared" ca="1" si="283"/>
        <v>6.7352893704838946E-3</v>
      </c>
      <c r="BM90">
        <f t="shared" ca="1" si="242"/>
        <v>3.2748445842015524E-3</v>
      </c>
      <c r="BN90">
        <f t="shared" ca="1" si="243"/>
        <v>-2.7595650016505779E-2</v>
      </c>
      <c r="BO90" s="13">
        <f t="shared" ca="1" si="244"/>
        <v>-2.4320805432304228E-2</v>
      </c>
      <c r="BP90">
        <f t="shared" ca="1" si="284"/>
        <v>-1.7730997475784376E-2</v>
      </c>
      <c r="BQ90">
        <f t="shared" ca="1" si="285"/>
        <v>1.1928455397372517E-3</v>
      </c>
      <c r="BR90">
        <f t="shared" ca="1" si="286"/>
        <v>-1.0051575637249606E-2</v>
      </c>
      <c r="BS90" s="13">
        <f t="shared" ca="1" si="287"/>
        <v>-2.658972757329673E-2</v>
      </c>
      <c r="BT90" s="5">
        <f t="shared" si="245"/>
        <v>72304.399999999994</v>
      </c>
      <c r="BU90" s="5">
        <f t="shared" ca="1" si="246"/>
        <v>256741.26555340664</v>
      </c>
      <c r="BV90" s="5">
        <f t="shared" ca="1" si="247"/>
        <v>28577.038430609537</v>
      </c>
      <c r="BW90" s="5">
        <f t="shared" ca="1" si="288"/>
        <v>99501.059896966399</v>
      </c>
      <c r="BX90" s="5">
        <f t="shared" si="248"/>
        <v>81728.7</v>
      </c>
      <c r="BY90" s="5">
        <f t="shared" si="249"/>
        <v>258826.3</v>
      </c>
      <c r="BZ90" s="5">
        <f t="shared" si="250"/>
        <v>45822.899999999994</v>
      </c>
      <c r="CA90" s="5">
        <f t="shared" si="251"/>
        <v>127551.59999999999</v>
      </c>
      <c r="CB90" s="9">
        <f t="shared" si="289"/>
        <v>113.03419985505722</v>
      </c>
      <c r="CC90" s="9">
        <f t="shared" ca="1" si="290"/>
        <v>100.81211504590001</v>
      </c>
      <c r="CD90" s="9">
        <f t="shared" ca="1" si="291"/>
        <v>160.3486663296712</v>
      </c>
      <c r="CE90" s="9">
        <f t="shared" ca="1" si="292"/>
        <v>128.19119729184794</v>
      </c>
      <c r="CF90" s="5"/>
      <c r="CG90" s="5">
        <f t="shared" si="252"/>
        <v>100.73890736006257</v>
      </c>
      <c r="CH90" s="5">
        <f t="shared" ca="1" si="293"/>
        <v>100.81211504590001</v>
      </c>
      <c r="CI90" s="5">
        <f t="shared" si="253"/>
        <v>143.28925273536316</v>
      </c>
      <c r="CJ90" s="5">
        <f t="shared" ca="1" si="294"/>
        <v>160.3486663296712</v>
      </c>
      <c r="CK90" s="5">
        <f t="shared" si="295"/>
        <v>122.3121158915535</v>
      </c>
      <c r="CL90" s="5">
        <f t="shared" ca="1" si="296"/>
        <v>128.19119729184794</v>
      </c>
      <c r="CM90" s="5"/>
      <c r="CN90" s="1">
        <f t="shared" si="221"/>
        <v>54.026463937398319</v>
      </c>
      <c r="CO90" s="1">
        <f t="shared" si="222"/>
        <v>8.3826880197458777</v>
      </c>
      <c r="CP90" s="1">
        <f t="shared" ca="1" si="223"/>
        <v>29.765573477256396</v>
      </c>
      <c r="CQ90" s="1">
        <f t="shared" ca="1" si="224"/>
        <v>3.3131095437081028</v>
      </c>
      <c r="CR90" s="1">
        <f t="shared" ca="1" si="225"/>
        <v>11.535761900386662</v>
      </c>
      <c r="CS90" s="83">
        <f t="shared" si="297"/>
        <v>-5.2130951658660215E-3</v>
      </c>
      <c r="CT90" s="83">
        <f t="shared" si="298"/>
        <v>-2.7482892550539179E-2</v>
      </c>
      <c r="CU90" s="83">
        <f t="shared" ca="1" si="254"/>
        <v>7.5157862401895705E-3</v>
      </c>
      <c r="CV90" s="83">
        <f t="shared" ca="1" si="255"/>
        <v>-2.3818363095217586E-2</v>
      </c>
      <c r="CW90" s="83">
        <f t="shared" ca="1" si="255"/>
        <v>-2.6146550902188301E-2</v>
      </c>
      <c r="CX90" s="83">
        <f t="shared" si="299"/>
        <v>-7.451952711605812E-3</v>
      </c>
      <c r="CY90" s="83">
        <f t="shared" si="313"/>
        <v>-8.0169106237173819E-3</v>
      </c>
      <c r="CZ90" s="83">
        <f t="shared" ca="1" si="314"/>
        <v>-4.3879879753883633E-3</v>
      </c>
      <c r="DA90" s="83">
        <f t="shared" ca="1" si="315"/>
        <v>-1.3578603449806189E-2</v>
      </c>
      <c r="DB90" s="83">
        <f t="shared" ca="1" si="315"/>
        <v>-1.0035222355950515E-2</v>
      </c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H90" s="5"/>
      <c r="EO90" s="91">
        <v>81728.7</v>
      </c>
      <c r="EP90" s="1">
        <f>+'gaku-mk1131'!G93</f>
        <v>72600.3</v>
      </c>
      <c r="EQ90" s="5">
        <f t="shared" ca="1" si="256"/>
        <v>15938.828431005959</v>
      </c>
      <c r="ER90" s="7">
        <f ca="1">+ER89+$EQ89</f>
        <v>668119.850973177</v>
      </c>
      <c r="ES90" s="4">
        <f ca="1">+ER89+EQ89</f>
        <v>668119.850973177</v>
      </c>
      <c r="ET90" s="131">
        <f ca="1">+ET89+EQ89-(ES93-ER93)/4</f>
        <v>655996.63235743321</v>
      </c>
      <c r="EU90" s="132">
        <v>633213.9</v>
      </c>
      <c r="EV90" s="5">
        <f t="shared" ca="1" si="257"/>
        <v>6417.333333333333</v>
      </c>
      <c r="EW90" s="92">
        <f t="shared" ca="1" si="258"/>
        <v>106.06666666666666</v>
      </c>
      <c r="EX90">
        <f t="shared" ca="1" si="226"/>
        <v>0.69378664452510264</v>
      </c>
      <c r="EY90">
        <f t="shared" ca="1" si="259"/>
        <v>0.70267152830494306</v>
      </c>
      <c r="EZ90">
        <f t="shared" ca="1" si="260"/>
        <v>-3.7705492744875267E-3</v>
      </c>
      <c r="FA90">
        <f t="shared" ca="1" si="260"/>
        <v>-3.8308191720882599E-3</v>
      </c>
      <c r="FC90" s="6">
        <f>+call!C128</f>
        <v>0.02</v>
      </c>
      <c r="FE90" s="142">
        <f>fof!B152/10</f>
        <v>12947.835051567892</v>
      </c>
      <c r="FF90" s="142">
        <f>fof!C152/10</f>
        <v>321905.09999999998</v>
      </c>
      <c r="FN90" s="5">
        <f t="shared" si="227"/>
        <v>12947.835051567892</v>
      </c>
      <c r="FO90" s="5">
        <f t="shared" si="211"/>
        <v>321905.09999999998</v>
      </c>
      <c r="FP90" s="1">
        <f t="shared" si="228"/>
        <v>1.5011211180567703</v>
      </c>
      <c r="FQ90" s="1">
        <f t="shared" si="229"/>
        <v>37.320412385208911</v>
      </c>
      <c r="FR90" s="211">
        <f>+FP90/消費税調整!$E90*100</f>
        <v>1.3615512281819671</v>
      </c>
      <c r="FS90" s="211">
        <f>+FQ90/消費税調整!$E90*100</f>
        <v>33.850468631816952</v>
      </c>
      <c r="FT90" s="83">
        <f t="shared" si="300"/>
        <v>0.39642335972372489</v>
      </c>
      <c r="FU90" s="83">
        <f t="shared" si="301"/>
        <v>3.9982774960352907E-2</v>
      </c>
      <c r="FW90" s="5">
        <f>kshotoku1722!E38</f>
        <v>268430.5</v>
      </c>
      <c r="FX90" s="72">
        <f t="shared" ca="1" si="261"/>
        <v>0.39436497932806386</v>
      </c>
      <c r="FY90">
        <f t="shared" ca="1" si="302"/>
        <v>-9.4107585199043227E-3</v>
      </c>
      <c r="GA90" s="72">
        <f ca="1">+AVERAGE(OFFSET(Maikin05!$F$10,ROUNDDOWN((ROW(GA90)-ROW(GA$45))/4,0),MOD(ROW(GA90)-ROW(GA$45),4)*3):OFFSET(Maikin05!$F$10,ROUNDDOWN((ROW(GA90)-ROW(GA$45))/4,0),MOD(ROW(GA90)-ROW(GA$45),4)*3+2))</f>
        <v>106.06666666666666</v>
      </c>
      <c r="GB90" s="72">
        <f ca="1">+AVERAGE(OFFSET(Maikin30!$F$20,ROUNDDOWN((ROW(GB90)-ROW(GB$5))/4,0),MOD(ROW(GB90)-ROW(GB$5),4)*3):OFFSET(Maikin30!$F$20,ROUNDDOWN((ROW(GB90)-ROW(GB$5))/4,0),MOD(ROW(GB90)-ROW(GB$5),4)*3+2))</f>
        <v>103.56666666666666</v>
      </c>
      <c r="GC90" s="5">
        <f ca="1">+AVERAGE(OFFSET(Rocho!$J$66,(ROW(GC90)-ROW($GC$5))*3,0):OFFSET(Rocho!$J$66,(ROW(GC90)-ROW($GC$5))*3+2,0))</f>
        <v>6417.333333333333</v>
      </c>
      <c r="GD90" s="72">
        <f t="shared" ca="1" si="262"/>
        <v>78.913643497961672</v>
      </c>
      <c r="GE90">
        <f t="shared" ca="1" si="303"/>
        <v>-6.3530546126060565E-3</v>
      </c>
      <c r="GF90" s="72"/>
      <c r="GG90" s="87" t="s">
        <v>309</v>
      </c>
      <c r="GH90" s="78">
        <f ca="1">+AVERAGE(OFFSET(Rocho!$E$6,(ROW(GH90)-ROW($GH$5))*3,0):OFFSET(Rocho!$E$6,(ROW(GH90)-ROW($GH$5))*3+2,0))/10000</f>
        <v>10561.333333333332</v>
      </c>
      <c r="GI90" s="82">
        <f>Rocho!T91</f>
        <v>8685.9590571218505</v>
      </c>
      <c r="GJ90">
        <f t="shared" si="304"/>
        <v>-3.4354574730957848E-4</v>
      </c>
      <c r="GL90" s="94">
        <f t="shared" si="230"/>
        <v>267073.80000000005</v>
      </c>
      <c r="GM90" s="5">
        <f t="shared" si="263"/>
        <v>81728.7</v>
      </c>
      <c r="GN90" s="5">
        <f>+'gaku-mk1722'!C37-'gaku-mk1722'!D37</f>
        <v>5698.1000000000349</v>
      </c>
      <c r="GO90" s="5">
        <f t="shared" si="264"/>
        <v>25892.799999999999</v>
      </c>
      <c r="GP90" s="5">
        <f t="shared" si="265"/>
        <v>19930.099999999999</v>
      </c>
      <c r="GQ90" s="5">
        <f>+'gaku-mk1722'!H37</f>
        <v>2131.1999999999998</v>
      </c>
      <c r="GR90" s="5">
        <f>+'gaku-mk1722'!W37</f>
        <v>129248</v>
      </c>
      <c r="GS90" s="5">
        <f>+'gaku-mk1722'!M37</f>
        <v>53888.2</v>
      </c>
      <c r="GT90" s="5">
        <f>+'gaku-mk1722'!N37</f>
        <v>51443.3</v>
      </c>
      <c r="GU90" s="5">
        <f t="shared" si="266"/>
        <v>72304.399999999994</v>
      </c>
      <c r="GV90" s="5">
        <f>+'gaku-jk1722'!C37-'gaku-jk1722'!D37</f>
        <v>5121.0999999999767</v>
      </c>
      <c r="GW90" s="5">
        <f t="shared" si="267"/>
        <v>11651.7</v>
      </c>
      <c r="GX90" s="5">
        <f t="shared" si="268"/>
        <v>20327.599999999999</v>
      </c>
      <c r="GY90" s="5">
        <f>+'gaku-jk1722'!H37</f>
        <v>2127.1999999999998</v>
      </c>
      <c r="GZ90" s="5">
        <f>+'gaku-jk1722'!Z37</f>
        <v>124080.1</v>
      </c>
      <c r="HA90" s="5">
        <f>+'gaku-jk1722'!M37</f>
        <v>43992.4</v>
      </c>
      <c r="HB90" s="5">
        <f>+'gaku-jk1722'!N37</f>
        <v>60494.1</v>
      </c>
      <c r="HC90" s="9">
        <f t="shared" ca="1" si="231"/>
        <v>112.8</v>
      </c>
      <c r="HD90">
        <f ca="1">+OFFSET('def-cy1722'!$C$8,ROUNDDOWN((ROW(Sheet1!HG90)-ROW(Sheet1!HG$61))/4,0),0)</f>
        <v>107.8</v>
      </c>
      <c r="HE90" s="9">
        <f t="shared" ca="1" si="232"/>
        <v>220.2</v>
      </c>
      <c r="HF90" s="9">
        <f t="shared" ca="1" si="233"/>
        <v>97.6</v>
      </c>
      <c r="HG90">
        <f ca="1">+OFFSET('def-cy1722'!$H$8,ROUNDDOWN((ROW(Sheet1!HG90)-ROW(Sheet1!HG$61))/4,0),0)</f>
        <v>98.6</v>
      </c>
      <c r="HH90">
        <f ca="1">+OFFSET('def-cy1722'!$W$8,ROUNDDOWN((ROW(Sheet1!HG90)-ROW(Sheet1!HG$61))/4,0),0)</f>
        <v>104.2</v>
      </c>
      <c r="HI90">
        <f ca="1">+OFFSET('def-cy1722'!$M$8,ROUNDDOWN((ROW(Sheet1!HG90)-ROW(Sheet1!HG$61))/4,0),0)</f>
        <v>122.5</v>
      </c>
      <c r="HJ90">
        <f ca="1">+OFFSET('def-cy1722'!$N$8,ROUNDDOWN((ROW(Sheet1!HG90)-ROW(Sheet1!HG$61))/4,0),0)</f>
        <v>84.1</v>
      </c>
      <c r="HS90" s="9">
        <f t="shared" ca="1" si="203"/>
        <v>115.8</v>
      </c>
      <c r="HT90" s="9">
        <f t="shared" ca="1" si="204"/>
        <v>109</v>
      </c>
      <c r="HU90" s="9">
        <f t="shared" ca="1" si="205"/>
        <v>241.2</v>
      </c>
      <c r="HV90" s="9">
        <f t="shared" ca="1" si="206"/>
        <v>98.6</v>
      </c>
      <c r="HW90" s="9">
        <f t="shared" ca="1" si="207"/>
        <v>100.8</v>
      </c>
      <c r="HX90" s="9">
        <f t="shared" ca="1" si="208"/>
        <v>104.7</v>
      </c>
      <c r="HY90" s="9">
        <f t="shared" ca="1" si="209"/>
        <v>119.5</v>
      </c>
      <c r="HZ90" s="9">
        <f t="shared" ca="1" si="210"/>
        <v>82.2</v>
      </c>
      <c r="IA90">
        <f t="shared" ca="1" si="234"/>
        <v>-8.663928278310716E-3</v>
      </c>
      <c r="IB90">
        <f t="shared" ca="1" si="235"/>
        <v>8.4838254309313986E-4</v>
      </c>
      <c r="IC90">
        <f t="shared" ca="1" si="236"/>
        <v>5.8286220036412261E-4</v>
      </c>
      <c r="ID90">
        <f t="shared" ca="1" si="237"/>
        <v>-4.9115189669437049E-3</v>
      </c>
      <c r="IE90">
        <f t="shared" ca="1" si="238"/>
        <v>5.9369105033301622E-4</v>
      </c>
      <c r="IF90">
        <f t="shared" ca="1" si="239"/>
        <v>-3.0583829644712989E-3</v>
      </c>
      <c r="IG90">
        <f t="shared" ca="1" si="240"/>
        <v>-7.3559518715312026E-3</v>
      </c>
      <c r="IH90">
        <f t="shared" ca="1" si="241"/>
        <v>4.287893489751564E-3</v>
      </c>
      <c r="II90">
        <f t="shared" ca="1" si="305"/>
        <v>-1.7676952797715081E-2</v>
      </c>
      <c r="IJ90" s="5">
        <f t="shared" ca="1" si="306"/>
        <v>228051.03718579054</v>
      </c>
      <c r="IK90" s="1">
        <f t="shared" ca="1" si="269"/>
        <v>26.439341137025526</v>
      </c>
      <c r="IL90">
        <f t="shared" ca="1" si="307"/>
        <v>-1.7031978492179363E-2</v>
      </c>
      <c r="IM90" s="5">
        <f t="shared" si="270"/>
        <v>267073.80000000005</v>
      </c>
      <c r="IN90">
        <f t="shared" ca="1" si="271"/>
        <v>117.11141650384957</v>
      </c>
      <c r="IP90" s="112">
        <v>128.40869636912561</v>
      </c>
      <c r="IQ90" s="112">
        <v>126.5138218744674</v>
      </c>
      <c r="IR90">
        <f t="shared" si="272"/>
        <v>96.252738250250658</v>
      </c>
      <c r="IS90">
        <f t="shared" si="308"/>
        <v>-9.5683554740688057E-3</v>
      </c>
      <c r="IT90" s="112">
        <v>0.54764245759075592</v>
      </c>
      <c r="IU90">
        <f t="shared" si="309"/>
        <v>2.1598179992476734E-3</v>
      </c>
      <c r="IW90">
        <f>+util!B88</f>
        <v>102.76666666666701</v>
      </c>
      <c r="IX90">
        <f t="shared" si="310"/>
        <v>-2.8459154868581693E-2</v>
      </c>
      <c r="IY90">
        <f t="shared" si="311"/>
        <v>-1.7075492921149016E-2</v>
      </c>
      <c r="JA90" s="5">
        <f t="shared" si="273"/>
        <v>139522.20000000007</v>
      </c>
      <c r="JB90" s="1">
        <f t="shared" si="274"/>
        <v>3.0448138376226752</v>
      </c>
      <c r="JC90" s="5">
        <f t="shared" ca="1" si="275"/>
        <v>119136.29274171904</v>
      </c>
      <c r="JD90" s="1">
        <f t="shared" ca="1" si="276"/>
        <v>13.812193640815028</v>
      </c>
      <c r="JE90">
        <f t="shared" ca="1" si="312"/>
        <v>-9.2477610629819323E-3</v>
      </c>
      <c r="JG90">
        <f t="shared" si="277"/>
        <v>0.56616664041500242</v>
      </c>
    </row>
    <row r="91" spans="1:267" x14ac:dyDescent="0.15">
      <c r="A91" t="s">
        <v>330</v>
      </c>
      <c r="B91" s="5">
        <f>+'gaku-mk1722'!B38</f>
        <v>518262</v>
      </c>
      <c r="C91" s="5">
        <f>+'kgaku-mk1722'!B39</f>
        <v>282624</v>
      </c>
      <c r="D91" s="5">
        <f>+'kgaku-mk1722'!C39</f>
        <v>2772.1</v>
      </c>
      <c r="E91" s="5">
        <f>+'kgaku-mk1722'!D39</f>
        <v>251.7</v>
      </c>
      <c r="F91" s="5">
        <f>+'kgaku-mk1722'!F39</f>
        <v>24502.799999999999</v>
      </c>
      <c r="G91" s="5">
        <f>+'kgaku-mk1722'!G39</f>
        <v>18389.3</v>
      </c>
      <c r="H91" s="5">
        <f>+'kgaku-mk1722'!H39</f>
        <v>76212.7</v>
      </c>
      <c r="I91" s="5">
        <f>+'kgaku-mk1722'!I39</f>
        <v>160998.70000000001</v>
      </c>
      <c r="J91" s="5">
        <f>+'gaku-mk1722'!F38</f>
        <v>19625.900000000001</v>
      </c>
      <c r="K91" s="5">
        <f>+'gaku-mk1722'!G38</f>
        <v>79989.3</v>
      </c>
      <c r="L91" s="5">
        <f>+'gaku-jk1722'!B38</f>
        <v>460803.3</v>
      </c>
      <c r="M91" s="5">
        <f>+'kgaku-jk1722'!B39</f>
        <v>262902.3</v>
      </c>
      <c r="N91" s="5">
        <f>+'kgaku-jk1722'!C39</f>
        <v>2948</v>
      </c>
      <c r="O91" s="5">
        <f>+'kgaku-jk1722'!D39</f>
        <v>246</v>
      </c>
      <c r="P91" s="5">
        <f>+'kgaku-jk1722'!F39</f>
        <v>11226</v>
      </c>
      <c r="Q91" s="5">
        <f>+'kgaku-jk1722'!G39</f>
        <v>16715.599999999999</v>
      </c>
      <c r="R91" s="5">
        <f>+'kgaku-jk1722'!H39</f>
        <v>80172.7</v>
      </c>
      <c r="S91" s="5">
        <f>+'kgaku-jk1722'!I39</f>
        <v>157428.4</v>
      </c>
      <c r="T91" s="5">
        <f>+'gaku-jk1722'!F38</f>
        <v>20184</v>
      </c>
      <c r="U91" s="5">
        <f>+'gaku-jk1722'!G38</f>
        <v>71151.5</v>
      </c>
      <c r="V91" s="8">
        <f t="shared" si="164"/>
        <v>112.46924663950975</v>
      </c>
      <c r="W91" s="8">
        <f t="shared" si="212"/>
        <v>107.50153193791002</v>
      </c>
      <c r="X91" s="8">
        <f t="shared" si="213"/>
        <v>94.033242876526458</v>
      </c>
      <c r="Y91" s="8">
        <f t="shared" si="214"/>
        <v>102.3170731707317</v>
      </c>
      <c r="Z91" s="8">
        <f t="shared" si="215"/>
        <v>218.26830571886694</v>
      </c>
      <c r="AA91" s="8">
        <f t="shared" si="216"/>
        <v>110.01280241211802</v>
      </c>
      <c r="AB91" s="8">
        <f t="shared" si="217"/>
        <v>95.060662794193036</v>
      </c>
      <c r="AC91" s="8">
        <f t="shared" si="218"/>
        <v>102.2678881320016</v>
      </c>
      <c r="AD91" s="8">
        <f t="shared" si="219"/>
        <v>97.234938565200167</v>
      </c>
      <c r="AE91" s="8">
        <f t="shared" si="220"/>
        <v>112.42110145253439</v>
      </c>
      <c r="AF91" s="10">
        <f ca="1">+OFFSET('kdef-cy1722'!B$9,ROUNDDOWN((ROW(Sheet1!AF91)-ROW(Sheet1!AF$61))/4,0),0)</f>
        <v>107.7</v>
      </c>
      <c r="AG91" s="10">
        <f ca="1">+OFFSET('kdef-cy1722'!C$9,ROUNDDOWN((ROW(Sheet1!AG91)-ROW(Sheet1!AG$61))/4,0),0)</f>
        <v>93.6</v>
      </c>
      <c r="AH91" s="10">
        <f ca="1">+OFFSET('kdef-cy1722'!D$9,ROUNDDOWN((ROW(Sheet1!AH91)-ROW(Sheet1!AH$61))/4,0),0)</f>
        <v>102.5</v>
      </c>
      <c r="AI91" s="10">
        <f ca="1">+OFFSET('kdef-cy1722'!F$9,ROUNDDOWN((ROW(Sheet1!AI91)-ROW(Sheet1!AI$61))/4,0),0)</f>
        <v>220.2</v>
      </c>
      <c r="AJ91" s="10">
        <f ca="1">+OFFSET('kdef-cy1722'!G$9,ROUNDDOWN((ROW(Sheet1!AJ91)-ROW(Sheet1!AJ$61))/4,0),0)</f>
        <v>110.3</v>
      </c>
      <c r="AK91" s="10">
        <f ca="1">+OFFSET('kdef-cy1722'!H$9,ROUNDDOWN((ROW(Sheet1!AK91)-ROW(Sheet1!AK$61))/4,0),0)</f>
        <v>95.3</v>
      </c>
      <c r="AL91" s="10">
        <f ca="1">+OFFSET('kdef-cy1722'!I$9,ROUNDDOWN((ROW(Sheet1!AL91)-ROW(Sheet1!AL$61))/4,0),0)</f>
        <v>102.4</v>
      </c>
      <c r="AM91" s="10">
        <f ca="1">+OFFSET('def-cy1722'!$F$8,ROUNDDOWN((ROW(Sheet1!AM91)-ROW(Sheet1!AM$61))/4,0),0)</f>
        <v>97.6</v>
      </c>
      <c r="AN91" s="10">
        <f ca="1">+OFFSET('def-cy1722'!$G$8,ROUNDDOWN((ROW(Sheet1!AN91)-ROW(Sheet1!AN$61))/4,0),0)</f>
        <v>112.8</v>
      </c>
      <c r="AO91" s="128"/>
      <c r="AP91" s="128"/>
      <c r="AQ91" s="128"/>
      <c r="AR91" s="128"/>
      <c r="AS91" s="128"/>
      <c r="AT91" s="128"/>
      <c r="AU91" s="128"/>
      <c r="AV91" s="128"/>
      <c r="AW91" s="128"/>
      <c r="AX91" s="9">
        <f t="shared" ca="1" si="316"/>
        <v>108.9</v>
      </c>
      <c r="AY91" s="9">
        <f t="shared" ca="1" si="317"/>
        <v>83.6</v>
      </c>
      <c r="AZ91" s="9">
        <f t="shared" ca="1" si="318"/>
        <v>103.4</v>
      </c>
      <c r="BA91" s="9">
        <f t="shared" ca="1" si="319"/>
        <v>241.2</v>
      </c>
      <c r="BB91" s="9">
        <f t="shared" ca="1" si="320"/>
        <v>112.4</v>
      </c>
      <c r="BC91" s="9">
        <f t="shared" ca="1" si="321"/>
        <v>95.8</v>
      </c>
      <c r="BD91" s="9">
        <f t="shared" ca="1" si="322"/>
        <v>102.5</v>
      </c>
      <c r="BE91" s="9">
        <f t="shared" ca="1" si="322"/>
        <v>98.6</v>
      </c>
      <c r="BF91" s="9">
        <f t="shared" ca="1" si="323"/>
        <v>115.8</v>
      </c>
      <c r="BG91">
        <f t="shared" ca="1" si="278"/>
        <v>-1.8808350860084571E-4</v>
      </c>
      <c r="BH91">
        <f t="shared" ca="1" si="279"/>
        <v>1.1611529056304781E-4</v>
      </c>
      <c r="BI91">
        <f t="shared" ca="1" si="280"/>
        <v>4.077275432453462E-5</v>
      </c>
      <c r="BJ91">
        <f t="shared" ca="1" si="281"/>
        <v>3.3438744721090161E-3</v>
      </c>
      <c r="BK91">
        <f t="shared" ca="1" si="282"/>
        <v>-3.1806055544574179E-3</v>
      </c>
      <c r="BL91" s="13">
        <f t="shared" ca="1" si="283"/>
        <v>1.3207345393833475E-4</v>
      </c>
      <c r="BM91">
        <f t="shared" ca="1" si="242"/>
        <v>-2.1326151869255874E-2</v>
      </c>
      <c r="BN91">
        <f t="shared" ca="1" si="243"/>
        <v>-2.9407824559638147E-3</v>
      </c>
      <c r="BO91" s="13">
        <f t="shared" ca="1" si="244"/>
        <v>-2.4266934325219688E-2</v>
      </c>
      <c r="BP91">
        <f t="shared" ca="1" si="284"/>
        <v>-1.0123632662820911E-2</v>
      </c>
      <c r="BQ91">
        <f t="shared" ca="1" si="285"/>
        <v>-7.7860490157250781E-3</v>
      </c>
      <c r="BR91">
        <f t="shared" ca="1" si="286"/>
        <v>-1.073661881763462E-3</v>
      </c>
      <c r="BS91" s="13">
        <f t="shared" ca="1" si="287"/>
        <v>-1.8983343560309451E-2</v>
      </c>
      <c r="BT91" s="5">
        <f t="shared" si="245"/>
        <v>71151.5</v>
      </c>
      <c r="BU91" s="5">
        <f t="shared" ca="1" si="246"/>
        <v>256775.17425911676</v>
      </c>
      <c r="BV91" s="5">
        <f t="shared" ca="1" si="247"/>
        <v>27883.561315804658</v>
      </c>
      <c r="BW91" s="5">
        <f t="shared" ca="1" si="288"/>
        <v>97612.197092327347</v>
      </c>
      <c r="BX91" s="5">
        <f t="shared" si="248"/>
        <v>79989.3</v>
      </c>
      <c r="BY91" s="5">
        <f t="shared" si="249"/>
        <v>258121.1</v>
      </c>
      <c r="BZ91" s="5">
        <f t="shared" si="250"/>
        <v>44128.7</v>
      </c>
      <c r="CA91" s="5">
        <f t="shared" si="251"/>
        <v>124118</v>
      </c>
      <c r="CB91" s="9">
        <f t="shared" si="289"/>
        <v>112.42110145253439</v>
      </c>
      <c r="CC91" s="9">
        <f t="shared" ca="1" si="290"/>
        <v>100.52416505792148</v>
      </c>
      <c r="CD91" s="9">
        <f t="shared" ca="1" si="291"/>
        <v>158.26063069995095</v>
      </c>
      <c r="CE91" s="9">
        <f t="shared" ca="1" si="292"/>
        <v>127.15419148142102</v>
      </c>
      <c r="CF91" s="5"/>
      <c r="CG91" s="5">
        <f t="shared" si="252"/>
        <v>100.43252571640713</v>
      </c>
      <c r="CH91" s="5">
        <f t="shared" ca="1" si="293"/>
        <v>100.52416505792148</v>
      </c>
      <c r="CI91" s="5">
        <f t="shared" si="253"/>
        <v>140.49251830627188</v>
      </c>
      <c r="CJ91" s="5">
        <f t="shared" ca="1" si="294"/>
        <v>158.26063069995095</v>
      </c>
      <c r="CK91" s="5">
        <f t="shared" si="295"/>
        <v>121.0181208348162</v>
      </c>
      <c r="CL91" s="5">
        <f t="shared" ca="1" si="296"/>
        <v>127.15419148142102</v>
      </c>
      <c r="CM91" s="5"/>
      <c r="CN91" s="1">
        <f t="shared" si="221"/>
        <v>53.464477863875729</v>
      </c>
      <c r="CO91" s="1">
        <f t="shared" si="222"/>
        <v>8.2553180429297139</v>
      </c>
      <c r="CP91" s="1">
        <f t="shared" ca="1" si="223"/>
        <v>29.792214205430778</v>
      </c>
      <c r="CQ91" s="1">
        <f t="shared" ca="1" si="224"/>
        <v>3.2351765856165953</v>
      </c>
      <c r="CR91" s="1">
        <f t="shared" ca="1" si="225"/>
        <v>11.325407501827808</v>
      </c>
      <c r="CS91" s="83">
        <f t="shared" si="297"/>
        <v>-1.04565312142729E-2</v>
      </c>
      <c r="CT91" s="83">
        <f t="shared" si="298"/>
        <v>-1.5311025200814857E-2</v>
      </c>
      <c r="CU91" s="83">
        <f t="shared" ca="1" si="254"/>
        <v>8.946178489074824E-4</v>
      </c>
      <c r="CV91" s="83">
        <f t="shared" ca="1" si="255"/>
        <v>-2.3803675144657491E-2</v>
      </c>
      <c r="CW91" s="83">
        <f t="shared" ca="1" si="255"/>
        <v>-1.840328740353761E-2</v>
      </c>
      <c r="CX91" s="83">
        <f t="shared" si="299"/>
        <v>-3.4112805194599759E-3</v>
      </c>
      <c r="CY91" s="83">
        <f t="shared" si="313"/>
        <v>-5.4387713242114461E-3</v>
      </c>
      <c r="CZ91" s="83">
        <f t="shared" ca="1" si="314"/>
        <v>-2.860390428987085E-3</v>
      </c>
      <c r="DA91" s="83">
        <f t="shared" ca="1" si="315"/>
        <v>-1.3107373471994276E-2</v>
      </c>
      <c r="DB91" s="83">
        <f t="shared" ca="1" si="315"/>
        <v>-8.1224220783100189E-3</v>
      </c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H91" s="5"/>
      <c r="EO91" s="91">
        <v>79989.3</v>
      </c>
      <c r="EP91" s="1">
        <f>+'gaku-mk1131'!G94</f>
        <v>71321.399999999994</v>
      </c>
      <c r="EQ91" s="5">
        <f t="shared" ca="1" si="256"/>
        <v>15726.831154379906</v>
      </c>
      <c r="ER91" s="7">
        <f ca="1">+ER90+$EQ90</f>
        <v>684058.67940418294</v>
      </c>
      <c r="ES91" s="7">
        <f ca="1">+ES90+$EQ90</f>
        <v>684058.67940418294</v>
      </c>
      <c r="ET91" s="7">
        <f ca="1">+ET90+EQ90-(ES93-ER93)/4</f>
        <v>659812.2421726957</v>
      </c>
      <c r="EU91" s="132">
        <v>632765.4</v>
      </c>
      <c r="EV91" s="5">
        <f t="shared" ca="1" si="257"/>
        <v>6388.666666666667</v>
      </c>
      <c r="EW91" s="92">
        <f t="shared" ca="1" si="258"/>
        <v>105.30000000000001</v>
      </c>
      <c r="EX91">
        <f t="shared" ca="1" si="226"/>
        <v>0.68977514869547907</v>
      </c>
      <c r="EY91">
        <f t="shared" ca="1" si="259"/>
        <v>0.7002473853580804</v>
      </c>
      <c r="EZ91">
        <f t="shared" ca="1" si="260"/>
        <v>-5.7988115749156369E-3</v>
      </c>
      <c r="FA91">
        <f t="shared" ca="1" si="260"/>
        <v>-3.455859545230601E-3</v>
      </c>
      <c r="FC91" s="6">
        <f>+call!C129</f>
        <v>8.3333333333333297E-3</v>
      </c>
      <c r="FE91" s="142">
        <f>fof!B153/10</f>
        <v>11169.045317686936</v>
      </c>
      <c r="FF91" s="142">
        <f>fof!C153/10</f>
        <v>251645.7</v>
      </c>
      <c r="FN91" s="5">
        <f t="shared" si="227"/>
        <v>11169.045317686936</v>
      </c>
      <c r="FO91" s="5">
        <f t="shared" si="211"/>
        <v>251645.7</v>
      </c>
      <c r="FP91" s="1">
        <f t="shared" si="228"/>
        <v>1.2958830289368544</v>
      </c>
      <c r="FQ91" s="1">
        <f t="shared" si="229"/>
        <v>29.197069459332241</v>
      </c>
      <c r="FR91" s="211">
        <f>+FP91/消費税調整!$E91*100</f>
        <v>1.1794120323879598</v>
      </c>
      <c r="FS91" s="211">
        <f>+FQ91/消費税調整!$E91*100</f>
        <v>26.572903774389523</v>
      </c>
      <c r="FT91" s="83">
        <f t="shared" si="300"/>
        <v>-0.14360862204641345</v>
      </c>
      <c r="FU91" s="83">
        <f t="shared" si="301"/>
        <v>-0.2420608021214718</v>
      </c>
      <c r="FW91" s="5">
        <f>kshotoku1722!E39</f>
        <v>265650.7</v>
      </c>
      <c r="FX91" s="72">
        <f t="shared" ca="1" si="261"/>
        <v>0.39488657056224619</v>
      </c>
      <c r="FY91">
        <f t="shared" ca="1" si="302"/>
        <v>1.321736549492372E-3</v>
      </c>
      <c r="GA91" s="72">
        <f ca="1">+AVERAGE(OFFSET(Maikin05!$F$10,ROUNDDOWN((ROW(GA91)-ROW(GA$45))/4,0),MOD(ROW(GA91)-ROW(GA$45),4)*3):OFFSET(Maikin05!$F$10,ROUNDDOWN((ROW(GA91)-ROW(GA$45))/4,0),MOD(ROW(GA91)-ROW(GA$45),4)*3+2))</f>
        <v>105.30000000000001</v>
      </c>
      <c r="GB91" s="72">
        <f ca="1">+AVERAGE(OFFSET(Maikin30!$F$20,ROUNDDOWN((ROW(GB91)-ROW(GB$5))/4,0),MOD(ROW(GB91)-ROW(GB$5),4)*3):OFFSET(Maikin30!$F$20,ROUNDDOWN((ROW(GB91)-ROW(GB$5))/4,0),MOD(ROW(GB91)-ROW(GB$5),4)*3+2))</f>
        <v>102.86666666666667</v>
      </c>
      <c r="GC91" s="5">
        <f ca="1">+AVERAGE(OFFSET(Rocho!$J$66,(ROW(GC91)-ROW($GC$5))*3,0):OFFSET(Rocho!$J$66,(ROW(GC91)-ROW($GC$5))*3+2,0))</f>
        <v>6388.666666666667</v>
      </c>
      <c r="GD91" s="72">
        <f t="shared" ca="1" si="262"/>
        <v>78.052775260377658</v>
      </c>
      <c r="GE91">
        <f t="shared" ca="1" si="303"/>
        <v>-1.0968930499039194E-2</v>
      </c>
      <c r="GF91" s="72"/>
      <c r="GG91" s="87" t="s">
        <v>310</v>
      </c>
      <c r="GH91" s="78">
        <f ca="1">+AVERAGE(OFFSET(Rocho!$E$6,(ROW(GH91)-ROW($GH$5))*3,0):OFFSET(Rocho!$E$6,(ROW(GH91)-ROW($GH$5))*3+2,0))/10000</f>
        <v>10577</v>
      </c>
      <c r="GI91" s="82">
        <f>Rocho!T92</f>
        <v>8684.1776834397297</v>
      </c>
      <c r="GJ91">
        <f t="shared" si="304"/>
        <v>-2.0510761831897672E-4</v>
      </c>
      <c r="GL91" s="94">
        <f t="shared" si="230"/>
        <v>260140.79999999999</v>
      </c>
      <c r="GM91" s="5">
        <f t="shared" si="263"/>
        <v>79989.3</v>
      </c>
      <c r="GN91" s="5">
        <f>+'gaku-mk1722'!C38-'gaku-mk1722'!D38</f>
        <v>5817</v>
      </c>
      <c r="GO91" s="5">
        <f t="shared" si="264"/>
        <v>24502.799999999999</v>
      </c>
      <c r="GP91" s="5">
        <f t="shared" si="265"/>
        <v>19625.900000000001</v>
      </c>
      <c r="GQ91" s="5">
        <f>+'gaku-mk1722'!H38</f>
        <v>-2061.3000000000002</v>
      </c>
      <c r="GR91" s="5">
        <f>+'gaku-mk1722'!W38</f>
        <v>129420.8</v>
      </c>
      <c r="GS91" s="5">
        <f>+'gaku-mk1722'!M38</f>
        <v>52297.8</v>
      </c>
      <c r="GT91" s="5">
        <f>+'gaku-mk1722'!N38</f>
        <v>49451.5</v>
      </c>
      <c r="GU91" s="5">
        <f t="shared" si="266"/>
        <v>71151.5</v>
      </c>
      <c r="GV91" s="5">
        <f>+'gaku-jk1722'!C38-'gaku-jk1722'!D38</f>
        <v>5244.6000000000349</v>
      </c>
      <c r="GW91" s="5">
        <f t="shared" si="267"/>
        <v>11226</v>
      </c>
      <c r="GX91" s="5">
        <f t="shared" si="268"/>
        <v>20184</v>
      </c>
      <c r="GY91" s="5">
        <f>+'gaku-jk1722'!H38</f>
        <v>-2099.6</v>
      </c>
      <c r="GZ91" s="5">
        <f>+'gaku-jk1722'!Z38</f>
        <v>124493.5</v>
      </c>
      <c r="HA91" s="5">
        <f>+'gaku-jk1722'!M38</f>
        <v>42997.3</v>
      </c>
      <c r="HB91" s="5">
        <f>+'gaku-jk1722'!N38</f>
        <v>58742.1</v>
      </c>
      <c r="HC91" s="9">
        <f t="shared" ca="1" si="231"/>
        <v>112.8</v>
      </c>
      <c r="HD91">
        <f ca="1">+OFFSET('def-cy1722'!$C$8,ROUNDDOWN((ROW(Sheet1!HG91)-ROW(Sheet1!HG$61))/4,0),0)</f>
        <v>107.8</v>
      </c>
      <c r="HE91" s="9">
        <f t="shared" ca="1" si="232"/>
        <v>220.2</v>
      </c>
      <c r="HF91" s="9">
        <f t="shared" ca="1" si="233"/>
        <v>97.6</v>
      </c>
      <c r="HG91">
        <f ca="1">+OFFSET('def-cy1722'!$H$8,ROUNDDOWN((ROW(Sheet1!HG91)-ROW(Sheet1!HG$61))/4,0),0)</f>
        <v>98.6</v>
      </c>
      <c r="HH91">
        <f ca="1">+OFFSET('def-cy1722'!$W$8,ROUNDDOWN((ROW(Sheet1!HG91)-ROW(Sheet1!HG$61))/4,0),0)</f>
        <v>104.2</v>
      </c>
      <c r="HI91">
        <f ca="1">+OFFSET('def-cy1722'!$M$8,ROUNDDOWN((ROW(Sheet1!HG91)-ROW(Sheet1!HG$61))/4,0),0)</f>
        <v>122.5</v>
      </c>
      <c r="HJ91">
        <f ca="1">+OFFSET('def-cy1722'!$N$8,ROUNDDOWN((ROW(Sheet1!HG91)-ROW(Sheet1!HG$61))/4,0),0)</f>
        <v>84.1</v>
      </c>
      <c r="HS91" s="9">
        <f t="shared" ca="1" si="203"/>
        <v>115.8</v>
      </c>
      <c r="HT91" s="9">
        <f t="shared" ca="1" si="204"/>
        <v>109</v>
      </c>
      <c r="HU91" s="9">
        <f t="shared" ca="1" si="205"/>
        <v>241.2</v>
      </c>
      <c r="HV91" s="9">
        <f t="shared" ca="1" si="206"/>
        <v>98.6</v>
      </c>
      <c r="HW91" s="9">
        <f t="shared" ca="1" si="207"/>
        <v>100.8</v>
      </c>
      <c r="HX91" s="9">
        <f t="shared" ca="1" si="208"/>
        <v>104.7</v>
      </c>
      <c r="HY91" s="9">
        <f t="shared" ca="1" si="209"/>
        <v>119.5</v>
      </c>
      <c r="HZ91" s="9">
        <f t="shared" ca="1" si="210"/>
        <v>82.2</v>
      </c>
      <c r="IA91">
        <f t="shared" ca="1" si="234"/>
        <v>-4.9018458567518059E-3</v>
      </c>
      <c r="IB91">
        <f t="shared" ca="1" si="235"/>
        <v>4.9425708932161814E-4</v>
      </c>
      <c r="IC91">
        <f t="shared" ca="1" si="236"/>
        <v>-3.7699917983357208E-3</v>
      </c>
      <c r="ID91">
        <f t="shared" ca="1" si="237"/>
        <v>-5.1986527188038843E-4</v>
      </c>
      <c r="IE91">
        <f t="shared" ca="1" si="238"/>
        <v>-1.5643419173678858E-2</v>
      </c>
      <c r="IF91">
        <f t="shared" ca="1" si="239"/>
        <v>1.5891928620105804E-3</v>
      </c>
      <c r="IG91">
        <f t="shared" ca="1" si="240"/>
        <v>-4.3661040697733026E-3</v>
      </c>
      <c r="IH91">
        <f t="shared" ca="1" si="241"/>
        <v>5.2876825141600636E-3</v>
      </c>
      <c r="II91">
        <f t="shared" ca="1" si="305"/>
        <v>-2.1830093704927812E-2</v>
      </c>
      <c r="IJ91" s="5">
        <f t="shared" ca="1" si="306"/>
        <v>223072.66167451875</v>
      </c>
      <c r="IK91" s="1">
        <f t="shared" ca="1" si="269"/>
        <v>25.881896640352071</v>
      </c>
      <c r="IL91">
        <f t="shared" ca="1" si="307"/>
        <v>-2.1309342602366631E-2</v>
      </c>
      <c r="IM91" s="5">
        <f t="shared" si="270"/>
        <v>260140.79999999999</v>
      </c>
      <c r="IN91">
        <f t="shared" ca="1" si="271"/>
        <v>116.6170690963318</v>
      </c>
      <c r="IP91" s="112">
        <v>128.66568474744793</v>
      </c>
      <c r="IQ91" s="112">
        <v>125.57405648635384</v>
      </c>
      <c r="IR91">
        <f t="shared" si="272"/>
        <v>93.942846466878621</v>
      </c>
      <c r="IS91">
        <f t="shared" si="308"/>
        <v>-2.4290841073145365E-2</v>
      </c>
      <c r="IT91" s="112">
        <v>0.54357447972810069</v>
      </c>
      <c r="IU91">
        <f t="shared" si="309"/>
        <v>-7.4558899674714556E-3</v>
      </c>
      <c r="IW91">
        <f>+util!B89</f>
        <v>98.8333333333333</v>
      </c>
      <c r="IX91">
        <f t="shared" si="310"/>
        <v>-3.9026116454328207E-2</v>
      </c>
      <c r="IY91">
        <f t="shared" si="311"/>
        <v>-2.3415669872596922E-2</v>
      </c>
      <c r="JA91" s="5">
        <f t="shared" si="273"/>
        <v>136022.79999999999</v>
      </c>
      <c r="JB91" s="1">
        <f t="shared" si="274"/>
        <v>3.0824112199090385</v>
      </c>
      <c r="JC91" s="5">
        <f t="shared" ca="1" si="275"/>
        <v>116640.55789949413</v>
      </c>
      <c r="JD91" s="1">
        <f t="shared" ca="1" si="276"/>
        <v>13.533163772585004</v>
      </c>
      <c r="JE91">
        <f t="shared" ca="1" si="312"/>
        <v>-2.0408550439746802E-2</v>
      </c>
      <c r="JG91">
        <f t="shared" si="277"/>
        <v>0.57053041937850701</v>
      </c>
    </row>
    <row r="92" spans="1:267" x14ac:dyDescent="0.15">
      <c r="A92" t="s">
        <v>331</v>
      </c>
      <c r="B92" s="5">
        <f>+'gaku-mk1722'!B39</f>
        <v>515904.2</v>
      </c>
      <c r="C92" s="5">
        <f>+'kgaku-mk1722'!B40</f>
        <v>281713</v>
      </c>
      <c r="D92" s="5">
        <f>+'kgaku-mk1722'!C40</f>
        <v>1915.5</v>
      </c>
      <c r="E92" s="5">
        <f>+'kgaku-mk1722'!D40</f>
        <v>267.60000000000002</v>
      </c>
      <c r="F92" s="5">
        <f>+'kgaku-mk1722'!F40</f>
        <v>24480.5</v>
      </c>
      <c r="G92" s="5">
        <f>+'kgaku-mk1722'!G40</f>
        <v>18197.3</v>
      </c>
      <c r="H92" s="5">
        <f>+'kgaku-mk1722'!H40</f>
        <v>75519.8</v>
      </c>
      <c r="I92" s="5">
        <f>+'kgaku-mk1722'!I40</f>
        <v>161867.5</v>
      </c>
      <c r="J92" s="5">
        <f>+'gaku-mk1722'!F39</f>
        <v>19638.099999999999</v>
      </c>
      <c r="K92" s="5">
        <f>+'gaku-mk1722'!G39</f>
        <v>75685.3</v>
      </c>
      <c r="L92" s="5">
        <f>+'gaku-jk1722'!B39</f>
        <v>459882.2</v>
      </c>
      <c r="M92" s="5">
        <f>+'kgaku-jk1722'!B40</f>
        <v>263398</v>
      </c>
      <c r="N92" s="5">
        <f>+'kgaku-jk1722'!C40</f>
        <v>1956.5</v>
      </c>
      <c r="O92" s="5">
        <f>+'kgaku-jk1722'!D40</f>
        <v>263</v>
      </c>
      <c r="P92" s="5">
        <f>+'kgaku-jk1722'!F40</f>
        <v>11486.8</v>
      </c>
      <c r="Q92" s="5">
        <f>+'kgaku-jk1722'!G40</f>
        <v>16654.3</v>
      </c>
      <c r="R92" s="5">
        <f>+'kgaku-jk1722'!H40</f>
        <v>80078.2</v>
      </c>
      <c r="S92" s="5">
        <f>+'kgaku-jk1722'!I40</f>
        <v>158344.6</v>
      </c>
      <c r="T92" s="5">
        <f>+'gaku-jk1722'!F39</f>
        <v>20270.599999999999</v>
      </c>
      <c r="U92" s="5">
        <f>+'gaku-jk1722'!G39</f>
        <v>67831.7</v>
      </c>
      <c r="V92" s="8">
        <f t="shared" si="164"/>
        <v>112.18181525616777</v>
      </c>
      <c r="W92" s="8">
        <f t="shared" si="212"/>
        <v>106.95335575820621</v>
      </c>
      <c r="X92" s="8">
        <f t="shared" si="213"/>
        <v>97.904421160235117</v>
      </c>
      <c r="Y92" s="8">
        <f t="shared" si="214"/>
        <v>101.74904942965782</v>
      </c>
      <c r="Z92" s="8">
        <f t="shared" si="215"/>
        <v>213.11853605878053</v>
      </c>
      <c r="AA92" s="8">
        <f t="shared" si="216"/>
        <v>109.26487453690639</v>
      </c>
      <c r="AB92" s="8">
        <f t="shared" si="217"/>
        <v>94.30756435584216</v>
      </c>
      <c r="AC92" s="8">
        <f t="shared" si="218"/>
        <v>102.22483115938277</v>
      </c>
      <c r="AD92" s="8">
        <f t="shared" si="219"/>
        <v>96.879717423263244</v>
      </c>
      <c r="AE92" s="8">
        <f t="shared" si="220"/>
        <v>111.57806748172317</v>
      </c>
      <c r="AF92" s="10">
        <f ca="1">+OFFSET('kdef-cy1722'!B$9,ROUNDDOWN((ROW(Sheet1!AF92)-ROW(Sheet1!AF$61))/4,0),0)</f>
        <v>107.7</v>
      </c>
      <c r="AG92" s="10">
        <f ca="1">+OFFSET('kdef-cy1722'!C$9,ROUNDDOWN((ROW(Sheet1!AG92)-ROW(Sheet1!AG$61))/4,0),0)</f>
        <v>93.6</v>
      </c>
      <c r="AH92" s="10">
        <f ca="1">+OFFSET('kdef-cy1722'!D$9,ROUNDDOWN((ROW(Sheet1!AH92)-ROW(Sheet1!AH$61))/4,0),0)</f>
        <v>102.5</v>
      </c>
      <c r="AI92" s="10">
        <f ca="1">+OFFSET('kdef-cy1722'!F$9,ROUNDDOWN((ROW(Sheet1!AI92)-ROW(Sheet1!AI$61))/4,0),0)</f>
        <v>220.2</v>
      </c>
      <c r="AJ92" s="10">
        <f ca="1">+OFFSET('kdef-cy1722'!G$9,ROUNDDOWN((ROW(Sheet1!AJ92)-ROW(Sheet1!AJ$61))/4,0),0)</f>
        <v>110.3</v>
      </c>
      <c r="AK92" s="10">
        <f ca="1">+OFFSET('kdef-cy1722'!H$9,ROUNDDOWN((ROW(Sheet1!AK92)-ROW(Sheet1!AK$61))/4,0),0)</f>
        <v>95.3</v>
      </c>
      <c r="AL92" s="10">
        <f ca="1">+OFFSET('kdef-cy1722'!I$9,ROUNDDOWN((ROW(Sheet1!AL92)-ROW(Sheet1!AL$61))/4,0),0)</f>
        <v>102.4</v>
      </c>
      <c r="AM92" s="10">
        <f ca="1">+OFFSET('def-cy1722'!$F$8,ROUNDDOWN((ROW(Sheet1!AM92)-ROW(Sheet1!AM$61))/4,0),0)</f>
        <v>97.6</v>
      </c>
      <c r="AN92" s="10">
        <f ca="1">+OFFSET('def-cy1722'!$G$8,ROUNDDOWN((ROW(Sheet1!AN92)-ROW(Sheet1!AN$61))/4,0),0)</f>
        <v>112.8</v>
      </c>
      <c r="AO92" s="128"/>
      <c r="AP92" s="128"/>
      <c r="AQ92" s="128"/>
      <c r="AR92" s="128"/>
      <c r="AS92" s="128"/>
      <c r="AT92" s="128"/>
      <c r="AU92" s="128"/>
      <c r="AV92" s="128"/>
      <c r="AW92" s="128"/>
      <c r="AX92" s="9">
        <f t="shared" ca="1" si="316"/>
        <v>108.9</v>
      </c>
      <c r="AY92" s="9">
        <f t="shared" ca="1" si="317"/>
        <v>83.6</v>
      </c>
      <c r="AZ92" s="9">
        <f t="shared" ca="1" si="318"/>
        <v>103.4</v>
      </c>
      <c r="BA92" s="9">
        <f t="shared" ca="1" si="319"/>
        <v>241.2</v>
      </c>
      <c r="BB92" s="9">
        <f t="shared" ca="1" si="320"/>
        <v>112.4</v>
      </c>
      <c r="BC92" s="9">
        <f t="shared" ca="1" si="321"/>
        <v>95.8</v>
      </c>
      <c r="BD92" s="9">
        <f t="shared" ca="1" si="322"/>
        <v>102.5</v>
      </c>
      <c r="BE92" s="9">
        <f t="shared" ca="1" si="322"/>
        <v>98.6</v>
      </c>
      <c r="BF92" s="9">
        <f t="shared" ca="1" si="323"/>
        <v>115.8</v>
      </c>
      <c r="BG92">
        <f t="shared" ca="1" si="278"/>
        <v>-3.1982876902016334E-3</v>
      </c>
      <c r="BH92">
        <f t="shared" ca="1" si="279"/>
        <v>-6.782471705473115E-5</v>
      </c>
      <c r="BI92">
        <f t="shared" ca="1" si="280"/>
        <v>-2.658552960934911E-4</v>
      </c>
      <c r="BJ92">
        <f t="shared" ca="1" si="281"/>
        <v>-3.4931388438285733E-4</v>
      </c>
      <c r="BK92">
        <f t="shared" ca="1" si="282"/>
        <v>3.6235368591241383E-3</v>
      </c>
      <c r="BL92" s="13">
        <f t="shared" ca="1" si="283"/>
        <v>-2.577447286085748E-4</v>
      </c>
      <c r="BM92">
        <f t="shared" ca="1" si="242"/>
        <v>1.3390149067225047E-2</v>
      </c>
      <c r="BN92">
        <f t="shared" ca="1" si="243"/>
        <v>1.817587504216789E-3</v>
      </c>
      <c r="BO92" s="13">
        <f t="shared" ca="1" si="244"/>
        <v>1.5207736571441836E-2</v>
      </c>
      <c r="BP92">
        <f t="shared" ca="1" si="284"/>
        <v>-2.9715310904317761E-2</v>
      </c>
      <c r="BQ92">
        <f t="shared" ca="1" si="285"/>
        <v>4.8623328949307914E-3</v>
      </c>
      <c r="BR92">
        <f t="shared" ca="1" si="286"/>
        <v>6.6001621541319892E-4</v>
      </c>
      <c r="BS92" s="13">
        <f t="shared" ca="1" si="287"/>
        <v>-2.4192961793973768E-2</v>
      </c>
      <c r="BT92" s="5">
        <f t="shared" si="245"/>
        <v>67831.7</v>
      </c>
      <c r="BU92" s="5">
        <f t="shared" ca="1" si="246"/>
        <v>256708.9918115139</v>
      </c>
      <c r="BV92" s="5">
        <f t="shared" ca="1" si="247"/>
        <v>28307.607170969062</v>
      </c>
      <c r="BW92" s="5">
        <f t="shared" ca="1" si="288"/>
        <v>95250.668937446826</v>
      </c>
      <c r="BX92" s="5">
        <f t="shared" si="248"/>
        <v>75685.3</v>
      </c>
      <c r="BY92" s="5">
        <f t="shared" si="249"/>
        <v>257232.5</v>
      </c>
      <c r="BZ92" s="5">
        <f t="shared" si="250"/>
        <v>44118.6</v>
      </c>
      <c r="CA92" s="5">
        <f t="shared" si="251"/>
        <v>119803.9</v>
      </c>
      <c r="CB92" s="9">
        <f t="shared" si="289"/>
        <v>111.57806748172317</v>
      </c>
      <c r="CC92" s="9">
        <f t="shared" ca="1" si="290"/>
        <v>100.2039306004795</v>
      </c>
      <c r="CD92" s="9">
        <f t="shared" ca="1" si="291"/>
        <v>155.85421873893296</v>
      </c>
      <c r="CE92" s="9">
        <f t="shared" ca="1" si="292"/>
        <v>125.77748937246605</v>
      </c>
      <c r="CF92" s="5"/>
      <c r="CG92" s="5">
        <f t="shared" si="252"/>
        <v>100.18309608444108</v>
      </c>
      <c r="CH92" s="5">
        <f t="shared" ca="1" si="293"/>
        <v>100.2039306004795</v>
      </c>
      <c r="CI92" s="5">
        <f t="shared" si="253"/>
        <v>138.92384137240455</v>
      </c>
      <c r="CJ92" s="5">
        <f t="shared" ca="1" si="294"/>
        <v>155.85421873893296</v>
      </c>
      <c r="CK92" s="5">
        <f t="shared" si="295"/>
        <v>120.29820532568323</v>
      </c>
      <c r="CL92" s="5">
        <f t="shared" ca="1" si="296"/>
        <v>125.77748937246605</v>
      </c>
      <c r="CM92" s="5"/>
      <c r="CN92" s="1">
        <f t="shared" si="221"/>
        <v>53.350783355258578</v>
      </c>
      <c r="CO92" s="1">
        <f t="shared" si="222"/>
        <v>7.8691332939585248</v>
      </c>
      <c r="CP92" s="1">
        <f t="shared" ca="1" si="223"/>
        <v>29.780726036978439</v>
      </c>
      <c r="CQ92" s="1">
        <f t="shared" ca="1" si="224"/>
        <v>3.2839562337575461</v>
      </c>
      <c r="CR92" s="1">
        <f t="shared" ca="1" si="225"/>
        <v>11.049998897381075</v>
      </c>
      <c r="CS92" s="83">
        <f t="shared" si="297"/>
        <v>-2.128807255750138E-3</v>
      </c>
      <c r="CT92" s="83">
        <f t="shared" si="298"/>
        <v>-4.7909675405862086E-2</v>
      </c>
      <c r="CU92" s="83">
        <f t="shared" ca="1" si="254"/>
        <v>-3.8568412262341296E-4</v>
      </c>
      <c r="CV92" s="83">
        <f t="shared" ca="1" si="255"/>
        <v>1.4965351953120499E-2</v>
      </c>
      <c r="CW92" s="83">
        <f t="shared" ca="1" si="255"/>
        <v>-2.4618325043856044E-2</v>
      </c>
      <c r="CX92" s="83">
        <f t="shared" si="299"/>
        <v>-2.5589154821652428E-3</v>
      </c>
      <c r="CY92" s="83">
        <f t="shared" si="313"/>
        <v>-7.5271524908337162E-3</v>
      </c>
      <c r="CZ92" s="83">
        <f t="shared" ca="1" si="314"/>
        <v>-3.1907315025092955E-3</v>
      </c>
      <c r="DA92" s="83">
        <f t="shared" ca="1" si="315"/>
        <v>-1.5322160313629268E-2</v>
      </c>
      <c r="DB92" s="83">
        <f t="shared" ca="1" si="315"/>
        <v>-1.0886067731460591E-2</v>
      </c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H92" s="5"/>
      <c r="EO92" s="91">
        <v>75685.3</v>
      </c>
      <c r="EP92" s="1">
        <f>+'gaku-mk1131'!G95</f>
        <v>66015</v>
      </c>
      <c r="EQ92" s="5">
        <f t="shared" ca="1" si="256"/>
        <v>15043.490766434448</v>
      </c>
      <c r="ER92" s="7">
        <f ca="1">+ER91+$EQ91</f>
        <v>699785.51055856282</v>
      </c>
      <c r="ES92" s="7">
        <f ca="1">+ES91+$EQ91</f>
        <v>699785.51055856282</v>
      </c>
      <c r="ET92" s="7">
        <f ca="1">+ET91+EQ91-(ES93-ER93)/4</f>
        <v>663415.85471133213</v>
      </c>
      <c r="EU92" s="132">
        <v>634470.69999999995</v>
      </c>
      <c r="EV92" s="5">
        <f t="shared" ca="1" si="257"/>
        <v>6385.333333333333</v>
      </c>
      <c r="EW92" s="92">
        <f t="shared" ca="1" si="258"/>
        <v>105.89999999999999</v>
      </c>
      <c r="EX92">
        <f t="shared" ca="1" si="226"/>
        <v>0.68478272205155832</v>
      </c>
      <c r="EY92">
        <f t="shared" ca="1" si="259"/>
        <v>0.69586906951575089</v>
      </c>
      <c r="EZ92">
        <f t="shared" ca="1" si="260"/>
        <v>-7.2640791676122753E-3</v>
      </c>
      <c r="FA92">
        <f t="shared" ca="1" si="260"/>
        <v>-6.2721561379686435E-3</v>
      </c>
      <c r="FC92" s="6">
        <f>+call!C130</f>
        <v>2.3333333333333301E-3</v>
      </c>
      <c r="FE92" s="142">
        <f>fof!B154/10</f>
        <v>8918.9817766477554</v>
      </c>
      <c r="FF92" s="142">
        <f>fof!C154/10</f>
        <v>264091.40000000002</v>
      </c>
      <c r="FN92" s="5">
        <f t="shared" si="227"/>
        <v>8918.9817766477554</v>
      </c>
      <c r="FO92" s="5">
        <f t="shared" si="211"/>
        <v>264091.40000000002</v>
      </c>
      <c r="FP92" s="1">
        <f t="shared" si="228"/>
        <v>1.034688153869477</v>
      </c>
      <c r="FQ92" s="1">
        <f t="shared" si="229"/>
        <v>30.637156792297976</v>
      </c>
      <c r="FR92" s="211">
        <f>+FP92/消費税調整!$E92*100</f>
        <v>0.94410555197165047</v>
      </c>
      <c r="FS92" s="211">
        <f>+FQ92/消費税調整!$E92*100</f>
        <v>27.955002399576379</v>
      </c>
      <c r="FT92" s="83">
        <f t="shared" si="300"/>
        <v>-0.22253334221670859</v>
      </c>
      <c r="FU92" s="83">
        <f t="shared" si="301"/>
        <v>5.0704118807911258E-2</v>
      </c>
      <c r="FW92" s="5">
        <f>kshotoku1722!E40</f>
        <v>260297.7</v>
      </c>
      <c r="FX92" s="72">
        <f t="shared" ca="1" si="261"/>
        <v>0.38493801008803824</v>
      </c>
      <c r="FY92">
        <f t="shared" ca="1" si="302"/>
        <v>-2.551625196284394E-2</v>
      </c>
      <c r="GA92" s="72">
        <f ca="1">+AVERAGE(OFFSET(Maikin05!$F$10,ROUNDDOWN((ROW(GA92)-ROW(GA$45))/4,0),MOD(ROW(GA92)-ROW(GA$45),4)*3):OFFSET(Maikin05!$F$10,ROUNDDOWN((ROW(GA92)-ROW(GA$45))/4,0),MOD(ROW(GA92)-ROW(GA$45),4)*3+2))</f>
        <v>105.89999999999999</v>
      </c>
      <c r="GB92" s="72">
        <f ca="1">+AVERAGE(OFFSET(Maikin30!$F$20,ROUNDDOWN((ROW(GB92)-ROW(GB$5))/4,0),MOD(ROW(GB92)-ROW(GB$5),4)*3):OFFSET(Maikin30!$F$20,ROUNDDOWN((ROW(GB92)-ROW(GB$5))/4,0),MOD(ROW(GB92)-ROW(GB$5),4)*3+2))</f>
        <v>103.76666666666665</v>
      </c>
      <c r="GC92" s="5">
        <f ca="1">+AVERAGE(OFFSET(Rocho!$J$66,(ROW(GC92)-ROW($GC$5))*3,0):OFFSET(Rocho!$J$66,(ROW(GC92)-ROW($GC$5))*3+2,0))</f>
        <v>6385.333333333333</v>
      </c>
      <c r="GD92" s="72">
        <f t="shared" ca="1" si="262"/>
        <v>78.446529328929586</v>
      </c>
      <c r="GE92">
        <f t="shared" ca="1" si="303"/>
        <v>5.0320338540895621E-3</v>
      </c>
      <c r="GF92" s="72"/>
      <c r="GG92" s="87" t="s">
        <v>311</v>
      </c>
      <c r="GH92" s="78">
        <f ca="1">+AVERAGE(OFFSET(Rocho!$E$6,(ROW(GH92)-ROW($GH$5))*3,0):OFFSET(Rocho!$E$6,(ROW(GH92)-ROW($GH$5))*3+2,0))/10000</f>
        <v>10598.333333333332</v>
      </c>
      <c r="GI92" s="82">
        <f>Rocho!T93</f>
        <v>8686.1428002827906</v>
      </c>
      <c r="GJ92">
        <f t="shared" si="304"/>
        <v>2.2626143867478764E-4</v>
      </c>
      <c r="GL92" s="94">
        <f t="shared" si="230"/>
        <v>258671.7</v>
      </c>
      <c r="GM92" s="5">
        <f t="shared" si="263"/>
        <v>75685.3</v>
      </c>
      <c r="GN92" s="5">
        <f>+'gaku-mk1722'!C39-'gaku-mk1722'!D39</f>
        <v>5814.9000000000233</v>
      </c>
      <c r="GO92" s="5">
        <f t="shared" si="264"/>
        <v>24480.5</v>
      </c>
      <c r="GP92" s="5">
        <f t="shared" si="265"/>
        <v>19638.099999999999</v>
      </c>
      <c r="GQ92" s="5">
        <f>+'gaku-mk1722'!H39</f>
        <v>-902</v>
      </c>
      <c r="GR92" s="5">
        <f>+'gaku-mk1722'!W39</f>
        <v>129177.8</v>
      </c>
      <c r="GS92" s="5">
        <f>+'gaku-mk1722'!M39</f>
        <v>51900.800000000003</v>
      </c>
      <c r="GT92" s="5">
        <f>+'gaku-mk1722'!N39</f>
        <v>47123.7</v>
      </c>
      <c r="GU92" s="5">
        <f t="shared" si="266"/>
        <v>67831.7</v>
      </c>
      <c r="GV92" s="5">
        <f>+'gaku-jk1722'!C39-'gaku-jk1722'!D39</f>
        <v>5263.7000000000116</v>
      </c>
      <c r="GW92" s="5">
        <f t="shared" si="267"/>
        <v>11486.8</v>
      </c>
      <c r="GX92" s="5">
        <f t="shared" si="268"/>
        <v>20270.599999999999</v>
      </c>
      <c r="GY92" s="5">
        <f>+'gaku-jk1722'!H39</f>
        <v>-973.6</v>
      </c>
      <c r="GZ92" s="5">
        <f>+'gaku-jk1722'!Z39</f>
        <v>124973.5</v>
      </c>
      <c r="HA92" s="5">
        <f>+'gaku-jk1722'!M39</f>
        <v>42190.9</v>
      </c>
      <c r="HB92" s="5">
        <f>+'gaku-jk1722'!N39</f>
        <v>56978</v>
      </c>
      <c r="HC92" s="9">
        <f t="shared" ca="1" si="231"/>
        <v>112.8</v>
      </c>
      <c r="HD92">
        <f ca="1">+OFFSET('def-cy1722'!$C$8,ROUNDDOWN((ROW(Sheet1!HG92)-ROW(Sheet1!HG$61))/4,0),0)</f>
        <v>107.8</v>
      </c>
      <c r="HE92" s="9">
        <f t="shared" ca="1" si="232"/>
        <v>220.2</v>
      </c>
      <c r="HF92" s="9">
        <f t="shared" ca="1" si="233"/>
        <v>97.6</v>
      </c>
      <c r="HG92">
        <f ca="1">+OFFSET('def-cy1722'!$H$8,ROUNDDOWN((ROW(Sheet1!HG92)-ROW(Sheet1!HG$61))/4,0),0)</f>
        <v>98.6</v>
      </c>
      <c r="HH92">
        <f ca="1">+OFFSET('def-cy1722'!$W$8,ROUNDDOWN((ROW(Sheet1!HG92)-ROW(Sheet1!HG$61))/4,0),0)</f>
        <v>104.2</v>
      </c>
      <c r="HI92">
        <f ca="1">+OFFSET('def-cy1722'!$M$8,ROUNDDOWN((ROW(Sheet1!HG92)-ROW(Sheet1!HG$61))/4,0),0)</f>
        <v>122.5</v>
      </c>
      <c r="HJ92">
        <f ca="1">+OFFSET('def-cy1722'!$N$8,ROUNDDOWN((ROW(Sheet1!HG92)-ROW(Sheet1!HG$61))/4,0),0)</f>
        <v>84.1</v>
      </c>
      <c r="HS92" s="9">
        <f t="shared" ca="1" si="203"/>
        <v>115.8</v>
      </c>
      <c r="HT92" s="9">
        <f t="shared" ca="1" si="204"/>
        <v>109</v>
      </c>
      <c r="HU92" s="9">
        <f t="shared" ca="1" si="205"/>
        <v>241.2</v>
      </c>
      <c r="HV92" s="9">
        <f t="shared" ca="1" si="206"/>
        <v>98.6</v>
      </c>
      <c r="HW92" s="9">
        <f t="shared" ca="1" si="207"/>
        <v>100.8</v>
      </c>
      <c r="HX92" s="9">
        <f t="shared" ca="1" si="208"/>
        <v>104.7</v>
      </c>
      <c r="HY92" s="9">
        <f t="shared" ca="1" si="209"/>
        <v>119.5</v>
      </c>
      <c r="HZ92" s="9">
        <f t="shared" ca="1" si="210"/>
        <v>82.2</v>
      </c>
      <c r="IA92">
        <f t="shared" ca="1" si="234"/>
        <v>-1.4429976846595116E-2</v>
      </c>
      <c r="IB92">
        <f t="shared" ca="1" si="235"/>
        <v>7.8145688065800332E-5</v>
      </c>
      <c r="IC92">
        <f t="shared" ca="1" si="236"/>
        <v>2.361185158728866E-3</v>
      </c>
      <c r="ID92">
        <f t="shared" ca="1" si="237"/>
        <v>3.2050880226213336E-4</v>
      </c>
      <c r="IE92">
        <f t="shared" ca="1" si="238"/>
        <v>4.2603382064602541E-3</v>
      </c>
      <c r="IF92">
        <f t="shared" ca="1" si="239"/>
        <v>1.886396896796027E-3</v>
      </c>
      <c r="IG92">
        <f t="shared" ca="1" si="240"/>
        <v>-3.617125510991128E-3</v>
      </c>
      <c r="IH92">
        <f t="shared" ca="1" si="241"/>
        <v>5.443023028801194E-3</v>
      </c>
      <c r="II92">
        <f t="shared" ca="1" si="305"/>
        <v>-3.6975045764719681E-3</v>
      </c>
      <c r="IJ92" s="5">
        <f t="shared" ca="1" si="306"/>
        <v>222247.84948709141</v>
      </c>
      <c r="IK92" s="1">
        <f t="shared" ca="1" si="269"/>
        <v>25.782900206091753</v>
      </c>
      <c r="IL92">
        <f t="shared" ca="1" si="307"/>
        <v>-3.8322634157127657E-3</v>
      </c>
      <c r="IM92" s="5">
        <f t="shared" si="270"/>
        <v>258671.7</v>
      </c>
      <c r="IN92">
        <f t="shared" ca="1" si="271"/>
        <v>116.38884272534847</v>
      </c>
      <c r="IP92" s="112">
        <v>129.30293810940162</v>
      </c>
      <c r="IQ92" s="112">
        <v>125.63172305181848</v>
      </c>
      <c r="IR92">
        <f t="shared" si="272"/>
        <v>92.867484549754209</v>
      </c>
      <c r="IS92">
        <f t="shared" si="308"/>
        <v>-1.1513001336090137E-2</v>
      </c>
      <c r="IT92" s="112">
        <v>0.54382410193667818</v>
      </c>
      <c r="IU92">
        <f t="shared" si="309"/>
        <v>4.5911815073387509E-4</v>
      </c>
      <c r="IW92">
        <f>+util!B90</f>
        <v>96</v>
      </c>
      <c r="IX92">
        <f t="shared" si="310"/>
        <v>-2.9086738301833923E-2</v>
      </c>
      <c r="IY92">
        <f t="shared" si="311"/>
        <v>-1.7452042981100355E-2</v>
      </c>
      <c r="JA92" s="5">
        <f t="shared" si="273"/>
        <v>138867.80000000005</v>
      </c>
      <c r="JB92" s="1">
        <f t="shared" si="274"/>
        <v>3.1476021451269998</v>
      </c>
      <c r="JC92" s="5">
        <f t="shared" ca="1" si="275"/>
        <v>119313.67023529641</v>
      </c>
      <c r="JD92" s="1">
        <f t="shared" ca="1" si="276"/>
        <v>13.841539794417052</v>
      </c>
      <c r="JE92">
        <f t="shared" ca="1" si="312"/>
        <v>2.2530952081231206E-2</v>
      </c>
      <c r="JG92">
        <f t="shared" si="277"/>
        <v>0.57275102189212801</v>
      </c>
    </row>
    <row r="93" spans="1:267" x14ac:dyDescent="0.15">
      <c r="A93" t="s">
        <v>332</v>
      </c>
      <c r="B93" s="5">
        <f>+'gaku-mk1722'!B40</f>
        <v>516631.3</v>
      </c>
      <c r="C93" s="5">
        <f>+'kgaku-mk1722'!B41</f>
        <v>281681.59999999998</v>
      </c>
      <c r="D93" s="5">
        <f>+'kgaku-mk1722'!C41</f>
        <v>2502.4</v>
      </c>
      <c r="E93" s="5">
        <f>+'kgaku-mk1722'!D41</f>
        <v>292.39999999999998</v>
      </c>
      <c r="F93" s="5">
        <f>+'kgaku-mk1722'!F41</f>
        <v>24425.8</v>
      </c>
      <c r="G93" s="5">
        <f>+'kgaku-mk1722'!G41</f>
        <v>17449.599999999999</v>
      </c>
      <c r="H93" s="5">
        <f>+'kgaku-mk1722'!H41</f>
        <v>75321.2</v>
      </c>
      <c r="I93" s="5">
        <f>+'kgaku-mk1722'!I41</f>
        <v>162275</v>
      </c>
      <c r="J93" s="5">
        <f>+'gaku-mk1722'!F40</f>
        <v>19383.7</v>
      </c>
      <c r="K93" s="5">
        <f>+'gaku-mk1722'!G40</f>
        <v>74959.5</v>
      </c>
      <c r="L93" s="5">
        <f>+'gaku-jk1722'!B40</f>
        <v>460196.8</v>
      </c>
      <c r="M93" s="5">
        <f>+'kgaku-jk1722'!B41</f>
        <v>264020.2</v>
      </c>
      <c r="N93" s="5">
        <f>+'kgaku-jk1722'!C41</f>
        <v>2483.3000000000002</v>
      </c>
      <c r="O93" s="5">
        <f>+'kgaku-jk1722'!D41</f>
        <v>288.5</v>
      </c>
      <c r="P93" s="5">
        <f>+'kgaku-jk1722'!F41</f>
        <v>11691.6</v>
      </c>
      <c r="Q93" s="5">
        <f>+'kgaku-jk1722'!G41</f>
        <v>16145</v>
      </c>
      <c r="R93" s="5">
        <f>+'kgaku-jk1722'!H41</f>
        <v>80216.399999999994</v>
      </c>
      <c r="S93" s="5">
        <f>+'kgaku-jk1722'!I41</f>
        <v>158545.5</v>
      </c>
      <c r="T93" s="5">
        <f>+'gaku-jk1722'!F40</f>
        <v>20058.7</v>
      </c>
      <c r="U93" s="5">
        <f>+'gaku-jk1722'!G40</f>
        <v>67434.600000000006</v>
      </c>
      <c r="V93" s="8">
        <f t="shared" si="164"/>
        <v>112.26312308125569</v>
      </c>
      <c r="W93" s="8">
        <f t="shared" si="212"/>
        <v>106.68941240102082</v>
      </c>
      <c r="X93" s="8">
        <f t="shared" si="213"/>
        <v>100.76913784077639</v>
      </c>
      <c r="Y93" s="8">
        <f t="shared" si="214"/>
        <v>101.35181975736567</v>
      </c>
      <c r="Z93" s="8">
        <f t="shared" si="215"/>
        <v>208.91751342844435</v>
      </c>
      <c r="AA93" s="8">
        <f t="shared" si="216"/>
        <v>108.08052028491792</v>
      </c>
      <c r="AB93" s="8">
        <f t="shared" si="217"/>
        <v>93.897507242907935</v>
      </c>
      <c r="AC93" s="8">
        <f t="shared" si="218"/>
        <v>102.35232157330229</v>
      </c>
      <c r="AD93" s="8">
        <f t="shared" si="219"/>
        <v>96.634876637070192</v>
      </c>
      <c r="AE93" s="8">
        <f t="shared" si="220"/>
        <v>111.15881164861953</v>
      </c>
      <c r="AF93" s="10">
        <f ca="1">+OFFSET('kdef-cy1722'!B$9,ROUNDDOWN((ROW(Sheet1!AF93)-ROW(Sheet1!AF$61))/4,0),0)</f>
        <v>106.2</v>
      </c>
      <c r="AG93" s="10">
        <f ca="1">+OFFSET('kdef-cy1722'!C$9,ROUNDDOWN((ROW(Sheet1!AG93)-ROW(Sheet1!AG$61))/4,0),0)</f>
        <v>99.6</v>
      </c>
      <c r="AH93" s="10">
        <f ca="1">+OFFSET('kdef-cy1722'!D$9,ROUNDDOWN((ROW(Sheet1!AH93)-ROW(Sheet1!AH$61))/4,0),0)</f>
        <v>101.3</v>
      </c>
      <c r="AI93" s="10">
        <f ca="1">+OFFSET('kdef-cy1722'!F$9,ROUNDDOWN((ROW(Sheet1!AI93)-ROW(Sheet1!AI$61))/4,0),0)</f>
        <v>204.8</v>
      </c>
      <c r="AJ93" s="10">
        <f ca="1">+OFFSET('kdef-cy1722'!G$9,ROUNDDOWN((ROW(Sheet1!AJ93)-ROW(Sheet1!AJ$61))/4,0),0)</f>
        <v>107</v>
      </c>
      <c r="AK93" s="10">
        <f ca="1">+OFFSET('kdef-cy1722'!H$9,ROUNDDOWN((ROW(Sheet1!AK93)-ROW(Sheet1!AK$61))/4,0),0)</f>
        <v>94</v>
      </c>
      <c r="AL93" s="10">
        <f ca="1">+OFFSET('kdef-cy1722'!I$9,ROUNDDOWN((ROW(Sheet1!AL93)-ROW(Sheet1!AL$61))/4,0),0)</f>
        <v>102</v>
      </c>
      <c r="AM93" s="10">
        <f ca="1">+OFFSET('def-cy1722'!$F$8,ROUNDDOWN((ROW(Sheet1!AM93)-ROW(Sheet1!AM$61))/4,0),0)</f>
        <v>96.3</v>
      </c>
      <c r="AN93" s="10">
        <f ca="1">+OFFSET('def-cy1722'!$G$8,ROUNDDOWN((ROW(Sheet1!AN93)-ROW(Sheet1!AN$61))/4,0),0)</f>
        <v>110.1</v>
      </c>
      <c r="AO93" s="128"/>
      <c r="AP93" s="128"/>
      <c r="AQ93" s="128"/>
      <c r="AR93" s="128"/>
      <c r="AS93" s="128"/>
      <c r="AT93" s="128"/>
      <c r="AU93" s="128"/>
      <c r="AV93" s="128"/>
      <c r="AW93" s="128"/>
      <c r="AX93" s="9">
        <f t="shared" ca="1" si="316"/>
        <v>107.7</v>
      </c>
      <c r="AY93" s="9">
        <f t="shared" ca="1" si="317"/>
        <v>93.6</v>
      </c>
      <c r="AZ93" s="9">
        <f t="shared" ca="1" si="318"/>
        <v>102.5</v>
      </c>
      <c r="BA93" s="9">
        <f t="shared" ca="1" si="319"/>
        <v>220.2</v>
      </c>
      <c r="BB93" s="9">
        <f t="shared" ca="1" si="320"/>
        <v>110.3</v>
      </c>
      <c r="BC93" s="9">
        <f t="shared" ca="1" si="321"/>
        <v>95.3</v>
      </c>
      <c r="BD93" s="9">
        <f t="shared" ca="1" si="322"/>
        <v>102.4</v>
      </c>
      <c r="BE93" s="9">
        <f t="shared" ca="1" si="322"/>
        <v>97.6</v>
      </c>
      <c r="BF93" s="9">
        <f t="shared" ca="1" si="323"/>
        <v>112.8</v>
      </c>
      <c r="BG93">
        <f t="shared" ca="1" si="278"/>
        <v>1.9082908753550896E-3</v>
      </c>
      <c r="BH93">
        <f t="shared" ca="1" si="279"/>
        <v>-1.0115491849392568E-4</v>
      </c>
      <c r="BI93">
        <f t="shared" ca="1" si="280"/>
        <v>-2.1740631119203735E-3</v>
      </c>
      <c r="BJ93">
        <f t="shared" ca="1" si="281"/>
        <v>5.0971087817407179E-4</v>
      </c>
      <c r="BK93">
        <f t="shared" ca="1" si="282"/>
        <v>7.9616457887859895E-4</v>
      </c>
      <c r="BL93" s="13">
        <f t="shared" ca="1" si="283"/>
        <v>9.3894830199346116E-4</v>
      </c>
      <c r="BM93">
        <f t="shared" ca="1" si="242"/>
        <v>1.0004197343171093E-2</v>
      </c>
      <c r="BN93">
        <f t="shared" ca="1" si="243"/>
        <v>-4.5879191657475166E-3</v>
      </c>
      <c r="BO93" s="13">
        <f t="shared" ca="1" si="244"/>
        <v>5.4162781774235768E-3</v>
      </c>
      <c r="BP93">
        <f t="shared" ca="1" si="284"/>
        <v>-3.6838613972635303E-3</v>
      </c>
      <c r="BQ93">
        <f t="shared" ca="1" si="285"/>
        <v>3.7088695810124752E-3</v>
      </c>
      <c r="BR93">
        <f t="shared" ca="1" si="286"/>
        <v>-1.700885463400048E-3</v>
      </c>
      <c r="BS93" s="13">
        <f t="shared" ca="1" si="287"/>
        <v>-1.6758772796511032E-3</v>
      </c>
      <c r="BT93" s="5">
        <f t="shared" si="245"/>
        <v>67434.600000000006</v>
      </c>
      <c r="BU93" s="5">
        <f t="shared" ca="1" si="246"/>
        <v>256950.02828348178</v>
      </c>
      <c r="BV93" s="5">
        <f t="shared" ca="1" si="247"/>
        <v>28460.929045944264</v>
      </c>
      <c r="BW93" s="5">
        <f t="shared" ca="1" si="288"/>
        <v>95091.040505502984</v>
      </c>
      <c r="BX93" s="5">
        <f t="shared" si="248"/>
        <v>74959.5</v>
      </c>
      <c r="BY93" s="5">
        <f t="shared" si="249"/>
        <v>257255.8</v>
      </c>
      <c r="BZ93" s="5">
        <f t="shared" si="250"/>
        <v>43809.5</v>
      </c>
      <c r="CA93" s="5">
        <f t="shared" si="251"/>
        <v>118769</v>
      </c>
      <c r="CB93" s="9">
        <f t="shared" si="289"/>
        <v>111.15881164861953</v>
      </c>
      <c r="CC93" s="9">
        <f t="shared" ca="1" si="290"/>
        <v>100.11900046034665</v>
      </c>
      <c r="CD93" s="9">
        <f t="shared" ca="1" si="291"/>
        <v>153.92856617322172</v>
      </c>
      <c r="CE93" s="9">
        <f t="shared" ca="1" si="292"/>
        <v>124.90030540061947</v>
      </c>
      <c r="CF93" s="5"/>
      <c r="CG93" s="5">
        <f t="shared" si="252"/>
        <v>100.06283018348043</v>
      </c>
      <c r="CH93" s="5">
        <f t="shared" ca="1" si="293"/>
        <v>100.11900046034665</v>
      </c>
      <c r="CI93" s="5">
        <f t="shared" si="253"/>
        <v>137.98137340434579</v>
      </c>
      <c r="CJ93" s="5">
        <f t="shared" ca="1" si="294"/>
        <v>153.92856617322172</v>
      </c>
      <c r="CK93" s="5">
        <f t="shared" si="295"/>
        <v>119.74504183600527</v>
      </c>
      <c r="CL93" s="5">
        <f t="shared" ca="1" si="296"/>
        <v>124.90030540061947</v>
      </c>
      <c r="CM93" s="5"/>
      <c r="CN93" s="1">
        <f t="shared" si="221"/>
        <v>53.541132990327867</v>
      </c>
      <c r="CO93" s="1">
        <f t="shared" si="222"/>
        <v>7.8456105882300005</v>
      </c>
      <c r="CP93" s="1">
        <f t="shared" ca="1" si="223"/>
        <v>29.894592131441168</v>
      </c>
      <c r="CQ93" s="1">
        <f t="shared" ca="1" si="224"/>
        <v>3.3112581119147002</v>
      </c>
      <c r="CR93" s="1">
        <f t="shared" ca="1" si="225"/>
        <v>11.063271291529601</v>
      </c>
      <c r="CS93" s="83">
        <f t="shared" si="297"/>
        <v>3.5615384733533317E-3</v>
      </c>
      <c r="CT93" s="83">
        <f t="shared" si="298"/>
        <v>-2.993713861713829E-3</v>
      </c>
      <c r="CU93" s="83">
        <f t="shared" ca="1" si="254"/>
        <v>3.8161918912730662E-3</v>
      </c>
      <c r="CV93" s="83">
        <f t="shared" ca="1" si="255"/>
        <v>8.2793470181543264E-3</v>
      </c>
      <c r="CW93" s="83">
        <f t="shared" ca="1" si="255"/>
        <v>1.2004009926069694E-3</v>
      </c>
      <c r="CX93" s="83">
        <f t="shared" si="299"/>
        <v>7.2452361142093095E-4</v>
      </c>
      <c r="CY93" s="83">
        <f t="shared" si="313"/>
        <v>-3.7645883329782428E-3</v>
      </c>
      <c r="CZ93" s="83">
        <f t="shared" ca="1" si="314"/>
        <v>-8.479323337747211E-4</v>
      </c>
      <c r="DA93" s="83">
        <f t="shared" ca="1" si="315"/>
        <v>-1.2432436292265746E-2</v>
      </c>
      <c r="DB93" s="83">
        <f t="shared" ca="1" si="315"/>
        <v>-6.9985261595595389E-3</v>
      </c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H93" s="5"/>
      <c r="EO93" s="91">
        <v>74959.5</v>
      </c>
      <c r="EP93" s="1">
        <f>+'gaku-mk1131'!G96</f>
        <v>66006</v>
      </c>
      <c r="EQ93" s="5">
        <f t="shared" ca="1" si="256"/>
        <v>15003.866435627671</v>
      </c>
      <c r="ER93" s="90">
        <f ca="1">+OFFSET($EK$6,(ROW(ER93)-ROW($ER$9))/4,0)</f>
        <v>666336.12686202349</v>
      </c>
      <c r="ES93" s="7">
        <f ca="1">+ES92+$EQ92</f>
        <v>714829.00132499728</v>
      </c>
      <c r="ET93" s="7">
        <f ca="1">+ET92+EQ92-(ES93-ER93)/4</f>
        <v>666336.12686202314</v>
      </c>
      <c r="EU93" s="132">
        <v>634496.6</v>
      </c>
      <c r="EV93" s="5">
        <f t="shared" ca="1" si="257"/>
        <v>6362.666666666667</v>
      </c>
      <c r="EW93" s="92">
        <f t="shared" ca="1" si="258"/>
        <v>104.33333333333333</v>
      </c>
      <c r="EX93">
        <f t="shared" ca="1" si="226"/>
        <v>0.69229969770180788</v>
      </c>
      <c r="EY93">
        <f t="shared" ca="1" si="259"/>
        <v>0.70461065122497002</v>
      </c>
      <c r="EZ93">
        <f t="shared" ca="1" si="260"/>
        <v>1.0917357165863849E-2</v>
      </c>
      <c r="FA93">
        <f t="shared" ca="1" si="260"/>
        <v>1.2483858364194741E-2</v>
      </c>
      <c r="FC93" s="6">
        <f>+call!C131</f>
        <v>1.33333333333333E-3</v>
      </c>
      <c r="FE93" s="142">
        <f>fof!B155/10</f>
        <v>8806.2759867005625</v>
      </c>
      <c r="FF93" s="142">
        <f>fof!C155/10</f>
        <v>275783.5</v>
      </c>
      <c r="FN93" s="5">
        <f t="shared" si="227"/>
        <v>8806.2759867005625</v>
      </c>
      <c r="FO93" s="5">
        <f t="shared" si="211"/>
        <v>275783.5</v>
      </c>
      <c r="FP93" s="1">
        <f t="shared" si="228"/>
        <v>1.0245573062512943</v>
      </c>
      <c r="FQ93" s="1">
        <f t="shared" si="229"/>
        <v>32.0857534212278</v>
      </c>
      <c r="FR93" s="211">
        <f>+FP93/消費税調整!$E93*100</f>
        <v>0.93418453350610153</v>
      </c>
      <c r="FS93" s="211">
        <f>+FQ93/消費税調整!$E93*100</f>
        <v>29.255576441762969</v>
      </c>
      <c r="FT93" s="83">
        <f t="shared" si="300"/>
        <v>-1.0563981363321593E-2</v>
      </c>
      <c r="FU93" s="83">
        <f t="shared" si="301"/>
        <v>4.5474042772850956E-2</v>
      </c>
      <c r="FW93" s="5">
        <f>kshotoku1722!E41</f>
        <v>263506</v>
      </c>
      <c r="FX93" s="72">
        <f t="shared" ca="1" si="261"/>
        <v>0.39694309724725435</v>
      </c>
      <c r="FY93">
        <f t="shared" ca="1" si="302"/>
        <v>3.0710629977804053E-2</v>
      </c>
      <c r="GA93" s="72">
        <f ca="1">+AVERAGE(OFFSET(Maikin05!$F$10,ROUNDDOWN((ROW(GA93)-ROW(GA$45))/4,0),MOD(ROW(GA93)-ROW(GA$45),4)*3):OFFSET(Maikin05!$F$10,ROUNDDOWN((ROW(GA93)-ROW(GA$45))/4,0),MOD(ROW(GA93)-ROW(GA$45),4)*3+2))</f>
        <v>104.33333333333333</v>
      </c>
      <c r="GB93" s="72">
        <f ca="1">+AVERAGE(OFFSET(Maikin30!$F$20,ROUNDDOWN((ROW(GB93)-ROW(GB$5))/4,0),MOD(ROW(GB93)-ROW(GB$5),4)*3):OFFSET(Maikin30!$F$20,ROUNDDOWN((ROW(GB93)-ROW(GB$5))/4,0),MOD(ROW(GB93)-ROW(GB$5),4)*3+2))</f>
        <v>101.96666666666665</v>
      </c>
      <c r="GC93" s="5">
        <f ca="1">+AVERAGE(OFFSET(Rocho!$J$66,(ROW(GC93)-ROW($GC$5))*3,0):OFFSET(Rocho!$J$66,(ROW(GC93)-ROW($GC$5))*3+2,0))</f>
        <v>6362.666666666667</v>
      </c>
      <c r="GD93" s="72">
        <f t="shared" ca="1" si="262"/>
        <v>77.233589064641095</v>
      </c>
      <c r="GE93">
        <f t="shared" ca="1" si="303"/>
        <v>-1.5582783734622173E-2</v>
      </c>
      <c r="GF93" s="72"/>
      <c r="GG93" s="87" t="s">
        <v>312</v>
      </c>
      <c r="GH93" s="78">
        <f ca="1">+AVERAGE(OFFSET(Rocho!$E$6,(ROW(GH93)-ROW($GH$5))*3,0):OFFSET(Rocho!$E$6,(ROW(GH93)-ROW($GH$5))*3+2,0))/10000</f>
        <v>10634.333333333332</v>
      </c>
      <c r="GI93" s="82">
        <f>Rocho!T94</f>
        <v>8701.1767649672802</v>
      </c>
      <c r="GJ93">
        <f t="shared" si="304"/>
        <v>1.7293025960262672E-3</v>
      </c>
      <c r="GL93" s="94">
        <f t="shared" si="230"/>
        <v>259375.40000000002</v>
      </c>
      <c r="GM93" s="5">
        <f t="shared" si="263"/>
        <v>74959.5</v>
      </c>
      <c r="GN93" s="5">
        <f>+'gaku-mk1722'!C40-'gaku-mk1722'!D40</f>
        <v>5687.8000000000466</v>
      </c>
      <c r="GO93" s="5">
        <f t="shared" si="264"/>
        <v>24425.8</v>
      </c>
      <c r="GP93" s="5">
        <f t="shared" si="265"/>
        <v>19383.7</v>
      </c>
      <c r="GQ93" s="5">
        <f>+'gaku-mk1722'!H40</f>
        <v>-3028.5</v>
      </c>
      <c r="GR93" s="5">
        <f>+'gaku-mk1722'!W40</f>
        <v>131624.4</v>
      </c>
      <c r="GS93" s="5">
        <f>+'gaku-mk1722'!M40</f>
        <v>54699.7</v>
      </c>
      <c r="GT93" s="5">
        <f>+'gaku-mk1722'!N40</f>
        <v>48377</v>
      </c>
      <c r="GU93" s="5">
        <f t="shared" si="266"/>
        <v>67434.600000000006</v>
      </c>
      <c r="GV93" s="5">
        <f>+'gaku-jk1722'!C40-'gaku-jk1722'!D40</f>
        <v>5178</v>
      </c>
      <c r="GW93" s="5">
        <f t="shared" si="267"/>
        <v>11691.6</v>
      </c>
      <c r="GX93" s="5">
        <f t="shared" si="268"/>
        <v>20058.7</v>
      </c>
      <c r="GY93" s="5">
        <f>+'gaku-jk1722'!H40</f>
        <v>-3087.6</v>
      </c>
      <c r="GZ93" s="5">
        <f>+'gaku-jk1722'!Z40</f>
        <v>125557</v>
      </c>
      <c r="HA93" s="5">
        <f>+'gaku-jk1722'!M40</f>
        <v>44083.4</v>
      </c>
      <c r="HB93" s="5">
        <f>+'gaku-jk1722'!N40</f>
        <v>57512.5</v>
      </c>
      <c r="HC93" s="9">
        <f t="shared" ca="1" si="231"/>
        <v>110.1</v>
      </c>
      <c r="HD93">
        <f ca="1">+OFFSET('def-cy1722'!$C$8,ROUNDDOWN((ROW(Sheet1!HG93)-ROW(Sheet1!HG$61))/4,0),0)</f>
        <v>106.3</v>
      </c>
      <c r="HE93" s="9">
        <f t="shared" ca="1" si="232"/>
        <v>204.8</v>
      </c>
      <c r="HF93" s="9">
        <f t="shared" ca="1" si="233"/>
        <v>96.3</v>
      </c>
      <c r="HG93">
        <f ca="1">+OFFSET('def-cy1722'!$H$8,ROUNDDOWN((ROW(Sheet1!HG93)-ROW(Sheet1!HG$61))/4,0),0)</f>
        <v>96.6</v>
      </c>
      <c r="HH93">
        <f ca="1">+OFFSET('def-cy1722'!$W$8,ROUNDDOWN((ROW(Sheet1!HG93)-ROW(Sheet1!HG$61))/4,0),0)</f>
        <v>103.3</v>
      </c>
      <c r="HI93">
        <f ca="1">+OFFSET('def-cy1722'!$M$8,ROUNDDOWN((ROW(Sheet1!HG93)-ROW(Sheet1!HG$61))/4,0),0)</f>
        <v>120.8</v>
      </c>
      <c r="HJ93">
        <f ca="1">+OFFSET('def-cy1722'!$N$8,ROUNDDOWN((ROW(Sheet1!HG93)-ROW(Sheet1!HG$61))/4,0),0)</f>
        <v>83.2</v>
      </c>
      <c r="HS93" s="9">
        <f t="shared" ca="1" si="203"/>
        <v>112.8</v>
      </c>
      <c r="HT93" s="9">
        <f t="shared" ca="1" si="204"/>
        <v>107.8</v>
      </c>
      <c r="HU93" s="9">
        <f t="shared" ca="1" si="205"/>
        <v>220.2</v>
      </c>
      <c r="HV93" s="9">
        <f t="shared" ca="1" si="206"/>
        <v>97.6</v>
      </c>
      <c r="HW93" s="9">
        <f t="shared" ca="1" si="207"/>
        <v>98.6</v>
      </c>
      <c r="HX93" s="9">
        <f t="shared" ca="1" si="208"/>
        <v>104.2</v>
      </c>
      <c r="HY93" s="9">
        <f t="shared" ca="1" si="209"/>
        <v>122.5</v>
      </c>
      <c r="HZ93" s="9">
        <f t="shared" ca="1" si="210"/>
        <v>84.1</v>
      </c>
      <c r="IA93">
        <f t="shared" ca="1" si="234"/>
        <v>-1.7208556157304914E-3</v>
      </c>
      <c r="IB93">
        <f t="shared" ca="1" si="235"/>
        <v>-3.5492372385307719E-4</v>
      </c>
      <c r="IC93">
        <f t="shared" ca="1" si="236"/>
        <v>1.7325377798519644E-3</v>
      </c>
      <c r="ID93">
        <f t="shared" ca="1" si="237"/>
        <v>-7.9454083250270191E-4</v>
      </c>
      <c r="IE93">
        <f t="shared" ca="1" si="238"/>
        <v>-8.0078760929218618E-3</v>
      </c>
      <c r="IF93">
        <f t="shared" ca="1" si="239"/>
        <v>2.3358450279452269E-3</v>
      </c>
      <c r="IG93">
        <f t="shared" ca="1" si="240"/>
        <v>8.9065072052595916E-3</v>
      </c>
      <c r="IH93">
        <f t="shared" ca="1" si="241"/>
        <v>-1.7269475677324185E-3</v>
      </c>
      <c r="II93">
        <f t="shared" ca="1" si="305"/>
        <v>3.6974618031623244E-4</v>
      </c>
      <c r="IJ93" s="5">
        <f t="shared" ca="1" si="306"/>
        <v>222330.02478052277</v>
      </c>
      <c r="IK93" s="1">
        <f t="shared" ca="1" si="269"/>
        <v>25.866762707860765</v>
      </c>
      <c r="IL93">
        <f t="shared" ca="1" si="307"/>
        <v>3.2473619665397374E-3</v>
      </c>
      <c r="IM93" s="5">
        <f t="shared" si="270"/>
        <v>259375.40000000002</v>
      </c>
      <c r="IN93">
        <f t="shared" ca="1" si="271"/>
        <v>116.66233575786593</v>
      </c>
      <c r="IP93" s="112">
        <v>129.2687674672151</v>
      </c>
      <c r="IQ93" s="112">
        <v>125.72832804447654</v>
      </c>
      <c r="IR93">
        <f t="shared" si="272"/>
        <v>93.114256033463306</v>
      </c>
      <c r="IS93">
        <f t="shared" si="308"/>
        <v>2.6537188839460689E-3</v>
      </c>
      <c r="IT93" s="112">
        <v>0.54424227755425836</v>
      </c>
      <c r="IU93">
        <f t="shared" si="309"/>
        <v>7.6865832094777896E-4</v>
      </c>
      <c r="IW93">
        <f>+util!B91</f>
        <v>98.033333333333303</v>
      </c>
      <c r="IX93">
        <f t="shared" si="310"/>
        <v>2.0959365424003177E-2</v>
      </c>
      <c r="IY93">
        <f t="shared" si="311"/>
        <v>1.2575619254401905E-2</v>
      </c>
      <c r="JA93" s="5">
        <f t="shared" si="273"/>
        <v>140606.40000000002</v>
      </c>
      <c r="JB93" s="1">
        <f t="shared" si="274"/>
        <v>3.209495657334597</v>
      </c>
      <c r="JC93" s="5">
        <f t="shared" ca="1" si="275"/>
        <v>120524.24553870608</v>
      </c>
      <c r="JD93" s="1">
        <f t="shared" ca="1" si="276"/>
        <v>14.022271903991493</v>
      </c>
      <c r="JE93">
        <f t="shared" ca="1" si="312"/>
        <v>1.2972715015511442E-2</v>
      </c>
      <c r="JG93">
        <f t="shared" si="277"/>
        <v>0.57371150777232705</v>
      </c>
    </row>
    <row r="94" spans="1:267" x14ac:dyDescent="0.15">
      <c r="A94" t="s">
        <v>333</v>
      </c>
      <c r="B94" s="5">
        <f>+'gaku-mk1722'!B41</f>
        <v>515542.3</v>
      </c>
      <c r="C94" s="5">
        <f>+'kgaku-mk1722'!B42</f>
        <v>283407.90000000002</v>
      </c>
      <c r="D94" s="5">
        <f>+'kgaku-mk1722'!C42</f>
        <v>2878.1</v>
      </c>
      <c r="E94" s="5">
        <f>+'kgaku-mk1722'!D42</f>
        <v>275.5</v>
      </c>
      <c r="F94" s="5">
        <f>+'kgaku-mk1722'!F42</f>
        <v>24540.7</v>
      </c>
      <c r="G94" s="5">
        <f>+'kgaku-mk1722'!G42</f>
        <v>17016</v>
      </c>
      <c r="H94" s="5">
        <f>+'kgaku-mk1722'!H42</f>
        <v>76296.7</v>
      </c>
      <c r="I94" s="5">
        <f>+'kgaku-mk1722'!I42</f>
        <v>162951.9</v>
      </c>
      <c r="J94" s="5">
        <f>+'gaku-mk1722'!F41</f>
        <v>19395.400000000001</v>
      </c>
      <c r="K94" s="5">
        <f>+'gaku-mk1722'!G41</f>
        <v>73367.899999999994</v>
      </c>
      <c r="L94" s="5">
        <f>+'gaku-jk1722'!B41</f>
        <v>463796.6</v>
      </c>
      <c r="M94" s="5">
        <f>+'kgaku-jk1722'!B42</f>
        <v>266362.5</v>
      </c>
      <c r="N94" s="5">
        <f>+'kgaku-jk1722'!C42</f>
        <v>2906.3</v>
      </c>
      <c r="O94" s="5">
        <f>+'kgaku-jk1722'!D42</f>
        <v>271.60000000000002</v>
      </c>
      <c r="P94" s="5">
        <f>+'kgaku-jk1722'!F42</f>
        <v>11862</v>
      </c>
      <c r="Q94" s="5">
        <f>+'kgaku-jk1722'!G42</f>
        <v>15848.2</v>
      </c>
      <c r="R94" s="5">
        <f>+'kgaku-jk1722'!H42</f>
        <v>81013.399999999994</v>
      </c>
      <c r="S94" s="5">
        <f>+'kgaku-jk1722'!I42</f>
        <v>159834.9</v>
      </c>
      <c r="T94" s="5">
        <f>+'gaku-jk1722'!F41</f>
        <v>20168.099999999999</v>
      </c>
      <c r="U94" s="5">
        <f>+'gaku-jk1722'!G41</f>
        <v>66485.5</v>
      </c>
      <c r="V94" s="8">
        <f t="shared" si="164"/>
        <v>111.15698131465388</v>
      </c>
      <c r="W94" s="8">
        <f t="shared" si="212"/>
        <v>106.39932422919894</v>
      </c>
      <c r="X94" s="8">
        <f t="shared" si="213"/>
        <v>99.029694112789443</v>
      </c>
      <c r="Y94" s="8">
        <f t="shared" si="214"/>
        <v>101.4359351988218</v>
      </c>
      <c r="Z94" s="8">
        <f t="shared" si="215"/>
        <v>206.88501095936607</v>
      </c>
      <c r="AA94" s="8">
        <f t="shared" si="216"/>
        <v>107.3686601632993</v>
      </c>
      <c r="AB94" s="8">
        <f t="shared" si="217"/>
        <v>94.177876746316045</v>
      </c>
      <c r="AC94" s="8">
        <f t="shared" si="218"/>
        <v>101.9501372979243</v>
      </c>
      <c r="AD94" s="8">
        <f t="shared" si="219"/>
        <v>96.168702059192498</v>
      </c>
      <c r="AE94" s="8">
        <f t="shared" si="220"/>
        <v>110.35173082852651</v>
      </c>
      <c r="AF94" s="10">
        <f ca="1">+OFFSET('kdef-cy1722'!B$9,ROUNDDOWN((ROW(Sheet1!AF94)-ROW(Sheet1!AF$61))/4,0),0)</f>
        <v>106.2</v>
      </c>
      <c r="AG94" s="10">
        <f ca="1">+OFFSET('kdef-cy1722'!C$9,ROUNDDOWN((ROW(Sheet1!AG94)-ROW(Sheet1!AG$61))/4,0),0)</f>
        <v>99.6</v>
      </c>
      <c r="AH94" s="10">
        <f ca="1">+OFFSET('kdef-cy1722'!D$9,ROUNDDOWN((ROW(Sheet1!AH94)-ROW(Sheet1!AH$61))/4,0),0)</f>
        <v>101.3</v>
      </c>
      <c r="AI94" s="10">
        <f ca="1">+OFFSET('kdef-cy1722'!F$9,ROUNDDOWN((ROW(Sheet1!AI94)-ROW(Sheet1!AI$61))/4,0),0)</f>
        <v>204.8</v>
      </c>
      <c r="AJ94" s="10">
        <f ca="1">+OFFSET('kdef-cy1722'!G$9,ROUNDDOWN((ROW(Sheet1!AJ94)-ROW(Sheet1!AJ$61))/4,0),0)</f>
        <v>107</v>
      </c>
      <c r="AK94" s="10">
        <f ca="1">+OFFSET('kdef-cy1722'!H$9,ROUNDDOWN((ROW(Sheet1!AK94)-ROW(Sheet1!AK$61))/4,0),0)</f>
        <v>94</v>
      </c>
      <c r="AL94" s="10">
        <f ca="1">+OFFSET('kdef-cy1722'!I$9,ROUNDDOWN((ROW(Sheet1!AL94)-ROW(Sheet1!AL$61))/4,0),0)</f>
        <v>102</v>
      </c>
      <c r="AM94" s="10">
        <f ca="1">+OFFSET('def-cy1722'!$F$8,ROUNDDOWN((ROW(Sheet1!AM94)-ROW(Sheet1!AM$61))/4,0),0)</f>
        <v>96.3</v>
      </c>
      <c r="AN94" s="10">
        <f ca="1">+OFFSET('def-cy1722'!$G$8,ROUNDDOWN((ROW(Sheet1!AN94)-ROW(Sheet1!AN$61))/4,0),0)</f>
        <v>110.1</v>
      </c>
      <c r="AO94" s="128"/>
      <c r="AP94" s="128"/>
      <c r="AQ94" s="128"/>
      <c r="AR94" s="128"/>
      <c r="AS94" s="128"/>
      <c r="AT94" s="128"/>
      <c r="AU94" s="128"/>
      <c r="AV94" s="128"/>
      <c r="AW94" s="128"/>
      <c r="AX94" s="9">
        <f t="shared" ca="1" si="316"/>
        <v>107.7</v>
      </c>
      <c r="AY94" s="9">
        <f t="shared" ca="1" si="317"/>
        <v>93.6</v>
      </c>
      <c r="AZ94" s="9">
        <f t="shared" ca="1" si="318"/>
        <v>102.5</v>
      </c>
      <c r="BA94" s="9">
        <f t="shared" ca="1" si="319"/>
        <v>220.2</v>
      </c>
      <c r="BB94" s="9">
        <f t="shared" ca="1" si="320"/>
        <v>110.3</v>
      </c>
      <c r="BC94" s="9">
        <f t="shared" ca="1" si="321"/>
        <v>95.3</v>
      </c>
      <c r="BD94" s="9">
        <f t="shared" ca="1" si="322"/>
        <v>102.4</v>
      </c>
      <c r="BE94" s="9">
        <f t="shared" ca="1" si="322"/>
        <v>97.6</v>
      </c>
      <c r="BF94" s="9">
        <f t="shared" ca="1" si="323"/>
        <v>112.8</v>
      </c>
      <c r="BG94">
        <f t="shared" ca="1" si="278"/>
        <v>1.5308462900167625E-3</v>
      </c>
      <c r="BH94">
        <f t="shared" ca="1" si="279"/>
        <v>6.6977038397929265E-5</v>
      </c>
      <c r="BI94">
        <f t="shared" ca="1" si="280"/>
        <v>-1.2657699437809459E-3</v>
      </c>
      <c r="BJ94">
        <f t="shared" ca="1" si="281"/>
        <v>2.9367473933786491E-3</v>
      </c>
      <c r="BK94">
        <f t="shared" ca="1" si="282"/>
        <v>5.1050851753347767E-3</v>
      </c>
      <c r="BL94" s="13">
        <f t="shared" ca="1" si="283"/>
        <v>8.3738859533471714E-3</v>
      </c>
      <c r="BM94">
        <f t="shared" ca="1" si="242"/>
        <v>8.278963650533197E-3</v>
      </c>
      <c r="BN94">
        <f t="shared" ca="1" si="243"/>
        <v>2.3558965185498139E-3</v>
      </c>
      <c r="BO94" s="13">
        <f t="shared" ca="1" si="244"/>
        <v>1.0634860169083011E-2</v>
      </c>
      <c r="BP94">
        <f t="shared" ca="1" si="284"/>
        <v>-8.8194967178715812E-3</v>
      </c>
      <c r="BQ94">
        <f t="shared" ca="1" si="285"/>
        <v>3.0910756570400786E-3</v>
      </c>
      <c r="BR94">
        <f t="shared" ca="1" si="286"/>
        <v>8.7960941566953194E-4</v>
      </c>
      <c r="BS94" s="13">
        <f t="shared" ca="1" si="287"/>
        <v>-4.8488116451619705E-3</v>
      </c>
      <c r="BT94" s="5">
        <f t="shared" si="245"/>
        <v>66485.5</v>
      </c>
      <c r="BU94" s="5">
        <f t="shared" ca="1" si="246"/>
        <v>259101.69851603697</v>
      </c>
      <c r="BV94" s="5">
        <f t="shared" ca="1" si="247"/>
        <v>28763.607046630077</v>
      </c>
      <c r="BW94" s="5">
        <f t="shared" ca="1" si="288"/>
        <v>94629.961960949338</v>
      </c>
      <c r="BX94" s="5">
        <f t="shared" si="248"/>
        <v>73367.899999999994</v>
      </c>
      <c r="BY94" s="5">
        <f t="shared" si="249"/>
        <v>258867.19999999998</v>
      </c>
      <c r="BZ94" s="5">
        <f t="shared" si="250"/>
        <v>43936.100000000006</v>
      </c>
      <c r="CA94" s="5">
        <f t="shared" si="251"/>
        <v>117304</v>
      </c>
      <c r="CB94" s="9">
        <f t="shared" si="289"/>
        <v>110.35173082852651</v>
      </c>
      <c r="CC94" s="9">
        <f t="shared" ca="1" si="290"/>
        <v>99.90949556973959</v>
      </c>
      <c r="CD94" s="9">
        <f t="shared" ca="1" si="291"/>
        <v>152.74892307064641</v>
      </c>
      <c r="CE94" s="9">
        <f t="shared" ca="1" si="292"/>
        <v>123.96073882858316</v>
      </c>
      <c r="CF94" s="5"/>
      <c r="CG94" s="5">
        <f t="shared" si="252"/>
        <v>99.824453659152269</v>
      </c>
      <c r="CH94" s="5">
        <f t="shared" ca="1" si="293"/>
        <v>99.90949556973959</v>
      </c>
      <c r="CI94" s="5">
        <f t="shared" si="253"/>
        <v>137.17128575933265</v>
      </c>
      <c r="CJ94" s="5">
        <f t="shared" ca="1" si="294"/>
        <v>152.74892307064641</v>
      </c>
      <c r="CK94" s="5">
        <f t="shared" si="295"/>
        <v>119.07149730601039</v>
      </c>
      <c r="CL94" s="5">
        <f t="shared" ca="1" si="296"/>
        <v>123.96073882858316</v>
      </c>
      <c r="CM94" s="5"/>
      <c r="CN94" s="1">
        <f t="shared" si="221"/>
        <v>54.042585170009225</v>
      </c>
      <c r="CO94" s="1">
        <f t="shared" si="222"/>
        <v>7.7470345757615489</v>
      </c>
      <c r="CP94" s="1">
        <f t="shared" ca="1" si="223"/>
        <v>30.191091546912983</v>
      </c>
      <c r="CQ94" s="1">
        <f t="shared" ca="1" si="224"/>
        <v>3.3515978418431347</v>
      </c>
      <c r="CR94" s="1">
        <f t="shared" ca="1" si="225"/>
        <v>11.02648829014559</v>
      </c>
      <c r="CS94" s="83">
        <f t="shared" si="297"/>
        <v>9.3221505949890142E-3</v>
      </c>
      <c r="CT94" s="83">
        <f t="shared" si="298"/>
        <v>-1.2644079914570531E-2</v>
      </c>
      <c r="CU94" s="83">
        <f t="shared" ca="1" si="254"/>
        <v>9.8693001054377741E-3</v>
      </c>
      <c r="CV94" s="83">
        <f t="shared" ca="1" si="255"/>
        <v>1.2108988432894534E-2</v>
      </c>
      <c r="CW94" s="83">
        <f t="shared" ca="1" si="255"/>
        <v>-3.3303246461222386E-3</v>
      </c>
      <c r="CX94" s="83">
        <f t="shared" si="299"/>
        <v>-9.9019809126537801E-3</v>
      </c>
      <c r="CY94" s="83">
        <f t="shared" si="313"/>
        <v>-7.2870968805066527E-3</v>
      </c>
      <c r="CZ94" s="83">
        <f t="shared" ca="1" si="314"/>
        <v>-2.0947512116892969E-3</v>
      </c>
      <c r="DA94" s="83">
        <f t="shared" ca="1" si="315"/>
        <v>-7.6930910282551404E-3</v>
      </c>
      <c r="DB94" s="83">
        <f t="shared" ca="1" si="315"/>
        <v>-7.5509691701653777E-3</v>
      </c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H94" s="5"/>
      <c r="EO94" s="91">
        <v>73367.899999999994</v>
      </c>
      <c r="EP94" s="1">
        <f>+'gaku-mk1131'!G97</f>
        <v>64817.599999999999</v>
      </c>
      <c r="EQ94" s="5">
        <f t="shared" ca="1" si="256"/>
        <v>14796.600256928014</v>
      </c>
      <c r="ER94" s="7">
        <f ca="1">+ER93+$EQ93</f>
        <v>681339.99329765118</v>
      </c>
      <c r="ES94" s="4">
        <f ca="1">+ER93+EQ93</f>
        <v>681339.99329765118</v>
      </c>
      <c r="ET94" s="131">
        <f ca="1">+ET93+EQ93-(ES97-ER97)/4</f>
        <v>670022.68130811071</v>
      </c>
      <c r="EU94" s="132">
        <v>636260.1</v>
      </c>
      <c r="EV94" s="5">
        <f t="shared" ca="1" si="257"/>
        <v>6318</v>
      </c>
      <c r="EW94" s="92">
        <f t="shared" ca="1" si="258"/>
        <v>104.76666666666667</v>
      </c>
      <c r="EX94">
        <f t="shared" ca="1" si="226"/>
        <v>0.69762426881155881</v>
      </c>
      <c r="EY94">
        <f t="shared" ca="1" si="259"/>
        <v>0.71073109044151084</v>
      </c>
      <c r="EZ94">
        <f t="shared" ca="1" si="260"/>
        <v>7.6617099709529899E-3</v>
      </c>
      <c r="FA94">
        <f t="shared" ca="1" si="260"/>
        <v>8.6487626099161601E-3</v>
      </c>
      <c r="FC94" s="6">
        <f>+call!C132</f>
        <v>1E-3</v>
      </c>
      <c r="FE94" s="142">
        <f>fof!B156/10</f>
        <v>8778.4025117673864</v>
      </c>
      <c r="FF94" s="142">
        <f>fof!C156/10</f>
        <v>266603.7</v>
      </c>
      <c r="FN94" s="5">
        <f t="shared" si="227"/>
        <v>8778.4025117673864</v>
      </c>
      <c r="FO94" s="5">
        <f t="shared" si="211"/>
        <v>266603.7</v>
      </c>
      <c r="FP94" s="1">
        <f t="shared" si="228"/>
        <v>1.0228784889729936</v>
      </c>
      <c r="FQ94" s="1">
        <f t="shared" si="229"/>
        <v>31.065241021364947</v>
      </c>
      <c r="FR94" s="211">
        <f>+FP94/消費税調整!$E94*100</f>
        <v>0.9419347934827228</v>
      </c>
      <c r="FS94" s="211">
        <f>+FQ94/消費税調整!$E94*100</f>
        <v>28.606947649598062</v>
      </c>
      <c r="FT94" s="83">
        <f t="shared" si="300"/>
        <v>8.2620587637307827E-3</v>
      </c>
      <c r="FU94" s="83">
        <f t="shared" si="301"/>
        <v>-2.2420589953091059E-2</v>
      </c>
      <c r="FW94" s="5">
        <f>kshotoku1722!E42</f>
        <v>255091.3</v>
      </c>
      <c r="FX94" s="72">
        <f t="shared" ca="1" si="261"/>
        <v>0.38538330706110951</v>
      </c>
      <c r="FY94">
        <f t="shared" ca="1" si="302"/>
        <v>-2.95544967831015E-2</v>
      </c>
      <c r="GA94" s="72">
        <f ca="1">+AVERAGE(OFFSET(Maikin05!$F$10,ROUNDDOWN((ROW(GA94)-ROW(GA$45))/4,0),MOD(ROW(GA94)-ROW(GA$45),4)*3):OFFSET(Maikin05!$F$10,ROUNDDOWN((ROW(GA94)-ROW(GA$45))/4,0),MOD(ROW(GA94)-ROW(GA$45),4)*3+2))</f>
        <v>104.76666666666667</v>
      </c>
      <c r="GB94" s="72">
        <f ca="1">+AVERAGE(OFFSET(Maikin30!$F$20,ROUNDDOWN((ROW(GB94)-ROW(GB$5))/4,0),MOD(ROW(GB94)-ROW(GB$5),4)*3):OFFSET(Maikin30!$F$20,ROUNDDOWN((ROW(GB94)-ROW(GB$5))/4,0),MOD(ROW(GB94)-ROW(GB$5),4)*3+2))</f>
        <v>102.5</v>
      </c>
      <c r="GC94" s="5">
        <f ca="1">+AVERAGE(OFFSET(Rocho!$J$66,(ROW(GC94)-ROW($GC$5))*3,0):OFFSET(Rocho!$J$66,(ROW(GC94)-ROW($GC$5))*3+2,0))</f>
        <v>6318</v>
      </c>
      <c r="GD94" s="72">
        <f t="shared" ca="1" si="262"/>
        <v>77.127863802526363</v>
      </c>
      <c r="GE94">
        <f t="shared" ca="1" si="303"/>
        <v>-1.3698404191385008E-3</v>
      </c>
      <c r="GF94" s="72"/>
      <c r="GG94" s="87" t="s">
        <v>313</v>
      </c>
      <c r="GH94" s="78">
        <f ca="1">+AVERAGE(OFFSET(Rocho!$E$6,(ROW(GH94)-ROW($GH$5))*3,0):OFFSET(Rocho!$E$6,(ROW(GH94)-ROW($GH$5))*3+2,0))/10000</f>
        <v>10652.666666666668</v>
      </c>
      <c r="GI94" s="82">
        <f>Rocho!T95</f>
        <v>8700.7946377947792</v>
      </c>
      <c r="GJ94">
        <f t="shared" si="304"/>
        <v>-4.3917687682468716E-5</v>
      </c>
      <c r="GL94" s="94">
        <f t="shared" si="230"/>
        <v>256675</v>
      </c>
      <c r="GM94" s="5">
        <f t="shared" si="263"/>
        <v>73367.899999999994</v>
      </c>
      <c r="GN94" s="5">
        <f>+'gaku-mk1722'!C41-'gaku-mk1722'!D41</f>
        <v>5490.8999999999651</v>
      </c>
      <c r="GO94" s="5">
        <f t="shared" si="264"/>
        <v>24540.7</v>
      </c>
      <c r="GP94" s="5">
        <f t="shared" si="265"/>
        <v>19395.400000000001</v>
      </c>
      <c r="GQ94" s="5">
        <f>+'gaku-mk1722'!H41</f>
        <v>-2543.4</v>
      </c>
      <c r="GR94" s="5">
        <f>+'gaku-mk1722'!W41</f>
        <v>128599.9</v>
      </c>
      <c r="GS94" s="5">
        <f>+'gaku-mk1722'!M41</f>
        <v>57199.9</v>
      </c>
      <c r="GT94" s="5">
        <f>+'gaku-mk1722'!N41</f>
        <v>49376.3</v>
      </c>
      <c r="GU94" s="5">
        <f t="shared" si="266"/>
        <v>66485.5</v>
      </c>
      <c r="GV94" s="5">
        <f>+'gaku-jk1722'!C41-'gaku-jk1722'!D41</f>
        <v>5031.5</v>
      </c>
      <c r="GW94" s="5">
        <f t="shared" si="267"/>
        <v>11862</v>
      </c>
      <c r="GX94" s="5">
        <f t="shared" si="268"/>
        <v>20168.099999999999</v>
      </c>
      <c r="GY94" s="5">
        <f>+'gaku-jk1722'!H41</f>
        <v>-2474.9</v>
      </c>
      <c r="GZ94" s="5">
        <f>+'gaku-jk1722'!Z41</f>
        <v>125079.9</v>
      </c>
      <c r="HA94" s="5">
        <f>+'gaku-jk1722'!M41</f>
        <v>47298.2</v>
      </c>
      <c r="HB94" s="5">
        <f>+'gaku-jk1722'!N41</f>
        <v>59194.7</v>
      </c>
      <c r="HC94" s="9">
        <f t="shared" ca="1" si="231"/>
        <v>110.1</v>
      </c>
      <c r="HD94">
        <f ca="1">+OFFSET('def-cy1722'!$C$8,ROUNDDOWN((ROW(Sheet1!HG94)-ROW(Sheet1!HG$61))/4,0),0)</f>
        <v>106.3</v>
      </c>
      <c r="HE94" s="9">
        <f t="shared" ca="1" si="232"/>
        <v>204.8</v>
      </c>
      <c r="HF94" s="9">
        <f t="shared" ca="1" si="233"/>
        <v>96.3</v>
      </c>
      <c r="HG94">
        <f ca="1">+OFFSET('def-cy1722'!$H$8,ROUNDDOWN((ROW(Sheet1!HG94)-ROW(Sheet1!HG$61))/4,0),0)</f>
        <v>96.6</v>
      </c>
      <c r="HH94">
        <f ca="1">+OFFSET('def-cy1722'!$W$8,ROUNDDOWN((ROW(Sheet1!HG94)-ROW(Sheet1!HG$61))/4,0),0)</f>
        <v>103.3</v>
      </c>
      <c r="HI94">
        <f ca="1">+OFFSET('def-cy1722'!$M$8,ROUNDDOWN((ROW(Sheet1!HG94)-ROW(Sheet1!HG$61))/4,0),0)</f>
        <v>120.8</v>
      </c>
      <c r="HJ94">
        <f ca="1">+OFFSET('def-cy1722'!$N$8,ROUNDDOWN((ROW(Sheet1!HG94)-ROW(Sheet1!HG$61))/4,0),0)</f>
        <v>83.2</v>
      </c>
      <c r="HS94" s="9">
        <f t="shared" ca="1" si="203"/>
        <v>112.8</v>
      </c>
      <c r="HT94" s="9">
        <f t="shared" ca="1" si="204"/>
        <v>107.8</v>
      </c>
      <c r="HU94" s="9">
        <f t="shared" ca="1" si="205"/>
        <v>220.2</v>
      </c>
      <c r="HV94" s="9">
        <f t="shared" ca="1" si="206"/>
        <v>97.6</v>
      </c>
      <c r="HW94" s="9">
        <f t="shared" ca="1" si="207"/>
        <v>98.6</v>
      </c>
      <c r="HX94" s="9">
        <f t="shared" ca="1" si="208"/>
        <v>104.2</v>
      </c>
      <c r="HY94" s="9">
        <f t="shared" ca="1" si="209"/>
        <v>122.5</v>
      </c>
      <c r="HZ94" s="9">
        <f t="shared" ca="1" si="210"/>
        <v>84.1</v>
      </c>
      <c r="IA94">
        <f t="shared" ca="1" si="234"/>
        <v>-4.1114590655881907E-3</v>
      </c>
      <c r="IB94">
        <f t="shared" ca="1" si="235"/>
        <v>-6.0650066753342865E-4</v>
      </c>
      <c r="IC94">
        <f t="shared" ca="1" si="236"/>
        <v>1.4409927730687382E-3</v>
      </c>
      <c r="ID94">
        <f t="shared" ca="1" si="237"/>
        <v>4.100549296540809E-4</v>
      </c>
      <c r="IE94">
        <f t="shared" ca="1" si="238"/>
        <v>2.3200625451744376E-3</v>
      </c>
      <c r="IF94">
        <f t="shared" ca="1" si="239"/>
        <v>-1.9092026705779942E-3</v>
      </c>
      <c r="IG94">
        <f t="shared" ca="1" si="240"/>
        <v>1.5123940009203104E-2</v>
      </c>
      <c r="IH94">
        <f t="shared" ca="1" si="241"/>
        <v>-5.4331103020997026E-3</v>
      </c>
      <c r="II94">
        <f t="shared" ca="1" si="305"/>
        <v>7.2347775513010443E-3</v>
      </c>
      <c r="IJ94" s="5">
        <f t="shared" ca="1" si="306"/>
        <v>223938.53305278512</v>
      </c>
      <c r="IK94" s="1">
        <f t="shared" ca="1" si="269"/>
        <v>26.093803286509793</v>
      </c>
      <c r="IL94">
        <f t="shared" ca="1" si="307"/>
        <v>8.7390127198524285E-3</v>
      </c>
      <c r="IM94" s="5">
        <f t="shared" si="270"/>
        <v>256675</v>
      </c>
      <c r="IN94">
        <f t="shared" ca="1" si="271"/>
        <v>114.61850557871543</v>
      </c>
      <c r="IP94" s="112">
        <v>130.45711683520625</v>
      </c>
      <c r="IQ94" s="112">
        <v>127.4975661453845</v>
      </c>
      <c r="IR94">
        <f t="shared" si="272"/>
        <v>94.275154429514998</v>
      </c>
      <c r="IS94">
        <f t="shared" si="308"/>
        <v>1.2390382626836996E-2</v>
      </c>
      <c r="IT94" s="112">
        <v>0.55190080756535731</v>
      </c>
      <c r="IU94">
        <f t="shared" si="309"/>
        <v>1.3973822827765207E-2</v>
      </c>
      <c r="IW94">
        <f>+util!B92</f>
        <v>101.566666666667</v>
      </c>
      <c r="IX94">
        <f t="shared" si="310"/>
        <v>3.5407840431717665E-2</v>
      </c>
      <c r="IY94">
        <f t="shared" si="311"/>
        <v>2.1244704259030599E-2</v>
      </c>
      <c r="JA94" s="5">
        <f t="shared" si="273"/>
        <v>139370.99999999994</v>
      </c>
      <c r="JB94" s="1">
        <f t="shared" si="274"/>
        <v>3.1721295244684877</v>
      </c>
      <c r="JC94" s="5">
        <f t="shared" ca="1" si="275"/>
        <v>121595.54802804987</v>
      </c>
      <c r="JD94" s="1">
        <f t="shared" ca="1" si="276"/>
        <v>14.168576830015212</v>
      </c>
      <c r="JE94">
        <f t="shared" ca="1" si="312"/>
        <v>1.0379697394234062E-2</v>
      </c>
      <c r="JG94">
        <f t="shared" si="277"/>
        <v>0.57430886729225705</v>
      </c>
    </row>
    <row r="95" spans="1:267" x14ac:dyDescent="0.15">
      <c r="A95" t="s">
        <v>334</v>
      </c>
      <c r="B95" s="5">
        <f>+'gaku-mk1722'!B42</f>
        <v>515789.4</v>
      </c>
      <c r="C95" s="5">
        <f>+'kgaku-mk1722'!B43</f>
        <v>283656.8</v>
      </c>
      <c r="D95" s="5">
        <f>+'kgaku-mk1722'!C43</f>
        <v>2904.9</v>
      </c>
      <c r="E95" s="5">
        <f>+'kgaku-mk1722'!D43</f>
        <v>264.60000000000002</v>
      </c>
      <c r="F95" s="5">
        <f>+'kgaku-mk1722'!F43</f>
        <v>24885.3</v>
      </c>
      <c r="G95" s="5">
        <f>+'kgaku-mk1722'!G43</f>
        <v>16723.7</v>
      </c>
      <c r="H95" s="5">
        <f>+'kgaku-mk1722'!H43</f>
        <v>76366.399999999994</v>
      </c>
      <c r="I95" s="5">
        <f>+'kgaku-mk1722'!I43</f>
        <v>163041.1</v>
      </c>
      <c r="J95" s="5">
        <f>+'gaku-mk1722'!F42</f>
        <v>19282.400000000001</v>
      </c>
      <c r="K95" s="5">
        <f>+'gaku-mk1722'!G42</f>
        <v>74000.899999999994</v>
      </c>
      <c r="L95" s="5">
        <f>+'gaku-jk1722'!B42</f>
        <v>465744.5</v>
      </c>
      <c r="M95" s="5">
        <f>+'kgaku-jk1722'!B43</f>
        <v>267413.09999999998</v>
      </c>
      <c r="N95" s="5">
        <f>+'kgaku-jk1722'!C43</f>
        <v>2975.2</v>
      </c>
      <c r="O95" s="5">
        <f>+'kgaku-jk1722'!D43</f>
        <v>261.10000000000002</v>
      </c>
      <c r="P95" s="5">
        <f>+'kgaku-jk1722'!F43</f>
        <v>12212.2</v>
      </c>
      <c r="Q95" s="5">
        <f>+'kgaku-jk1722'!G43</f>
        <v>15646.6</v>
      </c>
      <c r="R95" s="5">
        <f>+'kgaku-jk1722'!H43</f>
        <v>81252.899999999994</v>
      </c>
      <c r="S95" s="5">
        <f>+'kgaku-jk1722'!I43</f>
        <v>160118.9</v>
      </c>
      <c r="T95" s="5">
        <f>+'gaku-jk1722'!F42</f>
        <v>20014.5</v>
      </c>
      <c r="U95" s="5">
        <f>+'gaku-jk1722'!G42</f>
        <v>67420.7</v>
      </c>
      <c r="V95" s="8">
        <f t="shared" si="164"/>
        <v>110.74514030761502</v>
      </c>
      <c r="W95" s="8">
        <f t="shared" si="212"/>
        <v>106.07438453837901</v>
      </c>
      <c r="X95" s="8">
        <f t="shared" si="213"/>
        <v>97.637133638074758</v>
      </c>
      <c r="Y95" s="8">
        <f t="shared" si="214"/>
        <v>101.34048257372655</v>
      </c>
      <c r="Z95" s="8">
        <f t="shared" si="215"/>
        <v>203.77409475770131</v>
      </c>
      <c r="AA95" s="8">
        <f t="shared" si="216"/>
        <v>106.88392366392698</v>
      </c>
      <c r="AB95" s="8">
        <f t="shared" si="217"/>
        <v>93.986060805214336</v>
      </c>
      <c r="AC95" s="8">
        <f t="shared" si="218"/>
        <v>101.82501878291694</v>
      </c>
      <c r="AD95" s="8">
        <f t="shared" si="219"/>
        <v>96.342151939843617</v>
      </c>
      <c r="AE95" s="8">
        <f t="shared" si="220"/>
        <v>109.75991053192861</v>
      </c>
      <c r="AF95" s="10">
        <f ca="1">+OFFSET('kdef-cy1722'!B$9,ROUNDDOWN((ROW(Sheet1!AF95)-ROW(Sheet1!AF$61))/4,0),0)</f>
        <v>106.2</v>
      </c>
      <c r="AG95" s="10">
        <f ca="1">+OFFSET('kdef-cy1722'!C$9,ROUNDDOWN((ROW(Sheet1!AG95)-ROW(Sheet1!AG$61))/4,0),0)</f>
        <v>99.6</v>
      </c>
      <c r="AH95" s="10">
        <f ca="1">+OFFSET('kdef-cy1722'!D$9,ROUNDDOWN((ROW(Sheet1!AH95)-ROW(Sheet1!AH$61))/4,0),0)</f>
        <v>101.3</v>
      </c>
      <c r="AI95" s="10">
        <f ca="1">+OFFSET('kdef-cy1722'!F$9,ROUNDDOWN((ROW(Sheet1!AI95)-ROW(Sheet1!AI$61))/4,0),0)</f>
        <v>204.8</v>
      </c>
      <c r="AJ95" s="10">
        <f ca="1">+OFFSET('kdef-cy1722'!G$9,ROUNDDOWN((ROW(Sheet1!AJ95)-ROW(Sheet1!AJ$61))/4,0),0)</f>
        <v>107</v>
      </c>
      <c r="AK95" s="10">
        <f ca="1">+OFFSET('kdef-cy1722'!H$9,ROUNDDOWN((ROW(Sheet1!AK95)-ROW(Sheet1!AK$61))/4,0),0)</f>
        <v>94</v>
      </c>
      <c r="AL95" s="10">
        <f ca="1">+OFFSET('kdef-cy1722'!I$9,ROUNDDOWN((ROW(Sheet1!AL95)-ROW(Sheet1!AL$61))/4,0),0)</f>
        <v>102</v>
      </c>
      <c r="AM95" s="10">
        <f ca="1">+OFFSET('def-cy1722'!$F$8,ROUNDDOWN((ROW(Sheet1!AM95)-ROW(Sheet1!AM$61))/4,0),0)</f>
        <v>96.3</v>
      </c>
      <c r="AN95" s="10">
        <f ca="1">+OFFSET('def-cy1722'!$G$8,ROUNDDOWN((ROW(Sheet1!AN95)-ROW(Sheet1!AN$61))/4,0),0)</f>
        <v>110.1</v>
      </c>
      <c r="AO95" s="128"/>
      <c r="AP95" s="128"/>
      <c r="AQ95" s="128"/>
      <c r="AR95" s="128"/>
      <c r="AS95" s="128"/>
      <c r="AT95" s="128"/>
      <c r="AU95" s="128"/>
      <c r="AV95" s="128"/>
      <c r="AW95" s="128"/>
      <c r="AX95" s="9">
        <f t="shared" ca="1" si="316"/>
        <v>107.7</v>
      </c>
      <c r="AY95" s="9">
        <f t="shared" ca="1" si="317"/>
        <v>93.6</v>
      </c>
      <c r="AZ95" s="9">
        <f t="shared" ca="1" si="318"/>
        <v>102.5</v>
      </c>
      <c r="BA95" s="9">
        <f t="shared" ca="1" si="319"/>
        <v>220.2</v>
      </c>
      <c r="BB95" s="9">
        <f t="shared" ca="1" si="320"/>
        <v>110.3</v>
      </c>
      <c r="BC95" s="9">
        <f t="shared" ca="1" si="321"/>
        <v>95.3</v>
      </c>
      <c r="BD95" s="9">
        <f t="shared" ca="1" si="322"/>
        <v>102.4</v>
      </c>
      <c r="BE95" s="9">
        <f t="shared" ca="1" si="322"/>
        <v>97.6</v>
      </c>
      <c r="BF95" s="9">
        <f t="shared" ca="1" si="323"/>
        <v>112.8</v>
      </c>
      <c r="BG95">
        <f t="shared" ca="1" si="278"/>
        <v>2.4727991935336448E-4</v>
      </c>
      <c r="BH95">
        <f t="shared" ca="1" si="279"/>
        <v>4.1267384479559738E-5</v>
      </c>
      <c r="BI95">
        <f t="shared" ca="1" si="280"/>
        <v>-8.526284502969033E-4</v>
      </c>
      <c r="BJ95">
        <f t="shared" ca="1" si="281"/>
        <v>8.7516954884649415E-4</v>
      </c>
      <c r="BK95">
        <f t="shared" ca="1" si="282"/>
        <v>1.1150955340123248E-3</v>
      </c>
      <c r="BL95" s="13">
        <f t="shared" ca="1" si="283"/>
        <v>1.4261839363948398E-3</v>
      </c>
      <c r="BM95">
        <f t="shared" ca="1" si="242"/>
        <v>1.6835586585730172E-2</v>
      </c>
      <c r="BN95">
        <f t="shared" ca="1" si="243"/>
        <v>-3.2729233135476883E-3</v>
      </c>
      <c r="BO95" s="13">
        <f t="shared" ca="1" si="244"/>
        <v>1.3562663272182484E-2</v>
      </c>
      <c r="BP95">
        <f t="shared" ca="1" si="284"/>
        <v>8.7326742807698424E-3</v>
      </c>
      <c r="BQ95">
        <f t="shared" ca="1" si="285"/>
        <v>6.3836213761142265E-3</v>
      </c>
      <c r="BR95">
        <f t="shared" ca="1" si="286"/>
        <v>-1.2410083319849754E-3</v>
      </c>
      <c r="BS95" s="13">
        <f t="shared" ca="1" si="287"/>
        <v>1.3875287324899094E-2</v>
      </c>
      <c r="BT95" s="5">
        <f t="shared" si="245"/>
        <v>67420.7</v>
      </c>
      <c r="BU95" s="5">
        <f t="shared" ca="1" si="246"/>
        <v>259471.22519635319</v>
      </c>
      <c r="BV95" s="5">
        <f t="shared" ca="1" si="247"/>
        <v>29153.718163496898</v>
      </c>
      <c r="BW95" s="5">
        <f t="shared" ca="1" si="288"/>
        <v>95942.979872701777</v>
      </c>
      <c r="BX95" s="5">
        <f t="shared" si="248"/>
        <v>74000.899999999994</v>
      </c>
      <c r="BY95" s="5">
        <f t="shared" si="249"/>
        <v>258771.5</v>
      </c>
      <c r="BZ95" s="5">
        <f t="shared" si="250"/>
        <v>44167.7</v>
      </c>
      <c r="CA95" s="5">
        <f t="shared" si="251"/>
        <v>118168.59999999999</v>
      </c>
      <c r="CB95" s="9">
        <f t="shared" si="289"/>
        <v>109.75991053192861</v>
      </c>
      <c r="CC95" s="9">
        <f t="shared" ca="1" si="290"/>
        <v>99.730326476154076</v>
      </c>
      <c r="CD95" s="9">
        <f t="shared" ca="1" si="291"/>
        <v>151.49937223205364</v>
      </c>
      <c r="CE95" s="9">
        <f t="shared" ca="1" si="292"/>
        <v>123.16544697359559</v>
      </c>
      <c r="CF95" s="5"/>
      <c r="CG95" s="5">
        <f t="shared" si="252"/>
        <v>99.633436014796288</v>
      </c>
      <c r="CH95" s="5">
        <f t="shared" ca="1" si="293"/>
        <v>99.730326476154076</v>
      </c>
      <c r="CI95" s="5">
        <f t="shared" si="253"/>
        <v>137.05312675514401</v>
      </c>
      <c r="CJ95" s="5">
        <f t="shared" ca="1" si="294"/>
        <v>151.49937223205364</v>
      </c>
      <c r="CK95" s="5">
        <f t="shared" si="295"/>
        <v>118.58673683407694</v>
      </c>
      <c r="CL95" s="5">
        <f t="shared" ca="1" si="296"/>
        <v>123.16544697359559</v>
      </c>
      <c r="CM95" s="5"/>
      <c r="CN95" s="1">
        <f t="shared" si="221"/>
        <v>54.329273938002096</v>
      </c>
      <c r="CO95" s="1">
        <f t="shared" si="222"/>
        <v>7.8646504239810833</v>
      </c>
      <c r="CP95" s="1">
        <f t="shared" ca="1" si="223"/>
        <v>30.267417592095459</v>
      </c>
      <c r="CQ95" s="1">
        <f t="shared" ca="1" si="224"/>
        <v>3.400792366664406</v>
      </c>
      <c r="CR95" s="1">
        <f t="shared" ca="1" si="225"/>
        <v>11.191785272681129</v>
      </c>
      <c r="CS95" s="83">
        <f t="shared" si="297"/>
        <v>5.2908465191393835E-3</v>
      </c>
      <c r="CT95" s="83">
        <f t="shared" si="298"/>
        <v>1.5067953720120947E-2</v>
      </c>
      <c r="CU95" s="83">
        <f t="shared" ca="1" si="254"/>
        <v>2.5249079680813172E-3</v>
      </c>
      <c r="CV95" s="83">
        <f t="shared" ca="1" si="255"/>
        <v>1.4571253650954149E-2</v>
      </c>
      <c r="CW95" s="83">
        <f t="shared" ca="1" si="255"/>
        <v>1.4879646867232024E-2</v>
      </c>
      <c r="CX95" s="83">
        <f t="shared" si="299"/>
        <v>-3.7119201646388291E-3</v>
      </c>
      <c r="CY95" s="83">
        <f t="shared" si="313"/>
        <v>-5.3774686253448686E-3</v>
      </c>
      <c r="CZ95" s="83">
        <f t="shared" ca="1" si="314"/>
        <v>-1.7949238769359695E-3</v>
      </c>
      <c r="DA95" s="83">
        <f t="shared" ca="1" si="315"/>
        <v>-8.2140664948263525E-3</v>
      </c>
      <c r="DB95" s="83">
        <f t="shared" ca="1" si="315"/>
        <v>-6.4363442337693607E-3</v>
      </c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H95" s="5"/>
      <c r="EO95" s="91">
        <v>74000.899999999994</v>
      </c>
      <c r="EP95" s="1">
        <f>+'gaku-mk1131'!G98</f>
        <v>65363.5</v>
      </c>
      <c r="EQ95" s="5">
        <f t="shared" ca="1" si="256"/>
        <v>15020.629124957512</v>
      </c>
      <c r="ER95" s="7">
        <f ca="1">+ER94+$EQ94</f>
        <v>696136.59355457919</v>
      </c>
      <c r="ES95" s="7">
        <f ca="1">+ES94+$EQ94</f>
        <v>696136.59355457919</v>
      </c>
      <c r="ET95" s="7">
        <f ca="1">+ET94+EQ94-(ES97-ER97)/4</f>
        <v>673501.96957549872</v>
      </c>
      <c r="EU95" s="132">
        <v>634054.9</v>
      </c>
      <c r="EV95" s="5">
        <f t="shared" ca="1" si="257"/>
        <v>6323.333333333333</v>
      </c>
      <c r="EW95" s="92">
        <f t="shared" ca="1" si="258"/>
        <v>105.03333333333335</v>
      </c>
      <c r="EX95">
        <f t="shared" ca="1" si="226"/>
        <v>0.69773559324648982</v>
      </c>
      <c r="EY95">
        <f t="shared" ca="1" si="259"/>
        <v>0.71306184821731433</v>
      </c>
      <c r="EZ95">
        <f t="shared" ca="1" si="260"/>
        <v>1.5956376300377376E-4</v>
      </c>
      <c r="FA95">
        <f t="shared" ca="1" si="260"/>
        <v>3.2740151949090263E-3</v>
      </c>
      <c r="FC95" s="6">
        <f>+call!C133</f>
        <v>3.0000000000000001E-3</v>
      </c>
      <c r="FE95" s="142">
        <f>fof!B157/10</f>
        <v>9524.6239113371103</v>
      </c>
      <c r="FF95" s="142">
        <f>fof!C157/10</f>
        <v>234403.20000000001</v>
      </c>
      <c r="FN95" s="5">
        <f t="shared" si="227"/>
        <v>9524.6239113371103</v>
      </c>
      <c r="FO95" s="5">
        <f t="shared" si="211"/>
        <v>234403.20000000001</v>
      </c>
      <c r="FP95" s="1">
        <f t="shared" si="228"/>
        <v>1.1110510196802728</v>
      </c>
      <c r="FQ95" s="1">
        <f t="shared" si="229"/>
        <v>27.343222871648067</v>
      </c>
      <c r="FR95" s="211">
        <f>+FP95/消費税調整!$E95*100</f>
        <v>1.0269347795204029</v>
      </c>
      <c r="FS95" s="211">
        <f>+FQ95/消費税調整!$E95*100</f>
        <v>25.273102723179758</v>
      </c>
      <c r="FT95" s="83">
        <f t="shared" si="300"/>
        <v>8.639765126505175E-2</v>
      </c>
      <c r="FU95" s="83">
        <f t="shared" si="301"/>
        <v>-0.12390891640039994</v>
      </c>
      <c r="FW95" s="5">
        <f>kshotoku1722!E43</f>
        <v>257191</v>
      </c>
      <c r="FX95" s="72">
        <f t="shared" ca="1" si="261"/>
        <v>0.38724207843248126</v>
      </c>
      <c r="FY95">
        <f t="shared" ca="1" si="302"/>
        <v>4.8115813752778475E-3</v>
      </c>
      <c r="GA95" s="72">
        <f ca="1">+AVERAGE(OFFSET(Maikin05!$F$10,ROUNDDOWN((ROW(GA95)-ROW(GA$45))/4,0),MOD(ROW(GA95)-ROW(GA$45),4)*3):OFFSET(Maikin05!$F$10,ROUNDDOWN((ROW(GA95)-ROW(GA$45))/4,0),MOD(ROW(GA95)-ROW(GA$45),4)*3+2))</f>
        <v>105.03333333333335</v>
      </c>
      <c r="GB95" s="72">
        <f ca="1">+AVERAGE(OFFSET(Maikin30!$F$20,ROUNDDOWN((ROW(GB95)-ROW(GB$5))/4,0),MOD(ROW(GB95)-ROW(GB$5),4)*3):OFFSET(Maikin30!$F$20,ROUNDDOWN((ROW(GB95)-ROW(GB$5))/4,0),MOD(ROW(GB95)-ROW(GB$5),4)*3+2))</f>
        <v>102.86666666666667</v>
      </c>
      <c r="GC95" s="5">
        <f ca="1">+AVERAGE(OFFSET(Rocho!$J$66,(ROW(GC95)-ROW($GC$5))*3,0):OFFSET(Rocho!$J$66,(ROW(GC95)-ROW($GC$5))*3+2,0))</f>
        <v>6323.333333333333</v>
      </c>
      <c r="GD95" s="72">
        <f t="shared" ca="1" si="262"/>
        <v>77.474608577804844</v>
      </c>
      <c r="GE95">
        <f t="shared" ca="1" si="303"/>
        <v>4.4856379247035028E-3</v>
      </c>
      <c r="GF95" s="72"/>
      <c r="GG95" s="87" t="s">
        <v>314</v>
      </c>
      <c r="GH95" s="78">
        <f ca="1">+AVERAGE(OFFSET(Rocho!$E$6,(ROW(GH95)-ROW($GH$5))*3,0):OFFSET(Rocho!$E$6,(ROW(GH95)-ROW($GH$5))*3+2,0))/10000</f>
        <v>10668</v>
      </c>
      <c r="GI95" s="82">
        <f>Rocho!T96</f>
        <v>8698.2656820548891</v>
      </c>
      <c r="GJ95">
        <f t="shared" si="304"/>
        <v>-2.9070026900416044E-4</v>
      </c>
      <c r="GL95" s="94">
        <f t="shared" si="230"/>
        <v>257017.90000000005</v>
      </c>
      <c r="GM95" s="5">
        <f t="shared" si="263"/>
        <v>74000.899999999994</v>
      </c>
      <c r="GN95" s="5">
        <f>+'gaku-mk1722'!C42-'gaku-mk1722'!D42</f>
        <v>5347.6000000000349</v>
      </c>
      <c r="GO95" s="5">
        <f t="shared" si="264"/>
        <v>24885.3</v>
      </c>
      <c r="GP95" s="5">
        <f t="shared" si="265"/>
        <v>19282.400000000001</v>
      </c>
      <c r="GQ95" s="5">
        <f>+'gaku-mk1722'!H42</f>
        <v>-1658.9</v>
      </c>
      <c r="GR95" s="5">
        <f>+'gaku-mk1722'!W42</f>
        <v>128916.3</v>
      </c>
      <c r="GS95" s="5">
        <f>+'gaku-mk1722'!M42</f>
        <v>55876.9</v>
      </c>
      <c r="GT95" s="5">
        <f>+'gaku-mk1722'!N42</f>
        <v>49632.6</v>
      </c>
      <c r="GU95" s="5">
        <f t="shared" si="266"/>
        <v>67420.7</v>
      </c>
      <c r="GV95" s="5">
        <f>+'gaku-jk1722'!C42-'gaku-jk1722'!D42</f>
        <v>4930.5</v>
      </c>
      <c r="GW95" s="5">
        <f t="shared" si="267"/>
        <v>12212.2</v>
      </c>
      <c r="GX95" s="5">
        <f t="shared" si="268"/>
        <v>20014.5</v>
      </c>
      <c r="GY95" s="5">
        <f>+'gaku-jk1722'!H42</f>
        <v>-1643.8</v>
      </c>
      <c r="GZ95" s="5">
        <f>+'gaku-jk1722'!Z42</f>
        <v>125619.1</v>
      </c>
      <c r="HA95" s="5">
        <f>+'gaku-jk1722'!M42</f>
        <v>47615</v>
      </c>
      <c r="HB95" s="5">
        <f>+'gaku-jk1722'!N42</f>
        <v>60996.2</v>
      </c>
      <c r="HC95" s="9">
        <f t="shared" ca="1" si="231"/>
        <v>110.1</v>
      </c>
      <c r="HD95">
        <f ca="1">+OFFSET('def-cy1722'!$C$8,ROUNDDOWN((ROW(Sheet1!HG95)-ROW(Sheet1!HG$61))/4,0),0)</f>
        <v>106.3</v>
      </c>
      <c r="HE95" s="9">
        <f t="shared" ca="1" si="232"/>
        <v>204.8</v>
      </c>
      <c r="HF95" s="9">
        <f t="shared" ca="1" si="233"/>
        <v>96.3</v>
      </c>
      <c r="HG95">
        <f ca="1">+OFFSET('def-cy1722'!$H$8,ROUNDDOWN((ROW(Sheet1!HG95)-ROW(Sheet1!HG$61))/4,0),0)</f>
        <v>96.6</v>
      </c>
      <c r="HH95">
        <f ca="1">+OFFSET('def-cy1722'!$W$8,ROUNDDOWN((ROW(Sheet1!HG95)-ROW(Sheet1!HG$61))/4,0),0)</f>
        <v>103.3</v>
      </c>
      <c r="HI95">
        <f ca="1">+OFFSET('def-cy1722'!$M$8,ROUNDDOWN((ROW(Sheet1!HG95)-ROW(Sheet1!HG$61))/4,0),0)</f>
        <v>120.8</v>
      </c>
      <c r="HJ95">
        <f ca="1">+OFFSET('def-cy1722'!$N$8,ROUNDDOWN((ROW(Sheet1!HG95)-ROW(Sheet1!HG$61))/4,0),0)</f>
        <v>83.2</v>
      </c>
      <c r="HS95" s="9">
        <f t="shared" ca="1" si="203"/>
        <v>112.8</v>
      </c>
      <c r="HT95" s="9">
        <f t="shared" ca="1" si="204"/>
        <v>107.8</v>
      </c>
      <c r="HU95" s="9">
        <f t="shared" ca="1" si="205"/>
        <v>220.2</v>
      </c>
      <c r="HV95" s="9">
        <f t="shared" ca="1" si="206"/>
        <v>97.6</v>
      </c>
      <c r="HW95" s="9">
        <f t="shared" ca="1" si="207"/>
        <v>98.6</v>
      </c>
      <c r="HX95" s="9">
        <f t="shared" ca="1" si="208"/>
        <v>104.2</v>
      </c>
      <c r="HY95" s="9">
        <f t="shared" ca="1" si="209"/>
        <v>122.5</v>
      </c>
      <c r="HZ95" s="9">
        <f t="shared" ca="1" si="210"/>
        <v>84.1</v>
      </c>
      <c r="IA95">
        <f t="shared" ca="1" si="234"/>
        <v>4.0221455543014012E-3</v>
      </c>
      <c r="IB95">
        <f t="shared" ca="1" si="235"/>
        <v>-4.151301914230328E-4</v>
      </c>
      <c r="IC95">
        <f t="shared" ca="1" si="236"/>
        <v>2.9402052009224523E-3</v>
      </c>
      <c r="ID95">
        <f t="shared" ca="1" si="237"/>
        <v>-5.7159078477668013E-4</v>
      </c>
      <c r="IE95">
        <f t="shared" ca="1" si="238"/>
        <v>3.1244557785998924E-3</v>
      </c>
      <c r="IF95">
        <f t="shared" ca="1" si="239"/>
        <v>2.1422087435693797E-3</v>
      </c>
      <c r="IG95">
        <f t="shared" ca="1" si="240"/>
        <v>1.4796719694286455E-3</v>
      </c>
      <c r="IH95">
        <f t="shared" ca="1" si="241"/>
        <v>-5.7766286165494155E-3</v>
      </c>
      <c r="II95">
        <f t="shared" ca="1" si="305"/>
        <v>6.9453376540726417E-3</v>
      </c>
      <c r="IJ95" s="5">
        <f t="shared" ca="1" si="306"/>
        <v>225493.86177859444</v>
      </c>
      <c r="IK95" s="1">
        <f t="shared" ca="1" si="269"/>
        <v>26.303945162867706</v>
      </c>
      <c r="IL95">
        <f t="shared" ca="1" si="307"/>
        <v>8.0210699598189123E-3</v>
      </c>
      <c r="IM95" s="5">
        <f t="shared" si="270"/>
        <v>257017.90000000005</v>
      </c>
      <c r="IN95">
        <f t="shared" ca="1" si="271"/>
        <v>113.97999837900603</v>
      </c>
      <c r="IP95" s="112">
        <v>130.74583497284007</v>
      </c>
      <c r="IQ95" s="112">
        <v>128.19249722820624</v>
      </c>
      <c r="IR95">
        <f t="shared" si="272"/>
        <v>95.05949836758937</v>
      </c>
      <c r="IS95">
        <f t="shared" si="308"/>
        <v>8.2853129456033747E-3</v>
      </c>
      <c r="IT95" s="112">
        <v>0.55490896715151161</v>
      </c>
      <c r="IU95">
        <f t="shared" si="309"/>
        <v>5.435743452551281E-3</v>
      </c>
      <c r="IW95">
        <f>+util!B93</f>
        <v>103.9</v>
      </c>
      <c r="IX95">
        <f t="shared" si="310"/>
        <v>2.2713500781624808E-2</v>
      </c>
      <c r="IY95">
        <f t="shared" si="311"/>
        <v>1.3628100468974884E-2</v>
      </c>
      <c r="JA95" s="5">
        <f t="shared" si="273"/>
        <v>138849.30000000005</v>
      </c>
      <c r="JB95" s="1">
        <f t="shared" si="274"/>
        <v>3.1436841855020763</v>
      </c>
      <c r="JC95" s="5">
        <f t="shared" ca="1" si="275"/>
        <v>121819.00506639654</v>
      </c>
      <c r="JD95" s="1">
        <f t="shared" ca="1" si="276"/>
        <v>14.210233501645478</v>
      </c>
      <c r="JE95">
        <f t="shared" ca="1" si="312"/>
        <v>2.9357609471474129E-3</v>
      </c>
      <c r="JG95">
        <f t="shared" si="277"/>
        <v>0.57416265785210552</v>
      </c>
    </row>
    <row r="96" spans="1:267" x14ac:dyDescent="0.15">
      <c r="A96" t="s">
        <v>335</v>
      </c>
      <c r="B96" s="5">
        <f>+'gaku-mk1722'!B43</f>
        <v>516432</v>
      </c>
      <c r="C96" s="5">
        <f>+'kgaku-mk1722'!B44</f>
        <v>282585.5</v>
      </c>
      <c r="D96" s="5">
        <f>+'kgaku-mk1722'!C44</f>
        <v>2949.3</v>
      </c>
      <c r="E96" s="5">
        <f>+'kgaku-mk1722'!D44</f>
        <v>279.2</v>
      </c>
      <c r="F96" s="5">
        <f>+'kgaku-mk1722'!F44</f>
        <v>24704.799999999999</v>
      </c>
      <c r="G96" s="5">
        <f>+'kgaku-mk1722'!G44</f>
        <v>16519.7</v>
      </c>
      <c r="H96" s="5">
        <f>+'kgaku-mk1722'!H44</f>
        <v>76039.7</v>
      </c>
      <c r="I96" s="5">
        <f>+'kgaku-mk1722'!I44</f>
        <v>162651.29999999999</v>
      </c>
      <c r="J96" s="5">
        <f>+'gaku-mk1722'!F43</f>
        <v>18921.900000000001</v>
      </c>
      <c r="K96" s="5">
        <f>+'gaku-mk1722'!G43</f>
        <v>73990.399999999994</v>
      </c>
      <c r="L96" s="5">
        <f>+'gaku-jk1722'!B43</f>
        <v>467424.8</v>
      </c>
      <c r="M96" s="5">
        <f>+'kgaku-jk1722'!B44</f>
        <v>267026.09999999998</v>
      </c>
      <c r="N96" s="5">
        <f>+'kgaku-jk1722'!C44</f>
        <v>2912.5</v>
      </c>
      <c r="O96" s="5">
        <f>+'kgaku-jk1722'!D44</f>
        <v>276.10000000000002</v>
      </c>
      <c r="P96" s="5">
        <f>+'kgaku-jk1722'!F44</f>
        <v>12360.7</v>
      </c>
      <c r="Q96" s="5">
        <f>+'kgaku-jk1722'!G44</f>
        <v>15582.7</v>
      </c>
      <c r="R96" s="5">
        <f>+'kgaku-jk1722'!H44</f>
        <v>80974.2</v>
      </c>
      <c r="S96" s="5">
        <f>+'kgaku-jk1722'!I44</f>
        <v>159798.70000000001</v>
      </c>
      <c r="T96" s="5">
        <f>+'gaku-jk1722'!F43</f>
        <v>19681.8</v>
      </c>
      <c r="U96" s="5">
        <f>+'gaku-jk1722'!G43</f>
        <v>67746.100000000006</v>
      </c>
      <c r="V96" s="8">
        <f t="shared" si="164"/>
        <v>110.48451002171899</v>
      </c>
      <c r="W96" s="8">
        <f t="shared" si="212"/>
        <v>105.82692103880483</v>
      </c>
      <c r="X96" s="8">
        <f t="shared" si="213"/>
        <v>101.26351931330473</v>
      </c>
      <c r="Y96" s="8">
        <f t="shared" si="214"/>
        <v>101.12278160086923</v>
      </c>
      <c r="Z96" s="8">
        <f t="shared" si="215"/>
        <v>199.86570339867481</v>
      </c>
      <c r="AA96" s="8">
        <f t="shared" si="216"/>
        <v>106.01307860640325</v>
      </c>
      <c r="AB96" s="8">
        <f t="shared" si="217"/>
        <v>93.906083666155396</v>
      </c>
      <c r="AC96" s="8">
        <f t="shared" si="218"/>
        <v>101.78512090523888</v>
      </c>
      <c r="AD96" s="8">
        <f t="shared" si="219"/>
        <v>96.139072645794599</v>
      </c>
      <c r="AE96" s="8">
        <f t="shared" si="220"/>
        <v>109.21720955154612</v>
      </c>
      <c r="AF96" s="10">
        <f ca="1">+OFFSET('kdef-cy1722'!B$9,ROUNDDOWN((ROW(Sheet1!AF96)-ROW(Sheet1!AF$61))/4,0),0)</f>
        <v>106.2</v>
      </c>
      <c r="AG96" s="10">
        <f ca="1">+OFFSET('kdef-cy1722'!C$9,ROUNDDOWN((ROW(Sheet1!AG96)-ROW(Sheet1!AG$61))/4,0),0)</f>
        <v>99.6</v>
      </c>
      <c r="AH96" s="10">
        <f ca="1">+OFFSET('kdef-cy1722'!D$9,ROUNDDOWN((ROW(Sheet1!AH96)-ROW(Sheet1!AH$61))/4,0),0)</f>
        <v>101.3</v>
      </c>
      <c r="AI96" s="10">
        <f ca="1">+OFFSET('kdef-cy1722'!F$9,ROUNDDOWN((ROW(Sheet1!AI96)-ROW(Sheet1!AI$61))/4,0),0)</f>
        <v>204.8</v>
      </c>
      <c r="AJ96" s="10">
        <f ca="1">+OFFSET('kdef-cy1722'!G$9,ROUNDDOWN((ROW(Sheet1!AJ96)-ROW(Sheet1!AJ$61))/4,0),0)</f>
        <v>107</v>
      </c>
      <c r="AK96" s="10">
        <f ca="1">+OFFSET('kdef-cy1722'!H$9,ROUNDDOWN((ROW(Sheet1!AK96)-ROW(Sheet1!AK$61))/4,0),0)</f>
        <v>94</v>
      </c>
      <c r="AL96" s="10">
        <f ca="1">+OFFSET('kdef-cy1722'!I$9,ROUNDDOWN((ROW(Sheet1!AL96)-ROW(Sheet1!AL$61))/4,0),0)</f>
        <v>102</v>
      </c>
      <c r="AM96" s="10">
        <f ca="1">+OFFSET('def-cy1722'!$F$8,ROUNDDOWN((ROW(Sheet1!AM96)-ROW(Sheet1!AM$61))/4,0),0)</f>
        <v>96.3</v>
      </c>
      <c r="AN96" s="10">
        <f ca="1">+OFFSET('def-cy1722'!$G$8,ROUNDDOWN((ROW(Sheet1!AN96)-ROW(Sheet1!AN$61))/4,0),0)</f>
        <v>110.1</v>
      </c>
      <c r="AO96" s="128"/>
      <c r="AP96" s="128"/>
      <c r="AQ96" s="128"/>
      <c r="AR96" s="128"/>
      <c r="AS96" s="128"/>
      <c r="AT96" s="128"/>
      <c r="AU96" s="128"/>
      <c r="AV96" s="128"/>
      <c r="AW96" s="128"/>
      <c r="AX96" s="9">
        <f t="shared" ca="1" si="316"/>
        <v>107.7</v>
      </c>
      <c r="AY96" s="9">
        <f t="shared" ca="1" si="317"/>
        <v>93.6</v>
      </c>
      <c r="AZ96" s="9">
        <f t="shared" ca="1" si="318"/>
        <v>102.5</v>
      </c>
      <c r="BA96" s="9">
        <f t="shared" ca="1" si="319"/>
        <v>220.2</v>
      </c>
      <c r="BB96" s="9">
        <f t="shared" ca="1" si="320"/>
        <v>110.3</v>
      </c>
      <c r="BC96" s="9">
        <f t="shared" ca="1" si="321"/>
        <v>95.3</v>
      </c>
      <c r="BD96" s="9">
        <f t="shared" ca="1" si="322"/>
        <v>102.4</v>
      </c>
      <c r="BE96" s="9">
        <f t="shared" ca="1" si="322"/>
        <v>97.6</v>
      </c>
      <c r="BF96" s="9">
        <f t="shared" ca="1" si="323"/>
        <v>112.8</v>
      </c>
      <c r="BG96">
        <f t="shared" ca="1" si="278"/>
        <v>-2.2470784086688647E-4</v>
      </c>
      <c r="BH96">
        <f t="shared" ca="1" si="279"/>
        <v>-5.8869447738661747E-5</v>
      </c>
      <c r="BI96">
        <f t="shared" ca="1" si="280"/>
        <v>-2.6986788648338293E-4</v>
      </c>
      <c r="BJ96">
        <f t="shared" ca="1" si="281"/>
        <v>-1.0169619561483517E-3</v>
      </c>
      <c r="BK96">
        <f t="shared" ca="1" si="282"/>
        <v>-1.2554404616520656E-3</v>
      </c>
      <c r="BL96" s="13">
        <f t="shared" ca="1" si="283"/>
        <v>-2.8258475928893485E-3</v>
      </c>
      <c r="BM96">
        <f t="shared" ca="1" si="242"/>
        <v>7.0434909443267803E-3</v>
      </c>
      <c r="BN96">
        <f t="shared" ca="1" si="243"/>
        <v>-6.9943411428400395E-3</v>
      </c>
      <c r="BO96" s="13">
        <f t="shared" ca="1" si="244"/>
        <v>4.9149801486740759E-5</v>
      </c>
      <c r="BP96">
        <f t="shared" ca="1" si="284"/>
        <v>2.9969243108481374E-3</v>
      </c>
      <c r="BQ96">
        <f t="shared" ca="1" si="285"/>
        <v>2.6698870862549478E-3</v>
      </c>
      <c r="BR96">
        <f t="shared" ca="1" si="286"/>
        <v>-2.6512564922329396E-3</v>
      </c>
      <c r="BS96" s="13">
        <f t="shared" ca="1" si="287"/>
        <v>3.015554904870146E-3</v>
      </c>
      <c r="BT96" s="5">
        <f t="shared" si="245"/>
        <v>67746.100000000006</v>
      </c>
      <c r="BU96" s="5">
        <f t="shared" ca="1" si="246"/>
        <v>258737.999059208</v>
      </c>
      <c r="BV96" s="5">
        <f t="shared" ca="1" si="247"/>
        <v>29155.151062957233</v>
      </c>
      <c r="BW96" s="5">
        <f t="shared" ca="1" si="288"/>
        <v>96232.301196244749</v>
      </c>
      <c r="BX96" s="5">
        <f t="shared" si="248"/>
        <v>73990.399999999994</v>
      </c>
      <c r="BY96" s="5">
        <f t="shared" si="249"/>
        <v>257880.8</v>
      </c>
      <c r="BZ96" s="5">
        <f t="shared" si="250"/>
        <v>43626.7</v>
      </c>
      <c r="CA96" s="5">
        <f t="shared" si="251"/>
        <v>117617.09999999999</v>
      </c>
      <c r="CB96" s="9">
        <f t="shared" si="289"/>
        <v>109.21720955154612</v>
      </c>
      <c r="CC96" s="9">
        <f t="shared" ca="1" si="290"/>
        <v>99.668699973593036</v>
      </c>
      <c r="CD96" s="9">
        <f t="shared" ca="1" si="291"/>
        <v>149.63633666583684</v>
      </c>
      <c r="CE96" s="9">
        <f t="shared" ca="1" si="292"/>
        <v>122.22205905701622</v>
      </c>
      <c r="CF96" s="5"/>
      <c r="CG96" s="5">
        <f t="shared" si="252"/>
        <v>99.574253633870441</v>
      </c>
      <c r="CH96" s="5">
        <f t="shared" ca="1" si="293"/>
        <v>99.668699973593036</v>
      </c>
      <c r="CI96" s="5">
        <f t="shared" si="253"/>
        <v>136.15260981508931</v>
      </c>
      <c r="CJ96" s="5">
        <f t="shared" ca="1" si="294"/>
        <v>149.63633666583684</v>
      </c>
      <c r="CK96" s="5">
        <f t="shared" si="295"/>
        <v>117.86626929328598</v>
      </c>
      <c r="CL96" s="5">
        <f t="shared" ca="1" si="296"/>
        <v>122.22205905701622</v>
      </c>
      <c r="CM96" s="5"/>
      <c r="CN96" s="1">
        <f t="shared" si="221"/>
        <v>54.616441981033603</v>
      </c>
      <c r="CO96" s="1">
        <f t="shared" si="222"/>
        <v>7.9158207696538589</v>
      </c>
      <c r="CP96" s="1">
        <f t="shared" ca="1" si="223"/>
        <v>30.232347350645412</v>
      </c>
      <c r="CQ96" s="1">
        <f t="shared" ca="1" si="224"/>
        <v>3.4066455534200881</v>
      </c>
      <c r="CR96" s="1">
        <f t="shared" ca="1" si="225"/>
        <v>11.24430260222832</v>
      </c>
      <c r="CS96" s="83">
        <f t="shared" si="297"/>
        <v>5.2717760525209699E-3</v>
      </c>
      <c r="CT96" s="83">
        <f t="shared" si="298"/>
        <v>6.4852974784988301E-3</v>
      </c>
      <c r="CU96" s="83">
        <f t="shared" ca="1" si="254"/>
        <v>-1.1593514590142295E-3</v>
      </c>
      <c r="CV96" s="83">
        <f t="shared" ca="1" si="255"/>
        <v>1.7196449726917566E-3</v>
      </c>
      <c r="CW96" s="83">
        <f t="shared" ca="1" si="255"/>
        <v>4.6815136182925265E-3</v>
      </c>
      <c r="CX96" s="83">
        <f t="shared" si="299"/>
        <v>-2.3561977889109079E-3</v>
      </c>
      <c r="CY96" s="83">
        <f t="shared" si="313"/>
        <v>-4.9567013330445286E-3</v>
      </c>
      <c r="CZ96" s="83">
        <f t="shared" ca="1" si="314"/>
        <v>-6.1812242136230846E-4</v>
      </c>
      <c r="DA96" s="83">
        <f t="shared" ca="1" si="315"/>
        <v>-1.2373553059854757E-2</v>
      </c>
      <c r="DB96" s="83">
        <f t="shared" ca="1" si="315"/>
        <v>-7.6890024243900772E-3</v>
      </c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H96" s="5"/>
      <c r="EO96" s="91">
        <v>73990.399999999994</v>
      </c>
      <c r="EP96" s="1">
        <f>+'gaku-mk1131'!G99</f>
        <v>65782.600000000006</v>
      </c>
      <c r="EQ96" s="5">
        <f t="shared" ca="1" si="256"/>
        <v>15134.4202042701</v>
      </c>
      <c r="ER96" s="7">
        <f ca="1">+ER95+$EQ95</f>
        <v>711157.22267953667</v>
      </c>
      <c r="ES96" s="7">
        <f ca="1">+ES95+$EQ95</f>
        <v>711157.22267953667</v>
      </c>
      <c r="ET96" s="7">
        <f ca="1">+ET95+EQ95-(ES97-ER97)/4</f>
        <v>677205.28671091609</v>
      </c>
      <c r="EU96" s="132">
        <v>634349.5</v>
      </c>
      <c r="EV96" s="5">
        <f t="shared" ca="1" si="257"/>
        <v>6320</v>
      </c>
      <c r="EW96" s="92">
        <f t="shared" ca="1" si="258"/>
        <v>105.3</v>
      </c>
      <c r="EX96">
        <f t="shared" ca="1" si="226"/>
        <v>0.69797415383322259</v>
      </c>
      <c r="EY96">
        <f t="shared" ca="1" si="259"/>
        <v>0.71459564732801462</v>
      </c>
      <c r="EZ96">
        <f t="shared" ca="1" si="260"/>
        <v>3.4184842450973055E-4</v>
      </c>
      <c r="FA96">
        <f t="shared" ca="1" si="260"/>
        <v>2.1486942149651143E-3</v>
      </c>
      <c r="FC96" s="6">
        <f>+call!C134</f>
        <v>2E-3</v>
      </c>
      <c r="FE96" s="142">
        <f>fof!B158/10</f>
        <v>6949.2435908468588</v>
      </c>
      <c r="FF96" s="142">
        <f>fof!C158/10</f>
        <v>221535.4</v>
      </c>
      <c r="FN96" s="5">
        <f t="shared" si="227"/>
        <v>6949.2435908468588</v>
      </c>
      <c r="FO96" s="5">
        <f t="shared" si="211"/>
        <v>221535.4</v>
      </c>
      <c r="FP96" s="1">
        <f t="shared" si="228"/>
        <v>0.81198721033106736</v>
      </c>
      <c r="FQ96" s="1">
        <f t="shared" si="229"/>
        <v>25.885394443865778</v>
      </c>
      <c r="FR96" s="211">
        <f>+FP96/消費税調整!$E96*100</f>
        <v>0.75228314689066533</v>
      </c>
      <c r="FS96" s="211">
        <f>+FQ96/消費税調整!$E96*100</f>
        <v>23.982084622734153</v>
      </c>
      <c r="FT96" s="83">
        <f t="shared" si="300"/>
        <v>-0.31122092388697498</v>
      </c>
      <c r="FU96" s="83">
        <f t="shared" si="301"/>
        <v>-5.2433619190356218E-2</v>
      </c>
      <c r="FW96" s="5">
        <f>kshotoku1722!E44</f>
        <v>254209.5</v>
      </c>
      <c r="FX96" s="72">
        <f t="shared" ca="1" si="261"/>
        <v>0.38198501568754734</v>
      </c>
      <c r="FY96">
        <f t="shared" ca="1" si="302"/>
        <v>-1.3668641247088024E-2</v>
      </c>
      <c r="GA96" s="72">
        <f ca="1">+AVERAGE(OFFSET(Maikin05!$F$10,ROUNDDOWN((ROW(GA96)-ROW(GA$45))/4,0),MOD(ROW(GA96)-ROW(GA$45),4)*3):OFFSET(Maikin05!$F$10,ROUNDDOWN((ROW(GA96)-ROW(GA$45))/4,0),MOD(ROW(GA96)-ROW(GA$45),4)*3+2))</f>
        <v>105.3</v>
      </c>
      <c r="GB96" s="72">
        <f ca="1">+AVERAGE(OFFSET(Maikin30!$F$20,ROUNDDOWN((ROW(GB96)-ROW(GB$5))/4,0),MOD(ROW(GB96)-ROW(GB$5),4)*3):OFFSET(Maikin30!$F$20,ROUNDDOWN((ROW(GB96)-ROW(GB$5))/4,0),MOD(ROW(GB96)-ROW(GB$5),4)*3+2))</f>
        <v>103.26666666666665</v>
      </c>
      <c r="GC96" s="5">
        <f ca="1">+AVERAGE(OFFSET(Rocho!$J$66,(ROW(GC96)-ROW($GC$5))*3,0):OFFSET(Rocho!$J$66,(ROW(GC96)-ROW($GC$5))*3+2,0))</f>
        <v>6320</v>
      </c>
      <c r="GD96" s="72">
        <f t="shared" ca="1" si="262"/>
        <v>77.760152376617455</v>
      </c>
      <c r="GE96">
        <f t="shared" ca="1" si="303"/>
        <v>3.6788683037802957E-3</v>
      </c>
      <c r="GF96" s="72"/>
      <c r="GG96" s="87" t="s">
        <v>315</v>
      </c>
      <c r="GH96" s="78">
        <f ca="1">+AVERAGE(OFFSET(Rocho!$E$6,(ROW(GH96)-ROW($GH$5))*3,0):OFFSET(Rocho!$E$6,(ROW(GH96)-ROW($GH$5))*3+2,0))/10000</f>
        <v>10687</v>
      </c>
      <c r="GI96" s="82">
        <f>Rocho!T97</f>
        <v>8693.3516244288294</v>
      </c>
      <c r="GJ96">
        <f t="shared" si="304"/>
        <v>-5.6510647287547956E-4</v>
      </c>
      <c r="GL96" s="94">
        <f t="shared" si="230"/>
        <v>258551.29999999996</v>
      </c>
      <c r="GM96" s="5">
        <f t="shared" si="263"/>
        <v>73990.399999999994</v>
      </c>
      <c r="GN96" s="5">
        <f>+'gaku-mk1722'!C43-'gaku-mk1722'!D43</f>
        <v>5351.5999999999767</v>
      </c>
      <c r="GO96" s="5">
        <f t="shared" si="264"/>
        <v>24704.799999999999</v>
      </c>
      <c r="GP96" s="5">
        <f t="shared" si="265"/>
        <v>18921.900000000001</v>
      </c>
      <c r="GQ96" s="5">
        <f>+'gaku-mk1722'!H43</f>
        <v>129.69999999999999</v>
      </c>
      <c r="GR96" s="5">
        <f>+'gaku-mk1722'!W43</f>
        <v>127951.3</v>
      </c>
      <c r="GS96" s="5">
        <f>+'gaku-mk1722'!M43</f>
        <v>59497.7</v>
      </c>
      <c r="GT96" s="5">
        <f>+'gaku-mk1722'!N43</f>
        <v>51996.1</v>
      </c>
      <c r="GU96" s="5">
        <f t="shared" si="266"/>
        <v>67746.100000000006</v>
      </c>
      <c r="GV96" s="5">
        <f>+'gaku-jk1722'!C43-'gaku-jk1722'!D43</f>
        <v>4958.8000000000466</v>
      </c>
      <c r="GW96" s="5">
        <f t="shared" si="267"/>
        <v>12360.7</v>
      </c>
      <c r="GX96" s="5">
        <f t="shared" si="268"/>
        <v>19681.8</v>
      </c>
      <c r="GY96" s="5">
        <f>+'gaku-jk1722'!H43</f>
        <v>286.5</v>
      </c>
      <c r="GZ96" s="5">
        <f>+'gaku-jk1722'!Z43</f>
        <v>124792.5</v>
      </c>
      <c r="HA96" s="5">
        <f>+'gaku-jk1722'!M43</f>
        <v>49260.7</v>
      </c>
      <c r="HB96" s="5">
        <f>+'gaku-jk1722'!N43</f>
        <v>61970.1</v>
      </c>
      <c r="HC96" s="9">
        <f t="shared" ca="1" si="231"/>
        <v>110.1</v>
      </c>
      <c r="HD96">
        <f ca="1">+OFFSET('def-cy1722'!$C$8,ROUNDDOWN((ROW(Sheet1!HG96)-ROW(Sheet1!HG$61))/4,0),0)</f>
        <v>106.3</v>
      </c>
      <c r="HE96" s="9">
        <f t="shared" ca="1" si="232"/>
        <v>204.8</v>
      </c>
      <c r="HF96" s="9">
        <f t="shared" ca="1" si="233"/>
        <v>96.3</v>
      </c>
      <c r="HG96">
        <f ca="1">+OFFSET('def-cy1722'!$H$8,ROUNDDOWN((ROW(Sheet1!HG96)-ROW(Sheet1!HG$61))/4,0),0)</f>
        <v>96.6</v>
      </c>
      <c r="HH96">
        <f ca="1">+OFFSET('def-cy1722'!$W$8,ROUNDDOWN((ROW(Sheet1!HG96)-ROW(Sheet1!HG$61))/4,0),0)</f>
        <v>103.3</v>
      </c>
      <c r="HI96">
        <f ca="1">+OFFSET('def-cy1722'!$M$8,ROUNDDOWN((ROW(Sheet1!HG96)-ROW(Sheet1!HG$61))/4,0),0)</f>
        <v>120.8</v>
      </c>
      <c r="HJ96">
        <f ca="1">+OFFSET('def-cy1722'!$N$8,ROUNDDOWN((ROW(Sheet1!HG96)-ROW(Sheet1!HG$61))/4,0),0)</f>
        <v>83.2</v>
      </c>
      <c r="HS96" s="9">
        <f t="shared" ca="1" si="203"/>
        <v>112.8</v>
      </c>
      <c r="HT96" s="9">
        <f t="shared" ca="1" si="204"/>
        <v>107.8</v>
      </c>
      <c r="HU96" s="9">
        <f t="shared" ca="1" si="205"/>
        <v>220.2</v>
      </c>
      <c r="HV96" s="9">
        <f t="shared" ca="1" si="206"/>
        <v>97.6</v>
      </c>
      <c r="HW96" s="9">
        <f t="shared" ca="1" si="207"/>
        <v>98.6</v>
      </c>
      <c r="HX96" s="9">
        <f t="shared" ca="1" si="208"/>
        <v>104.2</v>
      </c>
      <c r="HY96" s="9">
        <f t="shared" ca="1" si="209"/>
        <v>122.5</v>
      </c>
      <c r="HZ96" s="9">
        <f t="shared" ca="1" si="210"/>
        <v>84.1</v>
      </c>
      <c r="IA96">
        <f t="shared" ca="1" si="234"/>
        <v>1.3898404202298813E-3</v>
      </c>
      <c r="IB96">
        <f t="shared" ca="1" si="235"/>
        <v>1.1551635748960829E-4</v>
      </c>
      <c r="IC96">
        <f t="shared" ca="1" si="236"/>
        <v>1.2381750771933134E-3</v>
      </c>
      <c r="ID96">
        <f t="shared" ca="1" si="237"/>
        <v>-1.2295350349570274E-3</v>
      </c>
      <c r="IE96">
        <f t="shared" ca="1" si="238"/>
        <v>7.2067592686941018E-3</v>
      </c>
      <c r="IF96">
        <f t="shared" ca="1" si="239"/>
        <v>-3.2613800450705544E-3</v>
      </c>
      <c r="IG96">
        <f t="shared" ca="1" si="240"/>
        <v>7.6335235110960185E-3</v>
      </c>
      <c r="IH96">
        <f t="shared" ca="1" si="241"/>
        <v>-3.1013347925445099E-3</v>
      </c>
      <c r="II96">
        <f t="shared" ca="1" si="305"/>
        <v>9.9915647621308321E-3</v>
      </c>
      <c r="IJ96" s="5">
        <f t="shared" ca="1" si="306"/>
        <v>227746.89830201826</v>
      </c>
      <c r="IK96" s="1">
        <f t="shared" ca="1" si="269"/>
        <v>26.611179504109625</v>
      </c>
      <c r="IL96">
        <f t="shared" ca="1" si="307"/>
        <v>1.1612475476646679E-2</v>
      </c>
      <c r="IM96" s="5">
        <f t="shared" si="270"/>
        <v>258551.29999999996</v>
      </c>
      <c r="IN96">
        <f t="shared" ca="1" si="271"/>
        <v>113.52571733255026</v>
      </c>
      <c r="IP96" s="112">
        <v>131.05963071492886</v>
      </c>
      <c r="IQ96" s="112">
        <v>128.60997839123624</v>
      </c>
      <c r="IR96">
        <f t="shared" si="272"/>
        <v>95.268336450723666</v>
      </c>
      <c r="IS96">
        <f t="shared" si="308"/>
        <v>2.1945099847863639E-3</v>
      </c>
      <c r="IT96" s="112">
        <v>0.55671612471526355</v>
      </c>
      <c r="IU96">
        <f t="shared" si="309"/>
        <v>3.2513824471982391E-3</v>
      </c>
      <c r="IW96">
        <f>+util!B94</f>
        <v>104.26666666666701</v>
      </c>
      <c r="IX96">
        <f t="shared" si="310"/>
        <v>3.5228218978678844E-3</v>
      </c>
      <c r="IY96">
        <f t="shared" si="311"/>
        <v>2.1136931387207305E-3</v>
      </c>
      <c r="JA96" s="5">
        <f t="shared" si="273"/>
        <v>140934.19999999998</v>
      </c>
      <c r="JB96" s="1">
        <f t="shared" si="274"/>
        <v>3.2304574950660947</v>
      </c>
      <c r="JC96" s="5">
        <f t="shared" ca="1" si="275"/>
        <v>124142.9724572118</v>
      </c>
      <c r="JD96" s="1">
        <f t="shared" ca="1" si="276"/>
        <v>14.505536404064058</v>
      </c>
      <c r="JE96">
        <f t="shared" ca="1" si="312"/>
        <v>2.0568023341510224E-2</v>
      </c>
      <c r="JG96">
        <f t="shared" si="277"/>
        <v>0.57127071563169085</v>
      </c>
    </row>
    <row r="97" spans="1:267" x14ac:dyDescent="0.15">
      <c r="A97" t="s">
        <v>336</v>
      </c>
      <c r="B97" s="5">
        <f>+'gaku-mk1722'!B44</f>
        <v>511388.3</v>
      </c>
      <c r="C97" s="5">
        <f>+'kgaku-mk1722'!B45</f>
        <v>281384.40000000002</v>
      </c>
      <c r="D97" s="5">
        <f>+'kgaku-mk1722'!C45</f>
        <v>3165.3</v>
      </c>
      <c r="E97" s="5">
        <f>+'kgaku-mk1722'!D45</f>
        <v>651.70000000000005</v>
      </c>
      <c r="F97" s="5">
        <f>+'kgaku-mk1722'!F45</f>
        <v>24136.6</v>
      </c>
      <c r="G97" s="5">
        <f>+'kgaku-mk1722'!G45</f>
        <v>15993.8</v>
      </c>
      <c r="H97" s="5">
        <f>+'kgaku-mk1722'!H45</f>
        <v>75537.600000000006</v>
      </c>
      <c r="I97" s="5">
        <f>+'kgaku-mk1722'!I45</f>
        <v>163202.79999999999</v>
      </c>
      <c r="J97" s="5">
        <f>+'gaku-mk1722'!F44</f>
        <v>18737</v>
      </c>
      <c r="K97" s="5">
        <f>+'gaku-mk1722'!G44</f>
        <v>73347.399999999994</v>
      </c>
      <c r="L97" s="5">
        <f>+'gaku-jk1722'!B44</f>
        <v>466045.7</v>
      </c>
      <c r="M97" s="5">
        <f>+'kgaku-jk1722'!B45</f>
        <v>266615.59999999998</v>
      </c>
      <c r="N97" s="5">
        <f>+'kgaku-jk1722'!C45</f>
        <v>3183.6</v>
      </c>
      <c r="O97" s="5">
        <f>+'kgaku-jk1722'!D45</f>
        <v>644.9</v>
      </c>
      <c r="P97" s="5">
        <f>+'kgaku-jk1722'!F45</f>
        <v>12407.6</v>
      </c>
      <c r="Q97" s="5">
        <f>+'kgaku-jk1722'!G45</f>
        <v>15089.6</v>
      </c>
      <c r="R97" s="5">
        <f>+'kgaku-jk1722'!H45</f>
        <v>80377</v>
      </c>
      <c r="S97" s="5">
        <f>+'kgaku-jk1722'!I45</f>
        <v>160447</v>
      </c>
      <c r="T97" s="5">
        <f>+'gaku-jk1722'!F44</f>
        <v>19477.400000000001</v>
      </c>
      <c r="U97" s="5">
        <f>+'gaku-jk1722'!G44</f>
        <v>67745.399999999994</v>
      </c>
      <c r="V97" s="8">
        <f t="shared" si="164"/>
        <v>109.72921754239981</v>
      </c>
      <c r="W97" s="8">
        <f t="shared" si="212"/>
        <v>105.53936078759085</v>
      </c>
      <c r="X97" s="8">
        <f t="shared" si="213"/>
        <v>99.4251790425933</v>
      </c>
      <c r="Y97" s="8">
        <f t="shared" si="214"/>
        <v>101.0544270429524</v>
      </c>
      <c r="Z97" s="8">
        <f t="shared" si="215"/>
        <v>194.5307714626519</v>
      </c>
      <c r="AA97" s="8">
        <f t="shared" si="216"/>
        <v>105.9922065528576</v>
      </c>
      <c r="AB97" s="8">
        <f t="shared" si="217"/>
        <v>93.979123381066728</v>
      </c>
      <c r="AC97" s="8">
        <f t="shared" si="218"/>
        <v>101.71757652059559</v>
      </c>
      <c r="AD97" s="8">
        <f t="shared" si="219"/>
        <v>96.198671280561058</v>
      </c>
      <c r="AE97" s="8">
        <f t="shared" si="220"/>
        <v>108.2691961373023</v>
      </c>
      <c r="AF97" s="10">
        <f ca="1">+OFFSET('kdef-cy1722'!B$9,ROUNDDOWN((ROW(Sheet1!AF97)-ROW(Sheet1!AF$61))/4,0),0)</f>
        <v>105.1</v>
      </c>
      <c r="AG97" s="10">
        <f ca="1">+OFFSET('kdef-cy1722'!C$9,ROUNDDOWN((ROW(Sheet1!AG97)-ROW(Sheet1!AG$61))/4,0),0)</f>
        <v>100</v>
      </c>
      <c r="AH97" s="10">
        <f ca="1">+OFFSET('kdef-cy1722'!D$9,ROUNDDOWN((ROW(Sheet1!AH97)-ROW(Sheet1!AH$61))/4,0),0)</f>
        <v>101</v>
      </c>
      <c r="AI97" s="10">
        <f ca="1">+OFFSET('kdef-cy1722'!F$9,ROUNDDOWN((ROW(Sheet1!AI97)-ROW(Sheet1!AI$61))/4,0),0)</f>
        <v>189.8</v>
      </c>
      <c r="AJ97" s="10">
        <f ca="1">+OFFSET('kdef-cy1722'!G$9,ROUNDDOWN((ROW(Sheet1!AJ97)-ROW(Sheet1!AJ$61))/4,0),0)</f>
        <v>105.1</v>
      </c>
      <c r="AK97" s="10">
        <f ca="1">+OFFSET('kdef-cy1722'!H$9,ROUNDDOWN((ROW(Sheet1!AK97)-ROW(Sheet1!AK$61))/4,0),0)</f>
        <v>93.9</v>
      </c>
      <c r="AL97" s="10">
        <f ca="1">+OFFSET('kdef-cy1722'!I$9,ROUNDDOWN((ROW(Sheet1!AL97)-ROW(Sheet1!AL$61))/4,0),0)</f>
        <v>101.6</v>
      </c>
      <c r="AM97" s="10">
        <f ca="1">+OFFSET('def-cy1722'!$F$8,ROUNDDOWN((ROW(Sheet1!AM97)-ROW(Sheet1!AM$61))/4,0),0)</f>
        <v>96.2</v>
      </c>
      <c r="AN97" s="10">
        <f ca="1">+OFFSET('def-cy1722'!$G$8,ROUNDDOWN((ROW(Sheet1!AN97)-ROW(Sheet1!AN$61))/4,0),0)</f>
        <v>107.4</v>
      </c>
      <c r="AO97" s="128"/>
      <c r="AP97" s="128"/>
      <c r="AQ97" s="128"/>
      <c r="AR97" s="128"/>
      <c r="AS97" s="128"/>
      <c r="AT97" s="128"/>
      <c r="AU97" s="128"/>
      <c r="AV97" s="128"/>
      <c r="AW97" s="128"/>
      <c r="AX97" s="9">
        <f t="shared" ca="1" si="316"/>
        <v>106.2</v>
      </c>
      <c r="AY97" s="9">
        <f t="shared" ca="1" si="317"/>
        <v>99.6</v>
      </c>
      <c r="AZ97" s="9">
        <f t="shared" ca="1" si="318"/>
        <v>101.3</v>
      </c>
      <c r="BA97" s="9">
        <f t="shared" ca="1" si="319"/>
        <v>204.8</v>
      </c>
      <c r="BB97" s="9">
        <f t="shared" ca="1" si="320"/>
        <v>107</v>
      </c>
      <c r="BC97" s="9">
        <f t="shared" ca="1" si="321"/>
        <v>94</v>
      </c>
      <c r="BD97" s="9">
        <f t="shared" ca="1" si="322"/>
        <v>102</v>
      </c>
      <c r="BE97" s="9">
        <f t="shared" ca="1" si="322"/>
        <v>96.3</v>
      </c>
      <c r="BF97" s="9">
        <f t="shared" ca="1" si="323"/>
        <v>110.1</v>
      </c>
      <c r="BG97">
        <f t="shared" ca="1" si="278"/>
        <v>1.0449315031768392E-3</v>
      </c>
      <c r="BH97">
        <f t="shared" ca="1" si="279"/>
        <v>-1.445770385009049E-3</v>
      </c>
      <c r="BI97">
        <f t="shared" ca="1" si="280"/>
        <v>-2.041821379622714E-3</v>
      </c>
      <c r="BJ97">
        <f t="shared" ca="1" si="281"/>
        <v>-2.1724341411213767E-3</v>
      </c>
      <c r="BK97">
        <f t="shared" ca="1" si="282"/>
        <v>2.5590287204877182E-3</v>
      </c>
      <c r="BL97" s="13">
        <f t="shared" ca="1" si="283"/>
        <v>-2.0560656820885824E-3</v>
      </c>
      <c r="BM97">
        <f t="shared" ca="1" si="242"/>
        <v>2.1697519038854892E-3</v>
      </c>
      <c r="BN97">
        <f t="shared" ca="1" si="243"/>
        <v>-4.4464607361020744E-3</v>
      </c>
      <c r="BO97" s="13">
        <f t="shared" ca="1" si="244"/>
        <v>-2.2767088322165853E-3</v>
      </c>
      <c r="BP97">
        <f t="shared" ca="1" si="284"/>
        <v>-6.4842766166357895E-6</v>
      </c>
      <c r="BQ97">
        <f t="shared" ca="1" si="285"/>
        <v>8.081257949259697E-4</v>
      </c>
      <c r="BR97">
        <f t="shared" ca="1" si="286"/>
        <v>-1.6560877815269522E-3</v>
      </c>
      <c r="BS97" s="13">
        <f t="shared" ca="1" si="287"/>
        <v>-8.544462632176183E-4</v>
      </c>
      <c r="BT97" s="5">
        <f t="shared" si="245"/>
        <v>67745.399999999994</v>
      </c>
      <c r="BU97" s="5">
        <f t="shared" ca="1" si="246"/>
        <v>258206.01673869009</v>
      </c>
      <c r="BV97" s="5">
        <f t="shared" ca="1" si="247"/>
        <v>29088.773273027589</v>
      </c>
      <c r="BW97" s="5">
        <f t="shared" ca="1" si="288"/>
        <v>96150.075866086787</v>
      </c>
      <c r="BX97" s="5">
        <f t="shared" si="248"/>
        <v>73347.399999999994</v>
      </c>
      <c r="BY97" s="5">
        <f t="shared" si="249"/>
        <v>257247.80000000002</v>
      </c>
      <c r="BZ97" s="5">
        <f t="shared" si="250"/>
        <v>42873.599999999999</v>
      </c>
      <c r="CA97" s="5">
        <f t="shared" si="251"/>
        <v>116221</v>
      </c>
      <c r="CB97" s="9">
        <f t="shared" si="289"/>
        <v>108.2691961373023</v>
      </c>
      <c r="CC97" s="9">
        <f t="shared" ca="1" si="290"/>
        <v>99.628894496420742</v>
      </c>
      <c r="CD97" s="9">
        <f t="shared" ca="1" si="291"/>
        <v>147.38882110148771</v>
      </c>
      <c r="CE97" s="9">
        <f t="shared" ca="1" si="292"/>
        <v>120.87457961225847</v>
      </c>
      <c r="CF97" s="5"/>
      <c r="CG97" s="5">
        <f t="shared" si="252"/>
        <v>99.541506748424695</v>
      </c>
      <c r="CH97" s="5">
        <f t="shared" ca="1" si="293"/>
        <v>99.628894496420742</v>
      </c>
      <c r="CI97" s="5">
        <f t="shared" si="253"/>
        <v>134.46322722283205</v>
      </c>
      <c r="CJ97" s="5">
        <f t="shared" ca="1" si="294"/>
        <v>147.38882110148771</v>
      </c>
      <c r="CK97" s="5">
        <f t="shared" si="295"/>
        <v>116.6521463328462</v>
      </c>
      <c r="CL97" s="5">
        <f t="shared" ca="1" si="296"/>
        <v>120.87457961225847</v>
      </c>
      <c r="CM97" s="5"/>
      <c r="CN97" s="1">
        <f t="shared" si="221"/>
        <v>54.537401073692195</v>
      </c>
      <c r="CO97" s="1">
        <f t="shared" si="222"/>
        <v>7.9276732961975762</v>
      </c>
      <c r="CP97" s="1">
        <f t="shared" ca="1" si="223"/>
        <v>30.215674330904502</v>
      </c>
      <c r="CQ97" s="1">
        <f t="shared" ca="1" si="224"/>
        <v>3.4040140156486878</v>
      </c>
      <c r="CR97" s="1">
        <f t="shared" ca="1" si="225"/>
        <v>11.251633156951577</v>
      </c>
      <c r="CS97" s="83">
        <f t="shared" si="297"/>
        <v>-1.4482480679486873E-3</v>
      </c>
      <c r="CT97" s="83">
        <f t="shared" si="298"/>
        <v>1.4962013689103267E-3</v>
      </c>
      <c r="CU97" s="83">
        <f t="shared" ca="1" si="254"/>
        <v>-5.5164816647165435E-4</v>
      </c>
      <c r="CV97" s="83">
        <f t="shared" ca="1" si="255"/>
        <v>-7.7277035378743272E-4</v>
      </c>
      <c r="CW97" s="83">
        <f t="shared" ca="1" si="255"/>
        <v>6.5172260991468276E-4</v>
      </c>
      <c r="CX97" s="83">
        <f t="shared" si="299"/>
        <v>-6.8596581090238215E-3</v>
      </c>
      <c r="CY97" s="83">
        <f t="shared" si="313"/>
        <v>-8.7179648359946918E-3</v>
      </c>
      <c r="CZ97" s="83">
        <f t="shared" ca="1" si="314"/>
        <v>-3.9945768344513982E-4</v>
      </c>
      <c r="DA97" s="83">
        <f t="shared" ca="1" si="315"/>
        <v>-1.513379187875908E-2</v>
      </c>
      <c r="DB97" s="83">
        <f t="shared" ca="1" si="315"/>
        <v>-1.108607056559008E-2</v>
      </c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H97" s="5"/>
      <c r="EO97" s="91">
        <v>73347.399999999994</v>
      </c>
      <c r="EP97" s="1">
        <f>+'gaku-mk1131'!G100</f>
        <v>64744.6</v>
      </c>
      <c r="EQ97" s="5">
        <f t="shared" ca="1" si="256"/>
        <v>15170.145831175549</v>
      </c>
      <c r="ER97" s="90">
        <f ca="1">+OFFSET($EK$6,(ROW(ER97)-ROW($ER$9))/4,0)</f>
        <v>681022.39492564648</v>
      </c>
      <c r="ES97" s="7">
        <f ca="1">+ES96+$EQ96</f>
        <v>726291.64288380672</v>
      </c>
      <c r="ET97" s="7">
        <f ca="1">+ET96+EQ96-(ES97-ER97)/4</f>
        <v>681022.39492564602</v>
      </c>
      <c r="EU97" s="132">
        <v>633960.19999999995</v>
      </c>
      <c r="EV97" s="5">
        <f t="shared" ca="1" si="257"/>
        <v>6310.666666666667</v>
      </c>
      <c r="EW97" s="92">
        <f t="shared" ca="1" si="258"/>
        <v>104.46666666666665</v>
      </c>
      <c r="EX97">
        <f t="shared" ca="1" si="226"/>
        <v>0.69870925734800371</v>
      </c>
      <c r="EY97">
        <f t="shared" ca="1" si="259"/>
        <v>0.71695563304515275</v>
      </c>
      <c r="EZ97">
        <f t="shared" ca="1" si="260"/>
        <v>1.0526416749481768E-3</v>
      </c>
      <c r="FA97">
        <f t="shared" ca="1" si="260"/>
        <v>3.2971055769015403E-3</v>
      </c>
      <c r="FC97" s="6">
        <f>+call!C135</f>
        <v>1.66666666666667E-3</v>
      </c>
      <c r="FE97" s="142">
        <f>fof!B159/10</f>
        <v>6175.186587913161</v>
      </c>
      <c r="FF97" s="142">
        <f>fof!C159/10</f>
        <v>210498.8</v>
      </c>
      <c r="FN97" s="5">
        <f t="shared" si="227"/>
        <v>6175.186587913161</v>
      </c>
      <c r="FO97" s="5">
        <f t="shared" si="211"/>
        <v>210498.8</v>
      </c>
      <c r="FP97" s="1">
        <f t="shared" si="228"/>
        <v>0.7226300503360612</v>
      </c>
      <c r="FQ97" s="1">
        <f t="shared" si="229"/>
        <v>24.632900767308694</v>
      </c>
      <c r="FR97" s="211">
        <f>+FP97/消費税調整!$E97*100</f>
        <v>0.67410457276746749</v>
      </c>
      <c r="FS97" s="211">
        <f>+FQ97/消費税調整!$E97*100</f>
        <v>22.978771834976662</v>
      </c>
      <c r="FT97" s="83">
        <f t="shared" si="300"/>
        <v>-0.10972752685121659</v>
      </c>
      <c r="FU97" s="83">
        <f t="shared" si="301"/>
        <v>-4.2736251505488293E-2</v>
      </c>
      <c r="FW97" s="5">
        <f>kshotoku1722!E45</f>
        <v>260563.8</v>
      </c>
      <c r="FX97" s="72">
        <f t="shared" ca="1" si="261"/>
        <v>0.39524019124098597</v>
      </c>
      <c r="FY97">
        <f t="shared" ca="1" si="302"/>
        <v>3.4112277298660169E-2</v>
      </c>
      <c r="GA97" s="72">
        <f ca="1">+AVERAGE(OFFSET(Maikin05!$F$10,ROUNDDOWN((ROW(GA97)-ROW(GA$45))/4,0),MOD(ROW(GA97)-ROW(GA$45),4)*3):OFFSET(Maikin05!$F$10,ROUNDDOWN((ROW(GA97)-ROW(GA$45))/4,0),MOD(ROW(GA97)-ROW(GA$45),4)*3+2))</f>
        <v>104.46666666666665</v>
      </c>
      <c r="GB97" s="72">
        <f ca="1">+AVERAGE(OFFSET(Maikin30!$F$20,ROUNDDOWN((ROW(GB97)-ROW(GB$5))/4,0),MOD(ROW(GB97)-ROW(GB$5),4)*3):OFFSET(Maikin30!$F$20,ROUNDDOWN((ROW(GB97)-ROW(GB$5))/4,0),MOD(ROW(GB97)-ROW(GB$5),4)*3+2))</f>
        <v>102.43333333333334</v>
      </c>
      <c r="GC97" s="5">
        <f ca="1">+AVERAGE(OFFSET(Rocho!$J$66,(ROW(GC97)-ROW($GC$5))*3,0):OFFSET(Rocho!$J$66,(ROW(GC97)-ROW($GC$5))*3+2,0))</f>
        <v>6310.666666666667</v>
      </c>
      <c r="GD97" s="72">
        <f t="shared" ca="1" si="262"/>
        <v>77.146976733456214</v>
      </c>
      <c r="GE97">
        <f t="shared" ca="1" si="303"/>
        <v>-7.9167285485817786E-3</v>
      </c>
      <c r="GF97" s="72"/>
      <c r="GG97" s="87" t="s">
        <v>316</v>
      </c>
      <c r="GH97" s="78">
        <f ca="1">+AVERAGE(OFFSET(Rocho!$E$6,(ROW(GH97)-ROW($GH$5))*3,0):OFFSET(Rocho!$E$6,(ROW(GH97)-ROW($GH$5))*3+2,0))/10000</f>
        <v>10704.666666666668</v>
      </c>
      <c r="GI97" s="82">
        <f>Rocho!T98</f>
        <v>8692.7014419714505</v>
      </c>
      <c r="GJ97">
        <f t="shared" si="304"/>
        <v>-7.4793566452194246E-5</v>
      </c>
      <c r="GL97" s="94">
        <f t="shared" si="230"/>
        <v>254140.5</v>
      </c>
      <c r="GM97" s="5">
        <f t="shared" si="263"/>
        <v>73347.399999999994</v>
      </c>
      <c r="GN97" s="5">
        <f>+'gaku-mk1722'!C44-'gaku-mk1722'!D44</f>
        <v>5504.6999999999534</v>
      </c>
      <c r="GO97" s="5">
        <f t="shared" si="264"/>
        <v>24136.6</v>
      </c>
      <c r="GP97" s="5">
        <f t="shared" si="265"/>
        <v>18737</v>
      </c>
      <c r="GQ97" s="5">
        <f>+'gaku-mk1722'!H44</f>
        <v>-461.9</v>
      </c>
      <c r="GR97" s="5">
        <f>+'gaku-mk1722'!W44</f>
        <v>126791.8</v>
      </c>
      <c r="GS97" s="5">
        <f>+'gaku-mk1722'!M44</f>
        <v>58579.9</v>
      </c>
      <c r="GT97" s="5">
        <f>+'gaku-mk1722'!N44</f>
        <v>52495</v>
      </c>
      <c r="GU97" s="5">
        <f t="shared" si="266"/>
        <v>67745.399999999994</v>
      </c>
      <c r="GV97" s="5">
        <f>+'gaku-jk1722'!C44-'gaku-jk1722'!D44</f>
        <v>5114.9000000000233</v>
      </c>
      <c r="GW97" s="5">
        <f t="shared" si="267"/>
        <v>12407.6</v>
      </c>
      <c r="GX97" s="5">
        <f t="shared" si="268"/>
        <v>19477.400000000001</v>
      </c>
      <c r="GY97" s="5">
        <f>+'gaku-jk1722'!H44</f>
        <v>-539</v>
      </c>
      <c r="GZ97" s="5">
        <f>+'gaku-jk1722'!Z44</f>
        <v>124271.2</v>
      </c>
      <c r="HA97" s="5">
        <f>+'gaku-jk1722'!M44</f>
        <v>49896.9</v>
      </c>
      <c r="HB97" s="5">
        <f>+'gaku-jk1722'!N44</f>
        <v>62551.7</v>
      </c>
      <c r="HC97" s="9">
        <f t="shared" ca="1" si="231"/>
        <v>107.4</v>
      </c>
      <c r="HD97">
        <f ca="1">+OFFSET('def-cy1722'!$C$8,ROUNDDOWN((ROW(Sheet1!HG97)-ROW(Sheet1!HG$61))/4,0),0)</f>
        <v>105.2</v>
      </c>
      <c r="HE97" s="9">
        <f t="shared" ca="1" si="232"/>
        <v>189.8</v>
      </c>
      <c r="HF97" s="9">
        <f t="shared" ca="1" si="233"/>
        <v>96.2</v>
      </c>
      <c r="HG97">
        <f ca="1">+OFFSET('def-cy1722'!$H$8,ROUNDDOWN((ROW(Sheet1!HG97)-ROW(Sheet1!HG$61))/4,0),0)</f>
        <v>95.7</v>
      </c>
      <c r="HH97">
        <f ca="1">+OFFSET('def-cy1722'!$W$8,ROUNDDOWN((ROW(Sheet1!HG97)-ROW(Sheet1!HG$61))/4,0),0)</f>
        <v>102</v>
      </c>
      <c r="HI97">
        <f ca="1">+OFFSET('def-cy1722'!$M$8,ROUNDDOWN((ROW(Sheet1!HG97)-ROW(Sheet1!HG$61))/4,0),0)</f>
        <v>116.4</v>
      </c>
      <c r="HJ97">
        <f ca="1">+OFFSET('def-cy1722'!$N$8,ROUNDDOWN((ROW(Sheet1!HG97)-ROW(Sheet1!HG$61))/4,0),0)</f>
        <v>82.7</v>
      </c>
      <c r="HS97" s="9">
        <f t="shared" ca="1" si="203"/>
        <v>110.1</v>
      </c>
      <c r="HT97" s="9">
        <f t="shared" ca="1" si="204"/>
        <v>106.3</v>
      </c>
      <c r="HU97" s="9">
        <f t="shared" ca="1" si="205"/>
        <v>204.8</v>
      </c>
      <c r="HV97" s="9">
        <f t="shared" ca="1" si="206"/>
        <v>96.3</v>
      </c>
      <c r="HW97" s="9">
        <f t="shared" ca="1" si="207"/>
        <v>96.6</v>
      </c>
      <c r="HX97" s="9">
        <f t="shared" ca="1" si="208"/>
        <v>103.3</v>
      </c>
      <c r="HY97" s="9">
        <f t="shared" ca="1" si="209"/>
        <v>120.8</v>
      </c>
      <c r="HZ97" s="9">
        <f t="shared" ca="1" si="210"/>
        <v>83.2</v>
      </c>
      <c r="IA97">
        <f t="shared" ca="1" si="234"/>
        <v>-2.9498992352498461E-6</v>
      </c>
      <c r="IB97">
        <f t="shared" ca="1" si="235"/>
        <v>6.3512321871481115E-4</v>
      </c>
      <c r="IC97">
        <f t="shared" ca="1" si="236"/>
        <v>3.6764157443897196E-4</v>
      </c>
      <c r="ID97">
        <f t="shared" ca="1" si="237"/>
        <v>-7.5340587224478818E-4</v>
      </c>
      <c r="IE97">
        <f t="shared" ca="1" si="238"/>
        <v>-3.0522213530866345E-3</v>
      </c>
      <c r="IF97">
        <f t="shared" ca="1" si="239"/>
        <v>-2.0611512817742504E-3</v>
      </c>
      <c r="IG97">
        <f t="shared" ca="1" si="240"/>
        <v>2.9415919025161316E-3</v>
      </c>
      <c r="IH97">
        <f t="shared" ca="1" si="241"/>
        <v>-1.8521218123788603E-3</v>
      </c>
      <c r="II97">
        <f t="shared" ca="1" si="305"/>
        <v>-3.7774935230498689E-3</v>
      </c>
      <c r="IJ97" s="5">
        <f t="shared" ca="1" si="306"/>
        <v>226886.58586878769</v>
      </c>
      <c r="IK97" s="1">
        <f t="shared" ca="1" si="269"/>
        <v>26.550625253632376</v>
      </c>
      <c r="IL97">
        <f t="shared" ca="1" si="307"/>
        <v>-2.2781121499494492E-3</v>
      </c>
      <c r="IM97" s="5">
        <f t="shared" si="270"/>
        <v>254140.5</v>
      </c>
      <c r="IN97">
        <f t="shared" ca="1" si="271"/>
        <v>112.01213109486064</v>
      </c>
      <c r="IP97" s="112">
        <v>130.3998407586476</v>
      </c>
      <c r="IQ97" s="112">
        <v>127.95536603104097</v>
      </c>
      <c r="IR97">
        <f t="shared" si="272"/>
        <v>95.254652726720707</v>
      </c>
      <c r="IS97">
        <f t="shared" si="308"/>
        <v>-1.4364380997339266E-4</v>
      </c>
      <c r="IT97" s="112">
        <v>0.55388249344561191</v>
      </c>
      <c r="IU97">
        <f t="shared" si="309"/>
        <v>-5.1029010340865235E-3</v>
      </c>
      <c r="IW97">
        <f>+util!B95</f>
        <v>104.966666666667</v>
      </c>
      <c r="IX97">
        <f t="shared" si="310"/>
        <v>6.6911194358228272E-3</v>
      </c>
      <c r="IY97">
        <f t="shared" si="311"/>
        <v>4.0146716614936958E-3</v>
      </c>
      <c r="JA97" s="5">
        <f t="shared" si="273"/>
        <v>137919.49999999997</v>
      </c>
      <c r="JB97" s="1">
        <f t="shared" si="274"/>
        <v>3.2168863822958644</v>
      </c>
      <c r="JC97" s="5">
        <f t="shared" ca="1" si="275"/>
        <v>123129.07419215061</v>
      </c>
      <c r="JD97" s="1">
        <f t="shared" ca="1" si="276"/>
        <v>14.408757988861867</v>
      </c>
      <c r="JE97">
        <f t="shared" ca="1" si="312"/>
        <v>-6.6941821432835351E-3</v>
      </c>
      <c r="JG97">
        <f t="shared" si="277"/>
        <v>0.57208037752520835</v>
      </c>
    </row>
    <row r="98" spans="1:267" x14ac:dyDescent="0.15">
      <c r="A98" t="s">
        <v>337</v>
      </c>
      <c r="B98" s="5">
        <f>+'gaku-mk1722'!B45</f>
        <v>516168.5</v>
      </c>
      <c r="C98" s="5">
        <f>+'kgaku-mk1722'!B46</f>
        <v>280914.09999999998</v>
      </c>
      <c r="D98" s="5">
        <f>+'kgaku-mk1722'!C46</f>
        <v>1995.4</v>
      </c>
      <c r="E98" s="5">
        <f>+'kgaku-mk1722'!D46</f>
        <v>486.9</v>
      </c>
      <c r="F98" s="5">
        <f>+'kgaku-mk1722'!F46</f>
        <v>26135.5</v>
      </c>
      <c r="G98" s="5">
        <f>+'kgaku-mk1722'!G46</f>
        <v>15773.5</v>
      </c>
      <c r="H98" s="5">
        <f>+'kgaku-mk1722'!H46</f>
        <v>75533.899999999994</v>
      </c>
      <c r="I98" s="5">
        <f>+'kgaku-mk1722'!I46</f>
        <v>161962.79999999999</v>
      </c>
      <c r="J98" s="5">
        <f>+'gaku-mk1722'!F45</f>
        <v>18831.599999999999</v>
      </c>
      <c r="K98" s="5">
        <f>+'gaku-mk1722'!G45</f>
        <v>74270.899999999994</v>
      </c>
      <c r="L98" s="5">
        <f>+'gaku-jk1722'!B45</f>
        <v>470419.1</v>
      </c>
      <c r="M98" s="5">
        <f>+'kgaku-jk1722'!B46</f>
        <v>266922</v>
      </c>
      <c r="N98" s="5">
        <f>+'kgaku-jk1722'!C46</f>
        <v>1943.5</v>
      </c>
      <c r="O98" s="5">
        <f>+'kgaku-jk1722'!D46</f>
        <v>481.4</v>
      </c>
      <c r="P98" s="5">
        <f>+'kgaku-jk1722'!F46</f>
        <v>13676.8</v>
      </c>
      <c r="Q98" s="5">
        <f>+'kgaku-jk1722'!G46</f>
        <v>14991.1</v>
      </c>
      <c r="R98" s="5">
        <f>+'kgaku-jk1722'!H46</f>
        <v>80383.899999999994</v>
      </c>
      <c r="S98" s="5">
        <f>+'kgaku-jk1722'!I46</f>
        <v>159368.70000000001</v>
      </c>
      <c r="T98" s="5">
        <f>+'gaku-jk1722'!F45</f>
        <v>19627.099999999999</v>
      </c>
      <c r="U98" s="5">
        <f>+'gaku-jk1722'!G45</f>
        <v>69131.899999999994</v>
      </c>
      <c r="V98" s="8">
        <f t="shared" si="164"/>
        <v>109.72524287385441</v>
      </c>
      <c r="W98" s="8">
        <f t="shared" si="212"/>
        <v>105.24201826750885</v>
      </c>
      <c r="X98" s="8">
        <f t="shared" si="213"/>
        <v>102.67043992796501</v>
      </c>
      <c r="Y98" s="8">
        <f t="shared" si="214"/>
        <v>101.14250103863731</v>
      </c>
      <c r="Z98" s="8">
        <f t="shared" si="215"/>
        <v>191.09367688348152</v>
      </c>
      <c r="AA98" s="8">
        <f t="shared" si="216"/>
        <v>105.21909666402065</v>
      </c>
      <c r="AB98" s="8">
        <f t="shared" si="217"/>
        <v>93.966453481356339</v>
      </c>
      <c r="AC98" s="8">
        <f t="shared" si="218"/>
        <v>101.62773493163964</v>
      </c>
      <c r="AD98" s="8">
        <f t="shared" si="219"/>
        <v>95.946930519536764</v>
      </c>
      <c r="AE98" s="8">
        <f t="shared" si="220"/>
        <v>107.43361602964767</v>
      </c>
      <c r="AF98" s="10">
        <f ca="1">+OFFSET('kdef-cy1722'!B$9,ROUNDDOWN((ROW(Sheet1!AF98)-ROW(Sheet1!AF$61))/4,0),0)</f>
        <v>105.1</v>
      </c>
      <c r="AG98" s="10">
        <f ca="1">+OFFSET('kdef-cy1722'!C$9,ROUNDDOWN((ROW(Sheet1!AG98)-ROW(Sheet1!AG$61))/4,0),0)</f>
        <v>100</v>
      </c>
      <c r="AH98" s="10">
        <f ca="1">+OFFSET('kdef-cy1722'!D$9,ROUNDDOWN((ROW(Sheet1!AH98)-ROW(Sheet1!AH$61))/4,0),0)</f>
        <v>101</v>
      </c>
      <c r="AI98" s="10">
        <f ca="1">+OFFSET('kdef-cy1722'!F$9,ROUNDDOWN((ROW(Sheet1!AI98)-ROW(Sheet1!AI$61))/4,0),0)</f>
        <v>189.8</v>
      </c>
      <c r="AJ98" s="10">
        <f ca="1">+OFFSET('kdef-cy1722'!G$9,ROUNDDOWN((ROW(Sheet1!AJ98)-ROW(Sheet1!AJ$61))/4,0),0)</f>
        <v>105.1</v>
      </c>
      <c r="AK98" s="10">
        <f ca="1">+OFFSET('kdef-cy1722'!H$9,ROUNDDOWN((ROW(Sheet1!AK98)-ROW(Sheet1!AK$61))/4,0),0)</f>
        <v>93.9</v>
      </c>
      <c r="AL98" s="10">
        <f ca="1">+OFFSET('kdef-cy1722'!I$9,ROUNDDOWN((ROW(Sheet1!AL98)-ROW(Sheet1!AL$61))/4,0),0)</f>
        <v>101.6</v>
      </c>
      <c r="AM98" s="10">
        <f ca="1">+OFFSET('def-cy1722'!$F$8,ROUNDDOWN((ROW(Sheet1!AM98)-ROW(Sheet1!AM$61))/4,0),0)</f>
        <v>96.2</v>
      </c>
      <c r="AN98" s="10">
        <f ca="1">+OFFSET('def-cy1722'!$G$8,ROUNDDOWN((ROW(Sheet1!AN98)-ROW(Sheet1!AN$61))/4,0),0)</f>
        <v>107.4</v>
      </c>
      <c r="AO98" s="128"/>
      <c r="AP98" s="128"/>
      <c r="AQ98" s="128"/>
      <c r="AR98" s="128"/>
      <c r="AS98" s="128"/>
      <c r="AT98" s="128"/>
      <c r="AU98" s="128"/>
      <c r="AV98" s="128"/>
      <c r="AW98" s="128"/>
      <c r="AX98" s="9">
        <f t="shared" ca="1" si="316"/>
        <v>106.2</v>
      </c>
      <c r="AY98" s="9">
        <f t="shared" ca="1" si="317"/>
        <v>99.6</v>
      </c>
      <c r="AZ98" s="9">
        <f t="shared" ca="1" si="318"/>
        <v>101.3</v>
      </c>
      <c r="BA98" s="9">
        <f t="shared" ca="1" si="319"/>
        <v>204.8</v>
      </c>
      <c r="BB98" s="9">
        <f t="shared" ca="1" si="320"/>
        <v>107</v>
      </c>
      <c r="BC98" s="9">
        <f t="shared" ca="1" si="321"/>
        <v>94</v>
      </c>
      <c r="BD98" s="9">
        <f t="shared" ca="1" si="322"/>
        <v>102</v>
      </c>
      <c r="BE98" s="9">
        <f t="shared" ca="1" si="322"/>
        <v>96.3</v>
      </c>
      <c r="BF98" s="9">
        <f t="shared" ca="1" si="323"/>
        <v>110.1</v>
      </c>
      <c r="BG98">
        <f t="shared" ca="1" si="278"/>
        <v>-4.7897061470041939E-3</v>
      </c>
      <c r="BH98">
        <f t="shared" ca="1" si="279"/>
        <v>6.4227353365614972E-4</v>
      </c>
      <c r="BI98">
        <f t="shared" ca="1" si="280"/>
        <v>-4.0870771155220606E-4</v>
      </c>
      <c r="BJ98">
        <f t="shared" ca="1" si="281"/>
        <v>2.5151840382611814E-5</v>
      </c>
      <c r="BK98">
        <f t="shared" ca="1" si="282"/>
        <v>-4.2651332214438424E-3</v>
      </c>
      <c r="BL98" s="13">
        <f t="shared" ca="1" si="283"/>
        <v>-8.7961217059614807E-3</v>
      </c>
      <c r="BM98">
        <f t="shared" ca="1" si="242"/>
        <v>5.885145279104647E-2</v>
      </c>
      <c r="BN98">
        <f t="shared" ca="1" si="243"/>
        <v>3.2639632475470405E-3</v>
      </c>
      <c r="BO98" s="13">
        <f t="shared" ca="1" si="244"/>
        <v>6.211541603859351E-2</v>
      </c>
      <c r="BP98">
        <f t="shared" ca="1" si="284"/>
        <v>1.2854482791666941E-2</v>
      </c>
      <c r="BQ98">
        <f t="shared" ca="1" si="285"/>
        <v>2.1888068039780349E-2</v>
      </c>
      <c r="BR98">
        <f t="shared" ca="1" si="286"/>
        <v>1.2139351919706741E-3</v>
      </c>
      <c r="BS98" s="13">
        <f t="shared" ca="1" si="287"/>
        <v>3.5956486023417965E-2</v>
      </c>
      <c r="BT98" s="5">
        <f t="shared" si="245"/>
        <v>69131.899999999994</v>
      </c>
      <c r="BU98" s="5">
        <f t="shared" ca="1" si="246"/>
        <v>255934.80519024504</v>
      </c>
      <c r="BV98" s="5">
        <f t="shared" ca="1" si="247"/>
        <v>30895.634526934016</v>
      </c>
      <c r="BW98" s="5">
        <f t="shared" ca="1" si="288"/>
        <v>99607.294725116328</v>
      </c>
      <c r="BX98" s="5">
        <f t="shared" si="248"/>
        <v>74270.899999999994</v>
      </c>
      <c r="BY98" s="5">
        <f t="shared" si="249"/>
        <v>254778.69999999998</v>
      </c>
      <c r="BZ98" s="5">
        <f t="shared" si="250"/>
        <v>44967.1</v>
      </c>
      <c r="CA98" s="5">
        <f t="shared" si="251"/>
        <v>119238</v>
      </c>
      <c r="CB98" s="9">
        <f t="shared" si="289"/>
        <v>107.43361602964767</v>
      </c>
      <c r="CC98" s="9">
        <f t="shared" ca="1" si="290"/>
        <v>99.548281372130816</v>
      </c>
      <c r="CD98" s="9">
        <f t="shared" ca="1" si="291"/>
        <v>145.54515771734302</v>
      </c>
      <c r="CE98" s="9">
        <f t="shared" ca="1" si="292"/>
        <v>119.70810002325433</v>
      </c>
      <c r="CF98" s="5"/>
      <c r="CG98" s="5">
        <f t="shared" si="252"/>
        <v>99.449349570670748</v>
      </c>
      <c r="CH98" s="5">
        <f t="shared" ca="1" si="293"/>
        <v>99.548281372130816</v>
      </c>
      <c r="CI98" s="5">
        <f t="shared" si="253"/>
        <v>135.02052312191668</v>
      </c>
      <c r="CJ98" s="5">
        <f t="shared" ca="1" si="294"/>
        <v>145.54515771734302</v>
      </c>
      <c r="CK98" s="5">
        <f t="shared" si="295"/>
        <v>116.40266391242125</v>
      </c>
      <c r="CL98" s="5">
        <f t="shared" ca="1" si="296"/>
        <v>119.70810002325433</v>
      </c>
      <c r="CM98" s="5"/>
      <c r="CN98" s="1">
        <f t="shared" si="221"/>
        <v>55.05429587360674</v>
      </c>
      <c r="CO98" s="1">
        <f t="shared" si="222"/>
        <v>8.0906750531698091</v>
      </c>
      <c r="CP98" s="1">
        <f t="shared" ca="1" si="223"/>
        <v>29.95267515561688</v>
      </c>
      <c r="CQ98" s="1">
        <f t="shared" ca="1" si="224"/>
        <v>3.6157915451320863</v>
      </c>
      <c r="CR98" s="1">
        <f t="shared" ca="1" si="225"/>
        <v>11.657284908215042</v>
      </c>
      <c r="CS98" s="83">
        <f t="shared" si="297"/>
        <v>9.4331714406400025E-3</v>
      </c>
      <c r="CT98" s="83">
        <f t="shared" si="298"/>
        <v>2.0352583179103132E-2</v>
      </c>
      <c r="CU98" s="83">
        <f t="shared" ca="1" si="254"/>
        <v>-8.7421660230394375E-3</v>
      </c>
      <c r="CV98" s="83">
        <f t="shared" ca="1" si="255"/>
        <v>6.0355464842954787E-2</v>
      </c>
      <c r="CW98" s="83">
        <f t="shared" ca="1" si="255"/>
        <v>3.5418010973080769E-2</v>
      </c>
      <c r="CX98" s="83">
        <f t="shared" si="299"/>
        <v>-3.6223173940394364E-5</v>
      </c>
      <c r="CY98" s="83">
        <f t="shared" si="313"/>
        <v>-7.7475511688151807E-3</v>
      </c>
      <c r="CZ98" s="83">
        <f t="shared" ca="1" si="314"/>
        <v>-8.0946150923229038E-4</v>
      </c>
      <c r="DA98" s="83">
        <f t="shared" ca="1" si="315"/>
        <v>-1.2587735541776257E-2</v>
      </c>
      <c r="DB98" s="83">
        <f t="shared" ca="1" si="315"/>
        <v>-9.6971962540490942E-3</v>
      </c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H98" s="5"/>
      <c r="EO98" s="91">
        <v>74270.899999999994</v>
      </c>
      <c r="EP98" s="1">
        <f>+'gaku-mk1131'!G101</f>
        <v>66193</v>
      </c>
      <c r="EQ98" s="5">
        <f t="shared" ca="1" si="256"/>
        <v>15510.834268017834</v>
      </c>
      <c r="ER98" s="7">
        <f ca="1">+ER97+$EQ97</f>
        <v>696192.54075682198</v>
      </c>
      <c r="ES98" s="4">
        <f ca="1">+ER97+EQ97</f>
        <v>696192.54075682198</v>
      </c>
      <c r="ET98" s="131">
        <f ca="1">+ET97+EQ97-(ES101-ER101)/4</f>
        <v>684955.16150761943</v>
      </c>
      <c r="EU98" s="132">
        <v>635680.30000000005</v>
      </c>
      <c r="EV98" s="5">
        <f t="shared" ca="1" si="257"/>
        <v>6321.666666666667</v>
      </c>
      <c r="EW98" s="92">
        <f t="shared" ca="1" si="258"/>
        <v>105.53333333333335</v>
      </c>
      <c r="EX98">
        <f t="shared" ca="1" si="226"/>
        <v>0.6984655274852184</v>
      </c>
      <c r="EY98">
        <f t="shared" ca="1" si="259"/>
        <v>0.7174925515623477</v>
      </c>
      <c r="EZ98">
        <f t="shared" ca="1" si="260"/>
        <v>-3.4888958475828315E-4</v>
      </c>
      <c r="FA98">
        <f t="shared" ca="1" si="260"/>
        <v>7.486063951713289E-4</v>
      </c>
      <c r="FC98" s="6">
        <f>+call!C136</f>
        <v>1E-3</v>
      </c>
      <c r="FE98" s="142">
        <f>fof!B160/10</f>
        <v>7229.7583039311548</v>
      </c>
      <c r="FF98" s="142">
        <f>fof!C160/10</f>
        <v>241375.3</v>
      </c>
      <c r="FN98" s="5">
        <f t="shared" si="227"/>
        <v>7229.7583039311548</v>
      </c>
      <c r="FO98" s="5">
        <f t="shared" si="211"/>
        <v>241375.3</v>
      </c>
      <c r="FP98" s="1">
        <f t="shared" si="228"/>
        <v>0.84611626687626218</v>
      </c>
      <c r="FQ98" s="1">
        <f t="shared" si="229"/>
        <v>28.248740713930598</v>
      </c>
      <c r="FR98" s="211">
        <f>+FP98/消費税調整!$E98*100</f>
        <v>0.78932713266695897</v>
      </c>
      <c r="FS98" s="211">
        <f>+FQ98/消費税調整!$E98*100</f>
        <v>26.35275834076365</v>
      </c>
      <c r="FT98" s="83">
        <f t="shared" si="300"/>
        <v>0.15779560037958337</v>
      </c>
      <c r="FU98" s="83">
        <f t="shared" si="301"/>
        <v>0.13700212433337824</v>
      </c>
      <c r="FW98" s="5">
        <f>kshotoku1722!E46</f>
        <v>254980.5</v>
      </c>
      <c r="FX98" s="72">
        <f t="shared" ca="1" si="261"/>
        <v>0.38219563284362468</v>
      </c>
      <c r="FY98">
        <f t="shared" ca="1" si="302"/>
        <v>-3.3561053810300084E-2</v>
      </c>
      <c r="GA98" s="72">
        <f ca="1">+AVERAGE(OFFSET(Maikin05!$F$10,ROUNDDOWN((ROW(GA98)-ROW(GA$45))/4,0),MOD(ROW(GA98)-ROW(GA$45),4)*3):OFFSET(Maikin05!$F$10,ROUNDDOWN((ROW(GA98)-ROW(GA$45))/4,0),MOD(ROW(GA98)-ROW(GA$45),4)*3+2))</f>
        <v>105.53333333333335</v>
      </c>
      <c r="GB98" s="72">
        <f ca="1">+AVERAGE(OFFSET(Maikin30!$F$20,ROUNDDOWN((ROW(GB98)-ROW(GB$5))/4,0),MOD(ROW(GB98)-ROW(GB$5),4)*3):OFFSET(Maikin30!$F$20,ROUNDDOWN((ROW(GB98)-ROW(GB$5))/4,0),MOD(ROW(GB98)-ROW(GB$5),4)*3+2))</f>
        <v>103.39999999999999</v>
      </c>
      <c r="GC98" s="5">
        <f ca="1">+AVERAGE(OFFSET(Rocho!$J$66,(ROW(GC98)-ROW($GC$5))*3,0):OFFSET(Rocho!$J$66,(ROW(GC98)-ROW($GC$5))*3+2,0))</f>
        <v>6321.666666666667</v>
      </c>
      <c r="GD98" s="72">
        <f t="shared" ca="1" si="262"/>
        <v>78.07779033762273</v>
      </c>
      <c r="GE98">
        <f t="shared" ca="1" si="303"/>
        <v>1.1993250547644302E-2</v>
      </c>
      <c r="GF98" s="72"/>
      <c r="GG98" s="87" t="s">
        <v>317</v>
      </c>
      <c r="GH98" s="78">
        <f ca="1">+AVERAGE(OFFSET(Rocho!$E$6,(ROW(GH98)-ROW($GH$5))*3,0):OFFSET(Rocho!$E$6,(ROW(GH98)-ROW($GH$5))*3+2,0))/10000</f>
        <v>10719.666666666668</v>
      </c>
      <c r="GI98" s="82">
        <f>Rocho!T99</f>
        <v>8690.2458681907192</v>
      </c>
      <c r="GJ98">
        <f t="shared" si="304"/>
        <v>-2.8252674914685177E-4</v>
      </c>
      <c r="GL98" s="94">
        <f t="shared" si="230"/>
        <v>261389.90000000002</v>
      </c>
      <c r="GM98" s="5">
        <f t="shared" si="263"/>
        <v>74270.899999999994</v>
      </c>
      <c r="GN98" s="5">
        <f>+'gaku-mk1722'!C45-'gaku-mk1722'!D45</f>
        <v>5691.4000000000233</v>
      </c>
      <c r="GO98" s="5">
        <f t="shared" si="264"/>
        <v>26135.5</v>
      </c>
      <c r="GP98" s="5">
        <f t="shared" si="265"/>
        <v>18831.599999999999</v>
      </c>
      <c r="GQ98" s="5">
        <f>+'gaku-mk1722'!H45</f>
        <v>-935.7</v>
      </c>
      <c r="GR98" s="5">
        <f>+'gaku-mk1722'!W45</f>
        <v>128612</v>
      </c>
      <c r="GS98" s="5">
        <f>+'gaku-mk1722'!M45</f>
        <v>58839.4</v>
      </c>
      <c r="GT98" s="5">
        <f>+'gaku-mk1722'!N45</f>
        <v>50055.199999999997</v>
      </c>
      <c r="GU98" s="5">
        <f t="shared" si="266"/>
        <v>69131.899999999994</v>
      </c>
      <c r="GV98" s="5">
        <f>+'gaku-jk1722'!C45-'gaku-jk1722'!D45</f>
        <v>5302.7000000000116</v>
      </c>
      <c r="GW98" s="5">
        <f t="shared" si="267"/>
        <v>13676.8</v>
      </c>
      <c r="GX98" s="5">
        <f t="shared" si="268"/>
        <v>19627.099999999999</v>
      </c>
      <c r="GY98" s="5">
        <f>+'gaku-jk1722'!H45</f>
        <v>-806.2</v>
      </c>
      <c r="GZ98" s="5">
        <f>+'gaku-jk1722'!Z45</f>
        <v>125275</v>
      </c>
      <c r="HA98" s="5">
        <f>+'gaku-jk1722'!M45</f>
        <v>50005.9</v>
      </c>
      <c r="HB98" s="5">
        <f>+'gaku-jk1722'!N45</f>
        <v>60421.5</v>
      </c>
      <c r="HC98" s="9">
        <f t="shared" ca="1" si="231"/>
        <v>107.4</v>
      </c>
      <c r="HD98">
        <f ca="1">+OFFSET('def-cy1722'!$C$8,ROUNDDOWN((ROW(Sheet1!HG98)-ROW(Sheet1!HG$61))/4,0),0)</f>
        <v>105.2</v>
      </c>
      <c r="HE98" s="9">
        <f t="shared" ca="1" si="232"/>
        <v>189.8</v>
      </c>
      <c r="HF98" s="9">
        <f t="shared" ca="1" si="233"/>
        <v>96.2</v>
      </c>
      <c r="HG98">
        <f ca="1">+OFFSET('def-cy1722'!$H$8,ROUNDDOWN((ROW(Sheet1!HG98)-ROW(Sheet1!HG$61))/4,0),0)</f>
        <v>95.7</v>
      </c>
      <c r="HH98">
        <f ca="1">+OFFSET('def-cy1722'!$W$8,ROUNDDOWN((ROW(Sheet1!HG98)-ROW(Sheet1!HG$61))/4,0),0)</f>
        <v>102</v>
      </c>
      <c r="HI98">
        <f ca="1">+OFFSET('def-cy1722'!$M$8,ROUNDDOWN((ROW(Sheet1!HG98)-ROW(Sheet1!HG$61))/4,0),0)</f>
        <v>116.4</v>
      </c>
      <c r="HJ98">
        <f ca="1">+OFFSET('def-cy1722'!$N$8,ROUNDDOWN((ROW(Sheet1!HG98)-ROW(Sheet1!HG$61))/4,0),0)</f>
        <v>82.7</v>
      </c>
      <c r="HS98" s="9">
        <f t="shared" ca="1" si="203"/>
        <v>110.1</v>
      </c>
      <c r="HT98" s="9">
        <f t="shared" ca="1" si="204"/>
        <v>106.3</v>
      </c>
      <c r="HU98" s="9">
        <f t="shared" ca="1" si="205"/>
        <v>204.8</v>
      </c>
      <c r="HV98" s="9">
        <f t="shared" ca="1" si="206"/>
        <v>96.3</v>
      </c>
      <c r="HW98" s="9">
        <f t="shared" ca="1" si="207"/>
        <v>96.6</v>
      </c>
      <c r="HX98" s="9">
        <f t="shared" ca="1" si="208"/>
        <v>103.3</v>
      </c>
      <c r="HY98" s="9">
        <f t="shared" ca="1" si="209"/>
        <v>120.8</v>
      </c>
      <c r="HZ98" s="9">
        <f t="shared" ca="1" si="210"/>
        <v>83.2</v>
      </c>
      <c r="IA98">
        <f t="shared" ca="1" si="234"/>
        <v>5.8650627932937934E-3</v>
      </c>
      <c r="IB98">
        <f t="shared" ca="1" si="235"/>
        <v>7.6699816644612041E-4</v>
      </c>
      <c r="IC98">
        <f t="shared" ca="1" si="236"/>
        <v>9.9867801418209671E-3</v>
      </c>
      <c r="ID98">
        <f t="shared" ca="1" si="237"/>
        <v>5.5387729271477585E-4</v>
      </c>
      <c r="IE98">
        <f t="shared" ca="1" si="238"/>
        <v>-9.9169712345796275E-4</v>
      </c>
      <c r="IF98">
        <f t="shared" ca="1" si="239"/>
        <v>3.9839418074584538E-3</v>
      </c>
      <c r="IG98">
        <f t="shared" ca="1" si="240"/>
        <v>5.0589327416578663E-4</v>
      </c>
      <c r="IH98">
        <f t="shared" ca="1" si="241"/>
        <v>6.8094052295587558E-3</v>
      </c>
      <c r="II98">
        <f t="shared" ca="1" si="305"/>
        <v>2.7480261582000693E-2</v>
      </c>
      <c r="IJ98" s="5">
        <f t="shared" ca="1" si="306"/>
        <v>233121.48859790905</v>
      </c>
      <c r="IK98" s="1">
        <f t="shared" ca="1" si="269"/>
        <v>27.282777012593506</v>
      </c>
      <c r="IL98">
        <f t="shared" ca="1" si="307"/>
        <v>2.7202326990355449E-2</v>
      </c>
      <c r="IM98" s="5">
        <f t="shared" si="270"/>
        <v>261389.90000000002</v>
      </c>
      <c r="IN98">
        <f t="shared" ca="1" si="271"/>
        <v>112.12604276513036</v>
      </c>
      <c r="IP98" s="112">
        <v>131.84331869677052</v>
      </c>
      <c r="IQ98" s="112">
        <v>129.3477079912864</v>
      </c>
      <c r="IR98">
        <f t="shared" si="272"/>
        <v>95.209117418246208</v>
      </c>
      <c r="IS98">
        <f t="shared" si="308"/>
        <v>-4.781519268194774E-4</v>
      </c>
      <c r="IT98" s="112">
        <v>0.5599095469455222</v>
      </c>
      <c r="IU98">
        <f t="shared" si="309"/>
        <v>1.0822688815483879E-2</v>
      </c>
      <c r="IW98">
        <f>+util!B96</f>
        <v>104.866666666667</v>
      </c>
      <c r="IX98">
        <f t="shared" si="310"/>
        <v>-9.5313748280149437E-4</v>
      </c>
      <c r="IY98">
        <f t="shared" si="311"/>
        <v>-5.7188248968089665E-4</v>
      </c>
      <c r="JA98" s="5">
        <f t="shared" si="273"/>
        <v>142151.90000000002</v>
      </c>
      <c r="JB98" s="1">
        <f t="shared" si="274"/>
        <v>3.1612423305038577</v>
      </c>
      <c r="JC98" s="5">
        <f t="shared" ca="1" si="275"/>
        <v>126778.66487963426</v>
      </c>
      <c r="JD98" s="1">
        <f t="shared" ca="1" si="276"/>
        <v>14.83721670047883</v>
      </c>
      <c r="JE98">
        <f t="shared" ca="1" si="312"/>
        <v>2.930245089461387E-2</v>
      </c>
      <c r="JG98">
        <f t="shared" si="277"/>
        <v>0.56741318539149455</v>
      </c>
    </row>
    <row r="99" spans="1:267" x14ac:dyDescent="0.15">
      <c r="A99" t="s">
        <v>338</v>
      </c>
      <c r="B99" s="5">
        <f>+'gaku-mk1722'!B46</f>
        <v>516560.3</v>
      </c>
      <c r="C99" s="5">
        <f>+'kgaku-mk1722'!B47</f>
        <v>280451.40000000002</v>
      </c>
      <c r="D99" s="5">
        <f>+'kgaku-mk1722'!C47</f>
        <v>2777.7</v>
      </c>
      <c r="E99" s="5">
        <f>+'kgaku-mk1722'!D47</f>
        <v>731.9</v>
      </c>
      <c r="F99" s="5">
        <f>+'kgaku-mk1722'!F47</f>
        <v>25064.7</v>
      </c>
      <c r="G99" s="5">
        <f>+'kgaku-mk1722'!G47</f>
        <v>15818.6</v>
      </c>
      <c r="H99" s="5">
        <f>+'kgaku-mk1722'!H47</f>
        <v>74520.899999999994</v>
      </c>
      <c r="I99" s="5">
        <f>+'kgaku-mk1722'!I47</f>
        <v>163001.29999999999</v>
      </c>
      <c r="J99" s="5">
        <f>+'gaku-mk1722'!F46</f>
        <v>19374.099999999999</v>
      </c>
      <c r="K99" s="5">
        <f>+'gaku-mk1722'!G46</f>
        <v>72803</v>
      </c>
      <c r="L99" s="5">
        <f>+'gaku-jk1722'!B46</f>
        <v>472405.7</v>
      </c>
      <c r="M99" s="5">
        <f>+'kgaku-jk1722'!B47</f>
        <v>267053.40000000002</v>
      </c>
      <c r="N99" s="5">
        <f>+'kgaku-jk1722'!C47</f>
        <v>2735.2</v>
      </c>
      <c r="O99" s="5">
        <f>+'kgaku-jk1722'!D47</f>
        <v>724.4</v>
      </c>
      <c r="P99" s="5">
        <f>+'kgaku-jk1722'!F47</f>
        <v>13305.6</v>
      </c>
      <c r="Q99" s="5">
        <f>+'kgaku-jk1722'!G47</f>
        <v>15074.4</v>
      </c>
      <c r="R99" s="5">
        <f>+'kgaku-jk1722'!H47</f>
        <v>79510.2</v>
      </c>
      <c r="S99" s="5">
        <f>+'kgaku-jk1722'!I47</f>
        <v>160447.6</v>
      </c>
      <c r="T99" s="5">
        <f>+'gaku-jk1722'!F46</f>
        <v>20061.5</v>
      </c>
      <c r="U99" s="5">
        <f>+'gaku-jk1722'!G46</f>
        <v>67951</v>
      </c>
      <c r="V99" s="8">
        <f t="shared" si="164"/>
        <v>109.34675428344747</v>
      </c>
      <c r="W99" s="8">
        <f t="shared" si="212"/>
        <v>105.01697413326323</v>
      </c>
      <c r="X99" s="8">
        <f t="shared" si="213"/>
        <v>101.55381690552794</v>
      </c>
      <c r="Y99" s="8">
        <f t="shared" si="214"/>
        <v>101.03533959138598</v>
      </c>
      <c r="Z99" s="8">
        <f t="shared" si="215"/>
        <v>188.37707431457432</v>
      </c>
      <c r="AA99" s="8">
        <f t="shared" si="216"/>
        <v>104.93684657432469</v>
      </c>
      <c r="AB99" s="8">
        <f t="shared" si="217"/>
        <v>93.724956043375556</v>
      </c>
      <c r="AC99" s="8">
        <f t="shared" si="218"/>
        <v>101.59160997110581</v>
      </c>
      <c r="AD99" s="8">
        <f t="shared" si="219"/>
        <v>96.573536375644892</v>
      </c>
      <c r="AE99" s="8">
        <f t="shared" si="220"/>
        <v>107.14043943429826</v>
      </c>
      <c r="AF99" s="10">
        <f ca="1">+OFFSET('kdef-cy1722'!B$9,ROUNDDOWN((ROW(Sheet1!AF99)-ROW(Sheet1!AF$61))/4,0),0)</f>
        <v>105.1</v>
      </c>
      <c r="AG99" s="10">
        <f ca="1">+OFFSET('kdef-cy1722'!C$9,ROUNDDOWN((ROW(Sheet1!AG99)-ROW(Sheet1!AG$61))/4,0),0)</f>
        <v>100</v>
      </c>
      <c r="AH99" s="10">
        <f ca="1">+OFFSET('kdef-cy1722'!D$9,ROUNDDOWN((ROW(Sheet1!AH99)-ROW(Sheet1!AH$61))/4,0),0)</f>
        <v>101</v>
      </c>
      <c r="AI99" s="10">
        <f ca="1">+OFFSET('kdef-cy1722'!F$9,ROUNDDOWN((ROW(Sheet1!AI99)-ROW(Sheet1!AI$61))/4,0),0)</f>
        <v>189.8</v>
      </c>
      <c r="AJ99" s="10">
        <f ca="1">+OFFSET('kdef-cy1722'!G$9,ROUNDDOWN((ROW(Sheet1!AJ99)-ROW(Sheet1!AJ$61))/4,0),0)</f>
        <v>105.1</v>
      </c>
      <c r="AK99" s="10">
        <f ca="1">+OFFSET('kdef-cy1722'!H$9,ROUNDDOWN((ROW(Sheet1!AK99)-ROW(Sheet1!AK$61))/4,0),0)</f>
        <v>93.9</v>
      </c>
      <c r="AL99" s="10">
        <f ca="1">+OFFSET('kdef-cy1722'!I$9,ROUNDDOWN((ROW(Sheet1!AL99)-ROW(Sheet1!AL$61))/4,0),0)</f>
        <v>101.6</v>
      </c>
      <c r="AM99" s="10">
        <f ca="1">+OFFSET('def-cy1722'!$F$8,ROUNDDOWN((ROW(Sheet1!AM99)-ROW(Sheet1!AM$61))/4,0),0)</f>
        <v>96.2</v>
      </c>
      <c r="AN99" s="10">
        <f ca="1">+OFFSET('def-cy1722'!$G$8,ROUNDDOWN((ROW(Sheet1!AN99)-ROW(Sheet1!AN$61))/4,0),0)</f>
        <v>107.4</v>
      </c>
      <c r="AO99" s="128"/>
      <c r="AP99" s="128"/>
      <c r="AQ99" s="128"/>
      <c r="AR99" s="128"/>
      <c r="AS99" s="128"/>
      <c r="AT99" s="128"/>
      <c r="AU99" s="128"/>
      <c r="AV99" s="128"/>
      <c r="AW99" s="128"/>
      <c r="AX99" s="9">
        <f t="shared" ca="1" si="316"/>
        <v>106.2</v>
      </c>
      <c r="AY99" s="9">
        <f t="shared" ca="1" si="317"/>
        <v>99.6</v>
      </c>
      <c r="AZ99" s="9">
        <f t="shared" ca="1" si="318"/>
        <v>101.3</v>
      </c>
      <c r="BA99" s="9">
        <f t="shared" ca="1" si="319"/>
        <v>204.8</v>
      </c>
      <c r="BB99" s="9">
        <f t="shared" ca="1" si="320"/>
        <v>107</v>
      </c>
      <c r="BC99" s="9">
        <f t="shared" ca="1" si="321"/>
        <v>94</v>
      </c>
      <c r="BD99" s="9">
        <f t="shared" ca="1" si="322"/>
        <v>102</v>
      </c>
      <c r="BE99" s="9">
        <f t="shared" ca="1" si="322"/>
        <v>96.3</v>
      </c>
      <c r="BF99" s="9">
        <f t="shared" ca="1" si="323"/>
        <v>110.1</v>
      </c>
      <c r="BG99">
        <f t="shared" ca="1" si="278"/>
        <v>3.0849619702683303E-3</v>
      </c>
      <c r="BH99">
        <f t="shared" ca="1" si="279"/>
        <v>-9.6304271480171294E-4</v>
      </c>
      <c r="BI99">
        <f t="shared" ca="1" si="280"/>
        <v>3.4870534984701246E-4</v>
      </c>
      <c r="BJ99">
        <f t="shared" ca="1" si="281"/>
        <v>-3.2130687674507886E-3</v>
      </c>
      <c r="BK99">
        <f t="shared" ca="1" si="282"/>
        <v>4.3053770965089796E-3</v>
      </c>
      <c r="BL99" s="13">
        <f t="shared" ca="1" si="283"/>
        <v>3.5629329343718208E-3</v>
      </c>
      <c r="BM99">
        <f t="shared" ca="1" si="242"/>
        <v>-1.6205535250798795E-2</v>
      </c>
      <c r="BN99">
        <f t="shared" ca="1" si="243"/>
        <v>8.9174680854113356E-3</v>
      </c>
      <c r="BO99" s="13">
        <f t="shared" ca="1" si="244"/>
        <v>-7.2880671653874594E-3</v>
      </c>
      <c r="BP99">
        <f t="shared" ca="1" si="284"/>
        <v>-1.0568329422080589E-2</v>
      </c>
      <c r="BQ99">
        <f t="shared" ca="1" si="285"/>
        <v>-6.179364596810703E-3</v>
      </c>
      <c r="BR99">
        <f t="shared" ca="1" si="286"/>
        <v>3.4003373370505583E-3</v>
      </c>
      <c r="BS99" s="13">
        <f t="shared" ca="1" si="287"/>
        <v>-1.3347356681840734E-2</v>
      </c>
      <c r="BT99" s="5">
        <f t="shared" si="245"/>
        <v>67951</v>
      </c>
      <c r="BU99" s="5">
        <f t="shared" ca="1" si="246"/>
        <v>256846.68373670941</v>
      </c>
      <c r="BV99" s="5">
        <f t="shared" ca="1" si="247"/>
        <v>30670.465067384459</v>
      </c>
      <c r="BW99" s="5">
        <f t="shared" ca="1" si="288"/>
        <v>98277.800634306972</v>
      </c>
      <c r="BX99" s="5">
        <f t="shared" si="248"/>
        <v>72803</v>
      </c>
      <c r="BY99" s="5">
        <f t="shared" si="249"/>
        <v>255386.59999999998</v>
      </c>
      <c r="BZ99" s="5">
        <f t="shared" si="250"/>
        <v>44438.8</v>
      </c>
      <c r="CA99" s="5">
        <f t="shared" si="251"/>
        <v>117241.8</v>
      </c>
      <c r="CB99" s="9">
        <f t="shared" si="289"/>
        <v>107.14043943429826</v>
      </c>
      <c r="CC99" s="9">
        <f t="shared" ca="1" si="290"/>
        <v>99.43153490811423</v>
      </c>
      <c r="CD99" s="9">
        <f t="shared" ca="1" si="291"/>
        <v>144.89118408333837</v>
      </c>
      <c r="CE99" s="9">
        <f t="shared" ca="1" si="292"/>
        <v>119.29632047450708</v>
      </c>
      <c r="CF99" s="5"/>
      <c r="CG99" s="5">
        <f t="shared" si="252"/>
        <v>99.365008870687575</v>
      </c>
      <c r="CH99" s="5">
        <f t="shared" ca="1" si="293"/>
        <v>99.43153490811423</v>
      </c>
      <c r="CI99" s="5">
        <f t="shared" si="253"/>
        <v>133.1814871535135</v>
      </c>
      <c r="CJ99" s="5">
        <f t="shared" ca="1" si="294"/>
        <v>144.89118408333837</v>
      </c>
      <c r="CK99" s="5">
        <f t="shared" si="295"/>
        <v>115.71654028253589</v>
      </c>
      <c r="CL99" s="5">
        <f t="shared" ca="1" si="296"/>
        <v>119.29632047450708</v>
      </c>
      <c r="CM99" s="5"/>
      <c r="CN99" s="1">
        <f t="shared" si="221"/>
        <v>55.315755266039631</v>
      </c>
      <c r="CO99" s="1">
        <f t="shared" si="222"/>
        <v>7.9566374539567555</v>
      </c>
      <c r="CP99" s="1">
        <f t="shared" ca="1" si="223"/>
        <v>30.075141554121171</v>
      </c>
      <c r="CQ99" s="1">
        <f t="shared" ca="1" si="224"/>
        <v>3.5913197905170415</v>
      </c>
      <c r="CR99" s="1">
        <f t="shared" ca="1" si="225"/>
        <v>11.507716287021852</v>
      </c>
      <c r="CS99" s="83">
        <f t="shared" si="297"/>
        <v>4.737877328587387E-3</v>
      </c>
      <c r="CT99" s="83">
        <f t="shared" si="298"/>
        <v>-1.6705690302694746E-2</v>
      </c>
      <c r="CU99" s="83">
        <f t="shared" ca="1" si="254"/>
        <v>4.0803272592461271E-3</v>
      </c>
      <c r="CV99" s="83">
        <f t="shared" ca="1" si="255"/>
        <v>-6.7910283397708661E-3</v>
      </c>
      <c r="CW99" s="83">
        <f t="shared" ca="1" si="255"/>
        <v>-1.2913506752306705E-2</v>
      </c>
      <c r="CX99" s="83">
        <f t="shared" si="299"/>
        <v>-3.455384274615119E-3</v>
      </c>
      <c r="CY99" s="83">
        <f t="shared" si="313"/>
        <v>-2.7326395742711899E-3</v>
      </c>
      <c r="CZ99" s="83">
        <f t="shared" ca="1" si="314"/>
        <v>-1.1734504493528743E-3</v>
      </c>
      <c r="DA99" s="83">
        <f t="shared" ca="1" si="315"/>
        <v>-4.5033946867381602E-3</v>
      </c>
      <c r="DB99" s="83">
        <f t="shared" ca="1" si="315"/>
        <v>-3.445793641206021E-3</v>
      </c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H99" s="5"/>
      <c r="EO99" s="91">
        <v>72803</v>
      </c>
      <c r="EP99" s="1">
        <f>+'gaku-mk1131'!G102</f>
        <v>66071.7</v>
      </c>
      <c r="EQ99" s="5">
        <f t="shared" ca="1" si="256"/>
        <v>15256.757230739058</v>
      </c>
      <c r="ER99" s="7">
        <f ca="1">+ER98+$EQ98</f>
        <v>711703.37502483977</v>
      </c>
      <c r="ES99" s="7">
        <f ca="1">+ES98+$EQ98</f>
        <v>711703.37502483977</v>
      </c>
      <c r="ET99" s="7">
        <f ca="1">+ET98+EQ98-(ES101-ER101)/4</f>
        <v>689228.61652643513</v>
      </c>
      <c r="EU99" s="132">
        <v>634066.19999999995</v>
      </c>
      <c r="EV99" s="5">
        <f t="shared" ca="1" si="257"/>
        <v>6317.666666666667</v>
      </c>
      <c r="EW99" s="92">
        <f t="shared" ca="1" si="258"/>
        <v>104.56666666666666</v>
      </c>
      <c r="EX99">
        <f t="shared" ca="1" si="226"/>
        <v>0.70426541043579116</v>
      </c>
      <c r="EY99">
        <f t="shared" ca="1" si="259"/>
        <v>0.72573603901376871</v>
      </c>
      <c r="EZ99">
        <f t="shared" ca="1" si="260"/>
        <v>8.2694632952803483E-3</v>
      </c>
      <c r="FA99">
        <f t="shared" ca="1" si="260"/>
        <v>1.1423799604825976E-2</v>
      </c>
      <c r="FC99" s="6">
        <f>+call!C137</f>
        <v>1.66666666666667E-3</v>
      </c>
      <c r="FE99" s="142">
        <f>fof!B161/10</f>
        <v>9754.5800795358227</v>
      </c>
      <c r="FF99" s="142">
        <f>fof!C161/10</f>
        <v>269717</v>
      </c>
      <c r="FN99" s="5">
        <f t="shared" si="227"/>
        <v>9754.5800795358227</v>
      </c>
      <c r="FO99" s="5">
        <f t="shared" si="211"/>
        <v>269717</v>
      </c>
      <c r="FP99" s="1">
        <f t="shared" si="228"/>
        <v>1.1422003680366029</v>
      </c>
      <c r="FQ99" s="1">
        <f t="shared" si="229"/>
        <v>31.582175158111792</v>
      </c>
      <c r="FR99" s="211">
        <f>+FP99/消費税調整!$E99*100</f>
        <v>1.0692270497438661</v>
      </c>
      <c r="FS99" s="211">
        <f>+FQ99/消費税調整!$E99*100</f>
        <v>29.564441505870487</v>
      </c>
      <c r="FT99" s="83">
        <f t="shared" si="300"/>
        <v>0.30351043126340249</v>
      </c>
      <c r="FU99" s="83">
        <f t="shared" si="301"/>
        <v>0.1149993883402443</v>
      </c>
      <c r="FW99" s="5">
        <f>kshotoku1722!E47</f>
        <v>251865.1</v>
      </c>
      <c r="FX99" s="72">
        <f t="shared" ca="1" si="261"/>
        <v>0.38125717121733999</v>
      </c>
      <c r="FY99">
        <f t="shared" ca="1" si="302"/>
        <v>-2.4584678816283964E-3</v>
      </c>
      <c r="GA99" s="72">
        <f ca="1">+AVERAGE(OFFSET(Maikin05!$F$10,ROUNDDOWN((ROW(GA99)-ROW(GA$45))/4,0),MOD(ROW(GA99)-ROW(GA$45),4)*3):OFFSET(Maikin05!$F$10,ROUNDDOWN((ROW(GA99)-ROW(GA$45))/4,0),MOD(ROW(GA99)-ROW(GA$45),4)*3+2))</f>
        <v>104.56666666666666</v>
      </c>
      <c r="GB99" s="72">
        <f ca="1">+AVERAGE(OFFSET(Maikin30!$F$20,ROUNDDOWN((ROW(GB99)-ROW(GB$5))/4,0),MOD(ROW(GB99)-ROW(GB$5),4)*3):OFFSET(Maikin30!$F$20,ROUNDDOWN((ROW(GB99)-ROW(GB$5))/4,0),MOD(ROW(GB99)-ROW(GB$5),4)*3+2))</f>
        <v>102.73333333333333</v>
      </c>
      <c r="GC99" s="5">
        <f ca="1">+AVERAGE(OFFSET(Rocho!$J$66,(ROW(GC99)-ROW($GC$5))*3,0):OFFSET(Rocho!$J$66,(ROW(GC99)-ROW($GC$5))*3+2,0))</f>
        <v>6317.666666666667</v>
      </c>
      <c r="GD99" s="72">
        <f t="shared" ca="1" si="262"/>
        <v>77.354162639845143</v>
      </c>
      <c r="GE99">
        <f t="shared" ca="1" si="303"/>
        <v>-9.3112505129242483E-3</v>
      </c>
      <c r="GF99" s="72"/>
      <c r="GG99" s="87" t="s">
        <v>318</v>
      </c>
      <c r="GH99" s="78">
        <f ca="1">+AVERAGE(OFFSET(Rocho!$E$6,(ROW(GH99)-ROW($GH$5))*3,0):OFFSET(Rocho!$E$6,(ROW(GH99)-ROW($GH$5))*3+2,0))/10000</f>
        <v>10735.666666666668</v>
      </c>
      <c r="GI99" s="82">
        <f>Rocho!T100</f>
        <v>8689.1309265896907</v>
      </c>
      <c r="GJ99">
        <f t="shared" si="304"/>
        <v>-1.28306281142697E-4</v>
      </c>
      <c r="GL99" s="94">
        <f t="shared" si="230"/>
        <v>261173.69999999998</v>
      </c>
      <c r="GM99" s="5">
        <f t="shared" si="263"/>
        <v>72803</v>
      </c>
      <c r="GN99" s="5">
        <f>+'gaku-mk1722'!C46-'gaku-mk1722'!D46</f>
        <v>5810.0999999999767</v>
      </c>
      <c r="GO99" s="5">
        <f t="shared" si="264"/>
        <v>25064.7</v>
      </c>
      <c r="GP99" s="5">
        <f t="shared" si="265"/>
        <v>19374.099999999999</v>
      </c>
      <c r="GQ99" s="5">
        <f>+'gaku-mk1722'!H46</f>
        <v>1780</v>
      </c>
      <c r="GR99" s="5">
        <f>+'gaku-mk1722'!W46</f>
        <v>127063.7</v>
      </c>
      <c r="GS99" s="5">
        <f>+'gaku-mk1722'!M46</f>
        <v>60474.5</v>
      </c>
      <c r="GT99" s="5">
        <f>+'gaku-mk1722'!N46</f>
        <v>51196.4</v>
      </c>
      <c r="GU99" s="5">
        <f t="shared" si="266"/>
        <v>67951</v>
      </c>
      <c r="GV99" s="5">
        <f>+'gaku-jk1722'!C46-'gaku-jk1722'!D46</f>
        <v>5435.2999999999884</v>
      </c>
      <c r="GW99" s="5">
        <f t="shared" si="267"/>
        <v>13305.6</v>
      </c>
      <c r="GX99" s="5">
        <f t="shared" si="268"/>
        <v>20061.5</v>
      </c>
      <c r="GY99" s="5">
        <f>+'gaku-jk1722'!H46</f>
        <v>1879</v>
      </c>
      <c r="GZ99" s="5">
        <f>+'gaku-jk1722'!Z46</f>
        <v>124543.3</v>
      </c>
      <c r="HA99" s="5">
        <f>+'gaku-jk1722'!M46</f>
        <v>51801.1</v>
      </c>
      <c r="HB99" s="5">
        <f>+'gaku-jk1722'!N46</f>
        <v>61839.199999999997</v>
      </c>
      <c r="HC99" s="9">
        <f t="shared" ca="1" si="231"/>
        <v>107.4</v>
      </c>
      <c r="HD99">
        <f ca="1">+OFFSET('def-cy1722'!$C$8,ROUNDDOWN((ROW(Sheet1!HG99)-ROW(Sheet1!HG$61))/4,0),0)</f>
        <v>105.2</v>
      </c>
      <c r="HE99" s="9">
        <f t="shared" ca="1" si="232"/>
        <v>189.8</v>
      </c>
      <c r="HF99" s="9">
        <f t="shared" ca="1" si="233"/>
        <v>96.2</v>
      </c>
      <c r="HG99">
        <f ca="1">+OFFSET('def-cy1722'!$H$8,ROUNDDOWN((ROW(Sheet1!HG99)-ROW(Sheet1!HG$61))/4,0),0)</f>
        <v>95.7</v>
      </c>
      <c r="HH99">
        <f ca="1">+OFFSET('def-cy1722'!$W$8,ROUNDDOWN((ROW(Sheet1!HG99)-ROW(Sheet1!HG$61))/4,0),0)</f>
        <v>102</v>
      </c>
      <c r="HI99">
        <f ca="1">+OFFSET('def-cy1722'!$M$8,ROUNDDOWN((ROW(Sheet1!HG99)-ROW(Sheet1!HG$61))/4,0),0)</f>
        <v>116.4</v>
      </c>
      <c r="HJ99">
        <f ca="1">+OFFSET('def-cy1722'!$N$8,ROUNDDOWN((ROW(Sheet1!HG99)-ROW(Sheet1!HG$61))/4,0),0)</f>
        <v>82.7</v>
      </c>
      <c r="HS99" s="9">
        <f t="shared" ca="1" si="203"/>
        <v>110.1</v>
      </c>
      <c r="HT99" s="9">
        <f t="shared" ca="1" si="204"/>
        <v>106.3</v>
      </c>
      <c r="HU99" s="9">
        <f t="shared" ca="1" si="205"/>
        <v>204.8</v>
      </c>
      <c r="HV99" s="9">
        <f t="shared" ca="1" si="206"/>
        <v>96.3</v>
      </c>
      <c r="HW99" s="9">
        <f t="shared" ca="1" si="207"/>
        <v>96.6</v>
      </c>
      <c r="HX99" s="9">
        <f t="shared" ca="1" si="208"/>
        <v>103.3</v>
      </c>
      <c r="HY99" s="9">
        <f t="shared" ca="1" si="209"/>
        <v>120.8</v>
      </c>
      <c r="HZ99" s="9">
        <f t="shared" ca="1" si="210"/>
        <v>83.2</v>
      </c>
      <c r="IA99">
        <f t="shared" ca="1" si="234"/>
        <v>-4.8617478101519035E-3</v>
      </c>
      <c r="IB99">
        <f t="shared" ca="1" si="235"/>
        <v>5.2707057855430573E-4</v>
      </c>
      <c r="IC99">
        <f t="shared" ca="1" si="236"/>
        <v>-2.8426926429740451E-3</v>
      </c>
      <c r="ID99">
        <f t="shared" ca="1" si="237"/>
        <v>1.5642569361666179E-3</v>
      </c>
      <c r="IE99">
        <f t="shared" ca="1" si="238"/>
        <v>9.6994196704033881E-3</v>
      </c>
      <c r="IF99">
        <f t="shared" ca="1" si="239"/>
        <v>-2.8263462299355107E-3</v>
      </c>
      <c r="IG99">
        <f t="shared" ca="1" si="240"/>
        <v>8.1090832596637484E-3</v>
      </c>
      <c r="IH99">
        <f t="shared" ca="1" si="241"/>
        <v>-4.4106200901868941E-3</v>
      </c>
      <c r="II99">
        <f t="shared" ca="1" si="305"/>
        <v>4.9584236715397084E-3</v>
      </c>
      <c r="IJ99" s="5">
        <f t="shared" ca="1" si="306"/>
        <v>234277.40370531747</v>
      </c>
      <c r="IK99" s="1">
        <f t="shared" ca="1" si="269"/>
        <v>27.432419904600025</v>
      </c>
      <c r="IL99">
        <f t="shared" ca="1" si="307"/>
        <v>5.4698977082978557E-3</v>
      </c>
      <c r="IM99" s="5">
        <f t="shared" si="270"/>
        <v>261173.69999999998</v>
      </c>
      <c r="IN99">
        <f t="shared" ca="1" si="271"/>
        <v>111.48053370461355</v>
      </c>
      <c r="IP99" s="112">
        <v>131.95630985277566</v>
      </c>
      <c r="IQ99" s="112">
        <v>129.86546198555894</v>
      </c>
      <c r="IR99">
        <f t="shared" si="272"/>
        <v>95.979804757584446</v>
      </c>
      <c r="IS99">
        <f t="shared" si="308"/>
        <v>8.0620938174608275E-3</v>
      </c>
      <c r="IT99" s="112">
        <v>0.562150757159946</v>
      </c>
      <c r="IU99">
        <f t="shared" si="309"/>
        <v>3.9948177237265469E-3</v>
      </c>
      <c r="IW99">
        <f>+util!B97</f>
        <v>106.366666666667</v>
      </c>
      <c r="IX99">
        <f t="shared" si="310"/>
        <v>1.420254266002037E-2</v>
      </c>
      <c r="IY99">
        <f t="shared" si="311"/>
        <v>8.5215255960122225E-3</v>
      </c>
      <c r="JA99" s="5">
        <f t="shared" si="273"/>
        <v>143931.9</v>
      </c>
      <c r="JB99" s="1">
        <f t="shared" si="274"/>
        <v>3.2388790876441305</v>
      </c>
      <c r="JC99" s="5">
        <f t="shared" ca="1" si="275"/>
        <v>129109.4464809182</v>
      </c>
      <c r="JD99" s="1">
        <f t="shared" ca="1" si="276"/>
        <v>15.117909339519638</v>
      </c>
      <c r="JE99">
        <f t="shared" ca="1" si="312"/>
        <v>1.8741423722535566E-2</v>
      </c>
      <c r="JG99">
        <f t="shared" si="277"/>
        <v>0.56530520271029761</v>
      </c>
    </row>
    <row r="100" spans="1:267" x14ac:dyDescent="0.15">
      <c r="A100" t="s">
        <v>339</v>
      </c>
      <c r="B100" s="5">
        <f>+'gaku-mk1722'!B47</f>
        <v>518398.4</v>
      </c>
      <c r="C100" s="5">
        <f>+'kgaku-mk1722'!B48</f>
        <v>283331.09999999998</v>
      </c>
      <c r="D100" s="5">
        <f>+'kgaku-mk1722'!C48</f>
        <v>3161.5</v>
      </c>
      <c r="E100" s="5">
        <f>+'kgaku-mk1722'!D48</f>
        <v>718.6</v>
      </c>
      <c r="F100" s="5">
        <f>+'kgaku-mk1722'!F48</f>
        <v>25736.6</v>
      </c>
      <c r="G100" s="5">
        <f>+'kgaku-mk1722'!G48</f>
        <v>15601.6</v>
      </c>
      <c r="H100" s="5">
        <f>+'kgaku-mk1722'!H48</f>
        <v>75700.899999999994</v>
      </c>
      <c r="I100" s="5">
        <f>+'kgaku-mk1722'!I48</f>
        <v>163849.1</v>
      </c>
      <c r="J100" s="5">
        <f>+'gaku-mk1722'!F47</f>
        <v>18900.400000000001</v>
      </c>
      <c r="K100" s="5">
        <f>+'gaku-mk1722'!G47</f>
        <v>75711.7</v>
      </c>
      <c r="L100" s="5">
        <f>+'gaku-jk1722'!B47</f>
        <v>477456.1</v>
      </c>
      <c r="M100" s="5">
        <f>+'kgaku-jk1722'!B48</f>
        <v>270491.40000000002</v>
      </c>
      <c r="N100" s="5">
        <f>+'kgaku-jk1722'!C48</f>
        <v>3242.6</v>
      </c>
      <c r="O100" s="5">
        <f>+'kgaku-jk1722'!D48</f>
        <v>713.1</v>
      </c>
      <c r="P100" s="5">
        <f>+'kgaku-jk1722'!F48</f>
        <v>13851</v>
      </c>
      <c r="Q100" s="5">
        <f>+'kgaku-jk1722'!G48</f>
        <v>14970.5</v>
      </c>
      <c r="R100" s="5">
        <f>+'kgaku-jk1722'!H48</f>
        <v>80698.600000000006</v>
      </c>
      <c r="S100" s="5">
        <f>+'kgaku-jk1722'!I48</f>
        <v>161456.79999999999</v>
      </c>
      <c r="T100" s="5">
        <f>+'gaku-jk1722'!F47</f>
        <v>19658.400000000001</v>
      </c>
      <c r="U100" s="5">
        <f>+'gaku-jk1722'!G47</f>
        <v>71025.8</v>
      </c>
      <c r="V100" s="8">
        <f t="shared" si="164"/>
        <v>108.57509203463943</v>
      </c>
      <c r="W100" s="8">
        <f t="shared" si="212"/>
        <v>104.74680525887328</v>
      </c>
      <c r="X100" s="8">
        <f t="shared" si="213"/>
        <v>97.498920619256154</v>
      </c>
      <c r="Y100" s="8">
        <f t="shared" si="214"/>
        <v>100.77128032534006</v>
      </c>
      <c r="Z100" s="8">
        <f t="shared" si="215"/>
        <v>185.81041080066422</v>
      </c>
      <c r="AA100" s="8">
        <f t="shared" si="216"/>
        <v>104.21562406065262</v>
      </c>
      <c r="AB100" s="8">
        <f t="shared" si="217"/>
        <v>93.806955758835954</v>
      </c>
      <c r="AC100" s="8">
        <f t="shared" si="218"/>
        <v>101.4816966519837</v>
      </c>
      <c r="AD100" s="8">
        <f t="shared" si="219"/>
        <v>96.144141944410535</v>
      </c>
      <c r="AE100" s="8">
        <f t="shared" si="220"/>
        <v>106.59746176741409</v>
      </c>
      <c r="AF100" s="10">
        <f ca="1">+OFFSET('kdef-cy1722'!B$9,ROUNDDOWN((ROW(Sheet1!AF100)-ROW(Sheet1!AF$61))/4,0),0)</f>
        <v>105.1</v>
      </c>
      <c r="AG100" s="10">
        <f ca="1">+OFFSET('kdef-cy1722'!C$9,ROUNDDOWN((ROW(Sheet1!AG100)-ROW(Sheet1!AG$61))/4,0),0)</f>
        <v>100</v>
      </c>
      <c r="AH100" s="10">
        <f ca="1">+OFFSET('kdef-cy1722'!D$9,ROUNDDOWN((ROW(Sheet1!AH100)-ROW(Sheet1!AH$61))/4,0),0)</f>
        <v>101</v>
      </c>
      <c r="AI100" s="10">
        <f ca="1">+OFFSET('kdef-cy1722'!F$9,ROUNDDOWN((ROW(Sheet1!AI100)-ROW(Sheet1!AI$61))/4,0),0)</f>
        <v>189.8</v>
      </c>
      <c r="AJ100" s="10">
        <f ca="1">+OFFSET('kdef-cy1722'!G$9,ROUNDDOWN((ROW(Sheet1!AJ100)-ROW(Sheet1!AJ$61))/4,0),0)</f>
        <v>105.1</v>
      </c>
      <c r="AK100" s="10">
        <f ca="1">+OFFSET('kdef-cy1722'!H$9,ROUNDDOWN((ROW(Sheet1!AK100)-ROW(Sheet1!AK$61))/4,0),0)</f>
        <v>93.9</v>
      </c>
      <c r="AL100" s="10">
        <f ca="1">+OFFSET('kdef-cy1722'!I$9,ROUNDDOWN((ROW(Sheet1!AL100)-ROW(Sheet1!AL$61))/4,0),0)</f>
        <v>101.6</v>
      </c>
      <c r="AM100" s="10">
        <f ca="1">+OFFSET('def-cy1722'!$F$8,ROUNDDOWN((ROW(Sheet1!AM100)-ROW(Sheet1!AM$61))/4,0),0)</f>
        <v>96.2</v>
      </c>
      <c r="AN100" s="10">
        <f ca="1">+OFFSET('def-cy1722'!$G$8,ROUNDDOWN((ROW(Sheet1!AN100)-ROW(Sheet1!AN$61))/4,0),0)</f>
        <v>107.4</v>
      </c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9">
        <f t="shared" ca="1" si="316"/>
        <v>106.2</v>
      </c>
      <c r="AY100" s="9">
        <f t="shared" ca="1" si="317"/>
        <v>99.6</v>
      </c>
      <c r="AZ100" s="9">
        <f t="shared" ca="1" si="318"/>
        <v>101.3</v>
      </c>
      <c r="BA100" s="9">
        <f t="shared" ca="1" si="319"/>
        <v>204.8</v>
      </c>
      <c r="BB100" s="9">
        <f t="shared" ca="1" si="320"/>
        <v>107</v>
      </c>
      <c r="BC100" s="9">
        <f t="shared" ca="1" si="321"/>
        <v>94</v>
      </c>
      <c r="BD100" s="9">
        <f t="shared" ca="1" si="322"/>
        <v>102</v>
      </c>
      <c r="BE100" s="9">
        <f t="shared" ca="1" si="322"/>
        <v>96.3</v>
      </c>
      <c r="BF100" s="9">
        <f t="shared" ca="1" si="323"/>
        <v>110.1</v>
      </c>
      <c r="BG100">
        <f t="shared" ca="1" si="278"/>
        <v>1.970130618266239E-3</v>
      </c>
      <c r="BH100">
        <f t="shared" ca="1" si="279"/>
        <v>4.4624473800269497E-5</v>
      </c>
      <c r="BI100">
        <f t="shared" ca="1" si="280"/>
        <v>-4.3339564648921231E-4</v>
      </c>
      <c r="BJ100">
        <f t="shared" ca="1" si="281"/>
        <v>4.3548752224957347E-3</v>
      </c>
      <c r="BK100">
        <f t="shared" ca="1" si="282"/>
        <v>4.0129396900834297E-3</v>
      </c>
      <c r="BL100" s="13">
        <f t="shared" ca="1" si="283"/>
        <v>9.949174358156461E-3</v>
      </c>
      <c r="BM100">
        <f t="shared" ca="1" si="242"/>
        <v>2.3985418672516849E-2</v>
      </c>
      <c r="BN100">
        <f t="shared" ca="1" si="243"/>
        <v>-8.3356851613857509E-3</v>
      </c>
      <c r="BO100" s="13">
        <f t="shared" ca="1" si="244"/>
        <v>1.5649733511131098E-2</v>
      </c>
      <c r="BP100">
        <f t="shared" ca="1" si="284"/>
        <v>2.7889826215352072E-2</v>
      </c>
      <c r="BQ100">
        <f t="shared" ca="1" si="285"/>
        <v>9.2020947920031706E-3</v>
      </c>
      <c r="BR100">
        <f t="shared" ca="1" si="286"/>
        <v>-3.198016514060582E-3</v>
      </c>
      <c r="BS100" s="13">
        <f t="shared" ca="1" si="287"/>
        <v>3.3893904493294658E-2</v>
      </c>
      <c r="BT100" s="5">
        <f t="shared" si="245"/>
        <v>71025.8</v>
      </c>
      <c r="BU100" s="5">
        <f t="shared" ca="1" si="246"/>
        <v>259402.09617652022</v>
      </c>
      <c r="BV100" s="5">
        <f t="shared" ca="1" si="247"/>
        <v>31150.449672351486</v>
      </c>
      <c r="BW100" s="5">
        <f t="shared" ca="1" si="288"/>
        <v>101608.81902281723</v>
      </c>
      <c r="BX100" s="5">
        <f t="shared" si="248"/>
        <v>75711.7</v>
      </c>
      <c r="BY100" s="5">
        <f t="shared" si="249"/>
        <v>257594.5</v>
      </c>
      <c r="BZ100" s="5">
        <f t="shared" si="250"/>
        <v>44637</v>
      </c>
      <c r="CA100" s="5">
        <f t="shared" si="251"/>
        <v>120348.7</v>
      </c>
      <c r="CB100" s="9">
        <f t="shared" si="289"/>
        <v>106.59746176741409</v>
      </c>
      <c r="CC100" s="9">
        <f t="shared" ca="1" si="290"/>
        <v>99.303168246069148</v>
      </c>
      <c r="CD100" s="9">
        <f t="shared" ca="1" si="291"/>
        <v>143.29488167748315</v>
      </c>
      <c r="CE100" s="9">
        <f t="shared" ca="1" si="292"/>
        <v>118.44316384877433</v>
      </c>
      <c r="CF100" s="5"/>
      <c r="CG100" s="5">
        <f t="shared" si="252"/>
        <v>99.214843175466982</v>
      </c>
      <c r="CH100" s="5">
        <f t="shared" ca="1" si="293"/>
        <v>99.303168246069148</v>
      </c>
      <c r="CI100" s="5">
        <f t="shared" si="253"/>
        <v>133.20739852101201</v>
      </c>
      <c r="CJ100" s="5">
        <f t="shared" ca="1" si="294"/>
        <v>143.29488167748315</v>
      </c>
      <c r="CK100" s="5">
        <f t="shared" si="295"/>
        <v>115.12744032632069</v>
      </c>
      <c r="CL100" s="5">
        <f t="shared" ca="1" si="296"/>
        <v>118.44316384877433</v>
      </c>
      <c r="CM100" s="5"/>
      <c r="CN100" s="1">
        <f t="shared" si="221"/>
        <v>55.968460778415547</v>
      </c>
      <c r="CO100" s="1">
        <f t="shared" si="222"/>
        <v>8.3258014748488645</v>
      </c>
      <c r="CP100" s="1">
        <f t="shared" ca="1" si="223"/>
        <v>30.407687839142383</v>
      </c>
      <c r="CQ100" s="1">
        <f t="shared" ca="1" si="224"/>
        <v>3.6515246547630484</v>
      </c>
      <c r="CR100" s="1">
        <f t="shared" ca="1" si="225"/>
        <v>11.910810652999658</v>
      </c>
      <c r="CS100" s="83">
        <f t="shared" si="297"/>
        <v>1.1730558388997642E-2</v>
      </c>
      <c r="CT100" s="83">
        <f t="shared" si="298"/>
        <v>4.5352824287664899E-2</v>
      </c>
      <c r="CU100" s="83">
        <f t="shared" ca="1" si="254"/>
        <v>1.0996497332891514E-2</v>
      </c>
      <c r="CV100" s="83">
        <f t="shared" ca="1" si="255"/>
        <v>1.6625029398616778E-2</v>
      </c>
      <c r="CW100" s="83">
        <f t="shared" ca="1" si="255"/>
        <v>3.4428654112375071E-2</v>
      </c>
      <c r="CX100" s="83">
        <f t="shared" si="299"/>
        <v>-7.0820386949471612E-3</v>
      </c>
      <c r="CY100" s="83">
        <f t="shared" si="313"/>
        <v>-5.0807913045484527E-3</v>
      </c>
      <c r="CZ100" s="83">
        <f t="shared" ca="1" si="314"/>
        <v>-1.291839601838845E-3</v>
      </c>
      <c r="DA100" s="83">
        <f t="shared" ca="1" si="315"/>
        <v>-1.1078389427921231E-2</v>
      </c>
      <c r="DB100" s="83">
        <f t="shared" ca="1" si="315"/>
        <v>-7.1772704526656492E-3</v>
      </c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H100" s="5"/>
      <c r="EO100" s="91">
        <v>75711.7</v>
      </c>
      <c r="EP100" s="1">
        <f>+'gaku-mk1131'!G103</f>
        <v>69999.899999999994</v>
      </c>
      <c r="EQ100" s="5">
        <f t="shared" ca="1" si="256"/>
        <v>15980.59726280764</v>
      </c>
      <c r="ER100" s="7">
        <f ca="1">+ER99+$EQ99</f>
        <v>726960.13225557888</v>
      </c>
      <c r="ES100" s="7">
        <f ca="1">+ES99+$EQ99</f>
        <v>726960.13225557888</v>
      </c>
      <c r="ET100" s="7">
        <f ca="1">+ET99+EQ99-(ES101-ER101)/4</f>
        <v>693247.99450797215</v>
      </c>
      <c r="EU100" s="132">
        <v>634345.30000000005</v>
      </c>
      <c r="EV100" s="5">
        <f t="shared" ca="1" si="257"/>
        <v>6316.666666666667</v>
      </c>
      <c r="EW100" s="92">
        <f t="shared" ca="1" si="258"/>
        <v>104.89999999999999</v>
      </c>
      <c r="EX100">
        <f t="shared" ca="1" si="226"/>
        <v>0.70893258064139852</v>
      </c>
      <c r="EY100">
        <f t="shared" ca="1" si="259"/>
        <v>0.73196038715721823</v>
      </c>
      <c r="EZ100">
        <f t="shared" ca="1" si="260"/>
        <v>6.6051426669203927E-3</v>
      </c>
      <c r="FA100">
        <f t="shared" ca="1" si="260"/>
        <v>8.54003050460851E-3</v>
      </c>
      <c r="FC100" s="6">
        <f>+call!C138</f>
        <v>1E-3</v>
      </c>
      <c r="FE100" s="142">
        <f>fof!B162/10</f>
        <v>10812.749594628071</v>
      </c>
      <c r="FF100" s="142">
        <f>fof!C162/10</f>
        <v>275771.09999999998</v>
      </c>
      <c r="FN100" s="5">
        <f t="shared" si="227"/>
        <v>10812.749594628071</v>
      </c>
      <c r="FO100" s="5">
        <f t="shared" si="211"/>
        <v>275771.09999999998</v>
      </c>
      <c r="FP100" s="1">
        <f t="shared" si="228"/>
        <v>1.2674944389521252</v>
      </c>
      <c r="FQ100" s="1">
        <f t="shared" si="229"/>
        <v>32.32649869625817</v>
      </c>
      <c r="FR100" s="211">
        <f>+FP100/消費税調整!$E100*100</f>
        <v>1.1949490665011977</v>
      </c>
      <c r="FS100" s="211">
        <f>+FQ100/消費税調整!$E100*100</f>
        <v>30.476283171925562</v>
      </c>
      <c r="FT100" s="83">
        <f t="shared" si="300"/>
        <v>0.11116755828815039</v>
      </c>
      <c r="FU100" s="83">
        <f t="shared" si="301"/>
        <v>3.0376441491624585E-2</v>
      </c>
      <c r="FW100" s="5">
        <f>kshotoku1722!E48</f>
        <v>253052.79999999999</v>
      </c>
      <c r="FX100" s="72">
        <f t="shared" ca="1" si="261"/>
        <v>0.38189827728883646</v>
      </c>
      <c r="FY100">
        <f t="shared" ca="1" si="302"/>
        <v>1.680145830225611E-3</v>
      </c>
      <c r="GA100" s="72">
        <f ca="1">+AVERAGE(OFFSET(Maikin05!$F$10,ROUNDDOWN((ROW(GA100)-ROW(GA$45))/4,0),MOD(ROW(GA100)-ROW(GA$45),4)*3):OFFSET(Maikin05!$F$10,ROUNDDOWN((ROW(GA100)-ROW(GA$45))/4,0),MOD(ROW(GA100)-ROW(GA$45),4)*3+2))</f>
        <v>104.89999999999999</v>
      </c>
      <c r="GB100" s="72">
        <f ca="1">+AVERAGE(OFFSET(Maikin30!$F$20,ROUNDDOWN((ROW(GB100)-ROW(GB$5))/4,0),MOD(ROW(GB100)-ROW(GB$5),4)*3):OFFSET(Maikin30!$F$20,ROUNDDOWN((ROW(GB100)-ROW(GB$5))/4,0),MOD(ROW(GB100)-ROW(GB$5),4)*3+2))</f>
        <v>103.06666666666668</v>
      </c>
      <c r="GC100" s="5">
        <f ca="1">+AVERAGE(OFFSET(Rocho!$J$66,(ROW(GC100)-ROW($GC$5))*3,0):OFFSET(Rocho!$J$66,(ROW(GC100)-ROW($GC$5))*3+2,0))</f>
        <v>6316.666666666667</v>
      </c>
      <c r="GD100" s="72">
        <f t="shared" ca="1" si="262"/>
        <v>77.673587582660986</v>
      </c>
      <c r="GE100">
        <f t="shared" ca="1" si="303"/>
        <v>4.120880221606507E-3</v>
      </c>
      <c r="GF100" s="72"/>
      <c r="GG100" s="87" t="s">
        <v>319</v>
      </c>
      <c r="GH100" s="78">
        <f ca="1">+AVERAGE(OFFSET(Rocho!$E$6,(ROW(GH100)-ROW($GH$5))*3,0):OFFSET(Rocho!$E$6,(ROW(GH100)-ROW($GH$5))*3+2,0))/10000</f>
        <v>10752</v>
      </c>
      <c r="GI100" s="82">
        <f>Rocho!T101</f>
        <v>8684.4168802816403</v>
      </c>
      <c r="GJ100">
        <f t="shared" si="304"/>
        <v>-5.4266940479166836E-4</v>
      </c>
      <c r="GL100" s="94">
        <f t="shared" si="230"/>
        <v>260803.8</v>
      </c>
      <c r="GM100" s="5">
        <f t="shared" si="263"/>
        <v>75711.7</v>
      </c>
      <c r="GN100" s="5">
        <f>+'gaku-mk1722'!C47-'gaku-mk1722'!D47</f>
        <v>5848.5</v>
      </c>
      <c r="GO100" s="5">
        <f t="shared" si="264"/>
        <v>25736.6</v>
      </c>
      <c r="GP100" s="5">
        <f t="shared" si="265"/>
        <v>18900.400000000001</v>
      </c>
      <c r="GQ100" s="5">
        <f>+'gaku-mk1722'!H47</f>
        <v>-926.4</v>
      </c>
      <c r="GR100" s="5">
        <f>+'gaku-mk1722'!W47</f>
        <v>124876.1</v>
      </c>
      <c r="GS100" s="5">
        <f>+'gaku-mk1722'!M47</f>
        <v>61815.6</v>
      </c>
      <c r="GT100" s="5">
        <f>+'gaku-mk1722'!N47</f>
        <v>51158.7</v>
      </c>
      <c r="GU100" s="5">
        <f t="shared" si="266"/>
        <v>71025.8</v>
      </c>
      <c r="GV100" s="5">
        <f>+'gaku-jk1722'!C47-'gaku-jk1722'!D47</f>
        <v>5485.1999999999534</v>
      </c>
      <c r="GW100" s="5">
        <f t="shared" si="267"/>
        <v>13851</v>
      </c>
      <c r="GX100" s="5">
        <f t="shared" si="268"/>
        <v>19658.400000000001</v>
      </c>
      <c r="GY100" s="5">
        <f>+'gaku-jk1722'!H47</f>
        <v>-733.8</v>
      </c>
      <c r="GZ100" s="5">
        <f>+'gaku-jk1722'!Z47</f>
        <v>123973.3</v>
      </c>
      <c r="HA100" s="5">
        <f>+'gaku-jk1722'!M47</f>
        <v>54379.8</v>
      </c>
      <c r="HB100" s="5">
        <f>+'gaku-jk1722'!N47</f>
        <v>63125</v>
      </c>
      <c r="HC100" s="9">
        <f t="shared" ca="1" si="231"/>
        <v>107.4</v>
      </c>
      <c r="HD100">
        <f ca="1">+OFFSET('def-cy1722'!$C$8,ROUNDDOWN((ROW(Sheet1!HG100)-ROW(Sheet1!HG$61))/4,0),0)</f>
        <v>105.2</v>
      </c>
      <c r="HE100" s="9">
        <f t="shared" ca="1" si="232"/>
        <v>189.8</v>
      </c>
      <c r="HF100" s="9">
        <f t="shared" ca="1" si="233"/>
        <v>96.2</v>
      </c>
      <c r="HG100">
        <f ca="1">+OFFSET('def-cy1722'!$H$8,ROUNDDOWN((ROW(Sheet1!HG100)-ROW(Sheet1!HG$61))/4,0),0)</f>
        <v>95.7</v>
      </c>
      <c r="HH100">
        <f ca="1">+OFFSET('def-cy1722'!$W$8,ROUNDDOWN((ROW(Sheet1!HG100)-ROW(Sheet1!HG$61))/4,0),0)</f>
        <v>102</v>
      </c>
      <c r="HI100">
        <f ca="1">+OFFSET('def-cy1722'!$M$8,ROUNDDOWN((ROW(Sheet1!HG100)-ROW(Sheet1!HG$61))/4,0),0)</f>
        <v>116.4</v>
      </c>
      <c r="HJ100">
        <f ca="1">+OFFSET('def-cy1722'!$N$8,ROUNDDOWN((ROW(Sheet1!HG100)-ROW(Sheet1!HG$61))/4,0),0)</f>
        <v>82.7</v>
      </c>
      <c r="HS100" s="9">
        <f t="shared" ca="1" si="203"/>
        <v>110.1</v>
      </c>
      <c r="HT100" s="9">
        <f t="shared" ca="1" si="204"/>
        <v>106.3</v>
      </c>
      <c r="HU100" s="9">
        <f t="shared" ca="1" si="205"/>
        <v>204.8</v>
      </c>
      <c r="HV100" s="9">
        <f t="shared" ca="1" si="206"/>
        <v>96.3</v>
      </c>
      <c r="HW100" s="9">
        <f t="shared" ca="1" si="207"/>
        <v>96.6</v>
      </c>
      <c r="HX100" s="9">
        <f t="shared" ca="1" si="208"/>
        <v>103.3</v>
      </c>
      <c r="HY100" s="9">
        <f t="shared" ca="1" si="209"/>
        <v>120.8</v>
      </c>
      <c r="HZ100" s="9">
        <f t="shared" ca="1" si="210"/>
        <v>83.2</v>
      </c>
      <c r="IA100">
        <f t="shared" ca="1" si="234"/>
        <v>1.2596447536696443E-2</v>
      </c>
      <c r="IB100">
        <f t="shared" ca="1" si="235"/>
        <v>1.9736843659689577E-4</v>
      </c>
      <c r="IC100">
        <f t="shared" ca="1" si="236"/>
        <v>4.156128596146301E-3</v>
      </c>
      <c r="ID100">
        <f t="shared" ca="1" si="237"/>
        <v>-1.4443850216133173E-3</v>
      </c>
      <c r="IE100">
        <f t="shared" ca="1" si="238"/>
        <v>-9.3913318000430849E-3</v>
      </c>
      <c r="IF100">
        <f t="shared" ca="1" si="239"/>
        <v>-2.190882407386731E-3</v>
      </c>
      <c r="IG100">
        <f t="shared" ca="1" si="240"/>
        <v>1.159075284799041E-2</v>
      </c>
      <c r="IH100">
        <f t="shared" ca="1" si="241"/>
        <v>-3.9805275907604555E-3</v>
      </c>
      <c r="II100">
        <f t="shared" ca="1" si="305"/>
        <v>1.1533570597626459E-2</v>
      </c>
      <c r="IJ100" s="5">
        <f t="shared" ca="1" si="306"/>
        <v>236979.45868038139</v>
      </c>
      <c r="IK100" s="1">
        <f t="shared" ca="1" si="269"/>
        <v>27.779256644627797</v>
      </c>
      <c r="IL100">
        <f t="shared" ca="1" si="307"/>
        <v>1.2564056163517566E-2</v>
      </c>
      <c r="IM100" s="5">
        <f t="shared" si="270"/>
        <v>260803.8</v>
      </c>
      <c r="IN100">
        <f t="shared" ca="1" si="271"/>
        <v>110.05333603692249</v>
      </c>
      <c r="IP100" s="112">
        <v>132.49094702025531</v>
      </c>
      <c r="IQ100" s="112">
        <v>131.09210410130211</v>
      </c>
      <c r="IR100">
        <f t="shared" si="272"/>
        <v>97.310022633052256</v>
      </c>
      <c r="IS100">
        <f t="shared" si="308"/>
        <v>1.3764189191909641E-2</v>
      </c>
      <c r="IT100" s="112">
        <v>0.56746054302284143</v>
      </c>
      <c r="IU100">
        <f t="shared" si="309"/>
        <v>9.4011541302805816E-3</v>
      </c>
      <c r="IW100">
        <f>+util!B98</f>
        <v>109.4</v>
      </c>
      <c r="IX100">
        <f t="shared" si="310"/>
        <v>2.8118645371789593E-2</v>
      </c>
      <c r="IY100">
        <f t="shared" si="311"/>
        <v>1.6871187223073757E-2</v>
      </c>
      <c r="JA100" s="5">
        <f t="shared" si="273"/>
        <v>140455.10000000003</v>
      </c>
      <c r="JB100" s="1">
        <f t="shared" si="274"/>
        <v>3.1466070748482209</v>
      </c>
      <c r="JC100" s="5">
        <f t="shared" ca="1" si="275"/>
        <v>127624.57282792215</v>
      </c>
      <c r="JD100" s="1">
        <f t="shared" ca="1" si="276"/>
        <v>14.960434893766358</v>
      </c>
      <c r="JE100">
        <f t="shared" ca="1" si="312"/>
        <v>-1.047104743253085E-2</v>
      </c>
      <c r="JG100">
        <f t="shared" si="277"/>
        <v>0.56652622094471106</v>
      </c>
    </row>
    <row r="101" spans="1:267" x14ac:dyDescent="0.15">
      <c r="A101" t="s">
        <v>340</v>
      </c>
      <c r="B101" s="5">
        <f>+'gaku-mk1722'!B48</f>
        <v>521847.2</v>
      </c>
      <c r="C101" s="5">
        <f>+'kgaku-mk1722'!B49</f>
        <v>283767.5</v>
      </c>
      <c r="D101" s="5">
        <f>+'kgaku-mk1722'!C49</f>
        <v>3165.6</v>
      </c>
      <c r="E101" s="5">
        <f>+'kgaku-mk1722'!D49</f>
        <v>762</v>
      </c>
      <c r="F101" s="5">
        <f>+'kgaku-mk1722'!F49</f>
        <v>25691</v>
      </c>
      <c r="G101" s="5">
        <f>+'kgaku-mk1722'!G49</f>
        <v>15499.9</v>
      </c>
      <c r="H101" s="5">
        <f>+'kgaku-mk1722'!H49</f>
        <v>76791.899999999994</v>
      </c>
      <c r="I101" s="5">
        <f>+'kgaku-mk1722'!I49</f>
        <v>163381.20000000001</v>
      </c>
      <c r="J101" s="5">
        <f>+'gaku-mk1722'!F48</f>
        <v>19082.099999999999</v>
      </c>
      <c r="K101" s="5">
        <f>+'gaku-mk1722'!G48</f>
        <v>75243.199999999997</v>
      </c>
      <c r="L101" s="5">
        <f>+'gaku-jk1722'!B48</f>
        <v>481554.8</v>
      </c>
      <c r="M101" s="5">
        <f>+'kgaku-jk1722'!B49</f>
        <v>271052.59999999998</v>
      </c>
      <c r="N101" s="5">
        <f>+'kgaku-jk1722'!C49</f>
        <v>3275.2</v>
      </c>
      <c r="O101" s="5">
        <f>+'kgaku-jk1722'!D49</f>
        <v>755</v>
      </c>
      <c r="P101" s="5">
        <f>+'kgaku-jk1722'!F49</f>
        <v>14151.3</v>
      </c>
      <c r="Q101" s="5">
        <f>+'kgaku-jk1722'!G49</f>
        <v>14818.9</v>
      </c>
      <c r="R101" s="5">
        <f>+'kgaku-jk1722'!H49</f>
        <v>81455</v>
      </c>
      <c r="S101" s="5">
        <f>+'kgaku-jk1722'!I49</f>
        <v>160964.79999999999</v>
      </c>
      <c r="T101" s="5">
        <f>+'gaku-jk1722'!F48</f>
        <v>19752.8</v>
      </c>
      <c r="U101" s="5">
        <f>+'gaku-jk1722'!G48</f>
        <v>70903.199999999997</v>
      </c>
      <c r="V101" s="8">
        <f t="shared" ref="V101:V132" si="324">+B101/L101*100</f>
        <v>108.36714741499827</v>
      </c>
      <c r="W101" s="8">
        <f t="shared" ref="W101:W132" si="325">+C101/M101*100</f>
        <v>104.69093452709916</v>
      </c>
      <c r="X101" s="8">
        <f t="shared" ref="X101:X132" si="326">+D101/N101*100</f>
        <v>96.653639472398638</v>
      </c>
      <c r="Y101" s="8">
        <f t="shared" ref="Y101:Y132" si="327">+E101/O101*100</f>
        <v>100.92715231788078</v>
      </c>
      <c r="Z101" s="8">
        <f t="shared" ref="Z101:Z132" si="328">+F101/P101*100</f>
        <v>181.54515839534179</v>
      </c>
      <c r="AA101" s="8">
        <f t="shared" ref="AA101:AA132" si="329">+G101/Q101*100</f>
        <v>104.59548279561911</v>
      </c>
      <c r="AB101" s="8">
        <f t="shared" ref="AB101:AB132" si="330">+H101/R101*100</f>
        <v>94.275243999754451</v>
      </c>
      <c r="AC101" s="8">
        <f t="shared" ref="AC101:AC132" si="331">+I101/S101*100</f>
        <v>101.50119777740227</v>
      </c>
      <c r="AD101" s="8">
        <f t="shared" ref="AD101:AD132" si="332">+J101/T101*100</f>
        <v>96.604532015714227</v>
      </c>
      <c r="AE101" s="8">
        <f t="shared" ref="AE101:AE132" si="333">+K101/U101*100</f>
        <v>106.12102133613151</v>
      </c>
      <c r="AF101" s="10">
        <f ca="1">+OFFSET('kdef-cy1722'!B$9,ROUNDDOWN((ROW(Sheet1!AF101)-ROW(Sheet1!AF$61))/4,0),0)</f>
        <v>104.6</v>
      </c>
      <c r="AG101" s="10">
        <f ca="1">+OFFSET('kdef-cy1722'!C$9,ROUNDDOWN((ROW(Sheet1!AG101)-ROW(Sheet1!AG$61))/4,0),0)</f>
        <v>100</v>
      </c>
      <c r="AH101" s="10">
        <f ca="1">+OFFSET('kdef-cy1722'!D$9,ROUNDDOWN((ROW(Sheet1!AH101)-ROW(Sheet1!AH$61))/4,0),0)</f>
        <v>101</v>
      </c>
      <c r="AI101" s="10">
        <f ca="1">+OFFSET('kdef-cy1722'!F$9,ROUNDDOWN((ROW(Sheet1!AI101)-ROW(Sheet1!AI$61))/4,0),0)</f>
        <v>176.4</v>
      </c>
      <c r="AJ101" s="10">
        <f ca="1">+OFFSET('kdef-cy1722'!G$9,ROUNDDOWN((ROW(Sheet1!AJ101)-ROW(Sheet1!AJ$61))/4,0),0)</f>
        <v>104</v>
      </c>
      <c r="AK101" s="10">
        <f ca="1">+OFFSET('kdef-cy1722'!H$9,ROUNDDOWN((ROW(Sheet1!AK101)-ROW(Sheet1!AK$61))/4,0),0)</f>
        <v>94.7</v>
      </c>
      <c r="AL101" s="10">
        <f ca="1">+OFFSET('kdef-cy1722'!I$9,ROUNDDOWN((ROW(Sheet1!AL101)-ROW(Sheet1!AL$61))/4,0),0)</f>
        <v>101.5</v>
      </c>
      <c r="AM101" s="10">
        <f ca="1">+OFFSET('def-cy1722'!$F$8,ROUNDDOWN((ROW(Sheet1!AM101)-ROW(Sheet1!AM$61))/4,0),0)</f>
        <v>96.6</v>
      </c>
      <c r="AN101" s="10">
        <f ca="1">+OFFSET('def-cy1722'!$G$8,ROUNDDOWN((ROW(Sheet1!AN101)-ROW(Sheet1!AN$61))/4,0),0)</f>
        <v>105.8</v>
      </c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9">
        <f t="shared" ca="1" si="316"/>
        <v>105.1</v>
      </c>
      <c r="AY101" s="9">
        <f t="shared" ca="1" si="317"/>
        <v>100</v>
      </c>
      <c r="AZ101" s="9">
        <f t="shared" ca="1" si="318"/>
        <v>101</v>
      </c>
      <c r="BA101" s="9">
        <f t="shared" ca="1" si="319"/>
        <v>189.8</v>
      </c>
      <c r="BB101" s="9">
        <f t="shared" ca="1" si="320"/>
        <v>105.1</v>
      </c>
      <c r="BC101" s="9">
        <f t="shared" ca="1" si="321"/>
        <v>93.9</v>
      </c>
      <c r="BD101" s="9">
        <f t="shared" ca="1" si="322"/>
        <v>101.6</v>
      </c>
      <c r="BE101" s="9">
        <f t="shared" ca="1" si="322"/>
        <v>96.2</v>
      </c>
      <c r="BF101" s="9">
        <f t="shared" ca="1" si="323"/>
        <v>107.4</v>
      </c>
      <c r="BG101">
        <f t="shared" ca="1" si="278"/>
        <v>1.263211121567073E-4</v>
      </c>
      <c r="BH101">
        <f t="shared" ca="1" si="279"/>
        <v>-1.6398107807851867E-4</v>
      </c>
      <c r="BI101">
        <f t="shared" ca="1" si="280"/>
        <v>-6.1739094827324324E-4</v>
      </c>
      <c r="BJ101">
        <f t="shared" ca="1" si="281"/>
        <v>2.752171245152688E-3</v>
      </c>
      <c r="BK101">
        <f t="shared" ca="1" si="282"/>
        <v>-1.9369443857668025E-3</v>
      </c>
      <c r="BL101" s="13">
        <f t="shared" ca="1" si="283"/>
        <v>1.601759451908308E-4</v>
      </c>
      <c r="BM101">
        <f t="shared" ca="1" si="242"/>
        <v>1.260978100572461E-2</v>
      </c>
      <c r="BN101">
        <f t="shared" ca="1" si="243"/>
        <v>2.0091070161251537E-3</v>
      </c>
      <c r="BO101" s="13">
        <f t="shared" ca="1" si="244"/>
        <v>1.4618888021849765E-2</v>
      </c>
      <c r="BP101">
        <f t="shared" ca="1" si="284"/>
        <v>-1.0838814626211704E-3</v>
      </c>
      <c r="BQ101">
        <f t="shared" ca="1" si="285"/>
        <v>4.6917901315786763E-3</v>
      </c>
      <c r="BR101">
        <f t="shared" ca="1" si="286"/>
        <v>7.4753942731139447E-4</v>
      </c>
      <c r="BS101" s="13">
        <f t="shared" ca="1" si="287"/>
        <v>4.3554480962689004E-3</v>
      </c>
      <c r="BT101" s="5">
        <f t="shared" si="245"/>
        <v>70903.199999999997</v>
      </c>
      <c r="BU101" s="5">
        <f t="shared" ca="1" si="246"/>
        <v>259443.64615245978</v>
      </c>
      <c r="BV101" s="5">
        <f t="shared" ca="1" si="247"/>
        <v>31605.834607941862</v>
      </c>
      <c r="BW101" s="5">
        <f t="shared" ca="1" si="288"/>
        <v>102051.37096019428</v>
      </c>
      <c r="BX101" s="5">
        <f t="shared" si="248"/>
        <v>75243.199999999997</v>
      </c>
      <c r="BY101" s="5">
        <f t="shared" si="249"/>
        <v>258076.6</v>
      </c>
      <c r="BZ101" s="5">
        <f t="shared" si="250"/>
        <v>44773.1</v>
      </c>
      <c r="CA101" s="5">
        <f t="shared" si="251"/>
        <v>120016.29999999999</v>
      </c>
      <c r="CB101" s="9">
        <f t="shared" si="289"/>
        <v>106.12102133613151</v>
      </c>
      <c r="CC101" s="9">
        <f t="shared" ca="1" si="290"/>
        <v>99.47308551481872</v>
      </c>
      <c r="CD101" s="9">
        <f t="shared" ca="1" si="291"/>
        <v>141.66086912556798</v>
      </c>
      <c r="CE101" s="9">
        <f t="shared" ca="1" si="292"/>
        <v>117.60380960174757</v>
      </c>
      <c r="CF101" s="5"/>
      <c r="CG101" s="5">
        <f t="shared" si="252"/>
        <v>99.361462462619926</v>
      </c>
      <c r="CH101" s="5">
        <f t="shared" ca="1" si="293"/>
        <v>99.47308551481872</v>
      </c>
      <c r="CI101" s="5">
        <f t="shared" si="253"/>
        <v>132.0580696729894</v>
      </c>
      <c r="CJ101" s="5">
        <f t="shared" ca="1" si="294"/>
        <v>141.66086912556798</v>
      </c>
      <c r="CK101" s="5">
        <f t="shared" si="295"/>
        <v>114.51139376741885</v>
      </c>
      <c r="CL101" s="5">
        <f t="shared" ca="1" si="296"/>
        <v>117.60380960174757</v>
      </c>
      <c r="CM101" s="5"/>
      <c r="CN101" s="1">
        <f t="shared" ref="CN101:CN132" si="334">+L101/$GI121</f>
        <v>56.458013508533604</v>
      </c>
      <c r="CO101" s="1">
        <f t="shared" ref="CO101:CO132" si="335">+BT101/$GI121</f>
        <v>8.3127690210922189</v>
      </c>
      <c r="CP101" s="1">
        <f t="shared" ref="CP101:CP132" ca="1" si="336">+BU101/$GI121</f>
        <v>30.417457949082404</v>
      </c>
      <c r="CQ101" s="1">
        <f t="shared" ref="CQ101:CQ132" ca="1" si="337">+BV101/$GI121</f>
        <v>3.7055027532560376</v>
      </c>
      <c r="CR101" s="1">
        <f t="shared" ref="CR101:CR132" ca="1" si="338">+BW101/$GI121</f>
        <v>11.964614785762748</v>
      </c>
      <c r="CS101" s="83">
        <f t="shared" si="297"/>
        <v>8.7089064635075524E-3</v>
      </c>
      <c r="CT101" s="83">
        <f t="shared" si="298"/>
        <v>-1.5665355897007769E-3</v>
      </c>
      <c r="CU101" s="83">
        <f t="shared" ca="1" si="254"/>
        <v>3.2125233396273752E-4</v>
      </c>
      <c r="CV101" s="83">
        <f t="shared" ca="1" si="255"/>
        <v>1.4674151417707112E-2</v>
      </c>
      <c r="CW101" s="83">
        <f t="shared" ca="1" si="255"/>
        <v>4.5070797989717505E-3</v>
      </c>
      <c r="CX101" s="83">
        <f t="shared" si="299"/>
        <v>-1.917051136313553E-3</v>
      </c>
      <c r="CY101" s="83">
        <f t="shared" si="313"/>
        <v>-4.4795470617546938E-3</v>
      </c>
      <c r="CZ101" s="83">
        <f t="shared" ca="1" si="314"/>
        <v>1.7096338915898752E-3</v>
      </c>
      <c r="DA101" s="83">
        <f t="shared" ca="1" si="315"/>
        <v>-1.1468661063590322E-2</v>
      </c>
      <c r="DB101" s="83">
        <f t="shared" ca="1" si="315"/>
        <v>-7.1117860352744458E-3</v>
      </c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H101" s="5"/>
      <c r="EO101" s="91">
        <v>75243.199999999997</v>
      </c>
      <c r="EP101" s="1">
        <f>+'gaku-mk1131'!G104</f>
        <v>67086.100000000006</v>
      </c>
      <c r="EQ101" s="5">
        <f t="shared" ca="1" si="256"/>
        <v>15995.060078156241</v>
      </c>
      <c r="ER101" s="90">
        <f ca="1">+OFFSET($EK$6,(ROW(ER101)-ROW($ER$9))/4,0)</f>
        <v>697991.21252157807</v>
      </c>
      <c r="ES101" s="7">
        <f ca="1">+ES100+$EQ100</f>
        <v>742940.72951838654</v>
      </c>
      <c r="ET101" s="7">
        <f ca="1">+ET100+EQ100-(ES101-ER101)/4</f>
        <v>697991.21252157772</v>
      </c>
      <c r="EU101" s="132">
        <v>634645.19999999995</v>
      </c>
      <c r="EV101" s="5">
        <f t="shared" ca="1" si="257"/>
        <v>6326.333333333333</v>
      </c>
      <c r="EW101" s="92">
        <f t="shared" ca="1" si="258"/>
        <v>106.36666666666667</v>
      </c>
      <c r="EX101">
        <f t="shared" ref="EX101:EX132" ca="1" si="339">+L101/((ET101^$EM$19)*(EV101*EW101)^(1-$EM$19))</f>
        <v>0.7062636510256608</v>
      </c>
      <c r="EY101">
        <f t="shared" ca="1" si="259"/>
        <v>0.73087259723526254</v>
      </c>
      <c r="EZ101">
        <f t="shared" ca="1" si="260"/>
        <v>-3.7718200772037529E-3</v>
      </c>
      <c r="FA101">
        <f t="shared" ca="1" si="260"/>
        <v>-1.487237619149136E-3</v>
      </c>
      <c r="FC101" s="6">
        <f>+call!C139</f>
        <v>6.6666666666666697E-4</v>
      </c>
      <c r="FE101" s="142">
        <f>fof!B163/10</f>
        <v>13541.206797835581</v>
      </c>
      <c r="FF101" s="142">
        <f>fof!C163/10</f>
        <v>313288</v>
      </c>
      <c r="FN101" s="5">
        <f t="shared" si="227"/>
        <v>13541.206797835581</v>
      </c>
      <c r="FO101" s="5">
        <f t="shared" si="211"/>
        <v>313288</v>
      </c>
      <c r="FP101" s="1">
        <f t="shared" ref="FP101:FP132" si="340">+FN101/$GI121</f>
        <v>1.5875859534865986</v>
      </c>
      <c r="FQ101" s="1">
        <f t="shared" ref="FQ101:FQ132" si="341">+FO101/$GI121</f>
        <v>36.730229116315478</v>
      </c>
      <c r="FR101" s="211">
        <f>+FP101/消費税調整!$E101*100</f>
        <v>1.4995921012460334</v>
      </c>
      <c r="FS101" s="211">
        <f>+FQ101/消費税調整!$E101*100</f>
        <v>34.694412191553013</v>
      </c>
      <c r="FT101" s="83">
        <f t="shared" si="300"/>
        <v>0.22708957632477936</v>
      </c>
      <c r="FU101" s="83">
        <f t="shared" si="301"/>
        <v>0.12962986183758424</v>
      </c>
      <c r="FW101" s="5">
        <f>kshotoku1722!E49</f>
        <v>253089.8</v>
      </c>
      <c r="FX101" s="72">
        <f t="shared" ca="1" si="261"/>
        <v>0.37611185458258317</v>
      </c>
      <c r="FY101">
        <f t="shared" ca="1" si="302"/>
        <v>-1.5267698583539801E-2</v>
      </c>
      <c r="GA101" s="72">
        <f ca="1">+AVERAGE(OFFSET(Maikin05!$F$10,ROUNDDOWN((ROW(GA101)-ROW(GA$45))/4,0),MOD(ROW(GA101)-ROW(GA$45),4)*3):OFFSET(Maikin05!$F$10,ROUNDDOWN((ROW(GA101)-ROW(GA$45))/4,0),MOD(ROW(GA101)-ROW(GA$45),4)*3+2))</f>
        <v>106.36666666666667</v>
      </c>
      <c r="GB101" s="72">
        <f ca="1">+AVERAGE(OFFSET(Maikin30!$F$20,ROUNDDOWN((ROW(GB101)-ROW(GB$5))/4,0),MOD(ROW(GB101)-ROW(GB$5),4)*3):OFFSET(Maikin30!$F$20,ROUNDDOWN((ROW(GB101)-ROW(GB$5))/4,0),MOD(ROW(GB101)-ROW(GB$5),4)*3+2))</f>
        <v>104.63333333333333</v>
      </c>
      <c r="GC101" s="5">
        <f ca="1">+AVERAGE(OFFSET(Rocho!$J$66,(ROW(GC101)-ROW($GC$5))*3,0):OFFSET(Rocho!$J$66,(ROW(GC101)-ROW($GC$5))*3+2,0))</f>
        <v>6326.333333333333</v>
      </c>
      <c r="GD101" s="72">
        <f t="shared" ca="1" si="262"/>
        <v>78.892823206683005</v>
      </c>
      <c r="GE101">
        <f t="shared" ca="1" si="303"/>
        <v>1.5574991655752806E-2</v>
      </c>
      <c r="GF101" s="72"/>
      <c r="GG101" s="87" t="s">
        <v>320</v>
      </c>
      <c r="GH101" s="78">
        <f ca="1">+AVERAGE(OFFSET(Rocho!$E$6,(ROW(GH101)-ROW($GH$5))*3,0):OFFSET(Rocho!$E$6,(ROW(GH101)-ROW($GH$5))*3+2,0))/10000</f>
        <v>10766</v>
      </c>
      <c r="GI101" s="82">
        <f>Rocho!T102</f>
        <v>8683.01864917897</v>
      </c>
      <c r="GJ101">
        <f t="shared" si="304"/>
        <v>-1.6101756685020014E-4</v>
      </c>
      <c r="GL101" s="94">
        <f t="shared" si="230"/>
        <v>263770.5</v>
      </c>
      <c r="GM101" s="5">
        <f t="shared" si="263"/>
        <v>75243.199999999997</v>
      </c>
      <c r="GN101" s="5">
        <f>+'gaku-mk1722'!C48-'gaku-mk1722'!D48</f>
        <v>5800.9000000000233</v>
      </c>
      <c r="GO101" s="5">
        <f t="shared" si="264"/>
        <v>25691</v>
      </c>
      <c r="GP101" s="5">
        <f t="shared" si="265"/>
        <v>19082.099999999999</v>
      </c>
      <c r="GQ101" s="5">
        <f>+'gaku-mk1722'!H48</f>
        <v>2760.2</v>
      </c>
      <c r="GR101" s="5">
        <f>+'gaku-mk1722'!W48</f>
        <v>124159.2</v>
      </c>
      <c r="GS101" s="5">
        <f>+'gaku-mk1722'!M48</f>
        <v>64763.9</v>
      </c>
      <c r="GT101" s="5">
        <f>+'gaku-mk1722'!N48</f>
        <v>53730</v>
      </c>
      <c r="GU101" s="5">
        <f t="shared" si="266"/>
        <v>70903.199999999997</v>
      </c>
      <c r="GV101" s="5">
        <f>+'gaku-jk1722'!C48-'gaku-jk1722'!D48</f>
        <v>5447.9000000000233</v>
      </c>
      <c r="GW101" s="5">
        <f t="shared" si="267"/>
        <v>14151.3</v>
      </c>
      <c r="GX101" s="5">
        <f t="shared" si="268"/>
        <v>19752.8</v>
      </c>
      <c r="GY101" s="5">
        <f>+'gaku-jk1722'!H48</f>
        <v>2865.7</v>
      </c>
      <c r="GZ101" s="5">
        <f>+'gaku-jk1722'!Z48</f>
        <v>122979</v>
      </c>
      <c r="HA101" s="5">
        <f>+'gaku-jk1722'!M48</f>
        <v>57059.5</v>
      </c>
      <c r="HB101" s="5">
        <f>+'gaku-jk1722'!N48</f>
        <v>65009</v>
      </c>
      <c r="HC101" s="9">
        <f t="shared" ca="1" si="231"/>
        <v>105.8</v>
      </c>
      <c r="HD101">
        <f ca="1">+OFFSET('def-cy1722'!$C$8,ROUNDDOWN((ROW(Sheet1!HG101)-ROW(Sheet1!HG$61))/4,0),0)</f>
        <v>104.6</v>
      </c>
      <c r="HE101" s="9">
        <f t="shared" ca="1" si="232"/>
        <v>176.4</v>
      </c>
      <c r="HF101" s="9">
        <f t="shared" ca="1" si="233"/>
        <v>96.6</v>
      </c>
      <c r="HG101">
        <f ca="1">+OFFSET('def-cy1722'!$H$8,ROUNDDOWN((ROW(Sheet1!HG101)-ROW(Sheet1!HG$61))/4,0),0)</f>
        <v>96.8</v>
      </c>
      <c r="HH101">
        <f ca="1">+OFFSET('def-cy1722'!$W$8,ROUNDDOWN((ROW(Sheet1!HG101)-ROW(Sheet1!HG$61))/4,0),0)</f>
        <v>101.6</v>
      </c>
      <c r="HI101">
        <f ca="1">+OFFSET('def-cy1722'!$M$8,ROUNDDOWN((ROW(Sheet1!HG101)-ROW(Sheet1!HG$61))/4,0),0)</f>
        <v>114.7</v>
      </c>
      <c r="HJ101">
        <f ca="1">+OFFSET('def-cy1722'!$N$8,ROUNDDOWN((ROW(Sheet1!HG101)-ROW(Sheet1!HG$61))/4,0),0)</f>
        <v>85.1</v>
      </c>
      <c r="HS101" s="9">
        <f t="shared" ca="1" si="203"/>
        <v>107.4</v>
      </c>
      <c r="HT101" s="9">
        <f t="shared" ca="1" si="204"/>
        <v>105.2</v>
      </c>
      <c r="HU101" s="9">
        <f t="shared" ca="1" si="205"/>
        <v>189.8</v>
      </c>
      <c r="HV101" s="9">
        <f t="shared" ca="1" si="206"/>
        <v>96.2</v>
      </c>
      <c r="HW101" s="9">
        <f t="shared" ca="1" si="207"/>
        <v>95.7</v>
      </c>
      <c r="HX101" s="9">
        <f t="shared" ca="1" si="208"/>
        <v>102</v>
      </c>
      <c r="HY101" s="9">
        <f t="shared" ca="1" si="209"/>
        <v>116.4</v>
      </c>
      <c r="HZ101" s="9">
        <f t="shared" ca="1" si="210"/>
        <v>82.7</v>
      </c>
      <c r="IA101">
        <f t="shared" ca="1" si="234"/>
        <v>-4.9857599642860815E-4</v>
      </c>
      <c r="IB101">
        <f t="shared" ca="1" si="235"/>
        <v>-1.4858028462625764E-4</v>
      </c>
      <c r="IC101">
        <f t="shared" ca="1" si="236"/>
        <v>2.1581824401985666E-3</v>
      </c>
      <c r="ID101">
        <f t="shared" ca="1" si="237"/>
        <v>3.4386160082499218E-4</v>
      </c>
      <c r="IE101">
        <f t="shared" ca="1" si="238"/>
        <v>1.3043397509891731E-2</v>
      </c>
      <c r="IF101">
        <f t="shared" ca="1" si="239"/>
        <v>-3.8402033798572957E-3</v>
      </c>
      <c r="IG101">
        <f t="shared" ca="1" si="240"/>
        <v>1.1810703607141232E-2</v>
      </c>
      <c r="IH101">
        <f t="shared" ca="1" si="241"/>
        <v>-5.8996061862887873E-3</v>
      </c>
      <c r="II101">
        <f t="shared" ca="1" si="305"/>
        <v>1.6969179310855575E-2</v>
      </c>
      <c r="IJ101" s="5">
        <f t="shared" ca="1" si="306"/>
        <v>241000.80560771824</v>
      </c>
      <c r="IK101" s="1">
        <f t="shared" ca="1" si="269"/>
        <v>28.255199073019391</v>
      </c>
      <c r="IL101">
        <f t="shared" ca="1" si="307"/>
        <v>1.6987900327053648E-2</v>
      </c>
      <c r="IM101" s="5">
        <f t="shared" si="270"/>
        <v>263770.5</v>
      </c>
      <c r="IN101">
        <f t="shared" ca="1" si="271"/>
        <v>109.44797438948999</v>
      </c>
      <c r="IP101" s="112">
        <v>133.54272837684962</v>
      </c>
      <c r="IQ101" s="112">
        <v>132.19323314505061</v>
      </c>
      <c r="IR101">
        <f t="shared" si="272"/>
        <v>97.424438805968123</v>
      </c>
      <c r="IS101">
        <f t="shared" si="308"/>
        <v>1.1750995199967663E-3</v>
      </c>
      <c r="IT101" s="112">
        <v>0.57222701839057899</v>
      </c>
      <c r="IU101">
        <f t="shared" si="309"/>
        <v>8.3645787145359921E-3</v>
      </c>
      <c r="IW101">
        <f>+util!B99</f>
        <v>110.5</v>
      </c>
      <c r="IX101">
        <f t="shared" si="310"/>
        <v>1.0004630969926527E-2</v>
      </c>
      <c r="IY101">
        <f t="shared" si="311"/>
        <v>6.002778581955916E-3</v>
      </c>
      <c r="JA101" s="5">
        <f t="shared" si="273"/>
        <v>143754.20000000001</v>
      </c>
      <c r="JB101" s="1">
        <f t="shared" si="274"/>
        <v>3.2107269766891284</v>
      </c>
      <c r="JC101" s="5">
        <f t="shared" ca="1" si="275"/>
        <v>131344.77892521358</v>
      </c>
      <c r="JD101" s="1">
        <f t="shared" ca="1" si="276"/>
        <v>15.399006100313128</v>
      </c>
      <c r="JE101">
        <f t="shared" ca="1" si="312"/>
        <v>2.8893925833428692E-2</v>
      </c>
      <c r="JG101">
        <f t="shared" si="277"/>
        <v>0.56286968793582781</v>
      </c>
    </row>
    <row r="102" spans="1:267" x14ac:dyDescent="0.15">
      <c r="A102" t="s">
        <v>341</v>
      </c>
      <c r="B102" s="5">
        <f>+'gaku-mk1722'!B49</f>
        <v>520000.5</v>
      </c>
      <c r="C102" s="5">
        <f>+'kgaku-mk1722'!B50</f>
        <v>283552.40000000002</v>
      </c>
      <c r="D102" s="5">
        <f>+'kgaku-mk1722'!C50</f>
        <v>3398.5</v>
      </c>
      <c r="E102" s="5">
        <f>+'kgaku-mk1722'!D50</f>
        <v>807.8</v>
      </c>
      <c r="F102" s="5">
        <f>+'kgaku-mk1722'!F50</f>
        <v>25227.1</v>
      </c>
      <c r="G102" s="5">
        <f>+'kgaku-mk1722'!G50</f>
        <v>15210.8</v>
      </c>
      <c r="H102" s="5">
        <f>+'kgaku-mk1722'!H50</f>
        <v>75688.2</v>
      </c>
      <c r="I102" s="5">
        <f>+'kgaku-mk1722'!I50</f>
        <v>164835.70000000001</v>
      </c>
      <c r="J102" s="5">
        <f>+'gaku-mk1722'!F49</f>
        <v>19460.2</v>
      </c>
      <c r="K102" s="5">
        <f>+'gaku-mk1722'!G49</f>
        <v>74908</v>
      </c>
      <c r="L102" s="5">
        <f>+'gaku-jk1722'!B49</f>
        <v>481206.8</v>
      </c>
      <c r="M102" s="5">
        <f>+'kgaku-jk1722'!B50</f>
        <v>271151.2</v>
      </c>
      <c r="N102" s="5">
        <f>+'kgaku-jk1722'!C50</f>
        <v>3416.3</v>
      </c>
      <c r="O102" s="5">
        <f>+'kgaku-jk1722'!D50</f>
        <v>801.4</v>
      </c>
      <c r="P102" s="5">
        <f>+'kgaku-jk1722'!F50</f>
        <v>14170.4</v>
      </c>
      <c r="Q102" s="5">
        <f>+'kgaku-jk1722'!G50</f>
        <v>14639.4</v>
      </c>
      <c r="R102" s="5">
        <f>+'kgaku-jk1722'!H50</f>
        <v>80067.100000000006</v>
      </c>
      <c r="S102" s="5">
        <f>+'kgaku-jk1722'!I50</f>
        <v>162419.4</v>
      </c>
      <c r="T102" s="5">
        <f>+'gaku-jk1722'!F49</f>
        <v>20181.099999999999</v>
      </c>
      <c r="U102" s="5">
        <f>+'gaku-jk1722'!G49</f>
        <v>70748.7</v>
      </c>
      <c r="V102" s="8">
        <f t="shared" si="324"/>
        <v>108.06175224456513</v>
      </c>
      <c r="W102" s="8">
        <f t="shared" si="325"/>
        <v>104.57353683111121</v>
      </c>
      <c r="X102" s="8">
        <f t="shared" si="326"/>
        <v>99.478968474665564</v>
      </c>
      <c r="Y102" s="8">
        <f t="shared" si="327"/>
        <v>100.79860244571999</v>
      </c>
      <c r="Z102" s="8">
        <f t="shared" si="328"/>
        <v>178.02673177891944</v>
      </c>
      <c r="AA102" s="8">
        <f t="shared" si="329"/>
        <v>103.9031654302772</v>
      </c>
      <c r="AB102" s="8">
        <f t="shared" si="330"/>
        <v>94.530962155492077</v>
      </c>
      <c r="AC102" s="8">
        <f t="shared" si="331"/>
        <v>101.48769174125751</v>
      </c>
      <c r="AD102" s="8">
        <f t="shared" si="332"/>
        <v>96.427845855775956</v>
      </c>
      <c r="AE102" s="8">
        <f t="shared" si="333"/>
        <v>105.87897728156138</v>
      </c>
      <c r="AF102" s="10">
        <f ca="1">+OFFSET('kdef-cy1722'!B$9,ROUNDDOWN((ROW(Sheet1!AF102)-ROW(Sheet1!AF$61))/4,0),0)</f>
        <v>104.6</v>
      </c>
      <c r="AG102" s="10">
        <f ca="1">+OFFSET('kdef-cy1722'!C$9,ROUNDDOWN((ROW(Sheet1!AG102)-ROW(Sheet1!AG$61))/4,0),0)</f>
        <v>100</v>
      </c>
      <c r="AH102" s="10">
        <f ca="1">+OFFSET('kdef-cy1722'!D$9,ROUNDDOWN((ROW(Sheet1!AH102)-ROW(Sheet1!AH$61))/4,0),0)</f>
        <v>101</v>
      </c>
      <c r="AI102" s="10">
        <f ca="1">+OFFSET('kdef-cy1722'!F$9,ROUNDDOWN((ROW(Sheet1!AI102)-ROW(Sheet1!AI$61))/4,0),0)</f>
        <v>176.4</v>
      </c>
      <c r="AJ102" s="10">
        <f ca="1">+OFFSET('kdef-cy1722'!G$9,ROUNDDOWN((ROW(Sheet1!AJ102)-ROW(Sheet1!AJ$61))/4,0),0)</f>
        <v>104</v>
      </c>
      <c r="AK102" s="10">
        <f ca="1">+OFFSET('kdef-cy1722'!H$9,ROUNDDOWN((ROW(Sheet1!AK102)-ROW(Sheet1!AK$61))/4,0),0)</f>
        <v>94.7</v>
      </c>
      <c r="AL102" s="10">
        <f ca="1">+OFFSET('kdef-cy1722'!I$9,ROUNDDOWN((ROW(Sheet1!AL102)-ROW(Sheet1!AL$61))/4,0),0)</f>
        <v>101.5</v>
      </c>
      <c r="AM102" s="10">
        <f ca="1">+OFFSET('def-cy1722'!$F$8,ROUNDDOWN((ROW(Sheet1!AM102)-ROW(Sheet1!AM$61))/4,0),0)</f>
        <v>96.6</v>
      </c>
      <c r="AN102" s="10">
        <f ca="1">+OFFSET('def-cy1722'!$G$8,ROUNDDOWN((ROW(Sheet1!AN102)-ROW(Sheet1!AN$61))/4,0),0)</f>
        <v>105.8</v>
      </c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9">
        <f t="shared" ca="1" si="316"/>
        <v>105.1</v>
      </c>
      <c r="AY102" s="9">
        <f t="shared" ca="1" si="317"/>
        <v>100</v>
      </c>
      <c r="AZ102" s="9">
        <f t="shared" ca="1" si="318"/>
        <v>101</v>
      </c>
      <c r="BA102" s="9">
        <f t="shared" ca="1" si="319"/>
        <v>189.8</v>
      </c>
      <c r="BB102" s="9">
        <f t="shared" ca="1" si="320"/>
        <v>105.1</v>
      </c>
      <c r="BC102" s="9">
        <f t="shared" ca="1" si="321"/>
        <v>93.9</v>
      </c>
      <c r="BD102" s="9">
        <f t="shared" ca="1" si="322"/>
        <v>101.6</v>
      </c>
      <c r="BE102" s="9">
        <f t="shared" ca="1" si="322"/>
        <v>96.2</v>
      </c>
      <c r="BF102" s="9">
        <f t="shared" ca="1" si="323"/>
        <v>107.4</v>
      </c>
      <c r="BG102">
        <f t="shared" ca="1" si="278"/>
        <v>5.4665811107592948E-4</v>
      </c>
      <c r="BH102">
        <f t="shared" ca="1" si="279"/>
        <v>-1.8156332896854911E-4</v>
      </c>
      <c r="BI102">
        <f t="shared" ca="1" si="280"/>
        <v>-7.3089661669719112E-4</v>
      </c>
      <c r="BJ102">
        <f t="shared" ca="1" si="281"/>
        <v>-5.0490834729140927E-3</v>
      </c>
      <c r="BK102">
        <f t="shared" ca="1" si="282"/>
        <v>5.7256668361799073E-3</v>
      </c>
      <c r="BL102" s="13">
        <f t="shared" ca="1" si="283"/>
        <v>3.1078152867600357E-4</v>
      </c>
      <c r="BM102">
        <f t="shared" ref="BM102:BM131" ca="1" si="342">+BA102*(P102-P101)/($BA102*$P101+$BE102*$T101)</f>
        <v>7.9046498423805363E-4</v>
      </c>
      <c r="BN102">
        <f t="shared" ref="BN102:BN132" ca="1" si="343">+BE102*(T102-T101)/($BA102*$P101+$BE102*$T101)</f>
        <v>8.9841337242477226E-3</v>
      </c>
      <c r="BO102" s="13">
        <f t="shared" ref="BO102:BO132" ca="1" si="344">+BM102+BN102</f>
        <v>9.7745987084857759E-3</v>
      </c>
      <c r="BP102">
        <f t="shared" ca="1" si="284"/>
        <v>-1.3599795018494575E-3</v>
      </c>
      <c r="BQ102">
        <f t="shared" ca="1" si="285"/>
        <v>2.9711814349856337E-4</v>
      </c>
      <c r="BR102">
        <f t="shared" ca="1" si="286"/>
        <v>3.3769353308728289E-3</v>
      </c>
      <c r="BS102" s="13">
        <f t="shared" ca="1" si="287"/>
        <v>2.3140739725219348E-3</v>
      </c>
      <c r="BT102" s="5">
        <f t="shared" si="245"/>
        <v>70748.7</v>
      </c>
      <c r="BU102" s="5">
        <f t="shared" ref="BU102:BU132" ca="1" si="345">+BU101*(1+BL102)</f>
        <v>259524.27644541633</v>
      </c>
      <c r="BV102" s="5">
        <f t="shared" ref="BV102:BV132" ca="1" si="346">+BV101*(1+BO102)</f>
        <v>31914.768958081269</v>
      </c>
      <c r="BW102" s="5">
        <f t="shared" ca="1" si="288"/>
        <v>102287.52538159346</v>
      </c>
      <c r="BX102" s="5">
        <f t="shared" si="248"/>
        <v>74908</v>
      </c>
      <c r="BY102" s="5">
        <f t="shared" si="249"/>
        <v>258325.40000000002</v>
      </c>
      <c r="BZ102" s="5">
        <f t="shared" si="250"/>
        <v>44687.3</v>
      </c>
      <c r="CA102" s="5">
        <f t="shared" si="251"/>
        <v>119595.3</v>
      </c>
      <c r="CB102" s="9">
        <f t="shared" si="289"/>
        <v>105.87897728156138</v>
      </c>
      <c r="CC102" s="9">
        <f t="shared" ca="1" si="290"/>
        <v>99.538048439307204</v>
      </c>
      <c r="CD102" s="9">
        <f t="shared" ca="1" si="291"/>
        <v>140.02075358494659</v>
      </c>
      <c r="CE102" s="9">
        <f t="shared" ca="1" si="292"/>
        <v>116.9207091029314</v>
      </c>
      <c r="CF102" s="5"/>
      <c r="CG102" s="5">
        <f t="shared" ref="CG102:CG132" si="347">+(SUM(D102:E102)+SUM(G102:I102))/(SUM(N102:O102)+SUM(Q102:S102))*100</f>
        <v>99.463311900501864</v>
      </c>
      <c r="CH102" s="5">
        <f t="shared" ca="1" si="293"/>
        <v>99.538048439307204</v>
      </c>
      <c r="CI102" s="5">
        <f t="shared" si="253"/>
        <v>130.08835130925871</v>
      </c>
      <c r="CJ102" s="5">
        <f t="shared" ca="1" si="294"/>
        <v>140.02075358494659</v>
      </c>
      <c r="CK102" s="5">
        <f t="shared" si="295"/>
        <v>113.79169592446065</v>
      </c>
      <c r="CL102" s="5">
        <f t="shared" ca="1" si="296"/>
        <v>116.9207091029314</v>
      </c>
      <c r="CM102" s="5"/>
      <c r="CN102" s="1">
        <f t="shared" si="334"/>
        <v>56.468614399082043</v>
      </c>
      <c r="CO102" s="1">
        <f t="shared" si="335"/>
        <v>8.3022123950375093</v>
      </c>
      <c r="CP102" s="1">
        <f t="shared" ca="1" si="336"/>
        <v>30.454632589973762</v>
      </c>
      <c r="CQ102" s="1">
        <f t="shared" ca="1" si="337"/>
        <v>3.7451315773793818</v>
      </c>
      <c r="CR102" s="1">
        <f t="shared" ca="1" si="338"/>
        <v>12.003227777765233</v>
      </c>
      <c r="CS102" s="83">
        <f t="shared" si="297"/>
        <v>1.8774828888455748E-4</v>
      </c>
      <c r="CT102" s="83">
        <f t="shared" si="298"/>
        <v>-1.2707359955281207E-3</v>
      </c>
      <c r="CU102" s="83">
        <f t="shared" ca="1" si="254"/>
        <v>1.2214019654541552E-3</v>
      </c>
      <c r="CV102" s="83">
        <f t="shared" ca="1" si="255"/>
        <v>1.0637805070923923E-2</v>
      </c>
      <c r="CW102" s="83">
        <f t="shared" ca="1" si="255"/>
        <v>3.2220693461199163E-3</v>
      </c>
      <c r="CX102" s="83">
        <f t="shared" si="299"/>
        <v>-2.822131181232224E-3</v>
      </c>
      <c r="CY102" s="83">
        <f t="shared" si="313"/>
        <v>-2.2834354841323842E-3</v>
      </c>
      <c r="CZ102" s="83">
        <f t="shared" ca="1" si="314"/>
        <v>6.5285720959555843E-4</v>
      </c>
      <c r="DA102" s="83">
        <f t="shared" ca="1" si="315"/>
        <v>-1.1645304084051889E-2</v>
      </c>
      <c r="DB102" s="83">
        <f t="shared" ca="1" si="315"/>
        <v>-5.8254244321378204E-3</v>
      </c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H102" s="5"/>
      <c r="EO102" s="91">
        <v>74908</v>
      </c>
      <c r="EP102" s="1">
        <f>+'gaku-mk1131'!G105</f>
        <v>70003.3</v>
      </c>
      <c r="EQ102" s="5">
        <f t="shared" ca="1" si="256"/>
        <v>16016.837516366451</v>
      </c>
      <c r="ER102" s="7">
        <f ca="1">+ER101+$EQ101</f>
        <v>713986.27259973437</v>
      </c>
      <c r="ES102" s="4">
        <f ca="1">+ER101+EQ101</f>
        <v>713986.27259973437</v>
      </c>
      <c r="ET102" s="131">
        <f ca="1">+ET101+EQ101-(ES105-ER105)/4</f>
        <v>702085.63710865821</v>
      </c>
      <c r="EU102" s="132">
        <v>637057.69999999995</v>
      </c>
      <c r="EV102" s="5">
        <f t="shared" ca="1" si="257"/>
        <v>6331</v>
      </c>
      <c r="EW102" s="92">
        <f t="shared" ca="1" si="258"/>
        <v>104.66666666666667</v>
      </c>
      <c r="EX102">
        <f t="shared" ca="1" si="339"/>
        <v>0.71123262751158611</v>
      </c>
      <c r="EY102">
        <f t="shared" ca="1" si="259"/>
        <v>0.73655934923023836</v>
      </c>
      <c r="EZ102">
        <f t="shared" ref="EZ102:FA132" ca="1" si="348">+LN(EX102/EX101)</f>
        <v>7.0109486912295037E-3</v>
      </c>
      <c r="FA102">
        <f t="shared" ca="1" si="348"/>
        <v>7.7506564809979575E-3</v>
      </c>
      <c r="FC102" s="6">
        <f>+call!C140</f>
        <v>6.6666666666666697E-4</v>
      </c>
      <c r="FE102" s="142">
        <f>fof!B164/10</f>
        <v>13778.661536736423</v>
      </c>
      <c r="FF102" s="142">
        <f>fof!C164/10</f>
        <v>324680.7</v>
      </c>
      <c r="FN102" s="5">
        <f t="shared" si="227"/>
        <v>13778.661536736423</v>
      </c>
      <c r="FO102" s="5">
        <f t="shared" si="211"/>
        <v>324680.7</v>
      </c>
      <c r="FP102" s="1">
        <f t="shared" si="340"/>
        <v>1.616897195246269</v>
      </c>
      <c r="FQ102" s="1">
        <f t="shared" si="341"/>
        <v>38.100603007114692</v>
      </c>
      <c r="FR102" s="211">
        <f>+FP102/消費税調整!$E102*100</f>
        <v>1.5315950009440704</v>
      </c>
      <c r="FS102" s="211">
        <f>+FQ102/消費税調整!$E102*100</f>
        <v>36.090540122288665</v>
      </c>
      <c r="FT102" s="83">
        <f t="shared" si="300"/>
        <v>2.111653804696054E-2</v>
      </c>
      <c r="FU102" s="83">
        <f t="shared" si="301"/>
        <v>3.9452142482599623E-2</v>
      </c>
      <c r="FW102" s="5">
        <f>kshotoku1722!E50</f>
        <v>253941</v>
      </c>
      <c r="FX102" s="72">
        <f t="shared" ca="1" si="261"/>
        <v>0.38322348729887407</v>
      </c>
      <c r="FY102">
        <f t="shared" ca="1" si="302"/>
        <v>1.8731752010185142E-2</v>
      </c>
      <c r="GA102" s="72">
        <f ca="1">+AVERAGE(OFFSET(Maikin05!$F$10,ROUNDDOWN((ROW(GA102)-ROW(GA$45))/4,0),MOD(ROW(GA102)-ROW(GA$45),4)*3):OFFSET(Maikin05!$F$10,ROUNDDOWN((ROW(GA102)-ROW(GA$45))/4,0),MOD(ROW(GA102)-ROW(GA$45),4)*3+2))</f>
        <v>104.66666666666667</v>
      </c>
      <c r="GB102" s="72">
        <f ca="1">+AVERAGE(OFFSET(Maikin30!$F$20,ROUNDDOWN((ROW(GB102)-ROW(GB$5))/4,0),MOD(ROW(GB102)-ROW(GB$5),4)*3):OFFSET(Maikin30!$F$20,ROUNDDOWN((ROW(GB102)-ROW(GB$5))/4,0),MOD(ROW(GB102)-ROW(GB$5),4)*3+2))</f>
        <v>103.06666666666668</v>
      </c>
      <c r="GC102" s="5">
        <f ca="1">+AVERAGE(OFFSET(Rocho!$J$66,(ROW(GC102)-ROW($GC$5))*3,0):OFFSET(Rocho!$J$66,(ROW(GC102)-ROW($GC$5))*3+2,0))</f>
        <v>6331</v>
      </c>
      <c r="GD102" s="72">
        <f t="shared" ca="1" si="262"/>
        <v>77.759969654643825</v>
      </c>
      <c r="GE102">
        <f t="shared" ca="1" si="303"/>
        <v>-1.4463493181273534E-2</v>
      </c>
      <c r="GF102" s="72"/>
      <c r="GG102" s="87" t="s">
        <v>321</v>
      </c>
      <c r="GH102" s="78">
        <f ca="1">+AVERAGE(OFFSET(Rocho!$E$6,(ROW(GH102)-ROW($GH$5))*3,0):OFFSET(Rocho!$E$6,(ROW(GH102)-ROW($GH$5))*3+2,0))/10000</f>
        <v>10774.333333333332</v>
      </c>
      <c r="GI102" s="82">
        <f>Rocho!T103</f>
        <v>8676.8647189615804</v>
      </c>
      <c r="GJ102">
        <f t="shared" si="304"/>
        <v>-7.0898292859038192E-4</v>
      </c>
      <c r="GL102" s="94">
        <f t="shared" si="230"/>
        <v>261675.19999999998</v>
      </c>
      <c r="GM102" s="5">
        <f t="shared" si="263"/>
        <v>74908</v>
      </c>
      <c r="GN102" s="5">
        <f>+'gaku-mk1722'!C49-'gaku-mk1722'!D49</f>
        <v>5729.7999999999884</v>
      </c>
      <c r="GO102" s="5">
        <f t="shared" si="264"/>
        <v>25227.1</v>
      </c>
      <c r="GP102" s="5">
        <f t="shared" si="265"/>
        <v>19460.2</v>
      </c>
      <c r="GQ102" s="5">
        <f>+'gaku-mk1722'!H49</f>
        <v>681.1</v>
      </c>
      <c r="GR102" s="5">
        <f>+'gaku-mk1722'!W49</f>
        <v>124599.7</v>
      </c>
      <c r="GS102" s="5">
        <f>+'gaku-mk1722'!M49</f>
        <v>67222.7</v>
      </c>
      <c r="GT102" s="5">
        <f>+'gaku-mk1722'!N49</f>
        <v>56153.4</v>
      </c>
      <c r="GU102" s="5">
        <f t="shared" si="266"/>
        <v>70748.7</v>
      </c>
      <c r="GV102" s="5">
        <f>+'gaku-jk1722'!C49-'gaku-jk1722'!D49</f>
        <v>5392.0999999999767</v>
      </c>
      <c r="GW102" s="5">
        <f t="shared" si="267"/>
        <v>14170.4</v>
      </c>
      <c r="GX102" s="5">
        <f t="shared" si="268"/>
        <v>20181.099999999999</v>
      </c>
      <c r="GY102" s="5">
        <f>+'gaku-jk1722'!H49</f>
        <v>1072.5</v>
      </c>
      <c r="GZ102" s="5">
        <f>+'gaku-jk1722'!Z49</f>
        <v>122774.39999999999</v>
      </c>
      <c r="HA102" s="5">
        <f>+'gaku-jk1722'!M49</f>
        <v>58901.5</v>
      </c>
      <c r="HB102" s="5">
        <f>+'gaku-jk1722'!N49</f>
        <v>66055.3</v>
      </c>
      <c r="HC102" s="9">
        <f t="shared" ca="1" si="231"/>
        <v>105.8</v>
      </c>
      <c r="HD102">
        <f ca="1">+OFFSET('def-cy1722'!$C$8,ROUNDDOWN((ROW(Sheet1!HG102)-ROW(Sheet1!HG$61))/4,0),0)</f>
        <v>104.6</v>
      </c>
      <c r="HE102" s="9">
        <f t="shared" ca="1" si="232"/>
        <v>176.4</v>
      </c>
      <c r="HF102" s="9">
        <f t="shared" ca="1" si="233"/>
        <v>96.6</v>
      </c>
      <c r="HG102">
        <f ca="1">+OFFSET('def-cy1722'!$H$8,ROUNDDOWN((ROW(Sheet1!HG102)-ROW(Sheet1!HG$61))/4,0),0)</f>
        <v>96.8</v>
      </c>
      <c r="HH102">
        <f ca="1">+OFFSET('def-cy1722'!$W$8,ROUNDDOWN((ROW(Sheet1!HG102)-ROW(Sheet1!HG$61))/4,0),0)</f>
        <v>101.6</v>
      </c>
      <c r="HI102">
        <f ca="1">+OFFSET('def-cy1722'!$M$8,ROUNDDOWN((ROW(Sheet1!HG102)-ROW(Sheet1!HG$61))/4,0),0)</f>
        <v>114.7</v>
      </c>
      <c r="HJ102">
        <f ca="1">+OFFSET('def-cy1722'!$N$8,ROUNDDOWN((ROW(Sheet1!HG102)-ROW(Sheet1!HG$61))/4,0),0)</f>
        <v>85.1</v>
      </c>
      <c r="HS102" s="9">
        <f t="shared" ca="1" si="203"/>
        <v>107.4</v>
      </c>
      <c r="HT102" s="9">
        <f t="shared" ca="1" si="204"/>
        <v>105.2</v>
      </c>
      <c r="HU102" s="9">
        <f t="shared" ca="1" si="205"/>
        <v>189.8</v>
      </c>
      <c r="HV102" s="9">
        <f t="shared" ca="1" si="206"/>
        <v>96.2</v>
      </c>
      <c r="HW102" s="9">
        <f t="shared" ca="1" si="207"/>
        <v>95.7</v>
      </c>
      <c r="HX102" s="9">
        <f t="shared" ca="1" si="208"/>
        <v>102</v>
      </c>
      <c r="HY102" s="9">
        <f t="shared" ca="1" si="209"/>
        <v>116.4</v>
      </c>
      <c r="HZ102" s="9">
        <f t="shared" ca="1" si="210"/>
        <v>82.7</v>
      </c>
      <c r="IA102">
        <f t="shared" ca="1" si="234"/>
        <v>-6.1781946670901749E-4</v>
      </c>
      <c r="IB102">
        <f t="shared" ca="1" si="235"/>
        <v>-2.1856406626166182E-4</v>
      </c>
      <c r="IC102">
        <f t="shared" ca="1" si="236"/>
        <v>1.3497657333527623E-4</v>
      </c>
      <c r="ID102">
        <f t="shared" ca="1" si="237"/>
        <v>1.5340939936178809E-3</v>
      </c>
      <c r="IE102">
        <f t="shared" ca="1" si="238"/>
        <v>-6.3895384968113509E-3</v>
      </c>
      <c r="IF102">
        <f t="shared" ca="1" si="239"/>
        <v>-7.7702434203227779E-4</v>
      </c>
      <c r="IG102">
        <f t="shared" ca="1" si="240"/>
        <v>7.9830974232805059E-3</v>
      </c>
      <c r="IH102">
        <f t="shared" ca="1" si="241"/>
        <v>-3.2217405105108322E-3</v>
      </c>
      <c r="II102">
        <f t="shared" ca="1" si="305"/>
        <v>-1.5725188920914773E-3</v>
      </c>
      <c r="IJ102" s="5">
        <f t="shared" ca="1" si="306"/>
        <v>240621.82728789086</v>
      </c>
      <c r="IK102" s="1">
        <f t="shared" ca="1" si="269"/>
        <v>28.236469603343984</v>
      </c>
      <c r="IL102">
        <f t="shared" ca="1" si="307"/>
        <v>-6.6308787828384716E-4</v>
      </c>
      <c r="IM102" s="5">
        <f t="shared" si="270"/>
        <v>261675.19999999998</v>
      </c>
      <c r="IN102">
        <f t="shared" ca="1" si="271"/>
        <v>108.74956896030878</v>
      </c>
      <c r="IP102" s="112">
        <v>133.36814412296499</v>
      </c>
      <c r="IQ102" s="112">
        <v>132.02403099295603</v>
      </c>
      <c r="IR102">
        <f t="shared" si="272"/>
        <v>97.431297788565047</v>
      </c>
      <c r="IS102">
        <f t="shared" si="308"/>
        <v>7.0400622733776902E-5</v>
      </c>
      <c r="IT102" s="112">
        <v>0.57149459025719551</v>
      </c>
      <c r="IU102">
        <f t="shared" si="309"/>
        <v>-1.2807806164864008E-3</v>
      </c>
      <c r="IW102">
        <f>+util!B100</f>
        <v>111.533333333333</v>
      </c>
      <c r="IX102">
        <f t="shared" si="310"/>
        <v>9.3079789268035069E-3</v>
      </c>
      <c r="IY102">
        <f t="shared" si="311"/>
        <v>5.5847873560821038E-3</v>
      </c>
      <c r="JA102" s="5">
        <f t="shared" si="273"/>
        <v>142079.9</v>
      </c>
      <c r="JB102" s="1">
        <f t="shared" si="274"/>
        <v>3.1794245792428719</v>
      </c>
      <c r="JC102" s="5">
        <f t="shared" ca="1" si="275"/>
        <v>130648.7017450672</v>
      </c>
      <c r="JD102" s="1">
        <f t="shared" ca="1" si="276"/>
        <v>15.33135267536302</v>
      </c>
      <c r="JE102">
        <f t="shared" ca="1" si="312"/>
        <v>-4.4030422646503913E-3</v>
      </c>
      <c r="JG102">
        <f t="shared" si="277"/>
        <v>0.56348164656027311</v>
      </c>
    </row>
    <row r="103" spans="1:267" x14ac:dyDescent="0.15">
      <c r="A103" t="s">
        <v>342</v>
      </c>
      <c r="B103" s="5">
        <f>+'gaku-mk1722'!B50</f>
        <v>521912.3</v>
      </c>
      <c r="C103" s="5">
        <f>+'kgaku-mk1722'!B51</f>
        <v>284347.90000000002</v>
      </c>
      <c r="D103" s="5">
        <f>+'kgaku-mk1722'!C51</f>
        <v>3510.9</v>
      </c>
      <c r="E103" s="5">
        <f>+'kgaku-mk1722'!D51</f>
        <v>838.7</v>
      </c>
      <c r="F103" s="5">
        <f>+'kgaku-mk1722'!F51</f>
        <v>25204.400000000001</v>
      </c>
      <c r="G103" s="5">
        <f>+'kgaku-mk1722'!G51</f>
        <v>14808.5</v>
      </c>
      <c r="H103" s="5">
        <f>+'kgaku-mk1722'!H51</f>
        <v>77014</v>
      </c>
      <c r="I103" s="5">
        <f>+'kgaku-mk1722'!I51</f>
        <v>164648.79999999999</v>
      </c>
      <c r="J103" s="5">
        <f>+'gaku-mk1722'!F50</f>
        <v>19517.400000000001</v>
      </c>
      <c r="K103" s="5">
        <f>+'gaku-mk1722'!G50</f>
        <v>75712.3</v>
      </c>
      <c r="L103" s="5">
        <f>+'gaku-jk1722'!B50</f>
        <v>483436.1</v>
      </c>
      <c r="M103" s="5">
        <f>+'kgaku-jk1722'!B51</f>
        <v>272487.3</v>
      </c>
      <c r="N103" s="5">
        <f>+'kgaku-jk1722'!C51</f>
        <v>3441.2</v>
      </c>
      <c r="O103" s="5">
        <f>+'kgaku-jk1722'!D51</f>
        <v>831.2</v>
      </c>
      <c r="P103" s="5">
        <f>+'kgaku-jk1722'!F51</f>
        <v>14463.3</v>
      </c>
      <c r="Q103" s="5">
        <f>+'kgaku-jk1722'!G51</f>
        <v>14294.3</v>
      </c>
      <c r="R103" s="5">
        <f>+'kgaku-jk1722'!H51</f>
        <v>81574.5</v>
      </c>
      <c r="S103" s="5">
        <f>+'kgaku-jk1722'!I51</f>
        <v>162229.5</v>
      </c>
      <c r="T103" s="5">
        <f>+'gaku-jk1722'!F50</f>
        <v>20192.3</v>
      </c>
      <c r="U103" s="5">
        <f>+'gaku-jk1722'!G50</f>
        <v>71559.3</v>
      </c>
      <c r="V103" s="8">
        <f t="shared" si="324"/>
        <v>107.95890087645503</v>
      </c>
      <c r="W103" s="8">
        <f t="shared" si="325"/>
        <v>104.35271662202238</v>
      </c>
      <c r="X103" s="8">
        <f t="shared" si="326"/>
        <v>102.02545623619667</v>
      </c>
      <c r="Y103" s="8">
        <f t="shared" si="327"/>
        <v>100.90230991337825</v>
      </c>
      <c r="Z103" s="8">
        <f t="shared" si="328"/>
        <v>174.26451777948327</v>
      </c>
      <c r="AA103" s="8">
        <f t="shared" si="329"/>
        <v>103.597238059926</v>
      </c>
      <c r="AB103" s="8">
        <f t="shared" si="330"/>
        <v>94.409404899815513</v>
      </c>
      <c r="AC103" s="8">
        <f t="shared" si="331"/>
        <v>101.49128241164522</v>
      </c>
      <c r="AD103" s="8">
        <f t="shared" si="332"/>
        <v>96.657636821956899</v>
      </c>
      <c r="AE103" s="8">
        <f t="shared" si="333"/>
        <v>105.80357829101179</v>
      </c>
      <c r="AF103" s="10">
        <f ca="1">+OFFSET('kdef-cy1722'!B$9,ROUNDDOWN((ROW(Sheet1!AF103)-ROW(Sheet1!AF$61))/4,0),0)</f>
        <v>104.6</v>
      </c>
      <c r="AG103" s="10">
        <f ca="1">+OFFSET('kdef-cy1722'!C$9,ROUNDDOWN((ROW(Sheet1!AG103)-ROW(Sheet1!AG$61))/4,0),0)</f>
        <v>100</v>
      </c>
      <c r="AH103" s="10">
        <f ca="1">+OFFSET('kdef-cy1722'!D$9,ROUNDDOWN((ROW(Sheet1!AH103)-ROW(Sheet1!AH$61))/4,0),0)</f>
        <v>101</v>
      </c>
      <c r="AI103" s="10">
        <f ca="1">+OFFSET('kdef-cy1722'!F$9,ROUNDDOWN((ROW(Sheet1!AI103)-ROW(Sheet1!AI$61))/4,0),0)</f>
        <v>176.4</v>
      </c>
      <c r="AJ103" s="10">
        <f ca="1">+OFFSET('kdef-cy1722'!G$9,ROUNDDOWN((ROW(Sheet1!AJ103)-ROW(Sheet1!AJ$61))/4,0),0)</f>
        <v>104</v>
      </c>
      <c r="AK103" s="10">
        <f ca="1">+OFFSET('kdef-cy1722'!H$9,ROUNDDOWN((ROW(Sheet1!AK103)-ROW(Sheet1!AK$61))/4,0),0)</f>
        <v>94.7</v>
      </c>
      <c r="AL103" s="10">
        <f ca="1">+OFFSET('kdef-cy1722'!I$9,ROUNDDOWN((ROW(Sheet1!AL103)-ROW(Sheet1!AL$61))/4,0),0)</f>
        <v>101.5</v>
      </c>
      <c r="AM103" s="10">
        <f ca="1">+OFFSET('def-cy1722'!$F$8,ROUNDDOWN((ROW(Sheet1!AM103)-ROW(Sheet1!AM$61))/4,0),0)</f>
        <v>96.6</v>
      </c>
      <c r="AN103" s="10">
        <f ca="1">+OFFSET('def-cy1722'!$G$8,ROUNDDOWN((ROW(Sheet1!AN103)-ROW(Sheet1!AN$61))/4,0),0)</f>
        <v>105.8</v>
      </c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9">
        <f t="shared" ca="1" si="316"/>
        <v>105.1</v>
      </c>
      <c r="AY103" s="9">
        <f t="shared" ca="1" si="317"/>
        <v>100</v>
      </c>
      <c r="AZ103" s="9">
        <f t="shared" ca="1" si="318"/>
        <v>101</v>
      </c>
      <c r="BA103" s="9">
        <f t="shared" ca="1" si="319"/>
        <v>189.8</v>
      </c>
      <c r="BB103" s="9">
        <f t="shared" ca="1" si="320"/>
        <v>105.1</v>
      </c>
      <c r="BC103" s="9">
        <f t="shared" ca="1" si="321"/>
        <v>93.9</v>
      </c>
      <c r="BD103" s="9">
        <f t="shared" ca="1" si="322"/>
        <v>101.6</v>
      </c>
      <c r="BE103" s="9">
        <f t="shared" ca="1" si="322"/>
        <v>96.2</v>
      </c>
      <c r="BF103" s="9">
        <f t="shared" ca="1" si="323"/>
        <v>107.4</v>
      </c>
      <c r="BG103">
        <f t="shared" ca="1" si="278"/>
        <v>9.6439106932085869E-5</v>
      </c>
      <c r="BH103">
        <f t="shared" ca="1" si="279"/>
        <v>-1.1657125463622368E-4</v>
      </c>
      <c r="BI103">
        <f t="shared" ca="1" si="280"/>
        <v>-1.4047579810513569E-3</v>
      </c>
      <c r="BJ103">
        <f t="shared" ca="1" si="281"/>
        <v>5.482112405312157E-3</v>
      </c>
      <c r="BK103">
        <f t="shared" ca="1" si="282"/>
        <v>-7.4726132485563278E-4</v>
      </c>
      <c r="BL103" s="13">
        <f t="shared" ca="1" si="283"/>
        <v>3.3099609517010294E-3</v>
      </c>
      <c r="BM103">
        <f t="shared" ca="1" si="342"/>
        <v>1.2004503408182576E-2</v>
      </c>
      <c r="BN103">
        <f t="shared" ca="1" si="343"/>
        <v>2.326599948718385E-4</v>
      </c>
      <c r="BO103" s="13">
        <f t="shared" ca="1" si="344"/>
        <v>1.2237163403054415E-2</v>
      </c>
      <c r="BP103">
        <f t="shared" ca="1" si="284"/>
        <v>7.1187976707348145E-3</v>
      </c>
      <c r="BQ103">
        <f t="shared" ca="1" si="285"/>
        <v>4.5458107221598293E-3</v>
      </c>
      <c r="BR103">
        <f t="shared" ca="1" si="286"/>
        <v>8.8102628100813227E-5</v>
      </c>
      <c r="BS103" s="13">
        <f t="shared" ca="1" si="287"/>
        <v>1.1752711020995458E-2</v>
      </c>
      <c r="BT103" s="5">
        <f t="shared" si="245"/>
        <v>71559.3</v>
      </c>
      <c r="BU103" s="5">
        <f t="shared" ca="1" si="345"/>
        <v>260383.29166646913</v>
      </c>
      <c r="BV103" s="5">
        <f t="shared" ca="1" si="346"/>
        <v>32305.31520079204</v>
      </c>
      <c r="BW103" s="5">
        <f t="shared" ca="1" si="288"/>
        <v>103489.68110845606</v>
      </c>
      <c r="BX103" s="5">
        <f t="shared" si="248"/>
        <v>75712.3</v>
      </c>
      <c r="BY103" s="5">
        <f t="shared" si="249"/>
        <v>259143.5</v>
      </c>
      <c r="BZ103" s="5">
        <f t="shared" si="250"/>
        <v>44721.8</v>
      </c>
      <c r="CA103" s="5">
        <f t="shared" si="251"/>
        <v>120434.1</v>
      </c>
      <c r="CB103" s="9">
        <f t="shared" si="289"/>
        <v>105.80357829101179</v>
      </c>
      <c r="CC103" s="9">
        <f t="shared" ca="1" si="290"/>
        <v>99.523858977842096</v>
      </c>
      <c r="CD103" s="9">
        <f t="shared" ca="1" si="291"/>
        <v>138.43480468162574</v>
      </c>
      <c r="CE103" s="9">
        <f t="shared" ca="1" si="292"/>
        <v>116.37305160288048</v>
      </c>
      <c r="CF103" s="5"/>
      <c r="CG103" s="5">
        <f t="shared" si="347"/>
        <v>99.409309042511211</v>
      </c>
      <c r="CH103" s="5">
        <f t="shared" ca="1" si="293"/>
        <v>99.523858977842096</v>
      </c>
      <c r="CI103" s="5">
        <f t="shared" si="253"/>
        <v>129.04638788536343</v>
      </c>
      <c r="CJ103" s="5">
        <f t="shared" ca="1" si="294"/>
        <v>138.43480468162574</v>
      </c>
      <c r="CK103" s="5">
        <f t="shared" si="295"/>
        <v>113.38719897114247</v>
      </c>
      <c r="CL103" s="5">
        <f t="shared" ca="1" si="296"/>
        <v>116.37305160288048</v>
      </c>
      <c r="CM103" s="5"/>
      <c r="CN103" s="1">
        <f t="shared" si="334"/>
        <v>56.84965918294823</v>
      </c>
      <c r="CO103" s="1">
        <f t="shared" si="335"/>
        <v>8.4150145518101525</v>
      </c>
      <c r="CP103" s="1">
        <f t="shared" ca="1" si="336"/>
        <v>30.619768337889901</v>
      </c>
      <c r="CQ103" s="1">
        <f t="shared" ca="1" si="337"/>
        <v>3.798942939848192</v>
      </c>
      <c r="CR103" s="1">
        <f t="shared" ca="1" si="338"/>
        <v>12.169867124047467</v>
      </c>
      <c r="CS103" s="83">
        <f t="shared" si="297"/>
        <v>6.7252387104819612E-3</v>
      </c>
      <c r="CT103" s="83">
        <f t="shared" si="298"/>
        <v>1.3495524009217674E-2</v>
      </c>
      <c r="CU103" s="83">
        <f t="shared" ca="1" si="254"/>
        <v>5.4077043027145159E-3</v>
      </c>
      <c r="CV103" s="83">
        <f t="shared" ca="1" si="255"/>
        <v>1.4266103812002493E-2</v>
      </c>
      <c r="CW103" s="83">
        <f t="shared" ca="1" si="255"/>
        <v>1.3787393520580305E-2</v>
      </c>
      <c r="CX103" s="83">
        <f t="shared" si="299"/>
        <v>-9.5223650512910615E-4</v>
      </c>
      <c r="CY103" s="83">
        <f t="shared" si="313"/>
        <v>-7.1237796174829096E-4</v>
      </c>
      <c r="CZ103" s="83">
        <f t="shared" ca="1" si="314"/>
        <v>-1.4256330277597349E-4</v>
      </c>
      <c r="DA103" s="83">
        <f t="shared" ca="1" si="315"/>
        <v>-1.1391161033804531E-2</v>
      </c>
      <c r="DB103" s="83">
        <f t="shared" ca="1" si="315"/>
        <v>-4.6950120260492861E-3</v>
      </c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H103" s="5"/>
      <c r="EO103" s="91">
        <v>75712.3</v>
      </c>
      <c r="EP103" s="1">
        <f>+'gaku-mk1131'!G106</f>
        <v>70494.399999999994</v>
      </c>
      <c r="EQ103" s="5">
        <f t="shared" ca="1" si="256"/>
        <v>16264.998416120843</v>
      </c>
      <c r="ER103" s="7">
        <f ca="1">+ER102+$EQ102</f>
        <v>730003.11011610087</v>
      </c>
      <c r="ES103" s="7">
        <f ca="1">+ES102+$EQ102</f>
        <v>730003.11011610087</v>
      </c>
      <c r="ET103" s="7">
        <f ca="1">+ET102+EQ102-(ES105-ER105)/4</f>
        <v>706201.8391339489</v>
      </c>
      <c r="EU103" s="132">
        <v>635702.4</v>
      </c>
      <c r="EV103" s="5">
        <f t="shared" ca="1" si="257"/>
        <v>6334</v>
      </c>
      <c r="EW103" s="92">
        <f t="shared" ca="1" si="258"/>
        <v>104.83333333333333</v>
      </c>
      <c r="EX103">
        <f t="shared" ca="1" si="339"/>
        <v>0.71208382871993903</v>
      </c>
      <c r="EY103">
        <f t="shared" ca="1" si="259"/>
        <v>0.73956120380525281</v>
      </c>
      <c r="EZ103">
        <f t="shared" ca="1" si="348"/>
        <v>1.1960815967584748E-3</v>
      </c>
      <c r="FA103">
        <f t="shared" ca="1" si="348"/>
        <v>4.0672270391206517E-3</v>
      </c>
      <c r="FC103" s="6">
        <f>+call!C141</f>
        <v>6.6666666666666697E-4</v>
      </c>
      <c r="FE103" s="142">
        <f>fof!B165/10</f>
        <v>12272.812202099223</v>
      </c>
      <c r="FF103" s="142">
        <f>fof!C165/10</f>
        <v>301946.90000000002</v>
      </c>
      <c r="FN103" s="5">
        <f t="shared" si="227"/>
        <v>12272.812202099223</v>
      </c>
      <c r="FO103" s="5">
        <f t="shared" si="211"/>
        <v>301946.90000000002</v>
      </c>
      <c r="FP103" s="1">
        <f t="shared" si="340"/>
        <v>1.4432211225137495</v>
      </c>
      <c r="FQ103" s="1">
        <f t="shared" si="341"/>
        <v>35.507440086389401</v>
      </c>
      <c r="FR103" s="211">
        <f>+FP103/消費税調整!$E103*100</f>
        <v>1.3683839132524753</v>
      </c>
      <c r="FS103" s="211">
        <f>+FQ103/消費税調整!$E103*100</f>
        <v>33.666226926032564</v>
      </c>
      <c r="FT103" s="83">
        <f t="shared" si="300"/>
        <v>-0.11267925850089555</v>
      </c>
      <c r="FU103" s="83">
        <f t="shared" si="301"/>
        <v>-6.9535618039807373E-2</v>
      </c>
      <c r="FW103" s="5">
        <f>kshotoku1722!E51</f>
        <v>253967.7</v>
      </c>
      <c r="FX103" s="72">
        <f t="shared" ca="1" si="261"/>
        <v>0.3824732197045948</v>
      </c>
      <c r="FY103">
        <f t="shared" ca="1" si="302"/>
        <v>-1.959699780680807E-3</v>
      </c>
      <c r="GA103" s="72">
        <f ca="1">+AVERAGE(OFFSET(Maikin05!$F$10,ROUNDDOWN((ROW(GA103)-ROW(GA$45))/4,0),MOD(ROW(GA103)-ROW(GA$45),4)*3):OFFSET(Maikin05!$F$10,ROUNDDOWN((ROW(GA103)-ROW(GA$45))/4,0),MOD(ROW(GA103)-ROW(GA$45),4)*3+2))</f>
        <v>104.83333333333333</v>
      </c>
      <c r="GB103" s="72">
        <f ca="1">+AVERAGE(OFFSET(Maikin30!$F$20,ROUNDDOWN((ROW(GB103)-ROW(GB$5))/4,0),MOD(ROW(GB103)-ROW(GB$5),4)*3):OFFSET(Maikin30!$F$20,ROUNDDOWN((ROW(GB103)-ROW(GB$5))/4,0),MOD(ROW(GB103)-ROW(GB$5),4)*3+2))</f>
        <v>103.39999999999999</v>
      </c>
      <c r="GC103" s="5">
        <f ca="1">+AVERAGE(OFFSET(Rocho!$J$66,(ROW(GC103)-ROW($GC$5))*3,0):OFFSET(Rocho!$J$66,(ROW(GC103)-ROW($GC$5))*3+2,0))</f>
        <v>6334</v>
      </c>
      <c r="GD103" s="72">
        <f t="shared" ca="1" si="262"/>
        <v>78.08475317129313</v>
      </c>
      <c r="GE103">
        <f t="shared" ca="1" si="303"/>
        <v>4.1680460005902647E-3</v>
      </c>
      <c r="GF103" s="72"/>
      <c r="GG103" s="87" t="s">
        <v>322</v>
      </c>
      <c r="GH103" s="78">
        <f ca="1">+AVERAGE(OFFSET(Rocho!$E$6,(ROW(GH103)-ROW($GH$5))*3,0):OFFSET(Rocho!$E$6,(ROW(GH103)-ROW($GH$5))*3+2,0))/10000</f>
        <v>10788.666666666668</v>
      </c>
      <c r="GI103" s="82">
        <f>Rocho!T104</f>
        <v>8674.3723422416297</v>
      </c>
      <c r="GJ103">
        <f t="shared" si="304"/>
        <v>-2.872851922085726E-4</v>
      </c>
      <c r="GL103" s="94">
        <f t="shared" si="230"/>
        <v>262768.8</v>
      </c>
      <c r="GM103" s="5">
        <f t="shared" si="263"/>
        <v>75712.3</v>
      </c>
      <c r="GN103" s="5">
        <f>+'gaku-mk1722'!C50-'gaku-mk1722'!D50</f>
        <v>5693.7999999999884</v>
      </c>
      <c r="GO103" s="5">
        <f t="shared" si="264"/>
        <v>25204.400000000001</v>
      </c>
      <c r="GP103" s="5">
        <f t="shared" si="265"/>
        <v>19517.400000000001</v>
      </c>
      <c r="GQ103" s="5">
        <f>+'gaku-mk1722'!H50</f>
        <v>1840.3</v>
      </c>
      <c r="GR103" s="5">
        <f>+'gaku-mk1722'!W50</f>
        <v>124459.2</v>
      </c>
      <c r="GS103" s="5">
        <f>+'gaku-mk1722'!M50</f>
        <v>68617.899999999994</v>
      </c>
      <c r="GT103" s="5">
        <f>+'gaku-mk1722'!N50</f>
        <v>58276.5</v>
      </c>
      <c r="GU103" s="5">
        <f t="shared" si="266"/>
        <v>71559.3</v>
      </c>
      <c r="GV103" s="5">
        <f>+'gaku-jk1722'!C50-'gaku-jk1722'!D50</f>
        <v>5371.5</v>
      </c>
      <c r="GW103" s="5">
        <f t="shared" si="267"/>
        <v>14463.3</v>
      </c>
      <c r="GX103" s="5">
        <f t="shared" si="268"/>
        <v>20192.3</v>
      </c>
      <c r="GY103" s="5">
        <f>+'gaku-jk1722'!H50</f>
        <v>2054.1999999999998</v>
      </c>
      <c r="GZ103" s="5">
        <f>+'gaku-jk1722'!Z50</f>
        <v>122604.2</v>
      </c>
      <c r="HA103" s="5">
        <f>+'gaku-jk1722'!M50</f>
        <v>59458.8</v>
      </c>
      <c r="HB103" s="5">
        <f>+'gaku-jk1722'!N50</f>
        <v>67524.800000000003</v>
      </c>
      <c r="HC103" s="9">
        <f t="shared" ca="1" si="231"/>
        <v>105.8</v>
      </c>
      <c r="HD103">
        <f ca="1">+OFFSET('def-cy1722'!$C$8,ROUNDDOWN((ROW(Sheet1!HG103)-ROW(Sheet1!HG$61))/4,0),0)</f>
        <v>104.6</v>
      </c>
      <c r="HE103" s="9">
        <f t="shared" ca="1" si="232"/>
        <v>176.4</v>
      </c>
      <c r="HF103" s="9">
        <f t="shared" ca="1" si="233"/>
        <v>96.6</v>
      </c>
      <c r="HG103">
        <f ca="1">+OFFSET('def-cy1722'!$H$8,ROUNDDOWN((ROW(Sheet1!HG103)-ROW(Sheet1!HG$61))/4,0),0)</f>
        <v>96.8</v>
      </c>
      <c r="HH103">
        <f ca="1">+OFFSET('def-cy1722'!$W$8,ROUNDDOWN((ROW(Sheet1!HG103)-ROW(Sheet1!HG$61))/4,0),0)</f>
        <v>101.6</v>
      </c>
      <c r="HI103">
        <f ca="1">+OFFSET('def-cy1722'!$M$8,ROUNDDOWN((ROW(Sheet1!HG103)-ROW(Sheet1!HG$61))/4,0),0)</f>
        <v>114.7</v>
      </c>
      <c r="HJ103">
        <f ca="1">+OFFSET('def-cy1722'!$N$8,ROUNDDOWN((ROW(Sheet1!HG103)-ROW(Sheet1!HG$61))/4,0),0)</f>
        <v>85.1</v>
      </c>
      <c r="HS103" s="9">
        <f t="shared" ca="1" si="203"/>
        <v>107.4</v>
      </c>
      <c r="HT103" s="9">
        <f t="shared" ca="1" si="204"/>
        <v>105.2</v>
      </c>
      <c r="HU103" s="9">
        <f t="shared" ca="1" si="205"/>
        <v>189.8</v>
      </c>
      <c r="HV103" s="9">
        <f t="shared" ca="1" si="206"/>
        <v>96.2</v>
      </c>
      <c r="HW103" s="9">
        <f t="shared" ca="1" si="207"/>
        <v>95.7</v>
      </c>
      <c r="HX103" s="9">
        <f t="shared" ca="1" si="208"/>
        <v>102</v>
      </c>
      <c r="HY103" s="9">
        <f t="shared" ca="1" si="209"/>
        <v>116.4</v>
      </c>
      <c r="HZ103" s="9">
        <f t="shared" ca="1" si="210"/>
        <v>82.7</v>
      </c>
      <c r="IA103">
        <f t="shared" ca="1" si="234"/>
        <v>3.246558087612047E-3</v>
      </c>
      <c r="IB103">
        <f t="shared" ca="1" si="235"/>
        <v>-8.0815610328163664E-5</v>
      </c>
      <c r="IC103">
        <f t="shared" ca="1" si="236"/>
        <v>2.0731363985033984E-3</v>
      </c>
      <c r="ID103">
        <f t="shared" ca="1" si="237"/>
        <v>4.0179579899627493E-5</v>
      </c>
      <c r="IE103">
        <f t="shared" ca="1" si="238"/>
        <v>3.5035072916543737E-3</v>
      </c>
      <c r="IF103">
        <f t="shared" ca="1" si="239"/>
        <v>-6.4739900030575791E-4</v>
      </c>
      <c r="IG103">
        <f t="shared" ca="1" si="240"/>
        <v>2.4191027786292581E-3</v>
      </c>
      <c r="IH103">
        <f t="shared" ca="1" si="241"/>
        <v>-4.5319738669333306E-3</v>
      </c>
      <c r="II103">
        <f t="shared" ca="1" si="305"/>
        <v>6.0222956587314535E-3</v>
      </c>
      <c r="IJ103" s="5">
        <f t="shared" ca="1" si="306"/>
        <v>242070.92307376277</v>
      </c>
      <c r="IK103" s="1">
        <f t="shared" ca="1" si="269"/>
        <v>28.466325694016422</v>
      </c>
      <c r="IL103">
        <f t="shared" ca="1" si="307"/>
        <v>8.1074433284845978E-3</v>
      </c>
      <c r="IM103" s="5">
        <f t="shared" si="270"/>
        <v>262768.8</v>
      </c>
      <c r="IN103">
        <f t="shared" ca="1" si="271"/>
        <v>108.55033585340203</v>
      </c>
      <c r="IP103" s="112">
        <v>133.28699151090859</v>
      </c>
      <c r="IQ103" s="112">
        <v>132.27775218123458</v>
      </c>
      <c r="IR103">
        <f t="shared" si="272"/>
        <v>98.0662807064205</v>
      </c>
      <c r="IS103">
        <f t="shared" si="308"/>
        <v>6.4960922352484901E-3</v>
      </c>
      <c r="IT103" s="112">
        <v>0.57259287732996755</v>
      </c>
      <c r="IU103">
        <f t="shared" si="309"/>
        <v>1.9199360910046102E-3</v>
      </c>
      <c r="IW103">
        <f>+util!B101</f>
        <v>112.1</v>
      </c>
      <c r="IX103">
        <f t="shared" si="310"/>
        <v>5.0678301935031074E-3</v>
      </c>
      <c r="IY103">
        <f t="shared" si="311"/>
        <v>3.0406981161018643E-3</v>
      </c>
      <c r="JA103" s="5">
        <f t="shared" si="273"/>
        <v>142334.69999999998</v>
      </c>
      <c r="JB103" s="1">
        <f t="shared" si="274"/>
        <v>3.1826693022194985</v>
      </c>
      <c r="JC103" s="5">
        <f t="shared" ca="1" si="275"/>
        <v>131123.22396885438</v>
      </c>
      <c r="JD103" s="1">
        <f t="shared" ca="1" si="276"/>
        <v>15.419433082466867</v>
      </c>
      <c r="JE103">
        <f t="shared" ca="1" si="312"/>
        <v>5.7286762478615033E-3</v>
      </c>
      <c r="JG103">
        <f t="shared" si="277"/>
        <v>0.56364698457562434</v>
      </c>
    </row>
    <row r="104" spans="1:267" x14ac:dyDescent="0.15">
      <c r="A104" t="s">
        <v>343</v>
      </c>
      <c r="B104" s="5">
        <f>+'gaku-mk1722'!B51</f>
        <v>520540.1</v>
      </c>
      <c r="C104" s="5">
        <f>+'kgaku-mk1722'!B52</f>
        <v>282644.3</v>
      </c>
      <c r="D104" s="5">
        <f>+'kgaku-mk1722'!C52</f>
        <v>3547.6</v>
      </c>
      <c r="E104" s="5">
        <f>+'kgaku-mk1722'!D52</f>
        <v>802.6</v>
      </c>
      <c r="F104" s="5">
        <f>+'kgaku-mk1722'!F52</f>
        <v>24301</v>
      </c>
      <c r="G104" s="5">
        <f>+'kgaku-mk1722'!G52</f>
        <v>14484.5</v>
      </c>
      <c r="H104" s="5">
        <f>+'kgaku-mk1722'!H52</f>
        <v>76313.399999999994</v>
      </c>
      <c r="I104" s="5">
        <f>+'kgaku-mk1722'!I52</f>
        <v>164800.6</v>
      </c>
      <c r="J104" s="5">
        <f>+'gaku-mk1722'!F51</f>
        <v>19430.5</v>
      </c>
      <c r="K104" s="5">
        <f>+'gaku-mk1722'!G51</f>
        <v>76849.2</v>
      </c>
      <c r="L104" s="5">
        <f>+'gaku-jk1722'!B51</f>
        <v>481529.7</v>
      </c>
      <c r="M104" s="5">
        <f>+'kgaku-jk1722'!B52</f>
        <v>270353</v>
      </c>
      <c r="N104" s="5">
        <f>+'kgaku-jk1722'!C52</f>
        <v>3510.5</v>
      </c>
      <c r="O104" s="5">
        <f>+'kgaku-jk1722'!D52</f>
        <v>791.8</v>
      </c>
      <c r="P104" s="5">
        <f>+'kgaku-jk1722'!F52</f>
        <v>14134.7</v>
      </c>
      <c r="Q104" s="5">
        <f>+'kgaku-jk1722'!G52</f>
        <v>13932.7</v>
      </c>
      <c r="R104" s="5">
        <f>+'kgaku-jk1722'!H52</f>
        <v>79991</v>
      </c>
      <c r="S104" s="5">
        <f>+'kgaku-jk1722'!I52</f>
        <v>162362.1</v>
      </c>
      <c r="T104" s="5">
        <f>+'gaku-jk1722'!F51</f>
        <v>20071.099999999999</v>
      </c>
      <c r="U104" s="5">
        <f>+'gaku-jk1722'!G51</f>
        <v>73011.199999999997</v>
      </c>
      <c r="V104" s="8">
        <f t="shared" si="324"/>
        <v>108.10134868108861</v>
      </c>
      <c r="W104" s="8">
        <f t="shared" si="325"/>
        <v>104.5463893502199</v>
      </c>
      <c r="X104" s="8">
        <f t="shared" si="326"/>
        <v>101.05682951146559</v>
      </c>
      <c r="Y104" s="8">
        <f t="shared" si="327"/>
        <v>101.36398080323315</v>
      </c>
      <c r="Z104" s="8">
        <f t="shared" si="328"/>
        <v>171.92441296950059</v>
      </c>
      <c r="AA104" s="8">
        <f t="shared" si="329"/>
        <v>103.96046710257166</v>
      </c>
      <c r="AB104" s="8">
        <f t="shared" si="330"/>
        <v>95.402482779312663</v>
      </c>
      <c r="AC104" s="8">
        <f t="shared" si="331"/>
        <v>101.50188991150029</v>
      </c>
      <c r="AD104" s="8">
        <f t="shared" si="332"/>
        <v>96.808346328801122</v>
      </c>
      <c r="AE104" s="8">
        <f t="shared" si="333"/>
        <v>105.25672773492285</v>
      </c>
      <c r="AF104" s="10">
        <f ca="1">+OFFSET('kdef-cy1722'!B$9,ROUNDDOWN((ROW(Sheet1!AF104)-ROW(Sheet1!AF$61))/4,0),0)</f>
        <v>104.6</v>
      </c>
      <c r="AG104" s="10">
        <f ca="1">+OFFSET('kdef-cy1722'!C$9,ROUNDDOWN((ROW(Sheet1!AG104)-ROW(Sheet1!AG$61))/4,0),0)</f>
        <v>100</v>
      </c>
      <c r="AH104" s="10">
        <f ca="1">+OFFSET('kdef-cy1722'!D$9,ROUNDDOWN((ROW(Sheet1!AH104)-ROW(Sheet1!AH$61))/4,0),0)</f>
        <v>101</v>
      </c>
      <c r="AI104" s="10">
        <f ca="1">+OFFSET('kdef-cy1722'!F$9,ROUNDDOWN((ROW(Sheet1!AI104)-ROW(Sheet1!AI$61))/4,0),0)</f>
        <v>176.4</v>
      </c>
      <c r="AJ104" s="10">
        <f ca="1">+OFFSET('kdef-cy1722'!G$9,ROUNDDOWN((ROW(Sheet1!AJ104)-ROW(Sheet1!AJ$61))/4,0),0)</f>
        <v>104</v>
      </c>
      <c r="AK104" s="10">
        <f ca="1">+OFFSET('kdef-cy1722'!H$9,ROUNDDOWN((ROW(Sheet1!AK104)-ROW(Sheet1!AK$61))/4,0),0)</f>
        <v>94.7</v>
      </c>
      <c r="AL104" s="10">
        <f ca="1">+OFFSET('kdef-cy1722'!I$9,ROUNDDOWN((ROW(Sheet1!AL104)-ROW(Sheet1!AL$61))/4,0),0)</f>
        <v>101.5</v>
      </c>
      <c r="AM104" s="10">
        <f ca="1">+OFFSET('def-cy1722'!$F$8,ROUNDDOWN((ROW(Sheet1!AM104)-ROW(Sheet1!AM$61))/4,0),0)</f>
        <v>96.6</v>
      </c>
      <c r="AN104" s="10">
        <f ca="1">+OFFSET('def-cy1722'!$G$8,ROUNDDOWN((ROW(Sheet1!AN104)-ROW(Sheet1!AN$61))/4,0),0)</f>
        <v>105.8</v>
      </c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9">
        <f t="shared" ca="1" si="316"/>
        <v>105.1</v>
      </c>
      <c r="AY104" s="9">
        <f t="shared" ca="1" si="317"/>
        <v>100</v>
      </c>
      <c r="AZ104" s="9">
        <f t="shared" ca="1" si="318"/>
        <v>101</v>
      </c>
      <c r="BA104" s="9">
        <f t="shared" ca="1" si="319"/>
        <v>189.8</v>
      </c>
      <c r="BB104" s="9">
        <f t="shared" ca="1" si="320"/>
        <v>105.1</v>
      </c>
      <c r="BC104" s="9">
        <f t="shared" ca="1" si="321"/>
        <v>93.9</v>
      </c>
      <c r="BD104" s="9">
        <f t="shared" ca="1" si="322"/>
        <v>101.6</v>
      </c>
      <c r="BE104" s="9">
        <f t="shared" ca="1" si="322"/>
        <v>96.2</v>
      </c>
      <c r="BF104" s="9">
        <f t="shared" ca="1" si="323"/>
        <v>107.4</v>
      </c>
      <c r="BG104">
        <f t="shared" ca="1" si="278"/>
        <v>2.6751734371685488E-4</v>
      </c>
      <c r="BH104">
        <f t="shared" ca="1" si="279"/>
        <v>1.5361594770373045E-4</v>
      </c>
      <c r="BI104">
        <f t="shared" ca="1" si="280"/>
        <v>-1.4670666570548744E-3</v>
      </c>
      <c r="BJ104">
        <f t="shared" ca="1" si="281"/>
        <v>-5.7398741303798665E-3</v>
      </c>
      <c r="BK104">
        <f t="shared" ca="1" si="282"/>
        <v>5.2006298085549964E-4</v>
      </c>
      <c r="BL104" s="13">
        <f t="shared" ca="1" si="283"/>
        <v>-6.2657445151586555E-3</v>
      </c>
      <c r="BM104">
        <f t="shared" ca="1" si="342"/>
        <v>-1.3304853860591779E-2</v>
      </c>
      <c r="BN104">
        <f t="shared" ca="1" si="343"/>
        <v>-2.4872763093088312E-3</v>
      </c>
      <c r="BO104" s="13">
        <f t="shared" ca="1" si="344"/>
        <v>-1.5792130169900609E-2</v>
      </c>
      <c r="BP104">
        <f t="shared" ca="1" si="284"/>
        <v>1.2602664611257568E-2</v>
      </c>
      <c r="BQ104">
        <f t="shared" ca="1" si="285"/>
        <v>-5.040633939891021E-3</v>
      </c>
      <c r="BR104">
        <f t="shared" ca="1" si="286"/>
        <v>-9.4232146508006277E-4</v>
      </c>
      <c r="BS104" s="13">
        <f t="shared" ca="1" si="287"/>
        <v>6.619709206286485E-3</v>
      </c>
      <c r="BT104" s="5">
        <f t="shared" si="245"/>
        <v>73011.199999999997</v>
      </c>
      <c r="BU104" s="5">
        <f t="shared" ca="1" si="345"/>
        <v>258751.79648487101</v>
      </c>
      <c r="BV104" s="5">
        <f t="shared" ca="1" si="346"/>
        <v>31795.145457961462</v>
      </c>
      <c r="BW104" s="5">
        <f t="shared" ca="1" si="288"/>
        <v>104174.75270324537</v>
      </c>
      <c r="BX104" s="5">
        <f t="shared" si="248"/>
        <v>76849.2</v>
      </c>
      <c r="BY104" s="5">
        <f t="shared" si="249"/>
        <v>258343.5</v>
      </c>
      <c r="BZ104" s="5">
        <f t="shared" si="250"/>
        <v>43731.5</v>
      </c>
      <c r="CA104" s="5">
        <f t="shared" si="251"/>
        <v>120580.7</v>
      </c>
      <c r="CB104" s="9">
        <f t="shared" si="289"/>
        <v>105.25672773492285</v>
      </c>
      <c r="CC104" s="9">
        <f t="shared" ca="1" si="290"/>
        <v>99.842205352612936</v>
      </c>
      <c r="CD104" s="9">
        <f t="shared" ca="1" si="291"/>
        <v>137.54143712857174</v>
      </c>
      <c r="CE104" s="9">
        <f t="shared" ca="1" si="292"/>
        <v>115.74848691360853</v>
      </c>
      <c r="CF104" s="5"/>
      <c r="CG104" s="5">
        <f t="shared" si="347"/>
        <v>99.754631926784086</v>
      </c>
      <c r="CH104" s="5">
        <f t="shared" ca="1" si="293"/>
        <v>99.842205352612936</v>
      </c>
      <c r="CI104" s="5">
        <f t="shared" si="253"/>
        <v>127.84820118225564</v>
      </c>
      <c r="CJ104" s="5">
        <f t="shared" ca="1" si="294"/>
        <v>137.54143712857174</v>
      </c>
      <c r="CK104" s="5">
        <f t="shared" si="295"/>
        <v>112.46416146693157</v>
      </c>
      <c r="CL104" s="5">
        <f t="shared" ca="1" si="296"/>
        <v>115.74848691360853</v>
      </c>
      <c r="CM104" s="5"/>
      <c r="CN104" s="1">
        <f t="shared" si="334"/>
        <v>56.693352622839029</v>
      </c>
      <c r="CO104" s="1">
        <f t="shared" si="335"/>
        <v>8.5960423770675511</v>
      </c>
      <c r="CP104" s="1">
        <f t="shared" ca="1" si="336"/>
        <v>30.46438639176332</v>
      </c>
      <c r="CQ104" s="1">
        <f t="shared" ca="1" si="337"/>
        <v>3.7434313878098648</v>
      </c>
      <c r="CR104" s="1">
        <f t="shared" ca="1" si="338"/>
        <v>12.265112597212889</v>
      </c>
      <c r="CS104" s="83">
        <f t="shared" si="297"/>
        <v>-2.7532589872788769E-3</v>
      </c>
      <c r="CT104" s="83">
        <f t="shared" si="298"/>
        <v>2.1284351715421548E-2</v>
      </c>
      <c r="CU104" s="83">
        <f t="shared" ca="1" si="254"/>
        <v>-5.0874824069603733E-3</v>
      </c>
      <c r="CV104" s="83">
        <f t="shared" ca="1" si="255"/>
        <v>-1.4720180143238105E-2</v>
      </c>
      <c r="CW104" s="83">
        <f t="shared" ca="1" si="255"/>
        <v>7.7958694162779387E-3</v>
      </c>
      <c r="CX104" s="83">
        <f t="shared" si="299"/>
        <v>1.318593545686055E-3</v>
      </c>
      <c r="CY104" s="83">
        <f t="shared" si="313"/>
        <v>-5.181948136824795E-3</v>
      </c>
      <c r="CZ104" s="83">
        <f t="shared" ca="1" si="314"/>
        <v>3.1935891036230422E-3</v>
      </c>
      <c r="DA104" s="83">
        <f t="shared" ca="1" si="315"/>
        <v>-6.4742578399206363E-3</v>
      </c>
      <c r="DB104" s="83">
        <f t="shared" ca="1" si="315"/>
        <v>-5.3813721940867611E-3</v>
      </c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H104" s="5"/>
      <c r="EO104" s="91">
        <v>76849.3</v>
      </c>
      <c r="EP104" s="1">
        <f>+'gaku-mk1131'!G107</f>
        <v>70917.8</v>
      </c>
      <c r="EQ104" s="5">
        <f t="shared" ca="1" si="256"/>
        <v>16598.337924140251</v>
      </c>
      <c r="ER104" s="7">
        <f ca="1">+ER103+$EQ103</f>
        <v>746268.10853222176</v>
      </c>
      <c r="ES104" s="7">
        <f ca="1">+ES103+$EQ103</f>
        <v>746268.10853222176</v>
      </c>
      <c r="ET104" s="7">
        <f ca="1">+ET103+EQ103-(ES105-ER105)/4</f>
        <v>710566.20205899398</v>
      </c>
      <c r="EU104" s="132">
        <v>636660.19999999995</v>
      </c>
      <c r="EV104" s="5">
        <f t="shared" ca="1" si="257"/>
        <v>6325.333333333333</v>
      </c>
      <c r="EW104" s="92">
        <f t="shared" ca="1" si="258"/>
        <v>104.2</v>
      </c>
      <c r="EX104">
        <f t="shared" ca="1" si="339"/>
        <v>0.7110771369974197</v>
      </c>
      <c r="EY104">
        <f t="shared" ca="1" si="259"/>
        <v>0.73975443819605369</v>
      </c>
      <c r="EZ104">
        <f t="shared" ca="1" si="348"/>
        <v>-1.4147266748783761E-3</v>
      </c>
      <c r="FA104">
        <f t="shared" ca="1" si="348"/>
        <v>2.6124835892143966E-4</v>
      </c>
      <c r="FC104" s="6">
        <f>+call!C142</f>
        <v>1E-3</v>
      </c>
      <c r="FE104" s="142">
        <f>fof!B166/10</f>
        <v>14487.882413195122</v>
      </c>
      <c r="FF104" s="142">
        <f>fof!C166/10</f>
        <v>313622.40000000002</v>
      </c>
      <c r="FN104" s="5">
        <f t="shared" si="227"/>
        <v>14487.882413195122</v>
      </c>
      <c r="FO104" s="5">
        <f t="shared" si="211"/>
        <v>313622.40000000002</v>
      </c>
      <c r="FP104" s="1">
        <f t="shared" si="340"/>
        <v>1.705744477255503</v>
      </c>
      <c r="FQ104" s="1">
        <f t="shared" si="341"/>
        <v>36.924628561065028</v>
      </c>
      <c r="FR104" s="211">
        <f>+FP104/消費税調整!$E104*100</f>
        <v>1.615163156880985</v>
      </c>
      <c r="FS104" s="211">
        <f>+FQ104/消費税調整!$E104*100</f>
        <v>34.963794653057057</v>
      </c>
      <c r="FT104" s="83">
        <f t="shared" si="300"/>
        <v>0.1658055593331047</v>
      </c>
      <c r="FU104" s="83">
        <f t="shared" si="301"/>
        <v>3.7817921119729758E-2</v>
      </c>
      <c r="FW104" s="5">
        <f>kshotoku1722!E52</f>
        <v>253800.5</v>
      </c>
      <c r="FX104" s="72">
        <f t="shared" ca="1" si="261"/>
        <v>0.3850714651581309</v>
      </c>
      <c r="FY104">
        <f t="shared" ca="1" si="302"/>
        <v>6.7703038778633923E-3</v>
      </c>
      <c r="GA104" s="72">
        <f ca="1">+AVERAGE(OFFSET(Maikin05!$F$10,ROUNDDOWN((ROW(GA104)-ROW(GA$45))/4,0),MOD(ROW(GA104)-ROW(GA$45),4)*3):OFFSET(Maikin05!$F$10,ROUNDDOWN((ROW(GA104)-ROW(GA$45))/4,0),MOD(ROW(GA104)-ROW(GA$45),4)*3+2))</f>
        <v>104.2</v>
      </c>
      <c r="GB104" s="72">
        <f ca="1">+AVERAGE(OFFSET(Maikin30!$F$20,ROUNDDOWN((ROW(GB104)-ROW(GB$5))/4,0),MOD(ROW(GB104)-ROW(GB$5),4)*3):OFFSET(Maikin30!$F$20,ROUNDDOWN((ROW(GB104)-ROW(GB$5))/4,0),MOD(ROW(GB104)-ROW(GB$5),4)*3+2))</f>
        <v>102.66666666666667</v>
      </c>
      <c r="GC104" s="5">
        <f ca="1">+AVERAGE(OFFSET(Rocho!$J$66,(ROW(GC104)-ROW($GC$5))*3,0):OFFSET(Rocho!$J$66,(ROW(GC104)-ROW($GC$5))*3+2,0))</f>
        <v>6325.333333333333</v>
      </c>
      <c r="GD104" s="72">
        <f t="shared" ca="1" si="262"/>
        <v>77.599727691741208</v>
      </c>
      <c r="GE104">
        <f t="shared" ca="1" si="303"/>
        <v>-6.2308978529501263E-3</v>
      </c>
      <c r="GF104" s="72"/>
      <c r="GG104" s="87" t="s">
        <v>323</v>
      </c>
      <c r="GH104" s="78">
        <f ca="1">+AVERAGE(OFFSET(Rocho!$E$6,(ROW(GH104)-ROW($GH$5))*3,0):OFFSET(Rocho!$E$6,(ROW(GH104)-ROW($GH$5))*3+2,0))/10000</f>
        <v>10805.333333333332</v>
      </c>
      <c r="GI104" s="82">
        <f>Rocho!T105</f>
        <v>8669.7553632826694</v>
      </c>
      <c r="GJ104">
        <f t="shared" si="304"/>
        <v>-5.3239680269937537E-4</v>
      </c>
      <c r="GL104" s="94">
        <f t="shared" si="230"/>
        <v>262196.8</v>
      </c>
      <c r="GM104" s="5">
        <f t="shared" si="263"/>
        <v>76849.2</v>
      </c>
      <c r="GN104" s="5">
        <f>+'gaku-mk1722'!C51-'gaku-mk1722'!D51</f>
        <v>5708.5</v>
      </c>
      <c r="GO104" s="5">
        <f t="shared" si="264"/>
        <v>24301</v>
      </c>
      <c r="GP104" s="5">
        <f t="shared" si="265"/>
        <v>19430.5</v>
      </c>
      <c r="GQ104" s="5">
        <f>+'gaku-mk1722'!H51</f>
        <v>1487.8</v>
      </c>
      <c r="GR104" s="5">
        <f>+'gaku-mk1722'!W51</f>
        <v>124812.3</v>
      </c>
      <c r="GS104" s="5">
        <f>+'gaku-mk1722'!M51</f>
        <v>69443.7</v>
      </c>
      <c r="GT104" s="5">
        <f>+'gaku-mk1722'!N51</f>
        <v>59836.2</v>
      </c>
      <c r="GU104" s="5">
        <f t="shared" si="266"/>
        <v>73011.199999999997</v>
      </c>
      <c r="GV104" s="5">
        <f>+'gaku-jk1722'!C51-'gaku-jk1722'!D51</f>
        <v>5392.4000000000233</v>
      </c>
      <c r="GW104" s="5">
        <f t="shared" si="267"/>
        <v>14134.7</v>
      </c>
      <c r="GX104" s="5">
        <f t="shared" si="268"/>
        <v>20071.099999999999</v>
      </c>
      <c r="GY104" s="5">
        <f>+'gaku-jk1722'!H51</f>
        <v>1840.8</v>
      </c>
      <c r="GZ104" s="5">
        <f>+'gaku-jk1722'!Z51</f>
        <v>122222.7</v>
      </c>
      <c r="HA104" s="5">
        <f>+'gaku-jk1722'!M51</f>
        <v>60255</v>
      </c>
      <c r="HB104" s="5">
        <f>+'gaku-jk1722'!N51</f>
        <v>69470.5</v>
      </c>
      <c r="HC104" s="9">
        <f t="shared" ca="1" si="231"/>
        <v>105.8</v>
      </c>
      <c r="HD104">
        <f ca="1">+OFFSET('def-cy1722'!$C$8,ROUNDDOWN((ROW(Sheet1!HG104)-ROW(Sheet1!HG$61))/4,0),0)</f>
        <v>104.6</v>
      </c>
      <c r="HE104" s="9">
        <f t="shared" ca="1" si="232"/>
        <v>176.4</v>
      </c>
      <c r="HF104" s="9">
        <f t="shared" ca="1" si="233"/>
        <v>96.6</v>
      </c>
      <c r="HG104">
        <f ca="1">+OFFSET('def-cy1722'!$H$8,ROUNDDOWN((ROW(Sheet1!HG104)-ROW(Sheet1!HG$61))/4,0),0)</f>
        <v>96.8</v>
      </c>
      <c r="HH104">
        <f ca="1">+OFFSET('def-cy1722'!$W$8,ROUNDDOWN((ROW(Sheet1!HG104)-ROW(Sheet1!HG$61))/4,0),0)</f>
        <v>101.6</v>
      </c>
      <c r="HI104">
        <f ca="1">+OFFSET('def-cy1722'!$M$8,ROUNDDOWN((ROW(Sheet1!HG104)-ROW(Sheet1!HG$61))/4,0),0)</f>
        <v>114.7</v>
      </c>
      <c r="HJ104">
        <f ca="1">+OFFSET('def-cy1722'!$N$8,ROUNDDOWN((ROW(Sheet1!HG104)-ROW(Sheet1!HG$61))/4,0),0)</f>
        <v>85.1</v>
      </c>
      <c r="HS104" s="9">
        <f t="shared" ca="1" si="203"/>
        <v>107.4</v>
      </c>
      <c r="HT104" s="9">
        <f t="shared" ca="1" si="204"/>
        <v>105.2</v>
      </c>
      <c r="HU104" s="9">
        <f t="shared" ca="1" si="205"/>
        <v>189.8</v>
      </c>
      <c r="HV104" s="9">
        <f t="shared" ca="1" si="206"/>
        <v>96.2</v>
      </c>
      <c r="HW104" s="9">
        <f t="shared" ca="1" si="207"/>
        <v>95.7</v>
      </c>
      <c r="HX104" s="9">
        <f t="shared" ca="1" si="208"/>
        <v>102</v>
      </c>
      <c r="HY104" s="9">
        <f t="shared" ca="1" si="209"/>
        <v>116.4</v>
      </c>
      <c r="HZ104" s="9">
        <f t="shared" ca="1" si="210"/>
        <v>82.7</v>
      </c>
      <c r="IA104">
        <f t="shared" ca="1" si="234"/>
        <v>5.7802374281040615E-3</v>
      </c>
      <c r="IB104">
        <f t="shared" ca="1" si="235"/>
        <v>8.1501709302239981E-5</v>
      </c>
      <c r="IC104">
        <f t="shared" ca="1" si="236"/>
        <v>-2.3118968773241321E-3</v>
      </c>
      <c r="ID104">
        <f t="shared" ca="1" si="237"/>
        <v>-4.3219763199094726E-4</v>
      </c>
      <c r="IE104">
        <f t="shared" ca="1" si="238"/>
        <v>-7.5702643314080463E-4</v>
      </c>
      <c r="IF104">
        <f t="shared" ca="1" si="239"/>
        <v>-1.4424454736817231E-3</v>
      </c>
      <c r="IG104">
        <f t="shared" ca="1" si="240"/>
        <v>3.4354200402776113E-3</v>
      </c>
      <c r="IH104">
        <f t="shared" ca="1" si="241"/>
        <v>-5.9646653118080534E-3</v>
      </c>
      <c r="II104">
        <f t="shared" ca="1" si="305"/>
        <v>-1.6110725502617483E-3</v>
      </c>
      <c r="IJ104" s="5">
        <f t="shared" ca="1" si="306"/>
        <v>241680.92925438212</v>
      </c>
      <c r="IK104" s="1">
        <f t="shared" ca="1" si="269"/>
        <v>28.454531764985834</v>
      </c>
      <c r="IL104">
        <f t="shared" ca="1" si="307"/>
        <v>-4.1439745379307234E-4</v>
      </c>
      <c r="IM104" s="5">
        <f t="shared" si="270"/>
        <v>262196.8</v>
      </c>
      <c r="IN104">
        <f t="shared" ca="1" si="271"/>
        <v>108.48882483566744</v>
      </c>
      <c r="IP104" s="112">
        <v>133.19599288025387</v>
      </c>
      <c r="IQ104" s="112">
        <v>132.16891121416262</v>
      </c>
      <c r="IR104">
        <f t="shared" si="272"/>
        <v>98.030965630758288</v>
      </c>
      <c r="IS104">
        <f t="shared" si="308"/>
        <v>-3.60179214176908E-4</v>
      </c>
      <c r="IT104" s="112">
        <v>0.57212173564907687</v>
      </c>
      <c r="IU104">
        <f t="shared" si="309"/>
        <v>-8.2316011720701859E-4</v>
      </c>
      <c r="IW104">
        <f>+util!B102</f>
        <v>110.866666666667</v>
      </c>
      <c r="IX104">
        <f t="shared" si="310"/>
        <v>-1.1063051987393543E-2</v>
      </c>
      <c r="IY104">
        <f t="shared" si="311"/>
        <v>-6.6378311924361255E-3</v>
      </c>
      <c r="JA104" s="5">
        <f t="shared" si="273"/>
        <v>141616.09999999998</v>
      </c>
      <c r="JB104" s="1">
        <f t="shared" si="274"/>
        <v>3.2383087705658387</v>
      </c>
      <c r="JC104" s="5">
        <f t="shared" ca="1" si="275"/>
        <v>130535.19587341075</v>
      </c>
      <c r="JD104" s="1">
        <f t="shared" ca="1" si="276"/>
        <v>15.368684194023002</v>
      </c>
      <c r="JE104">
        <f t="shared" ca="1" si="312"/>
        <v>-3.2966572102782771E-3</v>
      </c>
      <c r="JG104">
        <f t="shared" si="277"/>
        <v>0.56144615794207497</v>
      </c>
    </row>
    <row r="105" spans="1:267" x14ac:dyDescent="0.15">
      <c r="A105" t="s">
        <v>344</v>
      </c>
      <c r="B105" s="5">
        <f>+'gaku-mk1722'!B52</f>
        <v>520908.5</v>
      </c>
      <c r="C105" s="5">
        <f>+'kgaku-mk1722'!B53</f>
        <v>283026.7</v>
      </c>
      <c r="D105" s="5">
        <f>+'kgaku-mk1722'!C53</f>
        <v>3419.1</v>
      </c>
      <c r="E105" s="5">
        <f>+'kgaku-mk1722'!D53</f>
        <v>843.6</v>
      </c>
      <c r="F105" s="5">
        <f>+'kgaku-mk1722'!F53</f>
        <v>24081.5</v>
      </c>
      <c r="G105" s="5">
        <f>+'kgaku-mk1722'!G53</f>
        <v>15174.9</v>
      </c>
      <c r="H105" s="5">
        <f>+'kgaku-mk1722'!H53</f>
        <v>75438.8</v>
      </c>
      <c r="I105" s="5">
        <f>+'kgaku-mk1722'!I53</f>
        <v>165756</v>
      </c>
      <c r="J105" s="5">
        <f>+'gaku-mk1722'!F52</f>
        <v>19263</v>
      </c>
      <c r="K105" s="5">
        <f>+'gaku-mk1722'!G52</f>
        <v>79294.3</v>
      </c>
      <c r="L105" s="5">
        <f>+'gaku-jk1722'!B52</f>
        <v>484118.9</v>
      </c>
      <c r="M105" s="5">
        <f>+'kgaku-jk1722'!B53</f>
        <v>271459.7</v>
      </c>
      <c r="N105" s="5">
        <f>+'kgaku-jk1722'!C53</f>
        <v>3348.4</v>
      </c>
      <c r="O105" s="5">
        <f>+'kgaku-jk1722'!D53</f>
        <v>835.7</v>
      </c>
      <c r="P105" s="5">
        <f>+'kgaku-jk1722'!F53</f>
        <v>14213.7</v>
      </c>
      <c r="Q105" s="5">
        <f>+'kgaku-jk1722'!G53</f>
        <v>14554.3</v>
      </c>
      <c r="R105" s="5">
        <f>+'kgaku-jk1722'!H53</f>
        <v>79553.600000000006</v>
      </c>
      <c r="S105" s="5">
        <f>+'kgaku-jk1722'!I53</f>
        <v>163328.5</v>
      </c>
      <c r="T105" s="5">
        <f>+'gaku-jk1722'!F52</f>
        <v>19917.099999999999</v>
      </c>
      <c r="U105" s="5">
        <f>+'gaku-jk1722'!G52</f>
        <v>75397.3</v>
      </c>
      <c r="V105" s="8">
        <f t="shared" si="324"/>
        <v>107.59929017437658</v>
      </c>
      <c r="W105" s="8">
        <f t="shared" si="325"/>
        <v>104.26103764205148</v>
      </c>
      <c r="X105" s="8">
        <f t="shared" si="326"/>
        <v>102.1114562178951</v>
      </c>
      <c r="Y105" s="8">
        <f t="shared" si="327"/>
        <v>100.94531530453511</v>
      </c>
      <c r="Z105" s="8">
        <f t="shared" si="328"/>
        <v>169.42456925360742</v>
      </c>
      <c r="AA105" s="8">
        <f t="shared" si="329"/>
        <v>104.26403193557918</v>
      </c>
      <c r="AB105" s="8">
        <f t="shared" si="330"/>
        <v>94.827638221274711</v>
      </c>
      <c r="AC105" s="8">
        <f t="shared" si="331"/>
        <v>101.48626847120987</v>
      </c>
      <c r="AD105" s="8">
        <f t="shared" si="332"/>
        <v>96.715887353078529</v>
      </c>
      <c r="AE105" s="8">
        <f t="shared" si="333"/>
        <v>105.16862009647561</v>
      </c>
      <c r="AF105" s="10">
        <f ca="1">+OFFSET('kdef-cy1722'!B$9,ROUNDDOWN((ROW(Sheet1!AF105)-ROW(Sheet1!AF$61))/4,0),0)</f>
        <v>104.1</v>
      </c>
      <c r="AG105" s="10">
        <f ca="1">+OFFSET('kdef-cy1722'!C$9,ROUNDDOWN((ROW(Sheet1!AG105)-ROW(Sheet1!AG$61))/4,0),0)</f>
        <v>106.9</v>
      </c>
      <c r="AH105" s="10">
        <f ca="1">+OFFSET('kdef-cy1722'!D$9,ROUNDDOWN((ROW(Sheet1!AH105)-ROW(Sheet1!AH$61))/4,0),0)</f>
        <v>100.6</v>
      </c>
      <c r="AI105" s="10">
        <f ca="1">+OFFSET('kdef-cy1722'!F$9,ROUNDDOWN((ROW(Sheet1!AI105)-ROW(Sheet1!AI$61))/4,0),0)</f>
        <v>165.3</v>
      </c>
      <c r="AJ105" s="10">
        <f ca="1">+OFFSET('kdef-cy1722'!G$9,ROUNDDOWN((ROW(Sheet1!AJ105)-ROW(Sheet1!AJ$61))/4,0),0)</f>
        <v>103.7</v>
      </c>
      <c r="AK105" s="10">
        <f ca="1">+OFFSET('kdef-cy1722'!H$9,ROUNDDOWN((ROW(Sheet1!AK105)-ROW(Sheet1!AK$61))/4,0),0)</f>
        <v>94.8</v>
      </c>
      <c r="AL105" s="10">
        <f ca="1">+OFFSET('kdef-cy1722'!I$9,ROUNDDOWN((ROW(Sheet1!AL105)-ROW(Sheet1!AL$61))/4,0),0)</f>
        <v>101.6</v>
      </c>
      <c r="AM105" s="10">
        <f ca="1">+OFFSET('def-cy1722'!$F$8,ROUNDDOWN((ROW(Sheet1!AM105)-ROW(Sheet1!AM$61))/4,0),0)</f>
        <v>97</v>
      </c>
      <c r="AN105" s="10">
        <f ca="1">+OFFSET('def-cy1722'!$G$8,ROUNDDOWN((ROW(Sheet1!AN105)-ROW(Sheet1!AN$61))/4,0),0)</f>
        <v>105.1</v>
      </c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9">
        <f t="shared" ca="1" si="316"/>
        <v>104.6</v>
      </c>
      <c r="AY105" s="9">
        <f t="shared" ca="1" si="317"/>
        <v>100</v>
      </c>
      <c r="AZ105" s="9">
        <f t="shared" ca="1" si="318"/>
        <v>101</v>
      </c>
      <c r="BA105" s="9">
        <f t="shared" ca="1" si="319"/>
        <v>176.4</v>
      </c>
      <c r="BB105" s="9">
        <f t="shared" ca="1" si="320"/>
        <v>104</v>
      </c>
      <c r="BC105" s="9">
        <f t="shared" ca="1" si="321"/>
        <v>94.7</v>
      </c>
      <c r="BD105" s="9">
        <f t="shared" ca="1" si="322"/>
        <v>101.5</v>
      </c>
      <c r="BE105" s="9">
        <f t="shared" ca="1" si="322"/>
        <v>96.6</v>
      </c>
      <c r="BF105" s="9">
        <f t="shared" ca="1" si="323"/>
        <v>105.8</v>
      </c>
      <c r="BG105">
        <f t="shared" ca="1" si="278"/>
        <v>-6.2890446837730461E-4</v>
      </c>
      <c r="BH105">
        <f t="shared" ca="1" si="279"/>
        <v>-1.7202341285244528E-4</v>
      </c>
      <c r="BI105">
        <f t="shared" ca="1" si="280"/>
        <v>2.5081067134180455E-3</v>
      </c>
      <c r="BJ105">
        <f t="shared" ca="1" si="281"/>
        <v>-1.6070538266589353E-3</v>
      </c>
      <c r="BK105">
        <f t="shared" ca="1" si="282"/>
        <v>3.805613062390014E-3</v>
      </c>
      <c r="BL105" s="13">
        <f t="shared" ca="1" si="283"/>
        <v>3.9057380679193743E-3</v>
      </c>
      <c r="BM105">
        <f t="shared" ca="1" si="342"/>
        <v>3.1441513809391461E-3</v>
      </c>
      <c r="BN105">
        <f t="shared" ca="1" si="343"/>
        <v>-3.3564147653063459E-3</v>
      </c>
      <c r="BO105" s="13">
        <f t="shared" ca="1" si="344"/>
        <v>-2.1226338436719982E-4</v>
      </c>
      <c r="BP105">
        <f t="shared" ca="1" si="284"/>
        <v>2.0766080139926184E-2</v>
      </c>
      <c r="BQ105">
        <f t="shared" ca="1" si="285"/>
        <v>1.1463200519563749E-3</v>
      </c>
      <c r="BR105">
        <f t="shared" ca="1" si="286"/>
        <v>-1.2237087474471005E-3</v>
      </c>
      <c r="BS105" s="13">
        <f t="shared" ca="1" si="287"/>
        <v>2.0688691444435459E-2</v>
      </c>
      <c r="BT105" s="5">
        <f t="shared" si="245"/>
        <v>75397.3</v>
      </c>
      <c r="BU105" s="5">
        <f t="shared" ca="1" si="345"/>
        <v>259762.41322654448</v>
      </c>
      <c r="BV105" s="5">
        <f t="shared" ca="1" si="346"/>
        <v>31788.396512780109</v>
      </c>
      <c r="BW105" s="5">
        <f t="shared" ca="1" si="288"/>
        <v>106329.99201822319</v>
      </c>
      <c r="BX105" s="5">
        <f t="shared" si="248"/>
        <v>79294.3</v>
      </c>
      <c r="BY105" s="5">
        <f t="shared" si="249"/>
        <v>258945.2</v>
      </c>
      <c r="BZ105" s="5">
        <f t="shared" si="250"/>
        <v>43344.5</v>
      </c>
      <c r="CA105" s="5">
        <f t="shared" si="251"/>
        <v>122638.8</v>
      </c>
      <c r="CB105" s="9">
        <f t="shared" si="289"/>
        <v>105.16862009647561</v>
      </c>
      <c r="CC105" s="9">
        <f t="shared" ca="1" si="290"/>
        <v>99.685399740326659</v>
      </c>
      <c r="CD105" s="9">
        <f t="shared" ca="1" si="291"/>
        <v>136.35321298000642</v>
      </c>
      <c r="CE105" s="9">
        <f t="shared" ca="1" si="292"/>
        <v>115.33791893728514</v>
      </c>
      <c r="CF105" s="5"/>
      <c r="CG105" s="5">
        <f t="shared" si="347"/>
        <v>99.622315529555223</v>
      </c>
      <c r="CH105" s="5">
        <f t="shared" ca="1" si="293"/>
        <v>99.685399740326659</v>
      </c>
      <c r="CI105" s="5">
        <f t="shared" si="253"/>
        <v>126.9952652735945</v>
      </c>
      <c r="CJ105" s="5">
        <f t="shared" ca="1" si="294"/>
        <v>136.35321298000642</v>
      </c>
      <c r="CK105" s="5">
        <f t="shared" si="295"/>
        <v>111.9701702120278</v>
      </c>
      <c r="CL105" s="5">
        <f t="shared" ca="1" si="296"/>
        <v>115.33791893728514</v>
      </c>
      <c r="CM105" s="5"/>
      <c r="CN105" s="1">
        <f t="shared" si="334"/>
        <v>57.045022519232461</v>
      </c>
      <c r="CO105" s="1">
        <f t="shared" si="335"/>
        <v>8.8842651596319122</v>
      </c>
      <c r="CP105" s="1">
        <f t="shared" ca="1" si="336"/>
        <v>30.60849868112647</v>
      </c>
      <c r="CQ105" s="1">
        <f t="shared" ca="1" si="337"/>
        <v>3.7457116318363775</v>
      </c>
      <c r="CR105" s="1">
        <f t="shared" ca="1" si="338"/>
        <v>12.529146846258945</v>
      </c>
      <c r="CS105" s="83">
        <f t="shared" si="297"/>
        <v>6.1838586424562119E-3</v>
      </c>
      <c r="CT105" s="83">
        <f t="shared" si="298"/>
        <v>3.2979843834078759E-2</v>
      </c>
      <c r="CU105" s="83">
        <f t="shared" ca="1" si="254"/>
        <v>4.7193629928604392E-3</v>
      </c>
      <c r="CV105" s="83">
        <f t="shared" ca="1" si="255"/>
        <v>6.0894660203257849E-4</v>
      </c>
      <c r="CW105" s="83">
        <f t="shared" ca="1" si="255"/>
        <v>2.1298819667603424E-2</v>
      </c>
      <c r="CX105" s="83">
        <f t="shared" si="299"/>
        <v>-4.6551499896088228E-3</v>
      </c>
      <c r="CY105" s="83">
        <f t="shared" si="313"/>
        <v>-8.3742424098865375E-4</v>
      </c>
      <c r="CZ105" s="83">
        <f t="shared" ca="1" si="314"/>
        <v>-1.5717689238543191E-3</v>
      </c>
      <c r="DA105" s="83">
        <f t="shared" ca="1" si="315"/>
        <v>-8.6765594178403547E-3</v>
      </c>
      <c r="DB105" s="83">
        <f t="shared" ca="1" si="315"/>
        <v>-3.553375689183022E-3</v>
      </c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H105" s="5"/>
      <c r="EO105" s="91">
        <v>79294.3</v>
      </c>
      <c r="EP105" s="1">
        <f>+'gaku-mk1131'!G108</f>
        <v>74055.399999999994</v>
      </c>
      <c r="EQ105" s="5">
        <f t="shared" ca="1" si="256"/>
        <v>17187.387446082714</v>
      </c>
      <c r="ER105" s="90">
        <f ca="1">+OFFSET($EK$6,(ROW(ER105)-ROW($ER$9))/4,0)</f>
        <v>715263.90449205891</v>
      </c>
      <c r="ES105" s="7">
        <f ca="1">+ES104+$EQ104</f>
        <v>762866.44645636203</v>
      </c>
      <c r="ET105" s="7">
        <f ca="1">+ET104+EQ104-(ES105-ER105)/4</f>
        <v>715263.90449205844</v>
      </c>
      <c r="EU105" s="132">
        <v>638476.69999999995</v>
      </c>
      <c r="EV105" s="5">
        <f t="shared" ca="1" si="257"/>
        <v>6338</v>
      </c>
      <c r="EW105" s="92">
        <f t="shared" ca="1" si="258"/>
        <v>104.53333333333335</v>
      </c>
      <c r="EX105">
        <f t="shared" ca="1" si="339"/>
        <v>0.71083968327575386</v>
      </c>
      <c r="EY105">
        <f t="shared" ca="1" si="259"/>
        <v>0.74050384320385354</v>
      </c>
      <c r="EZ105">
        <f t="shared" ca="1" si="348"/>
        <v>-3.3399101900709083E-4</v>
      </c>
      <c r="FA105">
        <f t="shared" ca="1" si="348"/>
        <v>1.0125328548971268E-3</v>
      </c>
      <c r="FC105" s="6">
        <f>+call!C143</f>
        <v>1.33333333333333E-3</v>
      </c>
      <c r="FE105" s="142">
        <f>fof!B167/10</f>
        <v>14522.8</v>
      </c>
      <c r="FF105" s="142">
        <f>fof!C167/10</f>
        <v>325126.5</v>
      </c>
      <c r="FN105" s="5">
        <f t="shared" si="227"/>
        <v>14522.8</v>
      </c>
      <c r="FO105" s="5">
        <f t="shared" si="211"/>
        <v>325126.5</v>
      </c>
      <c r="FP105" s="1">
        <f t="shared" si="340"/>
        <v>1.7112602979191871</v>
      </c>
      <c r="FQ105" s="1">
        <f t="shared" si="341"/>
        <v>38.310523538947216</v>
      </c>
      <c r="FR105" s="211">
        <f>+FP105/消費税調整!$E105*100</f>
        <v>1.6279467918156618</v>
      </c>
      <c r="FS105" s="211">
        <f>+FQ105/消費税調整!$E105*100</f>
        <v>36.445357824197458</v>
      </c>
      <c r="FT105" s="83">
        <f t="shared" si="300"/>
        <v>7.8836063819871585E-3</v>
      </c>
      <c r="FU105" s="83">
        <f t="shared" si="301"/>
        <v>4.1501005378608943E-2</v>
      </c>
      <c r="FW105" s="5">
        <f>kshotoku1722!E53</f>
        <v>254637.1</v>
      </c>
      <c r="FX105" s="72">
        <f t="shared" ca="1" si="261"/>
        <v>0.38433916778292254</v>
      </c>
      <c r="FY105">
        <f t="shared" ca="1" si="302"/>
        <v>-1.9035286620036639E-3</v>
      </c>
      <c r="GA105" s="72">
        <f ca="1">+AVERAGE(OFFSET(Maikin05!$F$10,ROUNDDOWN((ROW(GA105)-ROW(GA$45))/4,0),MOD(ROW(GA105)-ROW(GA$45),4)*3):OFFSET(Maikin05!$F$10,ROUNDDOWN((ROW(GA105)-ROW(GA$45))/4,0),MOD(ROW(GA105)-ROW(GA$45),4)*3+2))</f>
        <v>104.53333333333335</v>
      </c>
      <c r="GB105" s="72">
        <f ca="1">+AVERAGE(OFFSET(Maikin30!$F$20,ROUNDDOWN((ROW(GB105)-ROW(GB$5))/4,0),MOD(ROW(GB105)-ROW(GB$5),4)*3):OFFSET(Maikin30!$F$20,ROUNDDOWN((ROW(GB105)-ROW(GB$5))/4,0),MOD(ROW(GB105)-ROW(GB$5),4)*3+2))</f>
        <v>102.96666666666665</v>
      </c>
      <c r="GC105" s="5">
        <f ca="1">+AVERAGE(OFFSET(Rocho!$J$66,(ROW(GC105)-ROW($GC$5))*3,0):OFFSET(Rocho!$J$66,(ROW(GC105)-ROW($GC$5))*3+2,0))</f>
        <v>6338</v>
      </c>
      <c r="GD105" s="72">
        <f t="shared" ca="1" si="262"/>
        <v>78.067945853215249</v>
      </c>
      <c r="GE105">
        <f t="shared" ca="1" si="303"/>
        <v>6.0156301278606536E-3</v>
      </c>
      <c r="GF105" s="72"/>
      <c r="GG105" s="87" t="s">
        <v>324</v>
      </c>
      <c r="GH105" s="78">
        <f ca="1">+AVERAGE(OFFSET(Rocho!$E$6,(ROW(GH105)-ROW($GH$5))*3,0):OFFSET(Rocho!$E$6,(ROW(GH105)-ROW($GH$5))*3+2,0))/10000</f>
        <v>10817.666666666668</v>
      </c>
      <c r="GI105" s="82">
        <f>Rocho!T106</f>
        <v>8668.8686622433397</v>
      </c>
      <c r="GJ105">
        <f t="shared" si="304"/>
        <v>-1.0228043918565344E-4</v>
      </c>
      <c r="GL105" s="94">
        <f t="shared" si="230"/>
        <v>261963.40000000002</v>
      </c>
      <c r="GM105" s="5">
        <f t="shared" si="263"/>
        <v>79294.3</v>
      </c>
      <c r="GN105" s="5">
        <f>+'gaku-mk1722'!C52-'gaku-mk1722'!D52</f>
        <v>5766.7000000000116</v>
      </c>
      <c r="GO105" s="5">
        <f t="shared" si="264"/>
        <v>24081.5</v>
      </c>
      <c r="GP105" s="5">
        <f t="shared" si="265"/>
        <v>19263</v>
      </c>
      <c r="GQ105" s="5">
        <f>+'gaku-mk1722'!H52</f>
        <v>1360.3</v>
      </c>
      <c r="GR105" s="5">
        <f>+'gaku-mk1722'!W52</f>
        <v>123892.8</v>
      </c>
      <c r="GS105" s="5">
        <f>+'gaku-mk1722'!M52</f>
        <v>68180.3</v>
      </c>
      <c r="GT105" s="5">
        <f>+'gaku-mk1722'!N52</f>
        <v>59875.5</v>
      </c>
      <c r="GU105" s="5">
        <f t="shared" si="266"/>
        <v>75397.3</v>
      </c>
      <c r="GV105" s="5">
        <f>+'gaku-jk1722'!C52-'gaku-jk1722'!D52</f>
        <v>5441.0999999999767</v>
      </c>
      <c r="GW105" s="5">
        <f t="shared" si="267"/>
        <v>14213.7</v>
      </c>
      <c r="GX105" s="5">
        <f t="shared" si="268"/>
        <v>19917.099999999999</v>
      </c>
      <c r="GY105" s="5">
        <f>+'gaku-jk1722'!H52</f>
        <v>1180.9000000000001</v>
      </c>
      <c r="GZ105" s="5">
        <f>+'gaku-jk1722'!Z52</f>
        <v>122568</v>
      </c>
      <c r="HA105" s="5">
        <f>+'gaku-jk1722'!M52</f>
        <v>59641.8</v>
      </c>
      <c r="HB105" s="5">
        <f>+'gaku-jk1722'!N52</f>
        <v>69189.100000000006</v>
      </c>
      <c r="HC105" s="9">
        <f t="shared" ca="1" si="231"/>
        <v>105.1</v>
      </c>
      <c r="HD105">
        <f ca="1">+OFFSET('def-cy1722'!$C$8,ROUNDDOWN((ROW(Sheet1!HG105)-ROW(Sheet1!HG$61))/4,0),0)</f>
        <v>104.1</v>
      </c>
      <c r="HE105" s="9">
        <f t="shared" ca="1" si="232"/>
        <v>165.3</v>
      </c>
      <c r="HF105" s="9">
        <f t="shared" ca="1" si="233"/>
        <v>97</v>
      </c>
      <c r="HG105">
        <f ca="1">+OFFSET('def-cy1722'!$H$8,ROUNDDOWN((ROW(Sheet1!HG105)-ROW(Sheet1!HG$61))/4,0),0)</f>
        <v>98</v>
      </c>
      <c r="HH105">
        <f ca="1">+OFFSET('def-cy1722'!$W$8,ROUNDDOWN((ROW(Sheet1!HG105)-ROW(Sheet1!HG$61))/4,0),0)</f>
        <v>101.7</v>
      </c>
      <c r="HI105">
        <f ca="1">+OFFSET('def-cy1722'!$M$8,ROUNDDOWN((ROW(Sheet1!HG105)-ROW(Sheet1!HG$61))/4,0),0)</f>
        <v>116.3</v>
      </c>
      <c r="HJ105">
        <f ca="1">+OFFSET('def-cy1722'!$N$8,ROUNDDOWN((ROW(Sheet1!HG105)-ROW(Sheet1!HG$61))/4,0),0)</f>
        <v>92.2</v>
      </c>
      <c r="HS105" s="9">
        <f t="shared" ca="1" si="203"/>
        <v>105.8</v>
      </c>
      <c r="HT105" s="9">
        <f t="shared" ca="1" si="204"/>
        <v>104.6</v>
      </c>
      <c r="HU105" s="9">
        <f t="shared" ca="1" si="205"/>
        <v>176.4</v>
      </c>
      <c r="HV105" s="9">
        <f t="shared" ca="1" si="206"/>
        <v>96.6</v>
      </c>
      <c r="HW105" s="9">
        <f t="shared" ca="1" si="207"/>
        <v>96.8</v>
      </c>
      <c r="HX105" s="9">
        <f t="shared" ca="1" si="208"/>
        <v>101.6</v>
      </c>
      <c r="HY105" s="9">
        <f t="shared" ca="1" si="209"/>
        <v>114.7</v>
      </c>
      <c r="HZ105" s="9">
        <f t="shared" ca="1" si="210"/>
        <v>85.1</v>
      </c>
      <c r="IA105">
        <f t="shared" ca="1" si="234"/>
        <v>9.5929326045278446E-3</v>
      </c>
      <c r="IB105">
        <f t="shared" ca="1" si="235"/>
        <v>1.9356985763272654E-4</v>
      </c>
      <c r="IC105">
        <f t="shared" ca="1" si="236"/>
        <v>5.2954486005732273E-4</v>
      </c>
      <c r="ID105">
        <f t="shared" ca="1" si="237"/>
        <v>-5.6529472402743733E-4</v>
      </c>
      <c r="IE105">
        <f t="shared" ca="1" si="238"/>
        <v>-2.4273397647103013E-3</v>
      </c>
      <c r="IF105">
        <f t="shared" ca="1" si="239"/>
        <v>1.3331142514182368E-3</v>
      </c>
      <c r="IG105">
        <f t="shared" ca="1" si="240"/>
        <v>-2.6726534465014761E-3</v>
      </c>
      <c r="IH105">
        <f t="shared" ca="1" si="241"/>
        <v>9.0997767588570674E-4</v>
      </c>
      <c r="II105">
        <f t="shared" ca="1" si="305"/>
        <v>6.8938513142826219E-3</v>
      </c>
      <c r="IJ105" s="5">
        <f t="shared" ca="1" si="306"/>
        <v>243347.04164615949</v>
      </c>
      <c r="IK105" s="1">
        <f t="shared" ca="1" si="269"/>
        <v>28.674231620979405</v>
      </c>
      <c r="IL105">
        <f t="shared" ca="1" si="307"/>
        <v>7.6914298877284711E-3</v>
      </c>
      <c r="IM105" s="5">
        <f t="shared" si="270"/>
        <v>261963.40000000002</v>
      </c>
      <c r="IN105">
        <f t="shared" ca="1" si="271"/>
        <v>107.65012725361575</v>
      </c>
      <c r="IP105" s="112">
        <v>132.85739758059432</v>
      </c>
      <c r="IQ105" s="112">
        <v>132.21471251917364</v>
      </c>
      <c r="IR105">
        <f t="shared" si="272"/>
        <v>98.761963281031868</v>
      </c>
      <c r="IS105">
        <f t="shared" si="308"/>
        <v>7.4291390084091757E-3</v>
      </c>
      <c r="IT105" s="112">
        <v>0.57231999650994936</v>
      </c>
      <c r="IU105">
        <f t="shared" si="309"/>
        <v>3.4647611544501235E-4</v>
      </c>
      <c r="IW105">
        <f>+util!B103</f>
        <v>112.333333333333</v>
      </c>
      <c r="IX105">
        <f t="shared" si="310"/>
        <v>1.3142363593528467E-2</v>
      </c>
      <c r="IY105">
        <f t="shared" si="311"/>
        <v>7.8854181561170793E-3</v>
      </c>
      <c r="JA105" s="5">
        <f t="shared" si="273"/>
        <v>139324.60000000003</v>
      </c>
      <c r="JB105" s="1">
        <f t="shared" si="274"/>
        <v>3.2143547624266064</v>
      </c>
      <c r="JC105" s="5">
        <f t="shared" ca="1" si="275"/>
        <v>129423.53488515769</v>
      </c>
      <c r="JD105" s="1">
        <f t="shared" ca="1" si="276"/>
        <v>15.250320658917651</v>
      </c>
      <c r="JE105">
        <f t="shared" ca="1" si="312"/>
        <v>-7.7314155224508562E-3</v>
      </c>
      <c r="JG105">
        <f t="shared" si="277"/>
        <v>0.56072939932731403</v>
      </c>
    </row>
    <row r="106" spans="1:267" x14ac:dyDescent="0.15">
      <c r="A106" t="s">
        <v>345</v>
      </c>
      <c r="B106" s="5">
        <f>+'gaku-mk1722'!B53</f>
        <v>523396.4</v>
      </c>
      <c r="C106" s="5">
        <f>+'kgaku-mk1722'!B54</f>
        <v>285143.7</v>
      </c>
      <c r="D106" s="5">
        <f>+'kgaku-mk1722'!C54</f>
        <v>3273.7</v>
      </c>
      <c r="E106" s="5">
        <f>+'kgaku-mk1722'!D54</f>
        <v>891.9</v>
      </c>
      <c r="F106" s="5">
        <f>+'kgaku-mk1722'!F54</f>
        <v>25232</v>
      </c>
      <c r="G106" s="5">
        <f>+'kgaku-mk1722'!G54</f>
        <v>15011.2</v>
      </c>
      <c r="H106" s="5">
        <f>+'kgaku-mk1722'!H54</f>
        <v>75643.199999999997</v>
      </c>
      <c r="I106" s="5">
        <f>+'kgaku-mk1722'!I54</f>
        <v>166875.6</v>
      </c>
      <c r="J106" s="5">
        <f>+'gaku-mk1722'!F53</f>
        <v>19019.8</v>
      </c>
      <c r="K106" s="5">
        <f>+'gaku-mk1722'!G53</f>
        <v>81968.399999999994</v>
      </c>
      <c r="L106" s="5">
        <f>+'gaku-jk1722'!B53</f>
        <v>488450.9</v>
      </c>
      <c r="M106" s="5">
        <f>+'kgaku-jk1722'!B54</f>
        <v>273801.09999999998</v>
      </c>
      <c r="N106" s="5">
        <f>+'kgaku-jk1722'!C54</f>
        <v>3167.4</v>
      </c>
      <c r="O106" s="5">
        <f>+'kgaku-jk1722'!D54</f>
        <v>885.8</v>
      </c>
      <c r="P106" s="5">
        <f>+'kgaku-jk1722'!F54</f>
        <v>15084</v>
      </c>
      <c r="Q106" s="5">
        <f>+'kgaku-jk1722'!G54</f>
        <v>14493.5</v>
      </c>
      <c r="R106" s="5">
        <f>+'kgaku-jk1722'!H54</f>
        <v>79776.5</v>
      </c>
      <c r="S106" s="5">
        <f>+'kgaku-jk1722'!I54</f>
        <v>164305.4</v>
      </c>
      <c r="T106" s="5">
        <f>+'gaku-jk1722'!F53</f>
        <v>19630.8</v>
      </c>
      <c r="U106" s="5">
        <f>+'gaku-jk1722'!G53</f>
        <v>78033.100000000006</v>
      </c>
      <c r="V106" s="8">
        <f t="shared" si="324"/>
        <v>107.15435266881481</v>
      </c>
      <c r="W106" s="8">
        <f t="shared" si="325"/>
        <v>104.14264223189755</v>
      </c>
      <c r="X106" s="8">
        <f t="shared" si="326"/>
        <v>103.35606491128368</v>
      </c>
      <c r="Y106" s="8">
        <f t="shared" si="327"/>
        <v>100.68864303454505</v>
      </c>
      <c r="Z106" s="8">
        <f t="shared" si="328"/>
        <v>167.27658446035534</v>
      </c>
      <c r="AA106" s="8">
        <f t="shared" si="329"/>
        <v>103.57194604477871</v>
      </c>
      <c r="AB106" s="8">
        <f t="shared" si="330"/>
        <v>94.818900302720721</v>
      </c>
      <c r="AC106" s="8">
        <f t="shared" si="331"/>
        <v>101.56428212341166</v>
      </c>
      <c r="AD106" s="8">
        <f t="shared" si="332"/>
        <v>96.887544063410559</v>
      </c>
      <c r="AE106" s="8">
        <f t="shared" si="333"/>
        <v>105.04311631858786</v>
      </c>
      <c r="AF106" s="10">
        <f ca="1">+OFFSET('kdef-cy1722'!B$9,ROUNDDOWN((ROW(Sheet1!AF106)-ROW(Sheet1!AF$61))/4,0),0)</f>
        <v>104.1</v>
      </c>
      <c r="AG106" s="10">
        <f ca="1">+OFFSET('kdef-cy1722'!C$9,ROUNDDOWN((ROW(Sheet1!AG106)-ROW(Sheet1!AG$61))/4,0),0)</f>
        <v>106.9</v>
      </c>
      <c r="AH106" s="10">
        <f ca="1">+OFFSET('kdef-cy1722'!D$9,ROUNDDOWN((ROW(Sheet1!AH106)-ROW(Sheet1!AH$61))/4,0),0)</f>
        <v>100.6</v>
      </c>
      <c r="AI106" s="10">
        <f ca="1">+OFFSET('kdef-cy1722'!F$9,ROUNDDOWN((ROW(Sheet1!AI106)-ROW(Sheet1!AI$61))/4,0),0)</f>
        <v>165.3</v>
      </c>
      <c r="AJ106" s="10">
        <f ca="1">+OFFSET('kdef-cy1722'!G$9,ROUNDDOWN((ROW(Sheet1!AJ106)-ROW(Sheet1!AJ$61))/4,0),0)</f>
        <v>103.7</v>
      </c>
      <c r="AK106" s="10">
        <f ca="1">+OFFSET('kdef-cy1722'!H$9,ROUNDDOWN((ROW(Sheet1!AK106)-ROW(Sheet1!AK$61))/4,0),0)</f>
        <v>94.8</v>
      </c>
      <c r="AL106" s="10">
        <f ca="1">+OFFSET('kdef-cy1722'!I$9,ROUNDDOWN((ROW(Sheet1!AL106)-ROW(Sheet1!AL$61))/4,0),0)</f>
        <v>101.6</v>
      </c>
      <c r="AM106" s="10">
        <f ca="1">+OFFSET('def-cy1722'!$F$8,ROUNDDOWN((ROW(Sheet1!AM106)-ROW(Sheet1!AM$61))/4,0),0)</f>
        <v>97</v>
      </c>
      <c r="AN106" s="10">
        <f ca="1">+OFFSET('def-cy1722'!$G$8,ROUNDDOWN((ROW(Sheet1!AN106)-ROW(Sheet1!AN$61))/4,0),0)</f>
        <v>105.1</v>
      </c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9">
        <f t="shared" ca="1" si="316"/>
        <v>104.6</v>
      </c>
      <c r="AY106" s="9">
        <f t="shared" ca="1" si="317"/>
        <v>100</v>
      </c>
      <c r="AZ106" s="9">
        <f t="shared" ca="1" si="318"/>
        <v>101</v>
      </c>
      <c r="BA106" s="9">
        <f t="shared" ca="1" si="319"/>
        <v>176.4</v>
      </c>
      <c r="BB106" s="9">
        <f t="shared" ca="1" si="320"/>
        <v>104</v>
      </c>
      <c r="BC106" s="9">
        <f t="shared" ca="1" si="321"/>
        <v>94.7</v>
      </c>
      <c r="BD106" s="9">
        <f t="shared" ca="1" si="322"/>
        <v>101.5</v>
      </c>
      <c r="BE106" s="9">
        <f t="shared" ca="1" si="322"/>
        <v>96.6</v>
      </c>
      <c r="BF106" s="9">
        <f t="shared" ca="1" si="323"/>
        <v>105.8</v>
      </c>
      <c r="BG106">
        <f t="shared" ca="1" si="278"/>
        <v>-6.9949933165292899E-4</v>
      </c>
      <c r="BH106">
        <f t="shared" ca="1" si="279"/>
        <v>-1.9555450652469504E-4</v>
      </c>
      <c r="BI106">
        <f t="shared" ca="1" si="280"/>
        <v>-2.4436873888993081E-4</v>
      </c>
      <c r="BJ106">
        <f t="shared" ca="1" si="281"/>
        <v>8.1577196558610941E-4</v>
      </c>
      <c r="BK106">
        <f t="shared" ca="1" si="282"/>
        <v>3.8319945334150188E-3</v>
      </c>
      <c r="BL106" s="13">
        <f t="shared" ca="1" si="283"/>
        <v>3.5083439219335735E-3</v>
      </c>
      <c r="BM106">
        <f t="shared" ca="1" si="342"/>
        <v>3.4644758203897022E-2</v>
      </c>
      <c r="BN106">
        <f t="shared" ca="1" si="343"/>
        <v>-6.241204956606127E-3</v>
      </c>
      <c r="BO106" s="13">
        <f t="shared" ca="1" si="344"/>
        <v>2.8403553247290894E-2</v>
      </c>
      <c r="BP106">
        <f t="shared" ca="1" si="284"/>
        <v>2.2474241095828119E-2</v>
      </c>
      <c r="BQ106">
        <f t="shared" ca="1" si="285"/>
        <v>1.2372414989897482E-2</v>
      </c>
      <c r="BR106">
        <f t="shared" ca="1" si="286"/>
        <v>-2.2288733350562142E-3</v>
      </c>
      <c r="BS106" s="13">
        <f t="shared" ca="1" si="287"/>
        <v>3.2617782750669386E-2</v>
      </c>
      <c r="BT106" s="5">
        <f t="shared" si="245"/>
        <v>78033.100000000006</v>
      </c>
      <c r="BU106" s="5">
        <f t="shared" ca="1" si="345"/>
        <v>260673.74911013464</v>
      </c>
      <c r="BV106" s="5">
        <f t="shared" ca="1" si="346"/>
        <v>32691.299925776853</v>
      </c>
      <c r="BW106" s="5">
        <f t="shared" ca="1" si="288"/>
        <v>109798.24059775399</v>
      </c>
      <c r="BX106" s="5">
        <f t="shared" si="248"/>
        <v>81968.399999999994</v>
      </c>
      <c r="BY106" s="5">
        <f t="shared" si="249"/>
        <v>259911.8</v>
      </c>
      <c r="BZ106" s="5">
        <f t="shared" si="250"/>
        <v>44251.8</v>
      </c>
      <c r="CA106" s="5">
        <f t="shared" si="251"/>
        <v>126220.2</v>
      </c>
      <c r="CB106" s="9">
        <f t="shared" si="289"/>
        <v>105.04311631858786</v>
      </c>
      <c r="CC106" s="9">
        <f t="shared" ca="1" si="290"/>
        <v>99.707700099171575</v>
      </c>
      <c r="CD106" s="9">
        <f t="shared" ca="1" si="291"/>
        <v>135.36261971983495</v>
      </c>
      <c r="CE106" s="9">
        <f t="shared" ca="1" si="292"/>
        <v>114.95648683698664</v>
      </c>
      <c r="CF106" s="5"/>
      <c r="CG106" s="5">
        <f t="shared" si="347"/>
        <v>99.644745469457646</v>
      </c>
      <c r="CH106" s="5">
        <f t="shared" ca="1" si="293"/>
        <v>99.707700099171575</v>
      </c>
      <c r="CI106" s="5">
        <f t="shared" si="253"/>
        <v>127.47243250717273</v>
      </c>
      <c r="CJ106" s="5">
        <f t="shared" ca="1" si="294"/>
        <v>135.36261971983495</v>
      </c>
      <c r="CK106" s="5">
        <f t="shared" si="295"/>
        <v>111.94904738802229</v>
      </c>
      <c r="CL106" s="5">
        <f t="shared" ca="1" si="296"/>
        <v>114.95648683698664</v>
      </c>
      <c r="CM106" s="5"/>
      <c r="CN106" s="1">
        <f t="shared" si="334"/>
        <v>57.685805547165614</v>
      </c>
      <c r="CO106" s="1">
        <f t="shared" si="335"/>
        <v>9.2156698510383119</v>
      </c>
      <c r="CP106" s="1">
        <f t="shared" ca="1" si="336"/>
        <v>30.785438623243117</v>
      </c>
      <c r="CQ106" s="1">
        <f t="shared" ca="1" si="337"/>
        <v>3.8608260740279796</v>
      </c>
      <c r="CR106" s="1">
        <f t="shared" ca="1" si="338"/>
        <v>12.96711697438359</v>
      </c>
      <c r="CS106" s="83">
        <f t="shared" si="297"/>
        <v>1.1170314057280219E-2</v>
      </c>
      <c r="CT106" s="83">
        <f t="shared" si="298"/>
        <v>3.662352739567297E-2</v>
      </c>
      <c r="CU106" s="83">
        <f t="shared" ca="1" si="254"/>
        <v>5.7641011404626994E-3</v>
      </c>
      <c r="CV106" s="83">
        <f t="shared" ca="1" si="255"/>
        <v>3.0269548626170647E-2</v>
      </c>
      <c r="CW106" s="83">
        <f t="shared" ca="1" si="255"/>
        <v>3.4359011750981223E-2</v>
      </c>
      <c r="CX106" s="83">
        <f t="shared" si="299"/>
        <v>-4.1437075181952297E-3</v>
      </c>
      <c r="CY106" s="83">
        <f t="shared" si="313"/>
        <v>-1.1940702735256956E-3</v>
      </c>
      <c r="CZ106" s="83">
        <f t="shared" ca="1" si="314"/>
        <v>2.23682353660556E-4</v>
      </c>
      <c r="DA106" s="83">
        <f t="shared" ca="1" si="315"/>
        <v>-7.2914238309500926E-3</v>
      </c>
      <c r="DB106" s="83">
        <f t="shared" ca="1" si="315"/>
        <v>-3.3125637403686793E-3</v>
      </c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H106" s="5"/>
      <c r="EO106" s="91">
        <v>81968.399999999994</v>
      </c>
      <c r="EP106" s="1">
        <f>+'gaku-mk1131'!G109</f>
        <v>76399.899999999994</v>
      </c>
      <c r="EQ106" s="5">
        <f t="shared" ca="1" si="256"/>
        <v>17825.962295680365</v>
      </c>
      <c r="ER106" s="7">
        <f ca="1">+ER105+$EQ105</f>
        <v>732451.29193814157</v>
      </c>
      <c r="ES106" s="4">
        <f ca="1">+ER105+EQ105</f>
        <v>732451.29193814157</v>
      </c>
      <c r="ET106" s="131">
        <f ca="1">+ET105+EQ105-(ES109-ER109)/4</f>
        <v>719132.56037190068</v>
      </c>
      <c r="EU106" s="132">
        <v>641846.1</v>
      </c>
      <c r="EV106" s="5">
        <f t="shared" ca="1" si="257"/>
        <v>6355</v>
      </c>
      <c r="EW106" s="92">
        <f t="shared" ca="1" si="258"/>
        <v>104.26666666666667</v>
      </c>
      <c r="EX106">
        <f t="shared" ca="1" si="339"/>
        <v>0.71575208631426812</v>
      </c>
      <c r="EY106">
        <f t="shared" ca="1" si="259"/>
        <v>0.74565634755445553</v>
      </c>
      <c r="EZ106">
        <f t="shared" ca="1" si="348"/>
        <v>6.8869350846353259E-3</v>
      </c>
      <c r="FA106">
        <f t="shared" ca="1" si="348"/>
        <v>6.9340102462813443E-3</v>
      </c>
      <c r="FC106" s="6">
        <f>+call!C144</f>
        <v>1E-3</v>
      </c>
      <c r="FE106" s="142">
        <f>fof!B168/10</f>
        <v>13781.5</v>
      </c>
      <c r="FF106" s="142">
        <f>fof!C168/10</f>
        <v>325930.09999999998</v>
      </c>
      <c r="FN106" s="5">
        <f t="shared" si="227"/>
        <v>13781.5</v>
      </c>
      <c r="FO106" s="5">
        <f t="shared" si="211"/>
        <v>325930.09999999998</v>
      </c>
      <c r="FP106" s="1">
        <f t="shared" si="340"/>
        <v>1.6275882164374411</v>
      </c>
      <c r="FQ106" s="1">
        <f t="shared" si="341"/>
        <v>38.492180832440354</v>
      </c>
      <c r="FR106" s="211">
        <f>+FP106/消費税調整!$E106*100</f>
        <v>1.5547775384486289</v>
      </c>
      <c r="FS106" s="211">
        <f>+FQ106/消費税調整!$E106*100</f>
        <v>36.770220845649263</v>
      </c>
      <c r="FT106" s="83">
        <f t="shared" si="300"/>
        <v>-4.5987110580403064E-2</v>
      </c>
      <c r="FU106" s="83">
        <f t="shared" si="301"/>
        <v>8.8742084487281082E-3</v>
      </c>
      <c r="FW106" s="5">
        <f>kshotoku1722!E54</f>
        <v>256151.9</v>
      </c>
      <c r="FX106" s="72">
        <f t="shared" ca="1" si="261"/>
        <v>0.3865774678495898</v>
      </c>
      <c r="FY106">
        <f t="shared" ca="1" si="302"/>
        <v>5.8068700369965599E-3</v>
      </c>
      <c r="GA106" s="72">
        <f ca="1">+AVERAGE(OFFSET(Maikin05!$F$10,ROUNDDOWN((ROW(GA106)-ROW(GA$45))/4,0),MOD(ROW(GA106)-ROW(GA$45),4)*3):OFFSET(Maikin05!$F$10,ROUNDDOWN((ROW(GA106)-ROW(GA$45))/4,0),MOD(ROW(GA106)-ROW(GA$45),4)*3+2))</f>
        <v>104.26666666666667</v>
      </c>
      <c r="GB106" s="72">
        <f ca="1">+AVERAGE(OFFSET(Maikin30!$F$20,ROUNDDOWN((ROW(GB106)-ROW(GB$5))/4,0),MOD(ROW(GB106)-ROW(GB$5),4)*3):OFFSET(Maikin30!$F$20,ROUNDDOWN((ROW(GB106)-ROW(GB$5))/4,0),MOD(ROW(GB106)-ROW(GB$5),4)*3+2))</f>
        <v>102.7</v>
      </c>
      <c r="GC106" s="5">
        <f ca="1">+AVERAGE(OFFSET(Rocho!$J$66,(ROW(GC106)-ROW($GC$5))*3,0):OFFSET(Rocho!$J$66,(ROW(GC106)-ROW($GC$5))*3+2,0))</f>
        <v>6355</v>
      </c>
      <c r="GD106" s="72">
        <f t="shared" ca="1" si="262"/>
        <v>78.254458767571705</v>
      </c>
      <c r="GE106">
        <f t="shared" ca="1" si="303"/>
        <v>2.3862606683028495E-3</v>
      </c>
      <c r="GF106" s="72"/>
      <c r="GG106" s="87" t="s">
        <v>325</v>
      </c>
      <c r="GH106" s="78">
        <f ca="1">+AVERAGE(OFFSET(Rocho!$E$6,(ROW(GH106)-ROW($GH$5))*3,0):OFFSET(Rocho!$E$6,(ROW(GH106)-ROW($GH$5))*3+2,0))/10000</f>
        <v>10827</v>
      </c>
      <c r="GI106" s="82">
        <f>Rocho!T107</f>
        <v>8658.4258214593501</v>
      </c>
      <c r="GJ106">
        <f t="shared" si="304"/>
        <v>-1.2053632560096374E-3</v>
      </c>
      <c r="GL106" s="94">
        <f t="shared" si="230"/>
        <v>263484.7</v>
      </c>
      <c r="GM106" s="5">
        <f t="shared" si="263"/>
        <v>81968.399999999994</v>
      </c>
      <c r="GN106" s="5">
        <f>+'gaku-mk1722'!C53-'gaku-mk1722'!D53</f>
        <v>5849.2000000000116</v>
      </c>
      <c r="GO106" s="5">
        <f t="shared" si="264"/>
        <v>25232</v>
      </c>
      <c r="GP106" s="5">
        <f t="shared" si="265"/>
        <v>19019.8</v>
      </c>
      <c r="GQ106" s="5">
        <f>+'gaku-mk1722'!H53</f>
        <v>1063.5999999999999</v>
      </c>
      <c r="GR106" s="5">
        <f>+'gaku-mk1722'!W53</f>
        <v>122311</v>
      </c>
      <c r="GS106" s="5">
        <f>+'gaku-mk1722'!M53</f>
        <v>71441.8</v>
      </c>
      <c r="GT106" s="5">
        <f>+'gaku-mk1722'!N53</f>
        <v>63401.1</v>
      </c>
      <c r="GU106" s="5">
        <f t="shared" si="266"/>
        <v>78033.100000000006</v>
      </c>
      <c r="GV106" s="5">
        <f>+'gaku-jk1722'!C53-'gaku-jk1722'!D53</f>
        <v>5514.4000000000233</v>
      </c>
      <c r="GW106" s="5">
        <f t="shared" si="267"/>
        <v>15084</v>
      </c>
      <c r="GX106" s="5">
        <f t="shared" si="268"/>
        <v>19630.8</v>
      </c>
      <c r="GY106" s="5">
        <f>+'gaku-jk1722'!H53</f>
        <v>1229.0999999999999</v>
      </c>
      <c r="GZ106" s="5">
        <f>+'gaku-jk1722'!Z53</f>
        <v>120307.7</v>
      </c>
      <c r="HA106" s="5">
        <f>+'gaku-jk1722'!M53</f>
        <v>62203.8</v>
      </c>
      <c r="HB106" s="5">
        <f>+'gaku-jk1722'!N53</f>
        <v>70381.3</v>
      </c>
      <c r="HC106" s="9">
        <f t="shared" ca="1" si="231"/>
        <v>105.1</v>
      </c>
      <c r="HD106">
        <f ca="1">+OFFSET('def-cy1722'!$C$8,ROUNDDOWN((ROW(Sheet1!HG106)-ROW(Sheet1!HG$61))/4,0),0)</f>
        <v>104.1</v>
      </c>
      <c r="HE106" s="9">
        <f t="shared" ca="1" si="232"/>
        <v>165.3</v>
      </c>
      <c r="HF106" s="9">
        <f t="shared" ca="1" si="233"/>
        <v>97</v>
      </c>
      <c r="HG106">
        <f ca="1">+OFFSET('def-cy1722'!$H$8,ROUNDDOWN((ROW(Sheet1!HG106)-ROW(Sheet1!HG$61))/4,0),0)</f>
        <v>98</v>
      </c>
      <c r="HH106">
        <f ca="1">+OFFSET('def-cy1722'!$W$8,ROUNDDOWN((ROW(Sheet1!HG106)-ROW(Sheet1!HG$61))/4,0),0)</f>
        <v>101.7</v>
      </c>
      <c r="HI106">
        <f ca="1">+OFFSET('def-cy1722'!$M$8,ROUNDDOWN((ROW(Sheet1!HG106)-ROW(Sheet1!HG$61))/4,0),0)</f>
        <v>116.3</v>
      </c>
      <c r="HJ106">
        <f ca="1">+OFFSET('def-cy1722'!$N$8,ROUNDDOWN((ROW(Sheet1!HG106)-ROW(Sheet1!HG$61))/4,0),0)</f>
        <v>92.2</v>
      </c>
      <c r="HS106" s="9">
        <f t="shared" ca="1" si="203"/>
        <v>105.8</v>
      </c>
      <c r="HT106" s="9">
        <f t="shared" ca="1" si="204"/>
        <v>104.6</v>
      </c>
      <c r="HU106" s="9">
        <f t="shared" ca="1" si="205"/>
        <v>176.4</v>
      </c>
      <c r="HV106" s="9">
        <f t="shared" ca="1" si="206"/>
        <v>96.6</v>
      </c>
      <c r="HW106" s="9">
        <f t="shared" ca="1" si="207"/>
        <v>96.8</v>
      </c>
      <c r="HX106" s="9">
        <f t="shared" ca="1" si="208"/>
        <v>101.6</v>
      </c>
      <c r="HY106" s="9">
        <f t="shared" ca="1" si="209"/>
        <v>114.7</v>
      </c>
      <c r="HZ106" s="9">
        <f t="shared" ca="1" si="210"/>
        <v>85.1</v>
      </c>
      <c r="IA106">
        <f t="shared" ca="1" si="234"/>
        <v>1.0524258757402505E-2</v>
      </c>
      <c r="IB106">
        <f t="shared" ca="1" si="235"/>
        <v>2.8935371009570175E-4</v>
      </c>
      <c r="IC106">
        <f t="shared" ca="1" si="236"/>
        <v>5.7937661277389025E-3</v>
      </c>
      <c r="ID106">
        <f t="shared" ca="1" si="237"/>
        <v>-1.043738901597912E-3</v>
      </c>
      <c r="IE106">
        <f t="shared" ca="1" si="238"/>
        <v>1.7608233619339293E-4</v>
      </c>
      <c r="IF106">
        <f t="shared" ca="1" si="239"/>
        <v>-8.6666885345558914E-3</v>
      </c>
      <c r="IG106">
        <f t="shared" ca="1" si="240"/>
        <v>1.1090112185166258E-2</v>
      </c>
      <c r="IH106">
        <f t="shared" ca="1" si="241"/>
        <v>-3.8288828055774108E-3</v>
      </c>
      <c r="II106">
        <f t="shared" ca="1" si="305"/>
        <v>1.4334262874865547E-2</v>
      </c>
      <c r="IJ106" s="5">
        <f t="shared" ca="1" si="306"/>
        <v>246835.24211093638</v>
      </c>
      <c r="IK106" s="1">
        <f t="shared" ca="1" si="269"/>
        <v>29.151117908880956</v>
      </c>
      <c r="IL106">
        <f t="shared" ca="1" si="307"/>
        <v>1.6494395753390078E-2</v>
      </c>
      <c r="IM106" s="5">
        <f t="shared" si="270"/>
        <v>263484.7</v>
      </c>
      <c r="IN106">
        <f t="shared" ca="1" si="271"/>
        <v>106.74517048160439</v>
      </c>
      <c r="IP106" s="112">
        <v>133.92847666018127</v>
      </c>
      <c r="IQ106" s="112">
        <v>133.54641014739269</v>
      </c>
      <c r="IR106">
        <f t="shared" si="272"/>
        <v>99.268752568833293</v>
      </c>
      <c r="IS106">
        <f t="shared" si="308"/>
        <v>5.1183008856925767E-3</v>
      </c>
      <c r="IT106" s="112">
        <v>0.57808453789428371</v>
      </c>
      <c r="IU106">
        <f t="shared" si="309"/>
        <v>1.0021847897562795E-2</v>
      </c>
      <c r="IW106">
        <f>+util!B104</f>
        <v>113.566666666667</v>
      </c>
      <c r="IX106">
        <f t="shared" si="310"/>
        <v>1.0919394314564989E-2</v>
      </c>
      <c r="IY106">
        <f t="shared" si="311"/>
        <v>6.5516365887389938E-3</v>
      </c>
      <c r="JA106" s="5">
        <f t="shared" si="273"/>
        <v>137264.50000000003</v>
      </c>
      <c r="JB106" s="1">
        <f t="shared" si="274"/>
        <v>3.1018964200326318</v>
      </c>
      <c r="JC106" s="5">
        <f t="shared" ca="1" si="275"/>
        <v>128590.82933747818</v>
      </c>
      <c r="JD106" s="1">
        <f t="shared" ca="1" si="276"/>
        <v>15.186512249871022</v>
      </c>
      <c r="JE106">
        <f t="shared" ca="1" si="312"/>
        <v>-4.1928477063950123E-3</v>
      </c>
      <c r="JG106">
        <f t="shared" si="277"/>
        <v>0.56054989355122486</v>
      </c>
    </row>
    <row r="107" spans="1:267" x14ac:dyDescent="0.15">
      <c r="A107" t="s">
        <v>346</v>
      </c>
      <c r="B107" s="5">
        <f>+'gaku-mk1722'!B54</f>
        <v>526422.6</v>
      </c>
      <c r="C107" s="5">
        <f>+'kgaku-mk1722'!B55</f>
        <v>287181.3</v>
      </c>
      <c r="D107" s="5">
        <f>+'kgaku-mk1722'!C55</f>
        <v>3328.4</v>
      </c>
      <c r="E107" s="5">
        <f>+'kgaku-mk1722'!D55</f>
        <v>952.8</v>
      </c>
      <c r="F107" s="5">
        <f>+'kgaku-mk1722'!F55</f>
        <v>25668.7</v>
      </c>
      <c r="G107" s="5">
        <f>+'kgaku-mk1722'!G55</f>
        <v>15092.2</v>
      </c>
      <c r="H107" s="5">
        <f>+'kgaku-mk1722'!H55</f>
        <v>76041.5</v>
      </c>
      <c r="I107" s="5">
        <f>+'kgaku-mk1722'!I55</f>
        <v>168003.4</v>
      </c>
      <c r="J107" s="5">
        <f>+'gaku-mk1722'!F54</f>
        <v>19416.5</v>
      </c>
      <c r="K107" s="5">
        <f>+'gaku-mk1722'!G54</f>
        <v>83420.800000000003</v>
      </c>
      <c r="L107" s="5">
        <f>+'gaku-jk1722'!B54</f>
        <v>493165.9</v>
      </c>
      <c r="M107" s="5">
        <f>+'kgaku-jk1722'!B55</f>
        <v>276445.5</v>
      </c>
      <c r="N107" s="5">
        <f>+'kgaku-jk1722'!C55</f>
        <v>3071.4</v>
      </c>
      <c r="O107" s="5">
        <f>+'kgaku-jk1722'!D55</f>
        <v>948.8</v>
      </c>
      <c r="P107" s="5">
        <f>+'kgaku-jk1722'!F55</f>
        <v>15659.8</v>
      </c>
      <c r="Q107" s="5">
        <f>+'kgaku-jk1722'!G55</f>
        <v>14623.1</v>
      </c>
      <c r="R107" s="5">
        <f>+'kgaku-jk1722'!H55</f>
        <v>80490.7</v>
      </c>
      <c r="S107" s="5">
        <f>+'kgaku-jk1722'!I55</f>
        <v>165389</v>
      </c>
      <c r="T107" s="5">
        <f>+'gaku-jk1722'!F54</f>
        <v>20007.400000000001</v>
      </c>
      <c r="U107" s="5">
        <f>+'gaku-jk1722'!G54</f>
        <v>79506.7</v>
      </c>
      <c r="V107" s="8">
        <f t="shared" si="324"/>
        <v>106.74351166615534</v>
      </c>
      <c r="W107" s="8">
        <f t="shared" si="325"/>
        <v>103.88351411037617</v>
      </c>
      <c r="X107" s="8">
        <f t="shared" si="326"/>
        <v>108.36751969785765</v>
      </c>
      <c r="Y107" s="8">
        <f t="shared" si="327"/>
        <v>100.42158516020237</v>
      </c>
      <c r="Z107" s="8">
        <f t="shared" si="328"/>
        <v>163.91460938198446</v>
      </c>
      <c r="AA107" s="8">
        <f t="shared" si="329"/>
        <v>103.20793812529492</v>
      </c>
      <c r="AB107" s="8">
        <f t="shared" si="330"/>
        <v>94.472404886527258</v>
      </c>
      <c r="AC107" s="8">
        <f t="shared" si="331"/>
        <v>101.58075809152966</v>
      </c>
      <c r="AD107" s="8">
        <f t="shared" si="332"/>
        <v>97.046592760678536</v>
      </c>
      <c r="AE107" s="8">
        <f t="shared" si="333"/>
        <v>104.92298133364861</v>
      </c>
      <c r="AF107" s="10">
        <f ca="1">+OFFSET('kdef-cy1722'!B$9,ROUNDDOWN((ROW(Sheet1!AF107)-ROW(Sheet1!AF$61))/4,0),0)</f>
        <v>104.1</v>
      </c>
      <c r="AG107" s="10">
        <f ca="1">+OFFSET('kdef-cy1722'!C$9,ROUNDDOWN((ROW(Sheet1!AG107)-ROW(Sheet1!AG$61))/4,0),0)</f>
        <v>106.9</v>
      </c>
      <c r="AH107" s="10">
        <f ca="1">+OFFSET('kdef-cy1722'!D$9,ROUNDDOWN((ROW(Sheet1!AH107)-ROW(Sheet1!AH$61))/4,0),0)</f>
        <v>100.6</v>
      </c>
      <c r="AI107" s="10">
        <f ca="1">+OFFSET('kdef-cy1722'!F$9,ROUNDDOWN((ROW(Sheet1!AI107)-ROW(Sheet1!AI$61))/4,0),0)</f>
        <v>165.3</v>
      </c>
      <c r="AJ107" s="10">
        <f ca="1">+OFFSET('kdef-cy1722'!G$9,ROUNDDOWN((ROW(Sheet1!AJ107)-ROW(Sheet1!AJ$61))/4,0),0)</f>
        <v>103.7</v>
      </c>
      <c r="AK107" s="10">
        <f ca="1">+OFFSET('kdef-cy1722'!H$9,ROUNDDOWN((ROW(Sheet1!AK107)-ROW(Sheet1!AK$61))/4,0),0)</f>
        <v>94.8</v>
      </c>
      <c r="AL107" s="10">
        <f ca="1">+OFFSET('kdef-cy1722'!I$9,ROUNDDOWN((ROW(Sheet1!AL107)-ROW(Sheet1!AL$61))/4,0),0)</f>
        <v>101.6</v>
      </c>
      <c r="AM107" s="10">
        <f ca="1">+OFFSET('def-cy1722'!$F$8,ROUNDDOWN((ROW(Sheet1!AM107)-ROW(Sheet1!AM$61))/4,0),0)</f>
        <v>97</v>
      </c>
      <c r="AN107" s="10">
        <f ca="1">+OFFSET('def-cy1722'!$G$8,ROUNDDOWN((ROW(Sheet1!AN107)-ROW(Sheet1!AN$61))/4,0),0)</f>
        <v>105.1</v>
      </c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9">
        <f t="shared" ca="1" si="316"/>
        <v>104.6</v>
      </c>
      <c r="AY107" s="9">
        <f t="shared" ca="1" si="317"/>
        <v>100</v>
      </c>
      <c r="AZ107" s="9">
        <f t="shared" ca="1" si="318"/>
        <v>101</v>
      </c>
      <c r="BA107" s="9">
        <f t="shared" ca="1" si="319"/>
        <v>176.4</v>
      </c>
      <c r="BB107" s="9">
        <f t="shared" ca="1" si="320"/>
        <v>104</v>
      </c>
      <c r="BC107" s="9">
        <f t="shared" ca="1" si="321"/>
        <v>94.7</v>
      </c>
      <c r="BD107" s="9">
        <f t="shared" ca="1" si="322"/>
        <v>101.5</v>
      </c>
      <c r="BE107" s="9">
        <f t="shared" ca="1" si="322"/>
        <v>96.6</v>
      </c>
      <c r="BF107" s="9">
        <f t="shared" ca="1" si="323"/>
        <v>105.8</v>
      </c>
      <c r="BG107">
        <f t="shared" ca="1" si="278"/>
        <v>-3.6970810718870898E-4</v>
      </c>
      <c r="BH107">
        <f t="shared" ca="1" si="279"/>
        <v>-2.4504715479601615E-4</v>
      </c>
      <c r="BI107">
        <f t="shared" ca="1" si="280"/>
        <v>5.1907018249294887E-4</v>
      </c>
      <c r="BJ107">
        <f t="shared" ca="1" si="281"/>
        <v>2.6046991360000379E-3</v>
      </c>
      <c r="BK107">
        <f t="shared" ca="1" si="282"/>
        <v>4.2356764637909638E-3</v>
      </c>
      <c r="BL107" s="13">
        <f t="shared" ca="1" si="283"/>
        <v>6.7446905202992249E-3</v>
      </c>
      <c r="BM107">
        <f t="shared" ca="1" si="342"/>
        <v>2.228828452206762E-2</v>
      </c>
      <c r="BN107">
        <f t="shared" ca="1" si="343"/>
        <v>7.9829579910867966E-3</v>
      </c>
      <c r="BO107" s="13">
        <f t="shared" ca="1" si="344"/>
        <v>3.0271242513154419E-2</v>
      </c>
      <c r="BP107">
        <f t="shared" ca="1" si="284"/>
        <v>1.216781491248521E-2</v>
      </c>
      <c r="BQ107">
        <f t="shared" ca="1" si="285"/>
        <v>7.9271587540834017E-3</v>
      </c>
      <c r="BR107">
        <f t="shared" ca="1" si="286"/>
        <v>2.8392573353892758E-3</v>
      </c>
      <c r="BS107" s="13">
        <f t="shared" ca="1" si="287"/>
        <v>2.2934231001957888E-2</v>
      </c>
      <c r="BT107" s="5">
        <f t="shared" si="245"/>
        <v>79506.7</v>
      </c>
      <c r="BU107" s="5">
        <f t="shared" ca="1" si="345"/>
        <v>262431.91287464864</v>
      </c>
      <c r="BV107" s="5">
        <f t="shared" ca="1" si="346"/>
        <v>33680.906193900308</v>
      </c>
      <c r="BW107" s="5">
        <f t="shared" ca="1" si="288"/>
        <v>112316.37881123142</v>
      </c>
      <c r="BX107" s="5">
        <f t="shared" si="248"/>
        <v>83420.800000000003</v>
      </c>
      <c r="BY107" s="5">
        <f t="shared" si="249"/>
        <v>261512.69999999998</v>
      </c>
      <c r="BZ107" s="5">
        <f t="shared" si="250"/>
        <v>45085.2</v>
      </c>
      <c r="CA107" s="5">
        <f t="shared" si="251"/>
        <v>128506</v>
      </c>
      <c r="CB107" s="9">
        <f t="shared" si="289"/>
        <v>104.92298133364861</v>
      </c>
      <c r="CC107" s="9">
        <f t="shared" ca="1" si="290"/>
        <v>99.649732814664304</v>
      </c>
      <c r="CD107" s="9">
        <f t="shared" ca="1" si="291"/>
        <v>133.8598187959831</v>
      </c>
      <c r="CE107" s="9">
        <f t="shared" ca="1" si="292"/>
        <v>114.41430124450349</v>
      </c>
      <c r="CF107" s="5"/>
      <c r="CG107" s="5">
        <f t="shared" si="347"/>
        <v>99.582380360119899</v>
      </c>
      <c r="CH107" s="5">
        <f t="shared" ca="1" si="293"/>
        <v>99.649732814664304</v>
      </c>
      <c r="CI107" s="5">
        <f t="shared" si="253"/>
        <v>126.40521263233447</v>
      </c>
      <c r="CJ107" s="5">
        <f t="shared" ca="1" si="294"/>
        <v>133.8598187959831</v>
      </c>
      <c r="CK107" s="5">
        <f t="shared" si="295"/>
        <v>111.57562607500483</v>
      </c>
      <c r="CL107" s="5">
        <f t="shared" ca="1" si="296"/>
        <v>114.41430124450349</v>
      </c>
      <c r="CM107" s="5"/>
      <c r="CN107" s="1">
        <f t="shared" si="334"/>
        <v>58.337009517585138</v>
      </c>
      <c r="CO107" s="1">
        <f t="shared" si="335"/>
        <v>9.4049144813373875</v>
      </c>
      <c r="CP107" s="1">
        <f t="shared" ca="1" si="336"/>
        <v>31.043291920804847</v>
      </c>
      <c r="CQ107" s="1">
        <f t="shared" ca="1" si="337"/>
        <v>3.9841427503289553</v>
      </c>
      <c r="CR107" s="1">
        <f t="shared" ca="1" si="338"/>
        <v>13.285999011066064</v>
      </c>
      <c r="CS107" s="83">
        <f t="shared" si="297"/>
        <v>1.122556470303402E-2</v>
      </c>
      <c r="CT107" s="83">
        <f t="shared" si="298"/>
        <v>2.0327089961417626E-2</v>
      </c>
      <c r="CU107" s="83">
        <f t="shared" ca="1" si="254"/>
        <v>8.3409376263175079E-3</v>
      </c>
      <c r="CV107" s="83">
        <f t="shared" ca="1" si="255"/>
        <v>3.1441000590644197E-2</v>
      </c>
      <c r="CW107" s="83">
        <f t="shared" ca="1" si="255"/>
        <v>2.4294085353913118E-2</v>
      </c>
      <c r="CX107" s="83">
        <f t="shared" si="299"/>
        <v>-3.8414736787174375E-3</v>
      </c>
      <c r="CY107" s="83">
        <f t="shared" si="313"/>
        <v>-1.1443275785200354E-3</v>
      </c>
      <c r="CZ107" s="83">
        <f t="shared" ca="1" si="314"/>
        <v>-5.8154125776683585E-4</v>
      </c>
      <c r="DA107" s="83">
        <f t="shared" ca="1" si="315"/>
        <v>-1.1164125404315909E-2</v>
      </c>
      <c r="DB107" s="83">
        <f t="shared" ca="1" si="315"/>
        <v>-4.7275994196756786E-3</v>
      </c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H107" s="5"/>
      <c r="EO107" s="91">
        <v>83420.800000000003</v>
      </c>
      <c r="EP107" s="1">
        <f>+'gaku-mk1131'!G110</f>
        <v>76665.600000000006</v>
      </c>
      <c r="EQ107" s="5">
        <f t="shared" ca="1" si="256"/>
        <v>18227.791257871177</v>
      </c>
      <c r="ER107" s="7">
        <f ca="1">+ER106+$EQ106</f>
        <v>750277.25423382199</v>
      </c>
      <c r="ES107" s="7">
        <f ca="1">+ES106+$EQ106</f>
        <v>750277.25423382199</v>
      </c>
      <c r="ET107" s="7">
        <f ca="1">+ET106+EQ106-(ES109-ER109)/4</f>
        <v>723639.79110134067</v>
      </c>
      <c r="EU107" s="132">
        <v>641861.5</v>
      </c>
      <c r="EV107" s="5">
        <f t="shared" ca="1" si="257"/>
        <v>6375</v>
      </c>
      <c r="EW107" s="92">
        <f t="shared" ca="1" si="258"/>
        <v>104.5</v>
      </c>
      <c r="EX107">
        <f t="shared" ca="1" si="339"/>
        <v>0.718560292436495</v>
      </c>
      <c r="EY107">
        <f t="shared" ca="1" si="259"/>
        <v>0.7502610751876545</v>
      </c>
      <c r="EZ107">
        <f t="shared" ca="1" si="348"/>
        <v>3.9157574766159105E-3</v>
      </c>
      <c r="FA107">
        <f t="shared" ca="1" si="348"/>
        <v>6.1564122551037645E-3</v>
      </c>
      <c r="FC107" s="6">
        <f>+call!C145</f>
        <v>1E-3</v>
      </c>
      <c r="FE107" s="142">
        <f>fof!B169/10</f>
        <v>16865.3</v>
      </c>
      <c r="FF107" s="142">
        <f>fof!C169/10</f>
        <v>377998.6</v>
      </c>
      <c r="FN107" s="5">
        <f t="shared" si="227"/>
        <v>16865.3</v>
      </c>
      <c r="FO107" s="5">
        <f t="shared" si="211"/>
        <v>377998.6</v>
      </c>
      <c r="FP107" s="1">
        <f t="shared" si="340"/>
        <v>1.9950105362453661</v>
      </c>
      <c r="FQ107" s="1">
        <f t="shared" si="341"/>
        <v>44.713772638850038</v>
      </c>
      <c r="FR107" s="211">
        <f>+FP107/消費税調整!$E107*100</f>
        <v>1.9130981220091849</v>
      </c>
      <c r="FS107" s="211">
        <f>+FQ107/消費税調整!$E107*100</f>
        <v>42.877886060852823</v>
      </c>
      <c r="FT107" s="83">
        <f t="shared" si="300"/>
        <v>0.20739150805277659</v>
      </c>
      <c r="FU107" s="83">
        <f t="shared" si="301"/>
        <v>0.15366791516140102</v>
      </c>
      <c r="FW107" s="5">
        <f>kshotoku1722!E55</f>
        <v>257419.6</v>
      </c>
      <c r="FX107" s="72">
        <f t="shared" ca="1" si="261"/>
        <v>0.38640713012477718</v>
      </c>
      <c r="FY107">
        <f t="shared" ca="1" si="302"/>
        <v>-4.4072735217801751E-4</v>
      </c>
      <c r="GA107" s="72">
        <f ca="1">+AVERAGE(OFFSET(Maikin05!$F$10,ROUNDDOWN((ROW(GA107)-ROW(GA$45))/4,0),MOD(ROW(GA107)-ROW(GA$45),4)*3):OFFSET(Maikin05!$F$10,ROUNDDOWN((ROW(GA107)-ROW(GA$45))/4,0),MOD(ROW(GA107)-ROW(GA$45),4)*3+2))</f>
        <v>104.5</v>
      </c>
      <c r="GB107" s="72">
        <f ca="1">+AVERAGE(OFFSET(Maikin30!$F$20,ROUNDDOWN((ROW(GB107)-ROW(GB$5))/4,0),MOD(ROW(GB107)-ROW(GB$5),4)*3):OFFSET(Maikin30!$F$20,ROUNDDOWN((ROW(GB107)-ROW(GB$5))/4,0),MOD(ROW(GB107)-ROW(GB$5),4)*3+2))</f>
        <v>103.06666666666668</v>
      </c>
      <c r="GC107" s="5">
        <f ca="1">+AVERAGE(OFFSET(Rocho!$J$66,(ROW(GC107)-ROW($GC$5))*3,0):OFFSET(Rocho!$J$66,(ROW(GC107)-ROW($GC$5))*3+2,0))</f>
        <v>6375</v>
      </c>
      <c r="GD107" s="72">
        <f t="shared" ca="1" si="262"/>
        <v>78.803880252053617</v>
      </c>
      <c r="GE107">
        <f t="shared" ca="1" si="303"/>
        <v>6.9964285766937395E-3</v>
      </c>
      <c r="GF107" s="72"/>
      <c r="GG107" s="87" t="s">
        <v>326</v>
      </c>
      <c r="GH107" s="78">
        <f ca="1">+AVERAGE(OFFSET(Rocho!$E$6,(ROW(GH107)-ROW($GH$5))*3,0):OFFSET(Rocho!$E$6,(ROW(GH107)-ROW($GH$5))*3+2,0))/10000</f>
        <v>10837</v>
      </c>
      <c r="GI107" s="82">
        <f>Rocho!T108</f>
        <v>8649.2409877788796</v>
      </c>
      <c r="GJ107">
        <f t="shared" si="304"/>
        <v>-1.0613602219085268E-3</v>
      </c>
      <c r="GL107" s="94">
        <f t="shared" si="230"/>
        <v>264909.99999999994</v>
      </c>
      <c r="GM107" s="5">
        <f t="shared" si="263"/>
        <v>83420.800000000003</v>
      </c>
      <c r="GN107" s="5">
        <f>+'gaku-mk1722'!C54-'gaku-mk1722'!D54</f>
        <v>5913</v>
      </c>
      <c r="GO107" s="5">
        <f t="shared" si="264"/>
        <v>25668.7</v>
      </c>
      <c r="GP107" s="5">
        <f t="shared" si="265"/>
        <v>19416.5</v>
      </c>
      <c r="GQ107" s="5">
        <f>+'gaku-mk1722'!H54</f>
        <v>730.9</v>
      </c>
      <c r="GR107" s="5">
        <f>+'gaku-mk1722'!W54</f>
        <v>122925.4</v>
      </c>
      <c r="GS107" s="5">
        <f>+'gaku-mk1722'!M54</f>
        <v>74387.399999999994</v>
      </c>
      <c r="GT107" s="5">
        <f>+'gaku-mk1722'!N54</f>
        <v>67552.7</v>
      </c>
      <c r="GU107" s="5">
        <f t="shared" si="266"/>
        <v>79506.7</v>
      </c>
      <c r="GV107" s="5">
        <f>+'gaku-jk1722'!C54-'gaku-jk1722'!D54</f>
        <v>5575.4000000000233</v>
      </c>
      <c r="GW107" s="5">
        <f t="shared" si="267"/>
        <v>15659.8</v>
      </c>
      <c r="GX107" s="5">
        <f t="shared" si="268"/>
        <v>20007.400000000001</v>
      </c>
      <c r="GY107" s="5">
        <f>+'gaku-jk1722'!H54</f>
        <v>783.2</v>
      </c>
      <c r="GZ107" s="5">
        <f>+'gaku-jk1722'!Z54</f>
        <v>120588.9</v>
      </c>
      <c r="HA107" s="5">
        <f>+'gaku-jk1722'!M54</f>
        <v>64170.2</v>
      </c>
      <c r="HB107" s="5">
        <f>+'gaku-jk1722'!N54</f>
        <v>72426.2</v>
      </c>
      <c r="HC107" s="9">
        <f t="shared" ca="1" si="231"/>
        <v>105.1</v>
      </c>
      <c r="HD107">
        <f ca="1">+OFFSET('def-cy1722'!$C$8,ROUNDDOWN((ROW(Sheet1!HG107)-ROW(Sheet1!HG$61))/4,0),0)</f>
        <v>104.1</v>
      </c>
      <c r="HE107" s="9">
        <f t="shared" ca="1" si="232"/>
        <v>165.3</v>
      </c>
      <c r="HF107" s="9">
        <f t="shared" ca="1" si="233"/>
        <v>97</v>
      </c>
      <c r="HG107">
        <f ca="1">+OFFSET('def-cy1722'!$H$8,ROUNDDOWN((ROW(Sheet1!HG107)-ROW(Sheet1!HG$61))/4,0),0)</f>
        <v>98</v>
      </c>
      <c r="HH107">
        <f ca="1">+OFFSET('def-cy1722'!$W$8,ROUNDDOWN((ROW(Sheet1!HG107)-ROW(Sheet1!HG$61))/4,0),0)</f>
        <v>101.7</v>
      </c>
      <c r="HI107">
        <f ca="1">+OFFSET('def-cy1722'!$M$8,ROUNDDOWN((ROW(Sheet1!HG107)-ROW(Sheet1!HG$61))/4,0),0)</f>
        <v>116.3</v>
      </c>
      <c r="HJ107">
        <f ca="1">+OFFSET('def-cy1722'!$N$8,ROUNDDOWN((ROW(Sheet1!HG107)-ROW(Sheet1!HG$61))/4,0),0)</f>
        <v>92.2</v>
      </c>
      <c r="HS107" s="9">
        <f t="shared" ca="1" si="203"/>
        <v>105.8</v>
      </c>
      <c r="HT107" s="9">
        <f t="shared" ca="1" si="204"/>
        <v>104.6</v>
      </c>
      <c r="HU107" s="9">
        <f t="shared" ca="1" si="205"/>
        <v>176.4</v>
      </c>
      <c r="HV107" s="9">
        <f t="shared" ca="1" si="206"/>
        <v>96.6</v>
      </c>
      <c r="HW107" s="9">
        <f t="shared" ca="1" si="207"/>
        <v>96.8</v>
      </c>
      <c r="HX107" s="9">
        <f t="shared" ca="1" si="208"/>
        <v>101.6</v>
      </c>
      <c r="HY107" s="9">
        <f t="shared" ca="1" si="209"/>
        <v>114.7</v>
      </c>
      <c r="HZ107" s="9">
        <f t="shared" ca="1" si="210"/>
        <v>85.1</v>
      </c>
      <c r="IA107">
        <f t="shared" ca="1" si="234"/>
        <v>5.8006622778902185E-3</v>
      </c>
      <c r="IB107">
        <f t="shared" ca="1" si="235"/>
        <v>2.3739623120099988E-4</v>
      </c>
      <c r="IC107">
        <f t="shared" ca="1" si="236"/>
        <v>3.7790491625966957E-3</v>
      </c>
      <c r="ID107">
        <f t="shared" ca="1" si="237"/>
        <v>1.3535357860938936E-3</v>
      </c>
      <c r="IE107">
        <f t="shared" ca="1" si="238"/>
        <v>-1.6059245235364229E-3</v>
      </c>
      <c r="IF107">
        <f t="shared" ca="1" si="239"/>
        <v>1.0629707760577377E-3</v>
      </c>
      <c r="IG107">
        <f t="shared" ca="1" si="240"/>
        <v>8.3916542886498229E-3</v>
      </c>
      <c r="IH107">
        <f t="shared" ca="1" si="241"/>
        <v>-6.4746147973336002E-3</v>
      </c>
      <c r="II107">
        <f t="shared" ca="1" si="305"/>
        <v>1.2544729201619345E-2</v>
      </c>
      <c r="IJ107" s="5">
        <f t="shared" ca="1" si="306"/>
        <v>249931.72338063424</v>
      </c>
      <c r="IK107" s="1">
        <f t="shared" ca="1" si="269"/>
        <v>29.564633981389459</v>
      </c>
      <c r="IL107">
        <f t="shared" ca="1" si="307"/>
        <v>1.4085586783838274E-2</v>
      </c>
      <c r="IM107" s="5">
        <f t="shared" si="270"/>
        <v>264909.99999999994</v>
      </c>
      <c r="IN107">
        <f t="shared" ca="1" si="271"/>
        <v>105.99294736048952</v>
      </c>
      <c r="IP107" s="112">
        <v>133.9299180117647</v>
      </c>
      <c r="IQ107" s="112">
        <v>133.55858380964594</v>
      </c>
      <c r="IR107">
        <f t="shared" si="272"/>
        <v>99.289256328385889</v>
      </c>
      <c r="IS107">
        <f t="shared" si="308"/>
        <v>2.0652664417164361E-4</v>
      </c>
      <c r="IT107" s="112">
        <v>0.57813723422592134</v>
      </c>
      <c r="IU107">
        <f t="shared" si="309"/>
        <v>9.1152636881194251E-5</v>
      </c>
      <c r="IW107">
        <f>+util!B105</f>
        <v>112.2</v>
      </c>
      <c r="IX107">
        <f t="shared" si="310"/>
        <v>-1.2107042910218168E-2</v>
      </c>
      <c r="IY107">
        <f t="shared" si="311"/>
        <v>-7.264225746130901E-3</v>
      </c>
      <c r="JA107" s="5">
        <f t="shared" si="273"/>
        <v>136404</v>
      </c>
      <c r="JB107" s="1">
        <f t="shared" si="274"/>
        <v>3.0254717734422827</v>
      </c>
      <c r="JC107" s="5">
        <f t="shared" ca="1" si="275"/>
        <v>128691.58127670546</v>
      </c>
      <c r="JD107" s="1">
        <f t="shared" ca="1" si="276"/>
        <v>15.223035497329089</v>
      </c>
      <c r="JE107">
        <f t="shared" ca="1" si="312"/>
        <v>2.4020919563437471E-3</v>
      </c>
      <c r="JG107">
        <f t="shared" si="277"/>
        <v>0.56055274705732894</v>
      </c>
    </row>
    <row r="108" spans="1:267" x14ac:dyDescent="0.15">
      <c r="A108" t="s">
        <v>347</v>
      </c>
      <c r="B108" s="5">
        <f>+'gaku-mk1722'!B55</f>
        <v>526472</v>
      </c>
      <c r="C108" s="5">
        <f>+'kgaku-mk1722'!B56</f>
        <v>287499.59999999998</v>
      </c>
      <c r="D108" s="5">
        <f>+'kgaku-mk1722'!C56</f>
        <v>3263.8</v>
      </c>
      <c r="E108" s="5">
        <f>+'kgaku-mk1722'!D56</f>
        <v>998.8</v>
      </c>
      <c r="F108" s="5">
        <f>+'kgaku-mk1722'!F56</f>
        <v>24953.9</v>
      </c>
      <c r="G108" s="5">
        <f>+'kgaku-mk1722'!G56</f>
        <v>15308.2</v>
      </c>
      <c r="H108" s="5">
        <f>+'kgaku-mk1722'!H56</f>
        <v>76346.600000000006</v>
      </c>
      <c r="I108" s="5">
        <f>+'kgaku-mk1722'!I56</f>
        <v>168625.9</v>
      </c>
      <c r="J108" s="5">
        <f>+'gaku-mk1722'!F55</f>
        <v>19724.599999999999</v>
      </c>
      <c r="K108" s="5">
        <f>+'gaku-mk1722'!G55</f>
        <v>82060</v>
      </c>
      <c r="L108" s="5">
        <f>+'gaku-jk1722'!B55</f>
        <v>493986.8</v>
      </c>
      <c r="M108" s="5">
        <f>+'kgaku-jk1722'!B56</f>
        <v>276582.59999999998</v>
      </c>
      <c r="N108" s="5">
        <f>+'kgaku-jk1722'!C56</f>
        <v>2861.4</v>
      </c>
      <c r="O108" s="5">
        <f>+'kgaku-jk1722'!D56</f>
        <v>994.7</v>
      </c>
      <c r="P108" s="5">
        <f>+'kgaku-jk1722'!F56</f>
        <v>15503</v>
      </c>
      <c r="Q108" s="5">
        <f>+'kgaku-jk1722'!G56</f>
        <v>14783</v>
      </c>
      <c r="R108" s="5">
        <f>+'kgaku-jk1722'!H56</f>
        <v>80372.800000000003</v>
      </c>
      <c r="S108" s="5">
        <f>+'kgaku-jk1722'!I56</f>
        <v>166009.9</v>
      </c>
      <c r="T108" s="5">
        <f>+'gaku-jk1722'!F55</f>
        <v>20243.7</v>
      </c>
      <c r="U108" s="5">
        <f>+'gaku-jk1722'!G55</f>
        <v>78062.600000000006</v>
      </c>
      <c r="V108" s="8">
        <f t="shared" si="324"/>
        <v>106.57612713538094</v>
      </c>
      <c r="W108" s="8">
        <f t="shared" si="325"/>
        <v>103.94710296309313</v>
      </c>
      <c r="X108" s="8">
        <f t="shared" si="326"/>
        <v>114.06304606136857</v>
      </c>
      <c r="Y108" s="8">
        <f t="shared" si="327"/>
        <v>100.4121845782648</v>
      </c>
      <c r="Z108" s="8">
        <f t="shared" si="328"/>
        <v>160.96174933883765</v>
      </c>
      <c r="AA108" s="8">
        <f t="shared" si="329"/>
        <v>103.55272948657242</v>
      </c>
      <c r="AB108" s="8">
        <f t="shared" si="330"/>
        <v>94.990593832739435</v>
      </c>
      <c r="AC108" s="8">
        <f t="shared" si="331"/>
        <v>101.57580963544946</v>
      </c>
      <c r="AD108" s="8">
        <f t="shared" si="332"/>
        <v>97.435745441791752</v>
      </c>
      <c r="AE108" s="8">
        <f t="shared" si="333"/>
        <v>105.12076205506861</v>
      </c>
      <c r="AF108" s="10">
        <f ca="1">+OFFSET('kdef-cy1722'!B$9,ROUNDDOWN((ROW(Sheet1!AF108)-ROW(Sheet1!AF$61))/4,0),0)</f>
        <v>104.1</v>
      </c>
      <c r="AG108" s="10">
        <f ca="1">+OFFSET('kdef-cy1722'!C$9,ROUNDDOWN((ROW(Sheet1!AG108)-ROW(Sheet1!AG$61))/4,0),0)</f>
        <v>106.9</v>
      </c>
      <c r="AH108" s="10">
        <f ca="1">+OFFSET('kdef-cy1722'!D$9,ROUNDDOWN((ROW(Sheet1!AH108)-ROW(Sheet1!AH$61))/4,0),0)</f>
        <v>100.6</v>
      </c>
      <c r="AI108" s="10">
        <f ca="1">+OFFSET('kdef-cy1722'!F$9,ROUNDDOWN((ROW(Sheet1!AI108)-ROW(Sheet1!AI$61))/4,0),0)</f>
        <v>165.3</v>
      </c>
      <c r="AJ108" s="10">
        <f ca="1">+OFFSET('kdef-cy1722'!G$9,ROUNDDOWN((ROW(Sheet1!AJ108)-ROW(Sheet1!AJ$61))/4,0),0)</f>
        <v>103.7</v>
      </c>
      <c r="AK108" s="10">
        <f ca="1">+OFFSET('kdef-cy1722'!H$9,ROUNDDOWN((ROW(Sheet1!AK108)-ROW(Sheet1!AK$61))/4,0),0)</f>
        <v>94.8</v>
      </c>
      <c r="AL108" s="10">
        <f ca="1">+OFFSET('kdef-cy1722'!I$9,ROUNDDOWN((ROW(Sheet1!AL108)-ROW(Sheet1!AL$61))/4,0),0)</f>
        <v>101.6</v>
      </c>
      <c r="AM108" s="10">
        <f ca="1">+OFFSET('def-cy1722'!$F$8,ROUNDDOWN((ROW(Sheet1!AM108)-ROW(Sheet1!AM$61))/4,0),0)</f>
        <v>97</v>
      </c>
      <c r="AN108" s="10">
        <f ca="1">+OFFSET('def-cy1722'!$G$8,ROUNDDOWN((ROW(Sheet1!AN108)-ROW(Sheet1!AN$61))/4,0),0)</f>
        <v>105.1</v>
      </c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9">
        <f t="shared" ca="1" si="316"/>
        <v>104.6</v>
      </c>
      <c r="AY108" s="9">
        <f t="shared" ca="1" si="317"/>
        <v>100</v>
      </c>
      <c r="AZ108" s="9">
        <f t="shared" ca="1" si="318"/>
        <v>101</v>
      </c>
      <c r="BA108" s="9">
        <f t="shared" ca="1" si="319"/>
        <v>176.4</v>
      </c>
      <c r="BB108" s="9">
        <f t="shared" ca="1" si="320"/>
        <v>104</v>
      </c>
      <c r="BC108" s="9">
        <f t="shared" ca="1" si="321"/>
        <v>94.7</v>
      </c>
      <c r="BD108" s="9">
        <f t="shared" ca="1" si="322"/>
        <v>101.5</v>
      </c>
      <c r="BE108" s="9">
        <f t="shared" ca="1" si="322"/>
        <v>96.6</v>
      </c>
      <c r="BF108" s="9">
        <f t="shared" ca="1" si="323"/>
        <v>105.8</v>
      </c>
      <c r="BG108">
        <f t="shared" ca="1" si="278"/>
        <v>-8.0331835080981156E-4</v>
      </c>
      <c r="BH108">
        <f t="shared" ca="1" si="279"/>
        <v>-1.7733826392948631E-4</v>
      </c>
      <c r="BI108">
        <f t="shared" ca="1" si="280"/>
        <v>6.3613632602984823E-4</v>
      </c>
      <c r="BJ108">
        <f t="shared" ca="1" si="281"/>
        <v>-4.271025627703195E-4</v>
      </c>
      <c r="BK108">
        <f t="shared" ca="1" si="282"/>
        <v>2.4107717594194023E-3</v>
      </c>
      <c r="BL108" s="13">
        <f t="shared" ca="1" si="283"/>
        <v>1.639148907939633E-3</v>
      </c>
      <c r="BM108">
        <f t="shared" ca="1" si="342"/>
        <v>-5.8911416215918092E-3</v>
      </c>
      <c r="BN108">
        <f t="shared" ca="1" si="343"/>
        <v>4.8617841349595133E-3</v>
      </c>
      <c r="BO108" s="13">
        <f t="shared" ca="1" si="344"/>
        <v>-1.0293574866322959E-3</v>
      </c>
      <c r="BP108">
        <f t="shared" ca="1" si="284"/>
        <v>-1.1656885703063169E-2</v>
      </c>
      <c r="BQ108">
        <f t="shared" ca="1" si="285"/>
        <v>-2.1103002075297211E-3</v>
      </c>
      <c r="BR108">
        <f t="shared" ca="1" si="286"/>
        <v>1.7415680572617981E-3</v>
      </c>
      <c r="BS108" s="13">
        <f t="shared" ca="1" si="287"/>
        <v>-1.2025617853331092E-2</v>
      </c>
      <c r="BT108" s="5">
        <f t="shared" si="245"/>
        <v>78062.600000000006</v>
      </c>
      <c r="BU108" s="5">
        <f t="shared" ca="1" si="345"/>
        <v>262862.07785804564</v>
      </c>
      <c r="BV108" s="5">
        <f t="shared" ca="1" si="346"/>
        <v>33646.236500953055</v>
      </c>
      <c r="BW108" s="5">
        <f t="shared" ca="1" si="288"/>
        <v>110965.70496097757</v>
      </c>
      <c r="BX108" s="5">
        <f t="shared" si="248"/>
        <v>82060</v>
      </c>
      <c r="BY108" s="5">
        <f t="shared" si="249"/>
        <v>262545.7</v>
      </c>
      <c r="BZ108" s="5">
        <f t="shared" si="250"/>
        <v>44678.5</v>
      </c>
      <c r="CA108" s="5">
        <f t="shared" si="251"/>
        <v>126738.5</v>
      </c>
      <c r="CB108" s="9">
        <f t="shared" si="289"/>
        <v>105.12076205506861</v>
      </c>
      <c r="CC108" s="9">
        <f t="shared" ca="1" si="290"/>
        <v>99.879641118025219</v>
      </c>
      <c r="CD108" s="9">
        <f t="shared" ca="1" si="291"/>
        <v>132.78899706579205</v>
      </c>
      <c r="CE108" s="9">
        <f t="shared" ca="1" si="292"/>
        <v>114.21411691528398</v>
      </c>
      <c r="CF108" s="5"/>
      <c r="CG108" s="5">
        <f t="shared" si="347"/>
        <v>99.819448815154075</v>
      </c>
      <c r="CH108" s="5">
        <f t="shared" ca="1" si="293"/>
        <v>99.879641118025219</v>
      </c>
      <c r="CI108" s="5">
        <f t="shared" si="253"/>
        <v>124.98636237750618</v>
      </c>
      <c r="CJ108" s="5">
        <f t="shared" ca="1" si="294"/>
        <v>132.78899706579205</v>
      </c>
      <c r="CK108" s="5">
        <f t="shared" si="295"/>
        <v>111.36040727778837</v>
      </c>
      <c r="CL108" s="5">
        <f t="shared" ca="1" si="296"/>
        <v>114.21411691528398</v>
      </c>
      <c r="CM108" s="5"/>
      <c r="CN108" s="1">
        <f t="shared" si="334"/>
        <v>58.531376845821306</v>
      </c>
      <c r="CO108" s="1">
        <f t="shared" si="335"/>
        <v>9.2494606296455917</v>
      </c>
      <c r="CP108" s="1">
        <f t="shared" ca="1" si="336"/>
        <v>31.145932113135189</v>
      </c>
      <c r="CQ108" s="1">
        <f t="shared" ca="1" si="337"/>
        <v>3.9866663402360372</v>
      </c>
      <c r="CR108" s="1">
        <f t="shared" ca="1" si="338"/>
        <v>13.148074997212884</v>
      </c>
      <c r="CS108" s="83">
        <f t="shared" si="297"/>
        <v>3.3262632178193527E-3</v>
      </c>
      <c r="CT108" s="83">
        <f t="shared" si="298"/>
        <v>-1.6667130302596367E-2</v>
      </c>
      <c r="CU108" s="83">
        <f t="shared" ca="1" si="254"/>
        <v>3.3009025959623299E-3</v>
      </c>
      <c r="CV108" s="83">
        <f t="shared" ca="1" si="255"/>
        <v>6.3320798747748856E-4</v>
      </c>
      <c r="CW108" s="83">
        <f t="shared" ca="1" si="255"/>
        <v>-1.0435414945409411E-2</v>
      </c>
      <c r="CX108" s="83">
        <f t="shared" si="299"/>
        <v>-1.5693310383204516E-3</v>
      </c>
      <c r="CY108" s="83">
        <f t="shared" si="313"/>
        <v>1.8832341938182279E-3</v>
      </c>
      <c r="CZ108" s="83">
        <f t="shared" ca="1" si="314"/>
        <v>2.3045068560911255E-3</v>
      </c>
      <c r="DA108" s="83">
        <f t="shared" ca="1" si="315"/>
        <v>-8.0317437989427636E-3</v>
      </c>
      <c r="DB108" s="83">
        <f t="shared" ca="1" si="315"/>
        <v>-1.7511767083743519E-3</v>
      </c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H108" s="5"/>
      <c r="EO108" s="91">
        <v>82060</v>
      </c>
      <c r="EP108" s="1">
        <f>+'gaku-mk1131'!G111</f>
        <v>76302.100000000006</v>
      </c>
      <c r="EQ108" s="5">
        <f t="shared" ca="1" si="256"/>
        <v>17961.877703100909</v>
      </c>
      <c r="ER108" s="7">
        <f ca="1">+ER107+$EQ107</f>
        <v>768505.04549169319</v>
      </c>
      <c r="ES108" s="7">
        <f ca="1">+ES107+$EQ107</f>
        <v>768505.04549169319</v>
      </c>
      <c r="ET108" s="7">
        <f ca="1">+ET107+EQ107-(ES109-ER109)/4</f>
        <v>728548.85079297144</v>
      </c>
      <c r="EU108" s="132">
        <v>644403.30000000005</v>
      </c>
      <c r="EV108" s="5">
        <f t="shared" ca="1" si="257"/>
        <v>6358.333333333333</v>
      </c>
      <c r="EW108" s="92">
        <f t="shared" ca="1" si="258"/>
        <v>104.26666666666667</v>
      </c>
      <c r="EX108">
        <f t="shared" ca="1" si="339"/>
        <v>0.7202402701596553</v>
      </c>
      <c r="EY108">
        <f t="shared" ca="1" si="259"/>
        <v>0.75277594346411547</v>
      </c>
      <c r="EZ108">
        <f t="shared" ca="1" si="348"/>
        <v>2.3352485817669569E-3</v>
      </c>
      <c r="FA108">
        <f t="shared" ca="1" si="348"/>
        <v>3.346385474350603E-3</v>
      </c>
      <c r="FC108" s="6">
        <f>+call!C146</f>
        <v>1E-3</v>
      </c>
      <c r="FE108" s="142">
        <f>fof!B170/10</f>
        <v>19426.5</v>
      </c>
      <c r="FF108" s="142">
        <f>fof!C170/10</f>
        <v>457563.1</v>
      </c>
      <c r="FN108" s="5">
        <f t="shared" si="227"/>
        <v>19426.5</v>
      </c>
      <c r="FO108" s="5">
        <f t="shared" si="211"/>
        <v>457563.1</v>
      </c>
      <c r="FP108" s="1">
        <f t="shared" si="340"/>
        <v>2.3018019758733383</v>
      </c>
      <c r="FQ108" s="1">
        <f t="shared" si="341"/>
        <v>54.215615147696695</v>
      </c>
      <c r="FR108" s="211">
        <f>+FP108/消費税調整!$E108*100</f>
        <v>2.2107598162489741</v>
      </c>
      <c r="FS108" s="211">
        <f>+FQ108/消費税調整!$E108*100</f>
        <v>52.071248803351658</v>
      </c>
      <c r="FT108" s="83">
        <f t="shared" si="300"/>
        <v>0.14461228333989687</v>
      </c>
      <c r="FU108" s="83">
        <f t="shared" si="301"/>
        <v>0.19425673345793684</v>
      </c>
      <c r="FW108" s="5">
        <f>kshotoku1722!E56</f>
        <v>259537.4</v>
      </c>
      <c r="FX108" s="72">
        <f t="shared" ca="1" si="261"/>
        <v>0.39148143182282891</v>
      </c>
      <c r="FY108">
        <f t="shared" ca="1" si="302"/>
        <v>1.304653113993305E-2</v>
      </c>
      <c r="GA108" s="72">
        <f ca="1">+AVERAGE(OFFSET(Maikin05!$F$10,ROUNDDOWN((ROW(GA108)-ROW(GA$45))/4,0),MOD(ROW(GA108)-ROW(GA$45),4)*3):OFFSET(Maikin05!$F$10,ROUNDDOWN((ROW(GA108)-ROW(GA$45))/4,0),MOD(ROW(GA108)-ROW(GA$45),4)*3+2))</f>
        <v>104.26666666666667</v>
      </c>
      <c r="GB108" s="72">
        <f ca="1">+AVERAGE(OFFSET(Maikin30!$F$20,ROUNDDOWN((ROW(GB108)-ROW(GB$5))/4,0),MOD(ROW(GB108)-ROW(GB$5),4)*3):OFFSET(Maikin30!$F$20,ROUNDDOWN((ROW(GB108)-ROW(GB$5))/4,0),MOD(ROW(GB108)-ROW(GB$5),4)*3+2))</f>
        <v>102.90000000000002</v>
      </c>
      <c r="GC108" s="5">
        <f ca="1">+AVERAGE(OFFSET(Rocho!$J$66,(ROW(GC108)-ROW($GC$5))*3,0):OFFSET(Rocho!$J$66,(ROW(GC108)-ROW($GC$5))*3+2,0))</f>
        <v>6358.333333333333</v>
      </c>
      <c r="GD108" s="72">
        <f t="shared" ca="1" si="262"/>
        <v>78.552891825109526</v>
      </c>
      <c r="GE108">
        <f t="shared" ca="1" si="303"/>
        <v>-3.1900583175287415E-3</v>
      </c>
      <c r="GF108" s="72"/>
      <c r="GG108" s="87" t="s">
        <v>327</v>
      </c>
      <c r="GH108" s="78">
        <f ca="1">+AVERAGE(OFFSET(Rocho!$E$6,(ROW(GH108)-ROW($GH$5))*3,0):OFFSET(Rocho!$E$6,(ROW(GH108)-ROW($GH$5))*3+2,0))/10000</f>
        <v>10860.666666666668</v>
      </c>
      <c r="GI108" s="82">
        <f>Rocho!T109</f>
        <v>8645.1649102894407</v>
      </c>
      <c r="GJ108">
        <f t="shared" si="304"/>
        <v>-4.7137526306906534E-4</v>
      </c>
      <c r="GL108" s="94">
        <f t="shared" si="230"/>
        <v>263926.30000000005</v>
      </c>
      <c r="GM108" s="5">
        <f t="shared" si="263"/>
        <v>82060</v>
      </c>
      <c r="GN108" s="5">
        <f>+'gaku-mk1722'!C55-'gaku-mk1722'!D55</f>
        <v>5953.4000000000233</v>
      </c>
      <c r="GO108" s="5">
        <f t="shared" si="264"/>
        <v>24953.9</v>
      </c>
      <c r="GP108" s="5">
        <f t="shared" si="265"/>
        <v>19724.599999999999</v>
      </c>
      <c r="GQ108" s="5">
        <f>+'gaku-mk1722'!H55</f>
        <v>83.7</v>
      </c>
      <c r="GR108" s="5">
        <f>+'gaku-mk1722'!W55</f>
        <v>122729.8</v>
      </c>
      <c r="GS108" s="5">
        <f>+'gaku-mk1722'!M55</f>
        <v>79413.5</v>
      </c>
      <c r="GT108" s="5">
        <f>+'gaku-mk1722'!N55</f>
        <v>70992.600000000006</v>
      </c>
      <c r="GU108" s="5">
        <f t="shared" si="266"/>
        <v>78062.600000000006</v>
      </c>
      <c r="GV108" s="5">
        <f>+'gaku-jk1722'!C55-'gaku-jk1722'!D55</f>
        <v>5612.1000000000349</v>
      </c>
      <c r="GW108" s="5">
        <f t="shared" si="267"/>
        <v>15503</v>
      </c>
      <c r="GX108" s="5">
        <f t="shared" si="268"/>
        <v>20243.7</v>
      </c>
      <c r="GY108" s="5">
        <f>+'gaku-jk1722'!H55</f>
        <v>407.7</v>
      </c>
      <c r="GZ108" s="5">
        <f>+'gaku-jk1722'!Z55</f>
        <v>120412.5</v>
      </c>
      <c r="HA108" s="5">
        <f>+'gaku-jk1722'!M55</f>
        <v>66428.800000000003</v>
      </c>
      <c r="HB108" s="5">
        <f>+'gaku-jk1722'!N55</f>
        <v>72458.7</v>
      </c>
      <c r="HC108" s="9">
        <f t="shared" ca="1" si="231"/>
        <v>105.1</v>
      </c>
      <c r="HD108">
        <f ca="1">+OFFSET('def-cy1722'!$C$8,ROUNDDOWN((ROW(Sheet1!HG108)-ROW(Sheet1!HG$61))/4,0),0)</f>
        <v>104.1</v>
      </c>
      <c r="HE108" s="9">
        <f t="shared" ca="1" si="232"/>
        <v>165.3</v>
      </c>
      <c r="HF108" s="9">
        <f t="shared" ca="1" si="233"/>
        <v>97</v>
      </c>
      <c r="HG108">
        <f ca="1">+OFFSET('def-cy1722'!$H$8,ROUNDDOWN((ROW(Sheet1!HG108)-ROW(Sheet1!HG$61))/4,0),0)</f>
        <v>98</v>
      </c>
      <c r="HH108">
        <f ca="1">+OFFSET('def-cy1722'!$W$8,ROUNDDOWN((ROW(Sheet1!HG108)-ROW(Sheet1!HG$61))/4,0),0)</f>
        <v>101.7</v>
      </c>
      <c r="HI108">
        <f ca="1">+OFFSET('def-cy1722'!$M$8,ROUNDDOWN((ROW(Sheet1!HG108)-ROW(Sheet1!HG$61))/4,0),0)</f>
        <v>116.3</v>
      </c>
      <c r="HJ108">
        <f ca="1">+OFFSET('def-cy1722'!$N$8,ROUNDDOWN((ROW(Sheet1!HG108)-ROW(Sheet1!HG$61))/4,0),0)</f>
        <v>92.2</v>
      </c>
      <c r="HS108" s="9">
        <f t="shared" ca="1" si="203"/>
        <v>105.8</v>
      </c>
      <c r="HT108" s="9">
        <f t="shared" ca="1" si="204"/>
        <v>104.6</v>
      </c>
      <c r="HU108" s="9">
        <f t="shared" ca="1" si="205"/>
        <v>176.4</v>
      </c>
      <c r="HV108" s="9">
        <f t="shared" ca="1" si="206"/>
        <v>96.6</v>
      </c>
      <c r="HW108" s="9">
        <f t="shared" ca="1" si="207"/>
        <v>96.8</v>
      </c>
      <c r="HX108" s="9">
        <f t="shared" ca="1" si="208"/>
        <v>101.6</v>
      </c>
      <c r="HY108" s="9">
        <f t="shared" ca="1" si="209"/>
        <v>114.7</v>
      </c>
      <c r="HZ108" s="9">
        <f t="shared" ca="1" si="210"/>
        <v>85.1</v>
      </c>
      <c r="IA108">
        <f t="shared" ca="1" si="234"/>
        <v>-5.6141113073919311E-3</v>
      </c>
      <c r="IB108">
        <f t="shared" ca="1" si="235"/>
        <v>1.410573861589034E-4</v>
      </c>
      <c r="IC108">
        <f t="shared" ca="1" si="236"/>
        <v>-1.0163486679783517E-3</v>
      </c>
      <c r="ID108">
        <f t="shared" ca="1" si="237"/>
        <v>8.3876235659553452E-4</v>
      </c>
      <c r="IE108">
        <f t="shared" ca="1" si="238"/>
        <v>-1.3356214396759052E-3</v>
      </c>
      <c r="IF108">
        <f t="shared" ca="1" si="239"/>
        <v>-6.5855245323085201E-4</v>
      </c>
      <c r="IG108">
        <f t="shared" ca="1" si="240"/>
        <v>9.5192081837133201E-3</v>
      </c>
      <c r="IH108">
        <f t="shared" ca="1" si="241"/>
        <v>-1.0162744431071614E-4</v>
      </c>
      <c r="II108">
        <f t="shared" ca="1" si="305"/>
        <v>1.7727666138800014E-3</v>
      </c>
      <c r="IJ108" s="5">
        <f t="shared" ca="1" si="306"/>
        <v>250374.79399559292</v>
      </c>
      <c r="IK108" s="1">
        <f t="shared" ca="1" si="269"/>
        <v>29.66634213718044</v>
      </c>
      <c r="IL108">
        <f t="shared" ca="1" si="307"/>
        <v>3.434292744142314E-3</v>
      </c>
      <c r="IM108" s="5">
        <f t="shared" si="270"/>
        <v>263926.30000000005</v>
      </c>
      <c r="IN108">
        <f t="shared" ca="1" si="271"/>
        <v>105.41248812955415</v>
      </c>
      <c r="IP108" s="112">
        <v>133.75695302555096</v>
      </c>
      <c r="IQ108" s="112">
        <v>133.78489163676844</v>
      </c>
      <c r="IR108">
        <f t="shared" si="272"/>
        <v>100.05366985899119</v>
      </c>
      <c r="IS108">
        <f t="shared" si="308"/>
        <v>7.6693694837634508E-3</v>
      </c>
      <c r="IT108" s="112">
        <v>0.57911685663224122</v>
      </c>
      <c r="IU108">
        <f t="shared" si="309"/>
        <v>1.6930121881593087E-3</v>
      </c>
      <c r="IW108">
        <f>+util!B106</f>
        <v>113.166666666667</v>
      </c>
      <c r="IX108">
        <f t="shared" si="310"/>
        <v>8.5786652420480562E-3</v>
      </c>
      <c r="IY108">
        <f t="shared" si="311"/>
        <v>5.1471991452288332E-3</v>
      </c>
      <c r="JA108" s="5">
        <f t="shared" si="273"/>
        <v>137187.80000000002</v>
      </c>
      <c r="JB108" s="1">
        <f t="shared" si="274"/>
        <v>3.0705551887373126</v>
      </c>
      <c r="JC108" s="5">
        <f t="shared" ca="1" si="275"/>
        <v>130143.78318382292</v>
      </c>
      <c r="JD108" s="1">
        <f t="shared" ca="1" si="276"/>
        <v>15.420442039490126</v>
      </c>
      <c r="JE108">
        <f t="shared" ca="1" si="312"/>
        <v>1.2884260461322997E-2</v>
      </c>
      <c r="JG108">
        <f t="shared" si="277"/>
        <v>0.55989876652574522</v>
      </c>
    </row>
    <row r="109" spans="1:267" x14ac:dyDescent="0.15">
      <c r="A109" t="s">
        <v>348</v>
      </c>
      <c r="B109" s="5">
        <f>+'gaku-mk1722'!B56</f>
        <v>525532.9</v>
      </c>
      <c r="C109" s="5">
        <f>+'kgaku-mk1722'!B57</f>
        <v>288600.2</v>
      </c>
      <c r="D109" s="5">
        <f>+'kgaku-mk1722'!C57</f>
        <v>2455.1999999999998</v>
      </c>
      <c r="E109" s="5">
        <f>+'kgaku-mk1722'!D57</f>
        <v>653.20000000000005</v>
      </c>
      <c r="F109" s="5">
        <f>+'kgaku-mk1722'!F57</f>
        <v>25089.8</v>
      </c>
      <c r="G109" s="5">
        <f>+'kgaku-mk1722'!G57</f>
        <v>15491.3</v>
      </c>
      <c r="H109" s="5">
        <f>+'kgaku-mk1722'!H57</f>
        <v>76638.7</v>
      </c>
      <c r="I109" s="5">
        <f>+'kgaku-mk1722'!I57</f>
        <v>169578.4</v>
      </c>
      <c r="J109" s="5">
        <f>+'gaku-mk1722'!F56</f>
        <v>19665.099999999999</v>
      </c>
      <c r="K109" s="5">
        <f>+'gaku-mk1722'!G56</f>
        <v>81801.899999999994</v>
      </c>
      <c r="L109" s="5">
        <f>+'gaku-jk1722'!B56</f>
        <v>494245.5</v>
      </c>
      <c r="M109" s="5">
        <f>+'kgaku-jk1722'!B57</f>
        <v>277096.2</v>
      </c>
      <c r="N109" s="5">
        <f>+'kgaku-jk1722'!C57</f>
        <v>2110</v>
      </c>
      <c r="O109" s="5">
        <f>+'kgaku-jk1722'!D57</f>
        <v>647.9</v>
      </c>
      <c r="P109" s="5">
        <f>+'kgaku-jk1722'!F57</f>
        <v>15828.1</v>
      </c>
      <c r="Q109" s="5">
        <f>+'kgaku-jk1722'!G57</f>
        <v>14910.3</v>
      </c>
      <c r="R109" s="5">
        <f>+'kgaku-jk1722'!H57</f>
        <v>79698.2</v>
      </c>
      <c r="S109" s="5">
        <f>+'kgaku-jk1722'!I57</f>
        <v>166967.70000000001</v>
      </c>
      <c r="T109" s="5">
        <f>+'gaku-jk1722'!F56</f>
        <v>20114.400000000001</v>
      </c>
      <c r="U109" s="5">
        <f>+'gaku-jk1722'!G56</f>
        <v>77666.3</v>
      </c>
      <c r="V109" s="8">
        <f t="shared" si="324"/>
        <v>106.33033583512648</v>
      </c>
      <c r="W109" s="8">
        <f t="shared" si="325"/>
        <v>104.1516267635572</v>
      </c>
      <c r="X109" s="8">
        <f t="shared" si="326"/>
        <v>116.36018957345971</v>
      </c>
      <c r="Y109" s="8">
        <f t="shared" si="327"/>
        <v>100.81802747337554</v>
      </c>
      <c r="Z109" s="8">
        <f t="shared" si="328"/>
        <v>158.5142878804152</v>
      </c>
      <c r="AA109" s="8">
        <f t="shared" si="329"/>
        <v>103.89663521190049</v>
      </c>
      <c r="AB109" s="8">
        <f t="shared" si="330"/>
        <v>96.16114291163413</v>
      </c>
      <c r="AC109" s="8">
        <f t="shared" si="331"/>
        <v>101.56359583320605</v>
      </c>
      <c r="AD109" s="8">
        <f t="shared" si="332"/>
        <v>97.766276896153983</v>
      </c>
      <c r="AE109" s="8">
        <f t="shared" si="333"/>
        <v>105.32483200564464</v>
      </c>
      <c r="AF109" s="10">
        <f ca="1">+OFFSET('kdef-cy1722'!B$9,ROUNDDOWN((ROW(Sheet1!AF109)-ROW(Sheet1!AF$61))/4,0),0)</f>
        <v>104</v>
      </c>
      <c r="AG109" s="10">
        <f ca="1">+OFFSET('kdef-cy1722'!C$9,ROUNDDOWN((ROW(Sheet1!AG109)-ROW(Sheet1!AG$61))/4,0),0)</f>
        <v>118.2</v>
      </c>
      <c r="AH109" s="10">
        <f ca="1">+OFFSET('kdef-cy1722'!D$9,ROUNDDOWN((ROW(Sheet1!AH109)-ROW(Sheet1!AH$61))/4,0),0)</f>
        <v>101</v>
      </c>
      <c r="AI109" s="10">
        <f ca="1">+OFFSET('kdef-cy1722'!F$9,ROUNDDOWN((ROW(Sheet1!AI109)-ROW(Sheet1!AI$61))/4,0),0)</f>
        <v>154.69999999999999</v>
      </c>
      <c r="AJ109" s="10">
        <f ca="1">+OFFSET('kdef-cy1722'!G$9,ROUNDDOWN((ROW(Sheet1!AJ109)-ROW(Sheet1!AJ$61))/4,0),0)</f>
        <v>103.7</v>
      </c>
      <c r="AK109" s="10">
        <f ca="1">+OFFSET('kdef-cy1722'!H$9,ROUNDDOWN((ROW(Sheet1!AK109)-ROW(Sheet1!AK$61))/4,0),0)</f>
        <v>96.4</v>
      </c>
      <c r="AL109" s="10">
        <f ca="1">+OFFSET('kdef-cy1722'!I$9,ROUNDDOWN((ROW(Sheet1!AL109)-ROW(Sheet1!AL$61))/4,0),0)</f>
        <v>101.6</v>
      </c>
      <c r="AM109" s="10">
        <f ca="1">+OFFSET('def-cy1722'!$F$8,ROUNDDOWN((ROW(Sheet1!AM109)-ROW(Sheet1!AM$61))/4,0),0)</f>
        <v>98.5</v>
      </c>
      <c r="AN109" s="10">
        <f ca="1">+OFFSET('def-cy1722'!$G$8,ROUNDDOWN((ROW(Sheet1!AN109)-ROW(Sheet1!AN$61))/4,0),0)</f>
        <v>105.2</v>
      </c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9">
        <f t="shared" ca="1" si="316"/>
        <v>104.1</v>
      </c>
      <c r="AY109" s="9">
        <f t="shared" ca="1" si="317"/>
        <v>106.9</v>
      </c>
      <c r="AZ109" s="9">
        <f t="shared" ca="1" si="318"/>
        <v>100.6</v>
      </c>
      <c r="BA109" s="9">
        <f t="shared" ca="1" si="319"/>
        <v>165.3</v>
      </c>
      <c r="BB109" s="9">
        <f t="shared" ca="1" si="320"/>
        <v>103.7</v>
      </c>
      <c r="BC109" s="9">
        <f t="shared" ca="1" si="321"/>
        <v>94.8</v>
      </c>
      <c r="BD109" s="9">
        <f t="shared" ca="1" si="322"/>
        <v>101.6</v>
      </c>
      <c r="BE109" s="9">
        <f t="shared" ca="1" si="322"/>
        <v>97</v>
      </c>
      <c r="BF109" s="9">
        <f t="shared" ca="1" si="323"/>
        <v>105.1</v>
      </c>
      <c r="BG109">
        <f t="shared" ca="1" si="278"/>
        <v>-3.0629319872983772E-3</v>
      </c>
      <c r="BH109">
        <f t="shared" ca="1" si="279"/>
        <v>1.3303488145162987E-3</v>
      </c>
      <c r="BI109">
        <f t="shared" ca="1" si="280"/>
        <v>5.0337960712993387E-4</v>
      </c>
      <c r="BJ109">
        <f t="shared" ca="1" si="281"/>
        <v>-2.4386143867433296E-3</v>
      </c>
      <c r="BK109">
        <f t="shared" ca="1" si="282"/>
        <v>3.7107098586578388E-3</v>
      </c>
      <c r="BL109" s="13">
        <f t="shared" ca="1" si="283"/>
        <v>4.2891906262364395E-5</v>
      </c>
      <c r="BM109">
        <f t="shared" ca="1" si="342"/>
        <v>1.187265768163772E-2</v>
      </c>
      <c r="BN109">
        <f t="shared" ca="1" si="343"/>
        <v>-2.7709480410954097E-3</v>
      </c>
      <c r="BO109" s="13">
        <f t="shared" ca="1" si="344"/>
        <v>9.1017096405423097E-3</v>
      </c>
      <c r="BP109">
        <f t="shared" ca="1" si="284"/>
        <v>-3.2717169979269958E-3</v>
      </c>
      <c r="BQ109">
        <f t="shared" ca="1" si="285"/>
        <v>4.2212275610075331E-3</v>
      </c>
      <c r="BR109">
        <f t="shared" ca="1" si="286"/>
        <v>-9.8518819920851244E-4</v>
      </c>
      <c r="BS109" s="13">
        <f t="shared" ca="1" si="287"/>
        <v>-3.5677636127975183E-5</v>
      </c>
      <c r="BT109" s="5">
        <f t="shared" si="245"/>
        <v>77666.3</v>
      </c>
      <c r="BU109" s="5">
        <f t="shared" ca="1" si="345"/>
        <v>262873.35251364904</v>
      </c>
      <c r="BV109" s="5">
        <f t="shared" ca="1" si="346"/>
        <v>33952.474776081748</v>
      </c>
      <c r="BW109" s="5">
        <f t="shared" ca="1" si="288"/>
        <v>110961.74596693329</v>
      </c>
      <c r="BX109" s="5">
        <f t="shared" si="248"/>
        <v>81801.899999999994</v>
      </c>
      <c r="BY109" s="5">
        <f t="shared" si="249"/>
        <v>263510.39999999997</v>
      </c>
      <c r="BZ109" s="5">
        <f t="shared" si="250"/>
        <v>44754.899999999994</v>
      </c>
      <c r="CA109" s="5">
        <f t="shared" si="251"/>
        <v>126556.79999999999</v>
      </c>
      <c r="CB109" s="9">
        <f t="shared" si="289"/>
        <v>105.32483200564464</v>
      </c>
      <c r="CC109" s="9">
        <f t="shared" ca="1" si="290"/>
        <v>100.24234007755422</v>
      </c>
      <c r="CD109" s="9">
        <f t="shared" ca="1" si="291"/>
        <v>131.81631175683296</v>
      </c>
      <c r="CE109" s="9">
        <f t="shared" ca="1" si="292"/>
        <v>114.05444182332354</v>
      </c>
      <c r="CF109" s="5"/>
      <c r="CG109" s="5">
        <f t="shared" si="347"/>
        <v>100.18260981084164</v>
      </c>
      <c r="CH109" s="5">
        <f t="shared" ca="1" si="293"/>
        <v>100.24234007755422</v>
      </c>
      <c r="CI109" s="5">
        <f t="shared" si="253"/>
        <v>124.5180496626556</v>
      </c>
      <c r="CJ109" s="5">
        <f t="shared" ca="1" si="294"/>
        <v>131.81631175683296</v>
      </c>
      <c r="CK109" s="5">
        <f t="shared" si="295"/>
        <v>111.39700445740117</v>
      </c>
      <c r="CL109" s="5">
        <f t="shared" ca="1" si="296"/>
        <v>114.05444182332354</v>
      </c>
      <c r="CM109" s="5"/>
      <c r="CN109" s="1">
        <f t="shared" si="334"/>
        <v>58.642997018947767</v>
      </c>
      <c r="CO109" s="1">
        <f t="shared" si="335"/>
        <v>9.2152272491559408</v>
      </c>
      <c r="CP109" s="1">
        <f t="shared" ca="1" si="336"/>
        <v>31.190331986469729</v>
      </c>
      <c r="CQ109" s="1">
        <f t="shared" ca="1" si="337"/>
        <v>4.0285139208746692</v>
      </c>
      <c r="CR109" s="1">
        <f t="shared" ca="1" si="338"/>
        <v>13.165783680288659</v>
      </c>
      <c r="CS109" s="83">
        <f t="shared" si="297"/>
        <v>1.90519826490975E-3</v>
      </c>
      <c r="CT109" s="83">
        <f t="shared" si="298"/>
        <v>-3.7079879105172534E-3</v>
      </c>
      <c r="CU109" s="83">
        <f t="shared" ca="1" si="254"/>
        <v>1.4245281293056532E-3</v>
      </c>
      <c r="CV109" s="83">
        <f t="shared" ca="1" si="255"/>
        <v>1.0442175852897912E-2</v>
      </c>
      <c r="CW109" s="83">
        <f t="shared" ca="1" si="255"/>
        <v>1.3459588702849647E-3</v>
      </c>
      <c r="CX109" s="83">
        <f t="shared" si="299"/>
        <v>-2.3089144971897798E-3</v>
      </c>
      <c r="CY109" s="83">
        <f t="shared" si="313"/>
        <v>1.9394087621647223E-3</v>
      </c>
      <c r="CZ109" s="83">
        <f t="shared" ca="1" si="314"/>
        <v>3.6247827898634615E-3</v>
      </c>
      <c r="DA109" s="83">
        <f t="shared" ca="1" si="315"/>
        <v>-7.352004346242582E-3</v>
      </c>
      <c r="DB109" s="83">
        <f t="shared" ca="1" si="315"/>
        <v>-1.3990110498460679E-3</v>
      </c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H109" s="5"/>
      <c r="EO109" s="91">
        <v>81801.899999999994</v>
      </c>
      <c r="EP109" s="1">
        <f>+'gaku-mk1131'!G112</f>
        <v>74338.100000000006</v>
      </c>
      <c r="EQ109" s="5">
        <f t="shared" ca="1" si="256"/>
        <v>17930.45029467496</v>
      </c>
      <c r="ER109" s="90">
        <f ca="1">+OFFSET($EK$6,(ROW(ER109)-ROW($ER$9))/4,0)</f>
        <v>733191.99692983262</v>
      </c>
      <c r="ES109" s="7">
        <f ca="1">+ES108+$EQ108</f>
        <v>786466.9231947941</v>
      </c>
      <c r="ET109" s="7">
        <f ca="1">+ET108+EQ108-(ES109-ER109)/4</f>
        <v>733191.99692983204</v>
      </c>
      <c r="EU109" s="132">
        <v>645786.5</v>
      </c>
      <c r="EV109" s="5">
        <f t="shared" ca="1" si="257"/>
        <v>6375.333333333333</v>
      </c>
      <c r="EW109" s="92">
        <f t="shared" ca="1" si="258"/>
        <v>105.10000000000001</v>
      </c>
      <c r="EX109">
        <f t="shared" ca="1" si="339"/>
        <v>0.71409625256262388</v>
      </c>
      <c r="EY109">
        <f t="shared" ca="1" si="259"/>
        <v>0.74748607298120762</v>
      </c>
      <c r="EZ109">
        <f t="shared" ca="1" si="348"/>
        <v>-8.5671041323161189E-3</v>
      </c>
      <c r="FA109">
        <f t="shared" ca="1" si="348"/>
        <v>-7.0519580540709132E-3</v>
      </c>
      <c r="FC109" s="6">
        <f>+call!C147</f>
        <v>1.33333333333333E-3</v>
      </c>
      <c r="FE109" s="142">
        <f>fof!B171/10</f>
        <v>20156.099999999999</v>
      </c>
      <c r="FF109" s="142">
        <f>fof!C171/10</f>
        <v>472691.3</v>
      </c>
      <c r="FN109" s="5">
        <f t="shared" si="227"/>
        <v>20156.099999999999</v>
      </c>
      <c r="FO109" s="5">
        <f t="shared" si="211"/>
        <v>472691.3</v>
      </c>
      <c r="FP109" s="1">
        <f t="shared" si="340"/>
        <v>2.3915526033390551</v>
      </c>
      <c r="FQ109" s="1">
        <f t="shared" si="341"/>
        <v>56.085557676868163</v>
      </c>
      <c r="FR109" s="211">
        <f>+FP109/消費税調整!$E109*100</f>
        <v>2.3022701896183313</v>
      </c>
      <c r="FS109" s="211">
        <f>+FQ109/消費税調整!$E109*100</f>
        <v>53.991748844366491</v>
      </c>
      <c r="FT109" s="83">
        <f t="shared" si="300"/>
        <v>4.0559410398339837E-2</v>
      </c>
      <c r="FU109" s="83">
        <f t="shared" si="301"/>
        <v>3.6218285659634315E-2</v>
      </c>
      <c r="FW109" s="5">
        <f>kshotoku1722!E57</f>
        <v>258873.7</v>
      </c>
      <c r="FX109" s="72">
        <f t="shared" ca="1" si="261"/>
        <v>0.38635124692148709</v>
      </c>
      <c r="FY109">
        <f t="shared" ca="1" si="302"/>
        <v>-1.3191164197425454E-2</v>
      </c>
      <c r="GA109" s="72">
        <f ca="1">+AVERAGE(OFFSET(Maikin05!$F$10,ROUNDDOWN((ROW(GA109)-ROW(GA$45))/4,0),MOD(ROW(GA109)-ROW(GA$45),4)*3):OFFSET(Maikin05!$F$10,ROUNDDOWN((ROW(GA109)-ROW(GA$45))/4,0),MOD(ROW(GA109)-ROW(GA$45),4)*3+2))</f>
        <v>105.10000000000001</v>
      </c>
      <c r="GB109" s="72">
        <f ca="1">+AVERAGE(OFFSET(Maikin30!$F$20,ROUNDDOWN((ROW(GB109)-ROW(GB$5))/4,0),MOD(ROW(GB109)-ROW(GB$5),4)*3):OFFSET(Maikin30!$F$20,ROUNDDOWN((ROW(GB109)-ROW(GB$5))/4,0),MOD(ROW(GB109)-ROW(GB$5),4)*3+2))</f>
        <v>103.83333333333333</v>
      </c>
      <c r="GC109" s="5">
        <f ca="1">+AVERAGE(OFFSET(Rocho!$J$66,(ROW(GC109)-ROW($GC$5))*3,0):OFFSET(Rocho!$J$66,(ROW(GC109)-ROW($GC$5))*3+2,0))</f>
        <v>6375.333333333333</v>
      </c>
      <c r="GD109" s="72">
        <f t="shared" ca="1" si="262"/>
        <v>79.502181607763688</v>
      </c>
      <c r="GE109">
        <f t="shared" ca="1" si="303"/>
        <v>1.2012283779564332E-2</v>
      </c>
      <c r="GF109" s="72"/>
      <c r="GG109" s="87" t="s">
        <v>328</v>
      </c>
      <c r="GH109" s="78">
        <f ca="1">+AVERAGE(OFFSET(Rocho!$E$6,(ROW(GH109)-ROW($GH$5))*3,0):OFFSET(Rocho!$E$6,(ROW(GH109)-ROW($GH$5))*3+2,0))/10000</f>
        <v>10862.666666666668</v>
      </c>
      <c r="GI109" s="82">
        <f>Rocho!T110</f>
        <v>8632.3729566570801</v>
      </c>
      <c r="GJ109">
        <f t="shared" si="304"/>
        <v>-1.4807614450891803E-3</v>
      </c>
      <c r="GL109" s="94">
        <f t="shared" si="230"/>
        <v>262022.39999999997</v>
      </c>
      <c r="GM109" s="5">
        <f t="shared" si="263"/>
        <v>81801.899999999994</v>
      </c>
      <c r="GN109" s="5">
        <f>+'gaku-mk1722'!C56-'gaku-mk1722'!D56</f>
        <v>5964.5</v>
      </c>
      <c r="GO109" s="5">
        <f t="shared" si="264"/>
        <v>25089.8</v>
      </c>
      <c r="GP109" s="5">
        <f t="shared" si="265"/>
        <v>19665.099999999999</v>
      </c>
      <c r="GQ109" s="5">
        <f>+'gaku-mk1722'!H56</f>
        <v>-297.60000000000002</v>
      </c>
      <c r="GR109" s="5">
        <f>+'gaku-mk1722'!W56</f>
        <v>123155.4</v>
      </c>
      <c r="GS109" s="5">
        <f>+'gaku-mk1722'!M56</f>
        <v>80886.8</v>
      </c>
      <c r="GT109" s="5">
        <f>+'gaku-mk1722'!N56</f>
        <v>74243.5</v>
      </c>
      <c r="GU109" s="5">
        <f t="shared" si="266"/>
        <v>77666.3</v>
      </c>
      <c r="GV109" s="5">
        <f>+'gaku-jk1722'!C56-'gaku-jk1722'!D56</f>
        <v>5619.0999999999767</v>
      </c>
      <c r="GW109" s="5">
        <f t="shared" si="267"/>
        <v>15828.1</v>
      </c>
      <c r="GX109" s="5">
        <f t="shared" si="268"/>
        <v>20114.400000000001</v>
      </c>
      <c r="GY109" s="5">
        <f>+'gaku-jk1722'!H56</f>
        <v>-335.5</v>
      </c>
      <c r="GZ109" s="5">
        <f>+'gaku-jk1722'!Z56</f>
        <v>120896.4</v>
      </c>
      <c r="HA109" s="5">
        <f>+'gaku-jk1722'!M56</f>
        <v>67921.2</v>
      </c>
      <c r="HB109" s="5">
        <f>+'gaku-jk1722'!N56</f>
        <v>73778.600000000006</v>
      </c>
      <c r="HC109" s="9">
        <f t="shared" ca="1" si="231"/>
        <v>105.2</v>
      </c>
      <c r="HD109">
        <f ca="1">+OFFSET('def-cy1722'!$C$8,ROUNDDOWN((ROW(Sheet1!HG109)-ROW(Sheet1!HG$61))/4,0),0)</f>
        <v>104.1</v>
      </c>
      <c r="HE109" s="9">
        <f t="shared" ca="1" si="232"/>
        <v>154.69999999999999</v>
      </c>
      <c r="HF109" s="9">
        <f t="shared" ca="1" si="233"/>
        <v>98.5</v>
      </c>
      <c r="HG109">
        <f ca="1">+OFFSET('def-cy1722'!$H$8,ROUNDDOWN((ROW(Sheet1!HG109)-ROW(Sheet1!HG$61))/4,0),0)</f>
        <v>100.4</v>
      </c>
      <c r="HH109">
        <f ca="1">+OFFSET('def-cy1722'!$W$8,ROUNDDOWN((ROW(Sheet1!HG109)-ROW(Sheet1!HG$61))/4,0),0)</f>
        <v>101.6</v>
      </c>
      <c r="HI109">
        <f ca="1">+OFFSET('def-cy1722'!$M$8,ROUNDDOWN((ROW(Sheet1!HG109)-ROW(Sheet1!HG$61))/4,0),0)</f>
        <v>120.1</v>
      </c>
      <c r="HJ109">
        <f ca="1">+OFFSET('def-cy1722'!$N$8,ROUNDDOWN((ROW(Sheet1!HG109)-ROW(Sheet1!HG$61))/4,0),0)</f>
        <v>102.3</v>
      </c>
      <c r="HS109" s="9">
        <f t="shared" ca="1" si="203"/>
        <v>105.1</v>
      </c>
      <c r="HT109" s="9">
        <f t="shared" ca="1" si="204"/>
        <v>104.1</v>
      </c>
      <c r="HU109" s="9">
        <f t="shared" ca="1" si="205"/>
        <v>165.3</v>
      </c>
      <c r="HV109" s="9">
        <f t="shared" ca="1" si="206"/>
        <v>97</v>
      </c>
      <c r="HW109" s="9">
        <f t="shared" ca="1" si="207"/>
        <v>98</v>
      </c>
      <c r="HX109" s="9">
        <f t="shared" ca="1" si="208"/>
        <v>101.7</v>
      </c>
      <c r="HY109" s="9">
        <f t="shared" ca="1" si="209"/>
        <v>116.3</v>
      </c>
      <c r="HZ109" s="9">
        <f t="shared" ca="1" si="210"/>
        <v>92.2</v>
      </c>
      <c r="IA109">
        <f t="shared" ca="1" si="234"/>
        <v>-1.5631424789298032E-3</v>
      </c>
      <c r="IB109">
        <f t="shared" ca="1" si="235"/>
        <v>2.7347683589536885E-5</v>
      </c>
      <c r="IC109">
        <f t="shared" ca="1" si="236"/>
        <v>2.0167942759171851E-3</v>
      </c>
      <c r="ID109">
        <f t="shared" ca="1" si="237"/>
        <v>-4.7069765658183177E-4</v>
      </c>
      <c r="IE109">
        <f t="shared" ca="1" si="238"/>
        <v>-2.7334022883264125E-3</v>
      </c>
      <c r="IF109">
        <f t="shared" ca="1" si="239"/>
        <v>1.8469211388227333E-3</v>
      </c>
      <c r="IG109">
        <f t="shared" ca="1" si="240"/>
        <v>6.5138346804762479E-3</v>
      </c>
      <c r="IH109">
        <f t="shared" ca="1" si="241"/>
        <v>-4.5671337147879763E-3</v>
      </c>
      <c r="II109">
        <f t="shared" ca="1" si="305"/>
        <v>1.0705216401796797E-3</v>
      </c>
      <c r="IJ109" s="5">
        <f t="shared" ca="1" si="306"/>
        <v>250642.8256307207</v>
      </c>
      <c r="IK109" s="1">
        <f t="shared" ca="1" si="269"/>
        <v>29.7391609560087</v>
      </c>
      <c r="IL109">
        <f t="shared" ca="1" si="307"/>
        <v>2.4515861833806175E-3</v>
      </c>
      <c r="IM109" s="5">
        <f t="shared" si="270"/>
        <v>262022.39999999997</v>
      </c>
      <c r="IN109">
        <f t="shared" ca="1" si="271"/>
        <v>104.54015563407553</v>
      </c>
      <c r="IP109" s="112">
        <v>133.7250348688157</v>
      </c>
      <c r="IQ109" s="112">
        <v>133.88267295911635</v>
      </c>
      <c r="IR109">
        <f t="shared" si="272"/>
        <v>100.30312435540199</v>
      </c>
      <c r="IS109">
        <f t="shared" si="308"/>
        <v>2.4901039796186679E-3</v>
      </c>
      <c r="IT109" s="112">
        <v>0.57954012424746049</v>
      </c>
      <c r="IU109">
        <f t="shared" si="309"/>
        <v>7.3061767379384236E-4</v>
      </c>
      <c r="IW109">
        <f>+util!B107</f>
        <v>114.166666666667</v>
      </c>
      <c r="IX109">
        <f t="shared" si="310"/>
        <v>8.797710703529131E-3</v>
      </c>
      <c r="IY109">
        <f t="shared" si="311"/>
        <v>5.2786264221174788E-3</v>
      </c>
      <c r="JA109" s="5">
        <f t="shared" si="273"/>
        <v>135465.59999999998</v>
      </c>
      <c r="JB109" s="1">
        <f t="shared" si="274"/>
        <v>3.0268328160715363</v>
      </c>
      <c r="JC109" s="5">
        <f t="shared" ca="1" si="275"/>
        <v>129582.35921723087</v>
      </c>
      <c r="JD109" s="1">
        <f t="shared" ca="1" si="276"/>
        <v>15.375148393428546</v>
      </c>
      <c r="JE109">
        <f t="shared" ca="1" si="312"/>
        <v>-2.9415691067904504E-3</v>
      </c>
      <c r="JG109">
        <f t="shared" si="277"/>
        <v>0.56064486171346029</v>
      </c>
    </row>
    <row r="110" spans="1:267" x14ac:dyDescent="0.15">
      <c r="A110" t="s">
        <v>349</v>
      </c>
      <c r="B110" s="5">
        <f>+'gaku-mk1722'!B57</f>
        <v>526541</v>
      </c>
      <c r="C110" s="5">
        <f>+'kgaku-mk1722'!B58</f>
        <v>288825</v>
      </c>
      <c r="D110" s="5">
        <f>+'kgaku-mk1722'!C58</f>
        <v>2568.3000000000002</v>
      </c>
      <c r="E110" s="5">
        <f>+'kgaku-mk1722'!D58</f>
        <v>704.5</v>
      </c>
      <c r="F110" s="5">
        <f>+'kgaku-mk1722'!F58</f>
        <v>24493.5</v>
      </c>
      <c r="G110" s="5">
        <f>+'kgaku-mk1722'!G58</f>
        <v>15589.6</v>
      </c>
      <c r="H110" s="5">
        <f>+'kgaku-mk1722'!H58</f>
        <v>75988.399999999994</v>
      </c>
      <c r="I110" s="5">
        <f>+'kgaku-mk1722'!I58</f>
        <v>170889.7</v>
      </c>
      <c r="J110" s="5">
        <f>+'gaku-mk1722'!F57</f>
        <v>19623.400000000001</v>
      </c>
      <c r="K110" s="5">
        <f>+'gaku-mk1722'!G57</f>
        <v>83484.3</v>
      </c>
      <c r="L110" s="5">
        <f>+'gaku-jk1722'!B57</f>
        <v>496344.5</v>
      </c>
      <c r="M110" s="5">
        <f>+'kgaku-jk1722'!B58</f>
        <v>277646.2</v>
      </c>
      <c r="N110" s="5">
        <f>+'kgaku-jk1722'!C58</f>
        <v>2240.6999999999998</v>
      </c>
      <c r="O110" s="5">
        <f>+'kgaku-jk1722'!D58</f>
        <v>698.2</v>
      </c>
      <c r="P110" s="5">
        <f>+'kgaku-jk1722'!F58</f>
        <v>15709.1</v>
      </c>
      <c r="Q110" s="5">
        <f>+'kgaku-jk1722'!G58</f>
        <v>15054</v>
      </c>
      <c r="R110" s="5">
        <f>+'kgaku-jk1722'!H58</f>
        <v>78995.3</v>
      </c>
      <c r="S110" s="5">
        <f>+'kgaku-jk1722'!I58</f>
        <v>168163.8</v>
      </c>
      <c r="T110" s="5">
        <f>+'gaku-jk1722'!F57</f>
        <v>19983.8</v>
      </c>
      <c r="U110" s="5">
        <f>+'gaku-jk1722'!G57</f>
        <v>79401.399999999994</v>
      </c>
      <c r="V110" s="8">
        <f t="shared" si="324"/>
        <v>106.08377850464747</v>
      </c>
      <c r="W110" s="8">
        <f t="shared" si="325"/>
        <v>104.02627516602064</v>
      </c>
      <c r="X110" s="8">
        <f t="shared" si="326"/>
        <v>114.62043111527649</v>
      </c>
      <c r="Y110" s="8">
        <f t="shared" si="327"/>
        <v>100.90232025207678</v>
      </c>
      <c r="Z110" s="8">
        <f t="shared" si="328"/>
        <v>155.91918060232604</v>
      </c>
      <c r="AA110" s="8">
        <f t="shared" si="329"/>
        <v>103.55785837651123</v>
      </c>
      <c r="AB110" s="8">
        <f t="shared" si="330"/>
        <v>96.193571009920831</v>
      </c>
      <c r="AC110" s="8">
        <f t="shared" si="331"/>
        <v>101.62097906921706</v>
      </c>
      <c r="AD110" s="8">
        <f t="shared" si="332"/>
        <v>98.19653919674937</v>
      </c>
      <c r="AE110" s="8">
        <f t="shared" si="333"/>
        <v>105.14210076900407</v>
      </c>
      <c r="AF110" s="10">
        <f ca="1">+OFFSET('kdef-cy1722'!B$9,ROUNDDOWN((ROW(Sheet1!AF110)-ROW(Sheet1!AF$61))/4,0),0)</f>
        <v>104</v>
      </c>
      <c r="AG110" s="10">
        <f ca="1">+OFFSET('kdef-cy1722'!C$9,ROUNDDOWN((ROW(Sheet1!AG110)-ROW(Sheet1!AG$61))/4,0),0)</f>
        <v>118.2</v>
      </c>
      <c r="AH110" s="10">
        <f ca="1">+OFFSET('kdef-cy1722'!D$9,ROUNDDOWN((ROW(Sheet1!AH110)-ROW(Sheet1!AH$61))/4,0),0)</f>
        <v>101</v>
      </c>
      <c r="AI110" s="10">
        <f ca="1">+OFFSET('kdef-cy1722'!F$9,ROUNDDOWN((ROW(Sheet1!AI110)-ROW(Sheet1!AI$61))/4,0),0)</f>
        <v>154.69999999999999</v>
      </c>
      <c r="AJ110" s="10">
        <f ca="1">+OFFSET('kdef-cy1722'!G$9,ROUNDDOWN((ROW(Sheet1!AJ110)-ROW(Sheet1!AJ$61))/4,0),0)</f>
        <v>103.7</v>
      </c>
      <c r="AK110" s="10">
        <f ca="1">+OFFSET('kdef-cy1722'!H$9,ROUNDDOWN((ROW(Sheet1!AK110)-ROW(Sheet1!AK$61))/4,0),0)</f>
        <v>96.4</v>
      </c>
      <c r="AL110" s="10">
        <f ca="1">+OFFSET('kdef-cy1722'!I$9,ROUNDDOWN((ROW(Sheet1!AL110)-ROW(Sheet1!AL$61))/4,0),0)</f>
        <v>101.6</v>
      </c>
      <c r="AM110" s="10">
        <f ca="1">+OFFSET('def-cy1722'!$F$8,ROUNDDOWN((ROW(Sheet1!AM110)-ROW(Sheet1!AM$61))/4,0),0)</f>
        <v>98.5</v>
      </c>
      <c r="AN110" s="10">
        <f ca="1">+OFFSET('def-cy1722'!$G$8,ROUNDDOWN((ROW(Sheet1!AN110)-ROW(Sheet1!AN$61))/4,0),0)</f>
        <v>105.2</v>
      </c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9">
        <f t="shared" ca="1" si="316"/>
        <v>104.1</v>
      </c>
      <c r="AY110" s="9">
        <f t="shared" ca="1" si="317"/>
        <v>106.9</v>
      </c>
      <c r="AZ110" s="9">
        <f t="shared" ca="1" si="318"/>
        <v>100.6</v>
      </c>
      <c r="BA110" s="9">
        <f t="shared" ca="1" si="319"/>
        <v>165.3</v>
      </c>
      <c r="BB110" s="9">
        <f t="shared" ca="1" si="320"/>
        <v>103.7</v>
      </c>
      <c r="BC110" s="9">
        <f t="shared" ca="1" si="321"/>
        <v>94.8</v>
      </c>
      <c r="BD110" s="9">
        <f t="shared" ca="1" si="322"/>
        <v>101.6</v>
      </c>
      <c r="BE110" s="9">
        <f t="shared" ca="1" si="322"/>
        <v>97</v>
      </c>
      <c r="BF110" s="9">
        <f t="shared" ca="1" si="323"/>
        <v>105.1</v>
      </c>
      <c r="BG110">
        <f t="shared" ca="1" si="278"/>
        <v>5.3274958845480008E-4</v>
      </c>
      <c r="BH110">
        <f t="shared" ca="1" si="279"/>
        <v>-1.9294600725225096E-4</v>
      </c>
      <c r="BI110">
        <f t="shared" ca="1" si="280"/>
        <v>5.6820539720144471E-4</v>
      </c>
      <c r="BJ110">
        <f t="shared" ca="1" si="281"/>
        <v>-2.5408071961023201E-3</v>
      </c>
      <c r="BK110">
        <f t="shared" ca="1" si="282"/>
        <v>4.6337332423511245E-3</v>
      </c>
      <c r="BL110" s="13">
        <f t="shared" ca="1" si="283"/>
        <v>3.0009350246527982E-3</v>
      </c>
      <c r="BM110">
        <f t="shared" ca="1" si="342"/>
        <v>-4.3066838934022397E-3</v>
      </c>
      <c r="BN110">
        <f t="shared" ca="1" si="343"/>
        <v>-2.7735633657368151E-3</v>
      </c>
      <c r="BO110" s="13">
        <f t="shared" ca="1" si="344"/>
        <v>-7.0802472591390553E-3</v>
      </c>
      <c r="BP110">
        <f t="shared" ca="1" si="284"/>
        <v>1.4324902103381276E-2</v>
      </c>
      <c r="BQ110">
        <f t="shared" ca="1" si="285"/>
        <v>-1.5451984072790454E-3</v>
      </c>
      <c r="BR110">
        <f t="shared" ca="1" si="286"/>
        <v>-9.9512892083620445E-4</v>
      </c>
      <c r="BS110" s="13">
        <f t="shared" ca="1" si="287"/>
        <v>1.1784574775266028E-2</v>
      </c>
      <c r="BT110" s="5">
        <f t="shared" si="245"/>
        <v>79401.399999999994</v>
      </c>
      <c r="BU110" s="5">
        <f t="shared" ca="1" si="345"/>
        <v>263662.2183642551</v>
      </c>
      <c r="BV110" s="5">
        <f t="shared" ca="1" si="346"/>
        <v>33712.082859607406</v>
      </c>
      <c r="BW110" s="5">
        <f t="shared" ca="1" si="288"/>
        <v>112269.38295947469</v>
      </c>
      <c r="BX110" s="5">
        <f t="shared" si="248"/>
        <v>83484.3</v>
      </c>
      <c r="BY110" s="5">
        <f t="shared" si="249"/>
        <v>264331.5</v>
      </c>
      <c r="BZ110" s="5">
        <f t="shared" si="250"/>
        <v>44116.9</v>
      </c>
      <c r="CA110" s="5">
        <f t="shared" si="251"/>
        <v>127601.20000000001</v>
      </c>
      <c r="CB110" s="9">
        <f t="shared" si="289"/>
        <v>105.14210076900407</v>
      </c>
      <c r="CC110" s="9">
        <f t="shared" ca="1" si="290"/>
        <v>100.25384055398499</v>
      </c>
      <c r="CD110" s="9">
        <f t="shared" ca="1" si="291"/>
        <v>130.86376235999131</v>
      </c>
      <c r="CE110" s="9">
        <f t="shared" ca="1" si="292"/>
        <v>113.65627621384502</v>
      </c>
      <c r="CF110" s="5"/>
      <c r="CG110" s="5">
        <f t="shared" si="347"/>
        <v>100.2219481655805</v>
      </c>
      <c r="CH110" s="5">
        <f t="shared" ca="1" si="293"/>
        <v>100.25384055398499</v>
      </c>
      <c r="CI110" s="5">
        <f t="shared" si="253"/>
        <v>123.60133247788777</v>
      </c>
      <c r="CJ110" s="5">
        <f t="shared" ca="1" si="294"/>
        <v>130.86376235999131</v>
      </c>
      <c r="CK110" s="5">
        <f t="shared" si="295"/>
        <v>110.86665456065157</v>
      </c>
      <c r="CL110" s="5">
        <f t="shared" ca="1" si="296"/>
        <v>113.65627621384502</v>
      </c>
      <c r="CM110" s="5"/>
      <c r="CN110" s="1">
        <f t="shared" si="334"/>
        <v>59.004574448672827</v>
      </c>
      <c r="CO110" s="1">
        <f t="shared" si="335"/>
        <v>9.4391009019518695</v>
      </c>
      <c r="CP110" s="1">
        <f t="shared" ca="1" si="336"/>
        <v>31.343707833522725</v>
      </c>
      <c r="CQ110" s="1">
        <f t="shared" ca="1" si="337"/>
        <v>4.0076340181255805</v>
      </c>
      <c r="CR110" s="1">
        <f t="shared" ca="1" si="338"/>
        <v>13.34638978600324</v>
      </c>
      <c r="CS110" s="83">
        <f t="shared" si="297"/>
        <v>6.1468088746454048E-3</v>
      </c>
      <c r="CT110" s="83">
        <f t="shared" si="298"/>
        <v>2.400348057904331E-2</v>
      </c>
      <c r="CU110" s="83">
        <f t="shared" ca="1" si="254"/>
        <v>4.9053653033224376E-3</v>
      </c>
      <c r="CV110" s="83">
        <f t="shared" ca="1" si="255"/>
        <v>-5.1965070563046471E-3</v>
      </c>
      <c r="CW110" s="83">
        <f t="shared" ca="1" si="255"/>
        <v>1.3624601525635514E-2</v>
      </c>
      <c r="CX110" s="83">
        <f t="shared" si="299"/>
        <v>-2.3214788901910781E-3</v>
      </c>
      <c r="CY110" s="83">
        <f t="shared" si="313"/>
        <v>-1.7364369798716945E-3</v>
      </c>
      <c r="CZ110" s="83">
        <f t="shared" ca="1" si="314"/>
        <v>1.1472015483938613E-4</v>
      </c>
      <c r="DA110" s="83">
        <f t="shared" ca="1" si="315"/>
        <v>-7.2525757834559154E-3</v>
      </c>
      <c r="DB110" s="83">
        <f t="shared" ca="1" si="315"/>
        <v>-3.4971214240856977E-3</v>
      </c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H110" s="5"/>
      <c r="EO110" s="91">
        <v>83484.3</v>
      </c>
      <c r="EP110" s="1">
        <f>+'gaku-mk1131'!G113</f>
        <v>78373.5</v>
      </c>
      <c r="EQ110" s="5">
        <f t="shared" ca="1" si="256"/>
        <v>18363.328181481978</v>
      </c>
      <c r="ER110" s="7">
        <f ca="1">+ER109+$EQ109</f>
        <v>751122.44722450757</v>
      </c>
      <c r="ES110" s="4">
        <f ca="1">+ER109+EQ109</f>
        <v>751122.44722450757</v>
      </c>
      <c r="ET110" s="131">
        <f ca="1">+ET109+EQ109-(ES113-ER113)/4</f>
        <v>739198.11118211958</v>
      </c>
      <c r="EU110" s="132">
        <v>649454.6</v>
      </c>
      <c r="EV110" s="5">
        <f t="shared" ca="1" si="257"/>
        <v>6373</v>
      </c>
      <c r="EW110" s="92">
        <f t="shared" ca="1" si="258"/>
        <v>104.83333333333333</v>
      </c>
      <c r="EX110">
        <f t="shared" ca="1" si="339"/>
        <v>0.71635712976230514</v>
      </c>
      <c r="EY110">
        <f t="shared" ca="1" si="259"/>
        <v>0.75052631855230467</v>
      </c>
      <c r="EZ110">
        <f t="shared" ca="1" si="348"/>
        <v>3.1610664286418079E-3</v>
      </c>
      <c r="FA110">
        <f t="shared" ca="1" si="348"/>
        <v>4.0590448550315772E-3</v>
      </c>
      <c r="FC110" s="6">
        <f>+call!C148</f>
        <v>1.93333333333333E-2</v>
      </c>
      <c r="FE110" s="142">
        <f>fof!B172/10</f>
        <v>17998.5</v>
      </c>
      <c r="FF110" s="142">
        <f>fof!C172/10</f>
        <v>435207.5</v>
      </c>
      <c r="FN110" s="5">
        <f t="shared" si="227"/>
        <v>17998.5</v>
      </c>
      <c r="FO110" s="5">
        <f t="shared" si="211"/>
        <v>435207.5</v>
      </c>
      <c r="FP110" s="1">
        <f t="shared" si="340"/>
        <v>2.1396305050513056</v>
      </c>
      <c r="FQ110" s="1">
        <f t="shared" si="341"/>
        <v>51.736713783210611</v>
      </c>
      <c r="FR110" s="211">
        <f>+FP110/消費税調整!$E110*100</f>
        <v>2.0645401770507608</v>
      </c>
      <c r="FS110" s="211">
        <f>+FQ110/消費税調整!$E110*100</f>
        <v>49.921013923594693</v>
      </c>
      <c r="FT110" s="83">
        <f t="shared" si="300"/>
        <v>-0.10898814803129223</v>
      </c>
      <c r="FU110" s="83">
        <f t="shared" si="301"/>
        <v>-7.8389200886540014E-2</v>
      </c>
      <c r="FW110" s="5">
        <f>kshotoku1722!E58</f>
        <v>260121.9</v>
      </c>
      <c r="FX110" s="72">
        <f t="shared" ca="1" si="261"/>
        <v>0.38934410546081111</v>
      </c>
      <c r="FY110">
        <f t="shared" ca="1" si="302"/>
        <v>7.7166206584556307E-3</v>
      </c>
      <c r="GA110" s="72">
        <f ca="1">+AVERAGE(OFFSET(Maikin05!$F$10,ROUNDDOWN((ROW(GA110)-ROW(GA$45))/4,0),MOD(ROW(GA110)-ROW(GA$45),4)*3):OFFSET(Maikin05!$F$10,ROUNDDOWN((ROW(GA110)-ROW(GA$45))/4,0),MOD(ROW(GA110)-ROW(GA$45),4)*3+2))</f>
        <v>104.83333333333333</v>
      </c>
      <c r="GB110" s="72">
        <f ca="1">+AVERAGE(OFFSET(Maikin30!$F$20,ROUNDDOWN((ROW(GB110)-ROW(GB$5))/4,0),MOD(ROW(GB110)-ROW(GB$5),4)*3):OFFSET(Maikin30!$F$20,ROUNDDOWN((ROW(GB110)-ROW(GB$5))/4,0),MOD(ROW(GB110)-ROW(GB$5),4)*3+2))</f>
        <v>103.46666666666665</v>
      </c>
      <c r="GC110" s="5">
        <f ca="1">+AVERAGE(OFFSET(Rocho!$J$66,(ROW(GC110)-ROW($GC$5))*3,0):OFFSET(Rocho!$J$66,(ROW(GC110)-ROW($GC$5))*3+2,0))</f>
        <v>6373</v>
      </c>
      <c r="GD110" s="72">
        <f t="shared" ca="1" si="262"/>
        <v>79.422907615146158</v>
      </c>
      <c r="GE110">
        <f t="shared" ca="1" si="303"/>
        <v>-9.9762724161438655E-4</v>
      </c>
      <c r="GF110" s="72"/>
      <c r="GG110" s="87" t="s">
        <v>329</v>
      </c>
      <c r="GH110" s="78">
        <f ca="1">+AVERAGE(OFFSET(Rocho!$E$6,(ROW(GH110)-ROW($GH$5))*3,0):OFFSET(Rocho!$E$6,(ROW(GH110)-ROW($GH$5))*3+2,0))/10000</f>
        <v>10876.333333333332</v>
      </c>
      <c r="GI110" s="82">
        <f>Rocho!T111</f>
        <v>8625.4432742436602</v>
      </c>
      <c r="GJ110">
        <f t="shared" si="304"/>
        <v>-8.0307759604530396E-4</v>
      </c>
      <c r="GL110" s="94">
        <f t="shared" si="230"/>
        <v>262209.5</v>
      </c>
      <c r="GM110" s="5">
        <f t="shared" si="263"/>
        <v>83484.3</v>
      </c>
      <c r="GN110" s="5">
        <f>+'gaku-mk1722'!C57-'gaku-mk1722'!D57</f>
        <v>6001.5</v>
      </c>
      <c r="GO110" s="5">
        <f t="shared" si="264"/>
        <v>24493.5</v>
      </c>
      <c r="GP110" s="5">
        <f t="shared" si="265"/>
        <v>19623.400000000001</v>
      </c>
      <c r="GQ110" s="5">
        <f>+'gaku-mk1722'!H57</f>
        <v>-105.3</v>
      </c>
      <c r="GR110" s="5">
        <f>+'gaku-mk1722'!W57</f>
        <v>121999.9</v>
      </c>
      <c r="GS110" s="5">
        <f>+'gaku-mk1722'!M57</f>
        <v>81917.7</v>
      </c>
      <c r="GT110" s="5">
        <f>+'gaku-mk1722'!N57</f>
        <v>75205.5</v>
      </c>
      <c r="GU110" s="5">
        <f t="shared" si="266"/>
        <v>79401.399999999994</v>
      </c>
      <c r="GV110" s="5">
        <f>+'gaku-jk1722'!C57-'gaku-jk1722'!D57</f>
        <v>5648.5</v>
      </c>
      <c r="GW110" s="5">
        <f t="shared" si="267"/>
        <v>15709.1</v>
      </c>
      <c r="GX110" s="5">
        <f t="shared" si="268"/>
        <v>19983.8</v>
      </c>
      <c r="GY110" s="5">
        <f>+'gaku-jk1722'!H57</f>
        <v>34.200000000000003</v>
      </c>
      <c r="GZ110" s="5">
        <f>+'gaku-jk1722'!Z57</f>
        <v>120044.1</v>
      </c>
      <c r="HA110" s="5">
        <f>+'gaku-jk1722'!M57</f>
        <v>69072.800000000003</v>
      </c>
      <c r="HB110" s="5">
        <f>+'gaku-jk1722'!N57</f>
        <v>74748.7</v>
      </c>
      <c r="HC110" s="9">
        <f t="shared" ca="1" si="231"/>
        <v>105.2</v>
      </c>
      <c r="HD110">
        <f ca="1">+OFFSET('def-cy1722'!$C$8,ROUNDDOWN((ROW(Sheet1!HG110)-ROW(Sheet1!HG$61))/4,0),0)</f>
        <v>104.1</v>
      </c>
      <c r="HE110" s="9">
        <f t="shared" ca="1" si="232"/>
        <v>154.69999999999999</v>
      </c>
      <c r="HF110" s="9">
        <f t="shared" ca="1" si="233"/>
        <v>98.5</v>
      </c>
      <c r="HG110">
        <f ca="1">+OFFSET('def-cy1722'!$H$8,ROUNDDOWN((ROW(Sheet1!HG110)-ROW(Sheet1!HG$61))/4,0),0)</f>
        <v>100.4</v>
      </c>
      <c r="HH110">
        <f ca="1">+OFFSET('def-cy1722'!$W$8,ROUNDDOWN((ROW(Sheet1!HG110)-ROW(Sheet1!HG$61))/4,0),0)</f>
        <v>101.6</v>
      </c>
      <c r="HI110">
        <f ca="1">+OFFSET('def-cy1722'!$M$8,ROUNDDOWN((ROW(Sheet1!HG110)-ROW(Sheet1!HG$61))/4,0),0)</f>
        <v>120.1</v>
      </c>
      <c r="HJ110">
        <f ca="1">+OFFSET('def-cy1722'!$N$8,ROUNDDOWN((ROW(Sheet1!HG110)-ROW(Sheet1!HG$61))/4,0),0)</f>
        <v>102.3</v>
      </c>
      <c r="HS110" s="9">
        <f t="shared" ca="1" si="203"/>
        <v>105.1</v>
      </c>
      <c r="HT110" s="9">
        <f t="shared" ca="1" si="204"/>
        <v>104.1</v>
      </c>
      <c r="HU110" s="9">
        <f t="shared" ca="1" si="205"/>
        <v>165.3</v>
      </c>
      <c r="HV110" s="9">
        <f t="shared" ca="1" si="206"/>
        <v>97</v>
      </c>
      <c r="HW110" s="9">
        <f t="shared" ca="1" si="207"/>
        <v>98</v>
      </c>
      <c r="HX110" s="9">
        <f t="shared" ca="1" si="208"/>
        <v>101.7</v>
      </c>
      <c r="HY110" s="9">
        <f t="shared" ca="1" si="209"/>
        <v>116.3</v>
      </c>
      <c r="HZ110" s="9">
        <f t="shared" ca="1" si="210"/>
        <v>92.2</v>
      </c>
      <c r="IA110">
        <f t="shared" ca="1" si="234"/>
        <v>6.8365080549960466E-3</v>
      </c>
      <c r="IB110">
        <f t="shared" ca="1" si="235"/>
        <v>1.1473744216232736E-4</v>
      </c>
      <c r="IC110">
        <f t="shared" ca="1" si="236"/>
        <v>-7.3744038749394081E-4</v>
      </c>
      <c r="ID110">
        <f t="shared" ca="1" si="237"/>
        <v>-4.7492170166038306E-4</v>
      </c>
      <c r="IE110">
        <f t="shared" ca="1" si="238"/>
        <v>1.3582591215939427E-3</v>
      </c>
      <c r="IF110">
        <f t="shared" ca="1" si="239"/>
        <v>-3.249529959683771E-3</v>
      </c>
      <c r="IG110">
        <f t="shared" ca="1" si="240"/>
        <v>5.0209798091924787E-3</v>
      </c>
      <c r="IH110">
        <f t="shared" ca="1" si="241"/>
        <v>-3.3531619523202126E-3</v>
      </c>
      <c r="II110">
        <f t="shared" ca="1" si="305"/>
        <v>5.5154304267864881E-3</v>
      </c>
      <c r="IJ110" s="5">
        <f t="shared" ca="1" si="306"/>
        <v>252025.22869746014</v>
      </c>
      <c r="IK110" s="1">
        <f t="shared" ca="1" si="269"/>
        <v>29.960322658200266</v>
      </c>
      <c r="IL110">
        <f t="shared" ca="1" si="307"/>
        <v>7.409200232467124E-3</v>
      </c>
      <c r="IM110" s="5">
        <f t="shared" si="270"/>
        <v>262209.5</v>
      </c>
      <c r="IN110">
        <f t="shared" ca="1" si="271"/>
        <v>104.04097294353234</v>
      </c>
      <c r="IP110" s="112">
        <v>133.9346890926918</v>
      </c>
      <c r="IQ110" s="112">
        <v>134.211044406322</v>
      </c>
      <c r="IR110">
        <f t="shared" si="272"/>
        <v>100.5309434990499</v>
      </c>
      <c r="IS110">
        <f t="shared" si="308"/>
        <v>2.2687310355244007E-3</v>
      </c>
      <c r="IT110" s="112">
        <v>0.58096155112150405</v>
      </c>
      <c r="IU110">
        <f t="shared" si="309"/>
        <v>2.4496777816613385E-3</v>
      </c>
      <c r="IW110">
        <f>+util!B108</f>
        <v>115.6</v>
      </c>
      <c r="IX110">
        <f t="shared" si="310"/>
        <v>1.2476587204103901E-2</v>
      </c>
      <c r="IY110">
        <f t="shared" si="311"/>
        <v>7.4859523224623404E-3</v>
      </c>
      <c r="JA110" s="5">
        <f t="shared" si="273"/>
        <v>134608.29999999999</v>
      </c>
      <c r="JB110" s="1">
        <f t="shared" si="274"/>
        <v>3.0511731331983887</v>
      </c>
      <c r="JC110" s="5">
        <f t="shared" ca="1" si="275"/>
        <v>129380.08574089163</v>
      </c>
      <c r="JD110" s="1">
        <f t="shared" ca="1" si="276"/>
        <v>15.380480495450465</v>
      </c>
      <c r="JE110">
        <f t="shared" ca="1" si="312"/>
        <v>3.4673991512946742E-4</v>
      </c>
      <c r="JG110">
        <f t="shared" si="277"/>
        <v>0.5593820421098652</v>
      </c>
    </row>
    <row r="111" spans="1:267" x14ac:dyDescent="0.15">
      <c r="A111" t="s">
        <v>350</v>
      </c>
      <c r="B111" s="5">
        <f>+'gaku-mk1722'!B58</f>
        <v>524651.1</v>
      </c>
      <c r="C111" s="5">
        <f>+'kgaku-mk1722'!B59</f>
        <v>286970.5</v>
      </c>
      <c r="D111" s="5">
        <f>+'kgaku-mk1722'!C59</f>
        <v>2489.6999999999998</v>
      </c>
      <c r="E111" s="5">
        <f>+'kgaku-mk1722'!D59</f>
        <v>702.1</v>
      </c>
      <c r="F111" s="5">
        <f>+'kgaku-mk1722'!F59</f>
        <v>22897.7</v>
      </c>
      <c r="G111" s="5">
        <f>+'kgaku-mk1722'!G59</f>
        <v>15857.4</v>
      </c>
      <c r="H111" s="5">
        <f>+'kgaku-mk1722'!H59</f>
        <v>75388.3</v>
      </c>
      <c r="I111" s="5">
        <f>+'kgaku-mk1722'!I59</f>
        <v>171039.5</v>
      </c>
      <c r="J111" s="5">
        <f>+'gaku-mk1722'!F58</f>
        <v>19847.3</v>
      </c>
      <c r="K111" s="5">
        <f>+'gaku-mk1722'!G58</f>
        <v>83454.600000000006</v>
      </c>
      <c r="L111" s="5">
        <f>+'gaku-jk1722'!B58</f>
        <v>495457.7</v>
      </c>
      <c r="M111" s="5">
        <f>+'kgaku-jk1722'!B59</f>
        <v>275743.40000000002</v>
      </c>
      <c r="N111" s="5">
        <f>+'kgaku-jk1722'!C59</f>
        <v>2088</v>
      </c>
      <c r="O111" s="5">
        <f>+'kgaku-jk1722'!D59</f>
        <v>694.3</v>
      </c>
      <c r="P111" s="5">
        <f>+'kgaku-jk1722'!F59</f>
        <v>14897.6</v>
      </c>
      <c r="Q111" s="5">
        <f>+'kgaku-jk1722'!G59</f>
        <v>15279.5</v>
      </c>
      <c r="R111" s="5">
        <f>+'kgaku-jk1722'!H59</f>
        <v>77968</v>
      </c>
      <c r="S111" s="5">
        <f>+'kgaku-jk1722'!I59</f>
        <v>168439</v>
      </c>
      <c r="T111" s="5">
        <f>+'gaku-jk1722'!F58</f>
        <v>20107.599999999999</v>
      </c>
      <c r="U111" s="5">
        <f>+'gaku-jk1722'!G58</f>
        <v>79333.399999999994</v>
      </c>
      <c r="V111" s="8">
        <f t="shared" si="324"/>
        <v>105.89220835603119</v>
      </c>
      <c r="W111" s="8">
        <f t="shared" si="325"/>
        <v>104.0715752398788</v>
      </c>
      <c r="X111" s="8">
        <f t="shared" si="326"/>
        <v>119.23850574712642</v>
      </c>
      <c r="Y111" s="8">
        <f t="shared" si="327"/>
        <v>101.12343367420425</v>
      </c>
      <c r="Z111" s="8">
        <f t="shared" si="328"/>
        <v>153.7005960691655</v>
      </c>
      <c r="AA111" s="8">
        <f t="shared" si="329"/>
        <v>103.78219182564874</v>
      </c>
      <c r="AB111" s="8">
        <f t="shared" si="330"/>
        <v>96.69133490662837</v>
      </c>
      <c r="AC111" s="8">
        <f t="shared" si="331"/>
        <v>101.54388235503656</v>
      </c>
      <c r="AD111" s="8">
        <f t="shared" si="332"/>
        <v>98.705464600449588</v>
      </c>
      <c r="AE111" s="8">
        <f t="shared" si="333"/>
        <v>105.1947855506004</v>
      </c>
      <c r="AF111" s="10">
        <f ca="1">+OFFSET('kdef-cy1722'!B$9,ROUNDDOWN((ROW(Sheet1!AF111)-ROW(Sheet1!AF$61))/4,0),0)</f>
        <v>104</v>
      </c>
      <c r="AG111" s="10">
        <f ca="1">+OFFSET('kdef-cy1722'!C$9,ROUNDDOWN((ROW(Sheet1!AG111)-ROW(Sheet1!AG$61))/4,0),0)</f>
        <v>118.2</v>
      </c>
      <c r="AH111" s="10">
        <f ca="1">+OFFSET('kdef-cy1722'!D$9,ROUNDDOWN((ROW(Sheet1!AH111)-ROW(Sheet1!AH$61))/4,0),0)</f>
        <v>101</v>
      </c>
      <c r="AI111" s="10">
        <f ca="1">+OFFSET('kdef-cy1722'!F$9,ROUNDDOWN((ROW(Sheet1!AI111)-ROW(Sheet1!AI$61))/4,0),0)</f>
        <v>154.69999999999999</v>
      </c>
      <c r="AJ111" s="10">
        <f ca="1">+OFFSET('kdef-cy1722'!G$9,ROUNDDOWN((ROW(Sheet1!AJ111)-ROW(Sheet1!AJ$61))/4,0),0)</f>
        <v>103.7</v>
      </c>
      <c r="AK111" s="10">
        <f ca="1">+OFFSET('kdef-cy1722'!H$9,ROUNDDOWN((ROW(Sheet1!AK111)-ROW(Sheet1!AK$61))/4,0),0)</f>
        <v>96.4</v>
      </c>
      <c r="AL111" s="10">
        <f ca="1">+OFFSET('kdef-cy1722'!I$9,ROUNDDOWN((ROW(Sheet1!AL111)-ROW(Sheet1!AL$61))/4,0),0)</f>
        <v>101.6</v>
      </c>
      <c r="AM111" s="10">
        <f ca="1">+OFFSET('def-cy1722'!$F$8,ROUNDDOWN((ROW(Sheet1!AM111)-ROW(Sheet1!AM$61))/4,0),0)</f>
        <v>98.5</v>
      </c>
      <c r="AN111" s="10">
        <f ca="1">+OFFSET('def-cy1722'!$G$8,ROUNDDOWN((ROW(Sheet1!AN111)-ROW(Sheet1!AN$61))/4,0),0)</f>
        <v>105.2</v>
      </c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9">
        <f t="shared" ca="1" si="316"/>
        <v>104.1</v>
      </c>
      <c r="AY111" s="9">
        <f t="shared" ca="1" si="317"/>
        <v>106.9</v>
      </c>
      <c r="AZ111" s="9">
        <f t="shared" ca="1" si="318"/>
        <v>100.6</v>
      </c>
      <c r="BA111" s="9">
        <f t="shared" ca="1" si="319"/>
        <v>165.3</v>
      </c>
      <c r="BB111" s="9">
        <f t="shared" ca="1" si="320"/>
        <v>103.7</v>
      </c>
      <c r="BC111" s="9">
        <f t="shared" ca="1" si="321"/>
        <v>94.8</v>
      </c>
      <c r="BD111" s="9">
        <f t="shared" ca="1" si="322"/>
        <v>101.6</v>
      </c>
      <c r="BE111" s="9">
        <f t="shared" ca="1" si="322"/>
        <v>97</v>
      </c>
      <c r="BF111" s="9">
        <f t="shared" ca="1" si="323"/>
        <v>105.1</v>
      </c>
      <c r="BG111">
        <f t="shared" ca="1" si="278"/>
        <v>-6.2056208054924508E-4</v>
      </c>
      <c r="BH111">
        <f t="shared" ca="1" si="279"/>
        <v>1.4915268643230503E-5</v>
      </c>
      <c r="BI111">
        <f t="shared" ca="1" si="280"/>
        <v>8.8898369347331174E-4</v>
      </c>
      <c r="BJ111">
        <f t="shared" ca="1" si="281"/>
        <v>-3.7023214029608203E-3</v>
      </c>
      <c r="BK111">
        <f t="shared" ca="1" si="282"/>
        <v>1.0629445994563354E-3</v>
      </c>
      <c r="BL111" s="13">
        <f t="shared" ca="1" si="283"/>
        <v>-2.3560399219371875E-3</v>
      </c>
      <c r="BM111">
        <f t="shared" ca="1" si="342"/>
        <v>-2.9578109230134216E-2</v>
      </c>
      <c r="BN111">
        <f t="shared" ca="1" si="343"/>
        <v>2.6478989637466234E-3</v>
      </c>
      <c r="BO111" s="13">
        <f t="shared" ca="1" si="344"/>
        <v>-2.6930210266387592E-2</v>
      </c>
      <c r="BP111">
        <f t="shared" ca="1" si="284"/>
        <v>-5.5486586937080905E-4</v>
      </c>
      <c r="BQ111">
        <f t="shared" ca="1" si="285"/>
        <v>-1.0414484082383199E-2</v>
      </c>
      <c r="BR111">
        <f t="shared" ca="1" si="286"/>
        <v>9.3232807395285432E-4</v>
      </c>
      <c r="BS111" s="13">
        <f t="shared" ca="1" si="287"/>
        <v>-1.0037021877801155E-2</v>
      </c>
      <c r="BT111" s="5">
        <f t="shared" si="245"/>
        <v>79333.399999999994</v>
      </c>
      <c r="BU111" s="5">
        <f t="shared" ca="1" si="345"/>
        <v>263041.01965188241</v>
      </c>
      <c r="BV111" s="5">
        <f t="shared" ca="1" si="346"/>
        <v>32804.209379680295</v>
      </c>
      <c r="BW111" s="5">
        <f t="shared" ca="1" si="288"/>
        <v>111142.5327065032</v>
      </c>
      <c r="BX111" s="5">
        <f t="shared" si="248"/>
        <v>83454.600000000006</v>
      </c>
      <c r="BY111" s="5">
        <f t="shared" si="249"/>
        <v>264072.8</v>
      </c>
      <c r="BZ111" s="5">
        <f t="shared" si="250"/>
        <v>42745</v>
      </c>
      <c r="CA111" s="5">
        <f t="shared" si="251"/>
        <v>126199.6</v>
      </c>
      <c r="CB111" s="9">
        <f t="shared" si="289"/>
        <v>105.1947855506004</v>
      </c>
      <c r="CC111" s="9">
        <f t="shared" ca="1" si="290"/>
        <v>100.39225074077156</v>
      </c>
      <c r="CD111" s="9">
        <f t="shared" ca="1" si="291"/>
        <v>130.3033994974964</v>
      </c>
      <c r="CE111" s="9">
        <f t="shared" ca="1" si="292"/>
        <v>113.54752939926101</v>
      </c>
      <c r="CF111" s="5"/>
      <c r="CG111" s="5">
        <f t="shared" si="347"/>
        <v>100.38121699043516</v>
      </c>
      <c r="CH111" s="5">
        <f t="shared" ca="1" si="293"/>
        <v>100.39225074077156</v>
      </c>
      <c r="CI111" s="5">
        <f t="shared" si="253"/>
        <v>122.11042930764573</v>
      </c>
      <c r="CJ111" s="5">
        <f t="shared" ca="1" si="294"/>
        <v>130.3033994974964</v>
      </c>
      <c r="CK111" s="5">
        <f t="shared" si="295"/>
        <v>110.37357462834075</v>
      </c>
      <c r="CL111" s="5">
        <f t="shared" ca="1" si="296"/>
        <v>113.54752939926101</v>
      </c>
      <c r="CM111" s="5"/>
      <c r="CN111" s="1">
        <f t="shared" si="334"/>
        <v>59.011119708188382</v>
      </c>
      <c r="CO111" s="1">
        <f t="shared" si="335"/>
        <v>9.4489454180600916</v>
      </c>
      <c r="CP111" s="1">
        <f t="shared" ca="1" si="336"/>
        <v>31.329304396401884</v>
      </c>
      <c r="CQ111" s="1">
        <f t="shared" ca="1" si="337"/>
        <v>3.9071208836532159</v>
      </c>
      <c r="CR111" s="1">
        <f t="shared" ca="1" si="338"/>
        <v>13.237548436959811</v>
      </c>
      <c r="CS111" s="83">
        <f t="shared" si="297"/>
        <v>1.1092184931889641E-4</v>
      </c>
      <c r="CT111" s="83">
        <f t="shared" si="298"/>
        <v>1.0424071217173031E-3</v>
      </c>
      <c r="CU111" s="83">
        <f t="shared" ca="1" si="254"/>
        <v>-4.5963762908284277E-4</v>
      </c>
      <c r="CV111" s="83">
        <f t="shared" ca="1" si="255"/>
        <v>-2.5400290901389583E-2</v>
      </c>
      <c r="CW111" s="83">
        <f t="shared" ca="1" si="255"/>
        <v>-8.1885502668776599E-3</v>
      </c>
      <c r="CX111" s="83">
        <f t="shared" si="299"/>
        <v>-1.8074707763608355E-3</v>
      </c>
      <c r="CY111" s="83">
        <f t="shared" si="313"/>
        <v>5.0095619099431129E-4</v>
      </c>
      <c r="CZ111" s="83">
        <f t="shared" ca="1" si="314"/>
        <v>1.3796452036302373E-3</v>
      </c>
      <c r="DA111" s="83">
        <f t="shared" ca="1" si="315"/>
        <v>-4.2912264958211684E-3</v>
      </c>
      <c r="DB111" s="83">
        <f t="shared" ca="1" si="315"/>
        <v>-9.5726233629532228E-4</v>
      </c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H111" s="5"/>
      <c r="EO111" s="91">
        <v>83454.600000000006</v>
      </c>
      <c r="EP111" s="1">
        <f>+'gaku-mk1131'!G114</f>
        <v>78870.100000000006</v>
      </c>
      <c r="EQ111" s="5">
        <f t="shared" ca="1" si="256"/>
        <v>18374.376008339452</v>
      </c>
      <c r="ER111" s="7">
        <f ca="1">+ER110+$EQ110</f>
        <v>769485.77540598949</v>
      </c>
      <c r="ES111" s="7">
        <f ca="1">+ES110+$EQ110</f>
        <v>769485.77540598949</v>
      </c>
      <c r="ET111" s="7">
        <f ca="1">+ET110+EQ110-(ES113-ER113)/4</f>
        <v>745637.10332121421</v>
      </c>
      <c r="EU111" s="132">
        <v>649365.4</v>
      </c>
      <c r="EV111" s="5">
        <f t="shared" ca="1" si="257"/>
        <v>6397</v>
      </c>
      <c r="EW111" s="92">
        <f t="shared" ca="1" si="258"/>
        <v>104.56666666666666</v>
      </c>
      <c r="EX111">
        <f t="shared" ca="1" si="339"/>
        <v>0.71229537595537029</v>
      </c>
      <c r="EY111">
        <f t="shared" ca="1" si="259"/>
        <v>0.74864156691271266</v>
      </c>
      <c r="EZ111">
        <f t="shared" ca="1" si="348"/>
        <v>-5.6861479393849361E-3</v>
      </c>
      <c r="FA111">
        <f t="shared" ca="1" si="348"/>
        <v>-2.514398355042869E-3</v>
      </c>
      <c r="FC111" s="6">
        <f>+call!C149</f>
        <v>0.222</v>
      </c>
      <c r="FE111" s="142">
        <f>fof!B173/10</f>
        <v>17806.900000000001</v>
      </c>
      <c r="FF111" s="142">
        <f>fof!C173/10</f>
        <v>440984.8</v>
      </c>
      <c r="FN111" s="5">
        <f t="shared" si="227"/>
        <v>17806.900000000001</v>
      </c>
      <c r="FO111" s="5">
        <f t="shared" si="211"/>
        <v>440984.8</v>
      </c>
      <c r="FP111" s="1">
        <f t="shared" si="340"/>
        <v>2.1208775391556935</v>
      </c>
      <c r="FQ111" s="1">
        <f t="shared" si="341"/>
        <v>52.523165594745045</v>
      </c>
      <c r="FR111" s="211">
        <f>+FP111/消費税調整!$E111*100</f>
        <v>2.0501475814451582</v>
      </c>
      <c r="FS111" s="211">
        <f>+FQ111/消費税調整!$E111*100</f>
        <v>50.771550420010023</v>
      </c>
      <c r="FT111" s="83">
        <f t="shared" si="300"/>
        <v>-6.9957455576969011E-3</v>
      </c>
      <c r="FU111" s="83">
        <f t="shared" si="301"/>
        <v>1.6894131781928272E-2</v>
      </c>
      <c r="FW111" s="5">
        <f>kshotoku1722!E59</f>
        <v>260646.5</v>
      </c>
      <c r="FX111" s="72">
        <f t="shared" ca="1" si="261"/>
        <v>0.38965682082507097</v>
      </c>
      <c r="FY111">
        <f t="shared" ca="1" si="302"/>
        <v>8.0286266808068365E-4</v>
      </c>
      <c r="GA111" s="72">
        <f ca="1">+AVERAGE(OFFSET(Maikin05!$F$10,ROUNDDOWN((ROW(GA111)-ROW(GA$45))/4,0),MOD(ROW(GA111)-ROW(GA$45),4)*3):OFFSET(Maikin05!$F$10,ROUNDDOWN((ROW(GA111)-ROW(GA$45))/4,0),MOD(ROW(GA111)-ROW(GA$45),4)*3+2))</f>
        <v>104.56666666666666</v>
      </c>
      <c r="GB111" s="72">
        <f ca="1">+AVERAGE(OFFSET(Maikin30!$F$20,ROUNDDOWN((ROW(GB111)-ROW(GB$5))/4,0),MOD(ROW(GB111)-ROW(GB$5),4)*3):OFFSET(Maikin30!$F$20,ROUNDDOWN((ROW(GB111)-ROW(GB$5))/4,0),MOD(ROW(GB111)-ROW(GB$5),4)*3+2))</f>
        <v>103.23333333333333</v>
      </c>
      <c r="GC111" s="5">
        <f ca="1">+AVERAGE(OFFSET(Rocho!$J$66,(ROW(GC111)-ROW($GC$5))*3,0):OFFSET(Rocho!$J$66,(ROW(GC111)-ROW($GC$5))*3+2,0))</f>
        <v>6397</v>
      </c>
      <c r="GD111" s="72">
        <f t="shared" ca="1" si="262"/>
        <v>79.670379833285651</v>
      </c>
      <c r="GE111">
        <f t="shared" ca="1" si="303"/>
        <v>3.1110353140093557E-3</v>
      </c>
      <c r="GF111" s="72"/>
      <c r="GG111" s="87" t="s">
        <v>330</v>
      </c>
      <c r="GH111" s="78">
        <f ca="1">+AVERAGE(OFFSET(Rocho!$E$6,(ROW(GH111)-ROW($GH$5))*3,0):OFFSET(Rocho!$E$6,(ROW(GH111)-ROW($GH$5))*3+2,0))/10000</f>
        <v>10890.333333333332</v>
      </c>
      <c r="GI111" s="82">
        <f>Rocho!T112</f>
        <v>8618.8684227542108</v>
      </c>
      <c r="GJ111">
        <f t="shared" si="304"/>
        <v>-7.625531159000617E-4</v>
      </c>
      <c r="GL111" s="94">
        <f t="shared" si="230"/>
        <v>260578.5</v>
      </c>
      <c r="GM111" s="5">
        <f t="shared" si="263"/>
        <v>83454.600000000006</v>
      </c>
      <c r="GN111" s="5">
        <f>+'gaku-mk1722'!C58-'gaku-mk1722'!D58</f>
        <v>6045</v>
      </c>
      <c r="GO111" s="5">
        <f t="shared" si="264"/>
        <v>22897.7</v>
      </c>
      <c r="GP111" s="5">
        <f t="shared" si="265"/>
        <v>19847.3</v>
      </c>
      <c r="GQ111" s="5">
        <f>+'gaku-mk1722'!H58</f>
        <v>631</v>
      </c>
      <c r="GR111" s="5">
        <f>+'gaku-mk1722'!W58</f>
        <v>120428.1</v>
      </c>
      <c r="GS111" s="5">
        <f>+'gaku-mk1722'!M58</f>
        <v>84889.5</v>
      </c>
      <c r="GT111" s="5">
        <f>+'gaku-mk1722'!N58</f>
        <v>77614.7</v>
      </c>
      <c r="GU111" s="5">
        <f t="shared" si="266"/>
        <v>79333.399999999994</v>
      </c>
      <c r="GV111" s="5">
        <f>+'gaku-jk1722'!C58-'gaku-jk1722'!D58</f>
        <v>5686.8999999999651</v>
      </c>
      <c r="GW111" s="5">
        <f t="shared" si="267"/>
        <v>14897.6</v>
      </c>
      <c r="GX111" s="5">
        <f t="shared" si="268"/>
        <v>20107.599999999999</v>
      </c>
      <c r="GY111" s="5">
        <f>+'gaku-jk1722'!H58</f>
        <v>768.1</v>
      </c>
      <c r="GZ111" s="5">
        <f>+'gaku-jk1722'!Z58</f>
        <v>118673.1</v>
      </c>
      <c r="HA111" s="5">
        <f>+'gaku-jk1722'!M58</f>
        <v>70387.100000000006</v>
      </c>
      <c r="HB111" s="5">
        <f>+'gaku-jk1722'!N58</f>
        <v>74671</v>
      </c>
      <c r="HC111" s="9">
        <f t="shared" ca="1" si="231"/>
        <v>105.2</v>
      </c>
      <c r="HD111">
        <f ca="1">+OFFSET('def-cy1722'!$C$8,ROUNDDOWN((ROW(Sheet1!HG111)-ROW(Sheet1!HG$61))/4,0),0)</f>
        <v>104.1</v>
      </c>
      <c r="HE111" s="9">
        <f t="shared" ca="1" si="232"/>
        <v>154.69999999999999</v>
      </c>
      <c r="HF111" s="9">
        <f t="shared" ca="1" si="233"/>
        <v>98.5</v>
      </c>
      <c r="HG111">
        <f ca="1">+OFFSET('def-cy1722'!$H$8,ROUNDDOWN((ROW(Sheet1!HG111)-ROW(Sheet1!HG$61))/4,0),0)</f>
        <v>100.4</v>
      </c>
      <c r="HH111">
        <f ca="1">+OFFSET('def-cy1722'!$W$8,ROUNDDOWN((ROW(Sheet1!HG111)-ROW(Sheet1!HG$61))/4,0),0)</f>
        <v>101.6</v>
      </c>
      <c r="HI111">
        <f ca="1">+OFFSET('def-cy1722'!$M$8,ROUNDDOWN((ROW(Sheet1!HG111)-ROW(Sheet1!HG$61))/4,0),0)</f>
        <v>120.1</v>
      </c>
      <c r="HJ111">
        <f ca="1">+OFFSET('def-cy1722'!$N$8,ROUNDDOWN((ROW(Sheet1!HG111)-ROW(Sheet1!HG$61))/4,0),0)</f>
        <v>102.3</v>
      </c>
      <c r="HS111" s="9">
        <f t="shared" ca="1" si="203"/>
        <v>105.1</v>
      </c>
      <c r="HT111" s="9">
        <f t="shared" ca="1" si="204"/>
        <v>104.1</v>
      </c>
      <c r="HU111" s="9">
        <f t="shared" ca="1" si="205"/>
        <v>165.3</v>
      </c>
      <c r="HV111" s="9">
        <f t="shared" ca="1" si="206"/>
        <v>97</v>
      </c>
      <c r="HW111" s="9">
        <f t="shared" ca="1" si="207"/>
        <v>98</v>
      </c>
      <c r="HX111" s="9">
        <f t="shared" ca="1" si="208"/>
        <v>101.7</v>
      </c>
      <c r="HY111" s="9">
        <f t="shared" ca="1" si="209"/>
        <v>116.3</v>
      </c>
      <c r="HZ111" s="9">
        <f t="shared" ca="1" si="210"/>
        <v>92.2</v>
      </c>
      <c r="IA111">
        <f t="shared" ca="1" si="234"/>
        <v>-2.6645875427104516E-4</v>
      </c>
      <c r="IB111">
        <f t="shared" ca="1" si="235"/>
        <v>1.4903913397216629E-4</v>
      </c>
      <c r="IC111">
        <f t="shared" ca="1" si="236"/>
        <v>-5.0012635632359324E-3</v>
      </c>
      <c r="ID111">
        <f t="shared" ca="1" si="237"/>
        <v>4.4772437965792444E-4</v>
      </c>
      <c r="IE111">
        <f t="shared" ca="1" si="238"/>
        <v>2.6815217742812121E-3</v>
      </c>
      <c r="IF111">
        <f t="shared" ca="1" si="239"/>
        <v>-5.1984847245116449E-3</v>
      </c>
      <c r="IG111">
        <f t="shared" ca="1" si="240"/>
        <v>5.6989203486707404E-3</v>
      </c>
      <c r="IH111">
        <f t="shared" ca="1" si="241"/>
        <v>2.6709779594677902E-4</v>
      </c>
      <c r="II111">
        <f t="shared" ca="1" si="305"/>
        <v>-1.2219036094898005E-3</v>
      </c>
      <c r="IJ111" s="5">
        <f t="shared" ca="1" si="306"/>
        <v>251717.27816083221</v>
      </c>
      <c r="IK111" s="1">
        <f t="shared" ca="1" si="269"/>
        <v>29.98059861450982</v>
      </c>
      <c r="IL111">
        <f t="shared" ca="1" si="307"/>
        <v>6.7653137964482813E-4</v>
      </c>
      <c r="IM111" s="5">
        <f t="shared" si="270"/>
        <v>260578.5</v>
      </c>
      <c r="IN111">
        <f t="shared" ca="1" si="271"/>
        <v>103.52030734795488</v>
      </c>
      <c r="IP111" s="112">
        <v>133.26924224496452</v>
      </c>
      <c r="IQ111" s="112">
        <v>133.71852042972932</v>
      </c>
      <c r="IR111">
        <f t="shared" si="272"/>
        <v>100.86836852852952</v>
      </c>
      <c r="IS111">
        <f t="shared" si="308"/>
        <v>3.3508093130778026E-3</v>
      </c>
      <c r="IT111" s="112">
        <v>0.57882955449878548</v>
      </c>
      <c r="IU111">
        <f t="shared" si="309"/>
        <v>-3.6765224597266662E-3</v>
      </c>
      <c r="IW111">
        <f>+util!B109</f>
        <v>116.066666666667</v>
      </c>
      <c r="IX111">
        <f t="shared" si="310"/>
        <v>4.0287824277047803E-3</v>
      </c>
      <c r="IY111">
        <f t="shared" si="311"/>
        <v>2.4172694566228681E-3</v>
      </c>
      <c r="JA111" s="5">
        <f t="shared" si="273"/>
        <v>134378.90000000002</v>
      </c>
      <c r="JB111" s="1">
        <f t="shared" si="274"/>
        <v>3.1437337700315831</v>
      </c>
      <c r="JC111" s="5">
        <f t="shared" ca="1" si="275"/>
        <v>129809.21660937744</v>
      </c>
      <c r="JD111" s="1">
        <f t="shared" ca="1" si="276"/>
        <v>15.460829896401101</v>
      </c>
      <c r="JE111">
        <f t="shared" ca="1" si="312"/>
        <v>5.2105167852306133E-3</v>
      </c>
      <c r="JG111">
        <f t="shared" si="277"/>
        <v>0.55654276843411665</v>
      </c>
    </row>
    <row r="112" spans="1:267" x14ac:dyDescent="0.15">
      <c r="A112" t="s">
        <v>351</v>
      </c>
      <c r="B112" s="5">
        <f>+'gaku-mk1722'!B59</f>
        <v>530799.19999999995</v>
      </c>
      <c r="C112" s="5">
        <f>+'kgaku-mk1722'!B60</f>
        <v>289230.3</v>
      </c>
      <c r="D112" s="5">
        <f>+'kgaku-mk1722'!C60</f>
        <v>2490.9</v>
      </c>
      <c r="E112" s="5">
        <f>+'kgaku-mk1722'!D60</f>
        <v>748.4</v>
      </c>
      <c r="F112" s="5">
        <f>+'kgaku-mk1722'!F60</f>
        <v>24498</v>
      </c>
      <c r="G112" s="5">
        <f>+'kgaku-mk1722'!G60</f>
        <v>16098.7</v>
      </c>
      <c r="H112" s="5">
        <f>+'kgaku-mk1722'!H60</f>
        <v>75338.3</v>
      </c>
      <c r="I112" s="5">
        <f>+'kgaku-mk1722'!I60</f>
        <v>171552.8</v>
      </c>
      <c r="J112" s="5">
        <f>+'gaku-mk1722'!F59</f>
        <v>20081.3</v>
      </c>
      <c r="K112" s="5">
        <f>+'gaku-mk1722'!G59</f>
        <v>85256.1</v>
      </c>
      <c r="L112" s="5">
        <f>+'gaku-jk1722'!B59</f>
        <v>500850.9</v>
      </c>
      <c r="M112" s="5">
        <f>+'kgaku-jk1722'!B60</f>
        <v>278566.90000000002</v>
      </c>
      <c r="N112" s="5">
        <f>+'kgaku-jk1722'!C60</f>
        <v>2035.1</v>
      </c>
      <c r="O112" s="5">
        <f>+'kgaku-jk1722'!D60</f>
        <v>741.6</v>
      </c>
      <c r="P112" s="5">
        <f>+'kgaku-jk1722'!F60</f>
        <v>16238.4</v>
      </c>
      <c r="Q112" s="5">
        <f>+'kgaku-jk1722'!G60</f>
        <v>15532.9</v>
      </c>
      <c r="R112" s="5">
        <f>+'kgaku-jk1722'!H60</f>
        <v>78092.5</v>
      </c>
      <c r="S112" s="5">
        <f>+'kgaku-jk1722'!I60</f>
        <v>168898.1</v>
      </c>
      <c r="T112" s="5">
        <f>+'gaku-jk1722'!F59</f>
        <v>20211.2</v>
      </c>
      <c r="U112" s="5">
        <f>+'gaku-jk1722'!G59</f>
        <v>81015.8</v>
      </c>
      <c r="V112" s="8">
        <f t="shared" si="324"/>
        <v>105.9794841139349</v>
      </c>
      <c r="W112" s="8">
        <f t="shared" si="325"/>
        <v>103.8279494082032</v>
      </c>
      <c r="X112" s="8">
        <f t="shared" si="326"/>
        <v>122.39693381160632</v>
      </c>
      <c r="Y112" s="8">
        <f t="shared" si="327"/>
        <v>100.91693635382954</v>
      </c>
      <c r="Z112" s="8">
        <f t="shared" si="328"/>
        <v>150.8646172036654</v>
      </c>
      <c r="AA112" s="8">
        <f t="shared" si="329"/>
        <v>103.64259088772863</v>
      </c>
      <c r="AB112" s="8">
        <f t="shared" si="330"/>
        <v>96.473156833242641</v>
      </c>
      <c r="AC112" s="8">
        <f t="shared" si="331"/>
        <v>101.57177611826302</v>
      </c>
      <c r="AD112" s="8">
        <f t="shared" si="332"/>
        <v>99.357287048765031</v>
      </c>
      <c r="AE112" s="8">
        <f t="shared" si="333"/>
        <v>105.23391733464338</v>
      </c>
      <c r="AF112" s="10">
        <f ca="1">+OFFSET('kdef-cy1722'!B$9,ROUNDDOWN((ROW(Sheet1!AF112)-ROW(Sheet1!AF$61))/4,0),0)</f>
        <v>104</v>
      </c>
      <c r="AG112" s="10">
        <f ca="1">+OFFSET('kdef-cy1722'!C$9,ROUNDDOWN((ROW(Sheet1!AG112)-ROW(Sheet1!AG$61))/4,0),0)</f>
        <v>118.2</v>
      </c>
      <c r="AH112" s="10">
        <f ca="1">+OFFSET('kdef-cy1722'!D$9,ROUNDDOWN((ROW(Sheet1!AH112)-ROW(Sheet1!AH$61))/4,0),0)</f>
        <v>101</v>
      </c>
      <c r="AI112" s="10">
        <f ca="1">+OFFSET('kdef-cy1722'!F$9,ROUNDDOWN((ROW(Sheet1!AI112)-ROW(Sheet1!AI$61))/4,0),0)</f>
        <v>154.69999999999999</v>
      </c>
      <c r="AJ112" s="10">
        <f ca="1">+OFFSET('kdef-cy1722'!G$9,ROUNDDOWN((ROW(Sheet1!AJ112)-ROW(Sheet1!AJ$61))/4,0),0)</f>
        <v>103.7</v>
      </c>
      <c r="AK112" s="10">
        <f ca="1">+OFFSET('kdef-cy1722'!H$9,ROUNDDOWN((ROW(Sheet1!AK112)-ROW(Sheet1!AK$61))/4,0),0)</f>
        <v>96.4</v>
      </c>
      <c r="AL112" s="10">
        <f ca="1">+OFFSET('kdef-cy1722'!I$9,ROUNDDOWN((ROW(Sheet1!AL112)-ROW(Sheet1!AL$61))/4,0),0)</f>
        <v>101.6</v>
      </c>
      <c r="AM112" s="10">
        <f ca="1">+OFFSET('def-cy1722'!$F$8,ROUNDDOWN((ROW(Sheet1!AM112)-ROW(Sheet1!AM$61))/4,0),0)</f>
        <v>98.5</v>
      </c>
      <c r="AN112" s="10">
        <f ca="1">+OFFSET('def-cy1722'!$G$8,ROUNDDOWN((ROW(Sheet1!AN112)-ROW(Sheet1!AN$61))/4,0),0)</f>
        <v>105.2</v>
      </c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9">
        <f t="shared" ca="1" si="316"/>
        <v>104.1</v>
      </c>
      <c r="AY112" s="9">
        <f t="shared" ca="1" si="317"/>
        <v>106.9</v>
      </c>
      <c r="AZ112" s="9">
        <f t="shared" ca="1" si="318"/>
        <v>100.6</v>
      </c>
      <c r="BA112" s="9">
        <f t="shared" ca="1" si="319"/>
        <v>165.3</v>
      </c>
      <c r="BB112" s="9">
        <f t="shared" ca="1" si="320"/>
        <v>103.7</v>
      </c>
      <c r="BC112" s="9">
        <f t="shared" ca="1" si="321"/>
        <v>94.8</v>
      </c>
      <c r="BD112" s="9">
        <f t="shared" ca="1" si="322"/>
        <v>101.6</v>
      </c>
      <c r="BE112" s="9">
        <f t="shared" ca="1" si="322"/>
        <v>97</v>
      </c>
      <c r="BF112" s="9">
        <f t="shared" ca="1" si="323"/>
        <v>105.1</v>
      </c>
      <c r="BG112">
        <f t="shared" ca="1" si="278"/>
        <v>-2.1548958852424279E-4</v>
      </c>
      <c r="BH112">
        <f t="shared" ca="1" si="279"/>
        <v>-1.8132264102839533E-4</v>
      </c>
      <c r="BI112">
        <f t="shared" ca="1" si="280"/>
        <v>1.0013324294055807E-3</v>
      </c>
      <c r="BJ112">
        <f t="shared" ca="1" si="281"/>
        <v>4.4974941114449371E-4</v>
      </c>
      <c r="BK112">
        <f t="shared" ca="1" si="282"/>
        <v>1.7774357678049134E-3</v>
      </c>
      <c r="BL112" s="13">
        <f t="shared" ca="1" si="283"/>
        <v>2.8317053788023496E-3</v>
      </c>
      <c r="BM112">
        <f t="shared" ca="1" si="342"/>
        <v>5.0222912681594151E-2</v>
      </c>
      <c r="BN112">
        <f t="shared" ca="1" si="343"/>
        <v>2.2771756481303916E-3</v>
      </c>
      <c r="BO112" s="13">
        <f t="shared" ca="1" si="344"/>
        <v>5.250008832972454E-2</v>
      </c>
      <c r="BP112">
        <f t="shared" ca="1" si="284"/>
        <v>1.386721998195276E-2</v>
      </c>
      <c r="BQ112">
        <f t="shared" ca="1" si="285"/>
        <v>1.7381781416046582E-2</v>
      </c>
      <c r="BR112">
        <f t="shared" ca="1" si="286"/>
        <v>7.8811377613016416E-4</v>
      </c>
      <c r="BS112" s="13">
        <f t="shared" ca="1" si="287"/>
        <v>3.2037115174129507E-2</v>
      </c>
      <c r="BT112" s="5">
        <f t="shared" si="245"/>
        <v>81015.8</v>
      </c>
      <c r="BU112" s="5">
        <f t="shared" ca="1" si="345"/>
        <v>263785.87432207627</v>
      </c>
      <c r="BV112" s="5">
        <f t="shared" ca="1" si="346"/>
        <v>34526.43326970029</v>
      </c>
      <c r="BW112" s="5">
        <f t="shared" ca="1" si="288"/>
        <v>114703.2188275659</v>
      </c>
      <c r="BX112" s="5">
        <f t="shared" si="248"/>
        <v>85256.1</v>
      </c>
      <c r="BY112" s="5">
        <f t="shared" si="249"/>
        <v>264732.3</v>
      </c>
      <c r="BZ112" s="5">
        <f t="shared" si="250"/>
        <v>44579.3</v>
      </c>
      <c r="CA112" s="5">
        <f t="shared" si="251"/>
        <v>129835.40000000001</v>
      </c>
      <c r="CB112" s="9">
        <f t="shared" si="289"/>
        <v>105.23391733464338</v>
      </c>
      <c r="CC112" s="9">
        <f t="shared" ca="1" si="290"/>
        <v>100.3587855795372</v>
      </c>
      <c r="CD112" s="9">
        <f t="shared" ca="1" si="291"/>
        <v>129.11643566473433</v>
      </c>
      <c r="CE112" s="9">
        <f t="shared" ca="1" si="292"/>
        <v>113.19246428052068</v>
      </c>
      <c r="CF112" s="5"/>
      <c r="CG112" s="5">
        <f t="shared" si="347"/>
        <v>100.35013166216986</v>
      </c>
      <c r="CH112" s="5">
        <f t="shared" ca="1" si="293"/>
        <v>100.3587855795372</v>
      </c>
      <c r="CI112" s="5">
        <f t="shared" si="253"/>
        <v>122.30394846582679</v>
      </c>
      <c r="CJ112" s="5">
        <f t="shared" ca="1" si="294"/>
        <v>129.11643566473433</v>
      </c>
      <c r="CK112" s="5">
        <f t="shared" si="295"/>
        <v>110.5307605473612</v>
      </c>
      <c r="CL112" s="5">
        <f t="shared" ca="1" si="296"/>
        <v>113.19246428052068</v>
      </c>
      <c r="CM112" s="5"/>
      <c r="CN112" s="1">
        <f t="shared" si="334"/>
        <v>59.749544197372984</v>
      </c>
      <c r="CO112" s="1">
        <f t="shared" si="335"/>
        <v>9.6648665756326491</v>
      </c>
      <c r="CP112" s="1">
        <f t="shared" ca="1" si="336"/>
        <v>31.468618218415042</v>
      </c>
      <c r="CQ112" s="1">
        <f t="shared" ca="1" si="337"/>
        <v>4.1188678120087365</v>
      </c>
      <c r="CR112" s="1">
        <f t="shared" ca="1" si="338"/>
        <v>13.683643261734368</v>
      </c>
      <c r="CS112" s="83">
        <f t="shared" si="297"/>
        <v>1.2435666508811912E-2</v>
      </c>
      <c r="CT112" s="83">
        <f t="shared" si="298"/>
        <v>2.2594168358209425E-2</v>
      </c>
      <c r="CU112" s="83">
        <f t="shared" ca="1" si="254"/>
        <v>4.4368999724038105E-3</v>
      </c>
      <c r="CV112" s="83">
        <f t="shared" ca="1" si="255"/>
        <v>5.2777566816711911E-2</v>
      </c>
      <c r="CW112" s="83">
        <f t="shared" ca="1" si="255"/>
        <v>3.314382704727465E-2</v>
      </c>
      <c r="CX112" s="83">
        <f t="shared" si="299"/>
        <v>8.2385487011225921E-4</v>
      </c>
      <c r="CY112" s="83">
        <f t="shared" si="313"/>
        <v>3.7192439964248418E-4</v>
      </c>
      <c r="CZ112" s="83">
        <f t="shared" ca="1" si="314"/>
        <v>-3.3339963925213279E-4</v>
      </c>
      <c r="DA112" s="83">
        <f t="shared" ca="1" si="315"/>
        <v>-9.1509742504471466E-3</v>
      </c>
      <c r="DB112" s="83">
        <f t="shared" ca="1" si="315"/>
        <v>-3.1319168992746298E-3</v>
      </c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H112" s="5"/>
      <c r="EO112" s="91">
        <v>85256.1</v>
      </c>
      <c r="EP112" s="1">
        <f>+'gaku-mk1131'!G115</f>
        <v>80669.2</v>
      </c>
      <c r="EQ112" s="5">
        <f t="shared" ca="1" si="256"/>
        <v>18829.897498457358</v>
      </c>
      <c r="ER112" s="7">
        <f ca="1">+ER111+$EQ111</f>
        <v>787860.15141432895</v>
      </c>
      <c r="ES112" s="7">
        <f ca="1">+ES111+$EQ111</f>
        <v>787860.15141432895</v>
      </c>
      <c r="ET112" s="7">
        <f ca="1">+ET111+EQ111-(ES113-ER113)/4</f>
        <v>752087.14328716625</v>
      </c>
      <c r="EU112" s="132">
        <v>651361.19999999995</v>
      </c>
      <c r="EV112" s="5">
        <f t="shared" ca="1" si="257"/>
        <v>6412.666666666667</v>
      </c>
      <c r="EW112" s="92">
        <f t="shared" ca="1" si="258"/>
        <v>105.03333333333335</v>
      </c>
      <c r="EX112">
        <f t="shared" ca="1" si="339"/>
        <v>0.7146572406929208</v>
      </c>
      <c r="EY112">
        <f t="shared" ca="1" si="259"/>
        <v>0.75262468564315954</v>
      </c>
      <c r="EZ112">
        <f t="shared" ca="1" si="348"/>
        <v>3.3103648528643491E-3</v>
      </c>
      <c r="FA112">
        <f t="shared" ca="1" si="348"/>
        <v>5.3063579759578565E-3</v>
      </c>
      <c r="FC112" s="6">
        <f>+call!C150</f>
        <v>0.25533333333333302</v>
      </c>
      <c r="FE112" s="142">
        <f>fof!B174/10</f>
        <v>18136.2</v>
      </c>
      <c r="FF112" s="142">
        <f>fof!C174/10</f>
        <v>468753.8</v>
      </c>
      <c r="FN112" s="5">
        <f t="shared" si="227"/>
        <v>18136.2</v>
      </c>
      <c r="FO112" s="5">
        <f t="shared" si="211"/>
        <v>468753.8</v>
      </c>
      <c r="FP112" s="1">
        <f t="shared" si="340"/>
        <v>2.1635773909408886</v>
      </c>
      <c r="FQ112" s="1">
        <f t="shared" si="341"/>
        <v>55.920486297991147</v>
      </c>
      <c r="FR112" s="211">
        <f>+FP112/消費税調整!$E112*100</f>
        <v>2.0897010997104166</v>
      </c>
      <c r="FS112" s="211">
        <f>+FQ112/消費税調整!$E112*100</f>
        <v>54.011056966367633</v>
      </c>
      <c r="FT112" s="83">
        <f t="shared" si="300"/>
        <v>1.9109259748597889E-2</v>
      </c>
      <c r="FU112" s="83">
        <f t="shared" si="301"/>
        <v>6.1852617634242969E-2</v>
      </c>
      <c r="FW112" s="5">
        <f>kshotoku1722!E60</f>
        <v>261787.8</v>
      </c>
      <c r="FX112" s="72">
        <f t="shared" ca="1" si="261"/>
        <v>0.38867229907590917</v>
      </c>
      <c r="FY112">
        <f t="shared" ca="1" si="302"/>
        <v>-2.5298353847297431E-3</v>
      </c>
      <c r="GA112" s="72">
        <f ca="1">+AVERAGE(OFFSET(Maikin05!$F$10,ROUNDDOWN((ROW(GA112)-ROW(GA$45))/4,0),MOD(ROW(GA112)-ROW(GA$45),4)*3):OFFSET(Maikin05!$F$10,ROUNDDOWN((ROW(GA112)-ROW(GA$45))/4,0),MOD(ROW(GA112)-ROW(GA$45),4)*3+2))</f>
        <v>105.03333333333335</v>
      </c>
      <c r="GB112" s="72">
        <f ca="1">+AVERAGE(OFFSET(Maikin30!$F$20,ROUNDDOWN((ROW(GB112)-ROW(GB$5))/4,0),MOD(ROW(GB112)-ROW(GB$5),4)*3):OFFSET(Maikin30!$F$20,ROUNDDOWN((ROW(GB112)-ROW(GB$5))/4,0),MOD(ROW(GB112)-ROW(GB$5),4)*3+2))</f>
        <v>103.93333333333334</v>
      </c>
      <c r="GC112" s="5">
        <f ca="1">+AVERAGE(OFFSET(Rocho!$J$66,(ROW(GC112)-ROW($GC$5))*3,0):OFFSET(Rocho!$J$66,(ROW(GC112)-ROW($GC$5))*3+2,0))</f>
        <v>6412.666666666667</v>
      </c>
      <c r="GD112" s="72">
        <f t="shared" ca="1" si="262"/>
        <v>80.351123241330427</v>
      </c>
      <c r="GE112">
        <f t="shared" ca="1" si="303"/>
        <v>8.5082004794973919E-3</v>
      </c>
      <c r="GF112" s="72"/>
      <c r="GG112" s="87" t="s">
        <v>331</v>
      </c>
      <c r="GH112" s="78">
        <f ca="1">+AVERAGE(OFFSET(Rocho!$E$6,(ROW(GH112)-ROW($GH$5))*3,0):OFFSET(Rocho!$E$6,(ROW(GH112)-ROW($GH$5))*3+2,0))/10000</f>
        <v>10913</v>
      </c>
      <c r="GI112" s="82">
        <f>Rocho!T113</f>
        <v>8619.9708997275902</v>
      </c>
      <c r="GJ112">
        <f t="shared" si="304"/>
        <v>1.2790617213362889E-4</v>
      </c>
      <c r="GL112" s="94">
        <f t="shared" si="230"/>
        <v>266066.89999999997</v>
      </c>
      <c r="GM112" s="5">
        <f t="shared" si="263"/>
        <v>85256.1</v>
      </c>
      <c r="GN112" s="5">
        <f>+'gaku-mk1722'!C59-'gaku-mk1722'!D59</f>
        <v>6047</v>
      </c>
      <c r="GO112" s="5">
        <f t="shared" si="264"/>
        <v>24498</v>
      </c>
      <c r="GP112" s="5">
        <f t="shared" si="265"/>
        <v>20081.3</v>
      </c>
      <c r="GQ112" s="5">
        <f>+'gaku-mk1722'!H59</f>
        <v>608.4</v>
      </c>
      <c r="GR112" s="5">
        <f>+'gaku-mk1722'!W59</f>
        <v>120619.9</v>
      </c>
      <c r="GS112" s="5">
        <f>+'gaku-mk1722'!M59</f>
        <v>86572.5</v>
      </c>
      <c r="GT112" s="5">
        <f>+'gaku-mk1722'!N59</f>
        <v>77616.3</v>
      </c>
      <c r="GU112" s="5">
        <f t="shared" si="266"/>
        <v>81015.8</v>
      </c>
      <c r="GV112" s="5">
        <f>+'gaku-jk1722'!C59-'gaku-jk1722'!D59</f>
        <v>5686.3999999999651</v>
      </c>
      <c r="GW112" s="5">
        <f t="shared" si="267"/>
        <v>16238.4</v>
      </c>
      <c r="GX112" s="5">
        <f t="shared" si="268"/>
        <v>20211.2</v>
      </c>
      <c r="GY112" s="5">
        <f>+'gaku-jk1722'!H59</f>
        <v>570.79999999999995</v>
      </c>
      <c r="GZ112" s="5">
        <f>+'gaku-jk1722'!Z59</f>
        <v>118891.5</v>
      </c>
      <c r="HA112" s="5">
        <f>+'gaku-jk1722'!M59</f>
        <v>71160.7</v>
      </c>
      <c r="HB112" s="5">
        <f>+'gaku-jk1722'!N59</f>
        <v>74663.3</v>
      </c>
      <c r="HC112" s="9">
        <f t="shared" ca="1" si="231"/>
        <v>105.2</v>
      </c>
      <c r="HD112">
        <f ca="1">+OFFSET('def-cy1722'!$C$8,ROUNDDOWN((ROW(Sheet1!HG112)-ROW(Sheet1!HG$61))/4,0),0)</f>
        <v>104.1</v>
      </c>
      <c r="HE112" s="9">
        <f t="shared" ca="1" si="232"/>
        <v>154.69999999999999</v>
      </c>
      <c r="HF112" s="9">
        <f t="shared" ca="1" si="233"/>
        <v>98.5</v>
      </c>
      <c r="HG112">
        <f ca="1">+OFFSET('def-cy1722'!$H$8,ROUNDDOWN((ROW(Sheet1!HG112)-ROW(Sheet1!HG$61))/4,0),0)</f>
        <v>100.4</v>
      </c>
      <c r="HH112">
        <f ca="1">+OFFSET('def-cy1722'!$W$8,ROUNDDOWN((ROW(Sheet1!HG112)-ROW(Sheet1!HG$61))/4,0),0)</f>
        <v>101.6</v>
      </c>
      <c r="HI112">
        <f ca="1">+OFFSET('def-cy1722'!$M$8,ROUNDDOWN((ROW(Sheet1!HG112)-ROW(Sheet1!HG$61))/4,0),0)</f>
        <v>120.1</v>
      </c>
      <c r="HJ112">
        <f ca="1">+OFFSET('def-cy1722'!$N$8,ROUNDDOWN((ROW(Sheet1!HG112)-ROW(Sheet1!HG$61))/4,0),0)</f>
        <v>102.3</v>
      </c>
      <c r="HS112" s="9">
        <f t="shared" ca="1" si="203"/>
        <v>105.1</v>
      </c>
      <c r="HT112" s="9">
        <f t="shared" ca="1" si="204"/>
        <v>104.1</v>
      </c>
      <c r="HU112" s="9">
        <f t="shared" ca="1" si="205"/>
        <v>165.3</v>
      </c>
      <c r="HV112" s="9">
        <f t="shared" ca="1" si="206"/>
        <v>97</v>
      </c>
      <c r="HW112" s="9">
        <f t="shared" ca="1" si="207"/>
        <v>98</v>
      </c>
      <c r="HX112" s="9">
        <f t="shared" ca="1" si="208"/>
        <v>101.7</v>
      </c>
      <c r="HY112" s="9">
        <f t="shared" ca="1" si="209"/>
        <v>116.3</v>
      </c>
      <c r="HZ112" s="9">
        <f t="shared" ca="1" si="210"/>
        <v>92.2</v>
      </c>
      <c r="IA112">
        <f t="shared" ca="1" si="234"/>
        <v>6.6005683198077274E-3</v>
      </c>
      <c r="IB112">
        <f t="shared" ca="1" si="235"/>
        <v>-1.9429878674861567E-6</v>
      </c>
      <c r="IC112">
        <f t="shared" ca="1" si="236"/>
        <v>8.2734416779926007E-3</v>
      </c>
      <c r="ID112">
        <f t="shared" ca="1" si="237"/>
        <v>3.7512917728995765E-4</v>
      </c>
      <c r="IE112">
        <f t="shared" ca="1" si="238"/>
        <v>-7.2177613089321503E-4</v>
      </c>
      <c r="IF112">
        <f t="shared" ca="1" si="239"/>
        <v>8.2913059675959223E-4</v>
      </c>
      <c r="IG112">
        <f t="shared" ca="1" si="240"/>
        <v>3.3585013771682986E-3</v>
      </c>
      <c r="IH112">
        <f t="shared" ca="1" si="241"/>
        <v>2.6501533268829982E-5</v>
      </c>
      <c r="II112">
        <f t="shared" ca="1" si="305"/>
        <v>1.8739553563526305E-2</v>
      </c>
      <c r="IJ112" s="5">
        <f t="shared" ca="1" si="306"/>
        <v>256434.34757779221</v>
      </c>
      <c r="IK112" s="1">
        <f t="shared" ca="1" si="269"/>
        <v>30.591609966806093</v>
      </c>
      <c r="IL112">
        <f t="shared" ca="1" si="307"/>
        <v>2.0175327668176698E-2</v>
      </c>
      <c r="IM112" s="5">
        <f t="shared" si="270"/>
        <v>266066.89999999997</v>
      </c>
      <c r="IN112">
        <f t="shared" ca="1" si="271"/>
        <v>103.75634251542127</v>
      </c>
      <c r="IP112" s="112">
        <v>134.5708625705351</v>
      </c>
      <c r="IQ112" s="112">
        <v>135.23193490939946</v>
      </c>
      <c r="IR112">
        <f t="shared" si="272"/>
        <v>101.26689569875984</v>
      </c>
      <c r="IS112">
        <f t="shared" si="308"/>
        <v>3.9431782290316403E-3</v>
      </c>
      <c r="IT112" s="112">
        <v>0.5853806966010483</v>
      </c>
      <c r="IU112">
        <f t="shared" si="309"/>
        <v>1.1254343866792815E-2</v>
      </c>
      <c r="IW112">
        <f>+util!B110</f>
        <v>116.76666666666701</v>
      </c>
      <c r="IX112">
        <f t="shared" si="310"/>
        <v>6.0129028693524404E-3</v>
      </c>
      <c r="IY112">
        <f t="shared" si="311"/>
        <v>3.607741721611464E-3</v>
      </c>
      <c r="JA112" s="5">
        <f t="shared" si="273"/>
        <v>136231.5</v>
      </c>
      <c r="JB112" s="1">
        <f t="shared" si="274"/>
        <v>3.0559362753564994</v>
      </c>
      <c r="JC112" s="5">
        <f t="shared" ca="1" si="275"/>
        <v>131299.4431928361</v>
      </c>
      <c r="JD112" s="1">
        <f t="shared" ca="1" si="276"/>
        <v>15.663507611029198</v>
      </c>
      <c r="JE112">
        <f t="shared" ca="1" si="312"/>
        <v>1.3023928908823802E-2</v>
      </c>
      <c r="JG112">
        <f t="shared" si="277"/>
        <v>0.5561872804860688</v>
      </c>
    </row>
    <row r="113" spans="1:267" x14ac:dyDescent="0.15">
      <c r="A113" t="s">
        <v>352</v>
      </c>
      <c r="B113" s="5">
        <f>+'gaku-mk1722'!B60</f>
        <v>533922.6</v>
      </c>
      <c r="C113" s="5">
        <f>+'kgaku-mk1722'!B61</f>
        <v>289702.8</v>
      </c>
      <c r="D113" s="5">
        <f>+'kgaku-mk1722'!C61</f>
        <v>2555.6</v>
      </c>
      <c r="E113" s="5">
        <f>+'kgaku-mk1722'!D61</f>
        <v>779.7</v>
      </c>
      <c r="F113" s="5">
        <f>+'kgaku-mk1722'!F61</f>
        <v>24327.599999999999</v>
      </c>
      <c r="G113" s="5">
        <f>+'kgaku-mk1722'!G61</f>
        <v>15714.6</v>
      </c>
      <c r="H113" s="5">
        <f>+'kgaku-mk1722'!H61</f>
        <v>74677.3</v>
      </c>
      <c r="I113" s="5">
        <f>+'kgaku-mk1722'!I61</f>
        <v>173207.3</v>
      </c>
      <c r="J113" s="5">
        <f>+'gaku-mk1722'!F60</f>
        <v>19982.7</v>
      </c>
      <c r="K113" s="5">
        <f>+'gaku-mk1722'!G60</f>
        <v>85421.5</v>
      </c>
      <c r="L113" s="5">
        <f>+'gaku-jk1722'!B60</f>
        <v>505380.2</v>
      </c>
      <c r="M113" s="5">
        <f>+'kgaku-jk1722'!B61</f>
        <v>279889.7</v>
      </c>
      <c r="N113" s="5">
        <f>+'kgaku-jk1722'!C61</f>
        <v>2011</v>
      </c>
      <c r="O113" s="5">
        <f>+'kgaku-jk1722'!D61</f>
        <v>773.6</v>
      </c>
      <c r="P113" s="5">
        <f>+'kgaku-jk1722'!F61</f>
        <v>16378.7</v>
      </c>
      <c r="Q113" s="5">
        <f>+'kgaku-jk1722'!G61</f>
        <v>15125.3</v>
      </c>
      <c r="R113" s="5">
        <f>+'kgaku-jk1722'!H61</f>
        <v>77488.5</v>
      </c>
      <c r="S113" s="5">
        <f>+'kgaku-jk1722'!I61</f>
        <v>171110.7</v>
      </c>
      <c r="T113" s="5">
        <f>+'gaku-jk1722'!F60</f>
        <v>19961.8</v>
      </c>
      <c r="U113" s="5">
        <f>+'gaku-jk1722'!G60</f>
        <v>81401.7</v>
      </c>
      <c r="V113" s="8">
        <f t="shared" si="324"/>
        <v>105.64770839854825</v>
      </c>
      <c r="W113" s="8">
        <f t="shared" si="325"/>
        <v>103.50605970852089</v>
      </c>
      <c r="X113" s="8">
        <f t="shared" si="326"/>
        <v>127.0810542018896</v>
      </c>
      <c r="Y113" s="8">
        <f t="shared" si="327"/>
        <v>100.78852119958634</v>
      </c>
      <c r="Z113" s="8">
        <f t="shared" si="328"/>
        <v>148.5319347689377</v>
      </c>
      <c r="AA113" s="8">
        <f t="shared" si="329"/>
        <v>103.89612106867303</v>
      </c>
      <c r="AB113" s="8">
        <f t="shared" si="330"/>
        <v>96.372106828755236</v>
      </c>
      <c r="AC113" s="8">
        <f t="shared" si="331"/>
        <v>101.22528865816105</v>
      </c>
      <c r="AD113" s="8">
        <f t="shared" si="332"/>
        <v>100.10469997695598</v>
      </c>
      <c r="AE113" s="8">
        <f t="shared" si="333"/>
        <v>104.938226105843</v>
      </c>
      <c r="AF113" s="10">
        <f ca="1">+OFFSET('kdef-cy1722'!B$9,ROUNDDOWN((ROW(Sheet1!AF113)-ROW(Sheet1!AF$61))/4,0),0)</f>
        <v>103.6</v>
      </c>
      <c r="AG113" s="10">
        <f ca="1">+OFFSET('kdef-cy1722'!C$9,ROUNDDOWN((ROW(Sheet1!AG113)-ROW(Sheet1!AG$61))/4,0),0)</f>
        <v>128.6</v>
      </c>
      <c r="AH113" s="10">
        <f ca="1">+OFFSET('kdef-cy1722'!D$9,ROUNDDOWN((ROW(Sheet1!AH113)-ROW(Sheet1!AH$61))/4,0),0)</f>
        <v>101</v>
      </c>
      <c r="AI113" s="10">
        <f ca="1">+OFFSET('kdef-cy1722'!F$9,ROUNDDOWN((ROW(Sheet1!AI113)-ROW(Sheet1!AI$61))/4,0),0)</f>
        <v>144.9</v>
      </c>
      <c r="AJ113" s="10">
        <f ca="1">+OFFSET('kdef-cy1722'!G$9,ROUNDDOWN((ROW(Sheet1!AJ113)-ROW(Sheet1!AJ$61))/4,0),0)</f>
        <v>103.6</v>
      </c>
      <c r="AK113" s="10">
        <f ca="1">+OFFSET('kdef-cy1722'!H$9,ROUNDDOWN((ROW(Sheet1!AK113)-ROW(Sheet1!AK$61))/4,0),0)</f>
        <v>97.2</v>
      </c>
      <c r="AL113" s="10">
        <f ca="1">+OFFSET('kdef-cy1722'!I$9,ROUNDDOWN((ROW(Sheet1!AL113)-ROW(Sheet1!AL$61))/4,0),0)</f>
        <v>101.4</v>
      </c>
      <c r="AM113" s="10">
        <f ca="1">+OFFSET('def-cy1722'!$F$8,ROUNDDOWN((ROW(Sheet1!AM113)-ROW(Sheet1!AM$61))/4,0),0)</f>
        <v>100.5</v>
      </c>
      <c r="AN113" s="10">
        <f ca="1">+OFFSET('def-cy1722'!$G$8,ROUNDDOWN((ROW(Sheet1!AN113)-ROW(Sheet1!AN$61))/4,0),0)</f>
        <v>105</v>
      </c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9">
        <f t="shared" ca="1" si="316"/>
        <v>104</v>
      </c>
      <c r="AY113" s="9">
        <f t="shared" ca="1" si="317"/>
        <v>118.2</v>
      </c>
      <c r="AZ113" s="9">
        <f t="shared" ca="1" si="318"/>
        <v>101</v>
      </c>
      <c r="BA113" s="9">
        <f t="shared" ca="1" si="319"/>
        <v>154.69999999999999</v>
      </c>
      <c r="BB113" s="9">
        <f t="shared" ca="1" si="320"/>
        <v>103.7</v>
      </c>
      <c r="BC113" s="9">
        <f t="shared" ca="1" si="321"/>
        <v>96.4</v>
      </c>
      <c r="BD113" s="9">
        <f t="shared" ca="1" si="322"/>
        <v>101.6</v>
      </c>
      <c r="BE113" s="9">
        <f t="shared" ca="1" si="322"/>
        <v>98.5</v>
      </c>
      <c r="BF113" s="9">
        <f t="shared" ca="1" si="323"/>
        <v>105.2</v>
      </c>
      <c r="BG113">
        <f t="shared" ca="1" si="278"/>
        <v>-1.0763899382345971E-4</v>
      </c>
      <c r="BH113">
        <f t="shared" ca="1" si="279"/>
        <v>-1.2212553026989318E-4</v>
      </c>
      <c r="BI113">
        <f t="shared" ca="1" si="280"/>
        <v>-1.597158591742414E-3</v>
      </c>
      <c r="BJ113">
        <f t="shared" ca="1" si="281"/>
        <v>-2.200133748540437E-3</v>
      </c>
      <c r="BK113">
        <f t="shared" ca="1" si="282"/>
        <v>8.4943807997391405E-3</v>
      </c>
      <c r="BL113" s="13">
        <f t="shared" ca="1" si="283"/>
        <v>4.4673239353629369E-3</v>
      </c>
      <c r="BM113">
        <f t="shared" ca="1" si="342"/>
        <v>4.8201134078595985E-3</v>
      </c>
      <c r="BN113">
        <f t="shared" ca="1" si="343"/>
        <v>-5.4555928480036035E-3</v>
      </c>
      <c r="BO113" s="13">
        <f t="shared" ca="1" si="344"/>
        <v>-6.35479440144005E-4</v>
      </c>
      <c r="BP113">
        <f t="shared" ca="1" si="284"/>
        <v>3.1166491730042377E-3</v>
      </c>
      <c r="BQ113">
        <f t="shared" ca="1" si="285"/>
        <v>1.6662700367874035E-3</v>
      </c>
      <c r="BR113">
        <f t="shared" ca="1" si="286"/>
        <v>-1.8859495879738541E-3</v>
      </c>
      <c r="BS113" s="13">
        <f t="shared" ca="1" si="287"/>
        <v>2.8969696218177866E-3</v>
      </c>
      <c r="BT113" s="5">
        <f t="shared" si="245"/>
        <v>81401.7</v>
      </c>
      <c r="BU113" s="5">
        <f t="shared" ca="1" si="345"/>
        <v>264964.29127224593</v>
      </c>
      <c r="BV113" s="5">
        <f t="shared" ca="1" si="346"/>
        <v>34504.492431215891</v>
      </c>
      <c r="BW113" s="5">
        <f t="shared" ca="1" si="288"/>
        <v>115035.51056803406</v>
      </c>
      <c r="BX113" s="5">
        <f t="shared" si="248"/>
        <v>85421.5</v>
      </c>
      <c r="BY113" s="5">
        <f t="shared" si="249"/>
        <v>265375.10000000003</v>
      </c>
      <c r="BZ113" s="5">
        <f t="shared" si="250"/>
        <v>44310.3</v>
      </c>
      <c r="CA113" s="5">
        <f t="shared" si="251"/>
        <v>129731.8</v>
      </c>
      <c r="CB113" s="9">
        <f t="shared" si="289"/>
        <v>104.938226105843</v>
      </c>
      <c r="CC113" s="9">
        <f t="shared" ca="1" si="290"/>
        <v>100.15504305345509</v>
      </c>
      <c r="CD113" s="9">
        <f t="shared" ca="1" si="291"/>
        <v>128.41893005188186</v>
      </c>
      <c r="CE113" s="9">
        <f t="shared" ca="1" si="292"/>
        <v>112.775437218818</v>
      </c>
      <c r="CF113" s="5"/>
      <c r="CG113" s="5">
        <f t="shared" si="347"/>
        <v>100.15961931506278</v>
      </c>
      <c r="CH113" s="5">
        <f t="shared" ca="1" si="293"/>
        <v>100.15504305345509</v>
      </c>
      <c r="CI113" s="5">
        <f t="shared" si="253"/>
        <v>121.93090353737566</v>
      </c>
      <c r="CJ113" s="5">
        <f t="shared" ca="1" si="294"/>
        <v>128.41893005188186</v>
      </c>
      <c r="CK113" s="5">
        <f t="shared" si="295"/>
        <v>110.1829250684971</v>
      </c>
      <c r="CL113" s="5">
        <f t="shared" ca="1" si="296"/>
        <v>112.775437218818</v>
      </c>
      <c r="CM113" s="5"/>
      <c r="CN113" s="1">
        <f t="shared" si="334"/>
        <v>60.497216419227847</v>
      </c>
      <c r="CO113" s="1">
        <f t="shared" si="335"/>
        <v>9.7442999583146683</v>
      </c>
      <c r="CP113" s="1">
        <f t="shared" ca="1" si="336"/>
        <v>31.717906780804601</v>
      </c>
      <c r="CQ113" s="1">
        <f t="shared" ca="1" si="337"/>
        <v>4.1304066642240373</v>
      </c>
      <c r="CR113" s="1">
        <f t="shared" ca="1" si="338"/>
        <v>13.770480479311869</v>
      </c>
      <c r="CS113" s="83">
        <f t="shared" si="297"/>
        <v>1.2435792092108692E-2</v>
      </c>
      <c r="CT113" s="83">
        <f t="shared" si="298"/>
        <v>8.1851867289253581E-3</v>
      </c>
      <c r="CU113" s="83">
        <f t="shared" ca="1" si="254"/>
        <v>7.8906018590718368E-3</v>
      </c>
      <c r="CV113" s="83">
        <f t="shared" ca="1" si="255"/>
        <v>2.7975453536065492E-3</v>
      </c>
      <c r="CW113" s="83">
        <f t="shared" ca="1" si="255"/>
        <v>6.3260082883565116E-3</v>
      </c>
      <c r="CX113" s="83">
        <f t="shared" si="299"/>
        <v>-3.1354759590271723E-3</v>
      </c>
      <c r="CY113" s="83">
        <f t="shared" si="313"/>
        <v>-2.8138022390038838E-3</v>
      </c>
      <c r="CZ113" s="83">
        <f t="shared" ca="1" si="314"/>
        <v>-2.032204936587964E-3</v>
      </c>
      <c r="DA113" s="83">
        <f t="shared" ca="1" si="315"/>
        <v>-5.4167886139048433E-3</v>
      </c>
      <c r="DB113" s="83">
        <f t="shared" ca="1" si="315"/>
        <v>-3.6910333935995139E-3</v>
      </c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H113" s="5"/>
      <c r="EO113" s="91">
        <v>85421.5</v>
      </c>
      <c r="EP113" s="1">
        <f>+'gaku-mk1131'!G116</f>
        <v>80946.8</v>
      </c>
      <c r="EQ113" s="5">
        <f t="shared" ca="1" si="256"/>
        <v>18936.193489158639</v>
      </c>
      <c r="ER113" s="90">
        <f ca="1">+OFFSET($EK$6,(ROW(ER113)-ROW($ER$9))/4,0)</f>
        <v>758992.70474323665</v>
      </c>
      <c r="ES113" s="7">
        <f ca="1">+ES112+$EQ112</f>
        <v>806690.0489127863</v>
      </c>
      <c r="ET113" s="7">
        <f ca="1">+ET112+EQ112-(ES113-ER113)/4</f>
        <v>758992.70474323619</v>
      </c>
      <c r="EU113" s="132">
        <v>652965</v>
      </c>
      <c r="EV113" s="5">
        <f t="shared" ca="1" si="257"/>
        <v>6406.666666666667</v>
      </c>
      <c r="EW113" s="92">
        <f t="shared" ca="1" si="258"/>
        <v>104.26666666666667</v>
      </c>
      <c r="EX113">
        <f t="shared" ca="1" si="339"/>
        <v>0.7225618214255225</v>
      </c>
      <c r="EY113">
        <f t="shared" ca="1" si="259"/>
        <v>0.76278155401659908</v>
      </c>
      <c r="EZ113">
        <f t="shared" ca="1" si="348"/>
        <v>1.0999938206241747E-2</v>
      </c>
      <c r="FA113">
        <f t="shared" ca="1" si="348"/>
        <v>1.3405013390488649E-2</v>
      </c>
      <c r="FC113" s="6">
        <f>+call!C151</f>
        <v>0.37766666666666698</v>
      </c>
      <c r="FE113" s="142">
        <f>fof!B175/10</f>
        <v>17443.7</v>
      </c>
      <c r="FF113" s="142">
        <f>fof!C175/10</f>
        <v>482193.5</v>
      </c>
      <c r="FN113" s="5">
        <f t="shared" si="227"/>
        <v>17443.7</v>
      </c>
      <c r="FO113" s="5">
        <f t="shared" si="211"/>
        <v>482193.5</v>
      </c>
      <c r="FP113" s="1">
        <f t="shared" si="340"/>
        <v>2.0881215648181009</v>
      </c>
      <c r="FQ113" s="1">
        <f t="shared" si="341"/>
        <v>57.721621316871811</v>
      </c>
      <c r="FR113" s="211">
        <f>+FP113/消費税調整!$E113*100</f>
        <v>2.0231553659612147</v>
      </c>
      <c r="FS113" s="211">
        <f>+FQ113/消費税調整!$E113*100</f>
        <v>55.925770734226056</v>
      </c>
      <c r="FT113" s="83">
        <f t="shared" si="300"/>
        <v>-3.236268623679054E-2</v>
      </c>
      <c r="FU113" s="83">
        <f t="shared" si="301"/>
        <v>3.4836504609342352E-2</v>
      </c>
      <c r="FW113" s="5">
        <f>kshotoku1722!E61</f>
        <v>260372.7</v>
      </c>
      <c r="FX113" s="72">
        <f t="shared" ca="1" si="261"/>
        <v>0.38977845368342334</v>
      </c>
      <c r="FY113">
        <f t="shared" ca="1" si="302"/>
        <v>2.8419404775264323E-3</v>
      </c>
      <c r="GA113" s="72">
        <f ca="1">+AVERAGE(OFFSET(Maikin05!$F$10,ROUNDDOWN((ROW(GA113)-ROW(GA$45))/4,0),MOD(ROW(GA113)-ROW(GA$45),4)*3):OFFSET(Maikin05!$F$10,ROUNDDOWN((ROW(GA113)-ROW(GA$45))/4,0),MOD(ROW(GA113)-ROW(GA$45),4)*3+2))</f>
        <v>104.26666666666667</v>
      </c>
      <c r="GB113" s="72">
        <f ca="1">+AVERAGE(OFFSET(Maikin30!$F$20,ROUNDDOWN((ROW(GB113)-ROW(GB$5))/4,0),MOD(ROW(GB113)-ROW(GB$5),4)*3):OFFSET(Maikin30!$F$20,ROUNDDOWN((ROW(GB113)-ROW(GB$5))/4,0),MOD(ROW(GB113)-ROW(GB$5),4)*3+2))</f>
        <v>103.43333333333334</v>
      </c>
      <c r="GC113" s="5">
        <f ca="1">+AVERAGE(OFFSET(Rocho!$J$66,(ROW(GC113)-ROW($GC$5))*3,0):OFFSET(Rocho!$J$66,(ROW(GC113)-ROW($GC$5))*3+2,0))</f>
        <v>6406.666666666667</v>
      </c>
      <c r="GD113" s="72">
        <f t="shared" ca="1" si="262"/>
        <v>79.964051062252068</v>
      </c>
      <c r="GE113">
        <f t="shared" ca="1" si="303"/>
        <v>-4.8288994839571818E-3</v>
      </c>
      <c r="GF113" s="72"/>
      <c r="GG113" s="87" t="s">
        <v>332</v>
      </c>
      <c r="GH113" s="78">
        <f ca="1">+AVERAGE(OFFSET(Rocho!$E$6,(ROW(GH113)-ROW($GH$5))*3,0):OFFSET(Rocho!$E$6,(ROW(GH113)-ROW($GH$5))*3+2,0))/10000</f>
        <v>10913</v>
      </c>
      <c r="GI113" s="82">
        <f>Rocho!T114</f>
        <v>8595.2010033693896</v>
      </c>
      <c r="GJ113">
        <f t="shared" si="304"/>
        <v>-2.8776841254975656E-3</v>
      </c>
      <c r="GL113" s="94">
        <f t="shared" si="230"/>
        <v>268547.59999999998</v>
      </c>
      <c r="GM113" s="5">
        <f t="shared" si="263"/>
        <v>85421.5</v>
      </c>
      <c r="GN113" s="5">
        <f>+'gaku-mk1722'!C60-'gaku-mk1722'!D60</f>
        <v>6003.7999999999884</v>
      </c>
      <c r="GO113" s="5">
        <f t="shared" si="264"/>
        <v>24327.599999999999</v>
      </c>
      <c r="GP113" s="5">
        <f t="shared" si="265"/>
        <v>19982.7</v>
      </c>
      <c r="GQ113" s="5">
        <f>+'gaku-mk1722'!H60</f>
        <v>2338.1</v>
      </c>
      <c r="GR113" s="5">
        <f>+'gaku-mk1722'!W60</f>
        <v>120594.9</v>
      </c>
      <c r="GS113" s="5">
        <f>+'gaku-mk1722'!M60</f>
        <v>89589.6</v>
      </c>
      <c r="GT113" s="5">
        <f>+'gaku-mk1722'!N60</f>
        <v>79710.600000000006</v>
      </c>
      <c r="GU113" s="5">
        <f t="shared" si="266"/>
        <v>81401.7</v>
      </c>
      <c r="GV113" s="5">
        <f>+'gaku-jk1722'!C60-'gaku-jk1722'!D60</f>
        <v>5644.8999999999651</v>
      </c>
      <c r="GW113" s="5">
        <f t="shared" si="267"/>
        <v>16378.7</v>
      </c>
      <c r="GX113" s="5">
        <f t="shared" si="268"/>
        <v>19961.8</v>
      </c>
      <c r="GY113" s="5">
        <f>+'gaku-jk1722'!H60</f>
        <v>2320.9</v>
      </c>
      <c r="GZ113" s="5">
        <f>+'gaku-jk1722'!Z60</f>
        <v>119062.7</v>
      </c>
      <c r="HA113" s="5">
        <f>+'gaku-jk1722'!M60</f>
        <v>72882.7</v>
      </c>
      <c r="HB113" s="5">
        <f>+'gaku-jk1722'!N60</f>
        <v>75377</v>
      </c>
      <c r="HC113" s="9">
        <f t="shared" ca="1" si="231"/>
        <v>105</v>
      </c>
      <c r="HD113">
        <f ca="1">+OFFSET('def-cy1722'!$C$8,ROUNDDOWN((ROW(Sheet1!HG113)-ROW(Sheet1!HG$61))/4,0),0)</f>
        <v>103.7</v>
      </c>
      <c r="HE113" s="9">
        <f t="shared" ca="1" si="232"/>
        <v>144.9</v>
      </c>
      <c r="HF113" s="9">
        <f t="shared" ca="1" si="233"/>
        <v>100.5</v>
      </c>
      <c r="HG113">
        <f ca="1">+OFFSET('def-cy1722'!$H$8,ROUNDDOWN((ROW(Sheet1!HG113)-ROW(Sheet1!HG$61))/4,0),0)</f>
        <v>102.5</v>
      </c>
      <c r="HH113">
        <f ca="1">+OFFSET('def-cy1722'!$W$8,ROUNDDOWN((ROW(Sheet1!HG113)-ROW(Sheet1!HG$61))/4,0),0)</f>
        <v>101.7</v>
      </c>
      <c r="HI113">
        <f ca="1">+OFFSET('def-cy1722'!$M$8,ROUNDDOWN((ROW(Sheet1!HG113)-ROW(Sheet1!HG$61))/4,0),0)</f>
        <v>122.9</v>
      </c>
      <c r="HJ113">
        <f ca="1">+OFFSET('def-cy1722'!$N$8,ROUNDDOWN((ROW(Sheet1!HG113)-ROW(Sheet1!HG$61))/4,0),0)</f>
        <v>109</v>
      </c>
      <c r="HS113" s="9">
        <f t="shared" ca="1" si="203"/>
        <v>105.2</v>
      </c>
      <c r="HT113" s="9">
        <f t="shared" ca="1" si="204"/>
        <v>104.1</v>
      </c>
      <c r="HU113" s="9">
        <f t="shared" ca="1" si="205"/>
        <v>154.69999999999999</v>
      </c>
      <c r="HV113" s="9">
        <f t="shared" ca="1" si="206"/>
        <v>98.5</v>
      </c>
      <c r="HW113" s="9">
        <f t="shared" ca="1" si="207"/>
        <v>100.4</v>
      </c>
      <c r="HX113" s="9">
        <f t="shared" ca="1" si="208"/>
        <v>101.6</v>
      </c>
      <c r="HY113" s="9">
        <f t="shared" ca="1" si="209"/>
        <v>120.1</v>
      </c>
      <c r="HZ113" s="9">
        <f t="shared" ca="1" si="210"/>
        <v>102.3</v>
      </c>
      <c r="IA113">
        <f t="shared" ca="1" si="234"/>
        <v>1.5226003149816849E-3</v>
      </c>
      <c r="IB113">
        <f t="shared" ca="1" si="235"/>
        <v>-1.6202954898696703E-4</v>
      </c>
      <c r="IC113">
        <f t="shared" ca="1" si="236"/>
        <v>8.1403556897983737E-4</v>
      </c>
      <c r="ID113">
        <f t="shared" ca="1" si="237"/>
        <v>-9.2135729024662495E-4</v>
      </c>
      <c r="IE113">
        <f t="shared" ca="1" si="238"/>
        <v>6.5900995413774857E-3</v>
      </c>
      <c r="IF113">
        <f t="shared" ca="1" si="239"/>
        <v>6.5236832348768853E-4</v>
      </c>
      <c r="IG113">
        <f t="shared" ca="1" si="240"/>
        <v>7.7566027779133644E-3</v>
      </c>
      <c r="IH113">
        <f t="shared" ca="1" si="241"/>
        <v>-2.7383359457790555E-3</v>
      </c>
      <c r="II113">
        <f t="shared" ca="1" si="305"/>
        <v>1.3513983741727414E-2</v>
      </c>
      <c r="IJ113" s="5">
        <f t="shared" ca="1" si="306"/>
        <v>259899.79718177899</v>
      </c>
      <c r="IK113" s="1">
        <f t="shared" ca="1" si="269"/>
        <v>31.111654705545462</v>
      </c>
      <c r="IL113">
        <f t="shared" ca="1" si="307"/>
        <v>1.6856711086931014E-2</v>
      </c>
      <c r="IM113" s="5">
        <f t="shared" si="270"/>
        <v>268547.59999999998</v>
      </c>
      <c r="IN113">
        <f t="shared" ca="1" si="271"/>
        <v>103.32736035656562</v>
      </c>
      <c r="IP113" s="112">
        <v>135.77109397677475</v>
      </c>
      <c r="IQ113" s="112">
        <v>136.61464300774716</v>
      </c>
      <c r="IR113">
        <f t="shared" si="272"/>
        <v>101.60393975322468</v>
      </c>
      <c r="IS113">
        <f t="shared" si="308"/>
        <v>3.3227483271593456E-3</v>
      </c>
      <c r="IT113" s="112">
        <v>0.59136604784481295</v>
      </c>
      <c r="IU113">
        <f t="shared" si="309"/>
        <v>1.0172796973515591E-2</v>
      </c>
      <c r="IW113">
        <f>+util!B111</f>
        <v>115.633333333333</v>
      </c>
      <c r="IX113">
        <f t="shared" si="310"/>
        <v>-9.7533762277428587E-3</v>
      </c>
      <c r="IY113">
        <f t="shared" si="311"/>
        <v>-5.8520257366457152E-3</v>
      </c>
      <c r="JA113" s="5">
        <f t="shared" si="273"/>
        <v>138815.79999999999</v>
      </c>
      <c r="JB113" s="1">
        <f t="shared" si="274"/>
        <v>3.132811107124077</v>
      </c>
      <c r="JC113" s="5">
        <f t="shared" ca="1" si="275"/>
        <v>134345.63654870272</v>
      </c>
      <c r="JD113" s="1">
        <f t="shared" ca="1" si="276"/>
        <v>16.082025075904824</v>
      </c>
      <c r="JE113">
        <f t="shared" ca="1" si="312"/>
        <v>2.6368542517324341E-2</v>
      </c>
      <c r="JG113">
        <f t="shared" si="277"/>
        <v>0.55382007447066584</v>
      </c>
    </row>
    <row r="114" spans="1:267" x14ac:dyDescent="0.15">
      <c r="A114" t="s">
        <v>353</v>
      </c>
      <c r="B114" s="5">
        <f>+'gaku-mk1722'!B61</f>
        <v>533681</v>
      </c>
      <c r="C114" s="5">
        <f>+'kgaku-mk1722'!B62</f>
        <v>290981.8</v>
      </c>
      <c r="D114" s="5">
        <f>+'kgaku-mk1722'!C62</f>
        <v>2579.9</v>
      </c>
      <c r="E114" s="5">
        <f>+'kgaku-mk1722'!D62</f>
        <v>761.1</v>
      </c>
      <c r="F114" s="5">
        <f>+'kgaku-mk1722'!F62</f>
        <v>24018.799999999999</v>
      </c>
      <c r="G114" s="5">
        <f>+'kgaku-mk1722'!G62</f>
        <v>15971.2</v>
      </c>
      <c r="H114" s="5">
        <f>+'kgaku-mk1722'!H62</f>
        <v>75240.399999999994</v>
      </c>
      <c r="I114" s="5">
        <f>+'kgaku-mk1722'!I62</f>
        <v>173932.79999999999</v>
      </c>
      <c r="J114" s="5">
        <f>+'gaku-mk1722'!F61</f>
        <v>19722.099999999999</v>
      </c>
      <c r="K114" s="5">
        <f>+'gaku-mk1722'!G61</f>
        <v>84324.1</v>
      </c>
      <c r="L114" s="5">
        <f>+'gaku-jk1722'!B61</f>
        <v>504980.1</v>
      </c>
      <c r="M114" s="5">
        <f>+'kgaku-jk1722'!B62</f>
        <v>281002.59999999998</v>
      </c>
      <c r="N114" s="5">
        <f>+'kgaku-jk1722'!C62</f>
        <v>2001.3</v>
      </c>
      <c r="O114" s="5">
        <f>+'kgaku-jk1722'!D62</f>
        <v>754.9</v>
      </c>
      <c r="P114" s="5">
        <f>+'kgaku-jk1722'!F62</f>
        <v>16493.900000000001</v>
      </c>
      <c r="Q114" s="5">
        <f>+'kgaku-jk1722'!G62</f>
        <v>15435.7</v>
      </c>
      <c r="R114" s="5">
        <f>+'kgaku-jk1722'!H62</f>
        <v>77696.800000000003</v>
      </c>
      <c r="S114" s="5">
        <f>+'kgaku-jk1722'!I62</f>
        <v>171572.2</v>
      </c>
      <c r="T114" s="5">
        <f>+'gaku-jk1722'!F61</f>
        <v>19616</v>
      </c>
      <c r="U114" s="5">
        <f>+'gaku-jk1722'!G61</f>
        <v>80300</v>
      </c>
      <c r="V114" s="8">
        <f t="shared" si="324"/>
        <v>105.68357050109501</v>
      </c>
      <c r="W114" s="8">
        <f t="shared" si="325"/>
        <v>103.55128386712435</v>
      </c>
      <c r="X114" s="8">
        <f t="shared" si="326"/>
        <v>128.91120771498527</v>
      </c>
      <c r="Y114" s="8">
        <f t="shared" si="327"/>
        <v>100.82130083454763</v>
      </c>
      <c r="Z114" s="8">
        <f t="shared" si="328"/>
        <v>145.62232097927111</v>
      </c>
      <c r="AA114" s="8">
        <f t="shared" si="329"/>
        <v>103.4692304203891</v>
      </c>
      <c r="AB114" s="8">
        <f t="shared" si="330"/>
        <v>96.838479834433315</v>
      </c>
      <c r="AC114" s="8">
        <f t="shared" si="331"/>
        <v>101.37586392201065</v>
      </c>
      <c r="AD114" s="8">
        <f t="shared" si="332"/>
        <v>100.5408849918434</v>
      </c>
      <c r="AE114" s="8">
        <f t="shared" si="333"/>
        <v>105.01133250311334</v>
      </c>
      <c r="AF114" s="10">
        <f ca="1">+OFFSET('kdef-cy1722'!B$9,ROUNDDOWN((ROW(Sheet1!AF114)-ROW(Sheet1!AF$61))/4,0),0)</f>
        <v>103.6</v>
      </c>
      <c r="AG114" s="10">
        <f ca="1">+OFFSET('kdef-cy1722'!C$9,ROUNDDOWN((ROW(Sheet1!AG114)-ROW(Sheet1!AG$61))/4,0),0)</f>
        <v>128.6</v>
      </c>
      <c r="AH114" s="10">
        <f ca="1">+OFFSET('kdef-cy1722'!D$9,ROUNDDOWN((ROW(Sheet1!AH114)-ROW(Sheet1!AH$61))/4,0),0)</f>
        <v>101</v>
      </c>
      <c r="AI114" s="10">
        <f ca="1">+OFFSET('kdef-cy1722'!F$9,ROUNDDOWN((ROW(Sheet1!AI114)-ROW(Sheet1!AI$61))/4,0),0)</f>
        <v>144.9</v>
      </c>
      <c r="AJ114" s="10">
        <f ca="1">+OFFSET('kdef-cy1722'!G$9,ROUNDDOWN((ROW(Sheet1!AJ114)-ROW(Sheet1!AJ$61))/4,0),0)</f>
        <v>103.6</v>
      </c>
      <c r="AK114" s="10">
        <f ca="1">+OFFSET('kdef-cy1722'!H$9,ROUNDDOWN((ROW(Sheet1!AK114)-ROW(Sheet1!AK$61))/4,0),0)</f>
        <v>97.2</v>
      </c>
      <c r="AL114" s="10">
        <f ca="1">+OFFSET('kdef-cy1722'!I$9,ROUNDDOWN((ROW(Sheet1!AL114)-ROW(Sheet1!AL$61))/4,0),0)</f>
        <v>101.4</v>
      </c>
      <c r="AM114" s="10">
        <f ca="1">+OFFSET('def-cy1722'!$F$8,ROUNDDOWN((ROW(Sheet1!AM114)-ROW(Sheet1!AM$61))/4,0),0)</f>
        <v>100.5</v>
      </c>
      <c r="AN114" s="10">
        <f ca="1">+OFFSET('def-cy1722'!$G$8,ROUNDDOWN((ROW(Sheet1!AN114)-ROW(Sheet1!AN$61))/4,0),0)</f>
        <v>105</v>
      </c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9">
        <f t="shared" ca="1" si="316"/>
        <v>104</v>
      </c>
      <c r="AY114" s="9">
        <f t="shared" ca="1" si="317"/>
        <v>118.2</v>
      </c>
      <c r="AZ114" s="9">
        <f t="shared" ca="1" si="318"/>
        <v>101</v>
      </c>
      <c r="BA114" s="9">
        <f t="shared" ca="1" si="319"/>
        <v>154.69999999999999</v>
      </c>
      <c r="BB114" s="9">
        <f t="shared" ca="1" si="320"/>
        <v>103.7</v>
      </c>
      <c r="BC114" s="9">
        <f t="shared" ca="1" si="321"/>
        <v>96.4</v>
      </c>
      <c r="BD114" s="9">
        <f t="shared" ca="1" si="322"/>
        <v>101.6</v>
      </c>
      <c r="BE114" s="9">
        <f t="shared" ca="1" si="322"/>
        <v>98.5</v>
      </c>
      <c r="BF114" s="9">
        <f t="shared" ca="1" si="323"/>
        <v>105.2</v>
      </c>
      <c r="BG114">
        <f t="shared" ca="1" si="278"/>
        <v>-4.3130898730617042E-5</v>
      </c>
      <c r="BH114">
        <f t="shared" ca="1" si="279"/>
        <v>7.1049704705039701E-5</v>
      </c>
      <c r="BI114">
        <f t="shared" ca="1" si="280"/>
        <v>1.210876263516748E-3</v>
      </c>
      <c r="BJ114">
        <f t="shared" ca="1" si="281"/>
        <v>7.5538020672514356E-4</v>
      </c>
      <c r="BK114">
        <f t="shared" ca="1" si="282"/>
        <v>1.7638624313505455E-3</v>
      </c>
      <c r="BL114" s="13">
        <f t="shared" ca="1" si="283"/>
        <v>3.7580377075668598E-3</v>
      </c>
      <c r="BM114">
        <f t="shared" ca="1" si="342"/>
        <v>3.9603004713183679E-3</v>
      </c>
      <c r="BN114">
        <f t="shared" ca="1" si="343"/>
        <v>-7.5691404535051712E-3</v>
      </c>
      <c r="BO114" s="13">
        <f t="shared" ca="1" si="344"/>
        <v>-3.6088399821868032E-3</v>
      </c>
      <c r="BP114">
        <f t="shared" ca="1" si="284"/>
        <v>-8.87197215916956E-3</v>
      </c>
      <c r="BQ114">
        <f t="shared" ca="1" si="285"/>
        <v>1.364218308969375E-3</v>
      </c>
      <c r="BR114">
        <f t="shared" ca="1" si="286"/>
        <v>-2.6073678158049065E-3</v>
      </c>
      <c r="BS114" s="13">
        <f t="shared" ca="1" si="287"/>
        <v>-1.0115121666005093E-2</v>
      </c>
      <c r="BT114" s="5">
        <f t="shared" si="245"/>
        <v>80300</v>
      </c>
      <c r="BU114" s="5">
        <f t="shared" ca="1" si="345"/>
        <v>265960.03707000572</v>
      </c>
      <c r="BV114" s="5">
        <f t="shared" ca="1" si="346"/>
        <v>34379.971239365063</v>
      </c>
      <c r="BW114" s="5">
        <f t="shared" ca="1" si="288"/>
        <v>113871.91238272737</v>
      </c>
      <c r="BX114" s="5">
        <f t="shared" si="248"/>
        <v>84324.1</v>
      </c>
      <c r="BY114" s="5">
        <f t="shared" si="249"/>
        <v>266963.19999999995</v>
      </c>
      <c r="BZ114" s="5">
        <f t="shared" si="250"/>
        <v>43740.899999999994</v>
      </c>
      <c r="CA114" s="5">
        <f t="shared" si="251"/>
        <v>128065</v>
      </c>
      <c r="CB114" s="9">
        <f t="shared" si="289"/>
        <v>105.01133250311334</v>
      </c>
      <c r="CC114" s="9">
        <f t="shared" ca="1" si="290"/>
        <v>100.37718558812286</v>
      </c>
      <c r="CD114" s="9">
        <f t="shared" ca="1" si="291"/>
        <v>127.22785512373167</v>
      </c>
      <c r="CE114" s="9">
        <f t="shared" ca="1" si="292"/>
        <v>112.46408119464016</v>
      </c>
      <c r="CF114" s="5"/>
      <c r="CG114" s="5">
        <f t="shared" si="347"/>
        <v>100.38304664345328</v>
      </c>
      <c r="CH114" s="5">
        <f t="shared" ca="1" si="293"/>
        <v>100.37718558812286</v>
      </c>
      <c r="CI114" s="5">
        <f t="shared" si="253"/>
        <v>121.13270875853988</v>
      </c>
      <c r="CJ114" s="5">
        <f t="shared" ca="1" si="294"/>
        <v>127.22785512373167</v>
      </c>
      <c r="CK114" s="5">
        <f t="shared" si="295"/>
        <v>110.01212096222059</v>
      </c>
      <c r="CL114" s="5">
        <f t="shared" ca="1" si="296"/>
        <v>112.46408119464016</v>
      </c>
      <c r="CM114" s="5"/>
      <c r="CN114" s="1">
        <f t="shared" si="334"/>
        <v>60.551745541860761</v>
      </c>
      <c r="CO114" s="1">
        <f t="shared" si="335"/>
        <v>9.6287064916249552</v>
      </c>
      <c r="CP114" s="1">
        <f t="shared" ca="1" si="336"/>
        <v>31.891047763994745</v>
      </c>
      <c r="CQ114" s="1">
        <f t="shared" ca="1" si="337"/>
        <v>4.1224738761438813</v>
      </c>
      <c r="CR114" s="1">
        <f t="shared" ca="1" si="338"/>
        <v>13.654286699543155</v>
      </c>
      <c r="CS114" s="83">
        <f t="shared" si="297"/>
        <v>9.0094331149864163E-4</v>
      </c>
      <c r="CT114" s="83">
        <f t="shared" si="298"/>
        <v>-1.1933598308350028E-2</v>
      </c>
      <c r="CU114" s="83">
        <f t="shared" ca="1" si="254"/>
        <v>5.4439319757788795E-3</v>
      </c>
      <c r="CV114" s="83">
        <f t="shared" ca="1" si="255"/>
        <v>-1.9224295043354441E-3</v>
      </c>
      <c r="CW114" s="83">
        <f t="shared" ca="1" si="255"/>
        <v>-8.4736890759511095E-3</v>
      </c>
      <c r="CX114" s="83">
        <f t="shared" si="299"/>
        <v>3.3939228568256532E-4</v>
      </c>
      <c r="CY114" s="83">
        <f t="shared" si="313"/>
        <v>6.9641870846907504E-4</v>
      </c>
      <c r="CZ114" s="83">
        <f t="shared" ca="1" si="314"/>
        <v>2.2155304116402326E-3</v>
      </c>
      <c r="DA114" s="83">
        <f t="shared" ca="1" si="315"/>
        <v>-9.3181969459894664E-3</v>
      </c>
      <c r="DB114" s="83">
        <f t="shared" ca="1" si="315"/>
        <v>-2.7646678050890034E-3</v>
      </c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H114" s="5"/>
      <c r="EO114" s="91">
        <v>84323.8</v>
      </c>
      <c r="EP114" s="1">
        <f>+'gaku-mk1131'!G117</f>
        <v>79589.600000000006</v>
      </c>
      <c r="EQ114" s="5">
        <f t="shared" ca="1" si="256"/>
        <v>18744.606967904241</v>
      </c>
      <c r="ER114" s="7">
        <f ca="1">+ER113+$EQ113</f>
        <v>777928.8982323953</v>
      </c>
      <c r="ES114" s="4">
        <f ca="1">+ER113+EQ113</f>
        <v>777928.8982323953</v>
      </c>
      <c r="ET114" s="131">
        <f ca="1">+ET113+EQ113-(ES117-ER117)/4</f>
        <v>763921.13279826927</v>
      </c>
      <c r="EU114" s="132">
        <v>657338</v>
      </c>
      <c r="EV114" s="5">
        <f t="shared" ca="1" si="257"/>
        <v>6440.333333333333</v>
      </c>
      <c r="EW114" s="92">
        <f t="shared" ca="1" si="258"/>
        <v>104.43333333333334</v>
      </c>
      <c r="EX114">
        <f t="shared" ca="1" si="339"/>
        <v>0.71716387348527921</v>
      </c>
      <c r="EY114">
        <f t="shared" ca="1" si="259"/>
        <v>0.75702797207284089</v>
      </c>
      <c r="EZ114">
        <f t="shared" ca="1" si="348"/>
        <v>-7.4986134550863084E-3</v>
      </c>
      <c r="FA114">
        <f t="shared" ca="1" si="348"/>
        <v>-7.5714875205955216E-3</v>
      </c>
      <c r="FC114" s="6">
        <f>+call!C152</f>
        <v>0.51400000000000001</v>
      </c>
      <c r="FE114" s="142">
        <f>fof!B176/10</f>
        <v>17699.5</v>
      </c>
      <c r="FF114" s="142">
        <f>fof!C176/10</f>
        <v>498870.7</v>
      </c>
      <c r="FN114" s="5">
        <f t="shared" si="227"/>
        <v>17699.5</v>
      </c>
      <c r="FO114" s="5">
        <f t="shared" si="211"/>
        <v>498870.7</v>
      </c>
      <c r="FP114" s="1">
        <f t="shared" si="340"/>
        <v>2.1223323854111569</v>
      </c>
      <c r="FQ114" s="1">
        <f t="shared" si="341"/>
        <v>59.819172447963709</v>
      </c>
      <c r="FR114" s="211">
        <f>+FP114/消費税調整!$E114*100</f>
        <v>2.0556040357620939</v>
      </c>
      <c r="FS114" s="211">
        <f>+FQ114/消費税調整!$E114*100</f>
        <v>57.938395109661911</v>
      </c>
      <c r="FT114" s="83">
        <f t="shared" si="300"/>
        <v>1.5911384415524116E-2</v>
      </c>
      <c r="FU114" s="83">
        <f t="shared" si="301"/>
        <v>3.5355003930317201E-2</v>
      </c>
      <c r="FW114" s="5">
        <f>kshotoku1722!E62</f>
        <v>262097.2</v>
      </c>
      <c r="FX114" s="72">
        <f t="shared" ca="1" si="261"/>
        <v>0.38968608252733772</v>
      </c>
      <c r="FY114">
        <f t="shared" ca="1" si="302"/>
        <v>-2.3701182600835907E-4</v>
      </c>
      <c r="GA114" s="72">
        <f ca="1">+AVERAGE(OFFSET(Maikin05!$F$10,ROUNDDOWN((ROW(GA114)-ROW(GA$45))/4,0),MOD(ROW(GA114)-ROW(GA$45),4)*3):OFFSET(Maikin05!$F$10,ROUNDDOWN((ROW(GA114)-ROW(GA$45))/4,0),MOD(ROW(GA114)-ROW(GA$45),4)*3+2))</f>
        <v>104.43333333333334</v>
      </c>
      <c r="GB114" s="72">
        <f ca="1">+AVERAGE(OFFSET(Maikin30!$F$20,ROUNDDOWN((ROW(GB114)-ROW(GB$5))/4,0),MOD(ROW(GB114)-ROW(GB$5),4)*3):OFFSET(Maikin30!$F$20,ROUNDDOWN((ROW(GB114)-ROW(GB$5))/4,0),MOD(ROW(GB114)-ROW(GB$5),4)*3+2))</f>
        <v>103.83333333333333</v>
      </c>
      <c r="GC114" s="5">
        <f ca="1">+AVERAGE(OFFSET(Rocho!$J$66,(ROW(GC114)-ROW($GC$5))*3,0):OFFSET(Rocho!$J$66,(ROW(GC114)-ROW($GC$5))*3+2,0))</f>
        <v>6440.333333333333</v>
      </c>
      <c r="GD114" s="72">
        <f t="shared" ca="1" si="262"/>
        <v>80.649167572248587</v>
      </c>
      <c r="GE114">
        <f t="shared" ca="1" si="303"/>
        <v>8.5313110743246608E-3</v>
      </c>
      <c r="GF114" s="72"/>
      <c r="GG114" s="87" t="s">
        <v>333</v>
      </c>
      <c r="GH114" s="78">
        <f ca="1">+AVERAGE(OFFSET(Rocho!$E$6,(ROW(GH114)-ROW($GH$5))*3,0):OFFSET(Rocho!$E$6,(ROW(GH114)-ROW($GH$5))*3+2,0))/10000</f>
        <v>10920.333333333332</v>
      </c>
      <c r="GI114" s="82">
        <f>Rocho!T115</f>
        <v>8582.0579926176906</v>
      </c>
      <c r="GJ114">
        <f t="shared" si="304"/>
        <v>-1.5302806250499885E-3</v>
      </c>
      <c r="GL114" s="94">
        <f t="shared" si="230"/>
        <v>266718.19999999995</v>
      </c>
      <c r="GM114" s="5">
        <f t="shared" si="263"/>
        <v>84324.1</v>
      </c>
      <c r="GN114" s="5">
        <f>+'gaku-mk1722'!C61-'gaku-mk1722'!D61</f>
        <v>5956.5</v>
      </c>
      <c r="GO114" s="5">
        <f t="shared" si="264"/>
        <v>24018.799999999999</v>
      </c>
      <c r="GP114" s="5">
        <f t="shared" si="265"/>
        <v>19722.099999999999</v>
      </c>
      <c r="GQ114" s="5">
        <f>+'gaku-mk1722'!H61</f>
        <v>1096.4000000000001</v>
      </c>
      <c r="GR114" s="5">
        <f>+'gaku-mk1722'!W61</f>
        <v>121463.9</v>
      </c>
      <c r="GS114" s="5">
        <f>+'gaku-mk1722'!M61</f>
        <v>93166.9</v>
      </c>
      <c r="GT114" s="5">
        <f>+'gaku-mk1722'!N61</f>
        <v>83030.5</v>
      </c>
      <c r="GU114" s="5">
        <f t="shared" si="266"/>
        <v>80300</v>
      </c>
      <c r="GV114" s="5">
        <f>+'gaku-jk1722'!C61-'gaku-jk1722'!D61</f>
        <v>5597.4000000000233</v>
      </c>
      <c r="GW114" s="5">
        <f t="shared" si="267"/>
        <v>16493.900000000001</v>
      </c>
      <c r="GX114" s="5">
        <f t="shared" si="268"/>
        <v>19616</v>
      </c>
      <c r="GY114" s="5">
        <f>+'gaku-jk1722'!H61</f>
        <v>1059</v>
      </c>
      <c r="GZ114" s="5">
        <f>+'gaku-jk1722'!Z61</f>
        <v>119341.6</v>
      </c>
      <c r="HA114" s="5">
        <f>+'gaku-jk1722'!M61</f>
        <v>74579.3</v>
      </c>
      <c r="HB114" s="5">
        <f>+'gaku-jk1722'!N61</f>
        <v>76459.3</v>
      </c>
      <c r="HC114" s="9">
        <f t="shared" ca="1" si="231"/>
        <v>105</v>
      </c>
      <c r="HD114">
        <f ca="1">+OFFSET('def-cy1722'!$C$8,ROUNDDOWN((ROW(Sheet1!HG114)-ROW(Sheet1!HG$61))/4,0),0)</f>
        <v>103.7</v>
      </c>
      <c r="HE114" s="9">
        <f t="shared" ca="1" si="232"/>
        <v>144.9</v>
      </c>
      <c r="HF114" s="9">
        <f t="shared" ca="1" si="233"/>
        <v>100.5</v>
      </c>
      <c r="HG114">
        <f ca="1">+OFFSET('def-cy1722'!$H$8,ROUNDDOWN((ROW(Sheet1!HG114)-ROW(Sheet1!HG$61))/4,0),0)</f>
        <v>102.5</v>
      </c>
      <c r="HH114">
        <f ca="1">+OFFSET('def-cy1722'!$W$8,ROUNDDOWN((ROW(Sheet1!HG114)-ROW(Sheet1!HG$61))/4,0),0)</f>
        <v>101.7</v>
      </c>
      <c r="HI114">
        <f ca="1">+OFFSET('def-cy1722'!$M$8,ROUNDDOWN((ROW(Sheet1!HG114)-ROW(Sheet1!HG$61))/4,0),0)</f>
        <v>122.9</v>
      </c>
      <c r="HJ114">
        <f ca="1">+OFFSET('def-cy1722'!$N$8,ROUNDDOWN((ROW(Sheet1!HG114)-ROW(Sheet1!HG$61))/4,0),0)</f>
        <v>109</v>
      </c>
      <c r="HS114" s="9">
        <f t="shared" ca="1" si="203"/>
        <v>105.2</v>
      </c>
      <c r="HT114" s="9">
        <f t="shared" ca="1" si="204"/>
        <v>104.1</v>
      </c>
      <c r="HU114" s="9">
        <f t="shared" ca="1" si="205"/>
        <v>154.69999999999999</v>
      </c>
      <c r="HV114" s="9">
        <f t="shared" ca="1" si="206"/>
        <v>98.5</v>
      </c>
      <c r="HW114" s="9">
        <f t="shared" ca="1" si="207"/>
        <v>100.4</v>
      </c>
      <c r="HX114" s="9">
        <f t="shared" ca="1" si="208"/>
        <v>101.6</v>
      </c>
      <c r="HY114" s="9">
        <f t="shared" ca="1" si="209"/>
        <v>120.1</v>
      </c>
      <c r="HZ114" s="9">
        <f t="shared" ca="1" si="210"/>
        <v>102.3</v>
      </c>
      <c r="IA114">
        <f t="shared" ca="1" si="234"/>
        <v>-4.2888883533707236E-3</v>
      </c>
      <c r="IB114">
        <f t="shared" ca="1" si="235"/>
        <v>-1.8298268287503095E-4</v>
      </c>
      <c r="IC114">
        <f t="shared" ca="1" si="236"/>
        <v>6.5949034913805721E-4</v>
      </c>
      <c r="ID114">
        <f t="shared" ca="1" si="237"/>
        <v>-1.2604536237866256E-3</v>
      </c>
      <c r="IE114">
        <f t="shared" ca="1" si="238"/>
        <v>-4.6883961961750476E-3</v>
      </c>
      <c r="IF114">
        <f t="shared" ca="1" si="239"/>
        <v>1.0485952207487301E-3</v>
      </c>
      <c r="IG114">
        <f t="shared" ca="1" si="240"/>
        <v>7.5402912612196164E-3</v>
      </c>
      <c r="IH114">
        <f t="shared" ca="1" si="241"/>
        <v>-4.0972167915958278E-3</v>
      </c>
      <c r="II114">
        <f t="shared" ca="1" si="305"/>
        <v>-5.269560816696852E-3</v>
      </c>
      <c r="IJ114" s="5">
        <f t="shared" ca="1" si="306"/>
        <v>258530.23939428243</v>
      </c>
      <c r="IK114" s="1">
        <f t="shared" ca="1" si="269"/>
        <v>31.000146878419443</v>
      </c>
      <c r="IL114">
        <f t="shared" ca="1" si="307"/>
        <v>-3.5905558711793895E-3</v>
      </c>
      <c r="IM114" s="5">
        <f t="shared" si="270"/>
        <v>266718.19999999995</v>
      </c>
      <c r="IN114">
        <f t="shared" ca="1" si="271"/>
        <v>103.16711910564169</v>
      </c>
      <c r="IP114" s="112">
        <v>135.7652822764768</v>
      </c>
      <c r="IQ114" s="112">
        <v>136.39044467307181</v>
      </c>
      <c r="IR114">
        <f t="shared" si="272"/>
        <v>101.18725058219609</v>
      </c>
      <c r="IS114">
        <f t="shared" si="308"/>
        <v>-4.1095449636867733E-3</v>
      </c>
      <c r="IT114" s="112">
        <v>0.59039555683307843</v>
      </c>
      <c r="IU114">
        <f t="shared" si="309"/>
        <v>-1.6424484025581226E-3</v>
      </c>
      <c r="IW114">
        <f>+util!B112</f>
        <v>115.366666666667</v>
      </c>
      <c r="IX114">
        <f t="shared" si="310"/>
        <v>-2.308803334399717E-3</v>
      </c>
      <c r="IY114">
        <f t="shared" si="311"/>
        <v>-1.3852820006398303E-3</v>
      </c>
      <c r="JA114" s="5">
        <f t="shared" si="273"/>
        <v>138653.19999999998</v>
      </c>
      <c r="JB114" s="1">
        <f t="shared" si="274"/>
        <v>3.1698753340694865</v>
      </c>
      <c r="JC114" s="5">
        <f t="shared" ca="1" si="275"/>
        <v>134396.69654632988</v>
      </c>
      <c r="JD114" s="1">
        <f t="shared" ca="1" si="276"/>
        <v>16.115396568973797</v>
      </c>
      <c r="JE114">
        <f t="shared" ca="1" si="312"/>
        <v>2.0729302729224409E-3</v>
      </c>
      <c r="JG114">
        <f t="shared" si="277"/>
        <v>0.55646272001609565</v>
      </c>
    </row>
    <row r="115" spans="1:267" x14ac:dyDescent="0.15">
      <c r="A115" t="s">
        <v>354</v>
      </c>
      <c r="B115" s="5">
        <f>+'gaku-mk1722'!B62</f>
        <v>529494</v>
      </c>
      <c r="C115" s="5">
        <f>+'kgaku-mk1722'!B63</f>
        <v>289108.90000000002</v>
      </c>
      <c r="D115" s="5">
        <f>+'kgaku-mk1722'!C63</f>
        <v>2512.1999999999998</v>
      </c>
      <c r="E115" s="5">
        <f>+'kgaku-mk1722'!D63</f>
        <v>820</v>
      </c>
      <c r="F115" s="5">
        <f>+'kgaku-mk1722'!F63</f>
        <v>22686.6</v>
      </c>
      <c r="G115" s="5">
        <f>+'kgaku-mk1722'!G63</f>
        <v>15598.4</v>
      </c>
      <c r="H115" s="5">
        <f>+'kgaku-mk1722'!H63</f>
        <v>75380.5</v>
      </c>
      <c r="I115" s="5">
        <f>+'kgaku-mk1722'!I63</f>
        <v>173751.1</v>
      </c>
      <c r="J115" s="5">
        <f>+'gaku-mk1722'!F62</f>
        <v>17984</v>
      </c>
      <c r="K115" s="5">
        <f>+'gaku-mk1722'!G62</f>
        <v>83084</v>
      </c>
      <c r="L115" s="5">
        <f>+'gaku-jk1722'!B62</f>
        <v>503422.4</v>
      </c>
      <c r="M115" s="5">
        <f>+'kgaku-jk1722'!B63</f>
        <v>279325.09999999998</v>
      </c>
      <c r="N115" s="5">
        <f>+'kgaku-jk1722'!C63</f>
        <v>1942</v>
      </c>
      <c r="O115" s="5">
        <f>+'kgaku-jk1722'!D63</f>
        <v>812.5</v>
      </c>
      <c r="P115" s="5">
        <f>+'kgaku-jk1722'!F63</f>
        <v>15843.9</v>
      </c>
      <c r="Q115" s="5">
        <f>+'kgaku-jk1722'!G63</f>
        <v>15044.1</v>
      </c>
      <c r="R115" s="5">
        <f>+'kgaku-jk1722'!H63</f>
        <v>77763.199999999997</v>
      </c>
      <c r="S115" s="5">
        <f>+'kgaku-jk1722'!I63</f>
        <v>171323.6</v>
      </c>
      <c r="T115" s="5">
        <f>+'gaku-jk1722'!F62</f>
        <v>17872.5</v>
      </c>
      <c r="U115" s="5">
        <f>+'gaku-jk1722'!G62</f>
        <v>79156.7</v>
      </c>
      <c r="V115" s="8">
        <f t="shared" si="324"/>
        <v>105.17887165926665</v>
      </c>
      <c r="W115" s="8">
        <f t="shared" si="325"/>
        <v>103.50265693988834</v>
      </c>
      <c r="X115" s="8">
        <f t="shared" si="326"/>
        <v>129.36148300720905</v>
      </c>
      <c r="Y115" s="8">
        <f t="shared" si="327"/>
        <v>100.92307692307692</v>
      </c>
      <c r="Z115" s="8">
        <f t="shared" si="328"/>
        <v>143.18823017060194</v>
      </c>
      <c r="AA115" s="8">
        <f t="shared" si="329"/>
        <v>103.68450090068531</v>
      </c>
      <c r="AB115" s="8">
        <f t="shared" si="330"/>
        <v>96.935954281716803</v>
      </c>
      <c r="AC115" s="8">
        <f t="shared" si="331"/>
        <v>101.41690928745368</v>
      </c>
      <c r="AD115" s="8">
        <f t="shared" si="332"/>
        <v>100.62386347740943</v>
      </c>
      <c r="AE115" s="8">
        <f t="shared" si="333"/>
        <v>104.96142461724656</v>
      </c>
      <c r="AF115" s="10">
        <f ca="1">+OFFSET('kdef-cy1722'!B$9,ROUNDDOWN((ROW(Sheet1!AF115)-ROW(Sheet1!AF$61))/4,0),0)</f>
        <v>103.6</v>
      </c>
      <c r="AG115" s="10">
        <f ca="1">+OFFSET('kdef-cy1722'!C$9,ROUNDDOWN((ROW(Sheet1!AG115)-ROW(Sheet1!AG$61))/4,0),0)</f>
        <v>128.6</v>
      </c>
      <c r="AH115" s="10">
        <f ca="1">+OFFSET('kdef-cy1722'!D$9,ROUNDDOWN((ROW(Sheet1!AH115)-ROW(Sheet1!AH$61))/4,0),0)</f>
        <v>101</v>
      </c>
      <c r="AI115" s="10">
        <f ca="1">+OFFSET('kdef-cy1722'!F$9,ROUNDDOWN((ROW(Sheet1!AI115)-ROW(Sheet1!AI$61))/4,0),0)</f>
        <v>144.9</v>
      </c>
      <c r="AJ115" s="10">
        <f ca="1">+OFFSET('kdef-cy1722'!G$9,ROUNDDOWN((ROW(Sheet1!AJ115)-ROW(Sheet1!AJ$61))/4,0),0)</f>
        <v>103.6</v>
      </c>
      <c r="AK115" s="10">
        <f ca="1">+OFFSET('kdef-cy1722'!H$9,ROUNDDOWN((ROW(Sheet1!AK115)-ROW(Sheet1!AK$61))/4,0),0)</f>
        <v>97.2</v>
      </c>
      <c r="AL115" s="10">
        <f ca="1">+OFFSET('kdef-cy1722'!I$9,ROUNDDOWN((ROW(Sheet1!AL115)-ROW(Sheet1!AL$61))/4,0),0)</f>
        <v>101.4</v>
      </c>
      <c r="AM115" s="10">
        <f ca="1">+OFFSET('def-cy1722'!$F$8,ROUNDDOWN((ROW(Sheet1!AM115)-ROW(Sheet1!AM$61))/4,0),0)</f>
        <v>100.5</v>
      </c>
      <c r="AN115" s="10">
        <f ca="1">+OFFSET('def-cy1722'!$G$8,ROUNDDOWN((ROW(Sheet1!AN115)-ROW(Sheet1!AN$61))/4,0),0)</f>
        <v>105</v>
      </c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9">
        <f t="shared" ca="1" si="316"/>
        <v>104</v>
      </c>
      <c r="AY115" s="9">
        <f t="shared" ca="1" si="317"/>
        <v>118.2</v>
      </c>
      <c r="AZ115" s="9">
        <f t="shared" ca="1" si="318"/>
        <v>101</v>
      </c>
      <c r="BA115" s="9">
        <f t="shared" ca="1" si="319"/>
        <v>154.69999999999999</v>
      </c>
      <c r="BB115" s="9">
        <f t="shared" ca="1" si="320"/>
        <v>103.7</v>
      </c>
      <c r="BC115" s="9">
        <f t="shared" ca="1" si="321"/>
        <v>96.4</v>
      </c>
      <c r="BD115" s="9">
        <f t="shared" ca="1" si="322"/>
        <v>101.6</v>
      </c>
      <c r="BE115" s="9">
        <f t="shared" ca="1" si="322"/>
        <v>98.5</v>
      </c>
      <c r="BF115" s="9">
        <f t="shared" ca="1" si="323"/>
        <v>105.2</v>
      </c>
      <c r="BG115">
        <f t="shared" ca="1" si="278"/>
        <v>-2.6268932882633609E-4</v>
      </c>
      <c r="BH115">
        <f t="shared" ca="1" si="279"/>
        <v>-2.1802892735896438E-4</v>
      </c>
      <c r="BI115">
        <f t="shared" ca="1" si="280"/>
        <v>-1.5219195662826597E-3</v>
      </c>
      <c r="BJ115">
        <f t="shared" ca="1" si="281"/>
        <v>2.3989178404625855E-4</v>
      </c>
      <c r="BK115">
        <f t="shared" ca="1" si="282"/>
        <v>-9.4659693349324176E-4</v>
      </c>
      <c r="BL115" s="13">
        <f t="shared" ca="1" si="283"/>
        <v>-2.7093429719149435E-3</v>
      </c>
      <c r="BM115">
        <f t="shared" ca="1" si="342"/>
        <v>-2.2426378579354516E-2</v>
      </c>
      <c r="BN115">
        <f t="shared" ca="1" si="343"/>
        <v>-3.8301312900708984E-2</v>
      </c>
      <c r="BO115" s="13">
        <f t="shared" ca="1" si="344"/>
        <v>-6.0727691480063503E-2</v>
      </c>
      <c r="BP115">
        <f t="shared" ca="1" si="284"/>
        <v>-9.3010576110856315E-3</v>
      </c>
      <c r="BQ115">
        <f t="shared" ca="1" si="285"/>
        <v>-7.7760682096179781E-3</v>
      </c>
      <c r="BR115">
        <f t="shared" ca="1" si="286"/>
        <v>-1.3280504499643851E-2</v>
      </c>
      <c r="BS115" s="13">
        <f t="shared" ca="1" si="287"/>
        <v>-3.035763032034746E-2</v>
      </c>
      <c r="BT115" s="5">
        <f t="shared" si="245"/>
        <v>79156.7</v>
      </c>
      <c r="BU115" s="5">
        <f t="shared" ca="1" si="345"/>
        <v>265239.46011275984</v>
      </c>
      <c r="BV115" s="5">
        <f t="shared" ca="1" si="346"/>
        <v>32292.154952847442</v>
      </c>
      <c r="BW115" s="5">
        <f t="shared" ca="1" si="288"/>
        <v>110415.03096274154</v>
      </c>
      <c r="BX115" s="5">
        <f t="shared" si="248"/>
        <v>83084</v>
      </c>
      <c r="BY115" s="5">
        <f t="shared" si="249"/>
        <v>266422.2</v>
      </c>
      <c r="BZ115" s="5">
        <f t="shared" si="250"/>
        <v>40670.6</v>
      </c>
      <c r="CA115" s="5">
        <f t="shared" si="251"/>
        <v>123754.6</v>
      </c>
      <c r="CB115" s="9">
        <f t="shared" si="289"/>
        <v>104.96142461724656</v>
      </c>
      <c r="CC115" s="9">
        <f t="shared" ca="1" si="290"/>
        <v>100.44591400040453</v>
      </c>
      <c r="CD115" s="9">
        <f t="shared" ca="1" si="291"/>
        <v>125.94576007512242</v>
      </c>
      <c r="CE115" s="9">
        <f t="shared" ca="1" si="292"/>
        <v>112.08129809949496</v>
      </c>
      <c r="CF115" s="5"/>
      <c r="CG115" s="5">
        <f t="shared" si="347"/>
        <v>100.44093832034274</v>
      </c>
      <c r="CH115" s="5">
        <f t="shared" ca="1" si="293"/>
        <v>100.44591400040453</v>
      </c>
      <c r="CI115" s="5">
        <f t="shared" si="253"/>
        <v>120.62557093877162</v>
      </c>
      <c r="CJ115" s="5">
        <f t="shared" ca="1" si="294"/>
        <v>125.94576007512242</v>
      </c>
      <c r="CK115" s="5">
        <f t="shared" si="295"/>
        <v>109.640472353466</v>
      </c>
      <c r="CL115" s="5">
        <f t="shared" ca="1" si="296"/>
        <v>112.08129809949496</v>
      </c>
      <c r="CM115" s="5"/>
      <c r="CN115" s="1">
        <f t="shared" si="334"/>
        <v>60.456470142625392</v>
      </c>
      <c r="CO115" s="1">
        <f t="shared" si="335"/>
        <v>9.5060026533160915</v>
      </c>
      <c r="CP115" s="1">
        <f t="shared" ca="1" si="336"/>
        <v>31.852856569261007</v>
      </c>
      <c r="CQ115" s="1">
        <f t="shared" ca="1" si="337"/>
        <v>3.8779953012576596</v>
      </c>
      <c r="CR115" s="1">
        <f t="shared" ca="1" si="338"/>
        <v>13.259845057939499</v>
      </c>
      <c r="CS115" s="83">
        <f t="shared" si="297"/>
        <v>-1.574693393898714E-3</v>
      </c>
      <c r="CT115" s="83">
        <f t="shared" si="298"/>
        <v>-1.2825438772742268E-2</v>
      </c>
      <c r="CU115" s="83">
        <f t="shared" ca="1" si="254"/>
        <v>-1.1982698487940048E-3</v>
      </c>
      <c r="CV115" s="83">
        <f t="shared" ca="1" si="255"/>
        <v>-6.11350933558647E-2</v>
      </c>
      <c r="CW115" s="83">
        <f t="shared" ca="1" si="255"/>
        <v>-2.9313216484232314E-2</v>
      </c>
      <c r="CX115" s="83">
        <f t="shared" si="299"/>
        <v>-4.7870052195097051E-3</v>
      </c>
      <c r="CY115" s="83">
        <f t="shared" si="313"/>
        <v>-4.7537487711335165E-4</v>
      </c>
      <c r="CZ115" s="83">
        <f t="shared" ca="1" si="314"/>
        <v>6.8446722618794328E-4</v>
      </c>
      <c r="DA115" s="83">
        <f t="shared" ca="1" si="315"/>
        <v>-1.0128275077703603E-2</v>
      </c>
      <c r="DB115" s="83">
        <f t="shared" ca="1" si="315"/>
        <v>-3.4094085314939071E-3</v>
      </c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H115" s="5"/>
      <c r="EO115" s="91">
        <v>83084</v>
      </c>
      <c r="EP115" s="1">
        <f>+'gaku-mk1131'!G118</f>
        <v>79700.100000000006</v>
      </c>
      <c r="EQ115" s="5">
        <f t="shared" ca="1" si="256"/>
        <v>18532.083721551397</v>
      </c>
      <c r="ER115" s="7">
        <f ca="1">+ER114+$EQ114</f>
        <v>796673.50520029955</v>
      </c>
      <c r="ES115" s="7">
        <f ca="1">+ES114+$EQ114</f>
        <v>796673.50520029955</v>
      </c>
      <c r="ET115" s="7">
        <f ca="1">+ET114+EQ114-(ES117-ER117)/4</f>
        <v>768657.97433204798</v>
      </c>
      <c r="EU115" s="132">
        <v>656996.6</v>
      </c>
      <c r="EV115" s="5">
        <f t="shared" ca="1" si="257"/>
        <v>6426.666666666667</v>
      </c>
      <c r="EW115" s="92">
        <f t="shared" ca="1" si="258"/>
        <v>103.3</v>
      </c>
      <c r="EX115">
        <f t="shared" ca="1" si="339"/>
        <v>0.71933883089856954</v>
      </c>
      <c r="EY115">
        <f t="shared" ca="1" si="259"/>
        <v>0.76115781394527282</v>
      </c>
      <c r="EZ115">
        <f t="shared" ca="1" si="348"/>
        <v>3.0281308466817143E-3</v>
      </c>
      <c r="FA115">
        <f t="shared" ca="1" si="348"/>
        <v>5.4405094516224656E-3</v>
      </c>
      <c r="FC115" s="6">
        <f>+call!C153</f>
        <v>0.498</v>
      </c>
      <c r="FE115" s="142">
        <f>fof!B177/10</f>
        <v>15430.9</v>
      </c>
      <c r="FF115" s="142">
        <f>fof!C177/10</f>
        <v>463594.8</v>
      </c>
      <c r="FN115" s="5">
        <f t="shared" si="227"/>
        <v>15430.9</v>
      </c>
      <c r="FO115" s="5">
        <f t="shared" si="211"/>
        <v>463594.8</v>
      </c>
      <c r="FP115" s="1">
        <f t="shared" si="340"/>
        <v>1.8531113139261146</v>
      </c>
      <c r="FQ115" s="1">
        <f t="shared" si="341"/>
        <v>55.673536148722</v>
      </c>
      <c r="FR115" s="211">
        <f>+FP115/消費税調整!$E115*100</f>
        <v>1.8034600986214566</v>
      </c>
      <c r="FS115" s="211">
        <f>+FQ115/消費税調整!$E115*100</f>
        <v>54.181850943781271</v>
      </c>
      <c r="FT115" s="83">
        <f t="shared" si="300"/>
        <v>-0.13086264273140616</v>
      </c>
      <c r="FU115" s="83">
        <f t="shared" si="301"/>
        <v>-6.7034293846282747E-2</v>
      </c>
      <c r="FW115" s="5">
        <f>kshotoku1722!E63</f>
        <v>262017.4</v>
      </c>
      <c r="FX115" s="72">
        <f t="shared" ca="1" si="261"/>
        <v>0.39467901571782626</v>
      </c>
      <c r="FY115">
        <f t="shared" ca="1" si="302"/>
        <v>1.2731317704077391E-2</v>
      </c>
      <c r="GA115" s="72">
        <f ca="1">+AVERAGE(OFFSET(Maikin05!$F$10,ROUNDDOWN((ROW(GA115)-ROW(GA$45))/4,0),MOD(ROW(GA115)-ROW(GA$45),4)*3):OFFSET(Maikin05!$F$10,ROUNDDOWN((ROW(GA115)-ROW(GA$45))/4,0),MOD(ROW(GA115)-ROW(GA$45),4)*3+2))</f>
        <v>103.3</v>
      </c>
      <c r="GB115" s="72">
        <f ca="1">+AVERAGE(OFFSET(Maikin30!$F$20,ROUNDDOWN((ROW(GB115)-ROW(GB$5))/4,0),MOD(ROW(GB115)-ROW(GB$5),4)*3):OFFSET(Maikin30!$F$20,ROUNDDOWN((ROW(GB115)-ROW(GB$5))/4,0),MOD(ROW(GB115)-ROW(GB$5),4)*3+2))</f>
        <v>102.56666666666668</v>
      </c>
      <c r="GC115" s="5">
        <f ca="1">+AVERAGE(OFFSET(Rocho!$J$66,(ROW(GC115)-ROW($GC$5))*3,0):OFFSET(Rocho!$J$66,(ROW(GC115)-ROW($GC$5))*3+2,0))</f>
        <v>6426.666666666667</v>
      </c>
      <c r="GD115" s="72">
        <f t="shared" ca="1" si="262"/>
        <v>79.725333961656673</v>
      </c>
      <c r="GE115">
        <f t="shared" ca="1" si="303"/>
        <v>-1.1521081225653346E-2</v>
      </c>
      <c r="GF115" s="72"/>
      <c r="GG115" s="87" t="s">
        <v>334</v>
      </c>
      <c r="GH115" s="78">
        <f ca="1">+AVERAGE(OFFSET(Rocho!$E$6,(ROW(GH115)-ROW($GH$5))*3,0):OFFSET(Rocho!$E$6,(ROW(GH115)-ROW($GH$5))*3+2,0))/10000</f>
        <v>10932.333333333332</v>
      </c>
      <c r="GI115" s="82">
        <f>Rocho!T116</f>
        <v>8572.6251473834309</v>
      </c>
      <c r="GJ115">
        <f t="shared" si="304"/>
        <v>-1.0997400660767201E-3</v>
      </c>
      <c r="GL115" s="94">
        <f t="shared" si="230"/>
        <v>263071.69999999995</v>
      </c>
      <c r="GM115" s="5">
        <f t="shared" si="263"/>
        <v>83084</v>
      </c>
      <c r="GN115" s="5">
        <f>+'gaku-mk1722'!C62-'gaku-mk1722'!D62</f>
        <v>5923.2999999999884</v>
      </c>
      <c r="GO115" s="5">
        <f t="shared" si="264"/>
        <v>22686.6</v>
      </c>
      <c r="GP115" s="5">
        <f t="shared" si="265"/>
        <v>17984</v>
      </c>
      <c r="GQ115" s="5">
        <f>+'gaku-mk1722'!H62</f>
        <v>1462.6</v>
      </c>
      <c r="GR115" s="5">
        <f>+'gaku-mk1722'!W62</f>
        <v>120475.5</v>
      </c>
      <c r="GS115" s="5">
        <f>+'gaku-mk1722'!M62</f>
        <v>94123.1</v>
      </c>
      <c r="GT115" s="5">
        <f>+'gaku-mk1722'!N62</f>
        <v>82667.399999999994</v>
      </c>
      <c r="GU115" s="5">
        <f t="shared" si="266"/>
        <v>79156.7</v>
      </c>
      <c r="GV115" s="5">
        <f>+'gaku-jk1722'!C62-'gaku-jk1722'!D62</f>
        <v>5565.7000000000116</v>
      </c>
      <c r="GW115" s="5">
        <f t="shared" si="267"/>
        <v>15843.9</v>
      </c>
      <c r="GX115" s="5">
        <f t="shared" si="268"/>
        <v>17872.5</v>
      </c>
      <c r="GY115" s="5">
        <f>+'gaku-jk1722'!H62</f>
        <v>1719.8</v>
      </c>
      <c r="GZ115" s="5">
        <f>+'gaku-jk1722'!Z62</f>
        <v>118729.5</v>
      </c>
      <c r="HA115" s="5">
        <f>+'gaku-jk1722'!M62</f>
        <v>76503.7</v>
      </c>
      <c r="HB115" s="5">
        <f>+'gaku-jk1722'!N62</f>
        <v>75779.600000000006</v>
      </c>
      <c r="HC115" s="9">
        <f t="shared" ca="1" si="231"/>
        <v>105</v>
      </c>
      <c r="HD115">
        <f ca="1">+OFFSET('def-cy1722'!$C$8,ROUNDDOWN((ROW(Sheet1!HG115)-ROW(Sheet1!HG$61))/4,0),0)</f>
        <v>103.7</v>
      </c>
      <c r="HE115" s="9">
        <f t="shared" ca="1" si="232"/>
        <v>144.9</v>
      </c>
      <c r="HF115" s="9">
        <f t="shared" ca="1" si="233"/>
        <v>100.5</v>
      </c>
      <c r="HG115">
        <f ca="1">+OFFSET('def-cy1722'!$H$8,ROUNDDOWN((ROW(Sheet1!HG115)-ROW(Sheet1!HG$61))/4,0),0)</f>
        <v>102.5</v>
      </c>
      <c r="HH115">
        <f ca="1">+OFFSET('def-cy1722'!$W$8,ROUNDDOWN((ROW(Sheet1!HG115)-ROW(Sheet1!HG$61))/4,0),0)</f>
        <v>101.7</v>
      </c>
      <c r="HI115">
        <f ca="1">+OFFSET('def-cy1722'!$M$8,ROUNDDOWN((ROW(Sheet1!HG115)-ROW(Sheet1!HG$61))/4,0),0)</f>
        <v>122.9</v>
      </c>
      <c r="HJ115">
        <f ca="1">+OFFSET('def-cy1722'!$N$8,ROUNDDOWN((ROW(Sheet1!HG115)-ROW(Sheet1!HG$61))/4,0),0)</f>
        <v>109</v>
      </c>
      <c r="HS115" s="9">
        <f t="shared" ca="1" si="203"/>
        <v>105.2</v>
      </c>
      <c r="HT115" s="9">
        <f t="shared" ca="1" si="204"/>
        <v>104.1</v>
      </c>
      <c r="HU115" s="9">
        <f t="shared" ca="1" si="205"/>
        <v>154.69999999999999</v>
      </c>
      <c r="HV115" s="9">
        <f t="shared" ca="1" si="206"/>
        <v>98.5</v>
      </c>
      <c r="HW115" s="9">
        <f t="shared" ca="1" si="207"/>
        <v>100.4</v>
      </c>
      <c r="HX115" s="9">
        <f t="shared" ca="1" si="208"/>
        <v>101.6</v>
      </c>
      <c r="HY115" s="9">
        <f t="shared" ca="1" si="209"/>
        <v>120.1</v>
      </c>
      <c r="HZ115" s="9">
        <f t="shared" ca="1" si="210"/>
        <v>102.3</v>
      </c>
      <c r="IA115">
        <f t="shared" ca="1" si="234"/>
        <v>-4.474414228036943E-3</v>
      </c>
      <c r="IB115">
        <f t="shared" ca="1" si="235"/>
        <v>-1.2276377533067056E-4</v>
      </c>
      <c r="IC115">
        <f t="shared" ca="1" si="236"/>
        <v>-3.7407950461280193E-3</v>
      </c>
      <c r="ID115">
        <f t="shared" ca="1" si="237"/>
        <v>-6.3887872512359608E-3</v>
      </c>
      <c r="IE115">
        <f t="shared" ca="1" si="238"/>
        <v>2.4681070418649631E-3</v>
      </c>
      <c r="IF115">
        <f t="shared" ca="1" si="239"/>
        <v>-2.3135363712383627E-3</v>
      </c>
      <c r="IG115">
        <f t="shared" ca="1" si="240"/>
        <v>8.5980229427768205E-3</v>
      </c>
      <c r="IH115">
        <f t="shared" ca="1" si="241"/>
        <v>2.5867421966971511E-3</v>
      </c>
      <c r="II115">
        <f t="shared" ca="1" si="305"/>
        <v>-3.3874244906310219E-3</v>
      </c>
      <c r="IJ115" s="5">
        <f t="shared" ca="1" si="306"/>
        <v>257654.48772978954</v>
      </c>
      <c r="IK115" s="1">
        <f t="shared" ca="1" si="269"/>
        <v>30.941970092211751</v>
      </c>
      <c r="IL115">
        <f t="shared" ca="1" si="307"/>
        <v>-1.8784247668375931E-3</v>
      </c>
      <c r="IM115" s="5">
        <f t="shared" si="270"/>
        <v>263071.69999999995</v>
      </c>
      <c r="IN115">
        <f t="shared" ca="1" si="271"/>
        <v>102.10251034939924</v>
      </c>
      <c r="IP115" s="112">
        <v>135.00144711378687</v>
      </c>
      <c r="IQ115" s="112">
        <v>135.9943207409332</v>
      </c>
      <c r="IR115">
        <f t="shared" si="272"/>
        <v>101.90032749202831</v>
      </c>
      <c r="IS115">
        <f t="shared" si="308"/>
        <v>7.0223875529642679E-3</v>
      </c>
      <c r="IT115" s="112">
        <v>0.58868084866528503</v>
      </c>
      <c r="IU115">
        <f t="shared" si="309"/>
        <v>-2.9085636327375059E-3</v>
      </c>
      <c r="IW115">
        <f>+util!B113</f>
        <v>117.333333333333</v>
      </c>
      <c r="IX115">
        <f t="shared" si="310"/>
        <v>1.690342495679277E-2</v>
      </c>
      <c r="IY115">
        <f t="shared" si="311"/>
        <v>1.0142054974075661E-2</v>
      </c>
      <c r="JA115" s="5">
        <f t="shared" si="273"/>
        <v>139317.1</v>
      </c>
      <c r="JB115" s="1">
        <f t="shared" si="274"/>
        <v>3.4254990091122335</v>
      </c>
      <c r="JC115" s="5">
        <f t="shared" ca="1" si="275"/>
        <v>136448.26118696868</v>
      </c>
      <c r="JD115" s="1">
        <f t="shared" ca="1" si="276"/>
        <v>16.386200193839453</v>
      </c>
      <c r="JE115">
        <f t="shared" ca="1" si="312"/>
        <v>1.6664405365339998E-2</v>
      </c>
      <c r="JG115">
        <f t="shared" si="277"/>
        <v>0.55485234665759797</v>
      </c>
    </row>
    <row r="116" spans="1:267" x14ac:dyDescent="0.15">
      <c r="A116" t="s">
        <v>355</v>
      </c>
      <c r="B116" s="5">
        <f>+'gaku-mk1722'!B63</f>
        <v>529612.30000000005</v>
      </c>
      <c r="C116" s="5">
        <f>+'kgaku-mk1722'!B64</f>
        <v>290545</v>
      </c>
      <c r="D116" s="5">
        <f>+'kgaku-mk1722'!C64</f>
        <v>2513.1999999999998</v>
      </c>
      <c r="E116" s="5">
        <f>+'kgaku-mk1722'!D64</f>
        <v>855.6</v>
      </c>
      <c r="F116" s="5">
        <f>+'kgaku-mk1722'!F64</f>
        <v>23690</v>
      </c>
      <c r="G116" s="5">
        <f>+'kgaku-mk1722'!G64</f>
        <v>15492.1</v>
      </c>
      <c r="H116" s="5">
        <f>+'kgaku-mk1722'!H64</f>
        <v>76423.3</v>
      </c>
      <c r="I116" s="5">
        <f>+'kgaku-mk1722'!I64</f>
        <v>173282.1</v>
      </c>
      <c r="J116" s="5">
        <f>+'gaku-mk1722'!F63</f>
        <v>15669.9</v>
      </c>
      <c r="K116" s="5">
        <f>+'gaku-mk1722'!G63</f>
        <v>83420.3</v>
      </c>
      <c r="L116" s="5">
        <f>+'gaku-jk1722'!B63</f>
        <v>505695.6</v>
      </c>
      <c r="M116" s="5">
        <f>+'kgaku-jk1722'!B64</f>
        <v>279669</v>
      </c>
      <c r="N116" s="5">
        <f>+'kgaku-jk1722'!C64</f>
        <v>1947.9</v>
      </c>
      <c r="O116" s="5">
        <f>+'kgaku-jk1722'!D64</f>
        <v>842.8</v>
      </c>
      <c r="P116" s="5">
        <f>+'kgaku-jk1722'!F64</f>
        <v>16633.7</v>
      </c>
      <c r="Q116" s="5">
        <f>+'kgaku-jk1722'!G64</f>
        <v>14958.7</v>
      </c>
      <c r="R116" s="5">
        <f>+'kgaku-jk1722'!H64</f>
        <v>77671.600000000006</v>
      </c>
      <c r="S116" s="5">
        <f>+'kgaku-jk1722'!I64</f>
        <v>170682.3</v>
      </c>
      <c r="T116" s="5">
        <f>+'gaku-jk1722'!F63</f>
        <v>15518.6</v>
      </c>
      <c r="U116" s="5">
        <f>+'gaku-jk1722'!G63</f>
        <v>79373.3</v>
      </c>
      <c r="V116" s="8">
        <f t="shared" si="324"/>
        <v>104.72946571020196</v>
      </c>
      <c r="W116" s="8">
        <f t="shared" si="325"/>
        <v>103.88888292946304</v>
      </c>
      <c r="X116" s="8">
        <f t="shared" si="326"/>
        <v>129.02099697109705</v>
      </c>
      <c r="Y116" s="8">
        <f t="shared" si="327"/>
        <v>101.51874703369721</v>
      </c>
      <c r="Z116" s="8">
        <f t="shared" si="328"/>
        <v>142.42171014266219</v>
      </c>
      <c r="AA116" s="8">
        <f t="shared" si="329"/>
        <v>103.56581788524404</v>
      </c>
      <c r="AB116" s="8">
        <f t="shared" si="330"/>
        <v>98.392848866252265</v>
      </c>
      <c r="AC116" s="8">
        <f t="shared" si="331"/>
        <v>101.52318078675997</v>
      </c>
      <c r="AD116" s="8">
        <f t="shared" si="332"/>
        <v>100.97495908136042</v>
      </c>
      <c r="AE116" s="8">
        <f t="shared" si="333"/>
        <v>105.09869187749533</v>
      </c>
      <c r="AF116" s="10">
        <f ca="1">+OFFSET('kdef-cy1722'!B$9,ROUNDDOWN((ROW(Sheet1!AF116)-ROW(Sheet1!AF$61))/4,0),0)</f>
        <v>103.6</v>
      </c>
      <c r="AG116" s="10">
        <f ca="1">+OFFSET('kdef-cy1722'!C$9,ROUNDDOWN((ROW(Sheet1!AG116)-ROW(Sheet1!AG$61))/4,0),0)</f>
        <v>128.6</v>
      </c>
      <c r="AH116" s="10">
        <f ca="1">+OFFSET('kdef-cy1722'!D$9,ROUNDDOWN((ROW(Sheet1!AH116)-ROW(Sheet1!AH$61))/4,0),0)</f>
        <v>101</v>
      </c>
      <c r="AI116" s="10">
        <f ca="1">+OFFSET('kdef-cy1722'!F$9,ROUNDDOWN((ROW(Sheet1!AI116)-ROW(Sheet1!AI$61))/4,0),0)</f>
        <v>144.9</v>
      </c>
      <c r="AJ116" s="10">
        <f ca="1">+OFFSET('kdef-cy1722'!G$9,ROUNDDOWN((ROW(Sheet1!AJ116)-ROW(Sheet1!AJ$61))/4,0),0)</f>
        <v>103.6</v>
      </c>
      <c r="AK116" s="10">
        <f ca="1">+OFFSET('kdef-cy1722'!H$9,ROUNDDOWN((ROW(Sheet1!AK116)-ROW(Sheet1!AK$61))/4,0),0)</f>
        <v>97.2</v>
      </c>
      <c r="AL116" s="10">
        <f ca="1">+OFFSET('kdef-cy1722'!I$9,ROUNDDOWN((ROW(Sheet1!AL116)-ROW(Sheet1!AL$61))/4,0),0)</f>
        <v>101.4</v>
      </c>
      <c r="AM116" s="10">
        <f ca="1">+OFFSET('def-cy1722'!$F$8,ROUNDDOWN((ROW(Sheet1!AM116)-ROW(Sheet1!AM$61))/4,0),0)</f>
        <v>100.5</v>
      </c>
      <c r="AN116" s="10">
        <f ca="1">+OFFSET('def-cy1722'!$G$8,ROUNDDOWN((ROW(Sheet1!AN116)-ROW(Sheet1!AN$61))/4,0),0)</f>
        <v>105</v>
      </c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9">
        <f t="shared" ca="1" si="316"/>
        <v>104</v>
      </c>
      <c r="AY116" s="9">
        <f t="shared" ca="1" si="317"/>
        <v>118.2</v>
      </c>
      <c r="AZ116" s="9">
        <f t="shared" ca="1" si="318"/>
        <v>101</v>
      </c>
      <c r="BA116" s="9">
        <f t="shared" ca="1" si="319"/>
        <v>154.69999999999999</v>
      </c>
      <c r="BB116" s="9">
        <f t="shared" ca="1" si="320"/>
        <v>103.7</v>
      </c>
      <c r="BC116" s="9">
        <f t="shared" ca="1" si="321"/>
        <v>96.4</v>
      </c>
      <c r="BD116" s="9">
        <f t="shared" ca="1" si="322"/>
        <v>101.6</v>
      </c>
      <c r="BE116" s="9">
        <f t="shared" ca="1" si="322"/>
        <v>98.5</v>
      </c>
      <c r="BF116" s="9">
        <f t="shared" ca="1" si="323"/>
        <v>105.2</v>
      </c>
      <c r="BG116">
        <f t="shared" ca="1" si="278"/>
        <v>2.6207041639382336E-5</v>
      </c>
      <c r="BH116">
        <f t="shared" ca="1" si="279"/>
        <v>-1.150038852978296E-4</v>
      </c>
      <c r="BI116">
        <f t="shared" ca="1" si="280"/>
        <v>-3.3280139467368238E-4</v>
      </c>
      <c r="BJ116">
        <f t="shared" ca="1" si="281"/>
        <v>-3.3183410388269507E-4</v>
      </c>
      <c r="BK116">
        <f t="shared" ca="1" si="282"/>
        <v>-2.4485188872909267E-3</v>
      </c>
      <c r="BL116" s="13">
        <f t="shared" ca="1" si="283"/>
        <v>-3.2019512295057514E-3</v>
      </c>
      <c r="BM116">
        <f t="shared" ca="1" si="342"/>
        <v>2.9011581447449721E-2</v>
      </c>
      <c r="BN116">
        <f t="shared" ca="1" si="343"/>
        <v>-5.5053913926164384E-2</v>
      </c>
      <c r="BO116" s="13">
        <f t="shared" ca="1" si="344"/>
        <v>-2.6042332478714663E-2</v>
      </c>
      <c r="BP116">
        <f t="shared" ca="1" si="284"/>
        <v>1.8172680825847703E-3</v>
      </c>
      <c r="BQ116">
        <f t="shared" ca="1" si="285"/>
        <v>9.7443359832764427E-3</v>
      </c>
      <c r="BR116">
        <f t="shared" ca="1" si="286"/>
        <v>-1.8491368195927348E-2</v>
      </c>
      <c r="BS116" s="13">
        <f t="shared" ca="1" si="287"/>
        <v>-6.9297641300661347E-3</v>
      </c>
      <c r="BT116" s="5">
        <f t="shared" si="245"/>
        <v>79373.3</v>
      </c>
      <c r="BU116" s="5">
        <f t="shared" ca="1" si="345"/>
        <v>264390.17629733833</v>
      </c>
      <c r="BV116" s="5">
        <f t="shared" ca="1" si="346"/>
        <v>31451.191917111217</v>
      </c>
      <c r="BW116" s="5">
        <f t="shared" ca="1" si="288"/>
        <v>109649.88084175579</v>
      </c>
      <c r="BX116" s="5">
        <f t="shared" si="248"/>
        <v>83420.3</v>
      </c>
      <c r="BY116" s="5">
        <f t="shared" si="249"/>
        <v>266855.09999999998</v>
      </c>
      <c r="BZ116" s="5">
        <f t="shared" si="250"/>
        <v>39359.9</v>
      </c>
      <c r="CA116" s="5">
        <f t="shared" si="251"/>
        <v>122780.20000000001</v>
      </c>
      <c r="CB116" s="9">
        <f t="shared" si="289"/>
        <v>105.09869187749533</v>
      </c>
      <c r="CC116" s="9">
        <f t="shared" ca="1" si="290"/>
        <v>100.93230532888239</v>
      </c>
      <c r="CD116" s="9">
        <f t="shared" ca="1" si="291"/>
        <v>125.14597253971161</v>
      </c>
      <c r="CE116" s="9">
        <f t="shared" ca="1" si="292"/>
        <v>111.97476828743078</v>
      </c>
      <c r="CF116" s="5"/>
      <c r="CG116" s="5">
        <f t="shared" si="347"/>
        <v>100.92558040430164</v>
      </c>
      <c r="CH116" s="5">
        <f t="shared" ca="1" si="293"/>
        <v>100.93230532888239</v>
      </c>
      <c r="CI116" s="5">
        <f t="shared" si="253"/>
        <v>122.41705881072271</v>
      </c>
      <c r="CJ116" s="5">
        <f t="shared" ca="1" si="294"/>
        <v>125.14597253971161</v>
      </c>
      <c r="CK116" s="5">
        <f t="shared" si="295"/>
        <v>110.09149468821506</v>
      </c>
      <c r="CL116" s="5">
        <f t="shared" ca="1" si="296"/>
        <v>111.97476828743078</v>
      </c>
      <c r="CM116" s="5"/>
      <c r="CN116" s="1">
        <f t="shared" si="334"/>
        <v>60.825420388112605</v>
      </c>
      <c r="CO116" s="1">
        <f t="shared" si="335"/>
        <v>9.5470760277364057</v>
      </c>
      <c r="CP116" s="1">
        <f t="shared" ca="1" si="336"/>
        <v>31.801035286391276</v>
      </c>
      <c r="CQ116" s="1">
        <f t="shared" ca="1" si="337"/>
        <v>3.7829713568112893</v>
      </c>
      <c r="CR116" s="1">
        <f t="shared" ca="1" si="338"/>
        <v>13.188764343028197</v>
      </c>
      <c r="CS116" s="83">
        <f t="shared" si="297"/>
        <v>6.0841957856148411E-3</v>
      </c>
      <c r="CT116" s="83">
        <f t="shared" si="298"/>
        <v>4.3114751934130889E-3</v>
      </c>
      <c r="CU116" s="83">
        <f t="shared" ca="1" si="254"/>
        <v>-1.6282207672666702E-3</v>
      </c>
      <c r="CV116" s="83">
        <f t="shared" ca="1" si="255"/>
        <v>-2.4808571110855167E-2</v>
      </c>
      <c r="CW116" s="83">
        <f t="shared" ca="1" si="255"/>
        <v>-5.3750187743585283E-3</v>
      </c>
      <c r="CX116" s="83">
        <f t="shared" si="299"/>
        <v>-4.2819322124035492E-3</v>
      </c>
      <c r="CY116" s="83">
        <f t="shared" si="313"/>
        <v>1.3069332920297417E-3</v>
      </c>
      <c r="CZ116" s="83">
        <f t="shared" ca="1" si="314"/>
        <v>4.8306343747312524E-3</v>
      </c>
      <c r="DA116" s="83">
        <f t="shared" ca="1" si="315"/>
        <v>-6.3705023810613909E-3</v>
      </c>
      <c r="DB116" s="83">
        <f t="shared" ca="1" si="315"/>
        <v>-9.5092109586259463E-4</v>
      </c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H116" s="5"/>
      <c r="EO116" s="91">
        <v>83420.600000000006</v>
      </c>
      <c r="EP116" s="1">
        <f>+'gaku-mk1131'!G119</f>
        <v>80610.5</v>
      </c>
      <c r="EQ116" s="5">
        <f t="shared" ca="1" si="256"/>
        <v>18624.865511189455</v>
      </c>
      <c r="ER116" s="7">
        <f ca="1">+ER115+$EQ115</f>
        <v>815205.5889218509</v>
      </c>
      <c r="ES116" s="7">
        <f ca="1">+ES115+$EQ115</f>
        <v>815205.5889218509</v>
      </c>
      <c r="ET116" s="7">
        <f ca="1">+ET115+EQ115-(ES117-ER117)/4</f>
        <v>773182.29261947377</v>
      </c>
      <c r="EU116" s="132">
        <v>658425.30000000005</v>
      </c>
      <c r="EV116" s="5">
        <f t="shared" ca="1" si="257"/>
        <v>6439</v>
      </c>
      <c r="EW116" s="92">
        <f t="shared" ca="1" si="258"/>
        <v>104.5</v>
      </c>
      <c r="EX116">
        <f t="shared" ca="1" si="339"/>
        <v>0.7148739525484078</v>
      </c>
      <c r="EY116">
        <f t="shared" ca="1" si="259"/>
        <v>0.75744065751741307</v>
      </c>
      <c r="EZ116">
        <f t="shared" ca="1" si="348"/>
        <v>-6.2262626935177699E-3</v>
      </c>
      <c r="FA116">
        <f t="shared" ca="1" si="348"/>
        <v>-4.8955190216811119E-3</v>
      </c>
      <c r="FC116" s="6">
        <f>+call!C154</f>
        <v>0.501</v>
      </c>
      <c r="FE116" s="142">
        <f>fof!B178/10</f>
        <v>14792.9</v>
      </c>
      <c r="FF116" s="142">
        <f>fof!C178/10</f>
        <v>424827.4</v>
      </c>
      <c r="FN116" s="5">
        <f t="shared" si="227"/>
        <v>14792.9</v>
      </c>
      <c r="FO116" s="5">
        <f t="shared" si="211"/>
        <v>424827.4</v>
      </c>
      <c r="FP116" s="1">
        <f t="shared" si="340"/>
        <v>1.7793003562999381</v>
      </c>
      <c r="FQ116" s="1">
        <f t="shared" si="341"/>
        <v>51.098536743030529</v>
      </c>
      <c r="FR116" s="211">
        <f>+FP116/消費税調整!$E116*100</f>
        <v>1.7390573958557334</v>
      </c>
      <c r="FS116" s="211">
        <f>+FQ116/消費税調整!$E116*100</f>
        <v>49.942826080901106</v>
      </c>
      <c r="FT116" s="83">
        <f t="shared" si="300"/>
        <v>-3.636385678395717E-2</v>
      </c>
      <c r="FU116" s="83">
        <f t="shared" si="301"/>
        <v>-8.1467126157947337E-2</v>
      </c>
      <c r="FW116" s="5">
        <f>kshotoku1722!E64</f>
        <v>263416.09999999998</v>
      </c>
      <c r="FX116" s="72">
        <f t="shared" ca="1" si="261"/>
        <v>0.39147821550940698</v>
      </c>
      <c r="FY116">
        <f t="shared" ca="1" si="302"/>
        <v>-8.14294588333884E-3</v>
      </c>
      <c r="GA116" s="72">
        <f ca="1">+AVERAGE(OFFSET(Maikin05!$F$10,ROUNDDOWN((ROW(GA116)-ROW(GA$45))/4,0),MOD(ROW(GA116)-ROW(GA$45),4)*3):OFFSET(Maikin05!$F$10,ROUNDDOWN((ROW(GA116)-ROW(GA$45))/4,0),MOD(ROW(GA116)-ROW(GA$45),4)*3+2))</f>
        <v>104.5</v>
      </c>
      <c r="GB116" s="72">
        <f ca="1">+AVERAGE(OFFSET(Maikin30!$F$20,ROUNDDOWN((ROW(GB116)-ROW(GB$5))/4,0),MOD(ROW(GB116)-ROW(GB$5),4)*3):OFFSET(Maikin30!$F$20,ROUNDDOWN((ROW(GB116)-ROW(GB$5))/4,0),MOD(ROW(GB116)-ROW(GB$5),4)*3+2))</f>
        <v>103.89999999999999</v>
      </c>
      <c r="GC116" s="5">
        <f ca="1">+AVERAGE(OFFSET(Rocho!$J$66,(ROW(GC116)-ROW($GC$5))*3,0):OFFSET(Rocho!$J$66,(ROW(GC116)-ROW($GC$5))*3+2,0))</f>
        <v>6439</v>
      </c>
      <c r="GD116" s="72">
        <f t="shared" ca="1" si="262"/>
        <v>80.933935664778303</v>
      </c>
      <c r="GE116">
        <f t="shared" ca="1" si="303"/>
        <v>1.5045810998112063E-2</v>
      </c>
      <c r="GF116" s="72"/>
      <c r="GG116" s="87" t="s">
        <v>335</v>
      </c>
      <c r="GH116" s="78">
        <f ca="1">+AVERAGE(OFFSET(Rocho!$E$6,(ROW(GH116)-ROW($GH$5))*3,0):OFFSET(Rocho!$E$6,(ROW(GH116)-ROW($GH$5))*3+2,0))/10000</f>
        <v>10941.333333333332</v>
      </c>
      <c r="GI116" s="82">
        <f>Rocho!T117</f>
        <v>8558.3165626629507</v>
      </c>
      <c r="GJ116">
        <f t="shared" si="304"/>
        <v>-1.6704963790169685E-3</v>
      </c>
      <c r="GL116" s="94">
        <f t="shared" si="230"/>
        <v>262757.3</v>
      </c>
      <c r="GM116" s="5">
        <f t="shared" si="263"/>
        <v>83420.3</v>
      </c>
      <c r="GN116" s="5">
        <f>+'gaku-mk1722'!C63-'gaku-mk1722'!D63</f>
        <v>5898.7999999999884</v>
      </c>
      <c r="GO116" s="5">
        <f t="shared" si="264"/>
        <v>23690</v>
      </c>
      <c r="GP116" s="5">
        <f t="shared" si="265"/>
        <v>15669.9</v>
      </c>
      <c r="GQ116" s="5">
        <f>+'gaku-mk1722'!H63</f>
        <v>2879.8</v>
      </c>
      <c r="GR116" s="5">
        <f>+'gaku-mk1722'!W63</f>
        <v>122424</v>
      </c>
      <c r="GS116" s="5">
        <f>+'gaku-mk1722'!M63</f>
        <v>95173.5</v>
      </c>
      <c r="GT116" s="5">
        <f>+'gaku-mk1722'!N63</f>
        <v>86399</v>
      </c>
      <c r="GU116" s="5">
        <f t="shared" si="266"/>
        <v>79373.3</v>
      </c>
      <c r="GV116" s="5">
        <f>+'gaku-jk1722'!C63-'gaku-jk1722'!D63</f>
        <v>5545.5999999999767</v>
      </c>
      <c r="GW116" s="5">
        <f t="shared" si="267"/>
        <v>16633.7</v>
      </c>
      <c r="GX116" s="5">
        <f t="shared" si="268"/>
        <v>15518.6</v>
      </c>
      <c r="GY116" s="5">
        <f>+'gaku-jk1722'!H63</f>
        <v>2908.6</v>
      </c>
      <c r="GZ116" s="5">
        <f>+'gaku-jk1722'!Z63</f>
        <v>119971.5</v>
      </c>
      <c r="HA116" s="5">
        <f>+'gaku-jk1722'!M63</f>
        <v>78693.600000000006</v>
      </c>
      <c r="HB116" s="5">
        <f>+'gaku-jk1722'!N63</f>
        <v>76657.5</v>
      </c>
      <c r="HC116" s="9">
        <f t="shared" ca="1" si="231"/>
        <v>105</v>
      </c>
      <c r="HD116">
        <f ca="1">+OFFSET('def-cy1722'!$C$8,ROUNDDOWN((ROW(Sheet1!HG116)-ROW(Sheet1!HG$61))/4,0),0)</f>
        <v>103.7</v>
      </c>
      <c r="HE116" s="9">
        <f t="shared" ca="1" si="232"/>
        <v>144.9</v>
      </c>
      <c r="HF116" s="9">
        <f t="shared" ca="1" si="233"/>
        <v>100.5</v>
      </c>
      <c r="HG116">
        <f ca="1">+OFFSET('def-cy1722'!$H$8,ROUNDDOWN((ROW(Sheet1!HG116)-ROW(Sheet1!HG$61))/4,0),0)</f>
        <v>102.5</v>
      </c>
      <c r="HH116">
        <f ca="1">+OFFSET('def-cy1722'!$W$8,ROUNDDOWN((ROW(Sheet1!HG116)-ROW(Sheet1!HG$61))/4,0),0)</f>
        <v>101.7</v>
      </c>
      <c r="HI116">
        <f ca="1">+OFFSET('def-cy1722'!$M$8,ROUNDDOWN((ROW(Sheet1!HG116)-ROW(Sheet1!HG$61))/4,0),0)</f>
        <v>122.9</v>
      </c>
      <c r="HJ116">
        <f ca="1">+OFFSET('def-cy1722'!$N$8,ROUNDDOWN((ROW(Sheet1!HG116)-ROW(Sheet1!HG$61))/4,0),0)</f>
        <v>109</v>
      </c>
      <c r="HS116" s="9">
        <f t="shared" ca="1" si="203"/>
        <v>105.2</v>
      </c>
      <c r="HT116" s="9">
        <f t="shared" ca="1" si="204"/>
        <v>104.1</v>
      </c>
      <c r="HU116" s="9">
        <f t="shared" ca="1" si="205"/>
        <v>154.69999999999999</v>
      </c>
      <c r="HV116" s="9">
        <f t="shared" ca="1" si="206"/>
        <v>98.5</v>
      </c>
      <c r="HW116" s="9">
        <f t="shared" ca="1" si="207"/>
        <v>100.4</v>
      </c>
      <c r="HX116" s="9">
        <f t="shared" ca="1" si="208"/>
        <v>101.6</v>
      </c>
      <c r="HY116" s="9">
        <f t="shared" ca="1" si="209"/>
        <v>120.1</v>
      </c>
      <c r="HZ116" s="9">
        <f t="shared" ca="1" si="210"/>
        <v>102.3</v>
      </c>
      <c r="IA116">
        <f t="shared" ca="1" si="234"/>
        <v>8.5056610714046271E-4</v>
      </c>
      <c r="IB116">
        <f t="shared" ca="1" si="235"/>
        <v>-7.8105329348697808E-5</v>
      </c>
      <c r="IC116">
        <f t="shared" ca="1" si="236"/>
        <v>4.560803110664635E-3</v>
      </c>
      <c r="ID116">
        <f t="shared" ca="1" si="237"/>
        <v>-8.6548216043833004E-3</v>
      </c>
      <c r="IE116">
        <f t="shared" ca="1" si="238"/>
        <v>4.4552942297011065E-3</v>
      </c>
      <c r="IF116">
        <f t="shared" ca="1" si="239"/>
        <v>4.7103066872997527E-3</v>
      </c>
      <c r="IG116">
        <f t="shared" ca="1" si="240"/>
        <v>9.8175059261445229E-3</v>
      </c>
      <c r="IH116">
        <f t="shared" ca="1" si="241"/>
        <v>-3.3523902109868315E-3</v>
      </c>
      <c r="II116">
        <f t="shared" ca="1" si="305"/>
        <v>1.230915891623165E-2</v>
      </c>
      <c r="IJ116" s="5">
        <f t="shared" ca="1" si="306"/>
        <v>260825.99776473577</v>
      </c>
      <c r="IK116" s="1">
        <f t="shared" ca="1" si="269"/>
        <v>31.372333400150154</v>
      </c>
      <c r="IL116">
        <f t="shared" ca="1" si="307"/>
        <v>1.3812884889100038E-2</v>
      </c>
      <c r="IM116" s="5">
        <f t="shared" si="270"/>
        <v>262757.3</v>
      </c>
      <c r="IN116">
        <f t="shared" ca="1" si="271"/>
        <v>100.74045618604563</v>
      </c>
      <c r="IP116" s="112">
        <v>135.53835583049607</v>
      </c>
      <c r="IQ116" s="112">
        <v>136.90887969761803</v>
      </c>
      <c r="IR116">
        <f t="shared" si="272"/>
        <v>102.61838421892575</v>
      </c>
      <c r="IS116">
        <f t="shared" si="308"/>
        <v>7.0219460250517838E-3</v>
      </c>
      <c r="IT116" s="112">
        <v>0.59263971503442758</v>
      </c>
      <c r="IU116">
        <f t="shared" si="309"/>
        <v>6.7024672407313274E-3</v>
      </c>
      <c r="IW116">
        <f>+util!B114</f>
        <v>118.9</v>
      </c>
      <c r="IX116">
        <f t="shared" si="310"/>
        <v>1.3263916766751663E-2</v>
      </c>
      <c r="IY116">
        <f t="shared" si="311"/>
        <v>7.9583500600509966E-3</v>
      </c>
      <c r="JA116" s="5">
        <f t="shared" si="273"/>
        <v>139977.09999999998</v>
      </c>
      <c r="JB116" s="1">
        <f t="shared" si="274"/>
        <v>3.556337795573667</v>
      </c>
      <c r="JC116" s="5">
        <f t="shared" ca="1" si="275"/>
        <v>138948.24909418004</v>
      </c>
      <c r="JD116" s="1">
        <f t="shared" ca="1" si="276"/>
        <v>16.712792564035929</v>
      </c>
      <c r="JE116">
        <f t="shared" ca="1" si="312"/>
        <v>1.9734918960430642E-2</v>
      </c>
      <c r="JG116">
        <f t="shared" si="277"/>
        <v>0.55303823090412496</v>
      </c>
    </row>
    <row r="117" spans="1:267" x14ac:dyDescent="0.15">
      <c r="A117" t="s">
        <v>356</v>
      </c>
      <c r="B117" s="5">
        <f>+'gaku-mk1722'!B64</f>
        <v>530468.6</v>
      </c>
      <c r="C117" s="5">
        <f>+'kgaku-mk1722'!B65</f>
        <v>293303.59999999998</v>
      </c>
      <c r="D117" s="5">
        <f>+'kgaku-mk1722'!C65</f>
        <v>2498.4</v>
      </c>
      <c r="E117" s="5">
        <f>+'kgaku-mk1722'!D65</f>
        <v>867.5</v>
      </c>
      <c r="F117" s="5">
        <f>+'kgaku-mk1722'!F65</f>
        <v>24395.1</v>
      </c>
      <c r="G117" s="5">
        <f>+'kgaku-mk1722'!G65</f>
        <v>15817.3</v>
      </c>
      <c r="H117" s="5">
        <f>+'kgaku-mk1722'!H65</f>
        <v>78139.399999999994</v>
      </c>
      <c r="I117" s="5">
        <f>+'kgaku-mk1722'!I65</f>
        <v>173320.9</v>
      </c>
      <c r="J117" s="5">
        <f>+'gaku-mk1722'!F64</f>
        <v>16295.8</v>
      </c>
      <c r="K117" s="5">
        <f>+'gaku-mk1722'!G64</f>
        <v>84484.1</v>
      </c>
      <c r="L117" s="5">
        <f>+'gaku-jk1722'!B64</f>
        <v>507767.5</v>
      </c>
      <c r="M117" s="5">
        <f>+'kgaku-jk1722'!B65</f>
        <v>281444.90000000002</v>
      </c>
      <c r="N117" s="5">
        <f>+'kgaku-jk1722'!C65</f>
        <v>2015.7</v>
      </c>
      <c r="O117" s="5">
        <f>+'kgaku-jk1722'!D65</f>
        <v>851.4</v>
      </c>
      <c r="P117" s="5">
        <f>+'kgaku-jk1722'!F65</f>
        <v>17484.5</v>
      </c>
      <c r="Q117" s="5">
        <f>+'kgaku-jk1722'!G65</f>
        <v>15232.7</v>
      </c>
      <c r="R117" s="5">
        <f>+'kgaku-jk1722'!H65</f>
        <v>78246.899999999994</v>
      </c>
      <c r="S117" s="5">
        <f>+'kgaku-jk1722'!I65</f>
        <v>170381.3</v>
      </c>
      <c r="T117" s="5">
        <f>+'gaku-jk1722'!F64</f>
        <v>16047</v>
      </c>
      <c r="U117" s="5">
        <f>+'gaku-jk1722'!G64</f>
        <v>80293.100000000006</v>
      </c>
      <c r="V117" s="8">
        <f t="shared" si="324"/>
        <v>104.47076664024382</v>
      </c>
      <c r="W117" s="8">
        <f t="shared" si="325"/>
        <v>104.21350680008767</v>
      </c>
      <c r="X117" s="8">
        <f t="shared" si="326"/>
        <v>123.94701592498885</v>
      </c>
      <c r="Y117" s="8">
        <f t="shared" si="327"/>
        <v>101.89100305379375</v>
      </c>
      <c r="Z117" s="8">
        <f t="shared" si="328"/>
        <v>139.52414996139439</v>
      </c>
      <c r="AA117" s="8">
        <f t="shared" si="329"/>
        <v>103.83779631975945</v>
      </c>
      <c r="AB117" s="8">
        <f t="shared" si="330"/>
        <v>99.862614365553142</v>
      </c>
      <c r="AC117" s="8">
        <f t="shared" si="331"/>
        <v>101.72530670912829</v>
      </c>
      <c r="AD117" s="8">
        <f t="shared" si="332"/>
        <v>101.55044556614942</v>
      </c>
      <c r="AE117" s="8">
        <f t="shared" si="333"/>
        <v>105.21962659306965</v>
      </c>
      <c r="AF117" s="10">
        <f ca="1">+OFFSET('kdef-cy1722'!B$9,ROUNDDOWN((ROW(Sheet1!AF117)-ROW(Sheet1!AF$61))/4,0),0)</f>
        <v>104.3</v>
      </c>
      <c r="AG117" s="10">
        <f ca="1">+OFFSET('kdef-cy1722'!C$9,ROUNDDOWN((ROW(Sheet1!AG117)-ROW(Sheet1!AG$61))/4,0),0)</f>
        <v>119.8</v>
      </c>
      <c r="AH117" s="10">
        <f ca="1">+OFFSET('kdef-cy1722'!D$9,ROUNDDOWN((ROW(Sheet1!AH117)-ROW(Sheet1!AH$61))/4,0),0)</f>
        <v>102.6</v>
      </c>
      <c r="AI117" s="10">
        <f ca="1">+OFFSET('kdef-cy1722'!F$9,ROUNDDOWN((ROW(Sheet1!AI117)-ROW(Sheet1!AI$61))/4,0),0)</f>
        <v>136.1</v>
      </c>
      <c r="AJ117" s="10">
        <f ca="1">+OFFSET('kdef-cy1722'!G$9,ROUNDDOWN((ROW(Sheet1!AJ117)-ROW(Sheet1!AJ$61))/4,0),0)</f>
        <v>104</v>
      </c>
      <c r="AK117" s="10">
        <f ca="1">+OFFSET('kdef-cy1722'!H$9,ROUNDDOWN((ROW(Sheet1!AK117)-ROW(Sheet1!AK$61))/4,0),0)</f>
        <v>100.9</v>
      </c>
      <c r="AL117" s="10">
        <f ca="1">+OFFSET('kdef-cy1722'!I$9,ROUNDDOWN((ROW(Sheet1!AL117)-ROW(Sheet1!AL$61))/4,0),0)</f>
        <v>101.9</v>
      </c>
      <c r="AM117" s="10">
        <f ca="1">+OFFSET('def-cy1722'!$F$8,ROUNDDOWN((ROW(Sheet1!AM117)-ROW(Sheet1!AM$61))/4,0),0)</f>
        <v>103</v>
      </c>
      <c r="AN117" s="10">
        <f ca="1">+OFFSET('def-cy1722'!$G$8,ROUNDDOWN((ROW(Sheet1!AN117)-ROW(Sheet1!AN$61))/4,0),0)</f>
        <v>105.5</v>
      </c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9">
        <f t="shared" ca="1" si="316"/>
        <v>103.6</v>
      </c>
      <c r="AY117" s="9">
        <f t="shared" ca="1" si="317"/>
        <v>128.6</v>
      </c>
      <c r="AZ117" s="9">
        <f t="shared" ca="1" si="318"/>
        <v>101</v>
      </c>
      <c r="BA117" s="9">
        <f t="shared" ca="1" si="319"/>
        <v>144.9</v>
      </c>
      <c r="BB117" s="9">
        <f t="shared" ca="1" si="320"/>
        <v>103.6</v>
      </c>
      <c r="BC117" s="9">
        <f t="shared" ca="1" si="321"/>
        <v>97.2</v>
      </c>
      <c r="BD117" s="9">
        <f t="shared" ca="1" si="322"/>
        <v>101.4</v>
      </c>
      <c r="BE117" s="9">
        <f t="shared" ca="1" si="322"/>
        <v>100.5</v>
      </c>
      <c r="BF117" s="9">
        <f t="shared" ca="1" si="323"/>
        <v>105</v>
      </c>
      <c r="BG117">
        <f t="shared" ca="1" si="278"/>
        <v>3.2813081722166446E-4</v>
      </c>
      <c r="BH117">
        <f t="shared" ca="1" si="279"/>
        <v>-3.2688589603345614E-5</v>
      </c>
      <c r="BI117">
        <f t="shared" ca="1" si="280"/>
        <v>1.068283882012903E-3</v>
      </c>
      <c r="BJ117">
        <f t="shared" ca="1" si="281"/>
        <v>2.1044421738473157E-3</v>
      </c>
      <c r="BK117">
        <f t="shared" ca="1" si="282"/>
        <v>-1.1486317277452801E-3</v>
      </c>
      <c r="BL117" s="13">
        <f t="shared" ca="1" si="283"/>
        <v>2.3195365557332572E-3</v>
      </c>
      <c r="BM117">
        <f t="shared" ca="1" si="342"/>
        <v>3.1054361016540365E-2</v>
      </c>
      <c r="BN117">
        <f t="shared" ca="1" si="343"/>
        <v>1.3376903727637359E-2</v>
      </c>
      <c r="BO117" s="13">
        <f t="shared" ca="1" si="344"/>
        <v>4.4431264744177724E-2</v>
      </c>
      <c r="BP117">
        <f t="shared" ca="1" si="284"/>
        <v>7.8493737340605361E-3</v>
      </c>
      <c r="BQ117">
        <f t="shared" ca="1" si="285"/>
        <v>1.0019548922217193E-2</v>
      </c>
      <c r="BR117">
        <f t="shared" ca="1" si="286"/>
        <v>4.3159973974497131E-3</v>
      </c>
      <c r="BS117" s="13">
        <f t="shared" ca="1" si="287"/>
        <v>2.2184920053727443E-2</v>
      </c>
      <c r="BT117" s="5">
        <f t="shared" si="245"/>
        <v>80293.100000000006</v>
      </c>
      <c r="BU117" s="5">
        <f t="shared" ca="1" si="345"/>
        <v>265003.43897623679</v>
      </c>
      <c r="BV117" s="5">
        <f t="shared" ca="1" si="346"/>
        <v>32848.608151700333</v>
      </c>
      <c r="BW117" s="5">
        <f t="shared" ca="1" si="288"/>
        <v>112082.45468213088</v>
      </c>
      <c r="BX117" s="5">
        <f t="shared" si="248"/>
        <v>84484.1</v>
      </c>
      <c r="BY117" s="5">
        <f t="shared" si="249"/>
        <v>268908.5</v>
      </c>
      <c r="BZ117" s="5">
        <f t="shared" si="250"/>
        <v>40690.899999999994</v>
      </c>
      <c r="CA117" s="5">
        <f t="shared" si="251"/>
        <v>125175</v>
      </c>
      <c r="CB117" s="9">
        <f t="shared" si="289"/>
        <v>105.21962659306965</v>
      </c>
      <c r="CC117" s="9">
        <f t="shared" ca="1" si="290"/>
        <v>101.47358881033743</v>
      </c>
      <c r="CD117" s="9">
        <f t="shared" ca="1" si="291"/>
        <v>123.87404608463972</v>
      </c>
      <c r="CE117" s="9">
        <f t="shared" ca="1" si="292"/>
        <v>111.68117289632885</v>
      </c>
      <c r="CF117" s="5"/>
      <c r="CG117" s="5">
        <f t="shared" si="347"/>
        <v>101.4679748657809</v>
      </c>
      <c r="CH117" s="5">
        <f t="shared" ca="1" si="293"/>
        <v>101.47358881033743</v>
      </c>
      <c r="CI117" s="5">
        <f t="shared" si="253"/>
        <v>121.35126671935343</v>
      </c>
      <c r="CJ117" s="5">
        <f t="shared" ca="1" si="294"/>
        <v>123.87404608463972</v>
      </c>
      <c r="CK117" s="5">
        <f t="shared" si="295"/>
        <v>109.97183385665312</v>
      </c>
      <c r="CL117" s="5">
        <f t="shared" ca="1" si="296"/>
        <v>111.68117289632885</v>
      </c>
      <c r="CM117" s="5"/>
      <c r="CN117" s="1">
        <f t="shared" si="334"/>
        <v>61.168710666599324</v>
      </c>
      <c r="CO117" s="1">
        <f t="shared" si="335"/>
        <v>9.6725871632672966</v>
      </c>
      <c r="CP117" s="1">
        <f t="shared" ca="1" si="336"/>
        <v>31.923899588672452</v>
      </c>
      <c r="CQ117" s="1">
        <f t="shared" ca="1" si="337"/>
        <v>3.957139848123115</v>
      </c>
      <c r="CR117" s="1">
        <f t="shared" ca="1" si="338"/>
        <v>13.502123001675953</v>
      </c>
      <c r="CS117" s="83">
        <f t="shared" si="297"/>
        <v>5.6279950788185986E-3</v>
      </c>
      <c r="CT117" s="83">
        <f t="shared" si="298"/>
        <v>1.3060886498367353E-2</v>
      </c>
      <c r="CU117" s="83">
        <f t="shared" ca="1" si="254"/>
        <v>3.8560872526684979E-3</v>
      </c>
      <c r="CV117" s="83">
        <f t="shared" ca="1" si="255"/>
        <v>4.5011729667342931E-2</v>
      </c>
      <c r="CW117" s="83">
        <f t="shared" ca="1" si="255"/>
        <v>2.3481651470344762E-2</v>
      </c>
      <c r="CX117" s="83">
        <f t="shared" si="299"/>
        <v>-2.4732209799153064E-3</v>
      </c>
      <c r="CY117" s="83">
        <f t="shared" si="313"/>
        <v>1.1500161258623464E-3</v>
      </c>
      <c r="CZ117" s="83">
        <f t="shared" ca="1" si="314"/>
        <v>5.3485079978547881E-3</v>
      </c>
      <c r="DA117" s="83">
        <f t="shared" ca="1" si="315"/>
        <v>-1.0215544302969637E-2</v>
      </c>
      <c r="DB117" s="83">
        <f t="shared" ca="1" si="315"/>
        <v>-2.6254215129730661E-3</v>
      </c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H117" s="5"/>
      <c r="EO117" s="91">
        <v>84484.2</v>
      </c>
      <c r="EP117" s="1">
        <f>+'gaku-mk1131'!G120</f>
        <v>83198.3</v>
      </c>
      <c r="EQ117" s="5">
        <f t="shared" ca="1" si="256"/>
        <v>18911.916352818214</v>
      </c>
      <c r="ER117" s="90">
        <f ca="1">+OFFSET($EK$6,(ROW(ER117)-ROW($ER$9))/4,0)</f>
        <v>777799.39269653813</v>
      </c>
      <c r="ES117" s="7">
        <f ca="1">+ES116+$EQ116</f>
        <v>833830.45443304034</v>
      </c>
      <c r="ET117" s="7">
        <f ca="1">+ET116+EQ116-(ES117-ER117)/4</f>
        <v>777799.39269653766</v>
      </c>
      <c r="EU117" s="132">
        <v>659236.5</v>
      </c>
      <c r="EV117" s="5">
        <f t="shared" ca="1" si="257"/>
        <v>6414.333333333333</v>
      </c>
      <c r="EW117" s="92">
        <f t="shared" ca="1" si="258"/>
        <v>103.7</v>
      </c>
      <c r="EX117">
        <f t="shared" ca="1" si="339"/>
        <v>0.72156786561037189</v>
      </c>
      <c r="EY117">
        <f t="shared" ca="1" si="259"/>
        <v>0.76583404999803184</v>
      </c>
      <c r="EZ117">
        <f t="shared" ca="1" si="348"/>
        <v>9.3201986094393011E-3</v>
      </c>
      <c r="FA117">
        <f t="shared" ca="1" si="348"/>
        <v>1.10203069547198E-2</v>
      </c>
      <c r="FC117" s="6">
        <f>+call!C155</f>
        <v>0.50566666666666704</v>
      </c>
      <c r="FE117" s="142">
        <f>fof!B179/10</f>
        <v>13244.9</v>
      </c>
      <c r="FF117" s="142">
        <f>fof!C179/10</f>
        <v>349922.1</v>
      </c>
      <c r="FN117" s="5">
        <f t="shared" si="227"/>
        <v>13244.9</v>
      </c>
      <c r="FO117" s="5">
        <f t="shared" si="211"/>
        <v>349922.1</v>
      </c>
      <c r="FP117" s="1">
        <f t="shared" si="340"/>
        <v>1.5955598889413785</v>
      </c>
      <c r="FQ117" s="1">
        <f t="shared" si="341"/>
        <v>42.153709504347631</v>
      </c>
      <c r="FR117" s="211">
        <f>+FP117/消費税調整!$E117*100</f>
        <v>1.563334334683631</v>
      </c>
      <c r="FS117" s="211">
        <f>+FQ117/消費税調整!$E117*100</f>
        <v>41.302330209710838</v>
      </c>
      <c r="FT117" s="83">
        <f t="shared" si="300"/>
        <v>-0.10652230560746688</v>
      </c>
      <c r="FU117" s="83">
        <f t="shared" si="301"/>
        <v>-0.18995995285796596</v>
      </c>
      <c r="FW117" s="5">
        <f>kshotoku1722!E65</f>
        <v>264041.8</v>
      </c>
      <c r="FX117" s="72">
        <f t="shared" ca="1" si="261"/>
        <v>0.39695602969703164</v>
      </c>
      <c r="FY117">
        <f t="shared" ca="1" si="302"/>
        <v>1.389564789403382E-2</v>
      </c>
      <c r="GA117" s="72">
        <f ca="1">+AVERAGE(OFFSET(Maikin05!$F$10,ROUNDDOWN((ROW(GA117)-ROW(GA$45))/4,0),MOD(ROW(GA117)-ROW(GA$45),4)*3):OFFSET(Maikin05!$F$10,ROUNDDOWN((ROW(GA117)-ROW(GA$45))/4,0),MOD(ROW(GA117)-ROW(GA$45),4)*3+2))</f>
        <v>103.7</v>
      </c>
      <c r="GB117" s="72">
        <f ca="1">+AVERAGE(OFFSET(Maikin30!$F$20,ROUNDDOWN((ROW(GB117)-ROW(GB$5))/4,0),MOD(ROW(GB117)-ROW(GB$5),4)*3):OFFSET(Maikin30!$F$20,ROUNDDOWN((ROW(GB117)-ROW(GB$5))/4,0),MOD(ROW(GB117)-ROW(GB$5),4)*3+2))</f>
        <v>103.10000000000001</v>
      </c>
      <c r="GC117" s="5">
        <f ca="1">+AVERAGE(OFFSET(Rocho!$J$66,(ROW(GC117)-ROW($GC$5))*3,0):OFFSET(Rocho!$J$66,(ROW(GC117)-ROW($GC$5))*3+2,0))</f>
        <v>6414.333333333333</v>
      </c>
      <c r="GD117" s="72">
        <f t="shared" ca="1" si="262"/>
        <v>80.129919752222136</v>
      </c>
      <c r="GE117">
        <f t="shared" ca="1" si="303"/>
        <v>-9.983898485938383E-3</v>
      </c>
      <c r="GF117" s="72"/>
      <c r="GG117" s="87" t="s">
        <v>336</v>
      </c>
      <c r="GH117" s="79">
        <f ca="1">+AVERAGE(OFFSET(Rocho!$D$6,(ROW(GH117)-ROW($GH$5))*3,0):OFFSET(Rocho!$D$6,(ROW(GH117)-ROW($GH$5))*3+2,0))/10000</f>
        <v>10942</v>
      </c>
      <c r="GI117" s="82">
        <f>Rocho!T118</f>
        <v>8545.4328740430501</v>
      </c>
      <c r="GJ117">
        <f t="shared" si="304"/>
        <v>-1.5065341204115389E-3</v>
      </c>
      <c r="GL117" s="94">
        <f t="shared" si="230"/>
        <v>261560.2</v>
      </c>
      <c r="GM117" s="5">
        <f t="shared" si="263"/>
        <v>84484.1</v>
      </c>
      <c r="GN117" s="5">
        <f>+'gaku-mk1722'!C64-'gaku-mk1722'!D64</f>
        <v>5885</v>
      </c>
      <c r="GO117" s="5">
        <f t="shared" si="264"/>
        <v>24395.1</v>
      </c>
      <c r="GP117" s="5">
        <f t="shared" si="265"/>
        <v>16295.8</v>
      </c>
      <c r="GQ117" s="5">
        <f>+'gaku-mk1722'!H64</f>
        <v>1297.8</v>
      </c>
      <c r="GR117" s="5">
        <f>+'gaku-mk1722'!W64</f>
        <v>122186.9</v>
      </c>
      <c r="GS117" s="5">
        <f>+'gaku-mk1722'!M64</f>
        <v>94904.3</v>
      </c>
      <c r="GT117" s="5">
        <f>+'gaku-mk1722'!N64</f>
        <v>87888.8</v>
      </c>
      <c r="GU117" s="5">
        <f t="shared" si="266"/>
        <v>80293.100000000006</v>
      </c>
      <c r="GV117" s="5">
        <f>+'gaku-jk1722'!C64-'gaku-jk1722'!D64</f>
        <v>5539.6999999999534</v>
      </c>
      <c r="GW117" s="5">
        <f t="shared" si="267"/>
        <v>17484.5</v>
      </c>
      <c r="GX117" s="5">
        <f t="shared" si="268"/>
        <v>16047</v>
      </c>
      <c r="GY117" s="5">
        <f>+'gaku-jk1722'!H64</f>
        <v>1262.4000000000001</v>
      </c>
      <c r="GZ117" s="5">
        <f>+'gaku-jk1722'!Z64</f>
        <v>119541.2</v>
      </c>
      <c r="HA117" s="5">
        <f>+'gaku-jk1722'!M64</f>
        <v>80617</v>
      </c>
      <c r="HB117" s="5">
        <f>+'gaku-jk1722'!N64</f>
        <v>77891.899999999994</v>
      </c>
      <c r="HC117" s="9">
        <f t="shared" ca="1" si="231"/>
        <v>105.5</v>
      </c>
      <c r="HD117">
        <f ca="1">+OFFSET('def-cy1722'!$C$8,ROUNDDOWN((ROW(Sheet1!HG117)-ROW(Sheet1!HG$61))/4,0),0)</f>
        <v>104.4</v>
      </c>
      <c r="HE117" s="9">
        <f t="shared" ca="1" si="232"/>
        <v>136.1</v>
      </c>
      <c r="HF117" s="9">
        <f t="shared" ca="1" si="233"/>
        <v>103</v>
      </c>
      <c r="HG117">
        <f ca="1">+OFFSET('def-cy1722'!$H$8,ROUNDDOWN((ROW(Sheet1!HG117)-ROW(Sheet1!HG$61))/4,0),0)</f>
        <v>105.1</v>
      </c>
      <c r="HH117">
        <f ca="1">+OFFSET('def-cy1722'!$W$8,ROUNDDOWN((ROW(Sheet1!HG117)-ROW(Sheet1!HG$61))/4,0),0)</f>
        <v>102.5</v>
      </c>
      <c r="HI117">
        <f ca="1">+OFFSET('def-cy1722'!$M$8,ROUNDDOWN((ROW(Sheet1!HG117)-ROW(Sheet1!HG$61))/4,0),0)</f>
        <v>118</v>
      </c>
      <c r="HJ117">
        <f ca="1">+OFFSET('def-cy1722'!$N$8,ROUNDDOWN((ROW(Sheet1!HG117)-ROW(Sheet1!HG$61))/4,0),0)</f>
        <v>115.4</v>
      </c>
      <c r="HS117" s="9">
        <f t="shared" ca="1" si="203"/>
        <v>105</v>
      </c>
      <c r="HT117" s="9">
        <f t="shared" ca="1" si="204"/>
        <v>103.7</v>
      </c>
      <c r="HU117" s="9">
        <f t="shared" ca="1" si="205"/>
        <v>144.9</v>
      </c>
      <c r="HV117" s="9">
        <f t="shared" ca="1" si="206"/>
        <v>100.5</v>
      </c>
      <c r="HW117" s="9">
        <f t="shared" ca="1" si="207"/>
        <v>102.5</v>
      </c>
      <c r="HX117" s="9">
        <f t="shared" ca="1" si="208"/>
        <v>101.7</v>
      </c>
      <c r="HY117" s="9">
        <f t="shared" ca="1" si="209"/>
        <v>122.9</v>
      </c>
      <c r="HZ117" s="9">
        <f t="shared" ca="1" si="210"/>
        <v>109</v>
      </c>
      <c r="IA117">
        <f t="shared" ca="1" si="234"/>
        <v>3.6179868816266433E-3</v>
      </c>
      <c r="IB117">
        <f t="shared" ca="1" si="235"/>
        <v>-2.2920023129193281E-5</v>
      </c>
      <c r="IC117">
        <f t="shared" ca="1" si="236"/>
        <v>4.6182788319910325E-3</v>
      </c>
      <c r="ID117">
        <f t="shared" ca="1" si="237"/>
        <v>1.9893589596007085E-3</v>
      </c>
      <c r="IE117">
        <f t="shared" ca="1" si="238"/>
        <v>-6.3210721322928421E-3</v>
      </c>
      <c r="IF117">
        <f t="shared" ca="1" si="239"/>
        <v>-1.6393684869399532E-3</v>
      </c>
      <c r="IG117">
        <f t="shared" ca="1" si="240"/>
        <v>8.8553509612030248E-3</v>
      </c>
      <c r="IH117">
        <f t="shared" ca="1" si="241"/>
        <v>-5.0404196329233925E-3</v>
      </c>
      <c r="II117">
        <f t="shared" ca="1" si="305"/>
        <v>6.0571953591360269E-3</v>
      </c>
      <c r="IJ117" s="5">
        <f t="shared" ca="1" si="306"/>
        <v>262405.87178793835</v>
      </c>
      <c r="IK117" s="1">
        <f t="shared" ca="1" si="269"/>
        <v>31.610981105748518</v>
      </c>
      <c r="IL117">
        <f t="shared" ca="1" si="307"/>
        <v>7.5781609643201563E-3</v>
      </c>
      <c r="IM117" s="5">
        <f t="shared" si="270"/>
        <v>261560.2</v>
      </c>
      <c r="IN117">
        <f t="shared" ca="1" si="271"/>
        <v>99.677723755883875</v>
      </c>
      <c r="IP117" s="112">
        <v>136.75363100370564</v>
      </c>
      <c r="IQ117" s="112">
        <v>138.02641418910127</v>
      </c>
      <c r="IR117">
        <f t="shared" si="272"/>
        <v>102.40852685441151</v>
      </c>
      <c r="IS117">
        <f t="shared" si="308"/>
        <v>-2.0471209043058896E-3</v>
      </c>
      <c r="IT117" s="112">
        <v>0.59747720493308532</v>
      </c>
      <c r="IU117">
        <f t="shared" si="309"/>
        <v>8.1294811615933976E-3</v>
      </c>
      <c r="IW117">
        <f>+util!B115</f>
        <v>118.966666666667</v>
      </c>
      <c r="IX117">
        <f t="shared" si="310"/>
        <v>5.6053813127155186E-4</v>
      </c>
      <c r="IY117">
        <f t="shared" si="311"/>
        <v>3.3632287876293108E-4</v>
      </c>
      <c r="JA117" s="5">
        <f t="shared" si="273"/>
        <v>136385.20000000001</v>
      </c>
      <c r="JB117" s="1">
        <f t="shared" si="274"/>
        <v>3.3517371205847013</v>
      </c>
      <c r="JC117" s="5">
        <f t="shared" ca="1" si="275"/>
        <v>136826.15820362704</v>
      </c>
      <c r="JD117" s="1">
        <f t="shared" ca="1" si="276"/>
        <v>16.482897552088325</v>
      </c>
      <c r="JE117">
        <f t="shared" ca="1" si="312"/>
        <v>-1.3851116614468341E-2</v>
      </c>
      <c r="JG117">
        <f t="shared" si="277"/>
        <v>0.55427907457645487</v>
      </c>
    </row>
    <row r="118" spans="1:267" x14ac:dyDescent="0.15">
      <c r="A118" t="s">
        <v>357</v>
      </c>
      <c r="B118" s="5">
        <f>+'gaku-mk1722'!B65</f>
        <v>526020.69999999995</v>
      </c>
      <c r="C118" s="5">
        <f>+'kgaku-mk1722'!B66</f>
        <v>289353.5</v>
      </c>
      <c r="D118" s="5">
        <f>+'kgaku-mk1722'!C66</f>
        <v>2370.1</v>
      </c>
      <c r="E118" s="5">
        <f>+'kgaku-mk1722'!D66</f>
        <v>855.9</v>
      </c>
      <c r="F118" s="5">
        <f>+'kgaku-mk1722'!F66</f>
        <v>24343.9</v>
      </c>
      <c r="G118" s="5">
        <f>+'kgaku-mk1722'!G66</f>
        <v>15206.7</v>
      </c>
      <c r="H118" s="5">
        <f>+'kgaku-mk1722'!H66</f>
        <v>77544.100000000006</v>
      </c>
      <c r="I118" s="5">
        <f>+'kgaku-mk1722'!I66</f>
        <v>170744.6</v>
      </c>
      <c r="J118" s="5">
        <f>+'gaku-mk1722'!F65</f>
        <v>17355.400000000001</v>
      </c>
      <c r="K118" s="5">
        <f>+'gaku-mk1722'!G65</f>
        <v>83185.5</v>
      </c>
      <c r="L118" s="5">
        <f>+'gaku-jk1722'!B65</f>
        <v>504182</v>
      </c>
      <c r="M118" s="5">
        <f>+'kgaku-jk1722'!B66</f>
        <v>277239.90000000002</v>
      </c>
      <c r="N118" s="5">
        <f>+'kgaku-jk1722'!C66</f>
        <v>1921.1</v>
      </c>
      <c r="O118" s="5">
        <f>+'kgaku-jk1722'!D66</f>
        <v>836</v>
      </c>
      <c r="P118" s="5">
        <f>+'kgaku-jk1722'!F66</f>
        <v>17698.5</v>
      </c>
      <c r="Q118" s="5">
        <f>+'kgaku-jk1722'!G66</f>
        <v>14673.2</v>
      </c>
      <c r="R118" s="5">
        <f>+'kgaku-jk1722'!H66</f>
        <v>76934.600000000006</v>
      </c>
      <c r="S118" s="5">
        <f>+'kgaku-jk1722'!I66</f>
        <v>167715.70000000001</v>
      </c>
      <c r="T118" s="5">
        <f>+'gaku-jk1722'!F65</f>
        <v>16856.599999999999</v>
      </c>
      <c r="U118" s="5">
        <f>+'gaku-jk1722'!G65</f>
        <v>78726.100000000006</v>
      </c>
      <c r="V118" s="8">
        <f t="shared" si="324"/>
        <v>104.33151123998871</v>
      </c>
      <c r="W118" s="8">
        <f t="shared" si="325"/>
        <v>104.36935664743783</v>
      </c>
      <c r="X118" s="8">
        <f t="shared" si="326"/>
        <v>123.37202644318359</v>
      </c>
      <c r="Y118" s="8">
        <f t="shared" si="327"/>
        <v>102.3803827751196</v>
      </c>
      <c r="Z118" s="8">
        <f t="shared" si="328"/>
        <v>137.54781478656383</v>
      </c>
      <c r="AA118" s="8">
        <f t="shared" si="329"/>
        <v>103.63588038055775</v>
      </c>
      <c r="AB118" s="8">
        <f t="shared" si="330"/>
        <v>100.7922313237477</v>
      </c>
      <c r="AC118" s="8">
        <f t="shared" si="331"/>
        <v>101.80597284571451</v>
      </c>
      <c r="AD118" s="8">
        <f t="shared" si="332"/>
        <v>102.9590783432009</v>
      </c>
      <c r="AE118" s="8">
        <f t="shared" si="333"/>
        <v>105.6644492741289</v>
      </c>
      <c r="AF118" s="10">
        <f ca="1">+OFFSET('kdef-cy1722'!B$9,ROUNDDOWN((ROW(Sheet1!AF118)-ROW(Sheet1!AF$61))/4,0),0)</f>
        <v>104.3</v>
      </c>
      <c r="AG118" s="10">
        <f ca="1">+OFFSET('kdef-cy1722'!C$9,ROUNDDOWN((ROW(Sheet1!AG118)-ROW(Sheet1!AG$61))/4,0),0)</f>
        <v>119.8</v>
      </c>
      <c r="AH118" s="10">
        <f ca="1">+OFFSET('kdef-cy1722'!D$9,ROUNDDOWN((ROW(Sheet1!AH118)-ROW(Sheet1!AH$61))/4,0),0)</f>
        <v>102.6</v>
      </c>
      <c r="AI118" s="10">
        <f ca="1">+OFFSET('kdef-cy1722'!F$9,ROUNDDOWN((ROW(Sheet1!AI118)-ROW(Sheet1!AI$61))/4,0),0)</f>
        <v>136.1</v>
      </c>
      <c r="AJ118" s="10">
        <f ca="1">+OFFSET('kdef-cy1722'!G$9,ROUNDDOWN((ROW(Sheet1!AJ118)-ROW(Sheet1!AJ$61))/4,0),0)</f>
        <v>104</v>
      </c>
      <c r="AK118" s="10">
        <f ca="1">+OFFSET('kdef-cy1722'!H$9,ROUNDDOWN((ROW(Sheet1!AK118)-ROW(Sheet1!AK$61))/4,0),0)</f>
        <v>100.9</v>
      </c>
      <c r="AL118" s="10">
        <f ca="1">+OFFSET('kdef-cy1722'!I$9,ROUNDDOWN((ROW(Sheet1!AL118)-ROW(Sheet1!AL$61))/4,0),0)</f>
        <v>101.9</v>
      </c>
      <c r="AM118" s="10">
        <f ca="1">+OFFSET('def-cy1722'!$F$8,ROUNDDOWN((ROW(Sheet1!AM118)-ROW(Sheet1!AM$61))/4,0),0)</f>
        <v>103</v>
      </c>
      <c r="AN118" s="10">
        <f ca="1">+OFFSET('def-cy1722'!$G$8,ROUNDDOWN((ROW(Sheet1!AN118)-ROW(Sheet1!AN$61))/4,0),0)</f>
        <v>105.5</v>
      </c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9">
        <f t="shared" ca="1" si="316"/>
        <v>103.6</v>
      </c>
      <c r="AY118" s="9">
        <f t="shared" ca="1" si="317"/>
        <v>128.6</v>
      </c>
      <c r="AZ118" s="9">
        <f t="shared" ca="1" si="318"/>
        <v>101</v>
      </c>
      <c r="BA118" s="9">
        <f t="shared" ca="1" si="319"/>
        <v>144.9</v>
      </c>
      <c r="BB118" s="9">
        <f t="shared" ca="1" si="320"/>
        <v>103.6</v>
      </c>
      <c r="BC118" s="9">
        <f t="shared" ca="1" si="321"/>
        <v>97.2</v>
      </c>
      <c r="BD118" s="9">
        <f t="shared" ca="1" si="322"/>
        <v>101.4</v>
      </c>
      <c r="BE118" s="9">
        <f t="shared" ca="1" si="322"/>
        <v>100.5</v>
      </c>
      <c r="BF118" s="9">
        <f t="shared" ca="1" si="323"/>
        <v>105</v>
      </c>
      <c r="BG118">
        <f t="shared" ca="1" si="278"/>
        <v>-4.5677493792179369E-4</v>
      </c>
      <c r="BH118">
        <f t="shared" ca="1" si="279"/>
        <v>5.8399920631977141E-5</v>
      </c>
      <c r="BI118">
        <f t="shared" ca="1" si="280"/>
        <v>-2.1763563581689944E-3</v>
      </c>
      <c r="BJ118">
        <f t="shared" ca="1" si="281"/>
        <v>-4.7892725859376003E-3</v>
      </c>
      <c r="BK118">
        <f t="shared" ca="1" si="282"/>
        <v>-1.0148528997988265E-2</v>
      </c>
      <c r="BL118" s="13">
        <f t="shared" ca="1" si="283"/>
        <v>-1.7512532959384677E-2</v>
      </c>
      <c r="BM118">
        <f t="shared" ca="1" si="342"/>
        <v>7.4787501713455161E-3</v>
      </c>
      <c r="BN118">
        <f t="shared" ca="1" si="343"/>
        <v>1.9623814423788643E-2</v>
      </c>
      <c r="BO118" s="13">
        <f t="shared" ca="1" si="344"/>
        <v>2.710256459513416E-2</v>
      </c>
      <c r="BP118">
        <f t="shared" ca="1" si="284"/>
        <v>-1.3082210391926396E-2</v>
      </c>
      <c r="BQ118">
        <f t="shared" ca="1" si="285"/>
        <v>2.465499918917488E-3</v>
      </c>
      <c r="BR118">
        <f t="shared" ca="1" si="286"/>
        <v>6.4693313404261162E-3</v>
      </c>
      <c r="BS118" s="13">
        <f t="shared" ca="1" si="287"/>
        <v>-4.1473791325827916E-3</v>
      </c>
      <c r="BT118" s="5">
        <f t="shared" si="245"/>
        <v>78726.100000000006</v>
      </c>
      <c r="BU118" s="5">
        <f t="shared" ca="1" si="345"/>
        <v>260362.55751681514</v>
      </c>
      <c r="BV118" s="5">
        <f t="shared" ca="1" si="346"/>
        <v>33738.889675992039</v>
      </c>
      <c r="BW118" s="5">
        <f t="shared" ca="1" si="288"/>
        <v>111617.60624845355</v>
      </c>
      <c r="BX118" s="5">
        <f t="shared" si="248"/>
        <v>83185.5</v>
      </c>
      <c r="BY118" s="5">
        <f t="shared" si="249"/>
        <v>265009.60000000003</v>
      </c>
      <c r="BZ118" s="5">
        <f t="shared" si="250"/>
        <v>41699.300000000003</v>
      </c>
      <c r="CA118" s="5">
        <f t="shared" si="251"/>
        <v>124884.8</v>
      </c>
      <c r="CB118" s="9">
        <f t="shared" si="289"/>
        <v>105.6644492741289</v>
      </c>
      <c r="CC118" s="9">
        <f t="shared" ca="1" si="290"/>
        <v>101.78483516505048</v>
      </c>
      <c r="CD118" s="9">
        <f t="shared" ca="1" si="291"/>
        <v>123.59416803710776</v>
      </c>
      <c r="CE118" s="9">
        <f t="shared" ca="1" si="292"/>
        <v>111.88629123797418</v>
      </c>
      <c r="CF118" s="5"/>
      <c r="CG118" s="5">
        <f t="shared" si="347"/>
        <v>101.7707529668354</v>
      </c>
      <c r="CH118" s="5">
        <f t="shared" ca="1" si="293"/>
        <v>101.78483516505048</v>
      </c>
      <c r="CI118" s="5">
        <f t="shared" si="253"/>
        <v>120.67480632381329</v>
      </c>
      <c r="CJ118" s="5">
        <f t="shared" ca="1" si="294"/>
        <v>123.59416803710776</v>
      </c>
      <c r="CK118" s="5">
        <f t="shared" si="295"/>
        <v>110.24318245216327</v>
      </c>
      <c r="CL118" s="5">
        <f t="shared" ca="1" si="296"/>
        <v>111.88629123797418</v>
      </c>
      <c r="CM118" s="5"/>
      <c r="CN118" s="1">
        <f t="shared" si="334"/>
        <v>60.861715528836463</v>
      </c>
      <c r="CO118" s="1">
        <f t="shared" si="335"/>
        <v>9.5033251938679548</v>
      </c>
      <c r="CP118" s="1">
        <f t="shared" ca="1" si="336"/>
        <v>31.42934874697773</v>
      </c>
      <c r="CQ118" s="1">
        <f t="shared" ca="1" si="337"/>
        <v>4.0727489393096636</v>
      </c>
      <c r="CR118" s="1">
        <f t="shared" ca="1" si="338"/>
        <v>13.473783275688263</v>
      </c>
      <c r="CS118" s="83">
        <f t="shared" si="297"/>
        <v>-5.0314629716789201E-3</v>
      </c>
      <c r="CT118" s="83">
        <f t="shared" si="298"/>
        <v>-1.7654061232907445E-2</v>
      </c>
      <c r="CU118" s="83">
        <f t="shared" ca="1" si="254"/>
        <v>-1.5612802835106798E-2</v>
      </c>
      <c r="CV118" s="83">
        <f t="shared" ca="1" si="255"/>
        <v>2.879668279261215E-2</v>
      </c>
      <c r="CW118" s="83">
        <f t="shared" ca="1" si="255"/>
        <v>-2.101114685246304E-3</v>
      </c>
      <c r="CX118" s="83">
        <f t="shared" si="299"/>
        <v>-1.3338496333971583E-3</v>
      </c>
      <c r="CY118" s="83">
        <f t="shared" si="313"/>
        <v>4.2186527260542981E-3</v>
      </c>
      <c r="CZ118" s="83">
        <f t="shared" ca="1" si="314"/>
        <v>3.062570218731749E-3</v>
      </c>
      <c r="DA118" s="83">
        <f t="shared" ca="1" si="315"/>
        <v>-2.2619322473751277E-3</v>
      </c>
      <c r="DB118" s="83">
        <f t="shared" ca="1" si="315"/>
        <v>1.8349575148919992E-3</v>
      </c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H118" s="5"/>
      <c r="EO118" s="91">
        <v>83184.600000000006</v>
      </c>
      <c r="EP118" s="1">
        <f>+'gaku-mk1131'!G121</f>
        <v>82855.100000000006</v>
      </c>
      <c r="EQ118" s="5">
        <f t="shared" ca="1" si="256"/>
        <v>18586.861509036946</v>
      </c>
      <c r="ER118" s="7">
        <f ca="1">+ER117+$EQ117</f>
        <v>796711.30904935638</v>
      </c>
      <c r="ES118" s="4">
        <f ca="1">+ER117+EQ117</f>
        <v>796711.30904935638</v>
      </c>
      <c r="ET118" s="131">
        <f ca="1">+ET117+EQ117-(ES121-ER121)/4</f>
        <v>788462.7880998014</v>
      </c>
      <c r="EU118" s="132">
        <v>662898.5</v>
      </c>
      <c r="EV118" s="5">
        <f t="shared" ca="1" si="257"/>
        <v>6426.333333333333</v>
      </c>
      <c r="EW118" s="92">
        <f t="shared" ca="1" si="258"/>
        <v>103.53333333333332</v>
      </c>
      <c r="EX118">
        <f t="shared" ca="1" si="339"/>
        <v>0.71285023844734963</v>
      </c>
      <c r="EY118">
        <f t="shared" ca="1" si="259"/>
        <v>0.75878475831652881</v>
      </c>
      <c r="EZ118">
        <f t="shared" ca="1" si="348"/>
        <v>-1.2155081521880598E-2</v>
      </c>
      <c r="FA118">
        <f t="shared" ca="1" si="348"/>
        <v>-9.2473500616827888E-3</v>
      </c>
      <c r="FC118" s="6">
        <f>+call!C156</f>
        <v>0.50666666666666704</v>
      </c>
      <c r="FE118" s="142">
        <f>fof!B180/10</f>
        <v>14051.3</v>
      </c>
      <c r="FF118" s="142">
        <f>fof!C180/10</f>
        <v>374578.5</v>
      </c>
      <c r="FN118" s="5">
        <f t="shared" si="227"/>
        <v>14051.3</v>
      </c>
      <c r="FO118" s="5">
        <f t="shared" si="211"/>
        <v>374578.5</v>
      </c>
      <c r="FP118" s="1">
        <f t="shared" si="340"/>
        <v>1.6961855508731762</v>
      </c>
      <c r="FQ118" s="1">
        <f t="shared" si="341"/>
        <v>45.216787013852674</v>
      </c>
      <c r="FR118" s="211">
        <f>+FP118/消費税調整!$E118*100</f>
        <v>1.6641458988233746</v>
      </c>
      <c r="FS118" s="211">
        <f>+FQ118/消費税調整!$E118*100</f>
        <v>44.362676376022961</v>
      </c>
      <c r="FT118" s="83">
        <f t="shared" si="300"/>
        <v>6.2491083824290375E-2</v>
      </c>
      <c r="FU118" s="83">
        <f t="shared" si="301"/>
        <v>7.1479573837605517E-2</v>
      </c>
      <c r="FW118" s="5">
        <f>kshotoku1722!E66</f>
        <v>265849.3</v>
      </c>
      <c r="FX118" s="72">
        <f t="shared" ca="1" si="261"/>
        <v>0.39956926598599413</v>
      </c>
      <c r="FY118">
        <f t="shared" ca="1" si="302"/>
        <v>6.5616137469680378E-3</v>
      </c>
      <c r="GA118" s="72">
        <f ca="1">+AVERAGE(OFFSET(Maikin05!$F$10,ROUNDDOWN((ROW(GA118)-ROW(GA$45))/4,0),MOD(ROW(GA118)-ROW(GA$45),4)*3):OFFSET(Maikin05!$F$10,ROUNDDOWN((ROW(GA118)-ROW(GA$45))/4,0),MOD(ROW(GA118)-ROW(GA$45),4)*3+2))</f>
        <v>103.53333333333332</v>
      </c>
      <c r="GB118" s="72">
        <f ca="1">+AVERAGE(OFFSET(Maikin30!$F$20,ROUNDDOWN((ROW(GB118)-ROW(GB$5))/4,0),MOD(ROW(GB118)-ROW(GB$5),4)*3):OFFSET(Maikin30!$F$20,ROUNDDOWN((ROW(GB118)-ROW(GB$5))/4,0),MOD(ROW(GB118)-ROW(GB$5),4)*3+2))</f>
        <v>102.80000000000001</v>
      </c>
      <c r="GC118" s="5">
        <f ca="1">+AVERAGE(OFFSET(Rocho!$J$66,(ROW(GC118)-ROW($GC$5))*3,0):OFFSET(Rocho!$J$66,(ROW(GC118)-ROW($GC$5))*3+2,0))</f>
        <v>6426.333333333333</v>
      </c>
      <c r="GD118" s="72">
        <f t="shared" ca="1" si="262"/>
        <v>80.315672173307803</v>
      </c>
      <c r="GE118">
        <f t="shared" ca="1" si="303"/>
        <v>2.3154578676379441E-3</v>
      </c>
      <c r="GF118" s="72"/>
      <c r="GG118" s="87" t="s">
        <v>337</v>
      </c>
      <c r="GH118" s="79">
        <f ca="1">+AVERAGE(OFFSET(Rocho!$D$6,(ROW(GH118)-ROW($GH$5))*3,0):OFFSET(Rocho!$D$6,(ROW(GH118)-ROW($GH$5))*3+2,0))/10000</f>
        <v>10959.333333333332</v>
      </c>
      <c r="GI118" s="82">
        <f>Rocho!T119</f>
        <v>8544.6392971764599</v>
      </c>
      <c r="GJ118">
        <f t="shared" si="304"/>
        <v>-9.2869925792023021E-5</v>
      </c>
      <c r="GL118" s="94">
        <f t="shared" si="230"/>
        <v>261011.09999999998</v>
      </c>
      <c r="GM118" s="5">
        <f t="shared" si="263"/>
        <v>83185.5</v>
      </c>
      <c r="GN118" s="5">
        <f>+'gaku-mk1722'!C65-'gaku-mk1722'!D65</f>
        <v>5851</v>
      </c>
      <c r="GO118" s="5">
        <f t="shared" si="264"/>
        <v>24343.9</v>
      </c>
      <c r="GP118" s="5">
        <f t="shared" si="265"/>
        <v>17355.400000000001</v>
      </c>
      <c r="GQ118" s="5">
        <f>+'gaku-mk1722'!H65</f>
        <v>4651.1000000000004</v>
      </c>
      <c r="GR118" s="5">
        <f>+'gaku-mk1722'!W65</f>
        <v>120478.1</v>
      </c>
      <c r="GS118" s="5">
        <f>+'gaku-mk1722'!M65</f>
        <v>95200.6</v>
      </c>
      <c r="GT118" s="5">
        <f>+'gaku-mk1722'!N65</f>
        <v>90054.5</v>
      </c>
      <c r="GU118" s="5">
        <f t="shared" si="266"/>
        <v>78726.100000000006</v>
      </c>
      <c r="GV118" s="5">
        <f>+'gaku-jk1722'!C65-'gaku-jk1722'!D65</f>
        <v>5501.8999999999651</v>
      </c>
      <c r="GW118" s="5">
        <f t="shared" si="267"/>
        <v>17698.5</v>
      </c>
      <c r="GX118" s="5">
        <f t="shared" si="268"/>
        <v>16856.599999999999</v>
      </c>
      <c r="GY118" s="5">
        <f>+'gaku-jk1722'!H65</f>
        <v>4355.3999999999996</v>
      </c>
      <c r="GZ118" s="5">
        <f>+'gaku-jk1722'!Z65</f>
        <v>117310.8</v>
      </c>
      <c r="HA118" s="5">
        <f>+'gaku-jk1722'!M65</f>
        <v>79006.600000000006</v>
      </c>
      <c r="HB118" s="5">
        <f>+'gaku-jk1722'!N65</f>
        <v>75586.3</v>
      </c>
      <c r="HC118" s="9">
        <f t="shared" ca="1" si="231"/>
        <v>105.5</v>
      </c>
      <c r="HD118">
        <f ca="1">+OFFSET('def-cy1722'!$C$8,ROUNDDOWN((ROW(Sheet1!HG118)-ROW(Sheet1!HG$61))/4,0),0)</f>
        <v>104.4</v>
      </c>
      <c r="HE118" s="9">
        <f t="shared" ca="1" si="232"/>
        <v>136.1</v>
      </c>
      <c r="HF118" s="9">
        <f t="shared" ca="1" si="233"/>
        <v>103</v>
      </c>
      <c r="HG118">
        <f ca="1">+OFFSET('def-cy1722'!$H$8,ROUNDDOWN((ROW(Sheet1!HG118)-ROW(Sheet1!HG$61))/4,0),0)</f>
        <v>105.1</v>
      </c>
      <c r="HH118">
        <f ca="1">+OFFSET('def-cy1722'!$W$8,ROUNDDOWN((ROW(Sheet1!HG118)-ROW(Sheet1!HG$61))/4,0),0)</f>
        <v>102.5</v>
      </c>
      <c r="HI118">
        <f ca="1">+OFFSET('def-cy1722'!$M$8,ROUNDDOWN((ROW(Sheet1!HG118)-ROW(Sheet1!HG$61))/4,0),0)</f>
        <v>118</v>
      </c>
      <c r="HJ118">
        <f ca="1">+OFFSET('def-cy1722'!$N$8,ROUNDDOWN((ROW(Sheet1!HG118)-ROW(Sheet1!HG$61))/4,0),0)</f>
        <v>115.4</v>
      </c>
      <c r="HS118" s="9">
        <f t="shared" ca="1" si="203"/>
        <v>105</v>
      </c>
      <c r="HT118" s="9">
        <f t="shared" ca="1" si="204"/>
        <v>103.7</v>
      </c>
      <c r="HU118" s="9">
        <f t="shared" ca="1" si="205"/>
        <v>144.9</v>
      </c>
      <c r="HV118" s="9">
        <f t="shared" ca="1" si="206"/>
        <v>100.5</v>
      </c>
      <c r="HW118" s="9">
        <f t="shared" ca="1" si="207"/>
        <v>102.5</v>
      </c>
      <c r="HX118" s="9">
        <f t="shared" ca="1" si="208"/>
        <v>101.7</v>
      </c>
      <c r="HY118" s="9">
        <f t="shared" ca="1" si="209"/>
        <v>122.9</v>
      </c>
      <c r="HZ118" s="9">
        <f t="shared" ca="1" si="210"/>
        <v>109</v>
      </c>
      <c r="IA118">
        <f t="shared" ca="1" si="234"/>
        <v>-6.1266053745676645E-3</v>
      </c>
      <c r="IB118">
        <f t="shared" ca="1" si="235"/>
        <v>-1.4595943321205464E-4</v>
      </c>
      <c r="IC118">
        <f t="shared" ca="1" si="236"/>
        <v>1.1546324819510677E-3</v>
      </c>
      <c r="ID118">
        <f t="shared" ca="1" si="237"/>
        <v>3.0296898591826802E-3</v>
      </c>
      <c r="IE118">
        <f t="shared" ca="1" si="238"/>
        <v>1.1804983853967988E-2</v>
      </c>
      <c r="IF118">
        <f t="shared" ca="1" si="239"/>
        <v>-8.4462770219722802E-3</v>
      </c>
      <c r="IG118">
        <f t="shared" ca="1" si="240"/>
        <v>-7.3696566856932492E-3</v>
      </c>
      <c r="IH118">
        <f t="shared" ca="1" si="241"/>
        <v>9.3577636814340028E-3</v>
      </c>
      <c r="II118">
        <f t="shared" ca="1" si="305"/>
        <v>3.2585713610904891E-3</v>
      </c>
      <c r="IJ118" s="5">
        <f t="shared" ca="1" si="306"/>
        <v>263260.94004672847</v>
      </c>
      <c r="IK118" s="1">
        <f t="shared" ca="1" si="269"/>
        <v>31.779223460928911</v>
      </c>
      <c r="IL118">
        <f t="shared" ca="1" si="307"/>
        <v>5.3081624005342229E-3</v>
      </c>
      <c r="IM118" s="5">
        <f t="shared" si="270"/>
        <v>261011.09999999998</v>
      </c>
      <c r="IN118">
        <f t="shared" ca="1" si="271"/>
        <v>99.145395421618886</v>
      </c>
      <c r="IP118" s="112">
        <v>135.9827237732938</v>
      </c>
      <c r="IQ118" s="112">
        <v>136.5026100497652</v>
      </c>
      <c r="IR118">
        <f t="shared" si="272"/>
        <v>100.98513796955115</v>
      </c>
      <c r="IS118">
        <f t="shared" si="308"/>
        <v>-1.399662200377561E-2</v>
      </c>
      <c r="IT118" s="112">
        <v>0.59088108894047064</v>
      </c>
      <c r="IU118">
        <f t="shared" si="309"/>
        <v>-1.1101338322683724E-2</v>
      </c>
      <c r="IW118">
        <f>+util!B116</f>
        <v>116.166666666667</v>
      </c>
      <c r="IX118">
        <f t="shared" si="310"/>
        <v>-2.3817400295535991E-2</v>
      </c>
      <c r="IY118">
        <f t="shared" si="311"/>
        <v>-1.4290440177321593E-2</v>
      </c>
      <c r="JA118" s="5">
        <f t="shared" si="273"/>
        <v>136126.30000000002</v>
      </c>
      <c r="JB118" s="1">
        <f t="shared" si="274"/>
        <v>3.2644744636001084</v>
      </c>
      <c r="JC118" s="5">
        <f t="shared" ca="1" si="275"/>
        <v>137299.66925959464</v>
      </c>
      <c r="JD118" s="1">
        <f t="shared" ca="1" si="276"/>
        <v>16.57396220547497</v>
      </c>
      <c r="JE118">
        <f t="shared" ca="1" si="312"/>
        <v>5.5095907121546685E-3</v>
      </c>
      <c r="JG118">
        <f t="shared" si="277"/>
        <v>0.54988059867270156</v>
      </c>
    </row>
    <row r="119" spans="1:267" x14ac:dyDescent="0.15">
      <c r="A119" t="s">
        <v>358</v>
      </c>
      <c r="B119" s="5">
        <f>+'gaku-mk1722'!B66</f>
        <v>515692.1</v>
      </c>
      <c r="C119" s="5">
        <f>+'kgaku-mk1722'!B67</f>
        <v>289544.09999999998</v>
      </c>
      <c r="D119" s="5">
        <f>+'kgaku-mk1722'!C67</f>
        <v>2208.6999999999998</v>
      </c>
      <c r="E119" s="5">
        <f>+'kgaku-mk1722'!D67</f>
        <v>835.1</v>
      </c>
      <c r="F119" s="5">
        <f>+'kgaku-mk1722'!F67</f>
        <v>23853.5</v>
      </c>
      <c r="G119" s="5">
        <f>+'kgaku-mk1722'!G67</f>
        <v>15540.4</v>
      </c>
      <c r="H119" s="5">
        <f>+'kgaku-mk1722'!H67</f>
        <v>78194.399999999994</v>
      </c>
      <c r="I119" s="5">
        <f>+'kgaku-mk1722'!I67</f>
        <v>170582.2</v>
      </c>
      <c r="J119" s="5">
        <f>+'gaku-mk1722'!F66</f>
        <v>18185.599999999999</v>
      </c>
      <c r="K119" s="5">
        <f>+'gaku-mk1722'!G66</f>
        <v>82206.5</v>
      </c>
      <c r="L119" s="5">
        <f>+'gaku-jk1722'!B66</f>
        <v>498009.4</v>
      </c>
      <c r="M119" s="5">
        <f>+'kgaku-jk1722'!B67</f>
        <v>276253.90000000002</v>
      </c>
      <c r="N119" s="5">
        <f>+'kgaku-jk1722'!C67</f>
        <v>1731.9</v>
      </c>
      <c r="O119" s="5">
        <f>+'kgaku-jk1722'!D67</f>
        <v>806.8</v>
      </c>
      <c r="P119" s="5">
        <f>+'kgaku-jk1722'!F67</f>
        <v>17677.5</v>
      </c>
      <c r="Q119" s="5">
        <f>+'kgaku-jk1722'!G67</f>
        <v>14934</v>
      </c>
      <c r="R119" s="5">
        <f>+'kgaku-jk1722'!H67</f>
        <v>76476</v>
      </c>
      <c r="S119" s="5">
        <f>+'kgaku-jk1722'!I67</f>
        <v>167119.79999999999</v>
      </c>
      <c r="T119" s="5">
        <f>+'gaku-jk1722'!F66</f>
        <v>17497.099999999999</v>
      </c>
      <c r="U119" s="5">
        <f>+'gaku-jk1722'!G66</f>
        <v>77571.899999999994</v>
      </c>
      <c r="V119" s="8">
        <f t="shared" si="324"/>
        <v>103.55067595109651</v>
      </c>
      <c r="W119" s="8">
        <f t="shared" si="325"/>
        <v>104.81086420861388</v>
      </c>
      <c r="X119" s="8">
        <f t="shared" si="326"/>
        <v>127.5304578786304</v>
      </c>
      <c r="Y119" s="8">
        <f t="shared" si="327"/>
        <v>103.50768468021816</v>
      </c>
      <c r="Z119" s="8">
        <f t="shared" si="328"/>
        <v>134.93706689294299</v>
      </c>
      <c r="AA119" s="8">
        <f t="shared" si="329"/>
        <v>104.06053301191911</v>
      </c>
      <c r="AB119" s="8">
        <f t="shared" si="330"/>
        <v>102.2469794445316</v>
      </c>
      <c r="AC119" s="8">
        <f t="shared" si="331"/>
        <v>102.07180717066441</v>
      </c>
      <c r="AD119" s="8">
        <f t="shared" si="332"/>
        <v>103.93493778969088</v>
      </c>
      <c r="AE119" s="8">
        <f t="shared" si="333"/>
        <v>105.97458615813203</v>
      </c>
      <c r="AF119" s="10">
        <f ca="1">+OFFSET('kdef-cy1722'!B$9,ROUNDDOWN((ROW(Sheet1!AF119)-ROW(Sheet1!AF$61))/4,0),0)</f>
        <v>104.3</v>
      </c>
      <c r="AG119" s="10">
        <f ca="1">+OFFSET('kdef-cy1722'!C$9,ROUNDDOWN((ROW(Sheet1!AG119)-ROW(Sheet1!AG$61))/4,0),0)</f>
        <v>119.8</v>
      </c>
      <c r="AH119" s="10">
        <f ca="1">+OFFSET('kdef-cy1722'!D$9,ROUNDDOWN((ROW(Sheet1!AH119)-ROW(Sheet1!AH$61))/4,0),0)</f>
        <v>102.6</v>
      </c>
      <c r="AI119" s="10">
        <f ca="1">+OFFSET('kdef-cy1722'!F$9,ROUNDDOWN((ROW(Sheet1!AI119)-ROW(Sheet1!AI$61))/4,0),0)</f>
        <v>136.1</v>
      </c>
      <c r="AJ119" s="10">
        <f ca="1">+OFFSET('kdef-cy1722'!G$9,ROUNDDOWN((ROW(Sheet1!AJ119)-ROW(Sheet1!AJ$61))/4,0),0)</f>
        <v>104</v>
      </c>
      <c r="AK119" s="10">
        <f ca="1">+OFFSET('kdef-cy1722'!H$9,ROUNDDOWN((ROW(Sheet1!AK119)-ROW(Sheet1!AK$61))/4,0),0)</f>
        <v>100.9</v>
      </c>
      <c r="AL119" s="10">
        <f ca="1">+OFFSET('kdef-cy1722'!I$9,ROUNDDOWN((ROW(Sheet1!AL119)-ROW(Sheet1!AL$61))/4,0),0)</f>
        <v>101.9</v>
      </c>
      <c r="AM119" s="10">
        <f ca="1">+OFFSET('def-cy1722'!$F$8,ROUNDDOWN((ROW(Sheet1!AM119)-ROW(Sheet1!AM$61))/4,0),0)</f>
        <v>103</v>
      </c>
      <c r="AN119" s="10">
        <f ca="1">+OFFSET('def-cy1722'!$G$8,ROUNDDOWN((ROW(Sheet1!AN119)-ROW(Sheet1!AN$61))/4,0),0)</f>
        <v>105.5</v>
      </c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9">
        <f t="shared" ca="1" si="316"/>
        <v>103.6</v>
      </c>
      <c r="AY119" s="9">
        <f t="shared" ca="1" si="317"/>
        <v>128.6</v>
      </c>
      <c r="AZ119" s="9">
        <f t="shared" ca="1" si="318"/>
        <v>101</v>
      </c>
      <c r="BA119" s="9">
        <f t="shared" ca="1" si="319"/>
        <v>144.9</v>
      </c>
      <c r="BB119" s="9">
        <f t="shared" ca="1" si="320"/>
        <v>103.6</v>
      </c>
      <c r="BC119" s="9">
        <f t="shared" ca="1" si="321"/>
        <v>97.2</v>
      </c>
      <c r="BD119" s="9">
        <f t="shared" ca="1" si="322"/>
        <v>101.4</v>
      </c>
      <c r="BE119" s="9">
        <f t="shared" ca="1" si="322"/>
        <v>100.5</v>
      </c>
      <c r="BF119" s="9">
        <f t="shared" ca="1" si="323"/>
        <v>105</v>
      </c>
      <c r="BG119">
        <f t="shared" ca="1" si="278"/>
        <v>-9.2983361772066219E-4</v>
      </c>
      <c r="BH119">
        <f t="shared" ca="1" si="279"/>
        <v>1.1270608608982174E-4</v>
      </c>
      <c r="BI119">
        <f t="shared" ca="1" si="280"/>
        <v>1.0325485607386917E-3</v>
      </c>
      <c r="BJ119">
        <f t="shared" ca="1" si="281"/>
        <v>-1.7035051800668192E-3</v>
      </c>
      <c r="BK119">
        <f t="shared" ca="1" si="282"/>
        <v>-2.3091624337020305E-3</v>
      </c>
      <c r="BL119" s="13">
        <f t="shared" ca="1" si="283"/>
        <v>-3.7972465846609982E-3</v>
      </c>
      <c r="BM119">
        <f t="shared" ca="1" si="342"/>
        <v>-7.1453043751375689E-4</v>
      </c>
      <c r="BN119">
        <f t="shared" ca="1" si="343"/>
        <v>1.511535143953791E-2</v>
      </c>
      <c r="BO119" s="13">
        <f t="shared" ca="1" si="344"/>
        <v>1.4400821002024153E-2</v>
      </c>
      <c r="BP119">
        <f t="shared" ca="1" si="284"/>
        <v>-9.6760506297667529E-3</v>
      </c>
      <c r="BQ119">
        <f t="shared" ca="1" si="285"/>
        <v>-2.4294918320103768E-4</v>
      </c>
      <c r="BR119">
        <f t="shared" ca="1" si="286"/>
        <v>5.1394063754795077E-3</v>
      </c>
      <c r="BS119" s="13">
        <f t="shared" ca="1" si="287"/>
        <v>-4.7795934374882821E-3</v>
      </c>
      <c r="BT119" s="5">
        <f t="shared" si="245"/>
        <v>77571.899999999994</v>
      </c>
      <c r="BU119" s="5">
        <f t="shared" ca="1" si="345"/>
        <v>259373.89668451081</v>
      </c>
      <c r="BV119" s="5">
        <f t="shared" ca="1" si="346"/>
        <v>34224.757387023041</v>
      </c>
      <c r="BW119" s="5">
        <f t="shared" ca="1" si="288"/>
        <v>111084.11947012029</v>
      </c>
      <c r="BX119" s="5">
        <f t="shared" si="248"/>
        <v>82206.5</v>
      </c>
      <c r="BY119" s="5">
        <f t="shared" si="249"/>
        <v>265690.59999999998</v>
      </c>
      <c r="BZ119" s="5">
        <f t="shared" si="250"/>
        <v>42039.1</v>
      </c>
      <c r="CA119" s="5">
        <f t="shared" si="251"/>
        <v>124245.6</v>
      </c>
      <c r="CB119" s="9">
        <f t="shared" si="289"/>
        <v>105.97458615813203</v>
      </c>
      <c r="CC119" s="9">
        <f t="shared" ca="1" si="290"/>
        <v>102.43536585455723</v>
      </c>
      <c r="CD119" s="9">
        <f t="shared" ca="1" si="291"/>
        <v>122.8324266103926</v>
      </c>
      <c r="CE119" s="9">
        <f t="shared" ca="1" si="292"/>
        <v>111.84821070073832</v>
      </c>
      <c r="CF119" s="5"/>
      <c r="CG119" s="5">
        <f t="shared" si="347"/>
        <v>102.41021034709281</v>
      </c>
      <c r="CH119" s="5">
        <f t="shared" ca="1" si="293"/>
        <v>102.43536585455723</v>
      </c>
      <c r="CI119" s="5">
        <f t="shared" si="253"/>
        <v>119.51550266385402</v>
      </c>
      <c r="CJ119" s="5">
        <f t="shared" ca="1" si="294"/>
        <v>122.8324266103926</v>
      </c>
      <c r="CK119" s="5">
        <f t="shared" si="295"/>
        <v>110.19907491585106</v>
      </c>
      <c r="CL119" s="5">
        <f t="shared" ca="1" si="296"/>
        <v>111.84821070073832</v>
      </c>
      <c r="CM119" s="5"/>
      <c r="CN119" s="1">
        <f t="shared" si="334"/>
        <v>60.224362785600476</v>
      </c>
      <c r="CO119" s="1">
        <f t="shared" si="335"/>
        <v>9.3807832694891324</v>
      </c>
      <c r="CP119" s="1">
        <f t="shared" ca="1" si="336"/>
        <v>31.366130139396635</v>
      </c>
      <c r="CQ119" s="1">
        <f t="shared" ca="1" si="337"/>
        <v>4.1388058239969672</v>
      </c>
      <c r="CR119" s="1">
        <f t="shared" ca="1" si="338"/>
        <v>13.433421760086274</v>
      </c>
      <c r="CS119" s="83">
        <f t="shared" si="297"/>
        <v>-1.0527364307057174E-2</v>
      </c>
      <c r="CT119" s="83">
        <f t="shared" si="298"/>
        <v>-1.2978494029016355E-2</v>
      </c>
      <c r="CU119" s="83">
        <f t="shared" ca="1" si="254"/>
        <v>-2.0134770865690046E-3</v>
      </c>
      <c r="CV119" s="83">
        <f t="shared" ca="1" si="255"/>
        <v>1.6089111389894762E-2</v>
      </c>
      <c r="CW119" s="83">
        <f t="shared" ca="1" si="255"/>
        <v>-3.0000548790233301E-3</v>
      </c>
      <c r="CX119" s="83">
        <f t="shared" si="299"/>
        <v>-7.5123219708390591E-3</v>
      </c>
      <c r="CY119" s="83">
        <f t="shared" si="313"/>
        <v>2.9308119399350206E-3</v>
      </c>
      <c r="CZ119" s="83">
        <f t="shared" ca="1" si="314"/>
        <v>6.3708965771898428E-3</v>
      </c>
      <c r="DA119" s="83">
        <f t="shared" ca="1" si="315"/>
        <v>-6.1823185441258711E-3</v>
      </c>
      <c r="DB119" s="83">
        <f t="shared" ca="1" si="315"/>
        <v>-3.404082720688883E-4</v>
      </c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H119" s="5"/>
      <c r="EO119" s="91">
        <v>82206.600000000006</v>
      </c>
      <c r="EP119" s="1">
        <f>+'gaku-mk1131'!G122</f>
        <v>80200.7</v>
      </c>
      <c r="EQ119" s="5">
        <f t="shared" ca="1" si="256"/>
        <v>18374.589876084927</v>
      </c>
      <c r="ER119" s="7">
        <f ca="1">+ER118+$EQ118</f>
        <v>815298.17055839335</v>
      </c>
      <c r="ES119" s="7">
        <f ca="1">+ES118+$EQ118</f>
        <v>815298.17055839335</v>
      </c>
      <c r="ET119" s="7">
        <f ca="1">+ET118+EQ118-(ES121-ER121)/4</f>
        <v>798801.12865928398</v>
      </c>
      <c r="EU119" s="132">
        <v>661716.69999999995</v>
      </c>
      <c r="EV119" s="5">
        <f t="shared" ca="1" si="257"/>
        <v>6399.666666666667</v>
      </c>
      <c r="EW119" s="92">
        <f t="shared" ca="1" si="258"/>
        <v>102.36666666666667</v>
      </c>
      <c r="EX119">
        <f t="shared" ca="1" si="339"/>
        <v>0.70781120438860512</v>
      </c>
      <c r="EY119">
        <f t="shared" ca="1" si="259"/>
        <v>0.75744900587417729</v>
      </c>
      <c r="EZ119">
        <f t="shared" ca="1" si="348"/>
        <v>-7.0939564331223125E-3</v>
      </c>
      <c r="FA119">
        <f t="shared" ca="1" si="348"/>
        <v>-1.761935157307812E-3</v>
      </c>
      <c r="FC119" s="6">
        <f>+call!C157</f>
        <v>0.50066666666666704</v>
      </c>
      <c r="FE119" s="142">
        <f>fof!B181/10</f>
        <v>11632.5</v>
      </c>
      <c r="FF119" s="142">
        <f>fof!C181/10</f>
        <v>305677.59999999998</v>
      </c>
      <c r="FN119" s="5">
        <f t="shared" si="227"/>
        <v>11632.5</v>
      </c>
      <c r="FO119" s="5">
        <f t="shared" si="211"/>
        <v>305677.59999999998</v>
      </c>
      <c r="FP119" s="1">
        <f t="shared" si="340"/>
        <v>1.4067202348058039</v>
      </c>
      <c r="FQ119" s="1">
        <f t="shared" si="341"/>
        <v>36.965644981463534</v>
      </c>
      <c r="FR119" s="211">
        <f>+FP119/消費税調整!$E119*100</f>
        <v>1.3905555228064297</v>
      </c>
      <c r="FS119" s="211">
        <f>+FQ119/消費税調整!$E119*100</f>
        <v>36.540870395720148</v>
      </c>
      <c r="FT119" s="83">
        <f t="shared" si="300"/>
        <v>-0.1796086941403334</v>
      </c>
      <c r="FU119" s="83">
        <f t="shared" si="301"/>
        <v>-0.19396712273584271</v>
      </c>
      <c r="FW119" s="5">
        <f>kshotoku1722!E67</f>
        <v>263436.09999999998</v>
      </c>
      <c r="FX119" s="72">
        <f t="shared" ca="1" si="261"/>
        <v>0.40212342479779845</v>
      </c>
      <c r="FY119">
        <f t="shared" ca="1" si="302"/>
        <v>6.3719364865536124E-3</v>
      </c>
      <c r="GA119" s="72">
        <f ca="1">+AVERAGE(OFFSET(Maikin05!$F$10,ROUNDDOWN((ROW(GA119)-ROW(GA$45))/4,0),MOD(ROW(GA119)-ROW(GA$45),4)*3):OFFSET(Maikin05!$F$10,ROUNDDOWN((ROW(GA119)-ROW(GA$45))/4,0),MOD(ROW(GA119)-ROW(GA$45),4)*3+2))</f>
        <v>102.36666666666667</v>
      </c>
      <c r="GB119" s="72">
        <f ca="1">+AVERAGE(OFFSET(Maikin30!$F$20,ROUNDDOWN((ROW(GB119)-ROW(GB$5))/4,0),MOD(ROW(GB119)-ROW(GB$5),4)*3):OFFSET(Maikin30!$F$20,ROUNDDOWN((ROW(GB119)-ROW(GB$5))/4,0),MOD(ROW(GB119)-ROW(GB$5),4)*3+2))</f>
        <v>101.63333333333333</v>
      </c>
      <c r="GC119" s="5">
        <f ca="1">+AVERAGE(OFFSET(Rocho!$J$66,(ROW(GC119)-ROW($GC$5))*3,0):OFFSET(Rocho!$J$66,(ROW(GC119)-ROW($GC$5))*3+2,0))</f>
        <v>6399.666666666667</v>
      </c>
      <c r="GD119" s="72">
        <f t="shared" ca="1" si="262"/>
        <v>79.222873186771253</v>
      </c>
      <c r="GE119">
        <f t="shared" ca="1" si="303"/>
        <v>-1.3699712199146539E-2</v>
      </c>
      <c r="GF119" s="72"/>
      <c r="GG119" s="87" t="s">
        <v>338</v>
      </c>
      <c r="GH119" s="79">
        <f ca="1">+AVERAGE(OFFSET(Rocho!$D$6,(ROW(GH119)-ROW($GH$5))*3,0):OFFSET(Rocho!$D$6,(ROW(GH119)-ROW($GH$5))*3+2,0))/10000</f>
        <v>10970.333333333332</v>
      </c>
      <c r="GI119" s="82">
        <f>Rocho!T120</f>
        <v>8540.1654145003995</v>
      </c>
      <c r="GJ119">
        <f t="shared" si="304"/>
        <v>-5.2372653405451423E-4</v>
      </c>
      <c r="GL119" s="94">
        <f t="shared" si="230"/>
        <v>250001.59999999998</v>
      </c>
      <c r="GM119" s="5">
        <f t="shared" si="263"/>
        <v>82206.5</v>
      </c>
      <c r="GN119" s="5">
        <f>+'gaku-mk1722'!C66-'gaku-mk1722'!D66</f>
        <v>5816</v>
      </c>
      <c r="GO119" s="5">
        <f t="shared" si="264"/>
        <v>23853.5</v>
      </c>
      <c r="GP119" s="5">
        <f t="shared" si="265"/>
        <v>18185.599999999999</v>
      </c>
      <c r="GQ119" s="5">
        <f>+'gaku-mk1722'!H66</f>
        <v>-893.4</v>
      </c>
      <c r="GR119" s="5">
        <f>+'gaku-mk1722'!W66</f>
        <v>120034.8</v>
      </c>
      <c r="GS119" s="5">
        <f>+'gaku-mk1722'!M66</f>
        <v>98158.1</v>
      </c>
      <c r="GT119" s="5">
        <f>+'gaku-mk1722'!N66</f>
        <v>97359.5</v>
      </c>
      <c r="GU119" s="5">
        <f t="shared" si="266"/>
        <v>77571.899999999994</v>
      </c>
      <c r="GV119" s="5">
        <f>+'gaku-jk1722'!C66-'gaku-jk1722'!D66</f>
        <v>5457.6999999999534</v>
      </c>
      <c r="GW119" s="5">
        <f t="shared" si="267"/>
        <v>17677.5</v>
      </c>
      <c r="GX119" s="5">
        <f t="shared" si="268"/>
        <v>17497.099999999999</v>
      </c>
      <c r="GY119" s="5">
        <f>+'gaku-jk1722'!H66</f>
        <v>-324.89999999999998</v>
      </c>
      <c r="GZ119" s="5">
        <f>+'gaku-jk1722'!Z66</f>
        <v>117268.6</v>
      </c>
      <c r="HA119" s="5">
        <f>+'gaku-jk1722'!M66</f>
        <v>79165.899999999994</v>
      </c>
      <c r="HB119" s="5">
        <f>+'gaku-jk1722'!N66</f>
        <v>75850</v>
      </c>
      <c r="HC119" s="9">
        <f t="shared" ca="1" si="231"/>
        <v>105.5</v>
      </c>
      <c r="HD119">
        <f ca="1">+OFFSET('def-cy1722'!$C$8,ROUNDDOWN((ROW(Sheet1!HG119)-ROW(Sheet1!HG$61))/4,0),0)</f>
        <v>104.4</v>
      </c>
      <c r="HE119" s="9">
        <f t="shared" ca="1" si="232"/>
        <v>136.1</v>
      </c>
      <c r="HF119" s="9">
        <f t="shared" ca="1" si="233"/>
        <v>103</v>
      </c>
      <c r="HG119">
        <f ca="1">+OFFSET('def-cy1722'!$H$8,ROUNDDOWN((ROW(Sheet1!HG119)-ROW(Sheet1!HG$61))/4,0),0)</f>
        <v>105.1</v>
      </c>
      <c r="HH119">
        <f ca="1">+OFFSET('def-cy1722'!$W$8,ROUNDDOWN((ROW(Sheet1!HG119)-ROW(Sheet1!HG$61))/4,0),0)</f>
        <v>102.5</v>
      </c>
      <c r="HI119">
        <f ca="1">+OFFSET('def-cy1722'!$M$8,ROUNDDOWN((ROW(Sheet1!HG119)-ROW(Sheet1!HG$61))/4,0),0)</f>
        <v>118</v>
      </c>
      <c r="HJ119">
        <f ca="1">+OFFSET('def-cy1722'!$N$8,ROUNDDOWN((ROW(Sheet1!HG119)-ROW(Sheet1!HG$61))/4,0),0)</f>
        <v>115.4</v>
      </c>
      <c r="HS119" s="9">
        <f t="shared" ca="1" si="203"/>
        <v>105</v>
      </c>
      <c r="HT119" s="9">
        <f t="shared" ca="1" si="204"/>
        <v>103.7</v>
      </c>
      <c r="HU119" s="9">
        <f t="shared" ca="1" si="205"/>
        <v>144.9</v>
      </c>
      <c r="HV119" s="9">
        <f t="shared" ca="1" si="206"/>
        <v>100.5</v>
      </c>
      <c r="HW119" s="9">
        <f t="shared" ca="1" si="207"/>
        <v>102.5</v>
      </c>
      <c r="HX119" s="9">
        <f t="shared" ca="1" si="208"/>
        <v>101.7</v>
      </c>
      <c r="HY119" s="9">
        <f t="shared" ca="1" si="209"/>
        <v>122.9</v>
      </c>
      <c r="HZ119" s="9">
        <f t="shared" ca="1" si="210"/>
        <v>109</v>
      </c>
      <c r="IA119">
        <f t="shared" ca="1" si="234"/>
        <v>-4.4979963868445527E-3</v>
      </c>
      <c r="IB119">
        <f t="shared" ca="1" si="235"/>
        <v>-1.7011780048817738E-4</v>
      </c>
      <c r="IC119">
        <f t="shared" ca="1" si="236"/>
        <v>-1.1293704322539752E-4</v>
      </c>
      <c r="ID119">
        <f t="shared" ca="1" si="237"/>
        <v>2.389097803634574E-3</v>
      </c>
      <c r="IE119">
        <f t="shared" ca="1" si="238"/>
        <v>-1.7805176788360567E-2</v>
      </c>
      <c r="IF119">
        <f t="shared" ca="1" si="239"/>
        <v>-1.5928766173457364E-4</v>
      </c>
      <c r="IG119">
        <f t="shared" ca="1" si="240"/>
        <v>7.2663513232619362E-4</v>
      </c>
      <c r="IH119">
        <f t="shared" ca="1" si="241"/>
        <v>-1.0668057821619286E-3</v>
      </c>
      <c r="II119">
        <f t="shared" ca="1" si="305"/>
        <v>-2.069658852685443E-2</v>
      </c>
      <c r="IJ119" s="5">
        <f t="shared" ca="1" si="306"/>
        <v>257812.33669538845</v>
      </c>
      <c r="IK119" s="1">
        <f t="shared" ca="1" si="269"/>
        <v>31.177290420113462</v>
      </c>
      <c r="IL119">
        <f t="shared" ca="1" si="307"/>
        <v>-1.9122767336159013E-2</v>
      </c>
      <c r="IM119" s="5">
        <f t="shared" si="270"/>
        <v>250001.59999999998</v>
      </c>
      <c r="IN119">
        <f t="shared" ca="1" si="271"/>
        <v>96.970378999117855</v>
      </c>
      <c r="IP119" s="112">
        <v>136.15375984415255</v>
      </c>
      <c r="IQ119" s="112">
        <v>135.7906074044256</v>
      </c>
      <c r="IR119">
        <f t="shared" si="272"/>
        <v>99.316212869340049</v>
      </c>
      <c r="IS119">
        <f t="shared" si="308"/>
        <v>-1.6664527879151767E-2</v>
      </c>
      <c r="IT119" s="112">
        <v>0.58779903140139966</v>
      </c>
      <c r="IU119">
        <f t="shared" si="309"/>
        <v>-5.2296878691784968E-3</v>
      </c>
      <c r="IW119">
        <f>+util!B117</f>
        <v>111.4</v>
      </c>
      <c r="IX119">
        <f t="shared" si="310"/>
        <v>-4.1898614039287997E-2</v>
      </c>
      <c r="IY119">
        <f t="shared" si="311"/>
        <v>-2.5139168423572798E-2</v>
      </c>
      <c r="JA119" s="5">
        <f t="shared" si="273"/>
        <v>125756</v>
      </c>
      <c r="JB119" s="1">
        <f t="shared" si="274"/>
        <v>2.9914056200061374</v>
      </c>
      <c r="JC119" s="5">
        <f t="shared" ca="1" si="275"/>
        <v>129684.96287009872</v>
      </c>
      <c r="JD119" s="1">
        <f t="shared" ca="1" si="276"/>
        <v>15.68282496620737</v>
      </c>
      <c r="JE119">
        <f t="shared" ca="1" si="312"/>
        <v>-5.5266759718078866E-2</v>
      </c>
      <c r="JG119">
        <f t="shared" si="277"/>
        <v>0.55471623627987743</v>
      </c>
    </row>
    <row r="120" spans="1:267" x14ac:dyDescent="0.15">
      <c r="A120" t="s">
        <v>359</v>
      </c>
      <c r="B120" s="5">
        <f>+'gaku-mk1722'!B67</f>
        <v>510846.2</v>
      </c>
      <c r="C120" s="5">
        <f>+'kgaku-mk1722'!B68</f>
        <v>284273.40000000002</v>
      </c>
      <c r="D120" s="5">
        <f>+'kgaku-mk1722'!C68</f>
        <v>2216.6999999999998</v>
      </c>
      <c r="E120" s="5">
        <f>+'kgaku-mk1722'!D68</f>
        <v>779.6</v>
      </c>
      <c r="F120" s="5">
        <f>+'kgaku-mk1722'!F68</f>
        <v>22182.6</v>
      </c>
      <c r="G120" s="5">
        <f>+'kgaku-mk1722'!G68</f>
        <v>14983.8</v>
      </c>
      <c r="H120" s="5">
        <f>+'kgaku-mk1722'!H68</f>
        <v>75139.5</v>
      </c>
      <c r="I120" s="5">
        <f>+'kgaku-mk1722'!I68</f>
        <v>170530.4</v>
      </c>
      <c r="J120" s="5">
        <f>+'gaku-mk1722'!F67</f>
        <v>18055.400000000001</v>
      </c>
      <c r="K120" s="5">
        <f>+'gaku-mk1722'!G67</f>
        <v>78089.600000000006</v>
      </c>
      <c r="L120" s="5">
        <f>+'gaku-jk1722'!B67</f>
        <v>487269.4</v>
      </c>
      <c r="M120" s="5">
        <f>+'kgaku-jk1722'!B68</f>
        <v>273563.7</v>
      </c>
      <c r="N120" s="5">
        <f>+'kgaku-jk1722'!C68</f>
        <v>2090.1</v>
      </c>
      <c r="O120" s="5">
        <f>+'kgaku-jk1722'!D68</f>
        <v>758.1</v>
      </c>
      <c r="P120" s="5">
        <f>+'kgaku-jk1722'!F68</f>
        <v>16782.900000000001</v>
      </c>
      <c r="Q120" s="5">
        <f>+'kgaku-jk1722'!G68</f>
        <v>14344</v>
      </c>
      <c r="R120" s="5">
        <f>+'kgaku-jk1722'!H68</f>
        <v>74700.3</v>
      </c>
      <c r="S120" s="5">
        <f>+'kgaku-jk1722'!I68</f>
        <v>167444.29999999999</v>
      </c>
      <c r="T120" s="5">
        <f>+'gaku-jk1722'!F67</f>
        <v>17493.2</v>
      </c>
      <c r="U120" s="5">
        <f>+'gaku-jk1722'!G67</f>
        <v>74369.7</v>
      </c>
      <c r="V120" s="8">
        <f t="shared" si="324"/>
        <v>104.83855542744938</v>
      </c>
      <c r="W120" s="8">
        <f t="shared" si="325"/>
        <v>103.91488344396571</v>
      </c>
      <c r="X120" s="8">
        <f t="shared" si="326"/>
        <v>106.05712645327974</v>
      </c>
      <c r="Y120" s="8">
        <f t="shared" si="327"/>
        <v>102.83603746207623</v>
      </c>
      <c r="Z120" s="8">
        <f t="shared" si="328"/>
        <v>132.17381978084833</v>
      </c>
      <c r="AA120" s="8">
        <f t="shared" si="329"/>
        <v>104.46040156162854</v>
      </c>
      <c r="AB120" s="8">
        <f t="shared" si="330"/>
        <v>100.58794944598614</v>
      </c>
      <c r="AC120" s="8">
        <f t="shared" si="331"/>
        <v>101.8430606476303</v>
      </c>
      <c r="AD120" s="8">
        <f t="shared" si="332"/>
        <v>103.21382022728831</v>
      </c>
      <c r="AE120" s="8">
        <f t="shared" si="333"/>
        <v>105.00190265659268</v>
      </c>
      <c r="AF120" s="10">
        <f ca="1">+OFFSET('kdef-cy1722'!B$9,ROUNDDOWN((ROW(Sheet1!AF120)-ROW(Sheet1!AF$61))/4,0),0)</f>
        <v>104.3</v>
      </c>
      <c r="AG120" s="10">
        <f ca="1">+OFFSET('kdef-cy1722'!C$9,ROUNDDOWN((ROW(Sheet1!AG120)-ROW(Sheet1!AG$61))/4,0),0)</f>
        <v>119.8</v>
      </c>
      <c r="AH120" s="10">
        <f ca="1">+OFFSET('kdef-cy1722'!D$9,ROUNDDOWN((ROW(Sheet1!AH120)-ROW(Sheet1!AH$61))/4,0),0)</f>
        <v>102.6</v>
      </c>
      <c r="AI120" s="10">
        <f ca="1">+OFFSET('kdef-cy1722'!F$9,ROUNDDOWN((ROW(Sheet1!AI120)-ROW(Sheet1!AI$61))/4,0),0)</f>
        <v>136.1</v>
      </c>
      <c r="AJ120" s="10">
        <f ca="1">+OFFSET('kdef-cy1722'!G$9,ROUNDDOWN((ROW(Sheet1!AJ120)-ROW(Sheet1!AJ$61))/4,0),0)</f>
        <v>104</v>
      </c>
      <c r="AK120" s="10">
        <f ca="1">+OFFSET('kdef-cy1722'!H$9,ROUNDDOWN((ROW(Sheet1!AK120)-ROW(Sheet1!AK$61))/4,0),0)</f>
        <v>100.9</v>
      </c>
      <c r="AL120" s="10">
        <f ca="1">+OFFSET('kdef-cy1722'!I$9,ROUNDDOWN((ROW(Sheet1!AL120)-ROW(Sheet1!AL$61))/4,0),0)</f>
        <v>101.9</v>
      </c>
      <c r="AM120" s="10">
        <f ca="1">+OFFSET('def-cy1722'!$F$8,ROUNDDOWN((ROW(Sheet1!AM120)-ROW(Sheet1!AM$61))/4,0),0)</f>
        <v>103</v>
      </c>
      <c r="AN120" s="10">
        <f ca="1">+OFFSET('def-cy1722'!$G$8,ROUNDDOWN((ROW(Sheet1!AN120)-ROW(Sheet1!AN$61))/4,0),0)</f>
        <v>105.5</v>
      </c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9">
        <f t="shared" ca="1" si="316"/>
        <v>103.6</v>
      </c>
      <c r="AY120" s="9">
        <f t="shared" ca="1" si="317"/>
        <v>128.6</v>
      </c>
      <c r="AZ120" s="9">
        <f t="shared" ca="1" si="318"/>
        <v>101</v>
      </c>
      <c r="BA120" s="9">
        <f t="shared" ca="1" si="319"/>
        <v>144.9</v>
      </c>
      <c r="BB120" s="9">
        <f t="shared" ca="1" si="320"/>
        <v>103.6</v>
      </c>
      <c r="BC120" s="9">
        <f t="shared" ca="1" si="321"/>
        <v>97.2</v>
      </c>
      <c r="BD120" s="9">
        <f t="shared" ca="1" si="322"/>
        <v>101.4</v>
      </c>
      <c r="BE120" s="9">
        <f t="shared" ca="1" si="322"/>
        <v>100.5</v>
      </c>
      <c r="BF120" s="9">
        <f t="shared" ca="1" si="323"/>
        <v>105</v>
      </c>
      <c r="BG120">
        <f t="shared" ca="1" si="278"/>
        <v>1.7671033717862887E-3</v>
      </c>
      <c r="BH120">
        <f t="shared" ca="1" si="279"/>
        <v>1.8868863400302904E-4</v>
      </c>
      <c r="BI120">
        <f t="shared" ca="1" si="280"/>
        <v>-2.344807380974884E-3</v>
      </c>
      <c r="BJ120">
        <f t="shared" ca="1" si="281"/>
        <v>-6.621117042958537E-3</v>
      </c>
      <c r="BK120">
        <f t="shared" ca="1" si="282"/>
        <v>1.2622577957236418E-3</v>
      </c>
      <c r="BL120" s="13">
        <f t="shared" ca="1" si="283"/>
        <v>-5.7478746224204616E-3</v>
      </c>
      <c r="BM120">
        <f t="shared" ca="1" si="342"/>
        <v>-3.0006873030739838E-2</v>
      </c>
      <c r="BN120">
        <f t="shared" ca="1" si="343"/>
        <v>-9.0730672543750475E-5</v>
      </c>
      <c r="BO120" s="13">
        <f t="shared" ca="1" si="344"/>
        <v>-3.0097603703283588E-2</v>
      </c>
      <c r="BP120">
        <f t="shared" ca="1" si="284"/>
        <v>-2.6974055260651945E-2</v>
      </c>
      <c r="BQ120">
        <f t="shared" ca="1" si="285"/>
        <v>-1.0399339820725535E-2</v>
      </c>
      <c r="BR120">
        <f t="shared" ca="1" si="286"/>
        <v>-3.1444099322806706E-5</v>
      </c>
      <c r="BS120" s="13">
        <f t="shared" ca="1" si="287"/>
        <v>-3.7404839180700283E-2</v>
      </c>
      <c r="BT120" s="5">
        <f t="shared" si="245"/>
        <v>74369.7</v>
      </c>
      <c r="BU120" s="5">
        <f t="shared" ca="1" si="345"/>
        <v>257883.04804603962</v>
      </c>
      <c r="BV120" s="5">
        <f t="shared" ca="1" si="346"/>
        <v>33194.674202347393</v>
      </c>
      <c r="BW120" s="5">
        <f t="shared" ca="1" si="288"/>
        <v>106929.03584581075</v>
      </c>
      <c r="BX120" s="5">
        <f t="shared" si="248"/>
        <v>78089.600000000006</v>
      </c>
      <c r="BY120" s="5">
        <f t="shared" si="249"/>
        <v>262090.80000000002</v>
      </c>
      <c r="BZ120" s="5">
        <f t="shared" si="250"/>
        <v>40238</v>
      </c>
      <c r="CA120" s="5">
        <f t="shared" si="251"/>
        <v>118327.6</v>
      </c>
      <c r="CB120" s="9">
        <f t="shared" si="289"/>
        <v>105.00190265659268</v>
      </c>
      <c r="CC120" s="9">
        <f t="shared" ca="1" si="290"/>
        <v>101.63165124107311</v>
      </c>
      <c r="CD120" s="9">
        <f t="shared" ca="1" si="291"/>
        <v>121.21824047652359</v>
      </c>
      <c r="CE120" s="9">
        <f t="shared" ca="1" si="292"/>
        <v>110.65993353818857</v>
      </c>
      <c r="CF120" s="5"/>
      <c r="CG120" s="5">
        <f t="shared" si="347"/>
        <v>101.66316542812281</v>
      </c>
      <c r="CH120" s="5">
        <f t="shared" ca="1" si="293"/>
        <v>101.63165124107311</v>
      </c>
      <c r="CI120" s="5">
        <f t="shared" si="253"/>
        <v>117.39375249809632</v>
      </c>
      <c r="CJ120" s="5">
        <f t="shared" ca="1" si="294"/>
        <v>121.21824047652359</v>
      </c>
      <c r="CK120" s="5">
        <f t="shared" si="295"/>
        <v>108.91134309839867</v>
      </c>
      <c r="CL120" s="5">
        <f t="shared" ca="1" si="296"/>
        <v>110.65993353818857</v>
      </c>
      <c r="CM120" s="5"/>
      <c r="CN120" s="1">
        <f t="shared" si="334"/>
        <v>59.069437068088206</v>
      </c>
      <c r="CO120" s="1">
        <f t="shared" si="335"/>
        <v>9.0154980261896185</v>
      </c>
      <c r="CP120" s="1">
        <f t="shared" ca="1" si="336"/>
        <v>31.261980492684959</v>
      </c>
      <c r="CQ120" s="1">
        <f t="shared" ca="1" si="337"/>
        <v>4.0240382810643363</v>
      </c>
      <c r="CR120" s="1">
        <f t="shared" ca="1" si="338"/>
        <v>12.962517148923093</v>
      </c>
      <c r="CS120" s="83">
        <f t="shared" si="297"/>
        <v>-1.9363316520513752E-2</v>
      </c>
      <c r="CT120" s="83">
        <f t="shared" si="298"/>
        <v>-3.9718164442727209E-2</v>
      </c>
      <c r="CU120" s="83">
        <f t="shared" ca="1" si="254"/>
        <v>-3.3259742843921489E-3</v>
      </c>
      <c r="CV120" s="83">
        <f t="shared" ca="1" si="255"/>
        <v>-2.8121351978946024E-2</v>
      </c>
      <c r="CW120" s="83">
        <f t="shared" ca="1" si="255"/>
        <v>-3.5683866380613855E-2</v>
      </c>
      <c r="CX120" s="83">
        <f t="shared" si="299"/>
        <v>1.2360483934907159E-2</v>
      </c>
      <c r="CY120" s="83">
        <f t="shared" si="313"/>
        <v>-9.2208416091722582E-3</v>
      </c>
      <c r="CZ120" s="83">
        <f t="shared" ca="1" si="314"/>
        <v>-7.8770080595014034E-3</v>
      </c>
      <c r="DA120" s="83">
        <f t="shared" ca="1" si="315"/>
        <v>-1.3228479907865711E-2</v>
      </c>
      <c r="DB120" s="83">
        <f t="shared" ca="1" si="315"/>
        <v>-1.0680853621878948E-2</v>
      </c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H120" s="5"/>
      <c r="EO120" s="91">
        <v>78090.5</v>
      </c>
      <c r="EP120" s="1">
        <f>+'gaku-mk1131'!G123</f>
        <v>74531.600000000006</v>
      </c>
      <c r="EQ120" s="5">
        <f t="shared" ca="1" si="256"/>
        <v>17641.999570931221</v>
      </c>
      <c r="ER120" s="7">
        <f ca="1">+ER119+$EQ119</f>
        <v>833672.76043447829</v>
      </c>
      <c r="ES120" s="7">
        <f ca="1">+ES119+$EQ119</f>
        <v>833672.76043447829</v>
      </c>
      <c r="ET120" s="7">
        <f ca="1">+ET119+EQ119-(ES121-ER121)/4</f>
        <v>808927.1975858144</v>
      </c>
      <c r="EU120" s="132">
        <v>662253.69999999995</v>
      </c>
      <c r="EV120" s="5">
        <f t="shared" ca="1" si="257"/>
        <v>6399</v>
      </c>
      <c r="EW120" s="92">
        <f t="shared" ca="1" si="258"/>
        <v>102.03333333333335</v>
      </c>
      <c r="EX120">
        <f t="shared" ca="1" si="339"/>
        <v>0.6908997938572049</v>
      </c>
      <c r="EY120">
        <f t="shared" ca="1" si="259"/>
        <v>0.74249524879785</v>
      </c>
      <c r="EZ120">
        <f t="shared" ca="1" si="348"/>
        <v>-2.4182600539216555E-2</v>
      </c>
      <c r="FA120">
        <f t="shared" ca="1" si="348"/>
        <v>-1.9939744408589449E-2</v>
      </c>
      <c r="FC120" s="6">
        <f>+call!C158</f>
        <v>0.33300000000000002</v>
      </c>
      <c r="FE120" s="142">
        <f>fof!B182/10</f>
        <v>10589.5</v>
      </c>
      <c r="FF120" s="142">
        <f>fof!C182/10</f>
        <v>246589.3</v>
      </c>
      <c r="FN120" s="5">
        <f t="shared" si="227"/>
        <v>10589.5</v>
      </c>
      <c r="FO120" s="5">
        <f t="shared" si="211"/>
        <v>246589.3</v>
      </c>
      <c r="FP120" s="1">
        <f t="shared" si="340"/>
        <v>1.2837165720493018</v>
      </c>
      <c r="FQ120" s="1">
        <f t="shared" si="341"/>
        <v>29.892891156337587</v>
      </c>
      <c r="FR120" s="211">
        <f>+FP120/消費税調整!$E120*100</f>
        <v>1.2533768168328696</v>
      </c>
      <c r="FS120" s="211">
        <f>+FQ120/消費税調整!$E120*100</f>
        <v>29.186393304598475</v>
      </c>
      <c r="FT120" s="83">
        <f t="shared" si="300"/>
        <v>-0.10386196158300287</v>
      </c>
      <c r="FU120" s="83">
        <f t="shared" si="301"/>
        <v>-0.22472875306843093</v>
      </c>
      <c r="FW120" s="5">
        <f>kshotoku1722!E68</f>
        <v>262663.40000000002</v>
      </c>
      <c r="FX120" s="72">
        <f t="shared" ca="1" si="261"/>
        <v>0.40229568702517476</v>
      </c>
      <c r="FY120">
        <f t="shared" ca="1" si="302"/>
        <v>4.282897496533948E-4</v>
      </c>
      <c r="GA120" s="72">
        <f ca="1">+AVERAGE(OFFSET(Maikin05!$F$10,ROUNDDOWN((ROW(GA120)-ROW(GA$45))/4,0),MOD(ROW(GA120)-ROW(GA$45),4)*3):OFFSET(Maikin05!$F$10,ROUNDDOWN((ROW(GA120)-ROW(GA$45))/4,0),MOD(ROW(GA120)-ROW(GA$45),4)*3+2))</f>
        <v>102.03333333333335</v>
      </c>
      <c r="GB120" s="72">
        <f ca="1">+AVERAGE(OFFSET(Maikin30!$F$20,ROUNDDOWN((ROW(GB120)-ROW(GB$5))/4,0),MOD(ROW(GB120)-ROW(GB$5),4)*3):OFFSET(Maikin30!$F$20,ROUNDDOWN((ROW(GB120)-ROW(GB$5))/4,0),MOD(ROW(GB120)-ROW(GB$5),4)*3+2))</f>
        <v>101.10000000000001</v>
      </c>
      <c r="GC120" s="5">
        <f ca="1">+AVERAGE(OFFSET(Rocho!$J$66,(ROW(GC120)-ROW($GC$5))*3,0):OFFSET(Rocho!$J$66,(ROW(GC120)-ROW($GC$5))*3+2,0))</f>
        <v>6399</v>
      </c>
      <c r="GD120" s="72">
        <f t="shared" ca="1" si="262"/>
        <v>79.149445761202458</v>
      </c>
      <c r="GE120">
        <f t="shared" ca="1" si="303"/>
        <v>-9.2727607094318589E-4</v>
      </c>
      <c r="GF120" s="72"/>
      <c r="GG120" s="87" t="s">
        <v>339</v>
      </c>
      <c r="GH120" s="79">
        <f ca="1">+AVERAGE(OFFSET(Rocho!$D$6,(ROW(GH120)-ROW($GH$5))*3,0):OFFSET(Rocho!$D$6,(ROW(GH120)-ROW($GH$5))*3+2,0))/10000</f>
        <v>10976</v>
      </c>
      <c r="GI120" s="82">
        <f>Rocho!T121</f>
        <v>8530.8063391325704</v>
      </c>
      <c r="GJ120">
        <f t="shared" si="304"/>
        <v>-1.0964901636054834E-3</v>
      </c>
      <c r="GL120" s="94">
        <f t="shared" si="230"/>
        <v>248755.39999999997</v>
      </c>
      <c r="GM120" s="5">
        <f t="shared" si="263"/>
        <v>78089.600000000006</v>
      </c>
      <c r="GN120" s="5">
        <f>+'gaku-mk1722'!C67-'gaku-mk1722'!D67</f>
        <v>5812.3999999999651</v>
      </c>
      <c r="GO120" s="5">
        <f t="shared" si="264"/>
        <v>22182.6</v>
      </c>
      <c r="GP120" s="5">
        <f t="shared" si="265"/>
        <v>18055.400000000001</v>
      </c>
      <c r="GQ120" s="5">
        <f>+'gaku-mk1722'!H67</f>
        <v>7096.7</v>
      </c>
      <c r="GR120" s="5">
        <f>+'gaku-mk1722'!W67</f>
        <v>120765</v>
      </c>
      <c r="GS120" s="5">
        <f>+'gaku-mk1722'!M67</f>
        <v>75479.399999999994</v>
      </c>
      <c r="GT120" s="5">
        <f>+'gaku-mk1722'!N67</f>
        <v>78725.7</v>
      </c>
      <c r="GU120" s="5">
        <f t="shared" si="266"/>
        <v>74369.7</v>
      </c>
      <c r="GV120" s="5">
        <f>+'gaku-jk1722'!C67-'gaku-jk1722'!D67</f>
        <v>5489.2999999999884</v>
      </c>
      <c r="GW120" s="5">
        <f t="shared" si="267"/>
        <v>16782.900000000001</v>
      </c>
      <c r="GX120" s="5">
        <f t="shared" si="268"/>
        <v>17493.2</v>
      </c>
      <c r="GY120" s="5">
        <f>+'gaku-jk1722'!H67</f>
        <v>7533.2</v>
      </c>
      <c r="GZ120" s="5">
        <f>+'gaku-jk1722'!Z67</f>
        <v>117680</v>
      </c>
      <c r="HA120" s="5">
        <f>+'gaku-jk1722'!M67</f>
        <v>69092.399999999994</v>
      </c>
      <c r="HB120" s="5">
        <f>+'gaku-jk1722'!N67</f>
        <v>77135.100000000006</v>
      </c>
      <c r="HC120" s="9">
        <f t="shared" ca="1" si="231"/>
        <v>105.5</v>
      </c>
      <c r="HD120">
        <f ca="1">+OFFSET('def-cy1722'!$C$8,ROUNDDOWN((ROW(Sheet1!HG120)-ROW(Sheet1!HG$61))/4,0),0)</f>
        <v>104.4</v>
      </c>
      <c r="HE120" s="9">
        <f t="shared" ca="1" si="232"/>
        <v>136.1</v>
      </c>
      <c r="HF120" s="9">
        <f t="shared" ca="1" si="233"/>
        <v>103</v>
      </c>
      <c r="HG120">
        <f ca="1">+OFFSET('def-cy1722'!$H$8,ROUNDDOWN((ROW(Sheet1!HG120)-ROW(Sheet1!HG$61))/4,0),0)</f>
        <v>105.1</v>
      </c>
      <c r="HH120">
        <f ca="1">+OFFSET('def-cy1722'!$W$8,ROUNDDOWN((ROW(Sheet1!HG120)-ROW(Sheet1!HG$61))/4,0),0)</f>
        <v>102.5</v>
      </c>
      <c r="HI120">
        <f ca="1">+OFFSET('def-cy1722'!$M$8,ROUNDDOWN((ROW(Sheet1!HG120)-ROW(Sheet1!HG$61))/4,0),0)</f>
        <v>118</v>
      </c>
      <c r="HJ120">
        <f ca="1">+OFFSET('def-cy1722'!$N$8,ROUNDDOWN((ROW(Sheet1!HG120)-ROW(Sheet1!HG$61))/4,0),0)</f>
        <v>115.4</v>
      </c>
      <c r="HS120" s="9">
        <f t="shared" ca="1" si="203"/>
        <v>105</v>
      </c>
      <c r="HT120" s="9">
        <f t="shared" ca="1" si="204"/>
        <v>103.7</v>
      </c>
      <c r="HU120" s="9">
        <f t="shared" ca="1" si="205"/>
        <v>144.9</v>
      </c>
      <c r="HV120" s="9">
        <f t="shared" ca="1" si="206"/>
        <v>100.5</v>
      </c>
      <c r="HW120" s="9">
        <f t="shared" ca="1" si="207"/>
        <v>102.5</v>
      </c>
      <c r="HX120" s="9">
        <f t="shared" ca="1" si="208"/>
        <v>101.7</v>
      </c>
      <c r="HY120" s="9">
        <f t="shared" ca="1" si="209"/>
        <v>122.9</v>
      </c>
      <c r="HZ120" s="9">
        <f t="shared" ca="1" si="210"/>
        <v>109</v>
      </c>
      <c r="IA120">
        <f t="shared" ca="1" si="234"/>
        <v>-1.2742927670878978E-2</v>
      </c>
      <c r="IB120">
        <f t="shared" ca="1" si="235"/>
        <v>1.2419305341655865E-4</v>
      </c>
      <c r="IC120">
        <f t="shared" ca="1" si="236"/>
        <v>-4.9127961620849077E-3</v>
      </c>
      <c r="ID120">
        <f t="shared" ca="1" si="237"/>
        <v>-1.485464011527261E-5</v>
      </c>
      <c r="IE120">
        <f t="shared" ca="1" si="238"/>
        <v>3.0526209638253924E-2</v>
      </c>
      <c r="IF120">
        <f t="shared" ca="1" si="239"/>
        <v>1.5856842264229457E-3</v>
      </c>
      <c r="IG120">
        <f t="shared" ca="1" si="240"/>
        <v>-4.6920619706691175E-2</v>
      </c>
      <c r="IH120">
        <f t="shared" ca="1" si="241"/>
        <v>-5.3087819449523883E-3</v>
      </c>
      <c r="II120">
        <f t="shared" ca="1" si="305"/>
        <v>-3.7663893206629287E-2</v>
      </c>
      <c r="IJ120" s="5">
        <f t="shared" ca="1" si="306"/>
        <v>248102.12037874179</v>
      </c>
      <c r="IK120" s="1">
        <f t="shared" ca="1" si="269"/>
        <v>30.076283440272121</v>
      </c>
      <c r="IL120">
        <f t="shared" ca="1" si="307"/>
        <v>-3.595302303244003E-2</v>
      </c>
      <c r="IM120" s="5">
        <f t="shared" si="270"/>
        <v>248755.39999999997</v>
      </c>
      <c r="IN120">
        <f t="shared" ca="1" si="271"/>
        <v>100.26331077713519</v>
      </c>
      <c r="IP120" s="112">
        <v>135.05788690333515</v>
      </c>
      <c r="IQ120" s="112">
        <v>132.13864030677834</v>
      </c>
      <c r="IR120">
        <f t="shared" si="272"/>
        <v>94.54085191031254</v>
      </c>
      <c r="IS120">
        <f t="shared" si="308"/>
        <v>-4.9276792884126785E-2</v>
      </c>
      <c r="IT120" s="112">
        <v>0.57199070147535724</v>
      </c>
      <c r="IU120">
        <f t="shared" si="309"/>
        <v>-2.7262371060737138E-2</v>
      </c>
      <c r="IW120">
        <f>+util!B118</f>
        <v>98.766666666666694</v>
      </c>
      <c r="IX120">
        <f t="shared" si="310"/>
        <v>-0.12036716158177359</v>
      </c>
      <c r="IY120">
        <f t="shared" si="311"/>
        <v>-7.222029694906415E-2</v>
      </c>
      <c r="JA120" s="5">
        <f t="shared" si="273"/>
        <v>130427.79999999994</v>
      </c>
      <c r="JB120" s="1">
        <f t="shared" si="274"/>
        <v>3.2414086187186228</v>
      </c>
      <c r="JC120" s="5">
        <f t="shared" ca="1" si="275"/>
        <v>130085.27146077815</v>
      </c>
      <c r="JD120" s="1">
        <f t="shared" ca="1" si="276"/>
        <v>15.769641508450164</v>
      </c>
      <c r="JE120">
        <f t="shared" ca="1" si="312"/>
        <v>5.5205058590621237E-3</v>
      </c>
      <c r="JG120">
        <f t="shared" si="277"/>
        <v>0.56142187463444249</v>
      </c>
    </row>
    <row r="121" spans="1:267" x14ac:dyDescent="0.15">
      <c r="A121" t="s">
        <v>360</v>
      </c>
      <c r="B121" s="5">
        <f>+'gaku-mk1722'!B68</f>
        <v>486502.1</v>
      </c>
      <c r="C121" s="5">
        <f>+'kgaku-mk1722'!B69</f>
        <v>279310</v>
      </c>
      <c r="D121" s="5">
        <f>+'kgaku-mk1722'!C69</f>
        <v>1903.9</v>
      </c>
      <c r="E121" s="5">
        <f>+'kgaku-mk1722'!D69</f>
        <v>762.1</v>
      </c>
      <c r="F121" s="5">
        <f>+'kgaku-mk1722'!F69</f>
        <v>20733.8</v>
      </c>
      <c r="G121" s="5">
        <f>+'kgaku-mk1722'!G69</f>
        <v>15061.6</v>
      </c>
      <c r="H121" s="5">
        <f>+'kgaku-mk1722'!H69</f>
        <v>73738.8</v>
      </c>
      <c r="I121" s="5">
        <f>+'kgaku-mk1722'!I69</f>
        <v>168634</v>
      </c>
      <c r="J121" s="5">
        <f>+'gaku-mk1722'!F68</f>
        <v>16391.900000000001</v>
      </c>
      <c r="K121" s="5">
        <f>+'gaku-mk1722'!G68</f>
        <v>72719.199999999997</v>
      </c>
      <c r="L121" s="5">
        <f>+'gaku-jk1722'!B68</f>
        <v>463740.8</v>
      </c>
      <c r="M121" s="5">
        <f>+'kgaku-jk1722'!B69</f>
        <v>271570.40000000002</v>
      </c>
      <c r="N121" s="5">
        <f>+'kgaku-jk1722'!C69</f>
        <v>1864.5</v>
      </c>
      <c r="O121" s="5">
        <f>+'kgaku-jk1722'!D69</f>
        <v>748.7</v>
      </c>
      <c r="P121" s="5">
        <f>+'kgaku-jk1722'!F69</f>
        <v>15933.5</v>
      </c>
      <c r="Q121" s="5">
        <f>+'kgaku-jk1722'!G69</f>
        <v>14555.7</v>
      </c>
      <c r="R121" s="5">
        <f>+'kgaku-jk1722'!H69</f>
        <v>75041.8</v>
      </c>
      <c r="S121" s="5">
        <f>+'kgaku-jk1722'!I69</f>
        <v>166227</v>
      </c>
      <c r="T121" s="5">
        <f>+'gaku-jk1722'!F68</f>
        <v>16055.4</v>
      </c>
      <c r="U121" s="5">
        <f>+'gaku-jk1722'!G68</f>
        <v>70232.600000000006</v>
      </c>
      <c r="V121" s="8">
        <f t="shared" si="324"/>
        <v>104.90819440515047</v>
      </c>
      <c r="W121" s="8">
        <f t="shared" si="325"/>
        <v>102.84994240904015</v>
      </c>
      <c r="X121" s="8">
        <f t="shared" si="326"/>
        <v>102.11316706891928</v>
      </c>
      <c r="Y121" s="8">
        <f t="shared" si="327"/>
        <v>101.78976893281688</v>
      </c>
      <c r="Z121" s="8">
        <f t="shared" si="328"/>
        <v>130.12709072080835</v>
      </c>
      <c r="AA121" s="8">
        <f t="shared" si="329"/>
        <v>103.47561436413227</v>
      </c>
      <c r="AB121" s="8">
        <f t="shared" si="330"/>
        <v>98.263634401093796</v>
      </c>
      <c r="AC121" s="8">
        <f t="shared" si="331"/>
        <v>101.44801987643403</v>
      </c>
      <c r="AD121" s="8">
        <f t="shared" si="332"/>
        <v>102.09586805685316</v>
      </c>
      <c r="AE121" s="8">
        <f t="shared" si="333"/>
        <v>103.54052106856359</v>
      </c>
      <c r="AF121" s="10">
        <f ca="1">+OFFSET('kdef-cy1722'!B$9,ROUNDDOWN((ROW(Sheet1!AF121)-ROW(Sheet1!AF$61))/4,0),0)</f>
        <v>102</v>
      </c>
      <c r="AG121" s="10">
        <f ca="1">+OFFSET('kdef-cy1722'!C$9,ROUNDDOWN((ROW(Sheet1!AG121)-ROW(Sheet1!AG$61))/4,0),0)</f>
        <v>105.2</v>
      </c>
      <c r="AH121" s="10">
        <f ca="1">+OFFSET('kdef-cy1722'!D$9,ROUNDDOWN((ROW(Sheet1!AH121)-ROW(Sheet1!AH$61))/4,0),0)</f>
        <v>101.1</v>
      </c>
      <c r="AI121" s="10">
        <f ca="1">+OFFSET('kdef-cy1722'!F$9,ROUNDDOWN((ROW(Sheet1!AI121)-ROW(Sheet1!AI$61))/4,0),0)</f>
        <v>124.4</v>
      </c>
      <c r="AJ121" s="10">
        <f ca="1">+OFFSET('kdef-cy1722'!G$9,ROUNDDOWN((ROW(Sheet1!AJ121)-ROW(Sheet1!AJ$61))/4,0),0)</f>
        <v>103.1</v>
      </c>
      <c r="AK121" s="10">
        <f ca="1">+OFFSET('kdef-cy1722'!H$9,ROUNDDOWN((ROW(Sheet1!AK121)-ROW(Sheet1!AK$61))/4,0),0)</f>
        <v>97.7</v>
      </c>
      <c r="AL121" s="10">
        <f ca="1">+OFFSET('kdef-cy1722'!I$9,ROUNDDOWN((ROW(Sheet1!AL121)-ROW(Sheet1!AL$61))/4,0),0)</f>
        <v>100.9</v>
      </c>
      <c r="AM121" s="10">
        <f ca="1">+OFFSET('def-cy1722'!$F$8,ROUNDDOWN((ROW(Sheet1!AM121)-ROW(Sheet1!AM$61))/4,0),0)</f>
        <v>100.5</v>
      </c>
      <c r="AN121" s="10">
        <f ca="1">+OFFSET('def-cy1722'!$G$8,ROUNDDOWN((ROW(Sheet1!AN121)-ROW(Sheet1!AN$61))/4,0),0)</f>
        <v>102.4</v>
      </c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9">
        <f t="shared" ca="1" si="316"/>
        <v>104.3</v>
      </c>
      <c r="AY121" s="9">
        <f t="shared" ca="1" si="317"/>
        <v>119.8</v>
      </c>
      <c r="AZ121" s="9">
        <f t="shared" ca="1" si="318"/>
        <v>102.6</v>
      </c>
      <c r="BA121" s="9">
        <f t="shared" ca="1" si="319"/>
        <v>136.1</v>
      </c>
      <c r="BB121" s="9">
        <f t="shared" ca="1" si="320"/>
        <v>104</v>
      </c>
      <c r="BC121" s="9">
        <f t="shared" ca="1" si="321"/>
        <v>100.9</v>
      </c>
      <c r="BD121" s="9">
        <f t="shared" ca="1" si="322"/>
        <v>101.9</v>
      </c>
      <c r="BE121" s="9">
        <f t="shared" ca="1" si="322"/>
        <v>103</v>
      </c>
      <c r="BF121" s="9">
        <f t="shared" ca="1" si="323"/>
        <v>105.5</v>
      </c>
      <c r="BG121">
        <f t="shared" ca="1" si="278"/>
        <v>-1.0290378523494248E-3</v>
      </c>
      <c r="BH121">
        <f t="shared" ca="1" si="279"/>
        <v>3.6720674614305357E-5</v>
      </c>
      <c r="BI121">
        <f t="shared" ca="1" si="280"/>
        <v>8.3828102199021495E-4</v>
      </c>
      <c r="BJ121">
        <f t="shared" ca="1" si="281"/>
        <v>1.311950082349589E-3</v>
      </c>
      <c r="BK121">
        <f t="shared" ca="1" si="282"/>
        <v>-4.7228836086169665E-3</v>
      </c>
      <c r="BL121" s="13">
        <f t="shared" ca="1" si="283"/>
        <v>-3.564969682012282E-3</v>
      </c>
      <c r="BM121">
        <f t="shared" ca="1" si="342"/>
        <v>-2.8292875637077053E-2</v>
      </c>
      <c r="BN121">
        <f t="shared" ca="1" si="343"/>
        <v>-3.6244525018670766E-2</v>
      </c>
      <c r="BO121" s="13">
        <f t="shared" ca="1" si="344"/>
        <v>-6.4537400655747812E-2</v>
      </c>
      <c r="BP121">
        <f t="shared" ca="1" si="284"/>
        <v>-3.6579422784377626E-2</v>
      </c>
      <c r="BQ121">
        <f t="shared" ca="1" si="285"/>
        <v>-9.6885492611503057E-3</v>
      </c>
      <c r="BR121">
        <f t="shared" ca="1" si="286"/>
        <v>-1.2411494349135891E-2</v>
      </c>
      <c r="BS121" s="13">
        <f t="shared" ca="1" si="287"/>
        <v>-5.8679466394663822E-2</v>
      </c>
      <c r="BT121" s="5">
        <f t="shared" si="245"/>
        <v>70232.600000000006</v>
      </c>
      <c r="BU121" s="5">
        <f t="shared" ca="1" si="345"/>
        <v>256963.70279825057</v>
      </c>
      <c r="BV121" s="5">
        <f t="shared" ca="1" si="346"/>
        <v>31052.376213713484</v>
      </c>
      <c r="BW121" s="5">
        <f t="shared" ca="1" si="288"/>
        <v>100654.4970802827</v>
      </c>
      <c r="BX121" s="5">
        <f t="shared" si="248"/>
        <v>72719.199999999997</v>
      </c>
      <c r="BY121" s="5">
        <f t="shared" si="249"/>
        <v>258576.2</v>
      </c>
      <c r="BZ121" s="5">
        <f t="shared" si="250"/>
        <v>37125.699999999997</v>
      </c>
      <c r="CA121" s="5">
        <f t="shared" si="251"/>
        <v>109844.9</v>
      </c>
      <c r="CB121" s="9">
        <f t="shared" si="289"/>
        <v>103.54052106856359</v>
      </c>
      <c r="CC121" s="9">
        <f t="shared" ca="1" si="290"/>
        <v>100.62751944503829</v>
      </c>
      <c r="CD121" s="9">
        <f t="shared" ca="1" si="291"/>
        <v>119.5583221859987</v>
      </c>
      <c r="CE121" s="9">
        <f t="shared" ca="1" si="292"/>
        <v>109.13064312703979</v>
      </c>
      <c r="CF121" s="5"/>
      <c r="CG121" s="5">
        <f t="shared" si="347"/>
        <v>100.6433658866334</v>
      </c>
      <c r="CH121" s="5">
        <f t="shared" ca="1" si="293"/>
        <v>100.62751944503829</v>
      </c>
      <c r="CI121" s="5">
        <f t="shared" si="253"/>
        <v>116.05807014308087</v>
      </c>
      <c r="CJ121" s="5">
        <f t="shared" ca="1" si="294"/>
        <v>119.5583221859987</v>
      </c>
      <c r="CK121" s="5">
        <f t="shared" si="295"/>
        <v>107.45772660350319</v>
      </c>
      <c r="CL121" s="5">
        <f t="shared" ca="1" si="296"/>
        <v>109.13064312703979</v>
      </c>
      <c r="CM121" s="5"/>
      <c r="CN121" s="1">
        <f t="shared" si="334"/>
        <v>56.339090691139738</v>
      </c>
      <c r="CO121" s="1">
        <f t="shared" si="335"/>
        <v>8.5324405807609356</v>
      </c>
      <c r="CP121" s="1">
        <f t="shared" ca="1" si="336"/>
        <v>31.218088544897746</v>
      </c>
      <c r="CQ121" s="1">
        <f t="shared" ca="1" si="337"/>
        <v>3.7725010171194646</v>
      </c>
      <c r="CR121" s="1">
        <f t="shared" ca="1" si="338"/>
        <v>12.228345747187021</v>
      </c>
      <c r="CS121" s="83">
        <f t="shared" si="297"/>
        <v>-4.7325028710966048E-2</v>
      </c>
      <c r="CT121" s="83">
        <f t="shared" si="298"/>
        <v>-5.5069661396718789E-2</v>
      </c>
      <c r="CU121" s="83">
        <f t="shared" ca="1" si="254"/>
        <v>-1.4049906052770456E-3</v>
      </c>
      <c r="CV121" s="83">
        <f t="shared" ca="1" si="255"/>
        <v>-6.4547764665147486E-2</v>
      </c>
      <c r="CW121" s="83">
        <f t="shared" ca="1" si="255"/>
        <v>-5.8305217850258627E-2</v>
      </c>
      <c r="CX121" s="83">
        <f t="shared" si="299"/>
        <v>6.6402917151784703E-4</v>
      </c>
      <c r="CY121" s="83">
        <f t="shared" si="313"/>
        <v>-1.401542653729948E-2</v>
      </c>
      <c r="CZ121" s="83">
        <f t="shared" ca="1" si="314"/>
        <v>-9.9292412045428845E-3</v>
      </c>
      <c r="DA121" s="83">
        <f t="shared" ca="1" si="315"/>
        <v>-1.3788257213878082E-2</v>
      </c>
      <c r="DB121" s="83">
        <f t="shared" ca="1" si="315"/>
        <v>-1.3916111547971325E-2</v>
      </c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H121" s="5"/>
      <c r="EO121" s="91">
        <v>72719.399999999994</v>
      </c>
      <c r="EP121" s="1">
        <f>+'gaku-mk1131'!G124</f>
        <v>69201.8</v>
      </c>
      <c r="EQ121" s="5">
        <f t="shared" ca="1" si="256"/>
        <v>16658.794889384735</v>
      </c>
      <c r="ER121" s="90">
        <f ca="1">+OFFSET($EK$6,(ROW(ER121)-ROW($ER$9))/4,0)</f>
        <v>818320.67620719166</v>
      </c>
      <c r="ES121" s="7">
        <f ca="1">+ES120+$EQ120</f>
        <v>851314.76000540948</v>
      </c>
      <c r="ET121" s="7">
        <f ca="1">+ET120+EQ120-(ES121-ER121)/4</f>
        <v>818320.67620719108</v>
      </c>
      <c r="EU121" s="132">
        <v>661469.1</v>
      </c>
      <c r="EV121" s="5">
        <f t="shared" ca="1" si="257"/>
        <v>6365.666666666667</v>
      </c>
      <c r="EW121" s="92">
        <f t="shared" ca="1" si="258"/>
        <v>99.766666666666652</v>
      </c>
      <c r="EX121">
        <f t="shared" ca="1" si="339"/>
        <v>0.66651825795550446</v>
      </c>
      <c r="EY121">
        <f t="shared" ca="1" si="259"/>
        <v>0.71958330259729331</v>
      </c>
      <c r="EZ121">
        <f t="shared" ca="1" si="348"/>
        <v>-3.5927264100944288E-2</v>
      </c>
      <c r="FA121">
        <f t="shared" ca="1" si="348"/>
        <v>-3.1344173651812232E-2</v>
      </c>
      <c r="FC121" s="6">
        <f>+call!C159</f>
        <v>0.11033333333333301</v>
      </c>
      <c r="FE121" s="142">
        <f>fof!B183/10</f>
        <v>9437.2000000000007</v>
      </c>
      <c r="FF121" s="142">
        <f>fof!C183/10</f>
        <v>226358.1</v>
      </c>
      <c r="FN121" s="5">
        <f t="shared" si="227"/>
        <v>9437.2000000000007</v>
      </c>
      <c r="FO121" s="5">
        <f t="shared" si="211"/>
        <v>226358.1</v>
      </c>
      <c r="FP121" s="1">
        <f t="shared" si="340"/>
        <v>1.1465095731719614</v>
      </c>
      <c r="FQ121" s="1">
        <f t="shared" si="341"/>
        <v>27.499865279427812</v>
      </c>
      <c r="FR121" s="211">
        <f>+FP121/消費税調整!$E121*100</f>
        <v>1.1186695347907216</v>
      </c>
      <c r="FS121" s="211">
        <f>+FQ121/消費税調整!$E121*100</f>
        <v>26.832101727536937</v>
      </c>
      <c r="FT121" s="83">
        <f t="shared" si="300"/>
        <v>-0.11370129860255838</v>
      </c>
      <c r="FU121" s="83">
        <f t="shared" si="301"/>
        <v>-8.4103621600933209E-2</v>
      </c>
      <c r="FW121" s="5">
        <f>kshotoku1722!E69</f>
        <v>257256.4</v>
      </c>
      <c r="FX121" s="72">
        <f t="shared" ca="1" si="261"/>
        <v>0.40507629810011564</v>
      </c>
      <c r="FY121">
        <f t="shared" ca="1" si="302"/>
        <v>6.8880816281892254E-3</v>
      </c>
      <c r="GA121" s="72">
        <f ca="1">+AVERAGE(OFFSET(Maikin05!$F$10,ROUNDDOWN((ROW(GA121)-ROW(GA$45))/4,0),MOD(ROW(GA121)-ROW(GA$45),4)*3):OFFSET(Maikin05!$F$10,ROUNDDOWN((ROW(GA121)-ROW(GA$45))/4,0),MOD(ROW(GA121)-ROW(GA$45),4)*3+2))</f>
        <v>99.766666666666652</v>
      </c>
      <c r="GB121" s="72">
        <f ca="1">+AVERAGE(OFFSET(Maikin30!$F$20,ROUNDDOWN((ROW(GB121)-ROW(GB$5))/4,0),MOD(ROW(GB121)-ROW(GB$5),4)*3):OFFSET(Maikin30!$F$20,ROUNDDOWN((ROW(GB121)-ROW(GB$5))/4,0),MOD(ROW(GB121)-ROW(GB$5),4)*3+2))</f>
        <v>98.5</v>
      </c>
      <c r="GC121" s="5">
        <f ca="1">+AVERAGE(OFFSET(Rocho!$J$66,(ROW(GC121)-ROW($GC$5))*3,0):OFFSET(Rocho!$J$66,(ROW(GC121)-ROW($GC$5))*3+2,0))</f>
        <v>6365.666666666667</v>
      </c>
      <c r="GD121" s="72">
        <f t="shared" ca="1" si="262"/>
        <v>77.154965577552176</v>
      </c>
      <c r="GE121">
        <f t="shared" ca="1" si="303"/>
        <v>-2.5521844540812036E-2</v>
      </c>
      <c r="GF121" s="72"/>
      <c r="GG121" s="87" t="s">
        <v>340</v>
      </c>
      <c r="GH121" s="79">
        <f ca="1">+AVERAGE(OFFSET(Rocho!$D$6,(ROW(GH121)-ROW($GH$5))*3,0):OFFSET(Rocho!$D$6,(ROW(GH121)-ROW($GH$5))*3+2,0))/10000</f>
        <v>10983</v>
      </c>
      <c r="GI121" s="82">
        <f>Rocho!T122</f>
        <v>8529.4322289113697</v>
      </c>
      <c r="GJ121">
        <f t="shared" si="304"/>
        <v>-1.6108921556883899E-4</v>
      </c>
      <c r="GL121" s="94">
        <f t="shared" si="230"/>
        <v>227925.8</v>
      </c>
      <c r="GM121" s="5">
        <f t="shared" si="263"/>
        <v>72719.199999999997</v>
      </c>
      <c r="GN121" s="5">
        <f>+'gaku-mk1722'!C68-'gaku-mk1722'!D68</f>
        <v>5840</v>
      </c>
      <c r="GO121" s="5">
        <f t="shared" si="264"/>
        <v>20733.8</v>
      </c>
      <c r="GP121" s="5">
        <f t="shared" si="265"/>
        <v>16391.900000000001</v>
      </c>
      <c r="GQ121" s="5">
        <f>+'gaku-mk1722'!H68</f>
        <v>-4352.3</v>
      </c>
      <c r="GR121" s="5">
        <f>+'gaku-mk1722'!W68</f>
        <v>120323</v>
      </c>
      <c r="GS121" s="5">
        <f>+'gaku-mk1722'!M68</f>
        <v>53209.7</v>
      </c>
      <c r="GT121" s="5">
        <f>+'gaku-mk1722'!N68</f>
        <v>56939.5</v>
      </c>
      <c r="GU121" s="5">
        <f t="shared" si="266"/>
        <v>70232.600000000006</v>
      </c>
      <c r="GV121" s="5">
        <f>+'gaku-jk1722'!C68-'gaku-jk1722'!D68</f>
        <v>5591.5</v>
      </c>
      <c r="GW121" s="5">
        <f t="shared" si="267"/>
        <v>15933.5</v>
      </c>
      <c r="GX121" s="5">
        <f t="shared" si="268"/>
        <v>16055.4</v>
      </c>
      <c r="GY121" s="5">
        <f>+'gaku-jk1722'!H68</f>
        <v>-3159.3</v>
      </c>
      <c r="GZ121" s="5">
        <f>+'gaku-jk1722'!Z68</f>
        <v>118532.8</v>
      </c>
      <c r="HA121" s="5">
        <f>+'gaku-jk1722'!M68</f>
        <v>51450.5</v>
      </c>
      <c r="HB121" s="5">
        <f>+'gaku-jk1722'!N68</f>
        <v>64760.2</v>
      </c>
      <c r="HC121" s="9">
        <f t="shared" ca="1" si="231"/>
        <v>102.4</v>
      </c>
      <c r="HD121">
        <f ca="1">+OFFSET('def-cy1722'!$C$8,ROUNDDOWN((ROW(Sheet1!HG121)-ROW(Sheet1!HG$61))/4,0),0)</f>
        <v>102</v>
      </c>
      <c r="HE121" s="9">
        <f t="shared" ca="1" si="232"/>
        <v>124.4</v>
      </c>
      <c r="HF121" s="9">
        <f t="shared" ca="1" si="233"/>
        <v>100.5</v>
      </c>
      <c r="HG121">
        <f ca="1">+OFFSET('def-cy1722'!$H$8,ROUNDDOWN((ROW(Sheet1!HG121)-ROW(Sheet1!HG$61))/4,0),0)</f>
        <v>98.5</v>
      </c>
      <c r="HH121">
        <f ca="1">+OFFSET('def-cy1722'!$W$8,ROUNDDOWN((ROW(Sheet1!HG121)-ROW(Sheet1!HG$61))/4,0),0)</f>
        <v>100.7</v>
      </c>
      <c r="HI121">
        <f ca="1">+OFFSET('def-cy1722'!$M$8,ROUNDDOWN((ROW(Sheet1!HG121)-ROW(Sheet1!HG$61))/4,0),0)</f>
        <v>104.1</v>
      </c>
      <c r="HJ121">
        <f ca="1">+OFFSET('def-cy1722'!$N$8,ROUNDDOWN((ROW(Sheet1!HG121)-ROW(Sheet1!HG$61))/4,0),0)</f>
        <v>90.7</v>
      </c>
      <c r="HS121" s="9">
        <f t="shared" ca="1" si="203"/>
        <v>105.5</v>
      </c>
      <c r="HT121" s="9">
        <f t="shared" ca="1" si="204"/>
        <v>104.4</v>
      </c>
      <c r="HU121" s="9">
        <f t="shared" ca="1" si="205"/>
        <v>136.1</v>
      </c>
      <c r="HV121" s="9">
        <f t="shared" ca="1" si="206"/>
        <v>103</v>
      </c>
      <c r="HW121" s="9">
        <f t="shared" ca="1" si="207"/>
        <v>105.1</v>
      </c>
      <c r="HX121" s="9">
        <f t="shared" ca="1" si="208"/>
        <v>102.5</v>
      </c>
      <c r="HY121" s="9">
        <f t="shared" ca="1" si="209"/>
        <v>118</v>
      </c>
      <c r="HZ121" s="9">
        <f t="shared" ca="1" si="210"/>
        <v>115.4</v>
      </c>
      <c r="IA121">
        <f t="shared" ca="1" si="234"/>
        <v>-1.7734878111860634E-2</v>
      </c>
      <c r="IB121">
        <f t="shared" ca="1" si="235"/>
        <v>4.3354194759586529E-4</v>
      </c>
      <c r="IC121">
        <f t="shared" ca="1" si="236"/>
        <v>-4.6973196171001732E-3</v>
      </c>
      <c r="ID121">
        <f t="shared" ca="1" si="237"/>
        <v>-6.0174907834242694E-3</v>
      </c>
      <c r="IE121">
        <f ca="1">+HW121*(GY121-GY120)/($HS121*$GU120+$HT121*$GV120+$HU121*$GW120+$HV121*$GX120+$HW121*$GY120+$HX121*$GZ120+$HY121*$HA120-$HZ121*$HB120)</f>
        <v>-4.5662712336980521E-2</v>
      </c>
      <c r="IF121">
        <f t="shared" ca="1" si="239"/>
        <v>3.5518186790274484E-3</v>
      </c>
      <c r="IG121">
        <f t="shared" ca="1" si="240"/>
        <v>-8.4587676000057496E-2</v>
      </c>
      <c r="IH121">
        <f t="shared" ca="1" si="241"/>
        <v>5.8026615019271435E-2</v>
      </c>
      <c r="II121">
        <f t="shared" ca="1" si="305"/>
        <v>-9.6688101203528345E-2</v>
      </c>
      <c r="IJ121" s="5">
        <f t="shared" ca="1" si="306"/>
        <v>224113.59745475205</v>
      </c>
      <c r="IK121" s="1">
        <f t="shared" ca="1" si="269"/>
        <v>27.227184436048887</v>
      </c>
      <c r="IL121">
        <f t="shared" ca="1" si="307"/>
        <v>-9.9521033603550788E-2</v>
      </c>
      <c r="IM121" s="5">
        <f t="shared" si="270"/>
        <v>227925.8</v>
      </c>
      <c r="IN121">
        <f t="shared" ca="1" si="271"/>
        <v>101.70101349875374</v>
      </c>
      <c r="IP121" s="112">
        <v>137.36829907976303</v>
      </c>
      <c r="IQ121" s="112">
        <v>128.32986768260824</v>
      </c>
      <c r="IR121">
        <f t="shared" si="272"/>
        <v>83.958047557562907</v>
      </c>
      <c r="IS121">
        <f t="shared" si="308"/>
        <v>-0.11871479618805005</v>
      </c>
      <c r="IT121" s="112">
        <v>0.55550360489254613</v>
      </c>
      <c r="IU121">
        <f t="shared" si="309"/>
        <v>-2.9247636571545332E-2</v>
      </c>
      <c r="IW121">
        <f>+util!B119</f>
        <v>72.566666666666706</v>
      </c>
      <c r="IX121">
        <f t="shared" si="310"/>
        <v>-0.30825448633901759</v>
      </c>
      <c r="IY121">
        <f t="shared" si="311"/>
        <v>-0.18495269180341053</v>
      </c>
      <c r="JA121" s="5">
        <f t="shared" si="273"/>
        <v>118080.9</v>
      </c>
      <c r="JB121" s="1">
        <f t="shared" si="274"/>
        <v>3.1805703326805959</v>
      </c>
      <c r="JC121" s="5">
        <f t="shared" ca="1" si="275"/>
        <v>116105.9225839937</v>
      </c>
      <c r="JD121" s="1">
        <f t="shared" ca="1" si="276"/>
        <v>14.105513472694382</v>
      </c>
      <c r="JE121">
        <f t="shared" ca="1" si="312"/>
        <v>-0.1115209208295483</v>
      </c>
      <c r="JG121">
        <f t="shared" si="277"/>
        <v>0.58560816732105525</v>
      </c>
    </row>
    <row r="122" spans="1:267" x14ac:dyDescent="0.15">
      <c r="A122" t="s">
        <v>361</v>
      </c>
      <c r="B122" s="5">
        <f>+'gaku-mk1722'!B69</f>
        <v>492091.3</v>
      </c>
      <c r="C122" s="5">
        <f>+'kgaku-mk1722'!B70</f>
        <v>280713.8</v>
      </c>
      <c r="D122" s="5">
        <f>+'kgaku-mk1722'!C70</f>
        <v>1756</v>
      </c>
      <c r="E122" s="5">
        <f>+'kgaku-mk1722'!D70</f>
        <v>717.2</v>
      </c>
      <c r="F122" s="5">
        <f>+'kgaku-mk1722'!F70</f>
        <v>21689.9</v>
      </c>
      <c r="G122" s="5">
        <f>+'kgaku-mk1722'!G70</f>
        <v>14872.5</v>
      </c>
      <c r="H122" s="5">
        <f>+'kgaku-mk1722'!H70</f>
        <v>74348.2</v>
      </c>
      <c r="I122" s="5">
        <f>+'kgaku-mk1722'!I70</f>
        <v>168764.4</v>
      </c>
      <c r="J122" s="5">
        <f>+'gaku-mk1722'!F69</f>
        <v>14513</v>
      </c>
      <c r="K122" s="5">
        <f>+'gaku-mk1722'!G69</f>
        <v>69537.100000000006</v>
      </c>
      <c r="L122" s="5">
        <f>+'gaku-jk1722'!B69</f>
        <v>472937.6</v>
      </c>
      <c r="M122" s="5">
        <f>+'kgaku-jk1722'!B70</f>
        <v>274191.7</v>
      </c>
      <c r="N122" s="5">
        <f>+'kgaku-jk1722'!C70</f>
        <v>1651.4</v>
      </c>
      <c r="O122" s="5">
        <f>+'kgaku-jk1722'!D70</f>
        <v>708.5</v>
      </c>
      <c r="P122" s="5">
        <f>+'kgaku-jk1722'!F70</f>
        <v>17133.400000000001</v>
      </c>
      <c r="Q122" s="5">
        <f>+'kgaku-jk1722'!G70</f>
        <v>14366.1</v>
      </c>
      <c r="R122" s="5">
        <f>+'kgaku-jk1722'!H70</f>
        <v>75741.899999999994</v>
      </c>
      <c r="S122" s="5">
        <f>+'kgaku-jk1722'!I70</f>
        <v>167023.29999999999</v>
      </c>
      <c r="T122" s="5">
        <f>+'gaku-jk1722'!F69</f>
        <v>14431.3</v>
      </c>
      <c r="U122" s="5">
        <f>+'gaku-jk1722'!G69</f>
        <v>67896.399999999994</v>
      </c>
      <c r="V122" s="8">
        <f t="shared" si="324"/>
        <v>104.04994231797176</v>
      </c>
      <c r="W122" s="8">
        <f t="shared" si="325"/>
        <v>102.37866427028972</v>
      </c>
      <c r="X122" s="8">
        <f t="shared" si="326"/>
        <v>106.3340196197166</v>
      </c>
      <c r="Y122" s="8">
        <f t="shared" si="327"/>
        <v>101.22794636556105</v>
      </c>
      <c r="Z122" s="8">
        <f t="shared" si="328"/>
        <v>126.59425449706421</v>
      </c>
      <c r="AA122" s="8">
        <f t="shared" si="329"/>
        <v>103.5249650218222</v>
      </c>
      <c r="AB122" s="8">
        <f t="shared" si="330"/>
        <v>98.159935253802715</v>
      </c>
      <c r="AC122" s="8">
        <f t="shared" si="331"/>
        <v>101.04242940954944</v>
      </c>
      <c r="AD122" s="8">
        <f t="shared" si="332"/>
        <v>100.56613056342812</v>
      </c>
      <c r="AE122" s="8">
        <f t="shared" si="333"/>
        <v>102.41647568943276</v>
      </c>
      <c r="AF122" s="10">
        <f ca="1">+OFFSET('kdef-cy1722'!B$9,ROUNDDOWN((ROW(Sheet1!AF122)-ROW(Sheet1!AF$61))/4,0),0)</f>
        <v>102</v>
      </c>
      <c r="AG122" s="10">
        <f ca="1">+OFFSET('kdef-cy1722'!C$9,ROUNDDOWN((ROW(Sheet1!AG122)-ROW(Sheet1!AG$61))/4,0),0)</f>
        <v>105.2</v>
      </c>
      <c r="AH122" s="10">
        <f ca="1">+OFFSET('kdef-cy1722'!D$9,ROUNDDOWN((ROW(Sheet1!AH122)-ROW(Sheet1!AH$61))/4,0),0)</f>
        <v>101.1</v>
      </c>
      <c r="AI122" s="10">
        <f ca="1">+OFFSET('kdef-cy1722'!F$9,ROUNDDOWN((ROW(Sheet1!AI122)-ROW(Sheet1!AI$61))/4,0),0)</f>
        <v>124.4</v>
      </c>
      <c r="AJ122" s="10">
        <f ca="1">+OFFSET('kdef-cy1722'!G$9,ROUNDDOWN((ROW(Sheet1!AJ122)-ROW(Sheet1!AJ$61))/4,0),0)</f>
        <v>103.1</v>
      </c>
      <c r="AK122" s="10">
        <f ca="1">+OFFSET('kdef-cy1722'!H$9,ROUNDDOWN((ROW(Sheet1!AK122)-ROW(Sheet1!AK$61))/4,0),0)</f>
        <v>97.7</v>
      </c>
      <c r="AL122" s="10">
        <f ca="1">+OFFSET('kdef-cy1722'!I$9,ROUNDDOWN((ROW(Sheet1!AL122)-ROW(Sheet1!AL$61))/4,0),0)</f>
        <v>100.9</v>
      </c>
      <c r="AM122" s="10">
        <f ca="1">+OFFSET('def-cy1722'!$F$8,ROUNDDOWN((ROW(Sheet1!AM122)-ROW(Sheet1!AM$61))/4,0),0)</f>
        <v>100.5</v>
      </c>
      <c r="AN122" s="10">
        <f ca="1">+OFFSET('def-cy1722'!$G$8,ROUNDDOWN((ROW(Sheet1!AN122)-ROW(Sheet1!AN$61))/4,0),0)</f>
        <v>102.4</v>
      </c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9">
        <f t="shared" ca="1" si="316"/>
        <v>104.3</v>
      </c>
      <c r="AY122" s="9">
        <f t="shared" ca="1" si="317"/>
        <v>119.8</v>
      </c>
      <c r="AZ122" s="9">
        <f t="shared" ca="1" si="318"/>
        <v>102.6</v>
      </c>
      <c r="BA122" s="9">
        <f t="shared" ca="1" si="319"/>
        <v>136.1</v>
      </c>
      <c r="BB122" s="9">
        <f t="shared" ca="1" si="320"/>
        <v>104</v>
      </c>
      <c r="BC122" s="9">
        <f t="shared" ca="1" si="321"/>
        <v>100.9</v>
      </c>
      <c r="BD122" s="9">
        <f t="shared" ca="1" si="322"/>
        <v>101.9</v>
      </c>
      <c r="BE122" s="9">
        <f t="shared" ca="1" si="322"/>
        <v>103</v>
      </c>
      <c r="BF122" s="9">
        <f t="shared" ca="1" si="323"/>
        <v>105.5</v>
      </c>
      <c r="BG122">
        <f t="shared" ca="1" si="278"/>
        <v>-9.754987508459968E-4</v>
      </c>
      <c r="BH122">
        <f t="shared" ca="1" si="279"/>
        <v>1.5760132474189879E-4</v>
      </c>
      <c r="BI122">
        <f t="shared" ca="1" si="280"/>
        <v>-7.5345639293558045E-4</v>
      </c>
      <c r="BJ122">
        <f t="shared" ca="1" si="281"/>
        <v>2.6992163364189794E-3</v>
      </c>
      <c r="BK122">
        <f t="shared" ca="1" si="282"/>
        <v>3.1005400787223612E-3</v>
      </c>
      <c r="BL122" s="13">
        <f t="shared" ca="1" si="283"/>
        <v>4.228402596101662E-3</v>
      </c>
      <c r="BM122">
        <f t="shared" ca="1" si="342"/>
        <v>4.2725136470794109E-2</v>
      </c>
      <c r="BN122">
        <f t="shared" ca="1" si="343"/>
        <v>-4.3765336412422778E-2</v>
      </c>
      <c r="BO122" s="13">
        <f t="shared" ca="1" si="344"/>
        <v>-1.0401999416286695E-3</v>
      </c>
      <c r="BP122">
        <f t="shared" ca="1" si="284"/>
        <v>-2.1943874802877229E-2</v>
      </c>
      <c r="BQ122">
        <f t="shared" ca="1" si="285"/>
        <v>1.4539652137610062E-2</v>
      </c>
      <c r="BR122">
        <f t="shared" ca="1" si="286"/>
        <v>-1.4893639194273571E-2</v>
      </c>
      <c r="BS122" s="13">
        <f t="shared" ca="1" si="287"/>
        <v>-2.2297861859540739E-2</v>
      </c>
      <c r="BT122" s="5">
        <f t="shared" si="245"/>
        <v>67896.399999999994</v>
      </c>
      <c r="BU122" s="5">
        <f t="shared" ca="1" si="345"/>
        <v>258050.2487862666</v>
      </c>
      <c r="BV122" s="5">
        <f t="shared" ca="1" si="346"/>
        <v>31020.075533788549</v>
      </c>
      <c r="BW122" s="5">
        <f t="shared" ca="1" si="288"/>
        <v>98410.117008845016</v>
      </c>
      <c r="BX122" s="5">
        <f t="shared" si="248"/>
        <v>69537.100000000006</v>
      </c>
      <c r="BY122" s="5">
        <f t="shared" si="249"/>
        <v>259023.89999999997</v>
      </c>
      <c r="BZ122" s="5">
        <f t="shared" si="250"/>
        <v>36202.9</v>
      </c>
      <c r="CA122" s="5">
        <f t="shared" si="251"/>
        <v>105740</v>
      </c>
      <c r="CB122" s="9">
        <f t="shared" si="289"/>
        <v>102.41647568943276</v>
      </c>
      <c r="CC122" s="9">
        <f t="shared" ca="1" si="290"/>
        <v>100.37731070530369</v>
      </c>
      <c r="CD122" s="9">
        <f t="shared" ca="1" si="291"/>
        <v>116.70796855593105</v>
      </c>
      <c r="CE122" s="9">
        <f t="shared" ca="1" si="292"/>
        <v>107.4483022822706</v>
      </c>
      <c r="CF122" s="5"/>
      <c r="CG122" s="5">
        <f t="shared" si="347"/>
        <v>100.37269086581742</v>
      </c>
      <c r="CH122" s="5">
        <f t="shared" ca="1" si="293"/>
        <v>100.37731070530369</v>
      </c>
      <c r="CI122" s="5">
        <f t="shared" si="253"/>
        <v>114.69426289494278</v>
      </c>
      <c r="CJ122" s="5">
        <f t="shared" ca="1" si="294"/>
        <v>116.70796855593105</v>
      </c>
      <c r="CK122" s="5">
        <f t="shared" si="295"/>
        <v>106.31292032764567</v>
      </c>
      <c r="CL122" s="5">
        <f t="shared" ca="1" si="296"/>
        <v>107.4483022822706</v>
      </c>
      <c r="CM122" s="5"/>
      <c r="CN122" s="1">
        <f t="shared" si="334"/>
        <v>57.56979741119487</v>
      </c>
      <c r="CO122" s="1">
        <f t="shared" si="335"/>
        <v>8.2649000480178589</v>
      </c>
      <c r="CP122" s="1">
        <f t="shared" ca="1" si="336"/>
        <v>31.411967550336033</v>
      </c>
      <c r="CQ122" s="1">
        <f t="shared" ca="1" si="337"/>
        <v>3.7760149841335715</v>
      </c>
      <c r="CR122" s="1">
        <f t="shared" ca="1" si="338"/>
        <v>11.979276968909197</v>
      </c>
      <c r="CS122" s="83">
        <f t="shared" si="297"/>
        <v>2.1609457031359094E-2</v>
      </c>
      <c r="CT122" s="83">
        <f t="shared" si="298"/>
        <v>-3.1857800106239828E-2</v>
      </c>
      <c r="CU122" s="83">
        <f t="shared" ca="1" si="254"/>
        <v>6.1912646047557751E-3</v>
      </c>
      <c r="CV122" s="83">
        <f t="shared" ca="1" si="255"/>
        <v>9.3103525709088903E-4</v>
      </c>
      <c r="CW122" s="83">
        <f t="shared" ca="1" si="255"/>
        <v>-2.057844098224092E-2</v>
      </c>
      <c r="CX122" s="83">
        <f t="shared" si="299"/>
        <v>-8.2146302305403686E-3</v>
      </c>
      <c r="CY122" s="83">
        <f t="shared" si="313"/>
        <v>-1.0915448927280006E-2</v>
      </c>
      <c r="CZ122" s="83">
        <f t="shared" ca="1" si="314"/>
        <v>-2.4895806611264855E-3</v>
      </c>
      <c r="DA122" s="83">
        <f t="shared" ca="1" si="315"/>
        <v>-2.41294847186211E-2</v>
      </c>
      <c r="DB122" s="83">
        <f t="shared" ca="1" si="315"/>
        <v>-1.5535902435332358E-2</v>
      </c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H122" s="5"/>
      <c r="EO122" s="91">
        <v>69536</v>
      </c>
      <c r="EP122" s="1">
        <f>+'gaku-mk1131'!G125</f>
        <v>64692</v>
      </c>
      <c r="EQ122" s="5">
        <f t="shared" ca="1" si="256"/>
        <v>16178.943390219047</v>
      </c>
      <c r="ER122" s="7">
        <f ca="1">+ER121+$EQ121</f>
        <v>834979.47109657642</v>
      </c>
      <c r="ES122" s="4">
        <f ca="1">+ER121+EQ121</f>
        <v>834979.47109657642</v>
      </c>
      <c r="ET122" s="131">
        <f ca="1">+ET121+EQ121-(ES125-ER125)/4</f>
        <v>818292.85290916252</v>
      </c>
      <c r="EU122" s="132">
        <v>661887.30000000005</v>
      </c>
      <c r="EV122" s="5">
        <f t="shared" ca="1" si="257"/>
        <v>6309</v>
      </c>
      <c r="EW122" s="92">
        <f t="shared" ca="1" si="258"/>
        <v>99.933333333333337</v>
      </c>
      <c r="EX122">
        <f t="shared" ca="1" si="339"/>
        <v>0.68291604024790364</v>
      </c>
      <c r="EY122">
        <f t="shared" ca="1" si="259"/>
        <v>0.7371098403847226</v>
      </c>
      <c r="EZ122">
        <f t="shared" ca="1" si="348"/>
        <v>2.430439109455072E-2</v>
      </c>
      <c r="FA122">
        <f t="shared" ca="1" si="348"/>
        <v>2.4064620162306715E-2</v>
      </c>
      <c r="FC122" s="6">
        <f>+call!C160</f>
        <v>0.103333333333333</v>
      </c>
      <c r="FE122" s="142">
        <f>fof!B184/10</f>
        <v>10672.7</v>
      </c>
      <c r="FF122" s="142">
        <f>fof!C184/10</f>
        <v>275035.5</v>
      </c>
      <c r="FN122" s="5">
        <f t="shared" si="227"/>
        <v>10672.7</v>
      </c>
      <c r="FO122" s="5">
        <f t="shared" si="211"/>
        <v>275035.5</v>
      </c>
      <c r="FP122" s="1">
        <f t="shared" si="340"/>
        <v>1.2991675367542346</v>
      </c>
      <c r="FQ122" s="1">
        <f t="shared" si="341"/>
        <v>33.479549978446812</v>
      </c>
      <c r="FR122" s="211">
        <f>+FP122/消費税調整!$E122*100</f>
        <v>1.278076513471458</v>
      </c>
      <c r="FS122" s="211">
        <f>+FQ122/消費税調整!$E122*100</f>
        <v>32.936034266950188</v>
      </c>
      <c r="FT122" s="83">
        <f t="shared" si="300"/>
        <v>0.13321616004835371</v>
      </c>
      <c r="FU122" s="83">
        <f t="shared" si="301"/>
        <v>0.2049683285268718</v>
      </c>
      <c r="FW122" s="5">
        <f>kshotoku1722!E70</f>
        <v>250393.2</v>
      </c>
      <c r="FX122" s="72">
        <f t="shared" ca="1" si="261"/>
        <v>0.39714731361563915</v>
      </c>
      <c r="FY122">
        <f t="shared" ca="1" si="302"/>
        <v>-1.9768160833203603E-2</v>
      </c>
      <c r="GA122" s="72">
        <f ca="1">+AVERAGE(OFFSET(Maikin05!$F$10,ROUNDDOWN((ROW(GA122)-ROW(GA$45))/4,0),MOD(ROW(GA122)-ROW(GA$45),4)*3):OFFSET(Maikin05!$F$10,ROUNDDOWN((ROW(GA122)-ROW(GA$45))/4,0),MOD(ROW(GA122)-ROW(GA$45),4)*3+2))</f>
        <v>99.933333333333337</v>
      </c>
      <c r="GB122" s="72">
        <f ca="1">+AVERAGE(OFFSET(Maikin30!$F$20,ROUNDDOWN((ROW(GB122)-ROW(GB$5))/4,0),MOD(ROW(GB122)-ROW(GB$5),4)*3):OFFSET(Maikin30!$F$20,ROUNDDOWN((ROW(GB122)-ROW(GB$5))/4,0),MOD(ROW(GB122)-ROW(GB$5),4)*3+2))</f>
        <v>98.766666666666652</v>
      </c>
      <c r="GC122" s="5">
        <f ca="1">+AVERAGE(OFFSET(Rocho!$J$66,(ROW(GC122)-ROW($GC$5))*3,0):OFFSET(Rocho!$J$66,(ROW(GC122)-ROW($GC$5))*3+2,0))</f>
        <v>6309</v>
      </c>
      <c r="GD122" s="72">
        <f t="shared" ca="1" si="262"/>
        <v>76.7470620435586</v>
      </c>
      <c r="GE122">
        <f t="shared" ca="1" si="303"/>
        <v>-5.3008332045081799E-3</v>
      </c>
      <c r="GF122" s="72"/>
      <c r="GG122" s="87" t="s">
        <v>341</v>
      </c>
      <c r="GH122" s="79">
        <f ca="1">+AVERAGE(OFFSET(Rocho!$D$6,(ROW(GH122)-ROW($GH$5))*3,0):OFFSET(Rocho!$D$6,(ROW(GH122)-ROW($GH$5))*3+2,0))/10000</f>
        <v>10991.333333333332</v>
      </c>
      <c r="GI122" s="82">
        <f>Rocho!T123</f>
        <v>8521.6682775170502</v>
      </c>
      <c r="GJ122">
        <f t="shared" si="304"/>
        <v>-9.1066871935424425E-4</v>
      </c>
      <c r="GL122" s="94">
        <f t="shared" si="230"/>
        <v>233067.50000000003</v>
      </c>
      <c r="GM122" s="5">
        <f t="shared" si="263"/>
        <v>69537.100000000006</v>
      </c>
      <c r="GN122" s="5">
        <f>+'gaku-mk1722'!C69-'gaku-mk1722'!D69</f>
        <v>5848.7000000000116</v>
      </c>
      <c r="GO122" s="5">
        <f t="shared" si="264"/>
        <v>21689.9</v>
      </c>
      <c r="GP122" s="5">
        <f t="shared" si="265"/>
        <v>14513</v>
      </c>
      <c r="GQ122" s="5">
        <f>+'gaku-mk1722'!H69</f>
        <v>-4598.8</v>
      </c>
      <c r="GR122" s="5">
        <f>+'gaku-mk1722'!W69</f>
        <v>122466.7</v>
      </c>
      <c r="GS122" s="5">
        <f>+'gaku-mk1722'!M69</f>
        <v>58877.3</v>
      </c>
      <c r="GT122" s="5">
        <f>+'gaku-mk1722'!N69</f>
        <v>55266.400000000001</v>
      </c>
      <c r="GU122" s="5">
        <f t="shared" si="266"/>
        <v>67896.399999999994</v>
      </c>
      <c r="GV122" s="5">
        <f>+'gaku-jk1722'!C69-'gaku-jk1722'!D69</f>
        <v>5683.3999999999651</v>
      </c>
      <c r="GW122" s="5">
        <f t="shared" si="267"/>
        <v>17133.400000000001</v>
      </c>
      <c r="GX122" s="5">
        <f t="shared" si="268"/>
        <v>14431.3</v>
      </c>
      <c r="GY122" s="5">
        <f>+'gaku-jk1722'!H69</f>
        <v>-4450.5</v>
      </c>
      <c r="GZ122" s="5">
        <f>+'gaku-jk1722'!Z69</f>
        <v>121763.4</v>
      </c>
      <c r="HA122" s="5">
        <f>+'gaku-jk1722'!M69</f>
        <v>56098.2</v>
      </c>
      <c r="HB122" s="5">
        <f>+'gaku-jk1722'!N69</f>
        <v>61828.1</v>
      </c>
      <c r="HC122" s="9">
        <f t="shared" ca="1" si="231"/>
        <v>102.4</v>
      </c>
      <c r="HD122">
        <f ca="1">+OFFSET('def-cy1722'!$C$8,ROUNDDOWN((ROW(Sheet1!HG122)-ROW(Sheet1!HG$61))/4,0),0)</f>
        <v>102</v>
      </c>
      <c r="HE122" s="9">
        <f t="shared" ca="1" si="232"/>
        <v>124.4</v>
      </c>
      <c r="HF122" s="9">
        <f t="shared" ca="1" si="233"/>
        <v>100.5</v>
      </c>
      <c r="HG122">
        <f ca="1">+OFFSET('def-cy1722'!$H$8,ROUNDDOWN((ROW(Sheet1!HG122)-ROW(Sheet1!HG$61))/4,0),0)</f>
        <v>98.5</v>
      </c>
      <c r="HH122">
        <f ca="1">+OFFSET('def-cy1722'!$W$8,ROUNDDOWN((ROW(Sheet1!HG122)-ROW(Sheet1!HG$61))/4,0),0)</f>
        <v>100.7</v>
      </c>
      <c r="HI122">
        <f ca="1">+OFFSET('def-cy1722'!$M$8,ROUNDDOWN((ROW(Sheet1!HG122)-ROW(Sheet1!HG$61))/4,0),0)</f>
        <v>104.1</v>
      </c>
      <c r="HJ122">
        <f ca="1">+OFFSET('def-cy1722'!$N$8,ROUNDDOWN((ROW(Sheet1!HG122)-ROW(Sheet1!HG$61))/4,0),0)</f>
        <v>90.7</v>
      </c>
      <c r="HS122" s="9">
        <f t="shared" ca="1" si="203"/>
        <v>105.5</v>
      </c>
      <c r="HT122" s="9">
        <f t="shared" ca="1" si="204"/>
        <v>104.4</v>
      </c>
      <c r="HU122" s="9">
        <f t="shared" ca="1" si="205"/>
        <v>136.1</v>
      </c>
      <c r="HV122" s="9">
        <f t="shared" ca="1" si="206"/>
        <v>103</v>
      </c>
      <c r="HW122" s="9">
        <f t="shared" ca="1" si="207"/>
        <v>105.1</v>
      </c>
      <c r="HX122" s="9">
        <f t="shared" ca="1" si="208"/>
        <v>102.5</v>
      </c>
      <c r="HY122" s="9">
        <f t="shared" ca="1" si="209"/>
        <v>118</v>
      </c>
      <c r="HZ122" s="9">
        <f t="shared" ca="1" si="210"/>
        <v>115.4</v>
      </c>
      <c r="IA122">
        <f t="shared" ca="1" si="234"/>
        <v>-1.1086755705534955E-2</v>
      </c>
      <c r="IB122">
        <f t="shared" ca="1" si="235"/>
        <v>4.3157671882972505E-4</v>
      </c>
      <c r="IC122">
        <f t="shared" ca="1" si="236"/>
        <v>7.3459027970760211E-3</v>
      </c>
      <c r="ID122">
        <f t="shared" ca="1" si="237"/>
        <v>-7.5247485139516524E-3</v>
      </c>
      <c r="IE122">
        <f t="shared" ca="1" si="238"/>
        <v>-6.1043332143067746E-3</v>
      </c>
      <c r="IF122">
        <f t="shared" ca="1" si="239"/>
        <v>1.4895293084146643E-2</v>
      </c>
      <c r="IG122">
        <f t="shared" ca="1" si="240"/>
        <v>2.4669599191657343E-2</v>
      </c>
      <c r="IH122">
        <f t="shared" ca="1" si="241"/>
        <v>1.5220418206763238E-2</v>
      </c>
      <c r="II122">
        <f t="shared" ca="1" si="305"/>
        <v>3.7846952564679591E-2</v>
      </c>
      <c r="IJ122" s="5">
        <f t="shared" ca="1" si="306"/>
        <v>232595.61414672175</v>
      </c>
      <c r="IK122" s="1">
        <f t="shared" ca="1" si="269"/>
        <v>28.313423134805149</v>
      </c>
      <c r="IL122">
        <f t="shared" ca="1" si="307"/>
        <v>3.912010591212646E-2</v>
      </c>
      <c r="IM122" s="5">
        <f t="shared" si="270"/>
        <v>233067.50000000003</v>
      </c>
      <c r="IN122">
        <f t="shared" ca="1" si="271"/>
        <v>100.20287822494392</v>
      </c>
      <c r="IP122" s="112">
        <v>139.45761151871366</v>
      </c>
      <c r="IQ122" s="112">
        <v>131.60807372970163</v>
      </c>
      <c r="IR122">
        <f t="shared" si="272"/>
        <v>86.171519884030957</v>
      </c>
      <c r="IS122">
        <f t="shared" si="308"/>
        <v>2.6022487053878073E-2</v>
      </c>
      <c r="IT122" s="112">
        <v>0.56969402922341861</v>
      </c>
      <c r="IU122">
        <f t="shared" si="309"/>
        <v>2.5224327354551882E-2</v>
      </c>
      <c r="IW122">
        <f>+util!B120</f>
        <v>80.466666666666697</v>
      </c>
      <c r="IX122">
        <f t="shared" si="310"/>
        <v>0.10333734042292925</v>
      </c>
      <c r="IY122">
        <f t="shared" si="311"/>
        <v>6.2002404253757547E-2</v>
      </c>
      <c r="JA122" s="5">
        <f t="shared" si="273"/>
        <v>127327.50000000003</v>
      </c>
      <c r="JB122" s="1">
        <f t="shared" si="274"/>
        <v>3.5170525013189557</v>
      </c>
      <c r="JC122" s="5">
        <f t="shared" ca="1" si="275"/>
        <v>127069.70324162192</v>
      </c>
      <c r="JD122" s="1">
        <f t="shared" ca="1" si="276"/>
        <v>15.467954065654382</v>
      </c>
      <c r="JE122">
        <f t="shared" ca="1" si="312"/>
        <v>9.2204656718172295E-2</v>
      </c>
      <c r="JG122">
        <f t="shared" si="277"/>
        <v>0.57976295392880584</v>
      </c>
    </row>
    <row r="123" spans="1:267" x14ac:dyDescent="0.15">
      <c r="A123" t="s">
        <v>362</v>
      </c>
      <c r="B123" s="5">
        <f>+'gaku-mk1722'!B70</f>
        <v>487859</v>
      </c>
      <c r="C123" s="5">
        <f>+'kgaku-mk1722'!B71</f>
        <v>280386.40000000002</v>
      </c>
      <c r="D123" s="5">
        <f>+'kgaku-mk1722'!C71</f>
        <v>1887.4</v>
      </c>
      <c r="E123" s="5">
        <f>+'kgaku-mk1722'!D71</f>
        <v>793.1</v>
      </c>
      <c r="F123" s="5">
        <f>+'kgaku-mk1722'!F71</f>
        <v>22625.1</v>
      </c>
      <c r="G123" s="5">
        <f>+'kgaku-mk1722'!G71</f>
        <v>14560.3</v>
      </c>
      <c r="H123" s="5">
        <f>+'kgaku-mk1722'!H71</f>
        <v>73828</v>
      </c>
      <c r="I123" s="5">
        <f>+'kgaku-mk1722'!I71</f>
        <v>168278.7</v>
      </c>
      <c r="J123" s="5">
        <f>+'gaku-mk1722'!F70</f>
        <v>13420.1</v>
      </c>
      <c r="K123" s="5">
        <f>+'gaku-mk1722'!G70</f>
        <v>66939.899999999994</v>
      </c>
      <c r="L123" s="5">
        <f>+'gaku-jk1722'!B70</f>
        <v>472624.5</v>
      </c>
      <c r="M123" s="5">
        <f>+'kgaku-jk1722'!B71</f>
        <v>275734.7</v>
      </c>
      <c r="N123" s="5">
        <f>+'kgaku-jk1722'!C71</f>
        <v>1758.1</v>
      </c>
      <c r="O123" s="5">
        <f>+'kgaku-jk1722'!D71</f>
        <v>786.4</v>
      </c>
      <c r="P123" s="5">
        <f>+'kgaku-jk1722'!F71</f>
        <v>18406.3</v>
      </c>
      <c r="Q123" s="5">
        <f>+'kgaku-jk1722'!G71</f>
        <v>14124.7</v>
      </c>
      <c r="R123" s="5">
        <f>+'kgaku-jk1722'!H71</f>
        <v>75806.899999999994</v>
      </c>
      <c r="S123" s="5">
        <f>+'kgaku-jk1722'!I71</f>
        <v>167059.70000000001</v>
      </c>
      <c r="T123" s="5">
        <f>+'gaku-jk1722'!F70</f>
        <v>13445.1</v>
      </c>
      <c r="U123" s="5">
        <f>+'gaku-jk1722'!G70</f>
        <v>65750.3</v>
      </c>
      <c r="V123" s="8">
        <f t="shared" si="324"/>
        <v>103.22338346827131</v>
      </c>
      <c r="W123" s="8">
        <f t="shared" si="325"/>
        <v>101.68702016829947</v>
      </c>
      <c r="X123" s="8">
        <f t="shared" si="326"/>
        <v>107.35453045901826</v>
      </c>
      <c r="Y123" s="8">
        <f t="shared" si="327"/>
        <v>100.85198372329604</v>
      </c>
      <c r="Z123" s="8">
        <f t="shared" si="328"/>
        <v>122.92041311942106</v>
      </c>
      <c r="AA123" s="8">
        <f t="shared" si="329"/>
        <v>103.08395930533037</v>
      </c>
      <c r="AB123" s="8">
        <f t="shared" si="330"/>
        <v>97.389551610737286</v>
      </c>
      <c r="AC123" s="8">
        <f t="shared" si="331"/>
        <v>100.72967927034466</v>
      </c>
      <c r="AD123" s="8">
        <f t="shared" si="332"/>
        <v>99.814058653338392</v>
      </c>
      <c r="AE123" s="8">
        <f t="shared" si="333"/>
        <v>101.80926931131873</v>
      </c>
      <c r="AF123" s="10">
        <f ca="1">+OFFSET('kdef-cy1722'!B$9,ROUNDDOWN((ROW(Sheet1!AF123)-ROW(Sheet1!AF$61))/4,0),0)</f>
        <v>102</v>
      </c>
      <c r="AG123" s="10">
        <f ca="1">+OFFSET('kdef-cy1722'!C$9,ROUNDDOWN((ROW(Sheet1!AG123)-ROW(Sheet1!AG$61))/4,0),0)</f>
        <v>105.2</v>
      </c>
      <c r="AH123" s="10">
        <f ca="1">+OFFSET('kdef-cy1722'!D$9,ROUNDDOWN((ROW(Sheet1!AH123)-ROW(Sheet1!AH$61))/4,0),0)</f>
        <v>101.1</v>
      </c>
      <c r="AI123" s="10">
        <f ca="1">+OFFSET('kdef-cy1722'!F$9,ROUNDDOWN((ROW(Sheet1!AI123)-ROW(Sheet1!AI$61))/4,0),0)</f>
        <v>124.4</v>
      </c>
      <c r="AJ123" s="10">
        <f ca="1">+OFFSET('kdef-cy1722'!G$9,ROUNDDOWN((ROW(Sheet1!AJ123)-ROW(Sheet1!AJ$61))/4,0),0)</f>
        <v>103.1</v>
      </c>
      <c r="AK123" s="10">
        <f ca="1">+OFFSET('kdef-cy1722'!H$9,ROUNDDOWN((ROW(Sheet1!AK123)-ROW(Sheet1!AK$61))/4,0),0)</f>
        <v>97.7</v>
      </c>
      <c r="AL123" s="10">
        <f ca="1">+OFFSET('kdef-cy1722'!I$9,ROUNDDOWN((ROW(Sheet1!AL123)-ROW(Sheet1!AL$61))/4,0),0)</f>
        <v>100.9</v>
      </c>
      <c r="AM123" s="10">
        <f ca="1">+OFFSET('def-cy1722'!$F$8,ROUNDDOWN((ROW(Sheet1!AM123)-ROW(Sheet1!AM$61))/4,0),0)</f>
        <v>100.5</v>
      </c>
      <c r="AN123" s="10">
        <f ca="1">+OFFSET('def-cy1722'!$G$8,ROUNDDOWN((ROW(Sheet1!AN123)-ROW(Sheet1!AN$61))/4,0),0)</f>
        <v>102.4</v>
      </c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9">
        <f t="shared" ca="1" si="316"/>
        <v>104.3</v>
      </c>
      <c r="AY123" s="9">
        <f t="shared" ca="1" si="317"/>
        <v>119.8</v>
      </c>
      <c r="AZ123" s="9">
        <f t="shared" ca="1" si="318"/>
        <v>102.6</v>
      </c>
      <c r="BA123" s="9">
        <f t="shared" ca="1" si="319"/>
        <v>136.1</v>
      </c>
      <c r="BB123" s="9">
        <f t="shared" ca="1" si="320"/>
        <v>104</v>
      </c>
      <c r="BC123" s="9">
        <f t="shared" ca="1" si="321"/>
        <v>100.9</v>
      </c>
      <c r="BD123" s="9">
        <f t="shared" ca="1" si="322"/>
        <v>101.9</v>
      </c>
      <c r="BE123" s="9">
        <f t="shared" ca="1" si="322"/>
        <v>103</v>
      </c>
      <c r="BF123" s="9">
        <f t="shared" ca="1" si="323"/>
        <v>105.5</v>
      </c>
      <c r="BG123">
        <f t="shared" ca="1" si="278"/>
        <v>4.8637941601868809E-4</v>
      </c>
      <c r="BH123">
        <f t="shared" ca="1" si="279"/>
        <v>-3.0411564867609796E-4</v>
      </c>
      <c r="BI123">
        <f t="shared" ca="1" si="280"/>
        <v>-9.5526651470028757E-4</v>
      </c>
      <c r="BJ123">
        <f t="shared" ca="1" si="281"/>
        <v>2.4955051608652434E-4</v>
      </c>
      <c r="BK123">
        <f t="shared" ca="1" si="282"/>
        <v>1.4113330673905385E-4</v>
      </c>
      <c r="BL123" s="13">
        <f t="shared" ca="1" si="283"/>
        <v>-3.8231892453211935E-4</v>
      </c>
      <c r="BM123">
        <f t="shared" ca="1" si="342"/>
        <v>4.537166114946984E-2</v>
      </c>
      <c r="BN123">
        <f t="shared" ca="1" si="343"/>
        <v>-2.6603237472674967E-2</v>
      </c>
      <c r="BO123" s="13">
        <f t="shared" ca="1" si="344"/>
        <v>1.8768423676794873E-2</v>
      </c>
      <c r="BP123">
        <f t="shared" ca="1" si="284"/>
        <v>-2.0618007193913337E-2</v>
      </c>
      <c r="BQ123">
        <f t="shared" ca="1" si="285"/>
        <v>1.5775992252697386E-2</v>
      </c>
      <c r="BR123">
        <f t="shared" ca="1" si="286"/>
        <v>-9.2501014429023868E-3</v>
      </c>
      <c r="BS123" s="13">
        <f t="shared" ca="1" si="287"/>
        <v>-1.4092116384118338E-2</v>
      </c>
      <c r="BT123" s="5">
        <f t="shared" si="245"/>
        <v>65750.3</v>
      </c>
      <c r="BU123" s="5">
        <f t="shared" ca="1" si="345"/>
        <v>257951.59129267538</v>
      </c>
      <c r="BV123" s="5">
        <f t="shared" ca="1" si="346"/>
        <v>31602.273453892871</v>
      </c>
      <c r="BW123" s="5">
        <f t="shared" ca="1" si="288"/>
        <v>97023.310186581672</v>
      </c>
      <c r="BX123" s="5">
        <f t="shared" si="248"/>
        <v>66939.899999999994</v>
      </c>
      <c r="BY123" s="5">
        <f t="shared" si="249"/>
        <v>257761.3</v>
      </c>
      <c r="BZ123" s="5">
        <f t="shared" si="250"/>
        <v>36045.199999999997</v>
      </c>
      <c r="CA123" s="5">
        <f t="shared" si="251"/>
        <v>102985.09999999999</v>
      </c>
      <c r="CB123" s="9">
        <f t="shared" si="289"/>
        <v>101.80926931131873</v>
      </c>
      <c r="CC123" s="9">
        <f t="shared" ca="1" si="290"/>
        <v>99.926229843467226</v>
      </c>
      <c r="CD123" s="9">
        <f t="shared" ca="1" si="291"/>
        <v>114.05888267054354</v>
      </c>
      <c r="CE123" s="9">
        <f t="shared" ca="1" si="292"/>
        <v>106.14469842551593</v>
      </c>
      <c r="CF123" s="5"/>
      <c r="CG123" s="5">
        <f t="shared" si="347"/>
        <v>99.92744738876101</v>
      </c>
      <c r="CH123" s="5">
        <f t="shared" ca="1" si="293"/>
        <v>99.926229843467226</v>
      </c>
      <c r="CI123" s="5">
        <f t="shared" si="253"/>
        <v>113.16676817973463</v>
      </c>
      <c r="CJ123" s="5">
        <f t="shared" ca="1" si="294"/>
        <v>114.05888267054354</v>
      </c>
      <c r="CK123" s="5">
        <f t="shared" si="295"/>
        <v>105.51568261618394</v>
      </c>
      <c r="CL123" s="5">
        <f t="shared" ca="1" si="296"/>
        <v>106.14469842551593</v>
      </c>
      <c r="CM123" s="5"/>
      <c r="CN123" s="1">
        <f t="shared" si="334"/>
        <v>57.628176689873023</v>
      </c>
      <c r="CO123" s="1">
        <f t="shared" si="335"/>
        <v>8.0170831300792873</v>
      </c>
      <c r="CP123" s="1">
        <f t="shared" ca="1" si="336"/>
        <v>31.452622283542663</v>
      </c>
      <c r="CQ123" s="1">
        <f t="shared" ca="1" si="337"/>
        <v>3.8533368422555796</v>
      </c>
      <c r="CR123" s="1">
        <f t="shared" ca="1" si="338"/>
        <v>11.830272155736077</v>
      </c>
      <c r="CS123" s="83">
        <f t="shared" si="297"/>
        <v>1.0135470546482467E-3</v>
      </c>
      <c r="CT123" s="83">
        <f t="shared" si="298"/>
        <v>-3.0442981563732204E-2</v>
      </c>
      <c r="CU123" s="83">
        <f t="shared" ca="1" si="254"/>
        <v>1.2934066373985287E-3</v>
      </c>
      <c r="CV123" s="83">
        <f t="shared" ca="1" si="255"/>
        <v>2.0270268664573609E-2</v>
      </c>
      <c r="CW123" s="83">
        <f t="shared" ca="1" si="255"/>
        <v>-1.2516554404045709E-2</v>
      </c>
      <c r="CX123" s="83">
        <f t="shared" si="299"/>
        <v>-7.9755870950630903E-3</v>
      </c>
      <c r="CY123" s="83">
        <f t="shared" si="313"/>
        <v>-5.9464409578100603E-3</v>
      </c>
      <c r="CZ123" s="83">
        <f t="shared" ca="1" si="314"/>
        <v>-4.5039805402000256E-3</v>
      </c>
      <c r="DA123" s="83">
        <f t="shared" ca="1" si="315"/>
        <v>-2.2959989659489373E-2</v>
      </c>
      <c r="DB123" s="83">
        <f t="shared" ca="1" si="315"/>
        <v>-1.2206580167648907E-2</v>
      </c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H123" s="5"/>
      <c r="EO123" s="91">
        <v>66938.3</v>
      </c>
      <c r="EP123" s="1">
        <f>+'gaku-mk1131'!G126</f>
        <v>62567.3</v>
      </c>
      <c r="EQ123" s="5">
        <f t="shared" ca="1" si="256"/>
        <v>15765.813317320808</v>
      </c>
      <c r="ER123" s="7">
        <f ca="1">+ER122+$EQ122</f>
        <v>851158.41448679543</v>
      </c>
      <c r="ES123" s="7">
        <f ca="1">+ES122+$EQ122</f>
        <v>851158.41448679543</v>
      </c>
      <c r="ET123" s="7">
        <f ca="1">+ET122+EQ122-(ES125-ER125)/4</f>
        <v>817785.17811196821</v>
      </c>
      <c r="EU123" s="132">
        <v>657851.4</v>
      </c>
      <c r="EV123" s="5">
        <f t="shared" ca="1" si="257"/>
        <v>6299</v>
      </c>
      <c r="EW123" s="92">
        <f t="shared" ca="1" si="258"/>
        <v>100.16666666666667</v>
      </c>
      <c r="EX123">
        <f t="shared" ca="1" si="339"/>
        <v>0.68229064267704131</v>
      </c>
      <c r="EY123">
        <f t="shared" ca="1" si="259"/>
        <v>0.73789323807593199</v>
      </c>
      <c r="EZ123">
        <f t="shared" ca="1" si="348"/>
        <v>-9.1619477465438649E-4</v>
      </c>
      <c r="FA123">
        <f t="shared" ca="1" si="348"/>
        <v>1.0622320404759485E-3</v>
      </c>
      <c r="FC123" s="6">
        <f>+call!C161</f>
        <v>0.103333333333333</v>
      </c>
      <c r="FE123" s="142">
        <f>fof!B185/10</f>
        <v>9415.1</v>
      </c>
      <c r="FF123" s="142">
        <f>fof!C185/10</f>
        <v>275131.8</v>
      </c>
      <c r="FN123" s="5">
        <f t="shared" si="227"/>
        <v>9415.1</v>
      </c>
      <c r="FO123" s="5">
        <f t="shared" si="211"/>
        <v>275131.8</v>
      </c>
      <c r="FP123" s="1">
        <f t="shared" si="340"/>
        <v>1.1480044863370891</v>
      </c>
      <c r="FQ123" s="1">
        <f t="shared" si="341"/>
        <v>33.547444077492401</v>
      </c>
      <c r="FR123" s="211">
        <f>+FP123/消費税調整!$E123*100</f>
        <v>1.1384108672191025</v>
      </c>
      <c r="FS123" s="211">
        <f>+FQ123/消費税調整!$E123*100</f>
        <v>33.267095520764798</v>
      </c>
      <c r="FT123" s="83">
        <f t="shared" si="300"/>
        <v>-0.11572291006496327</v>
      </c>
      <c r="FU123" s="83">
        <f t="shared" si="301"/>
        <v>1.0001461094713058E-2</v>
      </c>
      <c r="FW123" s="5">
        <f>kshotoku1722!E71</f>
        <v>250605</v>
      </c>
      <c r="FX123" s="72">
        <f t="shared" ca="1" si="261"/>
        <v>0.39718688675459934</v>
      </c>
      <c r="FY123">
        <f t="shared" ca="1" si="302"/>
        <v>9.9638512289933846E-5</v>
      </c>
      <c r="GA123" s="72">
        <f ca="1">+AVERAGE(OFFSET(Maikin05!$F$10,ROUNDDOWN((ROW(GA123)-ROW(GA$45))/4,0),MOD(ROW(GA123)-ROW(GA$45),4)*3):OFFSET(Maikin05!$F$10,ROUNDDOWN((ROW(GA123)-ROW(GA$45))/4,0),MOD(ROW(GA123)-ROW(GA$45),4)*3+2))</f>
        <v>100.16666666666667</v>
      </c>
      <c r="GB123" s="72">
        <f ca="1">+AVERAGE(OFFSET(Maikin30!$F$20,ROUNDDOWN((ROW(GB123)-ROW(GB$5))/4,0),MOD(ROW(GB123)-ROW(GB$5),4)*3):OFFSET(Maikin30!$F$20,ROUNDDOWN((ROW(GB123)-ROW(GB$5))/4,0),MOD(ROW(GB123)-ROW(GB$5),4)*3+2))</f>
        <v>99.533333333333346</v>
      </c>
      <c r="GC123" s="5">
        <f ca="1">+AVERAGE(OFFSET(Rocho!$J$66,(ROW(GC123)-ROW($GC$5))*3,0):OFFSET(Rocho!$J$66,(ROW(GC123)-ROW($GC$5))*3+2,0))</f>
        <v>6299</v>
      </c>
      <c r="GD123" s="72">
        <f t="shared" ca="1" si="262"/>
        <v>76.93314349505637</v>
      </c>
      <c r="GE123">
        <f t="shared" ca="1" si="303"/>
        <v>2.4216722223280945E-3</v>
      </c>
      <c r="GF123" s="72"/>
      <c r="GG123" s="87" t="s">
        <v>342</v>
      </c>
      <c r="GH123" s="79">
        <f ca="1">+AVERAGE(OFFSET(Rocho!$D$6,(ROW(GH123)-ROW($GH$5))*3,0):OFFSET(Rocho!$D$6,(ROW(GH123)-ROW($GH$5))*3+2,0))/10000</f>
        <v>10987.666666666668</v>
      </c>
      <c r="GI123" s="82">
        <f>Rocho!T124</f>
        <v>8503.7642608243495</v>
      </c>
      <c r="GJ123">
        <f t="shared" si="304"/>
        <v>-2.1032092138901269E-3</v>
      </c>
      <c r="GL123" s="94">
        <f t="shared" si="230"/>
        <v>230097.7</v>
      </c>
      <c r="GM123" s="5">
        <f t="shared" si="263"/>
        <v>66939.899999999994</v>
      </c>
      <c r="GN123" s="5">
        <f>+'gaku-mk1722'!C70-'gaku-mk1722'!D70</f>
        <v>5843.7999999999884</v>
      </c>
      <c r="GO123" s="5">
        <f t="shared" si="264"/>
        <v>22625.1</v>
      </c>
      <c r="GP123" s="5">
        <f t="shared" si="265"/>
        <v>13420.1</v>
      </c>
      <c r="GQ123" s="5">
        <f>+'gaku-mk1722'!H70</f>
        <v>-6209.8</v>
      </c>
      <c r="GR123" s="5">
        <f>+'gaku-mk1722'!W70</f>
        <v>123067.6</v>
      </c>
      <c r="GS123" s="5">
        <f>+'gaku-mk1722'!M70</f>
        <v>64571.199999999997</v>
      </c>
      <c r="GT123" s="5">
        <f>+'gaku-mk1722'!N70</f>
        <v>60160.2</v>
      </c>
      <c r="GU123" s="5">
        <f t="shared" si="266"/>
        <v>65750.3</v>
      </c>
      <c r="GV123" s="5">
        <f>+'gaku-jk1722'!C70-'gaku-jk1722'!D70</f>
        <v>5746.2000000000116</v>
      </c>
      <c r="GW123" s="5">
        <f t="shared" si="267"/>
        <v>18406.3</v>
      </c>
      <c r="GX123" s="5">
        <f t="shared" si="268"/>
        <v>13445.1</v>
      </c>
      <c r="GY123" s="5">
        <f>+'gaku-jk1722'!H70</f>
        <v>-6589.3</v>
      </c>
      <c r="GZ123" s="5">
        <f>+'gaku-jk1722'!Z70</f>
        <v>122634.3</v>
      </c>
      <c r="HA123" s="5">
        <f>+'gaku-jk1722'!M70</f>
        <v>61638</v>
      </c>
      <c r="HB123" s="5">
        <f>+'gaku-jk1722'!N70</f>
        <v>65195.3</v>
      </c>
      <c r="HC123" s="9">
        <f t="shared" ca="1" si="231"/>
        <v>102.4</v>
      </c>
      <c r="HD123">
        <f ca="1">+OFFSET('def-cy1722'!$C$8,ROUNDDOWN((ROW(Sheet1!HG123)-ROW(Sheet1!HG$61))/4,0),0)</f>
        <v>102</v>
      </c>
      <c r="HE123" s="9">
        <f t="shared" ca="1" si="232"/>
        <v>124.4</v>
      </c>
      <c r="HF123" s="9">
        <f t="shared" ca="1" si="233"/>
        <v>100.5</v>
      </c>
      <c r="HG123">
        <f ca="1">+OFFSET('def-cy1722'!$H$8,ROUNDDOWN((ROW(Sheet1!HG123)-ROW(Sheet1!HG$61))/4,0),0)</f>
        <v>98.5</v>
      </c>
      <c r="HH123">
        <f ca="1">+OFFSET('def-cy1722'!$W$8,ROUNDDOWN((ROW(Sheet1!HG123)-ROW(Sheet1!HG$61))/4,0),0)</f>
        <v>100.7</v>
      </c>
      <c r="HI123">
        <f ca="1">+OFFSET('def-cy1722'!$M$8,ROUNDDOWN((ROW(Sheet1!HG123)-ROW(Sheet1!HG$61))/4,0),0)</f>
        <v>104.1</v>
      </c>
      <c r="HJ123">
        <f ca="1">+OFFSET('def-cy1722'!$N$8,ROUNDDOWN((ROW(Sheet1!HG123)-ROW(Sheet1!HG$61))/4,0),0)</f>
        <v>90.7</v>
      </c>
      <c r="HS123" s="9">
        <f t="shared" ca="1" si="203"/>
        <v>105.5</v>
      </c>
      <c r="HT123" s="9">
        <f t="shared" ca="1" si="204"/>
        <v>104.4</v>
      </c>
      <c r="HU123" s="9">
        <f t="shared" ca="1" si="205"/>
        <v>136.1</v>
      </c>
      <c r="HV123" s="9">
        <f t="shared" ca="1" si="206"/>
        <v>103</v>
      </c>
      <c r="HW123" s="9">
        <f t="shared" ca="1" si="207"/>
        <v>105.1</v>
      </c>
      <c r="HX123" s="9">
        <f t="shared" ca="1" si="208"/>
        <v>102.5</v>
      </c>
      <c r="HY123" s="9">
        <f t="shared" ca="1" si="209"/>
        <v>118</v>
      </c>
      <c r="HZ123" s="9">
        <f t="shared" ca="1" si="210"/>
        <v>115.4</v>
      </c>
      <c r="IA123">
        <f t="shared" ca="1" si="234"/>
        <v>-9.813210131773515E-3</v>
      </c>
      <c r="IB123">
        <f t="shared" ca="1" si="235"/>
        <v>2.84163849077042E-4</v>
      </c>
      <c r="IC123">
        <f t="shared" ca="1" si="236"/>
        <v>7.5086367735215948E-3</v>
      </c>
      <c r="ID123">
        <f t="shared" ca="1" si="237"/>
        <v>-4.4026170107370876E-3</v>
      </c>
      <c r="IE123">
        <f t="shared" ca="1" si="238"/>
        <v>-9.7427503853718036E-3</v>
      </c>
      <c r="IF123">
        <f t="shared" ca="1" si="239"/>
        <v>3.8690188026978588E-3</v>
      </c>
      <c r="IG123">
        <f t="shared" ca="1" si="240"/>
        <v>2.8332492183369338E-2</v>
      </c>
      <c r="IH123">
        <f t="shared" ca="1" si="241"/>
        <v>-1.6841602233473654E-2</v>
      </c>
      <c r="II123">
        <f t="shared" ca="1" si="305"/>
        <v>-8.0586815269022977E-4</v>
      </c>
      <c r="IJ123" s="5">
        <f t="shared" ca="1" si="306"/>
        <v>232408.17274882548</v>
      </c>
      <c r="IK123" s="1">
        <f t="shared" ca="1" si="269"/>
        <v>28.338055355445704</v>
      </c>
      <c r="IL123">
        <f t="shared" ca="1" si="307"/>
        <v>8.6960562545832583E-4</v>
      </c>
      <c r="IM123" s="5">
        <f t="shared" si="270"/>
        <v>230097.7</v>
      </c>
      <c r="IN123">
        <f t="shared" ca="1" si="271"/>
        <v>99.005855636874472</v>
      </c>
      <c r="IP123" s="112">
        <v>137.58291956763398</v>
      </c>
      <c r="IQ123" s="112">
        <v>131.5812674583936</v>
      </c>
      <c r="IR123">
        <f t="shared" si="272"/>
        <v>89.173646685402701</v>
      </c>
      <c r="IS123">
        <f t="shared" si="308"/>
        <v>3.4245827888107545E-2</v>
      </c>
      <c r="IT123" s="112">
        <v>0.56957799247675756</v>
      </c>
      <c r="IU123">
        <f t="shared" si="309"/>
        <v>-2.0370332080857557E-4</v>
      </c>
      <c r="IW123">
        <f>+util!B121</f>
        <v>87.266666666666694</v>
      </c>
      <c r="IX123">
        <f t="shared" si="310"/>
        <v>8.1125544812368319E-2</v>
      </c>
      <c r="IY123">
        <f t="shared" si="311"/>
        <v>4.8675326887420989E-2</v>
      </c>
      <c r="JA123" s="5">
        <f t="shared" si="273"/>
        <v>127112.59999999999</v>
      </c>
      <c r="JB123" s="1">
        <f t="shared" si="274"/>
        <v>3.5264778666785035</v>
      </c>
      <c r="JC123" s="5">
        <f t="shared" ca="1" si="275"/>
        <v>128388.97172528171</v>
      </c>
      <c r="JD123" s="1">
        <f t="shared" ca="1" si="276"/>
        <v>15.654758370790439</v>
      </c>
      <c r="JE123">
        <f t="shared" ca="1" si="312"/>
        <v>1.2004515920732215E-2</v>
      </c>
      <c r="JG123">
        <f t="shared" si="277"/>
        <v>0.58341177827218016</v>
      </c>
    </row>
    <row r="124" spans="1:267" x14ac:dyDescent="0.15">
      <c r="A124" t="s">
        <v>363</v>
      </c>
      <c r="B124" s="5">
        <f>+'gaku-mk1722'!B71</f>
        <v>491616.2</v>
      </c>
      <c r="C124" s="5">
        <f>+'kgaku-mk1722'!B72</f>
        <v>281406.59999999998</v>
      </c>
      <c r="D124" s="5">
        <f>+'kgaku-mk1722'!C72</f>
        <v>1866.9</v>
      </c>
      <c r="E124" s="5">
        <f>+'kgaku-mk1722'!D72</f>
        <v>888.8</v>
      </c>
      <c r="F124" s="5">
        <f>+'kgaku-mk1722'!F72</f>
        <v>23564.400000000001</v>
      </c>
      <c r="G124" s="5">
        <f>+'kgaku-mk1722'!G72</f>
        <v>14449.5</v>
      </c>
      <c r="H124" s="5">
        <f>+'kgaku-mk1722'!H72</f>
        <v>74389.399999999994</v>
      </c>
      <c r="I124" s="5">
        <f>+'kgaku-mk1722'!I72</f>
        <v>168025.3</v>
      </c>
      <c r="J124" s="5">
        <f>+'gaku-mk1722'!F71</f>
        <v>12934.4</v>
      </c>
      <c r="K124" s="5">
        <f>+'gaku-mk1722'!G71</f>
        <v>66270.100000000006</v>
      </c>
      <c r="L124" s="5">
        <f>+'gaku-jk1722'!B71</f>
        <v>479623.6</v>
      </c>
      <c r="M124" s="5">
        <f>+'kgaku-jk1722'!B72</f>
        <v>277907.90000000002</v>
      </c>
      <c r="N124" s="5">
        <f>+'kgaku-jk1722'!C72</f>
        <v>1765.6</v>
      </c>
      <c r="O124" s="5">
        <f>+'kgaku-jk1722'!D72</f>
        <v>883.5</v>
      </c>
      <c r="P124" s="5">
        <f>+'kgaku-jk1722'!F72</f>
        <v>19682.8</v>
      </c>
      <c r="Q124" s="5">
        <f>+'kgaku-jk1722'!G72</f>
        <v>14094.7</v>
      </c>
      <c r="R124" s="5">
        <f>+'kgaku-jk1722'!H72</f>
        <v>76520.5</v>
      </c>
      <c r="S124" s="5">
        <f>+'kgaku-jk1722'!I72</f>
        <v>167032.20000000001</v>
      </c>
      <c r="T124" s="5">
        <f>+'gaku-jk1722'!F71</f>
        <v>12990</v>
      </c>
      <c r="U124" s="5">
        <f>+'gaku-jk1722'!G71</f>
        <v>65265.8</v>
      </c>
      <c r="V124" s="8">
        <f t="shared" si="324"/>
        <v>102.5004190786275</v>
      </c>
      <c r="W124" s="8">
        <f t="shared" si="325"/>
        <v>101.2589422610872</v>
      </c>
      <c r="X124" s="8">
        <f t="shared" si="326"/>
        <v>105.73742637063887</v>
      </c>
      <c r="Y124" s="8">
        <f t="shared" si="327"/>
        <v>100.59988681380871</v>
      </c>
      <c r="Z124" s="8">
        <f t="shared" si="328"/>
        <v>119.72077143495845</v>
      </c>
      <c r="AA124" s="8">
        <f t="shared" si="329"/>
        <v>102.51725826019708</v>
      </c>
      <c r="AB124" s="8">
        <f t="shared" si="330"/>
        <v>97.214994674629665</v>
      </c>
      <c r="AC124" s="8">
        <f t="shared" si="331"/>
        <v>100.5945560197375</v>
      </c>
      <c r="AD124" s="8">
        <f t="shared" si="332"/>
        <v>99.571978444957651</v>
      </c>
      <c r="AE124" s="8">
        <f t="shared" si="333"/>
        <v>101.5387844782413</v>
      </c>
      <c r="AF124" s="10">
        <f ca="1">+OFFSET('kdef-cy1722'!B$9,ROUNDDOWN((ROW(Sheet1!AF124)-ROW(Sheet1!AF$61))/4,0),0)</f>
        <v>102</v>
      </c>
      <c r="AG124" s="10">
        <f ca="1">+OFFSET('kdef-cy1722'!C$9,ROUNDDOWN((ROW(Sheet1!AG124)-ROW(Sheet1!AG$61))/4,0),0)</f>
        <v>105.2</v>
      </c>
      <c r="AH124" s="10">
        <f ca="1">+OFFSET('kdef-cy1722'!D$9,ROUNDDOWN((ROW(Sheet1!AH124)-ROW(Sheet1!AH$61))/4,0),0)</f>
        <v>101.1</v>
      </c>
      <c r="AI124" s="10">
        <f ca="1">+OFFSET('kdef-cy1722'!F$9,ROUNDDOWN((ROW(Sheet1!AI124)-ROW(Sheet1!AI$61))/4,0),0)</f>
        <v>124.4</v>
      </c>
      <c r="AJ124" s="10">
        <f ca="1">+OFFSET('kdef-cy1722'!G$9,ROUNDDOWN((ROW(Sheet1!AJ124)-ROW(Sheet1!AJ$61))/4,0),0)</f>
        <v>103.1</v>
      </c>
      <c r="AK124" s="10">
        <f ca="1">+OFFSET('kdef-cy1722'!H$9,ROUNDDOWN((ROW(Sheet1!AK124)-ROW(Sheet1!AK$61))/4,0),0)</f>
        <v>97.7</v>
      </c>
      <c r="AL124" s="10">
        <f ca="1">+OFFSET('kdef-cy1722'!I$9,ROUNDDOWN((ROW(Sheet1!AL124)-ROW(Sheet1!AL$61))/4,0),0)</f>
        <v>100.9</v>
      </c>
      <c r="AM124" s="10">
        <f ca="1">+OFFSET('def-cy1722'!$F$8,ROUNDDOWN((ROW(Sheet1!AM124)-ROW(Sheet1!AM$61))/4,0),0)</f>
        <v>100.5</v>
      </c>
      <c r="AN124" s="10">
        <f ca="1">+OFFSET('def-cy1722'!$G$8,ROUNDDOWN((ROW(Sheet1!AN124)-ROW(Sheet1!AN$61))/4,0),0)</f>
        <v>102.4</v>
      </c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9">
        <f t="shared" ca="1" si="316"/>
        <v>104.3</v>
      </c>
      <c r="AY124" s="9">
        <f t="shared" ca="1" si="317"/>
        <v>119.8</v>
      </c>
      <c r="AZ124" s="9">
        <f t="shared" ca="1" si="318"/>
        <v>102.6</v>
      </c>
      <c r="BA124" s="9">
        <f t="shared" ca="1" si="319"/>
        <v>136.1</v>
      </c>
      <c r="BB124" s="9">
        <f t="shared" ca="1" si="320"/>
        <v>104</v>
      </c>
      <c r="BC124" s="9">
        <f t="shared" ca="1" si="321"/>
        <v>100.9</v>
      </c>
      <c r="BD124" s="9">
        <f t="shared" ca="1" si="322"/>
        <v>101.9</v>
      </c>
      <c r="BE124" s="9">
        <f t="shared" ca="1" si="322"/>
        <v>103</v>
      </c>
      <c r="BF124" s="9">
        <f t="shared" ca="1" si="323"/>
        <v>105.5</v>
      </c>
      <c r="BG124">
        <f t="shared" ca="1" si="278"/>
        <v>3.4200944648133748E-5</v>
      </c>
      <c r="BH124">
        <f t="shared" ca="1" si="279"/>
        <v>-3.7921596329354093E-4</v>
      </c>
      <c r="BI124">
        <f t="shared" ca="1" si="280"/>
        <v>-1.1876121013041434E-4</v>
      </c>
      <c r="BJ124">
        <f t="shared" ca="1" si="281"/>
        <v>2.740728575160447E-3</v>
      </c>
      <c r="BK124">
        <f t="shared" ca="1" si="282"/>
        <v>-1.0666621829742102E-4</v>
      </c>
      <c r="BL124" s="13">
        <f t="shared" ca="1" si="283"/>
        <v>2.1702861280872045E-3</v>
      </c>
      <c r="BM124">
        <f t="shared" ca="1" si="342"/>
        <v>4.4661750071574968E-2</v>
      </c>
      <c r="BN124">
        <f t="shared" ca="1" si="343"/>
        <v>-1.2050383065665351E-2</v>
      </c>
      <c r="BO124" s="13">
        <f t="shared" ca="1" si="344"/>
        <v>3.2611367005909615E-2</v>
      </c>
      <c r="BP124">
        <f t="shared" ca="1" si="284"/>
        <v>-4.7212193049670226E-3</v>
      </c>
      <c r="BQ124">
        <f t="shared" ca="1" si="285"/>
        <v>1.6046742278183382E-2</v>
      </c>
      <c r="BR124">
        <f t="shared" ca="1" si="286"/>
        <v>-4.3296420560820677E-3</v>
      </c>
      <c r="BS124" s="13">
        <f t="shared" ca="1" si="287"/>
        <v>6.9958809171342916E-3</v>
      </c>
      <c r="BT124" s="5">
        <f t="shared" si="245"/>
        <v>65265.8</v>
      </c>
      <c r="BU124" s="5">
        <f t="shared" ca="1" si="345"/>
        <v>258511.42005297591</v>
      </c>
      <c r="BV124" s="5">
        <f t="shared" ca="1" si="346"/>
        <v>32632.866791718887</v>
      </c>
      <c r="BW124" s="5">
        <f t="shared" ca="1" si="288"/>
        <v>97702.073710833167</v>
      </c>
      <c r="BX124" s="5">
        <f t="shared" si="248"/>
        <v>66270.100000000006</v>
      </c>
      <c r="BY124" s="5">
        <f t="shared" si="249"/>
        <v>257842.3</v>
      </c>
      <c r="BZ124" s="5">
        <f t="shared" si="250"/>
        <v>36498.800000000003</v>
      </c>
      <c r="CA124" s="5">
        <f t="shared" si="251"/>
        <v>102768.90000000001</v>
      </c>
      <c r="CB124" s="9">
        <f t="shared" si="289"/>
        <v>101.5387844782413</v>
      </c>
      <c r="CC124" s="9">
        <f t="shared" ca="1" si="290"/>
        <v>99.741164219035738</v>
      </c>
      <c r="CD124" s="9">
        <f t="shared" ca="1" si="291"/>
        <v>111.84674712447315</v>
      </c>
      <c r="CE124" s="9">
        <f t="shared" ca="1" si="292"/>
        <v>105.18599667000214</v>
      </c>
      <c r="CF124" s="5"/>
      <c r="CG124" s="5">
        <f t="shared" si="347"/>
        <v>99.740065655896245</v>
      </c>
      <c r="CH124" s="5">
        <f t="shared" ca="1" si="293"/>
        <v>99.741164219035738</v>
      </c>
      <c r="CI124" s="5">
        <f t="shared" si="253"/>
        <v>111.71004627702554</v>
      </c>
      <c r="CJ124" s="5">
        <f t="shared" ca="1" si="294"/>
        <v>111.84674712447315</v>
      </c>
      <c r="CK124" s="5">
        <f t="shared" si="295"/>
        <v>104.93196757968768</v>
      </c>
      <c r="CL124" s="5">
        <f t="shared" ca="1" si="296"/>
        <v>105.18599667000214</v>
      </c>
      <c r="CM124" s="5"/>
      <c r="CN124" s="1">
        <f t="shared" si="334"/>
        <v>58.570164508824263</v>
      </c>
      <c r="CO124" s="1">
        <f t="shared" si="335"/>
        <v>7.9700595275128725</v>
      </c>
      <c r="CP124" s="1">
        <f t="shared" ca="1" si="336"/>
        <v>31.568622561343044</v>
      </c>
      <c r="CQ124" s="1">
        <f t="shared" ca="1" si="337"/>
        <v>3.9850257084628939</v>
      </c>
      <c r="CR124" s="1">
        <f t="shared" ca="1" si="338"/>
        <v>11.931077891281358</v>
      </c>
      <c r="CS124" s="83">
        <f t="shared" si="297"/>
        <v>1.6213802116889154E-2</v>
      </c>
      <c r="CT124" s="83">
        <f t="shared" si="298"/>
        <v>-5.8826945104676646E-3</v>
      </c>
      <c r="CU124" s="83">
        <f t="shared" ca="1" si="254"/>
        <v>3.6813112495429679E-3</v>
      </c>
      <c r="CV124" s="83">
        <f t="shared" ca="1" si="255"/>
        <v>3.3604278333830548E-2</v>
      </c>
      <c r="CW124" s="83">
        <f t="shared" ca="1" si="255"/>
        <v>8.4849000688211641E-3</v>
      </c>
      <c r="CX124" s="83">
        <f t="shared" si="299"/>
        <v>-7.0285242339826973E-3</v>
      </c>
      <c r="CY124" s="83">
        <f t="shared" si="313"/>
        <v>-2.6603155285866782E-3</v>
      </c>
      <c r="CZ124" s="83">
        <f t="shared" ca="1" si="314"/>
        <v>-1.8537395982582148E-3</v>
      </c>
      <c r="DA124" s="83">
        <f t="shared" ca="1" si="315"/>
        <v>-1.9585224668614086E-2</v>
      </c>
      <c r="DB124" s="83">
        <f t="shared" ca="1" si="315"/>
        <v>-9.0730627825068213E-3</v>
      </c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H124" s="5"/>
      <c r="EO124" s="91">
        <v>66274.100000000006</v>
      </c>
      <c r="EP124" s="1">
        <f>+'gaku-mk1131'!G127</f>
        <v>63152.4</v>
      </c>
      <c r="EQ124" s="5">
        <f t="shared" ca="1" si="256"/>
        <v>15751.645204237684</v>
      </c>
      <c r="ER124" s="7">
        <f ca="1">+ER123+$EQ123</f>
        <v>866924.22780411621</v>
      </c>
      <c r="ES124" s="7">
        <f ca="1">+ES123+$EQ123</f>
        <v>866924.22780411621</v>
      </c>
      <c r="ET124" s="7">
        <f ca="1">+ET123+EQ123-(ES125-ER125)/4</f>
        <v>816864.37324187567</v>
      </c>
      <c r="EU124" s="132">
        <v>655073</v>
      </c>
      <c r="EV124" s="5">
        <f t="shared" ca="1" si="257"/>
        <v>6287.666666666667</v>
      </c>
      <c r="EW124" s="92">
        <f t="shared" ca="1" si="258"/>
        <v>100</v>
      </c>
      <c r="EX124">
        <f t="shared" ca="1" si="339"/>
        <v>0.69421385062268703</v>
      </c>
      <c r="EY124">
        <f t="shared" ca="1" si="259"/>
        <v>0.75162802766451797</v>
      </c>
      <c r="EZ124">
        <f t="shared" ca="1" si="348"/>
        <v>1.7324325803235105E-2</v>
      </c>
      <c r="FA124">
        <f t="shared" ca="1" si="348"/>
        <v>1.844240722807005E-2</v>
      </c>
      <c r="FC124" s="6">
        <f>+call!C162</f>
        <v>0.104</v>
      </c>
      <c r="FE124" s="142">
        <f>fof!B186/10</f>
        <v>8786.7000000000007</v>
      </c>
      <c r="FF124" s="142">
        <f>fof!C186/10</f>
        <v>277260.90000000002</v>
      </c>
      <c r="FN124" s="5">
        <f t="shared" si="227"/>
        <v>8786.7000000000007</v>
      </c>
      <c r="FO124" s="5">
        <f t="shared" si="211"/>
        <v>277260.90000000002</v>
      </c>
      <c r="FP124" s="1">
        <f t="shared" si="340"/>
        <v>1.0730048823487548</v>
      </c>
      <c r="FQ124" s="1">
        <f t="shared" si="341"/>
        <v>33.858251605768935</v>
      </c>
      <c r="FR124" s="211">
        <f>+FP124/消費税調整!$E124*100</f>
        <v>1.0715429788033248</v>
      </c>
      <c r="FS124" s="211">
        <f>+FQ124/消費税調整!$E124*100</f>
        <v>33.812121808152185</v>
      </c>
      <c r="FT124" s="83">
        <f t="shared" si="300"/>
        <v>-6.0533667791451105E-2</v>
      </c>
      <c r="FU124" s="83">
        <f t="shared" si="301"/>
        <v>1.6250585600707815E-2</v>
      </c>
      <c r="FW124" s="5">
        <f>kshotoku1722!E72</f>
        <v>249941</v>
      </c>
      <c r="FX124" s="72">
        <f t="shared" ca="1" si="261"/>
        <v>0.39750994009436458</v>
      </c>
      <c r="FY124">
        <f t="shared" ca="1" si="302"/>
        <v>8.1302289538813164E-4</v>
      </c>
      <c r="GA124" s="72">
        <f ca="1">+AVERAGE(OFFSET(Maikin05!$F$10,ROUNDDOWN((ROW(GA124)-ROW(GA$45))/4,0),MOD(ROW(GA124)-ROW(GA$45),4)*3):OFFSET(Maikin05!$F$10,ROUNDDOWN((ROW(GA124)-ROW(GA$45))/4,0),MOD(ROW(GA124)-ROW(GA$45),4)*3+2))</f>
        <v>100</v>
      </c>
      <c r="GB124" s="72">
        <f ca="1">+AVERAGE(OFFSET(Maikin30!$F$20,ROUNDDOWN((ROW(GB124)-ROW(GB$5))/4,0),MOD(ROW(GB124)-ROW(GB$5),4)*3):OFFSET(Maikin30!$F$20,ROUNDDOWN((ROW(GB124)-ROW(GB$5))/4,0),MOD(ROW(GB124)-ROW(GB$5),4)*3+2))</f>
        <v>99.533333333333346</v>
      </c>
      <c r="GC124" s="5">
        <f ca="1">+AVERAGE(OFFSET(Rocho!$J$66,(ROW(GC124)-ROW($GC$5))*3,0):OFFSET(Rocho!$J$66,(ROW(GC124)-ROW($GC$5))*3+2,0))</f>
        <v>6287.666666666667</v>
      </c>
      <c r="GD124" s="72">
        <f t="shared" ca="1" si="262"/>
        <v>76.783058849338815</v>
      </c>
      <c r="GE124">
        <f t="shared" ca="1" si="303"/>
        <v>-1.9527504728957441E-3</v>
      </c>
      <c r="GF124" s="72"/>
      <c r="GG124" s="87" t="s">
        <v>343</v>
      </c>
      <c r="GH124" s="79">
        <f ca="1">+AVERAGE(OFFSET(Rocho!$D$6,(ROW(GH124)-ROW($GH$5))*3,0):OFFSET(Rocho!$D$6,(ROW(GH124)-ROW($GH$5))*3+2,0))/10000</f>
        <v>10998.333333333332</v>
      </c>
      <c r="GI124" s="82">
        <f>Rocho!T125</f>
        <v>8493.58306966688</v>
      </c>
      <c r="GJ124">
        <f t="shared" si="304"/>
        <v>-1.197974269411699E-3</v>
      </c>
      <c r="GL124" s="94">
        <f t="shared" si="230"/>
        <v>233774</v>
      </c>
      <c r="GM124" s="5">
        <f t="shared" si="263"/>
        <v>66270.100000000006</v>
      </c>
      <c r="GN124" s="5">
        <f>+'gaku-mk1722'!C71-'gaku-mk1722'!D71</f>
        <v>5887</v>
      </c>
      <c r="GO124" s="5">
        <f t="shared" si="264"/>
        <v>23564.400000000001</v>
      </c>
      <c r="GP124" s="5">
        <f t="shared" si="265"/>
        <v>12934.4</v>
      </c>
      <c r="GQ124" s="5">
        <f>+'gaku-mk1722'!H71</f>
        <v>-4911.8999999999996</v>
      </c>
      <c r="GR124" s="5">
        <f>+'gaku-mk1722'!W71</f>
        <v>123781.1</v>
      </c>
      <c r="GS124" s="5">
        <f>+'gaku-mk1722'!M71</f>
        <v>68432.7</v>
      </c>
      <c r="GT124" s="5">
        <f>+'gaku-mk1722'!N71</f>
        <v>62183.8</v>
      </c>
      <c r="GU124" s="5">
        <f t="shared" si="266"/>
        <v>65265.8</v>
      </c>
      <c r="GV124" s="5">
        <f>+'gaku-jk1722'!C71-'gaku-jk1722'!D71</f>
        <v>5826.1999999999534</v>
      </c>
      <c r="GW124" s="5">
        <f t="shared" si="267"/>
        <v>19682.8</v>
      </c>
      <c r="GX124" s="5">
        <f t="shared" si="268"/>
        <v>12990</v>
      </c>
      <c r="GY124" s="5">
        <f>+'gaku-jk1722'!H71</f>
        <v>-5081.8</v>
      </c>
      <c r="GZ124" s="5">
        <f>+'gaku-jk1722'!Z71</f>
        <v>123524.8</v>
      </c>
      <c r="HA124" s="5">
        <f>+'gaku-jk1722'!M71</f>
        <v>65986.8</v>
      </c>
      <c r="HB124" s="5">
        <f>+'gaku-jk1722'!N71</f>
        <v>66564.100000000006</v>
      </c>
      <c r="HC124" s="9">
        <f t="shared" ca="1" si="231"/>
        <v>102.4</v>
      </c>
      <c r="HD124">
        <f ca="1">+OFFSET('def-cy1722'!$C$8,ROUNDDOWN((ROW(Sheet1!HG124)-ROW(Sheet1!HG$61))/4,0),0)</f>
        <v>102</v>
      </c>
      <c r="HE124" s="9">
        <f t="shared" ca="1" si="232"/>
        <v>124.4</v>
      </c>
      <c r="HF124" s="9">
        <f t="shared" ca="1" si="233"/>
        <v>100.5</v>
      </c>
      <c r="HG124">
        <f ca="1">+OFFSET('def-cy1722'!$H$8,ROUNDDOWN((ROW(Sheet1!HG124)-ROW(Sheet1!HG$61))/4,0),0)</f>
        <v>98.5</v>
      </c>
      <c r="HH124">
        <f ca="1">+OFFSET('def-cy1722'!$W$8,ROUNDDOWN((ROW(Sheet1!HG124)-ROW(Sheet1!HG$61))/4,0),0)</f>
        <v>100.7</v>
      </c>
      <c r="HI124">
        <f ca="1">+OFFSET('def-cy1722'!$M$8,ROUNDDOWN((ROW(Sheet1!HG124)-ROW(Sheet1!HG$61))/4,0),0)</f>
        <v>104.1</v>
      </c>
      <c r="HJ124">
        <f ca="1">+OFFSET('def-cy1722'!$N$8,ROUNDDOWN((ROW(Sheet1!HG124)-ROW(Sheet1!HG$61))/4,0),0)</f>
        <v>90.7</v>
      </c>
      <c r="HS124" s="9">
        <f t="shared" ca="1" si="203"/>
        <v>105.5</v>
      </c>
      <c r="HT124" s="9">
        <f t="shared" ca="1" si="204"/>
        <v>104.4</v>
      </c>
      <c r="HU124" s="9">
        <f t="shared" ca="1" si="205"/>
        <v>136.1</v>
      </c>
      <c r="HV124" s="9">
        <f t="shared" ca="1" si="206"/>
        <v>103</v>
      </c>
      <c r="HW124" s="9">
        <f t="shared" ca="1" si="207"/>
        <v>105.1</v>
      </c>
      <c r="HX124" s="9">
        <f t="shared" ca="1" si="208"/>
        <v>102.5</v>
      </c>
      <c r="HY124" s="9">
        <f t="shared" ca="1" si="209"/>
        <v>118</v>
      </c>
      <c r="HZ124" s="9">
        <f t="shared" ca="1" si="210"/>
        <v>115.4</v>
      </c>
      <c r="IA124">
        <f t="shared" ca="1" si="234"/>
        <v>-2.2172009223240048E-3</v>
      </c>
      <c r="IB124">
        <f t="shared" ca="1" si="235"/>
        <v>3.6228411766146986E-4</v>
      </c>
      <c r="IC124">
        <f t="shared" ca="1" si="236"/>
        <v>7.535945585508512E-3</v>
      </c>
      <c r="ID124">
        <f t="shared" ca="1" si="237"/>
        <v>-2.0333065972975416E-3</v>
      </c>
      <c r="IE124">
        <f t="shared" ca="1" si="238"/>
        <v>6.8725648473562185E-3</v>
      </c>
      <c r="IF124">
        <f t="shared" ca="1" si="239"/>
        <v>3.9592834883527056E-3</v>
      </c>
      <c r="IG124">
        <f t="shared" ca="1" si="240"/>
        <v>2.2259235891368176E-2</v>
      </c>
      <c r="IH124">
        <f t="shared" ca="1" si="241"/>
        <v>-6.8517990097546767E-3</v>
      </c>
      <c r="II124">
        <f t="shared" ca="1" si="305"/>
        <v>2.9887007400870857E-2</v>
      </c>
      <c r="IJ124" s="5">
        <f t="shared" ca="1" si="306"/>
        <v>239354.1575277925</v>
      </c>
      <c r="IK124" s="1">
        <f t="shared" ca="1" si="269"/>
        <v>29.22919635788115</v>
      </c>
      <c r="IL124">
        <f t="shared" ca="1" si="307"/>
        <v>3.0962471461815962E-2</v>
      </c>
      <c r="IM124" s="5">
        <f t="shared" si="270"/>
        <v>233774</v>
      </c>
      <c r="IN124">
        <f t="shared" ca="1" si="271"/>
        <v>97.668660705363109</v>
      </c>
      <c r="IP124" s="112">
        <v>138.80825979787443</v>
      </c>
      <c r="IQ124" s="112">
        <v>133.86074811692907</v>
      </c>
      <c r="IR124">
        <f t="shared" si="272"/>
        <v>91.097536964485613</v>
      </c>
      <c r="IS124">
        <f t="shared" si="308"/>
        <v>2.1345212098505369E-2</v>
      </c>
      <c r="IT124" s="112">
        <v>0.5794452178231676</v>
      </c>
      <c r="IU124">
        <f t="shared" si="309"/>
        <v>1.7175402239892817E-2</v>
      </c>
      <c r="IW124">
        <f>+util!B122</f>
        <v>94.3333333333333</v>
      </c>
      <c r="IX124">
        <f t="shared" si="310"/>
        <v>7.7866044167437434E-2</v>
      </c>
      <c r="IY124">
        <f t="shared" si="311"/>
        <v>4.6719626500462456E-2</v>
      </c>
      <c r="JA124" s="5">
        <f t="shared" si="273"/>
        <v>131005.10000000002</v>
      </c>
      <c r="JB124" s="1">
        <f t="shared" si="274"/>
        <v>3.5892988262627816</v>
      </c>
      <c r="JC124" s="5">
        <f t="shared" ca="1" si="275"/>
        <v>134132.1761288433</v>
      </c>
      <c r="JD124" s="1">
        <f t="shared" ca="1" si="276"/>
        <v>16.379810380041651</v>
      </c>
      <c r="JE124">
        <f t="shared" ca="1" si="312"/>
        <v>4.5274582023542953E-2</v>
      </c>
      <c r="JG124">
        <f t="shared" si="277"/>
        <v>0.57942916070018247</v>
      </c>
    </row>
    <row r="125" spans="1:267" x14ac:dyDescent="0.15">
      <c r="A125" t="s">
        <v>364</v>
      </c>
      <c r="B125" s="5">
        <f>+'gaku-mk1722'!B72</f>
        <v>496756.6</v>
      </c>
      <c r="C125" s="5">
        <f>+'kgaku-mk1722'!B73</f>
        <v>282532.09999999998</v>
      </c>
      <c r="D125" s="5">
        <f>+'kgaku-mk1722'!C73</f>
        <v>1932.9</v>
      </c>
      <c r="E125" s="5">
        <f>+'kgaku-mk1722'!D73</f>
        <v>948.8</v>
      </c>
      <c r="F125" s="5">
        <f>+'kgaku-mk1722'!F73</f>
        <v>24210.5</v>
      </c>
      <c r="G125" s="5">
        <f>+'kgaku-mk1722'!G73</f>
        <v>14111.6</v>
      </c>
      <c r="H125" s="5">
        <f>+'kgaku-mk1722'!H73</f>
        <v>75000.899999999994</v>
      </c>
      <c r="I125" s="5">
        <f>+'kgaku-mk1722'!I73</f>
        <v>168224.9</v>
      </c>
      <c r="J125" s="5">
        <f>+'gaku-mk1722'!F72</f>
        <v>13342.3</v>
      </c>
      <c r="K125" s="5">
        <f>+'gaku-mk1722'!G72</f>
        <v>66826.3</v>
      </c>
      <c r="L125" s="5">
        <f>+'gaku-jk1722'!B72</f>
        <v>484809.6</v>
      </c>
      <c r="M125" s="5">
        <f>+'kgaku-jk1722'!B73</f>
        <v>279561.8</v>
      </c>
      <c r="N125" s="5">
        <f>+'kgaku-jk1722'!C73</f>
        <v>1823.1</v>
      </c>
      <c r="O125" s="5">
        <f>+'kgaku-jk1722'!D73</f>
        <v>941.5</v>
      </c>
      <c r="P125" s="5">
        <f>+'kgaku-jk1722'!F73</f>
        <v>20846.099999999999</v>
      </c>
      <c r="Q125" s="5">
        <f>+'kgaku-jk1722'!G73</f>
        <v>13797.7</v>
      </c>
      <c r="R125" s="5">
        <f>+'kgaku-jk1722'!H73</f>
        <v>76973.7</v>
      </c>
      <c r="S125" s="5">
        <f>+'kgaku-jk1722'!I73</f>
        <v>167186.9</v>
      </c>
      <c r="T125" s="5">
        <f>+'gaku-jk1722'!F72</f>
        <v>13378.7</v>
      </c>
      <c r="U125" s="5">
        <f>+'gaku-jk1722'!G72</f>
        <v>65526.5</v>
      </c>
      <c r="V125" s="8">
        <f t="shared" si="324"/>
        <v>102.46426638416402</v>
      </c>
      <c r="W125" s="8">
        <f t="shared" si="325"/>
        <v>101.06248421637005</v>
      </c>
      <c r="X125" s="8">
        <f t="shared" si="326"/>
        <v>106.0227085733092</v>
      </c>
      <c r="Y125" s="8">
        <f t="shared" si="327"/>
        <v>100.77535847052575</v>
      </c>
      <c r="Z125" s="8">
        <f t="shared" si="328"/>
        <v>116.1392298799296</v>
      </c>
      <c r="AA125" s="8">
        <f t="shared" si="329"/>
        <v>102.27501685063451</v>
      </c>
      <c r="AB125" s="8">
        <f t="shared" si="330"/>
        <v>97.437046679580163</v>
      </c>
      <c r="AC125" s="8">
        <f t="shared" si="331"/>
        <v>100.62086204122451</v>
      </c>
      <c r="AD125" s="8">
        <f t="shared" si="332"/>
        <v>99.727925732694501</v>
      </c>
      <c r="AE125" s="8">
        <f t="shared" si="333"/>
        <v>101.98362494563268</v>
      </c>
      <c r="AF125" s="10">
        <f ca="1">+OFFSET('kdef-cy1722'!B$9,ROUNDDOWN((ROW(Sheet1!AF125)-ROW(Sheet1!AF$61))/4,0),0)</f>
        <v>100.5</v>
      </c>
      <c r="AG125" s="10">
        <f ca="1">+OFFSET('kdef-cy1722'!C$9,ROUNDDOWN((ROW(Sheet1!AG125)-ROW(Sheet1!AG$61))/4,0),0)</f>
        <v>102</v>
      </c>
      <c r="AH125" s="10">
        <f ca="1">+OFFSET('kdef-cy1722'!D$9,ROUNDDOWN((ROW(Sheet1!AH125)-ROW(Sheet1!AH$61))/4,0),0)</f>
        <v>100.3</v>
      </c>
      <c r="AI125" s="10">
        <f ca="1">+OFFSET('kdef-cy1722'!F$9,ROUNDDOWN((ROW(Sheet1!AI125)-ROW(Sheet1!AI$61))/4,0),0)</f>
        <v>110</v>
      </c>
      <c r="AJ125" s="10">
        <f ca="1">+OFFSET('kdef-cy1722'!G$9,ROUNDDOWN((ROW(Sheet1!AJ125)-ROW(Sheet1!AJ$61))/4,0),0)</f>
        <v>101.3</v>
      </c>
      <c r="AK125" s="10">
        <f ca="1">+OFFSET('kdef-cy1722'!H$9,ROUNDDOWN((ROW(Sheet1!AK125)-ROW(Sheet1!AK$61))/4,0),0)</f>
        <v>97.8</v>
      </c>
      <c r="AL125" s="10">
        <f ca="1">+OFFSET('kdef-cy1722'!I$9,ROUNDDOWN((ROW(Sheet1!AL125)-ROW(Sheet1!AL$61))/4,0),0)</f>
        <v>100.5</v>
      </c>
      <c r="AM125" s="10">
        <f ca="1">+OFFSET('def-cy1722'!$F$8,ROUNDDOWN((ROW(Sheet1!AM125)-ROW(Sheet1!AM$61))/4,0),0)</f>
        <v>99.7</v>
      </c>
      <c r="AN125" s="10">
        <f ca="1">+OFFSET('def-cy1722'!$G$8,ROUNDDOWN((ROW(Sheet1!AN125)-ROW(Sheet1!AN$61))/4,0),0)</f>
        <v>101.3</v>
      </c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9">
        <f t="shared" ca="1" si="316"/>
        <v>102</v>
      </c>
      <c r="AY125" s="9">
        <f t="shared" ca="1" si="317"/>
        <v>105.2</v>
      </c>
      <c r="AZ125" s="9">
        <f t="shared" ca="1" si="318"/>
        <v>101.1</v>
      </c>
      <c r="BA125" s="9">
        <f t="shared" ca="1" si="319"/>
        <v>124.4</v>
      </c>
      <c r="BB125" s="9">
        <f t="shared" ca="1" si="320"/>
        <v>103.1</v>
      </c>
      <c r="BC125" s="9">
        <f t="shared" ca="1" si="321"/>
        <v>97.7</v>
      </c>
      <c r="BD125" s="9">
        <f t="shared" ca="1" si="322"/>
        <v>100.9</v>
      </c>
      <c r="BE125" s="9">
        <f t="shared" ca="1" si="322"/>
        <v>100.5</v>
      </c>
      <c r="BF125" s="9">
        <f t="shared" ca="1" si="323"/>
        <v>102.4</v>
      </c>
      <c r="BG125">
        <f t="shared" ca="1" si="278"/>
        <v>2.3373997585836615E-4</v>
      </c>
      <c r="BH125">
        <f t="shared" ca="1" si="279"/>
        <v>-2.2658364530307279E-4</v>
      </c>
      <c r="BI125">
        <f t="shared" ca="1" si="280"/>
        <v>-1.1832173381990862E-3</v>
      </c>
      <c r="BJ125">
        <f t="shared" ca="1" si="281"/>
        <v>1.7109364365457697E-3</v>
      </c>
      <c r="BK125">
        <f t="shared" ca="1" si="282"/>
        <v>6.031577191878448E-4</v>
      </c>
      <c r="BL125" s="13">
        <f t="shared" ca="1" si="283"/>
        <v>1.1380331480898218E-3</v>
      </c>
      <c r="BM125">
        <f t="shared" ca="1" si="342"/>
        <v>3.8549056592253883E-2</v>
      </c>
      <c r="BN125">
        <f t="shared" ca="1" si="343"/>
        <v>1.0405962296593435E-2</v>
      </c>
      <c r="BO125" s="13">
        <f t="shared" ca="1" si="344"/>
        <v>4.8955018888847318E-2</v>
      </c>
      <c r="BP125">
        <f t="shared" ca="1" si="284"/>
        <v>2.5577304091550144E-3</v>
      </c>
      <c r="BQ125">
        <f t="shared" ca="1" si="285"/>
        <v>1.3865191988002382E-2</v>
      </c>
      <c r="BR125">
        <f t="shared" ca="1" si="286"/>
        <v>3.7427807011799659E-3</v>
      </c>
      <c r="BS125" s="13">
        <f t="shared" ca="1" si="287"/>
        <v>2.0165703098337363E-2</v>
      </c>
      <c r="BT125" s="5">
        <f t="shared" si="245"/>
        <v>65526.5</v>
      </c>
      <c r="BU125" s="5">
        <f t="shared" ca="1" si="345"/>
        <v>258805.61461815599</v>
      </c>
      <c r="BV125" s="5">
        <f t="shared" ca="1" si="346"/>
        <v>34230.409401904719</v>
      </c>
      <c r="BW125" s="5">
        <f t="shared" ca="1" si="288"/>
        <v>99672.304721377703</v>
      </c>
      <c r="BX125" s="5">
        <f t="shared" si="248"/>
        <v>66826.3</v>
      </c>
      <c r="BY125" s="5">
        <f t="shared" si="249"/>
        <v>258321.5</v>
      </c>
      <c r="BZ125" s="5">
        <f t="shared" si="250"/>
        <v>37552.800000000003</v>
      </c>
      <c r="CA125" s="5">
        <f t="shared" si="251"/>
        <v>104379.1</v>
      </c>
      <c r="CB125" s="9">
        <f t="shared" si="289"/>
        <v>101.98362494563268</v>
      </c>
      <c r="CC125" s="9">
        <f t="shared" ca="1" si="290"/>
        <v>99.812942768312723</v>
      </c>
      <c r="CD125" s="9">
        <f t="shared" ca="1" si="291"/>
        <v>109.70596220187309</v>
      </c>
      <c r="CE125" s="9">
        <f t="shared" ca="1" si="292"/>
        <v>104.72226993424061</v>
      </c>
      <c r="CF125" s="5"/>
      <c r="CG125" s="5">
        <f t="shared" si="347"/>
        <v>99.806768028431719</v>
      </c>
      <c r="CH125" s="5">
        <f t="shared" ca="1" si="293"/>
        <v>99.812942768312723</v>
      </c>
      <c r="CI125" s="5">
        <f t="shared" si="253"/>
        <v>109.72394287183562</v>
      </c>
      <c r="CJ125" s="5">
        <f t="shared" ca="1" si="294"/>
        <v>109.70596220187309</v>
      </c>
      <c r="CK125" s="5">
        <f t="shared" si="295"/>
        <v>104.63933803368981</v>
      </c>
      <c r="CL125" s="5">
        <f t="shared" ca="1" si="296"/>
        <v>104.72226993424061</v>
      </c>
      <c r="CM125" s="5"/>
      <c r="CN125" s="1">
        <f t="shared" si="334"/>
        <v>59.266918744130955</v>
      </c>
      <c r="CO125" s="1">
        <f t="shared" si="335"/>
        <v>8.0104720514760785</v>
      </c>
      <c r="CP125" s="1">
        <f t="shared" ca="1" si="336"/>
        <v>31.638423274001013</v>
      </c>
      <c r="CQ125" s="1">
        <f t="shared" ca="1" si="337"/>
        <v>4.184593070353853</v>
      </c>
      <c r="CR125" s="1">
        <f t="shared" ca="1" si="338"/>
        <v>12.184722383719613</v>
      </c>
      <c r="CS125" s="83">
        <f t="shared" si="297"/>
        <v>1.1825858824703769E-2</v>
      </c>
      <c r="CT125" s="83">
        <f t="shared" si="298"/>
        <v>5.0577303904555272E-3</v>
      </c>
      <c r="CU125" s="83">
        <f t="shared" ca="1" si="254"/>
        <v>2.2086379804639382E-3</v>
      </c>
      <c r="CV125" s="83">
        <f t="shared" ca="1" si="255"/>
        <v>4.8865700404440625E-2</v>
      </c>
      <c r="CW125" s="83">
        <f t="shared" ca="1" si="255"/>
        <v>2.1036320021152168E-2</v>
      </c>
      <c r="CX125" s="83">
        <f t="shared" si="299"/>
        <v>-3.5276998822284986E-4</v>
      </c>
      <c r="CY125" s="83">
        <f t="shared" si="313"/>
        <v>4.3714220663370901E-3</v>
      </c>
      <c r="CZ125" s="83">
        <f t="shared" ca="1" si="314"/>
        <v>7.193893772089227E-4</v>
      </c>
      <c r="DA125" s="83">
        <f t="shared" ca="1" si="315"/>
        <v>-1.9325889165066727E-2</v>
      </c>
      <c r="DB125" s="83">
        <f t="shared" ca="1" si="315"/>
        <v>-4.4183823502831256E-3</v>
      </c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H125" s="5"/>
      <c r="EO125" s="91">
        <v>66825.399999999994</v>
      </c>
      <c r="EP125" s="1">
        <f>+'gaku-mk1131'!G128</f>
        <v>64333.1</v>
      </c>
      <c r="EQ125" s="5">
        <f t="shared" ca="1" si="256"/>
        <v>15953.005994322504</v>
      </c>
      <c r="ER125" s="90">
        <f ca="1">+OFFSET($EK$6,(ROW(ER125)-ROW($ER$9))/4,0)</f>
        <v>815929.40025870048</v>
      </c>
      <c r="ES125" s="7">
        <f ca="1">+ES124+$EQ124</f>
        <v>882675.87300835387</v>
      </c>
      <c r="ET125" s="7">
        <f ca="1">+ET124+EQ124-(ES125-ER125)/4</f>
        <v>815929.40025870001</v>
      </c>
      <c r="EU125" s="132">
        <v>651878.1</v>
      </c>
      <c r="EV125" s="5">
        <f t="shared" ca="1" si="257"/>
        <v>6301.666666666667</v>
      </c>
      <c r="EW125" s="92">
        <f t="shared" ca="1" si="258"/>
        <v>101.46666666666665</v>
      </c>
      <c r="EX125">
        <f t="shared" ca="1" si="339"/>
        <v>0.69450893326912844</v>
      </c>
      <c r="EY125">
        <f t="shared" ca="1" si="259"/>
        <v>0.75296166381279972</v>
      </c>
      <c r="EZ125">
        <f t="shared" ca="1" si="348"/>
        <v>4.2496984179289589E-4</v>
      </c>
      <c r="FA125">
        <f t="shared" ca="1" si="348"/>
        <v>1.7727577227211607E-3</v>
      </c>
      <c r="FC125" s="6">
        <f>+call!C163</f>
        <v>9.8000000000000004E-2</v>
      </c>
      <c r="FE125" s="142">
        <f>fof!B187/10</f>
        <v>9656.6</v>
      </c>
      <c r="FF125" s="142">
        <f>fof!C187/10</f>
        <v>293145.8</v>
      </c>
      <c r="FN125" s="5">
        <f t="shared" si="227"/>
        <v>9656.6</v>
      </c>
      <c r="FO125" s="5">
        <f t="shared" si="211"/>
        <v>293145.8</v>
      </c>
      <c r="FP125" s="1">
        <f t="shared" si="340"/>
        <v>1.1804983390274759</v>
      </c>
      <c r="FQ125" s="1">
        <f t="shared" si="341"/>
        <v>35.836436219050249</v>
      </c>
      <c r="FR125" s="211">
        <f>+FP125/消費税調整!$E125*100</f>
        <v>1.1793059325880297</v>
      </c>
      <c r="FS125" s="211">
        <f>+FQ125/消費税調整!$E125*100</f>
        <v>35.800238288141173</v>
      </c>
      <c r="FT125" s="83">
        <f t="shared" si="300"/>
        <v>9.5826426699576764E-2</v>
      </c>
      <c r="FU125" s="83">
        <f t="shared" si="301"/>
        <v>5.7135177905153461E-2</v>
      </c>
      <c r="FW125" s="5">
        <f>kshotoku1722!E73</f>
        <v>253648.1</v>
      </c>
      <c r="FX125" s="72">
        <f t="shared" ca="1" si="261"/>
        <v>0.39669140710120915</v>
      </c>
      <c r="FY125">
        <f t="shared" ca="1" si="302"/>
        <v>-2.061273972562365E-3</v>
      </c>
      <c r="GA125" s="72">
        <f ca="1">+AVERAGE(OFFSET(Maikin05!$F$10,ROUNDDOWN((ROW(GA125)-ROW(GA$45))/4,0),MOD(ROW(GA125)-ROW(GA$45),4)*3):OFFSET(Maikin05!$F$10,ROUNDDOWN((ROW(GA125)-ROW(GA$45))/4,0),MOD(ROW(GA125)-ROW(GA$45),4)*3+2))</f>
        <v>101.46666666666665</v>
      </c>
      <c r="GB125" s="72">
        <f ca="1">+AVERAGE(OFFSET(Maikin30!$F$20,ROUNDDOWN((ROW(GB125)-ROW(GB$5))/4,0),MOD(ROW(GB125)-ROW(GB$5),4)*3):OFFSET(Maikin30!$F$20,ROUNDDOWN((ROW(GB125)-ROW(GB$5))/4,0),MOD(ROW(GB125)-ROW(GB$5),4)*3+2))</f>
        <v>100.93333333333334</v>
      </c>
      <c r="GC125" s="5">
        <f ca="1">+AVERAGE(OFFSET(Rocho!$J$66,(ROW(GC125)-ROW($GC$5))*3,0):OFFSET(Rocho!$J$66,(ROW(GC125)-ROW($GC$5))*3+2,0))</f>
        <v>6301.666666666667</v>
      </c>
      <c r="GD125" s="72">
        <f t="shared" ca="1" si="262"/>
        <v>78.166372597570714</v>
      </c>
      <c r="GE125">
        <f t="shared" ca="1" si="303"/>
        <v>1.7855509211857981E-2</v>
      </c>
      <c r="GF125" s="72"/>
      <c r="GG125" s="87" t="s">
        <v>344</v>
      </c>
      <c r="GH125" s="79">
        <f ca="1">+AVERAGE(OFFSET(Rocho!$D$6,(ROW(GH125)-ROW($GH$5))*3,0):OFFSET(Rocho!$D$6,(ROW(GH125)-ROW($GH$5))*3+2,0))/10000</f>
        <v>11003.333333333332</v>
      </c>
      <c r="GI125" s="82">
        <f>Rocho!T126</f>
        <v>8486.6107264096809</v>
      </c>
      <c r="GJ125">
        <f t="shared" si="304"/>
        <v>-8.2123251746034646E-4</v>
      </c>
      <c r="GL125" s="94">
        <f t="shared" si="230"/>
        <v>238435</v>
      </c>
      <c r="GM125" s="5">
        <f t="shared" si="263"/>
        <v>66826.3</v>
      </c>
      <c r="GN125" s="5">
        <f>+'gaku-mk1722'!C72-'gaku-mk1722'!D72</f>
        <v>5980.4000000000233</v>
      </c>
      <c r="GO125" s="5">
        <f t="shared" si="264"/>
        <v>24210.5</v>
      </c>
      <c r="GP125" s="5">
        <f t="shared" si="265"/>
        <v>13342.3</v>
      </c>
      <c r="GQ125" s="5">
        <f>+'gaku-mk1722'!H72</f>
        <v>-3161.4</v>
      </c>
      <c r="GR125" s="5">
        <f>+'gaku-mk1722'!W72</f>
        <v>123380.5</v>
      </c>
      <c r="GS125" s="5">
        <f>+'gaku-mk1722'!M72</f>
        <v>72942.399999999994</v>
      </c>
      <c r="GT125" s="5">
        <f>+'gaku-mk1722'!N72</f>
        <v>65086</v>
      </c>
      <c r="GU125" s="5">
        <f t="shared" si="266"/>
        <v>65526.5</v>
      </c>
      <c r="GV125" s="5">
        <f>+'gaku-jk1722'!C72-'gaku-jk1722'!D72</f>
        <v>5922.9000000000233</v>
      </c>
      <c r="GW125" s="5">
        <f t="shared" si="267"/>
        <v>20846.099999999999</v>
      </c>
      <c r="GX125" s="5">
        <f t="shared" si="268"/>
        <v>13378.7</v>
      </c>
      <c r="GY125" s="5">
        <f>+'gaku-jk1722'!H72</f>
        <v>-3386.7</v>
      </c>
      <c r="GZ125" s="5">
        <f>+'gaku-jk1722'!Z72</f>
        <v>122570.8</v>
      </c>
      <c r="HA125" s="5">
        <f>+'gaku-jk1722'!M72</f>
        <v>69957.2</v>
      </c>
      <c r="HB125" s="5">
        <f>+'gaku-jk1722'!N72</f>
        <v>68433.5</v>
      </c>
      <c r="HC125" s="9">
        <f t="shared" ca="1" si="231"/>
        <v>101.3</v>
      </c>
      <c r="HD125">
        <f ca="1">+OFFSET('def-cy1722'!$C$8,ROUNDDOWN((ROW(Sheet1!HG125)-ROW(Sheet1!HG$61))/4,0),0)</f>
        <v>100.6</v>
      </c>
      <c r="HE125" s="9">
        <f t="shared" ca="1" si="232"/>
        <v>110</v>
      </c>
      <c r="HF125" s="9">
        <f t="shared" ca="1" si="233"/>
        <v>99.7</v>
      </c>
      <c r="HG125">
        <f ca="1">+OFFSET('def-cy1722'!$H$8,ROUNDDOWN((ROW(Sheet1!HG125)-ROW(Sheet1!HG$61))/4,0),0)</f>
        <v>98.8</v>
      </c>
      <c r="HH125">
        <f ca="1">+OFFSET('def-cy1722'!$W$8,ROUNDDOWN((ROW(Sheet1!HG125)-ROW(Sheet1!HG$61))/4,0),0)</f>
        <v>100.2</v>
      </c>
      <c r="HI125">
        <f ca="1">+OFFSET('def-cy1722'!$M$8,ROUNDDOWN((ROW(Sheet1!HG125)-ROW(Sheet1!HG$61))/4,0),0)</f>
        <v>102.3</v>
      </c>
      <c r="HJ125">
        <f ca="1">+OFFSET('def-cy1722'!$N$8,ROUNDDOWN((ROW(Sheet1!HG125)-ROW(Sheet1!HG$61))/4,0),0)</f>
        <v>94.6</v>
      </c>
      <c r="HS125" s="9">
        <f t="shared" ca="1" si="203"/>
        <v>102.4</v>
      </c>
      <c r="HT125" s="9">
        <f t="shared" ca="1" si="204"/>
        <v>102</v>
      </c>
      <c r="HU125" s="9">
        <f t="shared" ca="1" si="205"/>
        <v>124.4</v>
      </c>
      <c r="HV125" s="9">
        <f t="shared" ca="1" si="206"/>
        <v>100.5</v>
      </c>
      <c r="HW125" s="9">
        <f t="shared" ca="1" si="207"/>
        <v>98.5</v>
      </c>
      <c r="HX125" s="9">
        <f t="shared" ca="1" si="208"/>
        <v>100.7</v>
      </c>
      <c r="HY125" s="9">
        <f t="shared" ca="1" si="209"/>
        <v>104.1</v>
      </c>
      <c r="HZ125" s="9">
        <f t="shared" ca="1" si="210"/>
        <v>90.7</v>
      </c>
      <c r="IA125">
        <f t="shared" ca="1" si="234"/>
        <v>1.1215834516757073E-3</v>
      </c>
      <c r="IB125">
        <f t="shared" ca="1" si="235"/>
        <v>4.1439761853851576E-4</v>
      </c>
      <c r="IC125">
        <f t="shared" ca="1" si="236"/>
        <v>6.0799878800313336E-3</v>
      </c>
      <c r="ID125">
        <f t="shared" ca="1" si="237"/>
        <v>1.6412366536633822E-3</v>
      </c>
      <c r="IE125">
        <f t="shared" ca="1" si="238"/>
        <v>7.0149109043166537E-3</v>
      </c>
      <c r="IF125">
        <f t="shared" ca="1" si="239"/>
        <v>-4.036160709106968E-3</v>
      </c>
      <c r="IG125">
        <f t="shared" ca="1" si="240"/>
        <v>1.7365032353291374E-2</v>
      </c>
      <c r="IH125">
        <f t="shared" ca="1" si="241"/>
        <v>-7.1236099280417783E-3</v>
      </c>
      <c r="II125">
        <f t="shared" ca="1" si="305"/>
        <v>2.2477378224368221E-2</v>
      </c>
      <c r="IJ125" s="5">
        <f t="shared" ca="1" si="306"/>
        <v>244734.21145611969</v>
      </c>
      <c r="IK125" s="1">
        <f t="shared" ca="1" si="269"/>
        <v>29.918224854208351</v>
      </c>
      <c r="IL125">
        <f t="shared" ca="1" si="307"/>
        <v>2.329973660535245E-2</v>
      </c>
      <c r="IM125" s="5">
        <f t="shared" si="270"/>
        <v>238435</v>
      </c>
      <c r="IN125">
        <f t="shared" ca="1" si="271"/>
        <v>97.426100985783464</v>
      </c>
      <c r="IP125" s="112">
        <v>139.55106567230203</v>
      </c>
      <c r="IQ125" s="112">
        <v>135.21884590446209</v>
      </c>
      <c r="IR125">
        <f t="shared" si="272"/>
        <v>92.21776739961804</v>
      </c>
      <c r="IS125">
        <f t="shared" si="308"/>
        <v>1.2222049695691272E-2</v>
      </c>
      <c r="IT125" s="112">
        <v>0.58532403801050759</v>
      </c>
      <c r="IU125">
        <f t="shared" si="309"/>
        <v>1.0094480220993147E-2</v>
      </c>
      <c r="IW125">
        <f>+util!B123</f>
        <v>99.266666666666694</v>
      </c>
      <c r="IX125">
        <f t="shared" si="310"/>
        <v>5.0975222606671589E-2</v>
      </c>
      <c r="IY125">
        <f t="shared" si="311"/>
        <v>3.0585133564002952E-2</v>
      </c>
      <c r="JA125" s="5">
        <f t="shared" si="273"/>
        <v>134055.90000000002</v>
      </c>
      <c r="JB125" s="1">
        <f t="shared" si="274"/>
        <v>3.5697977248034771</v>
      </c>
      <c r="JC125" s="5">
        <f t="shared" ca="1" si="275"/>
        <v>137597.52124285628</v>
      </c>
      <c r="JD125" s="1">
        <f t="shared" ca="1" si="276"/>
        <v>16.820997585225616</v>
      </c>
      <c r="JE125">
        <f t="shared" ca="1" si="312"/>
        <v>2.6578460204626921E-2</v>
      </c>
      <c r="JG125">
        <f t="shared" si="277"/>
        <v>0.57664245922522983</v>
      </c>
    </row>
    <row r="126" spans="1:267" x14ac:dyDescent="0.15">
      <c r="A126" t="s">
        <v>365</v>
      </c>
      <c r="B126" s="5">
        <f>+'gaku-mk1722'!B73</f>
        <v>499566.4</v>
      </c>
      <c r="C126" s="5">
        <f>+'kgaku-mk1722'!B74</f>
        <v>282941.8</v>
      </c>
      <c r="D126" s="5">
        <f>+'kgaku-mk1722'!C74</f>
        <v>2066</v>
      </c>
      <c r="E126" s="5">
        <f>+'kgaku-mk1722'!D74</f>
        <v>965.4</v>
      </c>
      <c r="F126" s="5">
        <f>+'kgaku-mk1722'!F74</f>
        <v>23712.3</v>
      </c>
      <c r="G126" s="5">
        <f>+'kgaku-mk1722'!G74</f>
        <v>13925.8</v>
      </c>
      <c r="H126" s="5">
        <f>+'kgaku-mk1722'!H74</f>
        <v>76402.399999999994</v>
      </c>
      <c r="I126" s="5">
        <f>+'kgaku-mk1722'!I74</f>
        <v>167800.7</v>
      </c>
      <c r="J126" s="5">
        <f>+'gaku-mk1722'!F73</f>
        <v>13514.8</v>
      </c>
      <c r="K126" s="5">
        <f>+'gaku-mk1722'!G73</f>
        <v>67799</v>
      </c>
      <c r="L126" s="5">
        <f>+'gaku-jk1722'!B73</f>
        <v>489576.2</v>
      </c>
      <c r="M126" s="5">
        <f>+'kgaku-jk1722'!B74</f>
        <v>280331.59999999998</v>
      </c>
      <c r="N126" s="5">
        <f>+'kgaku-jk1722'!C74</f>
        <v>1998.4</v>
      </c>
      <c r="O126" s="5">
        <f>+'kgaku-jk1722'!D74</f>
        <v>961.8</v>
      </c>
      <c r="P126" s="5">
        <f>+'kgaku-jk1722'!F74</f>
        <v>20849.400000000001</v>
      </c>
      <c r="Q126" s="5">
        <f>+'kgaku-jk1722'!G74</f>
        <v>13749.7</v>
      </c>
      <c r="R126" s="5">
        <f>+'kgaku-jk1722'!H74</f>
        <v>77969.399999999994</v>
      </c>
      <c r="S126" s="5">
        <f>+'kgaku-jk1722'!I74</f>
        <v>166934.70000000001</v>
      </c>
      <c r="T126" s="5">
        <f>+'gaku-jk1722'!F73</f>
        <v>13584.5</v>
      </c>
      <c r="U126" s="5">
        <f>+'gaku-jk1722'!G73</f>
        <v>66703.7</v>
      </c>
      <c r="V126" s="8">
        <f t="shared" si="324"/>
        <v>102.04058122106426</v>
      </c>
      <c r="W126" s="8">
        <f t="shared" si="325"/>
        <v>100.93111158356747</v>
      </c>
      <c r="X126" s="8">
        <f t="shared" si="326"/>
        <v>103.38270616493195</v>
      </c>
      <c r="Y126" s="8">
        <f t="shared" si="327"/>
        <v>100.37429819089208</v>
      </c>
      <c r="Z126" s="8">
        <f t="shared" si="328"/>
        <v>113.73133039799706</v>
      </c>
      <c r="AA126" s="8">
        <f t="shared" si="329"/>
        <v>101.28075521647743</v>
      </c>
      <c r="AB126" s="8">
        <f t="shared" si="330"/>
        <v>97.990237195617766</v>
      </c>
      <c r="AC126" s="8">
        <f t="shared" si="331"/>
        <v>100.51876572096754</v>
      </c>
      <c r="AD126" s="8">
        <f t="shared" si="332"/>
        <v>99.486915234274349</v>
      </c>
      <c r="AE126" s="8">
        <f t="shared" si="333"/>
        <v>101.64203784797546</v>
      </c>
      <c r="AF126" s="10">
        <f ca="1">+OFFSET('kdef-cy1722'!B$9,ROUNDDOWN((ROW(Sheet1!AF126)-ROW(Sheet1!AF$61))/4,0),0)</f>
        <v>100.5</v>
      </c>
      <c r="AG126" s="10">
        <f ca="1">+OFFSET('kdef-cy1722'!C$9,ROUNDDOWN((ROW(Sheet1!AG126)-ROW(Sheet1!AG$61))/4,0),0)</f>
        <v>102</v>
      </c>
      <c r="AH126" s="10">
        <f ca="1">+OFFSET('kdef-cy1722'!D$9,ROUNDDOWN((ROW(Sheet1!AH126)-ROW(Sheet1!AH$61))/4,0),0)</f>
        <v>100.3</v>
      </c>
      <c r="AI126" s="10">
        <f ca="1">+OFFSET('kdef-cy1722'!F$9,ROUNDDOWN((ROW(Sheet1!AI126)-ROW(Sheet1!AI$61))/4,0),0)</f>
        <v>110</v>
      </c>
      <c r="AJ126" s="10">
        <f ca="1">+OFFSET('kdef-cy1722'!G$9,ROUNDDOWN((ROW(Sheet1!AJ126)-ROW(Sheet1!AJ$61))/4,0),0)</f>
        <v>101.3</v>
      </c>
      <c r="AK126" s="10">
        <f ca="1">+OFFSET('kdef-cy1722'!H$9,ROUNDDOWN((ROW(Sheet1!AK126)-ROW(Sheet1!AK$61))/4,0),0)</f>
        <v>97.8</v>
      </c>
      <c r="AL126" s="10">
        <f ca="1">+OFFSET('kdef-cy1722'!I$9,ROUNDDOWN((ROW(Sheet1!AL126)-ROW(Sheet1!AL$61))/4,0),0)</f>
        <v>100.5</v>
      </c>
      <c r="AM126" s="10">
        <f ca="1">+OFFSET('def-cy1722'!$F$8,ROUNDDOWN((ROW(Sheet1!AM126)-ROW(Sheet1!AM$61))/4,0),0)</f>
        <v>99.7</v>
      </c>
      <c r="AN126" s="10">
        <f ca="1">+OFFSET('def-cy1722'!$G$8,ROUNDDOWN((ROW(Sheet1!AN126)-ROW(Sheet1!AN$61))/4,0),0)</f>
        <v>101.3</v>
      </c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9">
        <f t="shared" ca="1" si="316"/>
        <v>102</v>
      </c>
      <c r="AY126" s="9">
        <f t="shared" ca="1" si="317"/>
        <v>105.2</v>
      </c>
      <c r="AZ126" s="9">
        <f t="shared" ca="1" si="318"/>
        <v>101.1</v>
      </c>
      <c r="BA126" s="9">
        <f t="shared" ca="1" si="319"/>
        <v>124.4</v>
      </c>
      <c r="BB126" s="9">
        <f t="shared" ca="1" si="320"/>
        <v>103.1</v>
      </c>
      <c r="BC126" s="9">
        <f t="shared" ca="1" si="321"/>
        <v>97.7</v>
      </c>
      <c r="BD126" s="9">
        <f t="shared" ca="1" si="322"/>
        <v>100.9</v>
      </c>
      <c r="BE126" s="9">
        <f t="shared" ca="1" si="322"/>
        <v>100.5</v>
      </c>
      <c r="BF126" s="9">
        <f t="shared" ca="1" si="323"/>
        <v>102.4</v>
      </c>
      <c r="BG126">
        <f t="shared" ca="1" si="278"/>
        <v>7.1179200524212622E-4</v>
      </c>
      <c r="BH126">
        <f t="shared" ca="1" si="279"/>
        <v>-7.921412755312284E-5</v>
      </c>
      <c r="BI126">
        <f t="shared" ca="1" si="280"/>
        <v>-1.9100966922224746E-4</v>
      </c>
      <c r="BJ126">
        <f t="shared" ca="1" si="281"/>
        <v>3.7547283403808131E-3</v>
      </c>
      <c r="BK126">
        <f t="shared" ca="1" si="282"/>
        <v>-9.821813838718095E-4</v>
      </c>
      <c r="BL126" s="13">
        <f t="shared" ca="1" si="283"/>
        <v>3.2141151649757596E-3</v>
      </c>
      <c r="BM126">
        <f t="shared" ca="1" si="342"/>
        <v>1.0425072900668329E-4</v>
      </c>
      <c r="BN126">
        <f t="shared" ca="1" si="343"/>
        <v>5.2523808900185633E-3</v>
      </c>
      <c r="BO126" s="13">
        <f t="shared" ca="1" si="344"/>
        <v>5.3566316190252466E-3</v>
      </c>
      <c r="BP126">
        <f t="shared" ca="1" si="284"/>
        <v>1.1321221050862317E-2</v>
      </c>
      <c r="BQ126">
        <f t="shared" ca="1" si="285"/>
        <v>3.8554704637162974E-5</v>
      </c>
      <c r="BR126">
        <f t="shared" ca="1" si="286"/>
        <v>1.9424707700946896E-3</v>
      </c>
      <c r="BS126" s="13">
        <f t="shared" ca="1" si="287"/>
        <v>1.3302246525594169E-2</v>
      </c>
      <c r="BT126" s="5">
        <f t="shared" si="245"/>
        <v>66703.7</v>
      </c>
      <c r="BU126" s="5">
        <f t="shared" ca="1" si="345"/>
        <v>259637.44566888109</v>
      </c>
      <c r="BV126" s="5">
        <f t="shared" ca="1" si="346"/>
        <v>34413.769095239142</v>
      </c>
      <c r="BW126" s="5">
        <f t="shared" ca="1" si="288"/>
        <v>100998.1702905556</v>
      </c>
      <c r="BX126" s="5">
        <f t="shared" si="248"/>
        <v>67799</v>
      </c>
      <c r="BY126" s="5">
        <f t="shared" si="249"/>
        <v>259229.50000000003</v>
      </c>
      <c r="BZ126" s="5">
        <f t="shared" si="250"/>
        <v>37227.1</v>
      </c>
      <c r="CA126" s="5">
        <f t="shared" si="251"/>
        <v>105026.1</v>
      </c>
      <c r="CB126" s="9">
        <f t="shared" si="289"/>
        <v>101.64203784797546</v>
      </c>
      <c r="CC126" s="9">
        <f t="shared" ca="1" si="290"/>
        <v>99.842878723509969</v>
      </c>
      <c r="CD126" s="9">
        <f t="shared" ca="1" si="291"/>
        <v>108.17501534625586</v>
      </c>
      <c r="CE126" s="9">
        <f t="shared" ca="1" si="292"/>
        <v>103.98812146582131</v>
      </c>
      <c r="CF126" s="5"/>
      <c r="CG126" s="5">
        <f t="shared" si="347"/>
        <v>99.826576559358443</v>
      </c>
      <c r="CH126" s="5">
        <f t="shared" ca="1" si="293"/>
        <v>99.842878723509969</v>
      </c>
      <c r="CI126" s="5">
        <f t="shared" si="253"/>
        <v>108.11177357197413</v>
      </c>
      <c r="CJ126" s="5">
        <f t="shared" ca="1" si="294"/>
        <v>108.17501534625586</v>
      </c>
      <c r="CK126" s="5">
        <f t="shared" si="295"/>
        <v>103.84476198762873</v>
      </c>
      <c r="CL126" s="5">
        <f t="shared" ca="1" si="296"/>
        <v>103.98812146582131</v>
      </c>
      <c r="CM126" s="5"/>
      <c r="CN126" s="1">
        <f t="shared" si="334"/>
        <v>59.918193155456684</v>
      </c>
      <c r="CO126" s="1">
        <f t="shared" si="335"/>
        <v>8.1637244228449735</v>
      </c>
      <c r="CP126" s="1">
        <f t="shared" ca="1" si="336"/>
        <v>31.776476511679707</v>
      </c>
      <c r="CQ126" s="1">
        <f t="shared" ca="1" si="337"/>
        <v>4.211828238088013</v>
      </c>
      <c r="CR126" s="1">
        <f t="shared" ca="1" si="338"/>
        <v>12.360951933156098</v>
      </c>
      <c r="CS126" s="83">
        <f t="shared" si="297"/>
        <v>1.0928896794684256E-2</v>
      </c>
      <c r="CT126" s="83">
        <f t="shared" si="298"/>
        <v>1.8950797102004431E-2</v>
      </c>
      <c r="CU126" s="83">
        <f t="shared" ca="1" si="254"/>
        <v>4.3539753665452572E-3</v>
      </c>
      <c r="CV126" s="83">
        <f t="shared" ca="1" si="255"/>
        <v>6.4873503249138998E-3</v>
      </c>
      <c r="CW126" s="83">
        <f t="shared" ca="1" si="255"/>
        <v>1.4359562937136383E-2</v>
      </c>
      <c r="CX126" s="83">
        <f t="shared" si="299"/>
        <v>-4.1435278844712264E-3</v>
      </c>
      <c r="CY126" s="83">
        <f t="shared" si="313"/>
        <v>-3.3550527314710186E-3</v>
      </c>
      <c r="CZ126" s="83">
        <f t="shared" ca="1" si="314"/>
        <v>2.9987560791268206E-4</v>
      </c>
      <c r="DA126" s="83">
        <f t="shared" ca="1" si="315"/>
        <v>-1.4053287890900809E-2</v>
      </c>
      <c r="DB126" s="83">
        <f t="shared" ca="1" si="315"/>
        <v>-7.0351216479668565E-3</v>
      </c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H126" s="5"/>
      <c r="EO126" s="91">
        <v>67797.8</v>
      </c>
      <c r="EP126" s="1">
        <f>+'gaku-mk1131'!G129</f>
        <v>66113.899999999994</v>
      </c>
      <c r="EQ126" s="5">
        <f t="shared" ca="1" si="256"/>
        <v>16299.409741304853</v>
      </c>
      <c r="ER126" s="7">
        <f ca="1">+ER125+$EQ125</f>
        <v>831882.40625302296</v>
      </c>
      <c r="ES126" s="4">
        <f ca="1">+ER125+EQ125</f>
        <v>831882.40625302296</v>
      </c>
      <c r="ET126" s="131">
        <f ca="1">+ET125+EQ125-(ES129-ER129)/4</f>
        <v>818997.70772301708</v>
      </c>
      <c r="EU126" s="132">
        <v>651357.9</v>
      </c>
      <c r="EV126" s="5">
        <f t="shared" ca="1" si="257"/>
        <v>6283.666666666667</v>
      </c>
      <c r="EW126" s="92">
        <f t="shared" ca="1" si="258"/>
        <v>101.33333333333333</v>
      </c>
      <c r="EX126">
        <f t="shared" ca="1" si="339"/>
        <v>0.70226436373016066</v>
      </c>
      <c r="EY126">
        <f t="shared" ca="1" si="259"/>
        <v>0.76261845586912169</v>
      </c>
      <c r="EZ126">
        <f t="shared" ca="1" si="348"/>
        <v>1.110489465492182E-2</v>
      </c>
      <c r="FA126">
        <f t="shared" ca="1" si="348"/>
        <v>1.2743533142515981E-2</v>
      </c>
      <c r="FC126" s="6">
        <f>+call!C164</f>
        <v>9.2999999999999999E-2</v>
      </c>
      <c r="FE126" s="142">
        <f>fof!B188/10</f>
        <v>8621.7999999999993</v>
      </c>
      <c r="FF126" s="142">
        <f>fof!C188/10</f>
        <v>257576.6</v>
      </c>
      <c r="FN126" s="5">
        <f t="shared" si="227"/>
        <v>8621.7999999999993</v>
      </c>
      <c r="FO126" s="5">
        <f t="shared" si="211"/>
        <v>257576.6</v>
      </c>
      <c r="FP126" s="1">
        <f t="shared" si="340"/>
        <v>1.0552038227097567</v>
      </c>
      <c r="FQ126" s="1">
        <f t="shared" si="341"/>
        <v>31.524253979514942</v>
      </c>
      <c r="FR126" s="211">
        <f>+FP126/消費税調整!$E126*100</f>
        <v>1.0585148864342304</v>
      </c>
      <c r="FS126" s="211">
        <f>+FQ126/消費税調整!$E126*100</f>
        <v>31.623172133094624</v>
      </c>
      <c r="FT126" s="83">
        <f t="shared" si="300"/>
        <v>-0.1080591975011229</v>
      </c>
      <c r="FU126" s="83">
        <f t="shared" si="301"/>
        <v>-0.1240644022635415</v>
      </c>
      <c r="FW126" s="5">
        <f>kshotoku1722!E74</f>
        <v>252224.2</v>
      </c>
      <c r="FX126" s="72">
        <f t="shared" ca="1" si="261"/>
        <v>0.39611499738950051</v>
      </c>
      <c r="FY126">
        <f t="shared" ca="1" si="302"/>
        <v>-1.4540997903331083E-3</v>
      </c>
      <c r="GA126" s="72">
        <f ca="1">+AVERAGE(OFFSET(Maikin05!$F$10,ROUNDDOWN((ROW(GA126)-ROW(GA$45))/4,0),MOD(ROW(GA126)-ROW(GA$45),4)*3):OFFSET(Maikin05!$F$10,ROUNDDOWN((ROW(GA126)-ROW(GA$45))/4,0),MOD(ROW(GA126)-ROW(GA$45),4)*3+2))</f>
        <v>101.33333333333333</v>
      </c>
      <c r="GB126" s="72">
        <f ca="1">+AVERAGE(OFFSET(Maikin30!$F$20,ROUNDDOWN((ROW(GB126)-ROW(GB$5))/4,0),MOD(ROW(GB126)-ROW(GB$5),4)*3):OFFSET(Maikin30!$F$20,ROUNDDOWN((ROW(GB126)-ROW(GB$5))/4,0),MOD(ROW(GB126)-ROW(GB$5),4)*3+2))</f>
        <v>100.86666666666667</v>
      </c>
      <c r="GC126" s="5">
        <f ca="1">+AVERAGE(OFFSET(Rocho!$J$66,(ROW(GC126)-ROW($GC$5))*3,0):OFFSET(Rocho!$J$66,(ROW(GC126)-ROW($GC$5))*3+2,0))</f>
        <v>6283.666666666667</v>
      </c>
      <c r="GD126" s="72">
        <f t="shared" ca="1" si="262"/>
        <v>77.929856972610693</v>
      </c>
      <c r="GE126">
        <f t="shared" ca="1" si="303"/>
        <v>-3.030384610946468E-3</v>
      </c>
      <c r="GF126" s="72"/>
      <c r="GG126" s="87" t="s">
        <v>345</v>
      </c>
      <c r="GH126" s="79">
        <f ca="1">+AVERAGE(OFFSET(Rocho!$D$6,(ROW(GH126)-ROW($GH$5))*3,0):OFFSET(Rocho!$D$6,(ROW(GH126)-ROW($GH$5))*3+2,0))/10000</f>
        <v>11001.666666666668</v>
      </c>
      <c r="GI126" s="82">
        <f>Rocho!T127</f>
        <v>8467.4365793614197</v>
      </c>
      <c r="GJ126">
        <f t="shared" si="304"/>
        <v>-2.2618971007113374E-3</v>
      </c>
      <c r="GL126" s="94">
        <f t="shared" si="230"/>
        <v>240336.80000000002</v>
      </c>
      <c r="GM126" s="5">
        <f t="shared" si="263"/>
        <v>67799</v>
      </c>
      <c r="GN126" s="5">
        <f>+'gaku-mk1722'!C73-'gaku-mk1722'!D73</f>
        <v>6047.2000000000116</v>
      </c>
      <c r="GO126" s="5">
        <f t="shared" si="264"/>
        <v>23712.3</v>
      </c>
      <c r="GP126" s="5">
        <f t="shared" si="265"/>
        <v>13514.8</v>
      </c>
      <c r="GQ126" s="5">
        <f>+'gaku-mk1722'!H73</f>
        <v>-1310.7</v>
      </c>
      <c r="GR126" s="5">
        <f>+'gaku-mk1722'!W73</f>
        <v>123018.4</v>
      </c>
      <c r="GS126" s="5">
        <f>+'gaku-mk1722'!M73</f>
        <v>76353.399999999994</v>
      </c>
      <c r="GT126" s="5">
        <f>+'gaku-mk1722'!N73</f>
        <v>68797.600000000006</v>
      </c>
      <c r="GU126" s="5">
        <f t="shared" si="266"/>
        <v>66703.7</v>
      </c>
      <c r="GV126" s="5">
        <f>+'gaku-jk1722'!C73-'gaku-jk1722'!D73</f>
        <v>5993.4000000000233</v>
      </c>
      <c r="GW126" s="5">
        <f t="shared" si="267"/>
        <v>20849.400000000001</v>
      </c>
      <c r="GX126" s="5">
        <f t="shared" si="268"/>
        <v>13584.5</v>
      </c>
      <c r="GY126" s="5">
        <f>+'gaku-jk1722'!H73</f>
        <v>-951.9</v>
      </c>
      <c r="GZ126" s="5">
        <f>+'gaku-jk1722'!Z73</f>
        <v>122658.8</v>
      </c>
      <c r="HA126" s="5">
        <f>+'gaku-jk1722'!M73</f>
        <v>73275</v>
      </c>
      <c r="HB126" s="5">
        <f>+'gaku-jk1722'!N73</f>
        <v>71865.899999999994</v>
      </c>
      <c r="HC126" s="9">
        <f t="shared" ca="1" si="231"/>
        <v>101.3</v>
      </c>
      <c r="HD126">
        <f ca="1">+OFFSET('def-cy1722'!$C$8,ROUNDDOWN((ROW(Sheet1!HG126)-ROW(Sheet1!HG$61))/4,0),0)</f>
        <v>100.6</v>
      </c>
      <c r="HE126" s="9">
        <f t="shared" ca="1" si="232"/>
        <v>110</v>
      </c>
      <c r="HF126" s="9">
        <f t="shared" ca="1" si="233"/>
        <v>99.7</v>
      </c>
      <c r="HG126">
        <f ca="1">+OFFSET('def-cy1722'!$H$8,ROUNDDOWN((ROW(Sheet1!HG126)-ROW(Sheet1!HG$61))/4,0),0)</f>
        <v>98.8</v>
      </c>
      <c r="HH126">
        <f ca="1">+OFFSET('def-cy1722'!$W$8,ROUNDDOWN((ROW(Sheet1!HG126)-ROW(Sheet1!HG$61))/4,0),0)</f>
        <v>100.2</v>
      </c>
      <c r="HI126">
        <f ca="1">+OFFSET('def-cy1722'!$M$8,ROUNDDOWN((ROW(Sheet1!HG126)-ROW(Sheet1!HG$61))/4,0),0)</f>
        <v>102.3</v>
      </c>
      <c r="HJ126">
        <f ca="1">+OFFSET('def-cy1722'!$N$8,ROUNDDOWN((ROW(Sheet1!HG126)-ROW(Sheet1!HG$61))/4,0),0)</f>
        <v>94.6</v>
      </c>
      <c r="HS126" s="9">
        <f t="shared" ref="HS126:HS136" ca="1" si="349">+HC122</f>
        <v>102.4</v>
      </c>
      <c r="HT126" s="9">
        <f t="shared" ref="HT126:HT136" ca="1" si="350">+HD122</f>
        <v>102</v>
      </c>
      <c r="HU126" s="9">
        <f t="shared" ref="HU126:HU136" ca="1" si="351">+HE122</f>
        <v>124.4</v>
      </c>
      <c r="HV126" s="9">
        <f t="shared" ref="HV126:HV136" ca="1" si="352">+HF122</f>
        <v>100.5</v>
      </c>
      <c r="HW126" s="9">
        <f t="shared" ref="HW126:HW136" ca="1" si="353">+HG122</f>
        <v>98.5</v>
      </c>
      <c r="HX126" s="9">
        <f t="shared" ref="HX126:HX136" ca="1" si="354">+HH122</f>
        <v>100.7</v>
      </c>
      <c r="HY126" s="9">
        <f t="shared" ref="HY126:HY136" ca="1" si="355">+HI122</f>
        <v>104.1</v>
      </c>
      <c r="HZ126" s="9">
        <f t="shared" ref="HZ126:HZ136" ca="1" si="356">+HJ122</f>
        <v>90.7</v>
      </c>
      <c r="IA126">
        <f t="shared" ca="1" si="234"/>
        <v>4.9532141727807065E-3</v>
      </c>
      <c r="IB126">
        <f t="shared" ca="1" si="235"/>
        <v>2.9547870407257873E-4</v>
      </c>
      <c r="IC126">
        <f t="shared" ca="1" si="236"/>
        <v>1.6868296147403978E-5</v>
      </c>
      <c r="ID126">
        <f t="shared" ca="1" si="237"/>
        <v>8.498618395859711E-4</v>
      </c>
      <c r="IE126">
        <f t="shared" ca="1" si="238"/>
        <v>9.8545414468888311E-3</v>
      </c>
      <c r="IF126">
        <f t="shared" ca="1" si="239"/>
        <v>3.6412377750098232E-4</v>
      </c>
      <c r="IG126">
        <f t="shared" ca="1" si="240"/>
        <v>1.4191811339052353E-2</v>
      </c>
      <c r="IH126">
        <f t="shared" ca="1" si="241"/>
        <v>-1.279210681685241E-2</v>
      </c>
      <c r="II126">
        <f t="shared" ca="1" si="305"/>
        <v>1.7733792759176414E-2</v>
      </c>
      <c r="IJ126" s="5">
        <f t="shared" ca="1" si="306"/>
        <v>249074.27724316294</v>
      </c>
      <c r="IK126" s="1">
        <f t="shared" ca="1" si="269"/>
        <v>30.483672723289256</v>
      </c>
      <c r="IL126">
        <f t="shared" ca="1" si="307"/>
        <v>1.8723398123100116E-2</v>
      </c>
      <c r="IM126" s="5">
        <f t="shared" si="270"/>
        <v>240336.80000000002</v>
      </c>
      <c r="IN126">
        <f t="shared" ca="1" si="271"/>
        <v>96.492019432969059</v>
      </c>
      <c r="IP126" s="112">
        <v>140.67508233615146</v>
      </c>
      <c r="IQ126" s="112">
        <v>137.20679701337389</v>
      </c>
      <c r="IR126">
        <f t="shared" si="272"/>
        <v>93.788074804559969</v>
      </c>
      <c r="IS126">
        <f t="shared" si="308"/>
        <v>1.6884896667848127E-2</v>
      </c>
      <c r="IT126" s="112">
        <v>0.59392931460973142</v>
      </c>
      <c r="IU126">
        <f t="shared" si="309"/>
        <v>1.4594708299403108E-2</v>
      </c>
      <c r="IW126">
        <f>+util!B124</f>
        <v>99.6666666666667</v>
      </c>
      <c r="IX126">
        <f t="shared" si="310"/>
        <v>4.0214531407778645E-3</v>
      </c>
      <c r="IY126">
        <f t="shared" si="311"/>
        <v>2.4128718844667186E-3</v>
      </c>
      <c r="JA126" s="5">
        <f t="shared" si="273"/>
        <v>135310.69999999998</v>
      </c>
      <c r="JB126" s="1">
        <f t="shared" si="274"/>
        <v>3.6347365225870396</v>
      </c>
      <c r="JC126" s="5">
        <f t="shared" ca="1" si="275"/>
        <v>140229.93900961668</v>
      </c>
      <c r="JD126" s="1">
        <f t="shared" ca="1" si="276"/>
        <v>17.16244493044417</v>
      </c>
      <c r="JE126">
        <f t="shared" ca="1" si="312"/>
        <v>2.0095600122325578E-2</v>
      </c>
      <c r="JG126">
        <f t="shared" si="277"/>
        <v>0.57260054716712117</v>
      </c>
    </row>
    <row r="127" spans="1:267" x14ac:dyDescent="0.15">
      <c r="A127" t="s">
        <v>366</v>
      </c>
      <c r="B127" s="5">
        <f>+'gaku-mk1722'!B74</f>
        <v>505432.5</v>
      </c>
      <c r="C127" s="5">
        <f>+'kgaku-mk1722'!B75</f>
        <v>284526.5</v>
      </c>
      <c r="D127" s="5">
        <f>+'kgaku-mk1722'!C75</f>
        <v>2037.6</v>
      </c>
      <c r="E127" s="5">
        <f>+'kgaku-mk1722'!D75</f>
        <v>1017.2</v>
      </c>
      <c r="F127" s="5">
        <f>+'kgaku-mk1722'!F75</f>
        <v>24283.7</v>
      </c>
      <c r="G127" s="5">
        <f>+'kgaku-mk1722'!G75</f>
        <v>13908</v>
      </c>
      <c r="H127" s="5">
        <f>+'kgaku-mk1722'!H75</f>
        <v>77463.399999999994</v>
      </c>
      <c r="I127" s="5">
        <f>+'kgaku-mk1722'!I75</f>
        <v>167851</v>
      </c>
      <c r="J127" s="5">
        <f>+'gaku-mk1722'!F74</f>
        <v>13640.4</v>
      </c>
      <c r="K127" s="5">
        <f>+'gaku-mk1722'!G74</f>
        <v>68292.100000000006</v>
      </c>
      <c r="L127" s="5">
        <f>+'gaku-jk1722'!B74</f>
        <v>498749.4</v>
      </c>
      <c r="M127" s="5">
        <f>+'kgaku-jk1722'!B75</f>
        <v>284377.09999999998</v>
      </c>
      <c r="N127" s="5">
        <f>+'kgaku-jk1722'!C75</f>
        <v>2038.8</v>
      </c>
      <c r="O127" s="5">
        <f>+'kgaku-jk1722'!D75</f>
        <v>1019.8</v>
      </c>
      <c r="P127" s="5">
        <f>+'kgaku-jk1722'!F75</f>
        <v>22302.2</v>
      </c>
      <c r="Q127" s="5">
        <f>+'kgaku-jk1722'!G75</f>
        <v>13793.3</v>
      </c>
      <c r="R127" s="5">
        <f>+'kgaku-jk1722'!H75</f>
        <v>80022.8</v>
      </c>
      <c r="S127" s="5">
        <f>+'kgaku-jk1722'!I75</f>
        <v>167262.20000000001</v>
      </c>
      <c r="T127" s="5">
        <f>+'gaku-jk1722'!F74</f>
        <v>13660.7</v>
      </c>
      <c r="U127" s="5">
        <f>+'gaku-jk1722'!G74</f>
        <v>67588.100000000006</v>
      </c>
      <c r="V127" s="8">
        <f t="shared" si="324"/>
        <v>101.33997153680785</v>
      </c>
      <c r="W127" s="8">
        <f t="shared" si="325"/>
        <v>100.05253587577903</v>
      </c>
      <c r="X127" s="8">
        <f t="shared" si="326"/>
        <v>99.941141848145961</v>
      </c>
      <c r="Y127" s="8">
        <f t="shared" si="327"/>
        <v>99.745048048637003</v>
      </c>
      <c r="Z127" s="8">
        <f t="shared" si="328"/>
        <v>108.88477369945566</v>
      </c>
      <c r="AA127" s="8">
        <f t="shared" si="329"/>
        <v>100.83156315022512</v>
      </c>
      <c r="AB127" s="8">
        <f t="shared" si="330"/>
        <v>96.80166152646494</v>
      </c>
      <c r="AC127" s="8">
        <f t="shared" si="331"/>
        <v>100.35202215443775</v>
      </c>
      <c r="AD127" s="8">
        <f t="shared" si="332"/>
        <v>99.851398537410233</v>
      </c>
      <c r="AE127" s="8">
        <f t="shared" si="333"/>
        <v>101.04160347753523</v>
      </c>
      <c r="AF127" s="10">
        <f ca="1">+OFFSET('kdef-cy1722'!B$9,ROUNDDOWN((ROW(Sheet1!AF127)-ROW(Sheet1!AF$61))/4,0),0)</f>
        <v>100.5</v>
      </c>
      <c r="AG127" s="10">
        <f ca="1">+OFFSET('kdef-cy1722'!C$9,ROUNDDOWN((ROW(Sheet1!AG127)-ROW(Sheet1!AG$61))/4,0),0)</f>
        <v>102</v>
      </c>
      <c r="AH127" s="10">
        <f ca="1">+OFFSET('kdef-cy1722'!D$9,ROUNDDOWN((ROW(Sheet1!AH127)-ROW(Sheet1!AH$61))/4,0),0)</f>
        <v>100.3</v>
      </c>
      <c r="AI127" s="10">
        <f ca="1">+OFFSET('kdef-cy1722'!F$9,ROUNDDOWN((ROW(Sheet1!AI127)-ROW(Sheet1!AI$61))/4,0),0)</f>
        <v>110</v>
      </c>
      <c r="AJ127" s="10">
        <f ca="1">+OFFSET('kdef-cy1722'!G$9,ROUNDDOWN((ROW(Sheet1!AJ127)-ROW(Sheet1!AJ$61))/4,0),0)</f>
        <v>101.3</v>
      </c>
      <c r="AK127" s="10">
        <f ca="1">+OFFSET('kdef-cy1722'!H$9,ROUNDDOWN((ROW(Sheet1!AK127)-ROW(Sheet1!AK$61))/4,0),0)</f>
        <v>97.8</v>
      </c>
      <c r="AL127" s="10">
        <f ca="1">+OFFSET('kdef-cy1722'!I$9,ROUNDDOWN((ROW(Sheet1!AL127)-ROW(Sheet1!AL$61))/4,0),0)</f>
        <v>100.5</v>
      </c>
      <c r="AM127" s="10">
        <f ca="1">+OFFSET('def-cy1722'!$F$8,ROUNDDOWN((ROW(Sheet1!AM127)-ROW(Sheet1!AM$61))/4,0),0)</f>
        <v>99.7</v>
      </c>
      <c r="AN127" s="10">
        <f ca="1">+OFFSET('def-cy1722'!$G$8,ROUNDDOWN((ROW(Sheet1!AN127)-ROW(Sheet1!AN$61))/4,0),0)</f>
        <v>101.3</v>
      </c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9">
        <f t="shared" ca="1" si="316"/>
        <v>102</v>
      </c>
      <c r="AY127" s="9">
        <f t="shared" ca="1" si="317"/>
        <v>105.2</v>
      </c>
      <c r="AZ127" s="9">
        <f t="shared" ca="1" si="318"/>
        <v>101.1</v>
      </c>
      <c r="BA127" s="9">
        <f t="shared" ca="1" si="319"/>
        <v>124.4</v>
      </c>
      <c r="BB127" s="9">
        <f t="shared" ca="1" si="320"/>
        <v>103.1</v>
      </c>
      <c r="BC127" s="9">
        <f t="shared" ca="1" si="321"/>
        <v>97.7</v>
      </c>
      <c r="BD127" s="9">
        <f t="shared" ca="1" si="322"/>
        <v>100.9</v>
      </c>
      <c r="BE127" s="9">
        <f t="shared" ca="1" si="322"/>
        <v>100.5</v>
      </c>
      <c r="BF127" s="9">
        <f t="shared" ca="1" si="323"/>
        <v>102.4</v>
      </c>
      <c r="BG127">
        <f t="shared" ca="1" si="278"/>
        <v>1.6351549775986426E-4</v>
      </c>
      <c r="BH127">
        <f t="shared" ca="1" si="279"/>
        <v>-2.2560097122037591E-4</v>
      </c>
      <c r="BI127">
        <f t="shared" ca="1" si="280"/>
        <v>1.7294458572784734E-4</v>
      </c>
      <c r="BJ127">
        <f t="shared" ca="1" si="281"/>
        <v>7.7184471932011962E-3</v>
      </c>
      <c r="BK127">
        <f t="shared" ca="1" si="282"/>
        <v>1.2713475380699405E-3</v>
      </c>
      <c r="BL127" s="13">
        <f t="shared" ca="1" si="283"/>
        <v>9.1006538435384719E-3</v>
      </c>
      <c r="BM127">
        <f t="shared" ca="1" si="342"/>
        <v>4.5651057767422842E-2</v>
      </c>
      <c r="BN127">
        <f t="shared" ca="1" si="343"/>
        <v>1.9343972515691197E-3</v>
      </c>
      <c r="BO127" s="13">
        <f t="shared" ca="1" si="344"/>
        <v>4.758545501899196E-2</v>
      </c>
      <c r="BP127">
        <f t="shared" ca="1" si="284"/>
        <v>8.3936865138409898E-3</v>
      </c>
      <c r="BQ127">
        <f t="shared" ca="1" si="285"/>
        <v>1.6750596076934254E-2</v>
      </c>
      <c r="BR127">
        <f t="shared" ca="1" si="286"/>
        <v>7.0978217368905712E-4</v>
      </c>
      <c r="BS127" s="13">
        <f t="shared" ca="1" si="287"/>
        <v>2.5854064764464304E-2</v>
      </c>
      <c r="BT127" s="5">
        <f t="shared" si="245"/>
        <v>67588.100000000006</v>
      </c>
      <c r="BU127" s="5">
        <f t="shared" ca="1" si="345"/>
        <v>262000.31618673413</v>
      </c>
      <c r="BV127" s="5">
        <f t="shared" ca="1" si="346"/>
        <v>36051.363956554625</v>
      </c>
      <c r="BW127" s="5">
        <f t="shared" ca="1" si="288"/>
        <v>103609.38352634001</v>
      </c>
      <c r="BX127" s="5">
        <f t="shared" si="248"/>
        <v>68292.100000000006</v>
      </c>
      <c r="BY127" s="5">
        <f t="shared" si="249"/>
        <v>260242.8</v>
      </c>
      <c r="BZ127" s="5">
        <f t="shared" si="250"/>
        <v>37924.1</v>
      </c>
      <c r="CA127" s="5">
        <f t="shared" si="251"/>
        <v>106216.20000000001</v>
      </c>
      <c r="CB127" s="9">
        <f t="shared" si="289"/>
        <v>101.04160347753523</v>
      </c>
      <c r="CC127" s="9">
        <f t="shared" ca="1" si="290"/>
        <v>99.329193104682545</v>
      </c>
      <c r="CD127" s="9">
        <f t="shared" ca="1" si="291"/>
        <v>105.194632984489</v>
      </c>
      <c r="CE127" s="9">
        <f t="shared" ca="1" si="292"/>
        <v>102.5160042314095</v>
      </c>
      <c r="CF127" s="5"/>
      <c r="CG127" s="5">
        <f t="shared" si="347"/>
        <v>99.295933283081609</v>
      </c>
      <c r="CH127" s="5">
        <f t="shared" ca="1" si="293"/>
        <v>99.329193104682545</v>
      </c>
      <c r="CI127" s="5">
        <f t="shared" si="253"/>
        <v>105.45339780718461</v>
      </c>
      <c r="CJ127" s="5">
        <f t="shared" ca="1" si="294"/>
        <v>105.194632984489</v>
      </c>
      <c r="CK127" s="5">
        <f t="shared" si="295"/>
        <v>102.57380421241706</v>
      </c>
      <c r="CL127" s="5">
        <f t="shared" ca="1" si="296"/>
        <v>102.5160042314095</v>
      </c>
      <c r="CM127" s="5"/>
      <c r="CN127" s="1">
        <f t="shared" si="334"/>
        <v>61.076448254438297</v>
      </c>
      <c r="CO127" s="1">
        <f t="shared" si="335"/>
        <v>8.2767840768646561</v>
      </c>
      <c r="CP127" s="1">
        <f t="shared" ca="1" si="336"/>
        <v>32.084346876859478</v>
      </c>
      <c r="CQ127" s="1">
        <f t="shared" ca="1" si="337"/>
        <v>4.4148208803748545</v>
      </c>
      <c r="CR127" s="1">
        <f t="shared" ca="1" si="338"/>
        <v>12.687921332077307</v>
      </c>
      <c r="CS127" s="83">
        <f t="shared" si="297"/>
        <v>1.914614511083083E-2</v>
      </c>
      <c r="CT127" s="83">
        <f t="shared" si="298"/>
        <v>1.375400722342208E-2</v>
      </c>
      <c r="CU127" s="83">
        <f t="shared" ca="1" si="254"/>
        <v>9.6419912558018562E-3</v>
      </c>
      <c r="CV127" s="83">
        <f t="shared" ca="1" si="255"/>
        <v>4.7070448277535877E-2</v>
      </c>
      <c r="CW127" s="83">
        <f t="shared" ca="1" si="255"/>
        <v>2.6107998380700836E-2</v>
      </c>
      <c r="CX127" s="83">
        <f t="shared" si="299"/>
        <v>-6.8896700899484312E-3</v>
      </c>
      <c r="CY127" s="83">
        <f t="shared" si="313"/>
        <v>-5.9248602697445389E-3</v>
      </c>
      <c r="CZ127" s="83">
        <f t="shared" ca="1" si="314"/>
        <v>-5.1582207594827777E-3</v>
      </c>
      <c r="DA127" s="83">
        <f t="shared" ca="1" si="315"/>
        <v>-2.7938146231550224E-2</v>
      </c>
      <c r="DB127" s="83">
        <f t="shared" ca="1" si="315"/>
        <v>-1.4257750710274551E-2</v>
      </c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H127" s="5"/>
      <c r="EO127" s="91">
        <v>68288.2</v>
      </c>
      <c r="EP127" s="1">
        <f>+'gaku-mk1131'!G130</f>
        <v>66080.100000000006</v>
      </c>
      <c r="EQ127" s="5">
        <f t="shared" ca="1" si="256"/>
        <v>16653.058347322276</v>
      </c>
      <c r="ER127" s="7">
        <f ca="1">+ER126+$EQ126</f>
        <v>848181.81599432777</v>
      </c>
      <c r="ES127" s="7">
        <f ca="1">+ES126+$EQ126</f>
        <v>848181.81599432777</v>
      </c>
      <c r="ET127" s="7">
        <f ca="1">+ET126+EQ126-(ES129-ER129)/4</f>
        <v>822412.41893431649</v>
      </c>
      <c r="EU127" s="132">
        <v>647382.6</v>
      </c>
      <c r="EV127" s="5">
        <f t="shared" ca="1" si="257"/>
        <v>6308.333333333333</v>
      </c>
      <c r="EW127" s="92">
        <f t="shared" ca="1" si="258"/>
        <v>101.73333333333335</v>
      </c>
      <c r="EX127">
        <f t="shared" ca="1" si="339"/>
        <v>0.71076862302917654</v>
      </c>
      <c r="EY127">
        <f t="shared" ca="1" si="259"/>
        <v>0.77471605633835561</v>
      </c>
      <c r="EZ127">
        <f t="shared" ca="1" si="348"/>
        <v>1.2037032483187901E-2</v>
      </c>
      <c r="FA127">
        <f t="shared" ca="1" si="348"/>
        <v>1.5738734926737934E-2</v>
      </c>
      <c r="FC127" s="6">
        <f>+call!C165</f>
        <v>9.3333333333333296E-2</v>
      </c>
      <c r="FE127" s="142">
        <f>fof!B189/10</f>
        <v>8170.1</v>
      </c>
      <c r="FF127" s="142">
        <f>fof!C189/10</f>
        <v>255414.9</v>
      </c>
      <c r="FN127" s="5">
        <f t="shared" si="227"/>
        <v>8170.1</v>
      </c>
      <c r="FO127" s="5">
        <f t="shared" si="211"/>
        <v>255414.9</v>
      </c>
      <c r="FP127" s="1">
        <f t="shared" si="340"/>
        <v>1.0005038399717099</v>
      </c>
      <c r="FQ127" s="1">
        <f t="shared" si="341"/>
        <v>31.27790213534599</v>
      </c>
      <c r="FR127" s="211">
        <f>+FP127/消費税調整!$E127*100</f>
        <v>1.0105819097683442</v>
      </c>
      <c r="FS127" s="211">
        <f>+FQ127/消費税調整!$E127*100</f>
        <v>31.592964275258637</v>
      </c>
      <c r="FT127" s="83">
        <f t="shared" si="300"/>
        <v>-4.6340561972283575E-2</v>
      </c>
      <c r="FU127" s="83">
        <f t="shared" si="301"/>
        <v>-9.5570092863900865E-4</v>
      </c>
      <c r="FW127" s="5">
        <f>kshotoku1722!E75</f>
        <v>252283</v>
      </c>
      <c r="FX127" s="72">
        <f t="shared" ca="1" si="261"/>
        <v>0.39310636765462059</v>
      </c>
      <c r="FY127">
        <f t="shared" ca="1" si="302"/>
        <v>-7.6243356871756873E-3</v>
      </c>
      <c r="GA127" s="72">
        <f ca="1">+AVERAGE(OFFSET(Maikin05!$F$10,ROUNDDOWN((ROW(GA127)-ROW(GA$45))/4,0),MOD(ROW(GA127)-ROW(GA$45),4)*3):OFFSET(Maikin05!$F$10,ROUNDDOWN((ROW(GA127)-ROW(GA$45))/4,0),MOD(ROW(GA127)-ROW(GA$45),4)*3+2))</f>
        <v>101.73333333333335</v>
      </c>
      <c r="GB127" s="72">
        <f ca="1">+AVERAGE(OFFSET(Maikin30!$F$20,ROUNDDOWN((ROW(GB127)-ROW(GB$5))/4,0),MOD(ROW(GB127)-ROW(GB$5),4)*3):OFFSET(Maikin30!$F$20,ROUNDDOWN((ROW(GB127)-ROW(GB$5))/4,0),MOD(ROW(GB127)-ROW(GB$5),4)*3+2))</f>
        <v>101.06666666666668</v>
      </c>
      <c r="GC127" s="5">
        <f ca="1">+AVERAGE(OFFSET(Rocho!$J$66,(ROW(GC127)-ROW($GC$5))*3,0):OFFSET(Rocho!$J$66,(ROW(GC127)-ROW($GC$5))*3+2,0))</f>
        <v>6308.333333333333</v>
      </c>
      <c r="GD127" s="72">
        <f t="shared" ca="1" si="262"/>
        <v>78.590363157951273</v>
      </c>
      <c r="GE127">
        <f t="shared" ca="1" si="303"/>
        <v>8.4399332632645215E-3</v>
      </c>
      <c r="GF127" s="72"/>
      <c r="GG127" s="87" t="s">
        <v>346</v>
      </c>
      <c r="GH127" s="79">
        <f ca="1">+AVERAGE(OFFSET(Rocho!$D$6,(ROW(GH127)-ROW($GH$5))*3,0):OFFSET(Rocho!$D$6,(ROW(GH127)-ROW($GH$5))*3+2,0))/10000</f>
        <v>11008.333333333332</v>
      </c>
      <c r="GI127" s="82">
        <f>Rocho!T128</f>
        <v>8453.7398141970207</v>
      </c>
      <c r="GJ127">
        <f t="shared" si="304"/>
        <v>-1.6188907718018106E-3</v>
      </c>
      <c r="GL127" s="94">
        <f t="shared" si="230"/>
        <v>245189.8</v>
      </c>
      <c r="GM127" s="5">
        <f t="shared" si="263"/>
        <v>68292.100000000006</v>
      </c>
      <c r="GN127" s="5">
        <f>+'gaku-mk1722'!C74-'gaku-mk1722'!D74</f>
        <v>6090.7999999999884</v>
      </c>
      <c r="GO127" s="5">
        <f t="shared" si="264"/>
        <v>24283.7</v>
      </c>
      <c r="GP127" s="5">
        <f t="shared" si="265"/>
        <v>13640.4</v>
      </c>
      <c r="GQ127" s="5">
        <f>+'gaku-mk1722'!H74</f>
        <v>2033</v>
      </c>
      <c r="GR127" s="5">
        <f>+'gaku-mk1722'!W74</f>
        <v>123210.5</v>
      </c>
      <c r="GS127" s="5">
        <f>+'gaku-mk1722'!M74</f>
        <v>76138.600000000006</v>
      </c>
      <c r="GT127" s="5">
        <f>+'gaku-mk1722'!N74</f>
        <v>68499.3</v>
      </c>
      <c r="GU127" s="5">
        <f t="shared" si="266"/>
        <v>67588.100000000006</v>
      </c>
      <c r="GV127" s="5">
        <f>+'gaku-jk1722'!C74-'gaku-jk1722'!D74</f>
        <v>6054.9000000000233</v>
      </c>
      <c r="GW127" s="5">
        <f t="shared" si="267"/>
        <v>22302.2</v>
      </c>
      <c r="GX127" s="5">
        <f t="shared" si="268"/>
        <v>13660.7</v>
      </c>
      <c r="GY127" s="5">
        <f>+'gaku-jk1722'!H74</f>
        <v>2362.1999999999998</v>
      </c>
      <c r="GZ127" s="5">
        <f>+'gaku-jk1722'!Z74</f>
        <v>122982.5</v>
      </c>
      <c r="HA127" s="5">
        <f>+'gaku-jk1722'!M74</f>
        <v>75354.600000000006</v>
      </c>
      <c r="HB127" s="5">
        <f>+'gaku-jk1722'!N74</f>
        <v>73326.8</v>
      </c>
      <c r="HC127" s="9">
        <f t="shared" ca="1" si="231"/>
        <v>101.3</v>
      </c>
      <c r="HD127">
        <f ca="1">+OFFSET('def-cy1722'!$C$8,ROUNDDOWN((ROW(Sheet1!HG127)-ROW(Sheet1!HG$61))/4,0),0)</f>
        <v>100.6</v>
      </c>
      <c r="HE127" s="9">
        <f t="shared" ca="1" si="232"/>
        <v>110</v>
      </c>
      <c r="HF127" s="9">
        <f t="shared" ca="1" si="233"/>
        <v>99.7</v>
      </c>
      <c r="HG127">
        <f ca="1">+OFFSET('def-cy1722'!$H$8,ROUNDDOWN((ROW(Sheet1!HG127)-ROW(Sheet1!HG$61))/4,0),0)</f>
        <v>98.8</v>
      </c>
      <c r="HH127">
        <f ca="1">+OFFSET('def-cy1722'!$W$8,ROUNDDOWN((ROW(Sheet1!HG127)-ROW(Sheet1!HG$61))/4,0),0)</f>
        <v>100.2</v>
      </c>
      <c r="HI127">
        <f ca="1">+OFFSET('def-cy1722'!$M$8,ROUNDDOWN((ROW(Sheet1!HG127)-ROW(Sheet1!HG$61))/4,0),0)</f>
        <v>102.3</v>
      </c>
      <c r="HJ127">
        <f ca="1">+OFFSET('def-cy1722'!$N$8,ROUNDDOWN((ROW(Sheet1!HG127)-ROW(Sheet1!HG$61))/4,0),0)</f>
        <v>94.6</v>
      </c>
      <c r="HS127" s="9">
        <f t="shared" ca="1" si="349"/>
        <v>102.4</v>
      </c>
      <c r="HT127" s="9">
        <f t="shared" ca="1" si="350"/>
        <v>102</v>
      </c>
      <c r="HU127" s="9">
        <f t="shared" ca="1" si="351"/>
        <v>124.4</v>
      </c>
      <c r="HV127" s="9">
        <f t="shared" ca="1" si="352"/>
        <v>100.5</v>
      </c>
      <c r="HW127" s="9">
        <f t="shared" ca="1" si="353"/>
        <v>98.5</v>
      </c>
      <c r="HX127" s="9">
        <f t="shared" ca="1" si="354"/>
        <v>100.7</v>
      </c>
      <c r="HY127" s="9">
        <f t="shared" ca="1" si="355"/>
        <v>104.1</v>
      </c>
      <c r="HZ127" s="9">
        <f t="shared" ca="1" si="356"/>
        <v>90.7</v>
      </c>
      <c r="IA127">
        <f t="shared" ca="1" si="234"/>
        <v>3.6563805693015103E-3</v>
      </c>
      <c r="IB127">
        <f t="shared" ca="1" si="235"/>
        <v>2.5326664033379959E-4</v>
      </c>
      <c r="IC127">
        <f t="shared" ca="1" si="236"/>
        <v>7.2967407013505214E-3</v>
      </c>
      <c r="ID127">
        <f t="shared" ca="1" si="237"/>
        <v>3.0918878659975919E-4</v>
      </c>
      <c r="IE127">
        <f t="shared" ca="1" si="238"/>
        <v>1.3179670144098383E-2</v>
      </c>
      <c r="IF127">
        <f t="shared" ca="1" si="239"/>
        <v>1.3160575220210833E-3</v>
      </c>
      <c r="IG127">
        <f t="shared" ca="1" si="240"/>
        <v>8.7404388769796934E-3</v>
      </c>
      <c r="IH127">
        <f t="shared" ca="1" si="241"/>
        <v>-5.3497129287634398E-3</v>
      </c>
      <c r="II127">
        <f t="shared" ca="1" si="305"/>
        <v>2.9402030311921311E-2</v>
      </c>
      <c r="IJ127" s="5">
        <f t="shared" ca="1" si="306"/>
        <v>256397.56669258632</v>
      </c>
      <c r="IK127" s="1">
        <f t="shared" ca="1" si="269"/>
        <v>31.398238703973661</v>
      </c>
      <c r="IL127">
        <f t="shared" ca="1" si="307"/>
        <v>2.9560579380569139E-2</v>
      </c>
      <c r="IM127" s="5">
        <f t="shared" si="270"/>
        <v>245189.8</v>
      </c>
      <c r="IN127">
        <f t="shared" ca="1" si="271"/>
        <v>95.628754657401203</v>
      </c>
      <c r="IP127" s="112">
        <v>140.29098911299874</v>
      </c>
      <c r="IQ127" s="112">
        <v>137.71593951523911</v>
      </c>
      <c r="IR127">
        <f t="shared" si="272"/>
        <v>95.352177508589747</v>
      </c>
      <c r="IS127">
        <f t="shared" si="308"/>
        <v>1.6539455142190147E-2</v>
      </c>
      <c r="IT127" s="112">
        <v>0.59613324811560597</v>
      </c>
      <c r="IU127">
        <f t="shared" si="309"/>
        <v>3.7038994327324454E-3</v>
      </c>
      <c r="IW127">
        <f>+util!B125</f>
        <v>100.3</v>
      </c>
      <c r="IX127">
        <f t="shared" si="310"/>
        <v>6.3344102453128199E-3</v>
      </c>
      <c r="IY127">
        <f t="shared" si="311"/>
        <v>3.8006461471876917E-3</v>
      </c>
      <c r="JA127" s="5">
        <f t="shared" si="273"/>
        <v>138973.59999999998</v>
      </c>
      <c r="JB127" s="1">
        <f t="shared" si="274"/>
        <v>3.6645193953185435</v>
      </c>
      <c r="JC127" s="5">
        <f t="shared" ca="1" si="275"/>
        <v>145326.1631377358</v>
      </c>
      <c r="JD127" s="1">
        <f t="shared" ca="1" si="276"/>
        <v>17.796524432707045</v>
      </c>
      <c r="JE127">
        <f t="shared" ca="1" si="312"/>
        <v>3.6279619268661696E-2</v>
      </c>
      <c r="JG127">
        <f t="shared" si="277"/>
        <v>0.57018033505403709</v>
      </c>
    </row>
    <row r="128" spans="1:267" x14ac:dyDescent="0.15">
      <c r="A128" t="s">
        <v>367</v>
      </c>
      <c r="B128" s="5">
        <f>+'gaku-mk1722'!B75</f>
        <v>500262.1</v>
      </c>
      <c r="C128" s="5">
        <f>+'kgaku-mk1722'!B76</f>
        <v>281559.40000000002</v>
      </c>
      <c r="D128" s="5">
        <f>+'kgaku-mk1722'!C76</f>
        <v>1974.3</v>
      </c>
      <c r="E128" s="5">
        <f>+'kgaku-mk1722'!D76</f>
        <v>944.2</v>
      </c>
      <c r="F128" s="5">
        <f>+'kgaku-mk1722'!F76</f>
        <v>23406.2</v>
      </c>
      <c r="G128" s="5">
        <f>+'kgaku-mk1722'!G76</f>
        <v>13889.1</v>
      </c>
      <c r="H128" s="5">
        <f>+'kgaku-mk1722'!H76</f>
        <v>75396.600000000006</v>
      </c>
      <c r="I128" s="5">
        <f>+'kgaku-mk1722'!I76</f>
        <v>167837.6</v>
      </c>
      <c r="J128" s="5">
        <f>+'gaku-mk1722'!F75</f>
        <v>14036.4</v>
      </c>
      <c r="K128" s="5">
        <f>+'gaku-mk1722'!G75</f>
        <v>67605.399999999994</v>
      </c>
      <c r="L128" s="5">
        <f>+'gaku-jk1722'!B75</f>
        <v>495416.5</v>
      </c>
      <c r="M128" s="5">
        <f>+'kgaku-jk1722'!B76</f>
        <v>280957.8</v>
      </c>
      <c r="N128" s="5">
        <f>+'kgaku-jk1722'!C76</f>
        <v>1974.6</v>
      </c>
      <c r="O128" s="5">
        <f>+'kgaku-jk1722'!D76</f>
        <v>940.2</v>
      </c>
      <c r="P128" s="5">
        <f>+'kgaku-jk1722'!F76</f>
        <v>22777.1</v>
      </c>
      <c r="Q128" s="5">
        <f>+'kgaku-jk1722'!G76</f>
        <v>13770.6</v>
      </c>
      <c r="R128" s="5">
        <f>+'kgaku-jk1722'!H76</f>
        <v>75993</v>
      </c>
      <c r="S128" s="5">
        <f>+'kgaku-jk1722'!I76</f>
        <v>167175.29999999999</v>
      </c>
      <c r="T128" s="5">
        <f>+'gaku-jk1722'!F75</f>
        <v>14058.8</v>
      </c>
      <c r="U128" s="5">
        <f>+'gaku-jk1722'!G75</f>
        <v>67336.2</v>
      </c>
      <c r="V128" s="8">
        <f t="shared" si="324"/>
        <v>100.97808611542006</v>
      </c>
      <c r="W128" s="8">
        <f t="shared" si="325"/>
        <v>100.2141246834934</v>
      </c>
      <c r="X128" s="8">
        <f t="shared" si="326"/>
        <v>99.984807049529024</v>
      </c>
      <c r="Y128" s="8">
        <f t="shared" si="327"/>
        <v>100.42544139544778</v>
      </c>
      <c r="Z128" s="8">
        <f t="shared" si="328"/>
        <v>102.76198462490835</v>
      </c>
      <c r="AA128" s="8">
        <f t="shared" si="329"/>
        <v>100.86052895298681</v>
      </c>
      <c r="AB128" s="8">
        <f t="shared" si="330"/>
        <v>99.215190872843564</v>
      </c>
      <c r="AC128" s="8">
        <f t="shared" si="331"/>
        <v>100.39617096544767</v>
      </c>
      <c r="AD128" s="8">
        <f t="shared" si="332"/>
        <v>99.840669189404508</v>
      </c>
      <c r="AE128" s="8">
        <f t="shared" si="333"/>
        <v>100.39978495965023</v>
      </c>
      <c r="AF128" s="10">
        <f ca="1">+OFFSET('kdef-cy1722'!B$9,ROUNDDOWN((ROW(Sheet1!AF128)-ROW(Sheet1!AF$61))/4,0),0)</f>
        <v>100.5</v>
      </c>
      <c r="AG128" s="10">
        <f ca="1">+OFFSET('kdef-cy1722'!C$9,ROUNDDOWN((ROW(Sheet1!AG128)-ROW(Sheet1!AG$61))/4,0),0)</f>
        <v>102</v>
      </c>
      <c r="AH128" s="10">
        <f ca="1">+OFFSET('kdef-cy1722'!D$9,ROUNDDOWN((ROW(Sheet1!AH128)-ROW(Sheet1!AH$61))/4,0),0)</f>
        <v>100.3</v>
      </c>
      <c r="AI128" s="10">
        <f ca="1">+OFFSET('kdef-cy1722'!F$9,ROUNDDOWN((ROW(Sheet1!AI128)-ROW(Sheet1!AI$61))/4,0),0)</f>
        <v>110</v>
      </c>
      <c r="AJ128" s="10">
        <f ca="1">+OFFSET('kdef-cy1722'!G$9,ROUNDDOWN((ROW(Sheet1!AJ128)-ROW(Sheet1!AJ$61))/4,0),0)</f>
        <v>101.3</v>
      </c>
      <c r="AK128" s="10">
        <f ca="1">+OFFSET('kdef-cy1722'!H$9,ROUNDDOWN((ROW(Sheet1!AK128)-ROW(Sheet1!AK$61))/4,0),0)</f>
        <v>97.8</v>
      </c>
      <c r="AL128" s="10">
        <f ca="1">+OFFSET('kdef-cy1722'!I$9,ROUNDDOWN((ROW(Sheet1!AL128)-ROW(Sheet1!AL$61))/4,0),0)</f>
        <v>100.5</v>
      </c>
      <c r="AM128" s="10">
        <f ca="1">+OFFSET('def-cy1722'!$F$8,ROUNDDOWN((ROW(Sheet1!AM128)-ROW(Sheet1!AM$61))/4,0),0)</f>
        <v>99.7</v>
      </c>
      <c r="AN128" s="10">
        <f ca="1">+OFFSET('def-cy1722'!$G$8,ROUNDDOWN((ROW(Sheet1!AN128)-ROW(Sheet1!AN$61))/4,0),0)</f>
        <v>101.3</v>
      </c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9">
        <f t="shared" ca="1" si="316"/>
        <v>102</v>
      </c>
      <c r="AY128" s="9">
        <f t="shared" ca="1" si="317"/>
        <v>105.2</v>
      </c>
      <c r="AZ128" s="9">
        <f t="shared" ca="1" si="318"/>
        <v>101.1</v>
      </c>
      <c r="BA128" s="9">
        <f t="shared" ca="1" si="319"/>
        <v>124.4</v>
      </c>
      <c r="BB128" s="9">
        <f t="shared" ca="1" si="320"/>
        <v>103.1</v>
      </c>
      <c r="BC128" s="9">
        <f t="shared" ca="1" si="321"/>
        <v>97.7</v>
      </c>
      <c r="BD128" s="9">
        <f t="shared" ca="1" si="322"/>
        <v>100.9</v>
      </c>
      <c r="BE128" s="9">
        <f t="shared" ca="1" si="322"/>
        <v>100.5</v>
      </c>
      <c r="BF128" s="9">
        <f t="shared" ca="1" si="323"/>
        <v>102.4</v>
      </c>
      <c r="BG128">
        <f t="shared" ca="1" si="278"/>
        <v>-2.5750051153894334E-4</v>
      </c>
      <c r="BH128">
        <f t="shared" ca="1" si="279"/>
        <v>3.0682557132539931E-4</v>
      </c>
      <c r="BI128">
        <f t="shared" ca="1" si="280"/>
        <v>-8.9230196775518431E-5</v>
      </c>
      <c r="BJ128">
        <f t="shared" ca="1" si="281"/>
        <v>-1.5010853432824028E-2</v>
      </c>
      <c r="BK128">
        <f t="shared" ca="1" si="282"/>
        <v>-3.3430145817512432E-4</v>
      </c>
      <c r="BL128" s="13">
        <f t="shared" ca="1" si="283"/>
        <v>-1.5385060027988215E-2</v>
      </c>
      <c r="BM128">
        <f t="shared" ca="1" si="342"/>
        <v>1.4244844848871186E-2</v>
      </c>
      <c r="BN128">
        <f t="shared" ca="1" si="343"/>
        <v>9.6470251953657254E-3</v>
      </c>
      <c r="BO128" s="13">
        <f t="shared" ca="1" si="344"/>
        <v>2.3891870044236912E-2</v>
      </c>
      <c r="BP128">
        <f t="shared" ca="1" si="284"/>
        <v>-2.3304865198245832E-3</v>
      </c>
      <c r="BQ128">
        <f t="shared" ca="1" si="285"/>
        <v>5.3375385044025789E-3</v>
      </c>
      <c r="BR128">
        <f t="shared" ca="1" si="286"/>
        <v>3.6147370490515894E-3</v>
      </c>
      <c r="BS128" s="13">
        <f t="shared" ca="1" si="287"/>
        <v>6.6217890336295847E-3</v>
      </c>
      <c r="BT128" s="5">
        <f t="shared" si="245"/>
        <v>67336.2</v>
      </c>
      <c r="BU128" s="5">
        <f t="shared" ca="1" si="345"/>
        <v>257969.42559484934</v>
      </c>
      <c r="BV128" s="5">
        <f t="shared" ca="1" si="346"/>
        <v>36912.698459122119</v>
      </c>
      <c r="BW128" s="5">
        <f t="shared" ca="1" si="288"/>
        <v>104295.46300595584</v>
      </c>
      <c r="BX128" s="5">
        <f t="shared" si="248"/>
        <v>67605.399999999994</v>
      </c>
      <c r="BY128" s="5">
        <f t="shared" si="249"/>
        <v>258153.40000000002</v>
      </c>
      <c r="BZ128" s="5">
        <f t="shared" si="250"/>
        <v>37442.6</v>
      </c>
      <c r="CA128" s="5">
        <f t="shared" si="251"/>
        <v>105048</v>
      </c>
      <c r="CB128" s="9">
        <f t="shared" si="289"/>
        <v>100.39978495965023</v>
      </c>
      <c r="CC128" s="9">
        <f t="shared" ca="1" si="290"/>
        <v>100.07131636035025</v>
      </c>
      <c r="CD128" s="9">
        <f t="shared" ca="1" si="291"/>
        <v>101.43555351680588</v>
      </c>
      <c r="CE128" s="9">
        <f t="shared" ca="1" si="292"/>
        <v>100.72154336569865</v>
      </c>
      <c r="CF128" s="5"/>
      <c r="CG128" s="5">
        <f t="shared" si="347"/>
        <v>100.07238688538975</v>
      </c>
      <c r="CH128" s="5">
        <f t="shared" ca="1" si="293"/>
        <v>100.07131636035025</v>
      </c>
      <c r="CI128" s="5">
        <f t="shared" si="253"/>
        <v>101.64703455053359</v>
      </c>
      <c r="CJ128" s="5">
        <f t="shared" ca="1" si="294"/>
        <v>101.43555351680588</v>
      </c>
      <c r="CK128" s="5">
        <f t="shared" si="295"/>
        <v>100.84082014282134</v>
      </c>
      <c r="CL128" s="5">
        <f t="shared" ca="1" si="296"/>
        <v>100.72154336569865</v>
      </c>
      <c r="CM128" s="5"/>
      <c r="CN128" s="1">
        <f t="shared" si="334"/>
        <v>60.68300035470083</v>
      </c>
      <c r="CO128" s="1">
        <f t="shared" si="335"/>
        <v>8.2479341089451115</v>
      </c>
      <c r="CP128" s="1">
        <f t="shared" ca="1" si="336"/>
        <v>31.59837983772081</v>
      </c>
      <c r="CQ128" s="1">
        <f t="shared" ca="1" si="337"/>
        <v>4.5213942080812251</v>
      </c>
      <c r="CR128" s="1">
        <f t="shared" ca="1" si="338"/>
        <v>12.775031955100618</v>
      </c>
      <c r="CS128" s="83">
        <f t="shared" si="297"/>
        <v>-6.4627307967548555E-3</v>
      </c>
      <c r="CT128" s="83">
        <f t="shared" si="298"/>
        <v>-3.491738486221454E-3</v>
      </c>
      <c r="CU128" s="83">
        <f t="shared" ca="1" si="254"/>
        <v>-1.5262426647584803E-2</v>
      </c>
      <c r="CV128" s="83">
        <f t="shared" ca="1" si="255"/>
        <v>2.3853136861184919E-2</v>
      </c>
      <c r="CW128" s="83">
        <f t="shared" ca="1" si="255"/>
        <v>6.8421727741700021E-3</v>
      </c>
      <c r="CX128" s="83">
        <f t="shared" si="299"/>
        <v>-3.5773950336473589E-3</v>
      </c>
      <c r="CY128" s="83">
        <f t="shared" si="313"/>
        <v>-6.3722822272894823E-3</v>
      </c>
      <c r="CZ128" s="83">
        <f t="shared" ca="1" si="314"/>
        <v>7.4435785968217346E-3</v>
      </c>
      <c r="DA128" s="83">
        <f t="shared" ca="1" si="315"/>
        <v>-3.6388625643983867E-2</v>
      </c>
      <c r="DB128" s="83">
        <f t="shared" ca="1" si="315"/>
        <v>-1.7659212285373555E-2</v>
      </c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H128" s="5"/>
      <c r="EO128" s="91">
        <v>67612.600000000006</v>
      </c>
      <c r="EP128" s="1">
        <f>+'gaku-mk1131'!G131</f>
        <v>65965.7</v>
      </c>
      <c r="EQ128" s="5">
        <f t="shared" ca="1" si="256"/>
        <v>16782.060158300228</v>
      </c>
      <c r="ER128" s="7">
        <f ca="1">+ER127+$EQ127</f>
        <v>864834.87434165005</v>
      </c>
      <c r="ES128" s="7">
        <f ca="1">+ES127+$EQ127</f>
        <v>864834.87434165005</v>
      </c>
      <c r="ET128" s="7">
        <f ca="1">+ET127+EQ127-(ES129-ER129)/4</f>
        <v>826180.77875163336</v>
      </c>
      <c r="EU128" s="132">
        <v>645364</v>
      </c>
      <c r="EV128" s="5">
        <f t="shared" ca="1" si="257"/>
        <v>6300</v>
      </c>
      <c r="EW128" s="92">
        <f t="shared" ca="1" si="258"/>
        <v>101.3</v>
      </c>
      <c r="EX128">
        <f t="shared" ca="1" si="339"/>
        <v>0.70738433616963081</v>
      </c>
      <c r="EY128">
        <f t="shared" ca="1" si="259"/>
        <v>0.7731660313315819</v>
      </c>
      <c r="EZ128">
        <f t="shared" ca="1" si="348"/>
        <v>-4.7728184213672135E-3</v>
      </c>
      <c r="FA128">
        <f t="shared" ca="1" si="348"/>
        <v>-2.0027695096774224E-3</v>
      </c>
      <c r="FC128" s="6">
        <f>+call!C166</f>
        <v>8.96666666666667E-2</v>
      </c>
      <c r="FE128" s="142">
        <f>fof!B190/10</f>
        <v>8744.7000000000007</v>
      </c>
      <c r="FF128" s="142">
        <f>fof!C190/10</f>
        <v>276265.40000000002</v>
      </c>
      <c r="FN128" s="5">
        <f t="shared" si="227"/>
        <v>8744.7000000000007</v>
      </c>
      <c r="FO128" s="5">
        <f t="shared" si="211"/>
        <v>276265.40000000002</v>
      </c>
      <c r="FP128" s="1">
        <f t="shared" si="340"/>
        <v>1.0711282995252527</v>
      </c>
      <c r="FQ128" s="1">
        <f t="shared" si="341"/>
        <v>33.839432812979723</v>
      </c>
      <c r="FR128" s="211">
        <f>+FP128/消費税調整!$E128*100</f>
        <v>1.0857951476993233</v>
      </c>
      <c r="FS128" s="211">
        <f>+FQ128/消費税調整!$E128*100</f>
        <v>34.302792639794696</v>
      </c>
      <c r="FT128" s="83">
        <f t="shared" si="300"/>
        <v>7.1786260378769728E-2</v>
      </c>
      <c r="FU128" s="83">
        <f t="shared" si="301"/>
        <v>8.2292322641787999E-2</v>
      </c>
      <c r="FW128" s="5">
        <f>kshotoku1722!E76</f>
        <v>251353.8</v>
      </c>
      <c r="FX128" s="72">
        <f t="shared" ca="1" si="261"/>
        <v>0.39385418135664924</v>
      </c>
      <c r="FY128">
        <f t="shared" ca="1" si="302"/>
        <v>1.9005118568056613E-3</v>
      </c>
      <c r="GA128" s="72">
        <f ca="1">+AVERAGE(OFFSET(Maikin05!$F$10,ROUNDDOWN((ROW(GA128)-ROW(GA$45))/4,0),MOD(ROW(GA128)-ROW(GA$45),4)*3):OFFSET(Maikin05!$F$10,ROUNDDOWN((ROW(GA128)-ROW(GA$45))/4,0),MOD(ROW(GA128)-ROW(GA$45),4)*3+2))</f>
        <v>101.3</v>
      </c>
      <c r="GB128" s="72">
        <f ca="1">+AVERAGE(OFFSET(Maikin30!$F$20,ROUNDDOWN((ROW(GB128)-ROW(GB$5))/4,0),MOD(ROW(GB128)-ROW(GB$5),4)*3):OFFSET(Maikin30!$F$20,ROUNDDOWN((ROW(GB128)-ROW(GB$5))/4,0),MOD(ROW(GB128)-ROW(GB$5),4)*3+2))</f>
        <v>100.66666666666667</v>
      </c>
      <c r="GC128" s="5">
        <f ca="1">+AVERAGE(OFFSET(Rocho!$J$66,(ROW(GC128)-ROW($GC$5))*3,0):OFFSET(Rocho!$J$66,(ROW(GC128)-ROW($GC$5))*3+2,0))</f>
        <v>6300</v>
      </c>
      <c r="GD128" s="72">
        <f t="shared" ca="1" si="262"/>
        <v>78.171163044360696</v>
      </c>
      <c r="GE128">
        <f t="shared" ca="1" si="303"/>
        <v>-5.3482652660625796E-3</v>
      </c>
      <c r="GF128" s="72"/>
      <c r="GG128" s="87" t="s">
        <v>347</v>
      </c>
      <c r="GH128" s="79">
        <f ca="1">+AVERAGE(OFFSET(Rocho!$D$6,(ROW(GH128)-ROW($GH$5))*3,0):OFFSET(Rocho!$D$6,(ROW(GH128)-ROW($GH$5))*3+2,0))/10000</f>
        <v>11016.666666666668</v>
      </c>
      <c r="GI128" s="82">
        <f>Rocho!T129</f>
        <v>8439.6921210519395</v>
      </c>
      <c r="GJ128">
        <f t="shared" si="304"/>
        <v>-1.6630956263695229E-3</v>
      </c>
      <c r="GL128" s="94">
        <f t="shared" si="230"/>
        <v>242108.79999999999</v>
      </c>
      <c r="GM128" s="5">
        <f t="shared" si="263"/>
        <v>67605.399999999994</v>
      </c>
      <c r="GN128" s="5">
        <f>+'gaku-mk1722'!C75-'gaku-mk1722'!D75</f>
        <v>6196.7999999999884</v>
      </c>
      <c r="GO128" s="5">
        <f t="shared" si="264"/>
        <v>23406.2</v>
      </c>
      <c r="GP128" s="5">
        <f t="shared" si="265"/>
        <v>14036.4</v>
      </c>
      <c r="GQ128" s="5">
        <f>+'gaku-mk1722'!H75</f>
        <v>2228.6</v>
      </c>
      <c r="GR128" s="5">
        <f>+'gaku-mk1722'!W75</f>
        <v>122357.3</v>
      </c>
      <c r="GS128" s="5">
        <f>+'gaku-mk1722'!M75</f>
        <v>75855.600000000006</v>
      </c>
      <c r="GT128" s="5">
        <f>+'gaku-mk1722'!N75</f>
        <v>69577.5</v>
      </c>
      <c r="GU128" s="5">
        <f t="shared" si="266"/>
        <v>67336.2</v>
      </c>
      <c r="GV128" s="5">
        <f>+'gaku-jk1722'!C75-'gaku-jk1722'!D75</f>
        <v>6173.7000000000116</v>
      </c>
      <c r="GW128" s="5">
        <f t="shared" si="267"/>
        <v>22777.1</v>
      </c>
      <c r="GX128" s="5">
        <f t="shared" si="268"/>
        <v>14058.8</v>
      </c>
      <c r="GY128" s="5">
        <f>+'gaku-jk1722'!H75</f>
        <v>2404.9</v>
      </c>
      <c r="GZ128" s="5">
        <f>+'gaku-jk1722'!Z75</f>
        <v>122841.3</v>
      </c>
      <c r="HA128" s="5">
        <f>+'gaku-jk1722'!M75</f>
        <v>75588.899999999994</v>
      </c>
      <c r="HB128" s="5">
        <f>+'gaku-jk1722'!N75</f>
        <v>73720.399999999994</v>
      </c>
      <c r="HC128" s="9">
        <f t="shared" ca="1" si="231"/>
        <v>101.3</v>
      </c>
      <c r="HD128">
        <f ca="1">+OFFSET('def-cy1722'!$C$8,ROUNDDOWN((ROW(Sheet1!HG128)-ROW(Sheet1!HG$61))/4,0),0)</f>
        <v>100.6</v>
      </c>
      <c r="HE128" s="9">
        <f t="shared" ca="1" si="232"/>
        <v>110</v>
      </c>
      <c r="HF128" s="9">
        <f t="shared" ca="1" si="233"/>
        <v>99.7</v>
      </c>
      <c r="HG128">
        <f ca="1">+OFFSET('def-cy1722'!$H$8,ROUNDDOWN((ROW(Sheet1!HG128)-ROW(Sheet1!HG$61))/4,0),0)</f>
        <v>98.8</v>
      </c>
      <c r="HH128">
        <f ca="1">+OFFSET('def-cy1722'!$W$8,ROUNDDOWN((ROW(Sheet1!HG128)-ROW(Sheet1!HG$61))/4,0),0)</f>
        <v>100.2</v>
      </c>
      <c r="HI128">
        <f ca="1">+OFFSET('def-cy1722'!$M$8,ROUNDDOWN((ROW(Sheet1!HG128)-ROW(Sheet1!HG$61))/4,0),0)</f>
        <v>102.3</v>
      </c>
      <c r="HJ128">
        <f ca="1">+OFFSET('def-cy1722'!$N$8,ROUNDDOWN((ROW(Sheet1!HG128)-ROW(Sheet1!HG$61))/4,0),0)</f>
        <v>94.6</v>
      </c>
      <c r="HS128" s="9">
        <f t="shared" ca="1" si="349"/>
        <v>102.4</v>
      </c>
      <c r="HT128" s="9">
        <f t="shared" ca="1" si="350"/>
        <v>102</v>
      </c>
      <c r="HU128" s="9">
        <f t="shared" ca="1" si="351"/>
        <v>124.4</v>
      </c>
      <c r="HV128" s="9">
        <f t="shared" ca="1" si="352"/>
        <v>100.5</v>
      </c>
      <c r="HW128" s="9">
        <f t="shared" ca="1" si="353"/>
        <v>98.5</v>
      </c>
      <c r="HX128" s="9">
        <f t="shared" ca="1" si="354"/>
        <v>100.7</v>
      </c>
      <c r="HY128" s="9">
        <f t="shared" ca="1" si="355"/>
        <v>104.1</v>
      </c>
      <c r="HZ128" s="9">
        <f t="shared" ca="1" si="356"/>
        <v>90.7</v>
      </c>
      <c r="IA128">
        <f t="shared" ca="1" si="234"/>
        <v>-1.0116861521554225E-3</v>
      </c>
      <c r="IB128">
        <f t="shared" ca="1" si="235"/>
        <v>4.7526331588353983E-4</v>
      </c>
      <c r="IC128">
        <f t="shared" ca="1" si="236"/>
        <v>2.3170757460150028E-3</v>
      </c>
      <c r="ID128">
        <f t="shared" ca="1" si="237"/>
        <v>1.5691914049277196E-3</v>
      </c>
      <c r="IE128">
        <f t="shared" ca="1" si="238"/>
        <v>1.649611922691443E-4</v>
      </c>
      <c r="IF128">
        <f t="shared" ca="1" si="239"/>
        <v>-5.5767586373688149E-4</v>
      </c>
      <c r="IG128">
        <f t="shared" ca="1" si="240"/>
        <v>9.5662273802478231E-4</v>
      </c>
      <c r="IH128">
        <f t="shared" ca="1" si="241"/>
        <v>-1.4001677106565687E-3</v>
      </c>
      <c r="II128">
        <f t="shared" ca="1" si="305"/>
        <v>2.5135846705713161E-3</v>
      </c>
      <c r="IJ128" s="5">
        <f t="shared" ca="1" si="306"/>
        <v>257042.04368579658</v>
      </c>
      <c r="IK128" s="1">
        <f t="shared" ca="1" si="269"/>
        <v>31.484785888556839</v>
      </c>
      <c r="IL128">
        <f t="shared" ca="1" si="307"/>
        <v>2.7526423797711937E-3</v>
      </c>
      <c r="IM128" s="5">
        <f t="shared" si="270"/>
        <v>242108.79999999999</v>
      </c>
      <c r="IN128">
        <f t="shared" ca="1" si="271"/>
        <v>94.190349768596334</v>
      </c>
      <c r="IP128" s="112">
        <v>140.60606979119262</v>
      </c>
      <c r="IQ128" s="112">
        <v>137.84906982180951</v>
      </c>
      <c r="IR128">
        <f t="shared" si="272"/>
        <v>95.039833878215561</v>
      </c>
      <c r="IS128">
        <f t="shared" si="308"/>
        <v>-3.2810610939684329E-3</v>
      </c>
      <c r="IT128" s="112">
        <v>0.59670953145911576</v>
      </c>
      <c r="IU128">
        <f t="shared" si="309"/>
        <v>9.6623527964118333E-4</v>
      </c>
      <c r="IW128">
        <f>+util!B126</f>
        <v>101.333333333333</v>
      </c>
      <c r="IX128">
        <f t="shared" si="310"/>
        <v>1.0249717770218878E-2</v>
      </c>
      <c r="IY128">
        <f t="shared" si="311"/>
        <v>6.1498306621313266E-3</v>
      </c>
      <c r="JA128" s="5">
        <f t="shared" si="273"/>
        <v>137060.79999999999</v>
      </c>
      <c r="JB128" s="1">
        <f t="shared" si="274"/>
        <v>3.6605577604119373</v>
      </c>
      <c r="JC128" s="5">
        <f t="shared" ca="1" si="275"/>
        <v>145514.69480337031</v>
      </c>
      <c r="JD128" s="1">
        <f t="shared" ca="1" si="276"/>
        <v>17.823928505342682</v>
      </c>
      <c r="JE128">
        <f t="shared" ca="1" si="312"/>
        <v>1.5386709478350169E-3</v>
      </c>
      <c r="JG128">
        <f t="shared" si="277"/>
        <v>0.56711433712845649</v>
      </c>
    </row>
    <row r="129" spans="1:267" x14ac:dyDescent="0.15">
      <c r="A129" t="s">
        <v>368</v>
      </c>
      <c r="B129" s="5">
        <f>+'gaku-mk1722'!B76</f>
        <v>491929.9</v>
      </c>
      <c r="C129" s="5">
        <f>+'kgaku-mk1722'!B77</f>
        <v>276157.5</v>
      </c>
      <c r="D129" s="5">
        <f>+'kgaku-mk1722'!C77</f>
        <v>1922.5</v>
      </c>
      <c r="E129" s="5">
        <f>+'kgaku-mk1722'!D77</f>
        <v>841.5</v>
      </c>
      <c r="F129" s="5">
        <f>+'kgaku-mk1722'!F77</f>
        <v>20955.599999999999</v>
      </c>
      <c r="G129" s="5">
        <f>+'kgaku-mk1722'!G77</f>
        <v>13462.7</v>
      </c>
      <c r="H129" s="5">
        <f>+'kgaku-mk1722'!H77</f>
        <v>75542.2</v>
      </c>
      <c r="I129" s="5">
        <f>+'kgaku-mk1722'!I77</f>
        <v>165116.1</v>
      </c>
      <c r="J129" s="5">
        <f>+'gaku-mk1722'!F76</f>
        <v>14215.2</v>
      </c>
      <c r="K129" s="5">
        <f>+'gaku-mk1722'!G76</f>
        <v>68775.7</v>
      </c>
      <c r="L129" s="5">
        <f>+'gaku-jk1722'!B76</f>
        <v>488196.3</v>
      </c>
      <c r="M129" s="5">
        <f>+'kgaku-jk1722'!B77</f>
        <v>275535.3</v>
      </c>
      <c r="N129" s="5">
        <f>+'kgaku-jk1722'!C77</f>
        <v>1919.8</v>
      </c>
      <c r="O129" s="5">
        <f>+'kgaku-jk1722'!D77</f>
        <v>840.3</v>
      </c>
      <c r="P129" s="5">
        <f>+'kgaku-jk1722'!F77</f>
        <v>20405.900000000001</v>
      </c>
      <c r="Q129" s="5">
        <f>+'kgaku-jk1722'!G77</f>
        <v>13417.2</v>
      </c>
      <c r="R129" s="5">
        <f>+'kgaku-jk1722'!H77</f>
        <v>75836.3</v>
      </c>
      <c r="S129" s="5">
        <f>+'kgaku-jk1722'!I77</f>
        <v>164852.4</v>
      </c>
      <c r="T129" s="5">
        <f>+'gaku-jk1722'!F76</f>
        <v>14214</v>
      </c>
      <c r="U129" s="5">
        <f>+'gaku-jk1722'!G76</f>
        <v>68475.600000000006</v>
      </c>
      <c r="V129" s="8">
        <f t="shared" si="324"/>
        <v>100.76477433360311</v>
      </c>
      <c r="W129" s="8">
        <f t="shared" si="325"/>
        <v>100.22581498631938</v>
      </c>
      <c r="X129" s="8">
        <f t="shared" si="326"/>
        <v>100.14063964996353</v>
      </c>
      <c r="Y129" s="8">
        <f t="shared" si="327"/>
        <v>100.14280614066406</v>
      </c>
      <c r="Z129" s="8">
        <f t="shared" si="328"/>
        <v>102.69382874560786</v>
      </c>
      <c r="AA129" s="8">
        <f t="shared" si="329"/>
        <v>100.33911695435708</v>
      </c>
      <c r="AB129" s="8">
        <f t="shared" si="330"/>
        <v>99.612190995605005</v>
      </c>
      <c r="AC129" s="8">
        <f t="shared" si="331"/>
        <v>100.15996127444915</v>
      </c>
      <c r="AD129" s="8">
        <f t="shared" si="332"/>
        <v>100.00844238075138</v>
      </c>
      <c r="AE129" s="8">
        <f t="shared" si="333"/>
        <v>100.4382582993066</v>
      </c>
      <c r="AF129" s="10">
        <f ca="1">+OFFSET('kdef-cy1722'!B$9,ROUNDDOWN((ROW(Sheet1!AF129)-ROW(Sheet1!AF$61))/4,0),0)</f>
        <v>100</v>
      </c>
      <c r="AG129" s="10">
        <f ca="1">+OFFSET('kdef-cy1722'!C$9,ROUNDDOWN((ROW(Sheet1!AG129)-ROW(Sheet1!AG$61))/4,0),0)</f>
        <v>100</v>
      </c>
      <c r="AH129" s="10">
        <f ca="1">+OFFSET('kdef-cy1722'!D$9,ROUNDDOWN((ROW(Sheet1!AH129)-ROW(Sheet1!AH$61))/4,0),0)</f>
        <v>100</v>
      </c>
      <c r="AI129" s="10">
        <f ca="1">+OFFSET('kdef-cy1722'!F$9,ROUNDDOWN((ROW(Sheet1!AI129)-ROW(Sheet1!AI$61))/4,0),0)</f>
        <v>100</v>
      </c>
      <c r="AJ129" s="10">
        <f ca="1">+OFFSET('kdef-cy1722'!G$9,ROUNDDOWN((ROW(Sheet1!AJ129)-ROW(Sheet1!AJ$61))/4,0),0)</f>
        <v>100</v>
      </c>
      <c r="AK129" s="10">
        <f ca="1">+OFFSET('kdef-cy1722'!H$9,ROUNDDOWN((ROW(Sheet1!AK129)-ROW(Sheet1!AK$61))/4,0),0)</f>
        <v>100</v>
      </c>
      <c r="AL129" s="10">
        <f ca="1">+OFFSET('kdef-cy1722'!I$9,ROUNDDOWN((ROW(Sheet1!AL129)-ROW(Sheet1!AL$61))/4,0),0)</f>
        <v>100</v>
      </c>
      <c r="AM129" s="10">
        <f ca="1">+OFFSET('def-cy1722'!$F$8,ROUNDDOWN((ROW(Sheet1!AM129)-ROW(Sheet1!AM$61))/4,0),0)</f>
        <v>100</v>
      </c>
      <c r="AN129" s="10">
        <f ca="1">+OFFSET('def-cy1722'!$G$8,ROUNDDOWN((ROW(Sheet1!AN129)-ROW(Sheet1!AN$61))/4,0),0)</f>
        <v>100</v>
      </c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9">
        <f t="shared" ca="1" si="316"/>
        <v>100.5</v>
      </c>
      <c r="AY129" s="9">
        <f t="shared" ca="1" si="317"/>
        <v>102</v>
      </c>
      <c r="AZ129" s="9">
        <f t="shared" ca="1" si="318"/>
        <v>100.3</v>
      </c>
      <c r="BA129" s="9">
        <f t="shared" ca="1" si="319"/>
        <v>110</v>
      </c>
      <c r="BB129" s="9">
        <f t="shared" ca="1" si="320"/>
        <v>101.3</v>
      </c>
      <c r="BC129" s="9">
        <f t="shared" ca="1" si="321"/>
        <v>97.8</v>
      </c>
      <c r="BD129" s="9">
        <f t="shared" ca="1" si="322"/>
        <v>100.5</v>
      </c>
      <c r="BE129" s="9">
        <f t="shared" ca="1" si="322"/>
        <v>99.7</v>
      </c>
      <c r="BF129" s="9">
        <f t="shared" ca="1" si="323"/>
        <v>101.3</v>
      </c>
      <c r="BG129">
        <f t="shared" ca="1" si="278"/>
        <v>-2.171958194434971E-4</v>
      </c>
      <c r="BH129">
        <f t="shared" ca="1" si="279"/>
        <v>3.8934728691664188E-4</v>
      </c>
      <c r="BI129">
        <f t="shared" ca="1" si="280"/>
        <v>-1.3910627527017887E-3</v>
      </c>
      <c r="BJ129">
        <f t="shared" ca="1" si="281"/>
        <v>-5.9549563544521774E-4</v>
      </c>
      <c r="BK129">
        <f t="shared" ca="1" si="282"/>
        <v>-9.07125357503623E-3</v>
      </c>
      <c r="BL129" s="13">
        <f t="shared" ca="1" si="283"/>
        <v>-1.0885660495710091E-2</v>
      </c>
      <c r="BM129">
        <f t="shared" ca="1" si="342"/>
        <v>-6.6757724497726059E-2</v>
      </c>
      <c r="BN129">
        <f t="shared" ca="1" si="343"/>
        <v>3.9602949199181864E-3</v>
      </c>
      <c r="BO129" s="13">
        <f t="shared" ca="1" si="344"/>
        <v>-6.2797429577807873E-2</v>
      </c>
      <c r="BP129">
        <f t="shared" ca="1" si="284"/>
        <v>1.0758574562735903E-2</v>
      </c>
      <c r="BQ129">
        <f t="shared" ca="1" si="285"/>
        <v>-2.431251827304811E-2</v>
      </c>
      <c r="BR129">
        <f t="shared" ca="1" si="286"/>
        <v>1.4423011468949968E-3</v>
      </c>
      <c r="BS129" s="13">
        <f t="shared" ca="1" si="287"/>
        <v>-1.2111642563417211E-2</v>
      </c>
      <c r="BT129" s="5">
        <f t="shared" si="245"/>
        <v>68475.600000000006</v>
      </c>
      <c r="BU129" s="5">
        <f t="shared" ca="1" si="345"/>
        <v>255161.25800955048</v>
      </c>
      <c r="BV129" s="5">
        <f t="shared" ca="1" si="346"/>
        <v>34594.675877108537</v>
      </c>
      <c r="BW129" s="5">
        <f t="shared" ca="1" si="288"/>
        <v>103032.2736370416</v>
      </c>
      <c r="BX129" s="5">
        <f t="shared" si="248"/>
        <v>68775.7</v>
      </c>
      <c r="BY129" s="5">
        <f t="shared" si="249"/>
        <v>255202</v>
      </c>
      <c r="BZ129" s="5">
        <f t="shared" si="250"/>
        <v>35170.800000000003</v>
      </c>
      <c r="CA129" s="5">
        <f t="shared" si="251"/>
        <v>103946.5</v>
      </c>
      <c r="CB129" s="9">
        <f t="shared" si="289"/>
        <v>100.4382582993066</v>
      </c>
      <c r="CC129" s="9">
        <f t="shared" ca="1" si="290"/>
        <v>100.01596715377849</v>
      </c>
      <c r="CD129" s="9">
        <f t="shared" ca="1" si="291"/>
        <v>101.66535487986084</v>
      </c>
      <c r="CE129" s="9">
        <f t="shared" ca="1" si="292"/>
        <v>100.88732038097015</v>
      </c>
      <c r="CF129" s="5"/>
      <c r="CG129" s="5">
        <f t="shared" si="347"/>
        <v>100.00739685283378</v>
      </c>
      <c r="CH129" s="5">
        <f t="shared" ca="1" si="293"/>
        <v>100.01596715377849</v>
      </c>
      <c r="CI129" s="5">
        <f t="shared" si="253"/>
        <v>101.5912813150818</v>
      </c>
      <c r="CJ129" s="5">
        <f t="shared" ca="1" si="294"/>
        <v>101.66535487986084</v>
      </c>
      <c r="CK129" s="5">
        <f t="shared" si="295"/>
        <v>100.82544824943862</v>
      </c>
      <c r="CL129" s="5">
        <f t="shared" ca="1" si="296"/>
        <v>100.88732038097015</v>
      </c>
      <c r="CM129" s="5"/>
      <c r="CN129" s="1">
        <f t="shared" si="334"/>
        <v>59.760641059788483</v>
      </c>
      <c r="CO129" s="1">
        <f t="shared" si="335"/>
        <v>8.3821728123577603</v>
      </c>
      <c r="CP129" s="1">
        <f t="shared" ca="1" si="336"/>
        <v>31.234567636569192</v>
      </c>
      <c r="CQ129" s="1">
        <f t="shared" ca="1" si="337"/>
        <v>4.2347719711755429</v>
      </c>
      <c r="CR129" s="1">
        <f t="shared" ca="1" si="338"/>
        <v>12.612292887916501</v>
      </c>
      <c r="CS129" s="83">
        <f t="shared" si="297"/>
        <v>-1.5316330781171318E-2</v>
      </c>
      <c r="CT129" s="83">
        <f t="shared" si="298"/>
        <v>1.6144408417984746E-2</v>
      </c>
      <c r="CU129" s="83">
        <f t="shared" ca="1" si="254"/>
        <v>-1.1580429744612989E-2</v>
      </c>
      <c r="CV129" s="83">
        <f t="shared" ca="1" si="255"/>
        <v>-6.5490916621455189E-2</v>
      </c>
      <c r="CW129" s="83">
        <f t="shared" ca="1" si="255"/>
        <v>-1.2820673095575568E-2</v>
      </c>
      <c r="CX129" s="83">
        <f t="shared" si="299"/>
        <v>-2.1146905603981183E-3</v>
      </c>
      <c r="CY129" s="83">
        <f t="shared" si="313"/>
        <v>3.8312801203089711E-4</v>
      </c>
      <c r="CZ129" s="83">
        <f t="shared" ca="1" si="314"/>
        <v>-5.5325063153906706E-4</v>
      </c>
      <c r="DA129" s="83">
        <f t="shared" ca="1" si="315"/>
        <v>2.2629289345269159E-3</v>
      </c>
      <c r="DB129" s="83">
        <f t="shared" ca="1" si="315"/>
        <v>1.6445413118543778E-3</v>
      </c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H129" s="5"/>
      <c r="EO129" s="91">
        <v>68774.399999999994</v>
      </c>
      <c r="EP129" s="1">
        <f>+'gaku-mk1131'!G132</f>
        <v>65249.5</v>
      </c>
      <c r="EQ129" s="5">
        <f t="shared" ca="1" si="256"/>
        <v>17042.379493353197</v>
      </c>
      <c r="ER129" s="90">
        <f ca="1">+OFFSET($EK$6,(ROW(ER129)-ROW($ER$9))/4,0)</f>
        <v>830078.14037992852</v>
      </c>
      <c r="ES129" s="7">
        <f ca="1">+ES128+$EQ128</f>
        <v>881616.93449995026</v>
      </c>
      <c r="ET129" s="7">
        <f ca="1">+ET128+EQ128-(ES129-ER129)/4</f>
        <v>830078.14037992817</v>
      </c>
      <c r="EU129" s="132">
        <v>643026.9</v>
      </c>
      <c r="EV129" s="5">
        <f t="shared" ca="1" si="257"/>
        <v>6312</v>
      </c>
      <c r="EW129" s="92">
        <f t="shared" ca="1" si="258"/>
        <v>101.09999999999998</v>
      </c>
      <c r="EX129">
        <f t="shared" ca="1" si="339"/>
        <v>0.69592756456955296</v>
      </c>
      <c r="EY129">
        <f t="shared" ca="1" si="259"/>
        <v>0.76292944985604061</v>
      </c>
      <c r="EZ129">
        <f t="shared" ca="1" si="348"/>
        <v>-1.6328552682893915E-2</v>
      </c>
      <c r="FA129">
        <f t="shared" ca="1" si="348"/>
        <v>-1.3328250929616377E-2</v>
      </c>
      <c r="FC129" s="6">
        <f>+call!C167</f>
        <v>8.7666666666666698E-2</v>
      </c>
      <c r="FE129" s="142">
        <f>fof!B191/10</f>
        <v>8580.5</v>
      </c>
      <c r="FF129" s="142">
        <f>fof!C191/10</f>
        <v>268795.8</v>
      </c>
      <c r="FN129" s="5">
        <f t="shared" si="227"/>
        <v>8580.5</v>
      </c>
      <c r="FO129" s="5">
        <f t="shared" si="227"/>
        <v>268795.8</v>
      </c>
      <c r="FP129" s="1">
        <f t="shared" si="340"/>
        <v>1.0503483549824426</v>
      </c>
      <c r="FQ129" s="1">
        <f t="shared" si="341"/>
        <v>32.903586778881142</v>
      </c>
      <c r="FR129" s="211">
        <f>+FP129/消費税調整!$E129*100</f>
        <v>1.0669846238014975</v>
      </c>
      <c r="FS129" s="211">
        <f>+FQ129/消費税調整!$E129*100</f>
        <v>33.424740462959328</v>
      </c>
      <c r="FT129" s="83">
        <f t="shared" si="300"/>
        <v>-1.7476012074702639E-2</v>
      </c>
      <c r="FU129" s="83">
        <f t="shared" si="301"/>
        <v>-2.5930410727713554E-2</v>
      </c>
      <c r="FW129" s="5">
        <f>kshotoku1722!E77</f>
        <v>253107.7</v>
      </c>
      <c r="FX129" s="72">
        <f t="shared" ca="1" si="261"/>
        <v>0.39663150841378564</v>
      </c>
      <c r="FY129">
        <f t="shared" ca="1" si="302"/>
        <v>7.0269165430908451E-3</v>
      </c>
      <c r="GA129" s="72">
        <f ca="1">+AVERAGE(OFFSET(Maikin05!$F$10,ROUNDDOWN((ROW(GA129)-ROW(GA$45))/4,0),MOD(ROW(GA129)-ROW(GA$45),4)*3):OFFSET(Maikin05!$F$10,ROUNDDOWN((ROW(GA129)-ROW(GA$45))/4,0),MOD(ROW(GA129)-ROW(GA$45),4)*3+2))</f>
        <v>101.09999999999998</v>
      </c>
      <c r="GB129" s="72">
        <f ca="1">+AVERAGE(OFFSET(Maikin30!$F$20,ROUNDDOWN((ROW(GB129)-ROW(GB$5))/4,0),MOD(ROW(GB129)-ROW(GB$5),4)*3):OFFSET(Maikin30!$F$20,ROUNDDOWN((ROW(GB129)-ROW(GB$5))/4,0),MOD(ROW(GB129)-ROW(GB$5),4)*3+2))</f>
        <v>100.43333333333332</v>
      </c>
      <c r="GC129" s="5">
        <f ca="1">+AVERAGE(OFFSET(Rocho!$J$66,(ROW(GC129)-ROW($GC$5))*3,0):OFFSET(Rocho!$J$66,(ROW(GC129)-ROW($GC$5))*3+2,0))</f>
        <v>6312</v>
      </c>
      <c r="GD129" s="72">
        <f t="shared" ca="1" si="262"/>
        <v>78.11580448263291</v>
      </c>
      <c r="GE129">
        <f t="shared" ca="1" si="303"/>
        <v>-7.0842201264690891E-4</v>
      </c>
      <c r="GF129" s="72"/>
      <c r="GG129" s="87" t="s">
        <v>348</v>
      </c>
      <c r="GH129" s="79">
        <f ca="1">+AVERAGE(OFFSET(Rocho!$D$6,(ROW(GH129)-ROW($GH$5))*3,0):OFFSET(Rocho!$D$6,(ROW(GH129)-ROW($GH$5))*3+2,0))/10000</f>
        <v>11018.333333333332</v>
      </c>
      <c r="GI129" s="82">
        <f>Rocho!T130</f>
        <v>8428.0395805880707</v>
      </c>
      <c r="GJ129">
        <f t="shared" si="304"/>
        <v>-1.381637142874928E-3</v>
      </c>
      <c r="GL129" s="94">
        <f t="shared" si="230"/>
        <v>236727.89999999994</v>
      </c>
      <c r="GM129" s="5">
        <f t="shared" si="263"/>
        <v>68775.7</v>
      </c>
      <c r="GN129" s="5">
        <f>+'gaku-mk1722'!C76-'gaku-mk1722'!D76</f>
        <v>6365.0999999999767</v>
      </c>
      <c r="GO129" s="5">
        <f t="shared" si="264"/>
        <v>20955.599999999999</v>
      </c>
      <c r="GP129" s="5">
        <f t="shared" si="265"/>
        <v>14215.2</v>
      </c>
      <c r="GQ129" s="5">
        <f>+'gaku-mk1722'!H76</f>
        <v>996.7</v>
      </c>
      <c r="GR129" s="5">
        <f>+'gaku-mk1722'!W76</f>
        <v>122898</v>
      </c>
      <c r="GS129" s="5">
        <f>+'gaku-mk1722'!M76</f>
        <v>75520.7</v>
      </c>
      <c r="GT129" s="5">
        <f>+'gaku-mk1722'!N76</f>
        <v>72999.100000000006</v>
      </c>
      <c r="GU129" s="5">
        <f t="shared" si="266"/>
        <v>68475.600000000006</v>
      </c>
      <c r="GV129" s="5">
        <f>+'gaku-jk1722'!C76-'gaku-jk1722'!D76</f>
        <v>6352</v>
      </c>
      <c r="GW129" s="5">
        <f t="shared" si="267"/>
        <v>20405.900000000001</v>
      </c>
      <c r="GX129" s="5">
        <f t="shared" si="268"/>
        <v>14214</v>
      </c>
      <c r="GY129" s="5">
        <f>+'gaku-jk1722'!H76</f>
        <v>858.1</v>
      </c>
      <c r="GZ129" s="5">
        <f>+'gaku-jk1722'!Z76</f>
        <v>122680.3</v>
      </c>
      <c r="HA129" s="5">
        <f>+'gaku-jk1722'!M76</f>
        <v>74881</v>
      </c>
      <c r="HB129" s="5">
        <f>+'gaku-jk1722'!N76</f>
        <v>74792.399999999994</v>
      </c>
      <c r="HC129" s="9">
        <f t="shared" ca="1" si="231"/>
        <v>100</v>
      </c>
      <c r="HD129">
        <f ca="1">+OFFSET('def-cy1722'!$C$8,ROUNDDOWN((ROW(Sheet1!HG129)-ROW(Sheet1!HG$61))/4,0),0)</f>
        <v>100</v>
      </c>
      <c r="HE129" s="9">
        <f t="shared" ca="1" si="232"/>
        <v>100</v>
      </c>
      <c r="HF129" s="9">
        <f t="shared" ca="1" si="233"/>
        <v>100</v>
      </c>
      <c r="HG129">
        <f ca="1">+OFFSET('def-cy1722'!$H$8,ROUNDDOWN((ROW(Sheet1!HG129)-ROW(Sheet1!HG$61))/4,0),0)</f>
        <v>100</v>
      </c>
      <c r="HH129">
        <f ca="1">+OFFSET('def-cy1722'!$W$8,ROUNDDOWN((ROW(Sheet1!HG129)-ROW(Sheet1!HG$61))/4,0),0)</f>
        <v>100</v>
      </c>
      <c r="HI129">
        <f ca="1">+OFFSET('def-cy1722'!$M$8,ROUNDDOWN((ROW(Sheet1!HG129)-ROW(Sheet1!HG$61))/4,0),0)</f>
        <v>100</v>
      </c>
      <c r="HJ129">
        <f ca="1">+OFFSET('def-cy1722'!$N$8,ROUNDDOWN((ROW(Sheet1!HG129)-ROW(Sheet1!HG$61))/4,0),0)</f>
        <v>100</v>
      </c>
      <c r="HS129" s="9">
        <f t="shared" ca="1" si="349"/>
        <v>101.3</v>
      </c>
      <c r="HT129" s="9">
        <f t="shared" ca="1" si="350"/>
        <v>100.6</v>
      </c>
      <c r="HU129" s="9">
        <f t="shared" ca="1" si="351"/>
        <v>110</v>
      </c>
      <c r="HV129" s="9">
        <f t="shared" ca="1" si="352"/>
        <v>99.7</v>
      </c>
      <c r="HW129" s="9">
        <f t="shared" ca="1" si="353"/>
        <v>98.8</v>
      </c>
      <c r="HX129" s="9">
        <f t="shared" ca="1" si="354"/>
        <v>100.2</v>
      </c>
      <c r="HY129" s="9">
        <f t="shared" ca="1" si="355"/>
        <v>102.3</v>
      </c>
      <c r="HZ129" s="9">
        <f t="shared" ca="1" si="356"/>
        <v>94.6</v>
      </c>
      <c r="IA129">
        <f t="shared" ca="1" si="234"/>
        <v>4.6815531737424551E-3</v>
      </c>
      <c r="IB129">
        <f t="shared" ca="1" si="235"/>
        <v>7.2753455254024192E-4</v>
      </c>
      <c r="IC129">
        <f t="shared" ca="1" si="236"/>
        <v>-1.0579500696783324E-2</v>
      </c>
      <c r="ID129">
        <f t="shared" ca="1" si="237"/>
        <v>6.2761190828439738E-4</v>
      </c>
      <c r="IE129">
        <f t="shared" ca="1" si="238"/>
        <v>-6.1986256355244197E-3</v>
      </c>
      <c r="IF129">
        <f t="shared" ca="1" si="239"/>
        <v>-6.5433160479024107E-4</v>
      </c>
      <c r="IG129">
        <f t="shared" ca="1" si="240"/>
        <v>-2.9373239478851054E-3</v>
      </c>
      <c r="IH129">
        <f t="shared" ca="1" si="241"/>
        <v>-4.1132984490462607E-3</v>
      </c>
      <c r="II129">
        <f t="shared" ca="1" si="305"/>
        <v>-1.8446380699462257E-2</v>
      </c>
      <c r="IJ129" s="5">
        <f t="shared" ca="1" si="306"/>
        <v>252300.54829220058</v>
      </c>
      <c r="IK129" s="1">
        <f t="shared" ca="1" si="269"/>
        <v>30.884385042815829</v>
      </c>
      <c r="IL129">
        <f t="shared" ca="1" si="307"/>
        <v>-1.9253723733603928E-2</v>
      </c>
      <c r="IM129" s="5">
        <f t="shared" si="270"/>
        <v>236727.89999999994</v>
      </c>
      <c r="IN129">
        <f t="shared" ca="1" si="271"/>
        <v>93.827739020937344</v>
      </c>
      <c r="IP129" s="112">
        <v>139.02384792417294</v>
      </c>
      <c r="IQ129" s="112">
        <v>135.34686874822341</v>
      </c>
      <c r="IR129">
        <f t="shared" si="272"/>
        <v>93.345539606953736</v>
      </c>
      <c r="IS129">
        <f t="shared" si="308"/>
        <v>-1.7988020245348235E-2</v>
      </c>
      <c r="IT129" s="112">
        <v>0.585878212595912</v>
      </c>
      <c r="IU129">
        <f t="shared" si="309"/>
        <v>-1.831850837747236E-2</v>
      </c>
      <c r="IW129">
        <f>+util!B127</f>
        <v>95.733333333333306</v>
      </c>
      <c r="IX129">
        <f t="shared" si="310"/>
        <v>-5.684886423214959E-2</v>
      </c>
      <c r="IY129">
        <f t="shared" si="311"/>
        <v>-3.4109318539289751E-2</v>
      </c>
      <c r="JA129" s="5">
        <f t="shared" si="273"/>
        <v>132781.39999999997</v>
      </c>
      <c r="JB129" s="1">
        <f t="shared" si="274"/>
        <v>3.7753306720347548</v>
      </c>
      <c r="JC129" s="5">
        <f t="shared" ca="1" si="275"/>
        <v>141516.14584933166</v>
      </c>
      <c r="JD129" s="1">
        <f t="shared" ca="1" si="276"/>
        <v>17.323145620453463</v>
      </c>
      <c r="JE129">
        <f t="shared" ca="1" si="312"/>
        <v>-2.8498348138470207E-2</v>
      </c>
      <c r="JG129">
        <f t="shared" si="277"/>
        <v>0.56439448639819678</v>
      </c>
    </row>
    <row r="130" spans="1:267" x14ac:dyDescent="0.15">
      <c r="A130" t="s">
        <v>369</v>
      </c>
      <c r="B130" s="5">
        <f>+'gaku-mk1722'!B77</f>
        <v>485350.5</v>
      </c>
      <c r="C130" s="5">
        <f>+'kgaku-mk1722'!B78</f>
        <v>278258</v>
      </c>
      <c r="D130" s="5">
        <f>+'kgaku-mk1722'!C78</f>
        <v>1733.4</v>
      </c>
      <c r="E130" s="5">
        <f>+'kgaku-mk1722'!D78</f>
        <v>441.4</v>
      </c>
      <c r="F130" s="5">
        <f>+'kgaku-mk1722'!F78</f>
        <v>21156.2</v>
      </c>
      <c r="G130" s="5">
        <f>+'kgaku-mk1722'!G78</f>
        <v>13957.7</v>
      </c>
      <c r="H130" s="5">
        <f>+'kgaku-mk1722'!H78</f>
        <v>75013.3</v>
      </c>
      <c r="I130" s="5">
        <f>+'kgaku-mk1722'!I78</f>
        <v>166838.9</v>
      </c>
      <c r="J130" s="5">
        <f>+'gaku-mk1722'!F77</f>
        <v>14006.1</v>
      </c>
      <c r="K130" s="5">
        <f>+'gaku-mk1722'!G77</f>
        <v>67279.600000000006</v>
      </c>
      <c r="L130" s="5">
        <f>+'gaku-jk1722'!B77</f>
        <v>485539.2</v>
      </c>
      <c r="M130" s="5">
        <f>+'kgaku-jk1722'!B78</f>
        <v>278280.2</v>
      </c>
      <c r="N130" s="5">
        <f>+'kgaku-jk1722'!C78</f>
        <v>1703.1</v>
      </c>
      <c r="O130" s="5">
        <f>+'kgaku-jk1722'!D78</f>
        <v>442.1</v>
      </c>
      <c r="P130" s="5">
        <f>+'kgaku-jk1722'!F78</f>
        <v>21216</v>
      </c>
      <c r="Q130" s="5">
        <f>+'kgaku-jk1722'!G78</f>
        <v>13940.3</v>
      </c>
      <c r="R130" s="5">
        <f>+'kgaku-jk1722'!H78</f>
        <v>75075.100000000006</v>
      </c>
      <c r="S130" s="5">
        <f>+'kgaku-jk1722'!I78</f>
        <v>166784.4</v>
      </c>
      <c r="T130" s="5">
        <f>+'gaku-jk1722'!F77</f>
        <v>14010.3</v>
      </c>
      <c r="U130" s="5">
        <f>+'gaku-jk1722'!G77</f>
        <v>67422.7</v>
      </c>
      <c r="V130" s="8">
        <f t="shared" si="324"/>
        <v>99.9611359906677</v>
      </c>
      <c r="W130" s="8">
        <f t="shared" si="325"/>
        <v>99.992022429191863</v>
      </c>
      <c r="X130" s="8">
        <f t="shared" si="326"/>
        <v>101.77910868416417</v>
      </c>
      <c r="Y130" s="8">
        <f t="shared" si="327"/>
        <v>99.84166478172358</v>
      </c>
      <c r="Z130" s="8">
        <f t="shared" si="328"/>
        <v>99.718137254901961</v>
      </c>
      <c r="AA130" s="8">
        <f t="shared" si="329"/>
        <v>100.12481797378823</v>
      </c>
      <c r="AB130" s="8">
        <f t="shared" si="330"/>
        <v>99.917682427329439</v>
      </c>
      <c r="AC130" s="8">
        <f t="shared" si="331"/>
        <v>100.03267691702582</v>
      </c>
      <c r="AD130" s="8">
        <f t="shared" si="332"/>
        <v>99.97002205520225</v>
      </c>
      <c r="AE130" s="8">
        <f t="shared" si="333"/>
        <v>99.787756942394793</v>
      </c>
      <c r="AF130" s="10">
        <f ca="1">+OFFSET('kdef-cy1722'!B$9,ROUNDDOWN((ROW(Sheet1!AF130)-ROW(Sheet1!AF$61))/4,0),0)</f>
        <v>100</v>
      </c>
      <c r="AG130" s="10">
        <f ca="1">+OFFSET('kdef-cy1722'!C$9,ROUNDDOWN((ROW(Sheet1!AG130)-ROW(Sheet1!AG$61))/4,0),0)</f>
        <v>100</v>
      </c>
      <c r="AH130" s="10">
        <f ca="1">+OFFSET('kdef-cy1722'!D$9,ROUNDDOWN((ROW(Sheet1!AH130)-ROW(Sheet1!AH$61))/4,0),0)</f>
        <v>100</v>
      </c>
      <c r="AI130" s="10">
        <f ca="1">+OFFSET('kdef-cy1722'!F$9,ROUNDDOWN((ROW(Sheet1!AI130)-ROW(Sheet1!AI$61))/4,0),0)</f>
        <v>100</v>
      </c>
      <c r="AJ130" s="10">
        <f ca="1">+OFFSET('kdef-cy1722'!G$9,ROUNDDOWN((ROW(Sheet1!AJ130)-ROW(Sheet1!AJ$61))/4,0),0)</f>
        <v>100</v>
      </c>
      <c r="AK130" s="10">
        <f ca="1">+OFFSET('kdef-cy1722'!H$9,ROUNDDOWN((ROW(Sheet1!AK130)-ROW(Sheet1!AK$61))/4,0),0)</f>
        <v>100</v>
      </c>
      <c r="AL130" s="10">
        <f ca="1">+OFFSET('kdef-cy1722'!I$9,ROUNDDOWN((ROW(Sheet1!AL130)-ROW(Sheet1!AL$61))/4,0),0)</f>
        <v>100</v>
      </c>
      <c r="AM130" s="10">
        <f ca="1">+OFFSET('def-cy1722'!$F$8,ROUNDDOWN((ROW(Sheet1!AM130)-ROW(Sheet1!AM$61))/4,0),0)</f>
        <v>100</v>
      </c>
      <c r="AN130" s="10">
        <f ca="1">+OFFSET('def-cy1722'!$G$8,ROUNDDOWN((ROW(Sheet1!AN130)-ROW(Sheet1!AN$61))/4,0),0)</f>
        <v>100</v>
      </c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9">
        <f t="shared" ca="1" si="316"/>
        <v>100.5</v>
      </c>
      <c r="AY130" s="9">
        <f t="shared" ca="1" si="317"/>
        <v>102</v>
      </c>
      <c r="AZ130" s="9">
        <f t="shared" ca="1" si="318"/>
        <v>100.3</v>
      </c>
      <c r="BA130" s="9">
        <f t="shared" ca="1" si="319"/>
        <v>110</v>
      </c>
      <c r="BB130" s="9">
        <f t="shared" ca="1" si="320"/>
        <v>101.3</v>
      </c>
      <c r="BC130" s="9">
        <f t="shared" ca="1" si="321"/>
        <v>97.8</v>
      </c>
      <c r="BD130" s="9">
        <f t="shared" ca="1" si="322"/>
        <v>100.5</v>
      </c>
      <c r="BE130" s="9">
        <f t="shared" ca="1" si="322"/>
        <v>99.7</v>
      </c>
      <c r="BF130" s="9">
        <f t="shared" ca="1" si="323"/>
        <v>101.3</v>
      </c>
      <c r="BG130">
        <f t="shared" ca="1" si="278"/>
        <v>-8.6832702253529027E-4</v>
      </c>
      <c r="BH130">
        <f t="shared" ca="1" si="279"/>
        <v>1.5690125674542065E-3</v>
      </c>
      <c r="BI130">
        <f t="shared" ca="1" si="280"/>
        <v>2.0817012303064493E-3</v>
      </c>
      <c r="BJ130">
        <f t="shared" ca="1" si="281"/>
        <v>-2.9245689708536937E-3</v>
      </c>
      <c r="BK130">
        <f t="shared" ca="1" si="282"/>
        <v>7.6277669796315107E-3</v>
      </c>
      <c r="BL130" s="13">
        <f t="shared" ca="1" si="283"/>
        <v>7.4855847840031827E-3</v>
      </c>
      <c r="BM130">
        <f t="shared" ca="1" si="342"/>
        <v>2.4335400594813723E-2</v>
      </c>
      <c r="BN130">
        <f t="shared" ca="1" si="343"/>
        <v>-5.5461724566665069E-3</v>
      </c>
      <c r="BO130" s="13">
        <f t="shared" ca="1" si="344"/>
        <v>1.8789228138147214E-2</v>
      </c>
      <c r="BP130">
        <f t="shared" ca="1" si="284"/>
        <v>-1.0063702214663215E-2</v>
      </c>
      <c r="BQ130">
        <f t="shared" ca="1" si="285"/>
        <v>8.407996529969779E-3</v>
      </c>
      <c r="BR130">
        <f t="shared" ca="1" si="286"/>
        <v>-1.916228935232899E-3</v>
      </c>
      <c r="BS130" s="13">
        <f t="shared" ca="1" si="287"/>
        <v>-3.5719346199263348E-3</v>
      </c>
      <c r="BT130" s="5">
        <f t="shared" si="245"/>
        <v>67422.7</v>
      </c>
      <c r="BU130" s="5">
        <f t="shared" ca="1" si="345"/>
        <v>257071.28923997388</v>
      </c>
      <c r="BV130" s="5">
        <f t="shared" ca="1" si="346"/>
        <v>35244.683134528786</v>
      </c>
      <c r="BW130" s="5">
        <f t="shared" ca="1" si="288"/>
        <v>102664.24909186772</v>
      </c>
      <c r="BX130" s="5">
        <f t="shared" si="248"/>
        <v>67279.600000000006</v>
      </c>
      <c r="BY130" s="5">
        <f t="shared" si="249"/>
        <v>257101.9</v>
      </c>
      <c r="BZ130" s="5">
        <f t="shared" si="250"/>
        <v>35162.300000000003</v>
      </c>
      <c r="CA130" s="5">
        <f t="shared" si="251"/>
        <v>102441.90000000001</v>
      </c>
      <c r="CB130" s="9">
        <f t="shared" si="289"/>
        <v>99.787756942394793</v>
      </c>
      <c r="CC130" s="9">
        <f t="shared" ca="1" si="290"/>
        <v>100.0119074985451</v>
      </c>
      <c r="CD130" s="9">
        <f t="shared" ca="1" si="291"/>
        <v>99.766253723393319</v>
      </c>
      <c r="CE130" s="9">
        <f t="shared" ca="1" si="292"/>
        <v>99.783421109261951</v>
      </c>
      <c r="CF130" s="5"/>
      <c r="CG130" s="5">
        <f t="shared" si="347"/>
        <v>100.01539087790033</v>
      </c>
      <c r="CH130" s="5">
        <f t="shared" ca="1" si="293"/>
        <v>100.0119074985451</v>
      </c>
      <c r="CI130" s="5">
        <f t="shared" si="253"/>
        <v>99.818317563865634</v>
      </c>
      <c r="CJ130" s="5">
        <f t="shared" ca="1" si="294"/>
        <v>99.766253723393319</v>
      </c>
      <c r="CK130" s="5">
        <f t="shared" si="295"/>
        <v>99.798244503112556</v>
      </c>
      <c r="CL130" s="5">
        <f t="shared" ca="1" si="296"/>
        <v>99.783421109261951</v>
      </c>
      <c r="CM130" s="5"/>
      <c r="CN130" s="1">
        <f t="shared" si="334"/>
        <v>59.47276828509677</v>
      </c>
      <c r="CO130" s="1">
        <f t="shared" si="335"/>
        <v>8.2584776146922714</v>
      </c>
      <c r="CP130" s="1">
        <f t="shared" ca="1" si="336"/>
        <v>31.488170713549092</v>
      </c>
      <c r="CQ130" s="1">
        <f t="shared" ca="1" si="337"/>
        <v>4.3170538513501864</v>
      </c>
      <c r="CR130" s="1">
        <f t="shared" ca="1" si="338"/>
        <v>12.575147583149013</v>
      </c>
      <c r="CS130" s="83">
        <f t="shared" si="297"/>
        <v>-4.8287361005039222E-3</v>
      </c>
      <c r="CT130" s="83">
        <f t="shared" si="298"/>
        <v>-1.486690397212231E-2</v>
      </c>
      <c r="CU130" s="83">
        <f t="shared" ca="1" si="254"/>
        <v>8.0865238225944561E-3</v>
      </c>
      <c r="CV130" s="83">
        <f t="shared" ca="1" si="255"/>
        <v>1.9243707972416237E-2</v>
      </c>
      <c r="CW130" s="83">
        <f t="shared" ca="1" si="255"/>
        <v>-2.9495122173555629E-3</v>
      </c>
      <c r="CX130" s="83">
        <f t="shared" si="299"/>
        <v>-8.007363230757578E-3</v>
      </c>
      <c r="CY130" s="83">
        <f t="shared" si="313"/>
        <v>-6.4976935670095692E-3</v>
      </c>
      <c r="CZ130" s="83">
        <f t="shared" ca="1" si="314"/>
        <v>-4.0590895054021218E-5</v>
      </c>
      <c r="DA130" s="83">
        <f t="shared" ca="1" si="315"/>
        <v>-1.8856597943653051E-2</v>
      </c>
      <c r="DB130" s="83">
        <f t="shared" ca="1" si="315"/>
        <v>-1.1002205891470844E-2</v>
      </c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H130" s="5"/>
      <c r="EO130" s="91">
        <v>67278.600000000006</v>
      </c>
      <c r="EP130" s="1">
        <f>+'gaku-mk1131'!G133</f>
        <v>65024.800000000003</v>
      </c>
      <c r="EQ130" s="5">
        <f t="shared" ca="1" si="256"/>
        <v>16856.156877586542</v>
      </c>
      <c r="ER130" s="7">
        <f ca="1">+ER129+$EQ129</f>
        <v>847120.51987328171</v>
      </c>
      <c r="ES130" s="4">
        <f ca="1">+ER129+EQ129</f>
        <v>847120.51987328171</v>
      </c>
      <c r="ET130" s="131">
        <f ca="1">+ET129+EQ129-(ES133-ER133)/4</f>
        <v>829560.00438624714</v>
      </c>
      <c r="EU130" s="132">
        <v>640392.1</v>
      </c>
      <c r="EV130" s="5">
        <f t="shared" ca="1" si="257"/>
        <v>6284.666666666667</v>
      </c>
      <c r="EW130" s="92">
        <f t="shared" ca="1" si="258"/>
        <v>100.76666666666667</v>
      </c>
      <c r="EX130">
        <f t="shared" ca="1" si="339"/>
        <v>0.69568980435853189</v>
      </c>
      <c r="EY130">
        <f t="shared" ca="1" si="259"/>
        <v>0.76362528608041169</v>
      </c>
      <c r="EZ130">
        <f t="shared" ca="1" si="348"/>
        <v>-3.4170342889245145E-4</v>
      </c>
      <c r="FA130">
        <f t="shared" ca="1" si="348"/>
        <v>9.1164274189774023E-4</v>
      </c>
      <c r="FC130" s="6">
        <f>+call!C168</f>
        <v>6.6666666666666693E-2</v>
      </c>
      <c r="FE130" s="142">
        <f>fof!B192/10</f>
        <v>7663.6</v>
      </c>
      <c r="FF130" s="142">
        <f>fof!C192/10</f>
        <v>264603.40000000002</v>
      </c>
      <c r="FN130" s="5">
        <f t="shared" ref="FN130:FO132" si="357">+FE130</f>
        <v>7663.6</v>
      </c>
      <c r="FO130" s="5">
        <f t="shared" si="357"/>
        <v>264603.40000000002</v>
      </c>
      <c r="FP130" s="1">
        <f t="shared" si="340"/>
        <v>0.93869971163948773</v>
      </c>
      <c r="FQ130" s="1">
        <f t="shared" si="341"/>
        <v>32.410764559584017</v>
      </c>
      <c r="FR130" s="211">
        <f>+FP130/消費税調整!$E130*100</f>
        <v>0.96123381297321986</v>
      </c>
      <c r="FS130" s="211">
        <f>+FQ130/消費税調整!$E130*100</f>
        <v>33.188806188694365</v>
      </c>
      <c r="FT130" s="83">
        <f t="shared" si="300"/>
        <v>-0.10437415939681327</v>
      </c>
      <c r="FU130" s="83">
        <f t="shared" si="301"/>
        <v>-7.0837021206370003E-3</v>
      </c>
      <c r="FW130" s="5">
        <f>kshotoku1722!E78</f>
        <v>253090.8</v>
      </c>
      <c r="FX130" s="72">
        <f t="shared" ca="1" si="261"/>
        <v>0.39964760814519812</v>
      </c>
      <c r="FY130">
        <f t="shared" ca="1" si="302"/>
        <v>7.5755199220919759E-3</v>
      </c>
      <c r="GA130" s="72">
        <f ca="1">+AVERAGE(OFFSET(Maikin05!$F$10,ROUNDDOWN((ROW(GA130)-ROW(GA$45))/4,0),MOD(ROW(GA130)-ROW(GA$45),4)*3):OFFSET(Maikin05!$F$10,ROUNDDOWN((ROW(GA130)-ROW(GA$45))/4,0),MOD(ROW(GA130)-ROW(GA$45),4)*3+2))</f>
        <v>100.76666666666667</v>
      </c>
      <c r="GB130" s="72">
        <f ca="1">+AVERAGE(OFFSET(Maikin30!$F$20,ROUNDDOWN((ROW(GB130)-ROW(GB$5))/4,0),MOD(ROW(GB130)-ROW(GB$5),4)*3):OFFSET(Maikin30!$F$20,ROUNDDOWN((ROW(GB130)-ROW(GB$5))/4,0),MOD(ROW(GB130)-ROW(GB$5),4)*3+2))</f>
        <v>99.8</v>
      </c>
      <c r="GC130" s="5">
        <f ca="1">+AVERAGE(OFFSET(Rocho!$J$66,(ROW(GC130)-ROW($GC$5))*3,0):OFFSET(Rocho!$J$66,(ROW(GC130)-ROW($GC$5))*3+2,0))</f>
        <v>6284.666666666667</v>
      </c>
      <c r="GD130" s="72">
        <f t="shared" ca="1" si="262"/>
        <v>77.569857957831658</v>
      </c>
      <c r="GE130">
        <f t="shared" ca="1" si="303"/>
        <v>-7.013475153897687E-3</v>
      </c>
      <c r="GF130" s="72"/>
      <c r="GG130" s="87" t="s">
        <v>349</v>
      </c>
      <c r="GH130" s="79">
        <f ca="1">+AVERAGE(OFFSET(Rocho!$D$6,(ROW(GH130)-ROW($GH$5))*3,0):OFFSET(Rocho!$D$6,(ROW(GH130)-ROW($GH$5))*3+2,0))/10000</f>
        <v>11023</v>
      </c>
      <c r="GI130" s="82">
        <f>Rocho!T131</f>
        <v>8411.9664388353904</v>
      </c>
      <c r="GJ130">
        <f t="shared" si="304"/>
        <v>-1.9089240959898396E-3</v>
      </c>
      <c r="GL130" s="94">
        <f t="shared" si="230"/>
        <v>228248.70000000004</v>
      </c>
      <c r="GM130" s="5">
        <f t="shared" si="263"/>
        <v>67279.600000000006</v>
      </c>
      <c r="GN130" s="5">
        <f>+'gaku-mk1722'!C77-'gaku-mk1722'!D77</f>
        <v>6546.2000000000116</v>
      </c>
      <c r="GO130" s="5">
        <f t="shared" si="264"/>
        <v>21156.2</v>
      </c>
      <c r="GP130" s="5">
        <f t="shared" si="265"/>
        <v>14006.1</v>
      </c>
      <c r="GQ130" s="5">
        <f>+'gaku-mk1722'!H77</f>
        <v>639.20000000000005</v>
      </c>
      <c r="GR130" s="5">
        <f>+'gaku-mk1722'!W77</f>
        <v>123959.1</v>
      </c>
      <c r="GS130" s="5">
        <f>+'gaku-mk1722'!M77</f>
        <v>69840.899999999994</v>
      </c>
      <c r="GT130" s="5">
        <f>+'gaku-mk1722'!N77</f>
        <v>75178.600000000006</v>
      </c>
      <c r="GU130" s="5">
        <f t="shared" si="266"/>
        <v>67422.7</v>
      </c>
      <c r="GV130" s="5">
        <f>+'gaku-jk1722'!C77-'gaku-jk1722'!D77</f>
        <v>6538.0999999999767</v>
      </c>
      <c r="GW130" s="5">
        <f t="shared" si="267"/>
        <v>21216</v>
      </c>
      <c r="GX130" s="5">
        <f t="shared" si="268"/>
        <v>14010.3</v>
      </c>
      <c r="GY130" s="5">
        <f>+'gaku-jk1722'!H77</f>
        <v>605.79999999999995</v>
      </c>
      <c r="GZ130" s="5">
        <f>+'gaku-jk1722'!Z77</f>
        <v>123875</v>
      </c>
      <c r="HA130" s="5">
        <f>+'gaku-jk1722'!M77</f>
        <v>69232.100000000006</v>
      </c>
      <c r="HB130" s="5">
        <f>+'gaku-jk1722'!N77</f>
        <v>74332.399999999994</v>
      </c>
      <c r="HC130" s="9">
        <f t="shared" ca="1" si="231"/>
        <v>100</v>
      </c>
      <c r="HD130">
        <f ca="1">+OFFSET('def-cy1722'!$C$8,ROUNDDOWN((ROW(Sheet1!HG130)-ROW(Sheet1!HG$61))/4,0),0)</f>
        <v>100</v>
      </c>
      <c r="HE130" s="9">
        <f t="shared" ca="1" si="232"/>
        <v>100</v>
      </c>
      <c r="HF130" s="9">
        <f t="shared" ca="1" si="233"/>
        <v>100</v>
      </c>
      <c r="HG130">
        <f ca="1">+OFFSET('def-cy1722'!$H$8,ROUNDDOWN((ROW(Sheet1!HG130)-ROW(Sheet1!HG$61))/4,0),0)</f>
        <v>100</v>
      </c>
      <c r="HH130">
        <f ca="1">+OFFSET('def-cy1722'!$W$8,ROUNDDOWN((ROW(Sheet1!HG130)-ROW(Sheet1!HG$61))/4,0),0)</f>
        <v>100</v>
      </c>
      <c r="HI130">
        <f ca="1">+OFFSET('def-cy1722'!$M$8,ROUNDDOWN((ROW(Sheet1!HG130)-ROW(Sheet1!HG$61))/4,0),0)</f>
        <v>100</v>
      </c>
      <c r="HJ130">
        <f ca="1">+OFFSET('def-cy1722'!$N$8,ROUNDDOWN((ROW(Sheet1!HG130)-ROW(Sheet1!HG$61))/4,0),0)</f>
        <v>100</v>
      </c>
      <c r="HS130" s="9">
        <f t="shared" ca="1" si="349"/>
        <v>101.3</v>
      </c>
      <c r="HT130" s="9">
        <f t="shared" ca="1" si="350"/>
        <v>100.6</v>
      </c>
      <c r="HU130" s="9">
        <f t="shared" ca="1" si="351"/>
        <v>110</v>
      </c>
      <c r="HV130" s="9">
        <f t="shared" ca="1" si="352"/>
        <v>99.7</v>
      </c>
      <c r="HW130" s="9">
        <f t="shared" ca="1" si="353"/>
        <v>98.8</v>
      </c>
      <c r="HX130" s="9">
        <f t="shared" ca="1" si="354"/>
        <v>100.2</v>
      </c>
      <c r="HY130" s="9">
        <f t="shared" ca="1" si="355"/>
        <v>102.3</v>
      </c>
      <c r="HZ130" s="9">
        <f t="shared" ca="1" si="356"/>
        <v>94.6</v>
      </c>
      <c r="IA130">
        <f t="shared" ca="1" si="234"/>
        <v>-4.4074443994394884E-3</v>
      </c>
      <c r="IB130">
        <f t="shared" ca="1" si="235"/>
        <v>7.7363235592534292E-4</v>
      </c>
      <c r="IC130">
        <f t="shared" ca="1" si="236"/>
        <v>3.6823205244017748E-3</v>
      </c>
      <c r="ID130">
        <f t="shared" ca="1" si="237"/>
        <v>-8.3922122380871453E-4</v>
      </c>
      <c r="IE130">
        <f t="shared" ca="1" si="238"/>
        <v>-1.030064610078319E-3</v>
      </c>
      <c r="IF130">
        <f t="shared" ca="1" si="239"/>
        <v>4.9467146223965653E-3</v>
      </c>
      <c r="IG130">
        <f t="shared" ca="1" si="240"/>
        <v>-2.3879750872204269E-2</v>
      </c>
      <c r="IH130">
        <f t="shared" ca="1" si="241"/>
        <v>1.7982051591820081E-3</v>
      </c>
      <c r="II130">
        <f t="shared" ca="1" si="305"/>
        <v>-1.8955608443625101E-2</v>
      </c>
      <c r="IJ130" s="5">
        <f t="shared" ca="1" si="306"/>
        <v>247518.0378886617</v>
      </c>
      <c r="IK130" s="1">
        <f t="shared" ca="1" si="269"/>
        <v>30.318011220791604</v>
      </c>
      <c r="IL130">
        <f t="shared" ca="1" si="307"/>
        <v>-1.8508752115958829E-2</v>
      </c>
      <c r="IM130" s="5">
        <f t="shared" si="270"/>
        <v>228248.70000000004</v>
      </c>
      <c r="IN130">
        <f t="shared" ca="1" si="271"/>
        <v>92.214976309189495</v>
      </c>
      <c r="IP130" s="112">
        <v>139.52233973180876</v>
      </c>
      <c r="IQ130" s="112">
        <v>135.50639050703043</v>
      </c>
      <c r="IR130">
        <f t="shared" si="272"/>
        <v>92.771454676301772</v>
      </c>
      <c r="IS130">
        <f t="shared" si="308"/>
        <v>-6.1690954505202004E-3</v>
      </c>
      <c r="IT130" s="112">
        <v>0.58656873705195889</v>
      </c>
      <c r="IU130">
        <f t="shared" si="309"/>
        <v>1.1779203077734389E-3</v>
      </c>
      <c r="IW130">
        <f>+util!B128</f>
        <v>88.766666666666694</v>
      </c>
      <c r="IX130">
        <f t="shared" si="310"/>
        <v>-7.5555344354181986E-2</v>
      </c>
      <c r="IY130">
        <f t="shared" si="311"/>
        <v>-4.533320661250919E-2</v>
      </c>
      <c r="JA130" s="5">
        <f t="shared" si="273"/>
        <v>125806.80000000002</v>
      </c>
      <c r="JB130" s="1">
        <f t="shared" si="274"/>
        <v>3.5778888184220032</v>
      </c>
      <c r="JC130" s="5">
        <f t="shared" ca="1" si="275"/>
        <v>136427.73119431251</v>
      </c>
      <c r="JD130" s="1">
        <f t="shared" ca="1" si="276"/>
        <v>16.710771952050042</v>
      </c>
      <c r="JE130">
        <f t="shared" ca="1" si="312"/>
        <v>-3.5989965901834994E-2</v>
      </c>
      <c r="JG130">
        <f t="shared" si="277"/>
        <v>0.57313642235271633</v>
      </c>
    </row>
    <row r="131" spans="1:267" x14ac:dyDescent="0.15">
      <c r="A131" t="s">
        <v>370</v>
      </c>
      <c r="B131" s="5">
        <f>+'gaku-mk1722'!B78</f>
        <v>494954.7</v>
      </c>
      <c r="C131" s="5">
        <f>+'kgaku-mk1722'!B79</f>
        <v>281296.7</v>
      </c>
      <c r="D131" s="5">
        <f>+'kgaku-mk1722'!C79</f>
        <v>1867.3</v>
      </c>
      <c r="E131" s="5">
        <f>+'kgaku-mk1722'!D79</f>
        <v>653.70000000000005</v>
      </c>
      <c r="F131" s="5">
        <f>+'kgaku-mk1722'!F79</f>
        <v>21704.1</v>
      </c>
      <c r="G131" s="5">
        <f>+'kgaku-mk1722'!G79</f>
        <v>14304.8</v>
      </c>
      <c r="H131" s="5">
        <f>+'kgaku-mk1722'!H79</f>
        <v>76008.3</v>
      </c>
      <c r="I131" s="5">
        <f>+'kgaku-mk1722'!I79</f>
        <v>168065.9</v>
      </c>
      <c r="J131" s="5">
        <f>+'gaku-mk1722'!F78</f>
        <v>14745.2</v>
      </c>
      <c r="K131" s="5">
        <f>+'gaku-mk1722'!G78</f>
        <v>69066</v>
      </c>
      <c r="L131" s="5">
        <f>+'gaku-jk1722'!B78</f>
        <v>496765.6</v>
      </c>
      <c r="M131" s="5">
        <f>+'kgaku-jk1722'!B79</f>
        <v>281809</v>
      </c>
      <c r="N131" s="5">
        <f>+'kgaku-jk1722'!C79</f>
        <v>1855.1</v>
      </c>
      <c r="O131" s="5">
        <f>+'kgaku-jk1722'!D79</f>
        <v>653.6</v>
      </c>
      <c r="P131" s="5">
        <f>+'kgaku-jk1722'!F79</f>
        <v>21896.2</v>
      </c>
      <c r="Q131" s="5">
        <f>+'kgaku-jk1722'!G79</f>
        <v>14323</v>
      </c>
      <c r="R131" s="5">
        <f>+'kgaku-jk1722'!H79</f>
        <v>76241.2</v>
      </c>
      <c r="S131" s="5">
        <f>+'kgaku-jk1722'!I79</f>
        <v>168141.6</v>
      </c>
      <c r="T131" s="5">
        <f>+'gaku-jk1722'!F78</f>
        <v>14719.7</v>
      </c>
      <c r="U131" s="5">
        <f>+'gaku-jk1722'!G78</f>
        <v>69030.8</v>
      </c>
      <c r="V131" s="8">
        <f t="shared" si="324"/>
        <v>99.635461875782056</v>
      </c>
      <c r="W131" s="8">
        <f t="shared" si="325"/>
        <v>99.818210206203489</v>
      </c>
      <c r="X131" s="8">
        <f t="shared" si="326"/>
        <v>100.65764648805995</v>
      </c>
      <c r="Y131" s="8">
        <f t="shared" si="327"/>
        <v>100.01529987760098</v>
      </c>
      <c r="Z131" s="8">
        <f t="shared" si="328"/>
        <v>99.122678820982628</v>
      </c>
      <c r="AA131" s="8">
        <f t="shared" si="329"/>
        <v>99.872931648397682</v>
      </c>
      <c r="AB131" s="8">
        <f t="shared" si="330"/>
        <v>99.69452212189735</v>
      </c>
      <c r="AC131" s="8">
        <f t="shared" si="331"/>
        <v>99.954978422948273</v>
      </c>
      <c r="AD131" s="8">
        <f t="shared" si="332"/>
        <v>100.17323722630216</v>
      </c>
      <c r="AE131" s="8">
        <f t="shared" si="333"/>
        <v>100.05099173122723</v>
      </c>
      <c r="AF131" s="10">
        <f ca="1">+OFFSET('kdef-cy1722'!B$9,ROUNDDOWN((ROW(Sheet1!AF131)-ROW(Sheet1!AF$61))/4,0),0)</f>
        <v>100</v>
      </c>
      <c r="AG131" s="10">
        <f ca="1">+OFFSET('kdef-cy1722'!C$9,ROUNDDOWN((ROW(Sheet1!AG131)-ROW(Sheet1!AG$61))/4,0),0)</f>
        <v>100</v>
      </c>
      <c r="AH131" s="10">
        <f ca="1">+OFFSET('kdef-cy1722'!D$9,ROUNDDOWN((ROW(Sheet1!AH131)-ROW(Sheet1!AH$61))/4,0),0)</f>
        <v>100</v>
      </c>
      <c r="AI131" s="10">
        <f ca="1">+OFFSET('kdef-cy1722'!F$9,ROUNDDOWN((ROW(Sheet1!AI131)-ROW(Sheet1!AI$61))/4,0),0)</f>
        <v>100</v>
      </c>
      <c r="AJ131" s="10">
        <f ca="1">+OFFSET('kdef-cy1722'!G$9,ROUNDDOWN((ROW(Sheet1!AJ131)-ROW(Sheet1!AJ$61))/4,0),0)</f>
        <v>100</v>
      </c>
      <c r="AK131" s="10">
        <f ca="1">+OFFSET('kdef-cy1722'!H$9,ROUNDDOWN((ROW(Sheet1!AK131)-ROW(Sheet1!AK$61))/4,0),0)</f>
        <v>100</v>
      </c>
      <c r="AL131" s="10">
        <f ca="1">+OFFSET('kdef-cy1722'!I$9,ROUNDDOWN((ROW(Sheet1!AL131)-ROW(Sheet1!AL$61))/4,0),0)</f>
        <v>100</v>
      </c>
      <c r="AM131" s="10">
        <f ca="1">+OFFSET('def-cy1722'!$F$8,ROUNDDOWN((ROW(Sheet1!AM131)-ROW(Sheet1!AM$61))/4,0),0)</f>
        <v>100</v>
      </c>
      <c r="AN131" s="10">
        <f ca="1">+OFFSET('def-cy1722'!$G$8,ROUNDDOWN((ROW(Sheet1!AN131)-ROW(Sheet1!AN$61))/4,0),0)</f>
        <v>100</v>
      </c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9">
        <f t="shared" ca="1" si="316"/>
        <v>100.5</v>
      </c>
      <c r="AY131" s="9">
        <f t="shared" ca="1" si="317"/>
        <v>102</v>
      </c>
      <c r="AZ131" s="9">
        <f t="shared" ca="1" si="318"/>
        <v>100.3</v>
      </c>
      <c r="BA131" s="9">
        <f t="shared" ca="1" si="319"/>
        <v>110</v>
      </c>
      <c r="BB131" s="9">
        <f t="shared" ca="1" si="320"/>
        <v>101.3</v>
      </c>
      <c r="BC131" s="9">
        <f t="shared" ca="1" si="321"/>
        <v>97.8</v>
      </c>
      <c r="BD131" s="9">
        <f t="shared" ca="1" si="322"/>
        <v>100.5</v>
      </c>
      <c r="BE131" s="9">
        <f t="shared" ca="1" si="322"/>
        <v>99.7</v>
      </c>
      <c r="BF131" s="9">
        <f t="shared" ca="1" si="323"/>
        <v>101.3</v>
      </c>
      <c r="BG131">
        <f t="shared" ca="1" si="278"/>
        <v>6.0454572199766744E-4</v>
      </c>
      <c r="BH131">
        <f t="shared" ca="1" si="279"/>
        <v>-8.2717366139779531E-4</v>
      </c>
      <c r="BI131">
        <f t="shared" ca="1" si="280"/>
        <v>1.5116571415764858E-3</v>
      </c>
      <c r="BJ131">
        <f t="shared" ca="1" si="281"/>
        <v>4.4469274352438226E-3</v>
      </c>
      <c r="BK131">
        <f t="shared" ca="1" si="282"/>
        <v>5.3185752139107163E-3</v>
      </c>
      <c r="BL131" s="13">
        <f t="shared" ca="1" si="283"/>
        <v>1.1054531851330898E-2</v>
      </c>
      <c r="BM131">
        <f t="shared" ca="1" si="342"/>
        <v>2.0056361587351433E-2</v>
      </c>
      <c r="BN131">
        <f t="shared" ca="1" si="343"/>
        <v>1.8958727327974288E-2</v>
      </c>
      <c r="BO131" s="13">
        <f t="shared" ca="1" si="344"/>
        <v>3.9015088915325721E-2</v>
      </c>
      <c r="BP131">
        <f t="shared" ca="1" si="284"/>
        <v>1.5425446803525601E-2</v>
      </c>
      <c r="BQ131">
        <f t="shared" ca="1" si="285"/>
        <v>7.0850768916061214E-3</v>
      </c>
      <c r="BR131">
        <f t="shared" ca="1" si="286"/>
        <v>6.6973284411866443E-3</v>
      </c>
      <c r="BS131" s="13">
        <f t="shared" ca="1" si="287"/>
        <v>2.9207852136318366E-2</v>
      </c>
      <c r="BT131" s="5">
        <f t="shared" si="245"/>
        <v>69030.8</v>
      </c>
      <c r="BU131" s="5">
        <f t="shared" ca="1" si="345"/>
        <v>259913.09199493987</v>
      </c>
      <c r="BV131" s="5">
        <f t="shared" ca="1" si="346"/>
        <v>36619.757580814912</v>
      </c>
      <c r="BW131" s="5">
        <f t="shared" ca="1" si="288"/>
        <v>105662.85129902915</v>
      </c>
      <c r="BX131" s="5">
        <f t="shared" si="248"/>
        <v>69066</v>
      </c>
      <c r="BY131" s="5">
        <f t="shared" si="249"/>
        <v>259592.6</v>
      </c>
      <c r="BZ131" s="5">
        <f t="shared" si="250"/>
        <v>36449.300000000003</v>
      </c>
      <c r="CA131" s="5">
        <f t="shared" si="251"/>
        <v>105515.3</v>
      </c>
      <c r="CB131" s="9">
        <f t="shared" si="289"/>
        <v>100.05099173122723</v>
      </c>
      <c r="CC131" s="9">
        <f t="shared" ca="1" si="290"/>
        <v>99.876692631186842</v>
      </c>
      <c r="CD131" s="9">
        <f t="shared" ca="1" si="291"/>
        <v>99.534520182339463</v>
      </c>
      <c r="CE131" s="9">
        <f t="shared" ca="1" si="292"/>
        <v>99.860356504471397</v>
      </c>
      <c r="CF131" s="5"/>
      <c r="CG131" s="5">
        <f t="shared" si="347"/>
        <v>99.879600864423679</v>
      </c>
      <c r="CH131" s="5">
        <f t="shared" ca="1" si="293"/>
        <v>99.876692631186842</v>
      </c>
      <c r="CI131" s="5">
        <f t="shared" si="253"/>
        <v>99.545006404321626</v>
      </c>
      <c r="CJ131" s="5">
        <f t="shared" ca="1" si="294"/>
        <v>99.534520182339463</v>
      </c>
      <c r="CK131" s="5">
        <f t="shared" si="295"/>
        <v>99.875623185579855</v>
      </c>
      <c r="CL131" s="5">
        <f t="shared" ca="1" si="296"/>
        <v>99.860356504471397</v>
      </c>
      <c r="CM131" s="5"/>
      <c r="CN131" s="1">
        <f t="shared" si="334"/>
        <v>61.026660189133501</v>
      </c>
      <c r="CO131" s="1">
        <f t="shared" si="335"/>
        <v>8.4802956850958218</v>
      </c>
      <c r="CP131" s="1">
        <f t="shared" ca="1" si="336"/>
        <v>31.929803399998288</v>
      </c>
      <c r="CQ131" s="1">
        <f t="shared" ca="1" si="337"/>
        <v>4.4986639616206059</v>
      </c>
      <c r="CR131" s="1">
        <f t="shared" ca="1" si="338"/>
        <v>12.980469905405679</v>
      </c>
      <c r="CS131" s="83">
        <f t="shared" si="297"/>
        <v>2.5792289069374356E-2</v>
      </c>
      <c r="CT131" s="83">
        <f t="shared" si="298"/>
        <v>2.6505055323952385E-2</v>
      </c>
      <c r="CU131" s="83">
        <f t="shared" ca="1" si="254"/>
        <v>1.3927907090519841E-2</v>
      </c>
      <c r="CV131" s="83">
        <f t="shared" ca="1" si="255"/>
        <v>4.120726452733274E-2</v>
      </c>
      <c r="CW131" s="83">
        <f t="shared" ca="1" si="255"/>
        <v>3.1723460734670555E-2</v>
      </c>
      <c r="CX131" s="83">
        <f t="shared" si="299"/>
        <v>-3.2633262027865523E-3</v>
      </c>
      <c r="CY131" s="83">
        <f t="shared" si="313"/>
        <v>2.6344734725061987E-3</v>
      </c>
      <c r="CZ131" s="83">
        <f t="shared" ca="1" si="314"/>
        <v>-1.3529024456087519E-3</v>
      </c>
      <c r="DA131" s="83">
        <f t="shared" ca="1" si="315"/>
        <v>-2.3254665894480902E-3</v>
      </c>
      <c r="DB131" s="83">
        <f t="shared" ca="1" si="315"/>
        <v>7.7072674077261621E-4</v>
      </c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H131" s="5"/>
      <c r="EO131" s="91">
        <v>69059.100000000006</v>
      </c>
      <c r="EP131" s="1">
        <f>+'gaku-mk1131'!G134</f>
        <v>65575.3</v>
      </c>
      <c r="EQ131" s="5">
        <f t="shared" ca="1" si="256"/>
        <v>17288.917849223726</v>
      </c>
      <c r="ER131" s="7">
        <f ca="1">+ER130+$EQ130</f>
        <v>863976.67675086821</v>
      </c>
      <c r="ES131" s="7">
        <f ca="1">+ES130+$EQ130</f>
        <v>863976.67675086821</v>
      </c>
      <c r="ET131" s="7">
        <f ca="1">+ET130+EQ130-(ES133-ER133)/4</f>
        <v>828855.64577679941</v>
      </c>
      <c r="EU131" s="132">
        <v>636942.19999999995</v>
      </c>
      <c r="EV131" s="5">
        <f t="shared" ca="1" si="257"/>
        <v>6283.333333333333</v>
      </c>
      <c r="EW131" s="92">
        <f t="shared" ca="1" si="258"/>
        <v>101.59999999999998</v>
      </c>
      <c r="EX131">
        <f t="shared" ca="1" si="339"/>
        <v>0.70834604472067186</v>
      </c>
      <c r="EY131">
        <f t="shared" ca="1" si="259"/>
        <v>0.77879269411845153</v>
      </c>
      <c r="EZ131">
        <f t="shared" ca="1" si="348"/>
        <v>1.802886042225323E-2</v>
      </c>
      <c r="FA131">
        <f t="shared" ca="1" si="348"/>
        <v>1.9667686902464961E-2</v>
      </c>
      <c r="FC131" s="6">
        <f>+call!C169</f>
        <v>7.8E-2</v>
      </c>
      <c r="FE131" s="142">
        <f>fof!B193/10</f>
        <v>7707.8</v>
      </c>
      <c r="FF131" s="142">
        <f>fof!C193/10</f>
        <v>237834.4</v>
      </c>
      <c r="FN131" s="5">
        <f t="shared" si="357"/>
        <v>7707.8</v>
      </c>
      <c r="FO131" s="5">
        <f t="shared" si="357"/>
        <v>237834.4</v>
      </c>
      <c r="FP131" s="1">
        <f t="shared" si="340"/>
        <v>0.94688781068134187</v>
      </c>
      <c r="FQ131" s="1">
        <f t="shared" si="341"/>
        <v>29.217480256455868</v>
      </c>
      <c r="FR131" s="211">
        <f>+FP131/消費税調整!$E131*100</f>
        <v>0.97278782256224516</v>
      </c>
      <c r="FS131" s="211">
        <f>+FQ131/消費税調整!$E131*100</f>
        <v>30.016659501595534</v>
      </c>
      <c r="FT131" s="83">
        <f t="shared" si="300"/>
        <v>1.1948312089881641E-2</v>
      </c>
      <c r="FU131" s="83">
        <f t="shared" si="301"/>
        <v>-0.10046011182835338</v>
      </c>
      <c r="FW131" s="5">
        <f>kshotoku1722!E79</f>
        <v>252693.1</v>
      </c>
      <c r="FX131" s="72">
        <f t="shared" ca="1" si="261"/>
        <v>0.39583079220535111</v>
      </c>
      <c r="FY131">
        <f t="shared" ca="1" si="302"/>
        <v>-9.5963516520136509E-3</v>
      </c>
      <c r="GA131" s="72">
        <f ca="1">+AVERAGE(OFFSET(Maikin05!$F$10,ROUNDDOWN((ROW(GA131)-ROW(GA$45))/4,0),MOD(ROW(GA131)-ROW(GA$45),4)*3):OFFSET(Maikin05!$F$10,ROUNDDOWN((ROW(GA131)-ROW(GA$45))/4,0),MOD(ROW(GA131)-ROW(GA$45),4)*3+2))</f>
        <v>101.59999999999998</v>
      </c>
      <c r="GB131" s="72">
        <f ca="1">+AVERAGE(OFFSET(Maikin30!$F$20,ROUNDDOWN((ROW(GB131)-ROW(GB$5))/4,0),MOD(ROW(GB131)-ROW(GB$5),4)*3):OFFSET(Maikin30!$F$20,ROUNDDOWN((ROW(GB131)-ROW(GB$5))/4,0),MOD(ROW(GB131)-ROW(GB$5),4)*3+2))</f>
        <v>100.8</v>
      </c>
      <c r="GC131" s="5">
        <f ca="1">+AVERAGE(OFFSET(Rocho!$J$66,(ROW(GC131)-ROW($GC$5))*3,0):OFFSET(Rocho!$J$66,(ROW(GC131)-ROW($GC$5))*3+2,0))</f>
        <v>6283.333333333333</v>
      </c>
      <c r="GD131" s="72">
        <f t="shared" ca="1" si="262"/>
        <v>78.424524918674521</v>
      </c>
      <c r="GE131">
        <f t="shared" ca="1" si="303"/>
        <v>1.0957772926427269E-2</v>
      </c>
      <c r="GF131" s="72"/>
      <c r="GG131" s="87" t="s">
        <v>350</v>
      </c>
      <c r="GH131" s="79">
        <f ca="1">+AVERAGE(OFFSET(Rocho!$D$6,(ROW(GH131)-ROW($GH$5))*3,0):OFFSET(Rocho!$D$6,(ROW(GH131)-ROW($GH$5))*3+2,0))/10000</f>
        <v>11033</v>
      </c>
      <c r="GI131" s="82">
        <f>Rocho!T132</f>
        <v>8396.0057434946502</v>
      </c>
      <c r="GJ131">
        <f t="shared" si="304"/>
        <v>-1.8991821220284099E-3</v>
      </c>
      <c r="GL131" s="94">
        <f t="shared" si="230"/>
        <v>235362.2</v>
      </c>
      <c r="GM131" s="5">
        <f t="shared" si="263"/>
        <v>69066</v>
      </c>
      <c r="GN131" s="5">
        <f>+'gaku-mk1722'!C78-'gaku-mk1722'!D78</f>
        <v>6700</v>
      </c>
      <c r="GO131" s="5">
        <f t="shared" si="264"/>
        <v>21704.1</v>
      </c>
      <c r="GP131" s="5">
        <f t="shared" si="265"/>
        <v>14745.2</v>
      </c>
      <c r="GQ131" s="5">
        <f>+'gaku-mk1722'!H78</f>
        <v>1495.3</v>
      </c>
      <c r="GR131" s="5">
        <f>+'gaku-mk1722'!W78</f>
        <v>123649.3</v>
      </c>
      <c r="GS131" s="5">
        <f>+'gaku-mk1722'!M78</f>
        <v>75925.8</v>
      </c>
      <c r="GT131" s="5">
        <f>+'gaku-mk1722'!N78</f>
        <v>77923.5</v>
      </c>
      <c r="GU131" s="5">
        <f t="shared" si="266"/>
        <v>69030.8</v>
      </c>
      <c r="GV131" s="5">
        <f>+'gaku-jk1722'!C78-'gaku-jk1722'!D78</f>
        <v>6700.7000000000116</v>
      </c>
      <c r="GW131" s="5">
        <f t="shared" si="267"/>
        <v>21896.2</v>
      </c>
      <c r="GX131" s="5">
        <f t="shared" si="268"/>
        <v>14719.7</v>
      </c>
      <c r="GY131" s="5">
        <f>+'gaku-jk1722'!H78</f>
        <v>1924.7</v>
      </c>
      <c r="GZ131" s="5">
        <f>+'gaku-jk1722'!Z78</f>
        <v>123658.5</v>
      </c>
      <c r="HA131" s="5">
        <f>+'gaku-jk1722'!M78</f>
        <v>75705.2</v>
      </c>
      <c r="HB131" s="5">
        <f>+'gaku-jk1722'!N78</f>
        <v>76802.399999999994</v>
      </c>
      <c r="HC131" s="9">
        <f t="shared" ca="1" si="231"/>
        <v>100</v>
      </c>
      <c r="HD131">
        <f ca="1">+OFFSET('def-cy1722'!$C$8,ROUNDDOWN((ROW(Sheet1!HG131)-ROW(Sheet1!HG$61))/4,0),0)</f>
        <v>100</v>
      </c>
      <c r="HE131" s="9">
        <f t="shared" ca="1" si="232"/>
        <v>100</v>
      </c>
      <c r="HF131" s="9">
        <f t="shared" ca="1" si="233"/>
        <v>100</v>
      </c>
      <c r="HG131">
        <f ca="1">+OFFSET('def-cy1722'!$H$8,ROUNDDOWN((ROW(Sheet1!HG131)-ROW(Sheet1!HG$61))/4,0),0)</f>
        <v>100</v>
      </c>
      <c r="HH131">
        <f ca="1">+OFFSET('def-cy1722'!$W$8,ROUNDDOWN((ROW(Sheet1!HG131)-ROW(Sheet1!HG$61))/4,0),0)</f>
        <v>100</v>
      </c>
      <c r="HI131">
        <f ca="1">+OFFSET('def-cy1722'!$M$8,ROUNDDOWN((ROW(Sheet1!HG131)-ROW(Sheet1!HG$61))/4,0),0)</f>
        <v>100</v>
      </c>
      <c r="HJ131">
        <f ca="1">+OFFSET('def-cy1722'!$N$8,ROUNDDOWN((ROW(Sheet1!HG131)-ROW(Sheet1!HG$61))/4,0),0)</f>
        <v>100</v>
      </c>
      <c r="HS131" s="9">
        <f t="shared" ca="1" si="349"/>
        <v>101.3</v>
      </c>
      <c r="HT131" s="9">
        <f t="shared" ca="1" si="350"/>
        <v>100.6</v>
      </c>
      <c r="HU131" s="9">
        <f t="shared" ca="1" si="351"/>
        <v>110</v>
      </c>
      <c r="HV131" s="9">
        <f t="shared" ca="1" si="352"/>
        <v>99.7</v>
      </c>
      <c r="HW131" s="9">
        <f t="shared" ca="1" si="353"/>
        <v>98.8</v>
      </c>
      <c r="HX131" s="9">
        <f t="shared" ca="1" si="354"/>
        <v>100.2</v>
      </c>
      <c r="HY131" s="9">
        <f t="shared" ca="1" si="355"/>
        <v>102.3</v>
      </c>
      <c r="HZ131" s="9">
        <f t="shared" ca="1" si="356"/>
        <v>94.6</v>
      </c>
      <c r="IA131">
        <f t="shared" ca="1" si="234"/>
        <v>6.8615796528762483E-3</v>
      </c>
      <c r="IB131">
        <f t="shared" ca="1" si="235"/>
        <v>6.8900144687513364E-4</v>
      </c>
      <c r="IC131">
        <f t="shared" ca="1" si="236"/>
        <v>3.1515987872323403E-3</v>
      </c>
      <c r="ID131">
        <f t="shared" ca="1" si="237"/>
        <v>2.9791197069359769E-3</v>
      </c>
      <c r="IE131">
        <f t="shared" ca="1" si="238"/>
        <v>5.4887117649821708E-3</v>
      </c>
      <c r="IF131">
        <f t="shared" ca="1" si="239"/>
        <v>-9.1374967216951227E-4</v>
      </c>
      <c r="IG131">
        <f t="shared" ca="1" si="240"/>
        <v>2.7892636168713989E-2</v>
      </c>
      <c r="IH131">
        <f t="shared" ca="1" si="241"/>
        <v>-9.8421436986752854E-3</v>
      </c>
      <c r="II131">
        <f t="shared" ca="1" si="305"/>
        <v>3.6306754156771065E-2</v>
      </c>
      <c r="IJ131" s="5">
        <f t="shared" ca="1" si="306"/>
        <v>256504.61443965166</v>
      </c>
      <c r="IK131" s="1">
        <f t="shared" ca="1" si="269"/>
        <v>31.511078750930679</v>
      </c>
      <c r="IL131">
        <f t="shared" ca="1" si="307"/>
        <v>3.8597224735098579E-2</v>
      </c>
      <c r="IM131" s="5">
        <f t="shared" si="270"/>
        <v>235362.2</v>
      </c>
      <c r="IN131">
        <f t="shared" ca="1" si="271"/>
        <v>91.757491581257355</v>
      </c>
      <c r="IP131" s="112">
        <v>140.17892286495851</v>
      </c>
      <c r="IQ131" s="112">
        <v>137.80723458681413</v>
      </c>
      <c r="IR131">
        <f t="shared" si="272"/>
        <v>95.71094717908602</v>
      </c>
      <c r="IS131">
        <f t="shared" si="308"/>
        <v>3.1193690500325093E-2</v>
      </c>
      <c r="IT131" s="112">
        <v>0.59652843859062676</v>
      </c>
      <c r="IU131">
        <f t="shared" si="309"/>
        <v>1.6837056210296727E-2</v>
      </c>
      <c r="IW131">
        <f>+util!B129</f>
        <v>99.033333333333303</v>
      </c>
      <c r="IX131">
        <f t="shared" si="310"/>
        <v>0.10944528964867482</v>
      </c>
      <c r="IY131">
        <f t="shared" si="311"/>
        <v>6.5667173789204891E-2</v>
      </c>
      <c r="JA131" s="5">
        <f t="shared" si="273"/>
        <v>129846.90000000002</v>
      </c>
      <c r="JB131" s="1">
        <f t="shared" si="274"/>
        <v>3.562397631778937</v>
      </c>
      <c r="JC131" s="5">
        <f t="shared" ca="1" si="275"/>
        <v>141510.9521439042</v>
      </c>
      <c r="JD131" s="1">
        <f t="shared" ca="1" si="276"/>
        <v>17.384337380701833</v>
      </c>
      <c r="JE131">
        <f t="shared" ca="1" si="312"/>
        <v>3.9516111756299634E-2</v>
      </c>
      <c r="JG131">
        <f t="shared" si="277"/>
        <v>0.56728767048281925</v>
      </c>
    </row>
    <row r="132" spans="1:267" x14ac:dyDescent="0.15">
      <c r="A132" t="s">
        <v>371</v>
      </c>
      <c r="B132" s="5">
        <f>+'gaku-mk1722'!B79</f>
        <v>494363.7</v>
      </c>
      <c r="C132" s="5">
        <f>+'kgaku-mk1722'!B80</f>
        <v>282953.09999999998</v>
      </c>
      <c r="D132" s="5">
        <f>+'kgaku-mk1722'!C80</f>
        <v>1880.2</v>
      </c>
      <c r="E132" s="5">
        <f>+'kgaku-mk1722'!D80</f>
        <v>801.2</v>
      </c>
      <c r="F132" s="5">
        <f>+'kgaku-mk1722'!F80</f>
        <v>22336.7</v>
      </c>
      <c r="G132" s="5">
        <f>+'kgaku-mk1722'!G80</f>
        <v>14165</v>
      </c>
      <c r="H132" s="5">
        <f>+'kgaku-mk1722'!H80</f>
        <v>76547.100000000006</v>
      </c>
      <c r="I132" s="5">
        <f>+'kgaku-mk1722'!I80</f>
        <v>168825.4</v>
      </c>
      <c r="J132" s="5">
        <f>+'gaku-mk1722'!F79</f>
        <v>14378.8</v>
      </c>
      <c r="K132" s="5">
        <f>+'gaku-mk1722'!G79</f>
        <v>72475.100000000006</v>
      </c>
      <c r="L132" s="5">
        <f>+'gaku-jk1722'!B79</f>
        <v>496213.1</v>
      </c>
      <c r="M132" s="5">
        <f>+'kgaku-jk1722'!B80</f>
        <v>283024.3</v>
      </c>
      <c r="N132" s="5">
        <f>+'kgaku-jk1722'!C80</f>
        <v>1917</v>
      </c>
      <c r="O132" s="5">
        <f>+'kgaku-jk1722'!D80</f>
        <v>800.1</v>
      </c>
      <c r="P132" s="5">
        <f>+'kgaku-jk1722'!F80</f>
        <v>22626.7</v>
      </c>
      <c r="Q132" s="5">
        <f>+'kgaku-jk1722'!G80</f>
        <v>14209.3</v>
      </c>
      <c r="R132" s="5">
        <f>+'kgaku-jk1722'!H80</f>
        <v>75944.3</v>
      </c>
      <c r="S132" s="5">
        <f>+'kgaku-jk1722'!I80</f>
        <v>169080.1</v>
      </c>
      <c r="T132" s="5">
        <f>+'gaku-jk1722'!F79</f>
        <v>14395.8</v>
      </c>
      <c r="U132" s="5">
        <f>+'gaku-jk1722'!G79</f>
        <v>72730.7</v>
      </c>
      <c r="V132" s="8">
        <f t="shared" si="324"/>
        <v>99.627297223712958</v>
      </c>
      <c r="W132" s="8">
        <f t="shared" si="325"/>
        <v>99.974843149510491</v>
      </c>
      <c r="X132" s="8">
        <f t="shared" si="326"/>
        <v>98.080333854981745</v>
      </c>
      <c r="Y132" s="8">
        <f t="shared" si="327"/>
        <v>100.13748281464818</v>
      </c>
      <c r="Z132" s="8">
        <f t="shared" si="328"/>
        <v>98.718328346599378</v>
      </c>
      <c r="AA132" s="8">
        <f t="shared" si="329"/>
        <v>99.688232354866173</v>
      </c>
      <c r="AB132" s="8">
        <f t="shared" si="330"/>
        <v>100.79373962232847</v>
      </c>
      <c r="AC132" s="8">
        <f t="shared" si="331"/>
        <v>99.849361338205966</v>
      </c>
      <c r="AD132" s="8">
        <f t="shared" si="332"/>
        <v>99.881910001528212</v>
      </c>
      <c r="AE132" s="8">
        <f t="shared" si="333"/>
        <v>99.648566561300811</v>
      </c>
      <c r="AF132" s="10">
        <f ca="1">+OFFSET('kdef-cy1722'!B$9,ROUNDDOWN((ROW(Sheet1!AF132)-ROW(Sheet1!AF$61))/4,0),0)</f>
        <v>100</v>
      </c>
      <c r="AG132" s="10">
        <f ca="1">+OFFSET('kdef-cy1722'!C$9,ROUNDDOWN((ROW(Sheet1!AG132)-ROW(Sheet1!AG$61))/4,0),0)</f>
        <v>100</v>
      </c>
      <c r="AH132" s="10">
        <f ca="1">+OFFSET('kdef-cy1722'!D$9,ROUNDDOWN((ROW(Sheet1!AH132)-ROW(Sheet1!AH$61))/4,0),0)</f>
        <v>100</v>
      </c>
      <c r="AI132" s="10">
        <f ca="1">+OFFSET('kdef-cy1722'!F$9,ROUNDDOWN((ROW(Sheet1!AI132)-ROW(Sheet1!AI$61))/4,0),0)</f>
        <v>100</v>
      </c>
      <c r="AJ132" s="10">
        <f ca="1">+OFFSET('kdef-cy1722'!G$9,ROUNDDOWN((ROW(Sheet1!AJ132)-ROW(Sheet1!AJ$61))/4,0),0)</f>
        <v>100</v>
      </c>
      <c r="AK132" s="10">
        <f ca="1">+OFFSET('kdef-cy1722'!H$9,ROUNDDOWN((ROW(Sheet1!AK132)-ROW(Sheet1!AK$61))/4,0),0)</f>
        <v>100</v>
      </c>
      <c r="AL132" s="10">
        <f ca="1">+OFFSET('kdef-cy1722'!I$9,ROUNDDOWN((ROW(Sheet1!AL132)-ROW(Sheet1!AL$61))/4,0),0)</f>
        <v>100</v>
      </c>
      <c r="AM132" s="10">
        <f ca="1">+OFFSET('def-cy1722'!$F$8,ROUNDDOWN((ROW(Sheet1!AM132)-ROW(Sheet1!AM$61))/4,0),0)</f>
        <v>100</v>
      </c>
      <c r="AN132" s="10">
        <f ca="1">+OFFSET('def-cy1722'!$G$8,ROUNDDOWN((ROW(Sheet1!AN132)-ROW(Sheet1!AN$61))/4,0),0)</f>
        <v>100</v>
      </c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9">
        <f t="shared" ca="1" si="316"/>
        <v>100.5</v>
      </c>
      <c r="AY132" s="9">
        <f t="shared" ca="1" si="317"/>
        <v>102</v>
      </c>
      <c r="AZ132" s="9">
        <f t="shared" ca="1" si="318"/>
        <v>100.3</v>
      </c>
      <c r="BA132" s="9">
        <f t="shared" ca="1" si="319"/>
        <v>110</v>
      </c>
      <c r="BB132" s="9">
        <f t="shared" ca="1" si="320"/>
        <v>101.3</v>
      </c>
      <c r="BC132" s="9">
        <f t="shared" ca="1" si="321"/>
        <v>97.8</v>
      </c>
      <c r="BD132" s="9">
        <f t="shared" ca="1" si="322"/>
        <v>100.5</v>
      </c>
      <c r="BE132" s="9">
        <f t="shared" ca="1" si="322"/>
        <v>99.7</v>
      </c>
      <c r="BF132" s="9">
        <f t="shared" ca="1" si="323"/>
        <v>101.3</v>
      </c>
      <c r="BG132">
        <f t="shared" ca="1" si="278"/>
        <v>2.4350149569457436E-4</v>
      </c>
      <c r="BH132">
        <f t="shared" ca="1" si="279"/>
        <v>-5.6669498600862953E-4</v>
      </c>
      <c r="BI132">
        <f t="shared" ca="1" si="280"/>
        <v>-4.4420221770184981E-4</v>
      </c>
      <c r="BJ132">
        <f t="shared" ca="1" si="281"/>
        <v>-1.1198500269590391E-3</v>
      </c>
      <c r="BK132">
        <f t="shared" ca="1" si="282"/>
        <v>3.6375682549004478E-3</v>
      </c>
      <c r="BL132" s="13">
        <f t="shared" ca="1" si="283"/>
        <v>1.7503225199255038E-3</v>
      </c>
      <c r="BM132">
        <f ca="1">+BA132*(P132-P131)/($BA132*$P131+$BE132*$T131)</f>
        <v>2.0730696274392162E-2</v>
      </c>
      <c r="BN132">
        <f t="shared" ca="1" si="343"/>
        <v>-8.3311909721931737E-3</v>
      </c>
      <c r="BO132" s="13">
        <f t="shared" ca="1" si="344"/>
        <v>1.2399505302198988E-2</v>
      </c>
      <c r="BP132">
        <f t="shared" ca="1" si="284"/>
        <v>3.4483520359926176E-2</v>
      </c>
      <c r="BQ132">
        <f t="shared" ca="1" si="285"/>
        <v>7.3930742786059997E-3</v>
      </c>
      <c r="BR132">
        <f t="shared" ca="1" si="286"/>
        <v>-2.9711068490622522E-3</v>
      </c>
      <c r="BS132" s="13">
        <f t="shared" ca="1" si="287"/>
        <v>3.8905487789469922E-2</v>
      </c>
      <c r="BT132" s="5">
        <f t="shared" si="245"/>
        <v>72730.7</v>
      </c>
      <c r="BU132" s="5">
        <f t="shared" ca="1" si="345"/>
        <v>260368.02373308211</v>
      </c>
      <c r="BV132" s="5">
        <f t="shared" ca="1" si="346"/>
        <v>37073.824459103467</v>
      </c>
      <c r="BW132" s="5">
        <f t="shared" ca="1" si="288"/>
        <v>109773.7160700441</v>
      </c>
      <c r="BX132" s="5">
        <f t="shared" si="248"/>
        <v>72475.100000000006</v>
      </c>
      <c r="BY132" s="5">
        <f t="shared" si="249"/>
        <v>260616.5</v>
      </c>
      <c r="BZ132" s="5">
        <f t="shared" si="250"/>
        <v>36715.5</v>
      </c>
      <c r="CA132" s="5">
        <f t="shared" si="251"/>
        <v>109190.6</v>
      </c>
      <c r="CB132" s="9">
        <f t="shared" si="289"/>
        <v>99.648566561300811</v>
      </c>
      <c r="CC132" s="9">
        <f t="shared" ca="1" si="290"/>
        <v>100.09543271226447</v>
      </c>
      <c r="CD132" s="9">
        <f t="shared" ca="1" si="291"/>
        <v>99.033483962522567</v>
      </c>
      <c r="CE132" s="9">
        <f t="shared" ca="1" si="292"/>
        <v>99.468801739687834</v>
      </c>
      <c r="CF132" s="5"/>
      <c r="CG132" s="5">
        <f t="shared" si="347"/>
        <v>100.1023474637222</v>
      </c>
      <c r="CH132" s="5">
        <f t="shared" ca="1" si="293"/>
        <v>100.09543271226447</v>
      </c>
      <c r="CI132" s="5">
        <f t="shared" si="253"/>
        <v>99.170774529002642</v>
      </c>
      <c r="CJ132" s="5">
        <f t="shared" ca="1" si="294"/>
        <v>99.033483962522567</v>
      </c>
      <c r="CK132" s="5">
        <f t="shared" si="295"/>
        <v>99.487395356126299</v>
      </c>
      <c r="CL132" s="5">
        <f t="shared" ca="1" si="296"/>
        <v>99.468801739687834</v>
      </c>
      <c r="CM132" s="5"/>
      <c r="CN132" s="1">
        <f t="shared" si="334"/>
        <v>61.086189315955657</v>
      </c>
      <c r="CO132" s="1">
        <f t="shared" si="335"/>
        <v>8.953494595934643</v>
      </c>
      <c r="CP132" s="1">
        <f t="shared" ca="1" si="336"/>
        <v>32.052540308952523</v>
      </c>
      <c r="CQ132" s="1">
        <f t="shared" ca="1" si="337"/>
        <v>4.5639638686993589</v>
      </c>
      <c r="CR132" s="1">
        <f t="shared" ca="1" si="338"/>
        <v>13.513665805619961</v>
      </c>
      <c r="CS132" s="83">
        <f t="shared" si="297"/>
        <v>9.7498554458602909E-4</v>
      </c>
      <c r="CT132" s="83">
        <f t="shared" si="298"/>
        <v>5.4298596002973418E-2</v>
      </c>
      <c r="CU132" s="83">
        <f t="shared" ca="1" si="254"/>
        <v>3.8365915466933203E-3</v>
      </c>
      <c r="CV132" s="83">
        <f t="shared" ca="1" si="255"/>
        <v>1.441106010615765E-2</v>
      </c>
      <c r="CW132" s="83">
        <f t="shared" ca="1" si="255"/>
        <v>4.0255542444224419E-2</v>
      </c>
      <c r="CX132" s="83">
        <f t="shared" si="299"/>
        <v>-8.194860003509043E-5</v>
      </c>
      <c r="CY132" s="83">
        <f t="shared" si="313"/>
        <v>-4.0303115149264972E-3</v>
      </c>
      <c r="CZ132" s="83">
        <f t="shared" ca="1" si="314"/>
        <v>2.1877065910447203E-3</v>
      </c>
      <c r="DA132" s="83">
        <f t="shared" ca="1" si="315"/>
        <v>-5.0465057077797295E-3</v>
      </c>
      <c r="DB132" s="83">
        <f t="shared" ca="1" si="315"/>
        <v>-3.9287304664039858E-3</v>
      </c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H132" s="5"/>
      <c r="EO132" s="91">
        <v>72482.600000000006</v>
      </c>
      <c r="EP132" s="129"/>
      <c r="EQ132" s="5">
        <f t="shared" ca="1" si="256"/>
        <v>18217.420621414705</v>
      </c>
      <c r="ER132" s="7">
        <f ca="1">+ER131+$EQ131</f>
        <v>881265.59460009192</v>
      </c>
      <c r="ES132" s="7">
        <f ca="1">+ES131+$EQ131</f>
        <v>881265.59460009192</v>
      </c>
      <c r="ET132" s="7">
        <f ca="1">+ET131+EQ131-(ES133-ER133)/4</f>
        <v>828584.0481389889</v>
      </c>
      <c r="EU132" s="132">
        <v>635574</v>
      </c>
      <c r="EV132" s="5">
        <f t="shared" ca="1" si="257"/>
        <v>6293.333333333333</v>
      </c>
      <c r="EW132" s="92">
        <f t="shared" ca="1" si="258"/>
        <v>101.43333333333334</v>
      </c>
      <c r="EX132">
        <f t="shared" ca="1" si="339"/>
        <v>0.70766504447291734</v>
      </c>
      <c r="EY132">
        <f t="shared" ca="1" si="259"/>
        <v>0.77855465226482046</v>
      </c>
      <c r="EZ132">
        <f t="shared" ca="1" si="348"/>
        <v>-9.6185729823027976E-4</v>
      </c>
      <c r="FA132">
        <f t="shared" ca="1" si="348"/>
        <v>-3.0570168695851993E-4</v>
      </c>
      <c r="FC132" s="6">
        <f>+call!C170</f>
        <v>7.8666666666666704E-2</v>
      </c>
      <c r="FE132" s="142">
        <f>fof!B194/10</f>
        <v>7291.5</v>
      </c>
      <c r="FF132" s="142">
        <f>fof!C194/10</f>
        <v>229941.6</v>
      </c>
      <c r="FN132" s="5">
        <f t="shared" si="357"/>
        <v>7291.5</v>
      </c>
      <c r="FO132" s="5">
        <f t="shared" si="357"/>
        <v>229941.6</v>
      </c>
      <c r="FP132" s="1">
        <f t="shared" si="340"/>
        <v>0.897618280124589</v>
      </c>
      <c r="FQ132" s="1">
        <f t="shared" si="341"/>
        <v>28.306903040676982</v>
      </c>
      <c r="FR132" s="211">
        <f>+FP132/消費税調整!$E132*100</f>
        <v>0.92224620717312922</v>
      </c>
      <c r="FS132" s="211">
        <f>+FQ132/消費税調整!$E132*100</f>
        <v>29.083558728837801</v>
      </c>
      <c r="FT132" s="83">
        <f t="shared" si="300"/>
        <v>-5.3353769319863631E-2</v>
      </c>
      <c r="FU132" s="83">
        <f t="shared" si="301"/>
        <v>-3.1579521877647121E-2</v>
      </c>
      <c r="FW132" s="5">
        <f>kshotoku1722!E80</f>
        <v>254907.8</v>
      </c>
      <c r="FX132" s="72">
        <f t="shared" ca="1" si="261"/>
        <v>0.39932057876649379</v>
      </c>
      <c r="FY132">
        <f t="shared" ca="1" si="302"/>
        <v>8.777722319019127E-3</v>
      </c>
      <c r="GA132" s="72">
        <f ca="1">+AVERAGE(OFFSET(Maikin05!$F$10,ROUNDDOWN((ROW(GA132)-ROW(GA$45))/4,0),MOD(ROW(GA132)-ROW(GA$45),4)*3):OFFSET(Maikin05!$F$10,ROUNDDOWN((ROW(GA132)-ROW(GA$45))/4,0),MOD(ROW(GA132)-ROW(GA$45),4)*3+2))</f>
        <v>101.43333333333334</v>
      </c>
      <c r="GB132" s="72">
        <f ca="1">+AVERAGE(OFFSET(Maikin30!$F$20,ROUNDDOWN((ROW(GB132)-ROW(GB$5))/4,0),MOD(ROW(GB132)-ROW(GB$5),4)*3):OFFSET(Maikin30!$F$20,ROUNDDOWN((ROW(GB132)-ROW(GB$5))/4,0),MOD(ROW(GB132)-ROW(GB$5),4)*3+2))</f>
        <v>100.60000000000001</v>
      </c>
      <c r="GC132" s="5">
        <f ca="1">+AVERAGE(OFFSET(Rocho!$J$66,(ROW(GC132)-ROW($GC$5))*3,0):OFFSET(Rocho!$J$66,(ROW(GC132)-ROW($GC$5))*3+2,0))</f>
        <v>6293.333333333333</v>
      </c>
      <c r="GD132" s="72">
        <f t="shared" ca="1" si="262"/>
        <v>78.584381830888432</v>
      </c>
      <c r="GE132">
        <f t="shared" ca="1" si="303"/>
        <v>2.0362789698956186E-3</v>
      </c>
      <c r="GF132" s="72"/>
      <c r="GG132" s="87" t="s">
        <v>351</v>
      </c>
      <c r="GH132" s="79">
        <f ca="1">+AVERAGE(OFFSET(Rocho!$D$6,(ROW(GH132)-ROW($GH$5))*3,0):OFFSET(Rocho!$D$6,(ROW(GH132)-ROW($GH$5))*3+2,0))/10000</f>
        <v>11044</v>
      </c>
      <c r="GI132" s="82">
        <f>Rocho!T133</f>
        <v>8382.5057869147895</v>
      </c>
      <c r="GJ132">
        <f t="shared" si="304"/>
        <v>-1.6091963185871593E-3</v>
      </c>
      <c r="GL132" s="94">
        <f>+SUM(GM132:GS132)-GT132</f>
        <v>233747.49999999997</v>
      </c>
      <c r="GM132" s="5">
        <f t="shared" si="263"/>
        <v>72475.100000000006</v>
      </c>
      <c r="GN132" s="5">
        <f>+'gaku-mk1722'!C79-'gaku-mk1722'!D79</f>
        <v>6828.4000000000233</v>
      </c>
      <c r="GO132" s="5">
        <f t="shared" si="264"/>
        <v>22336.7</v>
      </c>
      <c r="GP132" s="5">
        <f t="shared" si="265"/>
        <v>14378.8</v>
      </c>
      <c r="GQ132" s="5">
        <f>+'gaku-mk1722'!H79</f>
        <v>930.5</v>
      </c>
      <c r="GR132" s="5">
        <f>+'gaku-mk1722'!W79</f>
        <v>122565.2</v>
      </c>
      <c r="GS132" s="5">
        <f>+'gaku-mk1722'!M79</f>
        <v>72368.899999999994</v>
      </c>
      <c r="GT132" s="5">
        <f>+'gaku-mk1722'!N79</f>
        <v>78136.100000000006</v>
      </c>
      <c r="GU132" s="5">
        <f t="shared" si="266"/>
        <v>72730.7</v>
      </c>
      <c r="GV132" s="5">
        <f>+'gaku-jk1722'!C79-'gaku-jk1722'!D79</f>
        <v>6848.9000000000233</v>
      </c>
      <c r="GW132" s="5">
        <f t="shared" si="267"/>
        <v>22626.7</v>
      </c>
      <c r="GX132" s="5">
        <f t="shared" si="268"/>
        <v>14395.8</v>
      </c>
      <c r="GY132" s="5">
        <f>+'gaku-jk1722'!H79</f>
        <v>936.1</v>
      </c>
      <c r="GZ132" s="5">
        <f>+'gaku-jk1722'!Z79</f>
        <v>122731.8</v>
      </c>
      <c r="HA132" s="5">
        <f>+'gaku-jk1722'!M79</f>
        <v>73621.600000000006</v>
      </c>
      <c r="HB132" s="5">
        <f>+'gaku-jk1722'!N79</f>
        <v>78156.899999999994</v>
      </c>
      <c r="HC132" s="9">
        <f ca="1">+AN132</f>
        <v>100</v>
      </c>
      <c r="HD132">
        <f ca="1">+OFFSET('def-cy1722'!$C$8,ROUNDDOWN((ROW(Sheet1!HG132)-ROW(Sheet1!HG$61))/4,0),0)</f>
        <v>100</v>
      </c>
      <c r="HE132" s="9">
        <f ca="1">+AI132</f>
        <v>100</v>
      </c>
      <c r="HF132" s="9">
        <f ca="1">+AM132</f>
        <v>100</v>
      </c>
      <c r="HG132">
        <f ca="1">+OFFSET('def-cy1722'!$H$8,ROUNDDOWN((ROW(Sheet1!HG132)-ROW(Sheet1!HG$61))/4,0),0)</f>
        <v>100</v>
      </c>
      <c r="HH132">
        <f ca="1">+OFFSET('def-cy1722'!$W$8,ROUNDDOWN((ROW(Sheet1!HG132)-ROW(Sheet1!HG$61))/4,0),0)</f>
        <v>100</v>
      </c>
      <c r="HI132">
        <f ca="1">+OFFSET('def-cy1722'!$M$8,ROUNDDOWN((ROW(Sheet1!HG132)-ROW(Sheet1!HG$61))/4,0),0)</f>
        <v>100</v>
      </c>
      <c r="HJ132">
        <f ca="1">+OFFSET('def-cy1722'!$N$8,ROUNDDOWN((ROW(Sheet1!HG132)-ROW(Sheet1!HG$61))/4,0),0)</f>
        <v>100</v>
      </c>
      <c r="HS132" s="9">
        <f t="shared" ca="1" si="349"/>
        <v>101.3</v>
      </c>
      <c r="HT132" s="9">
        <f t="shared" ca="1" si="350"/>
        <v>100.6</v>
      </c>
      <c r="HU132" s="9">
        <f t="shared" ca="1" si="351"/>
        <v>110</v>
      </c>
      <c r="HV132" s="9">
        <f t="shared" ca="1" si="352"/>
        <v>99.7</v>
      </c>
      <c r="HW132" s="9">
        <f t="shared" ca="1" si="353"/>
        <v>98.8</v>
      </c>
      <c r="HX132" s="9">
        <f t="shared" ca="1" si="354"/>
        <v>100.2</v>
      </c>
      <c r="HY132" s="9">
        <f t="shared" ca="1" si="355"/>
        <v>102.3</v>
      </c>
      <c r="HZ132" s="9">
        <f t="shared" ca="1" si="356"/>
        <v>94.6</v>
      </c>
      <c r="IA132">
        <f ca="1">+HS132*(GU132-GU131)/($HS132*$GU131+$HT132*$GV131+$HU132*$GW131+$HV132*$GX131+$HW132*$GY131+$HX132*$GZ131+$HY132*$HA131-$HZ132*$HB131)</f>
        <v>1.5233956628893338E-2</v>
      </c>
      <c r="IB132">
        <f t="shared" ref="IB132:IG132" ca="1" si="358">+HT132*(GV132-GV131)/($HS132*$GU131+$HT132*$GV131+$HU132*$GW131+$HV132*$GX131+$HW132*$GY131+$HX132*$GZ131+$HY132*$HA131-$HZ132*$HB131)</f>
        <v>6.0598164205248693E-4</v>
      </c>
      <c r="IC132">
        <f t="shared" ca="1" si="358"/>
        <v>3.2660752654869547E-3</v>
      </c>
      <c r="ID132">
        <f t="shared" ca="1" si="358"/>
        <v>-1.3125606784341432E-3</v>
      </c>
      <c r="IE132">
        <f t="shared" ca="1" si="358"/>
        <v>-3.9700029909412963E-3</v>
      </c>
      <c r="IF132">
        <f ca="1">+HX132*(GZ132-GZ131)/($HS132*$GU131+$HT132*$GV131+$HU132*$GW131+$HV132*$GX131+$HW132*$GY131+$HX132*$GZ131+$HY132*$HA131-$HZ132*$HB131)</f>
        <v>-3.7741587859172485E-3</v>
      </c>
      <c r="IG132">
        <f t="shared" ca="1" si="358"/>
        <v>-8.6636972122474867E-3</v>
      </c>
      <c r="IH132">
        <f ca="1">-HZ132*(HB132-HB131)/($HS132*$GU131+$HT132*$GV131+$HU132*$GW131+$HV132*$GX131+$HW132*$GY131+$HX132*$GZ131+$HY132*$HA131-$HZ132*$HB131)</f>
        <v>-5.2081493422420112E-3</v>
      </c>
      <c r="II132">
        <f t="shared" ca="1" si="305"/>
        <v>-3.8225554733494049E-3</v>
      </c>
      <c r="IJ132" s="5">
        <f t="shared" ca="1" si="306"/>
        <v>255524.11132178598</v>
      </c>
      <c r="IK132" s="1">
        <f t="shared" ca="1" si="269"/>
        <v>31.456231685527747</v>
      </c>
      <c r="IL132">
        <f t="shared" ca="1" si="307"/>
        <v>-1.742081054242034E-3</v>
      </c>
      <c r="IM132" s="5">
        <f t="shared" si="270"/>
        <v>233747.49999999997</v>
      </c>
      <c r="IN132">
        <f t="shared" ca="1" si="271"/>
        <v>91.477668698605768</v>
      </c>
      <c r="IP132" s="112">
        <v>139.45324427553001</v>
      </c>
      <c r="IQ132" s="112">
        <v>137.1998192485666</v>
      </c>
      <c r="IR132">
        <f t="shared" si="272"/>
        <v>95.901153219798047</v>
      </c>
      <c r="IS132">
        <f t="shared" si="308"/>
        <v>1.9853245467383856E-3</v>
      </c>
      <c r="IT132" s="112">
        <v>0.59389910984466365</v>
      </c>
      <c r="IU132">
        <f t="shared" si="309"/>
        <v>-4.4174599708047581E-3</v>
      </c>
      <c r="IW132">
        <f>+util!B130</f>
        <v>100.333333333333</v>
      </c>
      <c r="IX132">
        <f t="shared" si="310"/>
        <v>1.3041482280310785E-2</v>
      </c>
      <c r="IY132">
        <f t="shared" si="311"/>
        <v>7.8248893681864707E-3</v>
      </c>
      <c r="JA132" s="5">
        <f t="shared" si="273"/>
        <v>124556.9</v>
      </c>
      <c r="JB132" s="1">
        <f t="shared" si="274"/>
        <v>3.3924881861883942</v>
      </c>
      <c r="JC132" s="5">
        <f t="shared" ca="1" si="275"/>
        <v>136160.99073357604</v>
      </c>
      <c r="JD132" s="1">
        <f t="shared" ca="1" si="276"/>
        <v>16.762064639968816</v>
      </c>
      <c r="JE132">
        <f t="shared" ca="1" si="312"/>
        <v>-3.6451374298183709E-2</v>
      </c>
      <c r="JG132">
        <f t="shared" si="277"/>
        <v>0.57036845661672375</v>
      </c>
    </row>
    <row r="133" spans="1:267" x14ac:dyDescent="0.15">
      <c r="A133" t="s">
        <v>372</v>
      </c>
      <c r="B133" s="5">
        <f>+'gaku-mk1722'!B80</f>
        <v>500349.3</v>
      </c>
      <c r="C133" s="5">
        <f>+'kgaku-mk1722'!B81</f>
        <v>283973.8</v>
      </c>
      <c r="D133" s="5">
        <f>+'kgaku-mk1722'!C81</f>
        <v>1944.8</v>
      </c>
      <c r="E133" s="5">
        <f>+'kgaku-mk1722'!D81</f>
        <v>899</v>
      </c>
      <c r="F133" s="5">
        <f>+'kgaku-mk1722'!F81</f>
        <v>22649.9</v>
      </c>
      <c r="G133" s="5">
        <f>+'kgaku-mk1722'!G81</f>
        <v>13827.1</v>
      </c>
      <c r="H133" s="5">
        <f>+'kgaku-mk1722'!H81</f>
        <v>77780.5</v>
      </c>
      <c r="I133" s="5">
        <f>+'kgaku-mk1722'!I81</f>
        <v>168670.5</v>
      </c>
      <c r="J133" s="5">
        <f>+'gaku-mk1722'!F80</f>
        <v>13958.4</v>
      </c>
      <c r="K133" s="5">
        <f>+'gaku-mk1722'!G80</f>
        <v>72275.899999999994</v>
      </c>
      <c r="L133" s="5">
        <f>+'gaku-jk1722'!B80</f>
        <v>501630.8</v>
      </c>
      <c r="M133" s="5">
        <f>+'kgaku-jk1722'!B81</f>
        <v>284016.09999999998</v>
      </c>
      <c r="N133" s="5">
        <f>+'kgaku-jk1722'!C81</f>
        <v>1967.6</v>
      </c>
      <c r="O133" s="5">
        <f>+'kgaku-jk1722'!D81</f>
        <v>894.1</v>
      </c>
      <c r="P133" s="5">
        <f>+'kgaku-jk1722'!F81</f>
        <v>22937.1</v>
      </c>
      <c r="Q133" s="5">
        <f>+'kgaku-jk1722'!G81</f>
        <v>13862.1</v>
      </c>
      <c r="R133" s="5">
        <f>+'kgaku-jk1722'!H81</f>
        <v>76965.600000000006</v>
      </c>
      <c r="S133" s="5">
        <f>+'kgaku-jk1722'!I81</f>
        <v>169165.6</v>
      </c>
      <c r="T133" s="5">
        <f>+'gaku-jk1722'!F80</f>
        <v>14009.6</v>
      </c>
      <c r="U133" s="5">
        <f>+'gaku-jk1722'!G80</f>
        <v>72133.899999999994</v>
      </c>
      <c r="V133" s="8">
        <f t="shared" ref="V133:V150" si="359">+B133/L133*100</f>
        <v>99.744533230415684</v>
      </c>
      <c r="W133" s="8">
        <f t="shared" ref="W133:W150" si="360">+C133/M133*100</f>
        <v>99.985106478118681</v>
      </c>
      <c r="X133" s="8">
        <f t="shared" ref="X133:X150" si="361">+D133/N133*100</f>
        <v>98.841227891847936</v>
      </c>
      <c r="Y133" s="8">
        <f t="shared" ref="Y133:Y150" si="362">+E133/O133*100</f>
        <v>100.54803713231182</v>
      </c>
      <c r="Z133" s="8">
        <f t="shared" ref="Z133:Z150" si="363">+F133/P133*100</f>
        <v>98.747880072023065</v>
      </c>
      <c r="AA133" s="8">
        <f t="shared" ref="AA133:AA150" si="364">+G133/Q133*100</f>
        <v>99.747513003080343</v>
      </c>
      <c r="AB133" s="8">
        <f t="shared" ref="AB133:AB150" si="365">+H133/R133*100</f>
        <v>101.05878470381573</v>
      </c>
      <c r="AC133" s="8">
        <f t="shared" ref="AC133:AC150" si="366">+I133/S133*100</f>
        <v>99.707328203842863</v>
      </c>
      <c r="AD133" s="8">
        <f t="shared" ref="AD133:AD150" si="367">+J133/T133*100</f>
        <v>99.63453631795339</v>
      </c>
      <c r="AE133" s="8">
        <f t="shared" ref="AE133:AE150" si="368">+K133/U133*100</f>
        <v>100.19685612451288</v>
      </c>
      <c r="AF133" s="10">
        <f ca="1">+OFFSET('kdef-cy1722'!B$9,ROUNDDOWN((ROW(Sheet1!AF133)-ROW(Sheet1!AF$61))/4,0),0)</f>
        <v>99.4</v>
      </c>
      <c r="AG133" s="10">
        <f ca="1">+OFFSET('kdef-cy1722'!C$9,ROUNDDOWN((ROW(Sheet1!AG133)-ROW(Sheet1!AG$61))/4,0),0)</f>
        <v>100.9</v>
      </c>
      <c r="AH133" s="10">
        <f ca="1">+OFFSET('kdef-cy1722'!D$9,ROUNDDOWN((ROW(Sheet1!AH133)-ROW(Sheet1!AH$61))/4,0),0)</f>
        <v>100</v>
      </c>
      <c r="AI133" s="10">
        <f ca="1">+OFFSET('kdef-cy1722'!F$9,ROUNDDOWN((ROW(Sheet1!AI133)-ROW(Sheet1!AI$61))/4,0),0)</f>
        <v>95.6</v>
      </c>
      <c r="AJ133" s="10">
        <f ca="1">+OFFSET('kdef-cy1722'!G$9,ROUNDDOWN((ROW(Sheet1!AJ133)-ROW(Sheet1!AJ$61))/4,0),0)</f>
        <v>99.5</v>
      </c>
      <c r="AK133" s="10">
        <f ca="1">+OFFSET('kdef-cy1722'!H$9,ROUNDDOWN((ROW(Sheet1!AK133)-ROW(Sheet1!AK$61))/4,0),0)</f>
        <v>100.6</v>
      </c>
      <c r="AL133" s="10">
        <f ca="1">+OFFSET('kdef-cy1722'!I$9,ROUNDDOWN((ROW(Sheet1!AL133)-ROW(Sheet1!AL$61))/4,0),0)</f>
        <v>99.3</v>
      </c>
      <c r="AM133" s="10">
        <f ca="1">+OFFSET('def-cy1722'!$F$8,ROUNDDOWN((ROW(Sheet1!AM133)-ROW(Sheet1!AM$61))/4,0),0)</f>
        <v>99.2</v>
      </c>
      <c r="AN133" s="10">
        <f ca="1">+OFFSET('def-cy1722'!$G$8,ROUNDDOWN((ROW(Sheet1!AN133)-ROW(Sheet1!AN$61))/4,0),0)</f>
        <v>99.6</v>
      </c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9">
        <f t="shared" ca="1" si="316"/>
        <v>100</v>
      </c>
      <c r="AY133" s="9">
        <f t="shared" ca="1" si="317"/>
        <v>100</v>
      </c>
      <c r="AZ133" s="9">
        <f t="shared" ca="1" si="318"/>
        <v>100</v>
      </c>
      <c r="BA133" s="9">
        <f t="shared" ca="1" si="319"/>
        <v>100</v>
      </c>
      <c r="BB133" s="9">
        <f t="shared" ca="1" si="320"/>
        <v>100</v>
      </c>
      <c r="BC133" s="9">
        <f t="shared" ca="1" si="321"/>
        <v>100</v>
      </c>
      <c r="BD133" s="9">
        <f t="shared" ca="1" si="322"/>
        <v>100</v>
      </c>
      <c r="BE133" s="9">
        <f t="shared" ca="1" si="323"/>
        <v>100</v>
      </c>
      <c r="BF133" s="9">
        <f t="shared" ca="1" si="323"/>
        <v>100</v>
      </c>
      <c r="BG133">
        <f t="shared" ref="BG133:BG150" ca="1" si="369">+AY133*(N133-N132)/($AY133*$N132-$AZ133*$O132+$BB133*$Q132+$BC133*$R132+$BD133*$S132)</f>
        <v>1.9435330665648517E-4</v>
      </c>
      <c r="BH133">
        <f t="shared" ref="BH133:BH150" ca="1" si="370">-AZ133*(O133-O132)/($AY133*$N132-$AZ133*$O132+$BB133*$Q132+$BC133*$R132+$BD133*$S132)</f>
        <v>-3.6105159734604029E-4</v>
      </c>
      <c r="BI133">
        <f t="shared" ref="BI133:BI150" ca="1" si="371">+BB133*(Q133-Q132)/($AY133*$N132-$AZ133*$O132+$BB133*$Q132+$BC133*$R132+$BD133*$S132)</f>
        <v>-1.333586325516434E-3</v>
      </c>
      <c r="BJ133">
        <f t="shared" ref="BJ133:BJ150" ca="1" si="372">+BC133*(R133-R132)/($AY133*$N132-$AZ133*$O132+$BB133*$Q132+$BC133*$R132+$BD133*$S132)</f>
        <v>3.9227871954203401E-3</v>
      </c>
      <c r="BK133">
        <f t="shared" ref="BK133:BK150" ca="1" si="373">+BD133*(S133-S132)/($AY133*$N132-$AZ133*$O132+$BB133*$Q132+$BC133*$R132+$BD133*$S132)</f>
        <v>3.2840331460730262E-4</v>
      </c>
      <c r="BL133" s="13">
        <f t="shared" ref="BL133:BL150" ca="1" si="374">+SUM(BG133:BK133)</f>
        <v>2.7509058938216535E-3</v>
      </c>
      <c r="BM133">
        <f t="shared" ref="BM133:BM150" ca="1" si="375">+BA133*(P133-P132)/($BA133*$P132+$BE133*$T132)</f>
        <v>8.3840907556215222E-3</v>
      </c>
      <c r="BN133">
        <f t="shared" ref="BN133:BN150" ca="1" si="376">+BE133*(T133-T132)/($BA133*$P132+$BE133*$T132)</f>
        <v>-1.0431494361536875E-2</v>
      </c>
      <c r="BO133" s="13">
        <f t="shared" ref="BO133:BO150" ca="1" si="377">+BM133+BN133</f>
        <v>-2.0474036059153523E-3</v>
      </c>
      <c r="BP133">
        <f t="shared" ref="BP133:BP150" ca="1" si="378">+BF133*(U133-U132)/($BF133*$U132+$BA133*$P132+$BE133*$T132)</f>
        <v>-5.437654665194299E-3</v>
      </c>
      <c r="BQ133">
        <f t="shared" ref="BQ133:BQ150" ca="1" si="379">+BA133*(P133-P132)/($BF133*$U132+$BA133*$P132+$BE133*$T132)</f>
        <v>2.8281635524066524E-3</v>
      </c>
      <c r="BR133">
        <f t="shared" ref="BR133:BR150" ca="1" si="380">+BE133*(T133-T132)/($BF133*$U132+$BA133*$P132+$BE133*$T132)</f>
        <v>-3.5188040075369003E-3</v>
      </c>
      <c r="BS133" s="13">
        <f t="shared" ref="BS133:BS150" ca="1" si="381">+SUM(BP133:BR133)</f>
        <v>-6.128295120324547E-3</v>
      </c>
      <c r="BT133" s="5">
        <f t="shared" ref="BT133:BT150" si="382">+U133</f>
        <v>72133.899999999994</v>
      </c>
      <c r="BU133" s="5">
        <f t="shared" ref="BU133:BU150" ca="1" si="383">+BU132*(1+BL133)</f>
        <v>261084.2716641321</v>
      </c>
      <c r="BV133" s="5">
        <f t="shared" ref="BV133:BV150" ca="1" si="384">+BV132*(1+BO133)</f>
        <v>36997.919377220824</v>
      </c>
      <c r="BW133" s="5">
        <f t="shared" ref="BW133:BW150" ca="1" si="385">+BW132*(1+BS133)</f>
        <v>109100.99034151217</v>
      </c>
      <c r="BX133" s="5">
        <f t="shared" ref="BX133:BX150" si="386">+K133</f>
        <v>72275.899999999994</v>
      </c>
      <c r="BY133" s="5">
        <f t="shared" ref="BY133:BY150" si="387">+D133-E133+SUM(G133:I133)</f>
        <v>261323.9</v>
      </c>
      <c r="BZ133" s="5">
        <f t="shared" ref="BZ133:BZ150" si="388">+F133+J133</f>
        <v>36608.300000000003</v>
      </c>
      <c r="CA133" s="5">
        <f t="shared" ref="CA133:CA150" si="389">+F133+J133+K133</f>
        <v>108884.2</v>
      </c>
      <c r="CB133" s="9">
        <f t="shared" ref="CB133:CB150" si="390">+BX133/BT133*100</f>
        <v>100.19685612451288</v>
      </c>
      <c r="CC133" s="9">
        <f t="shared" ref="CC133:CC150" ca="1" si="391">+BY133/BU133*100</f>
        <v>100.09178198837508</v>
      </c>
      <c r="CD133" s="9">
        <f t="shared" ref="CD133:CD150" ca="1" si="392">+BZ133/BV133*100</f>
        <v>98.946915438005135</v>
      </c>
      <c r="CE133" s="9">
        <f t="shared" ref="CE133:CE150" ca="1" si="393">+CA133/BW133*100</f>
        <v>99.801293883003666</v>
      </c>
      <c r="CG133" s="5">
        <f t="shared" ref="CG133:CG150" si="394">+(SUM(D133:E133)+SUM(G133:I133))/(SUM(N133:O133)+SUM(Q133:S133))*100</f>
        <v>100.10153887124081</v>
      </c>
      <c r="CH133" s="5">
        <f t="shared" ref="CH133:CH150" ca="1" si="395">+CC133</f>
        <v>100.09178198837508</v>
      </c>
      <c r="CI133" s="5">
        <f t="shared" ref="CI133:CI150" si="396">+(F133+J133)/(P133+T133)*100</f>
        <v>99.084085994148339</v>
      </c>
      <c r="CJ133" s="5">
        <f t="shared" ref="CJ133:CJ150" ca="1" si="397">+CD133</f>
        <v>98.946915438005135</v>
      </c>
      <c r="CK133" s="5">
        <f t="shared" ref="CK133:CK150" si="398">+(F133+SUM(J133:K133))/(P133+SUM(T133:U133))*100</f>
        <v>99.819949651908743</v>
      </c>
      <c r="CL133" s="5">
        <f t="shared" ref="CL133:CL150" ca="1" si="399">+CE133</f>
        <v>99.801293883003666</v>
      </c>
      <c r="CN133" s="1">
        <f t="shared" ref="CN133:CN150" si="400">+L133/$GI153</f>
        <v>61.935062171370262</v>
      </c>
      <c r="CO133" s="1">
        <f t="shared" ref="CO133:CO150" si="401">+BT133/$GI153</f>
        <v>8.9061867436437421</v>
      </c>
      <c r="CP133" s="1">
        <f t="shared" ref="CP133:CP150" ca="1" si="402">+BU133/$GI153</f>
        <v>32.235402207131109</v>
      </c>
      <c r="CQ133" s="1">
        <f t="shared" ref="CQ133:CQ150" ca="1" si="403">+BV133/$GI153</f>
        <v>4.5680377617154218</v>
      </c>
      <c r="CR133" s="1">
        <f t="shared" ref="CR133:CR150" ca="1" si="404">+BW133/$GI153</f>
        <v>13.470418123766768</v>
      </c>
      <c r="CS133" s="83">
        <f t="shared" ref="CS133:CS150" si="405">+LN(CN133/CN132)</f>
        <v>1.3800645302839105E-2</v>
      </c>
      <c r="CT133" s="83">
        <f t="shared" ref="CT133:CT150" si="406">+LN(CO133/CO132)</f>
        <v>-5.2977387487126402E-3</v>
      </c>
      <c r="CU133" s="83">
        <f t="shared" ref="CU133:CU150" ca="1" si="407">+LN(CP133/CP132)</f>
        <v>5.6888549916481439E-3</v>
      </c>
      <c r="CV133" s="83">
        <f t="shared" ref="CV133:CV150" ca="1" si="408">+LN(CQ133/CQ132)</f>
        <v>8.9222351269633378E-4</v>
      </c>
      <c r="CW133" s="83">
        <f t="shared" ref="CW133:CW150" ca="1" si="409">+LN(CR133/CR132)</f>
        <v>-3.205424278716834E-3</v>
      </c>
      <c r="CX133" s="83">
        <f t="shared" ref="CX133:CX150" si="410">+LN(V133/V132)</f>
        <v>1.1760540087146201E-3</v>
      </c>
      <c r="CY133" s="83">
        <f t="shared" ref="CY133:CY150" si="411">+LN(CB133/CB132)</f>
        <v>5.4871503338786605E-3</v>
      </c>
      <c r="CZ133" s="83">
        <f t="shared" ref="CZ133:CZ150" ca="1" si="412">+LN(CC133/CC132)</f>
        <v>-3.6473097397899046E-5</v>
      </c>
      <c r="DA133" s="83">
        <f t="shared" ref="DA133:DA150" ca="1" si="413">+LN(CD133/CD132)</f>
        <v>-8.7451616722369647E-4</v>
      </c>
      <c r="DB133" s="83">
        <f t="shared" ref="DB133:DB150" ca="1" si="414">+LN(CE133/CE132)</f>
        <v>3.3371033504717117E-3</v>
      </c>
      <c r="EO133" s="91">
        <v>72280.800000000003</v>
      </c>
      <c r="EP133" s="129"/>
      <c r="EQ133" s="5">
        <f t="shared" ca="1" si="256"/>
        <v>18106.178083405979</v>
      </c>
      <c r="ER133" s="90">
        <f ca="1">+OFFSET($EK$6,(ROW(ER133)-ROW($ER$9))/4,0)</f>
        <v>829240.95327336947</v>
      </c>
      <c r="ES133" s="7">
        <f ca="1">+ES132+$EQ132</f>
        <v>899483.01522150659</v>
      </c>
      <c r="ET133" s="7">
        <f ca="1">+ET132+EQ132-(ES133-ER133)/4</f>
        <v>829240.95327336923</v>
      </c>
      <c r="EU133" s="132">
        <v>634925.1</v>
      </c>
      <c r="EV133" s="5">
        <f t="shared" ca="1" si="257"/>
        <v>6277</v>
      </c>
      <c r="EW133" s="92">
        <f t="shared" ref="EW133:EW154" ca="1" si="415">+GA133</f>
        <v>102.76666666666667</v>
      </c>
      <c r="EX133">
        <f t="shared" ref="EX133:EX148" ca="1" si="416">+L133/((ET133^$EM$19)*(EV133*EW133)^(1-$EM$19))</f>
        <v>0.71041530937197517</v>
      </c>
      <c r="EY133">
        <f t="shared" ca="1" si="259"/>
        <v>0.78209098607898864</v>
      </c>
      <c r="EZ133">
        <f t="shared" ref="EZ133:FA148" ca="1" si="417">+LN(EX133/EX132)</f>
        <v>3.8788610812831793E-3</v>
      </c>
      <c r="FA133">
        <f t="shared" ca="1" si="417"/>
        <v>4.5318934417058008E-3</v>
      </c>
      <c r="FC133" s="6">
        <f>+call!C171</f>
        <v>8.3000000000000004E-2</v>
      </c>
      <c r="FE133" s="142">
        <f>fof!B195/10</f>
        <v>8028.4</v>
      </c>
      <c r="FF133" s="142">
        <f>fof!C195/10</f>
        <v>266139.59999999998</v>
      </c>
      <c r="FN133" s="5">
        <f t="shared" ref="FN133:FN149" si="418">+FE133</f>
        <v>8028.4</v>
      </c>
      <c r="FO133" s="5">
        <f t="shared" ref="FO133:FO149" si="419">+FF133</f>
        <v>266139.59999999998</v>
      </c>
      <c r="FP133" s="1">
        <f t="shared" ref="FP133:FP149" si="420">+FN133/$GI153</f>
        <v>0.99124585878026028</v>
      </c>
      <c r="FQ133" s="1">
        <f t="shared" ref="FQ133:FQ149" si="421">+FO133/$GI153</f>
        <v>32.859570569158855</v>
      </c>
      <c r="FR133" s="211">
        <f>+FP133/消費税調整!$E133*100</f>
        <v>1.0172456034999171</v>
      </c>
      <c r="FS133" s="211">
        <f>+FQ133/消費税調整!$E133*100</f>
        <v>33.721456083058456</v>
      </c>
      <c r="FT133" s="83">
        <f t="shared" ref="FT133:FT149" si="422">+LN(FR133/FR132)</f>
        <v>9.8041641037588501E-2</v>
      </c>
      <c r="FU133" s="83">
        <f t="shared" ref="FU133:FU149" si="423">+LN(FS133/FS132)</f>
        <v>0.14796129141363223</v>
      </c>
      <c r="FW133" s="5">
        <f>kshotoku1722!E81</f>
        <v>255069.4</v>
      </c>
      <c r="FX133" s="72">
        <f t="shared" ref="FX133:FX151" ca="1" si="424">+FW133/(GA133*GC133)</f>
        <v>0.39541574817805564</v>
      </c>
      <c r="FY133">
        <f t="shared" ref="FY133:FY151" ca="1" si="425">+LN(FX133/FX132)</f>
        <v>-9.8268114313972057E-3</v>
      </c>
      <c r="GA133" s="72">
        <f ca="1">+AVERAGE(OFFSET(Maikin05!$F$10,ROUNDDOWN((ROW(GA133)-ROW(GA$45))/4,0),MOD(ROW(GA133)-ROW(GA$45),4)*3):OFFSET(Maikin05!$F$10,ROUNDDOWN((ROW(GA133)-ROW(GA$45))/4,0),MOD(ROW(GA133)-ROW(GA$45),4)*3+2))</f>
        <v>102.76666666666667</v>
      </c>
      <c r="GB133" s="72">
        <f ca="1">+AVERAGE(OFFSET(Maikin30!$F$20,ROUNDDOWN((ROW(GB133)-ROW(GB$5))/4,0),MOD(ROW(GB133)-ROW(GB$5),4)*3):OFFSET(Maikin30!$F$20,ROUNDDOWN((ROW(GB133)-ROW(GB$5))/4,0),MOD(ROW(GB133)-ROW(GB$5),4)*3+2))</f>
        <v>102.43333333333332</v>
      </c>
      <c r="GC133" s="5">
        <f ca="1">+AVERAGE(OFFSET(Rocho!$J$66,(ROW(GC133)-ROW($GC$5))*3,0):OFFSET(Rocho!$J$66,(ROW(GC133)-ROW($GC$5))*3+2,0))</f>
        <v>6277</v>
      </c>
      <c r="GD133" s="72">
        <f t="shared" ref="GD133:GD151" ca="1" si="426">+GA133*GC133/GI153</f>
        <v>79.644681953659799</v>
      </c>
      <c r="GE133">
        <f t="shared" ref="GE133:GE151" ca="1" si="427">+LN(GD133/GD132)</f>
        <v>1.340229118991457E-2</v>
      </c>
      <c r="GG133" s="87" t="s">
        <v>352</v>
      </c>
      <c r="GH133" s="79">
        <f ca="1">+AVERAGE(OFFSET(Rocho!$D$6,(ROW(GH133)-ROW($GH$5))*3,0):OFFSET(Rocho!$D$6,(ROW(GH133)-ROW($GH$5))*3+2,0))/10000</f>
        <v>11052.666666666668</v>
      </c>
      <c r="GI133" s="82">
        <f>Rocho!T134</f>
        <v>8353.7760894297098</v>
      </c>
      <c r="GJ133">
        <f t="shared" si="304"/>
        <v>-3.4332267963934201E-3</v>
      </c>
      <c r="GK133" s="77"/>
      <c r="GL133" s="94">
        <f t="shared" ref="GL133:GL151" si="428">+SUM(GM133:GS133)-GT133</f>
        <v>239025.4</v>
      </c>
      <c r="GM133" s="5">
        <f t="shared" si="263"/>
        <v>72275.899999999994</v>
      </c>
      <c r="GN133" s="5">
        <f>+'gaku-mk1722'!C80-'gaku-mk1722'!D80</f>
        <v>6925.5</v>
      </c>
      <c r="GO133" s="5">
        <f t="shared" si="264"/>
        <v>22649.9</v>
      </c>
      <c r="GP133" s="5">
        <f t="shared" si="265"/>
        <v>13958.4</v>
      </c>
      <c r="GQ133" s="5">
        <f>+'gaku-mk1722'!H80</f>
        <v>2358.1</v>
      </c>
      <c r="GR133" s="5">
        <f>+'gaku-mk1722'!W80</f>
        <v>125887.5</v>
      </c>
      <c r="GS133" s="5">
        <f>+'gaku-mk1722'!M80</f>
        <v>74370.2</v>
      </c>
      <c r="GT133" s="5">
        <f>+'gaku-mk1722'!N80</f>
        <v>79400.100000000006</v>
      </c>
      <c r="GU133" s="5">
        <f t="shared" si="266"/>
        <v>72133.899999999994</v>
      </c>
      <c r="GV133" s="5">
        <f>+'gaku-jk1722'!C80-'gaku-jk1722'!D80</f>
        <v>6974.3000000000466</v>
      </c>
      <c r="GW133" s="5">
        <f t="shared" si="267"/>
        <v>22937.1</v>
      </c>
      <c r="GX133" s="5">
        <f t="shared" si="268"/>
        <v>14009.6</v>
      </c>
      <c r="GY133" s="5">
        <f>+'gaku-jk1722'!H80</f>
        <v>2245.1</v>
      </c>
      <c r="GZ133" s="5">
        <f>+'gaku-jk1722'!Z80</f>
        <v>125921.3</v>
      </c>
      <c r="HA133" s="5">
        <f>+'gaku-jk1722'!M80</f>
        <v>75840.100000000006</v>
      </c>
      <c r="HB133" s="5">
        <f>+'gaku-jk1722'!N80</f>
        <v>79528.600000000006</v>
      </c>
      <c r="HC133" s="9">
        <f t="shared" ref="HC133:HC147" ca="1" si="429">+AN133</f>
        <v>99.6</v>
      </c>
      <c r="HD133">
        <f ca="1">+OFFSET('def-cy1722'!$C$8,ROUNDDOWN((ROW(Sheet1!HG133)-ROW(Sheet1!HG$61))/4,0),0)</f>
        <v>99.4</v>
      </c>
      <c r="HE133" s="9">
        <f t="shared" ref="HE133:HE147" ca="1" si="430">+AI133</f>
        <v>95.6</v>
      </c>
      <c r="HF133" s="9">
        <f t="shared" ref="HF133:HF147" ca="1" si="431">+AM133</f>
        <v>99.2</v>
      </c>
      <c r="HG133">
        <f ca="1">+OFFSET('def-cy1722'!$H$8,ROUNDDOWN((ROW(Sheet1!HG133)-ROW(Sheet1!HG$61))/4,0),0)</f>
        <v>98.2</v>
      </c>
      <c r="HH133">
        <f ca="1">+OFFSET('def-cy1722'!$W$8,ROUNDDOWN((ROW(Sheet1!HG133)-ROW(Sheet1!HG$61))/4,0),0)</f>
        <v>99.4</v>
      </c>
      <c r="HI133">
        <f ca="1">+OFFSET('def-cy1722'!$M$8,ROUNDDOWN((ROW(Sheet1!HG133)-ROW(Sheet1!HG$61))/4,0),0)</f>
        <v>98.2</v>
      </c>
      <c r="HJ133">
        <f ca="1">+OFFSET('def-cy1722'!$N$8,ROUNDDOWN((ROW(Sheet1!HG133)-ROW(Sheet1!HG$61))/4,0),0)</f>
        <v>99.4</v>
      </c>
      <c r="HS133" s="9">
        <f t="shared" ca="1" si="349"/>
        <v>100</v>
      </c>
      <c r="HT133" s="9">
        <f t="shared" ca="1" si="350"/>
        <v>100</v>
      </c>
      <c r="HU133" s="9">
        <f t="shared" ca="1" si="351"/>
        <v>100</v>
      </c>
      <c r="HV133" s="9">
        <f t="shared" ca="1" si="352"/>
        <v>100</v>
      </c>
      <c r="HW133" s="9">
        <f t="shared" ca="1" si="353"/>
        <v>100</v>
      </c>
      <c r="HX133" s="9">
        <f t="shared" ca="1" si="354"/>
        <v>100</v>
      </c>
      <c r="HY133" s="9">
        <f t="shared" ca="1" si="355"/>
        <v>100</v>
      </c>
      <c r="HZ133" s="9">
        <f t="shared" ca="1" si="356"/>
        <v>100</v>
      </c>
      <c r="IA133">
        <f t="shared" ref="IA133:IA150" ca="1" si="432">+HS133*(GU133-GU132)/($HS133*$GU132+$HT133*$GV132+$HU133*$GW132+$HV133*$GX132+$HW133*$GY132+$HX133*$GZ132+$HY133*$HA132-$HZ133*$HB132)</f>
        <v>-2.5316595308200402E-3</v>
      </c>
      <c r="IB133">
        <f t="shared" ref="IB133:IB150" ca="1" si="433">+HT133*(GV133-GV132)/($HS133*$GU132+$HT133*$GV132+$HU133*$GW132+$HV133*$GX132+$HW133*$GY132+$HX133*$GZ132+$HY133*$HA132-$HZ133*$HB132)</f>
        <v>5.3195392956583516E-4</v>
      </c>
      <c r="IC133">
        <f t="shared" ref="IC133:IC150" ca="1" si="434">+HU133*(GW133-GW132)/($HS133*$GU132+$HT133*$GV132+$HU133*$GW132+$HV133*$GX132+$HW133*$GY132+$HX133*$GZ132+$HY133*$HA132-$HZ133*$HB132)</f>
        <v>1.316734447665099E-3</v>
      </c>
      <c r="ID133">
        <f t="shared" ref="ID133:ID150" ca="1" si="435">+HV133*(GX133-GX132)/($HS133*$GU132+$HT133*$GV132+$HU133*$GW132+$HV133*$GX132+$HW133*$GY132+$HX133*$GZ132+$HY133*$HA132-$HZ133*$HB132)</f>
        <v>-1.6382823572431166E-3</v>
      </c>
      <c r="IE133">
        <f t="shared" ref="IE133:IF148" ca="1" si="436">+HW133*(GY133-GY132)/($HS133*$GU132+$HT133*$GV132+$HU133*$GW132+$HV133*$GX132+$HW133*$GY132+$HX133*$GZ132+$HY133*$HA132-$HZ133*$HB132)</f>
        <v>5.5528524226598798E-3</v>
      </c>
      <c r="IF133">
        <f t="shared" ca="1" si="436"/>
        <v>1.3530040337718631E-2</v>
      </c>
      <c r="IG133">
        <f t="shared" ref="IG133:IG150" ca="1" si="437">+HY133*(HA133-HA132)/($HS133*$GU132+$HT133*$GV132+$HU133*$GW132+$HV133*$GX132+$HW133*$GY132+$HX133*$GZ132+$HY133*$HA132-$HZ133*$HB132)</f>
        <v>9.4110031319105756E-3</v>
      </c>
      <c r="IH133">
        <f t="shared" ref="IH133:IH150" ca="1" si="438">-HZ133*(HB133-HB132)/($HS133*$GU132+$HT133*$GV132+$HU133*$GW132+$HV133*$GX132+$HW133*$GY132+$HX133*$GZ132+$HY133*$HA132-$HZ133*$HB132)</f>
        <v>-5.8188293874427977E-3</v>
      </c>
      <c r="II133">
        <f t="shared" ref="II133:II150" ca="1" si="439">+SUM(IA133:IH133)</f>
        <v>2.0353812994014064E-2</v>
      </c>
      <c r="IJ133" s="5">
        <f t="shared" ref="IJ133:IJ150" ca="1" si="440">+IJ132*(1+II133)</f>
        <v>260725.00129909121</v>
      </c>
      <c r="IK133" s="1">
        <f t="shared" ref="IK133:IK150" ca="1" si="441">+IJ133/$GI153</f>
        <v>32.191044021000714</v>
      </c>
      <c r="IL133">
        <f t="shared" ref="IL133:IL150" ca="1" si="442">+LN(IK133/IK132)</f>
        <v>2.30911685477002E-2</v>
      </c>
      <c r="IM133" s="5">
        <f t="shared" ref="IM133:IM150" si="443">+GL133</f>
        <v>239025.4</v>
      </c>
      <c r="IN133">
        <f t="shared" ref="IN133:IN150" ca="1" si="444">+IM133/IJ133*100</f>
        <v>91.677207329189542</v>
      </c>
      <c r="IW133">
        <f>+util!B131</f>
        <v>102.6</v>
      </c>
      <c r="IX133">
        <f t="shared" ref="IX133:IX153" si="445">+LN(IW133/IW132)</f>
        <v>2.2339956655906438E-2</v>
      </c>
      <c r="IY133">
        <f t="shared" ref="IY133:IY153" si="446">+IX133*0.6</f>
        <v>1.3403973993543863E-2</v>
      </c>
      <c r="JA133" s="5">
        <f t="shared" ref="JA133:JA150" si="447">+GN133+SUM(GQ133:GS133)-GT133</f>
        <v>130141.19999999998</v>
      </c>
      <c r="JB133" s="1">
        <f t="shared" ref="JB133:JB150" si="448">+JA133/SUM(GO133:GP133)</f>
        <v>3.5549643113720104</v>
      </c>
      <c r="JC133" s="5">
        <f t="shared" ref="JC133:JC150" ca="1" si="449">+JA133/IN133*100</f>
        <v>141955.89480894202</v>
      </c>
      <c r="JD133" s="1">
        <f t="shared" ref="JD133:JD150" ca="1" si="450">+JC133/$GI153</f>
        <v>17.526928511136717</v>
      </c>
      <c r="JE133">
        <f t="shared" ref="JE133:JE150" ca="1" si="451">+LN(JD133/JD132)</f>
        <v>4.4620194288657454E-2</v>
      </c>
      <c r="JG133">
        <f t="shared" si="277"/>
        <v>0.56618552927770782</v>
      </c>
    </row>
    <row r="134" spans="1:267" x14ac:dyDescent="0.15">
      <c r="A134" t="s">
        <v>373</v>
      </c>
      <c r="B134" s="5">
        <f>+'gaku-mk1722'!B81</f>
        <v>495170.2</v>
      </c>
      <c r="C134" s="5">
        <f>+'kgaku-mk1722'!B82</f>
        <v>284440.59999999998</v>
      </c>
      <c r="D134" s="5">
        <f>+'kgaku-mk1722'!C82</f>
        <v>2048</v>
      </c>
      <c r="E134" s="5">
        <f>+'kgaku-mk1722'!D82</f>
        <v>941.8</v>
      </c>
      <c r="F134" s="5">
        <f>+'kgaku-mk1722'!F82</f>
        <v>22916.9</v>
      </c>
      <c r="G134" s="5">
        <f>+'kgaku-mk1722'!G82</f>
        <v>13880.1</v>
      </c>
      <c r="H134" s="5">
        <f>+'kgaku-mk1722'!H82</f>
        <v>77825.5</v>
      </c>
      <c r="I134" s="5">
        <f>+'kgaku-mk1722'!I82</f>
        <v>168712</v>
      </c>
      <c r="J134" s="5">
        <f>+'gaku-mk1722'!F81</f>
        <v>14482.1</v>
      </c>
      <c r="K134" s="5">
        <f>+'gaku-mk1722'!G81</f>
        <v>72434.7</v>
      </c>
      <c r="L134" s="5">
        <f>+'gaku-jk1722'!B81</f>
        <v>499350.9</v>
      </c>
      <c r="M134" s="5">
        <f>+'kgaku-jk1722'!B82</f>
        <v>285687.90000000002</v>
      </c>
      <c r="N134" s="5">
        <f>+'kgaku-jk1722'!C82</f>
        <v>2061.8000000000002</v>
      </c>
      <c r="O134" s="5">
        <f>+'kgaku-jk1722'!D82</f>
        <v>941.2</v>
      </c>
      <c r="P134" s="5">
        <f>+'kgaku-jk1722'!F82</f>
        <v>23846.799999999999</v>
      </c>
      <c r="Q134" s="5">
        <f>+'kgaku-jk1722'!G82</f>
        <v>13947.3</v>
      </c>
      <c r="R134" s="5">
        <f>+'kgaku-jk1722'!H82</f>
        <v>77057.8</v>
      </c>
      <c r="S134" s="5">
        <f>+'kgaku-jk1722'!I82</f>
        <v>169722.2</v>
      </c>
      <c r="T134" s="5">
        <f>+'gaku-jk1722'!F81</f>
        <v>14633</v>
      </c>
      <c r="U134" s="5">
        <f>+'gaku-jk1722'!G81</f>
        <v>72595.8</v>
      </c>
      <c r="V134" s="8">
        <f t="shared" si="359"/>
        <v>99.162773112054069</v>
      </c>
      <c r="W134" s="8">
        <f t="shared" si="360"/>
        <v>99.563404680422224</v>
      </c>
      <c r="X134" s="8">
        <f t="shared" si="361"/>
        <v>99.330681928412062</v>
      </c>
      <c r="Y134" s="8">
        <f t="shared" si="362"/>
        <v>100.06374840628985</v>
      </c>
      <c r="Z134" s="8">
        <f t="shared" si="363"/>
        <v>96.100525018031774</v>
      </c>
      <c r="AA134" s="8">
        <f t="shared" si="364"/>
        <v>99.518186315630984</v>
      </c>
      <c r="AB134" s="8">
        <f t="shared" si="365"/>
        <v>100.99626514123163</v>
      </c>
      <c r="AC134" s="8">
        <f t="shared" si="366"/>
        <v>99.40479206609389</v>
      </c>
      <c r="AD134" s="8">
        <f t="shared" si="367"/>
        <v>98.968769220255595</v>
      </c>
      <c r="AE134" s="8">
        <f t="shared" si="368"/>
        <v>99.778086335573121</v>
      </c>
      <c r="AF134" s="10">
        <f ca="1">+OFFSET('kdef-cy1722'!B$9,ROUNDDOWN((ROW(Sheet1!AF134)-ROW(Sheet1!AF$61))/4,0),0)</f>
        <v>99.4</v>
      </c>
      <c r="AG134" s="10">
        <f ca="1">+OFFSET('kdef-cy1722'!C$9,ROUNDDOWN((ROW(Sheet1!AG134)-ROW(Sheet1!AG$61))/4,0),0)</f>
        <v>100.9</v>
      </c>
      <c r="AH134" s="10">
        <f ca="1">+OFFSET('kdef-cy1722'!D$9,ROUNDDOWN((ROW(Sheet1!AH134)-ROW(Sheet1!AH$61))/4,0),0)</f>
        <v>100</v>
      </c>
      <c r="AI134" s="10">
        <f ca="1">+OFFSET('kdef-cy1722'!F$9,ROUNDDOWN((ROW(Sheet1!AI134)-ROW(Sheet1!AI$61))/4,0),0)</f>
        <v>95.6</v>
      </c>
      <c r="AJ134" s="10">
        <f ca="1">+OFFSET('kdef-cy1722'!G$9,ROUNDDOWN((ROW(Sheet1!AJ134)-ROW(Sheet1!AJ$61))/4,0),0)</f>
        <v>99.5</v>
      </c>
      <c r="AK134" s="10">
        <f ca="1">+OFFSET('kdef-cy1722'!H$9,ROUNDDOWN((ROW(Sheet1!AK134)-ROW(Sheet1!AK$61))/4,0),0)</f>
        <v>100.6</v>
      </c>
      <c r="AL134" s="10">
        <f ca="1">+OFFSET('kdef-cy1722'!I$9,ROUNDDOWN((ROW(Sheet1!AL134)-ROW(Sheet1!AL$61))/4,0),0)</f>
        <v>99.3</v>
      </c>
      <c r="AM134" s="10">
        <f ca="1">+OFFSET('def-cy1722'!$F$8,ROUNDDOWN((ROW(Sheet1!AM134)-ROW(Sheet1!AM$61))/4,0),0)</f>
        <v>99.2</v>
      </c>
      <c r="AN134" s="10">
        <f ca="1">+OFFSET('def-cy1722'!$G$8,ROUNDDOWN((ROW(Sheet1!AN134)-ROW(Sheet1!AN$61))/4,0),0)</f>
        <v>99.6</v>
      </c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9">
        <f t="shared" ref="AX134:AX150" ca="1" si="452">+AF130</f>
        <v>100</v>
      </c>
      <c r="AY134" s="9">
        <f t="shared" ref="AY134:AY150" ca="1" si="453">+AG130</f>
        <v>100</v>
      </c>
      <c r="AZ134" s="9">
        <f t="shared" ref="AZ134:AZ150" ca="1" si="454">+AH130</f>
        <v>100</v>
      </c>
      <c r="BA134" s="9">
        <f t="shared" ref="BA134:BA150" ca="1" si="455">+AI130</f>
        <v>100</v>
      </c>
      <c r="BB134" s="9">
        <f t="shared" ref="BB134:BB150" ca="1" si="456">+AJ130</f>
        <v>100</v>
      </c>
      <c r="BC134" s="9">
        <f t="shared" ref="BC134:BC150" ca="1" si="457">+AK130</f>
        <v>100</v>
      </c>
      <c r="BD134" s="9">
        <f t="shared" ref="BD134:BD150" ca="1" si="458">+AL130</f>
        <v>100</v>
      </c>
      <c r="BE134" s="9">
        <f t="shared" ref="BE134:BE150" ca="1" si="459">+AM130</f>
        <v>100</v>
      </c>
      <c r="BF134" s="9">
        <f t="shared" ref="BF134:BF150" ca="1" si="460">+AN130</f>
        <v>100</v>
      </c>
      <c r="BG134">
        <f t="shared" ca="1" si="369"/>
        <v>3.608271905887699E-4</v>
      </c>
      <c r="BH134">
        <f t="shared" ca="1" si="370"/>
        <v>-1.8041359529438449E-4</v>
      </c>
      <c r="BI134">
        <f t="shared" ca="1" si="371"/>
        <v>3.2635325518219442E-4</v>
      </c>
      <c r="BJ134">
        <f t="shared" ca="1" si="372"/>
        <v>3.5316631605396433E-4</v>
      </c>
      <c r="BK134">
        <f t="shared" ca="1" si="373"/>
        <v>2.1320213830330237E-3</v>
      </c>
      <c r="BL134" s="13">
        <f t="shared" ca="1" si="374"/>
        <v>2.9919545495635681E-3</v>
      </c>
      <c r="BM134">
        <f t="shared" ca="1" si="375"/>
        <v>2.4621955411444074E-2</v>
      </c>
      <c r="BN134">
        <f t="shared" ca="1" si="376"/>
        <v>1.6872954824111479E-2</v>
      </c>
      <c r="BO134" s="13">
        <f t="shared" ca="1" si="377"/>
        <v>4.1494910235555557E-2</v>
      </c>
      <c r="BP134">
        <f t="shared" ca="1" si="378"/>
        <v>4.2344834920234097E-3</v>
      </c>
      <c r="BQ134">
        <f t="shared" ca="1" si="379"/>
        <v>8.3397047687673222E-3</v>
      </c>
      <c r="BR134">
        <f t="shared" ca="1" si="380"/>
        <v>5.7150400712867337E-3</v>
      </c>
      <c r="BS134" s="13">
        <f t="shared" ca="1" si="381"/>
        <v>1.8289228332077467E-2</v>
      </c>
      <c r="BT134" s="5">
        <f t="shared" si="382"/>
        <v>72595.8</v>
      </c>
      <c r="BU134" s="5">
        <f t="shared" ca="1" si="383"/>
        <v>261865.4239385571</v>
      </c>
      <c r="BV134" s="5">
        <f t="shared" ca="1" si="384"/>
        <v>38533.144720680924</v>
      </c>
      <c r="BW134" s="5">
        <f t="shared" ca="1" si="385"/>
        <v>111096.36326512386</v>
      </c>
      <c r="BX134" s="5">
        <f t="shared" si="386"/>
        <v>72434.7</v>
      </c>
      <c r="BY134" s="5">
        <f t="shared" si="387"/>
        <v>261523.80000000002</v>
      </c>
      <c r="BZ134" s="5">
        <f t="shared" si="388"/>
        <v>37399</v>
      </c>
      <c r="CA134" s="5">
        <f t="shared" si="389"/>
        <v>109833.7</v>
      </c>
      <c r="CB134" s="9">
        <f t="shared" si="390"/>
        <v>99.778086335573121</v>
      </c>
      <c r="CC134" s="9">
        <f t="shared" ca="1" si="391"/>
        <v>99.869542174213407</v>
      </c>
      <c r="CD134" s="9">
        <f t="shared" ca="1" si="392"/>
        <v>97.056703446079695</v>
      </c>
      <c r="CE134" s="9">
        <f t="shared" ca="1" si="393"/>
        <v>98.863452206702206</v>
      </c>
      <c r="CG134" s="5">
        <f t="shared" si="394"/>
        <v>99.877564314756398</v>
      </c>
      <c r="CH134" s="5">
        <f t="shared" ca="1" si="395"/>
        <v>99.869542174213407</v>
      </c>
      <c r="CI134" s="5">
        <f t="shared" si="396"/>
        <v>97.191253592794141</v>
      </c>
      <c r="CJ134" s="5">
        <f t="shared" ca="1" si="397"/>
        <v>97.056703446079695</v>
      </c>
      <c r="CK134" s="5">
        <f t="shared" si="398"/>
        <v>98.881932665679955</v>
      </c>
      <c r="CL134" s="5">
        <f t="shared" ca="1" si="399"/>
        <v>98.863452206702206</v>
      </c>
      <c r="CN134" s="1">
        <f t="shared" si="400"/>
        <v>61.883614904675383</v>
      </c>
      <c r="CO134" s="1">
        <f t="shared" si="401"/>
        <v>8.9966605264891548</v>
      </c>
      <c r="CP134" s="1">
        <f t="shared" ca="1" si="402"/>
        <v>32.452487923548809</v>
      </c>
      <c r="CQ134" s="1">
        <f t="shared" ca="1" si="403"/>
        <v>4.7753399242110977</v>
      </c>
      <c r="CR134" s="1">
        <f t="shared" ca="1" si="404"/>
        <v>13.767962692384952</v>
      </c>
      <c r="CS134" s="83">
        <f t="shared" si="405"/>
        <v>-8.3100984230307393E-4</v>
      </c>
      <c r="CT134" s="83">
        <f t="shared" si="406"/>
        <v>1.0107280891218871E-2</v>
      </c>
      <c r="CU134" s="83">
        <f t="shared" ca="1" si="407"/>
        <v>6.7118136308454562E-3</v>
      </c>
      <c r="CV134" s="83">
        <f t="shared" ca="1" si="408"/>
        <v>4.4381420820664715E-2</v>
      </c>
      <c r="CW134" s="83">
        <f t="shared" ca="1" si="409"/>
        <v>2.1848318120134588E-2</v>
      </c>
      <c r="CX134" s="83">
        <f t="shared" si="410"/>
        <v>-5.8495767493435841E-3</v>
      </c>
      <c r="CY134" s="83">
        <f t="shared" si="411"/>
        <v>-4.1882287443985476E-3</v>
      </c>
      <c r="CZ134" s="83">
        <f t="shared" ca="1" si="412"/>
        <v>-2.2228289055299067E-3</v>
      </c>
      <c r="DA134" s="83">
        <f t="shared" ca="1" si="413"/>
        <v>-1.9288119309887441E-2</v>
      </c>
      <c r="DB134" s="83">
        <f t="shared" ca="1" si="414"/>
        <v>-9.4415205670038086E-3</v>
      </c>
      <c r="EO134" s="91">
        <v>72427.899999999994</v>
      </c>
      <c r="EP134" s="129"/>
      <c r="EQ134" s="5">
        <f t="shared" ref="EQ134:EQ152" ca="1" si="461">+EO134/CE134*100/4</f>
        <v>18315.135265701836</v>
      </c>
      <c r="ER134" s="7">
        <f ca="1">+ER133+$EQ133</f>
        <v>847347.13135677541</v>
      </c>
      <c r="ES134" s="4">
        <f ca="1">+ER133+EQ133</f>
        <v>847347.13135677541</v>
      </c>
      <c r="ET134" s="131">
        <f ca="1">+ET133+EQ133-(ES137-ER137)/4</f>
        <v>827359.29204172129</v>
      </c>
      <c r="EU134" s="132">
        <v>636950.4</v>
      </c>
      <c r="EV134" s="5">
        <f t="shared" ref="EV134:EV154" ca="1" si="462">+GC134</f>
        <v>6273.333333333333</v>
      </c>
      <c r="EW134" s="92">
        <f t="shared" ca="1" si="415"/>
        <v>101.7</v>
      </c>
      <c r="EX134">
        <f t="shared" ca="1" si="416"/>
        <v>0.71277355826285416</v>
      </c>
      <c r="EY134">
        <f t="shared" ref="EY134:EY154" ca="1" si="463">+L134/((EU134^$EM$19)*(EV134*EW134)^(1-$EM$19))</f>
        <v>0.7831472957115081</v>
      </c>
      <c r="EZ134">
        <f t="shared" ca="1" si="417"/>
        <v>3.3140380772585598E-3</v>
      </c>
      <c r="FA134">
        <f t="shared" ca="1" si="417"/>
        <v>1.3497111655989293E-3</v>
      </c>
      <c r="FC134" s="6">
        <f>+call!C172</f>
        <v>7.8333333333333297E-2</v>
      </c>
      <c r="FE134" s="142">
        <f>fof!B196/10</f>
        <v>7078.7</v>
      </c>
      <c r="FF134" s="142">
        <f>fof!C196/10</f>
        <v>240836.2</v>
      </c>
      <c r="FN134" s="5">
        <f t="shared" si="418"/>
        <v>7078.7</v>
      </c>
      <c r="FO134" s="5">
        <f t="shared" si="419"/>
        <v>240836.2</v>
      </c>
      <c r="FP134" s="1">
        <f t="shared" si="420"/>
        <v>0.87724993551774033</v>
      </c>
      <c r="FQ134" s="1">
        <f t="shared" si="421"/>
        <v>29.84637587697425</v>
      </c>
      <c r="FR134" s="211">
        <f>+FP134/消費税調整!$E134*100</f>
        <v>0.9055412103741225</v>
      </c>
      <c r="FS134" s="211">
        <f>+FQ134/消費税調整!$E134*100</f>
        <v>30.808920289022595</v>
      </c>
      <c r="FT134" s="83">
        <f t="shared" si="422"/>
        <v>-0.11632107745738982</v>
      </c>
      <c r="FU134" s="83">
        <f t="shared" si="423"/>
        <v>-9.0330045965441266E-2</v>
      </c>
      <c r="FW134" s="5">
        <f>kshotoku1722!E82</f>
        <v>253207.2</v>
      </c>
      <c r="FX134" s="72">
        <f t="shared" ca="1" si="424"/>
        <v>0.39687773315903813</v>
      </c>
      <c r="FY134">
        <f t="shared" ca="1" si="425"/>
        <v>3.6905179072239083E-3</v>
      </c>
      <c r="GA134" s="72">
        <f ca="1">+AVERAGE(OFFSET(Maikin05!$F$10,ROUNDDOWN((ROW(GA134)-ROW(GA$45))/4,0),MOD(ROW(GA134)-ROW(GA$45),4)*3):OFFSET(Maikin05!$F$10,ROUNDDOWN((ROW(GA134)-ROW(GA$45))/4,0),MOD(ROW(GA134)-ROW(GA$45),4)*3+2))</f>
        <v>101.7</v>
      </c>
      <c r="GB134" s="72">
        <f ca="1">+AVERAGE(OFFSET(Maikin30!$F$20,ROUNDDOWN((ROW(GB134)-ROW(GB$5))/4,0),MOD(ROW(GB134)-ROW(GB$5),4)*3):OFFSET(Maikin30!$F$20,ROUNDDOWN((ROW(GB134)-ROW(GB$5))/4,0),MOD(ROW(GB134)-ROW(GB$5),4)*3+2))</f>
        <v>101.3</v>
      </c>
      <c r="GC134" s="5">
        <f ca="1">+AVERAGE(OFFSET(Rocho!$J$66,(ROW(GC134)-ROW($GC$5))*3,0):OFFSET(Rocho!$J$66,(ROW(GC134)-ROW($GC$5))*3+2,0))</f>
        <v>6273.333333333333</v>
      </c>
      <c r="GD134" s="72">
        <f t="shared" ca="1" si="426"/>
        <v>79.065888420253344</v>
      </c>
      <c r="GE134">
        <f t="shared" ca="1" si="427"/>
        <v>-7.293730946255469E-3</v>
      </c>
      <c r="GG134" s="87" t="s">
        <v>353</v>
      </c>
      <c r="GH134" s="79">
        <f ca="1">+AVERAGE(OFFSET(Rocho!$D$6,(ROW(GH134)-ROW($GH$5))*3,0):OFFSET(Rocho!$D$6,(ROW(GH134)-ROW($GH$5))*3+2,0))/10000</f>
        <v>11061.333333333332</v>
      </c>
      <c r="GI134" s="82">
        <f>Rocho!T135</f>
        <v>8339.6456283972202</v>
      </c>
      <c r="GJ134">
        <f t="shared" si="304"/>
        <v>-1.6929380502345797E-3</v>
      </c>
      <c r="GL134" s="94">
        <f t="shared" si="428"/>
        <v>233646.5</v>
      </c>
      <c r="GM134" s="5">
        <f>+K134</f>
        <v>72434.7</v>
      </c>
      <c r="GN134" s="5">
        <f>+'gaku-mk1722'!C81-'gaku-mk1722'!D81</f>
        <v>7046.2000000000116</v>
      </c>
      <c r="GO134" s="5">
        <f>+F134</f>
        <v>22916.9</v>
      </c>
      <c r="GP134" s="5">
        <f>+J134</f>
        <v>14482.1</v>
      </c>
      <c r="GQ134" s="5">
        <f>+'gaku-mk1722'!H81</f>
        <v>-8.9</v>
      </c>
      <c r="GR134" s="5">
        <f>+'gaku-mk1722'!W81</f>
        <v>124337.5</v>
      </c>
      <c r="GS134" s="5">
        <f>+'gaku-mk1722'!M81</f>
        <v>73405</v>
      </c>
      <c r="GT134" s="5">
        <f>+'gaku-mk1722'!N81</f>
        <v>80967</v>
      </c>
      <c r="GU134" s="5">
        <f>+U134</f>
        <v>72595.8</v>
      </c>
      <c r="GV134" s="5">
        <f>+'gaku-jk1722'!C81-'gaku-jk1722'!D81</f>
        <v>7134.2999999999884</v>
      </c>
      <c r="GW134" s="5">
        <f>+P134</f>
        <v>23846.799999999999</v>
      </c>
      <c r="GX134" s="5">
        <f>+T134</f>
        <v>14633</v>
      </c>
      <c r="GY134" s="5">
        <f>+'gaku-jk1722'!H81</f>
        <v>120.6</v>
      </c>
      <c r="GZ134" s="5">
        <f>+'gaku-jk1722'!Z81</f>
        <v>125352.3</v>
      </c>
      <c r="HA134" s="5">
        <f>+'gaku-jk1722'!M81</f>
        <v>75068.2</v>
      </c>
      <c r="HB134" s="5">
        <f>+'gaku-jk1722'!N81</f>
        <v>81225.8</v>
      </c>
      <c r="HC134" s="9">
        <f t="shared" ca="1" si="429"/>
        <v>99.6</v>
      </c>
      <c r="HD134">
        <f ca="1">+OFFSET('def-cy1722'!$C$8,ROUNDDOWN((ROW(Sheet1!HG134)-ROW(Sheet1!HG$61))/4,0),0)</f>
        <v>99.4</v>
      </c>
      <c r="HE134" s="9">
        <f t="shared" ca="1" si="430"/>
        <v>95.6</v>
      </c>
      <c r="HF134" s="9">
        <f t="shared" ca="1" si="431"/>
        <v>99.2</v>
      </c>
      <c r="HG134">
        <f ca="1">+OFFSET('def-cy1722'!$H$8,ROUNDDOWN((ROW(Sheet1!HG134)-ROW(Sheet1!HG$61))/4,0),0)</f>
        <v>98.2</v>
      </c>
      <c r="HH134">
        <f ca="1">+OFFSET('def-cy1722'!$W$8,ROUNDDOWN((ROW(Sheet1!HG134)-ROW(Sheet1!HG$61))/4,0),0)</f>
        <v>99.4</v>
      </c>
      <c r="HI134">
        <f ca="1">+OFFSET('def-cy1722'!$M$8,ROUNDDOWN((ROW(Sheet1!HG134)-ROW(Sheet1!HG$61))/4,0),0)</f>
        <v>98.2</v>
      </c>
      <c r="HJ134">
        <f ca="1">+OFFSET('def-cy1722'!$N$8,ROUNDDOWN((ROW(Sheet1!HG134)-ROW(Sheet1!HG$61))/4,0),0)</f>
        <v>99.4</v>
      </c>
      <c r="HS134" s="9">
        <f t="shared" ca="1" si="349"/>
        <v>100</v>
      </c>
      <c r="HT134" s="9">
        <f t="shared" ca="1" si="350"/>
        <v>100</v>
      </c>
      <c r="HU134" s="9">
        <f t="shared" ca="1" si="351"/>
        <v>100</v>
      </c>
      <c r="HV134" s="9">
        <f t="shared" ca="1" si="352"/>
        <v>100</v>
      </c>
      <c r="HW134" s="9">
        <f t="shared" ca="1" si="353"/>
        <v>100</v>
      </c>
      <c r="HX134" s="9">
        <f t="shared" ca="1" si="354"/>
        <v>100</v>
      </c>
      <c r="HY134" s="9">
        <f t="shared" ca="1" si="355"/>
        <v>100</v>
      </c>
      <c r="HZ134" s="9">
        <f t="shared" ca="1" si="356"/>
        <v>100</v>
      </c>
      <c r="IA134">
        <f t="shared" ca="1" si="432"/>
        <v>1.9203202224395536E-3</v>
      </c>
      <c r="IB134">
        <f t="shared" ca="1" si="433"/>
        <v>6.6518994498854949E-4</v>
      </c>
      <c r="IC134">
        <f t="shared" ca="1" si="434"/>
        <v>3.7820205809769004E-3</v>
      </c>
      <c r="ID134">
        <f t="shared" ca="1" si="435"/>
        <v>2.5917463231625772E-3</v>
      </c>
      <c r="IE134">
        <f t="shared" ca="1" si="436"/>
        <v>-8.8324752383042958E-3</v>
      </c>
      <c r="IF134">
        <f t="shared" ref="IF134:IF150" ca="1" si="464">+HX134*(GZ134-GZ133)/($HS134*$GU133+$HT134*$GV133+$HU134*$GW133+$HV134*$GX133+$HW134*$GY133+$HX134*$GZ133+$HY134*$HA133-$HZ134*$HB133)</f>
        <v>-2.3655817418663898E-3</v>
      </c>
      <c r="IG134">
        <f t="shared" ca="1" si="437"/>
        <v>-3.2091257408553369E-3</v>
      </c>
      <c r="IH134">
        <f t="shared" ca="1" si="438"/>
        <v>-7.0560023414685934E-3</v>
      </c>
      <c r="II134">
        <f t="shared" ca="1" si="439"/>
        <v>-1.2503907990927036E-2</v>
      </c>
      <c r="IJ134" s="5">
        <f t="shared" ca="1" si="440"/>
        <v>257464.91987191304</v>
      </c>
      <c r="IK134" s="1">
        <f t="shared" ca="1" si="441"/>
        <v>31.90714175706216</v>
      </c>
      <c r="IL134">
        <f t="shared" ca="1" si="442"/>
        <v>-8.8584136043613412E-3</v>
      </c>
      <c r="IM134" s="5">
        <f t="shared" si="443"/>
        <v>233646.5</v>
      </c>
      <c r="IN134">
        <f t="shared" ca="1" si="444"/>
        <v>90.748867890910134</v>
      </c>
      <c r="IW134">
        <f>+util!B132</f>
        <v>99.6</v>
      </c>
      <c r="IX134">
        <f t="shared" si="445"/>
        <v>-2.9675768146116666E-2</v>
      </c>
      <c r="IY134">
        <f t="shared" si="446"/>
        <v>-1.7805460887669999E-2</v>
      </c>
      <c r="JA134" s="5">
        <f t="shared" si="447"/>
        <v>123812.80000000002</v>
      </c>
      <c r="JB134" s="1">
        <f t="shared" si="448"/>
        <v>3.3105911922778688</v>
      </c>
      <c r="JC134" s="5">
        <f t="shared" ca="1" si="449"/>
        <v>136434.53949071438</v>
      </c>
      <c r="JD134" s="1">
        <f t="shared" ca="1" si="450"/>
        <v>16.90807506613104</v>
      </c>
      <c r="JE134">
        <f t="shared" ca="1" si="451"/>
        <v>-3.5947147921835648E-2</v>
      </c>
      <c r="JG134">
        <f t="shared" ref="JG134:JG154" si="465">M134/L134</f>
        <v>0.57211852426820498</v>
      </c>
    </row>
    <row r="135" spans="1:267" x14ac:dyDescent="0.15">
      <c r="A135" t="s">
        <v>374</v>
      </c>
      <c r="B135" s="5">
        <f>+'gaku-mk1722'!B82</f>
        <v>492413.4</v>
      </c>
      <c r="C135" s="5">
        <f>+'kgaku-mk1722'!B83</f>
        <v>281642.90000000002</v>
      </c>
      <c r="D135" s="5">
        <f>+'kgaku-mk1722'!C83</f>
        <v>1951.7</v>
      </c>
      <c r="E135" s="5">
        <f>+'kgaku-mk1722'!D83</f>
        <v>945</v>
      </c>
      <c r="F135" s="5">
        <f>+'kgaku-mk1722'!F83</f>
        <v>22525.599999999999</v>
      </c>
      <c r="G135" s="5">
        <f>+'kgaku-mk1722'!G83</f>
        <v>13752.2</v>
      </c>
      <c r="H135" s="5">
        <f>+'kgaku-mk1722'!H83</f>
        <v>76221.7</v>
      </c>
      <c r="I135" s="5">
        <f>+'kgaku-mk1722'!I83</f>
        <v>168136.6</v>
      </c>
      <c r="J135" s="5">
        <f>+'gaku-mk1722'!F82</f>
        <v>14753.5</v>
      </c>
      <c r="K135" s="5">
        <f>+'gaku-mk1722'!G82</f>
        <v>71741.8</v>
      </c>
      <c r="L135" s="5">
        <f>+'gaku-jk1722'!B82</f>
        <v>497316.4</v>
      </c>
      <c r="M135" s="5">
        <f>+'kgaku-jk1722'!B83</f>
        <v>284975.90000000002</v>
      </c>
      <c r="N135" s="5">
        <f>+'kgaku-jk1722'!C83</f>
        <v>1949.3</v>
      </c>
      <c r="O135" s="5">
        <f>+'kgaku-jk1722'!D83</f>
        <v>948.2</v>
      </c>
      <c r="P135" s="5">
        <f>+'kgaku-jk1722'!F83</f>
        <v>23917.9</v>
      </c>
      <c r="Q135" s="5">
        <f>+'kgaku-jk1722'!G83</f>
        <v>13844.5</v>
      </c>
      <c r="R135" s="5">
        <f>+'kgaku-jk1722'!H83</f>
        <v>76695.8</v>
      </c>
      <c r="S135" s="5">
        <f>+'kgaku-jk1722'!I83</f>
        <v>169526</v>
      </c>
      <c r="T135" s="5">
        <f>+'gaku-jk1722'!F82</f>
        <v>14925.5</v>
      </c>
      <c r="U135" s="5">
        <f>+'gaku-jk1722'!G82</f>
        <v>72233.5</v>
      </c>
      <c r="V135" s="8">
        <f t="shared" si="359"/>
        <v>99.014108523266074</v>
      </c>
      <c r="W135" s="8">
        <f t="shared" si="360"/>
        <v>98.830427415090185</v>
      </c>
      <c r="X135" s="8">
        <f t="shared" si="361"/>
        <v>100.1231211204022</v>
      </c>
      <c r="Y135" s="8">
        <f t="shared" si="362"/>
        <v>99.662518456021928</v>
      </c>
      <c r="Z135" s="8">
        <f t="shared" si="363"/>
        <v>94.178836770786717</v>
      </c>
      <c r="AA135" s="8">
        <f t="shared" si="364"/>
        <v>99.333309256383401</v>
      </c>
      <c r="AB135" s="8">
        <f t="shared" si="365"/>
        <v>99.381843595086039</v>
      </c>
      <c r="AC135" s="8">
        <f t="shared" si="366"/>
        <v>99.180420702429132</v>
      </c>
      <c r="AD135" s="8">
        <f t="shared" si="367"/>
        <v>98.847609795316743</v>
      </c>
      <c r="AE135" s="8">
        <f t="shared" si="368"/>
        <v>99.31929091072702</v>
      </c>
      <c r="AF135" s="10">
        <f ca="1">+OFFSET('kdef-cy1722'!B$9,ROUNDDOWN((ROW(Sheet1!AF135)-ROW(Sheet1!AF$61))/4,0),0)</f>
        <v>99.4</v>
      </c>
      <c r="AG135" s="10">
        <f ca="1">+OFFSET('kdef-cy1722'!C$9,ROUNDDOWN((ROW(Sheet1!AG135)-ROW(Sheet1!AG$61))/4,0),0)</f>
        <v>100.9</v>
      </c>
      <c r="AH135" s="10">
        <f ca="1">+OFFSET('kdef-cy1722'!D$9,ROUNDDOWN((ROW(Sheet1!AH135)-ROW(Sheet1!AH$61))/4,0),0)</f>
        <v>100</v>
      </c>
      <c r="AI135" s="10">
        <f ca="1">+OFFSET('kdef-cy1722'!F$9,ROUNDDOWN((ROW(Sheet1!AI135)-ROW(Sheet1!AI$61))/4,0),0)</f>
        <v>95.6</v>
      </c>
      <c r="AJ135" s="10">
        <f ca="1">+OFFSET('kdef-cy1722'!G$9,ROUNDDOWN((ROW(Sheet1!AJ135)-ROW(Sheet1!AJ$61))/4,0),0)</f>
        <v>99.5</v>
      </c>
      <c r="AK135" s="10">
        <f ca="1">+OFFSET('kdef-cy1722'!H$9,ROUNDDOWN((ROW(Sheet1!AK135)-ROW(Sheet1!AK$61))/4,0),0)</f>
        <v>100.6</v>
      </c>
      <c r="AL135" s="10">
        <f ca="1">+OFFSET('kdef-cy1722'!I$9,ROUNDDOWN((ROW(Sheet1!AL135)-ROW(Sheet1!AL$61))/4,0),0)</f>
        <v>99.3</v>
      </c>
      <c r="AM135" s="10">
        <f ca="1">+OFFSET('def-cy1722'!$F$8,ROUNDDOWN((ROW(Sheet1!AM135)-ROW(Sheet1!AM$61))/4,0),0)</f>
        <v>99.2</v>
      </c>
      <c r="AN135" s="10">
        <f ca="1">+OFFSET('def-cy1722'!$G$8,ROUNDDOWN((ROW(Sheet1!AN135)-ROW(Sheet1!AN$61))/4,0),0)</f>
        <v>99.6</v>
      </c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9">
        <f t="shared" ca="1" si="452"/>
        <v>100</v>
      </c>
      <c r="AY135" s="9">
        <f t="shared" ca="1" si="453"/>
        <v>100</v>
      </c>
      <c r="AZ135" s="9">
        <f t="shared" ca="1" si="454"/>
        <v>100</v>
      </c>
      <c r="BA135" s="9">
        <f t="shared" ca="1" si="455"/>
        <v>100</v>
      </c>
      <c r="BB135" s="9">
        <f t="shared" ca="1" si="456"/>
        <v>100</v>
      </c>
      <c r="BC135" s="9">
        <f t="shared" ca="1" si="457"/>
        <v>100</v>
      </c>
      <c r="BD135" s="9">
        <f t="shared" ca="1" si="458"/>
        <v>100</v>
      </c>
      <c r="BE135" s="9">
        <f t="shared" ca="1" si="459"/>
        <v>100</v>
      </c>
      <c r="BF135" s="9">
        <f t="shared" ca="1" si="460"/>
        <v>100</v>
      </c>
      <c r="BG135">
        <f t="shared" ca="1" si="369"/>
        <v>-4.2963873302020073E-4</v>
      </c>
      <c r="BH135">
        <f t="shared" ca="1" si="370"/>
        <v>-2.6733076721256884E-5</v>
      </c>
      <c r="BI135">
        <f t="shared" ca="1" si="371"/>
        <v>-3.9259432670645542E-4</v>
      </c>
      <c r="BJ135">
        <f t="shared" ca="1" si="372"/>
        <v>-1.3824819675849987E-3</v>
      </c>
      <c r="BK135">
        <f t="shared" ca="1" si="373"/>
        <v>-7.492899503872731E-4</v>
      </c>
      <c r="BL135" s="13">
        <f t="shared" ca="1" si="374"/>
        <v>-2.9807380544201846E-3</v>
      </c>
      <c r="BM135">
        <f t="shared" ca="1" si="375"/>
        <v>1.8477227012614979E-3</v>
      </c>
      <c r="BN135">
        <f t="shared" ca="1" si="376"/>
        <v>7.6013908596198523E-3</v>
      </c>
      <c r="BO135" s="13">
        <f t="shared" ca="1" si="377"/>
        <v>9.4491135608813503E-3</v>
      </c>
      <c r="BP135">
        <f t="shared" ca="1" si="378"/>
        <v>-3.2617424528879691E-3</v>
      </c>
      <c r="BQ135">
        <f t="shared" ca="1" si="379"/>
        <v>6.40104577422964E-4</v>
      </c>
      <c r="BR135">
        <f t="shared" ca="1" si="380"/>
        <v>2.6333416159804676E-3</v>
      </c>
      <c r="BS135" s="13">
        <f t="shared" ca="1" si="381"/>
        <v>1.1703740515462378E-5</v>
      </c>
      <c r="BT135" s="5">
        <f t="shared" si="382"/>
        <v>72233.5</v>
      </c>
      <c r="BU135" s="5">
        <f t="shared" ca="1" si="383"/>
        <v>261084.87170428655</v>
      </c>
      <c r="BV135" s="5">
        <f t="shared" ca="1" si="384"/>
        <v>38897.248781004513</v>
      </c>
      <c r="BW135" s="5">
        <f t="shared" ca="1" si="385"/>
        <v>111097.66350813172</v>
      </c>
      <c r="BX135" s="5">
        <f t="shared" si="386"/>
        <v>71741.8</v>
      </c>
      <c r="BY135" s="5">
        <f t="shared" si="387"/>
        <v>259117.2</v>
      </c>
      <c r="BZ135" s="5">
        <f t="shared" si="388"/>
        <v>37279.1</v>
      </c>
      <c r="CA135" s="5">
        <f t="shared" si="389"/>
        <v>109020.9</v>
      </c>
      <c r="CB135" s="9">
        <f t="shared" si="390"/>
        <v>99.31929091072702</v>
      </c>
      <c r="CC135" s="9">
        <f t="shared" ca="1" si="391"/>
        <v>99.246347867096958</v>
      </c>
      <c r="CD135" s="9">
        <f t="shared" ca="1" si="392"/>
        <v>95.839940274144169</v>
      </c>
      <c r="CE135" s="9">
        <f t="shared" ca="1" si="393"/>
        <v>98.130686602621736</v>
      </c>
      <c r="CG135" s="5">
        <f t="shared" si="394"/>
        <v>99.255943213476542</v>
      </c>
      <c r="CH135" s="5">
        <f t="shared" ca="1" si="395"/>
        <v>99.246347867096958</v>
      </c>
      <c r="CI135" s="5">
        <f t="shared" si="396"/>
        <v>95.972803616573216</v>
      </c>
      <c r="CJ135" s="5">
        <f t="shared" ca="1" si="397"/>
        <v>95.839940274144169</v>
      </c>
      <c r="CK135" s="5">
        <f t="shared" si="398"/>
        <v>98.149030086363581</v>
      </c>
      <c r="CL135" s="5">
        <f t="shared" ca="1" si="399"/>
        <v>98.130686602621736</v>
      </c>
      <c r="CN135" s="1">
        <f t="shared" si="400"/>
        <v>61.854954009814101</v>
      </c>
      <c r="CO135" s="1">
        <f t="shared" si="401"/>
        <v>8.984219745151993</v>
      </c>
      <c r="CP135" s="1">
        <f t="shared" ca="1" si="402"/>
        <v>32.473074951734667</v>
      </c>
      <c r="CQ135" s="1">
        <f t="shared" ca="1" si="403"/>
        <v>4.8379412672844326</v>
      </c>
      <c r="CR135" s="1">
        <f t="shared" ca="1" si="404"/>
        <v>13.81804595000947</v>
      </c>
      <c r="CS135" s="83">
        <f t="shared" si="405"/>
        <v>-4.6324918132262623E-4</v>
      </c>
      <c r="CT135" s="83">
        <f t="shared" si="406"/>
        <v>-1.3837791180850636E-3</v>
      </c>
      <c r="CU135" s="83">
        <f t="shared" ca="1" si="407"/>
        <v>6.3417328904405803E-4</v>
      </c>
      <c r="CV135" s="83">
        <f t="shared" ca="1" si="408"/>
        <v>1.3024112523695111E-2</v>
      </c>
      <c r="CW135" s="83">
        <f t="shared" ca="1" si="409"/>
        <v>3.6310662627012011E-3</v>
      </c>
      <c r="CX135" s="83">
        <f t="shared" si="410"/>
        <v>-1.5003224942065302E-3</v>
      </c>
      <c r="CY135" s="83">
        <f t="shared" si="411"/>
        <v>-4.6087622377114848E-3</v>
      </c>
      <c r="CZ135" s="83">
        <f t="shared" ca="1" si="412"/>
        <v>-6.2596344457718119E-3</v>
      </c>
      <c r="DA135" s="83">
        <f t="shared" ca="1" si="413"/>
        <v>-1.2615868133051751E-2</v>
      </c>
      <c r="DB135" s="83">
        <f t="shared" ca="1" si="414"/>
        <v>-7.4395003643618965E-3</v>
      </c>
      <c r="EO135" s="91">
        <v>71732.5</v>
      </c>
      <c r="EP135" s="129"/>
      <c r="EQ135" s="5">
        <f t="shared" ca="1" si="461"/>
        <v>18274.73710911637</v>
      </c>
      <c r="ER135" s="7">
        <f ca="1">+ER134+$EQ134</f>
        <v>865662.26662247721</v>
      </c>
      <c r="ES135" s="7">
        <f ca="1">+ES134+$EQ134</f>
        <v>865662.26662247721</v>
      </c>
      <c r="ET135" s="7">
        <f ca="1">+ET134+EQ134-(ES137-ER137)/4</f>
        <v>825686.5879923692</v>
      </c>
      <c r="EU135" s="132">
        <v>634798.1</v>
      </c>
      <c r="EV135" s="5">
        <f t="shared" ca="1" si="462"/>
        <v>6282</v>
      </c>
      <c r="EW135" s="92">
        <f t="shared" ca="1" si="415"/>
        <v>100.86666666666667</v>
      </c>
      <c r="EX135">
        <f t="shared" ca="1" si="416"/>
        <v>0.71350679538929729</v>
      </c>
      <c r="EY135">
        <f t="shared" ca="1" si="463"/>
        <v>0.78433712868391836</v>
      </c>
      <c r="EZ135">
        <f t="shared" ca="1" si="417"/>
        <v>1.0281810152696096E-3</v>
      </c>
      <c r="FA135">
        <f t="shared" ca="1" si="417"/>
        <v>1.5181435712096538E-3</v>
      </c>
      <c r="FC135" s="6">
        <f>+call!C173</f>
        <v>8.5000000000000006E-2</v>
      </c>
      <c r="FE135" s="142">
        <f>fof!B197/10</f>
        <v>7315</v>
      </c>
      <c r="FF135" s="142">
        <f>fof!C197/10</f>
        <v>230852.2</v>
      </c>
      <c r="FN135" s="5">
        <f t="shared" si="418"/>
        <v>7315</v>
      </c>
      <c r="FO135" s="5">
        <f t="shared" si="419"/>
        <v>230852.2</v>
      </c>
      <c r="FP135" s="1">
        <f t="shared" si="420"/>
        <v>0.90982116934368162</v>
      </c>
      <c r="FQ135" s="1">
        <f t="shared" si="421"/>
        <v>28.712811831792411</v>
      </c>
      <c r="FR135" s="211">
        <f>+FP135/消費税調整!$E135*100</f>
        <v>0.94057296988424088</v>
      </c>
      <c r="FS135" s="211">
        <f>+FQ135/消費税調整!$E135*100</f>
        <v>29.683299980630316</v>
      </c>
      <c r="FT135" s="83">
        <f t="shared" si="422"/>
        <v>3.7956444529997593E-2</v>
      </c>
      <c r="FU135" s="83">
        <f t="shared" si="423"/>
        <v>-3.7219670371519985E-2</v>
      </c>
      <c r="FW135" s="5">
        <f>kshotoku1722!E83</f>
        <v>253347.20000000001</v>
      </c>
      <c r="FX135" s="72">
        <f t="shared" ca="1" si="424"/>
        <v>0.39982551727751403</v>
      </c>
      <c r="FY135">
        <f t="shared" ca="1" si="425"/>
        <v>7.3999888127210785E-3</v>
      </c>
      <c r="GA135" s="72">
        <f ca="1">+AVERAGE(OFFSET(Maikin05!$F$10,ROUNDDOWN((ROW(GA135)-ROW(GA$45))/4,0),MOD(ROW(GA135)-ROW(GA$45),4)*3):OFFSET(Maikin05!$F$10,ROUNDDOWN((ROW(GA135)-ROW(GA$45))/4,0),MOD(ROW(GA135)-ROW(GA$45),4)*3+2))</f>
        <v>100.86666666666667</v>
      </c>
      <c r="GB135" s="72">
        <f ca="1">+AVERAGE(OFFSET(Maikin30!$F$20,ROUNDDOWN((ROW(GB135)-ROW(GB$5))/4,0),MOD(ROW(GB135)-ROW(GB$5),4)*3):OFFSET(Maikin30!$F$20,ROUNDDOWN((ROW(GB135)-ROW(GB$5))/4,0),MOD(ROW(GB135)-ROW(GB$5),4)*3+2))</f>
        <v>100.3</v>
      </c>
      <c r="GC135" s="5">
        <f ca="1">+AVERAGE(OFFSET(Rocho!$J$66,(ROW(GC135)-ROW($GC$5))*3,0):OFFSET(Rocho!$J$66,(ROW(GC135)-ROW($GC$5))*3+2,0))</f>
        <v>6282</v>
      </c>
      <c r="GD135" s="72">
        <f t="shared" ca="1" si="426"/>
        <v>78.811085298164812</v>
      </c>
      <c r="GE135">
        <f t="shared" ca="1" si="427"/>
        <v>-3.2278721503634115E-3</v>
      </c>
      <c r="GG135" s="87" t="s">
        <v>354</v>
      </c>
      <c r="GH135" s="79">
        <f ca="1">+AVERAGE(OFFSET(Rocho!$D$6,(ROW(GH135)-ROW($GH$5))*3,0):OFFSET(Rocho!$D$6,(ROW(GH135)-ROW($GH$5))*3+2,0))/10000</f>
        <v>11071.333333333332</v>
      </c>
      <c r="GI135" s="82">
        <f>Rocho!T136</f>
        <v>8327.0227125790698</v>
      </c>
      <c r="GJ135">
        <f t="shared" ref="GJ135:GJ172" si="466">LN(GI135/GI134)</f>
        <v>-1.514750035637081E-3</v>
      </c>
      <c r="GL135" s="94">
        <f t="shared" si="428"/>
        <v>233296.19999999998</v>
      </c>
      <c r="GM135" s="5">
        <f>+K135</f>
        <v>71741.8</v>
      </c>
      <c r="GN135" s="5">
        <f>+'gaku-mk1722'!C82-'gaku-mk1722'!D82</f>
        <v>7184.6999999999534</v>
      </c>
      <c r="GO135" s="5">
        <f>+F135</f>
        <v>22525.599999999999</v>
      </c>
      <c r="GP135" s="5">
        <f>+J135</f>
        <v>14753.5</v>
      </c>
      <c r="GQ135" s="5">
        <f>+'gaku-mk1722'!H82</f>
        <v>1241.5</v>
      </c>
      <c r="GR135" s="5">
        <f>+'gaku-mk1722'!W82</f>
        <v>124120.1</v>
      </c>
      <c r="GS135" s="5">
        <f>+'gaku-mk1722'!M82</f>
        <v>70822.899999999994</v>
      </c>
      <c r="GT135" s="5">
        <f>+'gaku-mk1722'!N82</f>
        <v>79093.899999999994</v>
      </c>
      <c r="GU135" s="5">
        <f>+U135</f>
        <v>72233.5</v>
      </c>
      <c r="GV135" s="5">
        <f>+'gaku-jk1722'!C82-'gaku-jk1722'!D82</f>
        <v>7306.8999999999651</v>
      </c>
      <c r="GW135" s="5">
        <f>+P135</f>
        <v>23917.9</v>
      </c>
      <c r="GX135" s="5">
        <f>+T135</f>
        <v>14925.5</v>
      </c>
      <c r="GY135" s="5">
        <f>+'gaku-jk1722'!H82</f>
        <v>1448.6</v>
      </c>
      <c r="GZ135" s="5">
        <f>+'gaku-jk1722'!Z82</f>
        <v>125020.7</v>
      </c>
      <c r="HA135" s="5">
        <f>+'gaku-jk1722'!M82</f>
        <v>72396.100000000006</v>
      </c>
      <c r="HB135" s="5">
        <f>+'gaku-jk1722'!N82</f>
        <v>80970.3</v>
      </c>
      <c r="HC135" s="9">
        <f t="shared" ca="1" si="429"/>
        <v>99.6</v>
      </c>
      <c r="HD135">
        <f ca="1">+OFFSET('def-cy1722'!$C$8,ROUNDDOWN((ROW(Sheet1!HG135)-ROW(Sheet1!HG$61))/4,0),0)</f>
        <v>99.4</v>
      </c>
      <c r="HE135" s="9">
        <f t="shared" ca="1" si="430"/>
        <v>95.6</v>
      </c>
      <c r="HF135" s="9">
        <f t="shared" ca="1" si="431"/>
        <v>99.2</v>
      </c>
      <c r="HG135">
        <f ca="1">+OFFSET('def-cy1722'!$H$8,ROUNDDOWN((ROW(Sheet1!HG135)-ROW(Sheet1!HG$61))/4,0),0)</f>
        <v>98.2</v>
      </c>
      <c r="HH135">
        <f ca="1">+OFFSET('def-cy1722'!$W$8,ROUNDDOWN((ROW(Sheet1!HG135)-ROW(Sheet1!HG$61))/4,0),0)</f>
        <v>99.4</v>
      </c>
      <c r="HI135">
        <f ca="1">+OFFSET('def-cy1722'!$M$8,ROUNDDOWN((ROW(Sheet1!HG135)-ROW(Sheet1!HG$61))/4,0),0)</f>
        <v>98.2</v>
      </c>
      <c r="HJ135">
        <f ca="1">+OFFSET('def-cy1722'!$N$8,ROUNDDOWN((ROW(Sheet1!HG135)-ROW(Sheet1!HG$61))/4,0),0)</f>
        <v>99.4</v>
      </c>
      <c r="HS135" s="9">
        <f t="shared" ca="1" si="349"/>
        <v>100</v>
      </c>
      <c r="HT135" s="9">
        <f t="shared" ca="1" si="350"/>
        <v>100</v>
      </c>
      <c r="HU135" s="9">
        <f t="shared" ca="1" si="351"/>
        <v>100</v>
      </c>
      <c r="HV135" s="9">
        <f t="shared" ca="1" si="352"/>
        <v>100</v>
      </c>
      <c r="HW135" s="9">
        <f t="shared" ca="1" si="353"/>
        <v>100</v>
      </c>
      <c r="HX135" s="9">
        <f t="shared" ca="1" si="354"/>
        <v>100</v>
      </c>
      <c r="HY135" s="9">
        <f t="shared" ca="1" si="355"/>
        <v>100</v>
      </c>
      <c r="HZ135" s="9">
        <f t="shared" ca="1" si="356"/>
        <v>100</v>
      </c>
      <c r="IA135">
        <f t="shared" ca="1" si="432"/>
        <v>-1.5253118405962943E-3</v>
      </c>
      <c r="IB135">
        <f t="shared" ca="1" si="433"/>
        <v>7.2665973968225994E-4</v>
      </c>
      <c r="IC135">
        <f t="shared" ca="1" si="434"/>
        <v>2.9933665985757378E-4</v>
      </c>
      <c r="ID135">
        <f t="shared" ca="1" si="435"/>
        <v>1.2314482842241581E-3</v>
      </c>
      <c r="IE135">
        <f t="shared" ca="1" si="436"/>
        <v>5.5909857143578868E-3</v>
      </c>
      <c r="IF135">
        <f t="shared" ca="1" si="464"/>
        <v>-1.3960623967478223E-3</v>
      </c>
      <c r="IG135">
        <f t="shared" ca="1" si="437"/>
        <v>-1.1249753710343119E-2</v>
      </c>
      <c r="IH135">
        <f t="shared" ca="1" si="438"/>
        <v>1.0756753388693073E-3</v>
      </c>
      <c r="II135">
        <f t="shared" ca="1" si="439"/>
        <v>-5.2470222106960496E-3</v>
      </c>
      <c r="IJ135" s="5">
        <f t="shared" ca="1" si="440"/>
        <v>256113.99571887002</v>
      </c>
      <c r="IK135" s="1">
        <f t="shared" ca="1" si="441"/>
        <v>31.854809989094328</v>
      </c>
      <c r="IL135">
        <f t="shared" ca="1" si="442"/>
        <v>-1.6414735836993259E-3</v>
      </c>
      <c r="IM135" s="5">
        <f t="shared" si="443"/>
        <v>233296.19999999998</v>
      </c>
      <c r="IN135">
        <f t="shared" ca="1" si="444"/>
        <v>91.090765791684191</v>
      </c>
      <c r="IW135">
        <f>+util!B133</f>
        <v>95.133333333333297</v>
      </c>
      <c r="IX135">
        <f t="shared" si="445"/>
        <v>-4.5882748215926548E-2</v>
      </c>
      <c r="IY135">
        <f t="shared" si="446"/>
        <v>-2.7529648929555929E-2</v>
      </c>
      <c r="JA135" s="5">
        <f t="shared" si="447"/>
        <v>124275.29999999996</v>
      </c>
      <c r="JB135" s="1">
        <f t="shared" si="448"/>
        <v>3.3336453937997419</v>
      </c>
      <c r="JC135" s="5">
        <f t="shared" ca="1" si="449"/>
        <v>136430.18468436811</v>
      </c>
      <c r="JD135" s="1">
        <f t="shared" ca="1" si="450"/>
        <v>16.968840760534004</v>
      </c>
      <c r="JE135">
        <f t="shared" ca="1" si="451"/>
        <v>3.5874434310259181E-3</v>
      </c>
      <c r="JG135">
        <f t="shared" si="465"/>
        <v>0.57302735240583258</v>
      </c>
    </row>
    <row r="136" spans="1:267" x14ac:dyDescent="0.15">
      <c r="A136" t="s">
        <v>375</v>
      </c>
      <c r="B136" s="5">
        <f>+'gaku-mk1722'!B83</f>
        <v>492827.7</v>
      </c>
      <c r="C136" s="5">
        <f>+'kgaku-mk1722'!B84</f>
        <v>282902.3</v>
      </c>
      <c r="D136" s="5">
        <f>+'kgaku-mk1722'!C84</f>
        <v>1877.7</v>
      </c>
      <c r="E136" s="5">
        <f>+'kgaku-mk1722'!D84</f>
        <v>892.8</v>
      </c>
      <c r="F136" s="5">
        <f>+'kgaku-mk1722'!F84</f>
        <v>20841.2</v>
      </c>
      <c r="G136" s="5">
        <f>+'kgaku-mk1722'!G84</f>
        <v>14090.5</v>
      </c>
      <c r="H136" s="5">
        <f>+'kgaku-mk1722'!H84</f>
        <v>78722.100000000006</v>
      </c>
      <c r="I136" s="5">
        <f>+'kgaku-mk1722'!I84</f>
        <v>168263.6</v>
      </c>
      <c r="J136" s="5">
        <f>+'gaku-mk1722'!F83</f>
        <v>15085.2</v>
      </c>
      <c r="K136" s="5">
        <f>+'gaku-mk1722'!G83</f>
        <v>71545.3</v>
      </c>
      <c r="L136" s="5">
        <f>+'gaku-jk1722'!B83</f>
        <v>497941.3</v>
      </c>
      <c r="M136" s="5">
        <f>+'kgaku-jk1722'!B84</f>
        <v>285389.8</v>
      </c>
      <c r="N136" s="5">
        <f>+'kgaku-jk1722'!C84</f>
        <v>1779.9</v>
      </c>
      <c r="O136" s="5">
        <f>+'kgaku-jk1722'!D84</f>
        <v>893.5</v>
      </c>
      <c r="P136" s="5">
        <f>+'kgaku-jk1722'!F84</f>
        <v>22344.799999999999</v>
      </c>
      <c r="Q136" s="5">
        <f>+'kgaku-jk1722'!G84</f>
        <v>14191.6</v>
      </c>
      <c r="R136" s="5">
        <f>+'kgaku-jk1722'!H84</f>
        <v>78137.5</v>
      </c>
      <c r="S136" s="5">
        <f>+'kgaku-jk1722'!I84</f>
        <v>169825.5</v>
      </c>
      <c r="T136" s="5">
        <f>+'gaku-jk1722'!F83</f>
        <v>15206.7</v>
      </c>
      <c r="U136" s="5">
        <f>+'gaku-jk1722'!G83</f>
        <v>72103.7</v>
      </c>
      <c r="V136" s="8">
        <f t="shared" si="359"/>
        <v>98.973051642834207</v>
      </c>
      <c r="W136" s="8">
        <f t="shared" si="360"/>
        <v>99.128385106965979</v>
      </c>
      <c r="X136" s="8">
        <f t="shared" si="361"/>
        <v>105.4946907129614</v>
      </c>
      <c r="Y136" s="8">
        <f t="shared" si="362"/>
        <v>99.921656407386678</v>
      </c>
      <c r="Z136" s="8">
        <f t="shared" si="363"/>
        <v>93.270917618416817</v>
      </c>
      <c r="AA136" s="8">
        <f t="shared" si="364"/>
        <v>99.287606753290675</v>
      </c>
      <c r="AB136" s="8">
        <f t="shared" si="365"/>
        <v>100.74816829307312</v>
      </c>
      <c r="AC136" s="8">
        <f t="shared" si="366"/>
        <v>99.080291240125888</v>
      </c>
      <c r="AD136" s="8">
        <f t="shared" si="367"/>
        <v>99.201010081082686</v>
      </c>
      <c r="AE136" s="8">
        <f t="shared" si="368"/>
        <v>99.22555985337786</v>
      </c>
      <c r="AF136" s="10">
        <f ca="1">+OFFSET('kdef-cy1722'!B$9,ROUNDDOWN((ROW(Sheet1!AF136)-ROW(Sheet1!AF$61))/4,0),0)</f>
        <v>99.4</v>
      </c>
      <c r="AG136" s="10">
        <f ca="1">+OFFSET('kdef-cy1722'!C$9,ROUNDDOWN((ROW(Sheet1!AG136)-ROW(Sheet1!AG$61))/4,0),0)</f>
        <v>100.9</v>
      </c>
      <c r="AH136" s="10">
        <f ca="1">+OFFSET('kdef-cy1722'!D$9,ROUNDDOWN((ROW(Sheet1!AH136)-ROW(Sheet1!AH$61))/4,0),0)</f>
        <v>100</v>
      </c>
      <c r="AI136" s="10">
        <f ca="1">+OFFSET('kdef-cy1722'!F$9,ROUNDDOWN((ROW(Sheet1!AI136)-ROW(Sheet1!AI$61))/4,0),0)</f>
        <v>95.6</v>
      </c>
      <c r="AJ136" s="10">
        <f ca="1">+OFFSET('kdef-cy1722'!G$9,ROUNDDOWN((ROW(Sheet1!AJ136)-ROW(Sheet1!AJ$61))/4,0),0)</f>
        <v>99.5</v>
      </c>
      <c r="AK136" s="10">
        <f ca="1">+OFFSET('kdef-cy1722'!H$9,ROUNDDOWN((ROW(Sheet1!AK136)-ROW(Sheet1!AK$61))/4,0),0)</f>
        <v>100.6</v>
      </c>
      <c r="AL136" s="10">
        <f ca="1">+OFFSET('kdef-cy1722'!I$9,ROUNDDOWN((ROW(Sheet1!AL136)-ROW(Sheet1!AL$61))/4,0),0)</f>
        <v>99.3</v>
      </c>
      <c r="AM136" s="10">
        <f ca="1">+OFFSET('def-cy1722'!$F$8,ROUNDDOWN((ROW(Sheet1!AM136)-ROW(Sheet1!AM$61))/4,0),0)</f>
        <v>99.2</v>
      </c>
      <c r="AN136" s="10">
        <f ca="1">+OFFSET('def-cy1722'!$G$8,ROUNDDOWN((ROW(Sheet1!AN136)-ROW(Sheet1!AN$61))/4,0),0)</f>
        <v>99.6</v>
      </c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9">
        <f t="shared" ca="1" si="452"/>
        <v>100</v>
      </c>
      <c r="AY136" s="9">
        <f t="shared" ca="1" si="453"/>
        <v>100</v>
      </c>
      <c r="AZ136" s="9">
        <f t="shared" ca="1" si="454"/>
        <v>100</v>
      </c>
      <c r="BA136" s="9">
        <f t="shared" ca="1" si="455"/>
        <v>100</v>
      </c>
      <c r="BB136" s="9">
        <f t="shared" ca="1" si="456"/>
        <v>100</v>
      </c>
      <c r="BC136" s="9">
        <f t="shared" ca="1" si="457"/>
        <v>100</v>
      </c>
      <c r="BD136" s="9">
        <f t="shared" ca="1" si="458"/>
        <v>100</v>
      </c>
      <c r="BE136" s="9">
        <f t="shared" ca="1" si="459"/>
        <v>100</v>
      </c>
      <c r="BF136" s="9">
        <f t="shared" ca="1" si="460"/>
        <v>100</v>
      </c>
      <c r="BG136">
        <f t="shared" ca="1" si="369"/>
        <v>-6.4887458181297185E-4</v>
      </c>
      <c r="BH136">
        <f t="shared" ca="1" si="370"/>
        <v>2.0952443698447239E-4</v>
      </c>
      <c r="BI136">
        <f t="shared" ca="1" si="371"/>
        <v>1.3295417198777035E-3</v>
      </c>
      <c r="BJ136">
        <f t="shared" ca="1" si="372"/>
        <v>5.5223287166455753E-3</v>
      </c>
      <c r="BK136">
        <f t="shared" ca="1" si="373"/>
        <v>1.1472133249881065E-3</v>
      </c>
      <c r="BL136" s="13">
        <f t="shared" ca="1" si="374"/>
        <v>7.5597336166828861E-3</v>
      </c>
      <c r="BM136">
        <f t="shared" ca="1" si="375"/>
        <v>-4.0498514548160107E-2</v>
      </c>
      <c r="BN136">
        <f t="shared" ca="1" si="376"/>
        <v>7.2393250848278145E-3</v>
      </c>
      <c r="BO136" s="13">
        <f t="shared" ca="1" si="377"/>
        <v>-3.3259189463332291E-2</v>
      </c>
      <c r="BP136">
        <f t="shared" ca="1" si="378"/>
        <v>-1.1685597995623113E-3</v>
      </c>
      <c r="BQ136">
        <f t="shared" ca="1" si="379"/>
        <v>-1.4162260560026453E-2</v>
      </c>
      <c r="BR136">
        <f t="shared" ca="1" si="380"/>
        <v>2.5315794733198416E-3</v>
      </c>
      <c r="BS136" s="13">
        <f t="shared" ca="1" si="381"/>
        <v>-1.2799240886268923E-2</v>
      </c>
      <c r="BT136" s="5">
        <f t="shared" si="382"/>
        <v>72103.7</v>
      </c>
      <c r="BU136" s="5">
        <f t="shared" ca="1" si="383"/>
        <v>263058.60378571675</v>
      </c>
      <c r="BV136" s="5">
        <f t="shared" ca="1" si="384"/>
        <v>37603.557814194712</v>
      </c>
      <c r="BW136" s="5">
        <f t="shared" ca="1" si="385"/>
        <v>109675.69775098949</v>
      </c>
      <c r="BX136" s="5">
        <f t="shared" si="386"/>
        <v>71545.3</v>
      </c>
      <c r="BY136" s="5">
        <f t="shared" si="387"/>
        <v>262061.1</v>
      </c>
      <c r="BZ136" s="5">
        <f t="shared" si="388"/>
        <v>35926.400000000001</v>
      </c>
      <c r="CA136" s="5">
        <f t="shared" si="389"/>
        <v>107471.70000000001</v>
      </c>
      <c r="CB136" s="9">
        <f t="shared" si="390"/>
        <v>99.22555985337786</v>
      </c>
      <c r="CC136" s="9">
        <f t="shared" ca="1" si="391"/>
        <v>99.6208054892098</v>
      </c>
      <c r="CD136" s="9">
        <f t="shared" ca="1" si="392"/>
        <v>95.539895925588155</v>
      </c>
      <c r="CE136" s="9">
        <f t="shared" ca="1" si="393"/>
        <v>97.990441094805263</v>
      </c>
      <c r="CG136" s="5">
        <f t="shared" si="394"/>
        <v>99.629457610222488</v>
      </c>
      <c r="CH136" s="5">
        <f t="shared" ca="1" si="395"/>
        <v>99.6208054892098</v>
      </c>
      <c r="CI136" s="5">
        <f t="shared" si="396"/>
        <v>95.672343315180484</v>
      </c>
      <c r="CJ136" s="5">
        <f t="shared" ca="1" si="397"/>
        <v>95.539895925588155</v>
      </c>
      <c r="CK136" s="5">
        <f t="shared" si="398"/>
        <v>98.008758362576515</v>
      </c>
      <c r="CL136" s="5">
        <f t="shared" ca="1" si="399"/>
        <v>97.990441094805263</v>
      </c>
      <c r="CN136" s="1">
        <f t="shared" si="400"/>
        <v>62.16095734979082</v>
      </c>
      <c r="CO136" s="1">
        <f t="shared" si="401"/>
        <v>9.0011312989344567</v>
      </c>
      <c r="CP136" s="1">
        <f t="shared" ca="1" si="402"/>
        <v>32.839161263424948</v>
      </c>
      <c r="CQ136" s="1">
        <f t="shared" ca="1" si="403"/>
        <v>4.6942745128563361</v>
      </c>
      <c r="CR136" s="1">
        <f t="shared" ca="1" si="404"/>
        <v>13.69146598245176</v>
      </c>
      <c r="CS136" s="83">
        <f t="shared" si="405"/>
        <v>4.9349145224947041E-3</v>
      </c>
      <c r="CT136" s="83">
        <f t="shared" si="406"/>
        <v>1.8805925694935443E-3</v>
      </c>
      <c r="CU136" s="83">
        <f t="shared" ca="1" si="407"/>
        <v>1.1210461220485734E-2</v>
      </c>
      <c r="CV136" s="83">
        <f t="shared" ca="1" si="408"/>
        <v>-3.0145694872101222E-2</v>
      </c>
      <c r="CW136" s="83">
        <f t="shared" ca="1" si="409"/>
        <v>-9.2026976851927473E-3</v>
      </c>
      <c r="CX136" s="83">
        <f t="shared" si="410"/>
        <v>-4.1474286500139794E-4</v>
      </c>
      <c r="CY136" s="83">
        <f t="shared" si="411"/>
        <v>-9.4418025903657396E-4</v>
      </c>
      <c r="CZ136" s="83">
        <f t="shared" ca="1" si="412"/>
        <v>3.7659116484777193E-3</v>
      </c>
      <c r="DA136" s="83">
        <f t="shared" ca="1" si="413"/>
        <v>-3.1355925509068097E-3</v>
      </c>
      <c r="DB136" s="83">
        <f t="shared" ca="1" si="414"/>
        <v>-1.4301929972409073E-3</v>
      </c>
      <c r="EO136" s="91">
        <v>71550</v>
      </c>
      <c r="EP136" s="129"/>
      <c r="EQ136" s="5">
        <f t="shared" ca="1" si="461"/>
        <v>18254.331545149322</v>
      </c>
      <c r="ER136" s="7">
        <f ca="1">+ER135+$EQ135</f>
        <v>883937.00373159361</v>
      </c>
      <c r="ES136" s="7">
        <f ca="1">+ES135+$EQ135</f>
        <v>883937.00373159361</v>
      </c>
      <c r="ET136" s="7">
        <f ca="1">+ET135+EQ135-(ES137-ER137)/4</f>
        <v>823973.4857864317</v>
      </c>
      <c r="EU136" s="132">
        <v>634283.4</v>
      </c>
      <c r="EV136" s="5">
        <f t="shared" ca="1" si="462"/>
        <v>6284.666666666667</v>
      </c>
      <c r="EW136" s="92">
        <f t="shared" ca="1" si="415"/>
        <v>101.83333333333333</v>
      </c>
      <c r="EX136">
        <f t="shared" ca="1" si="416"/>
        <v>0.71039381306423299</v>
      </c>
      <c r="EY136">
        <f t="shared" ca="1" si="463"/>
        <v>0.78055935188297165</v>
      </c>
      <c r="EZ136">
        <f t="shared" ca="1" si="417"/>
        <v>-4.3724783404515671E-3</v>
      </c>
      <c r="FA136">
        <f t="shared" ca="1" si="417"/>
        <v>-4.8281585223550498E-3</v>
      </c>
      <c r="FC136" s="6">
        <f>+call!C174</f>
        <v>8.4333333333333302E-2</v>
      </c>
      <c r="FE136" s="142">
        <f>fof!B198/10</f>
        <v>8136.1</v>
      </c>
      <c r="FF136" s="142">
        <f>fof!C198/10</f>
        <v>264482.40000000002</v>
      </c>
      <c r="FN136" s="5">
        <f t="shared" si="418"/>
        <v>8136.1</v>
      </c>
      <c r="FO136" s="5">
        <f t="shared" si="419"/>
        <v>264482.40000000002</v>
      </c>
      <c r="FP136" s="1">
        <f t="shared" si="420"/>
        <v>1.0156774806460784</v>
      </c>
      <c r="FQ136" s="1">
        <f t="shared" si="421"/>
        <v>33.016902165316104</v>
      </c>
      <c r="FR136" s="211">
        <f>+FP136/消費税調整!$E136*100</f>
        <v>1.0504427797928964</v>
      </c>
      <c r="FS136" s="211">
        <f>+FQ136/消費税調整!$E136*100</f>
        <v>34.147027133675437</v>
      </c>
      <c r="FT136" s="83">
        <f t="shared" si="422"/>
        <v>0.11047781730549543</v>
      </c>
      <c r="FU136" s="83">
        <f t="shared" si="423"/>
        <v>0.14009093159102784</v>
      </c>
      <c r="FW136" s="5">
        <f>kshotoku1722!E84</f>
        <v>252407.1</v>
      </c>
      <c r="FX136" s="72">
        <f t="shared" ca="1" si="424"/>
        <v>0.39439314626633082</v>
      </c>
      <c r="FY136">
        <f t="shared" ca="1" si="425"/>
        <v>-1.3680000179279814E-2</v>
      </c>
      <c r="GA136" s="72">
        <f ca="1">+AVERAGE(OFFSET(Maikin05!$F$10,ROUNDDOWN((ROW(GA136)-ROW(GA$45))/4,0),MOD(ROW(GA136)-ROW(GA$45),4)*3):OFFSET(Maikin05!$F$10,ROUNDDOWN((ROW(GA136)-ROW(GA$45))/4,0),MOD(ROW(GA136)-ROW(GA$45),4)*3+2))</f>
        <v>101.83333333333333</v>
      </c>
      <c r="GB136" s="72">
        <f ca="1">+AVERAGE(OFFSET(Maikin30!$F$20,ROUNDDOWN((ROW(GB136)-ROW(GB$5))/4,0),MOD(ROW(GB136)-ROW(GB$5),4)*3):OFFSET(Maikin30!$F$20,ROUNDDOWN((ROW(GB136)-ROW(GB$5))/4,0),MOD(ROW(GB136)-ROW(GB$5),4)*3+2))</f>
        <v>101.33333333333333</v>
      </c>
      <c r="GC136" s="5">
        <f ca="1">+AVERAGE(OFFSET(Rocho!$J$66,(ROW(GC136)-ROW($GC$5))*3,0):OFFSET(Rocho!$J$66,(ROW(GC136)-ROW($GC$5))*3+2,0))</f>
        <v>6284.666666666667</v>
      </c>
      <c r="GD136" s="72">
        <f t="shared" ca="1" si="426"/>
        <v>79.893556341366178</v>
      </c>
      <c r="GE136">
        <f t="shared" ca="1" si="427"/>
        <v>1.3641539636532351E-2</v>
      </c>
      <c r="GG136" s="87" t="s">
        <v>355</v>
      </c>
      <c r="GH136" s="79">
        <f ca="1">+AVERAGE(OFFSET(Rocho!$D$6,(ROW(GH136)-ROW($GH$5))*3,0):OFFSET(Rocho!$D$6,(ROW(GH136)-ROW($GH$5))*3+2,0))/10000</f>
        <v>11078.666666666668</v>
      </c>
      <c r="GI136" s="82">
        <f>Rocho!T137</f>
        <v>8313.8858190091596</v>
      </c>
      <c r="GJ136">
        <f t="shared" si="466"/>
        <v>-1.5788676770825208E-3</v>
      </c>
      <c r="GL136" s="94">
        <f t="shared" si="428"/>
        <v>230766.7</v>
      </c>
      <c r="GM136" s="5">
        <f t="shared" ref="GM136:GM150" si="467">+K136</f>
        <v>71545.3</v>
      </c>
      <c r="GN136" s="5">
        <f>+'gaku-mk1722'!C83-'gaku-mk1722'!D83</f>
        <v>7252.2000000000116</v>
      </c>
      <c r="GO136" s="5">
        <f t="shared" ref="GO136:GO150" si="468">+F136</f>
        <v>20841.2</v>
      </c>
      <c r="GP136" s="5">
        <f t="shared" ref="GP136:GP150" si="469">+J136</f>
        <v>15085.2</v>
      </c>
      <c r="GQ136" s="5">
        <f>+'gaku-mk1722'!H83</f>
        <v>1135.8</v>
      </c>
      <c r="GR136" s="5">
        <f>+'gaku-mk1722'!W83</f>
        <v>124596.1</v>
      </c>
      <c r="GS136" s="5">
        <f>+'gaku-mk1722'!M83</f>
        <v>69391.600000000006</v>
      </c>
      <c r="GT136" s="5">
        <f>+'gaku-mk1722'!N83</f>
        <v>79080.7</v>
      </c>
      <c r="GU136" s="5">
        <f t="shared" ref="GU136:GU150" si="470">+U136</f>
        <v>72103.7</v>
      </c>
      <c r="GV136" s="5">
        <f>+'gaku-jk1722'!C83-'gaku-jk1722'!D83</f>
        <v>7387.4000000000233</v>
      </c>
      <c r="GW136" s="5">
        <f t="shared" ref="GW136:GW150" si="471">+P136</f>
        <v>22344.799999999999</v>
      </c>
      <c r="GX136" s="5">
        <f t="shared" ref="GX136:GX150" si="472">+T136</f>
        <v>15206.7</v>
      </c>
      <c r="GY136" s="5">
        <f>+'gaku-jk1722'!H83</f>
        <v>1299.5</v>
      </c>
      <c r="GZ136" s="5">
        <f>+'gaku-jk1722'!Z83</f>
        <v>125561.5</v>
      </c>
      <c r="HA136" s="5">
        <f>+'gaku-jk1722'!M83</f>
        <v>69941.3</v>
      </c>
      <c r="HB136" s="5">
        <f>+'gaku-jk1722'!N83</f>
        <v>78954.2</v>
      </c>
      <c r="HC136" s="9">
        <f t="shared" ca="1" si="429"/>
        <v>99.6</v>
      </c>
      <c r="HD136">
        <f ca="1">+OFFSET('def-cy1722'!$C$8,ROUNDDOWN((ROW(Sheet1!HG136)-ROW(Sheet1!HG$61))/4,0),0)</f>
        <v>99.4</v>
      </c>
      <c r="HE136" s="9">
        <f t="shared" ca="1" si="430"/>
        <v>95.6</v>
      </c>
      <c r="HF136" s="9">
        <f t="shared" ca="1" si="431"/>
        <v>99.2</v>
      </c>
      <c r="HG136">
        <f ca="1">+OFFSET('def-cy1722'!$H$8,ROUNDDOWN((ROW(Sheet1!HG136)-ROW(Sheet1!HG$61))/4,0),0)</f>
        <v>98.2</v>
      </c>
      <c r="HH136">
        <f ca="1">+OFFSET('def-cy1722'!$W$8,ROUNDDOWN((ROW(Sheet1!HG136)-ROW(Sheet1!HG$61))/4,0),0)</f>
        <v>99.4</v>
      </c>
      <c r="HI136">
        <f ca="1">+OFFSET('def-cy1722'!$M$8,ROUNDDOWN((ROW(Sheet1!HG136)-ROW(Sheet1!HG$61))/4,0),0)</f>
        <v>98.2</v>
      </c>
      <c r="HJ136">
        <f ca="1">+OFFSET('def-cy1722'!$N$8,ROUNDDOWN((ROW(Sheet1!HG136)-ROW(Sheet1!HG$61))/4,0),0)</f>
        <v>99.4</v>
      </c>
      <c r="HS136" s="9">
        <f t="shared" ca="1" si="349"/>
        <v>100</v>
      </c>
      <c r="HT136" s="9">
        <f t="shared" ca="1" si="350"/>
        <v>100</v>
      </c>
      <c r="HU136" s="9">
        <f t="shared" ca="1" si="351"/>
        <v>100</v>
      </c>
      <c r="HV136" s="9">
        <f t="shared" ca="1" si="352"/>
        <v>100</v>
      </c>
      <c r="HW136" s="9">
        <f t="shared" ca="1" si="353"/>
        <v>100</v>
      </c>
      <c r="HX136" s="9">
        <f t="shared" ca="1" si="354"/>
        <v>100</v>
      </c>
      <c r="HY136" s="9">
        <f t="shared" ca="1" si="355"/>
        <v>100</v>
      </c>
      <c r="HZ136" s="9">
        <f t="shared" ca="1" si="356"/>
        <v>100</v>
      </c>
      <c r="IA136">
        <f t="shared" ca="1" si="432"/>
        <v>-5.4935078841150404E-4</v>
      </c>
      <c r="IB136">
        <f t="shared" ca="1" si="433"/>
        <v>3.4069906369150278E-4</v>
      </c>
      <c r="IC136">
        <f t="shared" ca="1" si="434"/>
        <v>-6.6578099017728732E-3</v>
      </c>
      <c r="ID136">
        <f t="shared" ca="1" si="435"/>
        <v>1.1901189653413858E-3</v>
      </c>
      <c r="IE136">
        <f t="shared" ca="1" si="436"/>
        <v>-6.3103391796728327E-4</v>
      </c>
      <c r="IF136">
        <f t="shared" ca="1" si="464"/>
        <v>2.2888205421643785E-3</v>
      </c>
      <c r="IG136">
        <f t="shared" ca="1" si="437"/>
        <v>-1.0389416913655867E-2</v>
      </c>
      <c r="IH136">
        <f t="shared" ca="1" si="438"/>
        <v>8.5327128237011694E-3</v>
      </c>
      <c r="II136">
        <f t="shared" ca="1" si="439"/>
        <v>-5.8752601269090911E-3</v>
      </c>
      <c r="IJ136" s="5">
        <f t="shared" ca="1" si="440"/>
        <v>254609.25937187957</v>
      </c>
      <c r="IK136" s="1">
        <f t="shared" ca="1" si="441"/>
        <v>31.784379630043208</v>
      </c>
      <c r="IL136">
        <f t="shared" ca="1" si="442"/>
        <v>-2.2134281793142925E-3</v>
      </c>
      <c r="IM136" s="5">
        <f t="shared" si="443"/>
        <v>230766.7</v>
      </c>
      <c r="IN136">
        <f t="shared" ca="1" si="444"/>
        <v>90.63562753738843</v>
      </c>
      <c r="IW136">
        <f>+util!B134</f>
        <v>93.1</v>
      </c>
      <c r="IX136">
        <f t="shared" si="445"/>
        <v>-2.1605232091604646E-2</v>
      </c>
      <c r="IY136">
        <f t="shared" si="446"/>
        <v>-1.2963139254962787E-2</v>
      </c>
      <c r="JA136" s="5">
        <f t="shared" si="447"/>
        <v>123295.00000000001</v>
      </c>
      <c r="JB136" s="1">
        <f t="shared" si="448"/>
        <v>3.4318773937828451</v>
      </c>
      <c r="JC136" s="5">
        <f t="shared" ca="1" si="449"/>
        <v>136033.7025847139</v>
      </c>
      <c r="JD136" s="1">
        <f t="shared" ca="1" si="450"/>
        <v>16.98189160951809</v>
      </c>
      <c r="JE136">
        <f t="shared" ca="1" si="451"/>
        <v>7.6881108099043929E-4</v>
      </c>
      <c r="JG136">
        <f t="shared" si="465"/>
        <v>0.57313944434815911</v>
      </c>
    </row>
    <row r="137" spans="1:267" x14ac:dyDescent="0.15">
      <c r="A137" t="s">
        <v>1042</v>
      </c>
      <c r="B137" s="5">
        <f>+'gaku-mk1722'!B84</f>
        <v>498270.7</v>
      </c>
      <c r="C137" s="5">
        <f>+'kgaku-mk1722'!B85</f>
        <v>286913.09999999998</v>
      </c>
      <c r="D137" s="5">
        <f>+'kgaku-mk1722'!C85</f>
        <v>1909.3</v>
      </c>
      <c r="E137" s="5">
        <f>+'kgaku-mk1722'!D85</f>
        <v>1033.3</v>
      </c>
      <c r="F137" s="5">
        <f>+'kgaku-mk1722'!F85</f>
        <v>22512.9</v>
      </c>
      <c r="G137" s="5">
        <f>+'kgaku-mk1722'!G85</f>
        <v>14772.6</v>
      </c>
      <c r="H137" s="5">
        <f>+'kgaku-mk1722'!H85</f>
        <v>79241.100000000006</v>
      </c>
      <c r="I137" s="5">
        <f>+'kgaku-mk1722'!I85</f>
        <v>169510.5</v>
      </c>
      <c r="J137" s="5">
        <f>+'gaku-mk1722'!F84</f>
        <v>15301.3</v>
      </c>
      <c r="K137" s="5">
        <f>+'gaku-mk1722'!G84</f>
        <v>71563.3</v>
      </c>
      <c r="L137" s="5">
        <f>+'gaku-jk1722'!B84</f>
        <v>503966.4</v>
      </c>
      <c r="M137" s="5">
        <f>+'kgaku-jk1722'!B85</f>
        <v>289681.90000000002</v>
      </c>
      <c r="N137" s="5">
        <f>+'kgaku-jk1722'!C85</f>
        <v>1605.9</v>
      </c>
      <c r="O137" s="5">
        <f>+'kgaku-jk1722'!D85</f>
        <v>1034.7</v>
      </c>
      <c r="P137" s="5">
        <f>+'kgaku-jk1722'!F85</f>
        <v>24348.799999999999</v>
      </c>
      <c r="Q137" s="5">
        <f>+'kgaku-jk1722'!G85</f>
        <v>14904.2</v>
      </c>
      <c r="R137" s="5">
        <f>+'kgaku-jk1722'!H85</f>
        <v>78479.199999999997</v>
      </c>
      <c r="S137" s="5">
        <f>+'kgaku-jk1722'!I85</f>
        <v>171420</v>
      </c>
      <c r="T137" s="5">
        <f>+'gaku-jk1722'!F84</f>
        <v>15309.3</v>
      </c>
      <c r="U137" s="5">
        <f>+'gaku-jk1722'!G84</f>
        <v>71611.600000000006</v>
      </c>
      <c r="V137" s="8">
        <f t="shared" si="359"/>
        <v>98.8698254486807</v>
      </c>
      <c r="W137" s="8">
        <f t="shared" si="360"/>
        <v>99.044192957861696</v>
      </c>
      <c r="X137" s="8">
        <f t="shared" si="361"/>
        <v>118.89283267949435</v>
      </c>
      <c r="Y137" s="8">
        <f t="shared" si="362"/>
        <v>99.864695080699704</v>
      </c>
      <c r="Z137" s="8">
        <f t="shared" si="363"/>
        <v>92.45999802865029</v>
      </c>
      <c r="AA137" s="8">
        <f t="shared" si="364"/>
        <v>99.117027415091044</v>
      </c>
      <c r="AB137" s="8">
        <f t="shared" si="365"/>
        <v>100.97083048756869</v>
      </c>
      <c r="AC137" s="8">
        <f t="shared" si="366"/>
        <v>98.886069303465177</v>
      </c>
      <c r="AD137" s="8">
        <f t="shared" si="367"/>
        <v>99.947744181641227</v>
      </c>
      <c r="AE137" s="8">
        <f t="shared" si="368"/>
        <v>99.932552826637021</v>
      </c>
      <c r="AF137" s="10">
        <f ca="1">+OFFSET('kdef-cy1722'!B$9,ROUNDDOWN((ROW(Sheet1!AF137)-ROW(Sheet1!AF$61))/4,0),0)</f>
        <v>99.2</v>
      </c>
      <c r="AG137" s="10">
        <f ca="1">+OFFSET('kdef-cy1722'!C$9,ROUNDDOWN((ROW(Sheet1!AG137)-ROW(Sheet1!AG$61))/4,0),0)</f>
        <v>128.19999999999999</v>
      </c>
      <c r="AH137" s="10">
        <f ca="1">+OFFSET('kdef-cy1722'!D$9,ROUNDDOWN((ROW(Sheet1!AH137)-ROW(Sheet1!AH$61))/4,0),0)</f>
        <v>100.6</v>
      </c>
      <c r="AI137" s="10">
        <f ca="1">+OFFSET('kdef-cy1722'!F$9,ROUNDDOWN((ROW(Sheet1!AI137)-ROW(Sheet1!AI$61))/4,0),0)</f>
        <v>92.9</v>
      </c>
      <c r="AJ137" s="10">
        <f ca="1">+OFFSET('kdef-cy1722'!G$9,ROUNDDOWN((ROW(Sheet1!AJ137)-ROW(Sheet1!AJ$61))/4,0),0)</f>
        <v>99.7</v>
      </c>
      <c r="AK137" s="10">
        <f ca="1">+OFFSET('kdef-cy1722'!H$9,ROUNDDOWN((ROW(Sheet1!AK137)-ROW(Sheet1!AK$61))/4,0),0)</f>
        <v>101.7</v>
      </c>
      <c r="AL137" s="10">
        <f ca="1">+OFFSET('kdef-cy1722'!I$9,ROUNDDOWN((ROW(Sheet1!AL137)-ROW(Sheet1!AL$61))/4,0),0)</f>
        <v>98.7</v>
      </c>
      <c r="AM137" s="10">
        <f ca="1">+OFFSET('def-cy1722'!$F$8,ROUNDDOWN((ROW(Sheet1!AM137)-ROW(Sheet1!AM$61))/4,0),0)</f>
        <v>101.4</v>
      </c>
      <c r="AN137" s="10">
        <f ca="1">+OFFSET('def-cy1722'!$G$8,ROUNDDOWN((ROW(Sheet1!AN137)-ROW(Sheet1!AN$61))/4,0),0)</f>
        <v>100.1</v>
      </c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9">
        <f t="shared" ca="1" si="452"/>
        <v>99.4</v>
      </c>
      <c r="AY137" s="9">
        <f t="shared" ca="1" si="453"/>
        <v>100.9</v>
      </c>
      <c r="AZ137" s="9">
        <f t="shared" ca="1" si="454"/>
        <v>100</v>
      </c>
      <c r="BA137" s="9">
        <f t="shared" ca="1" si="455"/>
        <v>95.6</v>
      </c>
      <c r="BB137" s="9">
        <f t="shared" ca="1" si="456"/>
        <v>99.5</v>
      </c>
      <c r="BC137" s="9">
        <f t="shared" ca="1" si="457"/>
        <v>100.6</v>
      </c>
      <c r="BD137" s="9">
        <f t="shared" ca="1" si="458"/>
        <v>99.3</v>
      </c>
      <c r="BE137" s="9">
        <f t="shared" ca="1" si="459"/>
        <v>99.2</v>
      </c>
      <c r="BF137" s="9">
        <f t="shared" ca="1" si="460"/>
        <v>99.6</v>
      </c>
      <c r="BG137">
        <f t="shared" ca="1" si="369"/>
        <v>-6.6941932225481364E-4</v>
      </c>
      <c r="BH137">
        <f t="shared" ca="1" si="370"/>
        <v>-5.3838447251962059E-4</v>
      </c>
      <c r="BI137">
        <f t="shared" ca="1" si="371"/>
        <v>2.7035022042627079E-3</v>
      </c>
      <c r="BJ137">
        <f t="shared" ca="1" si="372"/>
        <v>1.3106924228435725E-3</v>
      </c>
      <c r="BK137">
        <f t="shared" ca="1" si="373"/>
        <v>6.0371449231055741E-3</v>
      </c>
      <c r="BL137" s="13">
        <f t="shared" ca="1" si="374"/>
        <v>8.8435357554374205E-3</v>
      </c>
      <c r="BM137">
        <f t="shared" ca="1" si="375"/>
        <v>5.2565123964997497E-2</v>
      </c>
      <c r="BN137">
        <f t="shared" ca="1" si="376"/>
        <v>2.7925510198526576E-3</v>
      </c>
      <c r="BO137" s="13">
        <f t="shared" ca="1" si="377"/>
        <v>5.5357674984850155E-2</v>
      </c>
      <c r="BP137">
        <f t="shared" ca="1" si="378"/>
        <v>-4.5272743832559621E-3</v>
      </c>
      <c r="BQ137">
        <f t="shared" ca="1" si="379"/>
        <v>1.7696187958554647E-2</v>
      </c>
      <c r="BR137">
        <f t="shared" ca="1" si="380"/>
        <v>9.4011968399565927E-4</v>
      </c>
      <c r="BS137" s="13">
        <f t="shared" ca="1" si="381"/>
        <v>1.4109033259294343E-2</v>
      </c>
      <c r="BT137" s="5">
        <f t="shared" si="382"/>
        <v>71611.600000000006</v>
      </c>
      <c r="BU137" s="5">
        <f t="shared" ca="1" si="383"/>
        <v>265384.9719540712</v>
      </c>
      <c r="BV137" s="5">
        <f t="shared" ca="1" si="384"/>
        <v>39685.203345946924</v>
      </c>
      <c r="BW137" s="5">
        <f t="shared" ca="1" si="385"/>
        <v>111223.11581829452</v>
      </c>
      <c r="BX137" s="5">
        <f t="shared" si="386"/>
        <v>71563.3</v>
      </c>
      <c r="BY137" s="5">
        <f t="shared" si="387"/>
        <v>264400.2</v>
      </c>
      <c r="BZ137" s="5">
        <f t="shared" si="388"/>
        <v>37814.199999999997</v>
      </c>
      <c r="CA137" s="5">
        <f t="shared" si="389"/>
        <v>109377.5</v>
      </c>
      <c r="CB137" s="9">
        <f t="shared" si="390"/>
        <v>99.932552826637021</v>
      </c>
      <c r="CC137" s="9">
        <f t="shared" ca="1" si="391"/>
        <v>99.628927008631976</v>
      </c>
      <c r="CD137" s="9">
        <f t="shared" ca="1" si="392"/>
        <v>95.285388033325987</v>
      </c>
      <c r="CE137" s="9">
        <f t="shared" ca="1" si="393"/>
        <v>98.340618490395727</v>
      </c>
      <c r="CG137" s="5">
        <f t="shared" si="394"/>
        <v>99.634615096992263</v>
      </c>
      <c r="CH137" s="5">
        <f t="shared" ca="1" si="395"/>
        <v>99.628927008631976</v>
      </c>
      <c r="CI137" s="5">
        <f t="shared" si="396"/>
        <v>95.350508471157212</v>
      </c>
      <c r="CJ137" s="5">
        <f t="shared" ca="1" si="397"/>
        <v>95.285388033325987</v>
      </c>
      <c r="CK137" s="5">
        <f t="shared" si="398"/>
        <v>98.299447199012832</v>
      </c>
      <c r="CL137" s="5">
        <f t="shared" ca="1" si="399"/>
        <v>98.340618490395727</v>
      </c>
      <c r="CN137" s="1">
        <f t="shared" si="400"/>
        <v>63.167304050611833</v>
      </c>
      <c r="CO137" s="1">
        <f t="shared" si="401"/>
        <v>8.97582003631749</v>
      </c>
      <c r="CP137" s="1">
        <f t="shared" ca="1" si="402"/>
        <v>33.263434256501839</v>
      </c>
      <c r="CQ137" s="1">
        <f t="shared" ca="1" si="403"/>
        <v>4.974155630343188</v>
      </c>
      <c r="CR137" s="1">
        <f t="shared" ca="1" si="404"/>
        <v>13.940739649211981</v>
      </c>
      <c r="CS137" s="83">
        <f t="shared" si="405"/>
        <v>1.6059718993514535E-2</v>
      </c>
      <c r="CT137" s="83">
        <f t="shared" si="406"/>
        <v>-2.8159701687791969E-3</v>
      </c>
      <c r="CU137" s="83">
        <f t="shared" ca="1" si="407"/>
        <v>1.2836979122622128E-2</v>
      </c>
      <c r="CV137" s="83">
        <f t="shared" ca="1" si="408"/>
        <v>5.7912056294992575E-2</v>
      </c>
      <c r="CW137" s="83">
        <f t="shared" ca="1" si="409"/>
        <v>1.8042745659864332E-2</v>
      </c>
      <c r="CX137" s="83">
        <f t="shared" si="410"/>
        <v>-1.0435170074171306E-3</v>
      </c>
      <c r="CY137" s="83">
        <f t="shared" si="411"/>
        <v>7.0998457815597887E-3</v>
      </c>
      <c r="CZ137" s="83">
        <f t="shared" ca="1" si="412"/>
        <v>8.152100707848444E-5</v>
      </c>
      <c r="DA137" s="83">
        <f t="shared" ca="1" si="413"/>
        <v>-2.667445716727712E-3</v>
      </c>
      <c r="DB137" s="83">
        <f t="shared" ca="1" si="414"/>
        <v>3.5672172061343584E-3</v>
      </c>
      <c r="EO137" s="91">
        <v>71581.2</v>
      </c>
      <c r="EP137" s="129"/>
      <c r="EQ137" s="5">
        <f t="shared" ca="1" si="461"/>
        <v>18197.262000897132</v>
      </c>
      <c r="ER137" s="90">
        <f ca="1">+OFFSET($EK$6,(ROW(ER137)-ROW($ER$9))/4,0)</f>
        <v>822239.97801652737</v>
      </c>
      <c r="ES137" s="7">
        <f ca="1">+ES136+$EQ136</f>
        <v>902191.33527674293</v>
      </c>
      <c r="ET137" s="7">
        <f ca="1">+ET136+EQ136-(ES137-ER137)/4</f>
        <v>822239.97801652714</v>
      </c>
      <c r="EU137" s="132">
        <v>633568.5</v>
      </c>
      <c r="EV137" s="5">
        <f t="shared" ca="1" si="462"/>
        <v>6303.666666666667</v>
      </c>
      <c r="EW137" s="92">
        <f t="shared" ca="1" si="415"/>
        <v>99.7</v>
      </c>
      <c r="EX137">
        <f t="shared" ca="1" si="416"/>
        <v>0.72794323726648558</v>
      </c>
      <c r="EY137">
        <f t="shared" ca="1" si="463"/>
        <v>0.79956048000919278</v>
      </c>
      <c r="EZ137">
        <f t="shared" ca="1" si="417"/>
        <v>2.4403591816485506E-2</v>
      </c>
      <c r="FA137">
        <f t="shared" ca="1" si="417"/>
        <v>2.4051396227732533E-2</v>
      </c>
      <c r="FC137" s="6">
        <f>+call!C175</f>
        <v>8.2666666666666694E-2</v>
      </c>
      <c r="FE137" s="142">
        <f>fof!B199/10</f>
        <v>10243.799999999999</v>
      </c>
      <c r="FF137" s="142">
        <f>fof!C199/10</f>
        <v>320379.59999999998</v>
      </c>
      <c r="FN137" s="5">
        <f t="shared" si="418"/>
        <v>10243.799999999999</v>
      </c>
      <c r="FO137" s="5">
        <f t="shared" si="419"/>
        <v>320379.59999999998</v>
      </c>
      <c r="FP137" s="1">
        <f t="shared" si="420"/>
        <v>1.2839610522321676</v>
      </c>
      <c r="FQ137" s="1">
        <f t="shared" si="421"/>
        <v>40.156477901727968</v>
      </c>
      <c r="FR137" s="211">
        <f>+FP137/消費税調整!$E137*100</f>
        <v>1.3292957630499567</v>
      </c>
      <c r="FS137" s="211">
        <f>+FQ137/消費税調整!$E137*100</f>
        <v>41.574342026166065</v>
      </c>
      <c r="FT137" s="83">
        <f t="shared" si="422"/>
        <v>0.23543753021013741</v>
      </c>
      <c r="FU137" s="83">
        <f t="shared" si="423"/>
        <v>0.19680766972333741</v>
      </c>
      <c r="FW137" s="5">
        <f>kshotoku1722!E85</f>
        <v>253782.3</v>
      </c>
      <c r="FX137" s="72">
        <f t="shared" ca="1" si="424"/>
        <v>0.40380615167908668</v>
      </c>
      <c r="FY137">
        <f t="shared" ca="1" si="425"/>
        <v>2.3586695276320457E-2</v>
      </c>
      <c r="GA137" s="72">
        <f ca="1">+AVERAGE(OFFSET(Maikin05!$F$10,ROUNDDOWN((ROW(GA137)-ROW(GA$45))/4,0),MOD(ROW(GA137)-ROW(GA$45),4)*3):OFFSET(Maikin05!$F$10,ROUNDDOWN((ROW(GA137)-ROW(GA$45))/4,0),MOD(ROW(GA137)-ROW(GA$45),4)*3+2))</f>
        <v>99.7</v>
      </c>
      <c r="GB137" s="72">
        <f ca="1">+AVERAGE(OFFSET(Maikin30!$F$20,ROUNDDOWN((ROW(GB137)-ROW(GB$5))/4,0),MOD(ROW(GB137)-ROW(GB$5),4)*3):OFFSET(Maikin30!$F$20,ROUNDDOWN((ROW(GB137)-ROW(GB$5))/4,0),MOD(ROW(GB137)-ROW(GB$5),4)*3+2))</f>
        <v>99.233333333333348</v>
      </c>
      <c r="GC137" s="5">
        <f ca="1">+AVERAGE(OFFSET(Rocho!$J$66,(ROW(GC137)-ROW($GC$5))*3,0):OFFSET(Rocho!$J$66,(ROW(GC137)-ROW($GC$5))*3+2,0))</f>
        <v>6303.666666666667</v>
      </c>
      <c r="GD137" s="72">
        <f t="shared" ca="1" si="426"/>
        <v>78.773321411931249</v>
      </c>
      <c r="GE137">
        <f t="shared" ca="1" si="427"/>
        <v>-1.4120824202116885E-2</v>
      </c>
      <c r="GG137" s="87" t="s">
        <v>356</v>
      </c>
      <c r="GH137" s="79">
        <f ca="1">+AVERAGE(OFFSET(Rocho!$D$6,(ROW(GH137)-ROW($GH$5))*3,0):OFFSET(Rocho!$D$6,(ROW(GH137)-ROW($GH$5))*3+2,0))/10000</f>
        <v>11079.333333333332</v>
      </c>
      <c r="GI137" s="82">
        <f>Rocho!T138</f>
        <v>8301.0986248768895</v>
      </c>
      <c r="GJ137">
        <f t="shared" si="466"/>
        <v>-1.5392366691798743E-3</v>
      </c>
      <c r="GL137" s="94">
        <f t="shared" si="428"/>
        <v>233870.50000000003</v>
      </c>
      <c r="GM137" s="5">
        <f t="shared" si="467"/>
        <v>71563.3</v>
      </c>
      <c r="GN137" s="5">
        <f>+'gaku-mk1722'!C84-'gaku-mk1722'!D84</f>
        <v>7244.6000000000349</v>
      </c>
      <c r="GO137" s="5">
        <f t="shared" si="468"/>
        <v>22512.9</v>
      </c>
      <c r="GP137" s="5">
        <f t="shared" si="469"/>
        <v>15301.3</v>
      </c>
      <c r="GQ137" s="5">
        <f>+'gaku-mk1722'!H84</f>
        <v>688.9</v>
      </c>
      <c r="GR137" s="5">
        <f>+'gaku-mk1722'!W84</f>
        <v>126037.3</v>
      </c>
      <c r="GS137" s="5">
        <f>+'gaku-mk1722'!M84</f>
        <v>76177.3</v>
      </c>
      <c r="GT137" s="5">
        <f>+'gaku-mk1722'!N84</f>
        <v>85655.1</v>
      </c>
      <c r="GU137" s="5">
        <f t="shared" si="470"/>
        <v>71611.600000000006</v>
      </c>
      <c r="GV137" s="5">
        <f>+'gaku-jk1722'!C84-'gaku-jk1722'!D84</f>
        <v>7374.3999999999651</v>
      </c>
      <c r="GW137" s="5">
        <f t="shared" si="471"/>
        <v>24348.799999999999</v>
      </c>
      <c r="GX137" s="5">
        <f t="shared" si="472"/>
        <v>15309.3</v>
      </c>
      <c r="GY137" s="5">
        <f>+'gaku-jk1722'!H84</f>
        <v>693.5</v>
      </c>
      <c r="GZ137" s="5">
        <f>+'gaku-jk1722'!Z84</f>
        <v>126508.2</v>
      </c>
      <c r="HA137" s="5">
        <f>+'gaku-jk1722'!M84</f>
        <v>72077</v>
      </c>
      <c r="HB137" s="5">
        <f>+'gaku-jk1722'!N84</f>
        <v>79340.800000000003</v>
      </c>
      <c r="HC137" s="9">
        <f t="shared" ca="1" si="429"/>
        <v>100.1</v>
      </c>
      <c r="HD137">
        <f ca="1">+OFFSET('def-cy1722'!$C$8,ROUNDDOWN((ROW(Sheet1!HG137)-ROW(Sheet1!HG$61))/4,0),0)</f>
        <v>99.2</v>
      </c>
      <c r="HE137" s="9">
        <f t="shared" ca="1" si="430"/>
        <v>92.9</v>
      </c>
      <c r="HF137" s="9">
        <f t="shared" ca="1" si="431"/>
        <v>101.4</v>
      </c>
      <c r="HG137">
        <f ca="1">+OFFSET('def-cy1722'!$H$8,ROUNDDOWN((ROW(Sheet1!HG137)-ROW(Sheet1!HG$61))/4,0),0)</f>
        <v>100.6</v>
      </c>
      <c r="HH137">
        <f ca="1">+OFFSET('def-cy1722'!$W$8,ROUNDDOWN((ROW(Sheet1!HG137)-ROW(Sheet1!HG$61))/4,0),0)</f>
        <v>99.4</v>
      </c>
      <c r="HI137">
        <f ca="1">+OFFSET('def-cy1722'!$M$8,ROUNDDOWN((ROW(Sheet1!HG137)-ROW(Sheet1!HG$61))/4,0),0)</f>
        <v>108.5</v>
      </c>
      <c r="HJ137">
        <f ca="1">+OFFSET('def-cy1722'!$N$8,ROUNDDOWN((ROW(Sheet1!HG137)-ROW(Sheet1!HG$61))/4,0),0)</f>
        <v>110.9</v>
      </c>
      <c r="HS137" s="9">
        <f t="shared" ref="HS137:HS150" ca="1" si="473">+HC133</f>
        <v>99.6</v>
      </c>
      <c r="HT137" s="9">
        <f t="shared" ref="HT137:HT150" ca="1" si="474">+HD133</f>
        <v>99.4</v>
      </c>
      <c r="HU137" s="9">
        <f t="shared" ref="HU137:HU150" ca="1" si="475">+HE133</f>
        <v>95.6</v>
      </c>
      <c r="HV137" s="9">
        <f t="shared" ref="HV137:HV150" ca="1" si="476">+HF133</f>
        <v>99.2</v>
      </c>
      <c r="HW137" s="9">
        <f t="shared" ref="HW137:HW150" ca="1" si="477">+HG133</f>
        <v>98.2</v>
      </c>
      <c r="HX137" s="9">
        <f t="shared" ref="HX137:HX150" ca="1" si="478">+HH133</f>
        <v>99.4</v>
      </c>
      <c r="HY137" s="9">
        <f t="shared" ref="HY137:HY150" ca="1" si="479">+HI133</f>
        <v>98.2</v>
      </c>
      <c r="HZ137" s="9">
        <f t="shared" ref="HZ137:HZ150" ca="1" si="480">+HJ133</f>
        <v>99.4</v>
      </c>
      <c r="IA137">
        <f t="shared" ca="1" si="432"/>
        <v>-2.1136278099172581E-3</v>
      </c>
      <c r="IB137">
        <f t="shared" ca="1" si="433"/>
        <v>-5.572441882929725E-5</v>
      </c>
      <c r="IC137">
        <f t="shared" ca="1" si="434"/>
        <v>8.2617380420013584E-3</v>
      </c>
      <c r="ID137">
        <f t="shared" ca="1" si="435"/>
        <v>4.3890936146767802E-4</v>
      </c>
      <c r="IE137">
        <f t="shared" ca="1" si="436"/>
        <v>-2.5662556763516235E-3</v>
      </c>
      <c r="IF137">
        <f t="shared" ca="1" si="464"/>
        <v>4.0580236388814868E-3</v>
      </c>
      <c r="IG137">
        <f t="shared" ca="1" si="437"/>
        <v>9.0441456237362293E-3</v>
      </c>
      <c r="IH137">
        <f t="shared" ca="1" si="438"/>
        <v>-1.657158486100783E-3</v>
      </c>
      <c r="II137">
        <f t="shared" ca="1" si="439"/>
        <v>1.5410050274887788E-2</v>
      </c>
      <c r="IJ137" s="5">
        <f t="shared" ca="1" si="440"/>
        <v>258532.80085925217</v>
      </c>
      <c r="IK137" s="1">
        <f t="shared" ca="1" si="441"/>
        <v>32.40458101756915</v>
      </c>
      <c r="IL137">
        <f t="shared" ca="1" si="442"/>
        <v>1.9324839732654846E-2</v>
      </c>
      <c r="IM137" s="5">
        <f t="shared" si="443"/>
        <v>233870.50000000003</v>
      </c>
      <c r="IN137">
        <f t="shared" ca="1" si="444"/>
        <v>90.460668519706118</v>
      </c>
      <c r="IW137">
        <f>+util!B135</f>
        <v>95.1</v>
      </c>
      <c r="IX137">
        <f t="shared" si="445"/>
        <v>2.1254785268323327E-2</v>
      </c>
      <c r="IY137">
        <f t="shared" si="446"/>
        <v>1.2752871160993997E-2</v>
      </c>
      <c r="JA137" s="5">
        <f t="shared" si="447"/>
        <v>124493.00000000003</v>
      </c>
      <c r="JB137" s="1">
        <f t="shared" si="448"/>
        <v>3.2922288452486113</v>
      </c>
      <c r="JC137" s="5">
        <f t="shared" ca="1" si="449"/>
        <v>137621.13638689308</v>
      </c>
      <c r="JD137" s="1">
        <f t="shared" ca="1" si="450"/>
        <v>17.249475691120669</v>
      </c>
      <c r="JE137">
        <f t="shared" ca="1" si="451"/>
        <v>1.5634171409815715E-2</v>
      </c>
      <c r="JG137">
        <f t="shared" si="465"/>
        <v>0.57480399486949929</v>
      </c>
    </row>
    <row r="138" spans="1:267" x14ac:dyDescent="0.15">
      <c r="A138" t="s">
        <v>1043</v>
      </c>
      <c r="B138" s="5">
        <f>+'gaku-mk1722'!B85</f>
        <v>502576.4</v>
      </c>
      <c r="C138" s="5">
        <f>+'kgaku-mk1722'!B86</f>
        <v>289241.3</v>
      </c>
      <c r="D138" s="5">
        <f>+'kgaku-mk1722'!C86</f>
        <v>1804.9</v>
      </c>
      <c r="E138" s="5">
        <f>+'kgaku-mk1722'!D86</f>
        <v>1160.3</v>
      </c>
      <c r="F138" s="5">
        <f>+'kgaku-mk1722'!F86</f>
        <v>23510.3</v>
      </c>
      <c r="G138" s="5">
        <f>+'kgaku-mk1722'!G86</f>
        <v>15507.7</v>
      </c>
      <c r="H138" s="5">
        <f>+'kgaku-mk1722'!H86</f>
        <v>79398.3</v>
      </c>
      <c r="I138" s="5">
        <f>+'kgaku-mk1722'!I86</f>
        <v>170180.4</v>
      </c>
      <c r="J138" s="5">
        <f>+'gaku-mk1722'!F85</f>
        <v>15644.2</v>
      </c>
      <c r="K138" s="5">
        <f>+'gaku-mk1722'!G85</f>
        <v>74741.5</v>
      </c>
      <c r="L138" s="5">
        <f>+'gaku-jk1722'!B85</f>
        <v>508842.6</v>
      </c>
      <c r="M138" s="5">
        <f>+'kgaku-jk1722'!B86</f>
        <v>292368.5</v>
      </c>
      <c r="N138" s="5">
        <f>+'kgaku-jk1722'!C86</f>
        <v>1421.7</v>
      </c>
      <c r="O138" s="5">
        <f>+'kgaku-jk1722'!D86</f>
        <v>1161.7</v>
      </c>
      <c r="P138" s="5">
        <f>+'kgaku-jk1722'!F86</f>
        <v>25340.6</v>
      </c>
      <c r="Q138" s="5">
        <f>+'kgaku-jk1722'!G86</f>
        <v>15589.8</v>
      </c>
      <c r="R138" s="5">
        <f>+'kgaku-jk1722'!H86</f>
        <v>78833.399999999994</v>
      </c>
      <c r="S138" s="5">
        <f>+'kgaku-jk1722'!I86</f>
        <v>172406.8</v>
      </c>
      <c r="T138" s="5">
        <f>+'gaku-jk1722'!F85</f>
        <v>15509</v>
      </c>
      <c r="U138" s="5">
        <f>+'gaku-jk1722'!G85</f>
        <v>74832.800000000003</v>
      </c>
      <c r="V138" s="8">
        <f t="shared" si="359"/>
        <v>98.768538640436162</v>
      </c>
      <c r="W138" s="8">
        <f t="shared" si="360"/>
        <v>98.930390927887231</v>
      </c>
      <c r="X138" s="8">
        <f t="shared" si="361"/>
        <v>126.95364704227335</v>
      </c>
      <c r="Y138" s="8">
        <f t="shared" si="362"/>
        <v>99.879486958767316</v>
      </c>
      <c r="Z138" s="8">
        <f t="shared" si="363"/>
        <v>92.777203381135408</v>
      </c>
      <c r="AA138" s="8">
        <f t="shared" si="364"/>
        <v>99.473373616082313</v>
      </c>
      <c r="AB138" s="8">
        <f t="shared" si="365"/>
        <v>100.71657444687152</v>
      </c>
      <c r="AC138" s="8">
        <f t="shared" si="366"/>
        <v>98.708635622260843</v>
      </c>
      <c r="AD138" s="8">
        <f t="shared" si="367"/>
        <v>100.87175188600168</v>
      </c>
      <c r="AE138" s="8">
        <f t="shared" si="368"/>
        <v>99.877994676131323</v>
      </c>
      <c r="AF138" s="10">
        <f ca="1">+OFFSET('kdef-cy1722'!B$9,ROUNDDOWN((ROW(Sheet1!AF138)-ROW(Sheet1!AF$61))/4,0),0)</f>
        <v>99.2</v>
      </c>
      <c r="AG138" s="10">
        <f ca="1">+OFFSET('kdef-cy1722'!C$9,ROUNDDOWN((ROW(Sheet1!AG138)-ROW(Sheet1!AG$61))/4,0),0)</f>
        <v>128.19999999999999</v>
      </c>
      <c r="AH138" s="10">
        <f ca="1">+OFFSET('kdef-cy1722'!D$9,ROUNDDOWN((ROW(Sheet1!AH138)-ROW(Sheet1!AH$61))/4,0),0)</f>
        <v>100.6</v>
      </c>
      <c r="AI138" s="10">
        <f ca="1">+OFFSET('kdef-cy1722'!F$9,ROUNDDOWN((ROW(Sheet1!AI138)-ROW(Sheet1!AI$61))/4,0),0)</f>
        <v>92.9</v>
      </c>
      <c r="AJ138" s="10">
        <f ca="1">+OFFSET('kdef-cy1722'!G$9,ROUNDDOWN((ROW(Sheet1!AJ138)-ROW(Sheet1!AJ$61))/4,0),0)</f>
        <v>99.7</v>
      </c>
      <c r="AK138" s="10">
        <f ca="1">+OFFSET('kdef-cy1722'!H$9,ROUNDDOWN((ROW(Sheet1!AK138)-ROW(Sheet1!AK$61))/4,0),0)</f>
        <v>101.7</v>
      </c>
      <c r="AL138" s="10">
        <f ca="1">+OFFSET('kdef-cy1722'!I$9,ROUNDDOWN((ROW(Sheet1!AL138)-ROW(Sheet1!AL$61))/4,0),0)</f>
        <v>98.7</v>
      </c>
      <c r="AM138" s="10">
        <f ca="1">+OFFSET('def-cy1722'!$F$8,ROUNDDOWN((ROW(Sheet1!AM138)-ROW(Sheet1!AM$61))/4,0),0)</f>
        <v>101.4</v>
      </c>
      <c r="AN138" s="10">
        <f ca="1">+OFFSET('def-cy1722'!$G$8,ROUNDDOWN((ROW(Sheet1!AN138)-ROW(Sheet1!AN$61))/4,0),0)</f>
        <v>100.1</v>
      </c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9">
        <f t="shared" ca="1" si="452"/>
        <v>99.4</v>
      </c>
      <c r="AY138" s="9">
        <f t="shared" ca="1" si="453"/>
        <v>100.9</v>
      </c>
      <c r="AZ138" s="9">
        <f t="shared" ca="1" si="454"/>
        <v>100</v>
      </c>
      <c r="BA138" s="9">
        <f t="shared" ca="1" si="455"/>
        <v>95.6</v>
      </c>
      <c r="BB138" s="9">
        <f t="shared" ca="1" si="456"/>
        <v>99.5</v>
      </c>
      <c r="BC138" s="9">
        <f t="shared" ca="1" si="457"/>
        <v>100.6</v>
      </c>
      <c r="BD138" s="9">
        <f t="shared" ca="1" si="458"/>
        <v>99.3</v>
      </c>
      <c r="BE138" s="9">
        <f t="shared" ca="1" si="459"/>
        <v>99.2</v>
      </c>
      <c r="BF138" s="9">
        <f t="shared" ca="1" si="460"/>
        <v>99.6</v>
      </c>
      <c r="BG138">
        <f t="shared" ca="1" si="369"/>
        <v>-7.0244901164305204E-4</v>
      </c>
      <c r="BH138">
        <f t="shared" ca="1" si="370"/>
        <v>-4.799961286460271E-4</v>
      </c>
      <c r="BI138">
        <f t="shared" ca="1" si="371"/>
        <v>2.5782670792969834E-3</v>
      </c>
      <c r="BJ138">
        <f t="shared" ca="1" si="372"/>
        <v>1.3467300514883459E-3</v>
      </c>
      <c r="BK138">
        <f t="shared" ca="1" si="373"/>
        <v>3.7035004605484936E-3</v>
      </c>
      <c r="BL138" s="13">
        <f t="shared" ca="1" si="374"/>
        <v>6.4460524510447439E-3</v>
      </c>
      <c r="BM138">
        <f t="shared" ca="1" si="375"/>
        <v>2.4650424743181958E-2</v>
      </c>
      <c r="BN138">
        <f t="shared" ca="1" si="376"/>
        <v>5.1502955011889879E-3</v>
      </c>
      <c r="BO138" s="13">
        <f t="shared" ca="1" si="377"/>
        <v>2.9800720244370946E-2</v>
      </c>
      <c r="BP138">
        <f t="shared" ca="1" si="378"/>
        <v>2.9222441008711988E-2</v>
      </c>
      <c r="BQ138">
        <f t="shared" ca="1" si="379"/>
        <v>8.6361754745210746E-3</v>
      </c>
      <c r="BR138">
        <f t="shared" ca="1" si="380"/>
        <v>1.8043849612046515E-3</v>
      </c>
      <c r="BS138" s="13">
        <f t="shared" ca="1" si="381"/>
        <v>3.9663001444437712E-2</v>
      </c>
      <c r="BT138" s="5">
        <f t="shared" si="382"/>
        <v>74832.800000000003</v>
      </c>
      <c r="BU138" s="5">
        <f t="shared" ca="1" si="383"/>
        <v>267095.65740300622</v>
      </c>
      <c r="BV138" s="5">
        <f t="shared" ca="1" si="384"/>
        <v>40867.850988700462</v>
      </c>
      <c r="BW138" s="5">
        <f t="shared" ca="1" si="385"/>
        <v>115634.55842165039</v>
      </c>
      <c r="BX138" s="5">
        <f t="shared" si="386"/>
        <v>74741.5</v>
      </c>
      <c r="BY138" s="5">
        <f t="shared" si="387"/>
        <v>265731</v>
      </c>
      <c r="BZ138" s="5">
        <f t="shared" si="388"/>
        <v>39154.5</v>
      </c>
      <c r="CA138" s="5">
        <f t="shared" si="389"/>
        <v>113896</v>
      </c>
      <c r="CB138" s="9">
        <f t="shared" si="390"/>
        <v>99.877994676131323</v>
      </c>
      <c r="CC138" s="9">
        <f t="shared" ca="1" si="391"/>
        <v>99.489075406064302</v>
      </c>
      <c r="CD138" s="9">
        <f t="shared" ca="1" si="392"/>
        <v>95.807582372818715</v>
      </c>
      <c r="CE138" s="9">
        <f t="shared" ca="1" si="393"/>
        <v>98.496506195569239</v>
      </c>
      <c r="CG138" s="5">
        <f t="shared" si="394"/>
        <v>99.494531452407344</v>
      </c>
      <c r="CH138" s="5">
        <f t="shared" ca="1" si="395"/>
        <v>99.489075406064302</v>
      </c>
      <c r="CI138" s="5">
        <f t="shared" si="396"/>
        <v>95.850387763894872</v>
      </c>
      <c r="CJ138" s="5">
        <f t="shared" ca="1" si="397"/>
        <v>95.807582372818715</v>
      </c>
      <c r="CK138" s="5">
        <f t="shared" si="398"/>
        <v>98.455772010262592</v>
      </c>
      <c r="CL138" s="5">
        <f t="shared" ca="1" si="399"/>
        <v>98.496506195569239</v>
      </c>
      <c r="CN138" s="1">
        <f t="shared" si="400"/>
        <v>63.99852496208775</v>
      </c>
      <c r="CO138" s="1">
        <f t="shared" si="401"/>
        <v>9.411925846583836</v>
      </c>
      <c r="CP138" s="1">
        <f t="shared" ca="1" si="402"/>
        <v>33.593351062925024</v>
      </c>
      <c r="CQ138" s="1">
        <f t="shared" ca="1" si="403"/>
        <v>5.140061350302096</v>
      </c>
      <c r="CR138" s="1">
        <f t="shared" ca="1" si="404"/>
        <v>14.543674554032989</v>
      </c>
      <c r="CS138" s="83">
        <f t="shared" si="405"/>
        <v>1.3073209312228155E-2</v>
      </c>
      <c r="CT138" s="83">
        <f t="shared" si="406"/>
        <v>4.7443293081099056E-2</v>
      </c>
      <c r="CU138" s="83">
        <f t="shared" ca="1" si="407"/>
        <v>9.8694390652351773E-3</v>
      </c>
      <c r="CV138" s="83">
        <f t="shared" ca="1" si="408"/>
        <v>3.2809381590308481E-2</v>
      </c>
      <c r="CW138" s="83">
        <f t="shared" ca="1" si="409"/>
        <v>4.2340697127732009E-2</v>
      </c>
      <c r="CX138" s="83">
        <f t="shared" si="410"/>
        <v>-1.024971215267114E-3</v>
      </c>
      <c r="CY138" s="83">
        <f t="shared" si="411"/>
        <v>-5.4609881753938435E-4</v>
      </c>
      <c r="CZ138" s="83">
        <f t="shared" ca="1" si="412"/>
        <v>-1.4047110142540572E-3</v>
      </c>
      <c r="DA138" s="83">
        <f t="shared" ca="1" si="413"/>
        <v>5.465356870181323E-3</v>
      </c>
      <c r="DB138" s="83">
        <f t="shared" ca="1" si="414"/>
        <v>1.5839261827606534E-3</v>
      </c>
      <c r="EO138" s="91">
        <v>74722.3</v>
      </c>
      <c r="EP138" s="129"/>
      <c r="EQ138" s="5">
        <f t="shared" ca="1" si="461"/>
        <v>18965.723477448915</v>
      </c>
      <c r="ER138" s="7">
        <f ca="1">+ER137+$EQ137</f>
        <v>840437.24001742445</v>
      </c>
      <c r="ES138" s="4">
        <f ca="1">+ER137+EQ137</f>
        <v>840437.24001742445</v>
      </c>
      <c r="ET138" s="131">
        <f ca="1">+ET137+EQ137-(ES141-ER141)/4</f>
        <v>822018.95478232217</v>
      </c>
      <c r="EU138" s="132">
        <v>635436.30000000005</v>
      </c>
      <c r="EV138" s="5">
        <f t="shared" ca="1" si="462"/>
        <v>6318</v>
      </c>
      <c r="EW138" s="92">
        <f t="shared" ca="1" si="415"/>
        <v>101.2</v>
      </c>
      <c r="EX138">
        <f t="shared" ca="1" si="416"/>
        <v>0.7270085488334076</v>
      </c>
      <c r="EY138">
        <f t="shared" ca="1" si="463"/>
        <v>0.79761084385714498</v>
      </c>
      <c r="EZ138">
        <f t="shared" ca="1" si="417"/>
        <v>-1.2848378490480205E-3</v>
      </c>
      <c r="FA138">
        <f t="shared" ca="1" si="417"/>
        <v>-2.4413625404796548E-3</v>
      </c>
      <c r="FC138" s="6">
        <f>+call!C176</f>
        <v>7.2999999999999995E-2</v>
      </c>
      <c r="FE138" s="142">
        <f>fof!B200/10</f>
        <v>10029</v>
      </c>
      <c r="FF138" s="142">
        <f>fof!C200/10</f>
        <v>350155</v>
      </c>
      <c r="FN138" s="5">
        <f t="shared" si="418"/>
        <v>10029</v>
      </c>
      <c r="FO138" s="5">
        <f t="shared" si="419"/>
        <v>350155</v>
      </c>
      <c r="FP138" s="1">
        <f t="shared" si="420"/>
        <v>1.2613747489789142</v>
      </c>
      <c r="FQ138" s="1">
        <f t="shared" si="421"/>
        <v>44.039951663048328</v>
      </c>
      <c r="FR138" s="211">
        <f>+FP138/消費税調整!$E138*100</f>
        <v>1.3072511801892983</v>
      </c>
      <c r="FS138" s="211">
        <f>+FQ138/消費税調整!$E138*100</f>
        <v>45.641692790824976</v>
      </c>
      <c r="FT138" s="83">
        <f t="shared" si="422"/>
        <v>-1.6722703643303638E-2</v>
      </c>
      <c r="FU138" s="83">
        <f t="shared" si="423"/>
        <v>9.3338415612592124E-2</v>
      </c>
      <c r="FW138" s="5">
        <f>kshotoku1722!E86</f>
        <v>255350.39999999999</v>
      </c>
      <c r="FX138" s="72">
        <f t="shared" ca="1" si="424"/>
        <v>0.39937089212451532</v>
      </c>
      <c r="FY138">
        <f t="shared" ca="1" si="425"/>
        <v>-1.1044400914254619E-2</v>
      </c>
      <c r="GA138" s="72">
        <f ca="1">+AVERAGE(OFFSET(Maikin05!$F$10,ROUNDDOWN((ROW(GA138)-ROW(GA$45))/4,0),MOD(ROW(GA138)-ROW(GA$45),4)*3):OFFSET(Maikin05!$F$10,ROUNDDOWN((ROW(GA138)-ROW(GA$45))/4,0),MOD(ROW(GA138)-ROW(GA$45),4)*3+2))</f>
        <v>101.2</v>
      </c>
      <c r="GB138" s="72">
        <f ca="1">+AVERAGE(OFFSET(Maikin30!$F$20,ROUNDDOWN((ROW(GB138)-ROW(GB$5))/4,0),MOD(ROW(GB138)-ROW(GB$5),4)*3):OFFSET(Maikin30!$F$20,ROUNDDOWN((ROW(GB138)-ROW(GB$5))/4,0),MOD(ROW(GB138)-ROW(GB$5),4)*3+2))</f>
        <v>100.83333333333333</v>
      </c>
      <c r="GC138" s="5">
        <f ca="1">+AVERAGE(OFFSET(Rocho!$J$66,(ROW(GC138)-ROW($GC$5))*3,0):OFFSET(Rocho!$J$66,(ROW(GC138)-ROW($GC$5))*3+2,0))</f>
        <v>6318</v>
      </c>
      <c r="GD138" s="72">
        <f t="shared" ca="1" si="426"/>
        <v>80.41677188171667</v>
      </c>
      <c r="GE138">
        <f t="shared" ca="1" si="427"/>
        <v>2.0648381146902567E-2</v>
      </c>
      <c r="GG138" s="87" t="s">
        <v>357</v>
      </c>
      <c r="GH138" s="79">
        <f ca="1">+AVERAGE(OFFSET(Rocho!$D$6,(ROW(GH138)-ROW($GH$5))*3,0):OFFSET(Rocho!$D$6,(ROW(GH138)-ROW($GH$5))*3+2,0))/10000</f>
        <v>11082</v>
      </c>
      <c r="GI138" s="82">
        <f>Rocho!T139</f>
        <v>8284.0583052759503</v>
      </c>
      <c r="GJ138">
        <f t="shared" si="466"/>
        <v>-2.0548886777328936E-3</v>
      </c>
      <c r="GL138" s="94">
        <f t="shared" si="428"/>
        <v>236845.39999999994</v>
      </c>
      <c r="GM138" s="5">
        <f t="shared" si="467"/>
        <v>74741.5</v>
      </c>
      <c r="GN138" s="5">
        <f>+'gaku-mk1722'!C85-'gaku-mk1722'!D85</f>
        <v>7269.7999999999884</v>
      </c>
      <c r="GO138" s="5">
        <f t="shared" si="468"/>
        <v>23510.3</v>
      </c>
      <c r="GP138" s="5">
        <f t="shared" si="469"/>
        <v>15644.2</v>
      </c>
      <c r="GQ138" s="5">
        <f>+'gaku-mk1722'!H85</f>
        <v>-2142.8000000000002</v>
      </c>
      <c r="GR138" s="5">
        <f>+'gaku-mk1722'!W85</f>
        <v>127155.9</v>
      </c>
      <c r="GS138" s="5">
        <f>+'gaku-mk1722'!M85</f>
        <v>80619.899999999994</v>
      </c>
      <c r="GT138" s="5">
        <f>+'gaku-mk1722'!N85</f>
        <v>89953.4</v>
      </c>
      <c r="GU138" s="5">
        <f t="shared" si="470"/>
        <v>74832.800000000003</v>
      </c>
      <c r="GV138" s="5">
        <f>+'gaku-jk1722'!C85-'gaku-jk1722'!D85</f>
        <v>7405</v>
      </c>
      <c r="GW138" s="5">
        <f t="shared" si="471"/>
        <v>25340.6</v>
      </c>
      <c r="GX138" s="5">
        <f t="shared" si="472"/>
        <v>15509</v>
      </c>
      <c r="GY138" s="5">
        <f>+'gaku-jk1722'!H85</f>
        <v>-2106.6</v>
      </c>
      <c r="GZ138" s="5">
        <f>+'gaku-jk1722'!Z85</f>
        <v>128156.9</v>
      </c>
      <c r="HA138" s="5">
        <f>+'gaku-jk1722'!M85</f>
        <v>74527.399999999994</v>
      </c>
      <c r="HB138" s="5">
        <f>+'gaku-jk1722'!N85</f>
        <v>81934.100000000006</v>
      </c>
      <c r="HC138" s="9">
        <f t="shared" ca="1" si="429"/>
        <v>100.1</v>
      </c>
      <c r="HD138">
        <f ca="1">+OFFSET('def-cy1722'!$C$8,ROUNDDOWN((ROW(Sheet1!HG138)-ROW(Sheet1!HG$61))/4,0),0)</f>
        <v>99.2</v>
      </c>
      <c r="HE138" s="9">
        <f t="shared" ca="1" si="430"/>
        <v>92.9</v>
      </c>
      <c r="HF138" s="9">
        <f t="shared" ca="1" si="431"/>
        <v>101.4</v>
      </c>
      <c r="HG138">
        <f ca="1">+OFFSET('def-cy1722'!$H$8,ROUNDDOWN((ROW(Sheet1!HG138)-ROW(Sheet1!HG$61))/4,0),0)</f>
        <v>100.6</v>
      </c>
      <c r="HH138">
        <f ca="1">+OFFSET('def-cy1722'!$W$8,ROUNDDOWN((ROW(Sheet1!HG138)-ROW(Sheet1!HG$61))/4,0),0)</f>
        <v>99.4</v>
      </c>
      <c r="HI138">
        <f ca="1">+OFFSET('def-cy1722'!$M$8,ROUNDDOWN((ROW(Sheet1!HG138)-ROW(Sheet1!HG$61))/4,0),0)</f>
        <v>108.5</v>
      </c>
      <c r="HJ138">
        <f ca="1">+OFFSET('def-cy1722'!$N$8,ROUNDDOWN((ROW(Sheet1!HG138)-ROW(Sheet1!HG$61))/4,0),0)</f>
        <v>110.9</v>
      </c>
      <c r="HS138" s="9">
        <f t="shared" ca="1" si="473"/>
        <v>99.6</v>
      </c>
      <c r="HT138" s="9">
        <f t="shared" ca="1" si="474"/>
        <v>99.4</v>
      </c>
      <c r="HU138" s="9">
        <f t="shared" ca="1" si="475"/>
        <v>95.6</v>
      </c>
      <c r="HV138" s="9">
        <f t="shared" ca="1" si="476"/>
        <v>99.2</v>
      </c>
      <c r="HW138" s="9">
        <f t="shared" ca="1" si="477"/>
        <v>98.2</v>
      </c>
      <c r="HX138" s="9">
        <f t="shared" ca="1" si="478"/>
        <v>99.4</v>
      </c>
      <c r="HY138" s="9">
        <f t="shared" ca="1" si="479"/>
        <v>98.2</v>
      </c>
      <c r="HZ138" s="9">
        <f t="shared" ca="1" si="480"/>
        <v>99.4</v>
      </c>
      <c r="IA138">
        <f t="shared" ca="1" si="432"/>
        <v>1.3625466561722251E-2</v>
      </c>
      <c r="IB138">
        <f t="shared" ca="1" si="433"/>
        <v>1.2917609876001029E-4</v>
      </c>
      <c r="IC138">
        <f t="shared" ca="1" si="434"/>
        <v>4.0267655981980274E-3</v>
      </c>
      <c r="ID138">
        <f t="shared" ca="1" si="435"/>
        <v>8.4132557393267946E-4</v>
      </c>
      <c r="IE138">
        <f t="shared" ca="1" si="436"/>
        <v>-1.1677755626669071E-2</v>
      </c>
      <c r="IF138">
        <f t="shared" ca="1" si="464"/>
        <v>6.9598900008295914E-3</v>
      </c>
      <c r="IG138">
        <f t="shared" ca="1" si="437"/>
        <v>1.0219339447730375E-2</v>
      </c>
      <c r="IH138">
        <f t="shared" ca="1" si="438"/>
        <v>-1.0947463297841593E-2</v>
      </c>
      <c r="II138">
        <f t="shared" ca="1" si="439"/>
        <v>1.3176744356662273E-2</v>
      </c>
      <c r="IJ138" s="5">
        <f t="shared" ca="1" si="440"/>
        <v>261939.42148398637</v>
      </c>
      <c r="IK138" s="1">
        <f t="shared" ca="1" si="441"/>
        <v>32.944837174398778</v>
      </c>
      <c r="IL138">
        <f t="shared" ca="1" si="442"/>
        <v>1.653475977231109E-2</v>
      </c>
      <c r="IM138" s="5">
        <f t="shared" si="443"/>
        <v>236845.39999999994</v>
      </c>
      <c r="IN138">
        <f t="shared" ca="1" si="444"/>
        <v>90.419914138231178</v>
      </c>
      <c r="IW138">
        <f>+util!B136</f>
        <v>96.3333333333333</v>
      </c>
      <c r="IX138">
        <f t="shared" si="445"/>
        <v>1.2885429892977475E-2</v>
      </c>
      <c r="IY138">
        <f t="shared" si="446"/>
        <v>7.7312579357864848E-3</v>
      </c>
      <c r="JA138" s="5">
        <f t="shared" si="447"/>
        <v>122949.4</v>
      </c>
      <c r="JB138" s="1">
        <f t="shared" si="448"/>
        <v>3.1401090551533026</v>
      </c>
      <c r="JC138" s="5">
        <f t="shared" ca="1" si="449"/>
        <v>135976.01941098811</v>
      </c>
      <c r="JD138" s="1">
        <f t="shared" ca="1" si="450"/>
        <v>17.102075715593489</v>
      </c>
      <c r="JE138">
        <f t="shared" ca="1" si="451"/>
        <v>-8.5819052791619149E-3</v>
      </c>
      <c r="JG138">
        <f t="shared" si="465"/>
        <v>0.57457551706559162</v>
      </c>
    </row>
    <row r="139" spans="1:267" x14ac:dyDescent="0.15">
      <c r="A139" t="s">
        <v>1044</v>
      </c>
      <c r="B139" s="5">
        <f>+'gaku-mk1722'!B86</f>
        <v>506777</v>
      </c>
      <c r="C139" s="5">
        <f>+'kgaku-mk1722'!B87</f>
        <v>290517.7</v>
      </c>
      <c r="D139" s="5">
        <f>+'kgaku-mk1722'!C87</f>
        <v>1806</v>
      </c>
      <c r="E139" s="5">
        <f>+'kgaku-mk1722'!D87</f>
        <v>1257.5</v>
      </c>
      <c r="F139" s="5">
        <f>+'kgaku-mk1722'!F87</f>
        <v>23907.200000000001</v>
      </c>
      <c r="G139" s="5">
        <f>+'kgaku-mk1722'!G87</f>
        <v>15629.5</v>
      </c>
      <c r="H139" s="5">
        <f>+'kgaku-mk1722'!H87</f>
        <v>79911.899999999994</v>
      </c>
      <c r="I139" s="5">
        <f>+'kgaku-mk1722'!I87</f>
        <v>170520.6</v>
      </c>
      <c r="J139" s="5">
        <f>+'gaku-mk1722'!F86</f>
        <v>16336</v>
      </c>
      <c r="K139" s="5">
        <f>+'gaku-mk1722'!G86</f>
        <v>76427.3</v>
      </c>
      <c r="L139" s="5">
        <f>+'gaku-jk1722'!B86</f>
        <v>512181.6</v>
      </c>
      <c r="M139" s="5">
        <f>+'kgaku-jk1722'!B87</f>
        <v>292799.3</v>
      </c>
      <c r="N139" s="5">
        <f>+'kgaku-jk1722'!C87</f>
        <v>1365.8</v>
      </c>
      <c r="O139" s="5">
        <f>+'kgaku-jk1722'!D87</f>
        <v>1247.7</v>
      </c>
      <c r="P139" s="5">
        <f>+'kgaku-jk1722'!F87</f>
        <v>25768.9</v>
      </c>
      <c r="Q139" s="5">
        <f>+'kgaku-jk1722'!G87</f>
        <v>15632.1</v>
      </c>
      <c r="R139" s="5">
        <f>+'kgaku-jk1722'!H87</f>
        <v>78548.899999999994</v>
      </c>
      <c r="S139" s="5">
        <f>+'kgaku-jk1722'!I87</f>
        <v>172813.2</v>
      </c>
      <c r="T139" s="5">
        <f>+'gaku-jk1722'!F86</f>
        <v>16039</v>
      </c>
      <c r="U139" s="5">
        <f>+'gaku-jk1722'!G86</f>
        <v>76352.399999999994</v>
      </c>
      <c r="V139" s="8">
        <f t="shared" si="359"/>
        <v>98.94478833288818</v>
      </c>
      <c r="W139" s="8">
        <f t="shared" si="360"/>
        <v>99.220763164392821</v>
      </c>
      <c r="X139" s="8">
        <f t="shared" si="361"/>
        <v>132.23019475765119</v>
      </c>
      <c r="Y139" s="8">
        <f t="shared" si="362"/>
        <v>100.78544521920334</v>
      </c>
      <c r="Z139" s="8">
        <f t="shared" si="363"/>
        <v>92.775399803639274</v>
      </c>
      <c r="AA139" s="8">
        <f t="shared" si="364"/>
        <v>99.983367557781747</v>
      </c>
      <c r="AB139" s="8">
        <f t="shared" si="365"/>
        <v>101.73522480900432</v>
      </c>
      <c r="AC139" s="8">
        <f t="shared" si="366"/>
        <v>98.67336522904499</v>
      </c>
      <c r="AD139" s="8">
        <f t="shared" si="367"/>
        <v>101.85173639254317</v>
      </c>
      <c r="AE139" s="8">
        <f t="shared" si="368"/>
        <v>100.09809776771917</v>
      </c>
      <c r="AF139" s="10">
        <f ca="1">+OFFSET('kdef-cy1722'!B$9,ROUNDDOWN((ROW(Sheet1!AF139)-ROW(Sheet1!AF$61))/4,0),0)</f>
        <v>99.2</v>
      </c>
      <c r="AG139" s="10">
        <f ca="1">+OFFSET('kdef-cy1722'!C$9,ROUNDDOWN((ROW(Sheet1!AG139)-ROW(Sheet1!AG$61))/4,0),0)</f>
        <v>128.19999999999999</v>
      </c>
      <c r="AH139" s="10">
        <f ca="1">+OFFSET('kdef-cy1722'!D$9,ROUNDDOWN((ROW(Sheet1!AH139)-ROW(Sheet1!AH$61))/4,0),0)</f>
        <v>100.6</v>
      </c>
      <c r="AI139" s="10">
        <f ca="1">+OFFSET('kdef-cy1722'!F$9,ROUNDDOWN((ROW(Sheet1!AI139)-ROW(Sheet1!AI$61))/4,0),0)</f>
        <v>92.9</v>
      </c>
      <c r="AJ139" s="10">
        <f ca="1">+OFFSET('kdef-cy1722'!G$9,ROUNDDOWN((ROW(Sheet1!AJ139)-ROW(Sheet1!AJ$61))/4,0),0)</f>
        <v>99.7</v>
      </c>
      <c r="AK139" s="10">
        <f ca="1">+OFFSET('kdef-cy1722'!H$9,ROUNDDOWN((ROW(Sheet1!AK139)-ROW(Sheet1!AK$61))/4,0),0)</f>
        <v>101.7</v>
      </c>
      <c r="AL139" s="10">
        <f ca="1">+OFFSET('kdef-cy1722'!I$9,ROUNDDOWN((ROW(Sheet1!AL139)-ROW(Sheet1!AL$61))/4,0),0)</f>
        <v>98.7</v>
      </c>
      <c r="AM139" s="10">
        <f ca="1">+OFFSET('def-cy1722'!$F$8,ROUNDDOWN((ROW(Sheet1!AM139)-ROW(Sheet1!AM$61))/4,0),0)</f>
        <v>101.4</v>
      </c>
      <c r="AN139" s="10">
        <f ca="1">+OFFSET('def-cy1722'!$G$8,ROUNDDOWN((ROW(Sheet1!AN139)-ROW(Sheet1!AN$61))/4,0),0)</f>
        <v>100.1</v>
      </c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9">
        <f t="shared" ca="1" si="452"/>
        <v>99.4</v>
      </c>
      <c r="AY139" s="9">
        <f t="shared" ca="1" si="453"/>
        <v>100.9</v>
      </c>
      <c r="AZ139" s="9">
        <f t="shared" ca="1" si="454"/>
        <v>100</v>
      </c>
      <c r="BA139" s="9">
        <f t="shared" ca="1" si="455"/>
        <v>95.6</v>
      </c>
      <c r="BB139" s="9">
        <f t="shared" ca="1" si="456"/>
        <v>99.5</v>
      </c>
      <c r="BC139" s="9">
        <f t="shared" ca="1" si="457"/>
        <v>100.6</v>
      </c>
      <c r="BD139" s="9">
        <f t="shared" ca="1" si="458"/>
        <v>99.3</v>
      </c>
      <c r="BE139" s="9">
        <f t="shared" ca="1" si="459"/>
        <v>99.2</v>
      </c>
      <c r="BF139" s="9">
        <f t="shared" ca="1" si="460"/>
        <v>99.6</v>
      </c>
      <c r="BG139">
        <f t="shared" ca="1" si="369"/>
        <v>-2.1181001307077262E-4</v>
      </c>
      <c r="BH139">
        <f t="shared" ca="1" si="370"/>
        <v>-3.2295496389536063E-4</v>
      </c>
      <c r="BI139">
        <f t="shared" ca="1" si="371"/>
        <v>1.5805453485942135E-4</v>
      </c>
      <c r="BJ139">
        <f t="shared" ca="1" si="372"/>
        <v>-1.0747903645534822E-3</v>
      </c>
      <c r="BK139">
        <f t="shared" ca="1" si="373"/>
        <v>1.5154669191371221E-3</v>
      </c>
      <c r="BL139" s="13">
        <f t="shared" ca="1" si="374"/>
        <v>6.3966112476928098E-5</v>
      </c>
      <c r="BM139">
        <f t="shared" ca="1" si="375"/>
        <v>1.0337015942241061E-2</v>
      </c>
      <c r="BN139">
        <f t="shared" ca="1" si="376"/>
        <v>1.3273234314978415E-2</v>
      </c>
      <c r="BO139" s="13">
        <f t="shared" ca="1" si="377"/>
        <v>2.3610250257219474E-2</v>
      </c>
      <c r="BP139">
        <f t="shared" ca="1" si="378"/>
        <v>1.3259754889425115E-2</v>
      </c>
      <c r="BQ139">
        <f t="shared" ca="1" si="379"/>
        <v>3.5871772733858903E-3</v>
      </c>
      <c r="BR139">
        <f t="shared" ca="1" si="380"/>
        <v>4.606111158680648E-3</v>
      </c>
      <c r="BS139" s="13">
        <f t="shared" ca="1" si="381"/>
        <v>2.1453043321491654E-2</v>
      </c>
      <c r="BT139" s="5">
        <f t="shared" si="382"/>
        <v>76352.399999999994</v>
      </c>
      <c r="BU139" s="5">
        <f t="shared" ca="1" si="383"/>
        <v>267112.74247386976</v>
      </c>
      <c r="BV139" s="5">
        <f t="shared" ca="1" si="384"/>
        <v>41832.751178018436</v>
      </c>
      <c r="BW139" s="5">
        <f t="shared" ca="1" si="385"/>
        <v>118115.27161293161</v>
      </c>
      <c r="BX139" s="5">
        <f t="shared" si="386"/>
        <v>76427.3</v>
      </c>
      <c r="BY139" s="5">
        <f t="shared" si="387"/>
        <v>266610.5</v>
      </c>
      <c r="BZ139" s="5">
        <f t="shared" si="388"/>
        <v>40243.199999999997</v>
      </c>
      <c r="CA139" s="5">
        <f t="shared" si="389"/>
        <v>116670.5</v>
      </c>
      <c r="CB139" s="9">
        <f t="shared" si="390"/>
        <v>100.09809776771917</v>
      </c>
      <c r="CC139" s="9">
        <f t="shared" ca="1" si="391"/>
        <v>99.811973599904576</v>
      </c>
      <c r="CD139" s="9">
        <f t="shared" ca="1" si="392"/>
        <v>96.200223190547192</v>
      </c>
      <c r="CE139" s="9">
        <f t="shared" ca="1" si="393"/>
        <v>98.776812182537938</v>
      </c>
      <c r="CG139" s="5">
        <f t="shared" si="394"/>
        <v>99.821147541409232</v>
      </c>
      <c r="CH139" s="5">
        <f t="shared" ca="1" si="395"/>
        <v>99.811973599904576</v>
      </c>
      <c r="CI139" s="5">
        <f t="shared" si="396"/>
        <v>96.257405896971619</v>
      </c>
      <c r="CJ139" s="5">
        <f t="shared" ca="1" si="397"/>
        <v>96.200223190547192</v>
      </c>
      <c r="CK139" s="5">
        <f t="shared" si="398"/>
        <v>98.739170432031756</v>
      </c>
      <c r="CL139" s="5">
        <f t="shared" ca="1" si="399"/>
        <v>98.776812182537938</v>
      </c>
      <c r="CN139" s="1">
        <f t="shared" si="400"/>
        <v>64.623123431782602</v>
      </c>
      <c r="CO139" s="1">
        <f t="shared" si="401"/>
        <v>9.6335568663787168</v>
      </c>
      <c r="CP139" s="1">
        <f t="shared" ca="1" si="402"/>
        <v>33.702225396404017</v>
      </c>
      <c r="CQ139" s="1">
        <f t="shared" ca="1" si="403"/>
        <v>5.2781338550001298</v>
      </c>
      <c r="CR139" s="1">
        <f t="shared" ca="1" si="404"/>
        <v>14.902873856891789</v>
      </c>
      <c r="CS139" s="83">
        <f t="shared" si="405"/>
        <v>9.712258974219963E-3</v>
      </c>
      <c r="CT139" s="83">
        <f t="shared" si="406"/>
        <v>2.3274918072846009E-2</v>
      </c>
      <c r="CU139" s="83">
        <f t="shared" ca="1" si="407"/>
        <v>3.2357083243323022E-3</v>
      </c>
      <c r="CV139" s="83">
        <f t="shared" ca="1" si="408"/>
        <v>2.6507583439464369E-2</v>
      </c>
      <c r="CW139" s="83">
        <f t="shared" ca="1" si="409"/>
        <v>2.4397910117767957E-2</v>
      </c>
      <c r="CX139" s="83">
        <f t="shared" si="410"/>
        <v>1.7828817291854144E-3</v>
      </c>
      <c r="CY139" s="83">
        <f t="shared" si="411"/>
        <v>2.2012949425850377E-3</v>
      </c>
      <c r="CZ139" s="83">
        <f t="shared" ca="1" si="412"/>
        <v>3.240308849109553E-3</v>
      </c>
      <c r="DA139" s="83">
        <f t="shared" ca="1" si="413"/>
        <v>4.0898479505055907E-3</v>
      </c>
      <c r="DB139" s="83">
        <f t="shared" ca="1" si="414"/>
        <v>2.8418052468100917E-3</v>
      </c>
      <c r="EO139" s="91">
        <v>76409.2</v>
      </c>
      <c r="EP139" s="129"/>
      <c r="EQ139" s="5">
        <f t="shared" ca="1" si="461"/>
        <v>19338.850462899391</v>
      </c>
      <c r="ER139" s="7">
        <f ca="1">+ER138+$EQ138</f>
        <v>859402.96349487337</v>
      </c>
      <c r="ES139" s="7">
        <f ca="1">+ES138+$EQ138</f>
        <v>859402.96349487337</v>
      </c>
      <c r="ET139" s="7">
        <f ca="1">+ET138+EQ138-(ES141-ER141)/4</f>
        <v>822566.39302466903</v>
      </c>
      <c r="EU139" s="132">
        <v>633706.5</v>
      </c>
      <c r="EV139" s="5">
        <f t="shared" ca="1" si="462"/>
        <v>6325</v>
      </c>
      <c r="EW139" s="92">
        <f t="shared" ca="1" si="415"/>
        <v>100.53333333333335</v>
      </c>
      <c r="EX139">
        <f t="shared" ca="1" si="416"/>
        <v>0.73418453857382115</v>
      </c>
      <c r="EY139">
        <f t="shared" ca="1" si="463"/>
        <v>0.80646781942113344</v>
      </c>
      <c r="EZ139">
        <f t="shared" ca="1" si="417"/>
        <v>9.8221754458197186E-3</v>
      </c>
      <c r="FA139">
        <f t="shared" ca="1" si="417"/>
        <v>1.1043181082008264E-2</v>
      </c>
      <c r="FC139" s="6">
        <f>+call!C177</f>
        <v>7.2666666666666699E-2</v>
      </c>
      <c r="FE139" s="142">
        <f>fof!B201/10</f>
        <v>10367</v>
      </c>
      <c r="FF139" s="142">
        <f>fof!C201/10</f>
        <v>371651.2</v>
      </c>
      <c r="FN139" s="5">
        <f t="shared" si="418"/>
        <v>10367</v>
      </c>
      <c r="FO139" s="5">
        <f t="shared" si="419"/>
        <v>371651.2</v>
      </c>
      <c r="FP139" s="1">
        <f t="shared" si="420"/>
        <v>1.3080280912420326</v>
      </c>
      <c r="FQ139" s="1">
        <f t="shared" si="421"/>
        <v>46.892081580381102</v>
      </c>
      <c r="FR139" s="211">
        <f>+FP139/消費税調整!$E139*100</f>
        <v>1.3531865894859154</v>
      </c>
      <c r="FS139" s="211">
        <f>+FQ139/消費税調整!$E139*100</f>
        <v>48.510988695509582</v>
      </c>
      <c r="FT139" s="83">
        <f t="shared" si="422"/>
        <v>3.4535650763318521E-2</v>
      </c>
      <c r="FU139" s="83">
        <f t="shared" si="423"/>
        <v>6.0968728944813727E-2</v>
      </c>
      <c r="FW139" s="5">
        <f>kshotoku1722!E87</f>
        <v>253625.3</v>
      </c>
      <c r="FX139" s="72">
        <f t="shared" ca="1" si="424"/>
        <v>0.39886135603526901</v>
      </c>
      <c r="FY139">
        <f t="shared" ca="1" si="425"/>
        <v>-1.2766614218535899E-3</v>
      </c>
      <c r="GA139" s="72">
        <f ca="1">+AVERAGE(OFFSET(Maikin05!$F$10,ROUNDDOWN((ROW(GA139)-ROW(GA$45))/4,0),MOD(ROW(GA139)-ROW(GA$45),4)*3):OFFSET(Maikin05!$F$10,ROUNDDOWN((ROW(GA139)-ROW(GA$45))/4,0),MOD(ROW(GA139)-ROW(GA$45),4)*3+2))</f>
        <v>100.53333333333335</v>
      </c>
      <c r="GB139" s="72">
        <f ca="1">+AVERAGE(OFFSET(Maikin30!$F$20,ROUNDDOWN((ROW(GB139)-ROW(GB$5))/4,0),MOD(ROW(GB139)-ROW(GB$5),4)*3):OFFSET(Maikin30!$F$20,ROUNDDOWN((ROW(GB139)-ROW(GB$5))/4,0),MOD(ROW(GB139)-ROW(GB$5),4)*3+2))</f>
        <v>100.26666666666667</v>
      </c>
      <c r="GC139" s="5">
        <f ca="1">+AVERAGE(OFFSET(Rocho!$J$66,(ROW(GC139)-ROW($GC$5))*3,0):OFFSET(Rocho!$J$66,(ROW(GC139)-ROW($GC$5))*3+2,0))</f>
        <v>6325</v>
      </c>
      <c r="GD139" s="72">
        <f t="shared" ca="1" si="426"/>
        <v>80.22959221295541</v>
      </c>
      <c r="GE139">
        <f t="shared" ca="1" si="427"/>
        <v>-2.3303328963833201E-3</v>
      </c>
      <c r="GG139" s="87" t="s">
        <v>358</v>
      </c>
      <c r="GH139" s="79">
        <f ca="1">+AVERAGE(OFFSET(Rocho!$D$6,(ROW(GH139)-ROW($GH$5))*3,0):OFFSET(Rocho!$D$6,(ROW(GH139)-ROW($GH$5))*3+2,0))/10000</f>
        <v>11089.666666666668</v>
      </c>
      <c r="GI139" s="82">
        <f>Rocho!T140</f>
        <v>8269.2348572108604</v>
      </c>
      <c r="GJ139">
        <f t="shared" si="466"/>
        <v>-1.7909973419764854E-3</v>
      </c>
      <c r="GL139" s="94">
        <f t="shared" si="428"/>
        <v>240166.50000000003</v>
      </c>
      <c r="GM139" s="5">
        <f t="shared" si="467"/>
        <v>76427.3</v>
      </c>
      <c r="GN139" s="5">
        <f>+'gaku-mk1722'!C86-'gaku-mk1722'!D86</f>
        <v>7330.5</v>
      </c>
      <c r="GO139" s="5">
        <f t="shared" si="468"/>
        <v>23907.200000000001</v>
      </c>
      <c r="GP139" s="5">
        <f t="shared" si="469"/>
        <v>16336</v>
      </c>
      <c r="GQ139" s="5">
        <f>+'gaku-mk1722'!H86</f>
        <v>-945.1</v>
      </c>
      <c r="GR139" s="5">
        <f>+'gaku-mk1722'!W86</f>
        <v>128657.8</v>
      </c>
      <c r="GS139" s="5">
        <f>+'gaku-mk1722'!M86</f>
        <v>81853.7</v>
      </c>
      <c r="GT139" s="5">
        <f>+'gaku-mk1722'!N86</f>
        <v>93400.9</v>
      </c>
      <c r="GU139" s="5">
        <f t="shared" si="470"/>
        <v>76352.399999999994</v>
      </c>
      <c r="GV139" s="5">
        <f>+'gaku-jk1722'!C86-'gaku-jk1722'!D86</f>
        <v>7476.7999999999884</v>
      </c>
      <c r="GW139" s="5">
        <f t="shared" si="471"/>
        <v>25768.9</v>
      </c>
      <c r="GX139" s="5">
        <f t="shared" si="472"/>
        <v>16039</v>
      </c>
      <c r="GY139" s="5">
        <f>+'gaku-jk1722'!H86</f>
        <v>-818.4</v>
      </c>
      <c r="GZ139" s="5">
        <f>+'gaku-jk1722'!Z86</f>
        <v>129407.5</v>
      </c>
      <c r="HA139" s="5">
        <f>+'gaku-jk1722'!M86</f>
        <v>74489.8</v>
      </c>
      <c r="HB139" s="5">
        <f>+'gaku-jk1722'!N86</f>
        <v>83606.7</v>
      </c>
      <c r="HC139" s="9">
        <f t="shared" ca="1" si="429"/>
        <v>100.1</v>
      </c>
      <c r="HD139">
        <f ca="1">+OFFSET('def-cy1722'!$C$8,ROUNDDOWN((ROW(Sheet1!HG139)-ROW(Sheet1!HG$61))/4,0),0)</f>
        <v>99.2</v>
      </c>
      <c r="HE139" s="9">
        <f t="shared" ca="1" si="430"/>
        <v>92.9</v>
      </c>
      <c r="HF139" s="9">
        <f t="shared" ca="1" si="431"/>
        <v>101.4</v>
      </c>
      <c r="HG139">
        <f ca="1">+OFFSET('def-cy1722'!$H$8,ROUNDDOWN((ROW(Sheet1!HG139)-ROW(Sheet1!HG$61))/4,0),0)</f>
        <v>100.6</v>
      </c>
      <c r="HH139">
        <f ca="1">+OFFSET('def-cy1722'!$W$8,ROUNDDOWN((ROW(Sheet1!HG139)-ROW(Sheet1!HG$61))/4,0),0)</f>
        <v>99.4</v>
      </c>
      <c r="HI139">
        <f ca="1">+OFFSET('def-cy1722'!$M$8,ROUNDDOWN((ROW(Sheet1!HG139)-ROW(Sheet1!HG$61))/4,0),0)</f>
        <v>108.5</v>
      </c>
      <c r="HJ139">
        <f ca="1">+OFFSET('def-cy1722'!$N$8,ROUNDDOWN((ROW(Sheet1!HG139)-ROW(Sheet1!HG$61))/4,0),0)</f>
        <v>110.9</v>
      </c>
      <c r="HS139" s="9">
        <f t="shared" ca="1" si="473"/>
        <v>99.6</v>
      </c>
      <c r="HT139" s="9">
        <f t="shared" ca="1" si="474"/>
        <v>99.4</v>
      </c>
      <c r="HU139" s="9">
        <f t="shared" ca="1" si="475"/>
        <v>95.6</v>
      </c>
      <c r="HV139" s="9">
        <f t="shared" ca="1" si="476"/>
        <v>99.2</v>
      </c>
      <c r="HW139" s="9">
        <f t="shared" ca="1" si="477"/>
        <v>98.2</v>
      </c>
      <c r="HX139" s="9">
        <f t="shared" ca="1" si="478"/>
        <v>99.4</v>
      </c>
      <c r="HY139" s="9">
        <f t="shared" ca="1" si="479"/>
        <v>98.2</v>
      </c>
      <c r="HZ139" s="9">
        <f t="shared" ca="1" si="480"/>
        <v>99.4</v>
      </c>
      <c r="IA139">
        <f t="shared" ca="1" si="432"/>
        <v>6.3442131230967338E-3</v>
      </c>
      <c r="IB139">
        <f t="shared" ca="1" si="433"/>
        <v>2.9915755098892846E-4</v>
      </c>
      <c r="IC139">
        <f t="shared" ca="1" si="434"/>
        <v>1.716307527738607E-3</v>
      </c>
      <c r="ID139">
        <f t="shared" ca="1" si="435"/>
        <v>2.203822853667472E-3</v>
      </c>
      <c r="IE139">
        <f t="shared" ca="1" si="436"/>
        <v>5.3025396327083408E-3</v>
      </c>
      <c r="IF139">
        <f t="shared" ca="1" si="464"/>
        <v>5.2106745580336542E-3</v>
      </c>
      <c r="IG139">
        <f t="shared" ca="1" si="437"/>
        <v>-1.5477060253826062E-4</v>
      </c>
      <c r="IH139">
        <f t="shared" ca="1" si="438"/>
        <v>-6.9689543145426223E-3</v>
      </c>
      <c r="II139">
        <f t="shared" ca="1" si="439"/>
        <v>1.3952990329152854E-2</v>
      </c>
      <c r="IJ139" s="5">
        <f t="shared" ca="1" si="440"/>
        <v>265594.25969877635</v>
      </c>
      <c r="IK139" s="1">
        <f t="shared" ca="1" si="441"/>
        <v>33.510634953084896</v>
      </c>
      <c r="IL139">
        <f t="shared" ca="1" si="442"/>
        <v>1.7028287729767184E-2</v>
      </c>
      <c r="IM139" s="5">
        <f t="shared" si="443"/>
        <v>240166.50000000003</v>
      </c>
      <c r="IN139">
        <f t="shared" ca="1" si="444"/>
        <v>90.426088377205431</v>
      </c>
      <c r="IW139">
        <f>+util!B137</f>
        <v>97.8</v>
      </c>
      <c r="IX139">
        <f t="shared" si="445"/>
        <v>1.5110177596449411E-2</v>
      </c>
      <c r="IY139">
        <f t="shared" si="446"/>
        <v>9.0661065578696472E-3</v>
      </c>
      <c r="JA139" s="5">
        <f t="shared" si="447"/>
        <v>123496</v>
      </c>
      <c r="JB139" s="1">
        <f t="shared" si="448"/>
        <v>3.0687420483460564</v>
      </c>
      <c r="JC139" s="5">
        <f t="shared" ca="1" si="449"/>
        <v>136571.20662440464</v>
      </c>
      <c r="JD139" s="1">
        <f t="shared" ca="1" si="450"/>
        <v>17.231501371615824</v>
      </c>
      <c r="JE139">
        <f t="shared" ca="1" si="451"/>
        <v>7.5393407891693161E-3</v>
      </c>
      <c r="JG139">
        <f t="shared" si="465"/>
        <v>0.57167086830139935</v>
      </c>
    </row>
    <row r="140" spans="1:267" x14ac:dyDescent="0.15">
      <c r="A140" t="s">
        <v>1045</v>
      </c>
      <c r="B140" s="5">
        <f>+'gaku-mk1722'!B87</f>
        <v>506159.4</v>
      </c>
      <c r="C140" s="5">
        <f>+'kgaku-mk1722'!B88</f>
        <v>291245.90000000002</v>
      </c>
      <c r="D140" s="5">
        <f>+'kgaku-mk1722'!C88</f>
        <v>1831</v>
      </c>
      <c r="E140" s="5">
        <f>+'kgaku-mk1722'!D88</f>
        <v>1388.9</v>
      </c>
      <c r="F140" s="5">
        <f>+'kgaku-mk1722'!F88</f>
        <v>24907.7</v>
      </c>
      <c r="G140" s="5">
        <f>+'kgaku-mk1722'!G88</f>
        <v>15782.7</v>
      </c>
      <c r="H140" s="5">
        <f>+'kgaku-mk1722'!H88</f>
        <v>79894.899999999994</v>
      </c>
      <c r="I140" s="5">
        <f>+'kgaku-mk1722'!I88</f>
        <v>170218.4</v>
      </c>
      <c r="J140" s="5">
        <f>+'gaku-mk1722'!F87</f>
        <v>17070.7</v>
      </c>
      <c r="K140" s="5">
        <f>+'gaku-mk1722'!G87</f>
        <v>77737.3</v>
      </c>
      <c r="L140" s="5">
        <f>+'gaku-jk1722'!B87</f>
        <v>511656.6</v>
      </c>
      <c r="M140" s="5">
        <f>+'kgaku-jk1722'!B88</f>
        <v>292130.59999999998</v>
      </c>
      <c r="N140" s="5">
        <f>+'kgaku-jk1722'!C88</f>
        <v>1354.7</v>
      </c>
      <c r="O140" s="5">
        <f>+'kgaku-jk1722'!D88</f>
        <v>1366.6</v>
      </c>
      <c r="P140" s="5">
        <f>+'kgaku-jk1722'!F88</f>
        <v>26601.8</v>
      </c>
      <c r="Q140" s="5">
        <f>+'kgaku-jk1722'!G88</f>
        <v>15785</v>
      </c>
      <c r="R140" s="5">
        <f>+'kgaku-jk1722'!H88</f>
        <v>77430.5</v>
      </c>
      <c r="S140" s="5">
        <f>+'kgaku-jk1722'!I88</f>
        <v>172466.1</v>
      </c>
      <c r="T140" s="5">
        <f>+'gaku-jk1722'!F87</f>
        <v>16613.3</v>
      </c>
      <c r="U140" s="5">
        <f>+'gaku-jk1722'!G87</f>
        <v>77463.8</v>
      </c>
      <c r="V140" s="8">
        <f t="shared" si="359"/>
        <v>98.925607526610619</v>
      </c>
      <c r="W140" s="8">
        <f t="shared" si="360"/>
        <v>99.697155998036507</v>
      </c>
      <c r="X140" s="8">
        <f t="shared" si="361"/>
        <v>135.15907581014247</v>
      </c>
      <c r="Y140" s="8">
        <f t="shared" si="362"/>
        <v>101.63178691643495</v>
      </c>
      <c r="Z140" s="8">
        <f t="shared" si="363"/>
        <v>93.631633949582366</v>
      </c>
      <c r="AA140" s="8">
        <f t="shared" si="364"/>
        <v>99.985429204941397</v>
      </c>
      <c r="AB140" s="8">
        <f t="shared" si="365"/>
        <v>103.18272515352476</v>
      </c>
      <c r="AC140" s="8">
        <f t="shared" si="366"/>
        <v>98.696729386238786</v>
      </c>
      <c r="AD140" s="8">
        <f t="shared" si="367"/>
        <v>102.75321579698196</v>
      </c>
      <c r="AE140" s="8">
        <f t="shared" si="368"/>
        <v>100.35306814279703</v>
      </c>
      <c r="AF140" s="10">
        <f ca="1">+OFFSET('kdef-cy1722'!B$9,ROUNDDOWN((ROW(Sheet1!AF140)-ROW(Sheet1!AF$61))/4,0),0)</f>
        <v>99.2</v>
      </c>
      <c r="AG140" s="10">
        <f ca="1">+OFFSET('kdef-cy1722'!C$9,ROUNDDOWN((ROW(Sheet1!AG140)-ROW(Sheet1!AG$61))/4,0),0)</f>
        <v>128.19999999999999</v>
      </c>
      <c r="AH140" s="10">
        <f ca="1">+OFFSET('kdef-cy1722'!D$9,ROUNDDOWN((ROW(Sheet1!AH140)-ROW(Sheet1!AH$61))/4,0),0)</f>
        <v>100.6</v>
      </c>
      <c r="AI140" s="10">
        <f ca="1">+OFFSET('kdef-cy1722'!F$9,ROUNDDOWN((ROW(Sheet1!AI140)-ROW(Sheet1!AI$61))/4,0),0)</f>
        <v>92.9</v>
      </c>
      <c r="AJ140" s="10">
        <f ca="1">+OFFSET('kdef-cy1722'!G$9,ROUNDDOWN((ROW(Sheet1!AJ140)-ROW(Sheet1!AJ$61))/4,0),0)</f>
        <v>99.7</v>
      </c>
      <c r="AK140" s="10">
        <f ca="1">+OFFSET('kdef-cy1722'!H$9,ROUNDDOWN((ROW(Sheet1!AK140)-ROW(Sheet1!AK$61))/4,0),0)</f>
        <v>101.7</v>
      </c>
      <c r="AL140" s="10">
        <f ca="1">+OFFSET('kdef-cy1722'!I$9,ROUNDDOWN((ROW(Sheet1!AL140)-ROW(Sheet1!AL$61))/4,0),0)</f>
        <v>98.7</v>
      </c>
      <c r="AM140" s="10">
        <f ca="1">+OFFSET('def-cy1722'!$F$8,ROUNDDOWN((ROW(Sheet1!AM140)-ROW(Sheet1!AM$61))/4,0),0)</f>
        <v>101.4</v>
      </c>
      <c r="AN140" s="10">
        <f ca="1">+OFFSET('def-cy1722'!$G$8,ROUNDDOWN((ROW(Sheet1!AN140)-ROW(Sheet1!AN$61))/4,0),0)</f>
        <v>100.1</v>
      </c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9">
        <f t="shared" ca="1" si="452"/>
        <v>99.4</v>
      </c>
      <c r="AY140" s="9">
        <f t="shared" ca="1" si="453"/>
        <v>100.9</v>
      </c>
      <c r="AZ140" s="9">
        <f t="shared" ca="1" si="454"/>
        <v>100</v>
      </c>
      <c r="BA140" s="9">
        <f t="shared" ca="1" si="455"/>
        <v>95.6</v>
      </c>
      <c r="BB140" s="9">
        <f t="shared" ca="1" si="456"/>
        <v>99.5</v>
      </c>
      <c r="BC140" s="9">
        <f t="shared" ca="1" si="457"/>
        <v>100.6</v>
      </c>
      <c r="BD140" s="9">
        <f t="shared" ca="1" si="458"/>
        <v>99.3</v>
      </c>
      <c r="BE140" s="9">
        <f t="shared" ca="1" si="459"/>
        <v>99.2</v>
      </c>
      <c r="BF140" s="9">
        <f t="shared" ca="1" si="460"/>
        <v>99.6</v>
      </c>
      <c r="BG140">
        <f t="shared" ca="1" si="369"/>
        <v>-4.2056185412239387E-5</v>
      </c>
      <c r="BH140">
        <f t="shared" ca="1" si="370"/>
        <v>-4.4647545473756883E-4</v>
      </c>
      <c r="BI140">
        <f t="shared" ca="1" si="371"/>
        <v>5.712764217344603E-4</v>
      </c>
      <c r="BJ140">
        <f t="shared" ca="1" si="372"/>
        <v>-4.2248458996632966E-3</v>
      </c>
      <c r="BK140">
        <f t="shared" ca="1" si="373"/>
        <v>-1.2942542382425317E-3</v>
      </c>
      <c r="BL140" s="13">
        <f t="shared" ca="1" si="374"/>
        <v>-5.436355356321176E-3</v>
      </c>
      <c r="BM140">
        <f t="shared" ca="1" si="375"/>
        <v>1.9638365903071373E-2</v>
      </c>
      <c r="BN140">
        <f t="shared" ca="1" si="376"/>
        <v>1.4050930370607154E-2</v>
      </c>
      <c r="BO140" s="13">
        <f t="shared" ca="1" si="377"/>
        <v>3.3689296273678525E-2</v>
      </c>
      <c r="BP140">
        <f t="shared" ca="1" si="378"/>
        <v>9.4941960832164614E-3</v>
      </c>
      <c r="BQ140">
        <f t="shared" ca="1" si="379"/>
        <v>6.829347638287203E-3</v>
      </c>
      <c r="BR140">
        <f t="shared" ca="1" si="380"/>
        <v>4.8862868028768268E-3</v>
      </c>
      <c r="BS140" s="13">
        <f t="shared" ca="1" si="381"/>
        <v>2.1209830524380493E-2</v>
      </c>
      <c r="BT140" s="5">
        <f t="shared" si="382"/>
        <v>77463.8</v>
      </c>
      <c r="BU140" s="5">
        <f t="shared" ca="1" si="383"/>
        <v>265660.62268558028</v>
      </c>
      <c r="BV140" s="5">
        <f t="shared" ca="1" si="384"/>
        <v>43242.067126397778</v>
      </c>
      <c r="BW140" s="5">
        <f t="shared" ca="1" si="385"/>
        <v>120620.47650618305</v>
      </c>
      <c r="BX140" s="5">
        <f t="shared" si="386"/>
        <v>77737.3</v>
      </c>
      <c r="BY140" s="5">
        <f t="shared" si="387"/>
        <v>266338.09999999998</v>
      </c>
      <c r="BZ140" s="5">
        <f t="shared" si="388"/>
        <v>41978.400000000001</v>
      </c>
      <c r="CA140" s="5">
        <f t="shared" si="389"/>
        <v>119715.70000000001</v>
      </c>
      <c r="CB140" s="9">
        <f t="shared" si="390"/>
        <v>100.35306814279703</v>
      </c>
      <c r="CC140" s="9">
        <f t="shared" ca="1" si="391"/>
        <v>100.2550160831406</v>
      </c>
      <c r="CD140" s="9">
        <f t="shared" ca="1" si="392"/>
        <v>97.077690290096356</v>
      </c>
      <c r="CE140" s="9">
        <f t="shared" ca="1" si="393"/>
        <v>99.249898083318669</v>
      </c>
      <c r="CG140" s="5">
        <f t="shared" si="394"/>
        <v>100.26564541590275</v>
      </c>
      <c r="CH140" s="5">
        <f t="shared" ca="1" si="395"/>
        <v>100.2550160831406</v>
      </c>
      <c r="CI140" s="5">
        <f t="shared" si="396"/>
        <v>97.138268799563122</v>
      </c>
      <c r="CJ140" s="5">
        <f t="shared" ca="1" si="397"/>
        <v>97.077690290096356</v>
      </c>
      <c r="CK140" s="5">
        <f t="shared" si="398"/>
        <v>99.201848873332438</v>
      </c>
      <c r="CL140" s="5">
        <f t="shared" ca="1" si="399"/>
        <v>99.249898083318669</v>
      </c>
      <c r="CN140" s="1">
        <f t="shared" si="400"/>
        <v>64.767802300091915</v>
      </c>
      <c r="CO140" s="1">
        <f t="shared" si="401"/>
        <v>9.8057175140785056</v>
      </c>
      <c r="CP140" s="1">
        <f t="shared" ca="1" si="402"/>
        <v>33.62852094357617</v>
      </c>
      <c r="CQ140" s="1">
        <f t="shared" ca="1" si="403"/>
        <v>5.4737760730338181</v>
      </c>
      <c r="CR140" s="1">
        <f t="shared" ca="1" si="404"/>
        <v>15.26868445690986</v>
      </c>
      <c r="CS140" s="83">
        <f t="shared" si="405"/>
        <v>2.2363071874897701E-3</v>
      </c>
      <c r="CT140" s="83">
        <f t="shared" si="406"/>
        <v>1.771312505386366E-2</v>
      </c>
      <c r="CU140" s="83">
        <f t="shared" ca="1" si="407"/>
        <v>-2.189326162980113E-3</v>
      </c>
      <c r="CV140" s="83">
        <f t="shared" ca="1" si="408"/>
        <v>3.6396103715847096E-2</v>
      </c>
      <c r="CW140" s="83">
        <f t="shared" ca="1" si="409"/>
        <v>2.4249892730339964E-2</v>
      </c>
      <c r="CX140" s="83">
        <f t="shared" si="410"/>
        <v>-1.9387242092804713E-4</v>
      </c>
      <c r="CY140" s="83">
        <f t="shared" si="411"/>
        <v>2.5439663713473963E-3</v>
      </c>
      <c r="CZ140" s="83">
        <f t="shared" ca="1" si="412"/>
        <v>4.4289486051562344E-3</v>
      </c>
      <c r="DA140" s="83">
        <f t="shared" ca="1" si="413"/>
        <v>9.0799110181572426E-3</v>
      </c>
      <c r="DB140" s="83">
        <f t="shared" ca="1" si="414"/>
        <v>4.7780099984161819E-3</v>
      </c>
      <c r="EO140" s="91">
        <v>77748.5</v>
      </c>
      <c r="EP140" s="129"/>
      <c r="EQ140" s="5">
        <f t="shared" ca="1" si="461"/>
        <v>19584.025147998491</v>
      </c>
      <c r="ER140" s="7">
        <f ca="1">+ER139+$EQ139</f>
        <v>878741.8139577728</v>
      </c>
      <c r="ES140" s="7">
        <f ca="1">+ES139+$EQ139</f>
        <v>878741.8139577728</v>
      </c>
      <c r="ET140" s="7">
        <f ca="1">+ET139+EQ139-(ES141-ER141)/4</f>
        <v>823486.9582524664</v>
      </c>
      <c r="EU140" s="132">
        <v>634085.9</v>
      </c>
      <c r="EV140" s="5">
        <f t="shared" ca="1" si="462"/>
        <v>6358.666666666667</v>
      </c>
      <c r="EW140" s="92">
        <f t="shared" ca="1" si="415"/>
        <v>101.40000000000002</v>
      </c>
      <c r="EX140">
        <f t="shared" ca="1" si="416"/>
        <v>0.72664717655147337</v>
      </c>
      <c r="EY140">
        <f t="shared" ca="1" si="463"/>
        <v>0.79833780761076978</v>
      </c>
      <c r="EZ140">
        <f t="shared" ca="1" si="417"/>
        <v>-1.0319366469894826E-2</v>
      </c>
      <c r="FA140">
        <f t="shared" ca="1" si="417"/>
        <v>-1.0132169561387959E-2</v>
      </c>
      <c r="FC140" s="6">
        <f>+call!C178</f>
        <v>7.2333333333333305E-2</v>
      </c>
      <c r="FE140" s="142">
        <f>fof!B202/10</f>
        <v>10848.9</v>
      </c>
      <c r="FF140" s="142">
        <f>fof!C202/10</f>
        <v>406609</v>
      </c>
      <c r="FN140" s="5">
        <f t="shared" si="418"/>
        <v>10848.9</v>
      </c>
      <c r="FO140" s="5">
        <f t="shared" si="419"/>
        <v>406609</v>
      </c>
      <c r="FP140" s="1">
        <f t="shared" si="420"/>
        <v>1.3733027393245141</v>
      </c>
      <c r="FQ140" s="1">
        <f t="shared" si="421"/>
        <v>51.47040285503612</v>
      </c>
      <c r="FR140" s="211">
        <f>+FP140/消費税調整!$E140*100</f>
        <v>1.4209902504433258</v>
      </c>
      <c r="FS140" s="211">
        <f>+FQ140/消費税調整!$E140*100</f>
        <v>53.257696609104165</v>
      </c>
      <c r="FT140" s="83">
        <f t="shared" si="422"/>
        <v>4.8891740386099641E-2</v>
      </c>
      <c r="FU140" s="83">
        <f t="shared" si="423"/>
        <v>9.3351988083673232E-2</v>
      </c>
      <c r="FW140" s="5">
        <f>kshotoku1722!E88</f>
        <v>255001.4</v>
      </c>
      <c r="FX140" s="72">
        <f t="shared" ca="1" si="424"/>
        <v>0.39549277198276334</v>
      </c>
      <c r="FY140">
        <f t="shared" ca="1" si="425"/>
        <v>-8.4813665002155293E-3</v>
      </c>
      <c r="GA140" s="72">
        <f ca="1">+AVERAGE(OFFSET(Maikin05!$F$10,ROUNDDOWN((ROW(GA140)-ROW(GA$45))/4,0),MOD(ROW(GA140)-ROW(GA$45),4)*3):OFFSET(Maikin05!$F$10,ROUNDDOWN((ROW(GA140)-ROW(GA$45))/4,0),MOD(ROW(GA140)-ROW(GA$45),4)*3+2))</f>
        <v>101.40000000000002</v>
      </c>
      <c r="GB140" s="72">
        <f ca="1">+AVERAGE(OFFSET(Maikin30!$F$20,ROUNDDOWN((ROW(GB140)-ROW(GB$5))/4,0),MOD(ROW(GB140)-ROW(GB$5),4)*3):OFFSET(Maikin30!$F$20,ROUNDDOWN((ROW(GB140)-ROW(GB$5))/4,0),MOD(ROW(GB140)-ROW(GB$5),4)*3+2))</f>
        <v>100.96666666666665</v>
      </c>
      <c r="GC140" s="5">
        <f ca="1">+AVERAGE(OFFSET(Rocho!$J$66,(ROW(GC140)-ROW($GC$5))*3,0):OFFSET(Rocho!$J$66,(ROW(GC140)-ROW($GC$5))*3+2,0))</f>
        <v>6358.666666666667</v>
      </c>
      <c r="GD140" s="72">
        <f t="shared" ca="1" si="426"/>
        <v>81.617745510695087</v>
      </c>
      <c r="GE140">
        <f t="shared" ca="1" si="427"/>
        <v>1.7154280793385927E-2</v>
      </c>
      <c r="GG140" s="87" t="s">
        <v>359</v>
      </c>
      <c r="GH140" s="79">
        <f ca="1">+AVERAGE(OFFSET(Rocho!$D$6,(ROW(GH140)-ROW($GH$5))*3,0):OFFSET(Rocho!$D$6,(ROW(GH140)-ROW($GH$5))*3+2,0))/10000</f>
        <v>11092.666666666668</v>
      </c>
      <c r="GI140" s="82">
        <f>Rocho!T141</f>
        <v>8249.0950343463392</v>
      </c>
      <c r="GJ140">
        <f t="shared" si="466"/>
        <v>-2.4384829430523437E-3</v>
      </c>
      <c r="GL140" s="94">
        <f t="shared" si="428"/>
        <v>239821.2</v>
      </c>
      <c r="GM140" s="5">
        <f t="shared" si="467"/>
        <v>77737.3</v>
      </c>
      <c r="GN140" s="5">
        <f>+'gaku-mk1722'!C87-'gaku-mk1722'!D87</f>
        <v>7301.6999999999534</v>
      </c>
      <c r="GO140" s="5">
        <f t="shared" si="468"/>
        <v>24907.7</v>
      </c>
      <c r="GP140" s="5">
        <f t="shared" si="469"/>
        <v>17070.7</v>
      </c>
      <c r="GQ140" s="5">
        <f>+'gaku-mk1722'!H87</f>
        <v>-29.3</v>
      </c>
      <c r="GR140" s="5">
        <f>+'gaku-mk1722'!W87</f>
        <v>129070.8</v>
      </c>
      <c r="GS140" s="5">
        <f>+'gaku-mk1722'!M87</f>
        <v>81550.100000000006</v>
      </c>
      <c r="GT140" s="5">
        <f>+'gaku-mk1722'!N87</f>
        <v>97787.8</v>
      </c>
      <c r="GU140" s="5">
        <f t="shared" si="470"/>
        <v>77463.8</v>
      </c>
      <c r="GV140" s="5">
        <f>+'gaku-jk1722'!C87-'gaku-jk1722'!D87</f>
        <v>7435.4000000000233</v>
      </c>
      <c r="GW140" s="5">
        <f t="shared" si="471"/>
        <v>26601.8</v>
      </c>
      <c r="GX140" s="5">
        <f t="shared" si="472"/>
        <v>16613.3</v>
      </c>
      <c r="GY140" s="5">
        <f>+'gaku-jk1722'!H87</f>
        <v>-82.7</v>
      </c>
      <c r="GZ140" s="5">
        <f>+'gaku-jk1722'!Z87</f>
        <v>130018.3</v>
      </c>
      <c r="HA140" s="5">
        <f>+'gaku-jk1722'!M87</f>
        <v>74295.3</v>
      </c>
      <c r="HB140" s="5">
        <f>+'gaku-jk1722'!N87</f>
        <v>86172.2</v>
      </c>
      <c r="HC140" s="9">
        <f t="shared" ca="1" si="429"/>
        <v>100.1</v>
      </c>
      <c r="HD140">
        <f ca="1">+OFFSET('def-cy1722'!$C$8,ROUNDDOWN((ROW(Sheet1!HG140)-ROW(Sheet1!HG$61))/4,0),0)</f>
        <v>99.2</v>
      </c>
      <c r="HE140" s="9">
        <f t="shared" ca="1" si="430"/>
        <v>92.9</v>
      </c>
      <c r="HF140" s="9">
        <f t="shared" ca="1" si="431"/>
        <v>101.4</v>
      </c>
      <c r="HG140">
        <f ca="1">+OFFSET('def-cy1722'!$H$8,ROUNDDOWN((ROW(Sheet1!HG140)-ROW(Sheet1!HG$61))/4,0),0)</f>
        <v>100.6</v>
      </c>
      <c r="HH140">
        <f ca="1">+OFFSET('def-cy1722'!$W$8,ROUNDDOWN((ROW(Sheet1!HG140)-ROW(Sheet1!HG$61))/4,0),0)</f>
        <v>99.4</v>
      </c>
      <c r="HI140">
        <f ca="1">+OFFSET('def-cy1722'!$M$8,ROUNDDOWN((ROW(Sheet1!HG140)-ROW(Sheet1!HG$61))/4,0),0)</f>
        <v>108.5</v>
      </c>
      <c r="HJ140">
        <f ca="1">+OFFSET('def-cy1722'!$N$8,ROUNDDOWN((ROW(Sheet1!HG140)-ROW(Sheet1!HG$61))/4,0),0)</f>
        <v>110.9</v>
      </c>
      <c r="HS140" s="9">
        <f t="shared" ca="1" si="473"/>
        <v>99.6</v>
      </c>
      <c r="HT140" s="9">
        <f t="shared" ca="1" si="474"/>
        <v>99.4</v>
      </c>
      <c r="HU140" s="9">
        <f t="shared" ca="1" si="475"/>
        <v>95.6</v>
      </c>
      <c r="HV140" s="9">
        <f t="shared" ca="1" si="476"/>
        <v>99.2</v>
      </c>
      <c r="HW140" s="9">
        <f t="shared" ca="1" si="477"/>
        <v>98.2</v>
      </c>
      <c r="HX140" s="9">
        <f t="shared" ca="1" si="478"/>
        <v>99.4</v>
      </c>
      <c r="HY140" s="9">
        <f t="shared" ca="1" si="479"/>
        <v>98.2</v>
      </c>
      <c r="HZ140" s="9">
        <f t="shared" ca="1" si="480"/>
        <v>99.4</v>
      </c>
      <c r="IA140">
        <f t="shared" ca="1" si="432"/>
        <v>4.5761584247141019E-3</v>
      </c>
      <c r="IB140">
        <f t="shared" ca="1" si="433"/>
        <v>-1.7012104656732429E-4</v>
      </c>
      <c r="IC140">
        <f t="shared" ca="1" si="434"/>
        <v>3.2917138487897827E-3</v>
      </c>
      <c r="ID140">
        <f t="shared" ca="1" si="435"/>
        <v>2.3551675489494228E-3</v>
      </c>
      <c r="IE140">
        <f t="shared" ca="1" si="436"/>
        <v>2.9866447231313409E-3</v>
      </c>
      <c r="IF140">
        <f t="shared" ca="1" si="464"/>
        <v>2.5099018174736675E-3</v>
      </c>
      <c r="IG140">
        <f t="shared" ca="1" si="437"/>
        <v>-7.8959140770564894E-4</v>
      </c>
      <c r="IH140">
        <f t="shared" ca="1" si="438"/>
        <v>-1.0542162921952624E-2</v>
      </c>
      <c r="II140">
        <f t="shared" ca="1" si="439"/>
        <v>4.2177109868327175E-3</v>
      </c>
      <c r="IJ140" s="5">
        <f t="shared" ca="1" si="440"/>
        <v>266714.45952594758</v>
      </c>
      <c r="IK140" s="1">
        <f t="shared" ca="1" si="441"/>
        <v>33.761920368372927</v>
      </c>
      <c r="IL140">
        <f t="shared" ca="1" si="442"/>
        <v>7.4707013224524959E-3</v>
      </c>
      <c r="IM140" s="5">
        <f t="shared" si="443"/>
        <v>239821.2</v>
      </c>
      <c r="IN140">
        <f t="shared" ca="1" si="444"/>
        <v>89.916834815125114</v>
      </c>
      <c r="IW140">
        <f>+util!B138</f>
        <v>100.23333333333299</v>
      </c>
      <c r="IX140">
        <f t="shared" si="445"/>
        <v>2.4576224285598771E-2</v>
      </c>
      <c r="IY140">
        <f t="shared" si="446"/>
        <v>1.4745734571359262E-2</v>
      </c>
      <c r="JA140" s="5">
        <f t="shared" si="447"/>
        <v>120105.49999999996</v>
      </c>
      <c r="JB140" s="1">
        <f t="shared" si="448"/>
        <v>2.8611261982352816</v>
      </c>
      <c r="JC140" s="5">
        <f t="shared" ca="1" si="449"/>
        <v>133573.98561342235</v>
      </c>
      <c r="JD140" s="1">
        <f t="shared" ca="1" si="450"/>
        <v>16.908398118279838</v>
      </c>
      <c r="JE140">
        <f t="shared" ca="1" si="451"/>
        <v>-1.8928755231908588E-2</v>
      </c>
      <c r="JG140">
        <f t="shared" si="465"/>
        <v>0.57095051642058359</v>
      </c>
    </row>
    <row r="141" spans="1:267" x14ac:dyDescent="0.15">
      <c r="A141" t="s">
        <v>1046</v>
      </c>
      <c r="B141" s="5">
        <f>+'gaku-mk1722'!B88</f>
        <v>512579.5</v>
      </c>
      <c r="C141" s="5">
        <f>+'kgaku-mk1722'!B89</f>
        <v>299487.2</v>
      </c>
      <c r="D141" s="5">
        <f>+'kgaku-mk1722'!C89</f>
        <v>1783</v>
      </c>
      <c r="E141" s="5">
        <f>+'kgaku-mk1722'!D89</f>
        <v>1418</v>
      </c>
      <c r="F141" s="5">
        <f>+'kgaku-mk1722'!F89</f>
        <v>28814.799999999999</v>
      </c>
      <c r="G141" s="5">
        <f>+'kgaku-mk1722'!G89</f>
        <v>16694.599999999999</v>
      </c>
      <c r="H141" s="5">
        <f>+'kgaku-mk1722'!H89</f>
        <v>82292.399999999994</v>
      </c>
      <c r="I141" s="5">
        <f>+'kgaku-mk1722'!I89</f>
        <v>171320.4</v>
      </c>
      <c r="J141" s="5">
        <f>+'gaku-mk1722'!F88</f>
        <v>17396</v>
      </c>
      <c r="K141" s="5">
        <f>+'gaku-mk1722'!G88</f>
        <v>79935.7</v>
      </c>
      <c r="L141" s="5">
        <f>+'gaku-jk1722'!B88</f>
        <v>517178.8</v>
      </c>
      <c r="M141" s="5">
        <f>+'kgaku-jk1722'!B89</f>
        <v>299542.3</v>
      </c>
      <c r="N141" s="5">
        <f>+'kgaku-jk1722'!C89</f>
        <v>1306.3</v>
      </c>
      <c r="O141" s="5">
        <f>+'kgaku-jk1722'!D89</f>
        <v>1394.4</v>
      </c>
      <c r="P141" s="5">
        <f>+'kgaku-jk1722'!F89</f>
        <v>30332.5</v>
      </c>
      <c r="Q141" s="5">
        <f>+'kgaku-jk1722'!G89</f>
        <v>16677.2</v>
      </c>
      <c r="R141" s="5">
        <f>+'kgaku-jk1722'!H89</f>
        <v>79531.5</v>
      </c>
      <c r="S141" s="5">
        <f>+'kgaku-jk1722'!I89</f>
        <v>173458.7</v>
      </c>
      <c r="T141" s="5">
        <f>+'gaku-jk1722'!F88</f>
        <v>16910.2</v>
      </c>
      <c r="U141" s="5">
        <f>+'gaku-jk1722'!G88</f>
        <v>79290.5</v>
      </c>
      <c r="V141" s="8">
        <f t="shared" si="359"/>
        <v>99.110694405880523</v>
      </c>
      <c r="W141" s="8">
        <f t="shared" si="360"/>
        <v>99.981605269105572</v>
      </c>
      <c r="X141" s="8">
        <f t="shared" si="361"/>
        <v>136.49238306667689</v>
      </c>
      <c r="Y141" s="8">
        <f t="shared" si="362"/>
        <v>101.6924842226047</v>
      </c>
      <c r="Z141" s="8">
        <f t="shared" si="363"/>
        <v>94.996455946591936</v>
      </c>
      <c r="AA141" s="8">
        <f t="shared" si="364"/>
        <v>100.10433406087351</v>
      </c>
      <c r="AB141" s="8">
        <f t="shared" si="365"/>
        <v>103.47145470662566</v>
      </c>
      <c r="AC141" s="8">
        <f t="shared" si="366"/>
        <v>98.767256989704165</v>
      </c>
      <c r="AD141" s="8">
        <f t="shared" si="367"/>
        <v>102.8728223202564</v>
      </c>
      <c r="AE141" s="8">
        <f t="shared" si="368"/>
        <v>100.81371664953555</v>
      </c>
      <c r="AF141" s="10">
        <f ca="1">+OFFSET('kdef-cy1722'!B$9,ROUNDDOWN((ROW(Sheet1!AF141)-ROW(Sheet1!AF$61))/4,0),0)</f>
        <v>101.3</v>
      </c>
      <c r="AG141" s="10">
        <f ca="1">+OFFSET('kdef-cy1722'!C$9,ROUNDDOWN((ROW(Sheet1!AG141)-ROW(Sheet1!AG$61))/4,0),0)</f>
        <v>141.80000000000001</v>
      </c>
      <c r="AH141" s="10">
        <f ca="1">+OFFSET('kdef-cy1722'!D$9,ROUNDDOWN((ROW(Sheet1!AH141)-ROW(Sheet1!AH$61))/4,0),0)</f>
        <v>104</v>
      </c>
      <c r="AI141" s="10">
        <f ca="1">+OFFSET('kdef-cy1722'!F$9,ROUNDDOWN((ROW(Sheet1!AI141)-ROW(Sheet1!AI$61))/4,0),0)</f>
        <v>96</v>
      </c>
      <c r="AJ141" s="10">
        <f ca="1">+OFFSET('kdef-cy1722'!G$9,ROUNDDOWN((ROW(Sheet1!AJ141)-ROW(Sheet1!AJ$61))/4,0),0)</f>
        <v>102.3</v>
      </c>
      <c r="AK141" s="10">
        <f ca="1">+OFFSET('kdef-cy1722'!H$9,ROUNDDOWN((ROW(Sheet1!AK141)-ROW(Sheet1!AK$61))/4,0),0)</f>
        <v>105.7</v>
      </c>
      <c r="AL141" s="10">
        <f ca="1">+OFFSET('kdef-cy1722'!I$9,ROUNDDOWN((ROW(Sheet1!AL141)-ROW(Sheet1!AL$61))/4,0),0)</f>
        <v>99.6</v>
      </c>
      <c r="AM141" s="10">
        <f ca="1">+OFFSET('def-cy1722'!$F$8,ROUNDDOWN((ROW(Sheet1!AM141)-ROW(Sheet1!AM$61))/4,0),0)</f>
        <v>105</v>
      </c>
      <c r="AN141" s="10">
        <f ca="1">+OFFSET('def-cy1722'!$G$8,ROUNDDOWN((ROW(Sheet1!AN141)-ROW(Sheet1!AN$61))/4,0),0)</f>
        <v>101.2</v>
      </c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9">
        <f t="shared" ca="1" si="452"/>
        <v>99.2</v>
      </c>
      <c r="AY141" s="9">
        <f t="shared" ca="1" si="453"/>
        <v>128.19999999999999</v>
      </c>
      <c r="AZ141" s="9">
        <f t="shared" ca="1" si="454"/>
        <v>100.6</v>
      </c>
      <c r="BA141" s="9">
        <f t="shared" ca="1" si="455"/>
        <v>92.9</v>
      </c>
      <c r="BB141" s="9">
        <f t="shared" ca="1" si="456"/>
        <v>99.7</v>
      </c>
      <c r="BC141" s="9">
        <f t="shared" ca="1" si="457"/>
        <v>101.7</v>
      </c>
      <c r="BD141" s="9">
        <f t="shared" ca="1" si="458"/>
        <v>98.7</v>
      </c>
      <c r="BE141" s="9">
        <f t="shared" ca="1" si="459"/>
        <v>101.4</v>
      </c>
      <c r="BF141" s="9">
        <f t="shared" ca="1" si="460"/>
        <v>100.1</v>
      </c>
      <c r="BG141">
        <f t="shared" ca="1" si="369"/>
        <v>-2.3408420169688529E-4</v>
      </c>
      <c r="BH141">
        <f t="shared" ca="1" si="370"/>
        <v>-1.0550705335182118E-4</v>
      </c>
      <c r="BI141">
        <f t="shared" ca="1" si="371"/>
        <v>3.3558001924243329E-3</v>
      </c>
      <c r="BJ141">
        <f t="shared" ca="1" si="372"/>
        <v>8.0609406337779736E-3</v>
      </c>
      <c r="BK141">
        <f t="shared" ca="1" si="373"/>
        <v>3.6959844974032213E-3</v>
      </c>
      <c r="BL141" s="13">
        <f t="shared" ca="1" si="374"/>
        <v>1.477313406855682E-2</v>
      </c>
      <c r="BM141">
        <f t="shared" ca="1" si="375"/>
        <v>8.3395263823551474E-2</v>
      </c>
      <c r="BN141">
        <f t="shared" ca="1" si="376"/>
        <v>7.2440843464450606E-3</v>
      </c>
      <c r="BO141" s="13">
        <f t="shared" ca="1" si="377"/>
        <v>9.0639348169996539E-2</v>
      </c>
      <c r="BP141">
        <f t="shared" ca="1" si="378"/>
        <v>1.5352840374465708E-2</v>
      </c>
      <c r="BQ141">
        <f t="shared" ca="1" si="379"/>
        <v>2.9100032191207794E-2</v>
      </c>
      <c r="BR141">
        <f t="shared" ca="1" si="380"/>
        <v>2.527758508245684E-3</v>
      </c>
      <c r="BS141" s="13">
        <f t="shared" ca="1" si="381"/>
        <v>4.6980631073919185E-2</v>
      </c>
      <c r="BT141" s="5">
        <f t="shared" si="382"/>
        <v>79290.5</v>
      </c>
      <c r="BU141" s="5">
        <f t="shared" ca="1" si="383"/>
        <v>269585.26268125064</v>
      </c>
      <c r="BV141" s="5">
        <f t="shared" ca="1" si="384"/>
        <v>47161.499904257711</v>
      </c>
      <c r="BW141" s="5">
        <f t="shared" ca="1" si="385"/>
        <v>126287.30261288038</v>
      </c>
      <c r="BX141" s="5">
        <f t="shared" si="386"/>
        <v>79935.7</v>
      </c>
      <c r="BY141" s="5">
        <f t="shared" si="387"/>
        <v>270672.40000000002</v>
      </c>
      <c r="BZ141" s="5">
        <f t="shared" si="388"/>
        <v>46210.8</v>
      </c>
      <c r="CA141" s="5">
        <f t="shared" si="389"/>
        <v>126146.5</v>
      </c>
      <c r="CB141" s="9">
        <f t="shared" si="390"/>
        <v>100.81371664953555</v>
      </c>
      <c r="CC141" s="9">
        <f t="shared" ca="1" si="391"/>
        <v>100.40326288905294</v>
      </c>
      <c r="CD141" s="9">
        <f t="shared" ca="1" si="392"/>
        <v>97.984161008051657</v>
      </c>
      <c r="CE141" s="9">
        <f t="shared" ca="1" si="393"/>
        <v>99.888506120593931</v>
      </c>
      <c r="CG141" s="5">
        <f t="shared" si="394"/>
        <v>100.41866136305977</v>
      </c>
      <c r="CH141" s="5">
        <f t="shared" ca="1" si="395"/>
        <v>100.40326288905294</v>
      </c>
      <c r="CI141" s="5">
        <f t="shared" si="396"/>
        <v>97.815747194804715</v>
      </c>
      <c r="CJ141" s="5">
        <f t="shared" ca="1" si="397"/>
        <v>97.984161008051657</v>
      </c>
      <c r="CK141" s="5">
        <f t="shared" si="398"/>
        <v>99.694388508312443</v>
      </c>
      <c r="CL141" s="5">
        <f t="shared" ca="1" si="399"/>
        <v>99.888506120593931</v>
      </c>
      <c r="CN141" s="1">
        <f t="shared" si="400"/>
        <v>65.706726594637644</v>
      </c>
      <c r="CO141" s="1">
        <f t="shared" si="401"/>
        <v>10.073729250023622</v>
      </c>
      <c r="CP141" s="1">
        <f t="shared" ca="1" si="402"/>
        <v>34.250369792691636</v>
      </c>
      <c r="CQ141" s="1">
        <f t="shared" ca="1" si="403"/>
        <v>5.9917919682749776</v>
      </c>
      <c r="CR141" s="1">
        <f t="shared" ca="1" si="404"/>
        <v>16.044596694912475</v>
      </c>
      <c r="CS141" s="83">
        <f t="shared" si="405"/>
        <v>1.4392701941353355E-2</v>
      </c>
      <c r="CT141" s="83">
        <f t="shared" si="406"/>
        <v>2.6965335490610937E-2</v>
      </c>
      <c r="CU141" s="83">
        <f t="shared" ca="1" si="407"/>
        <v>1.8322817000166559E-2</v>
      </c>
      <c r="CV141" s="83">
        <f t="shared" ca="1" si="408"/>
        <v>9.042182495946971E-2</v>
      </c>
      <c r="CW141" s="83">
        <f t="shared" ca="1" si="409"/>
        <v>4.9568174987608821E-2</v>
      </c>
      <c r="CX141" s="83">
        <f t="shared" si="410"/>
        <v>1.8692222724296056E-3</v>
      </c>
      <c r="CY141" s="83">
        <f t="shared" si="411"/>
        <v>4.5797750594227743E-3</v>
      </c>
      <c r="CZ141" s="83">
        <f t="shared" ca="1" si="412"/>
        <v>1.4776049475172929E-3</v>
      </c>
      <c r="DA141" s="83">
        <f t="shared" ca="1" si="413"/>
        <v>9.294254486265004E-3</v>
      </c>
      <c r="DB141" s="83">
        <f t="shared" ca="1" si="414"/>
        <v>6.4137324889506795E-3</v>
      </c>
      <c r="EO141" s="91">
        <v>79976.399999999994</v>
      </c>
      <c r="EP141" s="129"/>
      <c r="EQ141" s="5">
        <f t="shared" ca="1" si="461"/>
        <v>20016.417079920502</v>
      </c>
      <c r="ER141" s="90">
        <f ca="1">+OFFSET($EK$6,(ROW(ER141)-ROW($ER$9))/4,0)</f>
        <v>824652.69816536293</v>
      </c>
      <c r="ES141" s="7">
        <f ca="1">+ES140+$EQ140</f>
        <v>898325.83910577127</v>
      </c>
      <c r="ET141" s="7">
        <f ca="1">+ET140+EQ140-(ES141-ER141)/4</f>
        <v>824652.69816536282</v>
      </c>
      <c r="EU141" s="132">
        <v>634560.80000000005</v>
      </c>
      <c r="EV141" s="5">
        <f t="shared" ca="1" si="462"/>
        <v>6350.666666666667</v>
      </c>
      <c r="EW141" s="92">
        <f t="shared" ca="1" si="415"/>
        <v>100.2</v>
      </c>
      <c r="EX141">
        <f t="shared" ca="1" si="416"/>
        <v>0.74032670998338745</v>
      </c>
      <c r="EY141">
        <f t="shared" ca="1" si="463"/>
        <v>0.81356197575737921</v>
      </c>
      <c r="EZ141">
        <f t="shared" ca="1" si="417"/>
        <v>1.8650543247439207E-2</v>
      </c>
      <c r="FA141">
        <f t="shared" ca="1" si="417"/>
        <v>1.8890282163348402E-2</v>
      </c>
      <c r="FC141" s="6">
        <f>+call!C179</f>
        <v>7.3999999999999996E-2</v>
      </c>
      <c r="FE141" s="142">
        <f>fof!B203/10</f>
        <v>10425.700000000001</v>
      </c>
      <c r="FF141" s="142">
        <f>fof!C203/10</f>
        <v>382682</v>
      </c>
      <c r="FN141" s="5">
        <f t="shared" si="418"/>
        <v>10425.700000000001</v>
      </c>
      <c r="FO141" s="5">
        <f t="shared" si="419"/>
        <v>382682</v>
      </c>
      <c r="FP141" s="1">
        <f t="shared" si="420"/>
        <v>1.3245682527159153</v>
      </c>
      <c r="FQ141" s="1">
        <f t="shared" si="421"/>
        <v>48.619126589661299</v>
      </c>
      <c r="FR141" s="211">
        <f>+FP141/消費税調整!$E141*100</f>
        <v>1.368003979029061</v>
      </c>
      <c r="FS141" s="211">
        <f>+FQ141/消費税調整!$E141*100</f>
        <v>50.213462760562756</v>
      </c>
      <c r="FT141" s="83">
        <f t="shared" si="422"/>
        <v>-3.8001260195069227E-2</v>
      </c>
      <c r="FU141" s="83">
        <f t="shared" si="423"/>
        <v>-5.8859158180683525E-2</v>
      </c>
      <c r="FW141" s="5">
        <f>kshotoku1722!E89</f>
        <v>255544.8</v>
      </c>
      <c r="FX141" s="72">
        <f t="shared" ca="1" si="424"/>
        <v>0.40158733551163467</v>
      </c>
      <c r="FY141">
        <f t="shared" ca="1" si="425"/>
        <v>1.5292521403068013E-2</v>
      </c>
      <c r="GA141" s="72">
        <f ca="1">+AVERAGE(OFFSET(Maikin05!$F$10,ROUNDDOWN((ROW(GA141)-ROW(GA$45))/4,0),MOD(ROW(GA141)-ROW(GA$45),4)*3):OFFSET(Maikin05!$F$10,ROUNDDOWN((ROW(GA141)-ROW(GA$45))/4,0),MOD(ROW(GA141)-ROW(GA$45),4)*3+2))</f>
        <v>100.2</v>
      </c>
      <c r="GB141" s="72">
        <f ca="1">+AVERAGE(OFFSET(Maikin30!$F$20,ROUNDDOWN((ROW(GB141)-ROW(GB$5))/4,0),MOD(ROW(GB141)-ROW(GB$5),4)*3):OFFSET(Maikin30!$F$20,ROUNDDOWN((ROW(GB141)-ROW(GB$5))/4,0),MOD(ROW(GB141)-ROW(GB$5),4)*3+2))</f>
        <v>99.866666666666674</v>
      </c>
      <c r="GC141" s="5">
        <f ca="1">+AVERAGE(OFFSET(Rocho!$J$66,(ROW(GC141)-ROW($GC$5))*3,0):OFFSET(Rocho!$J$66,(ROW(GC141)-ROW($GC$5))*3+2,0))</f>
        <v>6350.666666666667</v>
      </c>
      <c r="GD141" s="72">
        <f t="shared" ca="1" si="426"/>
        <v>80.845556971218898</v>
      </c>
      <c r="GE141">
        <f t="shared" ca="1" si="427"/>
        <v>-9.506077281512329E-3</v>
      </c>
      <c r="GG141" s="87" t="s">
        <v>360</v>
      </c>
      <c r="GH141" s="80">
        <f ca="1">+AVERAGE(OFFSET(Rocho!$B$6,(ROW(GH141)-ROW($GH$5))*3,0):OFFSET(Rocho!$B$6,(ROW(GH141)-ROW($GH$5))*3+2,0))/10000</f>
        <v>11090.333333333332</v>
      </c>
      <c r="GI141" s="82">
        <f>Rocho!T142</f>
        <v>8231.2439606507705</v>
      </c>
      <c r="GJ141">
        <f t="shared" si="466"/>
        <v>-2.1663487240576591E-3</v>
      </c>
      <c r="GL141" s="94">
        <f t="shared" si="428"/>
        <v>241907.1</v>
      </c>
      <c r="GM141" s="5">
        <f t="shared" si="467"/>
        <v>79935.7</v>
      </c>
      <c r="GN141" s="5">
        <f>+'gaku-mk1722'!C88-'gaku-mk1722'!D88</f>
        <v>7177.7000000000116</v>
      </c>
      <c r="GO141" s="5">
        <f t="shared" si="468"/>
        <v>28814.799999999999</v>
      </c>
      <c r="GP141" s="5">
        <f t="shared" si="469"/>
        <v>17396</v>
      </c>
      <c r="GQ141" s="5">
        <f>+'gaku-mk1722'!H88</f>
        <v>-3049.4</v>
      </c>
      <c r="GR141" s="5">
        <f>+'gaku-mk1722'!W88</f>
        <v>129816.8</v>
      </c>
      <c r="GS141" s="5">
        <f>+'gaku-mk1722'!M88</f>
        <v>86585.4</v>
      </c>
      <c r="GT141" s="5">
        <f>+'gaku-mk1722'!N88</f>
        <v>104769.9</v>
      </c>
      <c r="GU141" s="5">
        <f t="shared" si="470"/>
        <v>79290.5</v>
      </c>
      <c r="GV141" s="5">
        <f>+'gaku-jk1722'!C88-'gaku-jk1722'!D88</f>
        <v>7276.1000000000349</v>
      </c>
      <c r="GW141" s="5">
        <f t="shared" si="471"/>
        <v>30332.5</v>
      </c>
      <c r="GX141" s="5">
        <f t="shared" si="472"/>
        <v>16910.2</v>
      </c>
      <c r="GY141" s="5">
        <f>+'gaku-jk1722'!H88</f>
        <v>-2894.1</v>
      </c>
      <c r="GZ141" s="5">
        <f>+'gaku-jk1722'!Z88</f>
        <v>130107.4</v>
      </c>
      <c r="HA141" s="5">
        <f>+'gaku-jk1722'!M88</f>
        <v>78740.600000000006</v>
      </c>
      <c r="HB141" s="5">
        <f>+'gaku-jk1722'!N88</f>
        <v>91419.5</v>
      </c>
      <c r="HC141" s="9">
        <f t="shared" ca="1" si="429"/>
        <v>101.2</v>
      </c>
      <c r="HD141">
        <f ca="1">+OFFSET('def-cy1722'!$C$8,ROUNDDOWN((ROW(Sheet1!HG141)-ROW(Sheet1!HG$61))/4,0),0)</f>
        <v>101.2</v>
      </c>
      <c r="HE141" s="9">
        <f t="shared" ca="1" si="430"/>
        <v>96</v>
      </c>
      <c r="HF141" s="9">
        <f t="shared" ca="1" si="431"/>
        <v>105</v>
      </c>
      <c r="HG141">
        <f ca="1">+OFFSET('def-cy1722'!$H$8,ROUNDDOWN((ROW(Sheet1!HG141)-ROW(Sheet1!HG$61))/4,0),0)</f>
        <v>101.8</v>
      </c>
      <c r="HH141">
        <f ca="1">+OFFSET('def-cy1722'!$W$8,ROUNDDOWN((ROW(Sheet1!HG141)-ROW(Sheet1!HG$61))/4,0),0)</f>
        <v>101.2</v>
      </c>
      <c r="HI141">
        <f ca="1">+OFFSET('def-cy1722'!$M$8,ROUNDDOWN((ROW(Sheet1!HG141)-ROW(Sheet1!HG$61))/4,0),0)</f>
        <v>111.7</v>
      </c>
      <c r="HJ141">
        <f ca="1">+OFFSET('def-cy1722'!$N$8,ROUNDDOWN((ROW(Sheet1!HG141)-ROW(Sheet1!HG$61))/4,0),0)</f>
        <v>114.8</v>
      </c>
      <c r="HS141" s="9">
        <f t="shared" ca="1" si="473"/>
        <v>100.1</v>
      </c>
      <c r="HT141" s="9">
        <f t="shared" ca="1" si="474"/>
        <v>99.2</v>
      </c>
      <c r="HU141" s="9">
        <f t="shared" ca="1" si="475"/>
        <v>92.9</v>
      </c>
      <c r="HV141" s="9">
        <f t="shared" ca="1" si="476"/>
        <v>101.4</v>
      </c>
      <c r="HW141" s="9">
        <f t="shared" ca="1" si="477"/>
        <v>100.6</v>
      </c>
      <c r="HX141" s="9">
        <f t="shared" ca="1" si="478"/>
        <v>99.4</v>
      </c>
      <c r="HY141" s="9">
        <f t="shared" ca="1" si="479"/>
        <v>108.5</v>
      </c>
      <c r="HZ141" s="9">
        <f t="shared" ca="1" si="480"/>
        <v>110.9</v>
      </c>
      <c r="IA141">
        <f t="shared" ca="1" si="432"/>
        <v>7.5974439384103448E-3</v>
      </c>
      <c r="IB141">
        <f t="shared" ca="1" si="433"/>
        <v>-6.5658906530244939E-4</v>
      </c>
      <c r="IC141">
        <f t="shared" ca="1" si="434"/>
        <v>1.4400323183607094E-2</v>
      </c>
      <c r="ID141">
        <f t="shared" ca="1" si="435"/>
        <v>1.2508762605372089E-3</v>
      </c>
      <c r="IE141">
        <f t="shared" ca="1" si="436"/>
        <v>-1.1751324501730031E-2</v>
      </c>
      <c r="IF141">
        <f t="shared" ca="1" si="464"/>
        <v>3.6798514420534459E-4</v>
      </c>
      <c r="IG141">
        <f t="shared" ca="1" si="437"/>
        <v>2.0039967439505209E-2</v>
      </c>
      <c r="IH141">
        <f t="shared" ca="1" si="438"/>
        <v>-2.4178738513375247E-2</v>
      </c>
      <c r="II141">
        <f t="shared" ca="1" si="439"/>
        <v>7.0699438858574729E-3</v>
      </c>
      <c r="IJ141" s="5">
        <f t="shared" ca="1" si="440"/>
        <v>268600.11578834284</v>
      </c>
      <c r="IK141" s="1">
        <f t="shared" ca="1" si="441"/>
        <v>34.125208479915763</v>
      </c>
      <c r="IL141">
        <f t="shared" ca="1" si="442"/>
        <v>1.0702811728605198E-2</v>
      </c>
      <c r="IM141" s="5">
        <f t="shared" si="443"/>
        <v>241907.1</v>
      </c>
      <c r="IN141">
        <f t="shared" ca="1" si="444"/>
        <v>90.062172642778393</v>
      </c>
      <c r="IW141">
        <f>+util!B139</f>
        <v>104.73333333333299</v>
      </c>
      <c r="IX141">
        <f t="shared" si="445"/>
        <v>4.3916635827037469E-2</v>
      </c>
      <c r="IY141">
        <f t="shared" si="446"/>
        <v>2.6349981496222481E-2</v>
      </c>
      <c r="JA141" s="5">
        <f t="shared" si="447"/>
        <v>115760.6</v>
      </c>
      <c r="JB141" s="1">
        <f t="shared" si="448"/>
        <v>2.5050550953456767</v>
      </c>
      <c r="JC141" s="5">
        <f t="shared" ca="1" si="449"/>
        <v>128534.09661695769</v>
      </c>
      <c r="JD141" s="1">
        <f t="shared" ca="1" si="450"/>
        <v>16.330048224132888</v>
      </c>
      <c r="JE141">
        <f t="shared" ca="1" si="451"/>
        <v>-3.4803568497277559E-2</v>
      </c>
      <c r="JG141">
        <f t="shared" si="465"/>
        <v>0.57918518701849342</v>
      </c>
    </row>
    <row r="142" spans="1:267" x14ac:dyDescent="0.15">
      <c r="A142" t="s">
        <v>1047</v>
      </c>
      <c r="B142" s="5">
        <f>+'gaku-mk1722'!B89</f>
        <v>512564.1</v>
      </c>
      <c r="C142" s="5">
        <f>+'kgaku-mk1722'!B90</f>
        <v>289410.40000000002</v>
      </c>
      <c r="D142" s="5">
        <f>+'kgaku-mk1722'!C90</f>
        <v>1720.1</v>
      </c>
      <c r="E142" s="5">
        <f>+'kgaku-mk1722'!D90</f>
        <v>1639.8</v>
      </c>
      <c r="F142" s="5">
        <f>+'kgaku-mk1722'!F90</f>
        <v>23860.2</v>
      </c>
      <c r="G142" s="5">
        <f>+'kgaku-mk1722'!G90</f>
        <v>15330.2</v>
      </c>
      <c r="H142" s="5">
        <f>+'kgaku-mk1722'!H90</f>
        <v>78905.7</v>
      </c>
      <c r="I142" s="5">
        <f>+'kgaku-mk1722'!I90</f>
        <v>171234.1</v>
      </c>
      <c r="J142" s="5">
        <f>+'gaku-mk1722'!F89</f>
        <v>16258.2</v>
      </c>
      <c r="K142" s="5">
        <f>+'gaku-mk1722'!G89</f>
        <v>78815.5</v>
      </c>
      <c r="L142" s="5">
        <f>+'gaku-jk1722'!B89</f>
        <v>507350.6</v>
      </c>
      <c r="M142" s="5">
        <f>+'kgaku-jk1722'!B90</f>
        <v>284558.2</v>
      </c>
      <c r="N142" s="5">
        <f>+'kgaku-jk1722'!C90</f>
        <v>1247.8</v>
      </c>
      <c r="O142" s="5">
        <f>+'kgaku-jk1722'!D90</f>
        <v>1571.9</v>
      </c>
      <c r="P142" s="5">
        <f>+'kgaku-jk1722'!F90</f>
        <v>24521.4</v>
      </c>
      <c r="Q142" s="5">
        <f>+'kgaku-jk1722'!G90</f>
        <v>14958.6</v>
      </c>
      <c r="R142" s="5">
        <f>+'kgaku-jk1722'!H90</f>
        <v>74216.3</v>
      </c>
      <c r="S142" s="5">
        <f>+'kgaku-jk1722'!I90</f>
        <v>171356.4</v>
      </c>
      <c r="T142" s="5">
        <f>+'gaku-jk1722'!F89</f>
        <v>15377.6</v>
      </c>
      <c r="U142" s="5">
        <f>+'gaku-jk1722'!G89</f>
        <v>77945.100000000006</v>
      </c>
      <c r="V142" s="8">
        <f t="shared" si="359"/>
        <v>101.02759314761825</v>
      </c>
      <c r="W142" s="8">
        <f t="shared" si="360"/>
        <v>101.70516962786525</v>
      </c>
      <c r="X142" s="8">
        <f t="shared" si="361"/>
        <v>137.85061708607148</v>
      </c>
      <c r="Y142" s="8">
        <f t="shared" si="362"/>
        <v>104.319613206947</v>
      </c>
      <c r="Z142" s="8">
        <f t="shared" si="363"/>
        <v>97.303579730357967</v>
      </c>
      <c r="AA142" s="8">
        <f t="shared" si="364"/>
        <v>102.48418969689676</v>
      </c>
      <c r="AB142" s="8">
        <f t="shared" si="365"/>
        <v>106.31855805261108</v>
      </c>
      <c r="AC142" s="8">
        <f t="shared" si="366"/>
        <v>99.928628285841683</v>
      </c>
      <c r="AD142" s="8">
        <f t="shared" si="367"/>
        <v>105.72651128914785</v>
      </c>
      <c r="AE142" s="8">
        <f t="shared" si="368"/>
        <v>101.11668340922006</v>
      </c>
      <c r="AF142" s="10">
        <f ca="1">+OFFSET('kdef-cy1722'!B$9,ROUNDDOWN((ROW(Sheet1!AF142)-ROW(Sheet1!AF$61))/4,0),0)</f>
        <v>101.3</v>
      </c>
      <c r="AG142" s="10">
        <f ca="1">+OFFSET('kdef-cy1722'!C$9,ROUNDDOWN((ROW(Sheet1!AG142)-ROW(Sheet1!AG$61))/4,0),0)</f>
        <v>141.80000000000001</v>
      </c>
      <c r="AH142" s="10">
        <f ca="1">+OFFSET('kdef-cy1722'!D$9,ROUNDDOWN((ROW(Sheet1!AH142)-ROW(Sheet1!AH$61))/4,0),0)</f>
        <v>104</v>
      </c>
      <c r="AI142" s="10">
        <f ca="1">+OFFSET('kdef-cy1722'!F$9,ROUNDDOWN((ROW(Sheet1!AI142)-ROW(Sheet1!AI$61))/4,0),0)</f>
        <v>96</v>
      </c>
      <c r="AJ142" s="10">
        <f ca="1">+OFFSET('kdef-cy1722'!G$9,ROUNDDOWN((ROW(Sheet1!AJ142)-ROW(Sheet1!AJ$61))/4,0),0)</f>
        <v>102.3</v>
      </c>
      <c r="AK142" s="10">
        <f ca="1">+OFFSET('kdef-cy1722'!H$9,ROUNDDOWN((ROW(Sheet1!AK142)-ROW(Sheet1!AK$61))/4,0),0)</f>
        <v>105.7</v>
      </c>
      <c r="AL142" s="10">
        <f ca="1">+OFFSET('kdef-cy1722'!I$9,ROUNDDOWN((ROW(Sheet1!AL142)-ROW(Sheet1!AL$61))/4,0),0)</f>
        <v>99.6</v>
      </c>
      <c r="AM142" s="10">
        <f ca="1">+OFFSET('def-cy1722'!$F$8,ROUNDDOWN((ROW(Sheet1!AM142)-ROW(Sheet1!AM$61))/4,0),0)</f>
        <v>105</v>
      </c>
      <c r="AN142" s="10">
        <f ca="1">+OFFSET('def-cy1722'!$G$8,ROUNDDOWN((ROW(Sheet1!AN142)-ROW(Sheet1!AN$61))/4,0),0)</f>
        <v>101.2</v>
      </c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9">
        <f t="shared" ca="1" si="452"/>
        <v>99.2</v>
      </c>
      <c r="AY142" s="9">
        <f t="shared" ca="1" si="453"/>
        <v>128.19999999999999</v>
      </c>
      <c r="AZ142" s="9">
        <f t="shared" ca="1" si="454"/>
        <v>100.6</v>
      </c>
      <c r="BA142" s="9">
        <f t="shared" ca="1" si="455"/>
        <v>92.9</v>
      </c>
      <c r="BB142" s="9">
        <f t="shared" ca="1" si="456"/>
        <v>99.7</v>
      </c>
      <c r="BC142" s="9">
        <f t="shared" ca="1" si="457"/>
        <v>101.7</v>
      </c>
      <c r="BD142" s="9">
        <f t="shared" ca="1" si="458"/>
        <v>98.7</v>
      </c>
      <c r="BE142" s="9">
        <f t="shared" ca="1" si="459"/>
        <v>101.4</v>
      </c>
      <c r="BF142" s="9">
        <f t="shared" ca="1" si="460"/>
        <v>100.1</v>
      </c>
      <c r="BG142">
        <f t="shared" ca="1" si="369"/>
        <v>-2.7881340343547761E-4</v>
      </c>
      <c r="BH142">
        <f t="shared" ca="1" si="370"/>
        <v>-6.6384409222310309E-4</v>
      </c>
      <c r="BI142">
        <f t="shared" ca="1" si="371"/>
        <v>-6.3700042534871977E-3</v>
      </c>
      <c r="BJ142">
        <f t="shared" ca="1" si="372"/>
        <v>-2.0096032307602096E-2</v>
      </c>
      <c r="BK142">
        <f t="shared" ca="1" si="373"/>
        <v>-7.714034902834223E-3</v>
      </c>
      <c r="BL142" s="13">
        <f t="shared" ca="1" si="374"/>
        <v>-3.51227289595821E-2</v>
      </c>
      <c r="BM142">
        <f t="shared" ca="1" si="375"/>
        <v>-0.11910452094856372</v>
      </c>
      <c r="BN142">
        <f t="shared" ca="1" si="376"/>
        <v>-3.4286326765168303E-2</v>
      </c>
      <c r="BO142" s="13">
        <f t="shared" ca="1" si="377"/>
        <v>-0.15339084771373201</v>
      </c>
      <c r="BP142">
        <f t="shared" ca="1" si="378"/>
        <v>-1.0800261768284046E-2</v>
      </c>
      <c r="BQ142">
        <f t="shared" ca="1" si="379"/>
        <v>-4.3293514631048094E-2</v>
      </c>
      <c r="BR142">
        <f t="shared" ca="1" si="380"/>
        <v>-1.2462798033449544E-2</v>
      </c>
      <c r="BS142" s="13">
        <f t="shared" ca="1" si="381"/>
        <v>-6.6556574432781679E-2</v>
      </c>
      <c r="BT142" s="5">
        <f t="shared" si="382"/>
        <v>77945.100000000006</v>
      </c>
      <c r="BU142" s="5">
        <f t="shared" ca="1" si="383"/>
        <v>260116.6925685993</v>
      </c>
      <c r="BV142" s="5">
        <f t="shared" ca="1" si="384"/>
        <v>39927.357454492529</v>
      </c>
      <c r="BW142" s="5">
        <f t="shared" ca="1" si="385"/>
        <v>117882.05235661099</v>
      </c>
      <c r="BX142" s="5">
        <f t="shared" si="386"/>
        <v>78815.5</v>
      </c>
      <c r="BY142" s="5">
        <f t="shared" si="387"/>
        <v>265550.3</v>
      </c>
      <c r="BZ142" s="5">
        <f t="shared" si="388"/>
        <v>40118.400000000001</v>
      </c>
      <c r="CA142" s="5">
        <f t="shared" si="389"/>
        <v>118933.9</v>
      </c>
      <c r="CB142" s="9">
        <f t="shared" si="390"/>
        <v>101.11668340922006</v>
      </c>
      <c r="CC142" s="9">
        <f t="shared" ca="1" si="391"/>
        <v>102.08891147190322</v>
      </c>
      <c r="CD142" s="9">
        <f t="shared" ca="1" si="392"/>
        <v>100.4784753053723</v>
      </c>
      <c r="CE142" s="9">
        <f t="shared" ca="1" si="393"/>
        <v>100.89228820024867</v>
      </c>
      <c r="CG142" s="5">
        <f t="shared" si="394"/>
        <v>102.08045536185548</v>
      </c>
      <c r="CH142" s="5">
        <f t="shared" ca="1" si="395"/>
        <v>102.08891147190322</v>
      </c>
      <c r="CI142" s="5">
        <f t="shared" si="396"/>
        <v>100.54988846838266</v>
      </c>
      <c r="CJ142" s="5">
        <f t="shared" ca="1" si="397"/>
        <v>100.4784753053723</v>
      </c>
      <c r="CK142" s="5">
        <f t="shared" si="398"/>
        <v>100.92478113032386</v>
      </c>
      <c r="CL142" s="5">
        <f t="shared" ca="1" si="399"/>
        <v>100.89228820024867</v>
      </c>
      <c r="CN142" s="1">
        <f t="shared" si="400"/>
        <v>64.68451745000803</v>
      </c>
      <c r="CO142" s="1">
        <f t="shared" si="401"/>
        <v>9.9375878950229328</v>
      </c>
      <c r="CP142" s="1">
        <f t="shared" ca="1" si="402"/>
        <v>33.163502200434841</v>
      </c>
      <c r="CQ142" s="1">
        <f t="shared" ca="1" si="403"/>
        <v>5.0905268467167089</v>
      </c>
      <c r="CR142" s="1">
        <f t="shared" ca="1" si="404"/>
        <v>15.029338040999587</v>
      </c>
      <c r="CS142" s="83">
        <f t="shared" si="405"/>
        <v>-1.5679428386049677E-2</v>
      </c>
      <c r="CT142" s="83">
        <f t="shared" si="406"/>
        <v>-1.3606646124380783E-2</v>
      </c>
      <c r="CU142" s="83">
        <f t="shared" ca="1" si="407"/>
        <v>-3.224742161450888E-2</v>
      </c>
      <c r="CV142" s="83">
        <f t="shared" ca="1" si="408"/>
        <v>-0.16300919592985064</v>
      </c>
      <c r="CW142" s="83">
        <f t="shared" ca="1" si="409"/>
        <v>-6.5367978092596729E-2</v>
      </c>
      <c r="CX142" s="83">
        <f t="shared" si="410"/>
        <v>1.9156328200466467E-2</v>
      </c>
      <c r="CY142" s="83">
        <f t="shared" si="411"/>
        <v>3.0007070448878448E-3</v>
      </c>
      <c r="CZ142" s="83">
        <f t="shared" ca="1" si="412"/>
        <v>1.6649409063524787E-2</v>
      </c>
      <c r="DA142" s="83">
        <f t="shared" ca="1" si="413"/>
        <v>2.5137685252764247E-2</v>
      </c>
      <c r="DB142" s="83">
        <f t="shared" ca="1" si="414"/>
        <v>9.9988691248588772E-3</v>
      </c>
      <c r="EO142" s="91">
        <v>78774.8</v>
      </c>
      <c r="EP142" s="129"/>
      <c r="EQ142" s="5">
        <f t="shared" ca="1" si="461"/>
        <v>19519.529541160176</v>
      </c>
      <c r="ER142" s="7">
        <f ca="1">+ER141+$EQ141</f>
        <v>844669.11524528346</v>
      </c>
      <c r="ES142" s="4">
        <f ca="1">+ER141+EQ141</f>
        <v>844669.11524528346</v>
      </c>
      <c r="ET142" s="131">
        <f ca="1">+ET141+EQ141-(ES145-ER145)/4</f>
        <v>827528.95878184377</v>
      </c>
      <c r="EU142" s="132">
        <v>638619.69999999995</v>
      </c>
      <c r="EV142" s="5">
        <f t="shared" ca="1" si="462"/>
        <v>6372</v>
      </c>
      <c r="EW142" s="92">
        <f t="shared" ca="1" si="415"/>
        <v>100.66666666666667</v>
      </c>
      <c r="EX142">
        <f t="shared" ca="1" si="416"/>
        <v>0.72164381653466103</v>
      </c>
      <c r="EY142">
        <f t="shared" ca="1" si="463"/>
        <v>0.79220506500885435</v>
      </c>
      <c r="EZ142">
        <f t="shared" ca="1" si="417"/>
        <v>-2.5559900476600068E-2</v>
      </c>
      <c r="FA142">
        <f t="shared" ca="1" si="417"/>
        <v>-2.6601829081401785E-2</v>
      </c>
      <c r="FC142" s="6">
        <f>+call!C180</f>
        <v>6.6666666666666693E-2</v>
      </c>
      <c r="FE142" s="142">
        <f>fof!B204/10</f>
        <v>11172.6</v>
      </c>
      <c r="FF142" s="142">
        <f>fof!C204/10</f>
        <v>400881.3</v>
      </c>
      <c r="FN142" s="5">
        <f t="shared" si="418"/>
        <v>11172.6</v>
      </c>
      <c r="FO142" s="5">
        <f t="shared" si="419"/>
        <v>400881.3</v>
      </c>
      <c r="FP142" s="1">
        <f t="shared" si="420"/>
        <v>1.4244473933054573</v>
      </c>
      <c r="FQ142" s="1">
        <f t="shared" si="421"/>
        <v>51.110244957297589</v>
      </c>
      <c r="FR142" s="211">
        <f>+FP142/消費税調整!$E142*100</f>
        <v>1.4635921411996251</v>
      </c>
      <c r="FS142" s="211">
        <f>+FQ142/消費税調整!$E142*100</f>
        <v>52.514787984344672</v>
      </c>
      <c r="FT142" s="83">
        <f t="shared" si="422"/>
        <v>6.7541056805276417E-2</v>
      </c>
      <c r="FU142" s="83">
        <f t="shared" si="423"/>
        <v>4.4811632602131626E-2</v>
      </c>
      <c r="FW142" s="5">
        <f>kshotoku1722!E90</f>
        <v>258892.4</v>
      </c>
      <c r="FX142" s="72">
        <f t="shared" ca="1" si="424"/>
        <v>0.4036062159364438</v>
      </c>
      <c r="FY142">
        <f t="shared" ca="1" si="425"/>
        <v>5.0146567912079006E-3</v>
      </c>
      <c r="GA142" s="72">
        <f ca="1">+AVERAGE(OFFSET(Maikin05!$F$10,ROUNDDOWN((ROW(GA142)-ROW(GA$45))/4,0),MOD(ROW(GA142)-ROW(GA$45),4)*3):OFFSET(Maikin05!$F$10,ROUNDDOWN((ROW(GA142)-ROW(GA$45))/4,0),MOD(ROW(GA142)-ROW(GA$45),4)*3+2))</f>
        <v>100.66666666666667</v>
      </c>
      <c r="GB142" s="72">
        <f ca="1">+AVERAGE(OFFSET(Maikin30!$F$20,ROUNDDOWN((ROW(GB142)-ROW(GB$5))/4,0),MOD(ROW(GB142)-ROW(GB$5),4)*3):OFFSET(Maikin30!$F$20,ROUNDDOWN((ROW(GB142)-ROW(GB$5))/4,0),MOD(ROW(GB142)-ROW(GB$5),4)*3+2))</f>
        <v>100.36666666666667</v>
      </c>
      <c r="GC142" s="5">
        <f ca="1">+AVERAGE(OFFSET(Rocho!$J$66,(ROW(GC142)-ROW($GC$5))*3,0):OFFSET(Rocho!$J$66,(ROW(GC142)-ROW($GC$5))*3+2,0))</f>
        <v>6372</v>
      </c>
      <c r="GD142" s="72">
        <f t="shared" ca="1" si="426"/>
        <v>81.781226531066991</v>
      </c>
      <c r="GE142">
        <f t="shared" ca="1" si="427"/>
        <v>1.150708221902897E-2</v>
      </c>
      <c r="GG142" s="87" t="s">
        <v>361</v>
      </c>
      <c r="GH142" s="80">
        <f ca="1">+AVERAGE(OFFSET(Rocho!$B$6,(ROW(GH142)-ROW($GH$5))*3,0):OFFSET(Rocho!$B$6,(ROW(GH142)-ROW($GH$5))*3+2,0))/10000</f>
        <v>11097</v>
      </c>
      <c r="GI142" s="82">
        <f>Rocho!T143</f>
        <v>8215.0297771941405</v>
      </c>
      <c r="GJ142">
        <f t="shared" si="466"/>
        <v>-1.9717765821425054E-3</v>
      </c>
      <c r="GL142" s="94">
        <f t="shared" si="428"/>
        <v>247013.9</v>
      </c>
      <c r="GM142" s="5">
        <f t="shared" si="467"/>
        <v>78815.5</v>
      </c>
      <c r="GN142" s="5">
        <f>+'gaku-mk1722'!C89-'gaku-mk1722'!D89</f>
        <v>6954</v>
      </c>
      <c r="GO142" s="5">
        <f t="shared" si="468"/>
        <v>23860.2</v>
      </c>
      <c r="GP142" s="5">
        <f t="shared" si="469"/>
        <v>16258.2</v>
      </c>
      <c r="GQ142" s="5">
        <f>+'gaku-mk1722'!H89</f>
        <v>2504.8000000000002</v>
      </c>
      <c r="GR142" s="5">
        <f>+'gaku-mk1722'!W89</f>
        <v>130073.7</v>
      </c>
      <c r="GS142" s="5">
        <f>+'gaku-mk1722'!M89</f>
        <v>87377.9</v>
      </c>
      <c r="GT142" s="5">
        <f>+'gaku-mk1722'!N89</f>
        <v>98830.399999999994</v>
      </c>
      <c r="GU142" s="5">
        <f t="shared" si="470"/>
        <v>77945.100000000006</v>
      </c>
      <c r="GV142" s="5">
        <f>+'gaku-jk1722'!C89-'gaku-jk1722'!D89</f>
        <v>7005.0999999999767</v>
      </c>
      <c r="GW142" s="5">
        <f t="shared" si="471"/>
        <v>24521.4</v>
      </c>
      <c r="GX142" s="5">
        <f t="shared" si="472"/>
        <v>15377.6</v>
      </c>
      <c r="GY142" s="5">
        <f>+'gaku-jk1722'!H89</f>
        <v>2321.4</v>
      </c>
      <c r="GZ142" s="5">
        <f>+'gaku-jk1722'!Z89</f>
        <v>128175.3</v>
      </c>
      <c r="HA142" s="5">
        <f>+'gaku-jk1722'!M89</f>
        <v>79645.3</v>
      </c>
      <c r="HB142" s="5">
        <f>+'gaku-jk1722'!N89</f>
        <v>87721.600000000006</v>
      </c>
      <c r="HC142" s="9">
        <f t="shared" ca="1" si="429"/>
        <v>101.2</v>
      </c>
      <c r="HD142">
        <f ca="1">+OFFSET('def-cy1722'!$C$8,ROUNDDOWN((ROW(Sheet1!HG142)-ROW(Sheet1!HG$61))/4,0),0)</f>
        <v>101.2</v>
      </c>
      <c r="HE142" s="9">
        <f t="shared" ca="1" si="430"/>
        <v>96</v>
      </c>
      <c r="HF142" s="9">
        <f t="shared" ca="1" si="431"/>
        <v>105</v>
      </c>
      <c r="HG142">
        <f ca="1">+OFFSET('def-cy1722'!$H$8,ROUNDDOWN((ROW(Sheet1!HG142)-ROW(Sheet1!HG$61))/4,0),0)</f>
        <v>101.8</v>
      </c>
      <c r="HH142">
        <f ca="1">+OFFSET('def-cy1722'!$W$8,ROUNDDOWN((ROW(Sheet1!HG142)-ROW(Sheet1!HG$61))/4,0),0)</f>
        <v>101.2</v>
      </c>
      <c r="HI142">
        <f ca="1">+OFFSET('def-cy1722'!$M$8,ROUNDDOWN((ROW(Sheet1!HG142)-ROW(Sheet1!HG$61))/4,0),0)</f>
        <v>111.7</v>
      </c>
      <c r="HJ142">
        <f ca="1">+OFFSET('def-cy1722'!$N$8,ROUNDDOWN((ROW(Sheet1!HG142)-ROW(Sheet1!HG$61))/4,0),0)</f>
        <v>114.8</v>
      </c>
      <c r="HS142" s="9">
        <f t="shared" ca="1" si="473"/>
        <v>100.1</v>
      </c>
      <c r="HT142" s="9">
        <f t="shared" ca="1" si="474"/>
        <v>99.2</v>
      </c>
      <c r="HU142" s="9">
        <f t="shared" ca="1" si="475"/>
        <v>92.9</v>
      </c>
      <c r="HV142" s="9">
        <f t="shared" ca="1" si="476"/>
        <v>101.4</v>
      </c>
      <c r="HW142" s="9">
        <f t="shared" ca="1" si="477"/>
        <v>100.6</v>
      </c>
      <c r="HX142" s="9">
        <f t="shared" ca="1" si="478"/>
        <v>99.4</v>
      </c>
      <c r="HY142" s="9">
        <f t="shared" ca="1" si="479"/>
        <v>108.5</v>
      </c>
      <c r="HZ142" s="9">
        <f t="shared" ca="1" si="480"/>
        <v>110.9</v>
      </c>
      <c r="IA142">
        <f t="shared" ca="1" si="432"/>
        <v>-5.5563815949593231E-3</v>
      </c>
      <c r="IB142">
        <f t="shared" ca="1" si="433"/>
        <v>-1.1091429582283571E-3</v>
      </c>
      <c r="IC142">
        <f t="shared" ca="1" si="434"/>
        <v>-2.2273097915410749E-2</v>
      </c>
      <c r="ID142">
        <f t="shared" ca="1" si="435"/>
        <v>-6.4117021513411402E-3</v>
      </c>
      <c r="IE142">
        <f t="shared" ca="1" si="436"/>
        <v>2.1647138395840475E-2</v>
      </c>
      <c r="IF142">
        <f t="shared" ca="1" si="464"/>
        <v>-7.9236000882892798E-3</v>
      </c>
      <c r="IG142">
        <f t="shared" ca="1" si="437"/>
        <v>4.0498682196510793E-3</v>
      </c>
      <c r="IH142">
        <f t="shared" ca="1" si="438"/>
        <v>1.6919723907354842E-2</v>
      </c>
      <c r="II142">
        <f t="shared" ca="1" si="439"/>
        <v>-6.5719418538245228E-4</v>
      </c>
      <c r="IJ142" s="5">
        <f t="shared" ca="1" si="440"/>
        <v>268423.59335405368</v>
      </c>
      <c r="IK142" s="1">
        <f t="shared" ca="1" si="441"/>
        <v>34.222588104368356</v>
      </c>
      <c r="IL142">
        <f t="shared" ca="1" si="442"/>
        <v>2.8495341535930197E-3</v>
      </c>
      <c r="IM142" s="5">
        <f t="shared" si="443"/>
        <v>247013.9</v>
      </c>
      <c r="IN142">
        <f t="shared" ca="1" si="444"/>
        <v>92.023915227968033</v>
      </c>
      <c r="IW142">
        <f>+util!B140</f>
        <v>101.166666666667</v>
      </c>
      <c r="IX142">
        <f t="shared" si="445"/>
        <v>-3.4648115321961326E-2</v>
      </c>
      <c r="IY142">
        <f t="shared" si="446"/>
        <v>-2.0788869193176795E-2</v>
      </c>
      <c r="JA142" s="5">
        <f t="shared" si="447"/>
        <v>128080</v>
      </c>
      <c r="JB142" s="1">
        <f t="shared" si="448"/>
        <v>3.192550051846534</v>
      </c>
      <c r="JC142" s="5">
        <f t="shared" ca="1" si="449"/>
        <v>139181.21140869884</v>
      </c>
      <c r="JD142" s="1">
        <f t="shared" ca="1" si="450"/>
        <v>17.744868140649164</v>
      </c>
      <c r="JE142">
        <f t="shared" ca="1" si="451"/>
        <v>8.3089495203230793E-2</v>
      </c>
      <c r="JG142">
        <f t="shared" si="465"/>
        <v>0.56087092436670027</v>
      </c>
    </row>
    <row r="143" spans="1:267" x14ac:dyDescent="0.15">
      <c r="A143" t="s">
        <v>1048</v>
      </c>
      <c r="B143" s="5">
        <f>+'gaku-mk1722'!B90</f>
        <v>512043.3</v>
      </c>
      <c r="C143" s="5">
        <f>+'kgaku-mk1722'!B91</f>
        <v>290833.7</v>
      </c>
      <c r="D143" s="5">
        <f>+'kgaku-mk1722'!C91</f>
        <v>1708.9</v>
      </c>
      <c r="E143" s="5">
        <f>+'kgaku-mk1722'!D91</f>
        <v>1712.6</v>
      </c>
      <c r="F143" s="5">
        <f>+'kgaku-mk1722'!F91</f>
        <v>23333.7</v>
      </c>
      <c r="G143" s="5">
        <f>+'kgaku-mk1722'!G91</f>
        <v>15814.9</v>
      </c>
      <c r="H143" s="5">
        <f>+'kgaku-mk1722'!H91</f>
        <v>80414.3</v>
      </c>
      <c r="I143" s="5">
        <f>+'kgaku-mk1722'!I91</f>
        <v>171274.4</v>
      </c>
      <c r="J143" s="5">
        <f>+'gaku-mk1722'!F90</f>
        <v>15133.3</v>
      </c>
      <c r="K143" s="5">
        <f>+'gaku-mk1722'!G90</f>
        <v>79819.600000000006</v>
      </c>
      <c r="L143" s="5">
        <f>+'gaku-jk1722'!B90</f>
        <v>506690.4</v>
      </c>
      <c r="M143" s="5">
        <f>+'kgaku-jk1722'!B91</f>
        <v>285835</v>
      </c>
      <c r="N143" s="5">
        <f>+'kgaku-jk1722'!C91</f>
        <v>1195.2</v>
      </c>
      <c r="O143" s="5">
        <f>+'kgaku-jk1722'!D91</f>
        <v>1634</v>
      </c>
      <c r="P143" s="5">
        <f>+'kgaku-jk1722'!F91</f>
        <v>24293.200000000001</v>
      </c>
      <c r="Q143" s="5">
        <f>+'kgaku-jk1722'!G91</f>
        <v>15376.2</v>
      </c>
      <c r="R143" s="5">
        <f>+'kgaku-jk1722'!H91</f>
        <v>75366.899999999994</v>
      </c>
      <c r="S143" s="5">
        <f>+'kgaku-jk1722'!I91</f>
        <v>171397.3</v>
      </c>
      <c r="T143" s="5">
        <f>+'gaku-jk1722'!F90</f>
        <v>14297.2</v>
      </c>
      <c r="U143" s="5">
        <f>+'gaku-jk1722'!G90</f>
        <v>78680.100000000006</v>
      </c>
      <c r="V143" s="8">
        <f t="shared" si="359"/>
        <v>101.05644393499462</v>
      </c>
      <c r="W143" s="8">
        <f t="shared" si="360"/>
        <v>101.74880612941033</v>
      </c>
      <c r="X143" s="8">
        <f t="shared" si="361"/>
        <v>142.98025435073629</v>
      </c>
      <c r="Y143" s="8">
        <f t="shared" si="362"/>
        <v>104.81028151774785</v>
      </c>
      <c r="Z143" s="8">
        <f t="shared" si="363"/>
        <v>96.050335073189203</v>
      </c>
      <c r="AA143" s="8">
        <f t="shared" si="364"/>
        <v>102.85311065152638</v>
      </c>
      <c r="AB143" s="8">
        <f t="shared" si="365"/>
        <v>106.69710443178637</v>
      </c>
      <c r="AC143" s="8">
        <f t="shared" si="366"/>
        <v>99.928295253192445</v>
      </c>
      <c r="AD143" s="8">
        <f t="shared" si="367"/>
        <v>105.8479982094396</v>
      </c>
      <c r="AE143" s="8">
        <f t="shared" si="368"/>
        <v>101.44826963870153</v>
      </c>
      <c r="AF143" s="10">
        <f ca="1">+OFFSET('kdef-cy1722'!B$9,ROUNDDOWN((ROW(Sheet1!AF143)-ROW(Sheet1!AF$61))/4,0),0)</f>
        <v>101.3</v>
      </c>
      <c r="AG143" s="10">
        <f ca="1">+OFFSET('kdef-cy1722'!C$9,ROUNDDOWN((ROW(Sheet1!AG143)-ROW(Sheet1!AG$61))/4,0),0)</f>
        <v>141.80000000000001</v>
      </c>
      <c r="AH143" s="10">
        <f ca="1">+OFFSET('kdef-cy1722'!D$9,ROUNDDOWN((ROW(Sheet1!AH143)-ROW(Sheet1!AH$61))/4,0),0)</f>
        <v>104</v>
      </c>
      <c r="AI143" s="10">
        <f ca="1">+OFFSET('kdef-cy1722'!F$9,ROUNDDOWN((ROW(Sheet1!AI143)-ROW(Sheet1!AI$61))/4,0),0)</f>
        <v>96</v>
      </c>
      <c r="AJ143" s="10">
        <f ca="1">+OFFSET('kdef-cy1722'!G$9,ROUNDDOWN((ROW(Sheet1!AJ143)-ROW(Sheet1!AJ$61))/4,0),0)</f>
        <v>102.3</v>
      </c>
      <c r="AK143" s="10">
        <f ca="1">+OFFSET('kdef-cy1722'!H$9,ROUNDDOWN((ROW(Sheet1!AK143)-ROW(Sheet1!AK$61))/4,0),0)</f>
        <v>105.7</v>
      </c>
      <c r="AL143" s="10">
        <f ca="1">+OFFSET('kdef-cy1722'!I$9,ROUNDDOWN((ROW(Sheet1!AL143)-ROW(Sheet1!AL$61))/4,0),0)</f>
        <v>99.6</v>
      </c>
      <c r="AM143" s="10">
        <f ca="1">+OFFSET('def-cy1722'!$F$8,ROUNDDOWN((ROW(Sheet1!AM143)-ROW(Sheet1!AM$61))/4,0),0)</f>
        <v>105</v>
      </c>
      <c r="AN143" s="10">
        <f ca="1">+OFFSET('def-cy1722'!$G$8,ROUNDDOWN((ROW(Sheet1!AN143)-ROW(Sheet1!AN$61))/4,0),0)</f>
        <v>101.2</v>
      </c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9">
        <f t="shared" ca="1" si="452"/>
        <v>99.2</v>
      </c>
      <c r="AY143" s="9">
        <f t="shared" ca="1" si="453"/>
        <v>128.19999999999999</v>
      </c>
      <c r="AZ143" s="9">
        <f t="shared" ca="1" si="454"/>
        <v>100.6</v>
      </c>
      <c r="BA143" s="9">
        <f t="shared" ca="1" si="455"/>
        <v>92.9</v>
      </c>
      <c r="BB143" s="9">
        <f t="shared" ca="1" si="456"/>
        <v>99.7</v>
      </c>
      <c r="BC143" s="9">
        <f t="shared" ca="1" si="457"/>
        <v>101.7</v>
      </c>
      <c r="BD143" s="9">
        <f t="shared" ca="1" si="458"/>
        <v>98.7</v>
      </c>
      <c r="BE143" s="9">
        <f t="shared" ca="1" si="459"/>
        <v>101.4</v>
      </c>
      <c r="BF143" s="9">
        <f t="shared" ca="1" si="460"/>
        <v>100.1</v>
      </c>
      <c r="BG143">
        <f t="shared" ca="1" si="369"/>
        <v>-2.598193247597079E-4</v>
      </c>
      <c r="BH143">
        <f t="shared" ca="1" si="370"/>
        <v>-2.4070619143068002E-4</v>
      </c>
      <c r="BI143">
        <f t="shared" ca="1" si="371"/>
        <v>1.6041808540836762E-3</v>
      </c>
      <c r="BJ143">
        <f t="shared" ca="1" si="372"/>
        <v>4.5086134578320915E-3</v>
      </c>
      <c r="BK143">
        <f t="shared" ca="1" si="373"/>
        <v>1.5553858407573484E-4</v>
      </c>
      <c r="BL143" s="13">
        <f t="shared" ca="1" si="374"/>
        <v>5.7678073798011148E-3</v>
      </c>
      <c r="BM143">
        <f t="shared" ca="1" si="375"/>
        <v>-5.5246221282123486E-3</v>
      </c>
      <c r="BN143">
        <f t="shared" ca="1" si="376"/>
        <v>-2.8549187641490094E-2</v>
      </c>
      <c r="BO143" s="13">
        <f t="shared" ca="1" si="377"/>
        <v>-3.4073809769702444E-2</v>
      </c>
      <c r="BP143">
        <f t="shared" ca="1" si="378"/>
        <v>6.3209476892008842E-3</v>
      </c>
      <c r="BQ143">
        <f t="shared" ca="1" si="379"/>
        <v>-1.821344647224443E-3</v>
      </c>
      <c r="BR143">
        <f t="shared" ca="1" si="380"/>
        <v>-9.4120301600174126E-3</v>
      </c>
      <c r="BS143" s="13">
        <f t="shared" ca="1" si="381"/>
        <v>-4.9124271180409716E-3</v>
      </c>
      <c r="BT143" s="5">
        <f t="shared" si="382"/>
        <v>78680.100000000006</v>
      </c>
      <c r="BU143" s="5">
        <f t="shared" ca="1" si="383"/>
        <v>261616.99554760591</v>
      </c>
      <c r="BV143" s="5">
        <f t="shared" ca="1" si="384"/>
        <v>38566.880271981237</v>
      </c>
      <c r="BW143" s="5">
        <f t="shared" ca="1" si="385"/>
        <v>117302.96536588405</v>
      </c>
      <c r="BX143" s="5">
        <f t="shared" si="386"/>
        <v>79819.600000000006</v>
      </c>
      <c r="BY143" s="5">
        <f t="shared" si="387"/>
        <v>267499.89999999997</v>
      </c>
      <c r="BZ143" s="5">
        <f t="shared" si="388"/>
        <v>38467</v>
      </c>
      <c r="CA143" s="5">
        <f t="shared" si="389"/>
        <v>118286.6</v>
      </c>
      <c r="CB143" s="9">
        <f t="shared" si="390"/>
        <v>101.44826963870153</v>
      </c>
      <c r="CC143" s="9">
        <f t="shared" ca="1" si="391"/>
        <v>102.24867059576164</v>
      </c>
      <c r="CD143" s="9">
        <f t="shared" ca="1" si="392"/>
        <v>99.741020608156887</v>
      </c>
      <c r="CE143" s="9">
        <f t="shared" ca="1" si="393"/>
        <v>100.8385420019416</v>
      </c>
      <c r="CG143" s="5">
        <f t="shared" si="394"/>
        <v>102.2476163303262</v>
      </c>
      <c r="CH143" s="5">
        <f t="shared" ca="1" si="395"/>
        <v>102.24867059576164</v>
      </c>
      <c r="CI143" s="5">
        <f t="shared" si="396"/>
        <v>99.680231352875325</v>
      </c>
      <c r="CJ143" s="5">
        <f t="shared" ca="1" si="397"/>
        <v>99.741020608156887</v>
      </c>
      <c r="CK143" s="5">
        <f t="shared" si="398"/>
        <v>100.8664583164564</v>
      </c>
      <c r="CL143" s="5">
        <f t="shared" ca="1" si="399"/>
        <v>100.8385420019416</v>
      </c>
      <c r="CN143" s="1">
        <f t="shared" si="400"/>
        <v>64.813871346224374</v>
      </c>
      <c r="CO143" s="1">
        <f t="shared" si="401"/>
        <v>10.064453320820897</v>
      </c>
      <c r="CP143" s="1">
        <f t="shared" ca="1" si="402"/>
        <v>33.465031686821547</v>
      </c>
      <c r="CQ143" s="1">
        <f t="shared" ca="1" si="403"/>
        <v>4.9333257866607125</v>
      </c>
      <c r="CR143" s="1">
        <f t="shared" ca="1" si="404"/>
        <v>15.004940503619217</v>
      </c>
      <c r="CS143" s="83">
        <f t="shared" si="405"/>
        <v>1.9977690910379497E-3</v>
      </c>
      <c r="CT143" s="83">
        <f t="shared" si="406"/>
        <v>1.2685418021884306E-2</v>
      </c>
      <c r="CU143" s="83">
        <f t="shared" ca="1" si="407"/>
        <v>9.0511235143399451E-3</v>
      </c>
      <c r="CV143" s="83">
        <f t="shared" ca="1" si="408"/>
        <v>-3.1367969067358614E-2</v>
      </c>
      <c r="CW143" s="83">
        <f t="shared" ca="1" si="409"/>
        <v>-1.6246464992004431E-3</v>
      </c>
      <c r="CX143" s="83">
        <f t="shared" si="410"/>
        <v>2.855325733679786E-4</v>
      </c>
      <c r="CY143" s="83">
        <f t="shared" si="411"/>
        <v>3.2738785329020632E-3</v>
      </c>
      <c r="CZ143" s="83">
        <f t="shared" ca="1" si="412"/>
        <v>1.5636786419216304E-3</v>
      </c>
      <c r="DA143" s="83">
        <f t="shared" ca="1" si="413"/>
        <v>-7.3664957420373593E-3</v>
      </c>
      <c r="DB143" s="83">
        <f t="shared" ca="1" si="414"/>
        <v>-5.328506260037513E-4</v>
      </c>
      <c r="EO143" s="91">
        <v>79767</v>
      </c>
      <c r="EP143" s="129"/>
      <c r="EQ143" s="5">
        <f t="shared" ca="1" si="461"/>
        <v>19775.920599502551</v>
      </c>
      <c r="ER143" s="7">
        <f ca="1">+ER142+$EQ142</f>
        <v>864188.64478644368</v>
      </c>
      <c r="ES143" s="7">
        <f ca="1">+ES142+$EQ142</f>
        <v>864188.64478644368</v>
      </c>
      <c r="ET143" s="7">
        <f ca="1">+ET142+EQ142-(ES145-ER145)/4</f>
        <v>829908.33185956441</v>
      </c>
      <c r="EU143" s="132">
        <v>637411.69999999995</v>
      </c>
      <c r="EV143" s="5">
        <f t="shared" ca="1" si="462"/>
        <v>6376.666666666667</v>
      </c>
      <c r="EW143" s="92">
        <f t="shared" ca="1" si="415"/>
        <v>100.33333333333333</v>
      </c>
      <c r="EX143">
        <f t="shared" ca="1" si="416"/>
        <v>0.72115214424611618</v>
      </c>
      <c r="EY143">
        <f t="shared" ca="1" si="463"/>
        <v>0.79302436880885485</v>
      </c>
      <c r="EZ143">
        <f t="shared" ca="1" si="417"/>
        <v>-6.8155487115632721E-4</v>
      </c>
      <c r="FA143">
        <f t="shared" ca="1" si="417"/>
        <v>1.0336722943354816E-3</v>
      </c>
      <c r="FC143" s="6">
        <f>+call!C181</f>
        <v>6.7000000000000004E-2</v>
      </c>
      <c r="FE143" s="142">
        <f>fof!B205/10</f>
        <v>11672</v>
      </c>
      <c r="FF143" s="142">
        <f>fof!C205/10</f>
        <v>424758.4</v>
      </c>
      <c r="FN143" s="5">
        <f t="shared" si="418"/>
        <v>11672</v>
      </c>
      <c r="FO143" s="5">
        <f t="shared" si="419"/>
        <v>424758.4</v>
      </c>
      <c r="FP143" s="1">
        <f t="shared" si="420"/>
        <v>1.4930369834382711</v>
      </c>
      <c r="FQ143" s="1">
        <f t="shared" si="421"/>
        <v>54.333447586194872</v>
      </c>
      <c r="FR143" s="211">
        <f>+FP143/消費税調整!$E143*100</f>
        <v>1.533628654760351</v>
      </c>
      <c r="FS143" s="211">
        <f>+FQ143/消費税調整!$E143*100</f>
        <v>55.810628306216501</v>
      </c>
      <c r="FT143" s="83">
        <f t="shared" si="422"/>
        <v>4.674281256404593E-2</v>
      </c>
      <c r="FU143" s="83">
        <f t="shared" si="423"/>
        <v>6.0869516860804412E-2</v>
      </c>
      <c r="FW143" s="5">
        <f>kshotoku1722!E91</f>
        <v>259347.3</v>
      </c>
      <c r="FX143" s="72">
        <f t="shared" ca="1" si="424"/>
        <v>0.40536175807076252</v>
      </c>
      <c r="FY143">
        <f t="shared" ca="1" si="425"/>
        <v>4.3402086276522695E-3</v>
      </c>
      <c r="GA143" s="72">
        <f ca="1">+AVERAGE(OFFSET(Maikin05!$F$10,ROUNDDOWN((ROW(GA143)-ROW(GA$45))/4,0),MOD(ROW(GA143)-ROW(GA$45),4)*3):OFFSET(Maikin05!$F$10,ROUNDDOWN((ROW(GA143)-ROW(GA$45))/4,0),MOD(ROW(GA143)-ROW(GA$45),4)*3+2))</f>
        <v>100.33333333333333</v>
      </c>
      <c r="GB143" s="72">
        <f ca="1">+AVERAGE(OFFSET(Maikin30!$F$20,ROUNDDOWN((ROW(GB143)-ROW(GB$5))/4,0),MOD(ROW(GB143)-ROW(GB$5),4)*3):OFFSET(Maikin30!$F$20,ROUNDDOWN((ROW(GB143)-ROW(GB$5))/4,0),MOD(ROW(GB143)-ROW(GB$5),4)*3+2))</f>
        <v>100.13333333333334</v>
      </c>
      <c r="GC143" s="5">
        <f ca="1">+AVERAGE(OFFSET(Rocho!$J$66,(ROW(GC143)-ROW($GC$5))*3,0):OFFSET(Rocho!$J$66,(ROW(GC143)-ROW($GC$5))*3+2,0))</f>
        <v>6376.666666666667</v>
      </c>
      <c r="GD143" s="72">
        <f t="shared" ca="1" si="426"/>
        <v>81.839740361029357</v>
      </c>
      <c r="GE143">
        <f t="shared" ca="1" si="427"/>
        <v>7.1523636081942366E-4</v>
      </c>
      <c r="GG143" s="87" t="s">
        <v>362</v>
      </c>
      <c r="GH143" s="80">
        <f ca="1">+AVERAGE(OFFSET(Rocho!$B$6,(ROW(GH143)-ROW($GH$5))*3,0):OFFSET(Rocho!$B$6,(ROW(GH143)-ROW($GH$5))*3+2,0))/10000</f>
        <v>11102.666666666668</v>
      </c>
      <c r="GI143" s="82">
        <f>Rocho!T144</f>
        <v>8201.2745699631705</v>
      </c>
      <c r="GJ143">
        <f t="shared" si="466"/>
        <v>-1.6757986644436334E-3</v>
      </c>
      <c r="GL143" s="94">
        <f t="shared" si="428"/>
        <v>244543.3</v>
      </c>
      <c r="GM143" s="5">
        <f t="shared" si="467"/>
        <v>79819.600000000006</v>
      </c>
      <c r="GN143" s="5">
        <f>+'gaku-mk1722'!C90-'gaku-mk1722'!D90</f>
        <v>6783.5999999999767</v>
      </c>
      <c r="GO143" s="5">
        <f t="shared" si="468"/>
        <v>23333.7</v>
      </c>
      <c r="GP143" s="5">
        <f t="shared" si="469"/>
        <v>15133.3</v>
      </c>
      <c r="GQ143" s="5">
        <f>+'gaku-mk1722'!H90</f>
        <v>-38</v>
      </c>
      <c r="GR143" s="5">
        <f>+'gaku-mk1722'!W90</f>
        <v>131446.20000000001</v>
      </c>
      <c r="GS143" s="5">
        <f>+'gaku-mk1722'!M90</f>
        <v>90619.9</v>
      </c>
      <c r="GT143" s="5">
        <f>+'gaku-mk1722'!N90</f>
        <v>102555</v>
      </c>
      <c r="GU143" s="5">
        <f t="shared" si="470"/>
        <v>78680.100000000006</v>
      </c>
      <c r="GV143" s="5">
        <f>+'gaku-jk1722'!C90-'gaku-jk1722'!D90</f>
        <v>6802.9000000000233</v>
      </c>
      <c r="GW143" s="5">
        <f t="shared" si="471"/>
        <v>24293.200000000001</v>
      </c>
      <c r="GX143" s="5">
        <f t="shared" si="472"/>
        <v>14297.2</v>
      </c>
      <c r="GY143" s="5">
        <f>+'gaku-jk1722'!H90</f>
        <v>152.1</v>
      </c>
      <c r="GZ143" s="5">
        <f>+'gaku-jk1722'!Z90</f>
        <v>129262.8</v>
      </c>
      <c r="HA143" s="5">
        <f>+'gaku-jk1722'!M90</f>
        <v>80855.899999999994</v>
      </c>
      <c r="HB143" s="5">
        <f>+'gaku-jk1722'!N90</f>
        <v>89094.8</v>
      </c>
      <c r="HC143" s="9">
        <f t="shared" ca="1" si="429"/>
        <v>101.2</v>
      </c>
      <c r="HD143">
        <f ca="1">+OFFSET('def-cy1722'!$C$8,ROUNDDOWN((ROW(Sheet1!HG143)-ROW(Sheet1!HG$61))/4,0),0)</f>
        <v>101.2</v>
      </c>
      <c r="HE143" s="9">
        <f t="shared" ca="1" si="430"/>
        <v>96</v>
      </c>
      <c r="HF143" s="9">
        <f t="shared" ca="1" si="431"/>
        <v>105</v>
      </c>
      <c r="HG143">
        <f ca="1">+OFFSET('def-cy1722'!$H$8,ROUNDDOWN((ROW(Sheet1!HG143)-ROW(Sheet1!HG$61))/4,0),0)</f>
        <v>101.8</v>
      </c>
      <c r="HH143">
        <f ca="1">+OFFSET('def-cy1722'!$W$8,ROUNDDOWN((ROW(Sheet1!HG143)-ROW(Sheet1!HG$61))/4,0),0)</f>
        <v>101.2</v>
      </c>
      <c r="HI143">
        <f ca="1">+OFFSET('def-cy1722'!$M$8,ROUNDDOWN((ROW(Sheet1!HG143)-ROW(Sheet1!HG$61))/4,0),0)</f>
        <v>111.7</v>
      </c>
      <c r="HJ143">
        <f ca="1">+OFFSET('def-cy1722'!$N$8,ROUNDDOWN((ROW(Sheet1!HG143)-ROW(Sheet1!HG$61))/4,0),0)</f>
        <v>114.8</v>
      </c>
      <c r="HS143" s="9">
        <f t="shared" ca="1" si="473"/>
        <v>100.1</v>
      </c>
      <c r="HT143" s="9">
        <f t="shared" ca="1" si="474"/>
        <v>99.2</v>
      </c>
      <c r="HU143" s="9">
        <f t="shared" ca="1" si="475"/>
        <v>92.9</v>
      </c>
      <c r="HV143" s="9">
        <f t="shared" ca="1" si="476"/>
        <v>101.4</v>
      </c>
      <c r="HW143" s="9">
        <f t="shared" ca="1" si="477"/>
        <v>100.6</v>
      </c>
      <c r="HX143" s="9">
        <f t="shared" ca="1" si="478"/>
        <v>99.4</v>
      </c>
      <c r="HY143" s="9">
        <f t="shared" ca="1" si="479"/>
        <v>108.5</v>
      </c>
      <c r="HZ143" s="9">
        <f t="shared" ca="1" si="480"/>
        <v>110.9</v>
      </c>
      <c r="IA143">
        <f t="shared" ca="1" si="432"/>
        <v>3.0374804364932066E-3</v>
      </c>
      <c r="IB143">
        <f t="shared" ca="1" si="433"/>
        <v>-8.2810402645614887E-4</v>
      </c>
      <c r="IC143">
        <f t="shared" ca="1" si="434"/>
        <v>-8.7523248191210363E-4</v>
      </c>
      <c r="ID143">
        <f t="shared" ca="1" si="435"/>
        <v>-4.5228751896776434E-3</v>
      </c>
      <c r="IE143">
        <f t="shared" ca="1" si="436"/>
        <v>-9.0096862983955125E-3</v>
      </c>
      <c r="IF143">
        <f t="shared" ca="1" si="464"/>
        <v>4.4628030674607622E-3</v>
      </c>
      <c r="IG143">
        <f t="shared" ca="1" si="437"/>
        <v>5.4227861809132832E-3</v>
      </c>
      <c r="IH143">
        <f t="shared" ca="1" si="438"/>
        <v>-6.2872019982062035E-3</v>
      </c>
      <c r="II143">
        <f t="shared" ca="1" si="439"/>
        <v>-8.6000303097803592E-3</v>
      </c>
      <c r="IJ143" s="5">
        <f t="shared" ca="1" si="440"/>
        <v>266115.14231534867</v>
      </c>
      <c r="IK143" s="1">
        <f t="shared" ca="1" si="441"/>
        <v>34.040417180410756</v>
      </c>
      <c r="IL143">
        <f t="shared" ca="1" si="442"/>
        <v>-5.3373377178062226E-3</v>
      </c>
      <c r="IM143" s="5">
        <f t="shared" si="443"/>
        <v>244543.3</v>
      </c>
      <c r="IN143">
        <f t="shared" ca="1" si="444"/>
        <v>91.893793743692399</v>
      </c>
      <c r="IW143">
        <f>+util!B141</f>
        <v>99.133333333333297</v>
      </c>
      <c r="IX143">
        <f t="shared" si="445"/>
        <v>-2.0303576473501891E-2</v>
      </c>
      <c r="IY143">
        <f t="shared" si="446"/>
        <v>-1.2182145884101134E-2</v>
      </c>
      <c r="JA143" s="5">
        <f t="shared" si="447"/>
        <v>126256.69999999998</v>
      </c>
      <c r="JB143" s="1">
        <f t="shared" si="448"/>
        <v>3.2822081264460441</v>
      </c>
      <c r="JC143" s="5">
        <f t="shared" ca="1" si="449"/>
        <v>137394.15346389075</v>
      </c>
      <c r="JD143" s="1">
        <f t="shared" ca="1" si="450"/>
        <v>17.574927384319938</v>
      </c>
      <c r="JE143">
        <f t="shared" ca="1" si="451"/>
        <v>-9.623049353546468E-3</v>
      </c>
      <c r="JG143">
        <f t="shared" si="465"/>
        <v>0.56412160167234271</v>
      </c>
    </row>
    <row r="144" spans="1:267" x14ac:dyDescent="0.15">
      <c r="A144" t="s">
        <v>1049</v>
      </c>
      <c r="B144" s="5">
        <f>+'gaku-mk1722'!B91</f>
        <v>517148.5</v>
      </c>
      <c r="C144" s="5">
        <f>+'kgaku-mk1722'!B92</f>
        <v>292484.8</v>
      </c>
      <c r="D144" s="5">
        <f>+'kgaku-mk1722'!C92</f>
        <v>1680.1</v>
      </c>
      <c r="E144" s="5">
        <f>+'kgaku-mk1722'!D92</f>
        <v>2132</v>
      </c>
      <c r="F144" s="5">
        <f>+'kgaku-mk1722'!F92</f>
        <v>23908</v>
      </c>
      <c r="G144" s="5">
        <f>+'kgaku-mk1722'!G92</f>
        <v>16206.5</v>
      </c>
      <c r="H144" s="5">
        <f>+'kgaku-mk1722'!H92</f>
        <v>80625.600000000006</v>
      </c>
      <c r="I144" s="5">
        <f>+'kgaku-mk1722'!I92</f>
        <v>172196.6</v>
      </c>
      <c r="J144" s="5">
        <f>+'gaku-mk1722'!F91</f>
        <v>15152.3</v>
      </c>
      <c r="K144" s="5">
        <f>+'gaku-mk1722'!G91</f>
        <v>80386.899999999994</v>
      </c>
      <c r="L144" s="5">
        <f>+'gaku-jk1722'!B91</f>
        <v>510423.9</v>
      </c>
      <c r="M144" s="5">
        <f>+'kgaku-jk1722'!B92</f>
        <v>287599.59999999998</v>
      </c>
      <c r="N144" s="5">
        <f>+'kgaku-jk1722'!C92</f>
        <v>1118.8</v>
      </c>
      <c r="O144" s="5">
        <f>+'kgaku-jk1722'!D92</f>
        <v>2037</v>
      </c>
      <c r="P144" s="5">
        <f>+'kgaku-jk1722'!F92</f>
        <v>24945.3</v>
      </c>
      <c r="Q144" s="5">
        <f>+'kgaku-jk1722'!G92</f>
        <v>15598.7</v>
      </c>
      <c r="R144" s="5">
        <f>+'kgaku-jk1722'!H92</f>
        <v>75840.800000000003</v>
      </c>
      <c r="S144" s="5">
        <f>+'kgaku-jk1722'!I92</f>
        <v>172366.4</v>
      </c>
      <c r="T144" s="5">
        <f>+'gaku-jk1722'!F91</f>
        <v>14322.3</v>
      </c>
      <c r="U144" s="5">
        <f>+'gaku-jk1722'!G91</f>
        <v>79094.8</v>
      </c>
      <c r="V144" s="8">
        <f t="shared" si="359"/>
        <v>101.31745398285621</v>
      </c>
      <c r="W144" s="8">
        <f t="shared" si="360"/>
        <v>101.69861154187976</v>
      </c>
      <c r="X144" s="8">
        <f t="shared" si="361"/>
        <v>150.16982481229888</v>
      </c>
      <c r="Y144" s="8">
        <f t="shared" si="362"/>
        <v>104.66372115856653</v>
      </c>
      <c r="Z144" s="8">
        <f t="shared" si="363"/>
        <v>95.841701643195307</v>
      </c>
      <c r="AA144" s="8">
        <f t="shared" si="364"/>
        <v>103.8964785526999</v>
      </c>
      <c r="AB144" s="8">
        <f t="shared" si="365"/>
        <v>106.30900517927027</v>
      </c>
      <c r="AC144" s="8">
        <f t="shared" si="366"/>
        <v>99.901488921274677</v>
      </c>
      <c r="AD144" s="8">
        <f t="shared" si="367"/>
        <v>105.79515859882839</v>
      </c>
      <c r="AE144" s="8">
        <f t="shared" si="368"/>
        <v>101.63360928910623</v>
      </c>
      <c r="AF144" s="10">
        <f ca="1">+OFFSET('kdef-cy1722'!B$9,ROUNDDOWN((ROW(Sheet1!AF144)-ROW(Sheet1!AF$61))/4,0),0)</f>
        <v>101.3</v>
      </c>
      <c r="AG144" s="10">
        <f ca="1">+OFFSET('kdef-cy1722'!C$9,ROUNDDOWN((ROW(Sheet1!AG144)-ROW(Sheet1!AG$61))/4,0),0)</f>
        <v>141.80000000000001</v>
      </c>
      <c r="AH144" s="10">
        <f ca="1">+OFFSET('kdef-cy1722'!D$9,ROUNDDOWN((ROW(Sheet1!AH144)-ROW(Sheet1!AH$61))/4,0),0)</f>
        <v>104</v>
      </c>
      <c r="AI144" s="10">
        <f ca="1">+OFFSET('kdef-cy1722'!F$9,ROUNDDOWN((ROW(Sheet1!AI144)-ROW(Sheet1!AI$61))/4,0),0)</f>
        <v>96</v>
      </c>
      <c r="AJ144" s="10">
        <f ca="1">+OFFSET('kdef-cy1722'!G$9,ROUNDDOWN((ROW(Sheet1!AJ144)-ROW(Sheet1!AJ$61))/4,0),0)</f>
        <v>102.3</v>
      </c>
      <c r="AK144" s="10">
        <f ca="1">+OFFSET('kdef-cy1722'!H$9,ROUNDDOWN((ROW(Sheet1!AK144)-ROW(Sheet1!AK$61))/4,0),0)</f>
        <v>105.7</v>
      </c>
      <c r="AL144" s="10">
        <f ca="1">+OFFSET('kdef-cy1722'!I$9,ROUNDDOWN((ROW(Sheet1!AL144)-ROW(Sheet1!AL$61))/4,0),0)</f>
        <v>99.6</v>
      </c>
      <c r="AM144" s="10">
        <f ca="1">+OFFSET('def-cy1722'!$F$8,ROUNDDOWN((ROW(Sheet1!AM144)-ROW(Sheet1!AM$61))/4,0),0)</f>
        <v>105</v>
      </c>
      <c r="AN144" s="10">
        <f ca="1">+OFFSET('def-cy1722'!$G$8,ROUNDDOWN((ROW(Sheet1!AN144)-ROW(Sheet1!AN$61))/4,0),0)</f>
        <v>101.2</v>
      </c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9">
        <f t="shared" ca="1" si="452"/>
        <v>99.2</v>
      </c>
      <c r="AY144" s="9">
        <f t="shared" ca="1" si="453"/>
        <v>128.19999999999999</v>
      </c>
      <c r="AZ144" s="9">
        <f t="shared" ca="1" si="454"/>
        <v>100.6</v>
      </c>
      <c r="BA144" s="9">
        <f t="shared" ca="1" si="455"/>
        <v>92.9</v>
      </c>
      <c r="BB144" s="9">
        <f t="shared" ca="1" si="456"/>
        <v>99.7</v>
      </c>
      <c r="BC144" s="9">
        <f t="shared" ca="1" si="457"/>
        <v>101.7</v>
      </c>
      <c r="BD144" s="9">
        <f t="shared" ca="1" si="458"/>
        <v>98.7</v>
      </c>
      <c r="BE144" s="9">
        <f t="shared" ca="1" si="459"/>
        <v>101.4</v>
      </c>
      <c r="BF144" s="9">
        <f t="shared" ca="1" si="460"/>
        <v>100.1</v>
      </c>
      <c r="BG144">
        <f t="shared" ca="1" si="369"/>
        <v>-3.7521598638187069E-4</v>
      </c>
      <c r="BH144">
        <f t="shared" ca="1" si="370"/>
        <v>-1.5531127202971988E-3</v>
      </c>
      <c r="BI144">
        <f t="shared" ca="1" si="371"/>
        <v>8.4981643026537648E-4</v>
      </c>
      <c r="BJ144">
        <f t="shared" ca="1" si="372"/>
        <v>1.8463227092960519E-3</v>
      </c>
      <c r="BK144">
        <f t="shared" ca="1" si="373"/>
        <v>3.6642550583740842E-3</v>
      </c>
      <c r="BL144" s="13">
        <f t="shared" ca="1" si="374"/>
        <v>4.4320654912564433E-3</v>
      </c>
      <c r="BM144">
        <f t="shared" ca="1" si="375"/>
        <v>1.6343956471980739E-2</v>
      </c>
      <c r="BN144">
        <f t="shared" ca="1" si="376"/>
        <v>6.8665558890874435E-4</v>
      </c>
      <c r="BO144" s="13">
        <f t="shared" ca="1" si="377"/>
        <v>1.7030612060889485E-2</v>
      </c>
      <c r="BP144">
        <f t="shared" ca="1" si="378"/>
        <v>3.5839966074472799E-3</v>
      </c>
      <c r="BQ144">
        <f t="shared" ca="1" si="379"/>
        <v>5.2303336171629659E-3</v>
      </c>
      <c r="BR144">
        <f t="shared" ca="1" si="380"/>
        <v>2.1974102881632248E-4</v>
      </c>
      <c r="BS144" s="13">
        <f t="shared" ca="1" si="381"/>
        <v>9.0340712534265691E-3</v>
      </c>
      <c r="BT144" s="5">
        <f t="shared" si="382"/>
        <v>79094.8</v>
      </c>
      <c r="BU144" s="5">
        <f t="shared" ca="1" si="383"/>
        <v>262776.49920549867</v>
      </c>
      <c r="BV144" s="5">
        <f t="shared" ca="1" si="384"/>
        <v>39223.697848292119</v>
      </c>
      <c r="BW144" s="5">
        <f t="shared" ca="1" si="385"/>
        <v>118362.68871323767</v>
      </c>
      <c r="BX144" s="5">
        <f t="shared" si="386"/>
        <v>80386.899999999994</v>
      </c>
      <c r="BY144" s="5">
        <f t="shared" si="387"/>
        <v>268576.8</v>
      </c>
      <c r="BZ144" s="5">
        <f t="shared" si="388"/>
        <v>39060.300000000003</v>
      </c>
      <c r="CA144" s="5">
        <f t="shared" si="389"/>
        <v>119447.2</v>
      </c>
      <c r="CB144" s="9">
        <f t="shared" si="390"/>
        <v>101.63360928910623</v>
      </c>
      <c r="CC144" s="9">
        <f t="shared" ca="1" si="391"/>
        <v>102.20731336783861</v>
      </c>
      <c r="CD144" s="9">
        <f t="shared" ca="1" si="392"/>
        <v>99.58342059200001</v>
      </c>
      <c r="CE144" s="9">
        <f t="shared" ca="1" si="393"/>
        <v>100.91626111112583</v>
      </c>
      <c r="CG144" s="5">
        <f t="shared" si="394"/>
        <v>102.20222601219575</v>
      </c>
      <c r="CH144" s="5">
        <f t="shared" ca="1" si="395"/>
        <v>102.20731336783861</v>
      </c>
      <c r="CI144" s="5">
        <f t="shared" si="396"/>
        <v>99.472083855392242</v>
      </c>
      <c r="CJ144" s="5">
        <f t="shared" ca="1" si="397"/>
        <v>99.58342059200001</v>
      </c>
      <c r="CK144" s="5">
        <f t="shared" si="398"/>
        <v>100.91650726920034</v>
      </c>
      <c r="CL144" s="5">
        <f t="shared" ca="1" si="399"/>
        <v>100.91626111112583</v>
      </c>
      <c r="CN144" s="1">
        <f t="shared" si="400"/>
        <v>65.52020340143352</v>
      </c>
      <c r="CO144" s="1">
        <f t="shared" si="401"/>
        <v>10.152948135844939</v>
      </c>
      <c r="CP144" s="1">
        <f t="shared" ca="1" si="402"/>
        <v>33.731119716496238</v>
      </c>
      <c r="CQ144" s="1">
        <f t="shared" ca="1" si="403"/>
        <v>5.0349222698554472</v>
      </c>
      <c r="CR144" s="1">
        <f t="shared" ca="1" si="404"/>
        <v>15.193542934866278</v>
      </c>
      <c r="CS144" s="83">
        <f t="shared" si="405"/>
        <v>1.0838899522731316E-2</v>
      </c>
      <c r="CT144" s="83">
        <f t="shared" si="406"/>
        <v>8.7543773014955705E-3</v>
      </c>
      <c r="CU144" s="83">
        <f t="shared" ca="1" si="407"/>
        <v>7.9197815629282881E-3</v>
      </c>
      <c r="CV144" s="83">
        <f t="shared" ca="1" si="408"/>
        <v>2.0384725718337746E-2</v>
      </c>
      <c r="CW144" s="83">
        <f t="shared" ca="1" si="409"/>
        <v>1.2491016898733368E-2</v>
      </c>
      <c r="CX144" s="83">
        <f t="shared" si="410"/>
        <v>2.5794847583751183E-3</v>
      </c>
      <c r="CY144" s="83">
        <f t="shared" si="411"/>
        <v>1.8252707020427262E-3</v>
      </c>
      <c r="CZ144" s="83">
        <f t="shared" ca="1" si="412"/>
        <v>-4.0455874839505005E-4</v>
      </c>
      <c r="DA144" s="83">
        <f t="shared" ca="1" si="413"/>
        <v>-1.5813419372929691E-3</v>
      </c>
      <c r="DB144" s="83">
        <f t="shared" ca="1" si="414"/>
        <v>7.7043135359648989E-4</v>
      </c>
      <c r="EO144" s="91">
        <v>80439.7</v>
      </c>
      <c r="EP144" s="129"/>
      <c r="EQ144" s="5">
        <f t="shared" ca="1" si="461"/>
        <v>19927.338546416795</v>
      </c>
      <c r="ER144" s="7">
        <f ca="1">+ER143+$EQ143</f>
        <v>883964.56538594619</v>
      </c>
      <c r="ES144" s="7">
        <f ca="1">+ES143+$EQ143</f>
        <v>883964.56538594619</v>
      </c>
      <c r="ET144" s="7">
        <f ca="1">+ET143+EQ143-(ES145-ER145)/4</f>
        <v>832544.09599562734</v>
      </c>
      <c r="EU144" s="132">
        <v>638165.1</v>
      </c>
      <c r="EV144" s="5">
        <f t="shared" ca="1" si="462"/>
        <v>6384.333333333333</v>
      </c>
      <c r="EW144" s="92">
        <f t="shared" ca="1" si="415"/>
        <v>100.19999999999999</v>
      </c>
      <c r="EX144">
        <f t="shared" ca="1" si="416"/>
        <v>0.72569661426600429</v>
      </c>
      <c r="EY144">
        <f t="shared" ca="1" si="463"/>
        <v>0.79859356670004311</v>
      </c>
      <c r="EZ144">
        <f t="shared" ca="1" si="417"/>
        <v>6.2819074043066504E-3</v>
      </c>
      <c r="FA144">
        <f t="shared" ca="1" si="417"/>
        <v>6.9981878138455711E-3</v>
      </c>
      <c r="FC144" s="6">
        <f>+call!C182</f>
        <v>6.4000000000000001E-2</v>
      </c>
      <c r="FE144" s="142">
        <f>fof!B206/10</f>
        <v>12458</v>
      </c>
      <c r="FF144" s="142">
        <f>fof!C206/10</f>
        <v>454341.7</v>
      </c>
      <c r="FN144" s="5">
        <f t="shared" si="418"/>
        <v>12458</v>
      </c>
      <c r="FO144" s="5">
        <f t="shared" si="419"/>
        <v>454341.7</v>
      </c>
      <c r="FP144" s="1">
        <f t="shared" si="420"/>
        <v>1.5991623706786824</v>
      </c>
      <c r="FQ144" s="1">
        <f t="shared" si="421"/>
        <v>58.321251410353412</v>
      </c>
      <c r="FR144" s="211">
        <f>+FP144/消費税調整!$E144*100</f>
        <v>1.6384076037542721</v>
      </c>
      <c r="FS144" s="211">
        <f>+FQ144/消費税調整!$E144*100</f>
        <v>59.752520146302977</v>
      </c>
      <c r="FT144" s="83">
        <f t="shared" si="422"/>
        <v>6.6088199603157857E-2</v>
      </c>
      <c r="FU144" s="83">
        <f t="shared" si="423"/>
        <v>6.8247045415492744E-2</v>
      </c>
      <c r="FW144" s="5">
        <f>kshotoku1722!E92</f>
        <v>259701.4</v>
      </c>
      <c r="FX144" s="72">
        <f t="shared" ca="1" si="424"/>
        <v>0.40596726455197996</v>
      </c>
      <c r="FY144">
        <f t="shared" ca="1" si="425"/>
        <v>1.4926289501623533E-3</v>
      </c>
      <c r="GA144" s="72">
        <f ca="1">+AVERAGE(OFFSET(Maikin05!$F$10,ROUNDDOWN((ROW(GA144)-ROW(GA$45))/4,0),MOD(ROW(GA144)-ROW(GA$45),4)*3):OFFSET(Maikin05!$F$10,ROUNDDOWN((ROW(GA144)-ROW(GA$45))/4,0),MOD(ROW(GA144)-ROW(GA$45),4)*3+2))</f>
        <v>100.19999999999999</v>
      </c>
      <c r="GB144" s="72">
        <f ca="1">+AVERAGE(OFFSET(Maikin30!$F$20,ROUNDDOWN((ROW(GB144)-ROW(GB$5))/4,0),MOD(ROW(GB144)-ROW(GB$5),4)*3):OFFSET(Maikin30!$F$20,ROUNDDOWN((ROW(GB144)-ROW(GB$5))/4,0),MOD(ROW(GB144)-ROW(GB$5),4)*3+2))</f>
        <v>100.10000000000001</v>
      </c>
      <c r="GC144" s="5">
        <f ca="1">+AVERAGE(OFFSET(Rocho!$J$66,(ROW(GC144)-ROW($GC$5))*3,0):OFFSET(Rocho!$J$66,(ROW(GC144)-ROW($GC$5))*3+2,0))</f>
        <v>6384.333333333333</v>
      </c>
      <c r="GD144" s="72">
        <f t="shared" ca="1" si="426"/>
        <v>82.11594798357153</v>
      </c>
      <c r="GE144">
        <f t="shared" ca="1" si="427"/>
        <v>3.3692991884255933E-3</v>
      </c>
      <c r="GG144" s="87" t="s">
        <v>363</v>
      </c>
      <c r="GH144" s="80">
        <f ca="1">+AVERAGE(OFFSET(Rocho!$B$6,(ROW(GH144)-ROW($GH$5))*3,0):OFFSET(Rocho!$B$6,(ROW(GH144)-ROW($GH$5))*3+2,0))/10000</f>
        <v>11107.333333333332</v>
      </c>
      <c r="GI144" s="82">
        <f>Rocho!T145</f>
        <v>8188.8723383684401</v>
      </c>
      <c r="GJ144">
        <f t="shared" si="466"/>
        <v>-1.5133767904795409E-3</v>
      </c>
      <c r="GL144" s="94">
        <f t="shared" si="428"/>
        <v>248571.60000000003</v>
      </c>
      <c r="GM144" s="5">
        <f t="shared" si="467"/>
        <v>80386.899999999994</v>
      </c>
      <c r="GN144" s="5">
        <f>+'gaku-mk1722'!C91-'gaku-mk1722'!D91</f>
        <v>6812.6000000000349</v>
      </c>
      <c r="GO144" s="5">
        <f t="shared" si="468"/>
        <v>23908</v>
      </c>
      <c r="GP144" s="5">
        <f t="shared" si="469"/>
        <v>15152.3</v>
      </c>
      <c r="GQ144" s="5">
        <f>+'gaku-mk1722'!H91</f>
        <v>-594.29999999999995</v>
      </c>
      <c r="GR144" s="5">
        <f>+'gaku-mk1722'!W91</f>
        <v>131881.1</v>
      </c>
      <c r="GS144" s="5">
        <f>+'gaku-mk1722'!M91</f>
        <v>95723.199999999997</v>
      </c>
      <c r="GT144" s="5">
        <f>+'gaku-mk1722'!N91</f>
        <v>104698.2</v>
      </c>
      <c r="GU144" s="5">
        <f t="shared" si="470"/>
        <v>79094.8</v>
      </c>
      <c r="GV144" s="5">
        <f>+'gaku-jk1722'!C91-'gaku-jk1722'!D91</f>
        <v>6820</v>
      </c>
      <c r="GW144" s="5">
        <f t="shared" si="471"/>
        <v>24945.3</v>
      </c>
      <c r="GX144" s="5">
        <f t="shared" si="472"/>
        <v>14322.3</v>
      </c>
      <c r="GY144" s="5">
        <f>+'gaku-jk1722'!H91</f>
        <v>-674.3</v>
      </c>
      <c r="GZ144" s="5">
        <f>+'gaku-jk1722'!Z91</f>
        <v>129768.5</v>
      </c>
      <c r="HA144" s="5">
        <f>+'gaku-jk1722'!M91</f>
        <v>83574.5</v>
      </c>
      <c r="HB144" s="5">
        <f>+'gaku-jk1722'!N91</f>
        <v>90109.6</v>
      </c>
      <c r="HC144" s="9">
        <f t="shared" ca="1" si="429"/>
        <v>101.2</v>
      </c>
      <c r="HD144">
        <f ca="1">+OFFSET('def-cy1722'!$C$8,ROUNDDOWN((ROW(Sheet1!HG144)-ROW(Sheet1!HG$61))/4,0),0)</f>
        <v>101.2</v>
      </c>
      <c r="HE144" s="9">
        <f t="shared" ca="1" si="430"/>
        <v>96</v>
      </c>
      <c r="HF144" s="9">
        <f t="shared" ca="1" si="431"/>
        <v>105</v>
      </c>
      <c r="HG144">
        <f ca="1">+OFFSET('def-cy1722'!$H$8,ROUNDDOWN((ROW(Sheet1!HG144)-ROW(Sheet1!HG$61))/4,0),0)</f>
        <v>101.8</v>
      </c>
      <c r="HH144">
        <f ca="1">+OFFSET('def-cy1722'!$W$8,ROUNDDOWN((ROW(Sheet1!HG144)-ROW(Sheet1!HG$61))/4,0),0)</f>
        <v>101.2</v>
      </c>
      <c r="HI144">
        <f ca="1">+OFFSET('def-cy1722'!$M$8,ROUNDDOWN((ROW(Sheet1!HG144)-ROW(Sheet1!HG$61))/4,0),0)</f>
        <v>111.7</v>
      </c>
      <c r="HJ144">
        <f ca="1">+OFFSET('def-cy1722'!$N$8,ROUNDDOWN((ROW(Sheet1!HG144)-ROW(Sheet1!HG$61))/4,0),0)</f>
        <v>114.8</v>
      </c>
      <c r="HS144" s="9">
        <f t="shared" ca="1" si="473"/>
        <v>100.1</v>
      </c>
      <c r="HT144" s="9">
        <f t="shared" ca="1" si="474"/>
        <v>99.2</v>
      </c>
      <c r="HU144" s="9">
        <f t="shared" ca="1" si="475"/>
        <v>92.9</v>
      </c>
      <c r="HV144" s="9">
        <f t="shared" ca="1" si="476"/>
        <v>101.4</v>
      </c>
      <c r="HW144" s="9">
        <f t="shared" ca="1" si="477"/>
        <v>100.6</v>
      </c>
      <c r="HX144" s="9">
        <f t="shared" ca="1" si="478"/>
        <v>99.4</v>
      </c>
      <c r="HY144" s="9">
        <f t="shared" ca="1" si="479"/>
        <v>108.5</v>
      </c>
      <c r="HZ144" s="9">
        <f t="shared" ca="1" si="480"/>
        <v>110.9</v>
      </c>
      <c r="IA144">
        <f t="shared" ca="1" si="432"/>
        <v>1.7286667730570307E-3</v>
      </c>
      <c r="IB144">
        <f t="shared" ca="1" si="433"/>
        <v>7.0640042871720281E-5</v>
      </c>
      <c r="IC144">
        <f t="shared" ca="1" si="434"/>
        <v>2.5227434415549489E-3</v>
      </c>
      <c r="ID144">
        <f t="shared" ca="1" si="435"/>
        <v>1.0598754876129773E-4</v>
      </c>
      <c r="IE144">
        <f t="shared" ca="1" si="436"/>
        <v>-3.4620350534005813E-3</v>
      </c>
      <c r="IF144">
        <f t="shared" ca="1" si="464"/>
        <v>2.0932567948379857E-3</v>
      </c>
      <c r="IG144">
        <f t="shared" ca="1" si="437"/>
        <v>1.2283389472398069E-2</v>
      </c>
      <c r="IH144">
        <f t="shared" ca="1" si="438"/>
        <v>-4.6865707352686048E-3</v>
      </c>
      <c r="II144">
        <f t="shared" ca="1" si="439"/>
        <v>1.0656078284811868E-2</v>
      </c>
      <c r="IJ144" s="5">
        <f t="shared" ca="1" si="440"/>
        <v>268950.8861046349</v>
      </c>
      <c r="IK144" s="1">
        <f t="shared" ca="1" si="441"/>
        <v>34.52369052971747</v>
      </c>
      <c r="IL144">
        <f t="shared" ca="1" si="442"/>
        <v>1.4097211176077117E-2</v>
      </c>
      <c r="IM144" s="5">
        <f t="shared" si="443"/>
        <v>248571.60000000003</v>
      </c>
      <c r="IN144">
        <f t="shared" ca="1" si="444"/>
        <v>92.422673745456123</v>
      </c>
      <c r="IW144">
        <f>+util!B142</f>
        <v>100.666666666667</v>
      </c>
      <c r="IX144">
        <f t="shared" si="445"/>
        <v>1.5348983348818616E-2</v>
      </c>
      <c r="IY144">
        <f t="shared" si="446"/>
        <v>9.2093900092911699E-3</v>
      </c>
      <c r="JA144" s="5">
        <f t="shared" si="447"/>
        <v>129124.40000000004</v>
      </c>
      <c r="JB144" s="1">
        <f t="shared" si="448"/>
        <v>3.30577082101264</v>
      </c>
      <c r="JC144" s="5">
        <f t="shared" ca="1" si="449"/>
        <v>139710.73846621788</v>
      </c>
      <c r="JD144" s="1">
        <f t="shared" ca="1" si="450"/>
        <v>17.933870262875772</v>
      </c>
      <c r="JE144">
        <f t="shared" ca="1" si="451"/>
        <v>2.0217812432181629E-2</v>
      </c>
      <c r="JG144">
        <f t="shared" si="465"/>
        <v>0.56345245589009441</v>
      </c>
    </row>
    <row r="145" spans="1:267" x14ac:dyDescent="0.15">
      <c r="A145" t="s">
        <v>1050</v>
      </c>
      <c r="B145" s="5">
        <f>+'gaku-mk1722'!B92</f>
        <v>528395.1</v>
      </c>
      <c r="C145" s="5">
        <f>+'kgaku-mk1722'!B93</f>
        <v>293281</v>
      </c>
      <c r="D145" s="5">
        <f>+'kgaku-mk1722'!C93</f>
        <v>1624.3</v>
      </c>
      <c r="E145" s="5">
        <f>+'kgaku-mk1722'!D93</f>
        <v>2420</v>
      </c>
      <c r="F145" s="5">
        <f>+'kgaku-mk1722'!F93</f>
        <v>24169</v>
      </c>
      <c r="G145" s="5">
        <f>+'kgaku-mk1722'!G93</f>
        <v>16440.400000000001</v>
      </c>
      <c r="H145" s="5">
        <f>+'kgaku-mk1722'!H93</f>
        <v>80333.8</v>
      </c>
      <c r="I145" s="5">
        <f>+'kgaku-mk1722'!I93</f>
        <v>173133.5</v>
      </c>
      <c r="J145" s="5">
        <f>+'gaku-mk1722'!F92</f>
        <v>15597</v>
      </c>
      <c r="K145" s="5">
        <f>+'gaku-mk1722'!G92</f>
        <v>81623.8</v>
      </c>
      <c r="L145" s="5">
        <f>+'gaku-jk1722'!B92</f>
        <v>516190.5</v>
      </c>
      <c r="M145" s="5">
        <f>+'kgaku-jk1722'!B93</f>
        <v>288897.7</v>
      </c>
      <c r="N145" s="5">
        <f>+'kgaku-jk1722'!C93</f>
        <v>1093.8</v>
      </c>
      <c r="O145" s="5">
        <f>+'kgaku-jk1722'!D93</f>
        <v>2316.5</v>
      </c>
      <c r="P145" s="5">
        <f>+'kgaku-jk1722'!F93</f>
        <v>25143.7</v>
      </c>
      <c r="Q145" s="5">
        <f>+'kgaku-jk1722'!G93</f>
        <v>15837</v>
      </c>
      <c r="R145" s="5">
        <f>+'kgaku-jk1722'!H93</f>
        <v>76066.8</v>
      </c>
      <c r="S145" s="5">
        <f>+'kgaku-jk1722'!I93</f>
        <v>173345</v>
      </c>
      <c r="T145" s="5">
        <f>+'gaku-jk1722'!F92</f>
        <v>14733.4</v>
      </c>
      <c r="U145" s="5">
        <f>+'gaku-jk1722'!G92</f>
        <v>80024.899999999994</v>
      </c>
      <c r="V145" s="8">
        <f t="shared" si="359"/>
        <v>102.3643596695406</v>
      </c>
      <c r="W145" s="8">
        <f t="shared" si="360"/>
        <v>101.51724987772488</v>
      </c>
      <c r="X145" s="8">
        <f t="shared" si="361"/>
        <v>148.50063997074417</v>
      </c>
      <c r="Y145" s="8">
        <f t="shared" si="362"/>
        <v>104.46794733434059</v>
      </c>
      <c r="Z145" s="8">
        <f t="shared" si="363"/>
        <v>96.123482224175433</v>
      </c>
      <c r="AA145" s="8">
        <f t="shared" si="364"/>
        <v>103.81006503757027</v>
      </c>
      <c r="AB145" s="8">
        <f t="shared" si="365"/>
        <v>105.60954319098477</v>
      </c>
      <c r="AC145" s="8">
        <f t="shared" si="366"/>
        <v>99.877988981510853</v>
      </c>
      <c r="AD145" s="8">
        <f t="shared" si="367"/>
        <v>105.86151193885999</v>
      </c>
      <c r="AE145" s="8">
        <f t="shared" si="368"/>
        <v>101.99800312152843</v>
      </c>
      <c r="AF145" s="10">
        <f ca="1">+OFFSET('kdef-cy1722'!B$9,ROUNDDOWN((ROW(Sheet1!AF145)-ROW(Sheet1!AF$61))/4,0),0)</f>
        <v>101.7</v>
      </c>
      <c r="AG145" s="10">
        <f ca="1">+OFFSET('kdef-cy1722'!C$9,ROUNDDOWN((ROW(Sheet1!AG145)-ROW(Sheet1!AG$61))/4,0),0)</f>
        <v>152.30000000000001</v>
      </c>
      <c r="AH145" s="10">
        <f ca="1">+OFFSET('kdef-cy1722'!D$9,ROUNDDOWN((ROW(Sheet1!AH145)-ROW(Sheet1!AH$61))/4,0),0)</f>
        <v>104.8</v>
      </c>
      <c r="AI145" s="10">
        <f ca="1">+OFFSET('kdef-cy1722'!F$9,ROUNDDOWN((ROW(Sheet1!AI145)-ROW(Sheet1!AI$61))/4,0),0)</f>
        <v>96.8</v>
      </c>
      <c r="AJ145" s="10">
        <f ca="1">+OFFSET('kdef-cy1722'!G$9,ROUNDDOWN((ROW(Sheet1!AJ145)-ROW(Sheet1!AJ$61))/4,0),0)</f>
        <v>104.2</v>
      </c>
      <c r="AK145" s="10">
        <f ca="1">+OFFSET('kdef-cy1722'!H$9,ROUNDDOWN((ROW(Sheet1!AK145)-ROW(Sheet1!AK$61))/4,0),0)</f>
        <v>105.9</v>
      </c>
      <c r="AL145" s="10">
        <f ca="1">+OFFSET('kdef-cy1722'!I$9,ROUNDDOWN((ROW(Sheet1!AL145)-ROW(Sheet1!AL$61))/4,0),0)</f>
        <v>99.9</v>
      </c>
      <c r="AM145" s="10">
        <f ca="1">+OFFSET('def-cy1722'!$F$8,ROUNDDOWN((ROW(Sheet1!AM145)-ROW(Sheet1!AM$61))/4,0),0)</f>
        <v>105.9</v>
      </c>
      <c r="AN145" s="10">
        <f ca="1">+OFFSET('def-cy1722'!$G$8,ROUNDDOWN((ROW(Sheet1!AN145)-ROW(Sheet1!AN$61))/4,0),0)</f>
        <v>102.1</v>
      </c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9">
        <f t="shared" ca="1" si="452"/>
        <v>101.3</v>
      </c>
      <c r="AY145" s="9">
        <f t="shared" ca="1" si="453"/>
        <v>141.80000000000001</v>
      </c>
      <c r="AZ145" s="9">
        <f t="shared" ca="1" si="454"/>
        <v>104</v>
      </c>
      <c r="BA145" s="9">
        <f t="shared" ca="1" si="455"/>
        <v>96</v>
      </c>
      <c r="BB145" s="9">
        <f t="shared" ca="1" si="456"/>
        <v>102.3</v>
      </c>
      <c r="BC145" s="9">
        <f t="shared" ca="1" si="457"/>
        <v>105.7</v>
      </c>
      <c r="BD145" s="9">
        <f t="shared" ca="1" si="458"/>
        <v>99.6</v>
      </c>
      <c r="BE145" s="9">
        <f t="shared" ca="1" si="459"/>
        <v>105</v>
      </c>
      <c r="BF145" s="9">
        <f t="shared" ca="1" si="460"/>
        <v>101.2</v>
      </c>
      <c r="BG145">
        <f t="shared" ca="1" si="369"/>
        <v>-1.326393391177019E-4</v>
      </c>
      <c r="BH145">
        <f t="shared" ca="1" si="370"/>
        <v>-1.0876051648725975E-3</v>
      </c>
      <c r="BI145">
        <f t="shared" ca="1" si="371"/>
        <v>9.121279962064448E-4</v>
      </c>
      <c r="BJ145">
        <f t="shared" ca="1" si="372"/>
        <v>8.9379832460126547E-4</v>
      </c>
      <c r="BK145">
        <f t="shared" ca="1" si="373"/>
        <v>3.6468731687317769E-3</v>
      </c>
      <c r="BL145" s="13">
        <f t="shared" ca="1" si="374"/>
        <v>4.2325549855491877E-3</v>
      </c>
      <c r="BM145">
        <f t="shared" ca="1" si="375"/>
        <v>4.8854582129340806E-3</v>
      </c>
      <c r="BN145">
        <f t="shared" ca="1" si="376"/>
        <v>1.1072079053805689E-2</v>
      </c>
      <c r="BO145" s="13">
        <f t="shared" ca="1" si="377"/>
        <v>1.595753726673977E-2</v>
      </c>
      <c r="BP145">
        <f t="shared" ca="1" si="378"/>
        <v>7.9077750188971622E-3</v>
      </c>
      <c r="BQ145">
        <f t="shared" ca="1" si="379"/>
        <v>1.6001365627301477E-3</v>
      </c>
      <c r="BR145">
        <f t="shared" ca="1" si="380"/>
        <v>3.6264435693111425E-3</v>
      </c>
      <c r="BS145" s="13">
        <f t="shared" ca="1" si="381"/>
        <v>1.3134355150938453E-2</v>
      </c>
      <c r="BT145" s="5">
        <f t="shared" si="382"/>
        <v>80024.899999999994</v>
      </c>
      <c r="BU145" s="5">
        <f t="shared" ca="1" si="383"/>
        <v>263888.71518729604</v>
      </c>
      <c r="BV145" s="5">
        <f t="shared" ca="1" si="384"/>
        <v>39849.611468445582</v>
      </c>
      <c r="BW145" s="5">
        <f t="shared" ca="1" si="385"/>
        <v>119917.30630341731</v>
      </c>
      <c r="BX145" s="5">
        <f t="shared" si="386"/>
        <v>81623.8</v>
      </c>
      <c r="BY145" s="5">
        <f t="shared" si="387"/>
        <v>269112</v>
      </c>
      <c r="BZ145" s="5">
        <f t="shared" si="388"/>
        <v>39766</v>
      </c>
      <c r="CA145" s="5">
        <f t="shared" si="389"/>
        <v>121389.8</v>
      </c>
      <c r="CB145" s="9">
        <f t="shared" si="390"/>
        <v>101.99800312152843</v>
      </c>
      <c r="CC145" s="9">
        <f t="shared" ca="1" si="391"/>
        <v>101.97935133717134</v>
      </c>
      <c r="CD145" s="9">
        <f t="shared" ca="1" si="392"/>
        <v>99.790182475149621</v>
      </c>
      <c r="CE145" s="9">
        <f t="shared" ca="1" si="393"/>
        <v>101.22792426045409</v>
      </c>
      <c r="CG145" s="5">
        <f t="shared" si="394"/>
        <v>101.97011752067957</v>
      </c>
      <c r="CH145" s="5">
        <f t="shared" ca="1" si="395"/>
        <v>101.97935133717134</v>
      </c>
      <c r="CI145" s="5">
        <f t="shared" si="396"/>
        <v>99.721393983012803</v>
      </c>
      <c r="CJ145" s="5">
        <f t="shared" ca="1" si="397"/>
        <v>99.790182475149621</v>
      </c>
      <c r="CK145" s="5">
        <f t="shared" si="398"/>
        <v>101.24084669146471</v>
      </c>
      <c r="CL145" s="5">
        <f t="shared" ca="1" si="399"/>
        <v>101.22792426045409</v>
      </c>
      <c r="CN145" s="1">
        <f t="shared" si="400"/>
        <v>66.445306094631789</v>
      </c>
      <c r="CO145" s="1">
        <f t="shared" si="401"/>
        <v>10.30100123053853</v>
      </c>
      <c r="CP145" s="1">
        <f t="shared" ca="1" si="402"/>
        <v>33.9684020832212</v>
      </c>
      <c r="CQ145" s="1">
        <f t="shared" ca="1" si="403"/>
        <v>5.1295396404486633</v>
      </c>
      <c r="CR145" s="1">
        <f t="shared" ca="1" si="404"/>
        <v>15.43604952701431</v>
      </c>
      <c r="CS145" s="83">
        <f t="shared" si="405"/>
        <v>1.4020600552258289E-2</v>
      </c>
      <c r="CT145" s="83">
        <f t="shared" si="406"/>
        <v>1.4476977312814209E-2</v>
      </c>
      <c r="CU145" s="83">
        <f t="shared" ca="1" si="407"/>
        <v>7.009897029136152E-3</v>
      </c>
      <c r="CV145" s="83">
        <f t="shared" ca="1" si="408"/>
        <v>1.8617828363764768E-2</v>
      </c>
      <c r="CW145" s="83">
        <f t="shared" ca="1" si="409"/>
        <v>1.5835121530115161E-2</v>
      </c>
      <c r="CX145" s="83">
        <f t="shared" si="410"/>
        <v>1.0279905577581749E-2</v>
      </c>
      <c r="CY145" s="83">
        <f t="shared" si="411"/>
        <v>3.5789553209934887E-3</v>
      </c>
      <c r="CZ145" s="83">
        <f t="shared" ca="1" si="412"/>
        <v>-2.23287966146176E-3</v>
      </c>
      <c r="DA145" s="83">
        <f t="shared" ca="1" si="413"/>
        <v>2.0741156712038062E-3</v>
      </c>
      <c r="DB145" s="83">
        <f t="shared" ca="1" si="414"/>
        <v>3.083575178853157E-3</v>
      </c>
      <c r="EO145" s="91">
        <v>81855.100000000006</v>
      </c>
      <c r="EP145" s="129"/>
      <c r="EQ145" s="5">
        <f t="shared" ca="1" si="461"/>
        <v>20215.543437745295</v>
      </c>
      <c r="ER145" s="90">
        <f ca="1">+OFFSET($EK$6,(ROW(ER145)-ROW($ER$9))/4,0)</f>
        <v>835331.27807860496</v>
      </c>
      <c r="ES145" s="7">
        <f ca="1">+ES144+$EQ144</f>
        <v>903891.90393236303</v>
      </c>
      <c r="ET145" s="7">
        <f ca="1">+ET144+EQ144-(ES145-ER145)/4</f>
        <v>835331.27807860472</v>
      </c>
      <c r="EU145" s="132">
        <v>638876.1</v>
      </c>
      <c r="EV145" s="5">
        <f t="shared" ca="1" si="462"/>
        <v>6391.666666666667</v>
      </c>
      <c r="EW145" s="92">
        <f t="shared" ca="1" si="415"/>
        <v>100.60000000000001</v>
      </c>
      <c r="EX145">
        <f t="shared" ca="1" si="416"/>
        <v>0.73060916654339936</v>
      </c>
      <c r="EY145">
        <f t="shared" ca="1" si="463"/>
        <v>0.80464491923216486</v>
      </c>
      <c r="EZ145">
        <f t="shared" ca="1" si="417"/>
        <v>6.7466200790917627E-3</v>
      </c>
      <c r="FA145">
        <f t="shared" ca="1" si="417"/>
        <v>7.5489471121874003E-3</v>
      </c>
      <c r="FC145" s="6">
        <f>+call!C183</f>
        <v>7.3333333333333306E-2</v>
      </c>
      <c r="FE145" s="142">
        <f>fof!B207/10</f>
        <v>13436.1</v>
      </c>
      <c r="FF145" s="142">
        <f>fof!C207/10</f>
        <v>497650.8</v>
      </c>
      <c r="FN145" s="5">
        <f t="shared" si="418"/>
        <v>13436.1</v>
      </c>
      <c r="FO145" s="5">
        <f t="shared" si="419"/>
        <v>497650.8</v>
      </c>
      <c r="FP145" s="1">
        <f t="shared" si="420"/>
        <v>1.7295277174184378</v>
      </c>
      <c r="FQ145" s="1">
        <f t="shared" si="421"/>
        <v>64.05883047874454</v>
      </c>
      <c r="FR145" s="211">
        <f>+FP145/消費税調整!$E145*100</f>
        <v>1.7538498622358483</v>
      </c>
      <c r="FS145" s="211">
        <f>+FQ145/消費税調整!$E145*100</f>
        <v>64.959682275478727</v>
      </c>
      <c r="FT145" s="83">
        <f t="shared" si="422"/>
        <v>6.8088496113760319E-2</v>
      </c>
      <c r="FU145" s="83">
        <f t="shared" si="423"/>
        <v>8.3555436659059526E-2</v>
      </c>
      <c r="FW145" s="5">
        <f>kshotoku1722!E93</f>
        <v>260063.5</v>
      </c>
      <c r="FX145" s="72">
        <f t="shared" ca="1" si="424"/>
        <v>0.40445229535434069</v>
      </c>
      <c r="FY145">
        <f t="shared" ca="1" si="425"/>
        <v>-3.7387324721427336E-3</v>
      </c>
      <c r="GA145" s="72">
        <f ca="1">+AVERAGE(OFFSET(Maikin05!$F$10,ROUNDDOWN((ROW(GA145)-ROW(GA$45))/4,0),MOD(ROW(GA145)-ROW(GA$45),4)*3):OFFSET(Maikin05!$F$10,ROUNDDOWN((ROW(GA145)-ROW(GA$45))/4,0),MOD(ROW(GA145)-ROW(GA$45),4)*3+2))</f>
        <v>100.60000000000001</v>
      </c>
      <c r="GB145" s="72">
        <f ca="1">+AVERAGE(OFFSET(Maikin30!$F$20,ROUNDDOWN((ROW(GB145)-ROW(GB$5))/4,0),MOD(ROW(GB145)-ROW(GB$5),4)*3):OFFSET(Maikin30!$F$20,ROUNDDOWN((ROW(GB145)-ROW(GB$5))/4,0),MOD(ROW(GB145)-ROW(GB$5),4)*3+2))</f>
        <v>100.60000000000001</v>
      </c>
      <c r="GC145" s="5">
        <f ca="1">+AVERAGE(OFFSET(Rocho!$J$66,(ROW(GC145)-ROW($GC$5))*3,0):OFFSET(Rocho!$J$66,(ROW(GC145)-ROW($GC$5))*3+2,0))</f>
        <v>6391.666666666667</v>
      </c>
      <c r="GD145" s="72">
        <f t="shared" ca="1" si="426"/>
        <v>82.768750221139413</v>
      </c>
      <c r="GE145">
        <f t="shared" ca="1" si="427"/>
        <v>7.9183290573391751E-3</v>
      </c>
      <c r="GG145" s="87" t="s">
        <v>364</v>
      </c>
      <c r="GH145" s="80">
        <f ca="1">+AVERAGE(OFFSET(Rocho!$B$6,(ROW(GH145)-ROW($GH$5))*3,0):OFFSET(Rocho!$B$6,(ROW(GH145)-ROW($GH$5))*3+2,0))/10000</f>
        <v>11102.666666666668</v>
      </c>
      <c r="GI145" s="82">
        <f>Rocho!T146</f>
        <v>8180.1046903254</v>
      </c>
      <c r="GJ145">
        <f t="shared" si="466"/>
        <v>-1.0712519012197317E-3</v>
      </c>
      <c r="GL145" s="94">
        <f t="shared" si="428"/>
        <v>259283.19999999998</v>
      </c>
      <c r="GM145" s="5">
        <f t="shared" si="467"/>
        <v>81623.8</v>
      </c>
      <c r="GN145" s="5">
        <f>+'gaku-mk1722'!C92-'gaku-mk1722'!D92</f>
        <v>7041</v>
      </c>
      <c r="GO145" s="5">
        <f t="shared" si="468"/>
        <v>24169</v>
      </c>
      <c r="GP145" s="5">
        <f t="shared" si="469"/>
        <v>15597</v>
      </c>
      <c r="GQ145" s="5">
        <f>+'gaku-mk1722'!H92</f>
        <v>1243.8</v>
      </c>
      <c r="GR145" s="5">
        <f>+'gaku-mk1722'!W92</f>
        <v>132279.6</v>
      </c>
      <c r="GS145" s="5">
        <f>+'gaku-mk1722'!M92</f>
        <v>95113.9</v>
      </c>
      <c r="GT145" s="5">
        <f>+'gaku-mk1722'!N92</f>
        <v>97784.9</v>
      </c>
      <c r="GU145" s="5">
        <f t="shared" si="470"/>
        <v>80024.899999999994</v>
      </c>
      <c r="GV145" s="5">
        <f>+'gaku-jk1722'!C92-'gaku-jk1722'!D92</f>
        <v>7052.0999999999767</v>
      </c>
      <c r="GW145" s="5">
        <f t="shared" si="471"/>
        <v>25143.7</v>
      </c>
      <c r="GX145" s="5">
        <f t="shared" si="472"/>
        <v>14733.4</v>
      </c>
      <c r="GY145" s="5">
        <f>+'gaku-jk1722'!H92</f>
        <v>1567.7</v>
      </c>
      <c r="GZ145" s="5">
        <f>+'gaku-jk1722'!Z92</f>
        <v>130346</v>
      </c>
      <c r="HA145" s="5">
        <f>+'gaku-jk1722'!M92</f>
        <v>84495.5</v>
      </c>
      <c r="HB145" s="5">
        <f>+'gaku-jk1722'!N92</f>
        <v>91020.5</v>
      </c>
      <c r="HC145" s="9">
        <f t="shared" ca="1" si="429"/>
        <v>102.1</v>
      </c>
      <c r="HD145">
        <f ca="1">+OFFSET('def-cy1722'!$C$8,ROUNDDOWN((ROW(Sheet1!HG145)-ROW(Sheet1!HG$61))/4,0),0)</f>
        <v>101.6</v>
      </c>
      <c r="HE145" s="9">
        <f t="shared" ca="1" si="430"/>
        <v>96.8</v>
      </c>
      <c r="HF145" s="9">
        <f t="shared" ca="1" si="431"/>
        <v>105.9</v>
      </c>
      <c r="HG145">
        <f ca="1">+OFFSET('def-cy1722'!$H$8,ROUNDDOWN((ROW(Sheet1!HG145)-ROW(Sheet1!HG$61))/4,0),0)</f>
        <v>99.6</v>
      </c>
      <c r="HH145">
        <f ca="1">+OFFSET('def-cy1722'!$W$8,ROUNDDOWN((ROW(Sheet1!HG145)-ROW(Sheet1!HG$61))/4,0),0)</f>
        <v>101.5</v>
      </c>
      <c r="HI145">
        <f ca="1">+OFFSET('def-cy1722'!$M$8,ROUNDDOWN((ROW(Sheet1!HG145)-ROW(Sheet1!HG$61))/4,0),0)</f>
        <v>112.6</v>
      </c>
      <c r="HJ145">
        <f ca="1">+OFFSET('def-cy1722'!$N$8,ROUNDDOWN((ROW(Sheet1!HG145)-ROW(Sheet1!HG$61))/4,0),0)</f>
        <v>106.1</v>
      </c>
      <c r="HS145" s="9">
        <f t="shared" ca="1" si="473"/>
        <v>101.2</v>
      </c>
      <c r="HT145" s="9">
        <f t="shared" ca="1" si="474"/>
        <v>101.2</v>
      </c>
      <c r="HU145" s="9">
        <f t="shared" ca="1" si="475"/>
        <v>96</v>
      </c>
      <c r="HV145" s="9">
        <f t="shared" ca="1" si="476"/>
        <v>105</v>
      </c>
      <c r="HW145" s="9">
        <f t="shared" ca="1" si="477"/>
        <v>101.8</v>
      </c>
      <c r="HX145" s="9">
        <f t="shared" ca="1" si="478"/>
        <v>101.2</v>
      </c>
      <c r="HY145" s="9">
        <f t="shared" ca="1" si="479"/>
        <v>111.7</v>
      </c>
      <c r="HZ145" s="9">
        <f t="shared" ca="1" si="480"/>
        <v>114.8</v>
      </c>
      <c r="IA145">
        <f t="shared" ca="1" si="432"/>
        <v>3.8188468390752375E-3</v>
      </c>
      <c r="IB145">
        <f t="shared" ca="1" si="433"/>
        <v>9.5296672545885604E-4</v>
      </c>
      <c r="IC145">
        <f t="shared" ca="1" si="434"/>
        <v>7.7274283095663367E-4</v>
      </c>
      <c r="ID145">
        <f t="shared" ca="1" si="435"/>
        <v>1.7512931929214105E-3</v>
      </c>
      <c r="IE145">
        <f t="shared" ca="1" si="436"/>
        <v>9.2598823750989472E-3</v>
      </c>
      <c r="IF145">
        <f t="shared" ca="1" si="464"/>
        <v>2.3711257387011831E-3</v>
      </c>
      <c r="IG145">
        <f t="shared" ca="1" si="437"/>
        <v>4.1738312570693027E-3</v>
      </c>
      <c r="IH145">
        <f t="shared" ca="1" si="438"/>
        <v>-4.2426252653347055E-3</v>
      </c>
      <c r="II145">
        <f t="shared" ca="1" si="439"/>
        <v>1.8858063693946867E-2</v>
      </c>
      <c r="IJ145" s="5">
        <f t="shared" ca="1" si="440"/>
        <v>274022.77904533956</v>
      </c>
      <c r="IK145" s="1">
        <f t="shared" ca="1" si="441"/>
        <v>35.272883616744672</v>
      </c>
      <c r="IL145">
        <f t="shared" ca="1" si="442"/>
        <v>2.1468728848675751E-2</v>
      </c>
      <c r="IM145" s="5">
        <f t="shared" si="443"/>
        <v>259283.19999999998</v>
      </c>
      <c r="IN145">
        <f t="shared" ca="1" si="444"/>
        <v>94.621038770320339</v>
      </c>
      <c r="IW145">
        <f>+util!B143</f>
        <v>101.433333333333</v>
      </c>
      <c r="IX145">
        <f t="shared" si="445"/>
        <v>7.5870395280491047E-3</v>
      </c>
      <c r="IY145">
        <f t="shared" si="446"/>
        <v>4.5522237168294623E-3</v>
      </c>
      <c r="JA145" s="5">
        <f t="shared" si="447"/>
        <v>137893.4</v>
      </c>
      <c r="JB145" s="1">
        <f t="shared" si="448"/>
        <v>3.4676205803953124</v>
      </c>
      <c r="JC145" s="5">
        <f t="shared" ca="1" si="449"/>
        <v>145732.28300179352</v>
      </c>
      <c r="JD145" s="1">
        <f t="shared" ca="1" si="450"/>
        <v>18.759016587720375</v>
      </c>
      <c r="JE145">
        <f t="shared" ca="1" si="451"/>
        <v>4.4983403146372905E-2</v>
      </c>
      <c r="JG145">
        <f t="shared" si="465"/>
        <v>0.55967264023650187</v>
      </c>
    </row>
    <row r="146" spans="1:267" x14ac:dyDescent="0.15">
      <c r="A146" t="s">
        <v>1051</v>
      </c>
      <c r="B146" s="5">
        <f>+'gaku-mk1722'!B93</f>
        <v>529702</v>
      </c>
      <c r="C146" s="5">
        <f>+'kgaku-mk1722'!B94</f>
        <v>292402.2</v>
      </c>
      <c r="D146" s="5">
        <f>+'kgaku-mk1722'!C94</f>
        <v>1629.2</v>
      </c>
      <c r="E146" s="5">
        <f>+'kgaku-mk1722'!D94</f>
        <v>2651.3</v>
      </c>
      <c r="F146" s="5">
        <f>+'kgaku-mk1722'!F94</f>
        <v>23275.8</v>
      </c>
      <c r="G146" s="5">
        <f>+'kgaku-mk1722'!G94</f>
        <v>15985.7</v>
      </c>
      <c r="H146" s="5">
        <f>+'kgaku-mk1722'!H94</f>
        <v>80109.100000000006</v>
      </c>
      <c r="I146" s="5">
        <f>+'kgaku-mk1722'!I94</f>
        <v>174053.6</v>
      </c>
      <c r="J146" s="5">
        <f>+'gaku-mk1722'!F93</f>
        <v>15758.4</v>
      </c>
      <c r="K146" s="5">
        <f>+'gaku-mk1722'!G93</f>
        <v>80972.3</v>
      </c>
      <c r="L146" s="5">
        <f>+'gaku-jk1722'!B93</f>
        <v>516089.8</v>
      </c>
      <c r="M146" s="5">
        <f>+'kgaku-jk1722'!B94</f>
        <v>287455.40000000002</v>
      </c>
      <c r="N146" s="5">
        <f>+'kgaku-jk1722'!C94</f>
        <v>1062.8</v>
      </c>
      <c r="O146" s="5">
        <f>+'kgaku-jk1722'!D94</f>
        <v>2523.3000000000002</v>
      </c>
      <c r="P146" s="5">
        <f>+'kgaku-jk1722'!F94</f>
        <v>24131.9</v>
      </c>
      <c r="Q146" s="5">
        <f>+'kgaku-jk1722'!G94</f>
        <v>15362.5</v>
      </c>
      <c r="R146" s="5">
        <f>+'kgaku-jk1722'!H94</f>
        <v>75407.600000000006</v>
      </c>
      <c r="S146" s="5">
        <f>+'kgaku-jk1722'!I94</f>
        <v>174305.9</v>
      </c>
      <c r="T146" s="5">
        <f>+'gaku-jk1722'!F93</f>
        <v>14900.1</v>
      </c>
      <c r="U146" s="5">
        <f>+'gaku-jk1722'!G93</f>
        <v>79180.3</v>
      </c>
      <c r="V146" s="8">
        <f t="shared" si="359"/>
        <v>102.63756423785165</v>
      </c>
      <c r="W146" s="8">
        <f t="shared" si="360"/>
        <v>101.72089304984355</v>
      </c>
      <c r="X146" s="8">
        <f t="shared" si="361"/>
        <v>153.29318780579601</v>
      </c>
      <c r="Y146" s="8">
        <f t="shared" si="362"/>
        <v>105.07272222882733</v>
      </c>
      <c r="Z146" s="8">
        <f t="shared" si="363"/>
        <v>96.452413610200594</v>
      </c>
      <c r="AA146" s="8">
        <f t="shared" si="364"/>
        <v>104.0566314076485</v>
      </c>
      <c r="AB146" s="8">
        <f t="shared" si="365"/>
        <v>106.2347827009479</v>
      </c>
      <c r="AC146" s="8">
        <f t="shared" si="366"/>
        <v>99.855254469297947</v>
      </c>
      <c r="AD146" s="8">
        <f t="shared" si="367"/>
        <v>105.76036402440252</v>
      </c>
      <c r="AE146" s="8">
        <f t="shared" si="368"/>
        <v>102.26318920236473</v>
      </c>
      <c r="AF146" s="10">
        <f ca="1">+OFFSET('kdef-cy1722'!B$9,ROUNDDOWN((ROW(Sheet1!AF146)-ROW(Sheet1!AF$61))/4,0),0)</f>
        <v>101.7</v>
      </c>
      <c r="AG146" s="10">
        <f ca="1">+OFFSET('kdef-cy1722'!C$9,ROUNDDOWN((ROW(Sheet1!AG146)-ROW(Sheet1!AG$61))/4,0),0)</f>
        <v>152.30000000000001</v>
      </c>
      <c r="AH146" s="10">
        <f ca="1">+OFFSET('kdef-cy1722'!D$9,ROUNDDOWN((ROW(Sheet1!AH146)-ROW(Sheet1!AH$61))/4,0),0)</f>
        <v>104.8</v>
      </c>
      <c r="AI146" s="10">
        <f ca="1">+OFFSET('kdef-cy1722'!F$9,ROUNDDOWN((ROW(Sheet1!AI146)-ROW(Sheet1!AI$61))/4,0),0)</f>
        <v>96.8</v>
      </c>
      <c r="AJ146" s="10">
        <f ca="1">+OFFSET('kdef-cy1722'!G$9,ROUNDDOWN((ROW(Sheet1!AJ146)-ROW(Sheet1!AJ$61))/4,0),0)</f>
        <v>104.2</v>
      </c>
      <c r="AK146" s="10">
        <f ca="1">+OFFSET('kdef-cy1722'!H$9,ROUNDDOWN((ROW(Sheet1!AK146)-ROW(Sheet1!AK$61))/4,0),0)</f>
        <v>105.9</v>
      </c>
      <c r="AL146" s="10">
        <f ca="1">+OFFSET('kdef-cy1722'!I$9,ROUNDDOWN((ROW(Sheet1!AL146)-ROW(Sheet1!AL$61))/4,0),0)</f>
        <v>99.9</v>
      </c>
      <c r="AM146" s="10">
        <f ca="1">+OFFSET('def-cy1722'!$F$8,ROUNDDOWN((ROW(Sheet1!AM146)-ROW(Sheet1!AM$61))/4,0),0)</f>
        <v>105.9</v>
      </c>
      <c r="AN146" s="10">
        <f ca="1">+OFFSET('def-cy1722'!$G$8,ROUNDDOWN((ROW(Sheet1!AN146)-ROW(Sheet1!AN$61))/4,0),0)</f>
        <v>102.1</v>
      </c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9">
        <f t="shared" ca="1" si="452"/>
        <v>101.3</v>
      </c>
      <c r="AY146" s="9">
        <f t="shared" ca="1" si="453"/>
        <v>141.80000000000001</v>
      </c>
      <c r="AZ146" s="9">
        <f t="shared" ca="1" si="454"/>
        <v>104</v>
      </c>
      <c r="BA146" s="9">
        <f t="shared" ca="1" si="455"/>
        <v>96</v>
      </c>
      <c r="BB146" s="9">
        <f t="shared" ca="1" si="456"/>
        <v>102.3</v>
      </c>
      <c r="BC146" s="9">
        <f t="shared" ca="1" si="457"/>
        <v>105.7</v>
      </c>
      <c r="BD146" s="9">
        <f t="shared" ca="1" si="458"/>
        <v>99.6</v>
      </c>
      <c r="BE146" s="9">
        <f t="shared" ca="1" si="459"/>
        <v>105</v>
      </c>
      <c r="BF146" s="9">
        <f t="shared" ca="1" si="460"/>
        <v>101.2</v>
      </c>
      <c r="BG146">
        <f t="shared" ca="1" si="369"/>
        <v>-1.6377957445157416E-4</v>
      </c>
      <c r="BH146">
        <f t="shared" ca="1" si="370"/>
        <v>-8.0131945576343306E-4</v>
      </c>
      <c r="BI146">
        <f t="shared" ca="1" si="371"/>
        <v>-1.8085630934767095E-3</v>
      </c>
      <c r="BJ146">
        <f t="shared" ca="1" si="372"/>
        <v>-2.5960556604201833E-3</v>
      </c>
      <c r="BK146">
        <f t="shared" ca="1" si="373"/>
        <v>3.5658194166739749E-3</v>
      </c>
      <c r="BL146" s="13">
        <f t="shared" ca="1" si="374"/>
        <v>-1.8038983674379251E-3</v>
      </c>
      <c r="BM146">
        <f t="shared" ca="1" si="375"/>
        <v>-2.4523516978454497E-2</v>
      </c>
      <c r="BN146">
        <f t="shared" ca="1" si="376"/>
        <v>4.4191805387302791E-3</v>
      </c>
      <c r="BO146" s="13">
        <f t="shared" ca="1" si="377"/>
        <v>-2.0104336439724216E-2</v>
      </c>
      <c r="BP146">
        <f t="shared" ca="1" si="378"/>
        <v>-7.0877549693903787E-3</v>
      </c>
      <c r="BQ146">
        <f t="shared" ca="1" si="379"/>
        <v>-8.0545821195945645E-3</v>
      </c>
      <c r="BR146">
        <f t="shared" ca="1" si="380"/>
        <v>1.4514497484920045E-3</v>
      </c>
      <c r="BS146" s="13">
        <f t="shared" ca="1" si="381"/>
        <v>-1.3690887340492938E-2</v>
      </c>
      <c r="BT146" s="5">
        <f t="shared" si="382"/>
        <v>79180.3</v>
      </c>
      <c r="BU146" s="5">
        <f t="shared" ca="1" si="383"/>
        <v>263412.68676478439</v>
      </c>
      <c r="BV146" s="5">
        <f t="shared" ca="1" si="384"/>
        <v>39048.461472491661</v>
      </c>
      <c r="BW146" s="5">
        <f t="shared" ca="1" si="385"/>
        <v>118275.53197264184</v>
      </c>
      <c r="BX146" s="5">
        <f t="shared" si="386"/>
        <v>80972.3</v>
      </c>
      <c r="BY146" s="5">
        <f t="shared" si="387"/>
        <v>269126.30000000005</v>
      </c>
      <c r="BZ146" s="5">
        <f t="shared" si="388"/>
        <v>39034.199999999997</v>
      </c>
      <c r="CA146" s="5">
        <f t="shared" si="389"/>
        <v>120006.5</v>
      </c>
      <c r="CB146" s="9">
        <f t="shared" si="390"/>
        <v>102.26318920236473</v>
      </c>
      <c r="CC146" s="9">
        <f t="shared" ca="1" si="391"/>
        <v>102.1690729119352</v>
      </c>
      <c r="CD146" s="9">
        <f t="shared" ca="1" si="392"/>
        <v>99.963477504736744</v>
      </c>
      <c r="CE146" s="9">
        <f t="shared" ca="1" si="393"/>
        <v>101.46350474902835</v>
      </c>
      <c r="CG146" s="5">
        <f t="shared" si="394"/>
        <v>102.14648809787464</v>
      </c>
      <c r="CH146" s="5">
        <f t="shared" ca="1" si="395"/>
        <v>102.1690729119352</v>
      </c>
      <c r="CI146" s="5">
        <f t="shared" si="396"/>
        <v>100.00563640090181</v>
      </c>
      <c r="CJ146" s="5">
        <f t="shared" ca="1" si="397"/>
        <v>99.963477504736744</v>
      </c>
      <c r="CK146" s="5">
        <f t="shared" si="398"/>
        <v>101.51777776085905</v>
      </c>
      <c r="CL146" s="5">
        <f t="shared" ca="1" si="399"/>
        <v>101.46350474902835</v>
      </c>
      <c r="CN146" s="1">
        <f t="shared" si="400"/>
        <v>66.583685099578545</v>
      </c>
      <c r="CO146" s="1">
        <f t="shared" si="401"/>
        <v>10.215501568312645</v>
      </c>
      <c r="CP146" s="1">
        <f t="shared" ca="1" si="402"/>
        <v>33.98437129891024</v>
      </c>
      <c r="CQ146" s="1">
        <f t="shared" ca="1" si="403"/>
        <v>5.0378644613929779</v>
      </c>
      <c r="CR146" s="1">
        <f t="shared" ca="1" si="404"/>
        <v>15.259400158366853</v>
      </c>
      <c r="CS146" s="83">
        <f t="shared" si="405"/>
        <v>2.0804345521319963E-3</v>
      </c>
      <c r="CT146" s="83">
        <f t="shared" si="406"/>
        <v>-8.3347691391465976E-3</v>
      </c>
      <c r="CU146" s="83">
        <f t="shared" ca="1" si="407"/>
        <v>4.700092487237506E-4</v>
      </c>
      <c r="CV146" s="83">
        <f t="shared" ca="1" si="408"/>
        <v>-1.8033642140089966E-2</v>
      </c>
      <c r="CW146" s="83">
        <f t="shared" ca="1" si="409"/>
        <v>-1.150993522768517E-2</v>
      </c>
      <c r="CX146" s="83">
        <f t="shared" si="410"/>
        <v>2.6653869861056308E-3</v>
      </c>
      <c r="CY146" s="83">
        <f t="shared" si="411"/>
        <v>2.5965405059092971E-3</v>
      </c>
      <c r="CZ146" s="83">
        <f t="shared" ca="1" si="412"/>
        <v>1.8586636666911719E-3</v>
      </c>
      <c r="DA146" s="83">
        <f t="shared" ca="1" si="413"/>
        <v>1.7350878384946294E-3</v>
      </c>
      <c r="DB146" s="83">
        <f t="shared" ca="1" si="414"/>
        <v>2.3245244833856493E-3</v>
      </c>
      <c r="EO146" s="91">
        <v>80941.899999999994</v>
      </c>
      <c r="EP146" s="129"/>
      <c r="EQ146" s="5">
        <f t="shared" ca="1" si="461"/>
        <v>19943.599474562583</v>
      </c>
      <c r="ER146" s="7">
        <f ca="1">+ER145+$EQ145</f>
        <v>855546.82151635026</v>
      </c>
      <c r="ES146" s="4">
        <f ca="1">+ER145+EQ145</f>
        <v>855546.82151635026</v>
      </c>
      <c r="ET146" s="131">
        <f ca="1">+ET145+EQ145-(ES149-ER149)/4</f>
        <v>838628.57507646515</v>
      </c>
      <c r="EU146" s="132">
        <v>643050.19999999995</v>
      </c>
      <c r="EV146" s="5">
        <f t="shared" ca="1" si="462"/>
        <v>6393.666666666667</v>
      </c>
      <c r="EW146" s="92">
        <f t="shared" ca="1" si="415"/>
        <v>100.13333333333333</v>
      </c>
      <c r="EX146">
        <f t="shared" ca="1" si="416"/>
        <v>0.73145877510878243</v>
      </c>
      <c r="EY146">
        <f t="shared" ca="1" si="463"/>
        <v>0.80483485237225827</v>
      </c>
      <c r="EZ146">
        <f t="shared" ca="1" si="417"/>
        <v>1.1622013407316589E-3</v>
      </c>
      <c r="FA146">
        <f t="shared" ca="1" si="417"/>
        <v>2.360180529460085E-4</v>
      </c>
      <c r="FC146" s="6">
        <f>+call!C184</f>
        <v>6.7333333333333301E-2</v>
      </c>
      <c r="FE146" s="142">
        <f>fof!B208/10</f>
        <v>14268.5</v>
      </c>
      <c r="FF146" s="142">
        <f>fof!C208/10</f>
        <v>517310.6</v>
      </c>
      <c r="FN146" s="5">
        <f t="shared" si="418"/>
        <v>14268.5</v>
      </c>
      <c r="FO146" s="5">
        <f t="shared" si="419"/>
        <v>517310.6</v>
      </c>
      <c r="FP146" s="1">
        <f t="shared" si="420"/>
        <v>1.8408604681653007</v>
      </c>
      <c r="FQ146" s="1">
        <f t="shared" si="421"/>
        <v>66.74118746209291</v>
      </c>
      <c r="FR146" s="211">
        <f>+FP146/消費税調整!$E146*100</f>
        <v>1.8617792908781343</v>
      </c>
      <c r="FS146" s="211">
        <f>+FQ146/消費税調整!$E146*100</f>
        <v>67.499608370308181</v>
      </c>
      <c r="FT146" s="83">
        <f t="shared" si="422"/>
        <v>5.9719345536919308E-2</v>
      </c>
      <c r="FU146" s="83">
        <f t="shared" si="423"/>
        <v>3.8354991178284503E-2</v>
      </c>
      <c r="FW146" s="5">
        <f>kshotoku1722!E94</f>
        <v>260441.4</v>
      </c>
      <c r="FX146" s="72">
        <f t="shared" ca="1" si="424"/>
        <v>0.40680038661761037</v>
      </c>
      <c r="FY146">
        <f t="shared" ca="1" si="425"/>
        <v>5.7888198648255486E-3</v>
      </c>
      <c r="GA146" s="72">
        <f ca="1">+AVERAGE(OFFSET(Maikin05!$F$10,ROUNDDOWN((ROW(GA146)-ROW(GA$45))/4,0),MOD(ROW(GA146)-ROW(GA$45),4)*3):OFFSET(Maikin05!$F$10,ROUNDDOWN((ROW(GA146)-ROW(GA$45))/4,0),MOD(ROW(GA146)-ROW(GA$45),4)*3+2))</f>
        <v>100.13333333333333</v>
      </c>
      <c r="GB146" s="72">
        <f ca="1">+AVERAGE(OFFSET(Maikin30!$F$20,ROUNDDOWN((ROW(GB146)-ROW(GB$5))/4,0),MOD(ROW(GB146)-ROW(GB$5),4)*3):OFFSET(Maikin30!$F$20,ROUNDDOWN((ROW(GB146)-ROW(GB$5))/4,0),MOD(ROW(GB146)-ROW(GB$5),4)*3+2))</f>
        <v>99.966666666666654</v>
      </c>
      <c r="GC146" s="5">
        <f ca="1">+AVERAGE(OFFSET(Rocho!$J$66,(ROW(GC146)-ROW($GC$5))*3,0):OFFSET(Rocho!$J$66,(ROW(GC146)-ROW($GC$5))*3+2,0))</f>
        <v>6393.666666666667</v>
      </c>
      <c r="GD146" s="72">
        <f t="shared" ca="1" si="426"/>
        <v>82.598320385772396</v>
      </c>
      <c r="GE146">
        <f t="shared" ca="1" si="427"/>
        <v>-2.0612313574070785E-3</v>
      </c>
      <c r="GG146" s="87" t="s">
        <v>365</v>
      </c>
      <c r="GH146" s="80">
        <f ca="1">+AVERAGE(OFFSET(Rocho!$B$6,(ROW(GH146)-ROW($GH$5))*3,0):OFFSET(Rocho!$B$6,(ROW(GH146)-ROW($GH$5))*3+2,0))/10000</f>
        <v>11107.333333333332</v>
      </c>
      <c r="GI146" s="82">
        <f>Rocho!T147</f>
        <v>8170.7437126784398</v>
      </c>
      <c r="GJ146">
        <f t="shared" si="466"/>
        <v>-1.1450144284834733E-3</v>
      </c>
      <c r="GL146" s="94">
        <f t="shared" si="428"/>
        <v>260575.70000000004</v>
      </c>
      <c r="GM146" s="5">
        <f t="shared" si="467"/>
        <v>80972.3</v>
      </c>
      <c r="GN146" s="5">
        <f>+'gaku-mk1722'!C93-'gaku-mk1722'!D93</f>
        <v>7304</v>
      </c>
      <c r="GO146" s="5">
        <f t="shared" si="468"/>
        <v>23275.8</v>
      </c>
      <c r="GP146" s="5">
        <f t="shared" si="469"/>
        <v>15758.4</v>
      </c>
      <c r="GQ146" s="5">
        <f>+'gaku-mk1722'!H93</f>
        <v>3900.3</v>
      </c>
      <c r="GR146" s="5">
        <f>+'gaku-mk1722'!W93</f>
        <v>132158.6</v>
      </c>
      <c r="GS146" s="5">
        <f>+'gaku-mk1722'!M93</f>
        <v>92927.9</v>
      </c>
      <c r="GT146" s="5">
        <f>+'gaku-mk1722'!N93</f>
        <v>95721.600000000006</v>
      </c>
      <c r="GU146" s="5">
        <f t="shared" si="470"/>
        <v>79180.3</v>
      </c>
      <c r="GV146" s="5">
        <f>+'gaku-jk1722'!C93-'gaku-jk1722'!D93</f>
        <v>7314.0999999999767</v>
      </c>
      <c r="GW146" s="5">
        <f t="shared" si="471"/>
        <v>24131.9</v>
      </c>
      <c r="GX146" s="5">
        <f t="shared" si="472"/>
        <v>14900.1</v>
      </c>
      <c r="GY146" s="5">
        <f>+'gaku-jk1722'!H93</f>
        <v>4027.6</v>
      </c>
      <c r="GZ146" s="5">
        <f>+'gaku-jk1722'!Z93</f>
        <v>130260.2</v>
      </c>
      <c r="HA146" s="5">
        <f>+'gaku-jk1722'!M93</f>
        <v>81437.5</v>
      </c>
      <c r="HB146" s="5">
        <f>+'gaku-jk1722'!N93</f>
        <v>88626.5</v>
      </c>
      <c r="HC146" s="9">
        <f t="shared" ca="1" si="429"/>
        <v>102.1</v>
      </c>
      <c r="HD146">
        <f ca="1">+OFFSET('def-cy1722'!$C$8,ROUNDDOWN((ROW(Sheet1!HG146)-ROW(Sheet1!HG$61))/4,0),0)</f>
        <v>101.6</v>
      </c>
      <c r="HE146" s="9">
        <f t="shared" ca="1" si="430"/>
        <v>96.8</v>
      </c>
      <c r="HF146" s="9">
        <f t="shared" ca="1" si="431"/>
        <v>105.9</v>
      </c>
      <c r="HG146">
        <f ca="1">+OFFSET('def-cy1722'!$H$8,ROUNDDOWN((ROW(Sheet1!HG146)-ROW(Sheet1!HG$61))/4,0),0)</f>
        <v>99.6</v>
      </c>
      <c r="HH146">
        <f ca="1">+OFFSET('def-cy1722'!$W$8,ROUNDDOWN((ROW(Sheet1!HG146)-ROW(Sheet1!HG$61))/4,0),0)</f>
        <v>101.5</v>
      </c>
      <c r="HI146">
        <f ca="1">+OFFSET('def-cy1722'!$M$8,ROUNDDOWN((ROW(Sheet1!HG146)-ROW(Sheet1!HG$61))/4,0),0)</f>
        <v>112.6</v>
      </c>
      <c r="HJ146">
        <f ca="1">+OFFSET('def-cy1722'!$N$8,ROUNDDOWN((ROW(Sheet1!HG146)-ROW(Sheet1!HG$61))/4,0),0)</f>
        <v>106.1</v>
      </c>
      <c r="HS146" s="9">
        <f t="shared" ca="1" si="473"/>
        <v>101.2</v>
      </c>
      <c r="HT146" s="9">
        <f t="shared" ca="1" si="474"/>
        <v>101.2</v>
      </c>
      <c r="HU146" s="9">
        <f t="shared" ca="1" si="475"/>
        <v>96</v>
      </c>
      <c r="HV146" s="9">
        <f t="shared" ca="1" si="476"/>
        <v>105</v>
      </c>
      <c r="HW146" s="9">
        <f t="shared" ca="1" si="477"/>
        <v>101.8</v>
      </c>
      <c r="HX146" s="9">
        <f t="shared" ca="1" si="478"/>
        <v>101.2</v>
      </c>
      <c r="HY146" s="9">
        <f t="shared" ca="1" si="479"/>
        <v>111.7</v>
      </c>
      <c r="HZ146" s="9">
        <f t="shared" ca="1" si="480"/>
        <v>114.8</v>
      </c>
      <c r="IA146">
        <f t="shared" ca="1" si="432"/>
        <v>-3.4036115313370078E-3</v>
      </c>
      <c r="IB146">
        <f t="shared" ca="1" si="433"/>
        <v>1.055820768660082E-3</v>
      </c>
      <c r="IC146">
        <f t="shared" ca="1" si="434"/>
        <v>-3.8678916950074652E-3</v>
      </c>
      <c r="ID146">
        <f t="shared" ca="1" si="435"/>
        <v>6.9700083065209195E-4</v>
      </c>
      <c r="IE146">
        <f t="shared" ca="1" si="436"/>
        <v>9.9718015568363606E-3</v>
      </c>
      <c r="IF146">
        <f t="shared" ca="1" si="464"/>
        <v>-3.4576115248487833E-4</v>
      </c>
      <c r="IG146">
        <f t="shared" ca="1" si="437"/>
        <v>-1.3601883505183399E-2</v>
      </c>
      <c r="IH146">
        <f t="shared" ca="1" si="438"/>
        <v>1.0943958333425336E-2</v>
      </c>
      <c r="II146">
        <f t="shared" ca="1" si="439"/>
        <v>1.4494336055611221E-3</v>
      </c>
      <c r="IJ146" s="5">
        <f t="shared" ca="1" si="440"/>
        <v>274419.95686997712</v>
      </c>
      <c r="IK146" s="1">
        <f t="shared" ca="1" si="441"/>
        <v>35.404481920143517</v>
      </c>
      <c r="IL146">
        <f t="shared" ca="1" si="442"/>
        <v>3.7239207907193931E-3</v>
      </c>
      <c r="IM146" s="5">
        <f t="shared" si="443"/>
        <v>260575.70000000004</v>
      </c>
      <c r="IN146">
        <f t="shared" ca="1" si="444"/>
        <v>94.955083796424972</v>
      </c>
      <c r="IW146">
        <f>+util!B144</f>
        <v>98.033333333333303</v>
      </c>
      <c r="IX146">
        <f t="shared" si="445"/>
        <v>-3.4094211342973024E-2</v>
      </c>
      <c r="IY146">
        <f t="shared" si="446"/>
        <v>-2.0456526805783814E-2</v>
      </c>
      <c r="JA146" s="5">
        <f t="shared" si="447"/>
        <v>140569.19999999998</v>
      </c>
      <c r="JB146" s="1">
        <f t="shared" si="448"/>
        <v>3.6011805032509949</v>
      </c>
      <c r="JC146" s="5">
        <f t="shared" ca="1" si="449"/>
        <v>148037.57142836871</v>
      </c>
      <c r="JD146" s="1">
        <f t="shared" ca="1" si="450"/>
        <v>19.099170413545991</v>
      </c>
      <c r="JE146">
        <f t="shared" ca="1" si="451"/>
        <v>1.7970378756690067E-2</v>
      </c>
      <c r="JG146">
        <f t="shared" si="465"/>
        <v>0.55698717548767684</v>
      </c>
    </row>
    <row r="147" spans="1:267" x14ac:dyDescent="0.15">
      <c r="A147" t="s">
        <v>1052</v>
      </c>
      <c r="B147" s="5">
        <f>+'gaku-mk1722'!B94</f>
        <v>531811.9</v>
      </c>
      <c r="C147" s="5">
        <f>+'kgaku-mk1722'!B95</f>
        <v>294037.5</v>
      </c>
      <c r="D147" s="5">
        <f>+'kgaku-mk1722'!C95</f>
        <v>1630.4</v>
      </c>
      <c r="E147" s="5">
        <f>+'kgaku-mk1722'!D95</f>
        <v>2830.6</v>
      </c>
      <c r="F147" s="5">
        <f>+'kgaku-mk1722'!F95</f>
        <v>24293</v>
      </c>
      <c r="G147" s="5">
        <f>+'kgaku-mk1722'!G95</f>
        <v>16730.7</v>
      </c>
      <c r="H147" s="5">
        <f>+'kgaku-mk1722'!H95</f>
        <v>79958.899999999994</v>
      </c>
      <c r="I147" s="5">
        <f>+'kgaku-mk1722'!I95</f>
        <v>174255.1</v>
      </c>
      <c r="J147" s="5">
        <f>+'gaku-mk1722'!F94</f>
        <v>16074.7</v>
      </c>
      <c r="K147" s="5">
        <f>+'gaku-mk1722'!G94</f>
        <v>81451.899999999994</v>
      </c>
      <c r="L147" s="5">
        <f>+'gaku-jk1722'!B94</f>
        <v>516974.1</v>
      </c>
      <c r="M147" s="5">
        <f>+'kgaku-jk1722'!B95</f>
        <v>289001.3</v>
      </c>
      <c r="N147" s="5">
        <f>+'kgaku-jk1722'!C95</f>
        <v>1044.4000000000001</v>
      </c>
      <c r="O147" s="5">
        <f>+'kgaku-jk1722'!D95</f>
        <v>2697.8</v>
      </c>
      <c r="P147" s="5">
        <f>+'kgaku-jk1722'!F95</f>
        <v>25050.5</v>
      </c>
      <c r="Q147" s="5">
        <f>+'kgaku-jk1722'!G95</f>
        <v>16029.4</v>
      </c>
      <c r="R147" s="5">
        <f>+'kgaku-jk1722'!H95</f>
        <v>75451.199999999997</v>
      </c>
      <c r="S147" s="5">
        <f>+'kgaku-jk1722'!I95</f>
        <v>174473.8</v>
      </c>
      <c r="T147" s="5">
        <f>+'gaku-jk1722'!F94</f>
        <v>15159.5</v>
      </c>
      <c r="U147" s="5">
        <f>+'gaku-jk1722'!G94</f>
        <v>79582.3</v>
      </c>
      <c r="V147" s="8">
        <f t="shared" si="359"/>
        <v>102.87012444143721</v>
      </c>
      <c r="W147" s="8">
        <f t="shared" si="360"/>
        <v>101.74262191900176</v>
      </c>
      <c r="X147" s="8">
        <f t="shared" si="361"/>
        <v>156.10877058598237</v>
      </c>
      <c r="Y147" s="8">
        <f t="shared" si="362"/>
        <v>104.92252946845578</v>
      </c>
      <c r="Z147" s="8">
        <f t="shared" si="363"/>
        <v>96.976108261312149</v>
      </c>
      <c r="AA147" s="8">
        <f t="shared" si="364"/>
        <v>104.37508577987948</v>
      </c>
      <c r="AB147" s="8">
        <f t="shared" si="365"/>
        <v>105.97432512670441</v>
      </c>
      <c r="AC147" s="8">
        <f t="shared" si="366"/>
        <v>99.874651666897847</v>
      </c>
      <c r="AD147" s="8">
        <f t="shared" si="367"/>
        <v>106.03713842804842</v>
      </c>
      <c r="AE147" s="8">
        <f t="shared" si="368"/>
        <v>102.34926610565414</v>
      </c>
      <c r="AF147" s="10">
        <f ca="1">+OFFSET('kdef-cy1722'!B$9,ROUNDDOWN((ROW(Sheet1!AF147)-ROW(Sheet1!AF$61))/4,0),0)</f>
        <v>101.7</v>
      </c>
      <c r="AG147" s="10">
        <f ca="1">+OFFSET('kdef-cy1722'!C$9,ROUNDDOWN((ROW(Sheet1!AG147)-ROW(Sheet1!AG$61))/4,0),0)</f>
        <v>152.30000000000001</v>
      </c>
      <c r="AH147" s="10">
        <f ca="1">+OFFSET('kdef-cy1722'!D$9,ROUNDDOWN((ROW(Sheet1!AH147)-ROW(Sheet1!AH$61))/4,0),0)</f>
        <v>104.8</v>
      </c>
      <c r="AI147" s="10">
        <f ca="1">+OFFSET('kdef-cy1722'!F$9,ROUNDDOWN((ROW(Sheet1!AI147)-ROW(Sheet1!AI$61))/4,0),0)</f>
        <v>96.8</v>
      </c>
      <c r="AJ147" s="10">
        <f ca="1">+OFFSET('kdef-cy1722'!G$9,ROUNDDOWN((ROW(Sheet1!AJ147)-ROW(Sheet1!AJ$61))/4,0),0)</f>
        <v>104.2</v>
      </c>
      <c r="AK147" s="10">
        <f ca="1">+OFFSET('kdef-cy1722'!H$9,ROUNDDOWN((ROW(Sheet1!AK147)-ROW(Sheet1!AK$61))/4,0),0)</f>
        <v>105.9</v>
      </c>
      <c r="AL147" s="10">
        <f ca="1">+OFFSET('kdef-cy1722'!I$9,ROUNDDOWN((ROW(Sheet1!AL147)-ROW(Sheet1!AL$61))/4,0),0)</f>
        <v>99.9</v>
      </c>
      <c r="AM147" s="10">
        <f ca="1">+OFFSET('def-cy1722'!$F$8,ROUNDDOWN((ROW(Sheet1!AM147)-ROW(Sheet1!AM$61))/4,0),0)</f>
        <v>105.9</v>
      </c>
      <c r="AN147" s="10">
        <f ca="1">+OFFSET('def-cy1722'!$G$8,ROUNDDOWN((ROW(Sheet1!AN147)-ROW(Sheet1!AN$61))/4,0),0)</f>
        <v>102.1</v>
      </c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9">
        <f t="shared" ca="1" si="452"/>
        <v>101.3</v>
      </c>
      <c r="AY147" s="9">
        <f t="shared" ca="1" si="453"/>
        <v>141.80000000000001</v>
      </c>
      <c r="AZ147" s="9">
        <f t="shared" ca="1" si="454"/>
        <v>104</v>
      </c>
      <c r="BA147" s="9">
        <f t="shared" ca="1" si="455"/>
        <v>96</v>
      </c>
      <c r="BB147" s="9">
        <f t="shared" ca="1" si="456"/>
        <v>102.3</v>
      </c>
      <c r="BC147" s="9">
        <f t="shared" ca="1" si="457"/>
        <v>105.7</v>
      </c>
      <c r="BD147" s="9">
        <f t="shared" ca="1" si="458"/>
        <v>99.6</v>
      </c>
      <c r="BE147" s="9">
        <f t="shared" ca="1" si="459"/>
        <v>105</v>
      </c>
      <c r="BF147" s="9">
        <f t="shared" ca="1" si="460"/>
        <v>101.2</v>
      </c>
      <c r="BG147">
        <f t="shared" ca="1" si="369"/>
        <v>-9.7386778105161133E-5</v>
      </c>
      <c r="BH147">
        <f t="shared" ca="1" si="370"/>
        <v>-6.7738365772845909E-4</v>
      </c>
      <c r="BI147">
        <f t="shared" ca="1" si="371"/>
        <v>2.5464918781678901E-3</v>
      </c>
      <c r="BJ147">
        <f t="shared" ca="1" si="372"/>
        <v>1.720154360984204E-4</v>
      </c>
      <c r="BK147">
        <f t="shared" ca="1" si="373"/>
        <v>6.2418881016130655E-4</v>
      </c>
      <c r="BL147" s="13">
        <f t="shared" ca="1" si="374"/>
        <v>2.5679256885939969E-3</v>
      </c>
      <c r="BM147">
        <f t="shared" ca="1" si="375"/>
        <v>2.2721378890386421E-2</v>
      </c>
      <c r="BN147">
        <f t="shared" ca="1" si="376"/>
        <v>7.0177239462843721E-3</v>
      </c>
      <c r="BO147" s="13">
        <f t="shared" ca="1" si="377"/>
        <v>2.9739102836670792E-2</v>
      </c>
      <c r="BP147">
        <f t="shared" ca="1" si="378"/>
        <v>3.42035060147361E-3</v>
      </c>
      <c r="BQ147">
        <f t="shared" ca="1" si="379"/>
        <v>7.4141562445015708E-3</v>
      </c>
      <c r="BR147">
        <f t="shared" ca="1" si="380"/>
        <v>2.289935926403963E-3</v>
      </c>
      <c r="BS147" s="13">
        <f t="shared" ca="1" si="381"/>
        <v>1.3124442772379143E-2</v>
      </c>
      <c r="BT147" s="5">
        <f t="shared" si="382"/>
        <v>79582.3</v>
      </c>
      <c r="BU147" s="5">
        <f t="shared" ca="1" si="383"/>
        <v>264089.11096982926</v>
      </c>
      <c r="BV147" s="5">
        <f t="shared" ca="1" si="384"/>
        <v>40209.727683835867</v>
      </c>
      <c r="BW147" s="5">
        <f t="shared" ca="1" si="385"/>
        <v>119827.83242338947</v>
      </c>
      <c r="BX147" s="5">
        <f t="shared" si="386"/>
        <v>81451.899999999994</v>
      </c>
      <c r="BY147" s="5">
        <f t="shared" si="387"/>
        <v>269744.5</v>
      </c>
      <c r="BZ147" s="5">
        <f t="shared" si="388"/>
        <v>40367.699999999997</v>
      </c>
      <c r="CA147" s="5">
        <f t="shared" si="389"/>
        <v>121819.59999999999</v>
      </c>
      <c r="CB147" s="9">
        <f t="shared" si="390"/>
        <v>102.34926610565414</v>
      </c>
      <c r="CC147" s="9">
        <f t="shared" ca="1" si="391"/>
        <v>102.1414699793574</v>
      </c>
      <c r="CD147" s="9">
        <f t="shared" ca="1" si="392"/>
        <v>100.39287089285023</v>
      </c>
      <c r="CE147" s="9">
        <f t="shared" ca="1" si="393"/>
        <v>101.66219110896787</v>
      </c>
      <c r="CG147" s="5">
        <f t="shared" si="394"/>
        <v>102.11686020513422</v>
      </c>
      <c r="CH147" s="5">
        <f t="shared" ca="1" si="395"/>
        <v>102.1414699793574</v>
      </c>
      <c r="CI147" s="5">
        <f t="shared" si="396"/>
        <v>100.39219099726435</v>
      </c>
      <c r="CJ147" s="5">
        <f t="shared" ca="1" si="397"/>
        <v>100.39287089285023</v>
      </c>
      <c r="CK147" s="5">
        <f t="shared" si="398"/>
        <v>101.69234583524984</v>
      </c>
      <c r="CL147" s="5">
        <f t="shared" ca="1" si="399"/>
        <v>101.66219110896787</v>
      </c>
      <c r="CN147" s="1">
        <f t="shared" si="400"/>
        <v>66.884854507362562</v>
      </c>
      <c r="CO147" s="1">
        <f t="shared" si="401"/>
        <v>10.296164850156478</v>
      </c>
      <c r="CP147" s="1">
        <f t="shared" ca="1" si="402"/>
        <v>34.16720830733253</v>
      </c>
      <c r="CQ147" s="1">
        <f t="shared" ca="1" si="403"/>
        <v>5.2022369900426941</v>
      </c>
      <c r="CR147" s="1">
        <f t="shared" ca="1" si="404"/>
        <v>15.503034170514592</v>
      </c>
      <c r="CS147" s="83">
        <f t="shared" si="405"/>
        <v>4.5129724177478568E-3</v>
      </c>
      <c r="CT147" s="83">
        <f t="shared" si="406"/>
        <v>7.8651530325435509E-3</v>
      </c>
      <c r="CU147" s="83">
        <f t="shared" ca="1" si="407"/>
        <v>5.3656114247578107E-3</v>
      </c>
      <c r="CV147" s="83">
        <f t="shared" ca="1" si="408"/>
        <v>3.2106449162983837E-2</v>
      </c>
      <c r="CW147" s="83">
        <f t="shared" ca="1" si="409"/>
        <v>1.5840040722571787E-2</v>
      </c>
      <c r="CX147" s="83">
        <f t="shared" si="410"/>
        <v>2.2632759324253942E-3</v>
      </c>
      <c r="CY147" s="83">
        <f t="shared" si="411"/>
        <v>8.4136528480270448E-4</v>
      </c>
      <c r="CZ147" s="83">
        <f t="shared" ca="1" si="412"/>
        <v>-2.7020566198032855E-4</v>
      </c>
      <c r="DA147" s="83">
        <f t="shared" ca="1" si="413"/>
        <v>4.2863033686025599E-3</v>
      </c>
      <c r="DB147" s="83">
        <f t="shared" ca="1" si="414"/>
        <v>1.9562903892181302E-3</v>
      </c>
      <c r="EO147" s="91">
        <v>81412.899999999994</v>
      </c>
      <c r="EP147" s="129"/>
      <c r="EQ147" s="5">
        <f t="shared" ca="1" si="461"/>
        <v>20020.446911462041</v>
      </c>
      <c r="ER147" s="7">
        <f ca="1">+ER146+$EQ146</f>
        <v>875490.42099091283</v>
      </c>
      <c r="ES147" s="7">
        <f ca="1">+ES146+$EQ146</f>
        <v>875490.42099091283</v>
      </c>
      <c r="ET147" s="7">
        <f ca="1">+ET146+EQ146-(ES149-ER149)/4</f>
        <v>841653.92811114283</v>
      </c>
      <c r="EU147" s="132">
        <v>641927.19999999995</v>
      </c>
      <c r="EV147" s="5">
        <f t="shared" ca="1" si="462"/>
        <v>6405.666666666667</v>
      </c>
      <c r="EW147" s="92">
        <f t="shared" ca="1" si="415"/>
        <v>100.03333333333335</v>
      </c>
      <c r="EX147">
        <f t="shared" ca="1" si="416"/>
        <v>0.73135274776665737</v>
      </c>
      <c r="EY147">
        <f t="shared" ca="1" si="463"/>
        <v>0.80626925044145104</v>
      </c>
      <c r="EZ147">
        <f t="shared" ca="1" si="417"/>
        <v>-1.4496377783838505E-4</v>
      </c>
      <c r="FA147">
        <f t="shared" ca="1" si="417"/>
        <v>1.7806403021245166E-3</v>
      </c>
      <c r="FC147" s="6">
        <f>+call!C185</f>
        <v>7.4333333333333307E-2</v>
      </c>
      <c r="FE147" s="142">
        <f>fof!B209/10</f>
        <v>12842.9</v>
      </c>
      <c r="FF147" s="142">
        <f>fof!C209/10</f>
        <v>451642.1</v>
      </c>
      <c r="FN147" s="5">
        <f t="shared" si="418"/>
        <v>12842.9</v>
      </c>
      <c r="FO147" s="5">
        <f t="shared" si="419"/>
        <v>451642.1</v>
      </c>
      <c r="FP147" s="1">
        <f t="shared" si="420"/>
        <v>1.6615832358963567</v>
      </c>
      <c r="FQ147" s="1">
        <f t="shared" si="421"/>
        <v>58.432358889738758</v>
      </c>
      <c r="FR147" s="211">
        <f>+FP147/消費税調整!$E147*100</f>
        <v>1.6766657670267688</v>
      </c>
      <c r="FS147" s="211">
        <f>+FQ147/消費税調整!$E147*100</f>
        <v>58.962761371503369</v>
      </c>
      <c r="FT147" s="83">
        <f t="shared" si="422"/>
        <v>-0.10472547958741987</v>
      </c>
      <c r="FU147" s="83">
        <f t="shared" si="423"/>
        <v>-0.13521571449677189</v>
      </c>
      <c r="FW147" s="5">
        <f>kshotoku1722!E95</f>
        <v>262766.3</v>
      </c>
      <c r="FX147" s="72">
        <f t="shared" ca="1" si="424"/>
        <v>0.4100724469269813</v>
      </c>
      <c r="FY147">
        <f t="shared" ca="1" si="425"/>
        <v>8.0112293492915678E-3</v>
      </c>
      <c r="GA147" s="72">
        <f ca="1">+AVERAGE(OFFSET(Maikin05!$F$10,ROUNDDOWN((ROW(GA147)-ROW(GA$45))/4,0),MOD(ROW(GA147)-ROW(GA$45),4)*3):OFFSET(Maikin05!$F$10,ROUNDDOWN((ROW(GA147)-ROW(GA$45))/4,0),MOD(ROW(GA147)-ROW(GA$45),4)*3+2))</f>
        <v>100.03333333333335</v>
      </c>
      <c r="GB147" s="72">
        <f ca="1">+AVERAGE(OFFSET(Maikin30!$F$20,ROUNDDOWN((ROW(GB147)-ROW(GB$5))/4,0),MOD(ROW(GB147)-ROW(GB$5),4)*3):OFFSET(Maikin30!$F$20,ROUNDDOWN((ROW(GB147)-ROW(GB$5))/4,0),MOD(ROW(GB147)-ROW(GB$5),4)*3+2))</f>
        <v>99.966666666666654</v>
      </c>
      <c r="GC147" s="5">
        <f ca="1">+AVERAGE(OFFSET(Rocho!$J$66,(ROW(GC147)-ROW($GC$5))*3,0):OFFSET(Rocho!$J$66,(ROW(GC147)-ROW($GC$5))*3+2,0))</f>
        <v>6405.666666666667</v>
      </c>
      <c r="GD147" s="72">
        <f t="shared" ca="1" si="426"/>
        <v>82.902585845274743</v>
      </c>
      <c r="GE147">
        <f t="shared" ca="1" si="427"/>
        <v>3.6769079907567818E-3</v>
      </c>
      <c r="GG147" s="87" t="s">
        <v>366</v>
      </c>
      <c r="GH147" s="80">
        <f ca="1">+AVERAGE(OFFSET(Rocho!$B$6,(ROW(GH147)-ROW($GH$5))*3,0):OFFSET(Rocho!$B$6,(ROW(GH147)-ROW($GH$5))*3+2,0))/10000</f>
        <v>11114.333333333332</v>
      </c>
      <c r="GI147" s="82">
        <f>Rocho!T148</f>
        <v>8165.9856500211099</v>
      </c>
      <c r="GJ147">
        <f t="shared" si="466"/>
        <v>-5.8249882044684564E-4</v>
      </c>
      <c r="GL147" s="94">
        <f t="shared" si="428"/>
        <v>262067.39999999997</v>
      </c>
      <c r="GM147" s="5">
        <f t="shared" si="467"/>
        <v>81451.899999999994</v>
      </c>
      <c r="GN147" s="5">
        <f>+'gaku-mk1722'!C94-'gaku-mk1722'!D94</f>
        <v>7488.9000000000233</v>
      </c>
      <c r="GO147" s="5">
        <f t="shared" si="468"/>
        <v>24293</v>
      </c>
      <c r="GP147" s="5">
        <f t="shared" si="469"/>
        <v>16074.7</v>
      </c>
      <c r="GQ147" s="5">
        <f>+'gaku-mk1722'!H94</f>
        <v>2338</v>
      </c>
      <c r="GR147" s="5">
        <f>+'gaku-mk1722'!W94</f>
        <v>132304.5</v>
      </c>
      <c r="GS147" s="5">
        <f>+'gaku-mk1722'!M94</f>
        <v>95203.6</v>
      </c>
      <c r="GT147" s="5">
        <f>+'gaku-mk1722'!N94</f>
        <v>97087.2</v>
      </c>
      <c r="GU147" s="5">
        <f t="shared" si="470"/>
        <v>79582.3</v>
      </c>
      <c r="GV147" s="5">
        <f>+'gaku-jk1722'!C94-'gaku-jk1722'!D94</f>
        <v>7492.4000000000233</v>
      </c>
      <c r="GW147" s="5">
        <f t="shared" si="471"/>
        <v>25050.5</v>
      </c>
      <c r="GX147" s="5">
        <f t="shared" si="472"/>
        <v>15159.5</v>
      </c>
      <c r="GY147" s="5">
        <f>+'gaku-jk1722'!H94</f>
        <v>2709.3</v>
      </c>
      <c r="GZ147" s="5">
        <f>+'gaku-jk1722'!Z94</f>
        <v>130399</v>
      </c>
      <c r="HA147" s="5">
        <f>+'gaku-jk1722'!M94</f>
        <v>83360.399999999994</v>
      </c>
      <c r="HB147" s="5">
        <f>+'gaku-jk1722'!N94</f>
        <v>90804.9</v>
      </c>
      <c r="HC147" s="9">
        <f t="shared" ca="1" si="429"/>
        <v>102.1</v>
      </c>
      <c r="HD147">
        <f ca="1">+OFFSET('def-cy1722'!$C$8,ROUNDDOWN((ROW(Sheet1!HG147)-ROW(Sheet1!HG$61))/4,0),0)</f>
        <v>101.6</v>
      </c>
      <c r="HE147" s="9">
        <f t="shared" ca="1" si="430"/>
        <v>96.8</v>
      </c>
      <c r="HF147" s="9">
        <f t="shared" ca="1" si="431"/>
        <v>105.9</v>
      </c>
      <c r="HG147">
        <f ca="1">+OFFSET('def-cy1722'!$H$8,ROUNDDOWN((ROW(Sheet1!HG147)-ROW(Sheet1!HG$61))/4,0),0)</f>
        <v>99.6</v>
      </c>
      <c r="HH147">
        <f ca="1">+OFFSET('def-cy1722'!$W$8,ROUNDDOWN((ROW(Sheet1!HG147)-ROW(Sheet1!HG$61))/4,0),0)</f>
        <v>101.5</v>
      </c>
      <c r="HI147">
        <f ca="1">+OFFSET('def-cy1722'!$M$8,ROUNDDOWN((ROW(Sheet1!HG147)-ROW(Sheet1!HG$61))/4,0),0)</f>
        <v>112.6</v>
      </c>
      <c r="HJ147">
        <f ca="1">+OFFSET('def-cy1722'!$N$8,ROUNDDOWN((ROW(Sheet1!HG147)-ROW(Sheet1!HG$61))/4,0),0)</f>
        <v>106.1</v>
      </c>
      <c r="HS147" s="9">
        <f t="shared" ca="1" si="473"/>
        <v>101.2</v>
      </c>
      <c r="HT147" s="9">
        <f t="shared" ca="1" si="474"/>
        <v>101.2</v>
      </c>
      <c r="HU147" s="9">
        <f t="shared" ca="1" si="475"/>
        <v>96</v>
      </c>
      <c r="HV147" s="9">
        <f t="shared" ca="1" si="476"/>
        <v>105</v>
      </c>
      <c r="HW147" s="9">
        <f t="shared" ca="1" si="477"/>
        <v>101.8</v>
      </c>
      <c r="HX147" s="9">
        <f t="shared" ca="1" si="478"/>
        <v>101.2</v>
      </c>
      <c r="HY147" s="9">
        <f t="shared" ca="1" si="479"/>
        <v>111.7</v>
      </c>
      <c r="HZ147" s="9">
        <f t="shared" ca="1" si="480"/>
        <v>114.8</v>
      </c>
      <c r="IA147">
        <f t="shared" ca="1" si="432"/>
        <v>1.6176551216531437E-3</v>
      </c>
      <c r="IB147">
        <f t="shared" ca="1" si="433"/>
        <v>7.1748235868365881E-4</v>
      </c>
      <c r="IC147">
        <f t="shared" ca="1" si="434"/>
        <v>3.5065258562930221E-3</v>
      </c>
      <c r="ID147">
        <f t="shared" ca="1" si="435"/>
        <v>1.0830254003811627E-3</v>
      </c>
      <c r="IE147">
        <f t="shared" ca="1" si="436"/>
        <v>-5.3363143086914613E-3</v>
      </c>
      <c r="IF147">
        <f t="shared" ca="1" si="464"/>
        <v>5.5853365891905728E-4</v>
      </c>
      <c r="IG147">
        <f t="shared" ca="1" si="437"/>
        <v>8.5406169506660346E-3</v>
      </c>
      <c r="IH147">
        <f t="shared" ca="1" si="438"/>
        <v>-9.9439489920126641E-3</v>
      </c>
      <c r="II147">
        <f t="shared" ca="1" si="439"/>
        <v>7.4357604589195443E-4</v>
      </c>
      <c r="IJ147" s="5">
        <f t="shared" ca="1" si="440"/>
        <v>274624.00897642039</v>
      </c>
      <c r="IK147" s="1">
        <f t="shared" ca="1" si="441"/>
        <v>35.530187846192895</v>
      </c>
      <c r="IL147">
        <f t="shared" ca="1" si="442"/>
        <v>3.5442769538655381E-3</v>
      </c>
      <c r="IM147" s="5">
        <f t="shared" si="443"/>
        <v>262067.39999999997</v>
      </c>
      <c r="IN147">
        <f t="shared" ca="1" si="444"/>
        <v>95.427708952607077</v>
      </c>
      <c r="IW147">
        <f>+util!B145</f>
        <v>97.6</v>
      </c>
      <c r="IX147">
        <f t="shared" si="445"/>
        <v>-4.4300634727925487E-3</v>
      </c>
      <c r="IY147">
        <f t="shared" si="446"/>
        <v>-2.6580380836755293E-3</v>
      </c>
      <c r="JA147" s="5">
        <f t="shared" si="447"/>
        <v>140247.80000000005</v>
      </c>
      <c r="JB147" s="1">
        <f t="shared" si="448"/>
        <v>3.4742578843976757</v>
      </c>
      <c r="JC147" s="5">
        <f t="shared" ca="1" si="449"/>
        <v>146967.58576657466</v>
      </c>
      <c r="JD147" s="1">
        <f t="shared" ca="1" si="450"/>
        <v>19.014309597513058</v>
      </c>
      <c r="JE147">
        <f t="shared" ca="1" si="451"/>
        <v>-4.4530678510302235E-3</v>
      </c>
      <c r="JG147">
        <f t="shared" si="465"/>
        <v>0.55902471709898038</v>
      </c>
    </row>
    <row r="148" spans="1:267" x14ac:dyDescent="0.15">
      <c r="A148" t="s">
        <v>1053</v>
      </c>
      <c r="B148" s="5">
        <f>+'gaku-mk1722'!B95</f>
        <v>530806</v>
      </c>
      <c r="C148" s="5">
        <f>+'kgaku-mk1722'!B96</f>
        <v>292068.7</v>
      </c>
      <c r="D148" s="5">
        <f>+'kgaku-mk1722'!C96</f>
        <v>1648</v>
      </c>
      <c r="E148" s="5">
        <f>+'kgaku-mk1722'!D96</f>
        <v>2981.7</v>
      </c>
      <c r="F148" s="5">
        <f>+'kgaku-mk1722'!F96</f>
        <v>23226</v>
      </c>
      <c r="G148" s="5">
        <f>+'kgaku-mk1722'!G96</f>
        <v>15974.1</v>
      </c>
      <c r="H148" s="5">
        <f>+'kgaku-mk1722'!H96</f>
        <v>79552.100000000006</v>
      </c>
      <c r="I148" s="5">
        <f>+'kgaku-mk1722'!I96</f>
        <v>174650.2</v>
      </c>
      <c r="J148" s="5">
        <f>+'gaku-mk1722'!F95</f>
        <v>15936.4</v>
      </c>
      <c r="K148" s="5">
        <f>+'gaku-mk1722'!G95</f>
        <v>81244.5</v>
      </c>
      <c r="L148" s="5">
        <f>+'gaku-jk1722'!B95</f>
        <v>515789.2</v>
      </c>
      <c r="M148" s="5">
        <f>+'kgaku-jk1722'!B96</f>
        <v>287142</v>
      </c>
      <c r="N148" s="5">
        <f>+'kgaku-jk1722'!C96</f>
        <v>1093.0999999999999</v>
      </c>
      <c r="O148" s="5">
        <f>+'kgaku-jk1722'!D96</f>
        <v>2846.5</v>
      </c>
      <c r="P148" s="5">
        <f>+'kgaku-jk1722'!F96</f>
        <v>23778.3</v>
      </c>
      <c r="Q148" s="5">
        <f>+'kgaku-jk1722'!G96</f>
        <v>15238.3</v>
      </c>
      <c r="R148" s="5">
        <f>+'kgaku-jk1722'!H96</f>
        <v>75289.8</v>
      </c>
      <c r="S148" s="5">
        <f>+'kgaku-jk1722'!I96</f>
        <v>174882</v>
      </c>
      <c r="T148" s="5">
        <f>+'gaku-jk1722'!F95</f>
        <v>15042.5</v>
      </c>
      <c r="U148" s="5">
        <f>+'gaku-jk1722'!G95</f>
        <v>79677.3</v>
      </c>
      <c r="V148" s="8">
        <f t="shared" si="359"/>
        <v>102.9114219529994</v>
      </c>
      <c r="W148" s="8">
        <f t="shared" si="360"/>
        <v>101.71577129085958</v>
      </c>
      <c r="X148" s="8">
        <f t="shared" si="361"/>
        <v>150.76388253590707</v>
      </c>
      <c r="Y148" s="8">
        <f t="shared" si="362"/>
        <v>104.74969260495344</v>
      </c>
      <c r="Z148" s="8">
        <f t="shared" si="363"/>
        <v>97.67729400335601</v>
      </c>
      <c r="AA148" s="8">
        <f t="shared" si="364"/>
        <v>104.82862261538361</v>
      </c>
      <c r="AB148" s="8">
        <f t="shared" si="365"/>
        <v>105.66119182146852</v>
      </c>
      <c r="AC148" s="8">
        <f t="shared" si="366"/>
        <v>99.867453482919927</v>
      </c>
      <c r="AD148" s="8">
        <f t="shared" si="367"/>
        <v>105.94249626059498</v>
      </c>
      <c r="AE148" s="8">
        <f t="shared" si="368"/>
        <v>101.9669341205086</v>
      </c>
      <c r="AF148" s="10">
        <f ca="1">+OFFSET('kdef-cy1722'!B$9,ROUNDDOWN((ROW(Sheet1!AF148)-ROW(Sheet1!AF$61))/4,0),0)</f>
        <v>101.7</v>
      </c>
      <c r="AG148" s="10">
        <f ca="1">+OFFSET('kdef-cy1722'!C$9,ROUNDDOWN((ROW(Sheet1!AG148)-ROW(Sheet1!AG$61))/4,0),0)</f>
        <v>152.30000000000001</v>
      </c>
      <c r="AH148" s="10">
        <f ca="1">+OFFSET('kdef-cy1722'!D$9,ROUNDDOWN((ROW(Sheet1!AH148)-ROW(Sheet1!AH$61))/4,0),0)</f>
        <v>104.8</v>
      </c>
      <c r="AI148" s="10">
        <f ca="1">+OFFSET('kdef-cy1722'!F$9,ROUNDDOWN((ROW(Sheet1!AI148)-ROW(Sheet1!AI$61))/4,0),0)</f>
        <v>96.8</v>
      </c>
      <c r="AJ148" s="10">
        <f ca="1">+OFFSET('kdef-cy1722'!G$9,ROUNDDOWN((ROW(Sheet1!AJ148)-ROW(Sheet1!AJ$61))/4,0),0)</f>
        <v>104.2</v>
      </c>
      <c r="AK148" s="10">
        <f ca="1">+OFFSET('kdef-cy1722'!H$9,ROUNDDOWN((ROW(Sheet1!AK148)-ROW(Sheet1!AK$61))/4,0),0)</f>
        <v>105.9</v>
      </c>
      <c r="AL148" s="10">
        <f ca="1">+OFFSET('kdef-cy1722'!I$9,ROUNDDOWN((ROW(Sheet1!AL148)-ROW(Sheet1!AL$61))/4,0),0)</f>
        <v>99.9</v>
      </c>
      <c r="AM148" s="10">
        <f ca="1">+OFFSET('def-cy1722'!$F$8,ROUNDDOWN((ROW(Sheet1!AM148)-ROW(Sheet1!AM$61))/4,0),0)</f>
        <v>105.9</v>
      </c>
      <c r="AN148" s="10">
        <f ca="1">+OFFSET('def-cy1722'!$G$8,ROUNDDOWN((ROW(Sheet1!AN148)-ROW(Sheet1!AN$61))/4,0),0)</f>
        <v>102.1</v>
      </c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9">
        <f t="shared" ca="1" si="452"/>
        <v>101.3</v>
      </c>
      <c r="AY148" s="9">
        <f t="shared" ca="1" si="453"/>
        <v>141.80000000000001</v>
      </c>
      <c r="AZ148" s="9">
        <f t="shared" ca="1" si="454"/>
        <v>104</v>
      </c>
      <c r="BA148" s="9">
        <f t="shared" ca="1" si="455"/>
        <v>96</v>
      </c>
      <c r="BB148" s="9">
        <f t="shared" ca="1" si="456"/>
        <v>102.3</v>
      </c>
      <c r="BC148" s="9">
        <f t="shared" ca="1" si="457"/>
        <v>105.7</v>
      </c>
      <c r="BD148" s="9">
        <f t="shared" ca="1" si="458"/>
        <v>99.6</v>
      </c>
      <c r="BE148" s="9">
        <f t="shared" ca="1" si="459"/>
        <v>105</v>
      </c>
      <c r="BF148" s="9">
        <f t="shared" ca="1" si="460"/>
        <v>101.2</v>
      </c>
      <c r="BG148">
        <f t="shared" ca="1" si="369"/>
        <v>2.5709718991944076E-4</v>
      </c>
      <c r="BH148">
        <f t="shared" ca="1" si="370"/>
        <v>-5.7575331288626684E-4</v>
      </c>
      <c r="BI148">
        <f t="shared" ca="1" si="371"/>
        <v>-3.013000168629959E-3</v>
      </c>
      <c r="BJ148">
        <f t="shared" ca="1" si="372"/>
        <v>-6.3514174142395065E-4</v>
      </c>
      <c r="BK148">
        <f t="shared" ca="1" si="373"/>
        <v>1.5136465541804639E-3</v>
      </c>
      <c r="BL148" s="13">
        <f t="shared" ca="1" si="374"/>
        <v>-2.4531514788402719E-3</v>
      </c>
      <c r="BM148">
        <f t="shared" ca="1" si="375"/>
        <v>-3.0558809366622183E-2</v>
      </c>
      <c r="BN148">
        <f t="shared" ca="1" si="376"/>
        <v>-3.0738662444072711E-3</v>
      </c>
      <c r="BO148" s="13">
        <f t="shared" ca="1" si="377"/>
        <v>-3.3632675611029457E-2</v>
      </c>
      <c r="BP148">
        <f t="shared" ca="1" si="378"/>
        <v>7.97820854656404E-4</v>
      </c>
      <c r="BQ148">
        <f t="shared" ca="1" si="379"/>
        <v>-1.0135096563783259E-2</v>
      </c>
      <c r="BR148">
        <f t="shared" ca="1" si="380"/>
        <v>-1.0194746410915252E-3</v>
      </c>
      <c r="BS148" s="13">
        <f t="shared" ca="1" si="381"/>
        <v>-1.035675035021838E-2</v>
      </c>
      <c r="BT148" s="5">
        <f t="shared" si="382"/>
        <v>79677.3</v>
      </c>
      <c r="BU148" s="5">
        <f t="shared" ca="1" si="383"/>
        <v>263441.260376708</v>
      </c>
      <c r="BV148" s="5">
        <f t="shared" ca="1" si="384"/>
        <v>38857.366956237587</v>
      </c>
      <c r="BW148" s="5">
        <f t="shared" ca="1" si="385"/>
        <v>118586.80547797261</v>
      </c>
      <c r="BX148" s="5">
        <f t="shared" si="386"/>
        <v>81244.5</v>
      </c>
      <c r="BY148" s="5">
        <f t="shared" si="387"/>
        <v>268842.7</v>
      </c>
      <c r="BZ148" s="5">
        <f t="shared" si="388"/>
        <v>39162.400000000001</v>
      </c>
      <c r="CA148" s="5">
        <f t="shared" si="389"/>
        <v>120406.9</v>
      </c>
      <c r="CB148" s="9">
        <f t="shared" si="390"/>
        <v>101.9669341205086</v>
      </c>
      <c r="CC148" s="9">
        <f t="shared" ca="1" si="391"/>
        <v>102.05033927319063</v>
      </c>
      <c r="CD148" s="9">
        <f t="shared" ca="1" si="392"/>
        <v>100.78500698234636</v>
      </c>
      <c r="CE148" s="9">
        <f t="shared" ca="1" si="393"/>
        <v>101.5348204335983</v>
      </c>
      <c r="CG148" s="5">
        <f t="shared" si="394"/>
        <v>102.0257679886037</v>
      </c>
      <c r="CH148" s="5">
        <f t="shared" ca="1" si="395"/>
        <v>102.05033927319063</v>
      </c>
      <c r="CI148" s="5">
        <f t="shared" si="396"/>
        <v>100.879940650373</v>
      </c>
      <c r="CJ148" s="5">
        <f t="shared" ca="1" si="397"/>
        <v>100.78500698234636</v>
      </c>
      <c r="CK148" s="5">
        <f t="shared" si="398"/>
        <v>101.61082751537786</v>
      </c>
      <c r="CL148" s="5">
        <f t="shared" ca="1" si="399"/>
        <v>101.5348204335983</v>
      </c>
      <c r="CN148" s="1">
        <f t="shared" si="400"/>
        <v>66.896326145288</v>
      </c>
      <c r="CO148" s="1">
        <f t="shared" si="401"/>
        <v>10.333908982925497</v>
      </c>
      <c r="CP148" s="1">
        <f t="shared" ca="1" si="402"/>
        <v>34.167548437008747</v>
      </c>
      <c r="CQ148" s="1">
        <f t="shared" ca="1" si="403"/>
        <v>5.0396849973818885</v>
      </c>
      <c r="CR148" s="1">
        <f t="shared" ca="1" si="404"/>
        <v>15.380356191603624</v>
      </c>
      <c r="CS148" s="83">
        <f t="shared" si="405"/>
        <v>1.714985306243879E-4</v>
      </c>
      <c r="CT148" s="83">
        <f t="shared" si="406"/>
        <v>3.659141037341817E-3</v>
      </c>
      <c r="CU148" s="83">
        <f t="shared" ca="1" si="407"/>
        <v>9.954807551163767E-6</v>
      </c>
      <c r="CV148" s="83">
        <f t="shared" ca="1" si="408"/>
        <v>-3.1745143864277632E-2</v>
      </c>
      <c r="CW148" s="83">
        <f t="shared" ca="1" si="409"/>
        <v>-7.9446344931408501E-3</v>
      </c>
      <c r="CX148" s="83">
        <f t="shared" si="410"/>
        <v>4.0137235665881809E-4</v>
      </c>
      <c r="CY148" s="83">
        <f t="shared" si="411"/>
        <v>-3.742556204456965E-3</v>
      </c>
      <c r="CZ148" s="83">
        <f t="shared" ca="1" si="412"/>
        <v>-8.9259909641743013E-4</v>
      </c>
      <c r="DA148" s="83">
        <f t="shared" ca="1" si="413"/>
        <v>3.8984066266542945E-3</v>
      </c>
      <c r="DB148" s="83">
        <f t="shared" ca="1" si="414"/>
        <v>-1.2536669814660537E-3</v>
      </c>
      <c r="EO148" s="91">
        <v>81390</v>
      </c>
      <c r="EP148" s="129"/>
      <c r="EQ148" s="5">
        <f t="shared" ca="1" si="461"/>
        <v>20039.923164395459</v>
      </c>
      <c r="ER148" s="7">
        <f ca="1">+ER147+$EQ147</f>
        <v>895510.86790237483</v>
      </c>
      <c r="ES148" s="7">
        <f ca="1">+ES147+$EQ147</f>
        <v>895510.86790237483</v>
      </c>
      <c r="ET148" s="7">
        <f ca="1">+ET147+EQ147-(ES149-ER149)/4</f>
        <v>844756.12858271995</v>
      </c>
      <c r="EU148" s="132">
        <v>642684</v>
      </c>
      <c r="EV148" s="5">
        <f t="shared" ca="1" si="462"/>
        <v>6415.333333333333</v>
      </c>
      <c r="EW148" s="92">
        <f t="shared" ca="1" si="415"/>
        <v>99.333333333333329</v>
      </c>
      <c r="EX148">
        <f t="shared" ca="1" si="416"/>
        <v>0.73128698934379044</v>
      </c>
      <c r="EY148">
        <f t="shared" ca="1" si="463"/>
        <v>0.80692289413364127</v>
      </c>
      <c r="EZ148">
        <f t="shared" ca="1" si="417"/>
        <v>-8.9917457105525848E-5</v>
      </c>
      <c r="FA148">
        <f t="shared" ca="1" si="417"/>
        <v>8.1037306083984572E-4</v>
      </c>
      <c r="FC148" s="6">
        <f>+call!C186</f>
        <v>7.6333333333333295E-2</v>
      </c>
      <c r="FE148" s="142">
        <f>fof!B210/10</f>
        <v>12526.3</v>
      </c>
      <c r="FF148" s="142">
        <f>fof!C210/10</f>
        <v>497831.7</v>
      </c>
      <c r="FN148" s="5">
        <f t="shared" si="418"/>
        <v>12526.3</v>
      </c>
      <c r="FO148" s="5">
        <f t="shared" si="419"/>
        <v>497831.7</v>
      </c>
      <c r="FP148" s="1">
        <f t="shared" si="420"/>
        <v>1.6246238777270268</v>
      </c>
      <c r="FQ148" s="1">
        <f t="shared" si="421"/>
        <v>64.567291770869133</v>
      </c>
      <c r="FR148" s="211">
        <f>+FP148/消費税調整!$E148*100</f>
        <v>1.6387130550617686</v>
      </c>
      <c r="FS148" s="211">
        <f>+FQ148/消費税調整!$E148*100</f>
        <v>65.127236774913101</v>
      </c>
      <c r="FT148" s="83">
        <f t="shared" si="422"/>
        <v>-2.2895947621936419E-2</v>
      </c>
      <c r="FU148" s="83">
        <f t="shared" si="423"/>
        <v>9.9436763912190348E-2</v>
      </c>
      <c r="FW148" s="5">
        <f>kshotoku1722!E96</f>
        <v>263873.3</v>
      </c>
      <c r="FX148" s="72">
        <f t="shared" ca="1" si="424"/>
        <v>0.41407709925953412</v>
      </c>
      <c r="FY148">
        <f t="shared" ca="1" si="425"/>
        <v>9.718342671451401E-3</v>
      </c>
      <c r="GA148" s="72">
        <f ca="1">+AVERAGE(OFFSET(Maikin05!$F$10,ROUNDDOWN((ROW(GA148)-ROW(GA$45))/4,0),MOD(ROW(GA148)-ROW(GA$45),4)*3):OFFSET(Maikin05!$F$10,ROUNDDOWN((ROW(GA148)-ROW(GA$45))/4,0),MOD(ROW(GA148)-ROW(GA$45),4)*3+2))</f>
        <v>99.333333333333329</v>
      </c>
      <c r="GB148" s="72">
        <f ca="1">+AVERAGE(OFFSET(Maikin30!$F$20,ROUNDDOWN((ROW(GB148)-ROW(GB$5))/4,0),MOD(ROW(GB148)-ROW(GB$5),4)*3):OFFSET(Maikin30!$F$20,ROUNDDOWN((ROW(GB148)-ROW(GB$5))/4,0),MOD(ROW(GB148)-ROW(GB$5),4)*3+2))</f>
        <v>99.466666666666654</v>
      </c>
      <c r="GC148" s="5">
        <f ca="1">+AVERAGE(OFFSET(Rocho!$J$66,(ROW(GC148)-ROW($GC$5))*3,0):OFFSET(Rocho!$J$66,(ROW(GC148)-ROW($GC$5))*3+2,0))</f>
        <v>6415.333333333333</v>
      </c>
      <c r="GD148" s="72">
        <f t="shared" ca="1" si="426"/>
        <v>82.650266709233449</v>
      </c>
      <c r="GE148">
        <f t="shared" ca="1" si="427"/>
        <v>-3.0482027644631528E-3</v>
      </c>
      <c r="GG148" s="87" t="s">
        <v>367</v>
      </c>
      <c r="GH148" s="80">
        <f ca="1">+AVERAGE(OFFSET(Rocho!$B$6,(ROW(GH148)-ROW($GH$5))*3,0):OFFSET(Rocho!$B$6,(ROW(GH148)-ROW($GH$5))*3+2,0))/10000</f>
        <v>11120.333333333332</v>
      </c>
      <c r="GI148" s="82">
        <f>Rocho!T149</f>
        <v>8164.0079940711503</v>
      </c>
      <c r="GJ148">
        <f t="shared" si="466"/>
        <v>-2.4221147940787406E-4</v>
      </c>
      <c r="GL148" s="94">
        <f t="shared" si="428"/>
        <v>261963.20000000004</v>
      </c>
      <c r="GM148" s="5">
        <f t="shared" si="467"/>
        <v>81244.5</v>
      </c>
      <c r="GN148" s="5">
        <f>+'gaku-mk1722'!C95-'gaku-mk1722'!D95</f>
        <v>7585.2999999999884</v>
      </c>
      <c r="GO148" s="5">
        <f t="shared" si="468"/>
        <v>23226</v>
      </c>
      <c r="GP148" s="5">
        <f t="shared" si="469"/>
        <v>15936.4</v>
      </c>
      <c r="GQ148" s="5">
        <f>+'gaku-mk1722'!H95</f>
        <v>2648.6</v>
      </c>
      <c r="GR148" s="5">
        <f>+'gaku-mk1722'!W95</f>
        <v>132804.1</v>
      </c>
      <c r="GS148" s="5">
        <f>+'gaku-mk1722'!M95</f>
        <v>91040.4</v>
      </c>
      <c r="GT148" s="5">
        <f>+'gaku-mk1722'!N95</f>
        <v>92522.1</v>
      </c>
      <c r="GU148" s="5">
        <f t="shared" si="470"/>
        <v>79677.3</v>
      </c>
      <c r="GV148" s="5">
        <f>+'gaku-jk1722'!C95-'gaku-jk1722'!D95</f>
        <v>7590</v>
      </c>
      <c r="GW148" s="5">
        <f t="shared" si="471"/>
        <v>23778.3</v>
      </c>
      <c r="GX148" s="5">
        <f t="shared" si="472"/>
        <v>15042.5</v>
      </c>
      <c r="GY148" s="5">
        <f>+'gaku-jk1722'!H95</f>
        <v>2876.3</v>
      </c>
      <c r="GZ148" s="5">
        <f>+'gaku-jk1722'!Z95</f>
        <v>130872.5</v>
      </c>
      <c r="HA148" s="5">
        <f>+'gaku-jk1722'!M95</f>
        <v>83065.899999999994</v>
      </c>
      <c r="HB148" s="5">
        <f>+'gaku-jk1722'!N95</f>
        <v>90555.7</v>
      </c>
      <c r="HC148" s="9">
        <f t="shared" ref="HC148:HC153" ca="1" si="481">+AN148</f>
        <v>102.1</v>
      </c>
      <c r="HD148">
        <f ca="1">+OFFSET('def-cy1722'!$C$8,ROUNDDOWN((ROW(Sheet1!HG148)-ROW(Sheet1!HG$61))/4,0),0)</f>
        <v>101.6</v>
      </c>
      <c r="HE148" s="9">
        <f t="shared" ref="HE148:HE153" ca="1" si="482">+AI148</f>
        <v>96.8</v>
      </c>
      <c r="HF148" s="9">
        <f t="shared" ref="HF148:HF153" ca="1" si="483">+AM148</f>
        <v>105.9</v>
      </c>
      <c r="HG148">
        <f ca="1">+OFFSET('def-cy1722'!$H$8,ROUNDDOWN((ROW(Sheet1!HG148)-ROW(Sheet1!HG$61))/4,0),0)</f>
        <v>99.6</v>
      </c>
      <c r="HH148">
        <f ca="1">+OFFSET('def-cy1722'!$W$8,ROUNDDOWN((ROW(Sheet1!HG148)-ROW(Sheet1!HG$61))/4,0),0)</f>
        <v>101.5</v>
      </c>
      <c r="HI148">
        <f ca="1">+OFFSET('def-cy1722'!$M$8,ROUNDDOWN((ROW(Sheet1!HG148)-ROW(Sheet1!HG$61))/4,0),0)</f>
        <v>112.6</v>
      </c>
      <c r="HJ148">
        <f ca="1">+OFFSET('def-cy1722'!$N$8,ROUNDDOWN((ROW(Sheet1!HG148)-ROW(Sheet1!HG$61))/4,0),0)</f>
        <v>106.1</v>
      </c>
      <c r="HS148" s="9">
        <f t="shared" ca="1" si="473"/>
        <v>101.2</v>
      </c>
      <c r="HT148" s="9">
        <f t="shared" ca="1" si="474"/>
        <v>101.2</v>
      </c>
      <c r="HU148" s="9">
        <f t="shared" ca="1" si="475"/>
        <v>96</v>
      </c>
      <c r="HV148" s="9">
        <f t="shared" ca="1" si="476"/>
        <v>105</v>
      </c>
      <c r="HW148" s="9">
        <f t="shared" ca="1" si="477"/>
        <v>101.8</v>
      </c>
      <c r="HX148" s="9">
        <f t="shared" ca="1" si="478"/>
        <v>101.2</v>
      </c>
      <c r="HY148" s="9">
        <f t="shared" ca="1" si="479"/>
        <v>111.7</v>
      </c>
      <c r="HZ148" s="9">
        <f t="shared" ca="1" si="480"/>
        <v>114.8</v>
      </c>
      <c r="IA148">
        <f t="shared" ca="1" si="432"/>
        <v>3.8199763868402024E-4</v>
      </c>
      <c r="IB148">
        <f t="shared" ca="1" si="433"/>
        <v>3.9245231090054186E-4</v>
      </c>
      <c r="IC148">
        <f t="shared" ca="1" si="434"/>
        <v>-4.8526971093869184E-3</v>
      </c>
      <c r="ID148">
        <f t="shared" ca="1" si="435"/>
        <v>-4.8812575319671193E-4</v>
      </c>
      <c r="IE148">
        <f t="shared" ca="1" si="436"/>
        <v>6.7549293282832888E-4</v>
      </c>
      <c r="IF148">
        <f t="shared" ca="1" si="464"/>
        <v>1.9039566517566693E-3</v>
      </c>
      <c r="IG148">
        <f t="shared" ca="1" si="437"/>
        <v>-1.3070585212165582E-3</v>
      </c>
      <c r="IH148">
        <f t="shared" ca="1" si="438"/>
        <v>1.1367016400139912E-3</v>
      </c>
      <c r="II148">
        <f t="shared" ca="1" si="439"/>
        <v>-2.1572802096166376E-3</v>
      </c>
      <c r="IJ148" s="5">
        <f t="shared" ca="1" si="440"/>
        <v>274031.56803676998</v>
      </c>
      <c r="IK148" s="1">
        <f t="shared" ca="1" si="441"/>
        <v>35.541079862650172</v>
      </c>
      <c r="IL148">
        <f t="shared" ca="1" si="442"/>
        <v>3.0650970198445142E-4</v>
      </c>
      <c r="IM148" s="5">
        <f t="shared" si="443"/>
        <v>261963.20000000004</v>
      </c>
      <c r="IN148">
        <f t="shared" ca="1" si="444"/>
        <v>95.595993511539305</v>
      </c>
      <c r="IW148">
        <f>+util!B146</f>
        <v>97.933333333333294</v>
      </c>
      <c r="IX148">
        <f t="shared" si="445"/>
        <v>3.4094816526200251E-3</v>
      </c>
      <c r="IY148">
        <f t="shared" si="446"/>
        <v>2.045688991572015E-3</v>
      </c>
      <c r="JA148" s="5">
        <f t="shared" si="447"/>
        <v>141556.29999999999</v>
      </c>
      <c r="JB148" s="1">
        <f t="shared" si="448"/>
        <v>3.6145971646272952</v>
      </c>
      <c r="JC148" s="5">
        <f t="shared" ca="1" si="449"/>
        <v>148077.64928235498</v>
      </c>
      <c r="JD148" s="1">
        <f t="shared" ca="1" si="450"/>
        <v>19.205230976569478</v>
      </c>
      <c r="JE148">
        <f t="shared" ca="1" si="451"/>
        <v>9.9908562106835949E-3</v>
      </c>
      <c r="JG148">
        <f t="shared" si="465"/>
        <v>0.55670417294507135</v>
      </c>
    </row>
    <row r="149" spans="1:267" x14ac:dyDescent="0.15">
      <c r="A149" t="s">
        <v>1054</v>
      </c>
      <c r="B149" s="5">
        <f>+'gaku-mk1722'!B96</f>
        <v>535748.80000000005</v>
      </c>
      <c r="C149" s="5">
        <f>+'kgaku-mk1722'!B97</f>
        <v>291726.5</v>
      </c>
      <c r="D149" s="5">
        <f>+'kgaku-mk1722'!C97</f>
        <v>1638.4</v>
      </c>
      <c r="E149" s="5">
        <f>+'kgaku-mk1722'!D97</f>
        <v>3146.3</v>
      </c>
      <c r="F149" s="5">
        <f>+'kgaku-mk1722'!F97</f>
        <v>23960.7</v>
      </c>
      <c r="G149" s="5">
        <f>+'kgaku-mk1722'!G97</f>
        <v>15739.7</v>
      </c>
      <c r="H149" s="5">
        <f>+'kgaku-mk1722'!H97</f>
        <v>78977.100000000006</v>
      </c>
      <c r="I149" s="5">
        <f>+'kgaku-mk1722'!I97</f>
        <v>174556.79999999999</v>
      </c>
      <c r="J149" s="5">
        <f>+'gaku-mk1722'!F96</f>
        <v>15956.9</v>
      </c>
      <c r="K149" s="5">
        <f>+'gaku-mk1722'!G96</f>
        <v>80872.2</v>
      </c>
      <c r="L149" s="5">
        <f>+'gaku-jk1722'!B96</f>
        <v>518524.3</v>
      </c>
      <c r="M149" s="5">
        <f>+'kgaku-jk1722'!B97</f>
        <v>287994.3</v>
      </c>
      <c r="N149" s="5">
        <f>+'kgaku-jk1722'!C97</f>
        <v>1162.3</v>
      </c>
      <c r="O149" s="5">
        <f>+'kgaku-jk1722'!D97</f>
        <v>3008.5</v>
      </c>
      <c r="P149" s="5">
        <f>+'kgaku-jk1722'!F97</f>
        <v>24712.1</v>
      </c>
      <c r="Q149" s="5">
        <f>+'kgaku-jk1722'!G97</f>
        <v>14958.9</v>
      </c>
      <c r="R149" s="5">
        <f>+'kgaku-jk1722'!H97</f>
        <v>75589.2</v>
      </c>
      <c r="S149" s="5">
        <f>+'kgaku-jk1722'!I97</f>
        <v>174884.9</v>
      </c>
      <c r="T149" s="5">
        <f>+'gaku-jk1722'!F96</f>
        <v>15188.4</v>
      </c>
      <c r="U149" s="5">
        <f>+'gaku-jk1722'!G96</f>
        <v>79602.3</v>
      </c>
      <c r="V149" s="8">
        <f t="shared" si="359"/>
        <v>103.32183081872924</v>
      </c>
      <c r="W149" s="8">
        <f t="shared" si="360"/>
        <v>101.29592842636121</v>
      </c>
      <c r="X149" s="8">
        <f t="shared" si="361"/>
        <v>140.9618859158565</v>
      </c>
      <c r="Y149" s="8">
        <f t="shared" si="362"/>
        <v>104.58035565896625</v>
      </c>
      <c r="Z149" s="8">
        <f t="shared" si="363"/>
        <v>96.959384269244637</v>
      </c>
      <c r="AA149" s="8">
        <f t="shared" si="364"/>
        <v>105.2196351335994</v>
      </c>
      <c r="AB149" s="8">
        <f t="shared" si="365"/>
        <v>104.48198949056216</v>
      </c>
      <c r="AC149" s="8">
        <f t="shared" si="366"/>
        <v>99.812390892524164</v>
      </c>
      <c r="AD149" s="8">
        <f t="shared" si="367"/>
        <v>105.05978246556582</v>
      </c>
      <c r="AE149" s="8">
        <f t="shared" si="368"/>
        <v>101.59530566327857</v>
      </c>
      <c r="AF149" s="10">
        <f ca="1">+OFFSET('kdef-cy1722'!B$9,ROUNDDOWN((ROW(Sheet1!AF149)-ROW(Sheet1!AF$61))/4,0),0)</f>
        <v>101.3</v>
      </c>
      <c r="AG149" s="10">
        <f ca="1">+OFFSET('kdef-cy1722'!C$9,ROUNDDOWN((ROW(Sheet1!AG149)-ROW(Sheet1!AG$61))/4,0),0)</f>
        <v>135.4</v>
      </c>
      <c r="AH149" s="10">
        <f ca="1">+OFFSET('kdef-cy1722'!D$9,ROUNDDOWN((ROW(Sheet1!AH149)-ROW(Sheet1!AH$61))/4,0),0)</f>
        <v>104.7</v>
      </c>
      <c r="AI149" s="10">
        <f ca="1">+OFFSET('kdef-cy1722'!F$9,ROUNDDOWN((ROW(Sheet1!AI149)-ROW(Sheet1!AI$61))/4,0),0)</f>
        <v>95.9</v>
      </c>
      <c r="AJ149" s="10">
        <f ca="1">+OFFSET('kdef-cy1722'!G$9,ROUNDDOWN((ROW(Sheet1!AJ149)-ROW(Sheet1!AJ$61))/4,0),0)</f>
        <v>105.5</v>
      </c>
      <c r="AK149" s="10">
        <f ca="1">+OFFSET('kdef-cy1722'!H$9,ROUNDDOWN((ROW(Sheet1!AK149)-ROW(Sheet1!AK$61))/4,0),0)</f>
        <v>105.1</v>
      </c>
      <c r="AL149" s="10">
        <f ca="1">+OFFSET('kdef-cy1722'!I$9,ROUNDDOWN((ROW(Sheet1!AL149)-ROW(Sheet1!AL$61))/4,0),0)</f>
        <v>99.7</v>
      </c>
      <c r="AM149" s="10">
        <f ca="1">+OFFSET('def-cy1722'!$F$8,ROUNDDOWN((ROW(Sheet1!AM149)-ROW(Sheet1!AM$61))/4,0),0)</f>
        <v>105.1</v>
      </c>
      <c r="AN149" s="10">
        <f ca="1">+OFFSET('def-cy1722'!$G$8,ROUNDDOWN((ROW(Sheet1!AN149)-ROW(Sheet1!AN$61))/4,0),0)</f>
        <v>101.3</v>
      </c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9">
        <f t="shared" ca="1" si="452"/>
        <v>101.7</v>
      </c>
      <c r="AY149" s="9">
        <f t="shared" ca="1" si="453"/>
        <v>152.30000000000001</v>
      </c>
      <c r="AZ149" s="9">
        <f t="shared" ca="1" si="454"/>
        <v>104.8</v>
      </c>
      <c r="BA149" s="9">
        <f t="shared" ca="1" si="455"/>
        <v>96.8</v>
      </c>
      <c r="BB149" s="9">
        <f t="shared" ca="1" si="456"/>
        <v>104.2</v>
      </c>
      <c r="BC149" s="9">
        <f t="shared" ca="1" si="457"/>
        <v>105.9</v>
      </c>
      <c r="BD149" s="9">
        <f t="shared" ca="1" si="458"/>
        <v>99.9</v>
      </c>
      <c r="BE149" s="9">
        <f t="shared" ca="1" si="459"/>
        <v>105.9</v>
      </c>
      <c r="BF149" s="9">
        <f t="shared" ca="1" si="460"/>
        <v>102.1</v>
      </c>
      <c r="BG149">
        <f t="shared" ca="1" si="369"/>
        <v>3.9179181420559152E-4</v>
      </c>
      <c r="BH149">
        <f t="shared" ca="1" si="370"/>
        <v>-6.3113993001879143E-4</v>
      </c>
      <c r="BI149">
        <f t="shared" ca="1" si="371"/>
        <v>-1.0822895892118711E-3</v>
      </c>
      <c r="BJ149">
        <f t="shared" ca="1" si="372"/>
        <v>1.1786832618004442E-3</v>
      </c>
      <c r="BK149">
        <f t="shared" ca="1" si="373"/>
        <v>1.0769929149313041E-5</v>
      </c>
      <c r="BL149" s="13">
        <f t="shared" ca="1" si="374"/>
        <v>-1.3218451407531371E-4</v>
      </c>
      <c r="BM149">
        <f t="shared" ca="1" si="375"/>
        <v>2.3208695725606264E-2</v>
      </c>
      <c r="BN149">
        <f t="shared" ca="1" si="376"/>
        <v>3.9670964547701866E-3</v>
      </c>
      <c r="BO149" s="13">
        <f t="shared" ca="1" si="377"/>
        <v>2.7175792180376451E-2</v>
      </c>
      <c r="BP149">
        <f t="shared" ca="1" si="378"/>
        <v>-6.3654464424628334E-4</v>
      </c>
      <c r="BQ149">
        <f t="shared" ca="1" si="379"/>
        <v>7.5139982547263355E-3</v>
      </c>
      <c r="BR149">
        <f t="shared" ca="1" si="380"/>
        <v>1.2843787600087357E-3</v>
      </c>
      <c r="BS149" s="13">
        <f t="shared" ca="1" si="381"/>
        <v>8.161832370488788E-3</v>
      </c>
      <c r="BT149" s="5">
        <f t="shared" si="382"/>
        <v>79602.3</v>
      </c>
      <c r="BU149" s="5">
        <f t="shared" ca="1" si="383"/>
        <v>263406.43752171774</v>
      </c>
      <c r="BV149" s="5">
        <f t="shared" ca="1" si="384"/>
        <v>39913.346685316923</v>
      </c>
      <c r="BW149" s="5">
        <f t="shared" ca="1" si="385"/>
        <v>119554.69110563559</v>
      </c>
      <c r="BX149" s="5">
        <f t="shared" si="386"/>
        <v>80872.2</v>
      </c>
      <c r="BY149" s="5">
        <f t="shared" si="387"/>
        <v>267765.69999999995</v>
      </c>
      <c r="BZ149" s="5">
        <f t="shared" si="388"/>
        <v>39917.599999999999</v>
      </c>
      <c r="CA149" s="5">
        <f t="shared" si="389"/>
        <v>120789.79999999999</v>
      </c>
      <c r="CB149" s="9">
        <f t="shared" si="390"/>
        <v>101.59530566327857</v>
      </c>
      <c r="CC149" s="9">
        <f t="shared" ca="1" si="391"/>
        <v>101.65495669707116</v>
      </c>
      <c r="CD149" s="9">
        <f t="shared" ca="1" si="392"/>
        <v>100.0106563719565</v>
      </c>
      <c r="CE149" s="9">
        <f t="shared" ca="1" si="393"/>
        <v>101.03309111749792</v>
      </c>
      <c r="CG149" s="5">
        <f t="shared" si="394"/>
        <v>101.65223932303624</v>
      </c>
      <c r="CH149" s="5">
        <f t="shared" ca="1" si="395"/>
        <v>101.65495669707116</v>
      </c>
      <c r="CI149" s="5">
        <f t="shared" si="396"/>
        <v>100.04285660580695</v>
      </c>
      <c r="CJ149" s="5">
        <f t="shared" ca="1" si="397"/>
        <v>100.0106563719565</v>
      </c>
      <c r="CK149" s="5">
        <f t="shared" si="398"/>
        <v>101.07696221343767</v>
      </c>
      <c r="CL149" s="5">
        <f t="shared" ca="1" si="399"/>
        <v>101.03309111749792</v>
      </c>
      <c r="CN149" s="1">
        <f t="shared" si="400"/>
        <v>67.433082765955461</v>
      </c>
      <c r="CO149" s="1">
        <f t="shared" si="401"/>
        <v>10.352125222020293</v>
      </c>
      <c r="CP149" s="1">
        <f t="shared" ca="1" si="402"/>
        <v>34.255497963137834</v>
      </c>
      <c r="CQ149" s="1">
        <f t="shared" ca="1" si="403"/>
        <v>5.1906535730287864</v>
      </c>
      <c r="CR149" s="1">
        <f t="shared" ca="1" si="404"/>
        <v>15.547856446427998</v>
      </c>
      <c r="CS149" s="83">
        <f t="shared" si="405"/>
        <v>7.9916897092381107E-3</v>
      </c>
      <c r="CT149" s="83">
        <f t="shared" si="406"/>
        <v>1.7612118033854464E-3</v>
      </c>
      <c r="CU149" s="83">
        <f t="shared" ca="1" si="407"/>
        <v>2.5707588069517587E-3</v>
      </c>
      <c r="CV149" s="83">
        <f t="shared" ca="1" si="408"/>
        <v>2.9516038931434722E-2</v>
      </c>
      <c r="CW149" s="83">
        <f t="shared" ca="1" si="409"/>
        <v>1.0831656807493911E-2</v>
      </c>
      <c r="CX149" s="83">
        <f t="shared" si="410"/>
        <v>3.9800507627271E-3</v>
      </c>
      <c r="CY149" s="83">
        <f t="shared" si="411"/>
        <v>-3.6512554636217946E-3</v>
      </c>
      <c r="CZ149" s="83">
        <f t="shared" ca="1" si="412"/>
        <v>-3.8819125516188053E-3</v>
      </c>
      <c r="DA149" s="83">
        <f t="shared" ca="1" si="413"/>
        <v>-7.7128602896926373E-3</v>
      </c>
      <c r="DB149" s="83">
        <f t="shared" ca="1" si="414"/>
        <v>-4.9537001024379679E-3</v>
      </c>
      <c r="EO149" s="91">
        <v>81046.3</v>
      </c>
      <c r="EP149" s="129"/>
      <c r="EQ149" s="5">
        <f t="shared" ca="1" si="461"/>
        <v>20054.394828360251</v>
      </c>
      <c r="ER149" s="90">
        <f ca="1">+OFFSET($EK$6,(ROW(ER149)-ROW($ER$9))/4,0)</f>
        <v>847877.8053072308</v>
      </c>
      <c r="ES149" s="7">
        <f ca="1">+ES148+$EQ148</f>
        <v>915550.79106677033</v>
      </c>
      <c r="ET149" s="7">
        <f ca="1">+ET148+EQ148-(ES149-ER149)/4</f>
        <v>847877.80530723056</v>
      </c>
      <c r="EU149" s="132">
        <v>643407.30000000005</v>
      </c>
      <c r="EV149" s="5">
        <f t="shared" ca="1" si="462"/>
        <v>6438.666666666667</v>
      </c>
      <c r="EW149" s="92">
        <f t="shared" ca="1" si="415"/>
        <v>100.66666666666667</v>
      </c>
      <c r="EX149">
        <f t="shared" ref="EX149:EX154" ca="1" si="484">+L149/((ET149^$EM$19)*(EV149*EW149)^(1-$EM$19))</f>
        <v>0.72626128612394703</v>
      </c>
      <c r="EY149">
        <f t="shared" ca="1" si="463"/>
        <v>0.80211736094517327</v>
      </c>
      <c r="EZ149">
        <f t="shared" ref="EZ149:FA154" ca="1" si="485">+LN(EX149/EX148)</f>
        <v>-6.8961326654475774E-3</v>
      </c>
      <c r="FA149">
        <f t="shared" ca="1" si="485"/>
        <v>-5.9731848986597372E-3</v>
      </c>
      <c r="FC149" s="6">
        <f>+call!C187</f>
        <v>3.46666666666667E-2</v>
      </c>
      <c r="FE149" s="142">
        <f>fof!B211/10</f>
        <v>8357.7999999999993</v>
      </c>
      <c r="FF149" s="142">
        <f>fof!C211/10</f>
        <v>444461.3</v>
      </c>
      <c r="FN149" s="5">
        <f t="shared" si="418"/>
        <v>8357.7999999999993</v>
      </c>
      <c r="FO149" s="5">
        <f t="shared" si="419"/>
        <v>444461.3</v>
      </c>
      <c r="FP149" s="1">
        <f t="shared" si="420"/>
        <v>1.0869157320906708</v>
      </c>
      <c r="FQ149" s="1">
        <f t="shared" si="421"/>
        <v>57.80133279995588</v>
      </c>
      <c r="FR149" s="211">
        <f>+FP149/消費税調整!$E149*100</f>
        <v>1.0919869351710525</v>
      </c>
      <c r="FS149" s="211">
        <f>+FQ149/消費税調整!$E149*100</f>
        <v>58.071015433384588</v>
      </c>
      <c r="FT149" s="83">
        <f t="shared" si="422"/>
        <v>-0.40591229813483676</v>
      </c>
      <c r="FU149" s="83">
        <f t="shared" si="423"/>
        <v>-0.11467617975672659</v>
      </c>
      <c r="FW149" s="5">
        <f>kshotoku1722!E97</f>
        <v>267040.59999999998</v>
      </c>
      <c r="FX149" s="72">
        <f t="shared" ca="1" si="424"/>
        <v>0.4119985284820325</v>
      </c>
      <c r="FY149">
        <f t="shared" ca="1" si="425"/>
        <v>-5.0324088845399104E-3</v>
      </c>
      <c r="GA149" s="72">
        <f ca="1">+AVERAGE(OFFSET(Maikin05!$F$10,ROUNDDOWN((ROW(GA149)-ROW(GA$45))/4,0),MOD(ROW(GA149)-ROW(GA$45),4)*3):OFFSET(Maikin05!$F$10,ROUNDDOWN((ROW(GA149)-ROW(GA$45))/4,0),MOD(ROW(GA149)-ROW(GA$45),4)*3+2))</f>
        <v>100.66666666666667</v>
      </c>
      <c r="GB149" s="72">
        <f ca="1">+AVERAGE(OFFSET(Maikin30!$F$20,ROUNDDOWN((ROW(GB149)-ROW(GB$5))/4,0),MOD(ROW(GB149)-ROW(GB$5),4)*3):OFFSET(Maikin30!$F$20,ROUNDDOWN((ROW(GB149)-ROW(GB$5))/4,0),MOD(ROW(GB149)-ROW(GB$5),4)*3+2))</f>
        <v>101.13333333333333</v>
      </c>
      <c r="GC149" s="5">
        <f ca="1">+AVERAGE(OFFSET(Rocho!$J$66,(ROW(GC149)-ROW($GC$5))*3,0):OFFSET(Rocho!$J$66,(ROW(GC149)-ROW($GC$5))*3+2,0))</f>
        <v>6438.666666666667</v>
      </c>
      <c r="GD149" s="72">
        <f t="shared" ca="1" si="426"/>
        <v>84.291839331471422</v>
      </c>
      <c r="GE149">
        <f t="shared" ca="1" si="427"/>
        <v>1.9667004004721485E-2</v>
      </c>
      <c r="GG149" s="87" t="s">
        <v>368</v>
      </c>
      <c r="GH149" s="80">
        <f ca="1">+AVERAGE(OFFSET(Rocho!$B$6,(ROW(GH149)-ROW($GH$5))*3,0):OFFSET(Rocho!$B$6,(ROW(GH149)-ROW($GH$5))*3+2,0))/10000</f>
        <v>11120.666666666668</v>
      </c>
      <c r="GI149" s="82">
        <f>Rocho!T150</f>
        <v>8169.1944956141997</v>
      </c>
      <c r="GJ149">
        <f t="shared" si="466"/>
        <v>6.3508693052082336E-4</v>
      </c>
      <c r="GL149" s="94">
        <f t="shared" si="428"/>
        <v>267983.09999999992</v>
      </c>
      <c r="GM149" s="5">
        <f t="shared" si="467"/>
        <v>80872.2</v>
      </c>
      <c r="GN149" s="5">
        <f>+'gaku-mk1722'!C96-'gaku-mk1722'!D96</f>
        <v>7595.0999999999767</v>
      </c>
      <c r="GO149" s="5">
        <f t="shared" si="468"/>
        <v>23960.7</v>
      </c>
      <c r="GP149" s="5">
        <f t="shared" si="469"/>
        <v>15956.9</v>
      </c>
      <c r="GQ149" s="5">
        <f>+'gaku-mk1722'!H96</f>
        <v>1095.5</v>
      </c>
      <c r="GR149" s="5">
        <f>+'gaku-mk1722'!W96</f>
        <v>134093.4</v>
      </c>
      <c r="GS149" s="5">
        <f>+'gaku-mk1722'!M96</f>
        <v>87442</v>
      </c>
      <c r="GT149" s="5">
        <f>+'gaku-mk1722'!N96</f>
        <v>83032.7</v>
      </c>
      <c r="GU149" s="5">
        <f t="shared" si="470"/>
        <v>79602.3</v>
      </c>
      <c r="GV149" s="5">
        <f>+'gaku-jk1722'!C96-'gaku-jk1722'!D96</f>
        <v>7607.9000000000233</v>
      </c>
      <c r="GW149" s="5">
        <f t="shared" si="471"/>
        <v>24712.1</v>
      </c>
      <c r="GX149" s="5">
        <f t="shared" si="472"/>
        <v>15188.4</v>
      </c>
      <c r="GY149" s="5">
        <f>+'gaku-jk1722'!H96</f>
        <v>1201.7</v>
      </c>
      <c r="GZ149" s="5">
        <f>+'gaku-jk1722'!Z96</f>
        <v>132486.6</v>
      </c>
      <c r="HA149" s="5">
        <f>+'gaku-jk1722'!M96</f>
        <v>83029.7</v>
      </c>
      <c r="HB149" s="5">
        <f>+'gaku-jk1722'!N96</f>
        <v>88751.4</v>
      </c>
      <c r="HC149" s="9">
        <f t="shared" ca="1" si="481"/>
        <v>101.3</v>
      </c>
      <c r="HD149">
        <f ca="1">+OFFSET('def-cy1722'!$C$8,ROUNDDOWN((ROW(Sheet1!HG149)-ROW(Sheet1!HG$61))/4,0),0)</f>
        <v>101.2</v>
      </c>
      <c r="HE149" s="9">
        <f t="shared" ca="1" si="482"/>
        <v>95.9</v>
      </c>
      <c r="HF149" s="9">
        <f t="shared" ca="1" si="483"/>
        <v>105.1</v>
      </c>
      <c r="HG149">
        <f ca="1">+OFFSET('def-cy1722'!$H$8,ROUNDDOWN((ROW(Sheet1!HG149)-ROW(Sheet1!HG$61))/4,0),0)</f>
        <v>95.6</v>
      </c>
      <c r="HH149">
        <f ca="1">+OFFSET('def-cy1722'!$W$8,ROUNDDOWN((ROW(Sheet1!HG149)-ROW(Sheet1!HG$61))/4,0),0)</f>
        <v>100.9</v>
      </c>
      <c r="HI149">
        <f ca="1">+OFFSET('def-cy1722'!$M$8,ROUNDDOWN((ROW(Sheet1!HG149)-ROW(Sheet1!HG$61))/4,0),0)</f>
        <v>103.2</v>
      </c>
      <c r="HJ149">
        <f ca="1">+OFFSET('def-cy1722'!$N$8,ROUNDDOWN((ROW(Sheet1!HG149)-ROW(Sheet1!HG$61))/4,0),0)</f>
        <v>92.5</v>
      </c>
      <c r="HS149" s="9">
        <f t="shared" ca="1" si="473"/>
        <v>102.1</v>
      </c>
      <c r="HT149" s="9">
        <f t="shared" ca="1" si="474"/>
        <v>101.6</v>
      </c>
      <c r="HU149" s="9">
        <f t="shared" ca="1" si="475"/>
        <v>96.8</v>
      </c>
      <c r="HV149" s="9">
        <f t="shared" ca="1" si="476"/>
        <v>105.9</v>
      </c>
      <c r="HW149" s="9">
        <f t="shared" ca="1" si="477"/>
        <v>99.6</v>
      </c>
      <c r="HX149" s="9">
        <f t="shared" ca="1" si="478"/>
        <v>101.5</v>
      </c>
      <c r="HY149" s="9">
        <f t="shared" ca="1" si="479"/>
        <v>112.6</v>
      </c>
      <c r="HZ149" s="9">
        <f t="shared" ca="1" si="480"/>
        <v>106.1</v>
      </c>
      <c r="IA149">
        <f t="shared" ca="1" si="432"/>
        <v>-2.9320841638058885E-4</v>
      </c>
      <c r="IB149">
        <f t="shared" ca="1" si="433"/>
        <v>6.9636376672162938E-5</v>
      </c>
      <c r="IC149">
        <f t="shared" ca="1" si="434"/>
        <v>3.4611359138266465E-3</v>
      </c>
      <c r="ID149">
        <f t="shared" ca="1" si="435"/>
        <v>5.9161704628107805E-4</v>
      </c>
      <c r="IE149">
        <f t="shared" ref="IE149:IE150" ca="1" si="486">+HW149*(GY149-GY148)/($HS149*$GU148+$HT149*$GV148+$HU149*$GW148+$HV149*$GX148+$HW149*$GY148+$HX149*$GZ148+$HY149*$HA148-$HZ149*$HB148)</f>
        <v>-6.3864549371811996E-3</v>
      </c>
      <c r="IF149">
        <f t="shared" ca="1" si="464"/>
        <v>6.2731533849573473E-3</v>
      </c>
      <c r="IG149">
        <f t="shared" ca="1" si="437"/>
        <v>-1.5607609404859937E-4</v>
      </c>
      <c r="IH149">
        <f t="shared" ca="1" si="438"/>
        <v>7.3301617807600737E-3</v>
      </c>
      <c r="II149">
        <f t="shared" ca="1" si="439"/>
        <v>1.0889965054886921E-2</v>
      </c>
      <c r="IJ149" s="5">
        <f t="shared" ca="1" si="440"/>
        <v>277015.76223662624</v>
      </c>
      <c r="IK149" s="1">
        <f t="shared" ca="1" si="441"/>
        <v>36.025364331771257</v>
      </c>
      <c r="IL149">
        <f t="shared" ca="1" si="442"/>
        <v>1.3534048443166352E-2</v>
      </c>
      <c r="IM149" s="5">
        <f t="shared" si="443"/>
        <v>267983.09999999992</v>
      </c>
      <c r="IN149">
        <f t="shared" ca="1" si="444"/>
        <v>96.739296650957129</v>
      </c>
      <c r="IW149">
        <f>+util!B147</f>
        <v>96.066666666666706</v>
      </c>
      <c r="IX149">
        <f t="shared" si="445"/>
        <v>-1.9244580174354427E-2</v>
      </c>
      <c r="IY149">
        <f t="shared" si="446"/>
        <v>-1.1546748104612656E-2</v>
      </c>
      <c r="JA149" s="5">
        <f t="shared" si="447"/>
        <v>147193.29999999999</v>
      </c>
      <c r="JB149" s="1">
        <f t="shared" si="448"/>
        <v>3.6874286029220191</v>
      </c>
      <c r="JC149" s="5">
        <f t="shared" ca="1" si="449"/>
        <v>152154.61047963248</v>
      </c>
      <c r="JD149" s="1">
        <f t="shared" ca="1" si="450"/>
        <v>19.787412936471391</v>
      </c>
      <c r="JE149">
        <f t="shared" ca="1" si="451"/>
        <v>2.9863336648609268E-2</v>
      </c>
      <c r="JG149">
        <f t="shared" si="465"/>
        <v>0.55541138573447757</v>
      </c>
    </row>
    <row r="150" spans="1:267" x14ac:dyDescent="0.15">
      <c r="A150" t="s">
        <v>1055</v>
      </c>
      <c r="B150" s="5">
        <f>+'gaku-mk1722'!B97</f>
        <v>536671.6</v>
      </c>
      <c r="C150" s="5">
        <f>+'kgaku-mk1722'!B98</f>
        <v>291834.59999999998</v>
      </c>
      <c r="D150" s="5">
        <f>+'kgaku-mk1722'!C98</f>
        <v>1691.7</v>
      </c>
      <c r="E150" s="5">
        <f>+'kgaku-mk1722'!D98</f>
        <v>2837.7</v>
      </c>
      <c r="F150" s="5">
        <f>+'kgaku-mk1722'!F98</f>
        <v>24315.4</v>
      </c>
      <c r="G150" s="5">
        <f>+'kgaku-mk1722'!G98</f>
        <v>15530</v>
      </c>
      <c r="H150" s="5">
        <f>+'kgaku-mk1722'!H98</f>
        <v>78557.8</v>
      </c>
      <c r="I150" s="5">
        <f>+'kgaku-mk1722'!I98</f>
        <v>174577.6</v>
      </c>
      <c r="J150" s="5">
        <f>+'gaku-mk1722'!F97</f>
        <v>16396.5</v>
      </c>
      <c r="K150" s="5">
        <f>+'gaku-mk1722'!G97</f>
        <v>81734.8</v>
      </c>
      <c r="L150" s="5">
        <f>+'gaku-jk1722'!B97</f>
        <v>521139.6</v>
      </c>
      <c r="M150" s="5">
        <f>+'kgaku-jk1722'!B98</f>
        <v>288412.2</v>
      </c>
      <c r="N150" s="5">
        <f>+'kgaku-jk1722'!C98</f>
        <v>1247.5999999999999</v>
      </c>
      <c r="O150" s="5">
        <f>+'kgaku-jk1722'!D98</f>
        <v>2709.4</v>
      </c>
      <c r="P150" s="5">
        <f>+'kgaku-jk1722'!F98</f>
        <v>25274.6</v>
      </c>
      <c r="Q150" s="5">
        <f>+'kgaku-jk1722'!G98</f>
        <v>14712.7</v>
      </c>
      <c r="R150" s="5">
        <f>+'kgaku-jk1722'!H98</f>
        <v>75029.7</v>
      </c>
      <c r="S150" s="5">
        <f>+'kgaku-jk1722'!I98</f>
        <v>175172.7</v>
      </c>
      <c r="T150" s="5">
        <f>+'gaku-jk1722'!F97</f>
        <v>15678.1</v>
      </c>
      <c r="U150" s="5">
        <f>+'gaku-jk1722'!G97</f>
        <v>80712.600000000006</v>
      </c>
      <c r="V150" s="8">
        <f t="shared" si="359"/>
        <v>102.980391434464</v>
      </c>
      <c r="W150" s="8">
        <f t="shared" si="360"/>
        <v>101.1866349620439</v>
      </c>
      <c r="X150" s="8">
        <f t="shared" si="361"/>
        <v>135.59634498236613</v>
      </c>
      <c r="Y150" s="8">
        <f t="shared" si="362"/>
        <v>104.73536576363769</v>
      </c>
      <c r="Z150" s="8">
        <f t="shared" si="363"/>
        <v>96.204885537258761</v>
      </c>
      <c r="AA150" s="8">
        <f t="shared" si="364"/>
        <v>105.55506467201805</v>
      </c>
      <c r="AB150" s="8">
        <f t="shared" si="365"/>
        <v>104.70227123392471</v>
      </c>
      <c r="AC150" s="8">
        <f t="shared" si="366"/>
        <v>99.660278114112515</v>
      </c>
      <c r="AD150" s="8">
        <f t="shared" si="367"/>
        <v>104.58218789266556</v>
      </c>
      <c r="AE150" s="8">
        <f t="shared" si="368"/>
        <v>101.26646892802363</v>
      </c>
      <c r="AF150" s="10">
        <f ca="1">+OFFSET('kdef-cy1722'!B$9,ROUNDDOWN((ROW(Sheet1!AF150)-ROW(Sheet1!AF$61))/4,0),0)</f>
        <v>101.3</v>
      </c>
      <c r="AG150" s="10">
        <f ca="1">+OFFSET('kdef-cy1722'!C$9,ROUNDDOWN((ROW(Sheet1!AG150)-ROW(Sheet1!AG$61))/4,0),0)</f>
        <v>135.4</v>
      </c>
      <c r="AH150" s="10">
        <f ca="1">+OFFSET('kdef-cy1722'!D$9,ROUNDDOWN((ROW(Sheet1!AH150)-ROW(Sheet1!AH$61))/4,0),0)</f>
        <v>104.7</v>
      </c>
      <c r="AI150" s="10">
        <f ca="1">+OFFSET('kdef-cy1722'!F$9,ROUNDDOWN((ROW(Sheet1!AI150)-ROW(Sheet1!AI$61))/4,0),0)</f>
        <v>95.9</v>
      </c>
      <c r="AJ150" s="10">
        <f ca="1">+OFFSET('kdef-cy1722'!G$9,ROUNDDOWN((ROW(Sheet1!AJ150)-ROW(Sheet1!AJ$61))/4,0),0)</f>
        <v>105.5</v>
      </c>
      <c r="AK150" s="10">
        <f ca="1">+OFFSET('kdef-cy1722'!H$9,ROUNDDOWN((ROW(Sheet1!AK150)-ROW(Sheet1!AK$61))/4,0),0)</f>
        <v>105.1</v>
      </c>
      <c r="AL150" s="10">
        <f ca="1">+OFFSET('kdef-cy1722'!I$9,ROUNDDOWN((ROW(Sheet1!AL150)-ROW(Sheet1!AL$61))/4,0),0)</f>
        <v>99.7</v>
      </c>
      <c r="AM150" s="10">
        <f ca="1">+OFFSET('def-cy1722'!$F$8,ROUNDDOWN((ROW(Sheet1!AM150)-ROW(Sheet1!AM$61))/4,0),0)</f>
        <v>105.1</v>
      </c>
      <c r="AN150" s="10">
        <f ca="1">+OFFSET('def-cy1722'!$G$8,ROUNDDOWN((ROW(Sheet1!AN150)-ROW(Sheet1!AN$61))/4,0),0)</f>
        <v>101.3</v>
      </c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9">
        <f t="shared" ca="1" si="452"/>
        <v>101.7</v>
      </c>
      <c r="AY150" s="9">
        <f t="shared" ca="1" si="453"/>
        <v>152.30000000000001</v>
      </c>
      <c r="AZ150" s="9">
        <f t="shared" ca="1" si="454"/>
        <v>104.8</v>
      </c>
      <c r="BA150" s="9">
        <f t="shared" ca="1" si="455"/>
        <v>96.8</v>
      </c>
      <c r="BB150" s="9">
        <f t="shared" ca="1" si="456"/>
        <v>104.2</v>
      </c>
      <c r="BC150" s="9">
        <f t="shared" ca="1" si="457"/>
        <v>105.9</v>
      </c>
      <c r="BD150" s="9">
        <f t="shared" ca="1" si="458"/>
        <v>99.9</v>
      </c>
      <c r="BE150" s="9">
        <f t="shared" ca="1" si="459"/>
        <v>105.9</v>
      </c>
      <c r="BF150" s="9">
        <f t="shared" ca="1" si="460"/>
        <v>102.1</v>
      </c>
      <c r="BG150">
        <f t="shared" ca="1" si="369"/>
        <v>4.8300953643486897E-4</v>
      </c>
      <c r="BH150">
        <f t="shared" ca="1" si="370"/>
        <v>1.1654253664241496E-3</v>
      </c>
      <c r="BI150">
        <f t="shared" ca="1" si="371"/>
        <v>-9.5381146516073886E-4</v>
      </c>
      <c r="BJ150">
        <f t="shared" ca="1" si="372"/>
        <v>-2.2029407770788713E-3</v>
      </c>
      <c r="BK150">
        <f t="shared" ca="1" si="373"/>
        <v>1.0689639243316267E-3</v>
      </c>
      <c r="BL150" s="13">
        <f t="shared" ca="1" si="374"/>
        <v>-4.39353415048965E-4</v>
      </c>
      <c r="BM150">
        <f t="shared" ca="1" si="375"/>
        <v>1.3610516811595382E-2</v>
      </c>
      <c r="BN150">
        <f t="shared" ca="1" si="376"/>
        <v>1.2962918673120161E-2</v>
      </c>
      <c r="BO150" s="13">
        <f t="shared" ca="1" si="377"/>
        <v>2.6573435484715545E-2</v>
      </c>
      <c r="BP150">
        <f t="shared" ca="1" si="378"/>
        <v>9.3471173088002808E-3</v>
      </c>
      <c r="BQ150">
        <f t="shared" ca="1" si="379"/>
        <v>4.4896190842013649E-3</v>
      </c>
      <c r="BR150">
        <f t="shared" ca="1" si="380"/>
        <v>4.2759997924699412E-3</v>
      </c>
      <c r="BS150" s="13">
        <f t="shared" ca="1" si="381"/>
        <v>1.8112736185471587E-2</v>
      </c>
      <c r="BT150" s="5">
        <f t="shared" si="382"/>
        <v>80712.600000000006</v>
      </c>
      <c r="BU150" s="5">
        <f t="shared" ca="1" si="383"/>
        <v>263290.70900384668</v>
      </c>
      <c r="BV150" s="5">
        <f t="shared" ca="1" si="384"/>
        <v>40973.981428438281</v>
      </c>
      <c r="BW150" s="5">
        <f t="shared" ca="1" si="385"/>
        <v>121720.15368536752</v>
      </c>
      <c r="BX150" s="5">
        <f t="shared" si="386"/>
        <v>81734.8</v>
      </c>
      <c r="BY150" s="5">
        <f t="shared" si="387"/>
        <v>267519.40000000002</v>
      </c>
      <c r="BZ150" s="5">
        <f t="shared" si="388"/>
        <v>40711.9</v>
      </c>
      <c r="CA150" s="5">
        <f t="shared" si="389"/>
        <v>122446.70000000001</v>
      </c>
      <c r="CB150" s="9">
        <f t="shared" si="390"/>
        <v>101.26646892802363</v>
      </c>
      <c r="CC150" s="9">
        <f t="shared" ca="1" si="391"/>
        <v>101.60609199320116</v>
      </c>
      <c r="CD150" s="9">
        <f t="shared" ca="1" si="392"/>
        <v>99.360371095750097</v>
      </c>
      <c r="CE150" s="9">
        <f t="shared" ca="1" si="393"/>
        <v>100.59689894617661</v>
      </c>
      <c r="CG150" s="5">
        <f t="shared" si="394"/>
        <v>101.60771608508286</v>
      </c>
      <c r="CH150" s="5">
        <f t="shared" ca="1" si="395"/>
        <v>101.60609199320116</v>
      </c>
      <c r="CI150" s="5">
        <f t="shared" si="396"/>
        <v>99.412004580894546</v>
      </c>
      <c r="CJ150" s="5">
        <f t="shared" ca="1" si="397"/>
        <v>99.360371095750097</v>
      </c>
      <c r="CK150" s="5">
        <f t="shared" si="398"/>
        <v>100.64225378970011</v>
      </c>
      <c r="CL150" s="5">
        <f t="shared" ca="1" si="399"/>
        <v>100.59689894617661</v>
      </c>
      <c r="CN150" s="1">
        <f t="shared" si="400"/>
        <v>67.921224262270343</v>
      </c>
      <c r="CO150" s="1">
        <f t="shared" si="401"/>
        <v>10.51944355291926</v>
      </c>
      <c r="CP150" s="1">
        <f t="shared" ca="1" si="402"/>
        <v>34.315233945803449</v>
      </c>
      <c r="CQ150" s="1">
        <f t="shared" ca="1" si="403"/>
        <v>5.3402255010347641</v>
      </c>
      <c r="CR150" s="1">
        <f t="shared" ca="1" si="404"/>
        <v>15.864044597075063</v>
      </c>
      <c r="CS150" s="83">
        <f t="shared" si="405"/>
        <v>7.2128271840361342E-3</v>
      </c>
      <c r="CT150" s="83">
        <f t="shared" si="406"/>
        <v>1.6033477607584452E-2</v>
      </c>
      <c r="CU150" s="83">
        <f t="shared" ca="1" si="407"/>
        <v>1.742317636524665E-3</v>
      </c>
      <c r="CV150" s="83">
        <f t="shared" ca="1" si="408"/>
        <v>2.8408262196687788E-2</v>
      </c>
      <c r="CW150" s="83">
        <f t="shared" ca="1" si="409"/>
        <v>2.0132422407167821E-2</v>
      </c>
      <c r="CX150" s="83">
        <f t="shared" si="410"/>
        <v>-3.3100922742414292E-3</v>
      </c>
      <c r="CY150" s="83">
        <f t="shared" si="411"/>
        <v>-3.2419811365217445E-3</v>
      </c>
      <c r="CZ150" s="83">
        <f t="shared" ca="1" si="412"/>
        <v>-4.8080736694235311E-4</v>
      </c>
      <c r="DA150" s="83">
        <f t="shared" ca="1" si="413"/>
        <v>-6.5233909913435884E-3</v>
      </c>
      <c r="DB150" s="83">
        <f t="shared" ca="1" si="414"/>
        <v>-4.3266664016068995E-3</v>
      </c>
      <c r="EO150" s="91">
        <v>81715.199999999997</v>
      </c>
      <c r="EP150" s="129"/>
      <c r="EQ150" s="5">
        <f t="shared" ca="1" si="461"/>
        <v>20307.584243655692</v>
      </c>
      <c r="ER150" s="7">
        <f ca="1">+ER149+$EQ149</f>
        <v>867932.20013559109</v>
      </c>
      <c r="ES150" s="4">
        <f ca="1">+ER149+EQ149</f>
        <v>867932.20013559109</v>
      </c>
      <c r="ET150" s="90">
        <f ca="1">+ET149+EQ149-(ES149-ER149)/4</f>
        <v>851013.95369570598</v>
      </c>
      <c r="EU150" s="132">
        <v>647337.9</v>
      </c>
      <c r="EV150" s="5">
        <f t="shared" ca="1" si="462"/>
        <v>6451.333333333333</v>
      </c>
      <c r="EW150" s="92">
        <f t="shared" ca="1" si="415"/>
        <v>99.233333333333334</v>
      </c>
      <c r="EX150">
        <f t="shared" ca="1" si="484"/>
        <v>0.73475127856614242</v>
      </c>
      <c r="EY150">
        <f t="shared" ca="1" si="463"/>
        <v>0.81079373306279401</v>
      </c>
      <c r="EZ150">
        <f t="shared" ca="1" si="485"/>
        <v>1.1622197115858683E-2</v>
      </c>
      <c r="FA150">
        <f t="shared" ca="1" si="485"/>
        <v>1.0758752718710405E-2</v>
      </c>
      <c r="FC150" s="6">
        <f>+call!C188</f>
        <v>-5.0333333333333299E-2</v>
      </c>
      <c r="FE150" s="142">
        <f>fof!B212/10</f>
        <v>7530.9</v>
      </c>
      <c r="FF150" s="142">
        <f>fof!C212/10</f>
        <v>416500.2</v>
      </c>
      <c r="FN150" s="5">
        <f t="shared" ref="FN150:FN151" si="487">+FE150</f>
        <v>7530.9</v>
      </c>
      <c r="FO150" s="5">
        <f t="shared" ref="FO150:FO151" si="488">+FF150</f>
        <v>416500.2</v>
      </c>
      <c r="FP150" s="1">
        <f t="shared" ref="FP150:FP151" si="489">+FN150/$GI170</f>
        <v>0.98151809572086191</v>
      </c>
      <c r="FQ150" s="1">
        <f t="shared" ref="FQ150:FQ151" si="490">+FO150/$GI170</f>
        <v>54.283350352727851</v>
      </c>
      <c r="FR150" s="211">
        <f>+FP150/消費税調整!$E150*100</f>
        <v>0.98936702898496198</v>
      </c>
      <c r="FS150" s="211">
        <f>+FQ150/消費税調整!$E150*100</f>
        <v>54.717439541839951</v>
      </c>
      <c r="FT150" s="83">
        <f t="shared" ref="FT150:FT151" si="491">+LN(FR150/FR149)</f>
        <v>-9.8688818117974142E-2</v>
      </c>
      <c r="FU150" s="83">
        <f t="shared" ref="FU150:FU151" si="492">+LN(FS150/FS149)</f>
        <v>-5.9484185378008314E-2</v>
      </c>
      <c r="FW150" s="5">
        <f>kshotoku1722!E98</f>
        <v>266558.59999999998</v>
      </c>
      <c r="FX150" s="72">
        <f t="shared" ca="1" si="424"/>
        <v>0.41637595024706137</v>
      </c>
      <c r="FY150">
        <f t="shared" ca="1" si="425"/>
        <v>1.0568801004124259E-2</v>
      </c>
      <c r="GA150" s="72">
        <f ca="1">+AVERAGE(OFFSET(Maikin05!$F$10,ROUNDDOWN((ROW(GA150)-ROW(GA$45))/4,0),MOD(ROW(GA150)-ROW(GA$45),4)*3):OFFSET(Maikin05!$F$10,ROUNDDOWN((ROW(GA150)-ROW(GA$45))/4,0),MOD(ROW(GA150)-ROW(GA$45),4)*3+2))</f>
        <v>99.233333333333334</v>
      </c>
      <c r="GB150" s="72">
        <f ca="1">+AVERAGE(OFFSET(Maikin30!$F$20,ROUNDDOWN((ROW(GB150)-ROW(GB$5))/4,0),MOD(ROW(GB150)-ROW(GB$5),4)*3):OFFSET(Maikin30!$F$20,ROUNDDOWN((ROW(GB150)-ROW(GB$5))/4,0),MOD(ROW(GB150)-ROW(GB$5),4)*3+2))</f>
        <v>99.600000000000009</v>
      </c>
      <c r="GC150" s="5">
        <f ca="1">+AVERAGE(OFFSET(Rocho!$J$66,(ROW(GC150)-ROW($GC$5))*3,0):OFFSET(Rocho!$J$66,(ROW(GC150)-ROW($GC$5))*3+2,0))</f>
        <v>6451.333333333333</v>
      </c>
      <c r="GD150" s="72">
        <f t="shared" ca="1" si="426"/>
        <v>83.436963776764628</v>
      </c>
      <c r="GE150">
        <f t="shared" ca="1" si="427"/>
        <v>-1.0193633310119387E-2</v>
      </c>
      <c r="GG150" s="87" t="s">
        <v>369</v>
      </c>
      <c r="GH150" s="80">
        <f ca="1">+AVERAGE(OFFSET(Rocho!$B$6,(ROW(GH150)-ROW($GH$5))*3,0):OFFSET(Rocho!$B$6,(ROW(GH150)-ROW($GH$5))*3+2,0))/10000</f>
        <v>11120</v>
      </c>
      <c r="GI150" s="82">
        <f>Rocho!T151</f>
        <v>8164.0591820520804</v>
      </c>
      <c r="GJ150">
        <f t="shared" si="466"/>
        <v>-6.2881699294916053E-4</v>
      </c>
      <c r="GL150" s="94">
        <f t="shared" si="428"/>
        <v>269152.39999999997</v>
      </c>
      <c r="GM150" s="5">
        <f t="shared" si="467"/>
        <v>81734.8</v>
      </c>
      <c r="GN150" s="5">
        <f>+'gaku-mk1722'!C97-'gaku-mk1722'!D97</f>
        <v>7593.7000000000116</v>
      </c>
      <c r="GO150" s="5">
        <f t="shared" si="468"/>
        <v>24315.4</v>
      </c>
      <c r="GP150" s="5">
        <f t="shared" si="469"/>
        <v>16396.5</v>
      </c>
      <c r="GQ150" s="5">
        <f>+'gaku-mk1722'!H97</f>
        <v>2618.8000000000002</v>
      </c>
      <c r="GR150" s="5">
        <f>+'gaku-mk1722'!W97</f>
        <v>131701.4</v>
      </c>
      <c r="GS150" s="5">
        <f>+'gaku-mk1722'!M97</f>
        <v>84757</v>
      </c>
      <c r="GT150" s="5">
        <f>+'gaku-mk1722'!N97</f>
        <v>79965.2</v>
      </c>
      <c r="GU150" s="5">
        <f t="shared" si="470"/>
        <v>80712.600000000006</v>
      </c>
      <c r="GV150" s="5">
        <f>+'gaku-jk1722'!C97-'gaku-jk1722'!D97</f>
        <v>7624.0999999999767</v>
      </c>
      <c r="GW150" s="5">
        <f t="shared" si="471"/>
        <v>25274.6</v>
      </c>
      <c r="GX150" s="5">
        <f t="shared" si="472"/>
        <v>15678.1</v>
      </c>
      <c r="GY150" s="5">
        <f>+'gaku-jk1722'!H97</f>
        <v>3151.6</v>
      </c>
      <c r="GZ150" s="5">
        <f>+'gaku-jk1722'!Z97</f>
        <v>130855.4</v>
      </c>
      <c r="HA150" s="5">
        <f>+'gaku-jk1722'!M97</f>
        <v>82320.399999999994</v>
      </c>
      <c r="HB150" s="5">
        <f>+'gaku-jk1722'!N97</f>
        <v>87715</v>
      </c>
      <c r="HC150" s="9">
        <f t="shared" ca="1" si="481"/>
        <v>101.3</v>
      </c>
      <c r="HD150">
        <f ca="1">+OFFSET('def-cy1722'!$C$8,ROUNDDOWN((ROW(Sheet1!HG150)-ROW(Sheet1!HG$61))/4,0),0)</f>
        <v>101.2</v>
      </c>
      <c r="HE150" s="9">
        <f t="shared" ca="1" si="482"/>
        <v>95.9</v>
      </c>
      <c r="HF150" s="9">
        <f t="shared" ca="1" si="483"/>
        <v>105.1</v>
      </c>
      <c r="HG150">
        <f ca="1">+OFFSET('def-cy1722'!$H$8,ROUNDDOWN((ROW(Sheet1!HG150)-ROW(Sheet1!HG$61))/4,0),0)</f>
        <v>95.6</v>
      </c>
      <c r="HH150">
        <f ca="1">+OFFSET('def-cy1722'!$W$8,ROUNDDOWN((ROW(Sheet1!HG150)-ROW(Sheet1!HG$61))/4,0),0)</f>
        <v>100.9</v>
      </c>
      <c r="HI150">
        <f ca="1">+OFFSET('def-cy1722'!$M$8,ROUNDDOWN((ROW(Sheet1!HG150)-ROW(Sheet1!HG$61))/4,0),0)</f>
        <v>103.2</v>
      </c>
      <c r="HJ150">
        <f ca="1">+OFFSET('def-cy1722'!$N$8,ROUNDDOWN((ROW(Sheet1!HG150)-ROW(Sheet1!HG$61))/4,0),0)</f>
        <v>92.5</v>
      </c>
      <c r="HS150" s="9">
        <f t="shared" ca="1" si="473"/>
        <v>102.1</v>
      </c>
      <c r="HT150" s="9">
        <f t="shared" ca="1" si="474"/>
        <v>101.6</v>
      </c>
      <c r="HU150" s="9">
        <f t="shared" ca="1" si="475"/>
        <v>96.8</v>
      </c>
      <c r="HV150" s="9">
        <f t="shared" ca="1" si="476"/>
        <v>105.9</v>
      </c>
      <c r="HW150" s="9">
        <f t="shared" ca="1" si="477"/>
        <v>99.6</v>
      </c>
      <c r="HX150" s="9">
        <f t="shared" ca="1" si="478"/>
        <v>101.5</v>
      </c>
      <c r="HY150" s="9">
        <f t="shared" ca="1" si="479"/>
        <v>112.6</v>
      </c>
      <c r="HZ150" s="9">
        <f t="shared" ca="1" si="480"/>
        <v>106.1</v>
      </c>
      <c r="IA150">
        <f t="shared" ca="1" si="432"/>
        <v>4.2938970077347335E-3</v>
      </c>
      <c r="IB150">
        <f t="shared" ca="1" si="433"/>
        <v>6.2343942681050186E-5</v>
      </c>
      <c r="IC150">
        <f t="shared" ca="1" si="434"/>
        <v>2.0624499848066373E-3</v>
      </c>
      <c r="ID150">
        <f t="shared" ca="1" si="435"/>
        <v>1.964317137292637E-3</v>
      </c>
      <c r="IE150">
        <f t="shared" ca="1" si="486"/>
        <v>7.3562625169384093E-3</v>
      </c>
      <c r="IF150">
        <f t="shared" ca="1" si="464"/>
        <v>-6.2713176151420755E-3</v>
      </c>
      <c r="IG150">
        <f t="shared" ca="1" si="437"/>
        <v>-3.0251986074848417E-3</v>
      </c>
      <c r="IH150">
        <f t="shared" ca="1" si="438"/>
        <v>4.1651277819523521E-3</v>
      </c>
      <c r="II150">
        <f t="shared" ca="1" si="439"/>
        <v>1.0607882148778901E-2</v>
      </c>
      <c r="IJ150" s="5">
        <f t="shared" ca="1" si="440"/>
        <v>279954.31279578654</v>
      </c>
      <c r="IK150" s="1">
        <f t="shared" ca="1" si="441"/>
        <v>36.487036607067274</v>
      </c>
      <c r="IL150">
        <f t="shared" ca="1" si="442"/>
        <v>1.2733780915170743E-2</v>
      </c>
      <c r="IM150" s="5">
        <f t="shared" si="443"/>
        <v>269152.39999999997</v>
      </c>
      <c r="IN150">
        <f t="shared" ca="1" si="444"/>
        <v>96.141544422762266</v>
      </c>
      <c r="IW150">
        <f>+util!B148</f>
        <v>96.3</v>
      </c>
      <c r="IX150">
        <f t="shared" si="445"/>
        <v>2.4259239067673352E-3</v>
      </c>
      <c r="IY150">
        <f t="shared" si="446"/>
        <v>1.455554344060401E-3</v>
      </c>
      <c r="JA150" s="5">
        <f t="shared" si="447"/>
        <v>146705.70000000001</v>
      </c>
      <c r="JB150" s="1">
        <f t="shared" si="448"/>
        <v>3.6035090477231475</v>
      </c>
      <c r="JC150" s="5">
        <f t="shared" ca="1" si="449"/>
        <v>152593.4505013696</v>
      </c>
      <c r="JD150" s="1">
        <f t="shared" ca="1" si="450"/>
        <v>19.88782654869669</v>
      </c>
      <c r="JE150">
        <f t="shared" ca="1" si="451"/>
        <v>5.061788053479596E-3</v>
      </c>
      <c r="JG150">
        <f t="shared" si="465"/>
        <v>0.55342599180718566</v>
      </c>
    </row>
    <row r="151" spans="1:267" x14ac:dyDescent="0.15">
      <c r="A151" t="s">
        <v>1056</v>
      </c>
      <c r="B151" s="5">
        <f>+'gaku-mk1722'!B98</f>
        <v>536581.19999999995</v>
      </c>
      <c r="C151" s="5">
        <f>+'kgaku-mk1722'!B99</f>
        <v>292631.2</v>
      </c>
      <c r="D151" s="5">
        <f>+'kgaku-mk1722'!C99</f>
        <v>1713.2</v>
      </c>
      <c r="E151" s="5">
        <f>+'kgaku-mk1722'!D99</f>
        <v>3156.2</v>
      </c>
      <c r="F151" s="5">
        <f>+'kgaku-mk1722'!F99</f>
        <v>24855.5</v>
      </c>
      <c r="G151" s="5">
        <f>+'kgaku-mk1722'!G99</f>
        <v>15397</v>
      </c>
      <c r="H151" s="5">
        <f>+'kgaku-mk1722'!H99</f>
        <v>78452.800000000003</v>
      </c>
      <c r="I151" s="5">
        <f>+'kgaku-mk1722'!I99</f>
        <v>175368.8</v>
      </c>
      <c r="J151" s="5">
        <f>+'gaku-mk1722'!F98</f>
        <v>16907.8</v>
      </c>
      <c r="K151" s="5">
        <f>+'gaku-mk1722'!G98</f>
        <v>81291.899999999994</v>
      </c>
      <c r="L151" s="5">
        <f>+'gaku-jk1722'!B98</f>
        <v>522259.3</v>
      </c>
      <c r="M151" s="5">
        <f>+'kgaku-jk1722'!B99</f>
        <v>289522.59999999998</v>
      </c>
      <c r="N151" s="5">
        <f>+'kgaku-jk1722'!C99</f>
        <v>1303.7</v>
      </c>
      <c r="O151" s="5">
        <f>+'kgaku-jk1722'!D99</f>
        <v>3021.7</v>
      </c>
      <c r="P151" s="5">
        <f>+'kgaku-jk1722'!F99</f>
        <v>26097.599999999999</v>
      </c>
      <c r="Q151" s="5">
        <f>+'kgaku-jk1722'!G99</f>
        <v>14593.6</v>
      </c>
      <c r="R151" s="5">
        <f>+'kgaku-jk1722'!H99</f>
        <v>74768</v>
      </c>
      <c r="S151" s="5">
        <f>+'kgaku-jk1722'!I99</f>
        <v>176150.2</v>
      </c>
      <c r="T151" s="5">
        <f>+'gaku-jk1722'!F98</f>
        <v>16119.8</v>
      </c>
      <c r="U151" s="5">
        <f>+'gaku-jk1722'!G98</f>
        <v>80502.3</v>
      </c>
      <c r="V151" s="8">
        <f t="shared" ref="V151" si="493">+B151/L151*100</f>
        <v>102.74229678628987</v>
      </c>
      <c r="W151" s="8">
        <f t="shared" ref="W151" si="494">+C151/M151*100</f>
        <v>101.07369856446442</v>
      </c>
      <c r="X151" s="8">
        <f t="shared" ref="X151" si="495">+D151/N151*100</f>
        <v>131.41060059829715</v>
      </c>
      <c r="Y151" s="8">
        <f t="shared" ref="Y151" si="496">+E151/O151*100</f>
        <v>104.45113677731079</v>
      </c>
      <c r="Z151" s="8">
        <f t="shared" ref="Z151" si="497">+F151/P151*100</f>
        <v>95.240558518791005</v>
      </c>
      <c r="AA151" s="8">
        <f t="shared" ref="AA151" si="498">+G151/Q151*100</f>
        <v>105.50515294375617</v>
      </c>
      <c r="AB151" s="8">
        <f t="shared" ref="AB151" si="499">+H151/R151*100</f>
        <v>104.92831157714531</v>
      </c>
      <c r="AC151" s="8">
        <f t="shared" ref="AC151" si="500">+I151/S151*100</f>
        <v>99.556401298437351</v>
      </c>
      <c r="AD151" s="8">
        <f t="shared" ref="AD151" si="501">+J151/T151*100</f>
        <v>104.88839811908338</v>
      </c>
      <c r="AE151" s="8">
        <f t="shared" ref="AE151" si="502">+K151/U151*100</f>
        <v>100.98084154117335</v>
      </c>
      <c r="AF151" s="10">
        <f ca="1">+OFFSET('kdef-cy1722'!B$9,ROUNDDOWN((ROW(Sheet1!AF151)-ROW(Sheet1!AF$61))/4,0),0)</f>
        <v>101.3</v>
      </c>
      <c r="AG151" s="10">
        <f ca="1">+OFFSET('kdef-cy1722'!C$9,ROUNDDOWN((ROW(Sheet1!AG151)-ROW(Sheet1!AG$61))/4,0),0)</f>
        <v>135.4</v>
      </c>
      <c r="AH151" s="10">
        <f ca="1">+OFFSET('kdef-cy1722'!D$9,ROUNDDOWN((ROW(Sheet1!AH151)-ROW(Sheet1!AH$61))/4,0),0)</f>
        <v>104.7</v>
      </c>
      <c r="AI151" s="10">
        <f ca="1">+OFFSET('kdef-cy1722'!F$9,ROUNDDOWN((ROW(Sheet1!AI151)-ROW(Sheet1!AI$61))/4,0),0)</f>
        <v>95.9</v>
      </c>
      <c r="AJ151" s="10">
        <f ca="1">+OFFSET('kdef-cy1722'!G$9,ROUNDDOWN((ROW(Sheet1!AJ151)-ROW(Sheet1!AJ$61))/4,0),0)</f>
        <v>105.5</v>
      </c>
      <c r="AK151" s="10">
        <f ca="1">+OFFSET('kdef-cy1722'!H$9,ROUNDDOWN((ROW(Sheet1!AK151)-ROW(Sheet1!AK$61))/4,0),0)</f>
        <v>105.1</v>
      </c>
      <c r="AL151" s="10">
        <f ca="1">+OFFSET('kdef-cy1722'!I$9,ROUNDDOWN((ROW(Sheet1!AL151)-ROW(Sheet1!AL$61))/4,0),0)</f>
        <v>99.7</v>
      </c>
      <c r="AM151" s="10">
        <f ca="1">+OFFSET('def-cy1722'!$F$8,ROUNDDOWN((ROW(Sheet1!AM151)-ROW(Sheet1!AM$61))/4,0),0)</f>
        <v>105.1</v>
      </c>
      <c r="AN151" s="10">
        <f ca="1">+OFFSET('def-cy1722'!$G$8,ROUNDDOWN((ROW(Sheet1!AN151)-ROW(Sheet1!AN$61))/4,0),0)</f>
        <v>101.3</v>
      </c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9">
        <f t="shared" ref="AX151" ca="1" si="503">+AF147</f>
        <v>101.7</v>
      </c>
      <c r="AY151" s="9">
        <f t="shared" ref="AY151" ca="1" si="504">+AG147</f>
        <v>152.30000000000001</v>
      </c>
      <c r="AZ151" s="9">
        <f t="shared" ref="AZ151" ca="1" si="505">+AH147</f>
        <v>104.8</v>
      </c>
      <c r="BA151" s="9">
        <f t="shared" ref="BA151" ca="1" si="506">+AI147</f>
        <v>96.8</v>
      </c>
      <c r="BB151" s="9">
        <f t="shared" ref="BB151" ca="1" si="507">+AJ147</f>
        <v>104.2</v>
      </c>
      <c r="BC151" s="9">
        <f t="shared" ref="BC151" ca="1" si="508">+AK147</f>
        <v>105.9</v>
      </c>
      <c r="BD151" s="9">
        <f t="shared" ref="BD151" ca="1" si="509">+AL147</f>
        <v>99.9</v>
      </c>
      <c r="BE151" s="9">
        <f t="shared" ref="BE151" ca="1" si="510">+AM147</f>
        <v>105.9</v>
      </c>
      <c r="BF151" s="9">
        <f t="shared" ref="BF151" ca="1" si="511">+AN147</f>
        <v>102.1</v>
      </c>
      <c r="BG151">
        <f t="shared" ref="BG151" ca="1" si="512">+AY151*(N151-N150)/($AY151*$N150-$AZ151*$O150+$BB151*$Q150+$BC151*$R150+$BD151*$S150)</f>
        <v>3.1780475162752122E-4</v>
      </c>
      <c r="BH151">
        <f t="shared" ref="BH151" ca="1" si="513">-AZ151*(O151-O150)/($AY151*$N150-$AZ151*$O150+$BB151*$Q150+$BC151*$R150+$BD151*$S150)</f>
        <v>-1.2173932474730512E-3</v>
      </c>
      <c r="BI151">
        <f t="shared" ref="BI151" ca="1" si="514">+BB151*(Q151-Q150)/($AY151*$N150-$AZ151*$O150+$BB151*$Q150+$BC151*$R150+$BD151*$S150)</f>
        <v>-4.6161201268521982E-4</v>
      </c>
      <c r="BJ151">
        <f t="shared" ref="BJ151" ca="1" si="515">+BC151*(R151-R150)/($AY151*$N150-$AZ151*$O150+$BB151*$Q150+$BC151*$R150+$BD151*$S150)</f>
        <v>-1.0308543416569877E-3</v>
      </c>
      <c r="BK151">
        <f t="shared" ref="BK151" ca="1" si="516">+BD151*(S151-S150)/($AY151*$N150-$AZ151*$O150+$BB151*$Q150+$BC151*$R150+$BD151*$S150)</f>
        <v>3.6322846545621366E-3</v>
      </c>
      <c r="BL151" s="13">
        <f t="shared" ref="BL151" ca="1" si="517">+SUM(BG151:BK151)</f>
        <v>1.2402298043743994E-3</v>
      </c>
      <c r="BM151">
        <f t="shared" ref="BM151" ca="1" si="518">+BA151*(P151-P150)/($BA151*$P150+$BE151*$T150)</f>
        <v>1.939822100072866E-2</v>
      </c>
      <c r="BN151">
        <f t="shared" ref="BN151" ca="1" si="519">+BE151*(T151-T150)/($BA151*$P150+$BE151*$T150)</f>
        <v>1.1389641900182658E-2</v>
      </c>
      <c r="BO151" s="13">
        <f t="shared" ref="BO151" ca="1" si="520">+BM151+BN151</f>
        <v>3.0787862900911317E-2</v>
      </c>
      <c r="BP151">
        <f t="shared" ref="BP151" ca="1" si="521">+BF151*(U151-U150)/($BF151*$U150+$BA151*$P150+$BE151*$T150)</f>
        <v>-1.738924617738556E-3</v>
      </c>
      <c r="BQ151">
        <f t="shared" ref="BQ151" ca="1" si="522">+BA151*(P151-P150)/($BF151*$U150+$BA151*$P150+$BE151*$T150)</f>
        <v>6.451949114557441E-3</v>
      </c>
      <c r="BR151">
        <f t="shared" ref="BR151" ca="1" si="523">+BE151*(T151-T150)/($BF151*$U150+$BA151*$P150+$BE151*$T150)</f>
        <v>3.7882540863025268E-3</v>
      </c>
      <c r="BS151" s="13">
        <f t="shared" ref="BS151" ca="1" si="524">+SUM(BP151:BR151)</f>
        <v>8.5012785831214115E-3</v>
      </c>
      <c r="BT151" s="5">
        <f t="shared" ref="BT151" si="525">+U151</f>
        <v>80502.3</v>
      </c>
      <c r="BU151" s="5">
        <f t="shared" ref="BU151" ca="1" si="526">+BU150*(1+BL151)</f>
        <v>263617.24998836813</v>
      </c>
      <c r="BV151" s="5">
        <f t="shared" ref="BV151" ca="1" si="527">+BV150*(1+BO151)</f>
        <v>42235.482751161522</v>
      </c>
      <c r="BW151" s="5">
        <f t="shared" ref="BW151" ca="1" si="528">+BW150*(1+BS151)</f>
        <v>122754.93062102718</v>
      </c>
      <c r="BX151" s="5">
        <f t="shared" ref="BX151" si="529">+K151</f>
        <v>81291.899999999994</v>
      </c>
      <c r="BY151" s="5">
        <f t="shared" ref="BY151" si="530">+D151-E151+SUM(G151:I151)</f>
        <v>267775.59999999998</v>
      </c>
      <c r="BZ151" s="5">
        <f t="shared" ref="BZ151" si="531">+F151+J151</f>
        <v>41763.300000000003</v>
      </c>
      <c r="CA151" s="5">
        <f t="shared" ref="CA151" si="532">+F151+J151+K151</f>
        <v>123055.2</v>
      </c>
      <c r="CB151" s="9">
        <f t="shared" ref="CB151" si="533">+BX151/BT151*100</f>
        <v>100.98084154117335</v>
      </c>
      <c r="CC151" s="9">
        <f t="shared" ref="CC151" ca="1" si="534">+BY151/BU151*100</f>
        <v>101.5774195398121</v>
      </c>
      <c r="CD151" s="9">
        <f t="shared" ref="CD151" ca="1" si="535">+BZ151/BV151*100</f>
        <v>98.882023548911519</v>
      </c>
      <c r="CE151" s="9">
        <f t="shared" ref="CE151" ca="1" si="536">+CA151/BW151*100</f>
        <v>100.24460881322952</v>
      </c>
      <c r="CG151" s="5">
        <f t="shared" ref="CG151" si="537">+(SUM(D151:E151)+SUM(G151:I151))/(SUM(N151:O151)+SUM(Q151:S151))*100</f>
        <v>101.57532023012392</v>
      </c>
      <c r="CH151" s="5">
        <f t="shared" ref="CH151" ca="1" si="538">+CC151</f>
        <v>101.5774195398121</v>
      </c>
      <c r="CI151" s="5">
        <f t="shared" ref="CI151" si="539">+(F151+J151)/(P151+T151)*100</f>
        <v>98.924377152548487</v>
      </c>
      <c r="CJ151" s="5">
        <f t="shared" ref="CJ151" ca="1" si="540">+CD151</f>
        <v>98.882023548911519</v>
      </c>
      <c r="CK151" s="5">
        <f t="shared" ref="CK151" si="541">+(F151+SUM(J151:K151))/(P151+SUM(T151:U151))*100</f>
        <v>100.27338723937558</v>
      </c>
      <c r="CL151" s="5">
        <f t="shared" ref="CL151" ca="1" si="542">+CE151</f>
        <v>100.24460881322952</v>
      </c>
      <c r="CN151" s="1">
        <f t="shared" ref="CN151" si="543">+L151/$GI171</f>
        <v>68.219938920555151</v>
      </c>
      <c r="CO151" s="1">
        <f t="shared" ref="CO151" si="544">+BT151/$GI171</f>
        <v>10.515584861704152</v>
      </c>
      <c r="CP151" s="1">
        <f t="shared" ref="CP151" ca="1" si="545">+BU151/$GI171</f>
        <v>34.434911341188545</v>
      </c>
      <c r="CQ151" s="1">
        <f t="shared" ref="CQ151" ca="1" si="546">+BV151/$GI171</f>
        <v>5.5169952044212511</v>
      </c>
      <c r="CR151" s="1">
        <f t="shared" ref="CR151" ca="1" si="547">+BW151/$GI171</f>
        <v>16.034820000646153</v>
      </c>
      <c r="CS151" s="83">
        <f t="shared" ref="CS151" si="548">+LN(CN151/CN150)</f>
        <v>4.3883147561105612E-3</v>
      </c>
      <c r="CT151" s="83">
        <f t="shared" ref="CT151" si="549">+LN(CO151/CO150)</f>
        <v>-3.668824384099202E-4</v>
      </c>
      <c r="CU151" s="83">
        <f t="shared" ref="CU151" ca="1" si="550">+LN(CP151/CP150)</f>
        <v>3.4815203886324657E-3</v>
      </c>
      <c r="CV151" s="83">
        <f t="shared" ref="CV151" ca="1" si="551">+LN(CQ151/CQ150)</f>
        <v>3.2565484314544223E-2</v>
      </c>
      <c r="CW151" s="83">
        <f t="shared" ref="CW151" ca="1" si="552">+LN(CR151/CR150)</f>
        <v>1.0707405252027877E-2</v>
      </c>
      <c r="CX151" s="83">
        <f t="shared" ref="CX151" si="553">+LN(V151/V150)</f>
        <v>-2.3147155672597684E-3</v>
      </c>
      <c r="CY151" s="83">
        <f t="shared" ref="CY151" si="554">+LN(CB151/CB150)</f>
        <v>-2.8245377017132567E-3</v>
      </c>
      <c r="CZ151" s="83">
        <f t="shared" ref="CZ151" ca="1" si="555">+LN(CC151/CC150)</f>
        <v>-2.8223209022284042E-4</v>
      </c>
      <c r="DA151" s="83">
        <f t="shared" ref="DA151" ca="1" si="556">+LN(CD151/CD150)</f>
        <v>-4.8258948451367686E-3</v>
      </c>
      <c r="DB151" s="83">
        <f t="shared" ref="DB151" ca="1" si="557">+LN(CE151/CE150)</f>
        <v>-3.5081442893186141E-3</v>
      </c>
      <c r="EO151" s="91">
        <v>81217.100000000006</v>
      </c>
      <c r="EP151" s="129"/>
      <c r="EQ151" s="5">
        <f t="shared" ca="1" si="461"/>
        <v>20254.730144969551</v>
      </c>
      <c r="ER151" s="7">
        <f ca="1">+ER150+$EQ150</f>
        <v>888239.78437924676</v>
      </c>
      <c r="ES151" s="7">
        <f ca="1">+ES150+$EQ150</f>
        <v>888239.78437924676</v>
      </c>
      <c r="ET151" s="90">
        <f ca="1">+ET150+EQ150-(ES149-ER149)/4</f>
        <v>854403.29149947676</v>
      </c>
      <c r="EU151" s="132">
        <v>646437.4</v>
      </c>
      <c r="EV151" s="5">
        <f t="shared" ca="1" si="462"/>
        <v>6482.333333333333</v>
      </c>
      <c r="EW151" s="92">
        <f t="shared" ca="1" si="415"/>
        <v>99.033333333333346</v>
      </c>
      <c r="EX151">
        <f t="shared" ca="1" si="484"/>
        <v>0.73397179213716235</v>
      </c>
      <c r="EY151">
        <f t="shared" ca="1" si="463"/>
        <v>0.81149993086826833</v>
      </c>
      <c r="EZ151">
        <f t="shared" ca="1" si="485"/>
        <v>-1.0614478899582656E-3</v>
      </c>
      <c r="FA151">
        <f t="shared" ca="1" si="485"/>
        <v>8.7061654222292037E-4</v>
      </c>
      <c r="FC151" s="6">
        <f>+call!C189</f>
        <v>-4.5999999999999999E-2</v>
      </c>
      <c r="FE151" s="142">
        <f>fof!B213/10</f>
        <v>8142.7</v>
      </c>
      <c r="FF151" s="142">
        <f>fof!C213/10</f>
        <v>438455.2</v>
      </c>
      <c r="FN151" s="5">
        <f t="shared" si="487"/>
        <v>8142.7</v>
      </c>
      <c r="FO151" s="5">
        <f t="shared" si="488"/>
        <v>438455.2</v>
      </c>
      <c r="FP151" s="1">
        <f t="shared" si="489"/>
        <v>1.0636373476707919</v>
      </c>
      <c r="FQ151" s="1">
        <f t="shared" si="490"/>
        <v>57.273057585379128</v>
      </c>
      <c r="FR151" s="211">
        <f>+FP151/消費税調整!$E151*100</f>
        <v>1.0746275467119435</v>
      </c>
      <c r="FS151" s="211">
        <f>+FQ151/消費税調整!$E151*100</f>
        <v>57.864840399264935</v>
      </c>
      <c r="FT151" s="83">
        <f t="shared" si="491"/>
        <v>8.2664038366629194E-2</v>
      </c>
      <c r="FU151" s="83">
        <f t="shared" si="492"/>
        <v>5.5927472918602152E-2</v>
      </c>
      <c r="FW151" s="5">
        <f>kshotoku1722!E99</f>
        <v>268621.2</v>
      </c>
      <c r="FX151" s="72">
        <f t="shared" ca="1" si="424"/>
        <v>0.41843454173671107</v>
      </c>
      <c r="FY151">
        <f t="shared" ca="1" si="425"/>
        <v>4.931887373474505E-3</v>
      </c>
      <c r="GA151" s="72">
        <f ca="1">+AVERAGE(OFFSET(Maikin05!$F$10,ROUNDDOWN((ROW(GA151)-ROW(GA$45))/4,0),MOD(ROW(GA151)-ROW(GA$45),4)*3):OFFSET(Maikin05!$F$10,ROUNDDOWN((ROW(GA151)-ROW(GA$45))/4,0),MOD(ROW(GA151)-ROW(GA$45),4)*3+2))</f>
        <v>99.033333333333346</v>
      </c>
      <c r="GB151" s="72">
        <f ca="1">+AVERAGE(OFFSET(Maikin30!$F$20,ROUNDDOWN((ROW(GB151)-ROW(GB$5))/4,0),MOD(ROW(GB151)-ROW(GB$5),4)*3):OFFSET(Maikin30!$F$20,ROUNDDOWN((ROW(GB151)-ROW(GB$5))/4,0),MOD(ROW(GB151)-ROW(GB$5),4)*3+2))</f>
        <v>99.433333333333323</v>
      </c>
      <c r="GC151" s="5">
        <f ca="1">+AVERAGE(OFFSET(Rocho!$J$66,(ROW(GC151)-ROW($GC$5))*3,0):OFFSET(Rocho!$J$66,(ROW(GC151)-ROW($GC$5))*3+2,0))</f>
        <v>6482.333333333333</v>
      </c>
      <c r="GD151" s="72">
        <f t="shared" ca="1" si="426"/>
        <v>83.856725643769821</v>
      </c>
      <c r="GE151">
        <f t="shared" ca="1" si="427"/>
        <v>5.018273544763952E-3</v>
      </c>
      <c r="GG151" s="87" t="s">
        <v>370</v>
      </c>
      <c r="GH151" s="80">
        <f ca="1">+AVERAGE(OFFSET(Rocho!$B$6,(ROW(GH151)-ROW($GH$5))*3,0):OFFSET(Rocho!$B$6,(ROW(GH151)-ROW($GH$5))*3+2,0))/10000</f>
        <v>11110</v>
      </c>
      <c r="GI151" s="82">
        <f>Rocho!T152</f>
        <v>8140.1406935989398</v>
      </c>
      <c r="GJ151">
        <f t="shared" si="466"/>
        <v>-2.9340299792874908E-3</v>
      </c>
      <c r="GL151" s="94">
        <f t="shared" si="428"/>
        <v>268805.60000000003</v>
      </c>
      <c r="GM151" s="5">
        <f t="shared" ref="GM151" si="558">+K151</f>
        <v>81291.899999999994</v>
      </c>
      <c r="GN151" s="5">
        <f>+'gaku-mk1722'!C98-'gaku-mk1722'!D98</f>
        <v>7629.7000000000116</v>
      </c>
      <c r="GO151" s="5">
        <f t="shared" ref="GO151" si="559">+F151</f>
        <v>24855.5</v>
      </c>
      <c r="GP151" s="5">
        <f t="shared" ref="GP151" si="560">+J151</f>
        <v>16907.8</v>
      </c>
      <c r="GQ151" s="5">
        <f>+'gaku-mk1722'!H98</f>
        <v>671.2</v>
      </c>
      <c r="GR151" s="5">
        <f>+'gaku-mk1722'!W98</f>
        <v>131809.60000000001</v>
      </c>
      <c r="GS151" s="5">
        <f>+'gaku-mk1722'!M98</f>
        <v>85011.7</v>
      </c>
      <c r="GT151" s="5">
        <f>+'gaku-mk1722'!N98</f>
        <v>79371.8</v>
      </c>
      <c r="GU151" s="5">
        <f t="shared" ref="GU151" si="561">+U151</f>
        <v>80502.3</v>
      </c>
      <c r="GV151" s="5">
        <f>+'gaku-jk1722'!C98-'gaku-jk1722'!D98</f>
        <v>7674.9000000000233</v>
      </c>
      <c r="GW151" s="5">
        <f t="shared" ref="GW151" si="562">+P151</f>
        <v>26097.599999999999</v>
      </c>
      <c r="GX151" s="5">
        <f t="shared" ref="GX151" si="563">+T151</f>
        <v>16119.8</v>
      </c>
      <c r="GY151" s="5">
        <f>+'gaku-jk1722'!H98</f>
        <v>708.2</v>
      </c>
      <c r="GZ151" s="5">
        <f>+'gaku-jk1722'!Z98</f>
        <v>130837.4</v>
      </c>
      <c r="HA151" s="5">
        <f>+'gaku-jk1722'!M98</f>
        <v>84064.8</v>
      </c>
      <c r="HB151" s="5">
        <f>+'gaku-jk1722'!N98</f>
        <v>87523.4</v>
      </c>
      <c r="HC151" s="9">
        <f t="shared" ca="1" si="481"/>
        <v>101.3</v>
      </c>
      <c r="HD151">
        <f ca="1">+OFFSET('def-cy1722'!$C$8,ROUNDDOWN((ROW(Sheet1!HG151)-ROW(Sheet1!HG$61))/4,0),0)</f>
        <v>101.2</v>
      </c>
      <c r="HE151" s="9">
        <f t="shared" ca="1" si="482"/>
        <v>95.9</v>
      </c>
      <c r="HF151" s="9">
        <f t="shared" ca="1" si="483"/>
        <v>105.1</v>
      </c>
      <c r="HG151">
        <f ca="1">+OFFSET('def-cy1722'!$H$8,ROUNDDOWN((ROW(Sheet1!HG151)-ROW(Sheet1!HG$61))/4,0),0)</f>
        <v>95.6</v>
      </c>
      <c r="HH151">
        <f ca="1">+OFFSET('def-cy1722'!$W$8,ROUNDDOWN((ROW(Sheet1!HG151)-ROW(Sheet1!HG$61))/4,0),0)</f>
        <v>100.9</v>
      </c>
      <c r="HI151">
        <f ca="1">+OFFSET('def-cy1722'!$M$8,ROUNDDOWN((ROW(Sheet1!HG151)-ROW(Sheet1!HG$61))/4,0),0)</f>
        <v>103.2</v>
      </c>
      <c r="HJ151">
        <f ca="1">+OFFSET('def-cy1722'!$N$8,ROUNDDOWN((ROW(Sheet1!HG151)-ROW(Sheet1!HG$61))/4,0),0)</f>
        <v>92.5</v>
      </c>
      <c r="HS151" s="9">
        <f t="shared" ref="HS151" ca="1" si="564">+HC147</f>
        <v>102.1</v>
      </c>
      <c r="HT151" s="9">
        <f t="shared" ref="HT151" ca="1" si="565">+HD147</f>
        <v>101.6</v>
      </c>
      <c r="HU151" s="9">
        <f t="shared" ref="HU151" ca="1" si="566">+HE147</f>
        <v>96.8</v>
      </c>
      <c r="HV151" s="9">
        <f t="shared" ref="HV151" ca="1" si="567">+HF147</f>
        <v>105.9</v>
      </c>
      <c r="HW151" s="9">
        <f t="shared" ref="HW151" ca="1" si="568">+HG147</f>
        <v>99.6</v>
      </c>
      <c r="HX151" s="9">
        <f t="shared" ref="HX151" ca="1" si="569">+HH147</f>
        <v>101.5</v>
      </c>
      <c r="HY151" s="9">
        <f t="shared" ref="HY151" ca="1" si="570">+HI147</f>
        <v>112.6</v>
      </c>
      <c r="HZ151" s="9">
        <f t="shared" ref="HZ151" ca="1" si="571">+HJ147</f>
        <v>106.1</v>
      </c>
      <c r="IA151">
        <f t="shared" ref="IA151" ca="1" si="572">+HS151*(GU151-GU150)/($HS151*$GU150+$HT151*$GV150+$HU151*$GW150+$HV151*$GX150+$HW151*$GY150+$HX151*$GZ150+$HY151*$HA150-$HZ151*$HB150)</f>
        <v>-8.0476276677094241E-4</v>
      </c>
      <c r="IB151">
        <f t="shared" ref="IB151" ca="1" si="573">+HT151*(GV151-GV150)/($HS151*$GU150+$HT151*$GV150+$HU151*$GW150+$HV151*$GX150+$HW151*$GY150+$HX151*$GZ150+$HY151*$HA150-$HZ151*$HB150)</f>
        <v>1.9344623453754E-4</v>
      </c>
      <c r="IC151">
        <f t="shared" ref="IC151" ca="1" si="574">+HU151*(GW151-GW150)/($HS151*$GU150+$HT151*$GV150+$HU151*$GW150+$HV151*$GX150+$HW151*$GY150+$HX151*$GZ150+$HY151*$HA150-$HZ151*$HB150)</f>
        <v>2.9859192097982184E-3</v>
      </c>
      <c r="ID151">
        <f t="shared" ref="ID151" ca="1" si="575">+HV151*(GX151-GX150)/($HS151*$GU150+$HT151*$GV150+$HU151*$GW150+$HV151*$GX150+$HW151*$GY150+$HX151*$GZ150+$HY151*$HA150-$HZ151*$HB150)</f>
        <v>1.7531788374408463E-3</v>
      </c>
      <c r="IE151">
        <f t="shared" ref="IE151" ca="1" si="576">+HW151*(GY151-GY150)/($HS151*$GU150+$HT151*$GV150+$HU151*$GW150+$HV151*$GX150+$HW151*$GY150+$HX151*$GZ150+$HY151*$HA150-$HZ151*$HB150)</f>
        <v>-9.1213005950213418E-3</v>
      </c>
      <c r="IF151">
        <f t="shared" ref="IF151" ca="1" si="577">+HX151*(GZ151-GZ150)/($HS151*$GU150+$HT151*$GV150+$HU151*$GW150+$HV151*$GX150+$HW151*$GY150+$HX151*$GZ150+$HY151*$HA150-$HZ151*$HB150)</f>
        <v>-6.847647686228253E-5</v>
      </c>
      <c r="IG151">
        <f t="shared" ref="IG151" ca="1" si="578">+HY151*(HA151-HA150)/($HS151*$GU150+$HT151*$GV150+$HU151*$GW150+$HV151*$GX150+$HW151*$GY150+$HX151*$GZ150+$HY151*$HA150-$HZ151*$HB150)</f>
        <v>7.361856178687772E-3</v>
      </c>
      <c r="IH151">
        <f t="shared" ref="IH151" ca="1" si="579">-HZ151*(HB151-HB150)/($HS151*$GU150+$HT151*$GV150+$HU151*$GW150+$HV151*$GX150+$HW151*$GY150+$HX151*$GZ150+$HY151*$HA150-$HZ151*$HB150)</f>
        <v>7.6192767585054016E-4</v>
      </c>
      <c r="II151">
        <f t="shared" ref="II151" ca="1" si="580">+SUM(IA151:IH151)</f>
        <v>3.0617882976603497E-3</v>
      </c>
      <c r="IJ151" s="5">
        <f t="shared" ref="IJ151" ca="1" si="581">+IJ150*(1+II151)</f>
        <v>280811.47363458417</v>
      </c>
      <c r="IK151" s="1">
        <f t="shared" ref="IK151" ca="1" si="582">+IJ151/$GI171</f>
        <v>36.680900808357869</v>
      </c>
      <c r="IL151">
        <f t="shared" ref="IL151" ca="1" si="583">+LN(IK151/IK150)</f>
        <v>5.2991696035183111E-3</v>
      </c>
      <c r="IM151" s="5">
        <f t="shared" ref="IM151" si="584">+GL151</f>
        <v>268805.60000000003</v>
      </c>
      <c r="IN151">
        <f t="shared" ref="IN151" ca="1" si="585">+IM151/IJ151*100</f>
        <v>95.724578672235026</v>
      </c>
      <c r="IW151">
        <f>+util!B149</f>
        <v>98</v>
      </c>
      <c r="IX151">
        <f t="shared" si="445"/>
        <v>1.7499159866492087E-2</v>
      </c>
      <c r="IY151">
        <f t="shared" si="446"/>
        <v>1.0499495919895251E-2</v>
      </c>
      <c r="JA151" s="5">
        <f t="shared" ref="JA151" si="586">+GN151+SUM(GQ151:GS151)-GT151</f>
        <v>145750.40000000002</v>
      </c>
      <c r="JB151" s="1">
        <f t="shared" ref="JB151" si="587">+JA151/SUM(GO151:GP151)</f>
        <v>3.4899157873060802</v>
      </c>
      <c r="JC151" s="5">
        <f t="shared" ref="JC151" ca="1" si="588">+JA151/IN151*100</f>
        <v>152260.1635041461</v>
      </c>
      <c r="JD151" s="1">
        <f t="shared" ref="JD151" ca="1" si="589">+JC151/$GI171</f>
        <v>19.888930755826824</v>
      </c>
      <c r="JE151">
        <f t="shared" ref="JE151" ca="1" si="590">+LN(JD151/JD150)</f>
        <v>5.5520218602247019E-5</v>
      </c>
      <c r="JG151">
        <f t="shared" si="465"/>
        <v>0.55436561876447199</v>
      </c>
    </row>
    <row r="152" spans="1:267" x14ac:dyDescent="0.15">
      <c r="A152" t="s">
        <v>1057</v>
      </c>
      <c r="B152" s="5">
        <f>+'gaku-mk1722'!B99</f>
        <v>539361.19999999995</v>
      </c>
      <c r="C152" s="5">
        <f>+'kgaku-mk1722'!B100</f>
        <v>294217.90000000002</v>
      </c>
      <c r="D152" s="5">
        <f>+'kgaku-mk1722'!C100</f>
        <v>1738.1</v>
      </c>
      <c r="E152" s="5">
        <f>+'kgaku-mk1722'!D100</f>
        <v>3080.1</v>
      </c>
      <c r="F152" s="5">
        <f>+'kgaku-mk1722'!F100</f>
        <v>25214</v>
      </c>
      <c r="G152" s="5">
        <f>+'kgaku-mk1722'!G100</f>
        <v>15286.9</v>
      </c>
      <c r="H152" s="5">
        <f>+'kgaku-mk1722'!H100</f>
        <v>79188.899999999994</v>
      </c>
      <c r="I152" s="5">
        <f>+'kgaku-mk1722'!I100</f>
        <v>175870.1</v>
      </c>
      <c r="J152" s="5">
        <f>+'gaku-mk1722'!F99</f>
        <v>17069</v>
      </c>
      <c r="K152" s="5">
        <f>+'gaku-mk1722'!G99</f>
        <v>83024.7</v>
      </c>
      <c r="L152" s="5">
        <f>+'gaku-jk1722'!B99</f>
        <v>524367.4</v>
      </c>
      <c r="M152" s="5">
        <f>+'kgaku-jk1722'!B100</f>
        <v>289858.09999999998</v>
      </c>
      <c r="N152" s="5">
        <f>+'kgaku-jk1722'!C100</f>
        <v>1286.0999999999999</v>
      </c>
      <c r="O152" s="5">
        <f>+'kgaku-jk1722'!D100</f>
        <v>2930.2</v>
      </c>
      <c r="P152" s="5">
        <f>+'kgaku-jk1722'!F100</f>
        <v>26441.5</v>
      </c>
      <c r="Q152" s="5">
        <f>+'kgaku-jk1722'!G100</f>
        <v>14440.7</v>
      </c>
      <c r="R152" s="5">
        <f>+'kgaku-jk1722'!H100</f>
        <v>74412.800000000003</v>
      </c>
      <c r="S152" s="5">
        <f>+'kgaku-jk1722'!I100</f>
        <v>176625.6</v>
      </c>
      <c r="T152" s="5">
        <f>+'gaku-jk1722'!F99</f>
        <v>16155</v>
      </c>
      <c r="U152" s="5">
        <f>+'gaku-jk1722'!G99</f>
        <v>82090.3</v>
      </c>
      <c r="V152" s="8">
        <f t="shared" ref="V152" si="591">+B152/L152*100</f>
        <v>102.85940735446178</v>
      </c>
      <c r="W152" s="8">
        <f t="shared" ref="W152" si="592">+C152/M152*100</f>
        <v>101.50411528951582</v>
      </c>
      <c r="X152" s="8">
        <f t="shared" ref="X152" si="593">+D152/N152*100</f>
        <v>135.14501205193997</v>
      </c>
      <c r="Y152" s="8">
        <f t="shared" ref="Y152" si="594">+E152/O152*100</f>
        <v>105.11569176165449</v>
      </c>
      <c r="Z152" s="8">
        <f t="shared" ref="Z152" si="595">+F152/P152*100</f>
        <v>95.357676379933068</v>
      </c>
      <c r="AA152" s="8">
        <f t="shared" ref="AA152" si="596">+G152/Q152*100</f>
        <v>105.85982673970098</v>
      </c>
      <c r="AB152" s="8">
        <f t="shared" ref="AB152" si="597">+H152/R152*100</f>
        <v>106.41838500903069</v>
      </c>
      <c r="AC152" s="8">
        <f t="shared" ref="AC152" si="598">+I152/S152*100</f>
        <v>99.572259060974176</v>
      </c>
      <c r="AD152" s="8">
        <f t="shared" ref="AD152" si="599">+J152/T152*100</f>
        <v>105.65769111730114</v>
      </c>
      <c r="AE152" s="8">
        <f t="shared" ref="AE152" si="600">+K152/U152*100</f>
        <v>101.13825872240689</v>
      </c>
      <c r="AF152" s="10">
        <f ca="1">+OFFSET('kdef-cy1722'!B$9,ROUNDDOWN((ROW(Sheet1!AF152)-ROW(Sheet1!AF$61))/4,0),0)</f>
        <v>101.3</v>
      </c>
      <c r="AG152" s="10">
        <f ca="1">+OFFSET('kdef-cy1722'!C$9,ROUNDDOWN((ROW(Sheet1!AG152)-ROW(Sheet1!AG$61))/4,0),0)</f>
        <v>135.4</v>
      </c>
      <c r="AH152" s="10">
        <f ca="1">+OFFSET('kdef-cy1722'!D$9,ROUNDDOWN((ROW(Sheet1!AH152)-ROW(Sheet1!AH$61))/4,0),0)</f>
        <v>104.7</v>
      </c>
      <c r="AI152" s="10">
        <f ca="1">+OFFSET('kdef-cy1722'!F$9,ROUNDDOWN((ROW(Sheet1!AI152)-ROW(Sheet1!AI$61))/4,0),0)</f>
        <v>95.9</v>
      </c>
      <c r="AJ152" s="10">
        <f ca="1">+OFFSET('kdef-cy1722'!G$9,ROUNDDOWN((ROW(Sheet1!AJ152)-ROW(Sheet1!AJ$61))/4,0),0)</f>
        <v>105.5</v>
      </c>
      <c r="AK152" s="10">
        <f ca="1">+OFFSET('kdef-cy1722'!H$9,ROUNDDOWN((ROW(Sheet1!AK152)-ROW(Sheet1!AK$61))/4,0),0)</f>
        <v>105.1</v>
      </c>
      <c r="AL152" s="10">
        <f ca="1">+OFFSET('kdef-cy1722'!I$9,ROUNDDOWN((ROW(Sheet1!AL152)-ROW(Sheet1!AL$61))/4,0),0)</f>
        <v>99.7</v>
      </c>
      <c r="AM152" s="10">
        <f ca="1">+OFFSET('def-cy1722'!$F$8,ROUNDDOWN((ROW(Sheet1!AM152)-ROW(Sheet1!AM$61))/4,0),0)</f>
        <v>105.1</v>
      </c>
      <c r="AN152" s="10">
        <f ca="1">+OFFSET('def-cy1722'!$G$8,ROUNDDOWN((ROW(Sheet1!AN152)-ROW(Sheet1!AN$61))/4,0),0)</f>
        <v>101.3</v>
      </c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9">
        <f t="shared" ref="AX152" ca="1" si="601">+AF148</f>
        <v>101.7</v>
      </c>
      <c r="AY152" s="9">
        <f t="shared" ref="AY152" ca="1" si="602">+AG148</f>
        <v>152.30000000000001</v>
      </c>
      <c r="AZ152" s="9">
        <f t="shared" ref="AZ152" ca="1" si="603">+AH148</f>
        <v>104.8</v>
      </c>
      <c r="BA152" s="9">
        <f t="shared" ref="BA152" ca="1" si="604">+AI148</f>
        <v>96.8</v>
      </c>
      <c r="BB152" s="9">
        <f t="shared" ref="BB152" ca="1" si="605">+AJ148</f>
        <v>104.2</v>
      </c>
      <c r="BC152" s="9">
        <f t="shared" ref="BC152" ca="1" si="606">+AK148</f>
        <v>105.9</v>
      </c>
      <c r="BD152" s="9">
        <f t="shared" ref="BD152" ca="1" si="607">+AL148</f>
        <v>99.9</v>
      </c>
      <c r="BE152" s="9">
        <f t="shared" ref="BE152" ca="1" si="608">+AM148</f>
        <v>105.9</v>
      </c>
      <c r="BF152" s="9">
        <f t="shared" ref="BF152" ca="1" si="609">+AN148</f>
        <v>102.1</v>
      </c>
      <c r="BG152">
        <f t="shared" ref="BG152" ca="1" si="610">+AY152*(N152-N151)/($AY152*$N151-$AZ152*$O151+$BB152*$Q151+$BC152*$R151+$BD152*$S151)</f>
        <v>-9.9579949469737129E-5</v>
      </c>
      <c r="BH152">
        <f t="shared" ref="BH152" ca="1" si="611">-AZ152*(O152-O151)/($AY152*$N151-$AZ152*$O151+$BB152*$Q151+$BC152*$R151+$BD152*$S151)</f>
        <v>3.5623920023846313E-4</v>
      </c>
      <c r="BI152">
        <f t="shared" ref="BI152" ca="1" si="612">+BB152*(Q152-Q151)/($AY152*$N151-$AZ152*$O151+$BB152*$Q151+$BC152*$R151+$BD152*$S151)</f>
        <v>-5.918811852141185E-4</v>
      </c>
      <c r="BJ152">
        <f t="shared" ref="BJ152" ca="1" si="613">+BC152*(R152-R151)/($AY152*$N151-$AZ152*$O151+$BB152*$Q151+$BC152*$R151+$BD152*$S151)</f>
        <v>-1.3974241604748931E-3</v>
      </c>
      <c r="BK152">
        <f t="shared" ref="BK152" ca="1" si="614">+BD152*(S152-S151)/($AY152*$N151-$AZ152*$O151+$BB152*$Q151+$BC152*$R151+$BD152*$S151)</f>
        <v>1.7643469703162932E-3</v>
      </c>
      <c r="BL152" s="13">
        <f t="shared" ref="BL152" ca="1" si="615">+SUM(BG152:BK152)</f>
        <v>3.1700875396007593E-5</v>
      </c>
      <c r="BM152">
        <f t="shared" ref="BM152" ca="1" si="616">+BA152*(P152-P151)/($BA152*$P151+$BE152*$T151)</f>
        <v>7.8636639745808274E-3</v>
      </c>
      <c r="BN152">
        <f t="shared" ref="BN152" ca="1" si="617">+BE152*(T152-T151)/($BA152*$P151+$BE152*$T151)</f>
        <v>8.8055408803629318E-4</v>
      </c>
      <c r="BO152" s="13">
        <f t="shared" ref="BO152" ca="1" si="618">+BM152+BN152</f>
        <v>8.7442180626171213E-3</v>
      </c>
      <c r="BP152">
        <f t="shared" ref="BP152" ca="1" si="619">+BF152*(U152-U151)/($BF152*$U151+$BA152*$P151+$BE152*$T151)</f>
        <v>1.3020136222215989E-2</v>
      </c>
      <c r="BQ152">
        <f t="shared" ref="BQ152" ca="1" si="620">+BA152*(P152-P151)/($BF152*$U151+$BA152*$P151+$BE152*$T151)</f>
        <v>2.6732945991371714E-3</v>
      </c>
      <c r="BR152">
        <f t="shared" ref="BR152" ca="1" si="621">+BE152*(T152-T151)/($BF152*$U151+$BA152*$P151+$BE152*$T151)</f>
        <v>2.9934906875532643E-4</v>
      </c>
      <c r="BS152" s="13">
        <f t="shared" ref="BS152" ca="1" si="622">+SUM(BP152:BR152)</f>
        <v>1.5992779890108486E-2</v>
      </c>
      <c r="BT152" s="5">
        <f t="shared" ref="BT152" si="623">+U152</f>
        <v>82090.3</v>
      </c>
      <c r="BU152" s="5">
        <f t="shared" ref="BU152" ca="1" si="624">+BU151*(1+BL152)</f>
        <v>263625.60688596225</v>
      </c>
      <c r="BV152" s="5">
        <f t="shared" ref="BV152" ca="1" si="625">+BV151*(1+BO152)</f>
        <v>42604.799022317588</v>
      </c>
      <c r="BW152" s="5">
        <f t="shared" ref="BW152" ca="1" si="626">+BW151*(1+BS152)</f>
        <v>124718.12320687481</v>
      </c>
      <c r="BX152" s="5">
        <f t="shared" ref="BX152" si="627">+K152</f>
        <v>83024.7</v>
      </c>
      <c r="BY152" s="5">
        <f t="shared" ref="BY152" si="628">+D152-E152+SUM(G152:I152)</f>
        <v>269003.90000000002</v>
      </c>
      <c r="BZ152" s="5">
        <f t="shared" ref="BZ152" si="629">+F152+J152</f>
        <v>42283</v>
      </c>
      <c r="CA152" s="5">
        <f t="shared" ref="CA152" si="630">+F152+J152+K152</f>
        <v>125307.7</v>
      </c>
      <c r="CB152" s="9">
        <f t="shared" ref="CB152" si="631">+BX152/BT152*100</f>
        <v>101.13825872240689</v>
      </c>
      <c r="CC152" s="9">
        <f t="shared" ref="CC152" ca="1" si="632">+BY152/BU152*100</f>
        <v>102.04012545578105</v>
      </c>
      <c r="CD152" s="9">
        <f t="shared" ref="CD152" ca="1" si="633">+BZ152/BV152*100</f>
        <v>99.244688322202819</v>
      </c>
      <c r="CE152" s="9">
        <f t="shared" ref="CE152" ca="1" si="634">+CA152/BW152*100</f>
        <v>100.47272744166239</v>
      </c>
      <c r="CG152" s="5">
        <f t="shared" ref="CG152" si="635">+(SUM(D152:E152)+SUM(G152:I152))/(SUM(N152:O152)+SUM(Q152:S152))*100</f>
        <v>102.02773202657521</v>
      </c>
      <c r="CH152" s="5">
        <f t="shared" ref="CH152" ca="1" si="636">+CC152</f>
        <v>102.04012545578105</v>
      </c>
      <c r="CI152" s="5">
        <f t="shared" ref="CI152" si="637">+(F152+J152)/(P152+T152)*100</f>
        <v>99.264024039533766</v>
      </c>
      <c r="CJ152" s="5">
        <f t="shared" ref="CJ152" ca="1" si="638">+CD152</f>
        <v>99.244688322202819</v>
      </c>
      <c r="CK152" s="5">
        <f t="shared" ref="CK152" si="639">+(F152+SUM(J152:K152))/(P152+SUM(T152:U152))*100</f>
        <v>100.49796770788888</v>
      </c>
      <c r="CL152" s="5">
        <f t="shared" ref="CL152" ca="1" si="640">+CE152</f>
        <v>100.47272744166239</v>
      </c>
      <c r="CN152" s="1">
        <f t="shared" ref="CN152" si="641">+L152/$GI172</f>
        <v>68.613758383033485</v>
      </c>
      <c r="CO152" s="1">
        <f t="shared" ref="CO152" si="642">+BT152/$GI172</f>
        <v>10.741560230080539</v>
      </c>
      <c r="CP152" s="1">
        <f t="shared" ref="CP152" ca="1" si="643">+BU152/$GI172</f>
        <v>34.49555348874469</v>
      </c>
      <c r="CQ152" s="1">
        <f t="shared" ref="CQ152" ca="1" si="644">+BV152/$GI172</f>
        <v>5.5748610346009313</v>
      </c>
      <c r="CR152" s="1">
        <f t="shared" ref="CR152" ca="1" si="645">+BW152/$GI172</f>
        <v>16.31943399170488</v>
      </c>
      <c r="CS152" s="83">
        <f t="shared" ref="CS152" si="646">+LN(CN152/CN151)</f>
        <v>5.7561924822803314E-3</v>
      </c>
      <c r="CT152" s="83">
        <f t="shared" ref="CT152" si="647">+LN(CO152/CO151)</f>
        <v>2.1261922086051491E-2</v>
      </c>
      <c r="CU152" s="83">
        <f t="shared" ref="CU152" ca="1" si="648">+LN(CP152/CP151)</f>
        <v>1.7595170249012826E-3</v>
      </c>
      <c r="CV152" s="83">
        <f t="shared" ref="CV152" ca="1" si="649">+LN(CQ152/CQ151)</f>
        <v>1.0434025453291734E-2</v>
      </c>
      <c r="CW152" s="83">
        <f t="shared" ref="CW152" ca="1" si="650">+LN(CR152/CR151)</f>
        <v>1.759405937563344E-2</v>
      </c>
      <c r="CX152" s="83">
        <f t="shared" ref="CX152" si="651">+LN(V152/V151)</f>
        <v>1.1391985424106955E-3</v>
      </c>
      <c r="CY152" s="83">
        <f t="shared" ref="CY152" si="652">+LN(CB152/CB151)</f>
        <v>1.5576678587731654E-3</v>
      </c>
      <c r="CZ152" s="83">
        <f t="shared" ref="CZ152" ca="1" si="653">+LN(CC152/CC151)</f>
        <v>4.544860929745374E-3</v>
      </c>
      <c r="DA152" s="83">
        <f t="shared" ref="DA152" ca="1" si="654">+LN(CD152/CD151)</f>
        <v>3.660941777282272E-3</v>
      </c>
      <c r="DB152" s="83">
        <f t="shared" ref="DB152" ca="1" si="655">+LN(CE152/CE151)</f>
        <v>2.2730346158169917E-3</v>
      </c>
      <c r="EO152" s="91">
        <v>81910.899999999994</v>
      </c>
      <c r="EP152" s="129"/>
      <c r="EQ152" s="5">
        <f t="shared" ca="1" si="461"/>
        <v>20381.376639635873</v>
      </c>
      <c r="ER152" s="7">
        <f ca="1">+ER151+$EQ151</f>
        <v>908494.5145242163</v>
      </c>
      <c r="ES152" s="7">
        <f ca="1">+ES151+$EQ151</f>
        <v>908494.5145242163</v>
      </c>
      <c r="ET152" s="90">
        <f ca="1">+ET151+EQ151-(ES149-ER149)/4</f>
        <v>857739.77520456142</v>
      </c>
      <c r="EU152" s="132">
        <v>647241.4</v>
      </c>
      <c r="EV152" s="5">
        <f t="shared" ca="1" si="462"/>
        <v>6487</v>
      </c>
      <c r="EW152" s="92">
        <f t="shared" ca="1" si="415"/>
        <v>98.966666666666654</v>
      </c>
      <c r="EX152">
        <f t="shared" ca="1" si="484"/>
        <v>0.73587943747710372</v>
      </c>
      <c r="EY152">
        <f t="shared" ca="1" si="463"/>
        <v>0.81438694234355558</v>
      </c>
      <c r="EZ152">
        <f t="shared" ca="1" si="485"/>
        <v>2.5956999900329145E-3</v>
      </c>
      <c r="FA152">
        <f t="shared" ca="1" si="485"/>
        <v>3.5513104350069955E-3</v>
      </c>
      <c r="FC152" s="6">
        <f>+call!C190</f>
        <v>-4.33333333333333E-2</v>
      </c>
      <c r="FE152" s="142">
        <f>fof!B214/10</f>
        <v>9961.4</v>
      </c>
      <c r="FF152" s="142">
        <f>fof!C214/10</f>
        <v>494080</v>
      </c>
      <c r="FN152" s="5">
        <f t="shared" ref="FN152" si="656">+FE152</f>
        <v>9961.4</v>
      </c>
      <c r="FO152" s="5">
        <f t="shared" ref="FO152" si="657">+FF152</f>
        <v>494080</v>
      </c>
      <c r="FP152" s="1">
        <f t="shared" ref="FP152" si="658">+FN152/$GI172</f>
        <v>1.303454586911295</v>
      </c>
      <c r="FQ152" s="1">
        <f t="shared" ref="FQ152" si="659">+FO152/$GI172</f>
        <v>64.65063568385294</v>
      </c>
      <c r="FR152" s="211">
        <f>+FP152/消費税調整!$E152*100</f>
        <v>1.3154233527867165</v>
      </c>
      <c r="FS152" s="211">
        <f>+FQ152/消費税調整!$E152*100</f>
        <v>65.244279935035323</v>
      </c>
      <c r="FT152" s="83">
        <f t="shared" ref="FT152" si="660">+LN(FR152/FR151)</f>
        <v>0.20218442172970244</v>
      </c>
      <c r="FU152" s="83">
        <f t="shared" ref="FU152" si="661">+LN(FS152/FS151)</f>
        <v>0.12002842538964985</v>
      </c>
      <c r="FW152" s="5">
        <f>kshotoku1722!E100</f>
        <v>269358.90000000002</v>
      </c>
      <c r="FX152" s="72">
        <f t="shared" ref="FX152" ca="1" si="662">+FW152/(GA152*GC152)</f>
        <v>0.41956426260298413</v>
      </c>
      <c r="FY152">
        <f t="shared" ref="FY152" ca="1" si="663">+LN(FX152/FX151)</f>
        <v>2.6962366648165493E-3</v>
      </c>
      <c r="GA152" s="72">
        <f ca="1">+AVERAGE(OFFSET(Maikin05!$F$10,ROUNDDOWN((ROW(GA152)-ROW(GA$45))/4,0),MOD(ROW(GA152)-ROW(GA$45),4)*3):OFFSET(Maikin05!$F$10,ROUNDDOWN((ROW(GA152)-ROW(GA$45))/4,0),MOD(ROW(GA152)-ROW(GA$45),4)*3+2))</f>
        <v>98.966666666666654</v>
      </c>
      <c r="GB152" s="72">
        <f ca="1">+AVERAGE(OFFSET(Maikin30!$F$20,ROUNDDOWN((ROW(GB152)-ROW(GB$5))/4,0),MOD(ROW(GB152)-ROW(GB$5),4)*3):OFFSET(Maikin30!$F$20,ROUNDDOWN((ROW(GB152)-ROW(GB$5))/4,0),MOD(ROW(GB152)-ROW(GB$5),4)*3+2))</f>
        <v>99.466666666666654</v>
      </c>
      <c r="GC152" s="5">
        <f ca="1">+AVERAGE(OFFSET(Rocho!$J$66,(ROW(GC152)-ROW($GC$5))*3,0):OFFSET(Rocho!$J$66,(ROW(GC152)-ROW($GC$5))*3+2,0))</f>
        <v>6487</v>
      </c>
      <c r="GD152" s="72">
        <f t="shared" ref="GD152" ca="1" si="664">+GA152*GC152/GI172</f>
        <v>84.005624740888521</v>
      </c>
      <c r="GE152">
        <f t="shared" ref="GE152" ca="1" si="665">+LN(GD152/GD151)</f>
        <v>1.7740623294022486E-3</v>
      </c>
      <c r="GG152" s="87" t="s">
        <v>371</v>
      </c>
      <c r="GH152" s="80">
        <f ca="1">+AVERAGE(OFFSET(Rocho!$B$6,(ROW(GH152)-ROW($GH$5))*3,0):OFFSET(Rocho!$B$6,(ROW(GH152)-ROW($GH$5))*3+2,0))/10000</f>
        <v>11115.666666666668</v>
      </c>
      <c r="GI152" s="82">
        <f>Rocho!T153</f>
        <v>8123.1634442515397</v>
      </c>
      <c r="GJ152">
        <f t="shared" si="466"/>
        <v>-2.0877990561265227E-3</v>
      </c>
      <c r="GL152" s="94">
        <f t="shared" ref="GL152" si="666">+SUM(GM152:GS152)-GT152</f>
        <v>270357.19999999995</v>
      </c>
      <c r="GM152" s="5">
        <f t="shared" ref="GM152" si="667">+K152</f>
        <v>83024.7</v>
      </c>
      <c r="GN152" s="5">
        <f>+'gaku-mk1722'!C99-'gaku-mk1722'!D99</f>
        <v>7678.8999999999651</v>
      </c>
      <c r="GO152" s="5">
        <f t="shared" ref="GO152" si="668">+F152</f>
        <v>25214</v>
      </c>
      <c r="GP152" s="5">
        <f t="shared" ref="GP152" si="669">+J152</f>
        <v>17069</v>
      </c>
      <c r="GQ152" s="5">
        <f>+'gaku-mk1722'!H99</f>
        <v>-273</v>
      </c>
      <c r="GR152" s="5">
        <f>+'gaku-mk1722'!W99</f>
        <v>131681.20000000001</v>
      </c>
      <c r="GS152" s="5">
        <f>+'gaku-mk1722'!M99</f>
        <v>89639.5</v>
      </c>
      <c r="GT152" s="5">
        <f>+'gaku-mk1722'!N99</f>
        <v>83677.100000000006</v>
      </c>
      <c r="GU152" s="5">
        <f t="shared" ref="GU152" si="670">+U152</f>
        <v>82090.3</v>
      </c>
      <c r="GV152" s="5">
        <f>+'gaku-jk1722'!C99-'gaku-jk1722'!D99</f>
        <v>7726.5</v>
      </c>
      <c r="GW152" s="5">
        <f t="shared" ref="GW152" si="671">+P152</f>
        <v>26441.5</v>
      </c>
      <c r="GX152" s="5">
        <f t="shared" ref="GX152" si="672">+T152</f>
        <v>16155</v>
      </c>
      <c r="GY152" s="5">
        <f>+'gaku-jk1722'!H99</f>
        <v>-301.89999999999998</v>
      </c>
      <c r="GZ152" s="5">
        <f>+'gaku-jk1722'!Z99</f>
        <v>130254.3</v>
      </c>
      <c r="HA152" s="5">
        <f>+'gaku-jk1722'!M99</f>
        <v>86701.7</v>
      </c>
      <c r="HB152" s="5">
        <f>+'gaku-jk1722'!N99</f>
        <v>88710.2</v>
      </c>
      <c r="HC152" s="9">
        <f t="shared" ca="1" si="481"/>
        <v>101.3</v>
      </c>
      <c r="HD152">
        <f ca="1">+OFFSET('def-cy1722'!$C$8,ROUNDDOWN((ROW(Sheet1!HG152)-ROW(Sheet1!HG$61))/4,0),0)</f>
        <v>101.2</v>
      </c>
      <c r="HE152" s="9">
        <f t="shared" ca="1" si="482"/>
        <v>95.9</v>
      </c>
      <c r="HF152" s="9">
        <f t="shared" ca="1" si="483"/>
        <v>105.1</v>
      </c>
      <c r="HG152">
        <f ca="1">+OFFSET('def-cy1722'!$H$8,ROUNDDOWN((ROW(Sheet1!HG152)-ROW(Sheet1!HG$61))/4,0),0)</f>
        <v>95.6</v>
      </c>
      <c r="HH152">
        <f ca="1">+OFFSET('def-cy1722'!$W$8,ROUNDDOWN((ROW(Sheet1!HG152)-ROW(Sheet1!HG$61))/4,0),0)</f>
        <v>100.9</v>
      </c>
      <c r="HI152">
        <f ca="1">+OFFSET('def-cy1722'!$M$8,ROUNDDOWN((ROW(Sheet1!HG152)-ROW(Sheet1!HG$61))/4,0),0)</f>
        <v>103.2</v>
      </c>
      <c r="HJ152">
        <f ca="1">+OFFSET('def-cy1722'!$N$8,ROUNDDOWN((ROW(Sheet1!HG152)-ROW(Sheet1!HG$61))/4,0),0)</f>
        <v>92.5</v>
      </c>
      <c r="HS152" s="9">
        <f t="shared" ref="HS152" ca="1" si="673">+HC148</f>
        <v>102.1</v>
      </c>
      <c r="HT152" s="9">
        <f t="shared" ref="HT152" ca="1" si="674">+HD148</f>
        <v>101.6</v>
      </c>
      <c r="HU152" s="9">
        <f t="shared" ref="HU152" ca="1" si="675">+HE148</f>
        <v>96.8</v>
      </c>
      <c r="HV152" s="9">
        <f t="shared" ref="HV152" ca="1" si="676">+HF148</f>
        <v>105.9</v>
      </c>
      <c r="HW152" s="9">
        <f t="shared" ref="HW152" ca="1" si="677">+HG148</f>
        <v>99.6</v>
      </c>
      <c r="HX152" s="9">
        <f t="shared" ref="HX152" ca="1" si="678">+HH148</f>
        <v>101.5</v>
      </c>
      <c r="HY152" s="9">
        <f t="shared" ref="HY152" ca="1" si="679">+HI148</f>
        <v>112.6</v>
      </c>
      <c r="HZ152" s="9">
        <f t="shared" ref="HZ152" ca="1" si="680">+HJ148</f>
        <v>106.1</v>
      </c>
      <c r="IA152">
        <f t="shared" ref="IA152" ca="1" si="681">+HS152*(GU152-GU151)/($HS152*$GU151+$HT152*$GV151+$HU152*$GW151+$HV152*$GX151+$HW152*$GY151+$HX152*$GZ151+$HY152*$HA151-$HZ152*$HB151)</f>
        <v>6.0583089129550476E-3</v>
      </c>
      <c r="IB152">
        <f t="shared" ref="IB152" ca="1" si="682">+HT152*(GV152-GV151)/($HS152*$GU151+$HT152*$GV151+$HU152*$GW151+$HV152*$GX151+$HW152*$GY151+$HX152*$GZ151+$HY152*$HA151-$HZ152*$HB151)</f>
        <v>1.9589284949737677E-4</v>
      </c>
      <c r="IC152">
        <f t="shared" ref="IC152" ca="1" si="683">+HU152*(GW152-GW151)/($HS152*$GU151+$HT152*$GV151+$HU152*$GW151+$HV152*$GX151+$HW152*$GY151+$HX152*$GZ151+$HY152*$HA151-$HZ152*$HB151)</f>
        <v>1.2438920930238062E-3</v>
      </c>
      <c r="ID152">
        <f t="shared" ref="ID152" ca="1" si="684">+HV152*(GX152-GX151)/($HS152*$GU151+$HT152*$GV151+$HU152*$GW151+$HV152*$GX151+$HW152*$GY151+$HX152*$GZ151+$HY152*$HA151-$HZ152*$HB151)</f>
        <v>1.3928803050699011E-4</v>
      </c>
      <c r="IE152">
        <f t="shared" ref="IE152" ca="1" si="685">+HW152*(GY152-GY151)/($HS152*$GU151+$HT152*$GV151+$HU152*$GW151+$HV152*$GX151+$HW152*$GY151+$HX152*$GZ151+$HY152*$HA151-$HZ152*$HB151)</f>
        <v>-3.7592298764016056E-3</v>
      </c>
      <c r="IF152">
        <f t="shared" ref="IF152" ca="1" si="686">+HX152*(GZ152-GZ151)/($HS152*$GU151+$HT152*$GV151+$HU152*$GW151+$HV152*$GX151+$HW152*$GY151+$HX152*$GZ151+$HY152*$HA151-$HZ152*$HB151)</f>
        <v>-2.2114863225237251E-3</v>
      </c>
      <c r="IG152">
        <f t="shared" ref="IG152" ca="1" si="687">+HY152*(HA152-HA151)/($HS152*$GU151+$HT152*$GV151+$HU152*$GW151+$HV152*$GX151+$HW152*$GY151+$HX152*$GZ151+$HY152*$HA151-$HZ152*$HB151)</f>
        <v>1.1094486978683843E-2</v>
      </c>
      <c r="IH152">
        <f t="shared" ref="IH152" ca="1" si="688">-HZ152*(HB152-HB151)/($HS152*$GU151+$HT152*$GV151+$HU152*$GW151+$HV152*$GX151+$HW152*$GY151+$HX152*$GZ151+$HY152*$HA151-$HZ152*$HB151)</f>
        <v>-4.7050917384711165E-3</v>
      </c>
      <c r="II152">
        <f t="shared" ref="II152" ca="1" si="689">+SUM(IA152:IH152)</f>
        <v>8.0560609272706148E-3</v>
      </c>
      <c r="IJ152" s="5">
        <f t="shared" ref="IJ152" ca="1" si="690">+IJ151*(1+II152)</f>
        <v>283073.70797526103</v>
      </c>
      <c r="IK152" s="1">
        <f t="shared" ref="IK152" ca="1" si="691">+IJ152/$GI172</f>
        <v>37.04034805291851</v>
      </c>
      <c r="IL152">
        <f t="shared" ref="IL152" ca="1" si="692">+LN(IK152/IK151)</f>
        <v>9.7516007539083429E-3</v>
      </c>
      <c r="IM152" s="5">
        <f t="shared" ref="IM152" si="693">+GL152</f>
        <v>270357.19999999995</v>
      </c>
      <c r="IN152">
        <f t="shared" ref="IN152" ca="1" si="694">+IM152/IJ152*100</f>
        <v>95.507704312697101</v>
      </c>
      <c r="IW152">
        <f>+util!B150</f>
        <v>100.1</v>
      </c>
      <c r="IX152">
        <f t="shared" si="445"/>
        <v>2.1202207650602906E-2</v>
      </c>
      <c r="IY152">
        <f t="shared" si="446"/>
        <v>1.2721324590361743E-2</v>
      </c>
      <c r="JA152" s="5">
        <f t="shared" ref="JA152" si="695">+GN152+SUM(GQ152:GS152)-GT152</f>
        <v>145049.49999999997</v>
      </c>
      <c r="JB152" s="1">
        <f t="shared" ref="JB152" si="696">+JA152/SUM(GO152:GP152)</f>
        <v>3.4304448596362596</v>
      </c>
      <c r="JC152" s="5">
        <f t="shared" ref="JC152" ca="1" si="697">+JA152/IN152*100</f>
        <v>151872.04115502609</v>
      </c>
      <c r="JD152" s="1">
        <f t="shared" ref="JD152" ca="1" si="698">+JC152/$GI172</f>
        <v>19.872538866735571</v>
      </c>
      <c r="JE152">
        <f t="shared" ref="JE152" ca="1" si="699">+LN(JD152/JD151)</f>
        <v>-8.2451127563847048E-4</v>
      </c>
      <c r="JG152">
        <f t="shared" si="465"/>
        <v>0.55277673631121993</v>
      </c>
    </row>
    <row r="153" spans="1:267" x14ac:dyDescent="0.15">
      <c r="A153" t="s">
        <v>1242</v>
      </c>
      <c r="B153" s="5">
        <f>+'gaku-mk1722'!B100</f>
        <v>538816.9</v>
      </c>
      <c r="C153" s="5">
        <f>+'kgaku-mk1722'!B101</f>
        <v>294722.40000000002</v>
      </c>
      <c r="D153" s="5">
        <f>+'kgaku-mk1722'!C101</f>
        <v>1790.9</v>
      </c>
      <c r="E153" s="5">
        <f>+'kgaku-mk1722'!D101</f>
        <v>3310.2</v>
      </c>
      <c r="F153" s="5">
        <f>+'kgaku-mk1722'!F101</f>
        <v>25354.7</v>
      </c>
      <c r="G153" s="5">
        <f>+'kgaku-mk1722'!G101</f>
        <v>15744.4</v>
      </c>
      <c r="H153" s="5">
        <f>+'kgaku-mk1722'!H101</f>
        <v>78667.8</v>
      </c>
      <c r="I153" s="5">
        <f>+'kgaku-mk1722'!I101</f>
        <v>176474.7</v>
      </c>
      <c r="J153" s="5">
        <f>+'gaku-mk1722'!F100</f>
        <v>17329.099999999999</v>
      </c>
      <c r="K153" s="5">
        <f>+'gaku-mk1722'!G100</f>
        <v>83790.8</v>
      </c>
      <c r="L153" s="5">
        <f>+'gaku-jk1722'!B100</f>
        <v>525932.69999999995</v>
      </c>
      <c r="M153" s="5">
        <f>+'kgaku-jk1722'!B101</f>
        <v>290933</v>
      </c>
      <c r="N153" s="5">
        <f>+'kgaku-jk1722'!C101</f>
        <v>1282.9000000000001</v>
      </c>
      <c r="O153" s="5">
        <f>+'kgaku-jk1722'!D101</f>
        <v>3153.7</v>
      </c>
      <c r="P153" s="5">
        <f>+'kgaku-jk1722'!F101</f>
        <v>26898.400000000001</v>
      </c>
      <c r="Q153" s="5">
        <f>+'kgaku-jk1722'!G101</f>
        <v>14891.6</v>
      </c>
      <c r="R153" s="5">
        <f>+'kgaku-jk1722'!H101</f>
        <v>74045.899999999994</v>
      </c>
      <c r="S153" s="5">
        <f>+'kgaku-jk1722'!I101</f>
        <v>177427.1</v>
      </c>
      <c r="T153" s="5">
        <f>+'gaku-jk1722'!F100</f>
        <v>16313.6</v>
      </c>
      <c r="U153" s="5">
        <f>+'gaku-jk1722'!G100</f>
        <v>82518.7</v>
      </c>
      <c r="V153" s="8">
        <f t="shared" ref="V153" si="700">+B153/L153*100</f>
        <v>102.44978112218541</v>
      </c>
      <c r="W153" s="8">
        <f t="shared" ref="W153" si="701">+C153/M153*100</f>
        <v>101.30249920084692</v>
      </c>
      <c r="X153" s="8">
        <f t="shared" ref="X153" si="702">+D153/N153*100</f>
        <v>139.59778626549223</v>
      </c>
      <c r="Y153" s="8">
        <f t="shared" ref="Y153" si="703">+E153/O153*100</f>
        <v>104.96242508799187</v>
      </c>
      <c r="Z153" s="8">
        <f t="shared" ref="Z153" si="704">+F153/P153*100</f>
        <v>94.260996936620771</v>
      </c>
      <c r="AA153" s="8">
        <f t="shared" ref="AA153" si="705">+G153/Q153*100</f>
        <v>105.72671841843724</v>
      </c>
      <c r="AB153" s="8">
        <f t="shared" ref="AB153" si="706">+H153/R153*100</f>
        <v>106.24193912154489</v>
      </c>
      <c r="AC153" s="8">
        <f t="shared" ref="AC153" si="707">+I153/S153*100</f>
        <v>99.463216160327264</v>
      </c>
      <c r="AD153" s="8">
        <f t="shared" ref="AD153" si="708">+J153/T153*100</f>
        <v>106.22486759513534</v>
      </c>
      <c r="AE153" s="8">
        <f t="shared" ref="AE153" si="709">+K153/U153*100</f>
        <v>101.54158996688025</v>
      </c>
      <c r="AF153" s="127">
        <v>101.3</v>
      </c>
      <c r="AG153" s="127">
        <v>135.4</v>
      </c>
      <c r="AH153" s="127">
        <v>104.7</v>
      </c>
      <c r="AI153" s="127">
        <v>95.9</v>
      </c>
      <c r="AJ153" s="127">
        <v>105.5</v>
      </c>
      <c r="AK153" s="127">
        <v>105.1</v>
      </c>
      <c r="AL153" s="127">
        <v>99.7</v>
      </c>
      <c r="AM153" s="127">
        <v>105.1</v>
      </c>
      <c r="AN153" s="127">
        <v>101.3</v>
      </c>
      <c r="AX153" s="9">
        <f t="shared" ref="AX153" ca="1" si="710">+AF149</f>
        <v>101.3</v>
      </c>
      <c r="AY153" s="9">
        <f t="shared" ref="AY153" ca="1" si="711">+AG149</f>
        <v>135.4</v>
      </c>
      <c r="AZ153" s="9">
        <f t="shared" ref="AZ153" ca="1" si="712">+AH149</f>
        <v>104.7</v>
      </c>
      <c r="BA153" s="9">
        <f t="shared" ref="BA153" ca="1" si="713">+AI149</f>
        <v>95.9</v>
      </c>
      <c r="BB153" s="9">
        <f t="shared" ref="BB153" ca="1" si="714">+AJ149</f>
        <v>105.5</v>
      </c>
      <c r="BC153" s="9">
        <f t="shared" ref="BC153" ca="1" si="715">+AK149</f>
        <v>105.1</v>
      </c>
      <c r="BD153" s="9">
        <f t="shared" ref="BD153" ca="1" si="716">+AL149</f>
        <v>99.7</v>
      </c>
      <c r="BE153" s="9">
        <f t="shared" ref="BE153" ca="1" si="717">+AM149</f>
        <v>105.1</v>
      </c>
      <c r="BF153" s="9">
        <f t="shared" ref="BF153" ca="1" si="718">+AN149</f>
        <v>101.3</v>
      </c>
      <c r="BG153">
        <f t="shared" ref="BG153" ca="1" si="719">+AY153*(N153-N152)/($AY153*$N152-$AZ153*$O152+$BB153*$Q152+$BC153*$R152+$BD153*$S152)</f>
        <v>-1.6154386872834246E-5</v>
      </c>
      <c r="BH153">
        <f t="shared" ref="BH153" ca="1" si="720">-AZ153*(O153-O152)/($AY153*$N152-$AZ153*$O152+$BB153*$Q152+$BC153*$R152+$BD153*$S152)</f>
        <v>-8.7246104666367156E-4</v>
      </c>
      <c r="BI153">
        <f t="shared" ref="BI153" ca="1" si="721">+BB153*(Q153-Q152)/($AY153*$N152-$AZ153*$O152+$BB153*$Q152+$BC153*$R152+$BD153*$S152)</f>
        <v>1.7735953097798754E-3</v>
      </c>
      <c r="BJ153">
        <f t="shared" ref="BJ153" ca="1" si="722">+BC153*(R153-R152)/($AY153*$N152-$AZ153*$O152+$BB153*$Q152+$BC153*$R152+$BD153*$S152)</f>
        <v>-1.4377132144038898E-3</v>
      </c>
      <c r="BK153">
        <f t="shared" ref="BK153" ca="1" si="723">+BD153*(S153-S152)/($AY153*$N152-$AZ153*$O152+$BB153*$Q152+$BC153*$R152+$BD153*$S152)</f>
        <v>2.97934311653934E-3</v>
      </c>
      <c r="BL153" s="13">
        <f t="shared" ref="BL153" ca="1" si="724">+SUM(BG153:BK153)</f>
        <v>2.4266097783788199E-3</v>
      </c>
      <c r="BM153">
        <f t="shared" ref="BM153" ca="1" si="725">+BA153*(P153-P152)/($BA153*$P152+$BE153*$T152)</f>
        <v>1.0349677788945402E-2</v>
      </c>
      <c r="BN153">
        <f t="shared" ref="BN153" ca="1" si="726">+BE153*(T153-T152)/($BA153*$P152+$BE153*$T152)</f>
        <v>3.9372497412297792E-3</v>
      </c>
      <c r="BO153" s="13">
        <f t="shared" ref="BO153" ca="1" si="727">+BM153+BN153</f>
        <v>1.4286927530175181E-2</v>
      </c>
      <c r="BP153">
        <f t="shared" ref="BP153" ca="1" si="728">+BF153*(U153-U152)/($BF153*$U152+$BA153*$P152+$BE153*$T152)</f>
        <v>3.4580933731618957E-3</v>
      </c>
      <c r="BQ153">
        <f t="shared" ref="BQ153" ca="1" si="729">+BA153*(P153-P152)/($BF153*$U152+$BA153*$P152+$BE153*$T152)</f>
        <v>3.491544434138624E-3</v>
      </c>
      <c r="BR153">
        <f t="shared" ref="BR153" ca="1" si="730">+BE153*(T153-T152)/($BF153*$U152+$BA153*$P152+$BE153*$T152)</f>
        <v>1.3282618744409583E-3</v>
      </c>
      <c r="BS153" s="13">
        <f t="shared" ref="BS153" ca="1" si="731">+SUM(BP153:BR153)</f>
        <v>8.2778996817414775E-3</v>
      </c>
      <c r="BT153" s="5">
        <f t="shared" ref="BT153" si="732">+U153</f>
        <v>82518.7</v>
      </c>
      <c r="BU153" s="5">
        <f t="shared" ref="BU153" ca="1" si="733">+BU152*(1+BL153)</f>
        <v>264265.32336146274</v>
      </c>
      <c r="BV153" s="5">
        <f t="shared" ref="BV153" ca="1" si="734">+BV152*(1+BO153)</f>
        <v>43213.490698387119</v>
      </c>
      <c r="BW153" s="5">
        <f t="shared" ref="BW153" ca="1" si="735">+BW152*(1+BS153)</f>
        <v>125750.52731927639</v>
      </c>
      <c r="BX153" s="5">
        <f t="shared" ref="BX153" si="736">+K153</f>
        <v>83790.8</v>
      </c>
      <c r="BY153" s="5">
        <f t="shared" ref="BY153" si="737">+D153-E153+SUM(G153:I153)</f>
        <v>269367.60000000003</v>
      </c>
      <c r="BZ153" s="5">
        <f t="shared" ref="BZ153" si="738">+F153+J153</f>
        <v>42683.8</v>
      </c>
      <c r="CA153" s="5">
        <f t="shared" ref="CA153" si="739">+F153+J153+K153</f>
        <v>126474.6</v>
      </c>
      <c r="CB153" s="9">
        <f t="shared" ref="CB153" si="740">+BX153/BT153*100</f>
        <v>101.54158996688025</v>
      </c>
      <c r="CC153" s="9">
        <f t="shared" ref="CC153" ca="1" si="741">+BY153/BU153*100</f>
        <v>101.93074012648961</v>
      </c>
      <c r="CD153" s="9">
        <f t="shared" ref="CD153" ca="1" si="742">+BZ153/BV153*100</f>
        <v>98.774246908021979</v>
      </c>
      <c r="CE153" s="9">
        <f t="shared" ref="CE153" ca="1" si="743">+CA153/BW153*100</f>
        <v>100.57580091007112</v>
      </c>
      <c r="CG153" s="5">
        <f t="shared" ref="CG153" si="744">+(SUM(D153:E153)+SUM(G153:I153))/(SUM(N153:O153)+SUM(Q153:S153))*100</f>
        <v>101.91535340316071</v>
      </c>
      <c r="CH153" s="5">
        <f t="shared" ref="CH153" ca="1" si="745">+CC153</f>
        <v>101.93074012648961</v>
      </c>
      <c r="CI153" s="5">
        <f t="shared" ref="CI153" si="746">+(F153+J153)/(P153+T153)*100</f>
        <v>98.777654355271693</v>
      </c>
      <c r="CJ153" s="5">
        <f t="shared" ref="CJ153" ca="1" si="747">+CD153</f>
        <v>98.774246908021979</v>
      </c>
      <c r="CK153" s="5">
        <f t="shared" ref="CK153" si="748">+(F153+SUM(J153:K153))/(P153+SUM(T153:U153))*100</f>
        <v>100.59166138421243</v>
      </c>
      <c r="CL153" s="5">
        <f t="shared" ref="CL153" ca="1" si="749">+CE153</f>
        <v>100.57580091007112</v>
      </c>
      <c r="CN153" s="1">
        <f t="shared" ref="CN153" si="750">+L153/$GI173</f>
        <v>68.955275624403654</v>
      </c>
      <c r="CO153" s="1">
        <f t="shared" ref="CO153" si="751">+BT153/$GI173</f>
        <v>10.81906430740564</v>
      </c>
      <c r="CP153" s="1">
        <f t="shared" ref="CP153" ca="1" si="752">+BU153/$GI173</f>
        <v>34.647946800725308</v>
      </c>
      <c r="CQ153" s="1">
        <f t="shared" ref="CQ153" ca="1" si="753">+BV153/$GI173</f>
        <v>5.665740429906502</v>
      </c>
      <c r="CR153" s="1">
        <f t="shared" ref="CR153" ca="1" si="754">+BW153/$GI173</f>
        <v>16.487208860021074</v>
      </c>
      <c r="CS153" s="83">
        <f t="shared" ref="CS153" si="755">+LN(CN153/CN152)</f>
        <v>4.9650409398264185E-3</v>
      </c>
      <c r="CT153" s="83">
        <f t="shared" ref="CT153" si="756">+LN(CO153/CO152)</f>
        <v>7.189440271202662E-3</v>
      </c>
      <c r="CU153" s="83">
        <f t="shared" ref="CU153" ca="1" si="757">+LN(CP153/CP152)</f>
        <v>4.4080371431230335E-3</v>
      </c>
      <c r="CV153" s="83">
        <f t="shared" ref="CV153" ca="1" si="758">+LN(CQ153/CQ152)</f>
        <v>1.6170197975677852E-2</v>
      </c>
      <c r="CW153" s="83">
        <f t="shared" ref="CW153" ca="1" si="759">+LN(CR153/CR152)</f>
        <v>1.0228192609171943E-2</v>
      </c>
      <c r="CX153" s="83">
        <f t="shared" ref="CX153" si="760">+LN(V153/V152)</f>
        <v>-3.9903404114465559E-3</v>
      </c>
      <c r="CY153" s="83">
        <f t="shared" ref="CY153" si="761">+LN(CB153/CB152)</f>
        <v>3.9799889282458997E-3</v>
      </c>
      <c r="CZ153" s="83">
        <f t="shared" ref="CZ153" ca="1" si="762">+LN(CC153/CC152)</f>
        <v>-1.0725584702052729E-3</v>
      </c>
      <c r="DA153" s="83">
        <f t="shared" ref="DA153" ca="1" si="763">+LN(CD153/CD152)</f>
        <v>-4.7514880202309089E-3</v>
      </c>
      <c r="DB153" s="83">
        <f t="shared" ref="DB153" ca="1" si="764">+LN(CE153/CE152)</f>
        <v>1.0253591835204124E-3</v>
      </c>
      <c r="EO153" s="91"/>
      <c r="ER153" s="132"/>
      <c r="ES153" s="7">
        <f ca="1">+ES152+$EQ152</f>
        <v>928875.89116385218</v>
      </c>
      <c r="ET153" s="212">
        <f ca="1">ET152*EU157</f>
        <v>859360.39151726582</v>
      </c>
      <c r="EU153" s="132">
        <v>648464.30000000005</v>
      </c>
      <c r="EV153" s="5">
        <f t="shared" ca="1" si="462"/>
        <v>6494.333333333333</v>
      </c>
      <c r="EW153" s="92">
        <f t="shared" ca="1" si="415"/>
        <v>99.533333333333346</v>
      </c>
      <c r="EX153" s="209">
        <f t="shared" ca="1" si="484"/>
        <v>0.73435330624766204</v>
      </c>
      <c r="EY153">
        <f t="shared" ca="1" si="463"/>
        <v>0.81269799537444198</v>
      </c>
      <c r="EZ153" s="209">
        <f t="shared" ca="1" si="485"/>
        <v>-2.0760410677616741E-3</v>
      </c>
      <c r="FA153">
        <f t="shared" ca="1" si="485"/>
        <v>-2.0760410677616741E-3</v>
      </c>
      <c r="FC153" s="6">
        <f>+call!C191</f>
        <v>-4.1666666666666699E-2</v>
      </c>
      <c r="FE153" s="142">
        <f>fof!B215/10</f>
        <v>9448</v>
      </c>
      <c r="FF153" s="142">
        <f>fof!C215/10</f>
        <v>497712.8</v>
      </c>
      <c r="FN153" s="5">
        <f t="shared" ref="FN153" si="765">+FE153</f>
        <v>9448</v>
      </c>
      <c r="FO153" s="5">
        <f t="shared" ref="FO153" si="766">+FF153</f>
        <v>497712.8</v>
      </c>
      <c r="FP153" s="1">
        <f t="shared" ref="FP153" si="767">+FN153/$GI173</f>
        <v>1.2387315793434517</v>
      </c>
      <c r="FQ153" s="1">
        <f t="shared" ref="FQ153" si="768">+FO153/$GI173</f>
        <v>65.255351693845412</v>
      </c>
      <c r="FR153" s="211">
        <f>+FP153/消費税調整!$E153*100</f>
        <v>1.2551043509159177</v>
      </c>
      <c r="FS153" s="211">
        <f>+FQ153/消費税調整!$E153*100</f>
        <v>66.117855714071112</v>
      </c>
      <c r="FT153" s="83">
        <f t="shared" ref="FT153" si="769">+LN(FR153/FR152)</f>
        <v>-4.6939837833121577E-2</v>
      </c>
      <c r="FU153" s="83">
        <f t="shared" ref="FU153" si="770">+LN(FS153/FS152)</f>
        <v>1.3300463681013914E-2</v>
      </c>
      <c r="FW153" s="5">
        <f>kshotoku1722!E101</f>
        <v>269901.90000000002</v>
      </c>
      <c r="FX153" s="72">
        <f t="shared" ref="FX153" ca="1" si="771">+FW153/(GA153*GC153)</f>
        <v>0.41754454799913326</v>
      </c>
      <c r="FY153">
        <f t="shared" ref="FY153" ca="1" si="772">+LN(FX153/FX152)</f>
        <v>-4.8254623470015022E-3</v>
      </c>
      <c r="GA153" s="72">
        <f ca="1">+AVERAGE(OFFSET(Maikin05!$F$10,ROUNDDOWN((ROW(GA153)-ROW(GA$45))/4,0),MOD(ROW(GA153)-ROW(GA$45),4)*3):OFFSET(Maikin05!$F$10,ROUNDDOWN((ROW(GA153)-ROW(GA$45))/4,0),MOD(ROW(GA153)-ROW(GA$45),4)*3+2))</f>
        <v>99.533333333333346</v>
      </c>
      <c r="GB153" s="72">
        <f ca="1">+AVERAGE(OFFSET(Maikin30!$F$20,ROUNDDOWN((ROW(GB153)-ROW(GB$5))/4,0),MOD(ROW(GB153)-ROW(GB$5),4)*3):OFFSET(Maikin30!$F$20,ROUNDDOWN((ROW(GB153)-ROW(GB$5))/4,0),MOD(ROW(GB153)-ROW(GB$5),4)*3+2))</f>
        <v>100.33333333333333</v>
      </c>
      <c r="GC153" s="5">
        <f ca="1">+AVERAGE(OFFSET(Rocho!$J$66,(ROW(GC153)-ROW($GC$5))*3,0):OFFSET(Rocho!$J$66,(ROW(GC153)-ROW($GC$5))*3+2,0))</f>
        <v>6494.333333333333</v>
      </c>
      <c r="GD153" s="72">
        <f t="shared" ref="GD153" ca="1" si="773">+GA153*GC153/GI173</f>
        <v>84.750144860758923</v>
      </c>
      <c r="GE153">
        <f t="shared" ref="GE153" ca="1" si="774">+LN(GD153/GD152)</f>
        <v>8.8236977280242036E-3</v>
      </c>
      <c r="GG153" s="88" t="s">
        <v>372</v>
      </c>
      <c r="GH153" s="80">
        <f ca="1">+AVERAGE(OFFSET(Rocho!$B$6,(ROW(GH153)-ROW($GH$5))*3,0):OFFSET(Rocho!$B$6,(ROW(GH153)-ROW($GH$5))*3+2,0))/10000</f>
        <v>11112</v>
      </c>
      <c r="GI153" s="82">
        <f>Rocho!T154</f>
        <v>8099.3024373176604</v>
      </c>
      <c r="GJ153">
        <f t="shared" si="466"/>
        <v>-2.9417259145854435E-3</v>
      </c>
      <c r="GL153" s="94">
        <f t="shared" ref="GL153:GL154" si="775">+SUM(GM153:GS153)-GT153</f>
        <v>269449.2</v>
      </c>
      <c r="GM153" s="5">
        <f t="shared" ref="GM153" si="776">+K153</f>
        <v>83790.8</v>
      </c>
      <c r="GN153" s="5">
        <f>+'gaku-mk1722'!C100-'gaku-mk1722'!D100</f>
        <v>7728.5999999999767</v>
      </c>
      <c r="GO153" s="5">
        <f t="shared" ref="GO153" si="777">+F153</f>
        <v>25354.7</v>
      </c>
      <c r="GP153" s="5">
        <f t="shared" ref="GP153" si="778">+J153</f>
        <v>17329.099999999999</v>
      </c>
      <c r="GQ153" s="5">
        <f>+'gaku-mk1722'!H100</f>
        <v>-1382.4</v>
      </c>
      <c r="GR153" s="5">
        <f>+'gaku-mk1722'!W100</f>
        <v>132017.70000000001</v>
      </c>
      <c r="GS153" s="5">
        <f>+'gaku-mk1722'!M100</f>
        <v>94603.199999999997</v>
      </c>
      <c r="GT153" s="5">
        <f>+'gaku-mk1722'!N100</f>
        <v>89992.5</v>
      </c>
      <c r="GU153" s="5">
        <f t="shared" ref="GU153" si="779">+U153</f>
        <v>82518.7</v>
      </c>
      <c r="GV153" s="5">
        <f>+'gaku-jk1722'!C100-'gaku-jk1722'!D100</f>
        <v>7774.2000000000116</v>
      </c>
      <c r="GW153" s="5">
        <f t="shared" ref="GW153" si="780">+P153</f>
        <v>26898.400000000001</v>
      </c>
      <c r="GX153" s="5">
        <f t="shared" ref="GX153" si="781">+T153</f>
        <v>16313.6</v>
      </c>
      <c r="GY153" s="5">
        <f>+'gaku-jk1722'!H100</f>
        <v>-1148.3</v>
      </c>
      <c r="GZ153" s="5">
        <f>+'gaku-jk1722'!Z100</f>
        <v>130296</v>
      </c>
      <c r="HA153" s="5">
        <f>+'gaku-jk1722'!M100</f>
        <v>88377.1</v>
      </c>
      <c r="HB153" s="5">
        <f>+'gaku-jk1722'!N100</f>
        <v>89885.8</v>
      </c>
      <c r="HC153" s="127">
        <f t="shared" si="481"/>
        <v>101.3</v>
      </c>
      <c r="HD153" s="121">
        <f ca="1">+OFFSET('def-cy1722'!$C$8,ROUNDDOWN((ROW(Sheet1!HG153)-ROW(Sheet1!HG$61))/4,0),0)</f>
        <v>0</v>
      </c>
      <c r="HE153" s="127">
        <f t="shared" si="482"/>
        <v>95.9</v>
      </c>
      <c r="HF153" s="127">
        <f t="shared" si="483"/>
        <v>105.1</v>
      </c>
      <c r="HG153" s="121">
        <f ca="1">+OFFSET('def-cy1722'!$H$8,ROUNDDOWN((ROW(Sheet1!HG153)-ROW(Sheet1!HG$61))/4,0),0)</f>
        <v>0</v>
      </c>
      <c r="HH153" s="121">
        <f ca="1">+OFFSET('def-cy1722'!$W$8,ROUNDDOWN((ROW(Sheet1!HG153)-ROW(Sheet1!HG$61))/4,0),0)</f>
        <v>0</v>
      </c>
      <c r="HI153" s="121">
        <f ca="1">+OFFSET('def-cy1722'!$M$8,ROUNDDOWN((ROW(Sheet1!HG153)-ROW(Sheet1!HG$61))/4,0),0)</f>
        <v>0</v>
      </c>
      <c r="HJ153" s="121">
        <f ca="1">+OFFSET('def-cy1722'!$N$8,ROUNDDOWN((ROW(Sheet1!HG153)-ROW(Sheet1!HG$61))/4,0),0)</f>
        <v>0</v>
      </c>
      <c r="HS153" s="9">
        <f t="shared" ref="HS153" ca="1" si="782">+HC149</f>
        <v>101.3</v>
      </c>
      <c r="HT153" s="9">
        <f t="shared" ref="HT153" ca="1" si="783">+HD149</f>
        <v>101.2</v>
      </c>
      <c r="HU153" s="9">
        <f t="shared" ref="HU153" ca="1" si="784">+HE149</f>
        <v>95.9</v>
      </c>
      <c r="HV153" s="9">
        <f t="shared" ref="HV153" ca="1" si="785">+HF149</f>
        <v>105.1</v>
      </c>
      <c r="HW153" s="9">
        <f t="shared" ref="HW153" ca="1" si="786">+HG149</f>
        <v>95.6</v>
      </c>
      <c r="HX153" s="9">
        <f t="shared" ref="HX153" ca="1" si="787">+HH149</f>
        <v>100.9</v>
      </c>
      <c r="HY153" s="9">
        <f t="shared" ref="HY153" ca="1" si="788">+HI149</f>
        <v>103.2</v>
      </c>
      <c r="HZ153" s="9">
        <f t="shared" ref="HZ153" ca="1" si="789">+HJ149</f>
        <v>92.5</v>
      </c>
      <c r="IA153">
        <f t="shared" ref="IA153" ca="1" si="790">+HS153*(GU153-GU152)/($HS153*$GU152+$HT153*$GV152+$HU153*$GW152+$HV153*$GX152+$HW153*$GY152+$HX153*$GZ152+$HY153*$HA152-$HZ153*$HB152)</f>
        <v>1.596236809298882E-3</v>
      </c>
      <c r="IB153">
        <f t="shared" ref="IB153" ca="1" si="791">+HT153*(GV153-GV152)/($HS153*$GU152+$HT153*$GV152+$HU153*$GW152+$HV153*$GX152+$HW153*$GY152+$HX153*$GZ152+$HY153*$HA152-$HZ153*$HB152)</f>
        <v>1.7755679839310994E-4</v>
      </c>
      <c r="IC153">
        <f t="shared" ref="IC153" ca="1" si="792">+HU153*(GW153-GW152)/($HS153*$GU152+$HT153*$GV152+$HU153*$GW152+$HV153*$GX152+$HW153*$GY152+$HX153*$GZ152+$HY153*$HA152-$HZ153*$HB152)</f>
        <v>1.6116776343661162E-3</v>
      </c>
      <c r="ID153">
        <f t="shared" ref="ID153" ca="1" si="793">+HV153*(GX153-GX152)/($HS153*$GU152+$HT153*$GV152+$HU153*$GW152+$HV153*$GX152+$HW153*$GY152+$HX153*$GZ152+$HY153*$HA152-$HZ153*$HB152)</f>
        <v>6.1311834805442833E-4</v>
      </c>
      <c r="IE153">
        <f t="shared" ref="IE153" ca="1" si="794">+HW153*(GY153-GY152)/($HS153*$GU152+$HT153*$GV152+$HU153*$GW152+$HV153*$GX152+$HW153*$GY152+$HX153*$GZ152+$HY153*$HA152-$HZ153*$HB152)</f>
        <v>-2.9762674923321888E-3</v>
      </c>
      <c r="IF153">
        <f t="shared" ref="IF153" ca="1" si="795">+HX153*(GZ153-GZ152)/($HS153*$GU152+$HT153*$GV152+$HU153*$GW152+$HV153*$GX152+$HW153*$GY152+$HX153*$GZ152+$HY153*$HA152-$HZ153*$HB152)</f>
        <v>1.547624638391146E-4</v>
      </c>
      <c r="IG153">
        <f t="shared" ref="IG153" ca="1" si="796">+HY153*(HA153-HA152)/($HS153*$GU152+$HT153*$GV152+$HU153*$GW152+$HV153*$GX152+$HW153*$GY152+$HX153*$GZ152+$HY153*$HA152-$HZ153*$HB152)</f>
        <v>6.359699893699779E-3</v>
      </c>
      <c r="IH153">
        <f t="shared" ref="IH153" ca="1" si="797">-HZ153*(HB153-HB152)/($HS153*$GU152+$HT153*$GV152+$HU153*$GW152+$HV153*$GX152+$HW153*$GY152+$HX153*$GZ152+$HY153*$HA152-$HZ153*$HB152)</f>
        <v>-3.9998133359139673E-3</v>
      </c>
      <c r="II153">
        <f t="shared" ref="II153" ca="1" si="798">+SUM(IA153:IH153)</f>
        <v>3.5369711194052737E-3</v>
      </c>
      <c r="IJ153" s="5">
        <f t="shared" ref="IJ153" ca="1" si="799">+IJ152*(1+II153)</f>
        <v>284074.93150503252</v>
      </c>
      <c r="IK153" s="1">
        <f t="shared" ref="IK153" ca="1" si="800">+IJ153/$GI173</f>
        <v>37.245193538856029</v>
      </c>
      <c r="IL153">
        <f t="shared" ref="IL153" ca="1" si="801">+LN(IK153/IK152)</f>
        <v>5.5150975753296043E-3</v>
      </c>
      <c r="IM153" s="5">
        <f t="shared" ref="IM153" si="802">+GL153</f>
        <v>269449.2</v>
      </c>
      <c r="IN153">
        <f t="shared" ref="IN153" ca="1" si="803">+IM153/IJ153*100</f>
        <v>94.851452950267316</v>
      </c>
      <c r="IW153">
        <f>+util!B151</f>
        <v>99.8333333333333</v>
      </c>
      <c r="IX153">
        <f t="shared" si="445"/>
        <v>-2.6675574337807965E-3</v>
      </c>
      <c r="IY153">
        <f t="shared" si="446"/>
        <v>-1.6005344602684779E-3</v>
      </c>
      <c r="JA153" s="5">
        <f t="shared" ref="JA153" si="804">+GN153+SUM(GQ153:GS153)-GT153</f>
        <v>142974.59999999998</v>
      </c>
      <c r="JB153" s="1">
        <f t="shared" ref="JB153" si="805">+JA153/SUM(GO153:GP153)</f>
        <v>3.3496221048735109</v>
      </c>
      <c r="JC153" s="5">
        <f t="shared" ref="JC153" ca="1" si="806">+JA153/IN153*100</f>
        <v>150735.27663826582</v>
      </c>
      <c r="JD153" s="1">
        <f t="shared" ref="JD153" ca="1" si="807">+JC153/$GI173</f>
        <v>19.762970712626068</v>
      </c>
      <c r="JE153">
        <f t="shared" ref="JE153" ca="1" si="808">+LN(JD153/JD152)</f>
        <v>-5.5288015406163207E-3</v>
      </c>
      <c r="JG153">
        <f t="shared" si="465"/>
        <v>0.55317533973453259</v>
      </c>
    </row>
    <row r="154" spans="1:267" x14ac:dyDescent="0.15">
      <c r="A154" t="s">
        <v>1810</v>
      </c>
      <c r="B154" s="5">
        <f>+'gaku-mk1722'!B101</f>
        <v>542774.4</v>
      </c>
      <c r="C154" s="5">
        <f>+'kgaku-mk1722'!B102</f>
        <v>296926.3</v>
      </c>
      <c r="D154" s="5">
        <f>+'kgaku-mk1722'!C102</f>
        <v>1843.6</v>
      </c>
      <c r="E154" s="5">
        <f>+'kgaku-mk1722'!D102</f>
        <v>3345.7</v>
      </c>
      <c r="F154" s="5">
        <f>+'kgaku-mk1722'!F102</f>
        <v>25879.4</v>
      </c>
      <c r="G154" s="5">
        <f>+'kgaku-mk1722'!G102</f>
        <v>15350</v>
      </c>
      <c r="H154" s="5">
        <f>+'kgaku-mk1722'!H102</f>
        <v>80016.899999999994</v>
      </c>
      <c r="I154" s="5">
        <f>+'kgaku-mk1722'!I102</f>
        <v>177182</v>
      </c>
      <c r="J154" s="5">
        <f>+'gaku-mk1722'!F101</f>
        <v>17561.599999999999</v>
      </c>
      <c r="K154" s="5">
        <f>+'gaku-mk1722'!G101</f>
        <v>84579.199999999997</v>
      </c>
      <c r="L154" s="5">
        <f>+'gaku-jk1722'!B101</f>
        <v>529241.59999999998</v>
      </c>
      <c r="M154" s="5">
        <f>+'kgaku-jk1722'!B102</f>
        <v>293369.8</v>
      </c>
      <c r="N154" s="5">
        <f>+'kgaku-jk1722'!C102</f>
        <v>1318.6</v>
      </c>
      <c r="O154" s="5">
        <f>+'kgaku-jk1722'!D102</f>
        <v>3174.4</v>
      </c>
      <c r="P154" s="5">
        <f>+'kgaku-jk1722'!F102</f>
        <v>27446.9</v>
      </c>
      <c r="Q154" s="5">
        <f>+'kgaku-jk1722'!G102</f>
        <v>14552.5</v>
      </c>
      <c r="R154" s="5">
        <f>+'kgaku-jk1722'!H102</f>
        <v>75269.8</v>
      </c>
      <c r="S154" s="5">
        <f>+'kgaku-jk1722'!I102</f>
        <v>178416.3</v>
      </c>
      <c r="T154" s="5">
        <f>+'gaku-jk1722'!F101</f>
        <v>16517.5</v>
      </c>
      <c r="U154" s="5">
        <f>+'gaku-jk1722'!G101</f>
        <v>82952.600000000006</v>
      </c>
      <c r="V154" s="8">
        <f t="shared" ref="V154" si="809">+B154/L154*100</f>
        <v>102.55701743778268</v>
      </c>
      <c r="W154" s="8">
        <f t="shared" ref="W154" si="810">+C154/M154*100</f>
        <v>101.21229247182227</v>
      </c>
      <c r="X154" s="8">
        <f t="shared" ref="X154" si="811">+D154/N154*100</f>
        <v>139.81495525557409</v>
      </c>
      <c r="Y154" s="8">
        <f t="shared" ref="Y154" si="812">+E154/O154*100</f>
        <v>105.39629536290323</v>
      </c>
      <c r="Z154" s="8">
        <f t="shared" ref="Z154" si="813">+F154/P154*100</f>
        <v>94.288972525130347</v>
      </c>
      <c r="AA154" s="8">
        <f t="shared" ref="AA154" si="814">+G154/Q154*100</f>
        <v>105.48015804844528</v>
      </c>
      <c r="AB154" s="8">
        <f t="shared" ref="AB154" si="815">+H154/R154*100</f>
        <v>106.30677908005599</v>
      </c>
      <c r="AC154" s="8">
        <f t="shared" ref="AC154" si="816">+I154/S154*100</f>
        <v>99.308191011695683</v>
      </c>
      <c r="AD154" s="8">
        <f t="shared" ref="AD154" si="817">+J154/T154*100</f>
        <v>106.32117451188132</v>
      </c>
      <c r="AE154" s="8">
        <f t="shared" ref="AE154" si="818">+K154/U154*100</f>
        <v>101.96087886335086</v>
      </c>
      <c r="AF154" s="127">
        <v>101.3</v>
      </c>
      <c r="AG154" s="127">
        <v>135.4</v>
      </c>
      <c r="AH154" s="127">
        <v>104.7</v>
      </c>
      <c r="AI154" s="127">
        <v>95.9</v>
      </c>
      <c r="AJ154" s="127">
        <v>105.5</v>
      </c>
      <c r="AK154" s="127">
        <v>105.1</v>
      </c>
      <c r="AL154" s="127">
        <v>99.7</v>
      </c>
      <c r="AM154" s="127">
        <v>105.1</v>
      </c>
      <c r="AN154" s="127">
        <v>101.3</v>
      </c>
      <c r="AX154" s="9">
        <f t="shared" ref="AX154" ca="1" si="819">+AF150</f>
        <v>101.3</v>
      </c>
      <c r="AY154" s="9">
        <f t="shared" ref="AY154" ca="1" si="820">+AG150</f>
        <v>135.4</v>
      </c>
      <c r="AZ154" s="9">
        <f t="shared" ref="AZ154" ca="1" si="821">+AH150</f>
        <v>104.7</v>
      </c>
      <c r="BA154" s="9">
        <f t="shared" ref="BA154" ca="1" si="822">+AI150</f>
        <v>95.9</v>
      </c>
      <c r="BB154" s="9">
        <f t="shared" ref="BB154" ca="1" si="823">+AJ150</f>
        <v>105.5</v>
      </c>
      <c r="BC154" s="9">
        <f t="shared" ref="BC154" ca="1" si="824">+AK150</f>
        <v>105.1</v>
      </c>
      <c r="BD154" s="9">
        <f t="shared" ref="BD154" ca="1" si="825">+AL150</f>
        <v>99.7</v>
      </c>
      <c r="BE154" s="9">
        <f t="shared" ref="BE154" ca="1" si="826">+AM150</f>
        <v>105.1</v>
      </c>
      <c r="BF154" s="9">
        <f t="shared" ref="BF154" ca="1" si="827">+AN150</f>
        <v>101.3</v>
      </c>
      <c r="BG154">
        <f t="shared" ref="BG154" ca="1" si="828">+AY154*(N154-N153)/($AY154*$N153-$AZ154*$O153+$BB154*$Q153+$BC154*$R153+$BD154*$S153)</f>
        <v>1.7978610782280687E-4</v>
      </c>
      <c r="BH154">
        <f t="shared" ref="BH154" ca="1" si="829">-AZ154*(O154-O153)/($AY154*$N153-$AZ154*$O153+$BB154*$Q153+$BC154*$R153+$BD154*$S153)</f>
        <v>-8.0609509250172386E-5</v>
      </c>
      <c r="BI154">
        <f t="shared" ref="BI154" ca="1" si="830">+BB154*(Q154-Q153)/($AY154*$N153-$AZ154*$O153+$BB154*$Q153+$BC154*$R153+$BD154*$S153)</f>
        <v>-1.3306060674392189E-3</v>
      </c>
      <c r="BJ154">
        <f t="shared" ref="BJ154" ca="1" si="831">+BC154*(R154-R153)/($AY154*$N153-$AZ154*$O153+$BB154*$Q153+$BC154*$R153+$BD154*$S153)</f>
        <v>4.7842944538211748E-3</v>
      </c>
      <c r="BK154">
        <f t="shared" ref="BK154" ca="1" si="832">+BD154*(S154-S153)/($AY154*$N153-$AZ154*$O153+$BB154*$Q153+$BC154*$R153+$BD154*$S153)</f>
        <v>3.6681620720170009E-3</v>
      </c>
      <c r="BL154" s="13">
        <f t="shared" ref="BL154" ca="1" si="833">+SUM(BG154:BK154)</f>
        <v>7.2210270569715912E-3</v>
      </c>
      <c r="BM154">
        <f t="shared" ref="BM154" ca="1" si="834">+BA154*(P154-P153)/($BA154*$P153+$BE154*$T153)</f>
        <v>1.2249587803395863E-2</v>
      </c>
      <c r="BN154">
        <f t="shared" ref="BN154" ca="1" si="835">+BE154*(T154-T153)/($BA154*$P153+$BE154*$T153)</f>
        <v>4.9905243359149839E-3</v>
      </c>
      <c r="BO154" s="13">
        <f t="shared" ref="BO154" ca="1" si="836">+BM154+BN154</f>
        <v>1.7240112139310846E-2</v>
      </c>
      <c r="BP154">
        <f t="shared" ref="BP154" ca="1" si="837">+BF154*(U154-U153)/($BF154*$U153+$BA154*$P153+$BE154*$T153)</f>
        <v>3.4737347688296835E-3</v>
      </c>
      <c r="BQ154">
        <f t="shared" ref="BQ154" ca="1" si="838">+BA154*(P154-P153)/($BF154*$U153+$BA154*$P153+$BE154*$T153)</f>
        <v>4.1571222786745765E-3</v>
      </c>
      <c r="BR154">
        <f t="shared" ref="BR154" ca="1" si="839">+BE154*(T154-T153)/($BF154*$U153+$BA154*$P153+$BE154*$T153)</f>
        <v>1.6936259596709456E-3</v>
      </c>
      <c r="BS154" s="13">
        <f t="shared" ref="BS154" ca="1" si="840">+SUM(BP154:BR154)</f>
        <v>9.3244830071752063E-3</v>
      </c>
      <c r="BT154" s="5">
        <f t="shared" ref="BT154" si="841">+U154</f>
        <v>82952.600000000006</v>
      </c>
      <c r="BU154" s="5">
        <f t="shared" ref="BU154" ca="1" si="842">+BU153*(1+BL154)</f>
        <v>266173.59041167522</v>
      </c>
      <c r="BV154" s="5">
        <f t="shared" ref="BV154" ca="1" si="843">+BV153*(1+BO154)</f>
        <v>43958.496123958379</v>
      </c>
      <c r="BW154" s="5">
        <f t="shared" ref="BW154" ca="1" si="844">+BW153*(1+BS154)</f>
        <v>126923.0859744083</v>
      </c>
      <c r="BX154" s="5">
        <f t="shared" ref="BX154" si="845">+K154</f>
        <v>84579.199999999997</v>
      </c>
      <c r="BY154" s="5">
        <f t="shared" ref="BY154" si="846">+D154-E154+SUM(G154:I154)</f>
        <v>271046.80000000005</v>
      </c>
      <c r="BZ154" s="5">
        <f t="shared" ref="BZ154" si="847">+F154+J154</f>
        <v>43441</v>
      </c>
      <c r="CA154" s="5">
        <f t="shared" ref="CA154" si="848">+F154+J154+K154</f>
        <v>128020.2</v>
      </c>
      <c r="CB154" s="9">
        <f t="shared" ref="CB154" si="849">+BX154/BT154*100</f>
        <v>101.96087886335086</v>
      </c>
      <c r="CC154" s="9">
        <f t="shared" ref="CC154" ca="1" si="850">+BY154/BU154*100</f>
        <v>101.83083888254568</v>
      </c>
      <c r="CD154" s="9">
        <f t="shared" ref="CD154" ca="1" si="851">+BZ154/BV154*100</f>
        <v>98.822761992359574</v>
      </c>
      <c r="CE154" s="9">
        <f t="shared" ref="CE154" ca="1" si="852">+CA154/BW154*100</f>
        <v>100.86439280700512</v>
      </c>
      <c r="CG154" s="5">
        <f t="shared" ref="CG154" si="853">+(SUM(D154:E154)+SUM(G154:I154))/(SUM(N154:O154)+SUM(Q154:S154))*100</f>
        <v>101.83572420650925</v>
      </c>
      <c r="CH154" s="5">
        <f t="shared" ref="CH154" ca="1" si="854">+CC154</f>
        <v>101.83083888254568</v>
      </c>
      <c r="CI154" s="5">
        <f t="shared" ref="CI154" si="855">+(F154+J154)/(P154+T154)*100</f>
        <v>98.809491315700882</v>
      </c>
      <c r="CJ154" s="5">
        <f t="shared" ref="CJ154" ca="1" si="856">+CD154</f>
        <v>98.822761992359574</v>
      </c>
      <c r="CK154" s="5">
        <f t="shared" ref="CK154" si="857">+(F154+SUM(J154:K154))/(P154+SUM(T154:U154))*100</f>
        <v>100.86922949644254</v>
      </c>
      <c r="CL154" s="5">
        <f t="shared" ref="CL154" ca="1" si="858">+CE154</f>
        <v>100.86439280700512</v>
      </c>
      <c r="CN154" s="1">
        <f t="shared" ref="CN154" si="859">+L154/$GI174</f>
        <v>69.542223108747052</v>
      </c>
      <c r="CO154" s="1">
        <f t="shared" ref="CO154" si="860">+BT154/$GI174</f>
        <v>10.899952340576878</v>
      </c>
      <c r="CP154" s="1">
        <f t="shared" ref="CP154" ca="1" si="861">+BU154/$GI174</f>
        <v>34.975147853201591</v>
      </c>
      <c r="CQ154" s="1">
        <f t="shared" ref="CQ154" ca="1" si="862">+BV154/$GI174</f>
        <v>5.7761361634786574</v>
      </c>
      <c r="CR154" s="1">
        <f t="shared" ref="CR154" ca="1" si="863">+BW154/$GI174</f>
        <v>16.677663967615143</v>
      </c>
      <c r="CS154" s="83">
        <f t="shared" ref="CS154" si="864">+LN(CN154/CN153)</f>
        <v>8.4759797639126569E-3</v>
      </c>
      <c r="CT154" s="83">
        <f t="shared" ref="CT154" si="865">+LN(CO154/CO153)</f>
        <v>7.4486251811351377E-3</v>
      </c>
      <c r="CU154" s="83">
        <f t="shared" ref="CU154" ca="1" si="866">+LN(CP154/CP153)</f>
        <v>9.3992794494476561E-3</v>
      </c>
      <c r="CV154" s="83">
        <f t="shared" ref="CV154" ca="1" si="867">+LN(CQ154/CQ153)</f>
        <v>1.9297386839917129E-2</v>
      </c>
      <c r="CW154" s="83">
        <f t="shared" ref="CW154" ca="1" si="868">+LN(CR154/CR153)</f>
        <v>1.1485477556654121E-2</v>
      </c>
      <c r="CX154" s="83">
        <f t="shared" ref="CX154" si="869">+LN(V154/V153)</f>
        <v>1.0461733574805585E-3</v>
      </c>
      <c r="CY154" s="83">
        <f t="shared" ref="CY154" si="870">+LN(CB154/CB153)</f>
        <v>4.120731234262342E-3</v>
      </c>
      <c r="CZ154" s="83">
        <f t="shared" ref="CZ154" ca="1" si="871">+LN(CC154/CC153)</f>
        <v>-9.8057006070056572E-4</v>
      </c>
      <c r="DA154" s="83">
        <f t="shared" ref="DA154" ca="1" si="872">+LN(CD154/CD153)</f>
        <v>4.9105080671473953E-4</v>
      </c>
      <c r="DB154" s="83">
        <f t="shared" ref="DB154" ca="1" si="873">+LN(CE154/CE153)</f>
        <v>2.865288094204861E-3</v>
      </c>
      <c r="EO154" s="91"/>
      <c r="ET154" s="212">
        <f ca="1">ET153*EU158</f>
        <v>865443.56680568447</v>
      </c>
      <c r="EU154" s="132">
        <v>653054.6</v>
      </c>
      <c r="EV154" s="5">
        <f t="shared" ca="1" si="462"/>
        <v>6524</v>
      </c>
      <c r="EW154" s="92">
        <f t="shared" ca="1" si="415"/>
        <v>99.366666666666674</v>
      </c>
      <c r="EX154" s="209">
        <f t="shared" ca="1" si="484"/>
        <v>0.73574112344169895</v>
      </c>
      <c r="EY154">
        <f t="shared" ca="1" si="463"/>
        <v>0.81423387223636146</v>
      </c>
      <c r="EZ154" s="209">
        <f t="shared" ca="1" si="485"/>
        <v>1.8880659341094597E-3</v>
      </c>
      <c r="FA154">
        <f t="shared" ca="1" si="485"/>
        <v>1.8880659341092381E-3</v>
      </c>
      <c r="FC154" s="6">
        <f>+call!C192</f>
        <v>-5.4333333333333303E-2</v>
      </c>
      <c r="FE154" s="142">
        <f>fof!B216/10</f>
        <v>10068.5</v>
      </c>
      <c r="FF154" s="142">
        <f>fof!C216/10</f>
        <v>529993.80000000005</v>
      </c>
      <c r="FN154" s="5">
        <f t="shared" ref="FN154" si="874">+FE154</f>
        <v>10068.5</v>
      </c>
      <c r="FO154" s="5">
        <f t="shared" ref="FO154" si="875">+FF154</f>
        <v>529993.80000000005</v>
      </c>
      <c r="FP154" s="1">
        <f t="shared" ref="FP154" si="876">+FN154/$GI174</f>
        <v>1.3229985575026977</v>
      </c>
      <c r="FQ154" s="1">
        <f t="shared" ref="FQ154" si="877">+FO154/$GI174</f>
        <v>69.641062013743195</v>
      </c>
      <c r="FR154" s="211">
        <f>+FP154/消費税調整!$E154*100</f>
        <v>1.3390834702605336</v>
      </c>
      <c r="FS154" s="211">
        <f>+FQ154/消費税調整!$E154*100</f>
        <v>70.487752586836905</v>
      </c>
      <c r="FT154" s="83">
        <f t="shared" ref="FT154" si="878">+LN(FR154/FR153)</f>
        <v>6.4766685258732914E-2</v>
      </c>
      <c r="FU154" s="83">
        <f t="shared" ref="FU154" si="879">+LN(FS154/FS153)</f>
        <v>6.4000130344010198E-2</v>
      </c>
      <c r="FW154" s="5">
        <f>kshotoku1722!E102</f>
        <v>272071.59999999998</v>
      </c>
      <c r="FX154" s="72">
        <f t="shared" ref="FX154" ca="1" si="880">+FW154/(GA154*GC154)</f>
        <v>0.41968991843087139</v>
      </c>
      <c r="FY154">
        <f t="shared" ref="FY154" ca="1" si="881">+LN(FX154/FX153)</f>
        <v>5.1249087642272094E-3</v>
      </c>
      <c r="GA154" s="72">
        <f ca="1">+AVERAGE(OFFSET(Maikin05!$F$10,ROUNDDOWN((ROW(GA154)-ROW(GA$45))/4,0),MOD(ROW(GA154)-ROW(GA$45),4)*3):OFFSET(Maikin05!$F$10,ROUNDDOWN((ROW(GA154)-ROW(GA$45))/4,0),MOD(ROW(GA154)-ROW(GA$45),4)*3+2))</f>
        <v>99.366666666666674</v>
      </c>
      <c r="GB154" s="72">
        <f ca="1">+AVERAGE(OFFSET(Maikin30!$F$20,ROUNDDOWN((ROW(GB154)-ROW(GB$5))/4,0),MOD(ROW(GB154)-ROW(GB$5),4)*3):OFFSET(Maikin30!$F$20,ROUNDDOWN((ROW(GB154)-ROW(GB$5))/4,0),MOD(ROW(GB154)-ROW(GB$5),4)*3+2))</f>
        <v>99.933333333333337</v>
      </c>
      <c r="GC154" s="5">
        <f ca="1">+AVERAGE(OFFSET(Rocho!$J$66,(ROW(GC154)-ROW($GC$5))*3,0):OFFSET(Rocho!$J$66,(ROW(GC154)-ROW($GC$5))*3+2,0))</f>
        <v>6524</v>
      </c>
      <c r="GD154" s="72">
        <f t="shared" ref="GD154" ca="1" si="882">+GA154*GC154/GI174</f>
        <v>85.1822818965056</v>
      </c>
      <c r="GE154">
        <f t="shared" ref="GE154" ca="1" si="883">+LN(GD154/GD153)</f>
        <v>5.0859977170145555E-3</v>
      </c>
      <c r="GG154" s="88" t="s">
        <v>373</v>
      </c>
      <c r="GH154" s="80">
        <f ca="1">+AVERAGE(OFFSET(Rocho!$B$6,(ROW(GH154)-ROW($GH$5))*3,0):OFFSET(Rocho!$B$6,(ROW(GH154)-ROW($GH$5))*3+2,0))/10000</f>
        <v>11106.666666666668</v>
      </c>
      <c r="GI154" s="82">
        <f>Rocho!T155</f>
        <v>8069.1940955484397</v>
      </c>
      <c r="GJ154">
        <f t="shared" si="466"/>
        <v>-3.7243260694960925E-3</v>
      </c>
      <c r="GL154" s="94">
        <f t="shared" si="775"/>
        <v>271727.60000000009</v>
      </c>
      <c r="GM154" s="5">
        <f t="shared" ref="GM154" si="884">+K154</f>
        <v>84579.199999999997</v>
      </c>
      <c r="GN154" s="5">
        <f>+'gaku-mk1722'!C101-'gaku-mk1722'!D101</f>
        <v>7768.7000000000116</v>
      </c>
      <c r="GO154" s="5">
        <f t="shared" ref="GO154" si="885">+F154</f>
        <v>25879.4</v>
      </c>
      <c r="GP154" s="5">
        <f t="shared" ref="GP154" si="886">+J154</f>
        <v>17561.599999999999</v>
      </c>
      <c r="GQ154" s="5">
        <f>+'gaku-mk1722'!H101</f>
        <v>-1427.8</v>
      </c>
      <c r="GR154" s="5">
        <f>+'gaku-mk1722'!W101</f>
        <v>133965.1</v>
      </c>
      <c r="GS154" s="5">
        <f>+'gaku-mk1722'!M101</f>
        <v>93549.7</v>
      </c>
      <c r="GT154" s="5">
        <f>+'gaku-mk1722'!N101</f>
        <v>90148.3</v>
      </c>
      <c r="GU154" s="5">
        <f t="shared" ref="GU154" si="887">+U154</f>
        <v>82952.600000000006</v>
      </c>
      <c r="GV154" s="5">
        <f>+'gaku-jk1722'!C101-'gaku-jk1722'!D101</f>
        <v>7816.6000000000349</v>
      </c>
      <c r="GW154" s="5">
        <f t="shared" ref="GW154" si="888">+P154</f>
        <v>27446.9</v>
      </c>
      <c r="GX154" s="5">
        <f t="shared" ref="GX154" si="889">+T154</f>
        <v>16517.5</v>
      </c>
      <c r="GY154" s="5">
        <f>+'gaku-jk1722'!H101</f>
        <v>-1254.8</v>
      </c>
      <c r="GZ154" s="5">
        <f>+'gaku-jk1722'!Z101</f>
        <v>132219</v>
      </c>
      <c r="HA154" s="5">
        <f>+'gaku-jk1722'!M101</f>
        <v>87955</v>
      </c>
      <c r="HB154" s="5">
        <f>+'gaku-jk1722'!N101</f>
        <v>91140.1</v>
      </c>
      <c r="HC154" s="127">
        <f t="shared" ref="HC154" si="890">+AN154</f>
        <v>101.3</v>
      </c>
      <c r="HD154" s="121">
        <f ca="1">+OFFSET('def-cy1722'!$C$8,ROUNDDOWN((ROW(Sheet1!HG154)-ROW(Sheet1!HG$61))/4,0),0)</f>
        <v>0</v>
      </c>
      <c r="HE154" s="127">
        <f t="shared" ref="HE154" si="891">+AI154</f>
        <v>95.9</v>
      </c>
      <c r="HF154" s="127">
        <f t="shared" ref="HF154" si="892">+AM154</f>
        <v>105.1</v>
      </c>
      <c r="HG154" s="121">
        <f ca="1">+OFFSET('def-cy1722'!$H$8,ROUNDDOWN((ROW(Sheet1!HG154)-ROW(Sheet1!HG$61))/4,0),0)</f>
        <v>0</v>
      </c>
      <c r="HH154" s="121">
        <f ca="1">+OFFSET('def-cy1722'!$W$8,ROUNDDOWN((ROW(Sheet1!HG154)-ROW(Sheet1!HG$61))/4,0),0)</f>
        <v>0</v>
      </c>
      <c r="HI154" s="121">
        <f ca="1">+OFFSET('def-cy1722'!$M$8,ROUNDDOWN((ROW(Sheet1!HG154)-ROW(Sheet1!HG$61))/4,0),0)</f>
        <v>0</v>
      </c>
      <c r="HJ154" s="121">
        <f ca="1">+OFFSET('def-cy1722'!$N$8,ROUNDDOWN((ROW(Sheet1!HG154)-ROW(Sheet1!HG$61))/4,0),0)</f>
        <v>0</v>
      </c>
      <c r="HS154" s="9">
        <f t="shared" ref="HS154" ca="1" si="893">+HC150</f>
        <v>101.3</v>
      </c>
      <c r="HT154" s="9">
        <f t="shared" ref="HT154" ca="1" si="894">+HD150</f>
        <v>101.2</v>
      </c>
      <c r="HU154" s="9">
        <f t="shared" ref="HU154" ca="1" si="895">+HE150</f>
        <v>95.9</v>
      </c>
      <c r="HV154" s="9">
        <f t="shared" ref="HV154" ca="1" si="896">+HF150</f>
        <v>105.1</v>
      </c>
      <c r="HW154" s="9">
        <f t="shared" ref="HW154" ca="1" si="897">+HG150</f>
        <v>95.6</v>
      </c>
      <c r="HX154" s="9">
        <f t="shared" ref="HX154" ca="1" si="898">+HH150</f>
        <v>100.9</v>
      </c>
      <c r="HY154" s="9">
        <f t="shared" ref="HY154" ca="1" si="899">+HI150</f>
        <v>103.2</v>
      </c>
      <c r="HZ154" s="9">
        <f t="shared" ref="HZ154" ca="1" si="900">+HJ150</f>
        <v>92.5</v>
      </c>
      <c r="IA154">
        <f t="shared" ref="IA154" ca="1" si="901">+HS154*(GU154-GU153)/($HS154*$GU153+$HT154*$GV153+$HU154*$GW153+$HV154*$GX153+$HW154*$GY153+$HX154*$GZ153+$HY154*$HA153-$HZ154*$HB153)</f>
        <v>1.6110318724408793E-3</v>
      </c>
      <c r="IB154">
        <f t="shared" ref="IB154" ca="1" si="902">+HT154*(GV154-GV153)/($HS154*$GU153+$HT154*$GV153+$HU154*$GW153+$HV154*$GX153+$HW154*$GY153+$HX154*$GZ153+$HY154*$HA153-$HZ154*$HB153)</f>
        <v>1.5727199872100079E-4</v>
      </c>
      <c r="IC154">
        <f t="shared" ref="IC154" ca="1" si="903">+HU154*(GW154-GW153)/($HS154*$GU153+$HT154*$GV153+$HU154*$GW153+$HV154*$GX153+$HW154*$GY153+$HX154*$GZ153+$HY154*$HA153-$HZ154*$HB153)</f>
        <v>1.9279700190913348E-3</v>
      </c>
      <c r="ID154">
        <f t="shared" ref="ID154" ca="1" si="904">+HV154*(GX154-GX153)/($HS154*$GU153+$HT154*$GV153+$HU154*$GW153+$HV154*$GX153+$HW154*$GY153+$HX154*$GZ153+$HY154*$HA153-$HZ154*$HB153)</f>
        <v>7.8546163786200735E-4</v>
      </c>
      <c r="IE154">
        <f t="shared" ref="IE154" ca="1" si="905">+HW154*(GY154-GY153)/($HS154*$GU153+$HT154*$GV153+$HU154*$GW153+$HV154*$GX153+$HW154*$GY153+$HX154*$GZ153+$HY154*$HA153-$HZ154*$HB153)</f>
        <v>-3.7317499621921795E-4</v>
      </c>
      <c r="IF154">
        <f t="shared" ref="IF154" ca="1" si="906">+HX154*(GZ154-GZ153)/($HS154*$GU153+$HT154*$GV153+$HU154*$GW153+$HV154*$GX153+$HW154*$GY153+$HX154*$GZ153+$HY154*$HA153-$HZ154*$HB153)</f>
        <v>7.1117337241354056E-3</v>
      </c>
      <c r="IG154">
        <f t="shared" ref="IG154" ca="1" si="907">+HY154*(HA154-HA153)/($HS154*$GU153+$HT154*$GV153+$HU154*$GW153+$HV154*$GX153+$HW154*$GY153+$HX154*$GZ153+$HY154*$HA153-$HZ154*$HB153)</f>
        <v>-1.5966145639407781E-3</v>
      </c>
      <c r="IH154">
        <f t="shared" ref="IH154" ca="1" si="908">-HZ154*(HB154-HB153)/($HS154*$GU153+$HT154*$GV153+$HU154*$GW153+$HV154*$GX153+$HW154*$GY153+$HX154*$GZ153+$HY154*$HA153-$HZ154*$HB153)</f>
        <v>-4.2525378919002661E-3</v>
      </c>
      <c r="II154">
        <f t="shared" ref="II154" ca="1" si="909">+SUM(IA154:IH154)</f>
        <v>5.3711418001903665E-3</v>
      </c>
      <c r="IJ154" s="5">
        <f t="shared" ref="IJ154" ca="1" si="910">+IJ153*(1+II154)</f>
        <v>285600.73824402539</v>
      </c>
      <c r="IK154" s="1">
        <f t="shared" ref="IK154" ca="1" si="911">+IJ154/$GI174</f>
        <v>37.527870558529187</v>
      </c>
      <c r="IL154">
        <f t="shared" ref="IL154" ca="1" si="912">+LN(IK154/IK153)</f>
        <v>7.5609678368284538E-3</v>
      </c>
      <c r="IM154" s="5">
        <f t="shared" ref="IM154" si="913">+GL154</f>
        <v>271727.60000000009</v>
      </c>
      <c r="IN154">
        <f t="shared" ref="IN154" ca="1" si="914">+IM154/IJ154*100</f>
        <v>95.142471154198589</v>
      </c>
      <c r="IW154">
        <f>+util!B152</f>
        <v>101.933333333333</v>
      </c>
      <c r="IX154">
        <f t="shared" ref="IX154" si="915">+LN(IW154/IW153)</f>
        <v>2.0816875939454936E-2</v>
      </c>
      <c r="IY154">
        <f t="shared" ref="IY154" si="916">+IX154*0.6</f>
        <v>1.2490125563672962E-2</v>
      </c>
      <c r="JA154" s="5">
        <f t="shared" ref="JA154" si="917">+GN154+SUM(GQ154:GS154)-GT154</f>
        <v>143707.40000000002</v>
      </c>
      <c r="JB154" s="1">
        <f t="shared" ref="JB154" si="918">+JA154/SUM(GO154:GP154)</f>
        <v>3.3081052461959906</v>
      </c>
      <c r="JC154" s="5">
        <f t="shared" ref="JC154" ca="1" si="919">+JA154/IN154*100</f>
        <v>151044.42659166551</v>
      </c>
      <c r="JD154" s="1">
        <f t="shared" ref="JD154" ca="1" si="920">+JC154/$GI174</f>
        <v>19.847202512747241</v>
      </c>
      <c r="JE154">
        <f t="shared" ref="JE154" ca="1" si="921">+LN(JD154/JD153)</f>
        <v>4.2530451260604906E-3</v>
      </c>
      <c r="JG154">
        <f t="shared" si="465"/>
        <v>0.55432112668391897</v>
      </c>
    </row>
    <row r="155" spans="1:267" x14ac:dyDescent="0.15">
      <c r="EO155" s="91"/>
      <c r="EU155">
        <v>652497.30000000005</v>
      </c>
      <c r="FW155" s="5"/>
      <c r="GG155" s="88" t="s">
        <v>374</v>
      </c>
      <c r="GH155" s="80">
        <f ca="1">+AVERAGE(OFFSET(Rocho!$B$6,(ROW(GH155)-ROW($GH$5))*3,0):OFFSET(Rocho!$B$6,(ROW(GH155)-ROW($GH$5))*3+2,0))/10000</f>
        <v>11110</v>
      </c>
      <c r="GI155" s="82">
        <f>Rocho!T156</f>
        <v>8040.0415449519896</v>
      </c>
      <c r="GJ155">
        <f t="shared" si="466"/>
        <v>-3.6193625906740111E-3</v>
      </c>
      <c r="GM155" s="5"/>
      <c r="HS155" s="9"/>
      <c r="HT155" s="9"/>
      <c r="HU155" s="9"/>
      <c r="HV155" s="9"/>
      <c r="HW155" s="9"/>
      <c r="HX155" s="9"/>
      <c r="HY155" s="9"/>
      <c r="HZ155" s="9"/>
    </row>
    <row r="156" spans="1:267" x14ac:dyDescent="0.15">
      <c r="EO156" s="91"/>
      <c r="FW156" s="5"/>
      <c r="GG156" s="88" t="s">
        <v>375</v>
      </c>
      <c r="GH156" s="80">
        <f ca="1">+AVERAGE(OFFSET(Rocho!$B$6,(ROW(GH156)-ROW($GH$5))*3,0):OFFSET(Rocho!$B$6,(ROW(GH156)-ROW($GH$5))*3+2,0))/10000</f>
        <v>11112</v>
      </c>
      <c r="GI156" s="82">
        <f>Rocho!T157</f>
        <v>8010.5153013972304</v>
      </c>
      <c r="GJ156">
        <f t="shared" si="466"/>
        <v>-3.6791591897439579E-3</v>
      </c>
      <c r="GM156" s="5"/>
      <c r="HS156" s="9"/>
      <c r="HT156" s="9"/>
      <c r="HU156" s="9"/>
      <c r="HV156" s="9"/>
      <c r="HW156" s="9"/>
      <c r="HX156" s="9"/>
      <c r="HY156" s="9"/>
      <c r="HZ156" s="9"/>
    </row>
    <row r="157" spans="1:267" x14ac:dyDescent="0.15">
      <c r="EO157" s="91"/>
      <c r="EU157">
        <f>EU153/EU152</f>
        <v>1.0018894032427468</v>
      </c>
      <c r="GG157" s="88" t="s">
        <v>1042</v>
      </c>
      <c r="GH157" s="80">
        <f ca="1">+AVERAGE(OFFSET(Rocho!$B$6,(ROW(GH157)-ROW($GH$5))*3,0):OFFSET(Rocho!$B$6,(ROW(GH157)-ROW($GH$5))*3+2,0))/10000</f>
        <v>11104.333333333332</v>
      </c>
      <c r="GI157" s="82">
        <f>Rocho!T158</f>
        <v>7978.2793895431196</v>
      </c>
      <c r="GJ157">
        <f t="shared" si="466"/>
        <v>-4.032318402453188E-3</v>
      </c>
      <c r="GM157" s="5"/>
      <c r="HS157" s="9"/>
      <c r="HT157" s="9"/>
      <c r="HU157" s="9"/>
      <c r="HV157" s="9"/>
      <c r="HW157" s="9"/>
      <c r="HX157" s="9"/>
      <c r="HY157" s="9"/>
      <c r="HZ157" s="9"/>
    </row>
    <row r="158" spans="1:267" x14ac:dyDescent="0.15">
      <c r="EO158" s="91"/>
      <c r="EU158">
        <f>EU154/EU153</f>
        <v>1.0070787243029415</v>
      </c>
      <c r="GG158" s="88" t="s">
        <v>1043</v>
      </c>
      <c r="GH158" s="80">
        <f ca="1">+AVERAGE(OFFSET(Rocho!$B$6,(ROW(GH158)-ROW($GH$5))*3,0):OFFSET(Rocho!$B$6,(ROW(GH158)-ROW($GH$5))*3+2,0))/10000</f>
        <v>11105.333333333332</v>
      </c>
      <c r="GI158" s="82">
        <f>Rocho!T159</f>
        <v>7950.8488719300103</v>
      </c>
      <c r="GJ158">
        <f t="shared" si="466"/>
        <v>-3.4440735584631349E-3</v>
      </c>
      <c r="GM158" s="5"/>
      <c r="HS158" s="9"/>
      <c r="HT158" s="9"/>
      <c r="HU158" s="9"/>
      <c r="HV158" s="9"/>
      <c r="HW158" s="9"/>
      <c r="HX158" s="9"/>
      <c r="HY158" s="9"/>
      <c r="HZ158" s="9"/>
      <c r="JB158" s="111">
        <f>+AVERAGE(JB5:JB132)</f>
        <v>3.0542223811604083</v>
      </c>
    </row>
    <row r="159" spans="1:267" x14ac:dyDescent="0.15">
      <c r="EO159" s="91"/>
      <c r="GG159" s="88" t="s">
        <v>1044</v>
      </c>
      <c r="GH159" s="80">
        <f ca="1">+AVERAGE(OFFSET(Rocho!$B$6,(ROW(GH159)-ROW($GH$5))*3,0):OFFSET(Rocho!$B$6,(ROW(GH159)-ROW($GH$5))*3+2,0))/10000</f>
        <v>11108.666666666668</v>
      </c>
      <c r="GI159" s="82">
        <f>Rocho!T160</f>
        <v>7925.6707630461196</v>
      </c>
      <c r="GJ159">
        <f t="shared" si="466"/>
        <v>-3.1717442575999576E-3</v>
      </c>
      <c r="GM159" s="5"/>
      <c r="HS159" s="9"/>
      <c r="HT159" s="9"/>
      <c r="HU159" s="9"/>
      <c r="HV159" s="9"/>
      <c r="HW159" s="9"/>
      <c r="HX159" s="9"/>
      <c r="HY159" s="9"/>
      <c r="HZ159" s="9"/>
    </row>
    <row r="160" spans="1:267" x14ac:dyDescent="0.15">
      <c r="EO160" s="91"/>
      <c r="GG160" s="88" t="s">
        <v>1045</v>
      </c>
      <c r="GH160" s="80">
        <f ca="1">+AVERAGE(OFFSET(Rocho!$B$6,(ROW(GH160)-ROW($GH$5))*3,0):OFFSET(Rocho!$B$6,(ROW(GH160)-ROW($GH$5))*3+2,0))/10000</f>
        <v>11110.666666666668</v>
      </c>
      <c r="GI160" s="82">
        <f>Rocho!T161</f>
        <v>7899.8604527187099</v>
      </c>
      <c r="GJ160">
        <f t="shared" si="466"/>
        <v>-3.2618599477097746E-3</v>
      </c>
      <c r="GM160" s="5"/>
      <c r="GZ160" t="s">
        <v>1007</v>
      </c>
      <c r="HS160" s="9"/>
      <c r="HT160" s="9"/>
      <c r="HU160" s="9"/>
      <c r="HV160" s="9"/>
      <c r="HW160" s="9"/>
      <c r="HX160" s="9"/>
      <c r="HY160" s="9"/>
      <c r="HZ160" s="9"/>
    </row>
    <row r="161" spans="145:234" x14ac:dyDescent="0.15">
      <c r="EO161" s="91"/>
      <c r="GG161" s="88" t="s">
        <v>1046</v>
      </c>
      <c r="GH161" s="80">
        <f ca="1">+AVERAGE(OFFSET(Rocho!$B$6,(ROW(GH161)-ROW($GH$5))*3,0):OFFSET(Rocho!$B$6,(ROW(GH161)-ROW($GH$5))*3+2,0))/10000</f>
        <v>11105.333333333332</v>
      </c>
      <c r="GI161" s="82">
        <f>Rocho!T162</f>
        <v>7871.01757770729</v>
      </c>
      <c r="GJ161">
        <f t="shared" si="466"/>
        <v>-3.6577427221700571E-3</v>
      </c>
      <c r="GM161" s="5"/>
      <c r="GY161" t="s">
        <v>1006</v>
      </c>
      <c r="GZ161" s="5">
        <f>+AVERAGE(GZ16:GZ132)</f>
        <v>108869.05507629135</v>
      </c>
      <c r="HS161" s="9"/>
      <c r="HT161" s="9"/>
      <c r="HU161" s="9"/>
      <c r="HV161" s="9"/>
      <c r="HW161" s="9"/>
      <c r="HX161" s="9"/>
      <c r="HY161" s="9"/>
      <c r="HZ161" s="9"/>
    </row>
    <row r="162" spans="145:234" x14ac:dyDescent="0.15">
      <c r="EO162" s="91"/>
      <c r="GG162" s="88" t="s">
        <v>1047</v>
      </c>
      <c r="GH162" s="80">
        <f ca="1">+AVERAGE(OFFSET(Rocho!$B$6,(ROW(GH162)-ROW($GH$5))*3,0):OFFSET(Rocho!$B$6,(ROW(GH162)-ROW($GH$5))*3+2,0))/10000</f>
        <v>11106.333333333332</v>
      </c>
      <c r="GI162" s="82">
        <f>Rocho!T163</f>
        <v>7843.4627017525499</v>
      </c>
      <c r="GJ162">
        <f t="shared" si="466"/>
        <v>-3.5069443857356592E-3</v>
      </c>
      <c r="GM162" s="5"/>
      <c r="GY162" t="s">
        <v>1008</v>
      </c>
      <c r="GZ162" s="5">
        <f ca="1">+AVERAGE(BV16:BV132)</f>
        <v>25722.585827758114</v>
      </c>
      <c r="HS162" s="9"/>
      <c r="HT162" s="9"/>
      <c r="HU162" s="9"/>
      <c r="HV162" s="9"/>
      <c r="HW162" s="9"/>
      <c r="HX162" s="9"/>
      <c r="HY162" s="9"/>
      <c r="HZ162" s="9"/>
    </row>
    <row r="163" spans="145:234" x14ac:dyDescent="0.15">
      <c r="EO163" s="91"/>
      <c r="GG163" s="88" t="s">
        <v>1048</v>
      </c>
      <c r="GH163" s="80">
        <f ca="1">+AVERAGE(OFFSET(Rocho!$B$6,(ROW(GH163)-ROW($GH$5))*3,0):OFFSET(Rocho!$B$6,(ROW(GH163)-ROW($GH$5))*3+2,0))/10000</f>
        <v>11110</v>
      </c>
      <c r="GI163" s="82">
        <f>Rocho!T164</f>
        <v>7817.6228248016296</v>
      </c>
      <c r="GJ163">
        <f t="shared" si="466"/>
        <v>-3.2998862505635895E-3</v>
      </c>
      <c r="GM163" s="5"/>
      <c r="GY163" t="s">
        <v>1009</v>
      </c>
      <c r="GZ163" s="5">
        <f ca="1">+AVERAGE(BU16:BU132)</f>
        <v>238699.39529213874</v>
      </c>
      <c r="HS163" s="9"/>
      <c r="HT163" s="9"/>
      <c r="HU163" s="9"/>
      <c r="HV163" s="9"/>
      <c r="HW163" s="9"/>
      <c r="HX163" s="9"/>
      <c r="HY163" s="9"/>
      <c r="HZ163" s="9"/>
    </row>
    <row r="164" spans="145:234" x14ac:dyDescent="0.15">
      <c r="EO164" s="91"/>
      <c r="GG164" s="88" t="s">
        <v>1049</v>
      </c>
      <c r="GH164" s="80">
        <f ca="1">+AVERAGE(OFFSET(Rocho!$B$6,(ROW(GH164)-ROW($GH$5))*3,0):OFFSET(Rocho!$B$6,(ROW(GH164)-ROW($GH$5))*3+2,0))/10000</f>
        <v>11112.666666666668</v>
      </c>
      <c r="GI164" s="82">
        <f>Rocho!T165</f>
        <v>7790.3283796709402</v>
      </c>
      <c r="GJ164">
        <f t="shared" si="466"/>
        <v>-3.4975087500645676E-3</v>
      </c>
      <c r="GY164" t="s">
        <v>1010</v>
      </c>
      <c r="GZ164" s="5">
        <f ca="1">+GZ162+GZ163</f>
        <v>264421.98111989687</v>
      </c>
      <c r="HA164">
        <f ca="1">+GZ161/GZ164</f>
        <v>0.41172467816481129</v>
      </c>
      <c r="HS164" s="9"/>
      <c r="HT164" s="9"/>
      <c r="HU164" s="9"/>
      <c r="HV164" s="9"/>
      <c r="HW164" s="9"/>
      <c r="HX164" s="9"/>
      <c r="HY164" s="9"/>
      <c r="HZ164" s="9"/>
    </row>
    <row r="165" spans="145:234" x14ac:dyDescent="0.15">
      <c r="GG165" s="88" t="s">
        <v>1050</v>
      </c>
      <c r="GH165" s="80">
        <f ca="1">+AVERAGE(OFFSET(Rocho!$B$6,(ROW(GH165)-ROW($GH$5))*3,0):OFFSET(Rocho!$B$6,(ROW(GH165)-ROW($GH$5))*3+2,0))/10000</f>
        <v>11106</v>
      </c>
      <c r="GI165" s="82">
        <f>Rocho!T166</f>
        <v>7768.6526007546499</v>
      </c>
      <c r="GJ165">
        <f t="shared" si="466"/>
        <v>-2.7862741096689255E-3</v>
      </c>
      <c r="HS165" s="9"/>
      <c r="HT165" s="9"/>
      <c r="HU165" s="9"/>
      <c r="HV165" s="9"/>
      <c r="HW165" s="9"/>
      <c r="HX165" s="9"/>
      <c r="HY165" s="9"/>
      <c r="HZ165" s="9"/>
    </row>
    <row r="166" spans="145:234" x14ac:dyDescent="0.15">
      <c r="GG166" s="88" t="s">
        <v>1051</v>
      </c>
      <c r="GH166" s="80">
        <f ca="1">+AVERAGE(OFFSET(Rocho!$B$6,(ROW(GH166)-ROW($GH$5))*3,0):OFFSET(Rocho!$B$6,(ROW(GH166)-ROW($GH$5))*3+2,0))/10000</f>
        <v>11109.333333333332</v>
      </c>
      <c r="GI166" s="82">
        <f>Rocho!T167</f>
        <v>7750.9948454815503</v>
      </c>
      <c r="GJ166">
        <f t="shared" si="466"/>
        <v>-2.2755366001307696E-3</v>
      </c>
      <c r="HS166" s="9"/>
      <c r="HT166" s="9"/>
      <c r="HU166" s="9"/>
      <c r="HV166" s="9"/>
      <c r="HW166" s="9"/>
      <c r="HX166" s="9"/>
      <c r="HY166" s="9"/>
      <c r="HZ166" s="9"/>
    </row>
    <row r="167" spans="145:234" x14ac:dyDescent="0.15">
      <c r="GG167" s="88" t="s">
        <v>1052</v>
      </c>
      <c r="GH167" s="80">
        <f ca="1">+AVERAGE(OFFSET(Rocho!$B$6,(ROW(GH167)-ROW($GH$5))*3,0):OFFSET(Rocho!$B$6,(ROW(GH167)-ROW($GH$5))*3+2,0))/10000</f>
        <v>11111.333333333332</v>
      </c>
      <c r="GI167" s="82">
        <f>Rocho!T168</f>
        <v>7729.31486220236</v>
      </c>
      <c r="GJ167">
        <f t="shared" si="466"/>
        <v>-2.8009772236754892E-3</v>
      </c>
      <c r="HS167" s="9"/>
      <c r="HT167" s="9"/>
      <c r="HU167" s="9"/>
      <c r="HV167" s="9"/>
      <c r="HW167" s="9"/>
      <c r="HX167" s="9"/>
      <c r="HY167" s="9"/>
      <c r="HZ167" s="9"/>
    </row>
    <row r="168" spans="145:234" x14ac:dyDescent="0.15">
      <c r="GG168" s="88" t="s">
        <v>1053</v>
      </c>
      <c r="GH168" s="80">
        <f ca="1">+AVERAGE(OFFSET(Rocho!$B$6,(ROW(GH168)-ROW($GH$5))*3,0):OFFSET(Rocho!$B$6,(ROW(GH168)-ROW($GH$5))*3+2,0))/10000</f>
        <v>11114.333333333332</v>
      </c>
      <c r="GI168" s="82">
        <f>Rocho!T169</f>
        <v>7710.2769273127096</v>
      </c>
      <c r="GJ168">
        <f t="shared" si="466"/>
        <v>-2.4661201925350921E-3</v>
      </c>
    </row>
    <row r="169" spans="145:234" x14ac:dyDescent="0.15">
      <c r="GG169" s="88" t="s">
        <v>1054</v>
      </c>
      <c r="GH169" s="80">
        <f ca="1">+AVERAGE(OFFSET(Rocho!$B$6,(ROW(GH169)-ROW($GH$5))*3,0):OFFSET(Rocho!$B$6,(ROW(GH169)-ROW($GH$5))*3+2,0))/10000</f>
        <v>11107.666666666668</v>
      </c>
      <c r="GI169" s="82">
        <f>Rocho!T170</f>
        <v>7689.4645585116896</v>
      </c>
      <c r="GJ169">
        <f t="shared" si="466"/>
        <v>-2.7029520581697318E-3</v>
      </c>
    </row>
    <row r="170" spans="145:234" x14ac:dyDescent="0.15">
      <c r="GG170" s="88" t="s">
        <v>1055</v>
      </c>
      <c r="GH170" s="80">
        <f ca="1">+AVERAGE(OFFSET(Rocho!$B$6,(ROW(GH170)-ROW($GH$5))*3,0):OFFSET(Rocho!$B$6,(ROW(GH170)-ROW($GH$5))*3+2,0))/10000</f>
        <v>11109.333333333332</v>
      </c>
      <c r="GI170" s="82">
        <f>Rocho!T171</f>
        <v>7672.7062219561403</v>
      </c>
      <c r="GJ170">
        <f t="shared" si="466"/>
        <v>-2.1817675955644478E-3</v>
      </c>
    </row>
    <row r="171" spans="145:234" x14ac:dyDescent="0.15">
      <c r="GG171" s="88" t="s">
        <v>1056</v>
      </c>
      <c r="GH171" s="80">
        <f ca="1">+AVERAGE(OFFSET(Rocho!$B$6,(ROW(GH171)-ROW($GH$5))*3,0):OFFSET(Rocho!$B$6,(ROW(GH171)-ROW($GH$5))*3+2,0))/10000</f>
        <v>11112.333333333332</v>
      </c>
      <c r="GI171" s="82">
        <f>Rocho!T172</f>
        <v>7655.5228319420203</v>
      </c>
      <c r="GJ171">
        <f t="shared" si="466"/>
        <v>-2.2420590339381138E-3</v>
      </c>
    </row>
    <row r="172" spans="145:234" x14ac:dyDescent="0.15">
      <c r="GG172" s="88" t="s">
        <v>1057</v>
      </c>
      <c r="GH172" s="80">
        <f ca="1">+AVERAGE(OFFSET(Rocho!$B$6,(ROW(GH172)-ROW($GH$5))*3,0):OFFSET(Rocho!$B$6,(ROW(GH172)-ROW($GH$5))*3+2,0))/10000</f>
        <v>11115</v>
      </c>
      <c r="GI172" s="82">
        <f>Rocho!T173</f>
        <v>7642.3069127439503</v>
      </c>
      <c r="GJ172">
        <f t="shared" si="466"/>
        <v>-1.727816651967415E-3</v>
      </c>
    </row>
    <row r="173" spans="145:234" x14ac:dyDescent="0.15">
      <c r="GG173" s="88" t="s">
        <v>1245</v>
      </c>
      <c r="GH173" s="80">
        <f ca="1">+AVERAGE(OFFSET(Rocho!$B$6,(ROW(GH173)-ROW($GH$5))*3,0):OFFSET(Rocho!$B$6,(ROW(GH173)-ROW($GH$5))*3+2,0))/10000</f>
        <v>11107.333333333332</v>
      </c>
      <c r="GI173" s="82">
        <f>Rocho!T174</f>
        <v>7627.1568090704504</v>
      </c>
      <c r="GJ173">
        <f t="shared" ref="GJ173:GJ174" si="922">LN(GI173/GI172)</f>
        <v>-1.9843668279260597E-3</v>
      </c>
    </row>
    <row r="174" spans="145:234" x14ac:dyDescent="0.15">
      <c r="GG174" s="88" t="s">
        <v>1811</v>
      </c>
      <c r="GH174" s="80">
        <f ca="1">+AVERAGE(OFFSET(Rocho!$B$6,(ROW(GH174)-ROW($GH$5))*3,0):OFFSET(Rocho!$B$6,(ROW(GH174)-ROW($GH$5))*3+2,0))/10000</f>
        <v>11105.5</v>
      </c>
      <c r="GI174" s="82">
        <f>Rocho!T175</f>
        <v>7610.3635509666601</v>
      </c>
      <c r="GJ174">
        <f t="shared" si="922"/>
        <v>-2.2041991749516938E-3</v>
      </c>
    </row>
    <row r="175" spans="145:234" x14ac:dyDescent="0.15">
      <c r="GG175" s="88"/>
    </row>
  </sheetData>
  <phoneticPr fontId="6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92"/>
  <sheetViews>
    <sheetView workbookViewId="0"/>
  </sheetViews>
  <sheetFormatPr defaultRowHeight="13.5" x14ac:dyDescent="0.15"/>
  <sheetData>
    <row r="1" spans="1:14" x14ac:dyDescent="0.15">
      <c r="A1">
        <v>91</v>
      </c>
      <c r="B1" t="s">
        <v>986</v>
      </c>
    </row>
    <row r="2" spans="1:14" x14ac:dyDescent="0.15">
      <c r="A2" s="105" t="s">
        <v>890</v>
      </c>
      <c r="B2" t="s">
        <v>909</v>
      </c>
      <c r="C2" t="s">
        <v>892</v>
      </c>
      <c r="E2" s="106">
        <v>41057.780393518522</v>
      </c>
      <c r="F2" t="b">
        <v>1</v>
      </c>
      <c r="G2" s="105" t="s">
        <v>840</v>
      </c>
      <c r="H2" s="105" t="s">
        <v>820</v>
      </c>
      <c r="I2" s="105" t="s">
        <v>821</v>
      </c>
      <c r="J2">
        <v>0</v>
      </c>
      <c r="K2" s="105" t="s">
        <v>893</v>
      </c>
      <c r="L2" t="b">
        <v>0</v>
      </c>
      <c r="M2" t="b">
        <v>0</v>
      </c>
      <c r="N2" t="b">
        <v>0</v>
      </c>
    </row>
    <row r="3" spans="1:14" x14ac:dyDescent="0.15">
      <c r="A3" s="105" t="s">
        <v>890</v>
      </c>
      <c r="B3" t="s">
        <v>920</v>
      </c>
      <c r="C3" t="s">
        <v>892</v>
      </c>
      <c r="E3" s="106">
        <v>41057.780381944445</v>
      </c>
      <c r="F3" t="b">
        <v>1</v>
      </c>
      <c r="G3" s="105" t="s">
        <v>866</v>
      </c>
      <c r="H3" s="105" t="s">
        <v>820</v>
      </c>
      <c r="I3" s="105" t="s">
        <v>821</v>
      </c>
      <c r="J3">
        <v>0</v>
      </c>
      <c r="K3" s="105" t="s">
        <v>893</v>
      </c>
      <c r="L3" t="b">
        <v>0</v>
      </c>
      <c r="M3" t="b">
        <v>0</v>
      </c>
      <c r="N3" t="b">
        <v>0</v>
      </c>
    </row>
    <row r="4" spans="1:14" x14ac:dyDescent="0.15">
      <c r="A4" s="105" t="s">
        <v>890</v>
      </c>
      <c r="B4" t="s">
        <v>936</v>
      </c>
      <c r="C4" t="s">
        <v>892</v>
      </c>
      <c r="D4">
        <v>4200000</v>
      </c>
      <c r="E4" s="106">
        <v>41057.780381944445</v>
      </c>
      <c r="F4" t="b">
        <v>1</v>
      </c>
      <c r="G4" s="105" t="s">
        <v>867</v>
      </c>
      <c r="H4" s="105" t="s">
        <v>820</v>
      </c>
      <c r="I4" s="105" t="s">
        <v>821</v>
      </c>
      <c r="J4">
        <v>0</v>
      </c>
      <c r="K4" s="105" t="s">
        <v>893</v>
      </c>
      <c r="L4" t="b">
        <v>0</v>
      </c>
      <c r="M4" t="b">
        <v>0</v>
      </c>
      <c r="N4" t="b">
        <v>0</v>
      </c>
    </row>
    <row r="5" spans="1:14" x14ac:dyDescent="0.15">
      <c r="A5" s="105" t="s">
        <v>890</v>
      </c>
      <c r="B5" t="s">
        <v>907</v>
      </c>
      <c r="C5" t="s">
        <v>892</v>
      </c>
      <c r="E5" s="106">
        <v>41057.780393518522</v>
      </c>
      <c r="F5" t="b">
        <v>1</v>
      </c>
      <c r="G5" s="105" t="s">
        <v>846</v>
      </c>
      <c r="H5" s="105" t="s">
        <v>820</v>
      </c>
      <c r="I5" s="105" t="s">
        <v>821</v>
      </c>
      <c r="J5">
        <v>0</v>
      </c>
      <c r="K5" s="105" t="s">
        <v>893</v>
      </c>
      <c r="L5" t="b">
        <v>0</v>
      </c>
      <c r="M5" t="b">
        <v>0</v>
      </c>
      <c r="N5" t="b">
        <v>0</v>
      </c>
    </row>
    <row r="6" spans="1:14" x14ac:dyDescent="0.15">
      <c r="A6" s="105" t="s">
        <v>890</v>
      </c>
      <c r="B6" t="s">
        <v>901</v>
      </c>
      <c r="C6" t="s">
        <v>892</v>
      </c>
      <c r="E6" s="106">
        <v>41057.780393518522</v>
      </c>
      <c r="F6" t="b">
        <v>1</v>
      </c>
      <c r="G6" s="105" t="s">
        <v>824</v>
      </c>
      <c r="H6" s="105" t="s">
        <v>820</v>
      </c>
      <c r="I6" s="105" t="s">
        <v>821</v>
      </c>
      <c r="J6">
        <v>0</v>
      </c>
      <c r="K6" s="105" t="s">
        <v>893</v>
      </c>
      <c r="L6" t="b">
        <v>0</v>
      </c>
      <c r="M6" t="b">
        <v>0</v>
      </c>
      <c r="N6" t="b">
        <v>0</v>
      </c>
    </row>
    <row r="7" spans="1:14" x14ac:dyDescent="0.15">
      <c r="A7" s="105" t="s">
        <v>890</v>
      </c>
      <c r="B7" t="s">
        <v>939</v>
      </c>
      <c r="C7" t="s">
        <v>892</v>
      </c>
      <c r="D7">
        <v>4070000</v>
      </c>
      <c r="E7" s="106">
        <v>41057.780381944445</v>
      </c>
      <c r="F7" t="b">
        <v>1</v>
      </c>
      <c r="G7" s="105" t="s">
        <v>870</v>
      </c>
      <c r="H7" s="105" t="s">
        <v>820</v>
      </c>
      <c r="I7" s="105" t="s">
        <v>821</v>
      </c>
      <c r="J7">
        <v>0</v>
      </c>
      <c r="K7" s="105" t="s">
        <v>893</v>
      </c>
      <c r="L7" t="b">
        <v>0</v>
      </c>
      <c r="M7" t="b">
        <v>0</v>
      </c>
      <c r="N7" t="b">
        <v>0</v>
      </c>
    </row>
    <row r="8" spans="1:14" x14ac:dyDescent="0.15">
      <c r="A8" s="105" t="s">
        <v>890</v>
      </c>
      <c r="B8" t="s">
        <v>966</v>
      </c>
      <c r="C8" t="s">
        <v>892</v>
      </c>
      <c r="D8">
        <v>3650000</v>
      </c>
      <c r="E8" s="106">
        <v>41057.780393518522</v>
      </c>
      <c r="F8" t="b">
        <v>1</v>
      </c>
      <c r="G8" s="105" t="s">
        <v>841</v>
      </c>
      <c r="H8" s="105" t="s">
        <v>820</v>
      </c>
      <c r="I8" s="105" t="s">
        <v>821</v>
      </c>
      <c r="J8">
        <v>0</v>
      </c>
      <c r="K8" s="105" t="s">
        <v>893</v>
      </c>
      <c r="L8" t="b">
        <v>0</v>
      </c>
      <c r="M8" t="b">
        <v>0</v>
      </c>
      <c r="N8" t="b">
        <v>0</v>
      </c>
    </row>
    <row r="9" spans="1:14" x14ac:dyDescent="0.15">
      <c r="A9" s="105" t="s">
        <v>890</v>
      </c>
      <c r="B9" t="s">
        <v>895</v>
      </c>
      <c r="C9" t="s">
        <v>892</v>
      </c>
      <c r="E9" s="106">
        <v>41057.780393518522</v>
      </c>
      <c r="F9" t="b">
        <v>1</v>
      </c>
      <c r="G9" s="105" t="s">
        <v>880</v>
      </c>
      <c r="H9" s="105" t="s">
        <v>820</v>
      </c>
      <c r="I9" s="105" t="s">
        <v>821</v>
      </c>
      <c r="J9">
        <v>0</v>
      </c>
      <c r="K9" s="105" t="s">
        <v>893</v>
      </c>
      <c r="L9" t="b">
        <v>0</v>
      </c>
      <c r="M9" t="b">
        <v>0</v>
      </c>
      <c r="N9" t="b">
        <v>0</v>
      </c>
    </row>
    <row r="10" spans="1:14" x14ac:dyDescent="0.15">
      <c r="A10" s="105" t="s">
        <v>890</v>
      </c>
      <c r="B10" t="s">
        <v>976</v>
      </c>
      <c r="C10" t="s">
        <v>892</v>
      </c>
      <c r="E10" s="106">
        <v>41057.780393518522</v>
      </c>
      <c r="F10" t="b">
        <v>1</v>
      </c>
      <c r="G10" s="105" t="s">
        <v>851</v>
      </c>
      <c r="H10" s="105" t="s">
        <v>820</v>
      </c>
      <c r="I10" s="105" t="s">
        <v>821</v>
      </c>
      <c r="J10">
        <v>0</v>
      </c>
      <c r="K10" s="105" t="s">
        <v>893</v>
      </c>
      <c r="L10" t="b">
        <v>0</v>
      </c>
      <c r="M10" t="b">
        <v>0</v>
      </c>
      <c r="N10" t="b">
        <v>0</v>
      </c>
    </row>
    <row r="11" spans="1:14" x14ac:dyDescent="0.15">
      <c r="A11" s="105" t="s">
        <v>890</v>
      </c>
      <c r="B11" t="s">
        <v>957</v>
      </c>
      <c r="C11" t="s">
        <v>892</v>
      </c>
      <c r="D11">
        <v>4690000</v>
      </c>
      <c r="E11" s="106">
        <v>41057.780393518522</v>
      </c>
      <c r="F11" t="b">
        <v>1</v>
      </c>
      <c r="G11" s="105" t="s">
        <v>832</v>
      </c>
      <c r="H11" s="105" t="s">
        <v>820</v>
      </c>
      <c r="I11" s="105" t="s">
        <v>821</v>
      </c>
      <c r="J11">
        <v>0</v>
      </c>
      <c r="K11" s="105" t="s">
        <v>893</v>
      </c>
      <c r="L11" t="b">
        <v>0</v>
      </c>
      <c r="M11" t="b">
        <v>0</v>
      </c>
      <c r="N11" t="b">
        <v>0</v>
      </c>
    </row>
    <row r="12" spans="1:14" x14ac:dyDescent="0.15">
      <c r="A12" s="105" t="s">
        <v>890</v>
      </c>
      <c r="B12" t="s">
        <v>929</v>
      </c>
      <c r="C12" t="s">
        <v>892</v>
      </c>
      <c r="E12" s="106">
        <v>41057.780381944445</v>
      </c>
      <c r="F12" t="b">
        <v>1</v>
      </c>
      <c r="G12" s="105" t="s">
        <v>859</v>
      </c>
      <c r="H12" s="105" t="s">
        <v>820</v>
      </c>
      <c r="I12" s="105" t="s">
        <v>821</v>
      </c>
      <c r="J12">
        <v>0</v>
      </c>
      <c r="K12" s="105" t="s">
        <v>893</v>
      </c>
      <c r="L12" t="b">
        <v>0</v>
      </c>
      <c r="M12" t="b">
        <v>0</v>
      </c>
      <c r="N12" t="b">
        <v>0</v>
      </c>
    </row>
    <row r="13" spans="1:14" x14ac:dyDescent="0.15">
      <c r="A13" s="105" t="s">
        <v>890</v>
      </c>
      <c r="B13" t="s">
        <v>955</v>
      </c>
      <c r="C13" t="s">
        <v>892</v>
      </c>
      <c r="E13" s="106">
        <v>41057.780393518522</v>
      </c>
      <c r="F13" t="b">
        <v>1</v>
      </c>
      <c r="G13" s="105" t="s">
        <v>830</v>
      </c>
      <c r="H13" s="105" t="s">
        <v>820</v>
      </c>
      <c r="I13" s="105" t="s">
        <v>821</v>
      </c>
      <c r="J13">
        <v>0</v>
      </c>
      <c r="K13" s="105" t="s">
        <v>893</v>
      </c>
      <c r="L13" t="b">
        <v>0</v>
      </c>
      <c r="M13" t="b">
        <v>0</v>
      </c>
      <c r="N13" t="b">
        <v>0</v>
      </c>
    </row>
    <row r="14" spans="1:14" x14ac:dyDescent="0.15">
      <c r="A14" s="105" t="s">
        <v>890</v>
      </c>
      <c r="B14" t="s">
        <v>945</v>
      </c>
      <c r="C14" t="s">
        <v>892</v>
      </c>
      <c r="D14">
        <v>2520000</v>
      </c>
      <c r="E14" s="106">
        <v>41057.780393518522</v>
      </c>
      <c r="F14" t="b">
        <v>1</v>
      </c>
      <c r="G14" s="105" t="s">
        <v>876</v>
      </c>
      <c r="H14" s="105" t="s">
        <v>820</v>
      </c>
      <c r="I14" s="105" t="s">
        <v>821</v>
      </c>
      <c r="J14">
        <v>0</v>
      </c>
      <c r="K14" s="105" t="s">
        <v>893</v>
      </c>
      <c r="L14" t="b">
        <v>0</v>
      </c>
      <c r="M14" t="b">
        <v>0</v>
      </c>
      <c r="N14" t="b">
        <v>0</v>
      </c>
    </row>
    <row r="15" spans="1:14" x14ac:dyDescent="0.15">
      <c r="A15" s="105" t="s">
        <v>890</v>
      </c>
      <c r="B15" t="s">
        <v>972</v>
      </c>
      <c r="C15" t="s">
        <v>892</v>
      </c>
      <c r="D15">
        <v>2530000</v>
      </c>
      <c r="E15" s="106">
        <v>41057.780393518522</v>
      </c>
      <c r="F15" t="b">
        <v>1</v>
      </c>
      <c r="G15" s="105" t="s">
        <v>847</v>
      </c>
      <c r="H15" s="105" t="s">
        <v>820</v>
      </c>
      <c r="I15" s="105" t="s">
        <v>821</v>
      </c>
      <c r="J15">
        <v>0</v>
      </c>
      <c r="K15" s="105" t="s">
        <v>893</v>
      </c>
      <c r="L15" t="b">
        <v>0</v>
      </c>
      <c r="M15" t="b">
        <v>0</v>
      </c>
      <c r="N15" t="b">
        <v>0</v>
      </c>
    </row>
    <row r="16" spans="1:14" x14ac:dyDescent="0.15">
      <c r="A16" s="105" t="s">
        <v>890</v>
      </c>
      <c r="B16" t="s">
        <v>899</v>
      </c>
      <c r="C16" t="s">
        <v>892</v>
      </c>
      <c r="E16" s="106">
        <v>41057.780393518522</v>
      </c>
      <c r="F16" t="b">
        <v>1</v>
      </c>
      <c r="G16" s="105" t="s">
        <v>886</v>
      </c>
      <c r="H16" s="105" t="s">
        <v>820</v>
      </c>
      <c r="I16" s="105" t="s">
        <v>821</v>
      </c>
      <c r="J16">
        <v>0</v>
      </c>
      <c r="K16" s="105" t="s">
        <v>893</v>
      </c>
      <c r="L16" t="b">
        <v>0</v>
      </c>
      <c r="M16" t="b">
        <v>0</v>
      </c>
      <c r="N16" t="b">
        <v>0</v>
      </c>
    </row>
    <row r="17" spans="1:14" x14ac:dyDescent="0.15">
      <c r="A17" s="105" t="s">
        <v>890</v>
      </c>
      <c r="B17" t="s">
        <v>915</v>
      </c>
      <c r="C17" t="s">
        <v>892</v>
      </c>
      <c r="E17" s="106">
        <v>41057.780381944445</v>
      </c>
      <c r="F17" t="b">
        <v>1</v>
      </c>
      <c r="G17" s="105" t="s">
        <v>889</v>
      </c>
      <c r="H17" s="105" t="s">
        <v>820</v>
      </c>
      <c r="I17" s="105" t="s">
        <v>821</v>
      </c>
      <c r="J17">
        <v>0</v>
      </c>
      <c r="K17" s="105" t="s">
        <v>893</v>
      </c>
      <c r="L17" t="b">
        <v>0</v>
      </c>
      <c r="M17" t="b">
        <v>0</v>
      </c>
      <c r="N17" t="b">
        <v>0</v>
      </c>
    </row>
    <row r="18" spans="1:14" x14ac:dyDescent="0.15">
      <c r="A18" s="105" t="s">
        <v>890</v>
      </c>
      <c r="B18" t="s">
        <v>963</v>
      </c>
      <c r="C18" t="s">
        <v>892</v>
      </c>
      <c r="D18">
        <v>4050000</v>
      </c>
      <c r="E18" s="106">
        <v>41057.780393518522</v>
      </c>
      <c r="F18" t="b">
        <v>1</v>
      </c>
      <c r="G18" s="105" t="s">
        <v>838</v>
      </c>
      <c r="H18" s="105" t="s">
        <v>820</v>
      </c>
      <c r="I18" s="105" t="s">
        <v>821</v>
      </c>
      <c r="J18">
        <v>0</v>
      </c>
      <c r="K18" s="105" t="s">
        <v>893</v>
      </c>
      <c r="L18" t="b">
        <v>0</v>
      </c>
      <c r="M18" t="b">
        <v>0</v>
      </c>
      <c r="N18" t="b">
        <v>0</v>
      </c>
    </row>
    <row r="19" spans="1:14" x14ac:dyDescent="0.15">
      <c r="A19" s="105" t="s">
        <v>890</v>
      </c>
      <c r="B19" t="s">
        <v>900</v>
      </c>
      <c r="C19" t="s">
        <v>892</v>
      </c>
      <c r="E19" s="106">
        <v>41057.780393518522</v>
      </c>
      <c r="F19" t="b">
        <v>1</v>
      </c>
      <c r="G19" s="105" t="s">
        <v>887</v>
      </c>
      <c r="H19" s="105" t="s">
        <v>820</v>
      </c>
      <c r="I19" s="105" t="s">
        <v>821</v>
      </c>
      <c r="J19">
        <v>0</v>
      </c>
      <c r="K19" s="105" t="s">
        <v>893</v>
      </c>
      <c r="L19" t="b">
        <v>0</v>
      </c>
      <c r="M19" t="b">
        <v>0</v>
      </c>
      <c r="N19" t="b">
        <v>0</v>
      </c>
    </row>
    <row r="20" spans="1:14" x14ac:dyDescent="0.15">
      <c r="A20" s="105" t="s">
        <v>890</v>
      </c>
      <c r="B20" t="s">
        <v>916</v>
      </c>
      <c r="C20" t="s">
        <v>892</v>
      </c>
      <c r="E20" s="106">
        <v>41057.780381944445</v>
      </c>
      <c r="F20" t="b">
        <v>1</v>
      </c>
      <c r="G20" s="105" t="s">
        <v>822</v>
      </c>
      <c r="H20" s="105" t="s">
        <v>820</v>
      </c>
      <c r="I20" s="105" t="s">
        <v>821</v>
      </c>
      <c r="J20">
        <v>0</v>
      </c>
      <c r="K20" s="105" t="s">
        <v>893</v>
      </c>
      <c r="L20" t="b">
        <v>0</v>
      </c>
      <c r="M20" t="b">
        <v>0</v>
      </c>
      <c r="N20" t="b">
        <v>0</v>
      </c>
    </row>
    <row r="21" spans="1:14" x14ac:dyDescent="0.15">
      <c r="A21" s="105" t="s">
        <v>890</v>
      </c>
      <c r="B21" t="s">
        <v>982</v>
      </c>
      <c r="C21" t="s">
        <v>892</v>
      </c>
      <c r="E21" s="106">
        <v>41057.780393518522</v>
      </c>
      <c r="F21" t="b">
        <v>1</v>
      </c>
      <c r="G21" s="105" t="s">
        <v>855</v>
      </c>
      <c r="H21" s="105" t="s">
        <v>820</v>
      </c>
      <c r="I21" s="105" t="s">
        <v>821</v>
      </c>
      <c r="J21">
        <v>0</v>
      </c>
      <c r="K21" s="105" t="s">
        <v>893</v>
      </c>
      <c r="L21" t="b">
        <v>0</v>
      </c>
      <c r="M21" t="b">
        <v>0</v>
      </c>
      <c r="N21" t="b">
        <v>0</v>
      </c>
    </row>
    <row r="22" spans="1:14" x14ac:dyDescent="0.15">
      <c r="A22" s="105" t="s">
        <v>890</v>
      </c>
      <c r="B22" t="s">
        <v>921</v>
      </c>
      <c r="C22" t="s">
        <v>892</v>
      </c>
      <c r="E22" s="106">
        <v>41057.780381944445</v>
      </c>
      <c r="F22" t="b">
        <v>1</v>
      </c>
      <c r="G22" s="105" t="s">
        <v>869</v>
      </c>
      <c r="H22" s="105" t="s">
        <v>820</v>
      </c>
      <c r="I22" s="105" t="s">
        <v>821</v>
      </c>
      <c r="J22">
        <v>0</v>
      </c>
      <c r="K22" s="105" t="s">
        <v>893</v>
      </c>
      <c r="L22" t="b">
        <v>0</v>
      </c>
      <c r="M22" t="b">
        <v>0</v>
      </c>
      <c r="N22" t="b">
        <v>0</v>
      </c>
    </row>
    <row r="23" spans="1:14" x14ac:dyDescent="0.15">
      <c r="A23" s="105" t="s">
        <v>890</v>
      </c>
      <c r="B23" t="s">
        <v>937</v>
      </c>
      <c r="C23" t="s">
        <v>892</v>
      </c>
      <c r="E23" s="106">
        <v>41057.780381944445</v>
      </c>
      <c r="F23" t="b">
        <v>1</v>
      </c>
      <c r="G23" s="105" t="s">
        <v>868</v>
      </c>
      <c r="H23" s="105" t="s">
        <v>820</v>
      </c>
      <c r="I23" s="105" t="s">
        <v>821</v>
      </c>
      <c r="J23">
        <v>0</v>
      </c>
      <c r="K23" s="105" t="s">
        <v>893</v>
      </c>
      <c r="L23" t="b">
        <v>0</v>
      </c>
      <c r="M23" t="b">
        <v>0</v>
      </c>
      <c r="N23" t="b">
        <v>0</v>
      </c>
    </row>
    <row r="24" spans="1:14" x14ac:dyDescent="0.15">
      <c r="A24" s="105" t="s">
        <v>890</v>
      </c>
      <c r="B24" t="s">
        <v>910</v>
      </c>
      <c r="C24" t="s">
        <v>892</v>
      </c>
      <c r="E24" s="106">
        <v>41057.780393518522</v>
      </c>
      <c r="F24" t="b">
        <v>1</v>
      </c>
      <c r="G24" s="105" t="s">
        <v>837</v>
      </c>
      <c r="H24" s="105" t="s">
        <v>820</v>
      </c>
      <c r="I24" s="105" t="s">
        <v>821</v>
      </c>
      <c r="J24">
        <v>0</v>
      </c>
      <c r="K24" s="105" t="s">
        <v>893</v>
      </c>
      <c r="L24" t="b">
        <v>0</v>
      </c>
      <c r="M24" t="b">
        <v>0</v>
      </c>
      <c r="N24" t="b">
        <v>0</v>
      </c>
    </row>
    <row r="25" spans="1:14" x14ac:dyDescent="0.15">
      <c r="A25" s="105" t="s">
        <v>890</v>
      </c>
      <c r="B25" t="s">
        <v>949</v>
      </c>
      <c r="C25" t="s">
        <v>892</v>
      </c>
      <c r="D25">
        <v>3740000</v>
      </c>
      <c r="E25" s="106">
        <v>41057.780393518522</v>
      </c>
      <c r="F25" t="b">
        <v>1</v>
      </c>
      <c r="G25" s="105" t="s">
        <v>885</v>
      </c>
      <c r="H25" s="105" t="s">
        <v>820</v>
      </c>
      <c r="I25" s="105" t="s">
        <v>821</v>
      </c>
      <c r="J25">
        <v>0</v>
      </c>
      <c r="K25" s="105" t="s">
        <v>893</v>
      </c>
      <c r="L25" t="b">
        <v>0</v>
      </c>
      <c r="M25" t="b">
        <v>0</v>
      </c>
      <c r="N25" t="b">
        <v>0</v>
      </c>
    </row>
    <row r="26" spans="1:14" x14ac:dyDescent="0.15">
      <c r="A26" s="105" t="s">
        <v>890</v>
      </c>
      <c r="B26" t="s">
        <v>911</v>
      </c>
      <c r="C26" t="s">
        <v>892</v>
      </c>
      <c r="E26" s="106">
        <v>41057.780393518522</v>
      </c>
      <c r="F26" t="b">
        <v>1</v>
      </c>
      <c r="G26" s="105" t="s">
        <v>834</v>
      </c>
      <c r="H26" s="105" t="s">
        <v>820</v>
      </c>
      <c r="I26" s="105" t="s">
        <v>821</v>
      </c>
      <c r="J26">
        <v>0</v>
      </c>
      <c r="K26" s="105" t="s">
        <v>893</v>
      </c>
      <c r="L26" t="b">
        <v>0</v>
      </c>
      <c r="M26" t="b">
        <v>0</v>
      </c>
      <c r="N26" t="b">
        <v>0</v>
      </c>
    </row>
    <row r="27" spans="1:14" x14ac:dyDescent="0.15">
      <c r="A27" s="105" t="s">
        <v>890</v>
      </c>
      <c r="B27" t="s">
        <v>918</v>
      </c>
      <c r="C27" t="s">
        <v>892</v>
      </c>
      <c r="E27" s="106">
        <v>41057.780381944445</v>
      </c>
      <c r="F27" t="b">
        <v>1</v>
      </c>
      <c r="G27" s="105" t="s">
        <v>860</v>
      </c>
      <c r="H27" s="105" t="s">
        <v>820</v>
      </c>
      <c r="I27" s="105" t="s">
        <v>821</v>
      </c>
      <c r="J27">
        <v>0</v>
      </c>
      <c r="K27" s="105" t="s">
        <v>893</v>
      </c>
      <c r="L27" t="b">
        <v>0</v>
      </c>
      <c r="M27" t="b">
        <v>0</v>
      </c>
      <c r="N27" t="b">
        <v>0</v>
      </c>
    </row>
    <row r="28" spans="1:14" x14ac:dyDescent="0.15">
      <c r="A28" s="105" t="s">
        <v>890</v>
      </c>
      <c r="B28" t="s">
        <v>933</v>
      </c>
      <c r="C28" t="s">
        <v>892</v>
      </c>
      <c r="D28">
        <v>4680000</v>
      </c>
      <c r="E28" s="106">
        <v>41057.780381944445</v>
      </c>
      <c r="F28" t="b">
        <v>1</v>
      </c>
      <c r="G28" s="105" t="s">
        <v>864</v>
      </c>
      <c r="H28" s="105" t="s">
        <v>820</v>
      </c>
      <c r="I28" s="105" t="s">
        <v>821</v>
      </c>
      <c r="J28">
        <v>0</v>
      </c>
      <c r="K28" s="105" t="s">
        <v>893</v>
      </c>
      <c r="L28" t="b">
        <v>0</v>
      </c>
      <c r="M28" t="b">
        <v>0</v>
      </c>
      <c r="N28" t="b">
        <v>0</v>
      </c>
    </row>
    <row r="29" spans="1:14" x14ac:dyDescent="0.15">
      <c r="A29" s="105" t="s">
        <v>890</v>
      </c>
      <c r="B29" t="s">
        <v>896</v>
      </c>
      <c r="C29" t="s">
        <v>892</v>
      </c>
      <c r="E29" s="106">
        <v>41057.780393518522</v>
      </c>
      <c r="F29" t="b">
        <v>1</v>
      </c>
      <c r="G29" s="105" t="s">
        <v>881</v>
      </c>
      <c r="H29" s="105" t="s">
        <v>820</v>
      </c>
      <c r="I29" s="105" t="s">
        <v>821</v>
      </c>
      <c r="J29">
        <v>0</v>
      </c>
      <c r="K29" s="105" t="s">
        <v>893</v>
      </c>
      <c r="L29" t="b">
        <v>0</v>
      </c>
      <c r="M29" t="b">
        <v>0</v>
      </c>
      <c r="N29" t="b">
        <v>0</v>
      </c>
    </row>
    <row r="30" spans="1:14" x14ac:dyDescent="0.15">
      <c r="A30" s="105" t="s">
        <v>890</v>
      </c>
      <c r="B30" t="s">
        <v>943</v>
      </c>
      <c r="C30" t="s">
        <v>892</v>
      </c>
      <c r="E30" s="106">
        <v>41057.780393518522</v>
      </c>
      <c r="F30" t="b">
        <v>1</v>
      </c>
      <c r="G30" s="105" t="s">
        <v>874</v>
      </c>
      <c r="H30" s="105" t="s">
        <v>820</v>
      </c>
      <c r="I30" s="105" t="s">
        <v>821</v>
      </c>
      <c r="J30">
        <v>0</v>
      </c>
      <c r="K30" s="105" t="s">
        <v>893</v>
      </c>
      <c r="L30" t="b">
        <v>0</v>
      </c>
      <c r="M30" t="b">
        <v>0</v>
      </c>
      <c r="N30" t="b">
        <v>0</v>
      </c>
    </row>
    <row r="31" spans="1:14" x14ac:dyDescent="0.15">
      <c r="A31" s="105" t="s">
        <v>890</v>
      </c>
      <c r="B31" t="s">
        <v>906</v>
      </c>
      <c r="C31" t="s">
        <v>892</v>
      </c>
      <c r="E31" s="106">
        <v>41057.780393518522</v>
      </c>
      <c r="F31" t="b">
        <v>1</v>
      </c>
      <c r="G31" s="105" t="s">
        <v>849</v>
      </c>
      <c r="H31" s="105" t="s">
        <v>820</v>
      </c>
      <c r="I31" s="105" t="s">
        <v>821</v>
      </c>
      <c r="J31">
        <v>0</v>
      </c>
      <c r="K31" s="105" t="s">
        <v>893</v>
      </c>
      <c r="L31" t="b">
        <v>0</v>
      </c>
      <c r="M31" t="b">
        <v>0</v>
      </c>
      <c r="N31" t="b">
        <v>0</v>
      </c>
    </row>
    <row r="32" spans="1:14" x14ac:dyDescent="0.15">
      <c r="A32" s="105" t="s">
        <v>890</v>
      </c>
      <c r="B32" t="s">
        <v>951</v>
      </c>
      <c r="C32" t="s">
        <v>892</v>
      </c>
      <c r="D32">
        <v>4670000</v>
      </c>
      <c r="E32" s="106">
        <v>41057.780393518522</v>
      </c>
      <c r="F32" t="b">
        <v>1</v>
      </c>
      <c r="G32" s="105" t="s">
        <v>826</v>
      </c>
      <c r="H32" s="105" t="s">
        <v>820</v>
      </c>
      <c r="I32" s="105" t="s">
        <v>821</v>
      </c>
      <c r="J32">
        <v>0</v>
      </c>
      <c r="K32" s="105" t="s">
        <v>893</v>
      </c>
      <c r="L32" t="b">
        <v>0</v>
      </c>
      <c r="M32" t="b">
        <v>0</v>
      </c>
      <c r="N32" t="b">
        <v>0</v>
      </c>
    </row>
    <row r="33" spans="1:14" x14ac:dyDescent="0.15">
      <c r="A33" s="105" t="s">
        <v>890</v>
      </c>
      <c r="B33" t="s">
        <v>946</v>
      </c>
      <c r="C33" t="s">
        <v>892</v>
      </c>
      <c r="E33" s="106">
        <v>41057.780393518522</v>
      </c>
      <c r="F33" t="b">
        <v>1</v>
      </c>
      <c r="G33" s="105" t="s">
        <v>877</v>
      </c>
      <c r="H33" s="105" t="s">
        <v>820</v>
      </c>
      <c r="I33" s="105" t="s">
        <v>821</v>
      </c>
      <c r="J33">
        <v>0</v>
      </c>
      <c r="K33" s="105" t="s">
        <v>893</v>
      </c>
      <c r="L33" t="b">
        <v>0</v>
      </c>
      <c r="M33" t="b">
        <v>0</v>
      </c>
      <c r="N33" t="b">
        <v>0</v>
      </c>
    </row>
    <row r="34" spans="1:14" x14ac:dyDescent="0.15">
      <c r="A34" s="105" t="s">
        <v>890</v>
      </c>
      <c r="B34" t="s">
        <v>973</v>
      </c>
      <c r="C34" t="s">
        <v>892</v>
      </c>
      <c r="E34" s="106">
        <v>41057.780393518522</v>
      </c>
      <c r="F34" t="b">
        <v>1</v>
      </c>
      <c r="G34" s="105" t="s">
        <v>848</v>
      </c>
      <c r="H34" s="105" t="s">
        <v>820</v>
      </c>
      <c r="I34" s="105" t="s">
        <v>821</v>
      </c>
      <c r="J34">
        <v>0</v>
      </c>
      <c r="K34" s="105" t="s">
        <v>893</v>
      </c>
      <c r="L34" t="b">
        <v>0</v>
      </c>
      <c r="M34" t="b">
        <v>0</v>
      </c>
      <c r="N34" t="b">
        <v>0</v>
      </c>
    </row>
    <row r="35" spans="1:14" x14ac:dyDescent="0.15">
      <c r="A35" s="105" t="s">
        <v>890</v>
      </c>
      <c r="B35" t="s">
        <v>954</v>
      </c>
      <c r="C35" t="s">
        <v>892</v>
      </c>
      <c r="D35">
        <v>5180000</v>
      </c>
      <c r="E35" s="106">
        <v>41057.780393518522</v>
      </c>
      <c r="F35" t="b">
        <v>1</v>
      </c>
      <c r="G35" s="105" t="s">
        <v>829</v>
      </c>
      <c r="H35" s="105" t="s">
        <v>820</v>
      </c>
      <c r="I35" s="105" t="s">
        <v>821</v>
      </c>
      <c r="J35">
        <v>0</v>
      </c>
      <c r="K35" s="105" t="s">
        <v>893</v>
      </c>
      <c r="L35" t="b">
        <v>0</v>
      </c>
      <c r="M35" t="b">
        <v>0</v>
      </c>
      <c r="N35" t="b">
        <v>0</v>
      </c>
    </row>
    <row r="36" spans="1:14" x14ac:dyDescent="0.15">
      <c r="A36" s="105" t="s">
        <v>890</v>
      </c>
      <c r="B36" t="s">
        <v>926</v>
      </c>
      <c r="C36" t="s">
        <v>892</v>
      </c>
      <c r="E36" s="106">
        <v>41057.780381944445</v>
      </c>
      <c r="F36" t="b">
        <v>1</v>
      </c>
      <c r="G36" s="105" t="s">
        <v>857</v>
      </c>
      <c r="H36" s="105" t="s">
        <v>820</v>
      </c>
      <c r="I36" s="105" t="s">
        <v>821</v>
      </c>
      <c r="J36">
        <v>0</v>
      </c>
      <c r="K36" s="105" t="s">
        <v>893</v>
      </c>
      <c r="L36" t="b">
        <v>0</v>
      </c>
      <c r="M36" t="b">
        <v>0</v>
      </c>
      <c r="N36" t="b">
        <v>0</v>
      </c>
    </row>
    <row r="37" spans="1:14" x14ac:dyDescent="0.15">
      <c r="A37" s="105" t="s">
        <v>890</v>
      </c>
      <c r="B37" t="s">
        <v>964</v>
      </c>
      <c r="C37" t="s">
        <v>892</v>
      </c>
      <c r="E37" s="106">
        <v>41057.780393518522</v>
      </c>
      <c r="F37" t="b">
        <v>1</v>
      </c>
      <c r="G37" s="105" t="s">
        <v>839</v>
      </c>
      <c r="H37" s="105" t="s">
        <v>820</v>
      </c>
      <c r="I37" s="105" t="s">
        <v>821</v>
      </c>
      <c r="J37">
        <v>0</v>
      </c>
      <c r="K37" s="105" t="s">
        <v>893</v>
      </c>
      <c r="L37" t="b">
        <v>0</v>
      </c>
      <c r="M37" t="b">
        <v>0</v>
      </c>
      <c r="N37" t="b">
        <v>0</v>
      </c>
    </row>
    <row r="38" spans="1:14" x14ac:dyDescent="0.15">
      <c r="A38" s="105" t="s">
        <v>890</v>
      </c>
      <c r="B38" t="s">
        <v>894</v>
      </c>
      <c r="C38" t="s">
        <v>892</v>
      </c>
      <c r="E38" s="106">
        <v>41057.780393518522</v>
      </c>
      <c r="F38" t="b">
        <v>1</v>
      </c>
      <c r="G38" s="105" t="s">
        <v>878</v>
      </c>
      <c r="H38" s="105" t="s">
        <v>820</v>
      </c>
      <c r="I38" s="105" t="s">
        <v>821</v>
      </c>
      <c r="J38">
        <v>0</v>
      </c>
      <c r="K38" s="105" t="s">
        <v>893</v>
      </c>
      <c r="L38" t="b">
        <v>0</v>
      </c>
      <c r="M38" t="b">
        <v>0</v>
      </c>
      <c r="N38" t="b">
        <v>0</v>
      </c>
    </row>
    <row r="39" spans="1:14" x14ac:dyDescent="0.15">
      <c r="A39" s="105" t="s">
        <v>890</v>
      </c>
      <c r="B39" t="s">
        <v>975</v>
      </c>
      <c r="C39" t="s">
        <v>892</v>
      </c>
      <c r="D39">
        <v>2320000</v>
      </c>
      <c r="E39" s="106">
        <v>41057.780393518522</v>
      </c>
      <c r="F39" t="b">
        <v>1</v>
      </c>
      <c r="G39" s="105" t="s">
        <v>850</v>
      </c>
      <c r="H39" s="105" t="s">
        <v>820</v>
      </c>
      <c r="I39" s="105" t="s">
        <v>821</v>
      </c>
      <c r="J39">
        <v>0</v>
      </c>
      <c r="K39" s="105" t="s">
        <v>893</v>
      </c>
      <c r="L39" t="b">
        <v>0</v>
      </c>
      <c r="M39" t="b">
        <v>0</v>
      </c>
      <c r="N39" t="b">
        <v>0</v>
      </c>
    </row>
    <row r="40" spans="1:14" x14ac:dyDescent="0.15">
      <c r="A40" s="105" t="s">
        <v>890</v>
      </c>
      <c r="B40" t="s">
        <v>897</v>
      </c>
      <c r="C40" t="s">
        <v>892</v>
      </c>
      <c r="E40" s="106">
        <v>41057.780393518522</v>
      </c>
      <c r="F40" t="b">
        <v>1</v>
      </c>
      <c r="G40" s="105" t="s">
        <v>883</v>
      </c>
      <c r="H40" s="105" t="s">
        <v>820</v>
      </c>
      <c r="I40" s="105" t="s">
        <v>821</v>
      </c>
      <c r="J40">
        <v>0</v>
      </c>
      <c r="K40" s="105" t="s">
        <v>893</v>
      </c>
      <c r="L40" t="b">
        <v>0</v>
      </c>
      <c r="M40" t="b">
        <v>0</v>
      </c>
      <c r="N40" t="b">
        <v>0</v>
      </c>
    </row>
    <row r="41" spans="1:14" x14ac:dyDescent="0.15">
      <c r="A41" s="105" t="s">
        <v>890</v>
      </c>
      <c r="B41" t="s">
        <v>977</v>
      </c>
      <c r="C41" t="s">
        <v>892</v>
      </c>
      <c r="E41" s="106">
        <v>41057.780393518522</v>
      </c>
      <c r="F41" t="b">
        <v>1</v>
      </c>
      <c r="G41" s="105" t="s">
        <v>854</v>
      </c>
      <c r="H41" s="105" t="s">
        <v>820</v>
      </c>
      <c r="I41" s="105" t="s">
        <v>821</v>
      </c>
      <c r="J41">
        <v>0</v>
      </c>
      <c r="K41" s="105" t="s">
        <v>893</v>
      </c>
      <c r="L41" t="b">
        <v>0</v>
      </c>
      <c r="M41" t="b">
        <v>0</v>
      </c>
      <c r="N41" t="b">
        <v>0</v>
      </c>
    </row>
    <row r="42" spans="1:14" x14ac:dyDescent="0.15">
      <c r="A42" s="105" t="s">
        <v>890</v>
      </c>
      <c r="B42" t="s">
        <v>960</v>
      </c>
      <c r="C42" t="s">
        <v>892</v>
      </c>
      <c r="D42">
        <v>4200000</v>
      </c>
      <c r="E42" s="106">
        <v>41057.780393518522</v>
      </c>
      <c r="F42" t="b">
        <v>1</v>
      </c>
      <c r="G42" s="105" t="s">
        <v>835</v>
      </c>
      <c r="H42" s="105" t="s">
        <v>820</v>
      </c>
      <c r="I42" s="105" t="s">
        <v>821</v>
      </c>
      <c r="J42">
        <v>0</v>
      </c>
      <c r="K42" s="105" t="s">
        <v>893</v>
      </c>
      <c r="L42" t="b">
        <v>0</v>
      </c>
      <c r="M42" t="b">
        <v>0</v>
      </c>
      <c r="N42" t="b">
        <v>0</v>
      </c>
    </row>
    <row r="43" spans="1:14" x14ac:dyDescent="0.15">
      <c r="A43" s="105" t="s">
        <v>890</v>
      </c>
      <c r="B43" t="s">
        <v>925</v>
      </c>
      <c r="C43" t="s">
        <v>892</v>
      </c>
      <c r="D43">
        <v>4070000</v>
      </c>
      <c r="E43" s="106">
        <v>41057.780381944445</v>
      </c>
      <c r="F43" t="b">
        <v>1</v>
      </c>
      <c r="G43" s="105" t="s">
        <v>856</v>
      </c>
      <c r="H43" s="105" t="s">
        <v>820</v>
      </c>
      <c r="I43" s="105" t="s">
        <v>821</v>
      </c>
      <c r="J43">
        <v>0</v>
      </c>
      <c r="K43" s="105" t="s">
        <v>893</v>
      </c>
      <c r="L43" t="b">
        <v>0</v>
      </c>
      <c r="M43" t="b">
        <v>0</v>
      </c>
      <c r="N43" t="b">
        <v>0</v>
      </c>
    </row>
    <row r="44" spans="1:14" x14ac:dyDescent="0.15">
      <c r="A44" s="105" t="s">
        <v>890</v>
      </c>
      <c r="B44" t="s">
        <v>970</v>
      </c>
      <c r="C44" t="s">
        <v>892</v>
      </c>
      <c r="E44" s="106">
        <v>41057.780393518522</v>
      </c>
      <c r="F44" t="b">
        <v>1</v>
      </c>
      <c r="G44" s="105" t="s">
        <v>845</v>
      </c>
      <c r="H44" s="105" t="s">
        <v>820</v>
      </c>
      <c r="I44" s="105" t="s">
        <v>821</v>
      </c>
      <c r="J44">
        <v>0</v>
      </c>
      <c r="K44" s="105" t="s">
        <v>893</v>
      </c>
      <c r="L44" t="b">
        <v>0</v>
      </c>
      <c r="M44" t="b">
        <v>0</v>
      </c>
      <c r="N44" t="b">
        <v>0</v>
      </c>
    </row>
    <row r="45" spans="1:14" x14ac:dyDescent="0.15">
      <c r="A45" s="105" t="s">
        <v>890</v>
      </c>
      <c r="B45" t="s">
        <v>902</v>
      </c>
      <c r="C45" t="s">
        <v>892</v>
      </c>
      <c r="E45" s="106">
        <v>41057.780393518522</v>
      </c>
      <c r="F45" t="b">
        <v>1</v>
      </c>
      <c r="G45" s="105" t="s">
        <v>825</v>
      </c>
      <c r="H45" s="105" t="s">
        <v>820</v>
      </c>
      <c r="I45" s="105" t="s">
        <v>821</v>
      </c>
      <c r="J45">
        <v>0</v>
      </c>
      <c r="K45" s="105" t="s">
        <v>893</v>
      </c>
      <c r="L45" t="b">
        <v>0</v>
      </c>
      <c r="M45" t="b">
        <v>0</v>
      </c>
      <c r="N45" t="b">
        <v>0</v>
      </c>
    </row>
    <row r="46" spans="1:14" x14ac:dyDescent="0.15">
      <c r="A46" s="105" t="s">
        <v>890</v>
      </c>
      <c r="B46" t="s">
        <v>919</v>
      </c>
      <c r="C46" t="s">
        <v>892</v>
      </c>
      <c r="E46" s="106">
        <v>41057.780381944445</v>
      </c>
      <c r="F46" t="b">
        <v>1</v>
      </c>
      <c r="G46" s="105" t="s">
        <v>863</v>
      </c>
      <c r="H46" s="105" t="s">
        <v>820</v>
      </c>
      <c r="I46" s="105" t="s">
        <v>821</v>
      </c>
      <c r="J46">
        <v>0</v>
      </c>
      <c r="K46" s="105" t="s">
        <v>893</v>
      </c>
      <c r="L46" t="b">
        <v>0</v>
      </c>
      <c r="M46" t="b">
        <v>0</v>
      </c>
      <c r="N46" t="b">
        <v>0</v>
      </c>
    </row>
    <row r="47" spans="1:14" x14ac:dyDescent="0.15">
      <c r="A47" s="105" t="s">
        <v>890</v>
      </c>
      <c r="B47" t="s">
        <v>934</v>
      </c>
      <c r="C47" t="s">
        <v>892</v>
      </c>
      <c r="E47" s="106">
        <v>41057.780381944445</v>
      </c>
      <c r="F47" t="b">
        <v>1</v>
      </c>
      <c r="G47" s="105" t="s">
        <v>865</v>
      </c>
      <c r="H47" s="105" t="s">
        <v>820</v>
      </c>
      <c r="I47" s="105" t="s">
        <v>821</v>
      </c>
      <c r="J47">
        <v>0</v>
      </c>
      <c r="K47" s="105" t="s">
        <v>893</v>
      </c>
      <c r="L47" t="b">
        <v>0</v>
      </c>
      <c r="M47" t="b">
        <v>0</v>
      </c>
      <c r="N47" t="b">
        <v>0</v>
      </c>
    </row>
    <row r="48" spans="1:14" x14ac:dyDescent="0.15">
      <c r="A48" s="105" t="s">
        <v>890</v>
      </c>
      <c r="B48" t="s">
        <v>912</v>
      </c>
      <c r="C48" t="s">
        <v>892</v>
      </c>
      <c r="E48" s="106">
        <v>41057.780393518522</v>
      </c>
      <c r="F48" t="b">
        <v>1</v>
      </c>
      <c r="G48" s="105" t="s">
        <v>831</v>
      </c>
      <c r="H48" s="105" t="s">
        <v>820</v>
      </c>
      <c r="I48" s="105" t="s">
        <v>821</v>
      </c>
      <c r="J48">
        <v>0</v>
      </c>
      <c r="K48" s="105" t="s">
        <v>893</v>
      </c>
      <c r="L48" t="b">
        <v>0</v>
      </c>
      <c r="M48" t="b">
        <v>0</v>
      </c>
      <c r="N48" t="b">
        <v>0</v>
      </c>
    </row>
    <row r="49" spans="1:14" x14ac:dyDescent="0.15">
      <c r="A49" s="105" t="s">
        <v>890</v>
      </c>
      <c r="B49" t="s">
        <v>948</v>
      </c>
      <c r="C49" t="s">
        <v>892</v>
      </c>
      <c r="D49">
        <v>1920000</v>
      </c>
      <c r="E49" s="106">
        <v>41057.780393518522</v>
      </c>
      <c r="F49" t="b">
        <v>1</v>
      </c>
      <c r="G49" s="105" t="s">
        <v>882</v>
      </c>
      <c r="H49" s="105" t="s">
        <v>820</v>
      </c>
      <c r="I49" s="105" t="s">
        <v>821</v>
      </c>
      <c r="J49">
        <v>0</v>
      </c>
      <c r="K49" s="105" t="s">
        <v>893</v>
      </c>
      <c r="L49" t="b">
        <v>0</v>
      </c>
      <c r="M49" t="b">
        <v>0</v>
      </c>
      <c r="N49" t="b">
        <v>0</v>
      </c>
    </row>
    <row r="50" spans="1:14" x14ac:dyDescent="0.15">
      <c r="A50" s="105" t="s">
        <v>890</v>
      </c>
      <c r="B50" t="s">
        <v>905</v>
      </c>
      <c r="C50" t="s">
        <v>892</v>
      </c>
      <c r="E50" s="106">
        <v>41057.780393518522</v>
      </c>
      <c r="F50" t="b">
        <v>1</v>
      </c>
      <c r="G50" s="105" t="s">
        <v>852</v>
      </c>
      <c r="H50" s="105" t="s">
        <v>820</v>
      </c>
      <c r="I50" s="105" t="s">
        <v>821</v>
      </c>
      <c r="J50">
        <v>0</v>
      </c>
      <c r="K50" s="105" t="s">
        <v>893</v>
      </c>
      <c r="L50" t="b">
        <v>0</v>
      </c>
      <c r="M50" t="b">
        <v>0</v>
      </c>
      <c r="N50" t="b">
        <v>0</v>
      </c>
    </row>
    <row r="51" spans="1:14" x14ac:dyDescent="0.15">
      <c r="A51" s="105" t="s">
        <v>890</v>
      </c>
      <c r="B51" t="s">
        <v>952</v>
      </c>
      <c r="C51" t="s">
        <v>892</v>
      </c>
      <c r="E51" s="106">
        <v>41057.780393518522</v>
      </c>
      <c r="F51" t="b">
        <v>1</v>
      </c>
      <c r="G51" s="105" t="s">
        <v>827</v>
      </c>
      <c r="H51" s="105" t="s">
        <v>820</v>
      </c>
      <c r="I51" s="105" t="s">
        <v>821</v>
      </c>
      <c r="J51">
        <v>0</v>
      </c>
      <c r="K51" s="105" t="s">
        <v>893</v>
      </c>
      <c r="L51" t="b">
        <v>0</v>
      </c>
      <c r="M51" t="b">
        <v>0</v>
      </c>
      <c r="N51" t="b">
        <v>0</v>
      </c>
    </row>
    <row r="52" spans="1:14" x14ac:dyDescent="0.15">
      <c r="A52" s="105" t="s">
        <v>890</v>
      </c>
      <c r="B52" t="s">
        <v>942</v>
      </c>
      <c r="C52" t="s">
        <v>892</v>
      </c>
      <c r="D52">
        <v>3580000</v>
      </c>
      <c r="E52" s="106">
        <v>41057.780381944445</v>
      </c>
      <c r="F52" t="b">
        <v>1</v>
      </c>
      <c r="G52" s="105" t="s">
        <v>873</v>
      </c>
      <c r="H52" s="105" t="s">
        <v>820</v>
      </c>
      <c r="I52" s="105" t="s">
        <v>821</v>
      </c>
      <c r="J52">
        <v>0</v>
      </c>
      <c r="K52" s="105" t="s">
        <v>893</v>
      </c>
      <c r="L52" t="b">
        <v>0</v>
      </c>
      <c r="M52" t="b">
        <v>0</v>
      </c>
      <c r="N52" t="b">
        <v>0</v>
      </c>
    </row>
    <row r="53" spans="1:14" x14ac:dyDescent="0.15">
      <c r="A53" s="105" t="s">
        <v>890</v>
      </c>
      <c r="B53" t="s">
        <v>923</v>
      </c>
      <c r="C53" t="s">
        <v>892</v>
      </c>
      <c r="E53" s="106">
        <v>41057.780393518522</v>
      </c>
      <c r="F53" t="b">
        <v>1</v>
      </c>
      <c r="G53" s="105" t="s">
        <v>875</v>
      </c>
      <c r="H53" s="105" t="s">
        <v>820</v>
      </c>
      <c r="I53" s="105" t="s">
        <v>821</v>
      </c>
      <c r="J53">
        <v>0</v>
      </c>
      <c r="K53" s="105" t="s">
        <v>893</v>
      </c>
      <c r="L53" t="b">
        <v>0</v>
      </c>
      <c r="M53" t="b">
        <v>0</v>
      </c>
      <c r="N53" t="b">
        <v>0</v>
      </c>
    </row>
    <row r="54" spans="1:14" x14ac:dyDescent="0.15">
      <c r="A54" s="105" t="s">
        <v>890</v>
      </c>
      <c r="B54" t="s">
        <v>940</v>
      </c>
      <c r="C54" t="s">
        <v>892</v>
      </c>
      <c r="E54" s="106">
        <v>41057.780381944445</v>
      </c>
      <c r="F54" t="b">
        <v>1</v>
      </c>
      <c r="G54" s="105" t="s">
        <v>871</v>
      </c>
      <c r="H54" s="105" t="s">
        <v>820</v>
      </c>
      <c r="I54" s="105" t="s">
        <v>821</v>
      </c>
      <c r="J54">
        <v>0</v>
      </c>
      <c r="K54" s="105" t="s">
        <v>893</v>
      </c>
      <c r="L54" t="b">
        <v>0</v>
      </c>
      <c r="M54" t="b">
        <v>0</v>
      </c>
      <c r="N54" t="b">
        <v>0</v>
      </c>
    </row>
    <row r="55" spans="1:14" x14ac:dyDescent="0.15">
      <c r="A55" s="105" t="s">
        <v>890</v>
      </c>
      <c r="B55" t="s">
        <v>908</v>
      </c>
      <c r="C55" t="s">
        <v>892</v>
      </c>
      <c r="E55" s="106">
        <v>41057.780393518522</v>
      </c>
      <c r="F55" t="b">
        <v>1</v>
      </c>
      <c r="G55" s="105" t="s">
        <v>843</v>
      </c>
      <c r="H55" s="105" t="s">
        <v>820</v>
      </c>
      <c r="I55" s="105" t="s">
        <v>821</v>
      </c>
      <c r="J55">
        <v>0</v>
      </c>
      <c r="K55" s="105" t="s">
        <v>893</v>
      </c>
      <c r="L55" t="b">
        <v>0</v>
      </c>
      <c r="M55" t="b">
        <v>0</v>
      </c>
      <c r="N55" t="b">
        <v>0</v>
      </c>
    </row>
    <row r="56" spans="1:14" x14ac:dyDescent="0.15">
      <c r="A56" s="105" t="s">
        <v>890</v>
      </c>
      <c r="B56" t="s">
        <v>950</v>
      </c>
      <c r="C56" t="s">
        <v>892</v>
      </c>
      <c r="D56">
        <v>3930000</v>
      </c>
      <c r="E56" s="106">
        <v>41057.780393518522</v>
      </c>
      <c r="F56" t="b">
        <v>1</v>
      </c>
      <c r="G56" s="105" t="s">
        <v>823</v>
      </c>
      <c r="H56" s="105" t="s">
        <v>820</v>
      </c>
      <c r="I56" s="105" t="s">
        <v>821</v>
      </c>
      <c r="J56">
        <v>0</v>
      </c>
      <c r="K56" s="105" t="s">
        <v>893</v>
      </c>
      <c r="L56" t="b">
        <v>0</v>
      </c>
      <c r="M56" t="b">
        <v>0</v>
      </c>
      <c r="N56" t="b">
        <v>0</v>
      </c>
    </row>
    <row r="57" spans="1:14" x14ac:dyDescent="0.15">
      <c r="A57" s="105" t="s">
        <v>890</v>
      </c>
      <c r="B57" t="s">
        <v>931</v>
      </c>
      <c r="C57" t="s">
        <v>892</v>
      </c>
      <c r="E57" s="106">
        <v>41057.780381944445</v>
      </c>
      <c r="F57" t="b">
        <v>1</v>
      </c>
      <c r="G57" s="105" t="s">
        <v>862</v>
      </c>
      <c r="H57" s="105" t="s">
        <v>820</v>
      </c>
      <c r="I57" s="105" t="s">
        <v>821</v>
      </c>
      <c r="J57">
        <v>0</v>
      </c>
      <c r="K57" s="105" t="s">
        <v>893</v>
      </c>
      <c r="L57" t="b">
        <v>0</v>
      </c>
      <c r="M57" t="b">
        <v>0</v>
      </c>
      <c r="N57" t="b">
        <v>0</v>
      </c>
    </row>
    <row r="58" spans="1:14" x14ac:dyDescent="0.15">
      <c r="A58" s="105" t="s">
        <v>890</v>
      </c>
      <c r="B58" t="s">
        <v>958</v>
      </c>
      <c r="C58" t="s">
        <v>892</v>
      </c>
      <c r="E58" s="106">
        <v>41057.780393518522</v>
      </c>
      <c r="F58" t="b">
        <v>1</v>
      </c>
      <c r="G58" s="105" t="s">
        <v>833</v>
      </c>
      <c r="H58" s="105" t="s">
        <v>820</v>
      </c>
      <c r="I58" s="105" t="s">
        <v>821</v>
      </c>
      <c r="J58">
        <v>0</v>
      </c>
      <c r="K58" s="105" t="s">
        <v>893</v>
      </c>
      <c r="L58" t="b">
        <v>0</v>
      </c>
      <c r="M58" t="b">
        <v>0</v>
      </c>
      <c r="N58" t="b">
        <v>0</v>
      </c>
    </row>
    <row r="59" spans="1:14" x14ac:dyDescent="0.15">
      <c r="A59" s="105" t="s">
        <v>890</v>
      </c>
      <c r="B59" t="s">
        <v>947</v>
      </c>
      <c r="C59" t="s">
        <v>892</v>
      </c>
      <c r="D59">
        <v>2040000</v>
      </c>
      <c r="E59" s="106">
        <v>41057.780393518522</v>
      </c>
      <c r="F59" t="b">
        <v>1</v>
      </c>
      <c r="G59" s="105" t="s">
        <v>879</v>
      </c>
      <c r="H59" s="105" t="s">
        <v>820</v>
      </c>
      <c r="I59" s="105" t="s">
        <v>821</v>
      </c>
      <c r="J59">
        <v>0</v>
      </c>
      <c r="K59" s="105" t="s">
        <v>893</v>
      </c>
      <c r="L59" t="b">
        <v>0</v>
      </c>
      <c r="M59" t="b">
        <v>0</v>
      </c>
      <c r="N59" t="b">
        <v>0</v>
      </c>
    </row>
    <row r="60" spans="1:14" x14ac:dyDescent="0.15">
      <c r="A60" s="105" t="s">
        <v>890</v>
      </c>
      <c r="B60" t="s">
        <v>891</v>
      </c>
      <c r="C60" t="s">
        <v>892</v>
      </c>
      <c r="E60" s="106">
        <v>41057.780381944445</v>
      </c>
      <c r="F60" t="b">
        <v>1</v>
      </c>
      <c r="G60" s="105" t="s">
        <v>888</v>
      </c>
      <c r="H60" s="105" t="s">
        <v>820</v>
      </c>
      <c r="I60" s="105" t="s">
        <v>821</v>
      </c>
      <c r="J60">
        <v>0</v>
      </c>
      <c r="K60" s="105" t="s">
        <v>893</v>
      </c>
      <c r="L60" t="b">
        <v>0</v>
      </c>
      <c r="M60" t="b">
        <v>0</v>
      </c>
      <c r="N60" t="b">
        <v>0</v>
      </c>
    </row>
    <row r="61" spans="1:14" x14ac:dyDescent="0.15">
      <c r="A61" s="105" t="s">
        <v>890</v>
      </c>
      <c r="B61" t="s">
        <v>961</v>
      </c>
      <c r="C61" t="s">
        <v>892</v>
      </c>
      <c r="E61" s="106">
        <v>41057.780393518522</v>
      </c>
      <c r="F61" t="b">
        <v>1</v>
      </c>
      <c r="G61" s="105" t="s">
        <v>836</v>
      </c>
      <c r="H61" s="105" t="s">
        <v>820</v>
      </c>
      <c r="I61" s="105" t="s">
        <v>821</v>
      </c>
      <c r="J61">
        <v>0</v>
      </c>
      <c r="K61" s="105" t="s">
        <v>893</v>
      </c>
      <c r="L61" t="b">
        <v>0</v>
      </c>
      <c r="M61" t="b">
        <v>0</v>
      </c>
      <c r="N61" t="b">
        <v>0</v>
      </c>
    </row>
    <row r="62" spans="1:14" x14ac:dyDescent="0.15">
      <c r="A62" s="105" t="s">
        <v>890</v>
      </c>
      <c r="B62" t="s">
        <v>922</v>
      </c>
      <c r="C62" t="s">
        <v>892</v>
      </c>
      <c r="E62" s="106">
        <v>41057.780381944445</v>
      </c>
      <c r="F62" t="b">
        <v>1</v>
      </c>
      <c r="G62" s="105" t="s">
        <v>872</v>
      </c>
      <c r="H62" s="105" t="s">
        <v>820</v>
      </c>
      <c r="I62" s="105" t="s">
        <v>821</v>
      </c>
      <c r="J62">
        <v>0</v>
      </c>
      <c r="K62" s="105" t="s">
        <v>893</v>
      </c>
      <c r="L62" t="b">
        <v>0</v>
      </c>
      <c r="M62" t="b">
        <v>0</v>
      </c>
      <c r="N62" t="b">
        <v>0</v>
      </c>
    </row>
    <row r="63" spans="1:14" x14ac:dyDescent="0.15">
      <c r="A63" s="105" t="s">
        <v>890</v>
      </c>
      <c r="B63" t="s">
        <v>983</v>
      </c>
      <c r="C63" t="s">
        <v>892</v>
      </c>
      <c r="D63">
        <v>4890000</v>
      </c>
      <c r="E63" s="106">
        <v>41057.780393518522</v>
      </c>
      <c r="F63" t="b">
        <v>1</v>
      </c>
      <c r="G63" s="105" t="s">
        <v>853</v>
      </c>
      <c r="H63" s="105" t="s">
        <v>820</v>
      </c>
      <c r="I63" s="105" t="s">
        <v>821</v>
      </c>
      <c r="J63">
        <v>0</v>
      </c>
      <c r="K63" s="105" t="s">
        <v>893</v>
      </c>
      <c r="L63" t="b">
        <v>0</v>
      </c>
      <c r="M63" t="b">
        <v>0</v>
      </c>
      <c r="N63" t="b">
        <v>0</v>
      </c>
    </row>
    <row r="64" spans="1:14" x14ac:dyDescent="0.15">
      <c r="A64" s="105" t="s">
        <v>890</v>
      </c>
      <c r="B64" t="s">
        <v>914</v>
      </c>
      <c r="C64" t="s">
        <v>892</v>
      </c>
      <c r="E64" s="106">
        <v>41057.780393518522</v>
      </c>
      <c r="F64" t="b">
        <v>1</v>
      </c>
      <c r="G64" s="105" t="s">
        <v>828</v>
      </c>
      <c r="H64" s="105" t="s">
        <v>820</v>
      </c>
      <c r="I64" s="105" t="s">
        <v>821</v>
      </c>
      <c r="J64">
        <v>0</v>
      </c>
      <c r="K64" s="105" t="s">
        <v>893</v>
      </c>
      <c r="L64" t="b">
        <v>0</v>
      </c>
      <c r="M64" t="b">
        <v>0</v>
      </c>
      <c r="N64" t="b">
        <v>0</v>
      </c>
    </row>
    <row r="65" spans="1:14" x14ac:dyDescent="0.15">
      <c r="A65" s="105" t="s">
        <v>890</v>
      </c>
      <c r="B65" t="s">
        <v>924</v>
      </c>
      <c r="C65" t="s">
        <v>892</v>
      </c>
      <c r="E65" s="106">
        <v>41057.780393518522</v>
      </c>
      <c r="F65" t="b">
        <v>1</v>
      </c>
      <c r="G65" s="105" t="s">
        <v>697</v>
      </c>
      <c r="H65" s="105" t="s">
        <v>820</v>
      </c>
      <c r="I65" s="105" t="s">
        <v>821</v>
      </c>
      <c r="J65">
        <v>0</v>
      </c>
      <c r="K65" s="105" t="s">
        <v>893</v>
      </c>
      <c r="L65" t="b">
        <v>0</v>
      </c>
      <c r="M65" t="b">
        <v>0</v>
      </c>
      <c r="N65" t="b">
        <v>0</v>
      </c>
    </row>
    <row r="66" spans="1:14" x14ac:dyDescent="0.15">
      <c r="A66" s="105" t="s">
        <v>890</v>
      </c>
      <c r="B66" t="s">
        <v>930</v>
      </c>
      <c r="C66" t="s">
        <v>892</v>
      </c>
      <c r="D66">
        <v>5220000</v>
      </c>
      <c r="E66" s="106">
        <v>41057.780381944445</v>
      </c>
      <c r="F66" t="b">
        <v>1</v>
      </c>
      <c r="G66" s="105" t="s">
        <v>861</v>
      </c>
      <c r="H66" s="105" t="s">
        <v>820</v>
      </c>
      <c r="I66" s="105" t="s">
        <v>821</v>
      </c>
      <c r="J66">
        <v>0</v>
      </c>
      <c r="K66" s="105" t="s">
        <v>893</v>
      </c>
      <c r="L66" t="b">
        <v>0</v>
      </c>
      <c r="M66" t="b">
        <v>0</v>
      </c>
      <c r="N66" t="b">
        <v>0</v>
      </c>
    </row>
    <row r="67" spans="1:14" x14ac:dyDescent="0.15">
      <c r="A67" s="105" t="s">
        <v>890</v>
      </c>
      <c r="B67" t="s">
        <v>928</v>
      </c>
      <c r="C67" t="s">
        <v>892</v>
      </c>
      <c r="D67">
        <v>4690000</v>
      </c>
      <c r="E67" s="106">
        <v>41057.780381944445</v>
      </c>
      <c r="F67" t="b">
        <v>1</v>
      </c>
      <c r="G67" s="105" t="s">
        <v>858</v>
      </c>
      <c r="H67" s="105" t="s">
        <v>820</v>
      </c>
      <c r="I67" s="105" t="s">
        <v>821</v>
      </c>
      <c r="J67">
        <v>0</v>
      </c>
      <c r="K67" s="105" t="s">
        <v>893</v>
      </c>
      <c r="L67" t="b">
        <v>0</v>
      </c>
      <c r="M67" t="b">
        <v>0</v>
      </c>
      <c r="N67" t="b">
        <v>0</v>
      </c>
    </row>
    <row r="68" spans="1:14" x14ac:dyDescent="0.15">
      <c r="A68" s="105" t="s">
        <v>890</v>
      </c>
      <c r="B68" t="s">
        <v>967</v>
      </c>
      <c r="C68" t="s">
        <v>892</v>
      </c>
      <c r="E68" s="106">
        <v>41057.780393518522</v>
      </c>
      <c r="F68" t="b">
        <v>1</v>
      </c>
      <c r="G68" s="105" t="s">
        <v>842</v>
      </c>
      <c r="H68" s="105" t="s">
        <v>820</v>
      </c>
      <c r="I68" s="105" t="s">
        <v>821</v>
      </c>
      <c r="J68">
        <v>0</v>
      </c>
      <c r="K68" s="105" t="s">
        <v>893</v>
      </c>
      <c r="L68" t="b">
        <v>0</v>
      </c>
      <c r="M68" t="b">
        <v>0</v>
      </c>
      <c r="N68" t="b">
        <v>0</v>
      </c>
    </row>
    <row r="69" spans="1:14" x14ac:dyDescent="0.15">
      <c r="A69" s="105" t="s">
        <v>890</v>
      </c>
      <c r="B69" t="s">
        <v>898</v>
      </c>
      <c r="C69" t="s">
        <v>892</v>
      </c>
      <c r="E69" s="106">
        <v>41057.780393518522</v>
      </c>
      <c r="F69" t="b">
        <v>1</v>
      </c>
      <c r="G69" s="105" t="s">
        <v>884</v>
      </c>
      <c r="H69" s="105" t="s">
        <v>820</v>
      </c>
      <c r="I69" s="105" t="s">
        <v>821</v>
      </c>
      <c r="J69">
        <v>0</v>
      </c>
      <c r="K69" s="105" t="s">
        <v>893</v>
      </c>
      <c r="L69" t="b">
        <v>0</v>
      </c>
      <c r="M69" t="b">
        <v>0</v>
      </c>
      <c r="N69" t="b">
        <v>0</v>
      </c>
    </row>
    <row r="70" spans="1:14" x14ac:dyDescent="0.15">
      <c r="A70" s="105" t="s">
        <v>890</v>
      </c>
      <c r="B70" t="s">
        <v>969</v>
      </c>
      <c r="C70" t="s">
        <v>892</v>
      </c>
      <c r="D70">
        <v>3120000</v>
      </c>
      <c r="E70" s="106">
        <v>41057.780393518522</v>
      </c>
      <c r="F70" t="b">
        <v>1</v>
      </c>
      <c r="G70" s="105" t="s">
        <v>844</v>
      </c>
      <c r="H70" s="105" t="s">
        <v>820</v>
      </c>
      <c r="I70" s="105" t="s">
        <v>821</v>
      </c>
      <c r="J70">
        <v>0</v>
      </c>
      <c r="K70" s="105" t="s">
        <v>893</v>
      </c>
      <c r="L70" t="b">
        <v>0</v>
      </c>
      <c r="M70" t="b">
        <v>0</v>
      </c>
      <c r="N70" t="b">
        <v>0</v>
      </c>
    </row>
    <row r="71" spans="1:14" x14ac:dyDescent="0.15">
      <c r="A71" s="105" t="s">
        <v>890</v>
      </c>
      <c r="B71" t="s">
        <v>917</v>
      </c>
      <c r="D71" t="e">
        <v>#N/A</v>
      </c>
      <c r="E71" s="107">
        <v>0</v>
      </c>
    </row>
    <row r="72" spans="1:14" x14ac:dyDescent="0.15">
      <c r="A72" s="105" t="s">
        <v>890</v>
      </c>
      <c r="B72" t="s">
        <v>979</v>
      </c>
      <c r="C72" t="s">
        <v>892</v>
      </c>
      <c r="E72" s="107">
        <v>0</v>
      </c>
    </row>
    <row r="73" spans="1:14" x14ac:dyDescent="0.15">
      <c r="A73" s="105" t="s">
        <v>890</v>
      </c>
      <c r="B73" t="s">
        <v>980</v>
      </c>
      <c r="C73" t="s">
        <v>892</v>
      </c>
      <c r="D73">
        <v>4070000</v>
      </c>
      <c r="E73" s="107">
        <v>0</v>
      </c>
    </row>
    <row r="74" spans="1:14" x14ac:dyDescent="0.15">
      <c r="A74" s="105" t="s">
        <v>890</v>
      </c>
      <c r="B74" t="s">
        <v>981</v>
      </c>
      <c r="C74" t="s">
        <v>892</v>
      </c>
      <c r="E74" s="107">
        <v>0</v>
      </c>
    </row>
    <row r="75" spans="1:14" x14ac:dyDescent="0.15">
      <c r="A75" s="105" t="s">
        <v>890</v>
      </c>
      <c r="B75" t="s">
        <v>904</v>
      </c>
      <c r="C75" t="s">
        <v>892</v>
      </c>
      <c r="E75" s="107">
        <v>0</v>
      </c>
    </row>
    <row r="76" spans="1:14" x14ac:dyDescent="0.15">
      <c r="A76" s="105" t="s">
        <v>890</v>
      </c>
      <c r="B76" t="s">
        <v>913</v>
      </c>
      <c r="C76" t="s">
        <v>892</v>
      </c>
      <c r="D76">
        <v>3740000</v>
      </c>
      <c r="E76" s="107">
        <v>0</v>
      </c>
    </row>
    <row r="77" spans="1:14" x14ac:dyDescent="0.15">
      <c r="A77" s="105" t="s">
        <v>890</v>
      </c>
      <c r="B77" t="s">
        <v>953</v>
      </c>
      <c r="D77" t="s">
        <v>903</v>
      </c>
      <c r="E77" s="107">
        <v>0</v>
      </c>
    </row>
    <row r="78" spans="1:14" x14ac:dyDescent="0.15">
      <c r="A78" s="105" t="s">
        <v>890</v>
      </c>
      <c r="B78" t="s">
        <v>984</v>
      </c>
      <c r="D78" t="s">
        <v>903</v>
      </c>
      <c r="E78" s="107">
        <v>0</v>
      </c>
    </row>
    <row r="79" spans="1:14" x14ac:dyDescent="0.15">
      <c r="A79" s="105" t="s">
        <v>890</v>
      </c>
      <c r="B79" t="s">
        <v>978</v>
      </c>
      <c r="D79" t="s">
        <v>903</v>
      </c>
      <c r="E79" s="107">
        <v>0</v>
      </c>
    </row>
    <row r="80" spans="1:14" x14ac:dyDescent="0.15">
      <c r="A80" s="105" t="s">
        <v>890</v>
      </c>
      <c r="B80" t="s">
        <v>974</v>
      </c>
      <c r="D80" t="s">
        <v>903</v>
      </c>
      <c r="E80" s="107">
        <v>0</v>
      </c>
    </row>
    <row r="81" spans="1:5" x14ac:dyDescent="0.15">
      <c r="A81" s="105" t="s">
        <v>890</v>
      </c>
      <c r="B81" t="s">
        <v>971</v>
      </c>
      <c r="D81" t="s">
        <v>903</v>
      </c>
      <c r="E81" s="107">
        <v>0</v>
      </c>
    </row>
    <row r="82" spans="1:5" x14ac:dyDescent="0.15">
      <c r="A82" s="105" t="s">
        <v>890</v>
      </c>
      <c r="B82" t="s">
        <v>968</v>
      </c>
      <c r="D82" t="s">
        <v>903</v>
      </c>
      <c r="E82" s="107">
        <v>0</v>
      </c>
    </row>
    <row r="83" spans="1:5" x14ac:dyDescent="0.15">
      <c r="A83" s="105" t="s">
        <v>890</v>
      </c>
      <c r="B83" t="s">
        <v>965</v>
      </c>
      <c r="D83" t="s">
        <v>903</v>
      </c>
      <c r="E83" s="107">
        <v>0</v>
      </c>
    </row>
    <row r="84" spans="1:5" x14ac:dyDescent="0.15">
      <c r="A84" s="105" t="s">
        <v>890</v>
      </c>
      <c r="B84" t="s">
        <v>962</v>
      </c>
      <c r="D84" t="s">
        <v>903</v>
      </c>
      <c r="E84" s="107">
        <v>0</v>
      </c>
    </row>
    <row r="85" spans="1:5" x14ac:dyDescent="0.15">
      <c r="A85" s="105" t="s">
        <v>890</v>
      </c>
      <c r="B85" t="s">
        <v>959</v>
      </c>
      <c r="D85" t="s">
        <v>903</v>
      </c>
      <c r="E85" s="107">
        <v>0</v>
      </c>
    </row>
    <row r="86" spans="1:5" x14ac:dyDescent="0.15">
      <c r="A86" s="105" t="s">
        <v>890</v>
      </c>
      <c r="B86" t="s">
        <v>956</v>
      </c>
      <c r="D86" t="s">
        <v>903</v>
      </c>
      <c r="E86" s="107">
        <v>0</v>
      </c>
    </row>
    <row r="87" spans="1:5" x14ac:dyDescent="0.15">
      <c r="A87" s="105" t="s">
        <v>890</v>
      </c>
      <c r="B87" t="s">
        <v>927</v>
      </c>
      <c r="D87" t="e">
        <v>#N/A</v>
      </c>
      <c r="E87" s="107">
        <v>0</v>
      </c>
    </row>
    <row r="88" spans="1:5" x14ac:dyDescent="0.15">
      <c r="A88" s="105" t="s">
        <v>890</v>
      </c>
      <c r="B88" t="s">
        <v>932</v>
      </c>
      <c r="D88" t="e">
        <v>#N/A</v>
      </c>
      <c r="E88" s="107">
        <v>0</v>
      </c>
    </row>
    <row r="89" spans="1:5" x14ac:dyDescent="0.15">
      <c r="A89" s="105" t="s">
        <v>890</v>
      </c>
      <c r="B89" t="s">
        <v>935</v>
      </c>
      <c r="D89" t="e">
        <v>#N/A</v>
      </c>
      <c r="E89" s="107">
        <v>0</v>
      </c>
    </row>
    <row r="90" spans="1:5" x14ac:dyDescent="0.15">
      <c r="A90" s="105" t="s">
        <v>890</v>
      </c>
      <c r="B90" t="s">
        <v>938</v>
      </c>
      <c r="D90" t="e">
        <v>#N/A</v>
      </c>
      <c r="E90" s="107">
        <v>0</v>
      </c>
    </row>
    <row r="91" spans="1:5" x14ac:dyDescent="0.15">
      <c r="A91" s="105" t="s">
        <v>890</v>
      </c>
      <c r="B91" t="s">
        <v>941</v>
      </c>
      <c r="D91" t="e">
        <v>#N/A</v>
      </c>
      <c r="E91" s="107">
        <v>0</v>
      </c>
    </row>
    <row r="92" spans="1:5" x14ac:dyDescent="0.15">
      <c r="A92" s="105" t="s">
        <v>890</v>
      </c>
      <c r="B92" t="s">
        <v>944</v>
      </c>
      <c r="D92" t="e">
        <v>#N/A</v>
      </c>
      <c r="E92" s="107">
        <v>0</v>
      </c>
    </row>
  </sheetData>
  <phoneticPr fontId="9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V154"/>
  <sheetViews>
    <sheetView zoomScaleNormal="100" workbookViewId="0">
      <pane xSplit="1" ySplit="4" topLeftCell="AY104" activePane="bottomRight" state="frozen"/>
      <selection pane="topRight" activeCell="B1" sqref="B1"/>
      <selection pane="bottomLeft" activeCell="A3" sqref="A3"/>
      <selection pane="bottomRight" activeCell="BI123" sqref="BI123:BI154"/>
    </sheetView>
  </sheetViews>
  <sheetFormatPr defaultRowHeight="13.5" x14ac:dyDescent="0.15"/>
  <cols>
    <col min="24" max="24" width="15.875" customWidth="1"/>
    <col min="25" max="25" width="13.875" bestFit="1" customWidth="1"/>
    <col min="34" max="34" width="9" style="121"/>
    <col min="35" max="36" width="9" style="123"/>
    <col min="46" max="66" width="9" style="123"/>
    <col min="67" max="67" width="11" style="123" bestFit="1" customWidth="1"/>
    <col min="68" max="70" width="9" style="123"/>
    <col min="71" max="71" width="13" style="123" bestFit="1" customWidth="1"/>
    <col min="72" max="74" width="9" style="123"/>
  </cols>
  <sheetData>
    <row r="1" spans="1:71" x14ac:dyDescent="0.15">
      <c r="X1" s="103" t="s">
        <v>819</v>
      </c>
      <c r="Y1" s="113">
        <f t="shared" ref="Y1:AG1" si="0">+AVERAGE(B6:B154)</f>
        <v>3.1487558565689944E-4</v>
      </c>
      <c r="Z1" s="113">
        <f t="shared" ca="1" si="0"/>
        <v>2.3315194441811595E-3</v>
      </c>
      <c r="AA1" s="113">
        <f t="shared" ca="1" si="0"/>
        <v>-2.4154023519842873E-3</v>
      </c>
      <c r="AB1" s="113">
        <f t="shared" si="0"/>
        <v>5.1244104906824758E-3</v>
      </c>
      <c r="AC1" s="113">
        <f t="shared" ca="1" si="0"/>
        <v>3.4413973225994529E-3</v>
      </c>
      <c r="AD1" s="113">
        <f t="shared" ca="1" si="0"/>
        <v>8.6164745398064641E-3</v>
      </c>
      <c r="AE1" s="113">
        <f t="shared" si="0"/>
        <v>6.7770976900822328E-3</v>
      </c>
      <c r="AF1" s="113">
        <f t="shared" ca="1" si="0"/>
        <v>5.6899643071904064E-3</v>
      </c>
      <c r="AG1" s="113">
        <f t="shared" ca="1" si="0"/>
        <v>-6.9048009538629198E-5</v>
      </c>
      <c r="AI1" s="113">
        <f t="shared" ref="AI1:AQ1" ca="1" si="1">+AVERAGE(L6:L154)</f>
        <v>5.6046324736587945E-3</v>
      </c>
      <c r="AJ1" s="113">
        <f t="shared" ca="1" si="1"/>
        <v>1.4737247672671882E-2</v>
      </c>
      <c r="AK1" s="113">
        <f t="shared" ca="1" si="1"/>
        <v>6.6863345051220652E-3</v>
      </c>
      <c r="AL1" s="113">
        <f t="shared" ca="1" si="1"/>
        <v>7.4308816292681613E-3</v>
      </c>
      <c r="AM1" s="113">
        <f t="shared" ca="1" si="1"/>
        <v>1.9827031619478342E-3</v>
      </c>
      <c r="AN1" s="113">
        <f t="shared" si="1"/>
        <v>-7.7718600402919833E-4</v>
      </c>
      <c r="AO1" s="113">
        <f t="shared" si="1"/>
        <v>3.0990746903427571</v>
      </c>
      <c r="AP1" s="113">
        <f t="shared" ca="1" si="1"/>
        <v>7.2278924625860629E-3</v>
      </c>
      <c r="AQ1" s="113">
        <f t="shared" si="1"/>
        <v>-1.297003468723664E-3</v>
      </c>
      <c r="AR1" s="113"/>
      <c r="AS1" s="113">
        <f>+AVERAGE(V6:V154)</f>
        <v>-2.0222753250577041E-4</v>
      </c>
    </row>
    <row r="2" spans="1:71" x14ac:dyDescent="0.15">
      <c r="X2" t="s">
        <v>1185</v>
      </c>
      <c r="Y2">
        <f t="shared" ref="Y2:AG2" si="2">AVERAGE(Y6:Y154)</f>
        <v>6.1923224750682167E-19</v>
      </c>
      <c r="Z2">
        <f t="shared" ca="1" si="2"/>
        <v>-2.2411695914465462E-19</v>
      </c>
      <c r="AA2">
        <f t="shared" ca="1" si="2"/>
        <v>1.3796290731761855E-18</v>
      </c>
      <c r="AB2">
        <f t="shared" si="2"/>
        <v>-2.5031244787584803E-19</v>
      </c>
      <c r="AC2">
        <f t="shared" ca="1" si="2"/>
        <v>3.0852464505627776E-19</v>
      </c>
      <c r="AD2">
        <f t="shared" ca="1" si="2"/>
        <v>4.9829640786447879E-18</v>
      </c>
      <c r="AE2">
        <f t="shared" si="2"/>
        <v>2.1422088562398155E-18</v>
      </c>
      <c r="AF2">
        <f t="shared" ca="1" si="2"/>
        <v>4.9829640786447879E-18</v>
      </c>
      <c r="AG2">
        <f t="shared" ca="1" si="2"/>
        <v>0</v>
      </c>
      <c r="AI2">
        <f t="shared" ref="AI2:AS2" ca="1" si="3">AVERAGE(AI6:AI154)</f>
        <v>1.490232247819002E-18</v>
      </c>
      <c r="AJ2">
        <f t="shared" ca="1" si="3"/>
        <v>3.6790108618031614E-18</v>
      </c>
      <c r="AK2">
        <f t="shared" ca="1" si="3"/>
        <v>-2.3867000843976204E-19</v>
      </c>
      <c r="AL2">
        <f t="shared" ca="1" si="3"/>
        <v>2.3284878872171907E-19</v>
      </c>
      <c r="AM2">
        <f t="shared" ca="1" si="3"/>
        <v>4.8461654152707782E-19</v>
      </c>
      <c r="AN2">
        <f t="shared" si="3"/>
        <v>4.3077025913518029E-19</v>
      </c>
      <c r="AO2">
        <f t="shared" si="3"/>
        <v>5.990733636232388E-16</v>
      </c>
      <c r="AP2">
        <f t="shared" ca="1" si="3"/>
        <v>-3.5625864674423017E-18</v>
      </c>
      <c r="AQ2">
        <f t="shared" si="3"/>
        <v>9.3139515488687627E-20</v>
      </c>
      <c r="AR2">
        <f t="shared" ca="1" si="3"/>
        <v>3.1386718476115799E-4</v>
      </c>
      <c r="AS2">
        <f t="shared" si="3"/>
        <v>-4.5696574786637365E-19</v>
      </c>
      <c r="BO2" s="193"/>
      <c r="BS2" s="193"/>
    </row>
    <row r="3" spans="1:71" ht="94.5" x14ac:dyDescent="0.15">
      <c r="B3" s="2" t="s">
        <v>774</v>
      </c>
      <c r="C3" s="2" t="s">
        <v>728</v>
      </c>
      <c r="D3" s="2" t="s">
        <v>738</v>
      </c>
      <c r="E3" s="2" t="s">
        <v>775</v>
      </c>
      <c r="F3" s="2" t="s">
        <v>767</v>
      </c>
      <c r="G3" s="2" t="s">
        <v>768</v>
      </c>
      <c r="H3" s="2" t="s">
        <v>769</v>
      </c>
      <c r="I3" s="2" t="s">
        <v>789</v>
      </c>
      <c r="J3" s="2" t="s">
        <v>725</v>
      </c>
      <c r="K3" s="2" t="s">
        <v>795</v>
      </c>
      <c r="L3" s="2" t="s">
        <v>729</v>
      </c>
      <c r="M3" s="2" t="s">
        <v>730</v>
      </c>
      <c r="N3" s="2" t="s">
        <v>778</v>
      </c>
      <c r="O3" s="2" t="s">
        <v>791</v>
      </c>
      <c r="P3" s="2" t="s">
        <v>797</v>
      </c>
      <c r="Q3" s="2" t="s">
        <v>992</v>
      </c>
      <c r="R3" s="2" t="s">
        <v>991</v>
      </c>
      <c r="S3" s="2" t="s">
        <v>996</v>
      </c>
      <c r="T3" s="2" t="s">
        <v>1025</v>
      </c>
      <c r="U3" s="93" t="s">
        <v>1166</v>
      </c>
      <c r="V3" s="93" t="s">
        <v>1193</v>
      </c>
      <c r="Y3" s="2" t="str">
        <f t="shared" ref="Y3:AP3" si="4">+B3</f>
        <v>ＧＤＰデフレーター、前期比</v>
      </c>
      <c r="Z3" s="2" t="str">
        <f t="shared" si="4"/>
        <v>非耐久財消費、デフレーター、前期比</v>
      </c>
      <c r="AA3" s="2" t="str">
        <f t="shared" si="4"/>
        <v>耐久財消費＋設備投資、デフレーター、前期比</v>
      </c>
      <c r="AB3" s="2" t="str">
        <f t="shared" si="4"/>
        <v>一人当たりＧＤＰ、実質、前期比</v>
      </c>
      <c r="AC3" s="2" t="str">
        <f t="shared" si="4"/>
        <v>一人当たり非耐久財消費、実質、前期比</v>
      </c>
      <c r="AD3" s="2" t="str">
        <f t="shared" si="4"/>
        <v>一人当たり耐久財消費、実質、前期比</v>
      </c>
      <c r="AE3" s="2" t="str">
        <f t="shared" si="4"/>
        <v>一人当たり民間企業設備、実質、前期比</v>
      </c>
      <c r="AF3" s="2" t="str">
        <f t="shared" si="4"/>
        <v>時間当たり雇用者報酬、前期比</v>
      </c>
      <c r="AG3" s="2" t="str">
        <f t="shared" si="4"/>
        <v>一人当たり労働時間前期比</v>
      </c>
      <c r="AH3" s="122" t="str">
        <f t="shared" si="4"/>
        <v>コールレートO/N</v>
      </c>
      <c r="AI3" s="2" t="str">
        <f t="shared" si="4"/>
        <v>一人当たり株式・出資金（時価）/国内銀行/前期比</v>
      </c>
      <c r="AJ3" s="2" t="str">
        <f t="shared" si="4"/>
        <v>一人当たり株式・出資金（時価）/民間非金融法人企業/前期比</v>
      </c>
      <c r="AK3" s="2" t="str">
        <f t="shared" si="4"/>
        <v>一人当たりＧＤＰ除く非耐久財、実質、前期比</v>
      </c>
      <c r="AL3" s="2" t="str">
        <f t="shared" si="4"/>
        <v>一人当たり耐久財＋民間企業設備、実質、前期比</v>
      </c>
      <c r="AM3" s="2" t="str">
        <f t="shared" si="4"/>
        <v>dlogA</v>
      </c>
      <c r="AN3" s="2" t="str">
        <f t="shared" si="4"/>
        <v>稼働率</v>
      </c>
      <c r="AO3" s="2" t="str">
        <f t="shared" si="4"/>
        <v>C+X+I以外のX比率</v>
      </c>
      <c r="AP3" s="2" t="str">
        <f t="shared" si="4"/>
        <v>C+X+I以外、実質、一人当たり、前期比</v>
      </c>
      <c r="AQ3" s="2" t="s">
        <v>1025</v>
      </c>
      <c r="AR3" s="2" t="s">
        <v>1166</v>
      </c>
      <c r="AS3" s="2" t="s">
        <v>1194</v>
      </c>
      <c r="AT3" s="93" t="s">
        <v>1785</v>
      </c>
      <c r="AU3" s="93" t="s">
        <v>1786</v>
      </c>
      <c r="AV3" s="93" t="s">
        <v>1787</v>
      </c>
      <c r="AW3" s="93" t="s">
        <v>1788</v>
      </c>
      <c r="AX3" s="93" t="s">
        <v>1790</v>
      </c>
      <c r="AY3" s="93" t="s">
        <v>1791</v>
      </c>
      <c r="AZ3" s="93" t="s">
        <v>1792</v>
      </c>
      <c r="BA3" s="93" t="s">
        <v>1793</v>
      </c>
      <c r="BB3" s="93" t="s">
        <v>1828</v>
      </c>
      <c r="BC3" s="93" t="s">
        <v>1829</v>
      </c>
      <c r="BD3" s="93" t="s">
        <v>1830</v>
      </c>
      <c r="BE3" s="93" t="s">
        <v>1831</v>
      </c>
      <c r="BF3" s="93" t="s">
        <v>1832</v>
      </c>
      <c r="BG3" s="93" t="s">
        <v>1833</v>
      </c>
      <c r="BH3" s="93" t="s">
        <v>1834</v>
      </c>
      <c r="BI3" s="93" t="s">
        <v>1835</v>
      </c>
      <c r="BM3" s="93"/>
      <c r="BP3" s="93"/>
      <c r="BQ3" s="93"/>
    </row>
    <row r="4" spans="1:71" x14ac:dyDescent="0.15">
      <c r="B4" t="s">
        <v>777</v>
      </c>
      <c r="C4" t="s">
        <v>739</v>
      </c>
      <c r="D4" t="s">
        <v>740</v>
      </c>
      <c r="E4" t="s">
        <v>776</v>
      </c>
      <c r="F4" s="2" t="s">
        <v>770</v>
      </c>
      <c r="G4" t="s">
        <v>771</v>
      </c>
      <c r="H4" s="2" t="s">
        <v>772</v>
      </c>
      <c r="I4" t="s">
        <v>757</v>
      </c>
      <c r="J4" t="s">
        <v>758</v>
      </c>
      <c r="K4" t="s">
        <v>759</v>
      </c>
      <c r="L4" t="s">
        <v>760</v>
      </c>
      <c r="M4" t="s">
        <v>761</v>
      </c>
      <c r="N4" t="s">
        <v>779</v>
      </c>
      <c r="O4" t="s">
        <v>792</v>
      </c>
      <c r="P4" t="s">
        <v>798</v>
      </c>
      <c r="Q4" t="s">
        <v>1002</v>
      </c>
      <c r="R4" t="s">
        <v>997</v>
      </c>
      <c r="S4" t="s">
        <v>998</v>
      </c>
      <c r="T4" t="s">
        <v>1024</v>
      </c>
      <c r="U4" t="s">
        <v>1192</v>
      </c>
      <c r="V4" t="s">
        <v>1201</v>
      </c>
      <c r="Y4" t="s">
        <v>777</v>
      </c>
      <c r="Z4" t="s">
        <v>739</v>
      </c>
      <c r="AA4" t="s">
        <v>740</v>
      </c>
      <c r="AB4" t="s">
        <v>776</v>
      </c>
      <c r="AC4" s="2" t="s">
        <v>770</v>
      </c>
      <c r="AD4" t="s">
        <v>771</v>
      </c>
      <c r="AE4" s="2" t="s">
        <v>772</v>
      </c>
      <c r="AF4" t="s">
        <v>757</v>
      </c>
      <c r="AG4" t="s">
        <v>758</v>
      </c>
      <c r="AH4" s="121" t="s">
        <v>759</v>
      </c>
      <c r="AI4" t="s">
        <v>1195</v>
      </c>
      <c r="AJ4" t="s">
        <v>1196</v>
      </c>
      <c r="AK4" t="s">
        <v>779</v>
      </c>
      <c r="AL4" t="s">
        <v>792</v>
      </c>
      <c r="AM4" t="s">
        <v>798</v>
      </c>
      <c r="AN4" t="s">
        <v>1002</v>
      </c>
      <c r="AO4" t="s">
        <v>997</v>
      </c>
      <c r="AP4" t="s">
        <v>998</v>
      </c>
      <c r="AQ4" t="s">
        <v>1024</v>
      </c>
      <c r="AR4" t="s">
        <v>1192</v>
      </c>
      <c r="BO4" s="193"/>
    </row>
    <row r="5" spans="1:71" x14ac:dyDescent="0.15">
      <c r="A5" t="str">
        <f>+Sheet1!A5</f>
        <v>1980Q1</v>
      </c>
      <c r="B5" s="121">
        <f>消費税調整!G5</f>
        <v>0</v>
      </c>
      <c r="C5">
        <f>+Sheet1!CZ5</f>
        <v>0</v>
      </c>
      <c r="D5">
        <f>+Sheet1!DB5</f>
        <v>0</v>
      </c>
      <c r="E5">
        <f>+Sheet1!CS5</f>
        <v>0</v>
      </c>
      <c r="F5">
        <f>+Sheet1!CU5</f>
        <v>0</v>
      </c>
      <c r="G5">
        <f>+Sheet1!CV5</f>
        <v>0</v>
      </c>
      <c r="H5">
        <f>+Sheet1!CT5</f>
        <v>0</v>
      </c>
      <c r="I5">
        <f>+Sheet1!FY5</f>
        <v>0</v>
      </c>
      <c r="J5">
        <f>+Sheet1!GE5</f>
        <v>0</v>
      </c>
      <c r="K5">
        <f>+(1+Sheet1!FC5/100)^(1/4)-1</f>
        <v>2.2646270710088512E-2</v>
      </c>
      <c r="L5">
        <f>+Sheet1!FT5</f>
        <v>0</v>
      </c>
      <c r="M5">
        <f>+Sheet1!FU5</f>
        <v>0</v>
      </c>
      <c r="N5">
        <f>+Sheet1!IL5</f>
        <v>0</v>
      </c>
      <c r="O5">
        <f>+Sheet1!CW5</f>
        <v>0</v>
      </c>
      <c r="P5" s="123">
        <f>+Sheet1!EZ5</f>
        <v>0</v>
      </c>
      <c r="Q5">
        <f>+Sheet1!IY5</f>
        <v>0</v>
      </c>
      <c r="R5" s="1">
        <f>+Sheet1!JB5</f>
        <v>2.4838862416562568</v>
      </c>
      <c r="S5">
        <f>+Sheet1!JE5</f>
        <v>0</v>
      </c>
      <c r="T5">
        <f>+Sheet1!CY5</f>
        <v>0</v>
      </c>
      <c r="U5">
        <f ca="1">安全金利!K3</f>
        <v>2.2361586610837314E-3</v>
      </c>
      <c r="V5">
        <f>Sheet1!GJ25</f>
        <v>2.3252060654980642E-3</v>
      </c>
      <c r="X5" t="str">
        <f>+A5</f>
        <v>1980Q1</v>
      </c>
      <c r="AI5"/>
      <c r="AJ5"/>
    </row>
    <row r="6" spans="1:71" x14ac:dyDescent="0.15">
      <c r="A6" t="str">
        <f>+Sheet1!A6</f>
        <v>1980Q2</v>
      </c>
      <c r="B6" s="121">
        <f>消費税調整!G6</f>
        <v>2.5420465149568156E-2</v>
      </c>
      <c r="C6">
        <f ca="1">+Sheet1!CZ6</f>
        <v>2.3577994575722197E-2</v>
      </c>
      <c r="D6">
        <f ca="1">+Sheet1!DB6</f>
        <v>2.0586792236596225E-2</v>
      </c>
      <c r="E6">
        <f>+Sheet1!CS6</f>
        <v>-7.6655372154116495E-3</v>
      </c>
      <c r="F6">
        <f ca="1">+Sheet1!CU6</f>
        <v>-1.8960120087059456E-3</v>
      </c>
      <c r="G6">
        <f ca="1">+Sheet1!CV6</f>
        <v>-2.4735089513481488E-2</v>
      </c>
      <c r="H6">
        <f>+Sheet1!CT6</f>
        <v>9.9568603414835859E-3</v>
      </c>
      <c r="I6">
        <f ca="1">+Sheet1!FY6</f>
        <v>1.767779148203575E-2</v>
      </c>
      <c r="J6">
        <f ca="1">+Sheet1!GE6</f>
        <v>2.3189195416686492E-3</v>
      </c>
      <c r="K6">
        <f>+(1+Sheet1!FC6/100)^(1/4)-1</f>
        <v>3.0425911422327756E-2</v>
      </c>
      <c r="L6">
        <f ca="1">+Sheet1!FT6</f>
        <v>-2.1170824964425718E-2</v>
      </c>
      <c r="M6">
        <f ca="1">+Sheet1!FU6</f>
        <v>-6.9730201775984576E-3</v>
      </c>
      <c r="N6">
        <f ca="1">+Sheet1!IL6</f>
        <v>-1.3928469520535431E-2</v>
      </c>
      <c r="O6">
        <f ca="1">+Sheet1!CW6</f>
        <v>-3.1711353118686249E-3</v>
      </c>
      <c r="P6" s="123">
        <f ca="1">+Sheet1!EZ6</f>
        <v>-1.1110887470631593E-2</v>
      </c>
      <c r="Q6">
        <f>+Sheet1!IY6</f>
        <v>-4.7097277959652455E-3</v>
      </c>
      <c r="R6" s="1">
        <f>+Sheet1!JB6</f>
        <v>2.5070227293878822</v>
      </c>
      <c r="S6">
        <f ca="1">+Sheet1!JE6</f>
        <v>-1.7974507365480813E-2</v>
      </c>
      <c r="T6">
        <f>+Sheet1!CY6</f>
        <v>1.7985508587908167E-2</v>
      </c>
      <c r="U6">
        <f ca="1">安全金利!K4</f>
        <v>-1.5326198879361819E-4</v>
      </c>
      <c r="V6">
        <f>Sheet1!GJ26</f>
        <v>2.3800432048692232E-3</v>
      </c>
      <c r="X6" t="str">
        <f>+A6</f>
        <v>1980Q2</v>
      </c>
      <c r="Y6">
        <f t="shared" ref="Y6:AH8" si="5">+B6-Y$1</f>
        <v>2.5105589563911256E-2</v>
      </c>
      <c r="Z6">
        <f t="shared" ca="1" si="5"/>
        <v>2.1246475131541036E-2</v>
      </c>
      <c r="AA6">
        <f t="shared" ca="1" si="5"/>
        <v>2.3002194588580511E-2</v>
      </c>
      <c r="AB6">
        <f t="shared" si="5"/>
        <v>-1.2789947706094125E-2</v>
      </c>
      <c r="AC6">
        <f t="shared" ca="1" si="5"/>
        <v>-5.3374093313053985E-3</v>
      </c>
      <c r="AD6">
        <f t="shared" ca="1" si="5"/>
        <v>-3.3351564053287951E-2</v>
      </c>
      <c r="AE6">
        <f t="shared" si="5"/>
        <v>3.179762651401353E-3</v>
      </c>
      <c r="AF6">
        <f t="shared" ca="1" si="5"/>
        <v>1.1987827174845343E-2</v>
      </c>
      <c r="AG6">
        <f t="shared" ca="1" si="5"/>
        <v>2.3879675512072786E-3</v>
      </c>
      <c r="AH6" s="121">
        <f t="shared" si="5"/>
        <v>3.0425911422327756E-2</v>
      </c>
      <c r="AI6">
        <f t="shared" ref="AI6:AR8" ca="1" si="6">+L6-AI$1</f>
        <v>-2.6775457438084512E-2</v>
      </c>
      <c r="AJ6">
        <f t="shared" ca="1" si="6"/>
        <v>-2.1710267850270339E-2</v>
      </c>
      <c r="AK6">
        <f t="shared" ca="1" si="6"/>
        <v>-2.0614804025657497E-2</v>
      </c>
      <c r="AL6">
        <f t="shared" ca="1" si="6"/>
        <v>-1.0602016941136785E-2</v>
      </c>
      <c r="AM6">
        <f t="shared" ca="1" si="6"/>
        <v>-1.3093590632579427E-2</v>
      </c>
      <c r="AN6">
        <f t="shared" si="6"/>
        <v>-3.9325417919360475E-3</v>
      </c>
      <c r="AO6">
        <f t="shared" si="6"/>
        <v>-0.59205196095487489</v>
      </c>
      <c r="AP6">
        <f t="shared" ca="1" si="6"/>
        <v>-2.5202399828066876E-2</v>
      </c>
      <c r="AQ6">
        <f t="shared" si="6"/>
        <v>1.9282512056631833E-2</v>
      </c>
      <c r="AR6">
        <f t="shared" ca="1" si="6"/>
        <v>-1.5326198879361819E-4</v>
      </c>
      <c r="AS6">
        <f t="shared" ref="AS6:AS8" si="7">+V6-AS$1</f>
        <v>2.5822707373749938E-3</v>
      </c>
      <c r="AT6" s="123" t="s">
        <v>1789</v>
      </c>
      <c r="AU6" s="123" t="s">
        <v>1789</v>
      </c>
      <c r="AV6" s="123" t="s">
        <v>1789</v>
      </c>
      <c r="AW6" s="123" t="s">
        <v>1789</v>
      </c>
      <c r="AX6" s="123">
        <v>0</v>
      </c>
      <c r="AY6" s="123">
        <v>0</v>
      </c>
      <c r="AZ6" s="123">
        <v>0</v>
      </c>
      <c r="BA6" s="123">
        <v>0</v>
      </c>
      <c r="BB6" s="123" t="s">
        <v>1789</v>
      </c>
      <c r="BC6" s="123" t="s">
        <v>1789</v>
      </c>
      <c r="BD6" s="123" t="s">
        <v>1789</v>
      </c>
      <c r="BE6" s="123" t="s">
        <v>1789</v>
      </c>
      <c r="BF6" s="123" t="s">
        <v>1789</v>
      </c>
      <c r="BG6" s="123" t="s">
        <v>1789</v>
      </c>
      <c r="BH6" s="123" t="s">
        <v>1789</v>
      </c>
      <c r="BI6" s="123" t="s">
        <v>1789</v>
      </c>
    </row>
    <row r="7" spans="1:71" x14ac:dyDescent="0.15">
      <c r="A7" t="str">
        <f>+Sheet1!A7</f>
        <v>1980Q3</v>
      </c>
      <c r="B7" s="121">
        <f>消費税調整!G7</f>
        <v>9.7714400241650217E-3</v>
      </c>
      <c r="C7">
        <f ca="1">+Sheet1!CZ7</f>
        <v>1.4938485982366372E-2</v>
      </c>
      <c r="D7">
        <f ca="1">+Sheet1!DB7</f>
        <v>2.1844559820057914E-3</v>
      </c>
      <c r="E7">
        <f>+Sheet1!CS7</f>
        <v>1.963625353223665E-2</v>
      </c>
      <c r="F7">
        <f ca="1">+Sheet1!CU7</f>
        <v>8.7523636186041791E-3</v>
      </c>
      <c r="G7">
        <f ca="1">+Sheet1!CV7</f>
        <v>-2.7158996369466996E-2</v>
      </c>
      <c r="H7">
        <f>+Sheet1!CT7</f>
        <v>-2.5846396184766884E-3</v>
      </c>
      <c r="I7">
        <f ca="1">+Sheet1!FY7</f>
        <v>3.4060225651796859E-2</v>
      </c>
      <c r="J7">
        <f ca="1">+Sheet1!GE7</f>
        <v>-3.472495901421721E-3</v>
      </c>
      <c r="K7">
        <f>+(1+Sheet1!FC7/100)^(1/4)-1</f>
        <v>2.9472845256136582E-2</v>
      </c>
      <c r="L7">
        <f ca="1">+Sheet1!FT7</f>
        <v>6.2480324249554629E-3</v>
      </c>
      <c r="M7">
        <f ca="1">+Sheet1!FU7</f>
        <v>1.890762980520265E-2</v>
      </c>
      <c r="N7">
        <f ca="1">+Sheet1!IL7</f>
        <v>2.9077334291184535E-2</v>
      </c>
      <c r="O7">
        <f ca="1">+Sheet1!CW7</f>
        <v>-1.1713279720039825E-2</v>
      </c>
      <c r="P7" s="123">
        <f ca="1">+Sheet1!EZ7</f>
        <v>1.9871388872696245E-2</v>
      </c>
      <c r="Q7">
        <f>+Sheet1!IY7</f>
        <v>-2.1917212640103805E-2</v>
      </c>
      <c r="R7" s="1">
        <f>+Sheet1!JB7</f>
        <v>2.8141287583312398</v>
      </c>
      <c r="S7">
        <f ca="1">+Sheet1!JE7</f>
        <v>7.4081410562749E-2</v>
      </c>
      <c r="T7">
        <f>+Sheet1!CY7</f>
        <v>8.5083401746399844E-3</v>
      </c>
      <c r="U7">
        <f ca="1">安全金利!K5</f>
        <v>-4.7756167915857795E-4</v>
      </c>
      <c r="V7">
        <f>Sheet1!GJ27</f>
        <v>2.5158833336956237E-3</v>
      </c>
      <c r="X7" t="str">
        <f>+A7</f>
        <v>1980Q3</v>
      </c>
      <c r="Y7">
        <f t="shared" si="5"/>
        <v>9.4565644385081228E-3</v>
      </c>
      <c r="Z7">
        <f t="shared" ca="1" si="5"/>
        <v>1.2606966538185212E-2</v>
      </c>
      <c r="AA7">
        <f t="shared" ca="1" si="5"/>
        <v>4.5998583339900787E-3</v>
      </c>
      <c r="AB7">
        <f t="shared" si="5"/>
        <v>1.4511843041554173E-2</v>
      </c>
      <c r="AC7">
        <f t="shared" ca="1" si="5"/>
        <v>5.3109662960047262E-3</v>
      </c>
      <c r="AD7">
        <f t="shared" ca="1" si="5"/>
        <v>-3.5775470909273459E-2</v>
      </c>
      <c r="AE7">
        <f t="shared" si="5"/>
        <v>-9.3617373085589217E-3</v>
      </c>
      <c r="AF7">
        <f t="shared" ca="1" si="5"/>
        <v>2.8370261344606452E-2</v>
      </c>
      <c r="AG7">
        <f t="shared" ca="1" si="5"/>
        <v>-3.4034478918830917E-3</v>
      </c>
      <c r="AH7" s="121">
        <f t="shared" si="5"/>
        <v>2.9472845256136582E-2</v>
      </c>
      <c r="AI7">
        <f t="shared" ca="1" si="6"/>
        <v>6.433999512966684E-4</v>
      </c>
      <c r="AJ7">
        <f t="shared" ca="1" si="6"/>
        <v>4.1703821325307679E-3</v>
      </c>
      <c r="AK7">
        <f t="shared" ca="1" si="6"/>
        <v>2.239099978606247E-2</v>
      </c>
      <c r="AL7">
        <f t="shared" ca="1" si="6"/>
        <v>-1.9144161349307985E-2</v>
      </c>
      <c r="AM7">
        <f t="shared" ca="1" si="6"/>
        <v>1.7888685710748413E-2</v>
      </c>
      <c r="AN7">
        <f t="shared" si="6"/>
        <v>-2.1140026636074605E-2</v>
      </c>
      <c r="AO7">
        <f t="shared" si="6"/>
        <v>-0.2849459320115173</v>
      </c>
      <c r="AP7">
        <f t="shared" ca="1" si="6"/>
        <v>6.6853518100162934E-2</v>
      </c>
      <c r="AQ7">
        <f t="shared" si="6"/>
        <v>9.8053436433636482E-3</v>
      </c>
      <c r="AR7">
        <f t="shared" ca="1" si="6"/>
        <v>-4.7756167915857795E-4</v>
      </c>
      <c r="AS7">
        <f t="shared" si="7"/>
        <v>2.7181108662013942E-3</v>
      </c>
      <c r="AT7" s="123" t="s">
        <v>1789</v>
      </c>
      <c r="AU7" s="123" t="s">
        <v>1789</v>
      </c>
      <c r="AV7" s="123" t="s">
        <v>1789</v>
      </c>
      <c r="AW7" s="123" t="s">
        <v>1789</v>
      </c>
      <c r="AX7" s="123">
        <v>0</v>
      </c>
      <c r="AY7" s="123">
        <v>0</v>
      </c>
      <c r="AZ7" s="123">
        <v>0</v>
      </c>
      <c r="BA7" s="123">
        <v>0</v>
      </c>
      <c r="BB7" s="123" t="s">
        <v>1789</v>
      </c>
      <c r="BC7" s="123" t="s">
        <v>1789</v>
      </c>
      <c r="BD7" s="123" t="s">
        <v>1789</v>
      </c>
      <c r="BE7" s="123" t="s">
        <v>1789</v>
      </c>
      <c r="BF7" s="123" t="s">
        <v>1789</v>
      </c>
      <c r="BG7" s="123" t="s">
        <v>1789</v>
      </c>
      <c r="BH7" s="123" t="s">
        <v>1789</v>
      </c>
      <c r="BI7" s="123" t="s">
        <v>1789</v>
      </c>
    </row>
    <row r="8" spans="1:71" x14ac:dyDescent="0.15">
      <c r="A8" t="str">
        <f>+Sheet1!A8</f>
        <v>1980Q4</v>
      </c>
      <c r="B8" s="121">
        <f>消費税調整!G8</f>
        <v>1.1157742612760268E-2</v>
      </c>
      <c r="C8">
        <f ca="1">+Sheet1!CZ8</f>
        <v>1.0605513921076577E-2</v>
      </c>
      <c r="D8">
        <f ca="1">+Sheet1!DB8</f>
        <v>-2.3728287599787154E-3</v>
      </c>
      <c r="E8">
        <f>+Sheet1!CS8</f>
        <v>1.8351276351334773E-2</v>
      </c>
      <c r="F8">
        <f ca="1">+Sheet1!CU8</f>
        <v>2.4574017460738478E-3</v>
      </c>
      <c r="G8">
        <f ca="1">+Sheet1!CV8</f>
        <v>-1.8785032951124978E-2</v>
      </c>
      <c r="H8">
        <f>+Sheet1!CT8</f>
        <v>1.9156212670618088E-2</v>
      </c>
      <c r="I8">
        <f ca="1">+Sheet1!FY8</f>
        <v>2.3709636326275381E-2</v>
      </c>
      <c r="J8">
        <f ca="1">+Sheet1!GE8</f>
        <v>-4.4806177999393172E-3</v>
      </c>
      <c r="K8">
        <f>+(1+Sheet1!FC8/100)^(1/4)-1</f>
        <v>2.4628189460605077E-2</v>
      </c>
      <c r="L8">
        <f ca="1">+Sheet1!FT8</f>
        <v>2.5884114783991424E-3</v>
      </c>
      <c r="M8">
        <f ca="1">+Sheet1!FU8</f>
        <v>3.6227996582830109E-2</v>
      </c>
      <c r="N8">
        <f ca="1">+Sheet1!IL8</f>
        <v>3.3145584788094734E-2</v>
      </c>
      <c r="O8">
        <f ca="1">+Sheet1!CW8</f>
        <v>5.3378536494756122E-3</v>
      </c>
      <c r="P8" s="123">
        <f ca="1">+Sheet1!EZ8</f>
        <v>1.9251878968083811E-2</v>
      </c>
      <c r="Q8">
        <f>+Sheet1!IY8</f>
        <v>-9.2021116412809665E-3</v>
      </c>
      <c r="R8" s="1">
        <f>+Sheet1!JB8</f>
        <v>3.1403468560418957</v>
      </c>
      <c r="S8">
        <f ca="1">+Sheet1!JE8</f>
        <v>7.1909333541384624E-2</v>
      </c>
      <c r="T8">
        <f>+Sheet1!CY8</f>
        <v>3.7970312673506326E-4</v>
      </c>
      <c r="U8">
        <f ca="1">安全金利!K6</f>
        <v>-2.82318662816472E-5</v>
      </c>
      <c r="V8">
        <f>Sheet1!GJ28</f>
        <v>2.6808692788681705E-3</v>
      </c>
      <c r="X8" t="str">
        <f>+A8</f>
        <v>1980Q4</v>
      </c>
      <c r="Y8">
        <f t="shared" si="5"/>
        <v>1.0842867027103369E-2</v>
      </c>
      <c r="Z8">
        <f t="shared" ca="1" si="5"/>
        <v>8.273994476895417E-3</v>
      </c>
      <c r="AA8">
        <f t="shared" ca="1" si="5"/>
        <v>4.2573592005571911E-5</v>
      </c>
      <c r="AB8">
        <f t="shared" si="5"/>
        <v>1.3226865860652297E-2</v>
      </c>
      <c r="AC8">
        <f t="shared" ca="1" si="5"/>
        <v>-9.8399557652560513E-4</v>
      </c>
      <c r="AD8">
        <f t="shared" ca="1" si="5"/>
        <v>-2.740150749093144E-2</v>
      </c>
      <c r="AE8">
        <f t="shared" si="5"/>
        <v>1.2379114980535854E-2</v>
      </c>
      <c r="AF8">
        <f t="shared" ca="1" si="5"/>
        <v>1.8019672019084974E-2</v>
      </c>
      <c r="AG8">
        <f t="shared" ca="1" si="5"/>
        <v>-4.4115697904006882E-3</v>
      </c>
      <c r="AH8" s="121">
        <f t="shared" si="5"/>
        <v>2.4628189460605077E-2</v>
      </c>
      <c r="AI8">
        <f t="shared" ca="1" si="6"/>
        <v>-3.016220995259652E-3</v>
      </c>
      <c r="AJ8">
        <f t="shared" ca="1" si="6"/>
        <v>2.1490748910158227E-2</v>
      </c>
      <c r="AK8">
        <f t="shared" ca="1" si="6"/>
        <v>2.645925028297267E-2</v>
      </c>
      <c r="AL8">
        <f t="shared" ca="1" si="6"/>
        <v>-2.0930279797925491E-3</v>
      </c>
      <c r="AM8">
        <f t="shared" ca="1" si="6"/>
        <v>1.7269175806135975E-2</v>
      </c>
      <c r="AN8">
        <f t="shared" si="6"/>
        <v>-8.4249256372517685E-3</v>
      </c>
      <c r="AO8">
        <f t="shared" si="6"/>
        <v>4.1272165699138608E-2</v>
      </c>
      <c r="AP8">
        <f t="shared" ca="1" si="6"/>
        <v>6.4681441078798557E-2</v>
      </c>
      <c r="AQ8">
        <f t="shared" si="6"/>
        <v>1.6767065954587273E-3</v>
      </c>
      <c r="AR8">
        <f t="shared" ca="1" si="6"/>
        <v>-2.82318662816472E-5</v>
      </c>
      <c r="AS8">
        <f t="shared" si="7"/>
        <v>2.883096811373941E-3</v>
      </c>
      <c r="AT8" s="123" t="s">
        <v>1789</v>
      </c>
      <c r="AU8" s="123" t="s">
        <v>1789</v>
      </c>
      <c r="AV8" s="123" t="s">
        <v>1789</v>
      </c>
      <c r="AW8" s="123" t="s">
        <v>1789</v>
      </c>
      <c r="AX8" s="123">
        <v>0</v>
      </c>
      <c r="AY8" s="123">
        <v>0</v>
      </c>
      <c r="AZ8" s="123">
        <v>0</v>
      </c>
      <c r="BA8" s="123">
        <v>0</v>
      </c>
      <c r="BB8" s="123" t="s">
        <v>1789</v>
      </c>
      <c r="BC8" s="123" t="s">
        <v>1789</v>
      </c>
      <c r="BD8" s="123" t="s">
        <v>1789</v>
      </c>
      <c r="BE8" s="123" t="s">
        <v>1789</v>
      </c>
      <c r="BF8" s="123" t="s">
        <v>1789</v>
      </c>
      <c r="BG8" s="123" t="s">
        <v>1789</v>
      </c>
      <c r="BH8" s="123" t="s">
        <v>1789</v>
      </c>
      <c r="BI8" s="123" t="s">
        <v>1789</v>
      </c>
    </row>
    <row r="9" spans="1:71" x14ac:dyDescent="0.15">
      <c r="A9" t="str">
        <f>+Sheet1!A9</f>
        <v>1981Q1</v>
      </c>
      <c r="B9" s="121">
        <f>消費税調整!G9</f>
        <v>3.3482841856523034E-3</v>
      </c>
      <c r="C9">
        <f ca="1">+Sheet1!CZ9</f>
        <v>1.493282229897667E-2</v>
      </c>
      <c r="D9">
        <f ca="1">+Sheet1!DB9</f>
        <v>3.0050360809894309E-3</v>
      </c>
      <c r="E9">
        <f>+Sheet1!CS9</f>
        <v>4.9042160788481661E-3</v>
      </c>
      <c r="F9">
        <f ca="1">+Sheet1!CU9</f>
        <v>-5.7205950205253483E-4</v>
      </c>
      <c r="G9">
        <f ca="1">+Sheet1!CV9</f>
        <v>-2.8384825766138556E-4</v>
      </c>
      <c r="H9">
        <f>+Sheet1!CT9</f>
        <v>1.2834526590457203E-2</v>
      </c>
      <c r="I9">
        <f ca="1">+Sheet1!FY9</f>
        <v>9.3437223434289715E-3</v>
      </c>
      <c r="J9">
        <f ca="1">+Sheet1!GE9</f>
        <v>-8.9488237775292519E-5</v>
      </c>
      <c r="K9">
        <f>+(1+Sheet1!FC9/100)^(1/4)-1</f>
        <v>2.1066341273380251E-2</v>
      </c>
      <c r="L9">
        <f ca="1">+Sheet1!FT9</f>
        <v>5.8374561098228334E-2</v>
      </c>
      <c r="M9">
        <f ca="1">+Sheet1!FU9</f>
        <v>4.4381637452116054E-2</v>
      </c>
      <c r="N9">
        <f ca="1">+Sheet1!IL9</f>
        <v>1.2618541855698221E-2</v>
      </c>
      <c r="O9">
        <f ca="1">+Sheet1!CW9</f>
        <v>8.134082453813642E-3</v>
      </c>
      <c r="P9" s="123">
        <f ca="1">+Sheet1!EZ9</f>
        <v>2.241725621301793E-3</v>
      </c>
      <c r="Q9">
        <f>+Sheet1!IY9</f>
        <v>-5.8671735853425781E-3</v>
      </c>
      <c r="R9" s="1">
        <f>+Sheet1!JB9</f>
        <v>3.1466090570148775</v>
      </c>
      <c r="S9">
        <f ca="1">+Sheet1!JE9</f>
        <v>6.4136750078912282E-3</v>
      </c>
      <c r="T9">
        <f>+Sheet1!CY9</f>
        <v>6.5821656589135098E-3</v>
      </c>
      <c r="U9">
        <f ca="1">安全金利!K7</f>
        <v>-2.8363266902142747E-4</v>
      </c>
      <c r="V9">
        <f>Sheet1!GJ29</f>
        <v>1.207852867719509E-3</v>
      </c>
      <c r="X9" t="str">
        <f>+A9</f>
        <v>1981Q1</v>
      </c>
      <c r="Y9">
        <f t="shared" ref="Y9:Y16" si="8">+B9-Y$1</f>
        <v>3.0334085999954041E-3</v>
      </c>
      <c r="Z9">
        <f t="shared" ref="Z9:Z16" ca="1" si="9">+C9-Z$1</f>
        <v>1.260130285479551E-2</v>
      </c>
      <c r="AA9">
        <f t="shared" ref="AA9:AA16" ca="1" si="10">+D9-AA$1</f>
        <v>5.4204384329737182E-3</v>
      </c>
      <c r="AB9">
        <f t="shared" ref="AB9:AB16" si="11">+E9-AB$1</f>
        <v>-2.2019441183430966E-4</v>
      </c>
      <c r="AC9">
        <f t="shared" ref="AC9:AC16" ca="1" si="12">+F9-AC$1</f>
        <v>-4.0134568246519876E-3</v>
      </c>
      <c r="AD9">
        <f t="shared" ref="AD9:AD16" ca="1" si="13">+G9-AD$1</f>
        <v>-8.9003227974678491E-3</v>
      </c>
      <c r="AE9">
        <f t="shared" ref="AE9:AE16" si="14">+H9-AE$1</f>
        <v>6.05742890037497E-3</v>
      </c>
      <c r="AF9">
        <f t="shared" ref="AF9:AF16" ca="1" si="15">+I9-AF$1</f>
        <v>3.6537580362385651E-3</v>
      </c>
      <c r="AG9">
        <f t="shared" ref="AG9:AG16" ca="1" si="16">+J9-AG$1</f>
        <v>-2.0440228236663321E-5</v>
      </c>
      <c r="AH9" s="121">
        <f t="shared" ref="AH9:AH40" si="17">+K9-AH$1</f>
        <v>2.1066341273380251E-2</v>
      </c>
      <c r="AI9">
        <f t="shared" ref="AI9:AI16" ca="1" si="18">+L9-AI$1</f>
        <v>5.2769928624569543E-2</v>
      </c>
      <c r="AJ9">
        <f t="shared" ref="AJ9:AJ16" ca="1" si="19">+M9-AJ$1</f>
        <v>2.9644389779444173E-2</v>
      </c>
      <c r="AK9">
        <f t="shared" ref="AK9:AK16" ca="1" si="20">+N9-AK$1</f>
        <v>5.9322073505761559E-3</v>
      </c>
      <c r="AL9">
        <f t="shared" ref="AL9:AL16" ca="1" si="21">+O9-AL$1</f>
        <v>7.0320082454548068E-4</v>
      </c>
      <c r="AM9">
        <f t="shared" ref="AM9:AM16" ca="1" si="22">+P9-AM$1</f>
        <v>2.5902245935395876E-4</v>
      </c>
      <c r="AN9">
        <f t="shared" ref="AN9:AN16" si="23">+Q9-AN$1</f>
        <v>-5.0899875813133801E-3</v>
      </c>
      <c r="AO9">
        <f t="shared" ref="AO9:AO16" si="24">+R9-AO$1</f>
        <v>4.7534366672120409E-2</v>
      </c>
      <c r="AP9">
        <f t="shared" ref="AP9:AP24" ca="1" si="25">+S9-AP$1</f>
        <v>-8.1421745469483463E-4</v>
      </c>
      <c r="AQ9">
        <f t="shared" ref="AQ9:AS24" si="26">+T9-AQ$1</f>
        <v>7.8791691276371735E-3</v>
      </c>
      <c r="AR9">
        <f t="shared" ref="AR9:AR24" ca="1" si="27">+U9-AR$1</f>
        <v>-2.8363266902142747E-4</v>
      </c>
      <c r="AS9">
        <f t="shared" si="26"/>
        <v>1.4100804002252793E-3</v>
      </c>
      <c r="AT9" s="123" t="s">
        <v>1789</v>
      </c>
      <c r="AU9" s="123" t="s">
        <v>1789</v>
      </c>
      <c r="AV9" s="123" t="s">
        <v>1789</v>
      </c>
      <c r="AW9" s="123" t="s">
        <v>1789</v>
      </c>
      <c r="AX9" s="123">
        <v>0</v>
      </c>
      <c r="AY9" s="123">
        <v>0</v>
      </c>
      <c r="AZ9" s="123">
        <v>0</v>
      </c>
      <c r="BA9" s="123">
        <v>0</v>
      </c>
      <c r="BB9" s="123" t="s">
        <v>1789</v>
      </c>
      <c r="BC9" s="123" t="s">
        <v>1789</v>
      </c>
      <c r="BD9" s="123" t="s">
        <v>1789</v>
      </c>
      <c r="BE9" s="123" t="s">
        <v>1789</v>
      </c>
      <c r="BF9" s="123" t="s">
        <v>1789</v>
      </c>
      <c r="BG9" s="123" t="s">
        <v>1789</v>
      </c>
      <c r="BH9" s="123" t="s">
        <v>1789</v>
      </c>
      <c r="BI9" s="123" t="s">
        <v>1789</v>
      </c>
    </row>
    <row r="10" spans="1:71" x14ac:dyDescent="0.15">
      <c r="A10" t="str">
        <f>+Sheet1!A10</f>
        <v>1981Q2</v>
      </c>
      <c r="B10" s="121">
        <f>消費税調整!G10</f>
        <v>5.0318851352409944E-3</v>
      </c>
      <c r="C10">
        <f ca="1">+Sheet1!CZ10</f>
        <v>7.0052443356746624E-3</v>
      </c>
      <c r="D10">
        <f ca="1">+Sheet1!DB10</f>
        <v>-7.8051269881228953E-4</v>
      </c>
      <c r="E10">
        <f>+Sheet1!CS10</f>
        <v>1.1412230406137862E-2</v>
      </c>
      <c r="F10">
        <f ca="1">+Sheet1!CU10</f>
        <v>3.4282618673677412E-3</v>
      </c>
      <c r="G10">
        <f ca="1">+Sheet1!CV10</f>
        <v>2.9764945496241722E-2</v>
      </c>
      <c r="H10">
        <f>+Sheet1!CT10</f>
        <v>-8.4233982312470728E-4</v>
      </c>
      <c r="I10">
        <f ca="1">+Sheet1!FY10</f>
        <v>2.2559000174134244E-2</v>
      </c>
      <c r="J10">
        <f ca="1">+Sheet1!GE10</f>
        <v>1.6669427178847263E-3</v>
      </c>
      <c r="K10">
        <f>+(1+Sheet1!FC10/100)^(1/4)-1</f>
        <v>1.7703320088118035E-2</v>
      </c>
      <c r="L10">
        <f ca="1">+Sheet1!FT10</f>
        <v>7.0537964398410688E-2</v>
      </c>
      <c r="M10">
        <f ca="1">+Sheet1!FU10</f>
        <v>0.10846843136981814</v>
      </c>
      <c r="N10">
        <f ca="1">+Sheet1!IL10</f>
        <v>1.7669994583957016E-2</v>
      </c>
      <c r="O10">
        <f ca="1">+Sheet1!CW10</f>
        <v>1.0186231121947466E-2</v>
      </c>
      <c r="P10" s="123">
        <f ca="1">+Sheet1!EZ10</f>
        <v>7.3101150307022331E-3</v>
      </c>
      <c r="Q10">
        <f>+Sheet1!IY10</f>
        <v>-6.1002704132630883E-3</v>
      </c>
      <c r="R10" s="1">
        <f>+Sheet1!JB10</f>
        <v>3.1447019087038965</v>
      </c>
      <c r="S10">
        <f ca="1">+Sheet1!JE10</f>
        <v>2.8732823391105375E-2</v>
      </c>
      <c r="T10">
        <f>+Sheet1!CY10</f>
        <v>-3.0230390518505377E-3</v>
      </c>
      <c r="U10">
        <f ca="1">安全金利!K8</f>
        <v>2.5158573213412971E-4</v>
      </c>
      <c r="V10">
        <f>Sheet1!GJ30</f>
        <v>7.5112454533157237E-4</v>
      </c>
      <c r="X10" t="str">
        <f t="shared" ref="X10:X73" si="28">+A10</f>
        <v>1981Q2</v>
      </c>
      <c r="Y10">
        <f t="shared" si="8"/>
        <v>4.7170095495840947E-3</v>
      </c>
      <c r="Z10">
        <f t="shared" ca="1" si="9"/>
        <v>4.6737248914935029E-3</v>
      </c>
      <c r="AA10">
        <f t="shared" ca="1" si="10"/>
        <v>1.6348896531719979E-3</v>
      </c>
      <c r="AB10">
        <f t="shared" si="11"/>
        <v>6.287819915455386E-3</v>
      </c>
      <c r="AC10">
        <f t="shared" ca="1" si="12"/>
        <v>-1.3135455231711758E-5</v>
      </c>
      <c r="AD10">
        <f t="shared" ca="1" si="13"/>
        <v>2.114847095643526E-2</v>
      </c>
      <c r="AE10">
        <f t="shared" si="14"/>
        <v>-7.6194375132069402E-3</v>
      </c>
      <c r="AF10">
        <f t="shared" ca="1" si="15"/>
        <v>1.6869035866943837E-2</v>
      </c>
      <c r="AG10">
        <f t="shared" ca="1" si="16"/>
        <v>1.7359907274233555E-3</v>
      </c>
      <c r="AH10" s="121">
        <f t="shared" si="17"/>
        <v>1.7703320088118035E-2</v>
      </c>
      <c r="AI10">
        <f t="shared" ca="1" si="18"/>
        <v>6.4933331924751897E-2</v>
      </c>
      <c r="AJ10">
        <f t="shared" ca="1" si="19"/>
        <v>9.3731183697146253E-2</v>
      </c>
      <c r="AK10">
        <f t="shared" ca="1" si="20"/>
        <v>1.0983660078834952E-2</v>
      </c>
      <c r="AL10">
        <f t="shared" ca="1" si="21"/>
        <v>2.7553494926793052E-3</v>
      </c>
      <c r="AM10">
        <f t="shared" ca="1" si="22"/>
        <v>5.3274118687543989E-3</v>
      </c>
      <c r="AN10">
        <f t="shared" si="23"/>
        <v>-5.3230844092338903E-3</v>
      </c>
      <c r="AO10">
        <f t="shared" si="24"/>
        <v>4.5627218361139477E-2</v>
      </c>
      <c r="AP10">
        <f t="shared" ca="1" si="25"/>
        <v>2.1504930928519312E-2</v>
      </c>
      <c r="AQ10">
        <f t="shared" si="26"/>
        <v>-1.7260355831268737E-3</v>
      </c>
      <c r="AR10">
        <f t="shared" ca="1" si="27"/>
        <v>2.5158573213412971E-4</v>
      </c>
      <c r="AS10">
        <f t="shared" si="26"/>
        <v>9.5335207783734277E-4</v>
      </c>
      <c r="AT10" s="123" t="s">
        <v>1789</v>
      </c>
      <c r="AU10" s="123" t="s">
        <v>1789</v>
      </c>
      <c r="AV10" s="123" t="s">
        <v>1789</v>
      </c>
      <c r="AW10" s="123" t="s">
        <v>1789</v>
      </c>
      <c r="AX10" s="123">
        <v>0</v>
      </c>
      <c r="AY10" s="123">
        <v>0</v>
      </c>
      <c r="AZ10" s="123">
        <v>0</v>
      </c>
      <c r="BA10" s="123">
        <v>0</v>
      </c>
      <c r="BB10" s="123" t="s">
        <v>1789</v>
      </c>
      <c r="BC10" s="123" t="s">
        <v>1789</v>
      </c>
      <c r="BD10" s="123" t="s">
        <v>1789</v>
      </c>
      <c r="BE10" s="123" t="s">
        <v>1789</v>
      </c>
      <c r="BF10" s="123" t="s">
        <v>1789</v>
      </c>
      <c r="BG10" s="123" t="s">
        <v>1789</v>
      </c>
      <c r="BH10" s="123" t="s">
        <v>1789</v>
      </c>
      <c r="BI10" s="123" t="s">
        <v>1789</v>
      </c>
    </row>
    <row r="11" spans="1:71" x14ac:dyDescent="0.15">
      <c r="A11" t="str">
        <f>+Sheet1!A11</f>
        <v>1981Q3</v>
      </c>
      <c r="B11" s="121">
        <f>消費税調整!G11</f>
        <v>5.4278312558405468E-3</v>
      </c>
      <c r="C11">
        <f ca="1">+Sheet1!CZ11</f>
        <v>9.3089516969125131E-3</v>
      </c>
      <c r="D11">
        <f ca="1">+Sheet1!DB11</f>
        <v>-2.4252868712094011E-3</v>
      </c>
      <c r="E11">
        <f>+Sheet1!CS11</f>
        <v>-3.119442476924251E-3</v>
      </c>
      <c r="F11">
        <f ca="1">+Sheet1!CU11</f>
        <v>3.7415966742085404E-3</v>
      </c>
      <c r="G11">
        <f ca="1">+Sheet1!CV11</f>
        <v>1.4121299868696761E-2</v>
      </c>
      <c r="H11">
        <f>+Sheet1!CT11</f>
        <v>1.312265977320819E-2</v>
      </c>
      <c r="I11">
        <f ca="1">+Sheet1!FY11</f>
        <v>1.0899421934468464E-2</v>
      </c>
      <c r="J11">
        <f ca="1">+Sheet1!GE11</f>
        <v>-8.8204346393326171E-4</v>
      </c>
      <c r="K11">
        <f>+(1+Sheet1!FC11/100)^(1/4)-1</f>
        <v>1.8020167905820728E-2</v>
      </c>
      <c r="L11">
        <f ca="1">+Sheet1!FT11</f>
        <v>2.8064161209658912E-2</v>
      </c>
      <c r="M11">
        <f ca="1">+Sheet1!FU11</f>
        <v>1.869836037288173E-2</v>
      </c>
      <c r="N11">
        <f ca="1">+Sheet1!IL11</f>
        <v>-7.1950819056342792E-3</v>
      </c>
      <c r="O11">
        <f ca="1">+Sheet1!CW11</f>
        <v>1.3486137731993839E-2</v>
      </c>
      <c r="P11" s="123">
        <f ca="1">+Sheet1!EZ11</f>
        <v>-5.4855244451496466E-3</v>
      </c>
      <c r="Q11">
        <f>+Sheet1!IY11</f>
        <v>2.0985156921049129E-3</v>
      </c>
      <c r="R11" s="1">
        <f>+Sheet1!JB11</f>
        <v>3.0273514835409547</v>
      </c>
      <c r="S11">
        <f ca="1">+Sheet1!JE11</f>
        <v>-2.3543878424291492E-2</v>
      </c>
      <c r="T11">
        <f>+Sheet1!CY11</f>
        <v>-4.0322010836027437E-3</v>
      </c>
      <c r="U11">
        <f ca="1">安全金利!K9</f>
        <v>1.2601011597974665E-3</v>
      </c>
      <c r="V11">
        <f>Sheet1!GJ31</f>
        <v>8.9279810148685417E-4</v>
      </c>
      <c r="X11" t="str">
        <f t="shared" si="28"/>
        <v>1981Q3</v>
      </c>
      <c r="Y11">
        <f t="shared" si="8"/>
        <v>5.1129556701836471E-3</v>
      </c>
      <c r="Z11">
        <f t="shared" ca="1" si="9"/>
        <v>6.9774322527313536E-3</v>
      </c>
      <c r="AA11">
        <f t="shared" ca="1" si="10"/>
        <v>-9.8845192251137935E-6</v>
      </c>
      <c r="AB11">
        <f t="shared" si="11"/>
        <v>-8.2438529676067268E-3</v>
      </c>
      <c r="AC11">
        <f t="shared" ca="1" si="12"/>
        <v>3.0019935160908746E-4</v>
      </c>
      <c r="AD11">
        <f t="shared" ca="1" si="13"/>
        <v>5.5048253288902966E-3</v>
      </c>
      <c r="AE11">
        <f t="shared" si="14"/>
        <v>6.3455620831259574E-3</v>
      </c>
      <c r="AF11">
        <f t="shared" ca="1" si="15"/>
        <v>5.2094576272780574E-3</v>
      </c>
      <c r="AG11">
        <f t="shared" ca="1" si="16"/>
        <v>-8.1299545439463255E-4</v>
      </c>
      <c r="AH11" s="121">
        <f t="shared" si="17"/>
        <v>1.8020167905820728E-2</v>
      </c>
      <c r="AI11">
        <f t="shared" ca="1" si="18"/>
        <v>2.2459528736000118E-2</v>
      </c>
      <c r="AJ11">
        <f t="shared" ca="1" si="19"/>
        <v>3.9611127002098477E-3</v>
      </c>
      <c r="AK11">
        <f t="shared" ca="1" si="20"/>
        <v>-1.3881416410756344E-2</v>
      </c>
      <c r="AL11">
        <f t="shared" ca="1" si="21"/>
        <v>6.055256102725678E-3</v>
      </c>
      <c r="AM11">
        <f t="shared" ca="1" si="22"/>
        <v>-7.4682276070974808E-3</v>
      </c>
      <c r="AN11">
        <f t="shared" si="23"/>
        <v>2.8757016961341113E-3</v>
      </c>
      <c r="AO11">
        <f t="shared" si="24"/>
        <v>-7.1723206801802331E-2</v>
      </c>
      <c r="AP11">
        <f t="shared" ca="1" si="25"/>
        <v>-3.0771770886877554E-2</v>
      </c>
      <c r="AQ11">
        <f t="shared" si="26"/>
        <v>-2.7351976148790799E-3</v>
      </c>
      <c r="AR11">
        <f t="shared" ca="1" si="27"/>
        <v>1.2601011597974665E-3</v>
      </c>
      <c r="AS11">
        <f t="shared" si="26"/>
        <v>1.0950256339926246E-3</v>
      </c>
      <c r="AT11" s="123" t="s">
        <v>1789</v>
      </c>
      <c r="AU11" s="123" t="s">
        <v>1789</v>
      </c>
      <c r="AV11" s="123" t="s">
        <v>1789</v>
      </c>
      <c r="AW11" s="123" t="s">
        <v>1789</v>
      </c>
      <c r="AX11" s="123">
        <v>0</v>
      </c>
      <c r="AY11" s="123">
        <v>0</v>
      </c>
      <c r="AZ11" s="123">
        <v>0</v>
      </c>
      <c r="BA11" s="123">
        <v>0</v>
      </c>
      <c r="BB11" s="123" t="s">
        <v>1789</v>
      </c>
      <c r="BC11" s="123" t="s">
        <v>1789</v>
      </c>
      <c r="BD11" s="123" t="s">
        <v>1789</v>
      </c>
      <c r="BE11" s="123" t="s">
        <v>1789</v>
      </c>
      <c r="BF11" s="123" t="s">
        <v>1789</v>
      </c>
      <c r="BG11" s="123" t="s">
        <v>1789</v>
      </c>
      <c r="BH11" s="123" t="s">
        <v>1789</v>
      </c>
      <c r="BI11" s="123" t="s">
        <v>1789</v>
      </c>
    </row>
    <row r="12" spans="1:71" x14ac:dyDescent="0.15">
      <c r="A12" t="str">
        <f>+Sheet1!A12</f>
        <v>1981Q4</v>
      </c>
      <c r="B12" s="121">
        <f>消費税調整!G12</f>
        <v>9.7380746660448124E-3</v>
      </c>
      <c r="C12">
        <f ca="1">+Sheet1!CZ12</f>
        <v>9.3930306943155462E-3</v>
      </c>
      <c r="D12">
        <f ca="1">+Sheet1!DB12</f>
        <v>3.9170304656861174E-3</v>
      </c>
      <c r="E12">
        <f>+Sheet1!CS12</f>
        <v>6.1773948106138886E-3</v>
      </c>
      <c r="F12">
        <f ca="1">+Sheet1!CU12</f>
        <v>8.3941276694766906E-3</v>
      </c>
      <c r="G12">
        <f ca="1">+Sheet1!CV12</f>
        <v>-3.7034695909553633E-2</v>
      </c>
      <c r="H12">
        <f>+Sheet1!CT12</f>
        <v>1.4415781820253807E-2</v>
      </c>
      <c r="I12">
        <f ca="1">+Sheet1!FY12</f>
        <v>2.1094862178575792E-2</v>
      </c>
      <c r="J12">
        <f ca="1">+Sheet1!GE12</f>
        <v>6.7097717309551903E-3</v>
      </c>
      <c r="K12">
        <f>+(1+Sheet1!FC12/100)^(1/4)-1</f>
        <v>1.7049239163969832E-2</v>
      </c>
      <c r="L12">
        <f ca="1">+Sheet1!FT12</f>
        <v>2.2422955458292669E-2</v>
      </c>
      <c r="M12">
        <f ca="1">+Sheet1!FU12</f>
        <v>-4.4758194480239426E-2</v>
      </c>
      <c r="N12">
        <f ca="1">+Sheet1!IL12</f>
        <v>2.6469299589157087E-3</v>
      </c>
      <c r="O12">
        <f ca="1">+Sheet1!CW12</f>
        <v>-4.011756240462439E-3</v>
      </c>
      <c r="P12" s="123">
        <f ca="1">+Sheet1!EZ12</f>
        <v>-1.0703485216377847E-3</v>
      </c>
      <c r="Q12">
        <f>+Sheet1!IY12</f>
        <v>2.7866523240932584E-3</v>
      </c>
      <c r="R12" s="1">
        <f>+Sheet1!JB12</f>
        <v>3.2017789875907572</v>
      </c>
      <c r="S12">
        <f ca="1">+Sheet1!JE12</f>
        <v>1.4867866359177574E-2</v>
      </c>
      <c r="T12">
        <f>+Sheet1!CY12</f>
        <v>2.2026057368659236E-3</v>
      </c>
      <c r="U12">
        <f ca="1">安全金利!K10</f>
        <v>-5.7559472297108449E-4</v>
      </c>
      <c r="V12">
        <f>Sheet1!GJ32</f>
        <v>1.0954916503205096E-3</v>
      </c>
      <c r="X12" t="str">
        <f t="shared" si="28"/>
        <v>1981Q4</v>
      </c>
      <c r="Y12">
        <f t="shared" si="8"/>
        <v>9.4231990803879135E-3</v>
      </c>
      <c r="Z12">
        <f t="shared" ca="1" si="9"/>
        <v>7.0615112501343866E-3</v>
      </c>
      <c r="AA12">
        <f t="shared" ca="1" si="10"/>
        <v>6.3324328176704043E-3</v>
      </c>
      <c r="AB12">
        <f t="shared" si="11"/>
        <v>1.0529843199314128E-3</v>
      </c>
      <c r="AC12">
        <f t="shared" ca="1" si="12"/>
        <v>4.9527303468772377E-3</v>
      </c>
      <c r="AD12">
        <f t="shared" ca="1" si="13"/>
        <v>-4.5651170449360096E-2</v>
      </c>
      <c r="AE12">
        <f t="shared" si="14"/>
        <v>7.6386841301715738E-3</v>
      </c>
      <c r="AF12">
        <f t="shared" ca="1" si="15"/>
        <v>1.5404897871385385E-2</v>
      </c>
      <c r="AG12">
        <f t="shared" ca="1" si="16"/>
        <v>6.7788197404938192E-3</v>
      </c>
      <c r="AH12" s="121">
        <f t="shared" si="17"/>
        <v>1.7049239163969832E-2</v>
      </c>
      <c r="AI12">
        <f t="shared" ca="1" si="18"/>
        <v>1.6818322984633875E-2</v>
      </c>
      <c r="AJ12">
        <f t="shared" ca="1" si="19"/>
        <v>-5.9495442152911304E-2</v>
      </c>
      <c r="AK12">
        <f t="shared" ca="1" si="20"/>
        <v>-4.0394045462063561E-3</v>
      </c>
      <c r="AL12">
        <f t="shared" ca="1" si="21"/>
        <v>-1.14426378697306E-2</v>
      </c>
      <c r="AM12">
        <f t="shared" ca="1" si="22"/>
        <v>-3.0530516835856189E-3</v>
      </c>
      <c r="AN12">
        <f t="shared" si="23"/>
        <v>3.5638383281224569E-3</v>
      </c>
      <c r="AO12">
        <f t="shared" si="24"/>
        <v>0.10270429724800012</v>
      </c>
      <c r="AP12">
        <f t="shared" ca="1" si="25"/>
        <v>7.6399738965915107E-3</v>
      </c>
      <c r="AQ12">
        <f t="shared" si="26"/>
        <v>3.4996092055895878E-3</v>
      </c>
      <c r="AR12">
        <f t="shared" ca="1" si="27"/>
        <v>-5.7559472297108449E-4</v>
      </c>
      <c r="AS12">
        <f t="shared" si="26"/>
        <v>1.2977191828262799E-3</v>
      </c>
      <c r="AT12" s="123" t="s">
        <v>1789</v>
      </c>
      <c r="AU12" s="123" t="s">
        <v>1789</v>
      </c>
      <c r="AV12" s="123" t="s">
        <v>1789</v>
      </c>
      <c r="AW12" s="123" t="s">
        <v>1789</v>
      </c>
      <c r="AX12" s="123">
        <v>0</v>
      </c>
      <c r="AY12" s="123">
        <v>0</v>
      </c>
      <c r="AZ12" s="123">
        <v>0</v>
      </c>
      <c r="BA12" s="123">
        <v>0</v>
      </c>
      <c r="BB12" s="123" t="s">
        <v>1789</v>
      </c>
      <c r="BC12" s="123" t="s">
        <v>1789</v>
      </c>
      <c r="BD12" s="123" t="s">
        <v>1789</v>
      </c>
      <c r="BE12" s="123" t="s">
        <v>1789</v>
      </c>
      <c r="BF12" s="123" t="s">
        <v>1789</v>
      </c>
      <c r="BG12" s="123" t="s">
        <v>1789</v>
      </c>
      <c r="BH12" s="123" t="s">
        <v>1789</v>
      </c>
      <c r="BI12" s="123" t="s">
        <v>1789</v>
      </c>
    </row>
    <row r="13" spans="1:71" x14ac:dyDescent="0.15">
      <c r="A13" t="str">
        <f>+Sheet1!A13</f>
        <v>1982Q1</v>
      </c>
      <c r="B13" s="121">
        <f>消費税調整!G13</f>
        <v>5.1448670857262846E-3</v>
      </c>
      <c r="C13">
        <f ca="1">+Sheet1!CZ13</f>
        <v>7.9473158666523262E-3</v>
      </c>
      <c r="D13">
        <f ca="1">+Sheet1!DB13</f>
        <v>6.3208590161539678E-3</v>
      </c>
      <c r="E13">
        <f>+Sheet1!CS13</f>
        <v>1.2322237469458236E-2</v>
      </c>
      <c r="F13">
        <f ca="1">+Sheet1!CU13</f>
        <v>1.1270502501085652E-2</v>
      </c>
      <c r="G13">
        <f ca="1">+Sheet1!CV13</f>
        <v>-5.5424287664367919E-3</v>
      </c>
      <c r="H13">
        <f>+Sheet1!CT13</f>
        <v>-1.2950254308385463E-2</v>
      </c>
      <c r="I13">
        <f ca="1">+Sheet1!FY13</f>
        <v>-1.2687448806221279E-4</v>
      </c>
      <c r="J13">
        <f ca="1">+Sheet1!GE13</f>
        <v>-4.9317843990710868E-3</v>
      </c>
      <c r="K13">
        <f>+(1+Sheet1!FC13/100)^(1/4)-1</f>
        <v>1.6463756194068369E-2</v>
      </c>
      <c r="L13">
        <f ca="1">+Sheet1!FT13</f>
        <v>4.5774065642208595E-2</v>
      </c>
      <c r="M13">
        <f ca="1">+Sheet1!FU13</f>
        <v>-1.9045107207144012E-2</v>
      </c>
      <c r="N13">
        <f ca="1">+Sheet1!IL13</f>
        <v>1.0253738064710907E-2</v>
      </c>
      <c r="O13">
        <f ca="1">+Sheet1!CW13</f>
        <v>-1.0359793648403942E-2</v>
      </c>
      <c r="P13" s="123">
        <f ca="1">+Sheet1!EZ13</f>
        <v>1.306125309724172E-2</v>
      </c>
      <c r="Q13">
        <f>+Sheet1!IY13</f>
        <v>-7.5186762674561225E-3</v>
      </c>
      <c r="R13" s="1">
        <f>+Sheet1!JB13</f>
        <v>3.303957151780164</v>
      </c>
      <c r="S13">
        <f ca="1">+Sheet1!JE13</f>
        <v>2.6128071225166378E-2</v>
      </c>
      <c r="T13">
        <f>+Sheet1!CY13</f>
        <v>7.5190906038897437E-3</v>
      </c>
      <c r="U13">
        <f ca="1">安全金利!K11</f>
        <v>-4.5175925584284293E-4</v>
      </c>
      <c r="V13">
        <f>Sheet1!GJ33</f>
        <v>2.8865264740727931E-3</v>
      </c>
      <c r="X13" t="str">
        <f t="shared" si="28"/>
        <v>1982Q1</v>
      </c>
      <c r="Y13">
        <f t="shared" si="8"/>
        <v>4.8299915000693848E-3</v>
      </c>
      <c r="Z13">
        <f t="shared" ca="1" si="9"/>
        <v>5.6157964224711667E-3</v>
      </c>
      <c r="AA13">
        <f t="shared" ca="1" si="10"/>
        <v>8.7362613681382546E-3</v>
      </c>
      <c r="AB13">
        <f t="shared" si="11"/>
        <v>7.1978269787757601E-3</v>
      </c>
      <c r="AC13">
        <f t="shared" ca="1" si="12"/>
        <v>7.8291051784861992E-3</v>
      </c>
      <c r="AD13">
        <f t="shared" ca="1" si="13"/>
        <v>-1.4158903306243257E-2</v>
      </c>
      <c r="AE13">
        <f t="shared" si="14"/>
        <v>-1.9727351998467695E-2</v>
      </c>
      <c r="AF13">
        <f t="shared" ca="1" si="15"/>
        <v>-5.8168387952526194E-3</v>
      </c>
      <c r="AG13">
        <f t="shared" ca="1" si="16"/>
        <v>-4.8627363895324578E-3</v>
      </c>
      <c r="AH13" s="121">
        <f t="shared" si="17"/>
        <v>1.6463756194068369E-2</v>
      </c>
      <c r="AI13">
        <f t="shared" ca="1" si="18"/>
        <v>4.0169433168549804E-2</v>
      </c>
      <c r="AJ13">
        <f t="shared" ca="1" si="19"/>
        <v>-3.3782354879815894E-2</v>
      </c>
      <c r="AK13">
        <f t="shared" ca="1" si="20"/>
        <v>3.5674035595888417E-3</v>
      </c>
      <c r="AL13">
        <f t="shared" ca="1" si="21"/>
        <v>-1.7790675277672103E-2</v>
      </c>
      <c r="AM13">
        <f t="shared" ca="1" si="22"/>
        <v>1.1078549935293886E-2</v>
      </c>
      <c r="AN13">
        <f t="shared" si="23"/>
        <v>-6.7414902634269245E-3</v>
      </c>
      <c r="AO13">
        <f t="shared" si="24"/>
        <v>0.20488246143740696</v>
      </c>
      <c r="AP13">
        <f t="shared" ca="1" si="25"/>
        <v>1.8900178762580315E-2</v>
      </c>
      <c r="AQ13">
        <f t="shared" si="26"/>
        <v>8.8160940726134084E-3</v>
      </c>
      <c r="AR13">
        <f t="shared" ca="1" si="27"/>
        <v>-4.5175925584284293E-4</v>
      </c>
      <c r="AS13">
        <f t="shared" si="26"/>
        <v>3.0887540065785636E-3</v>
      </c>
      <c r="AT13" s="123" t="s">
        <v>1789</v>
      </c>
      <c r="AU13" s="123" t="s">
        <v>1789</v>
      </c>
      <c r="AV13" s="123" t="s">
        <v>1789</v>
      </c>
      <c r="AW13" s="123" t="s">
        <v>1789</v>
      </c>
      <c r="AX13" s="123">
        <v>0</v>
      </c>
      <c r="AY13" s="123">
        <v>0</v>
      </c>
      <c r="AZ13" s="123">
        <v>0</v>
      </c>
      <c r="BA13" s="123">
        <v>0</v>
      </c>
      <c r="BB13" s="123" t="s">
        <v>1789</v>
      </c>
      <c r="BC13" s="123" t="s">
        <v>1789</v>
      </c>
      <c r="BD13" s="123" t="s">
        <v>1789</v>
      </c>
      <c r="BE13" s="123" t="s">
        <v>1789</v>
      </c>
      <c r="BF13" s="123" t="s">
        <v>1789</v>
      </c>
      <c r="BG13" s="123" t="s">
        <v>1789</v>
      </c>
      <c r="BH13" s="123" t="s">
        <v>1789</v>
      </c>
      <c r="BI13" s="123" t="s">
        <v>1789</v>
      </c>
    </row>
    <row r="14" spans="1:71" x14ac:dyDescent="0.15">
      <c r="A14" t="str">
        <f>+Sheet1!A14</f>
        <v>1982Q2</v>
      </c>
      <c r="B14" s="121">
        <f>消費税調整!G14</f>
        <v>-1.4616695821756851E-3</v>
      </c>
      <c r="C14">
        <f ca="1">+Sheet1!CZ14</f>
        <v>2.4296962348988203E-3</v>
      </c>
      <c r="D14">
        <f ca="1">+Sheet1!DB14</f>
        <v>-6.5452584137649138E-3</v>
      </c>
      <c r="E14">
        <f>+Sheet1!CS14</f>
        <v>4.3707555920630423E-3</v>
      </c>
      <c r="F14">
        <f ca="1">+Sheet1!CU14</f>
        <v>1.4317549774699919E-2</v>
      </c>
      <c r="G14">
        <f ca="1">+Sheet1!CV14</f>
        <v>2.3950731580085746E-2</v>
      </c>
      <c r="H14">
        <f>+Sheet1!CT14</f>
        <v>2.1046539319601869E-2</v>
      </c>
      <c r="I14">
        <f ca="1">+Sheet1!FY14</f>
        <v>1.7151502317629488E-2</v>
      </c>
      <c r="J14">
        <f ca="1">+Sheet1!GE14</f>
        <v>-1.6008191683820189E-3</v>
      </c>
      <c r="K14">
        <f>+(1+Sheet1!FC14/100)^(1/4)-1</f>
        <v>1.7829739589564797E-2</v>
      </c>
      <c r="L14">
        <f ca="1">+Sheet1!FT14</f>
        <v>-5.317236771175942E-4</v>
      </c>
      <c r="M14">
        <f ca="1">+Sheet1!FU14</f>
        <v>-2.4140460762092801E-2</v>
      </c>
      <c r="N14">
        <f ca="1">+Sheet1!IL14</f>
        <v>-3.3938211050820602E-3</v>
      </c>
      <c r="O14">
        <f ca="1">+Sheet1!CW14</f>
        <v>2.2065520884811188E-2</v>
      </c>
      <c r="P14" s="123">
        <f ca="1">+Sheet1!EZ14</f>
        <v>1.5872344026697175E-3</v>
      </c>
      <c r="Q14">
        <f>+Sheet1!IY14</f>
        <v>-1.3523704180097467E-2</v>
      </c>
      <c r="R14" s="1">
        <f>+Sheet1!JB14</f>
        <v>3.1308014855679329</v>
      </c>
      <c r="S14">
        <f ca="1">+Sheet1!JE14</f>
        <v>-2.5891650717325906E-2</v>
      </c>
      <c r="T14">
        <f>+Sheet1!CY14</f>
        <v>-8.7029007911810317E-3</v>
      </c>
      <c r="U14">
        <f ca="1">安全金利!K12</f>
        <v>8.8257223711019073E-4</v>
      </c>
      <c r="V14">
        <f>Sheet1!GJ34</f>
        <v>2.4714120085648347E-3</v>
      </c>
      <c r="X14" t="str">
        <f t="shared" si="28"/>
        <v>1982Q2</v>
      </c>
      <c r="Y14">
        <f t="shared" si="8"/>
        <v>-1.7765451678325847E-3</v>
      </c>
      <c r="Z14">
        <f t="shared" ca="1" si="9"/>
        <v>9.8176790717660785E-5</v>
      </c>
      <c r="AA14">
        <f t="shared" ca="1" si="10"/>
        <v>-4.1298560617806269E-3</v>
      </c>
      <c r="AB14">
        <f t="shared" si="11"/>
        <v>-7.5365489861943351E-4</v>
      </c>
      <c r="AC14">
        <f t="shared" ca="1" si="12"/>
        <v>1.0876152452100466E-2</v>
      </c>
      <c r="AD14">
        <f t="shared" ca="1" si="13"/>
        <v>1.5334257040279282E-2</v>
      </c>
      <c r="AE14">
        <f t="shared" si="14"/>
        <v>1.4269441629519635E-2</v>
      </c>
      <c r="AF14">
        <f t="shared" ca="1" si="15"/>
        <v>1.146153801043908E-2</v>
      </c>
      <c r="AG14">
        <f t="shared" ca="1" si="16"/>
        <v>-1.5317711588433897E-3</v>
      </c>
      <c r="AH14" s="121">
        <f t="shared" si="17"/>
        <v>1.7829739589564797E-2</v>
      </c>
      <c r="AI14">
        <f t="shared" ca="1" si="18"/>
        <v>-6.1363561507763887E-3</v>
      </c>
      <c r="AJ14">
        <f t="shared" ca="1" si="19"/>
        <v>-3.887770843476468E-2</v>
      </c>
      <c r="AK14">
        <f t="shared" ca="1" si="20"/>
        <v>-1.0080155610204125E-2</v>
      </c>
      <c r="AL14">
        <f t="shared" ca="1" si="21"/>
        <v>1.4634639255543026E-2</v>
      </c>
      <c r="AM14">
        <f t="shared" ca="1" si="22"/>
        <v>-3.9546875927811667E-4</v>
      </c>
      <c r="AN14">
        <f t="shared" si="23"/>
        <v>-1.2746518176068269E-2</v>
      </c>
      <c r="AO14">
        <f t="shared" si="24"/>
        <v>3.1726795225175852E-2</v>
      </c>
      <c r="AP14">
        <f t="shared" ca="1" si="25"/>
        <v>-3.3119543179911969E-2</v>
      </c>
      <c r="AQ14">
        <f t="shared" si="26"/>
        <v>-7.4058973224573679E-3</v>
      </c>
      <c r="AR14">
        <f t="shared" ca="1" si="27"/>
        <v>8.8257223711019073E-4</v>
      </c>
      <c r="AS14">
        <f t="shared" si="26"/>
        <v>2.6736395410706052E-3</v>
      </c>
      <c r="AT14" s="123" t="s">
        <v>1789</v>
      </c>
      <c r="AU14" s="123" t="s">
        <v>1789</v>
      </c>
      <c r="AV14" s="123" t="s">
        <v>1789</v>
      </c>
      <c r="AW14" s="123" t="s">
        <v>1789</v>
      </c>
      <c r="AX14" s="123">
        <v>0</v>
      </c>
      <c r="AY14" s="123">
        <v>0</v>
      </c>
      <c r="AZ14" s="123">
        <v>0</v>
      </c>
      <c r="BA14" s="123">
        <v>0</v>
      </c>
      <c r="BB14" s="123" t="s">
        <v>1789</v>
      </c>
      <c r="BC14" s="123" t="s">
        <v>1789</v>
      </c>
      <c r="BD14" s="123" t="s">
        <v>1789</v>
      </c>
      <c r="BE14" s="123" t="s">
        <v>1789</v>
      </c>
      <c r="BF14" s="123" t="s">
        <v>1789</v>
      </c>
      <c r="BG14" s="123" t="s">
        <v>1789</v>
      </c>
      <c r="BH14" s="123" t="s">
        <v>1789</v>
      </c>
      <c r="BI14" s="123" t="s">
        <v>1789</v>
      </c>
    </row>
    <row r="15" spans="1:71" x14ac:dyDescent="0.15">
      <c r="A15" t="str">
        <f>+Sheet1!A15</f>
        <v>1982Q3</v>
      </c>
      <c r="B15" s="121">
        <f>消費税調整!G15</f>
        <v>2.2401017772730081E-3</v>
      </c>
      <c r="C15">
        <f ca="1">+Sheet1!CZ15</f>
        <v>8.3286395833166247E-3</v>
      </c>
      <c r="D15">
        <f ca="1">+Sheet1!DB15</f>
        <v>3.8720056073659314E-3</v>
      </c>
      <c r="E15">
        <f>+Sheet1!CS15</f>
        <v>1.6048527914659136E-3</v>
      </c>
      <c r="F15">
        <f ca="1">+Sheet1!CU15</f>
        <v>-4.7699366911320871E-3</v>
      </c>
      <c r="G15">
        <f ca="1">+Sheet1!CV15</f>
        <v>4.8981730529672968E-3</v>
      </c>
      <c r="H15">
        <f>+Sheet1!CT15</f>
        <v>-3.5424147571014642E-3</v>
      </c>
      <c r="I15">
        <f ca="1">+Sheet1!FY15</f>
        <v>1.2300038841940409E-2</v>
      </c>
      <c r="J15">
        <f ca="1">+Sheet1!GE15</f>
        <v>3.4071079188743615E-5</v>
      </c>
      <c r="K15">
        <f>+(1+Sheet1!FC15/100)^(1/4)-1</f>
        <v>1.769912144203345E-2</v>
      </c>
      <c r="L15">
        <f ca="1">+Sheet1!FT15</f>
        <v>-1.0475463029433182E-2</v>
      </c>
      <c r="M15">
        <f ca="1">+Sheet1!FU15</f>
        <v>-3.4568299323657306E-2</v>
      </c>
      <c r="N15">
        <f ca="1">+Sheet1!IL15</f>
        <v>6.9383999193959834E-3</v>
      </c>
      <c r="O15">
        <f ca="1">+Sheet1!CW15</f>
        <v>-5.6998626755366518E-4</v>
      </c>
      <c r="P15" s="123">
        <f ca="1">+Sheet1!EZ15</f>
        <v>-2.2742723721172896E-3</v>
      </c>
      <c r="Q15">
        <f>+Sheet1!IY15</f>
        <v>1.7993702339447862E-4</v>
      </c>
      <c r="R15" s="1">
        <f>+Sheet1!JB15</f>
        <v>3.1173440519127236</v>
      </c>
      <c r="S15">
        <f ca="1">+Sheet1!JE15</f>
        <v>7.2464183359516104E-3</v>
      </c>
      <c r="T15">
        <f>+Sheet1!CY15</f>
        <v>4.1252296738069757E-3</v>
      </c>
      <c r="U15">
        <f ca="1">安全金利!K13</f>
        <v>6.2111186131952323E-4</v>
      </c>
      <c r="V15">
        <f>Sheet1!GJ35</f>
        <v>2.7556691280573036E-3</v>
      </c>
      <c r="X15" t="str">
        <f t="shared" si="28"/>
        <v>1982Q3</v>
      </c>
      <c r="Y15">
        <f t="shared" si="8"/>
        <v>1.9252261916161088E-3</v>
      </c>
      <c r="Z15">
        <f t="shared" ca="1" si="9"/>
        <v>5.9971201391354652E-3</v>
      </c>
      <c r="AA15">
        <f t="shared" ca="1" si="10"/>
        <v>6.2874079593502191E-3</v>
      </c>
      <c r="AB15">
        <f t="shared" si="11"/>
        <v>-3.5195576992165622E-3</v>
      </c>
      <c r="AC15">
        <f t="shared" ca="1" si="12"/>
        <v>-8.2113340137315409E-3</v>
      </c>
      <c r="AD15">
        <f t="shared" ca="1" si="13"/>
        <v>-3.7183014868391673E-3</v>
      </c>
      <c r="AE15">
        <f t="shared" si="14"/>
        <v>-1.0319512447183697E-2</v>
      </c>
      <c r="AF15">
        <f t="shared" ca="1" si="15"/>
        <v>6.6100745347500026E-3</v>
      </c>
      <c r="AG15">
        <f t="shared" ca="1" si="16"/>
        <v>1.0311908872737282E-4</v>
      </c>
      <c r="AH15" s="121">
        <f t="shared" si="17"/>
        <v>1.769912144203345E-2</v>
      </c>
      <c r="AI15">
        <f t="shared" ca="1" si="18"/>
        <v>-1.6080095503091977E-2</v>
      </c>
      <c r="AJ15">
        <f t="shared" ca="1" si="19"/>
        <v>-4.9305546996329191E-2</v>
      </c>
      <c r="AK15">
        <f t="shared" ca="1" si="20"/>
        <v>2.5206541427391822E-4</v>
      </c>
      <c r="AL15">
        <f t="shared" ca="1" si="21"/>
        <v>-8.0008678968218269E-3</v>
      </c>
      <c r="AM15">
        <f t="shared" ca="1" si="22"/>
        <v>-4.2569755340651234E-3</v>
      </c>
      <c r="AN15">
        <f t="shared" si="23"/>
        <v>9.5712302742367698E-4</v>
      </c>
      <c r="AO15">
        <f t="shared" si="24"/>
        <v>1.8269361569966502E-2</v>
      </c>
      <c r="AP15">
        <f t="shared" ca="1" si="25"/>
        <v>1.8525873365547556E-5</v>
      </c>
      <c r="AQ15">
        <f t="shared" si="26"/>
        <v>5.4222331425306395E-3</v>
      </c>
      <c r="AR15">
        <f t="shared" ca="1" si="27"/>
        <v>6.2111186131952323E-4</v>
      </c>
      <c r="AS15">
        <f t="shared" si="26"/>
        <v>2.9578966605630741E-3</v>
      </c>
      <c r="AT15" s="123" t="s">
        <v>1789</v>
      </c>
      <c r="AU15" s="123" t="s">
        <v>1789</v>
      </c>
      <c r="AV15" s="123" t="s">
        <v>1789</v>
      </c>
      <c r="AW15" s="123" t="s">
        <v>1789</v>
      </c>
      <c r="AX15" s="123">
        <v>0</v>
      </c>
      <c r="AY15" s="123">
        <v>0</v>
      </c>
      <c r="AZ15" s="123">
        <v>0</v>
      </c>
      <c r="BA15" s="123">
        <v>0</v>
      </c>
      <c r="BB15" s="123" t="s">
        <v>1789</v>
      </c>
      <c r="BC15" s="123" t="s">
        <v>1789</v>
      </c>
      <c r="BD15" s="123" t="s">
        <v>1789</v>
      </c>
      <c r="BE15" s="123" t="s">
        <v>1789</v>
      </c>
      <c r="BF15" s="123" t="s">
        <v>1789</v>
      </c>
      <c r="BG15" s="123" t="s">
        <v>1789</v>
      </c>
      <c r="BH15" s="123" t="s">
        <v>1789</v>
      </c>
      <c r="BI15" s="123" t="s">
        <v>1789</v>
      </c>
    </row>
    <row r="16" spans="1:71" x14ac:dyDescent="0.15">
      <c r="A16" t="str">
        <f>+Sheet1!A16</f>
        <v>1982Q4</v>
      </c>
      <c r="B16" s="121">
        <f>消費税調整!G16</f>
        <v>-1.446587705650798E-3</v>
      </c>
      <c r="C16">
        <f ca="1">+Sheet1!CZ16</f>
        <v>6.3866501119496672E-3</v>
      </c>
      <c r="D16">
        <f ca="1">+Sheet1!DB16</f>
        <v>2.2536266134795531E-3</v>
      </c>
      <c r="E16">
        <f>+Sheet1!CS16</f>
        <v>1.1219974321432709E-2</v>
      </c>
      <c r="F16">
        <f ca="1">+Sheet1!CU16</f>
        <v>1.8759987780566416E-2</v>
      </c>
      <c r="G16">
        <f ca="1">+Sheet1!CV16</f>
        <v>5.6047322923022044E-2</v>
      </c>
      <c r="H16">
        <f>+Sheet1!CT16</f>
        <v>-2.077833335149197E-2</v>
      </c>
      <c r="I16">
        <f ca="1">+Sheet1!FY16</f>
        <v>7.3403927130191466E-3</v>
      </c>
      <c r="J16">
        <f ca="1">+Sheet1!GE16</f>
        <v>4.0529964217309675E-3</v>
      </c>
      <c r="K16">
        <f>+(1+Sheet1!FC16/100)^(1/4)-1</f>
        <v>1.7027314941154614E-2</v>
      </c>
      <c r="L16">
        <f ca="1">+Sheet1!FT16</f>
        <v>3.4735739760673089E-2</v>
      </c>
      <c r="M16">
        <f ca="1">+Sheet1!FU16</f>
        <v>9.7294664875588979E-2</v>
      </c>
      <c r="N16">
        <f ca="1">+Sheet1!IL16</f>
        <v>3.8830044694076601E-3</v>
      </c>
      <c r="O16">
        <f ca="1">+Sheet1!CW16</f>
        <v>7.0295635578369476E-3</v>
      </c>
      <c r="P16" s="123">
        <f ca="1">+Sheet1!EZ16</f>
        <v>4.7753704856179392E-3</v>
      </c>
      <c r="Q16">
        <f>+Sheet1!IY16</f>
        <v>-9.7946552331734642E-3</v>
      </c>
      <c r="R16" s="1">
        <f>+Sheet1!JB16</f>
        <v>2.8889382450916092</v>
      </c>
      <c r="S16">
        <f ca="1">+Sheet1!JE16</f>
        <v>-9.9893543372310944E-3</v>
      </c>
      <c r="T16">
        <f>+Sheet1!CY16</f>
        <v>3.1531202116239308E-3</v>
      </c>
      <c r="U16">
        <f ca="1">安全金利!K14</f>
        <v>-2.7666310228391389E-4</v>
      </c>
      <c r="V16">
        <f>Sheet1!GJ36</f>
        <v>2.5803814741271612E-3</v>
      </c>
      <c r="X16" t="str">
        <f t="shared" si="28"/>
        <v>1982Q4</v>
      </c>
      <c r="Y16">
        <f t="shared" si="8"/>
        <v>-1.7614632913076976E-3</v>
      </c>
      <c r="Z16">
        <f t="shared" ca="1" si="9"/>
        <v>4.0551306677685077E-3</v>
      </c>
      <c r="AA16">
        <f t="shared" ca="1" si="10"/>
        <v>4.6690289654638404E-3</v>
      </c>
      <c r="AB16">
        <f t="shared" si="11"/>
        <v>6.0955638307502334E-3</v>
      </c>
      <c r="AC16">
        <f t="shared" ca="1" si="12"/>
        <v>1.5318590457966963E-2</v>
      </c>
      <c r="AD16">
        <f t="shared" ca="1" si="13"/>
        <v>4.7430848383215582E-2</v>
      </c>
      <c r="AE16">
        <f t="shared" si="14"/>
        <v>-2.7555431041574204E-2</v>
      </c>
      <c r="AF16">
        <f t="shared" ca="1" si="15"/>
        <v>1.6504284058287402E-3</v>
      </c>
      <c r="AG16">
        <f t="shared" ca="1" si="16"/>
        <v>4.1220444312695965E-3</v>
      </c>
      <c r="AH16" s="121">
        <f t="shared" si="17"/>
        <v>1.7027314941154614E-2</v>
      </c>
      <c r="AI16">
        <f t="shared" ca="1" si="18"/>
        <v>2.9131107287014294E-2</v>
      </c>
      <c r="AJ16">
        <f t="shared" ca="1" si="19"/>
        <v>8.2557417202917094E-2</v>
      </c>
      <c r="AK16">
        <f t="shared" ca="1" si="20"/>
        <v>-2.8033300357144051E-3</v>
      </c>
      <c r="AL16">
        <f t="shared" ca="1" si="21"/>
        <v>-4.0131807143121371E-4</v>
      </c>
      <c r="AM16">
        <f t="shared" ca="1" si="22"/>
        <v>2.792667323670105E-3</v>
      </c>
      <c r="AN16">
        <f t="shared" si="23"/>
        <v>-9.0174692291442662E-3</v>
      </c>
      <c r="AO16">
        <f t="shared" si="24"/>
        <v>-0.21013644525114783</v>
      </c>
      <c r="AP16">
        <f t="shared" ca="1" si="25"/>
        <v>-1.7217246799817156E-2</v>
      </c>
      <c r="AQ16">
        <f t="shared" si="26"/>
        <v>4.4501236803475945E-3</v>
      </c>
      <c r="AR16">
        <f t="shared" ca="1" si="27"/>
        <v>-2.7666310228391389E-4</v>
      </c>
      <c r="AS16">
        <f t="shared" si="26"/>
        <v>2.7826090066329317E-3</v>
      </c>
      <c r="AT16" s="123" t="s">
        <v>1789</v>
      </c>
      <c r="AU16" s="123" t="s">
        <v>1789</v>
      </c>
      <c r="AV16" s="123" t="s">
        <v>1789</v>
      </c>
      <c r="AW16" s="123" t="s">
        <v>1789</v>
      </c>
      <c r="AX16" s="123">
        <v>0</v>
      </c>
      <c r="AY16" s="123">
        <v>0</v>
      </c>
      <c r="AZ16" s="123">
        <v>0</v>
      </c>
      <c r="BA16" s="123">
        <v>0</v>
      </c>
      <c r="BB16" s="123" t="s">
        <v>1789</v>
      </c>
      <c r="BC16" s="123" t="s">
        <v>1789</v>
      </c>
      <c r="BD16" s="123" t="s">
        <v>1789</v>
      </c>
      <c r="BE16" s="123" t="s">
        <v>1789</v>
      </c>
      <c r="BF16" s="123" t="s">
        <v>1789</v>
      </c>
      <c r="BG16" s="123" t="s">
        <v>1789</v>
      </c>
      <c r="BH16" s="123" t="s">
        <v>1789</v>
      </c>
      <c r="BI16" s="123" t="s">
        <v>1789</v>
      </c>
    </row>
    <row r="17" spans="1:61" x14ac:dyDescent="0.15">
      <c r="A17" t="str">
        <f>+Sheet1!A17</f>
        <v>1983Q1</v>
      </c>
      <c r="B17" s="121">
        <f>消費税調整!G17</f>
        <v>6.7314003829004035E-3</v>
      </c>
      <c r="C17">
        <f ca="1">+Sheet1!CZ17</f>
        <v>4.0206078019820795E-3</v>
      </c>
      <c r="D17">
        <f ca="1">+Sheet1!DB17</f>
        <v>3.8913342918560172E-4</v>
      </c>
      <c r="E17">
        <f>+Sheet1!CS17</f>
        <v>-1.816969906318179E-3</v>
      </c>
      <c r="F17">
        <f ca="1">+Sheet1!CU17</f>
        <v>-6.9529079203339513E-4</v>
      </c>
      <c r="G17">
        <f ca="1">+Sheet1!CV17</f>
        <v>-2.2263422354334924E-2</v>
      </c>
      <c r="H17">
        <f>+Sheet1!CT17</f>
        <v>-1.6779765121438261E-2</v>
      </c>
      <c r="I17">
        <f ca="1">+Sheet1!FY17</f>
        <v>1.1774303275816292E-2</v>
      </c>
      <c r="J17">
        <f ca="1">+Sheet1!GE17</f>
        <v>3.190462573739462E-3</v>
      </c>
      <c r="K17">
        <f>+(1+Sheet1!FC17/100)^(1/4)-1</f>
        <v>1.6528013590294544E-2</v>
      </c>
      <c r="L17">
        <f ca="1">+Sheet1!FT17</f>
        <v>2.0067879171332386E-2</v>
      </c>
      <c r="M17">
        <f ca="1">+Sheet1!FU17</f>
        <v>4.7901867019536921E-2</v>
      </c>
      <c r="N17">
        <f ca="1">+Sheet1!IL17</f>
        <v>-2.3138385204302808E-3</v>
      </c>
      <c r="O17">
        <f ca="1">+Sheet1!CW17</f>
        <v>-1.8817477146359538E-2</v>
      </c>
      <c r="P17" s="123">
        <f ca="1">+Sheet1!EZ17</f>
        <v>-7.5272526098658183E-3</v>
      </c>
      <c r="Q17">
        <f>+Sheet1!IY17</f>
        <v>4.5544472519188552E-3</v>
      </c>
      <c r="R17" s="1">
        <f>+Sheet1!JB17</f>
        <v>3.0431131150551223</v>
      </c>
      <c r="S17">
        <f ca="1">+Sheet1!JE17</f>
        <v>2.0710054913390282E-2</v>
      </c>
      <c r="T17">
        <f>+Sheet1!CY17</f>
        <v>4.8091283224002321E-4</v>
      </c>
      <c r="U17">
        <f ca="1">安全金利!K15</f>
        <v>2.1025324356305219E-4</v>
      </c>
      <c r="V17">
        <f>Sheet1!GJ37</f>
        <v>2.4473855512116586E-3</v>
      </c>
      <c r="X17" t="str">
        <f t="shared" si="28"/>
        <v>1983Q1</v>
      </c>
      <c r="Y17">
        <f t="shared" ref="Y17:Y40" si="29">+B17-Y$1</f>
        <v>6.4165247972435037E-3</v>
      </c>
      <c r="Z17">
        <f t="shared" ref="Z17:Z40" ca="1" si="30">+C17-Z$1</f>
        <v>1.68908835780092E-3</v>
      </c>
      <c r="AA17">
        <f t="shared" ref="AA17:AA40" ca="1" si="31">+D17-AA$1</f>
        <v>2.8045357811698891E-3</v>
      </c>
      <c r="AB17">
        <f t="shared" ref="AB17:AB40" si="32">+E17-AB$1</f>
        <v>-6.941380397000655E-3</v>
      </c>
      <c r="AC17">
        <f t="shared" ref="AC17:AC40" ca="1" si="33">+F17-AC$1</f>
        <v>-4.1366881146328478E-3</v>
      </c>
      <c r="AD17">
        <f t="shared" ref="AD17:AD40" ca="1" si="34">+G17-AD$1</f>
        <v>-3.087989689414139E-2</v>
      </c>
      <c r="AE17">
        <f t="shared" ref="AE17:AE40" si="35">+H17-AE$1</f>
        <v>-2.3556862811520494E-2</v>
      </c>
      <c r="AF17">
        <f t="shared" ref="AF17:AF40" ca="1" si="36">+I17-AF$1</f>
        <v>6.0843389686258851E-3</v>
      </c>
      <c r="AG17">
        <f t="shared" ref="AG17:AG48" ca="1" si="37">+J17-AG$1</f>
        <v>3.2595105832780914E-3</v>
      </c>
      <c r="AH17" s="121">
        <f t="shared" si="17"/>
        <v>1.6528013590294544E-2</v>
      </c>
      <c r="AI17">
        <f t="shared" ref="AI17:AI40" ca="1" si="38">+L17-AI$1</f>
        <v>1.4463246697673592E-2</v>
      </c>
      <c r="AJ17">
        <f t="shared" ref="AJ17:AJ40" ca="1" si="39">+M17-AJ$1</f>
        <v>3.3164619346865043E-2</v>
      </c>
      <c r="AK17">
        <f t="shared" ref="AK17:AK40" ca="1" si="40">+N17-AK$1</f>
        <v>-9.0001730255523452E-3</v>
      </c>
      <c r="AL17">
        <f t="shared" ref="AL17:AL40" ca="1" si="41">+O17-AL$1</f>
        <v>-2.62483587756277E-2</v>
      </c>
      <c r="AM17">
        <f t="shared" ref="AM17:AM40" ca="1" si="42">+P17-AM$1</f>
        <v>-9.5099557718136517E-3</v>
      </c>
      <c r="AN17">
        <f t="shared" ref="AN17:AN73" si="43">+Q17-AN$1</f>
        <v>5.3316332559480532E-3</v>
      </c>
      <c r="AO17">
        <f t="shared" ref="AO17:AO48" si="44">+R17-AO$1</f>
        <v>-5.596157528763479E-2</v>
      </c>
      <c r="AP17">
        <f t="shared" ca="1" si="25"/>
        <v>1.3482162450804219E-2</v>
      </c>
      <c r="AQ17">
        <f t="shared" si="26"/>
        <v>1.7779163009636872E-3</v>
      </c>
      <c r="AR17">
        <f t="shared" ca="1" si="27"/>
        <v>2.1025324356305219E-4</v>
      </c>
      <c r="AS17">
        <f t="shared" si="26"/>
        <v>2.6496130837174291E-3</v>
      </c>
      <c r="AT17" s="123" t="s">
        <v>1789</v>
      </c>
      <c r="AU17" s="123" t="s">
        <v>1789</v>
      </c>
      <c r="AV17" s="123" t="s">
        <v>1789</v>
      </c>
      <c r="AW17" s="123" t="s">
        <v>1789</v>
      </c>
      <c r="AX17" s="123">
        <v>0</v>
      </c>
      <c r="AY17" s="123">
        <v>0</v>
      </c>
      <c r="AZ17" s="123">
        <v>0</v>
      </c>
      <c r="BA17" s="123">
        <v>0</v>
      </c>
      <c r="BB17" s="123" t="s">
        <v>1789</v>
      </c>
      <c r="BC17" s="123" t="s">
        <v>1789</v>
      </c>
      <c r="BD17" s="123" t="s">
        <v>1789</v>
      </c>
      <c r="BE17" s="123" t="s">
        <v>1789</v>
      </c>
      <c r="BF17" s="123" t="s">
        <v>1789</v>
      </c>
      <c r="BG17" s="123" t="s">
        <v>1789</v>
      </c>
      <c r="BH17" s="123" t="s">
        <v>1789</v>
      </c>
      <c r="BI17" s="123" t="s">
        <v>1789</v>
      </c>
    </row>
    <row r="18" spans="1:61" x14ac:dyDescent="0.15">
      <c r="A18" t="str">
        <f>+Sheet1!A18</f>
        <v>1983Q2</v>
      </c>
      <c r="B18" s="121">
        <f>消費税調整!G18</f>
        <v>3.2757487222120556E-3</v>
      </c>
      <c r="C18">
        <f ca="1">+Sheet1!CZ18</f>
        <v>5.4253086865200641E-3</v>
      </c>
      <c r="D18">
        <f ca="1">+Sheet1!DB18</f>
        <v>-7.7202952921762947E-3</v>
      </c>
      <c r="E18">
        <f>+Sheet1!CS18</f>
        <v>4.962992455659827E-3</v>
      </c>
      <c r="F18">
        <f ca="1">+Sheet1!CU18</f>
        <v>2.2520886012255248E-3</v>
      </c>
      <c r="G18">
        <f ca="1">+Sheet1!CV18</f>
        <v>-7.7257466650365647E-2</v>
      </c>
      <c r="H18">
        <f>+Sheet1!CT18</f>
        <v>2.55106869517671E-2</v>
      </c>
      <c r="I18">
        <f ca="1">+Sheet1!FY18</f>
        <v>-5.8110189799937526E-4</v>
      </c>
      <c r="J18">
        <f ca="1">+Sheet1!GE18</f>
        <v>9.949263381911985E-4</v>
      </c>
      <c r="K18">
        <f>+(1+Sheet1!FC18/100)^(1/4)-1</f>
        <v>1.5445274971678247E-2</v>
      </c>
      <c r="L18">
        <f ca="1">+Sheet1!FT18</f>
        <v>1.1807723248981114E-2</v>
      </c>
      <c r="M18">
        <f ca="1">+Sheet1!FU18</f>
        <v>8.0742169706986097E-2</v>
      </c>
      <c r="N18">
        <f ca="1">+Sheet1!IL18</f>
        <v>6.2550869425735314E-3</v>
      </c>
      <c r="O18">
        <f ca="1">+Sheet1!CW18</f>
        <v>-1.1390985141561567E-2</v>
      </c>
      <c r="P18" s="123">
        <f ca="1">+Sheet1!EZ18</f>
        <v>3.4468095613505632E-3</v>
      </c>
      <c r="Q18">
        <f>+Sheet1!IY18</f>
        <v>5.0602709578601154E-3</v>
      </c>
      <c r="R18" s="1">
        <f>+Sheet1!JB18</f>
        <v>3.4118642278171096</v>
      </c>
      <c r="S18">
        <f ca="1">+Sheet1!JE18</f>
        <v>2.9470818913204241E-2</v>
      </c>
      <c r="T18">
        <f>+Sheet1!CY18</f>
        <v>-8.564388261244775E-3</v>
      </c>
      <c r="U18">
        <f ca="1">安全金利!K16</f>
        <v>3.0929733450557606E-4</v>
      </c>
      <c r="V18">
        <f>Sheet1!GJ38</f>
        <v>2.5283943381920171E-3</v>
      </c>
      <c r="X18" t="str">
        <f t="shared" si="28"/>
        <v>1983Q2</v>
      </c>
      <c r="Y18">
        <f t="shared" si="29"/>
        <v>2.9608731365551562E-3</v>
      </c>
      <c r="Z18">
        <f t="shared" ca="1" si="30"/>
        <v>3.0937892423389046E-3</v>
      </c>
      <c r="AA18">
        <f t="shared" ca="1" si="31"/>
        <v>-5.3048929401920079E-3</v>
      </c>
      <c r="AB18">
        <f t="shared" si="32"/>
        <v>-1.6141803502264882E-4</v>
      </c>
      <c r="AC18">
        <f t="shared" ca="1" si="33"/>
        <v>-1.1893087213739281E-3</v>
      </c>
      <c r="AD18">
        <f t="shared" ca="1" si="34"/>
        <v>-8.5873941190172109E-2</v>
      </c>
      <c r="AE18">
        <f t="shared" si="35"/>
        <v>1.8733589261684867E-2</v>
      </c>
      <c r="AF18">
        <f t="shared" ca="1" si="36"/>
        <v>-6.2710662051897815E-3</v>
      </c>
      <c r="AG18">
        <f t="shared" ca="1" si="37"/>
        <v>1.0639743477298277E-3</v>
      </c>
      <c r="AH18" s="121">
        <f t="shared" si="17"/>
        <v>1.5445274971678247E-2</v>
      </c>
      <c r="AI18">
        <f t="shared" ca="1" si="38"/>
        <v>6.2030907753223199E-3</v>
      </c>
      <c r="AJ18">
        <f t="shared" ca="1" si="39"/>
        <v>6.6004922034314212E-2</v>
      </c>
      <c r="AK18">
        <f t="shared" ca="1" si="40"/>
        <v>-4.3124756254853385E-4</v>
      </c>
      <c r="AL18">
        <f t="shared" ca="1" si="41"/>
        <v>-1.882186677082973E-2</v>
      </c>
      <c r="AM18">
        <f t="shared" ca="1" si="42"/>
        <v>1.4641063994027289E-3</v>
      </c>
      <c r="AN18">
        <f t="shared" si="43"/>
        <v>5.8374569618893134E-3</v>
      </c>
      <c r="AO18">
        <f t="shared" si="44"/>
        <v>0.31278953747435256</v>
      </c>
      <c r="AP18">
        <f t="shared" ca="1" si="25"/>
        <v>2.2242926450618178E-2</v>
      </c>
      <c r="AQ18">
        <f t="shared" si="26"/>
        <v>-7.2673847925211112E-3</v>
      </c>
      <c r="AR18">
        <f t="shared" ca="1" si="27"/>
        <v>3.0929733450557606E-4</v>
      </c>
      <c r="AS18">
        <f t="shared" si="26"/>
        <v>2.7306218706977877E-3</v>
      </c>
      <c r="AT18" s="123" t="s">
        <v>1789</v>
      </c>
      <c r="AU18" s="123" t="s">
        <v>1789</v>
      </c>
      <c r="AV18" s="123" t="s">
        <v>1789</v>
      </c>
      <c r="AW18" s="123" t="s">
        <v>1789</v>
      </c>
      <c r="AX18" s="123">
        <v>0</v>
      </c>
      <c r="AY18" s="123">
        <v>0</v>
      </c>
      <c r="AZ18" s="123">
        <v>0</v>
      </c>
      <c r="BA18" s="123">
        <v>0</v>
      </c>
      <c r="BB18" s="123" t="s">
        <v>1789</v>
      </c>
      <c r="BC18" s="123" t="s">
        <v>1789</v>
      </c>
      <c r="BD18" s="123" t="s">
        <v>1789</v>
      </c>
      <c r="BE18" s="123" t="s">
        <v>1789</v>
      </c>
      <c r="BF18" s="123" t="s">
        <v>1789</v>
      </c>
      <c r="BG18" s="123" t="s">
        <v>1789</v>
      </c>
      <c r="BH18" s="123" t="s">
        <v>1789</v>
      </c>
      <c r="BI18" s="123" t="s">
        <v>1789</v>
      </c>
    </row>
    <row r="19" spans="1:61" x14ac:dyDescent="0.15">
      <c r="A19" t="str">
        <f>+Sheet1!A19</f>
        <v>1983Q3</v>
      </c>
      <c r="B19" s="121">
        <f>消費税調整!G19</f>
        <v>-1.3341511781117224E-3</v>
      </c>
      <c r="C19">
        <f ca="1">+Sheet1!CZ19</f>
        <v>4.4290049616968648E-3</v>
      </c>
      <c r="D19">
        <f ca="1">+Sheet1!DB19</f>
        <v>-3.3648999660850047E-3</v>
      </c>
      <c r="E19">
        <f>+Sheet1!CS19</f>
        <v>1.2244190349606115E-2</v>
      </c>
      <c r="F19">
        <f ca="1">+Sheet1!CU19</f>
        <v>4.3141179200447324E-3</v>
      </c>
      <c r="G19">
        <f ca="1">+Sheet1!CV19</f>
        <v>4.0383735491201049E-2</v>
      </c>
      <c r="H19">
        <f>+Sheet1!CT19</f>
        <v>-6.677914012994E-3</v>
      </c>
      <c r="I19">
        <f ca="1">+Sheet1!FY19</f>
        <v>1.1996708560528589E-2</v>
      </c>
      <c r="J19">
        <f ca="1">+Sheet1!GE19</f>
        <v>1.1852519364914872E-3</v>
      </c>
      <c r="K19">
        <f>+(1+Sheet1!FC19/100)^(1/4)-1</f>
        <v>1.609775099978239E-2</v>
      </c>
      <c r="L19">
        <f ca="1">+Sheet1!FT19</f>
        <v>4.4765206192273945E-3</v>
      </c>
      <c r="M19">
        <f ca="1">+Sheet1!FU19</f>
        <v>8.2802316520379962E-2</v>
      </c>
      <c r="N19">
        <f ca="1">+Sheet1!IL19</f>
        <v>2.0391355961522296E-2</v>
      </c>
      <c r="O19">
        <f ca="1">+Sheet1!CW19</f>
        <v>9.9193236359782881E-3</v>
      </c>
      <c r="P19" s="123">
        <f ca="1">+Sheet1!EZ19</f>
        <v>1.0385166291837132E-2</v>
      </c>
      <c r="Q19">
        <f>+Sheet1!IY19</f>
        <v>1.2995612610139953E-2</v>
      </c>
      <c r="R19" s="1">
        <f>+Sheet1!JB19</f>
        <v>3.3463977119005035</v>
      </c>
      <c r="S19">
        <f ca="1">+Sheet1!JE19</f>
        <v>2.6125274972426001E-2</v>
      </c>
      <c r="T19">
        <f>+Sheet1!CY19</f>
        <v>-4.2373697080746921E-3</v>
      </c>
      <c r="U19">
        <f ca="1">安全金利!K17</f>
        <v>7.0833119481195084E-5</v>
      </c>
      <c r="V19">
        <f>Sheet1!GJ39</f>
        <v>2.6075113293078244E-3</v>
      </c>
      <c r="X19" t="str">
        <f t="shared" si="28"/>
        <v>1983Q3</v>
      </c>
      <c r="Y19">
        <f t="shared" si="29"/>
        <v>-1.6490267637686217E-3</v>
      </c>
      <c r="Z19">
        <f t="shared" ca="1" si="30"/>
        <v>2.0974855175157053E-3</v>
      </c>
      <c r="AA19">
        <f t="shared" ca="1" si="31"/>
        <v>-9.4949761410071743E-4</v>
      </c>
      <c r="AB19">
        <f t="shared" si="32"/>
        <v>7.1197798589236394E-3</v>
      </c>
      <c r="AC19">
        <f t="shared" ca="1" si="33"/>
        <v>8.7272059744527945E-4</v>
      </c>
      <c r="AD19">
        <f t="shared" ca="1" si="34"/>
        <v>3.1767260951394587E-2</v>
      </c>
      <c r="AE19">
        <f t="shared" si="35"/>
        <v>-1.3455011703076232E-2</v>
      </c>
      <c r="AF19">
        <f t="shared" ca="1" si="36"/>
        <v>6.3067442533381824E-3</v>
      </c>
      <c r="AG19">
        <f t="shared" ca="1" si="37"/>
        <v>1.2542999460301164E-3</v>
      </c>
      <c r="AH19" s="121">
        <f t="shared" si="17"/>
        <v>1.609775099978239E-2</v>
      </c>
      <c r="AI19">
        <f t="shared" ca="1" si="38"/>
        <v>-1.1281118544314E-3</v>
      </c>
      <c r="AJ19">
        <f t="shared" ca="1" si="39"/>
        <v>6.8065068847708077E-2</v>
      </c>
      <c r="AK19">
        <f t="shared" ca="1" si="40"/>
        <v>1.3705021456400231E-2</v>
      </c>
      <c r="AL19">
        <f t="shared" ca="1" si="41"/>
        <v>2.4884420067101268E-3</v>
      </c>
      <c r="AM19">
        <f t="shared" ca="1" si="42"/>
        <v>8.4024631298892979E-3</v>
      </c>
      <c r="AN19">
        <f t="shared" si="43"/>
        <v>1.3772798614169151E-2</v>
      </c>
      <c r="AO19">
        <f t="shared" si="44"/>
        <v>0.24732302155774644</v>
      </c>
      <c r="AP19">
        <f t="shared" ca="1" si="25"/>
        <v>1.8897382509839938E-2</v>
      </c>
      <c r="AQ19">
        <f t="shared" si="26"/>
        <v>-2.9403662393510284E-3</v>
      </c>
      <c r="AR19">
        <f t="shared" ca="1" si="27"/>
        <v>7.0833119481195084E-5</v>
      </c>
      <c r="AS19">
        <f t="shared" si="26"/>
        <v>2.8097388618135949E-3</v>
      </c>
      <c r="AT19" s="123" t="s">
        <v>1789</v>
      </c>
      <c r="AU19" s="123" t="s">
        <v>1789</v>
      </c>
      <c r="AV19" s="123" t="s">
        <v>1789</v>
      </c>
      <c r="AW19" s="123" t="s">
        <v>1789</v>
      </c>
      <c r="AX19" s="123">
        <v>0</v>
      </c>
      <c r="AY19" s="123">
        <v>0</v>
      </c>
      <c r="AZ19" s="123">
        <v>0</v>
      </c>
      <c r="BA19" s="123">
        <v>0</v>
      </c>
      <c r="BB19" s="123" t="s">
        <v>1789</v>
      </c>
      <c r="BC19" s="123" t="s">
        <v>1789</v>
      </c>
      <c r="BD19" s="123" t="s">
        <v>1789</v>
      </c>
      <c r="BE19" s="123" t="s">
        <v>1789</v>
      </c>
      <c r="BF19" s="123" t="s">
        <v>1789</v>
      </c>
      <c r="BG19" s="123" t="s">
        <v>1789</v>
      </c>
      <c r="BH19" s="123" t="s">
        <v>1789</v>
      </c>
      <c r="BI19" s="123" t="s">
        <v>1789</v>
      </c>
    </row>
    <row r="20" spans="1:61" x14ac:dyDescent="0.15">
      <c r="A20" t="str">
        <f>+Sheet1!A20</f>
        <v>1983Q4</v>
      </c>
      <c r="B20" s="121">
        <f>消費税調整!G20</f>
        <v>3.5507667240990766E-3</v>
      </c>
      <c r="C20">
        <f ca="1">+Sheet1!CZ20</f>
        <v>6.8443126817126229E-3</v>
      </c>
      <c r="D20">
        <f ca="1">+Sheet1!DB20</f>
        <v>-9.3224941329448708E-4</v>
      </c>
      <c r="E20">
        <f>+Sheet1!CS20</f>
        <v>5.5989239955145141E-3</v>
      </c>
      <c r="F20">
        <f ca="1">+Sheet1!CU20</f>
        <v>5.7596316338877427E-4</v>
      </c>
      <c r="G20">
        <f ca="1">+Sheet1!CV20</f>
        <v>1.2409348467172705E-3</v>
      </c>
      <c r="H20">
        <f>+Sheet1!CT20</f>
        <v>2.601640300417837E-3</v>
      </c>
      <c r="I20">
        <f ca="1">+Sheet1!FY20</f>
        <v>5.8885210014441572E-3</v>
      </c>
      <c r="J20">
        <f ca="1">+Sheet1!GE20</f>
        <v>-1.8171753610409518E-3</v>
      </c>
      <c r="K20">
        <f>+(1+Sheet1!FC20/100)^(1/4)-1</f>
        <v>1.5671327490182962E-2</v>
      </c>
      <c r="L20">
        <f ca="1">+Sheet1!FT20</f>
        <v>1.1522144636863013E-3</v>
      </c>
      <c r="M20">
        <f ca="1">+Sheet1!FU20</f>
        <v>4.950959780953982E-2</v>
      </c>
      <c r="N20">
        <f ca="1">+Sheet1!IL20</f>
        <v>8.5637146159120905E-3</v>
      </c>
      <c r="O20">
        <f ca="1">+Sheet1!CW20</f>
        <v>2.1146466841267119E-3</v>
      </c>
      <c r="P20" s="123">
        <f ca="1">+Sheet1!EZ20</f>
        <v>5.7526556980371218E-3</v>
      </c>
      <c r="Q20">
        <f>+Sheet1!IY20</f>
        <v>1.4785499579113999E-2</v>
      </c>
      <c r="R20" s="1">
        <f>+Sheet1!JB20</f>
        <v>3.3952420499214493</v>
      </c>
      <c r="S20">
        <f ca="1">+Sheet1!JE20</f>
        <v>1.5686051224619905E-2</v>
      </c>
      <c r="T20">
        <f>+Sheet1!CY20</f>
        <v>-2.1252058755807535E-3</v>
      </c>
      <c r="U20">
        <f ca="1">安全金利!K18</f>
        <v>-3.7602484746712683E-4</v>
      </c>
      <c r="V20">
        <f>Sheet1!GJ40</f>
        <v>2.6978258959367554E-3</v>
      </c>
      <c r="X20" t="str">
        <f t="shared" si="28"/>
        <v>1983Q4</v>
      </c>
      <c r="Y20">
        <f t="shared" si="29"/>
        <v>3.2358911384421773E-3</v>
      </c>
      <c r="Z20">
        <f t="shared" ca="1" si="30"/>
        <v>4.5127932375314634E-3</v>
      </c>
      <c r="AA20">
        <f t="shared" ca="1" si="31"/>
        <v>1.4831529386898001E-3</v>
      </c>
      <c r="AB20">
        <f t="shared" si="32"/>
        <v>4.7451350483203834E-4</v>
      </c>
      <c r="AC20">
        <f t="shared" ca="1" si="33"/>
        <v>-2.8654341592106785E-3</v>
      </c>
      <c r="AD20">
        <f t="shared" ca="1" si="34"/>
        <v>-7.3755396930891941E-3</v>
      </c>
      <c r="AE20">
        <f t="shared" si="35"/>
        <v>-4.1754573896643958E-3</v>
      </c>
      <c r="AF20">
        <f t="shared" ca="1" si="36"/>
        <v>1.9855669425375075E-4</v>
      </c>
      <c r="AG20">
        <f t="shared" ca="1" si="37"/>
        <v>-1.7481273515023226E-3</v>
      </c>
      <c r="AH20" s="121">
        <f t="shared" si="17"/>
        <v>1.5671327490182962E-2</v>
      </c>
      <c r="AI20">
        <f t="shared" ca="1" si="38"/>
        <v>-4.452418009972493E-3</v>
      </c>
      <c r="AJ20">
        <f t="shared" ca="1" si="39"/>
        <v>3.4772350136867941E-2</v>
      </c>
      <c r="AK20">
        <f t="shared" ca="1" si="40"/>
        <v>1.8773801107900253E-3</v>
      </c>
      <c r="AL20">
        <f t="shared" ca="1" si="41"/>
        <v>-5.316234945141449E-3</v>
      </c>
      <c r="AM20">
        <f t="shared" ca="1" si="42"/>
        <v>3.7699525360892876E-3</v>
      </c>
      <c r="AN20">
        <f t="shared" si="43"/>
        <v>1.5562685583143197E-2</v>
      </c>
      <c r="AO20">
        <f t="shared" si="44"/>
        <v>0.29616735957869222</v>
      </c>
      <c r="AP20">
        <f t="shared" ca="1" si="25"/>
        <v>8.4581587620338426E-3</v>
      </c>
      <c r="AQ20">
        <f t="shared" si="26"/>
        <v>-8.2820240685708957E-4</v>
      </c>
      <c r="AR20">
        <f t="shared" ca="1" si="27"/>
        <v>-3.7602484746712683E-4</v>
      </c>
      <c r="AS20">
        <f t="shared" si="26"/>
        <v>2.9000534284425259E-3</v>
      </c>
      <c r="AT20" s="123" t="s">
        <v>1789</v>
      </c>
      <c r="AU20" s="123" t="s">
        <v>1789</v>
      </c>
      <c r="AV20" s="123" t="s">
        <v>1789</v>
      </c>
      <c r="AW20" s="123" t="s">
        <v>1789</v>
      </c>
      <c r="AX20" s="123">
        <v>0</v>
      </c>
      <c r="AY20" s="123">
        <v>0</v>
      </c>
      <c r="AZ20" s="123">
        <v>0</v>
      </c>
      <c r="BA20" s="123">
        <v>0</v>
      </c>
      <c r="BB20" s="123" t="s">
        <v>1789</v>
      </c>
      <c r="BC20" s="123" t="s">
        <v>1789</v>
      </c>
      <c r="BD20" s="123" t="s">
        <v>1789</v>
      </c>
      <c r="BE20" s="123" t="s">
        <v>1789</v>
      </c>
      <c r="BF20" s="123" t="s">
        <v>1789</v>
      </c>
      <c r="BG20" s="123" t="s">
        <v>1789</v>
      </c>
      <c r="BH20" s="123" t="s">
        <v>1789</v>
      </c>
      <c r="BI20" s="123" t="s">
        <v>1789</v>
      </c>
    </row>
    <row r="21" spans="1:61" x14ac:dyDescent="0.15">
      <c r="A21" t="str">
        <f>+Sheet1!A21</f>
        <v>1984Q1</v>
      </c>
      <c r="B21" s="121">
        <f>消費税調整!G21</f>
        <v>5.8941024345551931E-3</v>
      </c>
      <c r="C21">
        <f ca="1">+Sheet1!CZ21</f>
        <v>6.9635589484551112E-3</v>
      </c>
      <c r="D21">
        <f ca="1">+Sheet1!DB21</f>
        <v>-7.6955047061494505E-4</v>
      </c>
      <c r="E21">
        <f>+Sheet1!CS21</f>
        <v>8.6787686301557088E-3</v>
      </c>
      <c r="F21">
        <f ca="1">+Sheet1!CU21</f>
        <v>5.9006898636483375E-3</v>
      </c>
      <c r="G21">
        <f ca="1">+Sheet1!CV21</f>
        <v>-3.3001343475424442E-3</v>
      </c>
      <c r="H21">
        <f>+Sheet1!CT21</f>
        <v>3.6072470578928303E-2</v>
      </c>
      <c r="I21">
        <f ca="1">+Sheet1!FY21</f>
        <v>1.1158585521879935E-2</v>
      </c>
      <c r="J21">
        <f ca="1">+Sheet1!GE21</f>
        <v>3.8015823816279601E-3</v>
      </c>
      <c r="K21">
        <f>+(1+Sheet1!FC21/100)^(1/4)-1</f>
        <v>1.5422921536343281E-2</v>
      </c>
      <c r="L21">
        <f ca="1">+Sheet1!FT21</f>
        <v>0.35289086531326452</v>
      </c>
      <c r="M21">
        <f ca="1">+Sheet1!FU21</f>
        <v>9.2441123237626502E-2</v>
      </c>
      <c r="N21">
        <f ca="1">+Sheet1!IL21</f>
        <v>1.1784519507898125E-2</v>
      </c>
      <c r="O21">
        <f ca="1">+Sheet1!CW21</f>
        <v>2.2131385507943555E-2</v>
      </c>
      <c r="P21" s="123">
        <f ca="1">+Sheet1!EZ21</f>
        <v>5.2351096925160844E-3</v>
      </c>
      <c r="Q21">
        <f>+Sheet1!IY21</f>
        <v>1.1402981130418172E-2</v>
      </c>
      <c r="R21" s="1">
        <f>+Sheet1!JB21</f>
        <v>3.4444298978774173</v>
      </c>
      <c r="S21">
        <f ca="1">+Sheet1!JE21</f>
        <v>7.6454099783269192E-3</v>
      </c>
      <c r="T21">
        <f>+Sheet1!CY21</f>
        <v>-1.7263431268601985E-3</v>
      </c>
      <c r="U21">
        <f ca="1">安全金利!K19</f>
        <v>-6.3926991924034837E-5</v>
      </c>
      <c r="V21">
        <f>Sheet1!GJ41</f>
        <v>2.7721736641149902E-3</v>
      </c>
      <c r="X21" t="str">
        <f t="shared" si="28"/>
        <v>1984Q1</v>
      </c>
      <c r="Y21">
        <f t="shared" si="29"/>
        <v>5.5792268488982933E-3</v>
      </c>
      <c r="Z21">
        <f t="shared" ca="1" si="30"/>
        <v>4.6320395042739517E-3</v>
      </c>
      <c r="AA21">
        <f t="shared" ca="1" si="31"/>
        <v>1.6458518813693424E-3</v>
      </c>
      <c r="AB21">
        <f t="shared" si="32"/>
        <v>3.554358139473233E-3</v>
      </c>
      <c r="AC21">
        <f t="shared" ca="1" si="33"/>
        <v>2.4592925410488846E-3</v>
      </c>
      <c r="AD21">
        <f t="shared" ca="1" si="34"/>
        <v>-1.1916608887348908E-2</v>
      </c>
      <c r="AE21">
        <f t="shared" si="35"/>
        <v>2.929537288884607E-2</v>
      </c>
      <c r="AF21">
        <f t="shared" ca="1" si="36"/>
        <v>5.4686212146895291E-3</v>
      </c>
      <c r="AG21">
        <f t="shared" ca="1" si="37"/>
        <v>3.8706303911665895E-3</v>
      </c>
      <c r="AH21" s="121">
        <f t="shared" si="17"/>
        <v>1.5422921536343281E-2</v>
      </c>
      <c r="AI21">
        <f t="shared" ca="1" si="38"/>
        <v>0.34728623283960575</v>
      </c>
      <c r="AJ21">
        <f t="shared" ca="1" si="39"/>
        <v>7.7703875564954616E-2</v>
      </c>
      <c r="AK21">
        <f t="shared" ca="1" si="40"/>
        <v>5.0981850027760596E-3</v>
      </c>
      <c r="AL21">
        <f t="shared" ca="1" si="41"/>
        <v>1.4700503878675393E-2</v>
      </c>
      <c r="AM21">
        <f t="shared" ca="1" si="42"/>
        <v>3.2524065305682501E-3</v>
      </c>
      <c r="AN21">
        <f t="shared" si="43"/>
        <v>1.218016713444737E-2</v>
      </c>
      <c r="AO21">
        <f t="shared" si="44"/>
        <v>0.3453552075346602</v>
      </c>
      <c r="AP21">
        <f t="shared" ca="1" si="25"/>
        <v>4.1751751574085633E-4</v>
      </c>
      <c r="AQ21">
        <f t="shared" si="26"/>
        <v>-4.2933965813653457E-4</v>
      </c>
      <c r="AR21">
        <f t="shared" ca="1" si="27"/>
        <v>-6.3926991924034837E-5</v>
      </c>
      <c r="AS21">
        <f t="shared" si="26"/>
        <v>2.9744011966207607E-3</v>
      </c>
      <c r="AT21" s="123" t="s">
        <v>1789</v>
      </c>
      <c r="AU21" s="123" t="s">
        <v>1789</v>
      </c>
      <c r="AV21" s="123" t="s">
        <v>1789</v>
      </c>
      <c r="AW21" s="123" t="s">
        <v>1789</v>
      </c>
      <c r="AX21" s="123">
        <v>0</v>
      </c>
      <c r="AY21" s="123">
        <v>0</v>
      </c>
      <c r="AZ21" s="123">
        <v>0</v>
      </c>
      <c r="BA21" s="123">
        <v>0</v>
      </c>
      <c r="BB21" s="123" t="s">
        <v>1789</v>
      </c>
      <c r="BC21" s="123" t="s">
        <v>1789</v>
      </c>
      <c r="BD21" s="123" t="s">
        <v>1789</v>
      </c>
      <c r="BE21" s="123" t="s">
        <v>1789</v>
      </c>
      <c r="BF21" s="123" t="s">
        <v>1789</v>
      </c>
      <c r="BG21" s="123" t="s">
        <v>1789</v>
      </c>
      <c r="BH21" s="123" t="s">
        <v>1789</v>
      </c>
      <c r="BI21" s="123" t="s">
        <v>1789</v>
      </c>
    </row>
    <row r="22" spans="1:61" x14ac:dyDescent="0.15">
      <c r="A22" t="str">
        <f>+Sheet1!A22</f>
        <v>1984Q2</v>
      </c>
      <c r="B22" s="121">
        <f>消費税調整!G22</f>
        <v>6.4887595787454684E-3</v>
      </c>
      <c r="C22">
        <f ca="1">+Sheet1!CZ22</f>
        <v>6.3353052397953939E-3</v>
      </c>
      <c r="D22">
        <f ca="1">+Sheet1!DB22</f>
        <v>3.0098027224208009E-3</v>
      </c>
      <c r="E22">
        <f>+Sheet1!CS22</f>
        <v>1.236745449505891E-2</v>
      </c>
      <c r="F22">
        <f ca="1">+Sheet1!CU22</f>
        <v>3.865895406444322E-3</v>
      </c>
      <c r="G22">
        <f ca="1">+Sheet1!CV22</f>
        <v>-3.3052227924626311E-3</v>
      </c>
      <c r="H22">
        <f>+Sheet1!CT22</f>
        <v>1.0219312470739093E-2</v>
      </c>
      <c r="I22">
        <f ca="1">+Sheet1!FY22</f>
        <v>1.4588175423745665E-2</v>
      </c>
      <c r="J22">
        <f ca="1">+Sheet1!GE22</f>
        <v>1.9455858724264433E-4</v>
      </c>
      <c r="K22">
        <f>+(1+Sheet1!FC22/100)^(1/4)-1</f>
        <v>1.4598960443071629E-2</v>
      </c>
      <c r="L22">
        <f ca="1">+Sheet1!FT22</f>
        <v>0.10254608670372299</v>
      </c>
      <c r="M22">
        <f ca="1">+Sheet1!FU22</f>
        <v>-2.5408826445514735E-2</v>
      </c>
      <c r="N22">
        <f ca="1">+Sheet1!IL22</f>
        <v>2.3028341683265775E-2</v>
      </c>
      <c r="O22">
        <f ca="1">+Sheet1!CW22</f>
        <v>5.5120749032647291E-3</v>
      </c>
      <c r="P22" s="123">
        <f ca="1">+Sheet1!EZ22</f>
        <v>8.9307642908896308E-3</v>
      </c>
      <c r="Q22">
        <f>+Sheet1!IY22</f>
        <v>4.5346611929314128E-3</v>
      </c>
      <c r="R22" s="1">
        <f>+Sheet1!JB22</f>
        <v>3.5979807194208124</v>
      </c>
      <c r="S22">
        <f ca="1">+Sheet1!JE22</f>
        <v>3.9729033455734003E-2</v>
      </c>
      <c r="T22">
        <f>+Sheet1!CY22</f>
        <v>1.7130127754615954E-3</v>
      </c>
      <c r="U22">
        <f ca="1">安全金利!K20</f>
        <v>1.0713805898754369E-3</v>
      </c>
      <c r="V22">
        <f>Sheet1!GJ42</f>
        <v>2.6632724421739558E-3</v>
      </c>
      <c r="X22" t="str">
        <f t="shared" si="28"/>
        <v>1984Q2</v>
      </c>
      <c r="Y22">
        <f t="shared" si="29"/>
        <v>6.1738839930885686E-3</v>
      </c>
      <c r="Z22">
        <f t="shared" ca="1" si="30"/>
        <v>4.0037857956142344E-3</v>
      </c>
      <c r="AA22">
        <f t="shared" ca="1" si="31"/>
        <v>5.4252050744050886E-3</v>
      </c>
      <c r="AB22">
        <f t="shared" si="32"/>
        <v>7.2430440043764347E-3</v>
      </c>
      <c r="AC22">
        <f t="shared" ca="1" si="33"/>
        <v>4.2449808384486913E-4</v>
      </c>
      <c r="AD22">
        <f t="shared" ca="1" si="34"/>
        <v>-1.1921697332269096E-2</v>
      </c>
      <c r="AE22">
        <f t="shared" si="35"/>
        <v>3.4422147806568602E-3</v>
      </c>
      <c r="AF22">
        <f t="shared" ca="1" si="36"/>
        <v>8.8982111165552581E-3</v>
      </c>
      <c r="AG22">
        <f t="shared" ca="1" si="37"/>
        <v>2.6360659678127354E-4</v>
      </c>
      <c r="AH22" s="121">
        <f t="shared" si="17"/>
        <v>1.4598960443071629E-2</v>
      </c>
      <c r="AI22">
        <f t="shared" ca="1" si="38"/>
        <v>9.69414542300642E-2</v>
      </c>
      <c r="AJ22">
        <f t="shared" ca="1" si="39"/>
        <v>-4.0146074118186617E-2</v>
      </c>
      <c r="AK22">
        <f t="shared" ca="1" si="40"/>
        <v>1.634200717814371E-2</v>
      </c>
      <c r="AL22">
        <f t="shared" ca="1" si="41"/>
        <v>-1.9188067260034322E-3</v>
      </c>
      <c r="AM22">
        <f t="shared" ca="1" si="42"/>
        <v>6.9480611289417966E-3</v>
      </c>
      <c r="AN22">
        <f t="shared" si="43"/>
        <v>5.3118471969606108E-3</v>
      </c>
      <c r="AO22">
        <f t="shared" si="44"/>
        <v>0.49890602907805537</v>
      </c>
      <c r="AP22">
        <f t="shared" ca="1" si="25"/>
        <v>3.2501140993147937E-2</v>
      </c>
      <c r="AQ22">
        <f t="shared" si="26"/>
        <v>3.0100162441852596E-3</v>
      </c>
      <c r="AR22">
        <f t="shared" ca="1" si="27"/>
        <v>1.0713805898754369E-3</v>
      </c>
      <c r="AS22">
        <f t="shared" si="26"/>
        <v>2.8654999746797263E-3</v>
      </c>
      <c r="AT22" s="123" t="s">
        <v>1789</v>
      </c>
      <c r="AU22" s="123" t="s">
        <v>1789</v>
      </c>
      <c r="AV22" s="123" t="s">
        <v>1789</v>
      </c>
      <c r="AW22" s="123" t="s">
        <v>1789</v>
      </c>
      <c r="AX22" s="123">
        <v>0</v>
      </c>
      <c r="AY22" s="123">
        <v>0</v>
      </c>
      <c r="AZ22" s="123">
        <v>0</v>
      </c>
      <c r="BA22" s="123">
        <v>0</v>
      </c>
      <c r="BB22" s="123" t="s">
        <v>1789</v>
      </c>
      <c r="BC22" s="123" t="s">
        <v>1789</v>
      </c>
      <c r="BD22" s="123" t="s">
        <v>1789</v>
      </c>
      <c r="BE22" s="123" t="s">
        <v>1789</v>
      </c>
      <c r="BF22" s="123" t="s">
        <v>1789</v>
      </c>
      <c r="BG22" s="123" t="s">
        <v>1789</v>
      </c>
      <c r="BH22" s="123" t="s">
        <v>1789</v>
      </c>
      <c r="BI22" s="123" t="s">
        <v>1789</v>
      </c>
    </row>
    <row r="23" spans="1:61" x14ac:dyDescent="0.15">
      <c r="A23" t="str">
        <f>+Sheet1!A23</f>
        <v>1984Q3</v>
      </c>
      <c r="B23" s="121">
        <f>消費税調整!G23</f>
        <v>3.3877043480871412E-3</v>
      </c>
      <c r="C23">
        <f ca="1">+Sheet1!CZ23</f>
        <v>5.0303883439018109E-3</v>
      </c>
      <c r="D23">
        <f ca="1">+Sheet1!DB23</f>
        <v>3.8511425030531032E-3</v>
      </c>
      <c r="E23">
        <f>+Sheet1!CS23</f>
        <v>9.5104320384840832E-3</v>
      </c>
      <c r="F23">
        <f ca="1">+Sheet1!CU23</f>
        <v>8.0074271158612799E-3</v>
      </c>
      <c r="G23">
        <f ca="1">+Sheet1!CV23</f>
        <v>5.7077039717336551E-3</v>
      </c>
      <c r="H23">
        <f>+Sheet1!CT23</f>
        <v>3.9457534095465749E-2</v>
      </c>
      <c r="I23">
        <f ca="1">+Sheet1!FY23</f>
        <v>5.6788475630758801E-3</v>
      </c>
      <c r="J23">
        <f ca="1">+Sheet1!GE23</f>
        <v>-3.1966729235681072E-3</v>
      </c>
      <c r="K23">
        <f>+(1+Sheet1!FC23/100)^(1/4)-1</f>
        <v>1.5352193670923553E-2</v>
      </c>
      <c r="L23">
        <f ca="1">+Sheet1!FT23</f>
        <v>-5.7809503815922064E-2</v>
      </c>
      <c r="M23">
        <f ca="1">+Sheet1!FU23</f>
        <v>4.0377658689614085E-3</v>
      </c>
      <c r="N23">
        <f ca="1">+Sheet1!IL23</f>
        <v>7.1351690963156519E-3</v>
      </c>
      <c r="O23">
        <f ca="1">+Sheet1!CW23</f>
        <v>2.7891115087958742E-2</v>
      </c>
      <c r="P23" s="123">
        <f ca="1">+Sheet1!EZ23</f>
        <v>8.1720170621088287E-3</v>
      </c>
      <c r="Q23">
        <f>+Sheet1!IY23</f>
        <v>-2.6830676348344345E-3</v>
      </c>
      <c r="R23" s="1">
        <f>+Sheet1!JB23</f>
        <v>3.5447717850048286</v>
      </c>
      <c r="S23">
        <f ca="1">+Sheet1!JE23</f>
        <v>-1.0415398467475709E-2</v>
      </c>
      <c r="T23">
        <f>+Sheet1!CY23</f>
        <v>5.051741956130085E-3</v>
      </c>
      <c r="U23">
        <f ca="1">安全金利!K21</f>
        <v>2.9187363435734248E-4</v>
      </c>
      <c r="V23">
        <f>Sheet1!GJ43</f>
        <v>2.6361744594506557E-3</v>
      </c>
      <c r="X23" t="str">
        <f t="shared" si="28"/>
        <v>1984Q3</v>
      </c>
      <c r="Y23">
        <f t="shared" si="29"/>
        <v>3.0728287624302419E-3</v>
      </c>
      <c r="Z23">
        <f t="shared" ca="1" si="30"/>
        <v>2.6988688997206514E-3</v>
      </c>
      <c r="AA23">
        <f t="shared" ca="1" si="31"/>
        <v>6.2665448550373905E-3</v>
      </c>
      <c r="AB23">
        <f t="shared" si="32"/>
        <v>4.3860215478016074E-3</v>
      </c>
      <c r="AC23">
        <f t="shared" ca="1" si="33"/>
        <v>4.566029793261827E-3</v>
      </c>
      <c r="AD23">
        <f t="shared" ca="1" si="34"/>
        <v>-2.908770568072809E-3</v>
      </c>
      <c r="AE23">
        <f t="shared" si="35"/>
        <v>3.2680436405383519E-2</v>
      </c>
      <c r="AF23">
        <f t="shared" ca="1" si="36"/>
        <v>-1.1116744114526324E-5</v>
      </c>
      <c r="AG23">
        <f t="shared" ca="1" si="37"/>
        <v>-3.1276249140294778E-3</v>
      </c>
      <c r="AH23" s="121">
        <f t="shared" si="17"/>
        <v>1.5352193670923553E-2</v>
      </c>
      <c r="AI23">
        <f t="shared" ca="1" si="38"/>
        <v>-6.3414136289580855E-2</v>
      </c>
      <c r="AJ23">
        <f t="shared" ca="1" si="39"/>
        <v>-1.0699481803710473E-2</v>
      </c>
      <c r="AK23">
        <f t="shared" ca="1" si="40"/>
        <v>4.4883459119358666E-4</v>
      </c>
      <c r="AL23">
        <f t="shared" ca="1" si="41"/>
        <v>2.046023345869058E-2</v>
      </c>
      <c r="AM23">
        <f t="shared" ca="1" si="42"/>
        <v>6.1893139001609945E-3</v>
      </c>
      <c r="AN23">
        <f t="shared" si="43"/>
        <v>-1.9058816308052361E-3</v>
      </c>
      <c r="AO23">
        <f t="shared" si="44"/>
        <v>0.44569709466207152</v>
      </c>
      <c r="AP23">
        <f t="shared" ca="1" si="25"/>
        <v>-1.764329093006177E-2</v>
      </c>
      <c r="AQ23">
        <f t="shared" si="26"/>
        <v>6.3487454248537488E-3</v>
      </c>
      <c r="AR23">
        <f t="shared" ca="1" si="27"/>
        <v>2.9187363435734248E-4</v>
      </c>
      <c r="AS23">
        <f t="shared" si="26"/>
        <v>2.8384019919564262E-3</v>
      </c>
      <c r="AT23" s="123" t="s">
        <v>1789</v>
      </c>
      <c r="AU23" s="123" t="s">
        <v>1789</v>
      </c>
      <c r="AV23" s="123" t="s">
        <v>1789</v>
      </c>
      <c r="AW23" s="123" t="s">
        <v>1789</v>
      </c>
      <c r="AX23" s="123">
        <v>0</v>
      </c>
      <c r="AY23" s="123">
        <v>0</v>
      </c>
      <c r="AZ23" s="123">
        <v>0</v>
      </c>
      <c r="BA23" s="123">
        <v>0</v>
      </c>
      <c r="BB23" s="123" t="s">
        <v>1789</v>
      </c>
      <c r="BC23" s="123" t="s">
        <v>1789</v>
      </c>
      <c r="BD23" s="123" t="s">
        <v>1789</v>
      </c>
      <c r="BE23" s="123" t="s">
        <v>1789</v>
      </c>
      <c r="BF23" s="123" t="s">
        <v>1789</v>
      </c>
      <c r="BG23" s="123" t="s">
        <v>1789</v>
      </c>
      <c r="BH23" s="123" t="s">
        <v>1789</v>
      </c>
      <c r="BI23" s="123" t="s">
        <v>1789</v>
      </c>
    </row>
    <row r="24" spans="1:61" x14ac:dyDescent="0.15">
      <c r="A24" t="str">
        <f>+Sheet1!A24</f>
        <v>1984Q4</v>
      </c>
      <c r="B24" s="121">
        <f>消費税調整!G24</f>
        <v>6.7799155304927453E-3</v>
      </c>
      <c r="C24">
        <f ca="1">+Sheet1!CZ24</f>
        <v>4.3124387093983352E-3</v>
      </c>
      <c r="D24">
        <f ca="1">+Sheet1!DB24</f>
        <v>2.0779524673729399E-3</v>
      </c>
      <c r="E24">
        <f>+Sheet1!CS24</f>
        <v>-4.0451027159588604E-4</v>
      </c>
      <c r="F24">
        <f ca="1">+Sheet1!CU24</f>
        <v>-3.7822844393014085E-3</v>
      </c>
      <c r="G24">
        <f ca="1">+Sheet1!CV24</f>
        <v>1.3398799276939547E-2</v>
      </c>
      <c r="H24">
        <f>+Sheet1!CT24</f>
        <v>4.2685321284586172E-2</v>
      </c>
      <c r="I24">
        <f ca="1">+Sheet1!FY24</f>
        <v>7.6553045805631556E-3</v>
      </c>
      <c r="J24">
        <f ca="1">+Sheet1!GE24</f>
        <v>1.1065906403271731E-2</v>
      </c>
      <c r="K24">
        <f>+(1+Sheet1!FC24/100)^(1/4)-1</f>
        <v>1.5518827674251279E-2</v>
      </c>
      <c r="L24">
        <f ca="1">+Sheet1!FT24</f>
        <v>0.19574340531401849</v>
      </c>
      <c r="M24">
        <f ca="1">+Sheet1!FU24</f>
        <v>6.6069030961008621E-2</v>
      </c>
      <c r="N24">
        <f ca="1">+Sheet1!IL24</f>
        <v>4.9884598595171404E-3</v>
      </c>
      <c r="O24">
        <f ca="1">+Sheet1!CW24</f>
        <v>3.285543056268693E-2</v>
      </c>
      <c r="P24" s="123">
        <f ca="1">+Sheet1!EZ24</f>
        <v>-1.1428445113710229E-2</v>
      </c>
      <c r="Q24">
        <f>+Sheet1!IY24</f>
        <v>7.8476143070495934E-3</v>
      </c>
      <c r="R24" s="1">
        <f>+Sheet1!JB24</f>
        <v>3.4775830440470696</v>
      </c>
      <c r="S24">
        <f ca="1">+Sheet1!JE24</f>
        <v>-1.3503082363355784E-2</v>
      </c>
      <c r="T24">
        <f>+Sheet1!CY24</f>
        <v>3.0437407917735582E-3</v>
      </c>
      <c r="U24">
        <f ca="1">安全金利!K22</f>
        <v>-3.340633311217367E-4</v>
      </c>
      <c r="V24">
        <f>Sheet1!GJ44</f>
        <v>2.129041680073863E-3</v>
      </c>
      <c r="X24" t="str">
        <f t="shared" si="28"/>
        <v>1984Q4</v>
      </c>
      <c r="Y24">
        <f t="shared" si="29"/>
        <v>6.4650399448358455E-3</v>
      </c>
      <c r="Z24">
        <f t="shared" ca="1" si="30"/>
        <v>1.9809192652171757E-3</v>
      </c>
      <c r="AA24">
        <f t="shared" ca="1" si="31"/>
        <v>4.4933548193572277E-3</v>
      </c>
      <c r="AB24">
        <f t="shared" si="32"/>
        <v>-5.5289207622783616E-3</v>
      </c>
      <c r="AC24">
        <f t="shared" ca="1" si="33"/>
        <v>-7.223681761900861E-3</v>
      </c>
      <c r="AD24">
        <f t="shared" ca="1" si="34"/>
        <v>4.782324737133083E-3</v>
      </c>
      <c r="AE24">
        <f t="shared" si="35"/>
        <v>3.5908223594503942E-2</v>
      </c>
      <c r="AF24">
        <f t="shared" ca="1" si="36"/>
        <v>1.9653402733727492E-3</v>
      </c>
      <c r="AG24">
        <f t="shared" ca="1" si="37"/>
        <v>1.113495441281036E-2</v>
      </c>
      <c r="AH24" s="121">
        <f t="shared" si="17"/>
        <v>1.5518827674251279E-2</v>
      </c>
      <c r="AI24">
        <f t="shared" ca="1" si="38"/>
        <v>0.19013877284035968</v>
      </c>
      <c r="AJ24">
        <f t="shared" ca="1" si="39"/>
        <v>5.1331783288336735E-2</v>
      </c>
      <c r="AK24">
        <f t="shared" ca="1" si="40"/>
        <v>-1.6978746456049248E-3</v>
      </c>
      <c r="AL24">
        <f t="shared" ca="1" si="41"/>
        <v>2.5424548933418768E-2</v>
      </c>
      <c r="AM24">
        <f t="shared" ca="1" si="42"/>
        <v>-1.3411148275658064E-2</v>
      </c>
      <c r="AN24">
        <f t="shared" si="43"/>
        <v>8.6248003110787914E-3</v>
      </c>
      <c r="AO24">
        <f t="shared" si="44"/>
        <v>0.37850835370431257</v>
      </c>
      <c r="AP24">
        <f t="shared" ca="1" si="25"/>
        <v>-2.0730974825941849E-2</v>
      </c>
      <c r="AQ24">
        <f t="shared" si="26"/>
        <v>4.3407442604972224E-3</v>
      </c>
      <c r="AR24">
        <f t="shared" ca="1" si="27"/>
        <v>-3.340633311217367E-4</v>
      </c>
      <c r="AS24">
        <f t="shared" si="26"/>
        <v>2.3312692125796335E-3</v>
      </c>
      <c r="AT24" s="123" t="s">
        <v>1789</v>
      </c>
      <c r="AU24" s="123" t="s">
        <v>1789</v>
      </c>
      <c r="AV24" s="123" t="s">
        <v>1789</v>
      </c>
      <c r="AW24" s="123" t="s">
        <v>1789</v>
      </c>
      <c r="AX24" s="123">
        <v>0</v>
      </c>
      <c r="AY24" s="123">
        <v>0</v>
      </c>
      <c r="AZ24" s="123">
        <v>0</v>
      </c>
      <c r="BA24" s="123">
        <v>0</v>
      </c>
      <c r="BB24" s="123" t="s">
        <v>1789</v>
      </c>
      <c r="BC24" s="123" t="s">
        <v>1789</v>
      </c>
      <c r="BD24" s="123" t="s">
        <v>1789</v>
      </c>
      <c r="BE24" s="123" t="s">
        <v>1789</v>
      </c>
      <c r="BF24" s="123" t="s">
        <v>1789</v>
      </c>
      <c r="BG24" s="123" t="s">
        <v>1789</v>
      </c>
      <c r="BH24" s="123" t="s">
        <v>1789</v>
      </c>
      <c r="BI24" s="123" t="s">
        <v>1789</v>
      </c>
    </row>
    <row r="25" spans="1:61" x14ac:dyDescent="0.15">
      <c r="A25" t="str">
        <f>+Sheet1!A25</f>
        <v>1985Q1</v>
      </c>
      <c r="B25" s="121">
        <f>消費税調整!G25</f>
        <v>3.3963634628586168E-4</v>
      </c>
      <c r="C25">
        <f ca="1">+Sheet1!CZ25</f>
        <v>6.9895146814175331E-3</v>
      </c>
      <c r="D25">
        <f ca="1">+Sheet1!DB25</f>
        <v>-8.8690475542891592E-4</v>
      </c>
      <c r="E25">
        <f>+Sheet1!CS25</f>
        <v>2.2006111194408217E-2</v>
      </c>
      <c r="F25">
        <f ca="1">+Sheet1!CU25</f>
        <v>1.3715479396662868E-2</v>
      </c>
      <c r="G25">
        <f ca="1">+Sheet1!CV25</f>
        <v>-1.4599785544196821E-3</v>
      </c>
      <c r="H25">
        <f>+Sheet1!CT25</f>
        <v>6.0586275339147413E-2</v>
      </c>
      <c r="I25">
        <f ca="1">+Sheet1!FY25</f>
        <v>2.111834731190125E-2</v>
      </c>
      <c r="J25">
        <f ca="1">+Sheet1!GE25</f>
        <v>-1.8976227763802065E-2</v>
      </c>
      <c r="K25">
        <f>+(1+Sheet1!FC25/100)^(1/4)-1</f>
        <v>1.5586189552996288E-2</v>
      </c>
      <c r="L25">
        <f ca="1">+Sheet1!FT25</f>
        <v>0.23886532060566532</v>
      </c>
      <c r="M25">
        <f ca="1">+Sheet1!FU25</f>
        <v>4.1858635132594579E-2</v>
      </c>
      <c r="N25">
        <f ca="1">+Sheet1!IL25</f>
        <v>2.8278688500030666E-2</v>
      </c>
      <c r="O25">
        <f ca="1">+Sheet1!CW25</f>
        <v>4.0293997351281197E-2</v>
      </c>
      <c r="P25" s="123">
        <f ca="1">+Sheet1!EZ25</f>
        <v>2.9832114518509006E-2</v>
      </c>
      <c r="Q25">
        <f>+Sheet1!IY25</f>
        <v>-4.4956502818640619E-3</v>
      </c>
      <c r="R25" s="1">
        <f>+Sheet1!JB25</f>
        <v>3.5143376783018185</v>
      </c>
      <c r="S25">
        <f ca="1">+Sheet1!JE25</f>
        <v>1.4275063866448742E-2</v>
      </c>
      <c r="T25">
        <f>+Sheet1!CY25</f>
        <v>-1.5101789786610203E-3</v>
      </c>
      <c r="U25">
        <f ca="1">安全金利!K23</f>
        <v>1.0421894632479667E-3</v>
      </c>
      <c r="V25">
        <f>Sheet1!GJ45</f>
        <v>2.2041401594280201E-3</v>
      </c>
      <c r="X25" t="str">
        <f t="shared" si="28"/>
        <v>1985Q1</v>
      </c>
      <c r="Y25">
        <f t="shared" si="29"/>
        <v>2.4760760628962241E-5</v>
      </c>
      <c r="Z25">
        <f t="shared" ca="1" si="30"/>
        <v>4.6579952372363736E-3</v>
      </c>
      <c r="AA25">
        <f t="shared" ca="1" si="31"/>
        <v>1.5284975965553713E-3</v>
      </c>
      <c r="AB25">
        <f t="shared" si="32"/>
        <v>1.688170070372574E-2</v>
      </c>
      <c r="AC25">
        <f t="shared" ca="1" si="33"/>
        <v>1.0274082074063415E-2</v>
      </c>
      <c r="AD25">
        <f t="shared" ca="1" si="34"/>
        <v>-1.0076453094226147E-2</v>
      </c>
      <c r="AE25">
        <f t="shared" si="35"/>
        <v>5.3809177649065183E-2</v>
      </c>
      <c r="AF25">
        <f t="shared" ca="1" si="36"/>
        <v>1.5428383004710843E-2</v>
      </c>
      <c r="AG25">
        <f t="shared" ca="1" si="37"/>
        <v>-1.8907179754263436E-2</v>
      </c>
      <c r="AH25" s="121">
        <f t="shared" si="17"/>
        <v>1.5586189552996288E-2</v>
      </c>
      <c r="AI25">
        <f t="shared" ca="1" si="38"/>
        <v>0.23326068813200651</v>
      </c>
      <c r="AJ25">
        <f t="shared" ca="1" si="39"/>
        <v>2.7121387459922697E-2</v>
      </c>
      <c r="AK25">
        <f t="shared" ca="1" si="40"/>
        <v>2.1592353994908602E-2</v>
      </c>
      <c r="AL25">
        <f t="shared" ca="1" si="41"/>
        <v>3.2863115722013038E-2</v>
      </c>
      <c r="AM25">
        <f t="shared" ca="1" si="42"/>
        <v>2.7849411356561174E-2</v>
      </c>
      <c r="AN25">
        <f t="shared" si="43"/>
        <v>-3.7184642778348635E-3</v>
      </c>
      <c r="AO25">
        <f t="shared" si="44"/>
        <v>0.41526298795906147</v>
      </c>
      <c r="AP25">
        <f t="shared" ref="AP25:AP56" ca="1" si="45">+S25-AP$1</f>
        <v>7.0471714038626791E-3</v>
      </c>
      <c r="AQ25">
        <f t="shared" ref="AQ25:AQ56" si="46">+T25-AQ$1</f>
        <v>-2.1317550993735636E-4</v>
      </c>
      <c r="AR25">
        <f t="shared" ref="AR25:AR56" ca="1" si="47">+U25-AR$1</f>
        <v>1.0421894632479667E-3</v>
      </c>
      <c r="AS25">
        <f t="shared" ref="AS25:AS56" si="48">+V25-AS$1</f>
        <v>2.4063676919337906E-3</v>
      </c>
      <c r="AT25" s="123" t="s">
        <v>1789</v>
      </c>
      <c r="AU25" s="123" t="s">
        <v>1789</v>
      </c>
      <c r="AV25" s="123" t="s">
        <v>1789</v>
      </c>
      <c r="AW25" s="123" t="s">
        <v>1789</v>
      </c>
      <c r="AX25" s="123">
        <v>0</v>
      </c>
      <c r="AY25" s="123">
        <v>0</v>
      </c>
      <c r="AZ25" s="123">
        <v>0</v>
      </c>
      <c r="BA25" s="123">
        <v>0</v>
      </c>
      <c r="BB25" s="123" t="s">
        <v>1789</v>
      </c>
      <c r="BC25" s="123" t="s">
        <v>1789</v>
      </c>
      <c r="BD25" s="123" t="s">
        <v>1789</v>
      </c>
      <c r="BE25" s="123" t="s">
        <v>1789</v>
      </c>
      <c r="BF25" s="123" t="s">
        <v>1789</v>
      </c>
      <c r="BG25" s="123" t="s">
        <v>1789</v>
      </c>
      <c r="BH25" s="123" t="s">
        <v>1789</v>
      </c>
      <c r="BI25" s="123" t="s">
        <v>1789</v>
      </c>
    </row>
    <row r="26" spans="1:61" x14ac:dyDescent="0.15">
      <c r="A26" t="str">
        <f>+Sheet1!A26</f>
        <v>1985Q2</v>
      </c>
      <c r="B26" s="121">
        <f>消費税調整!G26</f>
        <v>2.3031707308427844E-4</v>
      </c>
      <c r="C26">
        <f ca="1">+Sheet1!CZ26</f>
        <v>7.9958843258346401E-4</v>
      </c>
      <c r="D26">
        <f ca="1">+Sheet1!DB26</f>
        <v>-5.3161827243948792E-3</v>
      </c>
      <c r="E26">
        <f>+Sheet1!CS26</f>
        <v>1.7675606612565575E-2</v>
      </c>
      <c r="F26">
        <f ca="1">+Sheet1!CU26</f>
        <v>1.2747481079348862E-2</v>
      </c>
      <c r="G26">
        <f ca="1">+Sheet1!CV26</f>
        <v>3.1051396409078062E-2</v>
      </c>
      <c r="H26">
        <f>+Sheet1!CT26</f>
        <v>1.1452391887694561E-2</v>
      </c>
      <c r="I26">
        <f ca="1">+Sheet1!FY26</f>
        <v>6.3788556663481885E-4</v>
      </c>
      <c r="J26">
        <f ca="1">+Sheet1!GE26</f>
        <v>7.0528548502986907E-3</v>
      </c>
      <c r="K26">
        <f>+(1+Sheet1!FC26/100)^(1/4)-1</f>
        <v>1.5146755172140036E-2</v>
      </c>
      <c r="L26">
        <f ca="1">+Sheet1!FT26</f>
        <v>6.199474153743504E-2</v>
      </c>
      <c r="M26">
        <f ca="1">+Sheet1!FU26</f>
        <v>2.3477019220638076E-2</v>
      </c>
      <c r="N26">
        <f ca="1">+Sheet1!IL26</f>
        <v>1.857413451253901E-2</v>
      </c>
      <c r="O26">
        <f ca="1">+Sheet1!CW26</f>
        <v>1.7770838860694447E-2</v>
      </c>
      <c r="P26" s="123">
        <f ca="1">+Sheet1!EZ26</f>
        <v>5.9399718488592976E-3</v>
      </c>
      <c r="Q26">
        <f>+Sheet1!IY26</f>
        <v>1.6689857771244679E-3</v>
      </c>
      <c r="R26" s="1">
        <f>+Sheet1!JB26</f>
        <v>3.5271797612747489</v>
      </c>
      <c r="S26">
        <f ca="1">+Sheet1!JE26</f>
        <v>2.7055569974341998E-2</v>
      </c>
      <c r="T26">
        <f>+Sheet1!CY26</f>
        <v>-5.885072095418011E-3</v>
      </c>
      <c r="U26">
        <f ca="1">安全金利!K24</f>
        <v>2.7587715798027546E-4</v>
      </c>
      <c r="V26">
        <f>Sheet1!GJ46</f>
        <v>2.3715989270267474E-3</v>
      </c>
      <c r="X26" t="str">
        <f t="shared" si="28"/>
        <v>1985Q2</v>
      </c>
      <c r="Y26">
        <f t="shared" si="29"/>
        <v>-8.4558512572620998E-5</v>
      </c>
      <c r="Z26">
        <f t="shared" ca="1" si="30"/>
        <v>-1.5319310115976955E-3</v>
      </c>
      <c r="AA26">
        <f t="shared" ca="1" si="31"/>
        <v>-2.9007803724105919E-3</v>
      </c>
      <c r="AB26">
        <f t="shared" si="32"/>
        <v>1.2551196121883098E-2</v>
      </c>
      <c r="AC26">
        <f t="shared" ca="1" si="33"/>
        <v>9.3060837567494094E-3</v>
      </c>
      <c r="AD26">
        <f t="shared" ca="1" si="34"/>
        <v>2.2434921869271596E-2</v>
      </c>
      <c r="AE26">
        <f t="shared" si="35"/>
        <v>4.6752941976123284E-3</v>
      </c>
      <c r="AF26">
        <f t="shared" ca="1" si="36"/>
        <v>-5.0520787405555871E-3</v>
      </c>
      <c r="AG26">
        <f t="shared" ca="1" si="37"/>
        <v>7.1219028598373197E-3</v>
      </c>
      <c r="AH26" s="121">
        <f t="shared" si="17"/>
        <v>1.5146755172140036E-2</v>
      </c>
      <c r="AI26">
        <f t="shared" ca="1" si="38"/>
        <v>5.6390109063776242E-2</v>
      </c>
      <c r="AJ26">
        <f t="shared" ca="1" si="39"/>
        <v>8.7397715479661936E-3</v>
      </c>
      <c r="AK26">
        <f t="shared" ca="1" si="40"/>
        <v>1.1887800007416946E-2</v>
      </c>
      <c r="AL26">
        <f t="shared" ca="1" si="41"/>
        <v>1.0339957231426285E-2</v>
      </c>
      <c r="AM26">
        <f t="shared" ca="1" si="42"/>
        <v>3.9572686869114634E-3</v>
      </c>
      <c r="AN26">
        <f t="shared" si="43"/>
        <v>2.4461717811536661E-3</v>
      </c>
      <c r="AO26">
        <f t="shared" si="44"/>
        <v>0.42810507093199179</v>
      </c>
      <c r="AP26">
        <f t="shared" ca="1" si="45"/>
        <v>1.9827677511755935E-2</v>
      </c>
      <c r="AQ26">
        <f t="shared" si="46"/>
        <v>-4.5880686266943473E-3</v>
      </c>
      <c r="AR26">
        <f t="shared" ca="1" si="47"/>
        <v>2.7587715798027546E-4</v>
      </c>
      <c r="AS26">
        <f t="shared" si="48"/>
        <v>2.5738264595325179E-3</v>
      </c>
      <c r="AT26" s="123" t="s">
        <v>1789</v>
      </c>
      <c r="AU26" s="123" t="s">
        <v>1789</v>
      </c>
      <c r="AV26" s="123" t="s">
        <v>1789</v>
      </c>
      <c r="AW26" s="123" t="s">
        <v>1789</v>
      </c>
      <c r="AX26" s="123">
        <v>0</v>
      </c>
      <c r="AY26" s="123">
        <v>0</v>
      </c>
      <c r="AZ26" s="123">
        <v>0</v>
      </c>
      <c r="BA26" s="123">
        <v>0</v>
      </c>
      <c r="BB26" s="123" t="s">
        <v>1789</v>
      </c>
      <c r="BC26" s="123" t="s">
        <v>1789</v>
      </c>
      <c r="BD26" s="123" t="s">
        <v>1789</v>
      </c>
      <c r="BE26" s="123" t="s">
        <v>1789</v>
      </c>
      <c r="BF26" s="123" t="s">
        <v>1789</v>
      </c>
      <c r="BG26" s="123" t="s">
        <v>1789</v>
      </c>
      <c r="BH26" s="123" t="s">
        <v>1789</v>
      </c>
      <c r="BI26" s="123" t="s">
        <v>1789</v>
      </c>
    </row>
    <row r="27" spans="1:61" x14ac:dyDescent="0.15">
      <c r="A27" t="str">
        <f>+Sheet1!A27</f>
        <v>1985Q3</v>
      </c>
      <c r="B27" s="121">
        <f>消費税調整!G27</f>
        <v>5.1225777379263198E-4</v>
      </c>
      <c r="C27">
        <f ca="1">+Sheet1!CZ27</f>
        <v>3.5512143825559804E-3</v>
      </c>
      <c r="D27">
        <f ca="1">+Sheet1!DB27</f>
        <v>-1.0610701664317644E-4</v>
      </c>
      <c r="E27">
        <f>+Sheet1!CS27</f>
        <v>1.068992427175189E-2</v>
      </c>
      <c r="F27">
        <f ca="1">+Sheet1!CU27</f>
        <v>-1.9655492500610097E-3</v>
      </c>
      <c r="G27">
        <f ca="1">+Sheet1!CV27</f>
        <v>1.2825662710566493E-2</v>
      </c>
      <c r="H27">
        <f>+Sheet1!CT27</f>
        <v>5.6597568483190877E-2</v>
      </c>
      <c r="I27">
        <f ca="1">+Sheet1!FY27</f>
        <v>1.7339815454267597E-2</v>
      </c>
      <c r="J27">
        <f ca="1">+Sheet1!GE27</f>
        <v>-4.1207685493793219E-3</v>
      </c>
      <c r="K27">
        <f>+(1+Sheet1!FC27/100)^(1/4)-1</f>
        <v>1.5599107850726268E-2</v>
      </c>
      <c r="L27">
        <f ca="1">+Sheet1!FT27</f>
        <v>5.8492443789800057E-2</v>
      </c>
      <c r="M27">
        <f ca="1">+Sheet1!FU27</f>
        <v>4.0612771438387017E-5</v>
      </c>
      <c r="N27">
        <f ca="1">+Sheet1!IL27</f>
        <v>2.6354015624722948E-2</v>
      </c>
      <c r="O27">
        <f ca="1">+Sheet1!CW27</f>
        <v>4.2601216956507863E-2</v>
      </c>
      <c r="P27" s="123">
        <f ca="1">+Sheet1!EZ27</f>
        <v>6.1197236437519238E-3</v>
      </c>
      <c r="Q27">
        <f>+Sheet1!IY27</f>
        <v>-3.3342596023549245E-4</v>
      </c>
      <c r="R27" s="1">
        <f>+Sheet1!JB27</f>
        <v>3.4893503839835796</v>
      </c>
      <c r="S27">
        <f ca="1">+Sheet1!JE27</f>
        <v>6.771014097744851E-3</v>
      </c>
      <c r="T27">
        <f>+Sheet1!CY27</f>
        <v>3.7844929838612044E-4</v>
      </c>
      <c r="U27">
        <f ca="1">安全金利!K25</f>
        <v>1.9631186625312935E-4</v>
      </c>
      <c r="V27">
        <f>Sheet1!GJ47</f>
        <v>2.3107957359171554E-3</v>
      </c>
      <c r="X27" t="str">
        <f t="shared" si="28"/>
        <v>1985Q3</v>
      </c>
      <c r="Y27">
        <f t="shared" si="29"/>
        <v>1.9738218813573254E-4</v>
      </c>
      <c r="Z27">
        <f t="shared" ca="1" si="30"/>
        <v>1.2196949383748209E-3</v>
      </c>
      <c r="AA27">
        <f t="shared" ca="1" si="31"/>
        <v>2.3092953353411111E-3</v>
      </c>
      <c r="AB27">
        <f t="shared" si="32"/>
        <v>5.5655137810694142E-3</v>
      </c>
      <c r="AC27">
        <f t="shared" ca="1" si="33"/>
        <v>-5.4069465726604626E-3</v>
      </c>
      <c r="AD27">
        <f t="shared" ca="1" si="34"/>
        <v>4.2091881707600285E-3</v>
      </c>
      <c r="AE27">
        <f t="shared" si="35"/>
        <v>4.9820470793108647E-2</v>
      </c>
      <c r="AF27">
        <f t="shared" ca="1" si="36"/>
        <v>1.164985114707719E-2</v>
      </c>
      <c r="AG27">
        <f t="shared" ca="1" si="37"/>
        <v>-4.051720539840693E-3</v>
      </c>
      <c r="AH27" s="121">
        <f t="shared" si="17"/>
        <v>1.5599107850726268E-2</v>
      </c>
      <c r="AI27">
        <f t="shared" ca="1" si="38"/>
        <v>5.2887811316141259E-2</v>
      </c>
      <c r="AJ27">
        <f t="shared" ca="1" si="39"/>
        <v>-1.4696634901233494E-2</v>
      </c>
      <c r="AK27">
        <f t="shared" ca="1" si="40"/>
        <v>1.9667681119600884E-2</v>
      </c>
      <c r="AL27">
        <f t="shared" ca="1" si="41"/>
        <v>3.5170335327239705E-2</v>
      </c>
      <c r="AM27">
        <f t="shared" ca="1" si="42"/>
        <v>4.1370204818040896E-3</v>
      </c>
      <c r="AN27">
        <f t="shared" si="43"/>
        <v>4.4376004379370588E-4</v>
      </c>
      <c r="AO27">
        <f t="shared" si="44"/>
        <v>0.39027569364082249</v>
      </c>
      <c r="AP27">
        <f t="shared" ca="1" si="45"/>
        <v>-4.568783648412119E-4</v>
      </c>
      <c r="AQ27">
        <f t="shared" si="46"/>
        <v>1.6754527671097843E-3</v>
      </c>
      <c r="AR27">
        <f t="shared" ca="1" si="47"/>
        <v>1.9631186625312935E-4</v>
      </c>
      <c r="AS27">
        <f t="shared" si="48"/>
        <v>2.5130232684229259E-3</v>
      </c>
      <c r="AT27" s="123" t="s">
        <v>1789</v>
      </c>
      <c r="AU27" s="123" t="s">
        <v>1789</v>
      </c>
      <c r="AV27" s="123" t="s">
        <v>1789</v>
      </c>
      <c r="AW27" s="123" t="s">
        <v>1789</v>
      </c>
      <c r="AX27" s="123">
        <v>0</v>
      </c>
      <c r="AY27" s="123">
        <v>0</v>
      </c>
      <c r="AZ27" s="123">
        <v>0</v>
      </c>
      <c r="BA27" s="123">
        <v>0</v>
      </c>
      <c r="BB27" s="123" t="s">
        <v>1789</v>
      </c>
      <c r="BC27" s="123" t="s">
        <v>1789</v>
      </c>
      <c r="BD27" s="123" t="s">
        <v>1789</v>
      </c>
      <c r="BE27" s="123" t="s">
        <v>1789</v>
      </c>
      <c r="BF27" s="123" t="s">
        <v>1789</v>
      </c>
      <c r="BG27" s="123" t="s">
        <v>1789</v>
      </c>
      <c r="BH27" s="123" t="s">
        <v>1789</v>
      </c>
      <c r="BI27" s="123" t="s">
        <v>1789</v>
      </c>
    </row>
    <row r="28" spans="1:61" x14ac:dyDescent="0.15">
      <c r="A28" t="str">
        <f>+Sheet1!A28</f>
        <v>1985Q4</v>
      </c>
      <c r="B28" s="121">
        <f>消費税調整!G28</f>
        <v>4.5657574594757458E-3</v>
      </c>
      <c r="C28">
        <f ca="1">+Sheet1!CZ28</f>
        <v>2.441037834357711E-3</v>
      </c>
      <c r="D28">
        <f ca="1">+Sheet1!DB28</f>
        <v>-4.1139663567344642E-3</v>
      </c>
      <c r="E28">
        <f>+Sheet1!CS28</f>
        <v>1.1015929693450017E-2</v>
      </c>
      <c r="F28">
        <f ca="1">+Sheet1!CU28</f>
        <v>1.7617110483177462E-2</v>
      </c>
      <c r="G28">
        <f ca="1">+Sheet1!CV28</f>
        <v>3.2875083323998522E-3</v>
      </c>
      <c r="H28">
        <f>+Sheet1!CT28</f>
        <v>1.1937831926949609E-2</v>
      </c>
      <c r="I28">
        <f ca="1">+Sheet1!FY28</f>
        <v>9.9256379588364193E-3</v>
      </c>
      <c r="J28">
        <f ca="1">+Sheet1!GE28</f>
        <v>4.8749820709096357E-4</v>
      </c>
      <c r="K28">
        <f>+(1+Sheet1!FC28/100)^(1/4)-1</f>
        <v>1.8103280375624697E-2</v>
      </c>
      <c r="L28">
        <f ca="1">+Sheet1!FT28</f>
        <v>-6.5920576760469085E-2</v>
      </c>
      <c r="M28">
        <f ca="1">+Sheet1!FU28</f>
        <v>5.0422250941939063E-2</v>
      </c>
      <c r="N28">
        <f ca="1">+Sheet1!IL28</f>
        <v>4.4828377845743178E-3</v>
      </c>
      <c r="O28">
        <f ca="1">+Sheet1!CW28</f>
        <v>9.2209690420402314E-3</v>
      </c>
      <c r="P28" s="123">
        <f ca="1">+Sheet1!EZ28</f>
        <v>2.9849722760414503E-3</v>
      </c>
      <c r="Q28">
        <f>+Sheet1!IY28</f>
        <v>-5.8651493427820346E-3</v>
      </c>
      <c r="R28" s="1">
        <f>+Sheet1!JB28</f>
        <v>3.546790593159082</v>
      </c>
      <c r="S28">
        <f ca="1">+Sheet1!JE28</f>
        <v>1.0192490779618651E-2</v>
      </c>
      <c r="T28">
        <f>+Sheet1!CY28</f>
        <v>-4.8576728174423902E-3</v>
      </c>
      <c r="U28">
        <f ca="1">安全金利!K26</f>
        <v>1.3013906882735071E-3</v>
      </c>
      <c r="V28">
        <f>Sheet1!GJ48</f>
        <v>2.1808713040139143E-3</v>
      </c>
      <c r="X28" t="str">
        <f t="shared" si="28"/>
        <v>1985Q4</v>
      </c>
      <c r="Y28">
        <f t="shared" si="29"/>
        <v>4.250881873818846E-3</v>
      </c>
      <c r="Z28">
        <f t="shared" ca="1" si="30"/>
        <v>1.0951839017655151E-4</v>
      </c>
      <c r="AA28">
        <f t="shared" ca="1" si="31"/>
        <v>-1.6985640047501769E-3</v>
      </c>
      <c r="AB28">
        <f t="shared" si="32"/>
        <v>5.891519202767541E-3</v>
      </c>
      <c r="AC28">
        <f t="shared" ca="1" si="33"/>
        <v>1.4175713160578009E-2</v>
      </c>
      <c r="AD28">
        <f t="shared" ca="1" si="34"/>
        <v>-5.3289662074066119E-3</v>
      </c>
      <c r="AE28">
        <f t="shared" si="35"/>
        <v>5.1607342368673757E-3</v>
      </c>
      <c r="AF28">
        <f t="shared" ca="1" si="36"/>
        <v>4.2356736516460129E-3</v>
      </c>
      <c r="AG28">
        <f t="shared" ca="1" si="37"/>
        <v>5.5654621662959273E-4</v>
      </c>
      <c r="AH28" s="121">
        <f t="shared" si="17"/>
        <v>1.8103280375624697E-2</v>
      </c>
      <c r="AI28">
        <f t="shared" ca="1" si="38"/>
        <v>-7.1525209234127876E-2</v>
      </c>
      <c r="AJ28">
        <f t="shared" ca="1" si="39"/>
        <v>3.5685003269267185E-2</v>
      </c>
      <c r="AK28">
        <f t="shared" ca="1" si="40"/>
        <v>-2.2034967205477474E-3</v>
      </c>
      <c r="AL28">
        <f t="shared" ca="1" si="41"/>
        <v>1.7900874127720701E-3</v>
      </c>
      <c r="AM28">
        <f t="shared" ca="1" si="42"/>
        <v>1.0022691140936161E-3</v>
      </c>
      <c r="AN28">
        <f t="shared" si="43"/>
        <v>-5.0879633387528366E-3</v>
      </c>
      <c r="AO28">
        <f t="shared" si="44"/>
        <v>0.4477159028163249</v>
      </c>
      <c r="AP28">
        <f t="shared" ca="1" si="45"/>
        <v>2.9645983170325883E-3</v>
      </c>
      <c r="AQ28">
        <f t="shared" si="46"/>
        <v>-3.5606693487187265E-3</v>
      </c>
      <c r="AR28">
        <f t="shared" ca="1" si="47"/>
        <v>1.3013906882735071E-3</v>
      </c>
      <c r="AS28">
        <f t="shared" si="48"/>
        <v>2.3830988365196848E-3</v>
      </c>
      <c r="AT28" s="123" t="s">
        <v>1789</v>
      </c>
      <c r="AU28" s="123" t="s">
        <v>1789</v>
      </c>
      <c r="AV28" s="123" t="s">
        <v>1789</v>
      </c>
      <c r="AW28" s="123" t="s">
        <v>1789</v>
      </c>
      <c r="AX28" s="123">
        <v>0</v>
      </c>
      <c r="AY28" s="123">
        <v>0</v>
      </c>
      <c r="AZ28" s="123">
        <v>0</v>
      </c>
      <c r="BA28" s="123">
        <v>0</v>
      </c>
      <c r="BB28" s="123" t="s">
        <v>1789</v>
      </c>
      <c r="BC28" s="123" t="s">
        <v>1789</v>
      </c>
      <c r="BD28" s="123" t="s">
        <v>1789</v>
      </c>
      <c r="BE28" s="123" t="s">
        <v>1789</v>
      </c>
      <c r="BF28" s="123" t="s">
        <v>1789</v>
      </c>
      <c r="BG28" s="123" t="s">
        <v>1789</v>
      </c>
      <c r="BH28" s="123" t="s">
        <v>1789</v>
      </c>
      <c r="BI28" s="123" t="s">
        <v>1789</v>
      </c>
    </row>
    <row r="29" spans="1:61" x14ac:dyDescent="0.15">
      <c r="A29" t="str">
        <f>+Sheet1!A29</f>
        <v>1986Q1</v>
      </c>
      <c r="B29" s="121">
        <f>消費税調整!G29</f>
        <v>5.4732003087845761E-3</v>
      </c>
      <c r="C29">
        <f ca="1">+Sheet1!CZ29</f>
        <v>4.6676805822334242E-3</v>
      </c>
      <c r="D29">
        <f ca="1">+Sheet1!DB29</f>
        <v>-7.7905802838104698E-4</v>
      </c>
      <c r="E29">
        <f>+Sheet1!CS29</f>
        <v>1.338189588967453E-3</v>
      </c>
      <c r="F29">
        <f ca="1">+Sheet1!CU29</f>
        <v>-1.6870167120100917E-3</v>
      </c>
      <c r="G29">
        <f ca="1">+Sheet1!CV29</f>
        <v>1.7824711556930595E-2</v>
      </c>
      <c r="H29">
        <f>+Sheet1!CT29</f>
        <v>-1.2346610683362029E-2</v>
      </c>
      <c r="I29">
        <f ca="1">+Sheet1!FY29</f>
        <v>2.2099628977742872E-2</v>
      </c>
      <c r="J29">
        <f ca="1">+Sheet1!GE29</f>
        <v>-6.5618485213557176E-3</v>
      </c>
      <c r="K29">
        <f>+(1+Sheet1!FC29/100)^(1/4)-1</f>
        <v>1.533234401864636E-2</v>
      </c>
      <c r="L29">
        <f ca="1">+Sheet1!FT29</f>
        <v>7.4777622939580277E-2</v>
      </c>
      <c r="M29">
        <f ca="1">+Sheet1!FU29</f>
        <v>0.10013011215578539</v>
      </c>
      <c r="N29">
        <f ca="1">+Sheet1!IL29</f>
        <v>2.8767708928873021E-3</v>
      </c>
      <c r="O29">
        <f ca="1">+Sheet1!CW29</f>
        <v>-2.7971472082970001E-3</v>
      </c>
      <c r="P29" s="123">
        <f ca="1">+Sheet1!EZ29</f>
        <v>-1.969046585914255E-3</v>
      </c>
      <c r="Q29">
        <f>+Sheet1!IY29</f>
        <v>-7.114707870470101E-3</v>
      </c>
      <c r="R29" s="1">
        <f>+Sheet1!JB29</f>
        <v>3.5650824515928554</v>
      </c>
      <c r="S29">
        <f ca="1">+Sheet1!JE29</f>
        <v>1.448640784357768E-2</v>
      </c>
      <c r="T29">
        <f>+Sheet1!CY29</f>
        <v>-2.9049866015599696E-4</v>
      </c>
      <c r="U29">
        <f ca="1">安全金利!K27</f>
        <v>-6.3815934919331241E-5</v>
      </c>
      <c r="V29">
        <f>Sheet1!GJ49</f>
        <v>2.6303890643121948E-3</v>
      </c>
      <c r="X29" t="str">
        <f t="shared" si="28"/>
        <v>1986Q1</v>
      </c>
      <c r="Y29">
        <f t="shared" si="29"/>
        <v>5.1583247231276764E-3</v>
      </c>
      <c r="Z29">
        <f t="shared" ca="1" si="30"/>
        <v>2.3361611380522647E-3</v>
      </c>
      <c r="AA29">
        <f t="shared" ca="1" si="31"/>
        <v>1.6363443236032402E-3</v>
      </c>
      <c r="AB29">
        <f t="shared" si="32"/>
        <v>-3.7862209017150228E-3</v>
      </c>
      <c r="AC29">
        <f t="shared" ca="1" si="33"/>
        <v>-5.1284140346095448E-3</v>
      </c>
      <c r="AD29">
        <f t="shared" ca="1" si="34"/>
        <v>9.2082370171241313E-3</v>
      </c>
      <c r="AE29">
        <f t="shared" si="35"/>
        <v>-1.9123708373444261E-2</v>
      </c>
      <c r="AF29">
        <f t="shared" ca="1" si="36"/>
        <v>1.6409664670552465E-2</v>
      </c>
      <c r="AG29">
        <f t="shared" ca="1" si="37"/>
        <v>-6.4928005118170887E-3</v>
      </c>
      <c r="AH29" s="121">
        <f t="shared" si="17"/>
        <v>1.533234401864636E-2</v>
      </c>
      <c r="AI29">
        <f t="shared" ca="1" si="38"/>
        <v>6.9172990465921486E-2</v>
      </c>
      <c r="AJ29">
        <f t="shared" ca="1" si="39"/>
        <v>8.5392864483113506E-2</v>
      </c>
      <c r="AK29">
        <f t="shared" ca="1" si="40"/>
        <v>-3.8095636122347631E-3</v>
      </c>
      <c r="AL29">
        <f t="shared" ca="1" si="41"/>
        <v>-1.0228028837565161E-2</v>
      </c>
      <c r="AM29">
        <f t="shared" ca="1" si="42"/>
        <v>-3.9517497478620892E-3</v>
      </c>
      <c r="AN29">
        <f t="shared" si="43"/>
        <v>-6.337521866440903E-3</v>
      </c>
      <c r="AO29">
        <f t="shared" si="44"/>
        <v>0.46600776125009835</v>
      </c>
      <c r="AP29">
        <f t="shared" ca="1" si="45"/>
        <v>7.2585153809916168E-3</v>
      </c>
      <c r="AQ29">
        <f t="shared" si="46"/>
        <v>1.0065048085676669E-3</v>
      </c>
      <c r="AR29">
        <f t="shared" ca="1" si="47"/>
        <v>-6.3815934919331241E-5</v>
      </c>
      <c r="AS29">
        <f t="shared" si="48"/>
        <v>2.8326165968179653E-3</v>
      </c>
      <c r="AT29" s="123" t="s">
        <v>1789</v>
      </c>
      <c r="AU29" s="123" t="s">
        <v>1789</v>
      </c>
      <c r="AV29" s="123" t="s">
        <v>1789</v>
      </c>
      <c r="AW29" s="123" t="s">
        <v>1789</v>
      </c>
      <c r="AX29" s="123">
        <v>0</v>
      </c>
      <c r="AY29" s="123">
        <v>0</v>
      </c>
      <c r="AZ29" s="123">
        <v>0</v>
      </c>
      <c r="BA29" s="123">
        <v>0</v>
      </c>
      <c r="BB29" s="123" t="s">
        <v>1789</v>
      </c>
      <c r="BC29" s="123" t="s">
        <v>1789</v>
      </c>
      <c r="BD29" s="123" t="s">
        <v>1789</v>
      </c>
      <c r="BE29" s="123" t="s">
        <v>1789</v>
      </c>
      <c r="BF29" s="123" t="s">
        <v>1789</v>
      </c>
      <c r="BG29" s="123" t="s">
        <v>1789</v>
      </c>
      <c r="BH29" s="123" t="s">
        <v>1789</v>
      </c>
      <c r="BI29" s="123" t="s">
        <v>1789</v>
      </c>
    </row>
    <row r="30" spans="1:61" x14ac:dyDescent="0.15">
      <c r="A30" t="str">
        <f>+Sheet1!A30</f>
        <v>1986Q2</v>
      </c>
      <c r="B30" s="121">
        <f>消費税調整!G30</f>
        <v>1.0251390435174926E-2</v>
      </c>
      <c r="C30">
        <f ca="1">+Sheet1!CZ30</f>
        <v>-4.2898447316314038E-4</v>
      </c>
      <c r="D30">
        <f ca="1">+Sheet1!DB30</f>
        <v>-5.2129207655054162E-3</v>
      </c>
      <c r="E30">
        <f>+Sheet1!CS30</f>
        <v>-5.286584516365273E-3</v>
      </c>
      <c r="F30">
        <f ca="1">+Sheet1!CU30</f>
        <v>-1.5092929660750931E-4</v>
      </c>
      <c r="G30">
        <f ca="1">+Sheet1!CV30</f>
        <v>3.6462060973273647E-2</v>
      </c>
      <c r="H30">
        <f>+Sheet1!CT30</f>
        <v>2.3098608328979031E-2</v>
      </c>
      <c r="I30">
        <f ca="1">+Sheet1!FY30</f>
        <v>-1.0573273696785174E-2</v>
      </c>
      <c r="J30">
        <f ca="1">+Sheet1!GE30</f>
        <v>4.1530113112304631E-3</v>
      </c>
      <c r="K30">
        <f>+(1+Sheet1!FC30/100)^(1/4)-1</f>
        <v>1.1377598366600683E-2</v>
      </c>
      <c r="L30">
        <f ca="1">+Sheet1!FT30</f>
        <v>9.7632723909019059E-2</v>
      </c>
      <c r="M30">
        <f ca="1">+Sheet1!FU30</f>
        <v>0.14707393629827409</v>
      </c>
      <c r="N30">
        <f ca="1">+Sheet1!IL30</f>
        <v>-8.3526977069009727E-3</v>
      </c>
      <c r="O30">
        <f ca="1">+Sheet1!CW30</f>
        <v>2.7391392301689264E-2</v>
      </c>
      <c r="P30" s="123">
        <f ca="1">+Sheet1!EZ30</f>
        <v>-1.0744460707340978E-2</v>
      </c>
      <c r="Q30">
        <f>+Sheet1!IY30</f>
        <v>-1.2222485477789964E-2</v>
      </c>
      <c r="R30" s="1">
        <f>+Sheet1!JB30</f>
        <v>3.4622235954395473</v>
      </c>
      <c r="S30">
        <f ca="1">+Sheet1!JE30</f>
        <v>-1.845609767174269E-2</v>
      </c>
      <c r="T30">
        <f>+Sheet1!CY30</f>
        <v>-4.5975034064745079E-3</v>
      </c>
      <c r="U30">
        <f ca="1">安全金利!K28</f>
        <v>3.3368353228968584E-3</v>
      </c>
      <c r="V30">
        <f>Sheet1!GJ50</f>
        <v>2.8266730346703578E-3</v>
      </c>
      <c r="X30" t="str">
        <f t="shared" si="28"/>
        <v>1986Q2</v>
      </c>
      <c r="Y30">
        <f t="shared" si="29"/>
        <v>9.9365148495180276E-3</v>
      </c>
      <c r="Z30">
        <f t="shared" ca="1" si="30"/>
        <v>-2.7605039173443E-3</v>
      </c>
      <c r="AA30">
        <f t="shared" ca="1" si="31"/>
        <v>-2.7975184135211289E-3</v>
      </c>
      <c r="AB30">
        <f t="shared" si="32"/>
        <v>-1.0410995007047749E-2</v>
      </c>
      <c r="AC30">
        <f t="shared" ca="1" si="33"/>
        <v>-3.592326619206962E-3</v>
      </c>
      <c r="AD30">
        <f t="shared" ca="1" si="34"/>
        <v>2.7845586433467184E-2</v>
      </c>
      <c r="AE30">
        <f t="shared" si="35"/>
        <v>1.6321510638896797E-2</v>
      </c>
      <c r="AF30">
        <f t="shared" ca="1" si="36"/>
        <v>-1.626323800397558E-2</v>
      </c>
      <c r="AG30">
        <f t="shared" ca="1" si="37"/>
        <v>4.2220593207690921E-3</v>
      </c>
      <c r="AH30" s="121">
        <f t="shared" si="17"/>
        <v>1.1377598366600683E-2</v>
      </c>
      <c r="AI30">
        <f t="shared" ca="1" si="38"/>
        <v>9.2028091435360268E-2</v>
      </c>
      <c r="AJ30">
        <f t="shared" ca="1" si="39"/>
        <v>0.13233668862560222</v>
      </c>
      <c r="AK30">
        <f t="shared" ca="1" si="40"/>
        <v>-1.5039032212023039E-2</v>
      </c>
      <c r="AL30">
        <f t="shared" ca="1" si="41"/>
        <v>1.9960510672421102E-2</v>
      </c>
      <c r="AM30">
        <f t="shared" ca="1" si="42"/>
        <v>-1.2727163869288812E-2</v>
      </c>
      <c r="AN30">
        <f t="shared" si="43"/>
        <v>-1.1445299473760766E-2</v>
      </c>
      <c r="AO30">
        <f t="shared" si="44"/>
        <v>0.36314890509679021</v>
      </c>
      <c r="AP30">
        <f t="shared" ca="1" si="45"/>
        <v>-2.5683990134328753E-2</v>
      </c>
      <c r="AQ30">
        <f t="shared" si="46"/>
        <v>-3.3004999377508441E-3</v>
      </c>
      <c r="AR30">
        <f t="shared" ca="1" si="47"/>
        <v>3.3368353228968584E-3</v>
      </c>
      <c r="AS30">
        <f t="shared" si="48"/>
        <v>3.0289005671761283E-3</v>
      </c>
      <c r="AT30" s="123" t="s">
        <v>1789</v>
      </c>
      <c r="AU30" s="123" t="s">
        <v>1789</v>
      </c>
      <c r="AV30" s="123" t="s">
        <v>1789</v>
      </c>
      <c r="AW30" s="123" t="s">
        <v>1789</v>
      </c>
      <c r="AX30" s="123">
        <v>0</v>
      </c>
      <c r="AY30" s="123">
        <v>0</v>
      </c>
      <c r="AZ30" s="123">
        <v>0</v>
      </c>
      <c r="BA30" s="123">
        <v>0</v>
      </c>
      <c r="BB30" s="123" t="s">
        <v>1789</v>
      </c>
      <c r="BC30" s="123" t="s">
        <v>1789</v>
      </c>
      <c r="BD30" s="123" t="s">
        <v>1789</v>
      </c>
      <c r="BE30" s="123" t="s">
        <v>1789</v>
      </c>
      <c r="BF30" s="123" t="s">
        <v>1789</v>
      </c>
      <c r="BG30" s="123" t="s">
        <v>1789</v>
      </c>
      <c r="BH30" s="123" t="s">
        <v>1789</v>
      </c>
      <c r="BI30" s="123" t="s">
        <v>1789</v>
      </c>
    </row>
    <row r="31" spans="1:61" x14ac:dyDescent="0.15">
      <c r="A31" t="str">
        <f>+Sheet1!A31</f>
        <v>1986Q3</v>
      </c>
      <c r="B31" s="121">
        <f>消費税調整!G31</f>
        <v>2.0460559315050213E-3</v>
      </c>
      <c r="C31">
        <f ca="1">+Sheet1!CZ31</f>
        <v>-1.4156956145166724E-3</v>
      </c>
      <c r="D31">
        <f ca="1">+Sheet1!DB31</f>
        <v>-7.9877962611128138E-3</v>
      </c>
      <c r="E31">
        <f>+Sheet1!CS31</f>
        <v>3.2498512668074951E-3</v>
      </c>
      <c r="F31">
        <f ca="1">+Sheet1!CU31</f>
        <v>1.0606086630159587E-2</v>
      </c>
      <c r="G31">
        <f ca="1">+Sheet1!CV31</f>
        <v>3.5194763464198156E-2</v>
      </c>
      <c r="H31">
        <f>+Sheet1!CT31</f>
        <v>1.0651108557774799E-3</v>
      </c>
      <c r="I31">
        <f ca="1">+Sheet1!FY31</f>
        <v>1.3381914505486823E-2</v>
      </c>
      <c r="J31">
        <f ca="1">+Sheet1!GE31</f>
        <v>-3.1734932015234571E-3</v>
      </c>
      <c r="K31">
        <f>+(1+Sheet1!FC31/100)^(1/4)-1</f>
        <v>1.1520548658470409E-2</v>
      </c>
      <c r="L31">
        <f ca="1">+Sheet1!FT31</f>
        <v>0.21236629259736428</v>
      </c>
      <c r="M31">
        <f ca="1">+Sheet1!FU31</f>
        <v>0.11146570038717059</v>
      </c>
      <c r="N31">
        <f ca="1">+Sheet1!IL31</f>
        <v>-3.9819834263173908E-3</v>
      </c>
      <c r="O31">
        <f ca="1">+Sheet1!CW31</f>
        <v>1.2206253095042384E-2</v>
      </c>
      <c r="P31" s="123">
        <f ca="1">+Sheet1!EZ31</f>
        <v>2.1496738179800855E-3</v>
      </c>
      <c r="Q31">
        <f>+Sheet1!IY31</f>
        <v>-9.8190385387420687E-3</v>
      </c>
      <c r="R31" s="1">
        <f>+Sheet1!JB31</f>
        <v>3.3709762178705196</v>
      </c>
      <c r="S31">
        <f ca="1">+Sheet1!JE31</f>
        <v>-6.244443125828932E-3</v>
      </c>
      <c r="T31">
        <f>+Sheet1!CY31</f>
        <v>-7.4493947334906127E-3</v>
      </c>
      <c r="U31">
        <f ca="1">安全金利!K29</f>
        <v>1.5798876726695887E-3</v>
      </c>
      <c r="V31">
        <f>Sheet1!GJ51</f>
        <v>2.5909355703733687E-3</v>
      </c>
      <c r="X31" t="str">
        <f t="shared" si="28"/>
        <v>1986Q3</v>
      </c>
      <c r="Y31">
        <f t="shared" si="29"/>
        <v>1.731180345848122E-3</v>
      </c>
      <c r="Z31">
        <f t="shared" ca="1" si="30"/>
        <v>-3.7472150586978321E-3</v>
      </c>
      <c r="AA31">
        <f t="shared" ca="1" si="31"/>
        <v>-5.5723939091285261E-3</v>
      </c>
      <c r="AB31">
        <f t="shared" si="32"/>
        <v>-1.8745592238749807E-3</v>
      </c>
      <c r="AC31">
        <f t="shared" ca="1" si="33"/>
        <v>7.1646893075601337E-3</v>
      </c>
      <c r="AD31">
        <f t="shared" ca="1" si="34"/>
        <v>2.6578288924391694E-2</v>
      </c>
      <c r="AE31">
        <f t="shared" si="35"/>
        <v>-5.7119868343047525E-3</v>
      </c>
      <c r="AF31">
        <f t="shared" ca="1" si="36"/>
        <v>7.6919501982964161E-3</v>
      </c>
      <c r="AG31">
        <f t="shared" ca="1" si="37"/>
        <v>-3.1044451919848277E-3</v>
      </c>
      <c r="AH31" s="121">
        <f t="shared" si="17"/>
        <v>1.1520548658470409E-2</v>
      </c>
      <c r="AI31">
        <f t="shared" ca="1" si="38"/>
        <v>0.20676166012370548</v>
      </c>
      <c r="AJ31">
        <f t="shared" ca="1" si="39"/>
        <v>9.6728452714498703E-2</v>
      </c>
      <c r="AK31">
        <f t="shared" ca="1" si="40"/>
        <v>-1.0668317931439457E-2</v>
      </c>
      <c r="AL31">
        <f t="shared" ca="1" si="41"/>
        <v>4.7753714657742226E-3</v>
      </c>
      <c r="AM31">
        <f t="shared" ca="1" si="42"/>
        <v>1.6697065603225132E-4</v>
      </c>
      <c r="AN31">
        <f t="shared" si="43"/>
        <v>-9.0418525347128707E-3</v>
      </c>
      <c r="AO31">
        <f t="shared" si="44"/>
        <v>0.27190152752776253</v>
      </c>
      <c r="AP31">
        <f t="shared" ca="1" si="45"/>
        <v>-1.3472335588414996E-2</v>
      </c>
      <c r="AQ31">
        <f t="shared" si="46"/>
        <v>-6.1523912647669489E-3</v>
      </c>
      <c r="AR31">
        <f t="shared" ca="1" si="47"/>
        <v>1.5798876726695887E-3</v>
      </c>
      <c r="AS31">
        <f t="shared" si="48"/>
        <v>2.7931631028791392E-3</v>
      </c>
      <c r="AT31" s="123" t="s">
        <v>1789</v>
      </c>
      <c r="AU31" s="123" t="s">
        <v>1789</v>
      </c>
      <c r="AV31" s="123" t="s">
        <v>1789</v>
      </c>
      <c r="AW31" s="123" t="s">
        <v>1789</v>
      </c>
      <c r="AX31" s="123">
        <v>0</v>
      </c>
      <c r="AY31" s="123">
        <v>0</v>
      </c>
      <c r="AZ31" s="123">
        <v>0</v>
      </c>
      <c r="BA31" s="123">
        <v>0</v>
      </c>
      <c r="BB31" s="123" t="s">
        <v>1789</v>
      </c>
      <c r="BC31" s="123" t="s">
        <v>1789</v>
      </c>
      <c r="BD31" s="123" t="s">
        <v>1789</v>
      </c>
      <c r="BE31" s="123" t="s">
        <v>1789</v>
      </c>
      <c r="BF31" s="123" t="s">
        <v>1789</v>
      </c>
      <c r="BG31" s="123" t="s">
        <v>1789</v>
      </c>
      <c r="BH31" s="123" t="s">
        <v>1789</v>
      </c>
      <c r="BI31" s="123" t="s">
        <v>1789</v>
      </c>
    </row>
    <row r="32" spans="1:61" x14ac:dyDescent="0.15">
      <c r="A32" t="str">
        <f>+Sheet1!A32</f>
        <v>1986Q4</v>
      </c>
      <c r="B32" s="121">
        <f>消費税調整!G32</f>
        <v>-1.1922560899688876E-3</v>
      </c>
      <c r="C32">
        <f ca="1">+Sheet1!CZ32</f>
        <v>-3.3333102498054495E-4</v>
      </c>
      <c r="D32">
        <f ca="1">+Sheet1!DB32</f>
        <v>-4.1853916089521432E-3</v>
      </c>
      <c r="E32">
        <f>+Sheet1!CS32</f>
        <v>5.4149732511348083E-3</v>
      </c>
      <c r="F32">
        <f ca="1">+Sheet1!CU32</f>
        <v>-1.7250285923985683E-3</v>
      </c>
      <c r="G32">
        <f ca="1">+Sheet1!CV32</f>
        <v>2.8986605969288256E-2</v>
      </c>
      <c r="H32">
        <f>+Sheet1!CT32</f>
        <v>1.4343257326625709E-2</v>
      </c>
      <c r="I32">
        <f ca="1">+Sheet1!FY32</f>
        <v>7.7557193242744583E-3</v>
      </c>
      <c r="J32">
        <f ca="1">+Sheet1!GE32</f>
        <v>-4.7968635755996107E-3</v>
      </c>
      <c r="K32">
        <f>+(1+Sheet1!FC32/100)^(1/4)-1</f>
        <v>1.0464831909336336E-2</v>
      </c>
      <c r="L32">
        <f ca="1">+Sheet1!FT32</f>
        <v>-1.6129667000902279E-2</v>
      </c>
      <c r="M32">
        <f ca="1">+Sheet1!FU32</f>
        <v>7.8869475290127156E-3</v>
      </c>
      <c r="N32">
        <f ca="1">+Sheet1!IL32</f>
        <v>1.1799776368356977E-2</v>
      </c>
      <c r="O32">
        <f ca="1">+Sheet1!CW32</f>
        <v>1.9202173746997356E-2</v>
      </c>
      <c r="P32" s="123">
        <f ca="1">+Sheet1!EZ32</f>
        <v>5.2998083469051969E-3</v>
      </c>
      <c r="Q32">
        <f>+Sheet1!IY32</f>
        <v>-9.9824049434311234E-3</v>
      </c>
      <c r="R32" s="1">
        <f>+Sheet1!JB32</f>
        <v>3.306243787702718</v>
      </c>
      <c r="S32">
        <f ca="1">+Sheet1!JE32</f>
        <v>7.9105989090587445E-3</v>
      </c>
      <c r="T32">
        <f>+Sheet1!CY32</f>
        <v>-4.8762425704917756E-3</v>
      </c>
      <c r="U32">
        <f ca="1">安全金利!K30</f>
        <v>3.9946144016811402E-4</v>
      </c>
      <c r="V32">
        <f>Sheet1!GJ52</f>
        <v>2.4412963681213372E-3</v>
      </c>
      <c r="X32" t="str">
        <f t="shared" si="28"/>
        <v>1986Q4</v>
      </c>
      <c r="Y32">
        <f t="shared" si="29"/>
        <v>-1.5071316756257872E-3</v>
      </c>
      <c r="Z32">
        <f t="shared" ca="1" si="30"/>
        <v>-2.6648504691617046E-3</v>
      </c>
      <c r="AA32">
        <f t="shared" ca="1" si="31"/>
        <v>-1.7699892569678559E-3</v>
      </c>
      <c r="AB32">
        <f t="shared" si="32"/>
        <v>2.9056276045233247E-4</v>
      </c>
      <c r="AC32">
        <f t="shared" ca="1" si="33"/>
        <v>-5.1664259149980215E-3</v>
      </c>
      <c r="AD32">
        <f t="shared" ca="1" si="34"/>
        <v>2.037013142948179E-2</v>
      </c>
      <c r="AE32">
        <f t="shared" si="35"/>
        <v>7.5661596365434762E-3</v>
      </c>
      <c r="AF32">
        <f t="shared" ca="1" si="36"/>
        <v>2.0657550170840519E-3</v>
      </c>
      <c r="AG32">
        <f t="shared" ca="1" si="37"/>
        <v>-4.7278155660609817E-3</v>
      </c>
      <c r="AH32" s="121">
        <f t="shared" si="17"/>
        <v>1.0464831909336336E-2</v>
      </c>
      <c r="AI32">
        <f t="shared" ca="1" si="38"/>
        <v>-2.1734299474561073E-2</v>
      </c>
      <c r="AJ32">
        <f t="shared" ca="1" si="39"/>
        <v>-6.8503001436591663E-3</v>
      </c>
      <c r="AK32">
        <f t="shared" ca="1" si="40"/>
        <v>5.1134418632349113E-3</v>
      </c>
      <c r="AL32">
        <f t="shared" ca="1" si="41"/>
        <v>1.1771292117729194E-2</v>
      </c>
      <c r="AM32">
        <f t="shared" ca="1" si="42"/>
        <v>3.3171051849573627E-3</v>
      </c>
      <c r="AN32">
        <f t="shared" si="43"/>
        <v>-9.2052189394019254E-3</v>
      </c>
      <c r="AO32">
        <f t="shared" si="44"/>
        <v>0.20716909735996092</v>
      </c>
      <c r="AP32">
        <f t="shared" ca="1" si="45"/>
        <v>6.8270644647268168E-4</v>
      </c>
      <c r="AQ32">
        <f t="shared" si="46"/>
        <v>-3.5792391017681119E-3</v>
      </c>
      <c r="AR32">
        <f t="shared" ca="1" si="47"/>
        <v>3.9946144016811402E-4</v>
      </c>
      <c r="AS32">
        <f t="shared" si="48"/>
        <v>2.6435239006271077E-3</v>
      </c>
      <c r="AT32" s="123" t="s">
        <v>1789</v>
      </c>
      <c r="AU32" s="123" t="s">
        <v>1789</v>
      </c>
      <c r="AV32" s="123" t="s">
        <v>1789</v>
      </c>
      <c r="AW32" s="123" t="s">
        <v>1789</v>
      </c>
      <c r="AX32" s="123">
        <v>0</v>
      </c>
      <c r="AY32" s="123">
        <v>0</v>
      </c>
      <c r="AZ32" s="123">
        <v>0</v>
      </c>
      <c r="BA32" s="123">
        <v>0</v>
      </c>
      <c r="BB32" s="123" t="s">
        <v>1789</v>
      </c>
      <c r="BC32" s="123" t="s">
        <v>1789</v>
      </c>
      <c r="BD32" s="123" t="s">
        <v>1789</v>
      </c>
      <c r="BE32" s="123" t="s">
        <v>1789</v>
      </c>
      <c r="BF32" s="123" t="s">
        <v>1789</v>
      </c>
      <c r="BG32" s="123" t="s">
        <v>1789</v>
      </c>
      <c r="BH32" s="123" t="s">
        <v>1789</v>
      </c>
      <c r="BI32" s="123" t="s">
        <v>1789</v>
      </c>
    </row>
    <row r="33" spans="1:61" x14ac:dyDescent="0.15">
      <c r="A33" t="str">
        <f>+Sheet1!A33</f>
        <v>1987Q1</v>
      </c>
      <c r="B33" s="121">
        <f>消費税調整!G33</f>
        <v>-2.3195366316032854E-3</v>
      </c>
      <c r="C33">
        <f ca="1">+Sheet1!CZ33</f>
        <v>9.4182289316318909E-5</v>
      </c>
      <c r="D33">
        <f ca="1">+Sheet1!DB33</f>
        <v>-1.5819769156804129E-3</v>
      </c>
      <c r="E33">
        <f>+Sheet1!CS33</f>
        <v>-3.0119560109800603E-3</v>
      </c>
      <c r="F33">
        <f ca="1">+Sheet1!CU33</f>
        <v>8.5336930480060125E-3</v>
      </c>
      <c r="G33">
        <f ca="1">+Sheet1!CV33</f>
        <v>3.3636318775879644E-2</v>
      </c>
      <c r="H33">
        <f>+Sheet1!CT33</f>
        <v>-1.0417127038033196E-2</v>
      </c>
      <c r="I33">
        <f ca="1">+Sheet1!FY33</f>
        <v>1.0530690755969511E-2</v>
      </c>
      <c r="J33">
        <f ca="1">+Sheet1!GE33</f>
        <v>-8.6556287901402374E-4</v>
      </c>
      <c r="K33">
        <f>+(1+Sheet1!FC33/100)^(1/4)-1</f>
        <v>1.0338078454113386E-2</v>
      </c>
      <c r="L33">
        <f ca="1">+Sheet1!FT33</f>
        <v>0.42069451454210155</v>
      </c>
      <c r="M33">
        <f ca="1">+Sheet1!FU33</f>
        <v>9.8024629074879507E-2</v>
      </c>
      <c r="N33">
        <f ca="1">+Sheet1!IL33</f>
        <v>-1.4189780653433119E-2</v>
      </c>
      <c r="O33">
        <f ca="1">+Sheet1!CW33</f>
        <v>4.4663875439070189E-3</v>
      </c>
      <c r="P33" s="123">
        <f ca="1">+Sheet1!EZ33</f>
        <v>-5.8247726949136975E-3</v>
      </c>
      <c r="Q33">
        <f>+Sheet1!IY33</f>
        <v>8.211969902598204E-3</v>
      </c>
      <c r="R33" s="1">
        <f>+Sheet1!JB33</f>
        <v>3.0743601124268225</v>
      </c>
      <c r="S33">
        <f ca="1">+Sheet1!JE33</f>
        <v>-3.3998708530267568E-2</v>
      </c>
      <c r="T33">
        <f>+Sheet1!CY33</f>
        <v>-2.8354939796540845E-3</v>
      </c>
      <c r="U33">
        <f ca="1">安全金利!K31</f>
        <v>6.8985801573662187E-5</v>
      </c>
      <c r="V33">
        <f>Sheet1!GJ53</f>
        <v>2.294442279302129E-3</v>
      </c>
      <c r="X33" t="str">
        <f t="shared" si="28"/>
        <v>1987Q1</v>
      </c>
      <c r="Y33">
        <f t="shared" si="29"/>
        <v>-2.6344122172601847E-3</v>
      </c>
      <c r="Z33">
        <f t="shared" ca="1" si="30"/>
        <v>-2.2373371548648404E-3</v>
      </c>
      <c r="AA33">
        <f t="shared" ca="1" si="31"/>
        <v>8.3342543630387437E-4</v>
      </c>
      <c r="AB33">
        <f t="shared" si="32"/>
        <v>-8.1363665016625369E-3</v>
      </c>
      <c r="AC33">
        <f t="shared" ca="1" si="33"/>
        <v>5.0922957254065596E-3</v>
      </c>
      <c r="AD33">
        <f t="shared" ca="1" si="34"/>
        <v>2.5019844236073181E-2</v>
      </c>
      <c r="AE33">
        <f t="shared" si="35"/>
        <v>-1.719422472811543E-2</v>
      </c>
      <c r="AF33">
        <f t="shared" ca="1" si="36"/>
        <v>4.8407264487791051E-3</v>
      </c>
      <c r="AG33">
        <f t="shared" ca="1" si="37"/>
        <v>-7.9651486947539458E-4</v>
      </c>
      <c r="AH33" s="121">
        <f t="shared" si="17"/>
        <v>1.0338078454113386E-2</v>
      </c>
      <c r="AI33">
        <f t="shared" ca="1" si="38"/>
        <v>0.41508988206844277</v>
      </c>
      <c r="AJ33">
        <f t="shared" ca="1" si="39"/>
        <v>8.3287381402207622E-2</v>
      </c>
      <c r="AK33">
        <f t="shared" ca="1" si="40"/>
        <v>-2.0876115158555184E-2</v>
      </c>
      <c r="AL33">
        <f t="shared" ca="1" si="41"/>
        <v>-2.9644940853611424E-3</v>
      </c>
      <c r="AM33">
        <f t="shared" ca="1" si="42"/>
        <v>-7.8074758568615317E-3</v>
      </c>
      <c r="AN33">
        <f t="shared" si="43"/>
        <v>8.989155906627402E-3</v>
      </c>
      <c r="AO33">
        <f t="shared" si="44"/>
        <v>-2.4714577915934566E-2</v>
      </c>
      <c r="AP33">
        <f t="shared" ca="1" si="45"/>
        <v>-4.1226600992853635E-2</v>
      </c>
      <c r="AQ33">
        <f t="shared" si="46"/>
        <v>-1.5384905109304206E-3</v>
      </c>
      <c r="AR33">
        <f t="shared" ca="1" si="47"/>
        <v>6.8985801573662187E-5</v>
      </c>
      <c r="AS33">
        <f t="shared" si="48"/>
        <v>2.4966698118078995E-3</v>
      </c>
      <c r="AT33" s="123" t="s">
        <v>1789</v>
      </c>
      <c r="AU33" s="123" t="s">
        <v>1789</v>
      </c>
      <c r="AV33" s="123" t="s">
        <v>1789</v>
      </c>
      <c r="AW33" s="123" t="s">
        <v>1789</v>
      </c>
      <c r="AX33" s="123">
        <v>0</v>
      </c>
      <c r="AY33" s="123">
        <v>0</v>
      </c>
      <c r="AZ33" s="123">
        <v>0</v>
      </c>
      <c r="BA33" s="123">
        <v>0</v>
      </c>
      <c r="BB33" s="123" t="s">
        <v>1789</v>
      </c>
      <c r="BC33" s="123" t="s">
        <v>1789</v>
      </c>
      <c r="BD33" s="123" t="s">
        <v>1789</v>
      </c>
      <c r="BE33" s="123" t="s">
        <v>1789</v>
      </c>
      <c r="BF33" s="123" t="s">
        <v>1789</v>
      </c>
      <c r="BG33" s="123" t="s">
        <v>1789</v>
      </c>
      <c r="BH33" s="123" t="s">
        <v>1789</v>
      </c>
      <c r="BI33" s="123" t="s">
        <v>1789</v>
      </c>
    </row>
    <row r="34" spans="1:61" x14ac:dyDescent="0.15">
      <c r="A34" t="str">
        <f>+Sheet1!A34</f>
        <v>1987Q2</v>
      </c>
      <c r="B34" s="121">
        <f>消費税調整!G34</f>
        <v>-3.3349786645527229E-3</v>
      </c>
      <c r="C34">
        <f ca="1">+Sheet1!CZ34</f>
        <v>6.8737781030536937E-3</v>
      </c>
      <c r="D34">
        <f ca="1">+Sheet1!DB34</f>
        <v>-5.700494832961517E-3</v>
      </c>
      <c r="E34">
        <f>+Sheet1!CS34</f>
        <v>1.8521086946143437E-2</v>
      </c>
      <c r="F34">
        <f ca="1">+Sheet1!CU34</f>
        <v>5.6895259243021556E-3</v>
      </c>
      <c r="G34">
        <f ca="1">+Sheet1!CV34</f>
        <v>4.4045245498553369E-2</v>
      </c>
      <c r="H34">
        <f>+Sheet1!CT34</f>
        <v>2.0111390981237126E-2</v>
      </c>
      <c r="I34">
        <f ca="1">+Sheet1!FY34</f>
        <v>-3.6839651649031089E-3</v>
      </c>
      <c r="J34">
        <f ca="1">+Sheet1!GE34</f>
        <v>6.7877895409199883E-3</v>
      </c>
      <c r="K34">
        <f>+(1+Sheet1!FC34/100)^(1/4)-1</f>
        <v>8.4892037109249863E-3</v>
      </c>
      <c r="L34">
        <f ca="1">+Sheet1!FT34</f>
        <v>0.2223028434606098</v>
      </c>
      <c r="M34">
        <f ca="1">+Sheet1!FU34</f>
        <v>0.11459270095842931</v>
      </c>
      <c r="N34">
        <f ca="1">+Sheet1!IL34</f>
        <v>2.7976317621752372E-2</v>
      </c>
      <c r="O34">
        <f ca="1">+Sheet1!CW34</f>
        <v>2.8380372726016252E-2</v>
      </c>
      <c r="P34" s="123">
        <f ca="1">+Sheet1!EZ34</f>
        <v>7.3684419484623563E-3</v>
      </c>
      <c r="Q34">
        <f>+Sheet1!IY34</f>
        <v>-5.7007554744859671E-3</v>
      </c>
      <c r="R34" s="1">
        <f>+Sheet1!JB34</f>
        <v>2.9781011878429586</v>
      </c>
      <c r="S34">
        <f ca="1">+Sheet1!JE34</f>
        <v>2.1962803646572875E-2</v>
      </c>
      <c r="T34">
        <f>+Sheet1!CY34</f>
        <v>-7.7950683754178787E-3</v>
      </c>
      <c r="U34">
        <f ca="1">安全金利!K32</f>
        <v>1.5621840132631348E-3</v>
      </c>
      <c r="V34">
        <f>Sheet1!GJ54</f>
        <v>2.2183053661393873E-3</v>
      </c>
      <c r="X34" t="str">
        <f t="shared" si="28"/>
        <v>1987Q2</v>
      </c>
      <c r="Y34">
        <f t="shared" si="29"/>
        <v>-3.6498542502096222E-3</v>
      </c>
      <c r="Z34">
        <f t="shared" ca="1" si="30"/>
        <v>4.5422586588725342E-3</v>
      </c>
      <c r="AA34">
        <f t="shared" ca="1" si="31"/>
        <v>-3.2850924809772297E-3</v>
      </c>
      <c r="AB34">
        <f t="shared" si="32"/>
        <v>1.339667645546096E-2</v>
      </c>
      <c r="AC34">
        <f t="shared" ca="1" si="33"/>
        <v>2.2481286017027027E-3</v>
      </c>
      <c r="AD34">
        <f t="shared" ca="1" si="34"/>
        <v>3.5428770958746907E-2</v>
      </c>
      <c r="AE34">
        <f t="shared" si="35"/>
        <v>1.3334293291154892E-2</v>
      </c>
      <c r="AF34">
        <f t="shared" ca="1" si="36"/>
        <v>-9.3739294720935149E-3</v>
      </c>
      <c r="AG34">
        <f t="shared" ca="1" si="37"/>
        <v>6.8568375504586172E-3</v>
      </c>
      <c r="AH34" s="121">
        <f t="shared" si="17"/>
        <v>8.4892037109249863E-3</v>
      </c>
      <c r="AI34">
        <f t="shared" ca="1" si="38"/>
        <v>0.216698210986951</v>
      </c>
      <c r="AJ34">
        <f t="shared" ca="1" si="39"/>
        <v>9.9855453285757428E-2</v>
      </c>
      <c r="AK34">
        <f t="shared" ca="1" si="40"/>
        <v>2.1289983116630308E-2</v>
      </c>
      <c r="AL34">
        <f t="shared" ca="1" si="41"/>
        <v>2.0949491096748089E-2</v>
      </c>
      <c r="AM34">
        <f t="shared" ca="1" si="42"/>
        <v>5.3857387865145221E-3</v>
      </c>
      <c r="AN34">
        <f t="shared" si="43"/>
        <v>-4.9235694704567691E-3</v>
      </c>
      <c r="AO34">
        <f t="shared" si="44"/>
        <v>-0.12097350249979844</v>
      </c>
      <c r="AP34">
        <f t="shared" ca="1" si="45"/>
        <v>1.4734911183986812E-2</v>
      </c>
      <c r="AQ34">
        <f t="shared" si="46"/>
        <v>-6.4980649066942149E-3</v>
      </c>
      <c r="AR34">
        <f t="shared" ca="1" si="47"/>
        <v>1.5621840132631348E-3</v>
      </c>
      <c r="AS34">
        <f t="shared" si="48"/>
        <v>2.4205328986451578E-3</v>
      </c>
      <c r="AT34" s="123" t="s">
        <v>1789</v>
      </c>
      <c r="AU34" s="123" t="s">
        <v>1789</v>
      </c>
      <c r="AV34" s="123" t="s">
        <v>1789</v>
      </c>
      <c r="AW34" s="123" t="s">
        <v>1789</v>
      </c>
      <c r="AX34" s="123">
        <v>0</v>
      </c>
      <c r="AY34" s="123">
        <v>0</v>
      </c>
      <c r="AZ34" s="123">
        <v>0</v>
      </c>
      <c r="BA34" s="123">
        <v>0</v>
      </c>
      <c r="BB34" s="123" t="s">
        <v>1789</v>
      </c>
      <c r="BC34" s="123" t="s">
        <v>1789</v>
      </c>
      <c r="BD34" s="123" t="s">
        <v>1789</v>
      </c>
      <c r="BE34" s="123" t="s">
        <v>1789</v>
      </c>
      <c r="BF34" s="123" t="s">
        <v>1789</v>
      </c>
      <c r="BG34" s="123" t="s">
        <v>1789</v>
      </c>
      <c r="BH34" s="123" t="s">
        <v>1789</v>
      </c>
      <c r="BI34" s="123" t="s">
        <v>1789</v>
      </c>
    </row>
    <row r="35" spans="1:61" x14ac:dyDescent="0.15">
      <c r="A35" t="str">
        <f>+Sheet1!A35</f>
        <v>1987Q3</v>
      </c>
      <c r="B35" s="121">
        <f>消費税調整!G35</f>
        <v>2.5020579003972297E-3</v>
      </c>
      <c r="C35">
        <f ca="1">+Sheet1!CZ35</f>
        <v>2.484599256813276E-3</v>
      </c>
      <c r="D35">
        <f ca="1">+Sheet1!DB35</f>
        <v>3.0509364100109052E-3</v>
      </c>
      <c r="E35">
        <f>+Sheet1!CS35</f>
        <v>1.7303288241462347E-2</v>
      </c>
      <c r="F35">
        <f ca="1">+Sheet1!CU35</f>
        <v>9.0796052140347701E-3</v>
      </c>
      <c r="G35">
        <f ca="1">+Sheet1!CV35</f>
        <v>5.90152683010002E-2</v>
      </c>
      <c r="H35">
        <f>+Sheet1!CT35</f>
        <v>3.600406552914992E-2</v>
      </c>
      <c r="I35">
        <f ca="1">+Sheet1!FY35</f>
        <v>6.6111662650236312E-4</v>
      </c>
      <c r="J35">
        <f ca="1">+Sheet1!GE35</f>
        <v>3.432224967045793E-3</v>
      </c>
      <c r="K35">
        <f>+(1+Sheet1!FC35/100)^(1/4)-1</f>
        <v>8.3321986917792579E-3</v>
      </c>
      <c r="L35">
        <f ca="1">+Sheet1!FT35</f>
        <v>-8.3740929054396993E-2</v>
      </c>
      <c r="M35">
        <f ca="1">+Sheet1!FU35</f>
        <v>6.5298599184933928E-2</v>
      </c>
      <c r="N35">
        <f ca="1">+Sheet1!IL35</f>
        <v>2.4134600738465024E-2</v>
      </c>
      <c r="O35">
        <f ca="1">+Sheet1!CW35</f>
        <v>4.4076850785391981E-2</v>
      </c>
      <c r="P35" s="123">
        <f ca="1">+Sheet1!EZ35</f>
        <v>8.3460791298588122E-3</v>
      </c>
      <c r="Q35">
        <f>+Sheet1!IY35</f>
        <v>1.3801847134807203E-2</v>
      </c>
      <c r="R35" s="1">
        <f>+Sheet1!JB35</f>
        <v>2.8111313187067601</v>
      </c>
      <c r="S35">
        <f ca="1">+Sheet1!JE35</f>
        <v>5.0024579960606949E-3</v>
      </c>
      <c r="T35">
        <f>+Sheet1!CY35</f>
        <v>7.2755520106618406E-4</v>
      </c>
      <c r="U35">
        <f ca="1">安全金利!K33</f>
        <v>1.0814122363083101E-3</v>
      </c>
      <c r="V35">
        <f>Sheet1!GJ55</f>
        <v>2.5020601353530894E-3</v>
      </c>
      <c r="X35" t="str">
        <f t="shared" si="28"/>
        <v>1987Q3</v>
      </c>
      <c r="Y35">
        <f t="shared" si="29"/>
        <v>2.1871823147403303E-3</v>
      </c>
      <c r="Z35">
        <f t="shared" ca="1" si="30"/>
        <v>1.5307981263211652E-4</v>
      </c>
      <c r="AA35">
        <f t="shared" ca="1" si="31"/>
        <v>5.466338761995192E-3</v>
      </c>
      <c r="AB35">
        <f t="shared" si="32"/>
        <v>1.217887775077987E-2</v>
      </c>
      <c r="AC35">
        <f t="shared" ca="1" si="33"/>
        <v>5.6382078914353172E-3</v>
      </c>
      <c r="AD35">
        <f t="shared" ca="1" si="34"/>
        <v>5.0398793761193737E-2</v>
      </c>
      <c r="AE35">
        <f t="shared" si="35"/>
        <v>2.9226967839067686E-2</v>
      </c>
      <c r="AF35">
        <f t="shared" ca="1" si="36"/>
        <v>-5.0288476806880436E-3</v>
      </c>
      <c r="AG35">
        <f t="shared" ca="1" si="37"/>
        <v>3.5012729765844224E-3</v>
      </c>
      <c r="AH35" s="121">
        <f t="shared" si="17"/>
        <v>8.3321986917792579E-3</v>
      </c>
      <c r="AI35">
        <f t="shared" ca="1" si="38"/>
        <v>-8.9345561528055784E-2</v>
      </c>
      <c r="AJ35">
        <f t="shared" ca="1" si="39"/>
        <v>5.0561351512262043E-2</v>
      </c>
      <c r="AK35">
        <f t="shared" ca="1" si="40"/>
        <v>1.744826623334296E-2</v>
      </c>
      <c r="AL35">
        <f t="shared" ca="1" si="41"/>
        <v>3.6645969156123823E-2</v>
      </c>
      <c r="AM35">
        <f t="shared" ca="1" si="42"/>
        <v>6.363375967910978E-3</v>
      </c>
      <c r="AN35">
        <f t="shared" si="43"/>
        <v>1.4579033138836401E-2</v>
      </c>
      <c r="AO35">
        <f t="shared" si="44"/>
        <v>-0.28794337163599693</v>
      </c>
      <c r="AP35">
        <f t="shared" ca="1" si="45"/>
        <v>-2.2254344665253679E-3</v>
      </c>
      <c r="AQ35">
        <f t="shared" si="46"/>
        <v>2.0245586697898478E-3</v>
      </c>
      <c r="AR35">
        <f t="shared" ca="1" si="47"/>
        <v>1.0814122363083101E-3</v>
      </c>
      <c r="AS35">
        <f t="shared" si="48"/>
        <v>2.7042876678588599E-3</v>
      </c>
      <c r="AT35" s="123" t="s">
        <v>1789</v>
      </c>
      <c r="AU35" s="123" t="s">
        <v>1789</v>
      </c>
      <c r="AV35" s="123" t="s">
        <v>1789</v>
      </c>
      <c r="AW35" s="123" t="s">
        <v>1789</v>
      </c>
      <c r="AX35" s="123">
        <v>0</v>
      </c>
      <c r="AY35" s="123">
        <v>0</v>
      </c>
      <c r="AZ35" s="123">
        <v>0</v>
      </c>
      <c r="BA35" s="123">
        <v>0</v>
      </c>
      <c r="BB35" s="123" t="s">
        <v>1789</v>
      </c>
      <c r="BC35" s="123" t="s">
        <v>1789</v>
      </c>
      <c r="BD35" s="123" t="s">
        <v>1789</v>
      </c>
      <c r="BE35" s="123" t="s">
        <v>1789</v>
      </c>
      <c r="BF35" s="123" t="s">
        <v>1789</v>
      </c>
      <c r="BG35" s="123" t="s">
        <v>1789</v>
      </c>
      <c r="BH35" s="123" t="s">
        <v>1789</v>
      </c>
      <c r="BI35" s="123" t="s">
        <v>1789</v>
      </c>
    </row>
    <row r="36" spans="1:61" x14ac:dyDescent="0.15">
      <c r="A36" t="str">
        <f>+Sheet1!A36</f>
        <v>1987Q4</v>
      </c>
      <c r="B36" s="121">
        <f>消費税調整!G36</f>
        <v>-1.1889580280796857E-3</v>
      </c>
      <c r="C36">
        <f ca="1">+Sheet1!CZ36</f>
        <v>1.4008007505808395E-3</v>
      </c>
      <c r="D36">
        <f ca="1">+Sheet1!DB36</f>
        <v>1.9021113655468414E-4</v>
      </c>
      <c r="E36">
        <f>+Sheet1!CS36</f>
        <v>2.2974506385672486E-2</v>
      </c>
      <c r="F36">
        <f ca="1">+Sheet1!CU36</f>
        <v>1.0887860413435743E-2</v>
      </c>
      <c r="G36">
        <f ca="1">+Sheet1!CV36</f>
        <v>7.2488276265511423E-2</v>
      </c>
      <c r="H36">
        <f>+Sheet1!CT36</f>
        <v>2.0535426625376097E-2</v>
      </c>
      <c r="I36">
        <f ca="1">+Sheet1!FY36</f>
        <v>1.5696156116570773E-3</v>
      </c>
      <c r="J36">
        <f ca="1">+Sheet1!GE36</f>
        <v>1.0375295393490453E-2</v>
      </c>
      <c r="K36">
        <f>+(1+Sheet1!FC36/100)^(1/4)-1</f>
        <v>9.0305197975124596E-3</v>
      </c>
      <c r="L36">
        <f ca="1">+Sheet1!FT36</f>
        <v>-0.17800953447102991</v>
      </c>
      <c r="M36">
        <f ca="1">+Sheet1!FU36</f>
        <v>-8.7732916879138048E-2</v>
      </c>
      <c r="N36">
        <f ca="1">+Sheet1!IL36</f>
        <v>3.2824077855897013E-2</v>
      </c>
      <c r="O36">
        <f ca="1">+Sheet1!CW36</f>
        <v>3.9207742929505206E-2</v>
      </c>
      <c r="P36" s="123">
        <f ca="1">+Sheet1!EZ36</f>
        <v>9.3327321984015121E-3</v>
      </c>
      <c r="Q36">
        <f>+Sheet1!IY36</f>
        <v>1.8431189427298759E-2</v>
      </c>
      <c r="R36" s="1">
        <f>+Sheet1!JB36</f>
        <v>2.6720976258514235</v>
      </c>
      <c r="S36">
        <f ca="1">+Sheet1!JE36</f>
        <v>2.3903856181018254E-2</v>
      </c>
      <c r="T36">
        <f>+Sheet1!CY36</f>
        <v>7.3963605332103192E-5</v>
      </c>
      <c r="U36">
        <f ca="1">安全金利!K34</f>
        <v>-3.5302374106516154E-4</v>
      </c>
      <c r="V36">
        <f>Sheet1!GJ56</f>
        <v>2.4475886990187748E-3</v>
      </c>
      <c r="X36" t="str">
        <f t="shared" si="28"/>
        <v>1987Q4</v>
      </c>
      <c r="Y36">
        <f t="shared" si="29"/>
        <v>-1.503833613736585E-3</v>
      </c>
      <c r="Z36">
        <f t="shared" ca="1" si="30"/>
        <v>-9.3071869360032006E-4</v>
      </c>
      <c r="AA36">
        <f t="shared" ca="1" si="31"/>
        <v>2.6056134885389715E-3</v>
      </c>
      <c r="AB36">
        <f t="shared" si="32"/>
        <v>1.7850095894990009E-2</v>
      </c>
      <c r="AC36">
        <f t="shared" ca="1" si="33"/>
        <v>7.4464630908362903E-3</v>
      </c>
      <c r="AD36">
        <f t="shared" ca="1" si="34"/>
        <v>6.387180172570496E-2</v>
      </c>
      <c r="AE36">
        <f t="shared" si="35"/>
        <v>1.3758328935293863E-2</v>
      </c>
      <c r="AF36">
        <f t="shared" ca="1" si="36"/>
        <v>-4.1203486955333291E-3</v>
      </c>
      <c r="AG36">
        <f t="shared" ca="1" si="37"/>
        <v>1.0444343403029082E-2</v>
      </c>
      <c r="AH36" s="121">
        <f t="shared" si="17"/>
        <v>9.0305197975124596E-3</v>
      </c>
      <c r="AI36">
        <f t="shared" ca="1" si="38"/>
        <v>-0.18361416694468871</v>
      </c>
      <c r="AJ36">
        <f t="shared" ca="1" si="39"/>
        <v>-0.10247016455180993</v>
      </c>
      <c r="AK36">
        <f t="shared" ca="1" si="40"/>
        <v>2.6137743350774949E-2</v>
      </c>
      <c r="AL36">
        <f t="shared" ca="1" si="41"/>
        <v>3.1776861300237047E-2</v>
      </c>
      <c r="AM36">
        <f t="shared" ca="1" si="42"/>
        <v>7.3500290364536779E-3</v>
      </c>
      <c r="AN36">
        <f t="shared" si="43"/>
        <v>1.9208375431327959E-2</v>
      </c>
      <c r="AO36">
        <f t="shared" si="44"/>
        <v>-0.42697706449133355</v>
      </c>
      <c r="AP36">
        <f t="shared" ca="1" si="45"/>
        <v>1.6675963718432191E-2</v>
      </c>
      <c r="AQ36">
        <f t="shared" si="46"/>
        <v>1.3709670740557672E-3</v>
      </c>
      <c r="AR36">
        <f t="shared" ca="1" si="47"/>
        <v>-3.5302374106516154E-4</v>
      </c>
      <c r="AS36">
        <f t="shared" si="48"/>
        <v>2.6498162315245453E-3</v>
      </c>
      <c r="AT36" s="123" t="s">
        <v>1789</v>
      </c>
      <c r="AU36" s="123" t="s">
        <v>1789</v>
      </c>
      <c r="AV36" s="123" t="s">
        <v>1789</v>
      </c>
      <c r="AW36" s="123" t="s">
        <v>1789</v>
      </c>
      <c r="AX36" s="123">
        <v>0</v>
      </c>
      <c r="AY36" s="123">
        <v>0</v>
      </c>
      <c r="AZ36" s="123">
        <v>0</v>
      </c>
      <c r="BA36" s="123">
        <v>0</v>
      </c>
      <c r="BB36" s="123" t="s">
        <v>1789</v>
      </c>
      <c r="BC36" s="123" t="s">
        <v>1789</v>
      </c>
      <c r="BD36" s="123" t="s">
        <v>1789</v>
      </c>
      <c r="BE36" s="123" t="s">
        <v>1789</v>
      </c>
      <c r="BF36" s="123" t="s">
        <v>1789</v>
      </c>
      <c r="BG36" s="123" t="s">
        <v>1789</v>
      </c>
      <c r="BH36" s="123" t="s">
        <v>1789</v>
      </c>
      <c r="BI36" s="123" t="s">
        <v>1789</v>
      </c>
    </row>
    <row r="37" spans="1:61" x14ac:dyDescent="0.15">
      <c r="A37" t="str">
        <f>+Sheet1!A37</f>
        <v>1988Q1</v>
      </c>
      <c r="B37" s="121">
        <f>消費税調整!G37</f>
        <v>2.1573065655278697E-3</v>
      </c>
      <c r="C37">
        <f ca="1">+Sheet1!CZ37</f>
        <v>2.9618283788457832E-4</v>
      </c>
      <c r="D37">
        <f ca="1">+Sheet1!DB37</f>
        <v>-1.9242480671333062E-3</v>
      </c>
      <c r="E37">
        <f>+Sheet1!CS37</f>
        <v>2.1021872607720687E-2</v>
      </c>
      <c r="F37">
        <f ca="1">+Sheet1!CU37</f>
        <v>-7.965473655565413E-4</v>
      </c>
      <c r="G37">
        <f ca="1">+Sheet1!CV37</f>
        <v>7.1278866839404931E-2</v>
      </c>
      <c r="H37">
        <f>+Sheet1!CT37</f>
        <v>3.8456739665375994E-2</v>
      </c>
      <c r="I37">
        <f ca="1">+Sheet1!FY37</f>
        <v>7.5231171714280152E-3</v>
      </c>
      <c r="J37">
        <f ca="1">+Sheet1!GE37</f>
        <v>9.3018022569463805E-3</v>
      </c>
      <c r="K37">
        <f>+(1+Sheet1!FC37/100)^(1/4)-1</f>
        <v>9.0902968837498488E-3</v>
      </c>
      <c r="L37">
        <f ca="1">+Sheet1!FT37</f>
        <v>0.1486057138533651</v>
      </c>
      <c r="M37">
        <f ca="1">+Sheet1!FU37</f>
        <v>0.11016032534292622</v>
      </c>
      <c r="N37">
        <f ca="1">+Sheet1!IL37</f>
        <v>3.9180128868162058E-2</v>
      </c>
      <c r="O37">
        <f ca="1">+Sheet1!CW37</f>
        <v>5.067126794180063E-2</v>
      </c>
      <c r="P37" s="123">
        <f ca="1">+Sheet1!EZ37</f>
        <v>8.0374796866080553E-3</v>
      </c>
      <c r="Q37">
        <f>+Sheet1!IY37</f>
        <v>9.9259238316198577E-3</v>
      </c>
      <c r="R37" s="1">
        <f>+Sheet1!JB37</f>
        <v>2.5900663465221947</v>
      </c>
      <c r="S37">
        <f ca="1">+Sheet1!JE37</f>
        <v>3.4081445116312933E-2</v>
      </c>
      <c r="T37">
        <f>+Sheet1!CY37</f>
        <v>-2.2617469195133936E-3</v>
      </c>
      <c r="U37">
        <f ca="1">安全金利!K35</f>
        <v>7.6560857264662552E-4</v>
      </c>
      <c r="V37">
        <f>Sheet1!GJ57</f>
        <v>2.5697702870507203E-3</v>
      </c>
      <c r="X37" t="str">
        <f t="shared" si="28"/>
        <v>1988Q1</v>
      </c>
      <c r="Y37">
        <f t="shared" si="29"/>
        <v>1.8424309798709703E-3</v>
      </c>
      <c r="Z37">
        <f t="shared" ca="1" si="30"/>
        <v>-2.0353366062965811E-3</v>
      </c>
      <c r="AA37">
        <f t="shared" ca="1" si="31"/>
        <v>4.9115428485098107E-4</v>
      </c>
      <c r="AB37">
        <f t="shared" si="32"/>
        <v>1.589746211703821E-2</v>
      </c>
      <c r="AC37">
        <f t="shared" ca="1" si="33"/>
        <v>-4.2379446881559944E-3</v>
      </c>
      <c r="AD37">
        <f t="shared" ca="1" si="34"/>
        <v>6.2662392299598468E-2</v>
      </c>
      <c r="AE37">
        <f t="shared" si="35"/>
        <v>3.1679641975293764E-2</v>
      </c>
      <c r="AF37">
        <f t="shared" ca="1" si="36"/>
        <v>1.8331528642376088E-3</v>
      </c>
      <c r="AG37">
        <f t="shared" ca="1" si="37"/>
        <v>9.3708502664850094E-3</v>
      </c>
      <c r="AH37" s="121">
        <f t="shared" si="17"/>
        <v>9.0902968837498488E-3</v>
      </c>
      <c r="AI37">
        <f t="shared" ca="1" si="38"/>
        <v>0.1430010813797063</v>
      </c>
      <c r="AJ37">
        <f t="shared" ca="1" si="39"/>
        <v>9.5423077670254333E-2</v>
      </c>
      <c r="AK37">
        <f t="shared" ca="1" si="40"/>
        <v>3.2493794363039993E-2</v>
      </c>
      <c r="AL37">
        <f t="shared" ca="1" si="41"/>
        <v>4.3240386312532471E-2</v>
      </c>
      <c r="AM37">
        <f t="shared" ca="1" si="42"/>
        <v>6.0547765246602211E-3</v>
      </c>
      <c r="AN37">
        <f t="shared" si="43"/>
        <v>1.0703109835649056E-2</v>
      </c>
      <c r="AO37">
        <f t="shared" si="44"/>
        <v>-0.50900834382056237</v>
      </c>
      <c r="AP37">
        <f t="shared" ca="1" si="45"/>
        <v>2.6853552653726871E-2</v>
      </c>
      <c r="AQ37">
        <f t="shared" si="46"/>
        <v>-9.6474345078972966E-4</v>
      </c>
      <c r="AR37">
        <f t="shared" ca="1" si="47"/>
        <v>7.6560857264662552E-4</v>
      </c>
      <c r="AS37">
        <f t="shared" si="48"/>
        <v>2.7719978195564908E-3</v>
      </c>
      <c r="AT37" s="123" t="s">
        <v>1789</v>
      </c>
      <c r="AU37" s="123" t="s">
        <v>1789</v>
      </c>
      <c r="AV37" s="123" t="s">
        <v>1789</v>
      </c>
      <c r="AW37" s="123" t="s">
        <v>1789</v>
      </c>
      <c r="AX37" s="123">
        <v>0</v>
      </c>
      <c r="AY37" s="123">
        <v>0</v>
      </c>
      <c r="AZ37" s="123">
        <v>0</v>
      </c>
      <c r="BA37" s="123">
        <v>0</v>
      </c>
      <c r="BB37" s="123" t="s">
        <v>1789</v>
      </c>
      <c r="BC37" s="123" t="s">
        <v>1789</v>
      </c>
      <c r="BD37" s="123" t="s">
        <v>1789</v>
      </c>
      <c r="BE37" s="123" t="s">
        <v>1789</v>
      </c>
      <c r="BF37" s="123" t="s">
        <v>1789</v>
      </c>
      <c r="BG37" s="123" t="s">
        <v>1789</v>
      </c>
      <c r="BH37" s="123" t="s">
        <v>1789</v>
      </c>
      <c r="BI37" s="123" t="s">
        <v>1789</v>
      </c>
    </row>
    <row r="38" spans="1:61" x14ac:dyDescent="0.15">
      <c r="A38" t="str">
        <f>+Sheet1!A38</f>
        <v>1988Q2</v>
      </c>
      <c r="B38" s="121">
        <f>消費税調整!G38</f>
        <v>-1.160613257164335E-3</v>
      </c>
      <c r="C38">
        <f ca="1">+Sheet1!CZ38</f>
        <v>5.9227868357385161E-4</v>
      </c>
      <c r="D38">
        <f ca="1">+Sheet1!DB38</f>
        <v>-2.8303250659782388E-3</v>
      </c>
      <c r="E38">
        <f>+Sheet1!CS38</f>
        <v>-3.5953219222693259E-3</v>
      </c>
      <c r="F38">
        <f ca="1">+Sheet1!CU38</f>
        <v>1.3841276043940845E-2</v>
      </c>
      <c r="G38">
        <f ca="1">+Sheet1!CV38</f>
        <v>-1.851358059710176E-3</v>
      </c>
      <c r="H38">
        <f>+Sheet1!CT38</f>
        <v>4.2490863689533739E-2</v>
      </c>
      <c r="I38">
        <f ca="1">+Sheet1!FY38</f>
        <v>2.6722864825523215E-2</v>
      </c>
      <c r="J38">
        <f ca="1">+Sheet1!GE38</f>
        <v>-1.8692807920553053E-2</v>
      </c>
      <c r="K38">
        <f>+(1+Sheet1!FC38/100)^(1/4)-1</f>
        <v>8.6802413363222808E-3</v>
      </c>
      <c r="L38">
        <f ca="1">+Sheet1!FT38</f>
        <v>-1.0637791490340992E-2</v>
      </c>
      <c r="M38">
        <f ca="1">+Sheet1!FU38</f>
        <v>9.6246757114214238E-2</v>
      </c>
      <c r="N38">
        <f ca="1">+Sheet1!IL38</f>
        <v>-1.7415136684886302E-2</v>
      </c>
      <c r="O38">
        <f ca="1">+Sheet1!CW38</f>
        <v>2.6048745304017573E-2</v>
      </c>
      <c r="P38" s="123">
        <f ca="1">+Sheet1!EZ38</f>
        <v>4.8337504177400703E-3</v>
      </c>
      <c r="Q38">
        <f>+Sheet1!IY38</f>
        <v>1.3333338820271869E-3</v>
      </c>
      <c r="R38" s="1">
        <f>+Sheet1!JB38</f>
        <v>2.4370743569097977</v>
      </c>
      <c r="S38">
        <f ca="1">+Sheet1!JE38</f>
        <v>-6.5316776649214009E-2</v>
      </c>
      <c r="T38">
        <f>+Sheet1!CY38</f>
        <v>-5.4991362232439521E-4</v>
      </c>
      <c r="U38">
        <f ca="1">安全金利!K36</f>
        <v>5.5687338918453122E-4</v>
      </c>
      <c r="V38">
        <f>Sheet1!GJ58</f>
        <v>2.1342828647925188E-3</v>
      </c>
      <c r="X38" t="str">
        <f t="shared" si="28"/>
        <v>1988Q2</v>
      </c>
      <c r="Y38">
        <f t="shared" si="29"/>
        <v>-1.4754888428212343E-3</v>
      </c>
      <c r="Z38">
        <f t="shared" ca="1" si="30"/>
        <v>-1.739240760607308E-3</v>
      </c>
      <c r="AA38">
        <f t="shared" ca="1" si="31"/>
        <v>-4.149227139939515E-4</v>
      </c>
      <c r="AB38">
        <f t="shared" si="32"/>
        <v>-8.7197324129518021E-3</v>
      </c>
      <c r="AC38">
        <f t="shared" ca="1" si="33"/>
        <v>1.0399878721341392E-2</v>
      </c>
      <c r="AD38">
        <f t="shared" ca="1" si="34"/>
        <v>-1.0467832599516641E-2</v>
      </c>
      <c r="AE38">
        <f t="shared" si="35"/>
        <v>3.5713765999451509E-2</v>
      </c>
      <c r="AF38">
        <f t="shared" ca="1" si="36"/>
        <v>2.1032900518332807E-2</v>
      </c>
      <c r="AG38">
        <f t="shared" ca="1" si="37"/>
        <v>-1.8623759911014424E-2</v>
      </c>
      <c r="AH38" s="121">
        <f t="shared" si="17"/>
        <v>8.6802413363222808E-3</v>
      </c>
      <c r="AI38">
        <f t="shared" ca="1" si="38"/>
        <v>-1.6242423963999789E-2</v>
      </c>
      <c r="AJ38">
        <f t="shared" ca="1" si="39"/>
        <v>8.1509509441542352E-2</v>
      </c>
      <c r="AK38">
        <f t="shared" ca="1" si="40"/>
        <v>-2.4101471190008366E-2</v>
      </c>
      <c r="AL38">
        <f t="shared" ca="1" si="41"/>
        <v>1.8617863674749411E-2</v>
      </c>
      <c r="AM38">
        <f t="shared" ca="1" si="42"/>
        <v>2.8510472557922361E-3</v>
      </c>
      <c r="AN38">
        <f t="shared" si="43"/>
        <v>2.1105198860563853E-3</v>
      </c>
      <c r="AO38">
        <f t="shared" si="44"/>
        <v>-0.66200033343295939</v>
      </c>
      <c r="AP38">
        <f t="shared" ca="1" si="45"/>
        <v>-7.2544669111800075E-2</v>
      </c>
      <c r="AQ38">
        <f t="shared" si="46"/>
        <v>7.4708984639926875E-4</v>
      </c>
      <c r="AR38">
        <f t="shared" ca="1" si="47"/>
        <v>5.5687338918453122E-4</v>
      </c>
      <c r="AS38">
        <f t="shared" si="48"/>
        <v>2.3365103972982893E-3</v>
      </c>
      <c r="AT38" s="123" t="s">
        <v>1789</v>
      </c>
      <c r="AU38" s="123" t="s">
        <v>1789</v>
      </c>
      <c r="AV38" s="123" t="s">
        <v>1789</v>
      </c>
      <c r="AW38" s="123" t="s">
        <v>1789</v>
      </c>
      <c r="AX38" s="123">
        <v>0</v>
      </c>
      <c r="AY38" s="123">
        <v>0</v>
      </c>
      <c r="AZ38" s="123">
        <v>0</v>
      </c>
      <c r="BA38" s="123">
        <v>0</v>
      </c>
      <c r="BB38" s="123" t="s">
        <v>1789</v>
      </c>
      <c r="BC38" s="123" t="s">
        <v>1789</v>
      </c>
      <c r="BD38" s="123" t="s">
        <v>1789</v>
      </c>
      <c r="BE38" s="123" t="s">
        <v>1789</v>
      </c>
      <c r="BF38" s="123" t="s">
        <v>1789</v>
      </c>
      <c r="BG38" s="123" t="s">
        <v>1789</v>
      </c>
      <c r="BH38" s="123" t="s">
        <v>1789</v>
      </c>
      <c r="BI38" s="123" t="s">
        <v>1789</v>
      </c>
    </row>
    <row r="39" spans="1:61" x14ac:dyDescent="0.15">
      <c r="A39" t="str">
        <f>+Sheet1!A39</f>
        <v>1988Q3</v>
      </c>
      <c r="B39" s="121">
        <f>消費税調整!G39</f>
        <v>2.9072172217682228E-3</v>
      </c>
      <c r="C39">
        <f ca="1">+Sheet1!CZ39</f>
        <v>4.0563941131122275E-3</v>
      </c>
      <c r="D39">
        <f ca="1">+Sheet1!DB39</f>
        <v>-2.394700409560707E-3</v>
      </c>
      <c r="E39">
        <f>+Sheet1!CS39</f>
        <v>1.9530374229260499E-2</v>
      </c>
      <c r="F39">
        <f ca="1">+Sheet1!CU39</f>
        <v>7.4026902820490369E-3</v>
      </c>
      <c r="G39">
        <f ca="1">+Sheet1!CV39</f>
        <v>-5.2201490465262859E-2</v>
      </c>
      <c r="H39">
        <f>+Sheet1!CT39</f>
        <v>5.7226103013874874E-2</v>
      </c>
      <c r="I39">
        <f ca="1">+Sheet1!FY39</f>
        <v>1.2176852456948906E-2</v>
      </c>
      <c r="J39">
        <f ca="1">+Sheet1!GE39</f>
        <v>6.1389722241111276E-3</v>
      </c>
      <c r="K39">
        <f>+(1+Sheet1!FC39/100)^(1/4)-1</f>
        <v>9.796597501362303E-3</v>
      </c>
      <c r="L39">
        <f ca="1">+Sheet1!FT39</f>
        <v>-3.1808862621636902E-2</v>
      </c>
      <c r="M39">
        <f ca="1">+Sheet1!FU39</f>
        <v>2.3613126495004369E-2</v>
      </c>
      <c r="N39">
        <f ca="1">+Sheet1!IL39</f>
        <v>2.940377669580024E-2</v>
      </c>
      <c r="O39">
        <f ca="1">+Sheet1!CW39</f>
        <v>1.858979954093307E-2</v>
      </c>
      <c r="P39" s="123">
        <f ca="1">+Sheet1!EZ39</f>
        <v>1.17383100858702E-2</v>
      </c>
      <c r="Q39">
        <f>+Sheet1!IY39</f>
        <v>5.3039019414861969E-3</v>
      </c>
      <c r="R39" s="1">
        <f>+Sheet1!JB39</f>
        <v>2.7076968693381458</v>
      </c>
      <c r="S39">
        <f ca="1">+Sheet1!JE39</f>
        <v>4.7160072958031284E-2</v>
      </c>
      <c r="T39">
        <f>+Sheet1!CY39</f>
        <v>-2.0817622985913006E-3</v>
      </c>
      <c r="U39">
        <f ca="1">安全金利!K37</f>
        <v>-5.5421023497137512E-4</v>
      </c>
      <c r="V39">
        <f>Sheet1!GJ59</f>
        <v>2.5338837673825484E-3</v>
      </c>
      <c r="X39" t="str">
        <f t="shared" si="28"/>
        <v>1988Q3</v>
      </c>
      <c r="Y39">
        <f t="shared" si="29"/>
        <v>2.5923416361113235E-3</v>
      </c>
      <c r="Z39">
        <f t="shared" ca="1" si="30"/>
        <v>1.724874668931068E-3</v>
      </c>
      <c r="AA39">
        <f t="shared" ca="1" si="31"/>
        <v>2.0701942423580286E-5</v>
      </c>
      <c r="AB39">
        <f t="shared" si="32"/>
        <v>1.4405963738578022E-2</v>
      </c>
      <c r="AC39">
        <f t="shared" ca="1" si="33"/>
        <v>3.961292959449584E-3</v>
      </c>
      <c r="AD39">
        <f t="shared" ca="1" si="34"/>
        <v>-6.0817965005069322E-2</v>
      </c>
      <c r="AE39">
        <f t="shared" si="35"/>
        <v>5.0449005323792644E-2</v>
      </c>
      <c r="AF39">
        <f t="shared" ca="1" si="36"/>
        <v>6.4868881497584996E-3</v>
      </c>
      <c r="AG39">
        <f t="shared" ca="1" si="37"/>
        <v>6.2080202336497565E-3</v>
      </c>
      <c r="AH39" s="121">
        <f t="shared" si="17"/>
        <v>9.796597501362303E-3</v>
      </c>
      <c r="AI39">
        <f t="shared" ca="1" si="38"/>
        <v>-3.7413495095295693E-2</v>
      </c>
      <c r="AJ39">
        <f t="shared" ca="1" si="39"/>
        <v>8.8758788223324871E-3</v>
      </c>
      <c r="AK39">
        <f t="shared" ca="1" si="40"/>
        <v>2.2717442190678176E-2</v>
      </c>
      <c r="AL39">
        <f t="shared" ca="1" si="41"/>
        <v>1.1158917911664908E-2</v>
      </c>
      <c r="AM39">
        <f t="shared" ca="1" si="42"/>
        <v>9.7556069239223657E-3</v>
      </c>
      <c r="AN39">
        <f t="shared" si="43"/>
        <v>6.0810879455153949E-3</v>
      </c>
      <c r="AO39">
        <f t="shared" si="44"/>
        <v>-0.39137782100461127</v>
      </c>
      <c r="AP39">
        <f t="shared" ca="1" si="45"/>
        <v>3.9932180495445224E-2</v>
      </c>
      <c r="AQ39">
        <f t="shared" si="46"/>
        <v>-7.8475882986763662E-4</v>
      </c>
      <c r="AR39">
        <f t="shared" ca="1" si="47"/>
        <v>-5.5421023497137512E-4</v>
      </c>
      <c r="AS39">
        <f t="shared" si="48"/>
        <v>2.7361112998883189E-3</v>
      </c>
      <c r="AT39" s="123" t="s">
        <v>1789</v>
      </c>
      <c r="AU39" s="123" t="s">
        <v>1789</v>
      </c>
      <c r="AV39" s="123" t="s">
        <v>1789</v>
      </c>
      <c r="AW39" s="123" t="s">
        <v>1789</v>
      </c>
      <c r="AX39" s="123">
        <v>0</v>
      </c>
      <c r="AY39" s="123">
        <v>0</v>
      </c>
      <c r="AZ39" s="123">
        <v>0</v>
      </c>
      <c r="BA39" s="123">
        <v>0</v>
      </c>
      <c r="BB39" s="123" t="s">
        <v>1789</v>
      </c>
      <c r="BC39" s="123" t="s">
        <v>1789</v>
      </c>
      <c r="BD39" s="123" t="s">
        <v>1789</v>
      </c>
      <c r="BE39" s="123" t="s">
        <v>1789</v>
      </c>
      <c r="BF39" s="123" t="s">
        <v>1789</v>
      </c>
      <c r="BG39" s="123" t="s">
        <v>1789</v>
      </c>
      <c r="BH39" s="123" t="s">
        <v>1789</v>
      </c>
      <c r="BI39" s="123" t="s">
        <v>1789</v>
      </c>
    </row>
    <row r="40" spans="1:61" x14ac:dyDescent="0.15">
      <c r="A40" t="str">
        <f>+Sheet1!A40</f>
        <v>1988Q4</v>
      </c>
      <c r="B40" s="121">
        <f>消費税調整!G40</f>
        <v>3.7376940466614665E-3</v>
      </c>
      <c r="C40">
        <f ca="1">+Sheet1!CZ40</f>
        <v>6.0323306404195609E-3</v>
      </c>
      <c r="D40">
        <f ca="1">+Sheet1!DB40</f>
        <v>-8.6904703015795118E-4</v>
      </c>
      <c r="E40">
        <f>+Sheet1!CS40</f>
        <v>8.2379729643503354E-3</v>
      </c>
      <c r="F40">
        <f ca="1">+Sheet1!CU40</f>
        <v>-3.7074725156259931E-3</v>
      </c>
      <c r="G40">
        <f ca="1">+Sheet1!CV40</f>
        <v>6.5043910070777047E-2</v>
      </c>
      <c r="H40">
        <f>+Sheet1!CT40</f>
        <v>2.6719488329334837E-2</v>
      </c>
      <c r="I40">
        <f ca="1">+Sheet1!FY40</f>
        <v>1.1991850946524009E-2</v>
      </c>
      <c r="J40">
        <f ca="1">+Sheet1!GE40</f>
        <v>-2.48510398825643E-3</v>
      </c>
      <c r="K40">
        <f>+(1+Sheet1!FC40/100)^(1/4)-1</f>
        <v>1.0239082257505805E-2</v>
      </c>
      <c r="L40">
        <f ca="1">+Sheet1!FT40</f>
        <v>6.6693694455696423E-2</v>
      </c>
      <c r="M40">
        <f ca="1">+Sheet1!FU40</f>
        <v>4.5674699265044097E-2</v>
      </c>
      <c r="N40">
        <f ca="1">+Sheet1!IL40</f>
        <v>1.6941359054566344E-2</v>
      </c>
      <c r="O40">
        <f ca="1">+Sheet1!CW40</f>
        <v>3.9940270460011168E-2</v>
      </c>
      <c r="P40" s="123">
        <f ca="1">+Sheet1!EZ40</f>
        <v>5.2269614445189143E-3</v>
      </c>
      <c r="Q40">
        <f>+Sheet1!IY40</f>
        <v>3.2912863660043566E-3</v>
      </c>
      <c r="R40" s="1">
        <f>+Sheet1!JB40</f>
        <v>2.5318696529059999</v>
      </c>
      <c r="S40">
        <f ca="1">+Sheet1!JE40</f>
        <v>-5.8323454632672475E-3</v>
      </c>
      <c r="T40">
        <f>+Sheet1!CY40</f>
        <v>-1.6585066819212958E-4</v>
      </c>
      <c r="U40">
        <f ca="1">安全金利!K38</f>
        <v>-1.1906499924796421E-4</v>
      </c>
      <c r="V40">
        <f>Sheet1!GJ60</f>
        <v>2.2451240111044184E-3</v>
      </c>
      <c r="X40" t="str">
        <f t="shared" si="28"/>
        <v>1988Q4</v>
      </c>
      <c r="Y40">
        <f t="shared" si="29"/>
        <v>3.4228184610045672E-3</v>
      </c>
      <c r="Z40">
        <f t="shared" ca="1" si="30"/>
        <v>3.7008111962384014E-3</v>
      </c>
      <c r="AA40">
        <f t="shared" ca="1" si="31"/>
        <v>1.5463553218263361E-3</v>
      </c>
      <c r="AB40">
        <f t="shared" si="32"/>
        <v>3.1135624736678595E-3</v>
      </c>
      <c r="AC40">
        <f t="shared" ca="1" si="33"/>
        <v>-7.1488698382254461E-3</v>
      </c>
      <c r="AD40">
        <f t="shared" ca="1" si="34"/>
        <v>5.6427435530970585E-2</v>
      </c>
      <c r="AE40">
        <f t="shared" si="35"/>
        <v>1.9942390639252603E-2</v>
      </c>
      <c r="AF40">
        <f t="shared" ca="1" si="36"/>
        <v>6.3018866393336022E-3</v>
      </c>
      <c r="AG40">
        <f t="shared" ca="1" si="37"/>
        <v>-2.4160559787178007E-3</v>
      </c>
      <c r="AH40" s="121">
        <f t="shared" si="17"/>
        <v>1.0239082257505805E-2</v>
      </c>
      <c r="AI40">
        <f t="shared" ca="1" si="38"/>
        <v>6.1089061982037632E-2</v>
      </c>
      <c r="AJ40">
        <f t="shared" ca="1" si="39"/>
        <v>3.0937451592372215E-2</v>
      </c>
      <c r="AK40">
        <f t="shared" ca="1" si="40"/>
        <v>1.025502454944428E-2</v>
      </c>
      <c r="AL40">
        <f t="shared" ca="1" si="41"/>
        <v>3.2509388830743009E-2</v>
      </c>
      <c r="AM40">
        <f t="shared" ca="1" si="42"/>
        <v>3.2442582825710801E-3</v>
      </c>
      <c r="AN40">
        <f t="shared" si="43"/>
        <v>4.0684723700335551E-3</v>
      </c>
      <c r="AO40">
        <f t="shared" si="44"/>
        <v>-0.56720503743675721</v>
      </c>
      <c r="AP40">
        <f t="shared" ca="1" si="45"/>
        <v>-1.306023792585331E-2</v>
      </c>
      <c r="AQ40">
        <f t="shared" si="46"/>
        <v>1.1311528005315344E-3</v>
      </c>
      <c r="AR40">
        <f t="shared" ca="1" si="47"/>
        <v>-1.1906499924796421E-4</v>
      </c>
      <c r="AS40">
        <f t="shared" si="48"/>
        <v>2.4473515436101889E-3</v>
      </c>
      <c r="AT40" s="123" t="s">
        <v>1789</v>
      </c>
      <c r="AU40" s="123" t="s">
        <v>1789</v>
      </c>
      <c r="AV40" s="123" t="s">
        <v>1789</v>
      </c>
      <c r="AW40" s="123" t="s">
        <v>1789</v>
      </c>
      <c r="AX40" s="123">
        <v>0</v>
      </c>
      <c r="AY40" s="123">
        <v>0</v>
      </c>
      <c r="AZ40" s="123">
        <v>0</v>
      </c>
      <c r="BA40" s="123">
        <v>0</v>
      </c>
      <c r="BB40" s="123" t="s">
        <v>1789</v>
      </c>
      <c r="BC40" s="123" t="s">
        <v>1789</v>
      </c>
      <c r="BD40" s="123" t="s">
        <v>1789</v>
      </c>
      <c r="BE40" s="123" t="s">
        <v>1789</v>
      </c>
      <c r="BF40" s="123" t="s">
        <v>1789</v>
      </c>
      <c r="BG40" s="123" t="s">
        <v>1789</v>
      </c>
      <c r="BH40" s="123" t="s">
        <v>1789</v>
      </c>
      <c r="BI40" s="123" t="s">
        <v>1789</v>
      </c>
    </row>
    <row r="41" spans="1:61" x14ac:dyDescent="0.15">
      <c r="A41" t="str">
        <f>+Sheet1!A41</f>
        <v>1989Q1</v>
      </c>
      <c r="B41" s="121">
        <f>消費税調整!G41</f>
        <v>6.1916415229792644E-3</v>
      </c>
      <c r="C41">
        <f ca="1">+Sheet1!CZ41</f>
        <v>2.1434873322317416E-3</v>
      </c>
      <c r="D41">
        <f ca="1">+Sheet1!DB41</f>
        <v>3.9813613224752306E-3</v>
      </c>
      <c r="E41">
        <f>+Sheet1!CS41</f>
        <v>2.4476923275018627E-2</v>
      </c>
      <c r="F41">
        <f ca="1">+Sheet1!CU41</f>
        <v>2.720219683302438E-2</v>
      </c>
      <c r="G41">
        <f ca="1">+Sheet1!CV41</f>
        <v>1.7228640693896468E-2</v>
      </c>
      <c r="H41">
        <f>+Sheet1!CT41</f>
        <v>8.7573005949953098E-2</v>
      </c>
      <c r="I41">
        <f ca="1">+Sheet1!FY41</f>
        <v>1.4358479716759329E-2</v>
      </c>
      <c r="J41">
        <f ca="1">+Sheet1!GE41</f>
        <v>3.0699030555679448E-4</v>
      </c>
      <c r="K41">
        <f>+(1+Sheet1!FC41/100)^(1/4)-1</f>
        <v>1.0279807563309484E-2</v>
      </c>
      <c r="L41">
        <f ca="1">+Sheet1!FT41</f>
        <v>6.3869821029360729E-2</v>
      </c>
      <c r="M41">
        <f ca="1">+Sheet1!FU41</f>
        <v>9.2313412558247432E-2</v>
      </c>
      <c r="N41">
        <f ca="1">+Sheet1!IL41</f>
        <v>2.1540799932747958E-2</v>
      </c>
      <c r="O41">
        <f ca="1">+Sheet1!CW41</f>
        <v>6.3576453686464057E-2</v>
      </c>
      <c r="P41" s="123">
        <f ca="1">+Sheet1!EZ41</f>
        <v>1.9369218999886518E-2</v>
      </c>
      <c r="Q41">
        <f>+Sheet1!IY41</f>
        <v>6.6912158175514427E-3</v>
      </c>
      <c r="R41" s="1">
        <f>+Sheet1!JB41</f>
        <v>2.4424003622028456</v>
      </c>
      <c r="S41">
        <f ca="1">+Sheet1!JE41</f>
        <v>-2.0990659598884704E-2</v>
      </c>
      <c r="T41">
        <f>+Sheet1!CY41</f>
        <v>2.0590741151748494E-3</v>
      </c>
      <c r="U41">
        <f ca="1">安全金利!K39</f>
        <v>1.2041702451615066E-4</v>
      </c>
      <c r="V41">
        <f>Sheet1!GJ61</f>
        <v>2.1459224023257489E-3</v>
      </c>
      <c r="X41" t="str">
        <f t="shared" si="28"/>
        <v>1989Q1</v>
      </c>
      <c r="Y41">
        <f t="shared" ref="Y41:Y72" si="49">+B41-Y$1</f>
        <v>5.8767659373223646E-3</v>
      </c>
      <c r="Z41">
        <f t="shared" ref="Z41:Z72" ca="1" si="50">+C41-Z$1</f>
        <v>-1.8803211194941792E-4</v>
      </c>
      <c r="AA41">
        <f t="shared" ref="AA41:AA72" ca="1" si="51">+D41-AA$1</f>
        <v>6.3967636744595175E-3</v>
      </c>
      <c r="AB41">
        <f t="shared" ref="AB41:AB72" si="52">+E41-AB$1</f>
        <v>1.935251278433615E-2</v>
      </c>
      <c r="AC41">
        <f t="shared" ref="AC41:AC72" ca="1" si="53">+F41-AC$1</f>
        <v>2.3760799510424927E-2</v>
      </c>
      <c r="AD41">
        <f t="shared" ref="AD41:AD72" ca="1" si="54">+G41-AD$1</f>
        <v>8.6121661540900039E-3</v>
      </c>
      <c r="AE41">
        <f t="shared" ref="AE41:AE72" si="55">+H41-AE$1</f>
        <v>8.0795908259870861E-2</v>
      </c>
      <c r="AF41">
        <f t="shared" ref="AF41:AF72" ca="1" si="56">+I41-AF$1</f>
        <v>8.6685154095689221E-3</v>
      </c>
      <c r="AG41">
        <f t="shared" ca="1" si="37"/>
        <v>3.7603831509542369E-4</v>
      </c>
      <c r="AH41" s="121">
        <f t="shared" ref="AH41:AH72" si="57">+K41-AH$1</f>
        <v>1.0279807563309484E-2</v>
      </c>
      <c r="AI41">
        <f t="shared" ref="AI41:AI72" ca="1" si="58">+L41-AI$1</f>
        <v>5.8265188555701938E-2</v>
      </c>
      <c r="AJ41">
        <f t="shared" ref="AJ41:AJ72" ca="1" si="59">+M41-AJ$1</f>
        <v>7.7576164885575546E-2</v>
      </c>
      <c r="AK41">
        <f t="shared" ref="AK41:AK72" ca="1" si="60">+N41-AK$1</f>
        <v>1.4854465427625894E-2</v>
      </c>
      <c r="AL41">
        <f t="shared" ref="AL41:AL72" ca="1" si="61">+O41-AL$1</f>
        <v>5.6145572057195899E-2</v>
      </c>
      <c r="AM41">
        <f t="shared" ref="AM41:AM72" ca="1" si="62">+P41-AM$1</f>
        <v>1.7386515837938682E-2</v>
      </c>
      <c r="AN41">
        <f t="shared" si="43"/>
        <v>7.4684018215806407E-3</v>
      </c>
      <c r="AO41">
        <f t="shared" si="44"/>
        <v>-0.65667432813991145</v>
      </c>
      <c r="AP41">
        <f t="shared" ca="1" si="45"/>
        <v>-2.8218552061470767E-2</v>
      </c>
      <c r="AQ41">
        <f t="shared" si="46"/>
        <v>3.3560775838985136E-3</v>
      </c>
      <c r="AR41">
        <f t="shared" ca="1" si="47"/>
        <v>1.2041702451615066E-4</v>
      </c>
      <c r="AS41">
        <f t="shared" si="48"/>
        <v>2.3481499348315194E-3</v>
      </c>
      <c r="AT41" s="123" t="s">
        <v>1789</v>
      </c>
      <c r="AU41" s="123" t="s">
        <v>1789</v>
      </c>
      <c r="AV41" s="123" t="s">
        <v>1789</v>
      </c>
      <c r="AW41" s="123" t="s">
        <v>1789</v>
      </c>
      <c r="AX41" s="123">
        <v>0</v>
      </c>
      <c r="AY41" s="123">
        <v>0</v>
      </c>
      <c r="AZ41" s="123">
        <v>0</v>
      </c>
      <c r="BA41" s="123">
        <v>0</v>
      </c>
      <c r="BB41" s="123" t="s">
        <v>1789</v>
      </c>
      <c r="BC41" s="123" t="s">
        <v>1789</v>
      </c>
      <c r="BD41" s="123" t="s">
        <v>1789</v>
      </c>
      <c r="BE41" s="123" t="s">
        <v>1789</v>
      </c>
      <c r="BF41" s="123" t="s">
        <v>1789</v>
      </c>
      <c r="BG41" s="123" t="s">
        <v>1789</v>
      </c>
      <c r="BH41" s="123" t="s">
        <v>1789</v>
      </c>
      <c r="BI41" s="123" t="s">
        <v>1789</v>
      </c>
    </row>
    <row r="42" spans="1:61" x14ac:dyDescent="0.15">
      <c r="A42" t="str">
        <f>+Sheet1!A42</f>
        <v>1989Q2</v>
      </c>
      <c r="B42" s="121">
        <f>消費税調整!G42</f>
        <v>-4.5469430264426297E-3</v>
      </c>
      <c r="C42">
        <f ca="1">+Sheet1!CZ42</f>
        <v>1.8535673725201065E-2</v>
      </c>
      <c r="D42">
        <f ca="1">+Sheet1!DB42</f>
        <v>6.4483969296232155E-3</v>
      </c>
      <c r="E42">
        <f>+Sheet1!CS42</f>
        <v>-1.520073279663091E-2</v>
      </c>
      <c r="F42">
        <f ca="1">+Sheet1!CU42</f>
        <v>-1.9336029111527289E-2</v>
      </c>
      <c r="G42">
        <f ca="1">+Sheet1!CV42</f>
        <v>-2.1091179591964548E-2</v>
      </c>
      <c r="H42">
        <f>+Sheet1!CT42</f>
        <v>-4.3666477715251666E-2</v>
      </c>
      <c r="I42">
        <f ca="1">+Sheet1!FY42</f>
        <v>2.2897329838196749E-2</v>
      </c>
      <c r="J42">
        <f ca="1">+Sheet1!GE42</f>
        <v>-1.3581676866559018E-3</v>
      </c>
      <c r="K42">
        <f>+(1+Sheet1!FC42/100)^(1/4)-1</f>
        <v>1.1655542778194139E-2</v>
      </c>
      <c r="L42">
        <f ca="1">+Sheet1!FT42</f>
        <v>-2.5037037092151652E-2</v>
      </c>
      <c r="M42">
        <f ca="1">+Sheet1!FU42</f>
        <v>4.6142279319244861E-2</v>
      </c>
      <c r="N42">
        <f ca="1">+Sheet1!IL42</f>
        <v>-9.8425336096533683E-3</v>
      </c>
      <c r="O42">
        <f ca="1">+Sheet1!CW42</f>
        <v>-3.6086394725280357E-2</v>
      </c>
      <c r="P42" s="123">
        <f ca="1">+Sheet1!EZ42</f>
        <v>-2.3200712570904905E-2</v>
      </c>
      <c r="Q42">
        <f>+Sheet1!IY42</f>
        <v>5.6535618183632353E-3</v>
      </c>
      <c r="R42" s="1">
        <f>+Sheet1!JB42</f>
        <v>2.5258134248784074</v>
      </c>
      <c r="S42">
        <f ca="1">+Sheet1!JE42</f>
        <v>1.6388850629783586E-2</v>
      </c>
      <c r="T42">
        <f>+Sheet1!CY42</f>
        <v>6.6475832070446552E-3</v>
      </c>
      <c r="U42">
        <f ca="1">安全金利!K40</f>
        <v>7.2046202219677724E-4</v>
      </c>
      <c r="V42">
        <f>Sheet1!GJ62</f>
        <v>2.0574197270077556E-3</v>
      </c>
      <c r="X42" t="str">
        <f t="shared" si="28"/>
        <v>1989Q2</v>
      </c>
      <c r="Y42">
        <f t="shared" si="49"/>
        <v>-4.8618186120995294E-3</v>
      </c>
      <c r="Z42">
        <f t="shared" ca="1" si="50"/>
        <v>1.6204154281019907E-2</v>
      </c>
      <c r="AA42">
        <f t="shared" ca="1" si="51"/>
        <v>8.8637992816075033E-3</v>
      </c>
      <c r="AB42">
        <f t="shared" si="52"/>
        <v>-2.0325143287313385E-2</v>
      </c>
      <c r="AC42">
        <f t="shared" ca="1" si="53"/>
        <v>-2.2777426434126741E-2</v>
      </c>
      <c r="AD42">
        <f t="shared" ca="1" si="54"/>
        <v>-2.9707654131771011E-2</v>
      </c>
      <c r="AE42">
        <f t="shared" si="55"/>
        <v>-5.0443575405333896E-2</v>
      </c>
      <c r="AF42">
        <f t="shared" ca="1" si="56"/>
        <v>1.7207365531006342E-2</v>
      </c>
      <c r="AG42">
        <f t="shared" ca="1" si="37"/>
        <v>-1.2891196771172727E-3</v>
      </c>
      <c r="AH42" s="121">
        <f t="shared" si="57"/>
        <v>1.1655542778194139E-2</v>
      </c>
      <c r="AI42">
        <f t="shared" ca="1" si="58"/>
        <v>-3.0641669565810447E-2</v>
      </c>
      <c r="AJ42">
        <f t="shared" ca="1" si="59"/>
        <v>3.1405031646572976E-2</v>
      </c>
      <c r="AK42">
        <f t="shared" ca="1" si="60"/>
        <v>-1.6528868114775434E-2</v>
      </c>
      <c r="AL42">
        <f t="shared" ca="1" si="61"/>
        <v>-4.3517276354548516E-2</v>
      </c>
      <c r="AM42">
        <f t="shared" ca="1" si="62"/>
        <v>-2.5183415732852737E-2</v>
      </c>
      <c r="AN42">
        <f t="shared" si="43"/>
        <v>6.4307478223924333E-3</v>
      </c>
      <c r="AO42">
        <f t="shared" si="44"/>
        <v>-0.57326126546434963</v>
      </c>
      <c r="AP42">
        <f t="shared" ca="1" si="45"/>
        <v>9.1609581671975235E-3</v>
      </c>
      <c r="AQ42">
        <f t="shared" si="46"/>
        <v>7.9445866757683198E-3</v>
      </c>
      <c r="AR42">
        <f t="shared" ca="1" si="47"/>
        <v>7.2046202219677724E-4</v>
      </c>
      <c r="AS42">
        <f t="shared" si="48"/>
        <v>2.2596472595135262E-3</v>
      </c>
      <c r="AT42" s="123" t="s">
        <v>1789</v>
      </c>
      <c r="AU42" s="123" t="s">
        <v>1789</v>
      </c>
      <c r="AV42" s="123" t="s">
        <v>1789</v>
      </c>
      <c r="AW42" s="123" t="s">
        <v>1789</v>
      </c>
      <c r="AX42" s="123">
        <v>0</v>
      </c>
      <c r="AY42" s="123">
        <v>0</v>
      </c>
      <c r="AZ42" s="123">
        <v>0</v>
      </c>
      <c r="BA42" s="123">
        <v>0</v>
      </c>
      <c r="BB42" s="123" t="s">
        <v>1789</v>
      </c>
      <c r="BC42" s="123" t="s">
        <v>1789</v>
      </c>
      <c r="BD42" s="123" t="s">
        <v>1789</v>
      </c>
      <c r="BE42" s="123" t="s">
        <v>1789</v>
      </c>
      <c r="BF42" s="123" t="s">
        <v>1789</v>
      </c>
      <c r="BG42" s="123" t="s">
        <v>1789</v>
      </c>
      <c r="BH42" s="123" t="s">
        <v>1789</v>
      </c>
      <c r="BI42" s="123" t="s">
        <v>1789</v>
      </c>
    </row>
    <row r="43" spans="1:61" x14ac:dyDescent="0.15">
      <c r="A43" t="str">
        <f>+Sheet1!A43</f>
        <v>1989Q3</v>
      </c>
      <c r="B43" s="121">
        <f>消費税調整!G43</f>
        <v>6.065306481640928E-3</v>
      </c>
      <c r="C43">
        <f ca="1">+Sheet1!CZ43</f>
        <v>4.9588172521215874E-3</v>
      </c>
      <c r="D43">
        <f ca="1">+Sheet1!DB43</f>
        <v>3.7307632897210364E-3</v>
      </c>
      <c r="E43">
        <f>+Sheet1!CS43</f>
        <v>1.5106123151105164E-2</v>
      </c>
      <c r="F43">
        <f ca="1">+Sheet1!CU43</f>
        <v>7.4310263374265939E-3</v>
      </c>
      <c r="G43">
        <f ca="1">+Sheet1!CV43</f>
        <v>5.2372319196884148E-2</v>
      </c>
      <c r="H43">
        <f>+Sheet1!CT43</f>
        <v>3.0217886455602947E-2</v>
      </c>
      <c r="I43">
        <f ca="1">+Sheet1!FY43</f>
        <v>8.0437776789613544E-3</v>
      </c>
      <c r="J43">
        <f ca="1">+Sheet1!GE43</f>
        <v>3.8268435019113561E-3</v>
      </c>
      <c r="K43">
        <f>+(1+Sheet1!FC43/100)^(1/4)-1</f>
        <v>1.310382713848024E-2</v>
      </c>
      <c r="L43">
        <f ca="1">+Sheet1!FT43</f>
        <v>8.540308499688315E-2</v>
      </c>
      <c r="M43">
        <f ca="1">+Sheet1!FU43</f>
        <v>5.0084966227632019E-2</v>
      </c>
      <c r="N43">
        <f ca="1">+Sheet1!IL43</f>
        <v>1.9980862841951639E-2</v>
      </c>
      <c r="O43">
        <f ca="1">+Sheet1!CW43</f>
        <v>3.7767562572519744E-2</v>
      </c>
      <c r="P43" s="123">
        <f ca="1">+Sheet1!EZ43</f>
        <v>4.6121814835925678E-3</v>
      </c>
      <c r="Q43">
        <f>+Sheet1!IY43</f>
        <v>-7.9299873132998647E-3</v>
      </c>
      <c r="R43" s="1">
        <f>+Sheet1!JB43</f>
        <v>2.4152662168774719</v>
      </c>
      <c r="S43">
        <f ca="1">+Sheet1!JE43</f>
        <v>2.7724230059208814E-3</v>
      </c>
      <c r="T43">
        <f>+Sheet1!CY43</f>
        <v>4.5266510023043724E-3</v>
      </c>
      <c r="U43">
        <f ca="1">安全金利!K41</f>
        <v>-4.8487778946837423E-5</v>
      </c>
      <c r="V43">
        <f>Sheet1!GJ63</f>
        <v>2.2393521504805182E-3</v>
      </c>
      <c r="X43" t="str">
        <f t="shared" si="28"/>
        <v>1989Q3</v>
      </c>
      <c r="Y43">
        <f t="shared" si="49"/>
        <v>5.7504308959840282E-3</v>
      </c>
      <c r="Z43">
        <f t="shared" ca="1" si="50"/>
        <v>2.6272978079404279E-3</v>
      </c>
      <c r="AA43">
        <f t="shared" ca="1" si="51"/>
        <v>6.1461656417053237E-3</v>
      </c>
      <c r="AB43">
        <f t="shared" si="52"/>
        <v>9.981712660422689E-3</v>
      </c>
      <c r="AC43">
        <f t="shared" ca="1" si="53"/>
        <v>3.989629014827141E-3</v>
      </c>
      <c r="AD43">
        <f t="shared" ca="1" si="54"/>
        <v>4.3755844657077686E-2</v>
      </c>
      <c r="AE43">
        <f t="shared" si="55"/>
        <v>2.3440788765520713E-2</v>
      </c>
      <c r="AF43">
        <f t="shared" ca="1" si="56"/>
        <v>2.353813371770948E-3</v>
      </c>
      <c r="AG43">
        <f t="shared" ca="1" si="37"/>
        <v>3.8958915114499855E-3</v>
      </c>
      <c r="AH43" s="121">
        <f t="shared" si="57"/>
        <v>1.310382713848024E-2</v>
      </c>
      <c r="AI43">
        <f t="shared" ca="1" si="58"/>
        <v>7.9798452523224359E-2</v>
      </c>
      <c r="AJ43">
        <f t="shared" ca="1" si="59"/>
        <v>3.5347718554960134E-2</v>
      </c>
      <c r="AK43">
        <f t="shared" ca="1" si="60"/>
        <v>1.3294528336829575E-2</v>
      </c>
      <c r="AL43">
        <f t="shared" ca="1" si="61"/>
        <v>3.0336680943251582E-2</v>
      </c>
      <c r="AM43">
        <f t="shared" ca="1" si="62"/>
        <v>2.6294783216447336E-3</v>
      </c>
      <c r="AN43">
        <f t="shared" si="43"/>
        <v>-7.1528013092706667E-3</v>
      </c>
      <c r="AO43">
        <f t="shared" si="44"/>
        <v>-0.68380847346528517</v>
      </c>
      <c r="AP43">
        <f t="shared" ca="1" si="45"/>
        <v>-4.4554694566651815E-3</v>
      </c>
      <c r="AQ43">
        <f t="shared" si="46"/>
        <v>5.8236544710280362E-3</v>
      </c>
      <c r="AR43">
        <f t="shared" ca="1" si="47"/>
        <v>-4.8487778946837423E-5</v>
      </c>
      <c r="AS43">
        <f t="shared" si="48"/>
        <v>2.4415796829862888E-3</v>
      </c>
      <c r="AT43" s="123" t="s">
        <v>1789</v>
      </c>
      <c r="AU43" s="123" t="s">
        <v>1789</v>
      </c>
      <c r="AV43" s="123" t="s">
        <v>1789</v>
      </c>
      <c r="AW43" s="123" t="s">
        <v>1789</v>
      </c>
      <c r="AX43" s="123">
        <v>0</v>
      </c>
      <c r="AY43" s="123">
        <v>0</v>
      </c>
      <c r="AZ43" s="123">
        <v>0</v>
      </c>
      <c r="BA43" s="123">
        <v>0</v>
      </c>
      <c r="BB43" s="123" t="s">
        <v>1789</v>
      </c>
      <c r="BC43" s="123" t="s">
        <v>1789</v>
      </c>
      <c r="BD43" s="123" t="s">
        <v>1789</v>
      </c>
      <c r="BE43" s="123" t="s">
        <v>1789</v>
      </c>
      <c r="BF43" s="123" t="s">
        <v>1789</v>
      </c>
      <c r="BG43" s="123" t="s">
        <v>1789</v>
      </c>
      <c r="BH43" s="123" t="s">
        <v>1789</v>
      </c>
      <c r="BI43" s="123" t="s">
        <v>1789</v>
      </c>
    </row>
    <row r="44" spans="1:61" x14ac:dyDescent="0.15">
      <c r="A44" t="str">
        <f>+Sheet1!A44</f>
        <v>1989Q4</v>
      </c>
      <c r="B44" s="121">
        <f>消費税調整!G44</f>
        <v>5.6244922636023136E-3</v>
      </c>
      <c r="C44">
        <f ca="1">+Sheet1!CZ44</f>
        <v>6.0912747241954552E-3</v>
      </c>
      <c r="D44">
        <f ca="1">+Sheet1!DB44</f>
        <v>4.5319341218994728E-3</v>
      </c>
      <c r="E44">
        <f>+Sheet1!CS44</f>
        <v>2.8561168948992625E-2</v>
      </c>
      <c r="F44">
        <f ca="1">+Sheet1!CU44</f>
        <v>2.323487204980608E-2</v>
      </c>
      <c r="G44">
        <f ca="1">+Sheet1!CV44</f>
        <v>2.5480882009254018E-2</v>
      </c>
      <c r="H44">
        <f>+Sheet1!CT44</f>
        <v>4.6508555501002281E-2</v>
      </c>
      <c r="I44">
        <f ca="1">+Sheet1!FY44</f>
        <v>1.8180030626850117E-2</v>
      </c>
      <c r="J44">
        <f ca="1">+Sheet1!GE44</f>
        <v>-9.9977864468595696E-4</v>
      </c>
      <c r="K44">
        <f>+(1+Sheet1!FC44/100)^(1/4)-1</f>
        <v>1.5158826742911691E-2</v>
      </c>
      <c r="L44">
        <f ca="1">+Sheet1!FT44</f>
        <v>6.7636932110249917E-2</v>
      </c>
      <c r="M44">
        <f ca="1">+Sheet1!FU44</f>
        <v>6.2381778599849246E-2</v>
      </c>
      <c r="N44">
        <f ca="1">+Sheet1!IL44</f>
        <v>3.176956233244544E-2</v>
      </c>
      <c r="O44">
        <f ca="1">+Sheet1!CW44</f>
        <v>3.9340192265878815E-2</v>
      </c>
      <c r="P44" s="123">
        <f ca="1">+Sheet1!EZ44</f>
        <v>2.0867349060671364E-2</v>
      </c>
      <c r="Q44">
        <f>+Sheet1!IY44</f>
        <v>-2.6122490242469179E-3</v>
      </c>
      <c r="R44" s="1">
        <f>+Sheet1!JB44</f>
        <v>2.4142504529487483</v>
      </c>
      <c r="S44">
        <f ca="1">+Sheet1!JE44</f>
        <v>2.3902947557299926E-2</v>
      </c>
      <c r="T44">
        <f>+Sheet1!CY44</f>
        <v>4.5631085115701887E-3</v>
      </c>
      <c r="U44">
        <f ca="1">安全金利!K42</f>
        <v>6.8492317939683467E-4</v>
      </c>
      <c r="V44">
        <f>Sheet1!GJ64</f>
        <v>1.9510834814131239E-3</v>
      </c>
      <c r="X44" t="str">
        <f t="shared" si="28"/>
        <v>1989Q4</v>
      </c>
      <c r="Y44">
        <f t="shared" si="49"/>
        <v>5.3096166779454139E-3</v>
      </c>
      <c r="Z44">
        <f t="shared" ca="1" si="50"/>
        <v>3.7597552800142956E-3</v>
      </c>
      <c r="AA44">
        <f t="shared" ca="1" si="51"/>
        <v>6.9473364738837605E-3</v>
      </c>
      <c r="AB44">
        <f t="shared" si="52"/>
        <v>2.3436758458310149E-2</v>
      </c>
      <c r="AC44">
        <f t="shared" ca="1" si="53"/>
        <v>1.9793474727206627E-2</v>
      </c>
      <c r="AD44">
        <f t="shared" ca="1" si="54"/>
        <v>1.6864407469447555E-2</v>
      </c>
      <c r="AE44">
        <f t="shared" si="55"/>
        <v>3.9731457810920051E-2</v>
      </c>
      <c r="AF44">
        <f t="shared" ca="1" si="56"/>
        <v>1.2490066319659709E-2</v>
      </c>
      <c r="AG44">
        <f t="shared" ca="1" si="37"/>
        <v>-9.307306351473278E-4</v>
      </c>
      <c r="AH44" s="121">
        <f t="shared" si="57"/>
        <v>1.5158826742911691E-2</v>
      </c>
      <c r="AI44">
        <f t="shared" ca="1" si="58"/>
        <v>6.2032299636591126E-2</v>
      </c>
      <c r="AJ44">
        <f t="shared" ca="1" si="59"/>
        <v>4.7644530927177367E-2</v>
      </c>
      <c r="AK44">
        <f t="shared" ca="1" si="60"/>
        <v>2.5083227827323376E-2</v>
      </c>
      <c r="AL44">
        <f t="shared" ca="1" si="61"/>
        <v>3.1909310636610656E-2</v>
      </c>
      <c r="AM44">
        <f t="shared" ca="1" si="62"/>
        <v>1.8884645898723532E-2</v>
      </c>
      <c r="AN44">
        <f t="shared" si="43"/>
        <v>-1.8350630202177195E-3</v>
      </c>
      <c r="AO44">
        <f t="shared" si="44"/>
        <v>-0.68482423739400877</v>
      </c>
      <c r="AP44">
        <f t="shared" ca="1" si="45"/>
        <v>1.6675055094713863E-2</v>
      </c>
      <c r="AQ44">
        <f t="shared" si="46"/>
        <v>5.8601119802938525E-3</v>
      </c>
      <c r="AR44">
        <f t="shared" ca="1" si="47"/>
        <v>6.8492317939683467E-4</v>
      </c>
      <c r="AS44">
        <f t="shared" si="48"/>
        <v>2.1533110139188944E-3</v>
      </c>
      <c r="AT44" s="123" t="s">
        <v>1789</v>
      </c>
      <c r="AU44" s="123" t="s">
        <v>1789</v>
      </c>
      <c r="AV44" s="123" t="s">
        <v>1789</v>
      </c>
      <c r="AW44" s="123" t="s">
        <v>1789</v>
      </c>
      <c r="AX44" s="123">
        <v>0</v>
      </c>
      <c r="AY44" s="123">
        <v>0</v>
      </c>
      <c r="AZ44" s="123">
        <v>0</v>
      </c>
      <c r="BA44" s="123">
        <v>0</v>
      </c>
      <c r="BB44" s="123" t="s">
        <v>1789</v>
      </c>
      <c r="BC44" s="123" t="s">
        <v>1789</v>
      </c>
      <c r="BD44" s="123" t="s">
        <v>1789</v>
      </c>
      <c r="BE44" s="123" t="s">
        <v>1789</v>
      </c>
      <c r="BF44" s="123" t="s">
        <v>1789</v>
      </c>
      <c r="BG44" s="123" t="s">
        <v>1789</v>
      </c>
      <c r="BH44" s="123" t="s">
        <v>1789</v>
      </c>
      <c r="BI44" s="123" t="s">
        <v>1789</v>
      </c>
    </row>
    <row r="45" spans="1:61" x14ac:dyDescent="0.15">
      <c r="A45" t="str">
        <f>+Sheet1!A45</f>
        <v>1990Q1</v>
      </c>
      <c r="B45" s="121">
        <f>消費税調整!G45</f>
        <v>4.517230190418919E-3</v>
      </c>
      <c r="C45">
        <f ca="1">+Sheet1!CZ45</f>
        <v>6.7222085597339618E-3</v>
      </c>
      <c r="D45">
        <f ca="1">+Sheet1!DB45</f>
        <v>4.3342835467527459E-3</v>
      </c>
      <c r="E45">
        <f>+Sheet1!CS45</f>
        <v>-6.2973609812244976E-3</v>
      </c>
      <c r="F45">
        <f ca="1">+Sheet1!CU45</f>
        <v>-9.240247808391994E-3</v>
      </c>
      <c r="G45">
        <f ca="1">+Sheet1!CV45</f>
        <v>9.8473568776748718E-3</v>
      </c>
      <c r="H45">
        <f>+Sheet1!CT45</f>
        <v>2.2751313625985672E-3</v>
      </c>
      <c r="I45">
        <f ca="1">+Sheet1!FY45</f>
        <v>1.697758694787057E-2</v>
      </c>
      <c r="J45">
        <f ca="1">+Sheet1!GE45</f>
        <v>-1.5493635130405703E-3</v>
      </c>
      <c r="K45">
        <f>+(1+Sheet1!FC45/100)^(1/4)-1</f>
        <v>1.629776120216242E-2</v>
      </c>
      <c r="L45">
        <f ca="1">+Sheet1!FT45</f>
        <v>-0.13271169156393869</v>
      </c>
      <c r="M45">
        <f ca="1">+Sheet1!FU45</f>
        <v>-9.6894087969351686E-2</v>
      </c>
      <c r="N45">
        <f ca="1">+Sheet1!IL45</f>
        <v>-4.1544133090558677E-3</v>
      </c>
      <c r="O45">
        <f ca="1">+Sheet1!CW45</f>
        <v>4.8423146063604778E-3</v>
      </c>
      <c r="P45" s="123">
        <f ca="1">+Sheet1!EZ45</f>
        <v>-1.415886198291998E-2</v>
      </c>
      <c r="Q45">
        <f>+Sheet1!IY45</f>
        <v>2.937981931266639E-3</v>
      </c>
      <c r="R45" s="1">
        <f>+Sheet1!JB45</f>
        <v>2.3492731519822425</v>
      </c>
      <c r="S45">
        <f ca="1">+Sheet1!JE45</f>
        <v>-1.8972403073996582E-2</v>
      </c>
      <c r="T45">
        <f>+Sheet1!CY45</f>
        <v>6.6373051963975575E-3</v>
      </c>
      <c r="U45">
        <f ca="1">安全金利!K43</f>
        <v>1.105245613427952E-3</v>
      </c>
      <c r="V45">
        <f>Sheet1!GJ65</f>
        <v>1.5283672398779492E-3</v>
      </c>
      <c r="X45" t="str">
        <f t="shared" si="28"/>
        <v>1990Q1</v>
      </c>
      <c r="Y45">
        <f t="shared" si="49"/>
        <v>4.2023546047620193E-3</v>
      </c>
      <c r="Z45">
        <f t="shared" ca="1" si="50"/>
        <v>4.3906891155528023E-3</v>
      </c>
      <c r="AA45">
        <f t="shared" ca="1" si="51"/>
        <v>6.7496858987370328E-3</v>
      </c>
      <c r="AB45">
        <f t="shared" si="52"/>
        <v>-1.1421771471906973E-2</v>
      </c>
      <c r="AC45">
        <f t="shared" ca="1" si="53"/>
        <v>-1.2681645130991447E-2</v>
      </c>
      <c r="AD45">
        <f t="shared" ca="1" si="54"/>
        <v>1.2308823378684077E-3</v>
      </c>
      <c r="AE45">
        <f t="shared" si="55"/>
        <v>-4.5019663274836657E-3</v>
      </c>
      <c r="AF45">
        <f t="shared" ca="1" si="56"/>
        <v>1.1287622640680162E-2</v>
      </c>
      <c r="AG45">
        <f t="shared" ca="1" si="37"/>
        <v>-1.4803155035019412E-3</v>
      </c>
      <c r="AH45" s="121">
        <f t="shared" si="57"/>
        <v>1.629776120216242E-2</v>
      </c>
      <c r="AI45">
        <f t="shared" ca="1" si="58"/>
        <v>-0.1383163240375975</v>
      </c>
      <c r="AJ45">
        <f t="shared" ca="1" si="59"/>
        <v>-0.11163133564202357</v>
      </c>
      <c r="AK45">
        <f t="shared" ca="1" si="60"/>
        <v>-1.0840747814177933E-2</v>
      </c>
      <c r="AL45">
        <f t="shared" ca="1" si="61"/>
        <v>-2.5885670229076835E-3</v>
      </c>
      <c r="AM45">
        <f t="shared" ca="1" si="62"/>
        <v>-1.6141565144867816E-2</v>
      </c>
      <c r="AN45">
        <f t="shared" si="43"/>
        <v>3.7151679352958374E-3</v>
      </c>
      <c r="AO45">
        <f t="shared" si="44"/>
        <v>-0.74980153836051455</v>
      </c>
      <c r="AP45">
        <f t="shared" ca="1" si="45"/>
        <v>-2.6200295536582645E-2</v>
      </c>
      <c r="AQ45">
        <f t="shared" si="46"/>
        <v>7.9343086651212213E-3</v>
      </c>
      <c r="AR45">
        <f t="shared" ca="1" si="47"/>
        <v>1.105245613427952E-3</v>
      </c>
      <c r="AS45">
        <f t="shared" si="48"/>
        <v>1.7305947723837197E-3</v>
      </c>
      <c r="AT45" s="123" t="s">
        <v>1789</v>
      </c>
      <c r="AU45" s="123" t="s">
        <v>1789</v>
      </c>
      <c r="AV45" s="123" t="s">
        <v>1789</v>
      </c>
      <c r="AW45" s="123" t="s">
        <v>1789</v>
      </c>
      <c r="AX45" s="123">
        <v>0</v>
      </c>
      <c r="AY45" s="123">
        <v>0</v>
      </c>
      <c r="AZ45" s="123">
        <v>0</v>
      </c>
      <c r="BA45" s="123">
        <v>0</v>
      </c>
      <c r="BB45" s="123" t="s">
        <v>1789</v>
      </c>
      <c r="BC45" s="123" t="s">
        <v>1789</v>
      </c>
      <c r="BD45" s="123" t="s">
        <v>1789</v>
      </c>
      <c r="BE45" s="123" t="s">
        <v>1789</v>
      </c>
      <c r="BF45" s="123" t="s">
        <v>1789</v>
      </c>
      <c r="BG45" s="123" t="s">
        <v>1789</v>
      </c>
      <c r="BH45" s="123" t="s">
        <v>1789</v>
      </c>
      <c r="BI45" s="123" t="s">
        <v>1789</v>
      </c>
    </row>
    <row r="46" spans="1:61" x14ac:dyDescent="0.15">
      <c r="A46" t="str">
        <f>+Sheet1!A46</f>
        <v>1990Q2</v>
      </c>
      <c r="B46" s="121">
        <f>消費税調整!G46</f>
        <v>5.4818528362704441E-3</v>
      </c>
      <c r="C46">
        <f ca="1">+Sheet1!CZ46</f>
        <v>7.2123068087412796E-3</v>
      </c>
      <c r="D46">
        <f ca="1">+Sheet1!DB46</f>
        <v>5.7811265019414183E-3</v>
      </c>
      <c r="E46">
        <f>+Sheet1!CS46</f>
        <v>2.9577554767210794E-2</v>
      </c>
      <c r="F46">
        <f ca="1">+Sheet1!CU46</f>
        <v>3.1052516997241836E-2</v>
      </c>
      <c r="G46">
        <f ca="1">+Sheet1!CV46</f>
        <v>3.725979474556667E-2</v>
      </c>
      <c r="H46">
        <f>+Sheet1!CT46</f>
        <v>3.5428944215567068E-2</v>
      </c>
      <c r="I46">
        <f ca="1">+Sheet1!FY46</f>
        <v>2.5129810661145984E-2</v>
      </c>
      <c r="J46">
        <f ca="1">+Sheet1!GE46</f>
        <v>7.0731660269163668E-5</v>
      </c>
      <c r="K46">
        <f>+(1+Sheet1!FC46/100)^(1/4)-1</f>
        <v>1.7680553945304434E-2</v>
      </c>
      <c r="L46">
        <f ca="1">+Sheet1!FT46</f>
        <v>-0.12068937309310249</v>
      </c>
      <c r="M46">
        <f ca="1">+Sheet1!FU46</f>
        <v>-5.6285675238184438E-2</v>
      </c>
      <c r="N46">
        <f ca="1">+Sheet1!IL46</f>
        <v>2.8134016027129245E-2</v>
      </c>
      <c r="O46">
        <f ca="1">+Sheet1!CW46</f>
        <v>3.6051580673354323E-2</v>
      </c>
      <c r="P46" s="123">
        <f ca="1">+Sheet1!EZ46</f>
        <v>2.2584549037248467E-2</v>
      </c>
      <c r="Q46">
        <f>+Sheet1!IY46</f>
        <v>8.086375766090094E-3</v>
      </c>
      <c r="R46" s="1">
        <f>+Sheet1!JB46</f>
        <v>2.3056311902446516</v>
      </c>
      <c r="S46">
        <f ca="1">+Sheet1!JE46</f>
        <v>1.5834623848200724E-2</v>
      </c>
      <c r="T46">
        <f>+Sheet1!CY46</f>
        <v>8.0523886288012513E-3</v>
      </c>
      <c r="U46">
        <f ca="1">安全金利!K44</f>
        <v>5.6633400357153363E-4</v>
      </c>
      <c r="V46">
        <f>Sheet1!GJ66</f>
        <v>1.4749862153654212E-3</v>
      </c>
      <c r="X46" t="str">
        <f t="shared" si="28"/>
        <v>1990Q2</v>
      </c>
      <c r="Y46">
        <f t="shared" si="49"/>
        <v>5.1669772506135444E-3</v>
      </c>
      <c r="Z46">
        <f t="shared" ca="1" si="50"/>
        <v>4.8807873645601201E-3</v>
      </c>
      <c r="AA46">
        <f t="shared" ca="1" si="51"/>
        <v>8.196528853925706E-3</v>
      </c>
      <c r="AB46">
        <f t="shared" si="52"/>
        <v>2.4453144276528317E-2</v>
      </c>
      <c r="AC46">
        <f t="shared" ca="1" si="53"/>
        <v>2.7611119674642384E-2</v>
      </c>
      <c r="AD46">
        <f t="shared" ca="1" si="54"/>
        <v>2.8643320205760207E-2</v>
      </c>
      <c r="AE46">
        <f t="shared" si="55"/>
        <v>2.8651846525484834E-2</v>
      </c>
      <c r="AF46">
        <f t="shared" ca="1" si="56"/>
        <v>1.9439846353955577E-2</v>
      </c>
      <c r="AG46">
        <f t="shared" ca="1" si="37"/>
        <v>1.3977966980779287E-4</v>
      </c>
      <c r="AH46" s="121">
        <f t="shared" si="57"/>
        <v>1.7680553945304434E-2</v>
      </c>
      <c r="AI46">
        <f t="shared" ca="1" si="58"/>
        <v>-0.12629400556676129</v>
      </c>
      <c r="AJ46">
        <f t="shared" ca="1" si="59"/>
        <v>-7.1022922910856323E-2</v>
      </c>
      <c r="AK46">
        <f t="shared" ca="1" si="60"/>
        <v>2.144768152200718E-2</v>
      </c>
      <c r="AL46">
        <f t="shared" ca="1" si="61"/>
        <v>2.8620699044086161E-2</v>
      </c>
      <c r="AM46">
        <f t="shared" ca="1" si="62"/>
        <v>2.0601845875300631E-2</v>
      </c>
      <c r="AN46">
        <f t="shared" si="43"/>
        <v>8.863561770119292E-3</v>
      </c>
      <c r="AO46">
        <f t="shared" si="44"/>
        <v>-0.79344350009810549</v>
      </c>
      <c r="AP46">
        <f t="shared" ca="1" si="45"/>
        <v>8.6067313856146611E-3</v>
      </c>
      <c r="AQ46">
        <f t="shared" si="46"/>
        <v>9.349392097524915E-3</v>
      </c>
      <c r="AR46">
        <f t="shared" ca="1" si="47"/>
        <v>5.6633400357153363E-4</v>
      </c>
      <c r="AS46">
        <f t="shared" si="48"/>
        <v>1.6772137478711915E-3</v>
      </c>
      <c r="AT46" s="123" t="s">
        <v>1789</v>
      </c>
      <c r="AU46" s="123" t="s">
        <v>1789</v>
      </c>
      <c r="AV46" s="123" t="s">
        <v>1789</v>
      </c>
      <c r="AW46" s="123" t="s">
        <v>1789</v>
      </c>
      <c r="AX46" s="123">
        <v>0</v>
      </c>
      <c r="AY46" s="123">
        <v>0</v>
      </c>
      <c r="AZ46" s="123">
        <v>0</v>
      </c>
      <c r="BA46" s="123">
        <v>0</v>
      </c>
      <c r="BB46" s="123" t="s">
        <v>1789</v>
      </c>
      <c r="BC46" s="123" t="s">
        <v>1789</v>
      </c>
      <c r="BD46" s="123" t="s">
        <v>1789</v>
      </c>
      <c r="BE46" s="123" t="s">
        <v>1789</v>
      </c>
      <c r="BF46" s="123" t="s">
        <v>1789</v>
      </c>
      <c r="BG46" s="123" t="s">
        <v>1789</v>
      </c>
      <c r="BH46" s="123" t="s">
        <v>1789</v>
      </c>
      <c r="BI46" s="123" t="s">
        <v>1789</v>
      </c>
    </row>
    <row r="47" spans="1:61" x14ac:dyDescent="0.15">
      <c r="A47" t="str">
        <f>+Sheet1!A47</f>
        <v>1990Q3</v>
      </c>
      <c r="B47" s="121">
        <f>消費税調整!G47</f>
        <v>2.3415371407730931E-3</v>
      </c>
      <c r="C47">
        <f ca="1">+Sheet1!CZ47</f>
        <v>5.5830741399289074E-3</v>
      </c>
      <c r="D47">
        <f ca="1">+Sheet1!DB47</f>
        <v>2.2173422676206034E-3</v>
      </c>
      <c r="E47">
        <f>+Sheet1!CS47</f>
        <v>1.5295232210003146E-2</v>
      </c>
      <c r="F47">
        <f ca="1">+Sheet1!CU47</f>
        <v>4.9356123303572128E-3</v>
      </c>
      <c r="G47">
        <f ca="1">+Sheet1!CV47</f>
        <v>3.7659895061404242E-2</v>
      </c>
      <c r="H47">
        <f>+Sheet1!CT47</f>
        <v>2.8309795309571815E-2</v>
      </c>
      <c r="I47">
        <f ca="1">+Sheet1!FY47</f>
        <v>1.394758295469122E-2</v>
      </c>
      <c r="J47">
        <f ca="1">+Sheet1!GE47</f>
        <v>-3.9252047225593698E-3</v>
      </c>
      <c r="K47">
        <f>+(1+Sheet1!FC47/100)^(1/4)-1</f>
        <v>1.8505605480583887E-2</v>
      </c>
      <c r="L47">
        <f ca="1">+Sheet1!FT47</f>
        <v>-0.2205129638379924</v>
      </c>
      <c r="M47">
        <f ca="1">+Sheet1!FU47</f>
        <v>-0.17275872296397016</v>
      </c>
      <c r="N47">
        <f ca="1">+Sheet1!IL47</f>
        <v>2.4457879872042603E-2</v>
      </c>
      <c r="O47">
        <f ca="1">+Sheet1!CW47</f>
        <v>3.1501325240026967E-2</v>
      </c>
      <c r="P47" s="123">
        <f ca="1">+Sheet1!EZ47</f>
        <v>1.0481850972897135E-2</v>
      </c>
      <c r="Q47">
        <f>+Sheet1!IY47</f>
        <v>1.7644712622712745E-3</v>
      </c>
      <c r="R47" s="1">
        <f>+Sheet1!JB47</f>
        <v>2.245354661884726</v>
      </c>
      <c r="S47">
        <f ca="1">+Sheet1!JE47</f>
        <v>1.2063543596525252E-2</v>
      </c>
      <c r="T47">
        <f>+Sheet1!CY47</f>
        <v>3.0796498384325086E-3</v>
      </c>
      <c r="U47">
        <f ca="1">安全金利!K45</f>
        <v>8.3961392051001837E-4</v>
      </c>
      <c r="V47">
        <f>Sheet1!GJ67</f>
        <v>1.333162014321635E-3</v>
      </c>
      <c r="X47" t="str">
        <f t="shared" si="28"/>
        <v>1990Q3</v>
      </c>
      <c r="Y47">
        <f t="shared" si="49"/>
        <v>2.0266615551161938E-3</v>
      </c>
      <c r="Z47">
        <f t="shared" ca="1" si="50"/>
        <v>3.2515546957477479E-3</v>
      </c>
      <c r="AA47">
        <f t="shared" ca="1" si="51"/>
        <v>4.6327446196048911E-3</v>
      </c>
      <c r="AB47">
        <f t="shared" si="52"/>
        <v>1.0170821719320669E-2</v>
      </c>
      <c r="AC47">
        <f t="shared" ca="1" si="53"/>
        <v>1.4942150077577598E-3</v>
      </c>
      <c r="AD47">
        <f t="shared" ca="1" si="54"/>
        <v>2.9043420521597779E-2</v>
      </c>
      <c r="AE47">
        <f t="shared" si="55"/>
        <v>2.1532697619489581E-2</v>
      </c>
      <c r="AF47">
        <f t="shared" ca="1" si="56"/>
        <v>8.2576186475008147E-3</v>
      </c>
      <c r="AG47">
        <f t="shared" ca="1" si="37"/>
        <v>-3.8561567130207404E-3</v>
      </c>
      <c r="AH47" s="121">
        <f t="shared" si="57"/>
        <v>1.8505605480583887E-2</v>
      </c>
      <c r="AI47">
        <f t="shared" ca="1" si="58"/>
        <v>-0.22611759631165121</v>
      </c>
      <c r="AJ47">
        <f t="shared" ca="1" si="59"/>
        <v>-0.18749597063664203</v>
      </c>
      <c r="AK47">
        <f t="shared" ca="1" si="60"/>
        <v>1.7771545366920539E-2</v>
      </c>
      <c r="AL47">
        <f t="shared" ca="1" si="61"/>
        <v>2.4070443610758805E-2</v>
      </c>
      <c r="AM47">
        <f t="shared" ca="1" si="62"/>
        <v>8.4991478109493011E-3</v>
      </c>
      <c r="AN47">
        <f t="shared" si="43"/>
        <v>2.5416572663004727E-3</v>
      </c>
      <c r="AO47">
        <f t="shared" si="44"/>
        <v>-0.85372002845803108</v>
      </c>
      <c r="AP47">
        <f t="shared" ca="1" si="45"/>
        <v>4.8356511339391894E-3</v>
      </c>
      <c r="AQ47">
        <f t="shared" si="46"/>
        <v>4.3766533071561723E-3</v>
      </c>
      <c r="AR47">
        <f t="shared" ca="1" si="47"/>
        <v>8.3961392051001837E-4</v>
      </c>
      <c r="AS47">
        <f t="shared" si="48"/>
        <v>1.5353895468274053E-3</v>
      </c>
      <c r="AT47" s="123" t="s">
        <v>1789</v>
      </c>
      <c r="AU47" s="123" t="s">
        <v>1789</v>
      </c>
      <c r="AV47" s="123" t="s">
        <v>1789</v>
      </c>
      <c r="AW47" s="123" t="s">
        <v>1789</v>
      </c>
      <c r="AX47" s="123">
        <v>0</v>
      </c>
      <c r="AY47" s="123">
        <v>0</v>
      </c>
      <c r="AZ47" s="123">
        <v>0</v>
      </c>
      <c r="BA47" s="123">
        <v>0</v>
      </c>
      <c r="BB47" s="123" t="s">
        <v>1789</v>
      </c>
      <c r="BC47" s="123" t="s">
        <v>1789</v>
      </c>
      <c r="BD47" s="123" t="s">
        <v>1789</v>
      </c>
      <c r="BE47" s="123" t="s">
        <v>1789</v>
      </c>
      <c r="BF47" s="123" t="s">
        <v>1789</v>
      </c>
      <c r="BG47" s="123" t="s">
        <v>1789</v>
      </c>
      <c r="BH47" s="123" t="s">
        <v>1789</v>
      </c>
      <c r="BI47" s="123" t="s">
        <v>1789</v>
      </c>
    </row>
    <row r="48" spans="1:61" x14ac:dyDescent="0.15">
      <c r="A48" t="str">
        <f>+Sheet1!A48</f>
        <v>1990Q4</v>
      </c>
      <c r="B48" s="121">
        <f>消費税調整!G48</f>
        <v>1.1277874861940557E-2</v>
      </c>
      <c r="C48">
        <f ca="1">+Sheet1!CZ48</f>
        <v>1.3150104097447103E-2</v>
      </c>
      <c r="D48">
        <f ca="1">+Sheet1!DB48</f>
        <v>6.2234294890456676E-3</v>
      </c>
      <c r="E48">
        <f>+Sheet1!CS48</f>
        <v>-3.1687289740478753E-3</v>
      </c>
      <c r="F48">
        <f ca="1">+Sheet1!CU48</f>
        <v>-4.7677497839022304E-3</v>
      </c>
      <c r="G48">
        <f ca="1">+Sheet1!CV48</f>
        <v>-3.6486946031652423E-2</v>
      </c>
      <c r="H48">
        <f>+Sheet1!CT48</f>
        <v>1.4756347253280724E-2</v>
      </c>
      <c r="I48">
        <f ca="1">+Sheet1!FY48</f>
        <v>3.1068869128219045E-2</v>
      </c>
      <c r="J48">
        <f ca="1">+Sheet1!GE48</f>
        <v>7.076894714270009E-4</v>
      </c>
      <c r="K48">
        <f>+(1+Sheet1!FC48/100)^(1/4)-1</f>
        <v>1.951882551737838E-2</v>
      </c>
      <c r="L48">
        <f ca="1">+Sheet1!FT48</f>
        <v>-5.3217679302848341E-2</v>
      </c>
      <c r="M48">
        <f ca="1">+Sheet1!FU48</f>
        <v>-0.12349263287971797</v>
      </c>
      <c r="N48">
        <f ca="1">+Sheet1!IL48</f>
        <v>-1.2336604595998503E-3</v>
      </c>
      <c r="O48">
        <f ca="1">+Sheet1!CW48</f>
        <v>-2.4947389688322291E-3</v>
      </c>
      <c r="P48" s="123">
        <f ca="1">+Sheet1!EZ48</f>
        <v>-1.1182873889131417E-2</v>
      </c>
      <c r="Q48">
        <f>+Sheet1!IY48</f>
        <v>3.3541948128043768E-3</v>
      </c>
      <c r="R48" s="1">
        <f>+Sheet1!JB48</f>
        <v>2.3503151557957533</v>
      </c>
      <c r="S48">
        <f ca="1">+Sheet1!JE48</f>
        <v>5.1582517082997253E-3</v>
      </c>
      <c r="T48">
        <f>+Sheet1!CY48</f>
        <v>6.1756284937209797E-3</v>
      </c>
      <c r="U48">
        <f ca="1">安全金利!K46</f>
        <v>-4.7981240651617796E-4</v>
      </c>
      <c r="V48">
        <f>Sheet1!GJ68</f>
        <v>1.2671251011503819E-3</v>
      </c>
      <c r="X48" t="str">
        <f t="shared" si="28"/>
        <v>1990Q4</v>
      </c>
      <c r="Y48">
        <f t="shared" si="49"/>
        <v>1.0962999276283658E-2</v>
      </c>
      <c r="Z48">
        <f t="shared" ca="1" si="50"/>
        <v>1.0818584653265944E-2</v>
      </c>
      <c r="AA48">
        <f t="shared" ca="1" si="51"/>
        <v>8.6388318410299553E-3</v>
      </c>
      <c r="AB48">
        <f t="shared" si="52"/>
        <v>-8.2931394647303511E-3</v>
      </c>
      <c r="AC48">
        <f t="shared" ca="1" si="53"/>
        <v>-8.2091471065016824E-3</v>
      </c>
      <c r="AD48">
        <f t="shared" ca="1" si="54"/>
        <v>-4.5103420571458885E-2</v>
      </c>
      <c r="AE48">
        <f t="shared" si="55"/>
        <v>7.9792495631984921E-3</v>
      </c>
      <c r="AF48">
        <f t="shared" ca="1" si="56"/>
        <v>2.5378904821028638E-2</v>
      </c>
      <c r="AG48">
        <f t="shared" ca="1" si="37"/>
        <v>7.7673748096563006E-4</v>
      </c>
      <c r="AH48" s="121">
        <f t="shared" si="57"/>
        <v>1.951882551737838E-2</v>
      </c>
      <c r="AI48">
        <f t="shared" ca="1" si="58"/>
        <v>-5.8822311776507138E-2</v>
      </c>
      <c r="AJ48">
        <f t="shared" ca="1" si="59"/>
        <v>-0.13822988055238986</v>
      </c>
      <c r="AK48">
        <f t="shared" ca="1" si="60"/>
        <v>-7.9199949647219148E-3</v>
      </c>
      <c r="AL48">
        <f t="shared" ca="1" si="61"/>
        <v>-9.92562059810039E-3</v>
      </c>
      <c r="AM48">
        <f t="shared" ca="1" si="62"/>
        <v>-1.3165577051079251E-2</v>
      </c>
      <c r="AN48">
        <f t="shared" si="43"/>
        <v>4.1313808168335752E-3</v>
      </c>
      <c r="AO48">
        <f t="shared" si="44"/>
        <v>-0.74875953454700372</v>
      </c>
      <c r="AP48">
        <f t="shared" ca="1" si="45"/>
        <v>-2.0696407542863376E-3</v>
      </c>
      <c r="AQ48">
        <f t="shared" si="46"/>
        <v>7.4726319624446435E-3</v>
      </c>
      <c r="AR48">
        <f t="shared" ca="1" si="47"/>
        <v>-4.7981240651617796E-4</v>
      </c>
      <c r="AS48">
        <f t="shared" si="48"/>
        <v>1.4693526336561524E-3</v>
      </c>
      <c r="AT48" s="123" t="s">
        <v>1789</v>
      </c>
      <c r="AU48" s="123" t="s">
        <v>1789</v>
      </c>
      <c r="AV48" s="123" t="s">
        <v>1789</v>
      </c>
      <c r="AW48" s="123" t="s">
        <v>1789</v>
      </c>
      <c r="AX48" s="123">
        <v>0</v>
      </c>
      <c r="AY48" s="123">
        <v>0</v>
      </c>
      <c r="AZ48" s="123">
        <v>0</v>
      </c>
      <c r="BA48" s="123">
        <v>0</v>
      </c>
      <c r="BB48" s="123" t="s">
        <v>1789</v>
      </c>
      <c r="BC48" s="123" t="s">
        <v>1789</v>
      </c>
      <c r="BD48" s="123" t="s">
        <v>1789</v>
      </c>
      <c r="BE48" s="123" t="s">
        <v>1789</v>
      </c>
      <c r="BF48" s="123" t="s">
        <v>1789</v>
      </c>
      <c r="BG48" s="123" t="s">
        <v>1789</v>
      </c>
      <c r="BH48" s="123" t="s">
        <v>1789</v>
      </c>
      <c r="BI48" s="123" t="s">
        <v>1789</v>
      </c>
    </row>
    <row r="49" spans="1:61" x14ac:dyDescent="0.15">
      <c r="A49" t="str">
        <f>+Sheet1!A49</f>
        <v>1991Q1</v>
      </c>
      <c r="B49" s="121">
        <f>消費税調整!G49</f>
        <v>6.8890229172406331E-3</v>
      </c>
      <c r="C49">
        <f ca="1">+Sheet1!CZ49</f>
        <v>9.2308259493516908E-3</v>
      </c>
      <c r="D49">
        <f ca="1">+Sheet1!DB49</f>
        <v>4.7972010290604685E-3</v>
      </c>
      <c r="E49">
        <f>+Sheet1!CS49</f>
        <v>7.3194916102266557E-3</v>
      </c>
      <c r="F49">
        <f ca="1">+Sheet1!CU49</f>
        <v>-2.8411542020824556E-3</v>
      </c>
      <c r="G49">
        <f ca="1">+Sheet1!CV49</f>
        <v>1.2821736089105645E-2</v>
      </c>
      <c r="H49">
        <f>+Sheet1!CT49</f>
        <v>2.7301196614543066E-2</v>
      </c>
      <c r="I49">
        <f ca="1">+Sheet1!FY49</f>
        <v>1.642413292605761E-2</v>
      </c>
      <c r="J49">
        <f ca="1">+Sheet1!GE49</f>
        <v>-5.1119510028261143E-3</v>
      </c>
      <c r="K49">
        <f>+(1+Sheet1!FC49/100)^(1/4)-1</f>
        <v>1.9782278969753486E-2</v>
      </c>
      <c r="L49">
        <f ca="1">+Sheet1!FT49</f>
        <v>0.11648908632899932</v>
      </c>
      <c r="M49">
        <f ca="1">+Sheet1!FU49</f>
        <v>4.8508597797963286E-2</v>
      </c>
      <c r="N49">
        <f ca="1">+Sheet1!IL49</f>
        <v>1.5436207562345167E-2</v>
      </c>
      <c r="O49">
        <f ca="1">+Sheet1!CW49</f>
        <v>2.2571100698813698E-2</v>
      </c>
      <c r="P49" s="123">
        <f ca="1">+Sheet1!EZ49</f>
        <v>3.0386900865109054E-3</v>
      </c>
      <c r="Q49">
        <f>+Sheet1!IY49</f>
        <v>-4.7974669239342974E-3</v>
      </c>
      <c r="R49" s="1">
        <f>+Sheet1!JB49</f>
        <v>2.3306523076556611</v>
      </c>
      <c r="S49">
        <f ca="1">+Sheet1!JE49</f>
        <v>5.5923362292748012E-3</v>
      </c>
      <c r="T49">
        <f>+Sheet1!CY49</f>
        <v>4.4038833664578067E-3</v>
      </c>
      <c r="U49">
        <f ca="1">安全金利!K47</f>
        <v>4.5611966256764447E-4</v>
      </c>
      <c r="V49">
        <f>Sheet1!GJ69</f>
        <v>1.355939911888657E-3</v>
      </c>
      <c r="X49" t="str">
        <f t="shared" si="28"/>
        <v>1991Q1</v>
      </c>
      <c r="Y49">
        <f t="shared" si="49"/>
        <v>6.5741473315837334E-3</v>
      </c>
      <c r="Z49">
        <f t="shared" ca="1" si="50"/>
        <v>6.8993065051705313E-3</v>
      </c>
      <c r="AA49">
        <f t="shared" ca="1" si="51"/>
        <v>7.2126033810447562E-3</v>
      </c>
      <c r="AB49">
        <f t="shared" si="52"/>
        <v>2.1950811195441799E-3</v>
      </c>
      <c r="AC49">
        <f t="shared" ca="1" si="53"/>
        <v>-6.2825515246819081E-3</v>
      </c>
      <c r="AD49">
        <f t="shared" ca="1" si="54"/>
        <v>4.2052615492991809E-3</v>
      </c>
      <c r="AE49">
        <f t="shared" si="55"/>
        <v>2.0524098924460832E-2</v>
      </c>
      <c r="AF49">
        <f t="shared" ca="1" si="56"/>
        <v>1.0734168618867203E-2</v>
      </c>
      <c r="AG49">
        <f t="shared" ref="AG49:AG80" ca="1" si="63">+J49-AG$1</f>
        <v>-5.0429029932874854E-3</v>
      </c>
      <c r="AH49" s="121">
        <f t="shared" si="57"/>
        <v>1.9782278969753486E-2</v>
      </c>
      <c r="AI49">
        <f t="shared" ca="1" si="58"/>
        <v>0.11088445385534053</v>
      </c>
      <c r="AJ49">
        <f t="shared" ca="1" si="59"/>
        <v>3.3771350125291408E-2</v>
      </c>
      <c r="AK49">
        <f t="shared" ca="1" si="60"/>
        <v>8.749873057223103E-3</v>
      </c>
      <c r="AL49">
        <f t="shared" ca="1" si="61"/>
        <v>1.5140219069545536E-2</v>
      </c>
      <c r="AM49">
        <f t="shared" ca="1" si="62"/>
        <v>1.0559869245630711E-3</v>
      </c>
      <c r="AN49">
        <f t="shared" si="43"/>
        <v>-4.0202809199050994E-3</v>
      </c>
      <c r="AO49">
        <f t="shared" ref="AO49:AO80" si="64">+R49-AO$1</f>
        <v>-0.76842238268709595</v>
      </c>
      <c r="AP49">
        <f t="shared" ca="1" si="45"/>
        <v>-1.6355562333112616E-3</v>
      </c>
      <c r="AQ49">
        <f t="shared" si="46"/>
        <v>5.7008868351814705E-3</v>
      </c>
      <c r="AR49">
        <f t="shared" ca="1" si="47"/>
        <v>4.5611966256764447E-4</v>
      </c>
      <c r="AS49">
        <f t="shared" si="48"/>
        <v>1.5581674443944276E-3</v>
      </c>
      <c r="AT49" s="123" t="s">
        <v>1789</v>
      </c>
      <c r="AU49" s="123" t="s">
        <v>1789</v>
      </c>
      <c r="AV49" s="123" t="s">
        <v>1789</v>
      </c>
      <c r="AW49" s="123" t="s">
        <v>1789</v>
      </c>
      <c r="AX49" s="123">
        <v>0</v>
      </c>
      <c r="AY49" s="123">
        <v>0</v>
      </c>
      <c r="AZ49" s="123">
        <v>0</v>
      </c>
      <c r="BA49" s="123">
        <v>0</v>
      </c>
      <c r="BB49" s="123" t="s">
        <v>1789</v>
      </c>
      <c r="BC49" s="123" t="s">
        <v>1789</v>
      </c>
      <c r="BD49" s="123" t="s">
        <v>1789</v>
      </c>
      <c r="BE49" s="123" t="s">
        <v>1789</v>
      </c>
      <c r="BF49" s="123" t="s">
        <v>1789</v>
      </c>
      <c r="BG49" s="123" t="s">
        <v>1789</v>
      </c>
      <c r="BH49" s="123" t="s">
        <v>1789</v>
      </c>
      <c r="BI49" s="123" t="s">
        <v>1789</v>
      </c>
    </row>
    <row r="50" spans="1:61" x14ac:dyDescent="0.15">
      <c r="A50" t="str">
        <f>+Sheet1!A50</f>
        <v>1991Q2</v>
      </c>
      <c r="B50" s="121">
        <f>消費税調整!G50</f>
        <v>5.6916676688194513E-3</v>
      </c>
      <c r="C50">
        <f ca="1">+Sheet1!CZ50</f>
        <v>5.1938574901845029E-3</v>
      </c>
      <c r="D50">
        <f ca="1">+Sheet1!DB50</f>
        <v>7.2054527787956978E-4</v>
      </c>
      <c r="E50">
        <f>+Sheet1!CS50</f>
        <v>9.8834012627194243E-3</v>
      </c>
      <c r="F50">
        <f ca="1">+Sheet1!CU50</f>
        <v>6.6041839196524094E-3</v>
      </c>
      <c r="G50">
        <f ca="1">+Sheet1!CV50</f>
        <v>1.0651866027018378E-2</v>
      </c>
      <c r="H50">
        <f>+Sheet1!CT50</f>
        <v>-2.3926178290249647E-2</v>
      </c>
      <c r="I50">
        <f ca="1">+Sheet1!FY50</f>
        <v>2.2002893601562289E-2</v>
      </c>
      <c r="J50">
        <f ca="1">+Sheet1!GE50</f>
        <v>-1.6287727750590938E-3</v>
      </c>
      <c r="K50">
        <f>+(1+Sheet1!FC50/100)^(1/4)-1</f>
        <v>1.9667945679647136E-2</v>
      </c>
      <c r="L50">
        <f ca="1">+Sheet1!FT50</f>
        <v>3.5676309733153756E-2</v>
      </c>
      <c r="M50">
        <f ca="1">+Sheet1!FU50</f>
        <v>2.9798093430464232E-3</v>
      </c>
      <c r="N50">
        <f ca="1">+Sheet1!IL50</f>
        <v>1.0568678286573057E-2</v>
      </c>
      <c r="O50">
        <f ca="1">+Sheet1!CW50</f>
        <v>-1.2553680222890586E-2</v>
      </c>
      <c r="P50" s="123">
        <f ca="1">+Sheet1!EZ50</f>
        <v>4.1902258167457341E-3</v>
      </c>
      <c r="Q50">
        <f>+Sheet1!IY50</f>
        <v>-8.5704192661735096E-3</v>
      </c>
      <c r="R50" s="1">
        <f>+Sheet1!JB50</f>
        <v>2.4393943933960482</v>
      </c>
      <c r="S50">
        <f ca="1">+Sheet1!JE50</f>
        <v>4.8310613760061287E-2</v>
      </c>
      <c r="T50">
        <f>+Sheet1!CY50</f>
        <v>1.4952202890593702E-3</v>
      </c>
      <c r="U50">
        <f ca="1">安全金利!K48</f>
        <v>6.3750739266854595E-4</v>
      </c>
      <c r="V50">
        <f>Sheet1!GJ70</f>
        <v>1.9108846320273088E-3</v>
      </c>
      <c r="X50" t="str">
        <f t="shared" si="28"/>
        <v>1991Q2</v>
      </c>
      <c r="Y50">
        <f t="shared" si="49"/>
        <v>5.3767920831625515E-3</v>
      </c>
      <c r="Z50">
        <f t="shared" ca="1" si="50"/>
        <v>2.8623380460033434E-3</v>
      </c>
      <c r="AA50">
        <f t="shared" ca="1" si="51"/>
        <v>3.1359476298638573E-3</v>
      </c>
      <c r="AB50">
        <f t="shared" si="52"/>
        <v>4.7589907720369485E-3</v>
      </c>
      <c r="AC50">
        <f t="shared" ca="1" si="53"/>
        <v>3.1627865970529564E-3</v>
      </c>
      <c r="AD50">
        <f t="shared" ca="1" si="54"/>
        <v>2.0353914872119142E-3</v>
      </c>
      <c r="AE50">
        <f t="shared" si="55"/>
        <v>-3.070327598033188E-2</v>
      </c>
      <c r="AF50">
        <f t="shared" ca="1" si="56"/>
        <v>1.6312929294371881E-2</v>
      </c>
      <c r="AG50">
        <f t="shared" ca="1" si="63"/>
        <v>-1.5597247655204647E-3</v>
      </c>
      <c r="AH50" s="121">
        <f t="shared" si="57"/>
        <v>1.9667945679647136E-2</v>
      </c>
      <c r="AI50">
        <f t="shared" ca="1" si="58"/>
        <v>3.0071677259494962E-2</v>
      </c>
      <c r="AJ50">
        <f t="shared" ca="1" si="59"/>
        <v>-1.1757438329625459E-2</v>
      </c>
      <c r="AK50">
        <f t="shared" ca="1" si="60"/>
        <v>3.8823437814509915E-3</v>
      </c>
      <c r="AL50">
        <f t="shared" ca="1" si="61"/>
        <v>-1.9984561852158748E-2</v>
      </c>
      <c r="AM50">
        <f t="shared" ca="1" si="62"/>
        <v>2.2075226547978999E-3</v>
      </c>
      <c r="AN50">
        <f t="shared" si="43"/>
        <v>-7.7932332621443116E-3</v>
      </c>
      <c r="AO50">
        <f t="shared" si="64"/>
        <v>-0.65968029694670882</v>
      </c>
      <c r="AP50">
        <f t="shared" ca="1" si="45"/>
        <v>4.1082721297475228E-2</v>
      </c>
      <c r="AQ50">
        <f t="shared" si="46"/>
        <v>2.7922237577830342E-3</v>
      </c>
      <c r="AR50">
        <f t="shared" ca="1" si="47"/>
        <v>6.3750739266854595E-4</v>
      </c>
      <c r="AS50">
        <f t="shared" si="48"/>
        <v>2.1131121645330793E-3</v>
      </c>
      <c r="AT50" s="123" t="s">
        <v>1789</v>
      </c>
      <c r="AU50" s="123" t="s">
        <v>1789</v>
      </c>
      <c r="AV50" s="123" t="s">
        <v>1789</v>
      </c>
      <c r="AW50" s="123" t="s">
        <v>1789</v>
      </c>
      <c r="AX50" s="123">
        <v>0</v>
      </c>
      <c r="AY50" s="123">
        <v>0</v>
      </c>
      <c r="AZ50" s="123">
        <v>0</v>
      </c>
      <c r="BA50" s="123">
        <v>0</v>
      </c>
      <c r="BB50" s="123" t="s">
        <v>1789</v>
      </c>
      <c r="BC50" s="123" t="s">
        <v>1789</v>
      </c>
      <c r="BD50" s="123" t="s">
        <v>1789</v>
      </c>
      <c r="BE50" s="123" t="s">
        <v>1789</v>
      </c>
      <c r="BF50" s="123" t="s">
        <v>1789</v>
      </c>
      <c r="BG50" s="123" t="s">
        <v>1789</v>
      </c>
      <c r="BH50" s="123" t="s">
        <v>1789</v>
      </c>
      <c r="BI50" s="123" t="s">
        <v>1789</v>
      </c>
    </row>
    <row r="51" spans="1:61" x14ac:dyDescent="0.15">
      <c r="A51" t="str">
        <f>+Sheet1!A51</f>
        <v>1991Q3</v>
      </c>
      <c r="B51" s="121">
        <f>消費税調整!G51</f>
        <v>3.8546101025535903E-3</v>
      </c>
      <c r="C51">
        <f ca="1">+Sheet1!CZ51</f>
        <v>4.1771729093245582E-3</v>
      </c>
      <c r="D51">
        <f ca="1">+Sheet1!DB51</f>
        <v>4.4978210095560035E-3</v>
      </c>
      <c r="E51">
        <f>+Sheet1!CS51</f>
        <v>-2.6928952939012461E-3</v>
      </c>
      <c r="F51">
        <f ca="1">+Sheet1!CU51</f>
        <v>-1.4526572042646618E-3</v>
      </c>
      <c r="G51">
        <f ca="1">+Sheet1!CV51</f>
        <v>-4.0930073411033691E-2</v>
      </c>
      <c r="H51">
        <f>+Sheet1!CT51</f>
        <v>-3.5498555309373472E-3</v>
      </c>
      <c r="I51">
        <f ca="1">+Sheet1!FY51</f>
        <v>1.7134719707340772E-2</v>
      </c>
      <c r="J51">
        <f ca="1">+Sheet1!GE51</f>
        <v>-2.4838681196478201E-3</v>
      </c>
      <c r="K51">
        <f>+(1+Sheet1!FC51/100)^(1/4)-1</f>
        <v>1.7845214298726653E-2</v>
      </c>
      <c r="L51">
        <f ca="1">+Sheet1!FT51</f>
        <v>-4.591786983247776E-2</v>
      </c>
      <c r="M51">
        <f ca="1">+Sheet1!FU51</f>
        <v>-6.3342807881428931E-2</v>
      </c>
      <c r="N51">
        <f ca="1">+Sheet1!IL51</f>
        <v>-2.9346247842082724E-3</v>
      </c>
      <c r="O51">
        <f ca="1">+Sheet1!CW51</f>
        <v>-1.5832437486729307E-2</v>
      </c>
      <c r="P51" s="123">
        <f ca="1">+Sheet1!EZ51</f>
        <v>-7.9460076044281566E-3</v>
      </c>
      <c r="Q51">
        <f>+Sheet1!IY51</f>
        <v>-7.2092620466482921E-3</v>
      </c>
      <c r="R51" s="1">
        <f>+Sheet1!JB51</f>
        <v>2.5691397099048001</v>
      </c>
      <c r="S51">
        <f ca="1">+Sheet1!JE51</f>
        <v>1.1333971636084607E-2</v>
      </c>
      <c r="T51">
        <f>+Sheet1!CY51</f>
        <v>4.8108900267506659E-3</v>
      </c>
      <c r="U51">
        <f ca="1">安全金利!K49</f>
        <v>2.359536183251798E-4</v>
      </c>
      <c r="V51">
        <f>Sheet1!GJ71</f>
        <v>4.7665003897201909E-4</v>
      </c>
      <c r="X51" t="str">
        <f t="shared" si="28"/>
        <v>1991Q3</v>
      </c>
      <c r="Y51">
        <f t="shared" si="49"/>
        <v>3.5397345168966909E-3</v>
      </c>
      <c r="Z51">
        <f t="shared" ca="1" si="50"/>
        <v>1.8456534651433987E-3</v>
      </c>
      <c r="AA51">
        <f t="shared" ca="1" si="51"/>
        <v>6.9132233615402904E-3</v>
      </c>
      <c r="AB51">
        <f t="shared" si="52"/>
        <v>-7.817305784583721E-3</v>
      </c>
      <c r="AC51">
        <f t="shared" ca="1" si="53"/>
        <v>-4.8940545268641149E-3</v>
      </c>
      <c r="AD51">
        <f t="shared" ca="1" si="54"/>
        <v>-4.9546547950840153E-2</v>
      </c>
      <c r="AE51">
        <f t="shared" si="55"/>
        <v>-1.0326953221019581E-2</v>
      </c>
      <c r="AF51">
        <f t="shared" ca="1" si="56"/>
        <v>1.1444755400150365E-2</v>
      </c>
      <c r="AG51">
        <f t="shared" ca="1" si="63"/>
        <v>-2.4148201101091907E-3</v>
      </c>
      <c r="AH51" s="121">
        <f t="shared" si="57"/>
        <v>1.7845214298726653E-2</v>
      </c>
      <c r="AI51">
        <f t="shared" ca="1" si="58"/>
        <v>-5.1522502306136558E-2</v>
      </c>
      <c r="AJ51">
        <f t="shared" ca="1" si="59"/>
        <v>-7.8080055554100816E-2</v>
      </c>
      <c r="AK51">
        <f t="shared" ca="1" si="60"/>
        <v>-9.6209592893303376E-3</v>
      </c>
      <c r="AL51">
        <f t="shared" ca="1" si="61"/>
        <v>-2.326331911599747E-2</v>
      </c>
      <c r="AM51">
        <f t="shared" ca="1" si="62"/>
        <v>-9.9287107663759908E-3</v>
      </c>
      <c r="AN51">
        <f t="shared" si="43"/>
        <v>-6.4320760426190941E-3</v>
      </c>
      <c r="AO51">
        <f t="shared" si="64"/>
        <v>-0.52993498043795695</v>
      </c>
      <c r="AP51">
        <f t="shared" ca="1" si="45"/>
        <v>4.106079173498544E-3</v>
      </c>
      <c r="AQ51">
        <f t="shared" si="46"/>
        <v>6.1078934954743296E-3</v>
      </c>
      <c r="AR51">
        <f t="shared" ca="1" si="47"/>
        <v>2.359536183251798E-4</v>
      </c>
      <c r="AS51">
        <f t="shared" si="48"/>
        <v>6.788775714777895E-4</v>
      </c>
      <c r="AT51" s="123" t="s">
        <v>1789</v>
      </c>
      <c r="AU51" s="123" t="s">
        <v>1789</v>
      </c>
      <c r="AV51" s="123" t="s">
        <v>1789</v>
      </c>
      <c r="AW51" s="123" t="s">
        <v>1789</v>
      </c>
      <c r="AX51" s="123">
        <v>0</v>
      </c>
      <c r="AY51" s="123">
        <v>0</v>
      </c>
      <c r="AZ51" s="123">
        <v>0</v>
      </c>
      <c r="BA51" s="123">
        <v>0</v>
      </c>
      <c r="BB51" s="123" t="s">
        <v>1789</v>
      </c>
      <c r="BC51" s="123" t="s">
        <v>1789</v>
      </c>
      <c r="BD51" s="123" t="s">
        <v>1789</v>
      </c>
      <c r="BE51" s="123" t="s">
        <v>1789</v>
      </c>
      <c r="BF51" s="123" t="s">
        <v>1789</v>
      </c>
      <c r="BG51" s="123" t="s">
        <v>1789</v>
      </c>
      <c r="BH51" s="123" t="s">
        <v>1789</v>
      </c>
      <c r="BI51" s="123" t="s">
        <v>1789</v>
      </c>
    </row>
    <row r="52" spans="1:61" x14ac:dyDescent="0.15">
      <c r="A52" t="str">
        <f>+Sheet1!A52</f>
        <v>1991Q4</v>
      </c>
      <c r="B52" s="121">
        <f>消費税調整!G52</f>
        <v>7.9807000960391405E-3</v>
      </c>
      <c r="C52">
        <f ca="1">+Sheet1!CZ52</f>
        <v>8.9235153374120028E-3</v>
      </c>
      <c r="D52">
        <f ca="1">+Sheet1!DB52</f>
        <v>8.5372755255176062E-4</v>
      </c>
      <c r="E52">
        <f>+Sheet1!CS52</f>
        <v>6.2103070798070368E-3</v>
      </c>
      <c r="F52">
        <f ca="1">+Sheet1!CU52</f>
        <v>9.1187342921570762E-3</v>
      </c>
      <c r="G52">
        <f ca="1">+Sheet1!CV52</f>
        <v>-1.6181091584526618E-3</v>
      </c>
      <c r="H52">
        <f>+Sheet1!CT52</f>
        <v>-6.2428913121557903E-3</v>
      </c>
      <c r="I52">
        <f ca="1">+Sheet1!FY52</f>
        <v>1.4197524143784297E-2</v>
      </c>
      <c r="J52">
        <f ca="1">+Sheet1!GE52</f>
        <v>1.4260809654968499E-3</v>
      </c>
      <c r="K52">
        <f>+(1+Sheet1!FC52/100)^(1/4)-1</f>
        <v>1.590824944892022E-2</v>
      </c>
      <c r="L52">
        <f ca="1">+Sheet1!FT52</f>
        <v>3.3176669123545742E-3</v>
      </c>
      <c r="M52">
        <f ca="1">+Sheet1!FU52</f>
        <v>-3.0259134620165811E-2</v>
      </c>
      <c r="N52">
        <f ca="1">+Sheet1!IL52</f>
        <v>5.2918831389376763E-3</v>
      </c>
      <c r="O52">
        <f ca="1">+Sheet1!CW52</f>
        <v>-4.7399399408735868E-3</v>
      </c>
      <c r="P52" s="123">
        <f ca="1">+Sheet1!EZ52</f>
        <v>-1.2661964493882905E-3</v>
      </c>
      <c r="Q52">
        <f>+Sheet1!IY52</f>
        <v>-1.2155265163135217E-2</v>
      </c>
      <c r="R52" s="1">
        <f>+Sheet1!JB52</f>
        <v>2.6554276518571158</v>
      </c>
      <c r="S52">
        <f ca="1">+Sheet1!JE52</f>
        <v>2.4012333822173017E-2</v>
      </c>
      <c r="T52">
        <f>+Sheet1!CY52</f>
        <v>1.6339082204812211E-3</v>
      </c>
      <c r="U52">
        <f ca="1">安全金利!K50</f>
        <v>3.5250592740188047E-4</v>
      </c>
      <c r="V52">
        <f>Sheet1!GJ72</f>
        <v>7.8847914119016267E-4</v>
      </c>
      <c r="X52" t="str">
        <f t="shared" si="28"/>
        <v>1991Q4</v>
      </c>
      <c r="Y52">
        <f t="shared" si="49"/>
        <v>7.6658245103822407E-3</v>
      </c>
      <c r="Z52">
        <f t="shared" ca="1" si="50"/>
        <v>6.5919958932308433E-3</v>
      </c>
      <c r="AA52">
        <f t="shared" ca="1" si="51"/>
        <v>3.269129904536048E-3</v>
      </c>
      <c r="AB52">
        <f t="shared" si="52"/>
        <v>1.085896589124561E-3</v>
      </c>
      <c r="AC52">
        <f t="shared" ca="1" si="53"/>
        <v>5.6773369695576233E-3</v>
      </c>
      <c r="AD52">
        <f t="shared" ca="1" si="54"/>
        <v>-1.0234583698259126E-2</v>
      </c>
      <c r="AE52">
        <f t="shared" si="55"/>
        <v>-1.3019989002238023E-2</v>
      </c>
      <c r="AF52">
        <f t="shared" ca="1" si="56"/>
        <v>8.5075598365938893E-3</v>
      </c>
      <c r="AG52">
        <f t="shared" ca="1" si="63"/>
        <v>1.4951289750354791E-3</v>
      </c>
      <c r="AH52" s="121">
        <f t="shared" si="57"/>
        <v>1.590824944892022E-2</v>
      </c>
      <c r="AI52">
        <f t="shared" ca="1" si="58"/>
        <v>-2.2869655613042203E-3</v>
      </c>
      <c r="AJ52">
        <f t="shared" ca="1" si="59"/>
        <v>-4.4996382292837693E-2</v>
      </c>
      <c r="AK52">
        <f t="shared" ca="1" si="60"/>
        <v>-1.3944513661843889E-3</v>
      </c>
      <c r="AL52">
        <f t="shared" ca="1" si="61"/>
        <v>-1.2170821570141748E-2</v>
      </c>
      <c r="AM52">
        <f t="shared" ca="1" si="62"/>
        <v>-3.2488996113361245E-3</v>
      </c>
      <c r="AN52">
        <f t="shared" si="43"/>
        <v>-1.1378079159106019E-2</v>
      </c>
      <c r="AO52">
        <f t="shared" si="64"/>
        <v>-0.44364703848564124</v>
      </c>
      <c r="AP52">
        <f t="shared" ca="1" si="45"/>
        <v>1.6784441359586955E-2</v>
      </c>
      <c r="AQ52">
        <f t="shared" si="46"/>
        <v>2.930911689204885E-3</v>
      </c>
      <c r="AR52">
        <f t="shared" ca="1" si="47"/>
        <v>3.5250592740188047E-4</v>
      </c>
      <c r="AS52">
        <f t="shared" si="48"/>
        <v>9.9070667369593308E-4</v>
      </c>
      <c r="AT52" s="123" t="s">
        <v>1789</v>
      </c>
      <c r="AU52" s="123" t="s">
        <v>1789</v>
      </c>
      <c r="AV52" s="123" t="s">
        <v>1789</v>
      </c>
      <c r="AW52" s="123" t="s">
        <v>1789</v>
      </c>
      <c r="AX52" s="123">
        <v>0</v>
      </c>
      <c r="AY52" s="123">
        <v>0</v>
      </c>
      <c r="AZ52" s="123">
        <v>0</v>
      </c>
      <c r="BA52" s="123">
        <v>0</v>
      </c>
      <c r="BB52" s="123" t="s">
        <v>1789</v>
      </c>
      <c r="BC52" s="123" t="s">
        <v>1789</v>
      </c>
      <c r="BD52" s="123" t="s">
        <v>1789</v>
      </c>
      <c r="BE52" s="123" t="s">
        <v>1789</v>
      </c>
      <c r="BF52" s="123" t="s">
        <v>1789</v>
      </c>
      <c r="BG52" s="123" t="s">
        <v>1789</v>
      </c>
      <c r="BH52" s="123" t="s">
        <v>1789</v>
      </c>
      <c r="BI52" s="123" t="s">
        <v>1789</v>
      </c>
    </row>
    <row r="53" spans="1:61" x14ac:dyDescent="0.15">
      <c r="A53" t="str">
        <f>+Sheet1!A53</f>
        <v>1992Q1</v>
      </c>
      <c r="B53" s="121">
        <f>消費税調整!G53</f>
        <v>2.1005463257803103E-3</v>
      </c>
      <c r="C53">
        <f ca="1">+Sheet1!CZ53</f>
        <v>1.7902499906870489E-3</v>
      </c>
      <c r="D53">
        <f ca="1">+Sheet1!DB53</f>
        <v>1.9653768896978423E-3</v>
      </c>
      <c r="E53">
        <f>+Sheet1!CS53</f>
        <v>5.6653194850170155E-4</v>
      </c>
      <c r="F53">
        <f ca="1">+Sheet1!CU53</f>
        <v>1.704879853514751E-2</v>
      </c>
      <c r="G53">
        <f ca="1">+Sheet1!CV53</f>
        <v>-3.238564408587843E-3</v>
      </c>
      <c r="H53">
        <f>+Sheet1!CT53</f>
        <v>-4.4837681373482097E-2</v>
      </c>
      <c r="I53">
        <f ca="1">+Sheet1!FY53</f>
        <v>1.9082472764758926E-3</v>
      </c>
      <c r="J53">
        <f ca="1">+Sheet1!GE53</f>
        <v>-2.6049294688066135E-3</v>
      </c>
      <c r="K53">
        <f>+(1+Sheet1!FC53/100)^(1/4)-1</f>
        <v>1.3764971263878767E-2</v>
      </c>
      <c r="L53">
        <f ca="1">+Sheet1!FT53</f>
        <v>-0.22679130064347663</v>
      </c>
      <c r="M53">
        <f ca="1">+Sheet1!FU53</f>
        <v>-0.11237073388284451</v>
      </c>
      <c r="N53">
        <f ca="1">+Sheet1!IL53</f>
        <v>-1.307428967990967E-2</v>
      </c>
      <c r="O53">
        <f ca="1">+Sheet1!CW53</f>
        <v>-3.1163616916323952E-2</v>
      </c>
      <c r="P53" s="123">
        <f ca="1">+Sheet1!EZ53</f>
        <v>-4.5240777119278149E-3</v>
      </c>
      <c r="Q53">
        <f>+Sheet1!IY53</f>
        <v>-1.447083901845257E-2</v>
      </c>
      <c r="R53" s="1">
        <f>+Sheet1!JB53</f>
        <v>2.688254309303491</v>
      </c>
      <c r="S53">
        <f ca="1">+Sheet1!JE53</f>
        <v>7.8177736945166058E-3</v>
      </c>
      <c r="T53">
        <f>+Sheet1!CY53</f>
        <v>2.4779322422782625E-3</v>
      </c>
      <c r="U53">
        <f ca="1">安全金利!K51</f>
        <v>7.2612385224446463E-4</v>
      </c>
      <c r="V53">
        <f>Sheet1!GJ73</f>
        <v>-2.5557409387562098E-4</v>
      </c>
      <c r="X53" t="str">
        <f t="shared" si="28"/>
        <v>1992Q1</v>
      </c>
      <c r="Y53">
        <f t="shared" si="49"/>
        <v>1.785670740123411E-3</v>
      </c>
      <c r="Z53">
        <f t="shared" ca="1" si="50"/>
        <v>-5.4126945349411057E-4</v>
      </c>
      <c r="AA53">
        <f t="shared" ca="1" si="51"/>
        <v>4.3807792416821296E-3</v>
      </c>
      <c r="AB53">
        <f t="shared" si="52"/>
        <v>-4.5578785421807738E-3</v>
      </c>
      <c r="AC53">
        <f t="shared" ca="1" si="53"/>
        <v>1.3607401212548057E-2</v>
      </c>
      <c r="AD53">
        <f t="shared" ca="1" si="54"/>
        <v>-1.1855038948394308E-2</v>
      </c>
      <c r="AE53">
        <f t="shared" si="55"/>
        <v>-5.1614779063564327E-2</v>
      </c>
      <c r="AF53">
        <f t="shared" ca="1" si="56"/>
        <v>-3.7817170307145138E-3</v>
      </c>
      <c r="AG53">
        <f t="shared" ca="1" si="63"/>
        <v>-2.5358814592679841E-3</v>
      </c>
      <c r="AH53" s="121">
        <f t="shared" si="57"/>
        <v>1.3764971263878767E-2</v>
      </c>
      <c r="AI53">
        <f t="shared" ca="1" si="58"/>
        <v>-0.23239593311713544</v>
      </c>
      <c r="AJ53">
        <f t="shared" ca="1" si="59"/>
        <v>-0.12710798155551639</v>
      </c>
      <c r="AK53">
        <f t="shared" ca="1" si="60"/>
        <v>-1.9760624185031734E-2</v>
      </c>
      <c r="AL53">
        <f t="shared" ca="1" si="61"/>
        <v>-3.8594498545592111E-2</v>
      </c>
      <c r="AM53">
        <f t="shared" ca="1" si="62"/>
        <v>-6.5067808738756491E-3</v>
      </c>
      <c r="AN53">
        <f t="shared" si="43"/>
        <v>-1.3693653014423372E-2</v>
      </c>
      <c r="AO53">
        <f t="shared" si="64"/>
        <v>-0.4108203810392661</v>
      </c>
      <c r="AP53">
        <f t="shared" ca="1" si="45"/>
        <v>5.8988123193054291E-4</v>
      </c>
      <c r="AQ53">
        <f t="shared" si="46"/>
        <v>3.7749357110019267E-3</v>
      </c>
      <c r="AR53">
        <f t="shared" ca="1" si="47"/>
        <v>7.2612385224446463E-4</v>
      </c>
      <c r="AS53">
        <f t="shared" si="48"/>
        <v>-5.3346561369850575E-5</v>
      </c>
      <c r="AT53" s="123" t="s">
        <v>1789</v>
      </c>
      <c r="AU53" s="123" t="s">
        <v>1789</v>
      </c>
      <c r="AV53" s="123" t="s">
        <v>1789</v>
      </c>
      <c r="AW53" s="123" t="s">
        <v>1789</v>
      </c>
      <c r="AX53" s="123">
        <v>0</v>
      </c>
      <c r="AY53" s="123">
        <v>0</v>
      </c>
      <c r="AZ53" s="123">
        <v>0</v>
      </c>
      <c r="BA53" s="123">
        <v>0</v>
      </c>
      <c r="BB53" s="123" t="s">
        <v>1789</v>
      </c>
      <c r="BC53" s="123" t="s">
        <v>1789</v>
      </c>
      <c r="BD53" s="123" t="s">
        <v>1789</v>
      </c>
      <c r="BE53" s="123" t="s">
        <v>1789</v>
      </c>
      <c r="BF53" s="123" t="s">
        <v>1789</v>
      </c>
      <c r="BG53" s="123" t="s">
        <v>1789</v>
      </c>
      <c r="BH53" s="123" t="s">
        <v>1789</v>
      </c>
      <c r="BI53" s="123" t="s">
        <v>1789</v>
      </c>
    </row>
    <row r="54" spans="1:61" x14ac:dyDescent="0.15">
      <c r="A54" t="str">
        <f>+Sheet1!A54</f>
        <v>1992Q2</v>
      </c>
      <c r="B54" s="121">
        <f>消費税調整!G54</f>
        <v>6.0837411187602518E-3</v>
      </c>
      <c r="C54">
        <f ca="1">+Sheet1!CZ54</f>
        <v>8.0732992957176682E-3</v>
      </c>
      <c r="D54">
        <f ca="1">+Sheet1!DB54</f>
        <v>4.6162292058916015E-7</v>
      </c>
      <c r="E54">
        <f>+Sheet1!CS54</f>
        <v>3.610148707481651E-3</v>
      </c>
      <c r="F54">
        <f ca="1">+Sheet1!CU54</f>
        <v>-4.3783858944545333E-3</v>
      </c>
      <c r="G54">
        <f ca="1">+Sheet1!CV54</f>
        <v>3.6015949881151176E-3</v>
      </c>
      <c r="H54">
        <f>+Sheet1!CT54</f>
        <v>1.664647009653575E-3</v>
      </c>
      <c r="I54">
        <f ca="1">+Sheet1!FY54</f>
        <v>1.1162892474551806E-2</v>
      </c>
      <c r="J54">
        <f ca="1">+Sheet1!GE54</f>
        <v>-6.9851126436982483E-3</v>
      </c>
      <c r="K54">
        <f>+(1+Sheet1!FC54/100)^(1/4)-1</f>
        <v>1.168064545116132E-2</v>
      </c>
      <c r="L54">
        <f ca="1">+Sheet1!FT54</f>
        <v>-0.27289464993631801</v>
      </c>
      <c r="M54">
        <f ca="1">+Sheet1!FU54</f>
        <v>-0.12164962497790578</v>
      </c>
      <c r="N54">
        <f ca="1">+Sheet1!IL54</f>
        <v>1.1663943448691127E-2</v>
      </c>
      <c r="O54">
        <f ca="1">+Sheet1!CW54</f>
        <v>2.3106696922048069E-3</v>
      </c>
      <c r="P54" s="123">
        <f ca="1">+Sheet1!EZ54</f>
        <v>3.9222996285124805E-3</v>
      </c>
      <c r="Q54">
        <f>+Sheet1!IY54</f>
        <v>-1.5181848201202712E-2</v>
      </c>
      <c r="R54" s="1">
        <f>+Sheet1!JB54</f>
        <v>2.7635327966584229</v>
      </c>
      <c r="S54">
        <f ca="1">+Sheet1!JE54</f>
        <v>2.6660283921868987E-2</v>
      </c>
      <c r="T54">
        <f>+Sheet1!CY54</f>
        <v>1.5497292492372715E-4</v>
      </c>
      <c r="U54">
        <f ca="1">安全金利!K52</f>
        <v>6.3258450302638991E-4</v>
      </c>
      <c r="V54">
        <f>Sheet1!GJ74</f>
        <v>-1.1472422708032048E-4</v>
      </c>
      <c r="X54" t="str">
        <f t="shared" si="28"/>
        <v>1992Q2</v>
      </c>
      <c r="Y54">
        <f t="shared" si="49"/>
        <v>5.768865533103352E-3</v>
      </c>
      <c r="Z54">
        <f t="shared" ca="1" si="50"/>
        <v>5.7417798515365086E-3</v>
      </c>
      <c r="AA54">
        <f t="shared" ca="1" si="51"/>
        <v>2.4158639749048763E-3</v>
      </c>
      <c r="AB54">
        <f t="shared" si="52"/>
        <v>-1.5142617832008248E-3</v>
      </c>
      <c r="AC54">
        <f t="shared" ca="1" si="53"/>
        <v>-7.8197832170539862E-3</v>
      </c>
      <c r="AD54">
        <f t="shared" ca="1" si="54"/>
        <v>-5.014879551691347E-3</v>
      </c>
      <c r="AE54">
        <f t="shared" si="55"/>
        <v>-5.112450680428658E-3</v>
      </c>
      <c r="AF54">
        <f t="shared" ca="1" si="56"/>
        <v>5.4729281673614001E-3</v>
      </c>
      <c r="AG54">
        <f t="shared" ca="1" si="63"/>
        <v>-6.9160646341596193E-3</v>
      </c>
      <c r="AH54" s="121">
        <f t="shared" si="57"/>
        <v>1.168064545116132E-2</v>
      </c>
      <c r="AI54">
        <f t="shared" ca="1" si="58"/>
        <v>-0.27849928240997679</v>
      </c>
      <c r="AJ54">
        <f t="shared" ca="1" si="59"/>
        <v>-0.13638687265057767</v>
      </c>
      <c r="AK54">
        <f t="shared" ca="1" si="60"/>
        <v>4.977608943569062E-3</v>
      </c>
      <c r="AL54">
        <f t="shared" ca="1" si="61"/>
        <v>-5.1202119370633544E-3</v>
      </c>
      <c r="AM54">
        <f t="shared" ca="1" si="62"/>
        <v>1.9395964665646463E-3</v>
      </c>
      <c r="AN54">
        <f t="shared" si="43"/>
        <v>-1.4404662197173514E-2</v>
      </c>
      <c r="AO54">
        <f t="shared" si="64"/>
        <v>-0.33554189368433418</v>
      </c>
      <c r="AP54">
        <f t="shared" ca="1" si="45"/>
        <v>1.9432391459282924E-2</v>
      </c>
      <c r="AQ54">
        <f t="shared" si="46"/>
        <v>1.4519763936473912E-3</v>
      </c>
      <c r="AR54">
        <f t="shared" ca="1" si="47"/>
        <v>6.3258450302638991E-4</v>
      </c>
      <c r="AS54">
        <f t="shared" si="48"/>
        <v>8.7503305425449925E-5</v>
      </c>
      <c r="AT54" s="123" t="s">
        <v>1789</v>
      </c>
      <c r="AU54" s="123" t="s">
        <v>1789</v>
      </c>
      <c r="AV54" s="123" t="s">
        <v>1789</v>
      </c>
      <c r="AW54" s="123" t="s">
        <v>1789</v>
      </c>
      <c r="AX54" s="123">
        <v>0</v>
      </c>
      <c r="AY54" s="123">
        <v>0</v>
      </c>
      <c r="AZ54" s="123">
        <v>0</v>
      </c>
      <c r="BA54" s="123">
        <v>0</v>
      </c>
      <c r="BB54" s="123" t="s">
        <v>1789</v>
      </c>
      <c r="BC54" s="123" t="s">
        <v>1789</v>
      </c>
      <c r="BD54" s="123" t="s">
        <v>1789</v>
      </c>
      <c r="BE54" s="123" t="s">
        <v>1789</v>
      </c>
      <c r="BF54" s="123" t="s">
        <v>1789</v>
      </c>
      <c r="BG54" s="123" t="s">
        <v>1789</v>
      </c>
      <c r="BH54" s="123" t="s">
        <v>1789</v>
      </c>
      <c r="BI54" s="123" t="s">
        <v>1789</v>
      </c>
    </row>
    <row r="55" spans="1:61" x14ac:dyDescent="0.15">
      <c r="A55" t="str">
        <f>+Sheet1!A55</f>
        <v>1992Q3</v>
      </c>
      <c r="B55" s="121">
        <f>消費税調整!G55</f>
        <v>-1.1291410204950735E-3</v>
      </c>
      <c r="C55">
        <f ca="1">+Sheet1!CZ55</f>
        <v>2.2297158205045425E-3</v>
      </c>
      <c r="D55">
        <f ca="1">+Sheet1!DB55</f>
        <v>-1.9824607788757145E-3</v>
      </c>
      <c r="E55">
        <f>+Sheet1!CS55</f>
        <v>-7.1913364426159633E-5</v>
      </c>
      <c r="F55">
        <f ca="1">+Sheet1!CU55</f>
        <v>6.5977894708816394E-4</v>
      </c>
      <c r="G55">
        <f ca="1">+Sheet1!CV55</f>
        <v>-1.5149015409098236E-2</v>
      </c>
      <c r="H55">
        <f>+Sheet1!CT55</f>
        <v>-2.1532599171159749E-2</v>
      </c>
      <c r="I55">
        <f ca="1">+Sheet1!FY55</f>
        <v>2.1396591754731895E-2</v>
      </c>
      <c r="J55">
        <f ca="1">+Sheet1!GE55</f>
        <v>-1.361655191054759E-2</v>
      </c>
      <c r="K55">
        <f>+(1+Sheet1!FC55/100)^(1/4)-1</f>
        <v>1.0562195283276399E-2</v>
      </c>
      <c r="L55">
        <f ca="1">+Sheet1!FT55</f>
        <v>0.10884171077441789</v>
      </c>
      <c r="M55">
        <f ca="1">+Sheet1!FU55</f>
        <v>-4.433648821639951E-2</v>
      </c>
      <c r="N55">
        <f ca="1">+Sheet1!IL55</f>
        <v>-5.9916675014320888E-4</v>
      </c>
      <c r="O55">
        <f ca="1">+Sheet1!CW55</f>
        <v>-1.9397599290722684E-2</v>
      </c>
      <c r="P55" s="123">
        <f ca="1">+Sheet1!EZ55</f>
        <v>5.0030335985271745E-3</v>
      </c>
      <c r="Q55">
        <f>+Sheet1!IY55</f>
        <v>-1.1598874210985918E-2</v>
      </c>
      <c r="R55" s="1">
        <f>+Sheet1!JB55</f>
        <v>2.846066405275177</v>
      </c>
      <c r="S55">
        <f ca="1">+Sheet1!JE55</f>
        <v>1.7170655433977219E-2</v>
      </c>
      <c r="T55">
        <f>+Sheet1!CY55</f>
        <v>-2.3440079068870524E-3</v>
      </c>
      <c r="U55">
        <f ca="1">安全金利!K53</f>
        <v>4.2154207697286949E-4</v>
      </c>
      <c r="V55">
        <f>Sheet1!GJ75</f>
        <v>1.2478710970874451E-3</v>
      </c>
      <c r="X55" t="str">
        <f t="shared" si="28"/>
        <v>1992Q3</v>
      </c>
      <c r="Y55">
        <f t="shared" si="49"/>
        <v>-1.444016606151973E-3</v>
      </c>
      <c r="Z55">
        <f t="shared" ca="1" si="50"/>
        <v>-1.01803623676617E-4</v>
      </c>
      <c r="AA55">
        <f t="shared" ca="1" si="51"/>
        <v>4.3294157310857281E-4</v>
      </c>
      <c r="AB55">
        <f t="shared" si="52"/>
        <v>-5.196323855108635E-3</v>
      </c>
      <c r="AC55">
        <f t="shared" ca="1" si="53"/>
        <v>-2.7816183755112892E-3</v>
      </c>
      <c r="AD55">
        <f t="shared" ca="1" si="54"/>
        <v>-2.3765489948904699E-2</v>
      </c>
      <c r="AE55">
        <f t="shared" si="55"/>
        <v>-2.8309696861241983E-2</v>
      </c>
      <c r="AF55">
        <f t="shared" ca="1" si="56"/>
        <v>1.5706627447541487E-2</v>
      </c>
      <c r="AG55">
        <f t="shared" ca="1" si="63"/>
        <v>-1.3547503901008961E-2</v>
      </c>
      <c r="AH55" s="121">
        <f t="shared" si="57"/>
        <v>1.0562195283276399E-2</v>
      </c>
      <c r="AI55">
        <f t="shared" ca="1" si="58"/>
        <v>0.10323707830075909</v>
      </c>
      <c r="AJ55">
        <f t="shared" ca="1" si="59"/>
        <v>-5.9073735889071388E-2</v>
      </c>
      <c r="AK55">
        <f t="shared" ca="1" si="60"/>
        <v>-7.285501255265274E-3</v>
      </c>
      <c r="AL55">
        <f t="shared" ca="1" si="61"/>
        <v>-2.6828480919990846E-2</v>
      </c>
      <c r="AM55">
        <f t="shared" ca="1" si="62"/>
        <v>3.0203304365793403E-3</v>
      </c>
      <c r="AN55">
        <f t="shared" si="43"/>
        <v>-1.082168820695672E-2</v>
      </c>
      <c r="AO55">
        <f t="shared" si="64"/>
        <v>-0.25300828506758011</v>
      </c>
      <c r="AP55">
        <f t="shared" ca="1" si="45"/>
        <v>9.9427629713911558E-3</v>
      </c>
      <c r="AQ55">
        <f t="shared" si="46"/>
        <v>-1.0470044381633884E-3</v>
      </c>
      <c r="AR55">
        <f t="shared" ca="1" si="47"/>
        <v>4.2154207697286949E-4</v>
      </c>
      <c r="AS55">
        <f t="shared" si="48"/>
        <v>1.4500986295932156E-3</v>
      </c>
      <c r="AT55" s="123" t="s">
        <v>1789</v>
      </c>
      <c r="AU55" s="123" t="s">
        <v>1789</v>
      </c>
      <c r="AV55" s="123" t="s">
        <v>1789</v>
      </c>
      <c r="AW55" s="123" t="s">
        <v>1789</v>
      </c>
      <c r="AX55" s="123">
        <v>0</v>
      </c>
      <c r="AY55" s="123">
        <v>0</v>
      </c>
      <c r="AZ55" s="123">
        <v>0</v>
      </c>
      <c r="BA55" s="123">
        <v>0</v>
      </c>
      <c r="BB55" s="123" t="s">
        <v>1789</v>
      </c>
      <c r="BC55" s="123" t="s">
        <v>1789</v>
      </c>
      <c r="BD55" s="123" t="s">
        <v>1789</v>
      </c>
      <c r="BE55" s="123" t="s">
        <v>1789</v>
      </c>
      <c r="BF55" s="123" t="s">
        <v>1789</v>
      </c>
      <c r="BG55" s="123" t="s">
        <v>1789</v>
      </c>
      <c r="BH55" s="123" t="s">
        <v>1789</v>
      </c>
      <c r="BI55" s="123" t="s">
        <v>1789</v>
      </c>
    </row>
    <row r="56" spans="1:61" x14ac:dyDescent="0.15">
      <c r="A56" t="str">
        <f>+Sheet1!A56</f>
        <v>1992Q4</v>
      </c>
      <c r="B56" s="121">
        <f>消費税調整!G56</f>
        <v>1.6156602452465545E-3</v>
      </c>
      <c r="C56">
        <f ca="1">+Sheet1!CZ56</f>
        <v>2.9330889664118936E-3</v>
      </c>
      <c r="D56">
        <f ca="1">+Sheet1!DB56</f>
        <v>-4.3218588118702317E-4</v>
      </c>
      <c r="E56">
        <f>+Sheet1!CS56</f>
        <v>-7.0662901804163774E-3</v>
      </c>
      <c r="F56">
        <f ca="1">+Sheet1!CU56</f>
        <v>-5.2731570307237427E-3</v>
      </c>
      <c r="G56">
        <f ca="1">+Sheet1!CV56</f>
        <v>-9.1448679785690271E-3</v>
      </c>
      <c r="H56">
        <f>+Sheet1!CT56</f>
        <v>-4.2303224144848252E-2</v>
      </c>
      <c r="I56">
        <f ca="1">+Sheet1!FY56</f>
        <v>1.9356826418708872E-3</v>
      </c>
      <c r="J56">
        <f ca="1">+Sheet1!GE56</f>
        <v>5.2100822261150793E-3</v>
      </c>
      <c r="K56">
        <f>+(1+Sheet1!FC56/100)^(1/4)-1</f>
        <v>9.7841904893185561E-3</v>
      </c>
      <c r="L56">
        <f ca="1">+Sheet1!FT56</f>
        <v>2.9165676630139817E-2</v>
      </c>
      <c r="M56">
        <f ca="1">+Sheet1!FU56</f>
        <v>-1.4380680177086363E-2</v>
      </c>
      <c r="N56">
        <f ca="1">+Sheet1!IL56</f>
        <v>-8.3218831316691725E-3</v>
      </c>
      <c r="O56">
        <f ca="1">+Sheet1!CW56</f>
        <v>-3.1066852156117229E-2</v>
      </c>
      <c r="P56" s="123">
        <f ca="1">+Sheet1!EZ56</f>
        <v>-1.3983683185213027E-2</v>
      </c>
      <c r="Q56">
        <f>+Sheet1!IY56</f>
        <v>-1.9409687608780556E-2</v>
      </c>
      <c r="R56" s="1">
        <f>+Sheet1!JB56</f>
        <v>2.9150875077151643</v>
      </c>
      <c r="S56">
        <f ca="1">+Sheet1!JE56</f>
        <v>1.5849527850190431E-2</v>
      </c>
      <c r="T56">
        <f>+Sheet1!CY56</f>
        <v>-1.3830943113202195E-3</v>
      </c>
      <c r="U56">
        <f ca="1">安全金利!K54</f>
        <v>6.1747765474695626E-4</v>
      </c>
      <c r="V56">
        <f>Sheet1!GJ76</f>
        <v>6.708680995907016E-4</v>
      </c>
      <c r="X56" t="str">
        <f t="shared" si="28"/>
        <v>1992Q4</v>
      </c>
      <c r="Y56">
        <f t="shared" si="49"/>
        <v>1.3007846595896552E-3</v>
      </c>
      <c r="Z56">
        <f t="shared" ca="1" si="50"/>
        <v>6.0156952223073407E-4</v>
      </c>
      <c r="AA56">
        <f t="shared" ca="1" si="51"/>
        <v>1.9832164707972643E-3</v>
      </c>
      <c r="AB56">
        <f t="shared" si="52"/>
        <v>-1.2190700671098852E-2</v>
      </c>
      <c r="AC56">
        <f t="shared" ca="1" si="53"/>
        <v>-8.7145543533231964E-3</v>
      </c>
      <c r="AD56">
        <f t="shared" ca="1" si="54"/>
        <v>-1.7761342518375491E-2</v>
      </c>
      <c r="AE56">
        <f t="shared" si="55"/>
        <v>-4.9080321834930482E-2</v>
      </c>
      <c r="AF56">
        <f t="shared" ca="1" si="56"/>
        <v>-3.754281665319519E-3</v>
      </c>
      <c r="AG56">
        <f t="shared" ca="1" si="63"/>
        <v>5.2791302356537083E-3</v>
      </c>
      <c r="AH56" s="121">
        <f t="shared" si="57"/>
        <v>9.7841904893185561E-3</v>
      </c>
      <c r="AI56">
        <f t="shared" ca="1" si="58"/>
        <v>2.3561044156481022E-2</v>
      </c>
      <c r="AJ56">
        <f t="shared" ca="1" si="59"/>
        <v>-2.9117927849758245E-2</v>
      </c>
      <c r="AK56">
        <f t="shared" ca="1" si="60"/>
        <v>-1.5008217636791239E-2</v>
      </c>
      <c r="AL56">
        <f t="shared" ca="1" si="61"/>
        <v>-3.8497733785385388E-2</v>
      </c>
      <c r="AM56">
        <f t="shared" ca="1" si="62"/>
        <v>-1.5966386347160862E-2</v>
      </c>
      <c r="AN56">
        <f t="shared" si="43"/>
        <v>-1.8632501604751356E-2</v>
      </c>
      <c r="AO56">
        <f t="shared" si="64"/>
        <v>-0.18398718262759273</v>
      </c>
      <c r="AP56">
        <f t="shared" ca="1" si="45"/>
        <v>8.6216353876043678E-3</v>
      </c>
      <c r="AQ56">
        <f t="shared" si="46"/>
        <v>-8.60908425965555E-5</v>
      </c>
      <c r="AR56">
        <f t="shared" ca="1" si="47"/>
        <v>6.1747765474695626E-4</v>
      </c>
      <c r="AS56">
        <f t="shared" si="48"/>
        <v>8.7309563209647201E-4</v>
      </c>
      <c r="AT56" s="123" t="s">
        <v>1789</v>
      </c>
      <c r="AU56" s="123" t="s">
        <v>1789</v>
      </c>
      <c r="AV56" s="123" t="s">
        <v>1789</v>
      </c>
      <c r="AW56" s="123" t="s">
        <v>1789</v>
      </c>
      <c r="AX56" s="123">
        <v>0</v>
      </c>
      <c r="AY56" s="123">
        <v>0</v>
      </c>
      <c r="AZ56" s="123">
        <v>0</v>
      </c>
      <c r="BA56" s="123">
        <v>0</v>
      </c>
      <c r="BB56" s="123" t="s">
        <v>1789</v>
      </c>
      <c r="BC56" s="123" t="s">
        <v>1789</v>
      </c>
      <c r="BD56" s="123" t="s">
        <v>1789</v>
      </c>
      <c r="BE56" s="123" t="s">
        <v>1789</v>
      </c>
      <c r="BF56" s="123" t="s">
        <v>1789</v>
      </c>
      <c r="BG56" s="123" t="s">
        <v>1789</v>
      </c>
      <c r="BH56" s="123" t="s">
        <v>1789</v>
      </c>
      <c r="BI56" s="123" t="s">
        <v>1789</v>
      </c>
    </row>
    <row r="57" spans="1:61" x14ac:dyDescent="0.15">
      <c r="A57" t="str">
        <f>+Sheet1!A57</f>
        <v>1993Q1</v>
      </c>
      <c r="B57" s="121">
        <f>消費税調整!G57</f>
        <v>3.2237064889407713E-3</v>
      </c>
      <c r="C57">
        <f ca="1">+Sheet1!CZ57</f>
        <v>4.3696721507665128E-3</v>
      </c>
      <c r="D57">
        <f ca="1">+Sheet1!DB57</f>
        <v>7.9609461347421071E-5</v>
      </c>
      <c r="E57">
        <f>+Sheet1!CS57</f>
        <v>1.0349571632113442E-2</v>
      </c>
      <c r="F57">
        <f ca="1">+Sheet1!CU57</f>
        <v>9.2790684776125464E-3</v>
      </c>
      <c r="G57">
        <f ca="1">+Sheet1!CV57</f>
        <v>1.642818385568811E-2</v>
      </c>
      <c r="H57">
        <f>+Sheet1!CT57</f>
        <v>2.9792156383513811E-2</v>
      </c>
      <c r="I57">
        <f ca="1">+Sheet1!FY57</f>
        <v>1.5351873779613456E-2</v>
      </c>
      <c r="J57">
        <f ca="1">+Sheet1!GE57</f>
        <v>-1.5911475803004019E-2</v>
      </c>
      <c r="K57">
        <f>+(1+Sheet1!FC57/100)^(1/4)-1</f>
        <v>8.5707166283541802E-3</v>
      </c>
      <c r="L57">
        <f ca="1">+Sheet1!FT57</f>
        <v>1.3620712710971115E-2</v>
      </c>
      <c r="M57">
        <f ca="1">+Sheet1!FU57</f>
        <v>2.7380404843762127E-2</v>
      </c>
      <c r="N57">
        <f ca="1">+Sheet1!IL57</f>
        <v>1.2498674286932281E-2</v>
      </c>
      <c r="O57">
        <f ca="1">+Sheet1!CW57</f>
        <v>2.5241721436398776E-2</v>
      </c>
      <c r="P57" s="123">
        <f ca="1">+Sheet1!EZ57</f>
        <v>1.7489321908551264E-2</v>
      </c>
      <c r="Q57">
        <f>+Sheet1!IY57</f>
        <v>5.0038900064319309E-3</v>
      </c>
      <c r="R57" s="1">
        <f>+Sheet1!JB57</f>
        <v>2.8736834001299267</v>
      </c>
      <c r="S57">
        <f ca="1">+Sheet1!JE57</f>
        <v>1.3557956563391579E-3</v>
      </c>
      <c r="T57">
        <f>+Sheet1!CY57</f>
        <v>-4.0158082818265485E-4</v>
      </c>
      <c r="U57">
        <f ca="1">安全金利!K55</f>
        <v>6.2662544424418876E-4</v>
      </c>
      <c r="V57">
        <f>Sheet1!GJ77</f>
        <v>8.5599550194002374E-4</v>
      </c>
      <c r="X57" t="str">
        <f t="shared" si="28"/>
        <v>1993Q1</v>
      </c>
      <c r="Y57">
        <f t="shared" si="49"/>
        <v>2.908830903283872E-3</v>
      </c>
      <c r="Z57">
        <f t="shared" ca="1" si="50"/>
        <v>2.0381527065853533E-3</v>
      </c>
      <c r="AA57">
        <f t="shared" ca="1" si="51"/>
        <v>2.4950118133317085E-3</v>
      </c>
      <c r="AB57">
        <f t="shared" si="52"/>
        <v>5.2251611414309658E-3</v>
      </c>
      <c r="AC57">
        <f t="shared" ca="1" si="53"/>
        <v>5.8376711550130935E-3</v>
      </c>
      <c r="AD57">
        <f t="shared" ca="1" si="54"/>
        <v>7.8117093158816455E-3</v>
      </c>
      <c r="AE57">
        <f t="shared" si="55"/>
        <v>2.3015058693431577E-2</v>
      </c>
      <c r="AF57">
        <f t="shared" ca="1" si="56"/>
        <v>9.6619094724230484E-3</v>
      </c>
      <c r="AG57">
        <f t="shared" ca="1" si="63"/>
        <v>-1.584242779346539E-2</v>
      </c>
      <c r="AH57" s="121">
        <f t="shared" si="57"/>
        <v>8.5707166283541802E-3</v>
      </c>
      <c r="AI57">
        <f t="shared" ca="1" si="58"/>
        <v>8.0160802373123209E-3</v>
      </c>
      <c r="AJ57">
        <f t="shared" ca="1" si="59"/>
        <v>1.2643157171090245E-2</v>
      </c>
      <c r="AK57">
        <f t="shared" ca="1" si="60"/>
        <v>5.8123397818102161E-3</v>
      </c>
      <c r="AL57">
        <f t="shared" ca="1" si="61"/>
        <v>1.7810839807130614E-2</v>
      </c>
      <c r="AM57">
        <f t="shared" ca="1" si="62"/>
        <v>1.550661874660343E-2</v>
      </c>
      <c r="AN57">
        <f t="shared" si="43"/>
        <v>5.7810760104611289E-3</v>
      </c>
      <c r="AO57">
        <f t="shared" si="64"/>
        <v>-0.22539129021283033</v>
      </c>
      <c r="AP57">
        <f t="shared" ref="AP57:AP88" ca="1" si="65">+S57-AP$1</f>
        <v>-5.8720968062469046E-3</v>
      </c>
      <c r="AQ57">
        <f t="shared" ref="AQ57:AQ88" si="66">+T57-AQ$1</f>
        <v>8.9542264054100912E-4</v>
      </c>
      <c r="AR57">
        <f t="shared" ref="AR57:AR88" ca="1" si="67">+U57-AR$1</f>
        <v>6.2662544424418876E-4</v>
      </c>
      <c r="AS57">
        <f t="shared" ref="AS57:AS88" si="68">+V57-AS$1</f>
        <v>1.0582230344457942E-3</v>
      </c>
      <c r="AT57" s="123" t="s">
        <v>1789</v>
      </c>
      <c r="AU57" s="123" t="s">
        <v>1789</v>
      </c>
      <c r="AV57" s="123" t="s">
        <v>1789</v>
      </c>
      <c r="AW57" s="123" t="s">
        <v>1789</v>
      </c>
      <c r="AX57" s="123">
        <v>0</v>
      </c>
      <c r="AY57" s="123">
        <v>0</v>
      </c>
      <c r="AZ57" s="123">
        <v>0</v>
      </c>
      <c r="BA57" s="123">
        <v>0</v>
      </c>
      <c r="BB57" s="123" t="s">
        <v>1789</v>
      </c>
      <c r="BC57" s="123" t="s">
        <v>1789</v>
      </c>
      <c r="BD57" s="123" t="s">
        <v>1789</v>
      </c>
      <c r="BE57" s="123" t="s">
        <v>1789</v>
      </c>
      <c r="BF57" s="123" t="s">
        <v>1789</v>
      </c>
      <c r="BG57" s="123" t="s">
        <v>1789</v>
      </c>
      <c r="BH57" s="123" t="s">
        <v>1789</v>
      </c>
      <c r="BI57" s="123" t="s">
        <v>1789</v>
      </c>
    </row>
    <row r="58" spans="1:61" x14ac:dyDescent="0.15">
      <c r="A58" t="str">
        <f>+Sheet1!A58</f>
        <v>1993Q2</v>
      </c>
      <c r="B58" s="121">
        <f>消費税調整!G58</f>
        <v>-4.3694573628631286E-3</v>
      </c>
      <c r="C58">
        <f ca="1">+Sheet1!CZ58</f>
        <v>1.8876500303422182E-3</v>
      </c>
      <c r="D58">
        <f ca="1">+Sheet1!DB58</f>
        <v>-5.4523983578332672E-3</v>
      </c>
      <c r="E58">
        <f>+Sheet1!CS58</f>
        <v>-6.9470869668131555E-3</v>
      </c>
      <c r="F58">
        <f ca="1">+Sheet1!CU58</f>
        <v>-4.5636458340829293E-3</v>
      </c>
      <c r="G58">
        <f ca="1">+Sheet1!CV58</f>
        <v>-1.5272425301373106E-2</v>
      </c>
      <c r="H58">
        <f>+Sheet1!CT58</f>
        <v>-7.2667356430855964E-2</v>
      </c>
      <c r="I58">
        <f ca="1">+Sheet1!FY58</f>
        <v>1.4996625435440345E-2</v>
      </c>
      <c r="J58">
        <f ca="1">+Sheet1!GE58</f>
        <v>-1.2865141476982341E-2</v>
      </c>
      <c r="K58">
        <f>+(1+Sheet1!FC58/100)^(1/4)-1</f>
        <v>7.9053140047444792E-3</v>
      </c>
      <c r="L58">
        <f ca="1">+Sheet1!FT58</f>
        <v>0.20266995782910821</v>
      </c>
      <c r="M58">
        <f ca="1">+Sheet1!FU58</f>
        <v>0.18667053830101532</v>
      </c>
      <c r="N58">
        <f ca="1">+Sheet1!IL58</f>
        <v>-9.2532345501799423E-3</v>
      </c>
      <c r="O58">
        <f ca="1">+Sheet1!CW58</f>
        <v>-5.2839115843847081E-2</v>
      </c>
      <c r="P58" s="123">
        <f ca="1">+Sheet1!EZ58</f>
        <v>-1.5333805590858744E-3</v>
      </c>
      <c r="Q58">
        <f>+Sheet1!IY58</f>
        <v>-2.7747852753137905E-3</v>
      </c>
      <c r="R58" s="1">
        <f>+Sheet1!JB58</f>
        <v>2.9824232852309644</v>
      </c>
      <c r="S58">
        <f ca="1">+Sheet1!JE58</f>
        <v>2.9978605603224941E-2</v>
      </c>
      <c r="T58">
        <f>+Sheet1!CY58</f>
        <v>-7.9667283800678619E-3</v>
      </c>
      <c r="U58">
        <f ca="1">安全金利!K56</f>
        <v>1.6973597513580962E-3</v>
      </c>
      <c r="V58">
        <f>Sheet1!GJ78</f>
        <v>5.9549964627170259E-4</v>
      </c>
      <c r="X58" t="str">
        <f t="shared" si="28"/>
        <v>1993Q2</v>
      </c>
      <c r="Y58">
        <f t="shared" si="49"/>
        <v>-4.6843329485200284E-3</v>
      </c>
      <c r="Z58">
        <f t="shared" ca="1" si="50"/>
        <v>-4.4386941383894136E-4</v>
      </c>
      <c r="AA58">
        <f t="shared" ca="1" si="51"/>
        <v>-3.0369960058489799E-3</v>
      </c>
      <c r="AB58">
        <f t="shared" si="52"/>
        <v>-1.2071497457495632E-2</v>
      </c>
      <c r="AC58">
        <f t="shared" ca="1" si="53"/>
        <v>-8.0050431566823822E-3</v>
      </c>
      <c r="AD58">
        <f t="shared" ca="1" si="54"/>
        <v>-2.3888899841179569E-2</v>
      </c>
      <c r="AE58">
        <f t="shared" si="55"/>
        <v>-7.9444454120938202E-2</v>
      </c>
      <c r="AF58">
        <f t="shared" ca="1" si="56"/>
        <v>9.3066611282499392E-3</v>
      </c>
      <c r="AG58">
        <f t="shared" ca="1" si="63"/>
        <v>-1.2796093467443712E-2</v>
      </c>
      <c r="AH58" s="121">
        <f t="shared" si="57"/>
        <v>7.9053140047444792E-3</v>
      </c>
      <c r="AI58">
        <f t="shared" ca="1" si="58"/>
        <v>0.19706532535544941</v>
      </c>
      <c r="AJ58">
        <f t="shared" ca="1" si="59"/>
        <v>0.17193329062834345</v>
      </c>
      <c r="AK58">
        <f t="shared" ca="1" si="60"/>
        <v>-1.5939569055302007E-2</v>
      </c>
      <c r="AL58">
        <f t="shared" ca="1" si="61"/>
        <v>-6.026999747311524E-2</v>
      </c>
      <c r="AM58">
        <f t="shared" ca="1" si="62"/>
        <v>-3.5160837210337086E-3</v>
      </c>
      <c r="AN58">
        <f t="shared" si="43"/>
        <v>-1.9975992712845921E-3</v>
      </c>
      <c r="AO58">
        <f t="shared" si="64"/>
        <v>-0.11665140511179262</v>
      </c>
      <c r="AP58">
        <f t="shared" ca="1" si="65"/>
        <v>2.2750713140638878E-2</v>
      </c>
      <c r="AQ58">
        <f t="shared" si="66"/>
        <v>-6.6697249113441982E-3</v>
      </c>
      <c r="AR58">
        <f t="shared" ca="1" si="67"/>
        <v>1.6973597513580962E-3</v>
      </c>
      <c r="AS58">
        <f t="shared" si="68"/>
        <v>7.97727178777473E-4</v>
      </c>
      <c r="AT58" s="123" t="s">
        <v>1789</v>
      </c>
      <c r="AU58" s="123" t="s">
        <v>1789</v>
      </c>
      <c r="AV58" s="123" t="s">
        <v>1789</v>
      </c>
      <c r="AW58" s="123" t="s">
        <v>1789</v>
      </c>
      <c r="AX58" s="123">
        <v>0</v>
      </c>
      <c r="AY58" s="123">
        <v>0</v>
      </c>
      <c r="AZ58" s="123">
        <v>0</v>
      </c>
      <c r="BA58" s="123">
        <v>0</v>
      </c>
      <c r="BB58" s="123" t="s">
        <v>1789</v>
      </c>
      <c r="BC58" s="123" t="s">
        <v>1789</v>
      </c>
      <c r="BD58" s="123" t="s">
        <v>1789</v>
      </c>
      <c r="BE58" s="123" t="s">
        <v>1789</v>
      </c>
      <c r="BF58" s="123" t="s">
        <v>1789</v>
      </c>
      <c r="BG58" s="123" t="s">
        <v>1789</v>
      </c>
      <c r="BH58" s="123" t="s">
        <v>1789</v>
      </c>
      <c r="BI58" s="123" t="s">
        <v>1789</v>
      </c>
    </row>
    <row r="59" spans="1:61" x14ac:dyDescent="0.15">
      <c r="A59" t="str">
        <f>+Sheet1!A59</f>
        <v>1993Q3</v>
      </c>
      <c r="B59" s="121">
        <f>消費税調整!G59</f>
        <v>4.6044394060440899E-3</v>
      </c>
      <c r="C59">
        <f ca="1">+Sheet1!CZ59</f>
        <v>6.8044615965422439E-3</v>
      </c>
      <c r="D59">
        <f ca="1">+Sheet1!DB59</f>
        <v>-1.8260657788062443E-3</v>
      </c>
      <c r="E59">
        <f>+Sheet1!CS59</f>
        <v>-7.716496070803454E-3</v>
      </c>
      <c r="F59">
        <f ca="1">+Sheet1!CU59</f>
        <v>-4.8942329022424744E-3</v>
      </c>
      <c r="G59">
        <f ca="1">+Sheet1!CV59</f>
        <v>3.2446526402411094E-2</v>
      </c>
      <c r="H59">
        <f>+Sheet1!CT59</f>
        <v>-5.5706685977073976E-2</v>
      </c>
      <c r="I59">
        <f ca="1">+Sheet1!FY59</f>
        <v>1.2553940718886906E-2</v>
      </c>
      <c r="J59">
        <f ca="1">+Sheet1!GE59</f>
        <v>6.4820604343485142E-3</v>
      </c>
      <c r="K59">
        <f>+(1+Sheet1!FC59/100)^(1/4)-1</f>
        <v>7.6206533885199157E-3</v>
      </c>
      <c r="L59">
        <f ca="1">+Sheet1!FT59</f>
        <v>7.8492954774833354E-2</v>
      </c>
      <c r="M59">
        <f ca="1">+Sheet1!FU59</f>
        <v>2.7463385912844273E-3</v>
      </c>
      <c r="N59">
        <f ca="1">+Sheet1!IL59</f>
        <v>-1.0999781126180034E-2</v>
      </c>
      <c r="O59">
        <f ca="1">+Sheet1!CW59</f>
        <v>-2.3784951884826665E-2</v>
      </c>
      <c r="P59" s="123">
        <f ca="1">+Sheet1!EZ59</f>
        <v>-1.3964369786964845E-2</v>
      </c>
      <c r="Q59">
        <f>+Sheet1!IY59</f>
        <v>-8.4021911400832365E-3</v>
      </c>
      <c r="R59" s="1">
        <f>+Sheet1!JB59</f>
        <v>2.9162381591064137</v>
      </c>
      <c r="S59">
        <f ca="1">+Sheet1!JE59</f>
        <v>5.0722208511861707E-3</v>
      </c>
      <c r="T59">
        <f>+Sheet1!CY59</f>
        <v>-1.9517596201090468E-3</v>
      </c>
      <c r="U59">
        <f ca="1">安全金利!K57</f>
        <v>1.0949449467694272E-3</v>
      </c>
      <c r="V59">
        <f>Sheet1!GJ79</f>
        <v>5.1198186137096371E-4</v>
      </c>
      <c r="X59" t="str">
        <f t="shared" si="28"/>
        <v>1993Q3</v>
      </c>
      <c r="Y59">
        <f t="shared" si="49"/>
        <v>4.2895638203871902E-3</v>
      </c>
      <c r="Z59">
        <f t="shared" ca="1" si="50"/>
        <v>4.4729421523610844E-3</v>
      </c>
      <c r="AA59">
        <f t="shared" ca="1" si="51"/>
        <v>5.8933657317804299E-4</v>
      </c>
      <c r="AB59">
        <f t="shared" si="52"/>
        <v>-1.284090656148593E-2</v>
      </c>
      <c r="AC59">
        <f t="shared" ca="1" si="53"/>
        <v>-8.3356302248419265E-3</v>
      </c>
      <c r="AD59">
        <f t="shared" ca="1" si="54"/>
        <v>2.3830051862604631E-2</v>
      </c>
      <c r="AE59">
        <f t="shared" si="55"/>
        <v>-6.2483783667156206E-2</v>
      </c>
      <c r="AF59">
        <f t="shared" ca="1" si="56"/>
        <v>6.8639764116964997E-3</v>
      </c>
      <c r="AG59">
        <f t="shared" ca="1" si="63"/>
        <v>6.5511084438871431E-3</v>
      </c>
      <c r="AH59" s="121">
        <f t="shared" si="57"/>
        <v>7.6206533885199157E-3</v>
      </c>
      <c r="AI59">
        <f t="shared" ca="1" si="58"/>
        <v>7.2888322301174563E-2</v>
      </c>
      <c r="AJ59">
        <f t="shared" ca="1" si="59"/>
        <v>-1.1990909081387455E-2</v>
      </c>
      <c r="AK59">
        <f t="shared" ca="1" si="60"/>
        <v>-1.76861156313021E-2</v>
      </c>
      <c r="AL59">
        <f t="shared" ca="1" si="61"/>
        <v>-3.1215833514094828E-2</v>
      </c>
      <c r="AM59">
        <f t="shared" ca="1" si="62"/>
        <v>-1.5947072948912677E-2</v>
      </c>
      <c r="AN59">
        <f t="shared" si="43"/>
        <v>-7.6250051360540385E-3</v>
      </c>
      <c r="AO59">
        <f t="shared" si="64"/>
        <v>-0.18283653123634336</v>
      </c>
      <c r="AP59">
        <f t="shared" ca="1" si="65"/>
        <v>-2.1556716113998921E-3</v>
      </c>
      <c r="AQ59">
        <f t="shared" si="66"/>
        <v>-6.5475615138538279E-4</v>
      </c>
      <c r="AR59">
        <f t="shared" ca="1" si="67"/>
        <v>1.0949449467694272E-3</v>
      </c>
      <c r="AS59">
        <f t="shared" si="68"/>
        <v>7.1420939387673412E-4</v>
      </c>
      <c r="AT59" s="123" t="s">
        <v>1789</v>
      </c>
      <c r="AU59" s="123" t="s">
        <v>1789</v>
      </c>
      <c r="AV59" s="123" t="s">
        <v>1789</v>
      </c>
      <c r="AW59" s="123" t="s">
        <v>1789</v>
      </c>
      <c r="AX59" s="123">
        <v>0</v>
      </c>
      <c r="AY59" s="123">
        <v>0</v>
      </c>
      <c r="AZ59" s="123">
        <v>0</v>
      </c>
      <c r="BA59" s="123">
        <v>0</v>
      </c>
      <c r="BB59" s="123" t="s">
        <v>1789</v>
      </c>
      <c r="BC59" s="123" t="s">
        <v>1789</v>
      </c>
      <c r="BD59" s="123" t="s">
        <v>1789</v>
      </c>
      <c r="BE59" s="123" t="s">
        <v>1789</v>
      </c>
      <c r="BF59" s="123" t="s">
        <v>1789</v>
      </c>
      <c r="BG59" s="123" t="s">
        <v>1789</v>
      </c>
      <c r="BH59" s="123" t="s">
        <v>1789</v>
      </c>
      <c r="BI59" s="123" t="s">
        <v>1789</v>
      </c>
    </row>
    <row r="60" spans="1:61" x14ac:dyDescent="0.15">
      <c r="A60" t="str">
        <f>+Sheet1!A60</f>
        <v>1993Q4</v>
      </c>
      <c r="B60" s="121">
        <f>消費税調整!G60</f>
        <v>7.3472348736556398E-4</v>
      </c>
      <c r="C60">
        <f ca="1">+Sheet1!CZ60</f>
        <v>-2.3073201074695244E-4</v>
      </c>
      <c r="D60">
        <f ca="1">+Sheet1!DB60</f>
        <v>-3.7977158498227986E-3</v>
      </c>
      <c r="E60">
        <f>+Sheet1!CS60</f>
        <v>6.3957003951609255E-3</v>
      </c>
      <c r="F60">
        <f ca="1">+Sheet1!CU60</f>
        <v>2.4265934903674551E-2</v>
      </c>
      <c r="G60">
        <f ca="1">+Sheet1!CV60</f>
        <v>3.7211721140873982E-2</v>
      </c>
      <c r="H60">
        <f>+Sheet1!CT60</f>
        <v>-5.5159409466003007E-2</v>
      </c>
      <c r="I60">
        <f ca="1">+Sheet1!FY60</f>
        <v>-1.3573455966111046E-4</v>
      </c>
      <c r="J60">
        <f ca="1">+Sheet1!GE60</f>
        <v>-3.9099267265248492E-3</v>
      </c>
      <c r="K60">
        <f>+(1+Sheet1!FC60/100)^(1/4)-1</f>
        <v>6.1473164234966404E-3</v>
      </c>
      <c r="L60">
        <f ca="1">+Sheet1!FT60</f>
        <v>-0.12906350699499905</v>
      </c>
      <c r="M60">
        <f ca="1">+Sheet1!FU60</f>
        <v>-9.3777190392350135E-2</v>
      </c>
      <c r="N60">
        <f ca="1">+Sheet1!IL60</f>
        <v>-9.0683154403964333E-3</v>
      </c>
      <c r="O60">
        <f ca="1">+Sheet1!CW60</f>
        <v>-1.9761611459333556E-2</v>
      </c>
      <c r="P60" s="123">
        <f ca="1">+Sheet1!EZ60</f>
        <v>7.089002096333433E-3</v>
      </c>
      <c r="Q60">
        <f>+Sheet1!IY60</f>
        <v>-2.0075156013082327E-2</v>
      </c>
      <c r="R60" s="1">
        <f>+Sheet1!JB60</f>
        <v>2.8428014612876629</v>
      </c>
      <c r="S60">
        <f ca="1">+Sheet1!JE60</f>
        <v>5.5508908867304124E-3</v>
      </c>
      <c r="T60">
        <f>+Sheet1!CY60</f>
        <v>-3.8106151546527518E-3</v>
      </c>
      <c r="U60">
        <f ca="1">安全金利!K58</f>
        <v>3.6414879623292151E-4</v>
      </c>
      <c r="V60">
        <f>Sheet1!GJ80</f>
        <v>-1.1543775278970458E-4</v>
      </c>
      <c r="X60" t="str">
        <f t="shared" si="28"/>
        <v>1993Q4</v>
      </c>
      <c r="Y60">
        <f t="shared" si="49"/>
        <v>4.1984790170866454E-4</v>
      </c>
      <c r="Z60">
        <f t="shared" ca="1" si="50"/>
        <v>-2.5622514549281119E-3</v>
      </c>
      <c r="AA60">
        <f t="shared" ca="1" si="51"/>
        <v>-1.3823134978385113E-3</v>
      </c>
      <c r="AB60">
        <f t="shared" si="52"/>
        <v>1.2712899044784497E-3</v>
      </c>
      <c r="AC60">
        <f t="shared" ca="1" si="53"/>
        <v>2.0824537581075098E-2</v>
      </c>
      <c r="AD60">
        <f t="shared" ca="1" si="54"/>
        <v>2.859524660106752E-2</v>
      </c>
      <c r="AE60">
        <f t="shared" si="55"/>
        <v>-6.1936507156085237E-2</v>
      </c>
      <c r="AF60">
        <f t="shared" ca="1" si="56"/>
        <v>-5.8256988668515166E-3</v>
      </c>
      <c r="AG60">
        <f t="shared" ca="1" si="63"/>
        <v>-3.8408787169862198E-3</v>
      </c>
      <c r="AH60" s="121">
        <f t="shared" si="57"/>
        <v>6.1473164234966404E-3</v>
      </c>
      <c r="AI60">
        <f t="shared" ca="1" si="58"/>
        <v>-0.13466813946865785</v>
      </c>
      <c r="AJ60">
        <f t="shared" ca="1" si="59"/>
        <v>-0.10851443806502202</v>
      </c>
      <c r="AK60">
        <f t="shared" ca="1" si="60"/>
        <v>-1.5754649945518499E-2</v>
      </c>
      <c r="AL60">
        <f t="shared" ca="1" si="61"/>
        <v>-2.7192493088601718E-2</v>
      </c>
      <c r="AM60">
        <f t="shared" ca="1" si="62"/>
        <v>5.1062989343855988E-3</v>
      </c>
      <c r="AN60">
        <f t="shared" si="43"/>
        <v>-1.9297970009053127E-2</v>
      </c>
      <c r="AO60">
        <f t="shared" si="64"/>
        <v>-0.2562732290550942</v>
      </c>
      <c r="AP60">
        <f t="shared" ca="1" si="65"/>
        <v>-1.6770015758556505E-3</v>
      </c>
      <c r="AQ60">
        <f t="shared" si="66"/>
        <v>-2.5136116859290876E-3</v>
      </c>
      <c r="AR60">
        <f t="shared" ca="1" si="67"/>
        <v>3.6414879623292151E-4</v>
      </c>
      <c r="AS60">
        <f t="shared" si="68"/>
        <v>8.6789779716065827E-5</v>
      </c>
      <c r="AT60" s="123" t="s">
        <v>1789</v>
      </c>
      <c r="AU60" s="123" t="s">
        <v>1789</v>
      </c>
      <c r="AV60" s="123" t="s">
        <v>1789</v>
      </c>
      <c r="AW60" s="123" t="s">
        <v>1789</v>
      </c>
      <c r="AX60" s="123">
        <v>0</v>
      </c>
      <c r="AY60" s="123">
        <v>0</v>
      </c>
      <c r="AZ60" s="123">
        <v>0</v>
      </c>
      <c r="BA60" s="123">
        <v>0</v>
      </c>
      <c r="BB60" s="123" t="s">
        <v>1789</v>
      </c>
      <c r="BC60" s="123" t="s">
        <v>1789</v>
      </c>
      <c r="BD60" s="123" t="s">
        <v>1789</v>
      </c>
      <c r="BE60" s="123" t="s">
        <v>1789</v>
      </c>
      <c r="BF60" s="123" t="s">
        <v>1789</v>
      </c>
      <c r="BG60" s="123" t="s">
        <v>1789</v>
      </c>
      <c r="BH60" s="123" t="s">
        <v>1789</v>
      </c>
      <c r="BI60" s="123" t="s">
        <v>1789</v>
      </c>
    </row>
    <row r="61" spans="1:61" x14ac:dyDescent="0.15">
      <c r="A61" t="str">
        <f>+Sheet1!A61</f>
        <v>1994Q1</v>
      </c>
      <c r="B61" s="121">
        <f>消費税調整!G61</f>
        <v>-9.1738943114667035E-4</v>
      </c>
      <c r="C61">
        <f ca="1">+Sheet1!CZ61</f>
        <v>3.0396415781702817E-3</v>
      </c>
      <c r="D61">
        <f ca="1">+Sheet1!DB61</f>
        <v>-1.2672378529566127E-3</v>
      </c>
      <c r="E61">
        <f>+Sheet1!CS61</f>
        <v>6.553558219115011E-3</v>
      </c>
      <c r="F61">
        <f ca="1">+Sheet1!CU61</f>
        <v>-2.3888487500136678E-3</v>
      </c>
      <c r="G61">
        <f ca="1">+Sheet1!CV61</f>
        <v>-3.0034385968844439E-2</v>
      </c>
      <c r="H61">
        <f>+Sheet1!CT61</f>
        <v>4.0109658816897861E-2</v>
      </c>
      <c r="I61">
        <f ca="1">+Sheet1!FY61</f>
        <v>5.1507253762174913E-3</v>
      </c>
      <c r="J61">
        <f ca="1">+Sheet1!GE61</f>
        <v>2.1734252416187646E-3</v>
      </c>
      <c r="K61">
        <f>+(1+Sheet1!FC61/100)^(1/4)-1</f>
        <v>5.6366463220354213E-3</v>
      </c>
      <c r="L61">
        <f ca="1">+Sheet1!FT61</f>
        <v>2.6053962578646395E-2</v>
      </c>
      <c r="M61">
        <f ca="1">+Sheet1!FU61</f>
        <v>9.6165269200832126E-2</v>
      </c>
      <c r="N61">
        <f ca="1">+Sheet1!IL61</f>
        <v>1.4173929250914603E-2</v>
      </c>
      <c r="O61">
        <f ca="1">+Sheet1!CW61</f>
        <v>1.2908702558489613E-2</v>
      </c>
      <c r="P61" s="123">
        <f ca="1">+Sheet1!EZ61</f>
        <v>3.9284516469908475E-3</v>
      </c>
      <c r="Q61">
        <f>+Sheet1!IY61</f>
        <v>-7.7821022583095842E-4</v>
      </c>
      <c r="R61" s="1">
        <f>+Sheet1!JB61</f>
        <v>2.9641251469313863</v>
      </c>
      <c r="S61">
        <f ca="1">+Sheet1!JE61</f>
        <v>1.3395462936825343E-2</v>
      </c>
      <c r="T61">
        <f>+Sheet1!CY61</f>
        <v>-8.8686874019052982E-4</v>
      </c>
      <c r="U61">
        <f ca="1">安全金利!K59</f>
        <v>8.9772829267875665E-4</v>
      </c>
      <c r="V61">
        <f>Sheet1!GJ81</f>
        <v>1.4420781202258544E-4</v>
      </c>
      <c r="X61" t="str">
        <f t="shared" si="28"/>
        <v>1994Q1</v>
      </c>
      <c r="Y61">
        <f t="shared" si="49"/>
        <v>-1.2322650168035698E-3</v>
      </c>
      <c r="Z61">
        <f t="shared" ca="1" si="50"/>
        <v>7.0812213398912215E-4</v>
      </c>
      <c r="AA61">
        <f t="shared" ca="1" si="51"/>
        <v>1.1481644990276746E-3</v>
      </c>
      <c r="AB61">
        <f t="shared" si="52"/>
        <v>1.4291477284325352E-3</v>
      </c>
      <c r="AC61">
        <f t="shared" ca="1" si="53"/>
        <v>-5.8302460726131211E-3</v>
      </c>
      <c r="AD61">
        <f t="shared" ca="1" si="54"/>
        <v>-3.8650860508650901E-2</v>
      </c>
      <c r="AE61">
        <f t="shared" si="55"/>
        <v>3.3332561126815631E-2</v>
      </c>
      <c r="AF61">
        <f t="shared" ca="1" si="56"/>
        <v>-5.3923893097291512E-4</v>
      </c>
      <c r="AG61">
        <f t="shared" ca="1" si="63"/>
        <v>2.242473251157394E-3</v>
      </c>
      <c r="AH61" s="121">
        <f t="shared" si="57"/>
        <v>5.6366463220354213E-3</v>
      </c>
      <c r="AI61">
        <f t="shared" ca="1" si="58"/>
        <v>2.04493301049876E-2</v>
      </c>
      <c r="AJ61">
        <f t="shared" ca="1" si="59"/>
        <v>8.1428021528160241E-2</v>
      </c>
      <c r="AK61">
        <f t="shared" ca="1" si="60"/>
        <v>7.4875947457925382E-3</v>
      </c>
      <c r="AL61">
        <f t="shared" ca="1" si="61"/>
        <v>5.477820929221452E-3</v>
      </c>
      <c r="AM61">
        <f t="shared" ca="1" si="62"/>
        <v>1.9457484850430133E-3</v>
      </c>
      <c r="AN61">
        <f t="shared" si="43"/>
        <v>-1.0242218017600868E-6</v>
      </c>
      <c r="AO61">
        <f t="shared" si="64"/>
        <v>-0.13494954341137078</v>
      </c>
      <c r="AP61">
        <f t="shared" ca="1" si="65"/>
        <v>6.1675704742392805E-3</v>
      </c>
      <c r="AQ61">
        <f t="shared" si="66"/>
        <v>4.1013472853313414E-4</v>
      </c>
      <c r="AR61">
        <f t="shared" ca="1" si="67"/>
        <v>8.9772829267875665E-4</v>
      </c>
      <c r="AS61">
        <f t="shared" si="68"/>
        <v>3.4643534452835585E-4</v>
      </c>
      <c r="AT61" s="123" t="s">
        <v>1789</v>
      </c>
      <c r="AU61" s="123" t="s">
        <v>1789</v>
      </c>
      <c r="AV61" s="123" t="s">
        <v>1789</v>
      </c>
      <c r="AW61" s="123" t="s">
        <v>1789</v>
      </c>
      <c r="AX61" s="123">
        <v>0</v>
      </c>
      <c r="AY61" s="123">
        <v>0</v>
      </c>
      <c r="AZ61" s="123">
        <v>0</v>
      </c>
      <c r="BA61" s="123">
        <v>0</v>
      </c>
      <c r="BB61" s="123" t="s">
        <v>1789</v>
      </c>
      <c r="BC61" s="123" t="s">
        <v>1789</v>
      </c>
      <c r="BD61" s="123" t="s">
        <v>1789</v>
      </c>
      <c r="BE61" s="123" t="s">
        <v>1789</v>
      </c>
      <c r="BF61" s="123" t="s">
        <v>1789</v>
      </c>
      <c r="BG61" s="123" t="s">
        <v>1789</v>
      </c>
      <c r="BH61" s="123" t="s">
        <v>1789</v>
      </c>
      <c r="BI61" s="123" t="s">
        <v>1789</v>
      </c>
    </row>
    <row r="62" spans="1:61" x14ac:dyDescent="0.15">
      <c r="A62" t="str">
        <f>+Sheet1!A62</f>
        <v>1994Q2</v>
      </c>
      <c r="B62" s="121">
        <f>消費税調整!G62</f>
        <v>4.0113557950017132E-3</v>
      </c>
      <c r="C62">
        <f ca="1">+Sheet1!CZ62</f>
        <v>5.4731622951849166E-3</v>
      </c>
      <c r="D62">
        <f ca="1">+Sheet1!DB62</f>
        <v>-4.6715490435903229E-3</v>
      </c>
      <c r="E62">
        <f>+Sheet1!CS62</f>
        <v>-8.8572138778340841E-3</v>
      </c>
      <c r="F62">
        <f ca="1">+Sheet1!CU62</f>
        <v>-4.8912668942791135E-3</v>
      </c>
      <c r="G62">
        <f ca="1">+Sheet1!CV62</f>
        <v>4.0146648026813309E-2</v>
      </c>
      <c r="H62">
        <f>+Sheet1!CT62</f>
        <v>-6.7764194393974278E-3</v>
      </c>
      <c r="I62">
        <f ca="1">+Sheet1!FY62</f>
        <v>3.1631032344124031E-2</v>
      </c>
      <c r="J62">
        <f ca="1">+Sheet1!GE62</f>
        <v>-7.1105431915152277E-3</v>
      </c>
      <c r="K62">
        <f>+(1+Sheet1!FC62/100)^(1/4)-1</f>
        <v>5.2320943678469956E-3</v>
      </c>
      <c r="L62">
        <f ca="1">+Sheet1!FT62</f>
        <v>2.1394162348305022E-2</v>
      </c>
      <c r="M62">
        <f ca="1">+Sheet1!FU62</f>
        <v>2.6437066873820216E-2</v>
      </c>
      <c r="N62">
        <f ca="1">+Sheet1!IL62</f>
        <v>-1.3364677759817587E-2</v>
      </c>
      <c r="O62">
        <f ca="1">+Sheet1!CW62</f>
        <v>1.1290294162377182E-2</v>
      </c>
      <c r="P62" s="123">
        <f ca="1">+Sheet1!EZ62</f>
        <v>-6.778197667724143E-3</v>
      </c>
      <c r="Q62">
        <f>+Sheet1!IY62</f>
        <v>8.5052970608184651E-3</v>
      </c>
      <c r="R62" s="1">
        <f>+Sheet1!JB62</f>
        <v>2.797106651754496</v>
      </c>
      <c r="S62">
        <f ca="1">+Sheet1!JE62</f>
        <v>-2.8234112081379235E-2</v>
      </c>
      <c r="T62">
        <f>+Sheet1!CY62</f>
        <v>-3.2853789185097416E-3</v>
      </c>
      <c r="U62">
        <f ca="1">安全金利!K60</f>
        <v>3.5356456861301844E-4</v>
      </c>
      <c r="V62">
        <f>Sheet1!GJ82</f>
        <v>-8.0422417665858669E-5</v>
      </c>
      <c r="X62" t="str">
        <f t="shared" si="28"/>
        <v>1994Q2</v>
      </c>
      <c r="Y62">
        <f t="shared" si="49"/>
        <v>3.6964802093448139E-3</v>
      </c>
      <c r="Z62">
        <f t="shared" ca="1" si="50"/>
        <v>3.1416428510037571E-3</v>
      </c>
      <c r="AA62">
        <f t="shared" ca="1" si="51"/>
        <v>-2.2561466916060356E-3</v>
      </c>
      <c r="AB62">
        <f t="shared" si="52"/>
        <v>-1.3981624368516559E-2</v>
      </c>
      <c r="AC62">
        <f t="shared" ca="1" si="53"/>
        <v>-8.3326642168785672E-3</v>
      </c>
      <c r="AD62">
        <f t="shared" ca="1" si="54"/>
        <v>3.1530173487006846E-2</v>
      </c>
      <c r="AE62">
        <f t="shared" si="55"/>
        <v>-1.3553517129479661E-2</v>
      </c>
      <c r="AF62">
        <f t="shared" ca="1" si="56"/>
        <v>2.5941068036933624E-2</v>
      </c>
      <c r="AG62">
        <f t="shared" ca="1" si="63"/>
        <v>-7.0414951819765988E-3</v>
      </c>
      <c r="AH62" s="121">
        <f t="shared" si="57"/>
        <v>5.2320943678469956E-3</v>
      </c>
      <c r="AI62">
        <f t="shared" ca="1" si="58"/>
        <v>1.5789529874646227E-2</v>
      </c>
      <c r="AJ62">
        <f t="shared" ca="1" si="59"/>
        <v>1.1699819201148334E-2</v>
      </c>
      <c r="AK62">
        <f t="shared" ca="1" si="60"/>
        <v>-2.0051012264939654E-2</v>
      </c>
      <c r="AL62">
        <f t="shared" ca="1" si="61"/>
        <v>3.8594125331090209E-3</v>
      </c>
      <c r="AM62">
        <f t="shared" ca="1" si="62"/>
        <v>-8.7609008296719772E-3</v>
      </c>
      <c r="AN62">
        <f t="shared" si="43"/>
        <v>9.2824830648476631E-3</v>
      </c>
      <c r="AO62">
        <f t="shared" si="64"/>
        <v>-0.30196803858826105</v>
      </c>
      <c r="AP62">
        <f t="shared" ca="1" si="65"/>
        <v>-3.5462004543965295E-2</v>
      </c>
      <c r="AQ62">
        <f t="shared" si="66"/>
        <v>-1.9883754497860779E-3</v>
      </c>
      <c r="AR62">
        <f t="shared" ca="1" si="67"/>
        <v>3.5356456861301844E-4</v>
      </c>
      <c r="AS62">
        <f t="shared" si="68"/>
        <v>1.2180511483991174E-4</v>
      </c>
      <c r="AT62" s="123" t="s">
        <v>1789</v>
      </c>
      <c r="AU62" s="123" t="s">
        <v>1789</v>
      </c>
      <c r="AV62" s="123" t="s">
        <v>1789</v>
      </c>
      <c r="AW62" s="123" t="s">
        <v>1789</v>
      </c>
      <c r="AX62" s="123">
        <v>0</v>
      </c>
      <c r="AY62" s="123">
        <v>0</v>
      </c>
      <c r="AZ62" s="123">
        <v>0</v>
      </c>
      <c r="BA62" s="123">
        <v>0</v>
      </c>
      <c r="BB62" s="123" t="s">
        <v>1789</v>
      </c>
      <c r="BC62" s="123" t="s">
        <v>1789</v>
      </c>
      <c r="BD62" s="123" t="s">
        <v>1789</v>
      </c>
      <c r="BE62" s="123" t="s">
        <v>1789</v>
      </c>
      <c r="BF62" s="123" t="s">
        <v>1789</v>
      </c>
      <c r="BG62" s="123" t="s">
        <v>1789</v>
      </c>
      <c r="BH62" s="123" t="s">
        <v>1789</v>
      </c>
      <c r="BI62" s="123" t="s">
        <v>1789</v>
      </c>
    </row>
    <row r="63" spans="1:61" x14ac:dyDescent="0.15">
      <c r="A63" t="str">
        <f>+Sheet1!A63</f>
        <v>1994Q3</v>
      </c>
      <c r="B63" s="121">
        <f>消費税調整!G63</f>
        <v>-3.823990964552089E-3</v>
      </c>
      <c r="C63">
        <f ca="1">+Sheet1!CZ63</f>
        <v>-3.7397185676002308E-4</v>
      </c>
      <c r="D63">
        <f ca="1">+Sheet1!DB63</f>
        <v>-5.2745704650162314E-3</v>
      </c>
      <c r="E63">
        <f>+Sheet1!CS63</f>
        <v>1.5369577870702726E-2</v>
      </c>
      <c r="F63">
        <f ca="1">+Sheet1!CU63</f>
        <v>8.8854955221293053E-3</v>
      </c>
      <c r="G63">
        <f ca="1">+Sheet1!CV63</f>
        <v>8.0092331212571033E-2</v>
      </c>
      <c r="H63">
        <f>+Sheet1!CT63</f>
        <v>-1.7279258178180843E-3</v>
      </c>
      <c r="I63">
        <f ca="1">+Sheet1!FY63</f>
        <v>-2.0494537152803301E-2</v>
      </c>
      <c r="J63">
        <f ca="1">+Sheet1!GE63</f>
        <v>3.4826578643188562E-3</v>
      </c>
      <c r="K63">
        <f>+(1+Sheet1!FC63/100)^(1/4)-1</f>
        <v>5.2922890900184427E-3</v>
      </c>
      <c r="L63">
        <f ca="1">+Sheet1!FT63</f>
        <v>-4.0281740501568436E-2</v>
      </c>
      <c r="M63">
        <f ca="1">+Sheet1!FU63</f>
        <v>-5.497659580822596E-3</v>
      </c>
      <c r="N63">
        <f ca="1">+Sheet1!IL63</f>
        <v>2.170898893812959E-2</v>
      </c>
      <c r="O63">
        <f ca="1">+Sheet1!CW63</f>
        <v>3.1031841758259585E-2</v>
      </c>
      <c r="P63" s="123">
        <f ca="1">+Sheet1!EZ63</f>
        <v>1.0850056625258569E-2</v>
      </c>
      <c r="Q63">
        <f>+Sheet1!IY63</f>
        <v>1.44128295451409E-2</v>
      </c>
      <c r="R63" s="1">
        <f>+Sheet1!JB63</f>
        <v>2.6044099621502941</v>
      </c>
      <c r="S63">
        <f ca="1">+Sheet1!JE63</f>
        <v>1.1147047592523942E-2</v>
      </c>
      <c r="T63">
        <f>+Sheet1!CY63</f>
        <v>-5.4610009002502074E-3</v>
      </c>
      <c r="U63">
        <f ca="1">安全金利!K61</f>
        <v>4.9239844905502039E-4</v>
      </c>
      <c r="V63">
        <f>Sheet1!GJ83</f>
        <v>2.4731749309569708E-4</v>
      </c>
      <c r="X63" t="str">
        <f t="shared" si="28"/>
        <v>1994Q3</v>
      </c>
      <c r="Y63">
        <f t="shared" si="49"/>
        <v>-4.1388665502089883E-3</v>
      </c>
      <c r="Z63">
        <f t="shared" ca="1" si="50"/>
        <v>-2.7054913009411825E-3</v>
      </c>
      <c r="AA63">
        <f t="shared" ca="1" si="51"/>
        <v>-2.8591681130319441E-3</v>
      </c>
      <c r="AB63">
        <f t="shared" si="52"/>
        <v>1.0245167380020251E-2</v>
      </c>
      <c r="AC63">
        <f t="shared" ca="1" si="53"/>
        <v>5.4440981995298524E-3</v>
      </c>
      <c r="AD63">
        <f t="shared" ca="1" si="54"/>
        <v>7.1475856672764571E-2</v>
      </c>
      <c r="AE63">
        <f t="shared" si="55"/>
        <v>-8.5050235079003177E-3</v>
      </c>
      <c r="AF63">
        <f t="shared" ca="1" si="56"/>
        <v>-2.6184501459993709E-2</v>
      </c>
      <c r="AG63">
        <f t="shared" ca="1" si="63"/>
        <v>3.5517058738574856E-3</v>
      </c>
      <c r="AH63" s="121">
        <f t="shared" si="57"/>
        <v>5.2922890900184427E-3</v>
      </c>
      <c r="AI63">
        <f t="shared" ca="1" si="58"/>
        <v>-4.5886372975227227E-2</v>
      </c>
      <c r="AJ63">
        <f t="shared" ca="1" si="59"/>
        <v>-2.0234907253494479E-2</v>
      </c>
      <c r="AK63">
        <f t="shared" ca="1" si="60"/>
        <v>1.5022654433007526E-2</v>
      </c>
      <c r="AL63">
        <f t="shared" ca="1" si="61"/>
        <v>2.3600960128991422E-2</v>
      </c>
      <c r="AM63">
        <f t="shared" ca="1" si="62"/>
        <v>8.867353463310735E-3</v>
      </c>
      <c r="AN63">
        <f t="shared" si="43"/>
        <v>1.5190015549170098E-2</v>
      </c>
      <c r="AO63">
        <f t="shared" si="64"/>
        <v>-0.49466472819246299</v>
      </c>
      <c r="AP63">
        <f t="shared" ca="1" si="65"/>
        <v>3.9191551299378787E-3</v>
      </c>
      <c r="AQ63">
        <f t="shared" si="66"/>
        <v>-4.1639974315265437E-3</v>
      </c>
      <c r="AR63">
        <f t="shared" ca="1" si="67"/>
        <v>4.9239844905502039E-4</v>
      </c>
      <c r="AS63">
        <f t="shared" si="68"/>
        <v>4.4954502560146749E-4</v>
      </c>
      <c r="AT63" s="123" t="s">
        <v>1789</v>
      </c>
      <c r="AU63" s="123" t="s">
        <v>1789</v>
      </c>
      <c r="AV63" s="123" t="s">
        <v>1789</v>
      </c>
      <c r="AW63" s="123" t="s">
        <v>1789</v>
      </c>
      <c r="AX63" s="123">
        <v>0</v>
      </c>
      <c r="AY63" s="123">
        <v>0</v>
      </c>
      <c r="AZ63" s="123">
        <v>0</v>
      </c>
      <c r="BA63" s="123">
        <v>0</v>
      </c>
      <c r="BB63" s="123" t="s">
        <v>1789</v>
      </c>
      <c r="BC63" s="123" t="s">
        <v>1789</v>
      </c>
      <c r="BD63" s="123" t="s">
        <v>1789</v>
      </c>
      <c r="BE63" s="123" t="s">
        <v>1789</v>
      </c>
      <c r="BF63" s="123" t="s">
        <v>1789</v>
      </c>
      <c r="BG63" s="123" t="s">
        <v>1789</v>
      </c>
      <c r="BH63" s="123" t="s">
        <v>1789</v>
      </c>
      <c r="BI63" s="123" t="s">
        <v>1789</v>
      </c>
    </row>
    <row r="64" spans="1:61" x14ac:dyDescent="0.15">
      <c r="A64" t="str">
        <f>+Sheet1!A64</f>
        <v>1994Q4</v>
      </c>
      <c r="B64" s="121">
        <f>消費税調整!G64</f>
        <v>1.3436262792525773E-3</v>
      </c>
      <c r="C64">
        <f ca="1">+Sheet1!CZ64</f>
        <v>2.4638987000629702E-3</v>
      </c>
      <c r="D64">
        <f ca="1">+Sheet1!DB64</f>
        <v>-5.5848768380260261E-3</v>
      </c>
      <c r="E64">
        <f>+Sheet1!CS64</f>
        <v>-5.7100977997841399E-3</v>
      </c>
      <c r="F64">
        <f ca="1">+Sheet1!CU64</f>
        <v>-3.9975282391057753E-3</v>
      </c>
      <c r="G64">
        <f ca="1">+Sheet1!CV64</f>
        <v>-2.3795690562970158E-2</v>
      </c>
      <c r="H64">
        <f>+Sheet1!CT64</f>
        <v>1.9260548259438216E-2</v>
      </c>
      <c r="I64">
        <f ca="1">+Sheet1!FY64</f>
        <v>1.5286403794359948E-2</v>
      </c>
      <c r="J64">
        <f ca="1">+Sheet1!GE64</f>
        <v>-8.3318287528254546E-5</v>
      </c>
      <c r="K64">
        <f>+(1+Sheet1!FC64/100)^(1/4)-1</f>
        <v>5.6173571123270261E-3</v>
      </c>
      <c r="L64">
        <f ca="1">+Sheet1!FT64</f>
        <v>-4.18513311412528E-2</v>
      </c>
      <c r="M64">
        <f ca="1">+Sheet1!FU64</f>
        <v>-3.1572187494623323E-2</v>
      </c>
      <c r="N64">
        <f ca="1">+Sheet1!IL64</f>
        <v>-7.3725703508761391E-3</v>
      </c>
      <c r="O64">
        <f ca="1">+Sheet1!CW64</f>
        <v>1.8210844997700126E-3</v>
      </c>
      <c r="P64" s="123">
        <f ca="1">+Sheet1!EZ64</f>
        <v>-7.9874368880825837E-3</v>
      </c>
      <c r="Q64">
        <f>+Sheet1!IY64</f>
        <v>1.8814944650525339E-2</v>
      </c>
      <c r="R64" s="1">
        <f>+Sheet1!JB64</f>
        <v>2.6575151214675263</v>
      </c>
      <c r="S64">
        <f ca="1">+Sheet1!JE64</f>
        <v>-1.0404614674681453E-2</v>
      </c>
      <c r="T64">
        <f>+Sheet1!CY64</f>
        <v>-5.0569724606280486E-3</v>
      </c>
      <c r="U64">
        <f ca="1">安全金利!K62</f>
        <v>1.857767040871483E-4</v>
      </c>
      <c r="V64">
        <f>Sheet1!GJ84</f>
        <v>5.3579476736004416E-5</v>
      </c>
      <c r="X64" t="str">
        <f t="shared" si="28"/>
        <v>1994Q4</v>
      </c>
      <c r="Y64">
        <f t="shared" si="49"/>
        <v>1.028750693595678E-3</v>
      </c>
      <c r="Z64">
        <f t="shared" ca="1" si="50"/>
        <v>1.3237925588181071E-4</v>
      </c>
      <c r="AA64">
        <f t="shared" ca="1" si="51"/>
        <v>-3.1694744860417388E-3</v>
      </c>
      <c r="AB64">
        <f t="shared" si="52"/>
        <v>-1.0834508290466616E-2</v>
      </c>
      <c r="AC64">
        <f t="shared" ca="1" si="53"/>
        <v>-7.4389255617052282E-3</v>
      </c>
      <c r="AD64">
        <f t="shared" ca="1" si="54"/>
        <v>-3.241216510277662E-2</v>
      </c>
      <c r="AE64">
        <f t="shared" si="55"/>
        <v>1.2483450569355983E-2</v>
      </c>
      <c r="AF64">
        <f t="shared" ca="1" si="56"/>
        <v>9.5964394871695426E-3</v>
      </c>
      <c r="AG64">
        <f t="shared" ca="1" si="63"/>
        <v>-1.4270277989625348E-5</v>
      </c>
      <c r="AH64" s="121">
        <f t="shared" si="57"/>
        <v>5.6173571123270261E-3</v>
      </c>
      <c r="AI64">
        <f t="shared" ca="1" si="58"/>
        <v>-4.7455963614911598E-2</v>
      </c>
      <c r="AJ64">
        <f t="shared" ca="1" si="59"/>
        <v>-4.6309435167295201E-2</v>
      </c>
      <c r="AK64">
        <f t="shared" ca="1" si="60"/>
        <v>-1.4058904855998203E-2</v>
      </c>
      <c r="AL64">
        <f t="shared" ca="1" si="61"/>
        <v>-5.6097971294981489E-3</v>
      </c>
      <c r="AM64">
        <f t="shared" ca="1" si="62"/>
        <v>-9.9701400500304179E-3</v>
      </c>
      <c r="AN64">
        <f t="shared" si="43"/>
        <v>1.9592130654554538E-2</v>
      </c>
      <c r="AO64">
        <f t="shared" si="64"/>
        <v>-0.44155956887523073</v>
      </c>
      <c r="AP64">
        <f t="shared" ca="1" si="65"/>
        <v>-1.7632507137267515E-2</v>
      </c>
      <c r="AQ64">
        <f t="shared" si="66"/>
        <v>-3.7599689919043848E-3</v>
      </c>
      <c r="AR64">
        <f t="shared" ca="1" si="67"/>
        <v>1.857767040871483E-4</v>
      </c>
      <c r="AS64">
        <f t="shared" si="68"/>
        <v>2.5580700924177481E-4</v>
      </c>
      <c r="AT64" s="123" t="s">
        <v>1789</v>
      </c>
      <c r="AU64" s="123" t="s">
        <v>1789</v>
      </c>
      <c r="AV64" s="123" t="s">
        <v>1789</v>
      </c>
      <c r="AW64" s="123" t="s">
        <v>1789</v>
      </c>
      <c r="AX64" s="123">
        <v>0</v>
      </c>
      <c r="AY64" s="123">
        <v>0</v>
      </c>
      <c r="AZ64" s="123">
        <v>0</v>
      </c>
      <c r="BA64" s="123">
        <v>0</v>
      </c>
      <c r="BB64" s="123" t="s">
        <v>1789</v>
      </c>
      <c r="BC64" s="123" t="s">
        <v>1789</v>
      </c>
      <c r="BD64" s="123" t="s">
        <v>1789</v>
      </c>
      <c r="BE64" s="123" t="s">
        <v>1789</v>
      </c>
      <c r="BF64" s="123" t="s">
        <v>1789</v>
      </c>
      <c r="BG64" s="123" t="s">
        <v>1789</v>
      </c>
      <c r="BH64" s="123" t="s">
        <v>1789</v>
      </c>
      <c r="BI64" s="123" t="s">
        <v>1789</v>
      </c>
    </row>
    <row r="65" spans="1:61" x14ac:dyDescent="0.15">
      <c r="A65" t="str">
        <f>+Sheet1!A65</f>
        <v>1995Q1</v>
      </c>
      <c r="B65" s="121">
        <f>消費税調整!G65</f>
        <v>-4.4985962676932145E-3</v>
      </c>
      <c r="C65">
        <f ca="1">+Sheet1!CZ65</f>
        <v>-2.0441927540353649E-4</v>
      </c>
      <c r="D65">
        <f ca="1">+Sheet1!DB65</f>
        <v>-4.7896555789303354E-3</v>
      </c>
      <c r="E65">
        <f>+Sheet1!CS65</f>
        <v>9.7374684623644635E-3</v>
      </c>
      <c r="F65">
        <f ca="1">+Sheet1!CU65</f>
        <v>1.5834479030291608E-3</v>
      </c>
      <c r="G65">
        <f ca="1">+Sheet1!CV65</f>
        <v>4.8008124905115461E-3</v>
      </c>
      <c r="H65">
        <f>+Sheet1!CT65</f>
        <v>2.6348863535394486E-2</v>
      </c>
      <c r="I65">
        <f ca="1">+Sheet1!FY65</f>
        <v>-3.9413173165787014E-3</v>
      </c>
      <c r="J65">
        <f ca="1">+Sheet1!GE65</f>
        <v>2.2260839114186365E-3</v>
      </c>
      <c r="K65">
        <f>+(1+Sheet1!FC65/100)^(1/4)-1</f>
        <v>5.5011968702214364E-3</v>
      </c>
      <c r="L65">
        <f ca="1">+Sheet1!FT65</f>
        <v>-7.9208943277924493E-2</v>
      </c>
      <c r="M65">
        <f ca="1">+Sheet1!FU65</f>
        <v>-0.12882657992030749</v>
      </c>
      <c r="N65">
        <f ca="1">+Sheet1!IL65</f>
        <v>1.7219632651098753E-2</v>
      </c>
      <c r="O65">
        <f ca="1">+Sheet1!CW65</f>
        <v>1.7798265897138819E-2</v>
      </c>
      <c r="P65" s="123">
        <f ca="1">+Sheet1!EZ65</f>
        <v>5.8910582844724719E-3</v>
      </c>
      <c r="Q65">
        <f>+Sheet1!IY65</f>
        <v>-3.460322233292889E-3</v>
      </c>
      <c r="R65" s="1">
        <f>+Sheet1!JB65</f>
        <v>2.6793299979112173</v>
      </c>
      <c r="S65">
        <f ca="1">+Sheet1!JE65</f>
        <v>1.324871275604288E-2</v>
      </c>
      <c r="T65">
        <f>+Sheet1!CY65</f>
        <v>-2.6267445173467998E-3</v>
      </c>
      <c r="U65">
        <f ca="1">安全金利!K63</f>
        <v>-1.1543869141861229E-4</v>
      </c>
      <c r="V65">
        <f>Sheet1!GJ85</f>
        <v>2.2484480328065887E-4</v>
      </c>
      <c r="X65" t="str">
        <f t="shared" si="28"/>
        <v>1995Q1</v>
      </c>
      <c r="Y65">
        <f t="shared" si="49"/>
        <v>-4.8134718533501143E-3</v>
      </c>
      <c r="Z65">
        <f t="shared" ca="1" si="50"/>
        <v>-2.5359387195846958E-3</v>
      </c>
      <c r="AA65">
        <f t="shared" ca="1" si="51"/>
        <v>-2.3742532269460481E-3</v>
      </c>
      <c r="AB65">
        <f t="shared" si="52"/>
        <v>4.6130579716819877E-3</v>
      </c>
      <c r="AC65">
        <f t="shared" ca="1" si="53"/>
        <v>-1.8579494195702922E-3</v>
      </c>
      <c r="AD65">
        <f t="shared" ca="1" si="54"/>
        <v>-3.815662049294918E-3</v>
      </c>
      <c r="AE65">
        <f t="shared" si="55"/>
        <v>1.9571765845312252E-2</v>
      </c>
      <c r="AF65">
        <f t="shared" ca="1" si="56"/>
        <v>-9.6312816237691078E-3</v>
      </c>
      <c r="AG65">
        <f t="shared" ca="1" si="63"/>
        <v>2.2951319209572659E-3</v>
      </c>
      <c r="AH65" s="121">
        <f t="shared" si="57"/>
        <v>5.5011968702214364E-3</v>
      </c>
      <c r="AI65">
        <f t="shared" ca="1" si="58"/>
        <v>-8.4813575751583284E-2</v>
      </c>
      <c r="AJ65">
        <f t="shared" ca="1" si="59"/>
        <v>-0.14356382759297937</v>
      </c>
      <c r="AK65">
        <f t="shared" ca="1" si="60"/>
        <v>1.0533298145976689E-2</v>
      </c>
      <c r="AL65">
        <f t="shared" ca="1" si="61"/>
        <v>1.0367384267870657E-2</v>
      </c>
      <c r="AM65">
        <f t="shared" ca="1" si="62"/>
        <v>3.9083551225246376E-3</v>
      </c>
      <c r="AN65">
        <f t="shared" si="43"/>
        <v>-2.6831362292636905E-3</v>
      </c>
      <c r="AO65">
        <f t="shared" si="64"/>
        <v>-0.41974469243153978</v>
      </c>
      <c r="AP65">
        <f t="shared" ca="1" si="65"/>
        <v>6.0208202934568175E-3</v>
      </c>
      <c r="AQ65">
        <f t="shared" si="66"/>
        <v>-1.3297410486231359E-3</v>
      </c>
      <c r="AR65">
        <f t="shared" ca="1" si="67"/>
        <v>-1.1543869141861229E-4</v>
      </c>
      <c r="AS65">
        <f t="shared" si="68"/>
        <v>4.2707233578642928E-4</v>
      </c>
      <c r="AT65" s="123" t="s">
        <v>1789</v>
      </c>
      <c r="AU65" s="123" t="s">
        <v>1789</v>
      </c>
      <c r="AV65" s="123" t="s">
        <v>1789</v>
      </c>
      <c r="AW65" s="123" t="s">
        <v>1789</v>
      </c>
      <c r="AX65" s="123">
        <v>0</v>
      </c>
      <c r="AY65" s="123">
        <v>0</v>
      </c>
      <c r="AZ65" s="123">
        <v>0</v>
      </c>
      <c r="BA65" s="123">
        <v>0</v>
      </c>
      <c r="BB65" s="123" t="s">
        <v>1789</v>
      </c>
      <c r="BC65" s="123" t="s">
        <v>1789</v>
      </c>
      <c r="BD65" s="123" t="s">
        <v>1789</v>
      </c>
      <c r="BE65" s="123" t="s">
        <v>1789</v>
      </c>
      <c r="BF65" s="123" t="s">
        <v>1789</v>
      </c>
      <c r="BG65" s="123" t="s">
        <v>1789</v>
      </c>
      <c r="BH65" s="123" t="s">
        <v>1789</v>
      </c>
      <c r="BI65" s="123" t="s">
        <v>1789</v>
      </c>
    </row>
    <row r="66" spans="1:61" x14ac:dyDescent="0.15">
      <c r="A66" t="str">
        <f>+Sheet1!A66</f>
        <v>1995Q2</v>
      </c>
      <c r="B66" s="121">
        <f>消費税調整!G66</f>
        <v>-1.7422254143996552E-3</v>
      </c>
      <c r="C66">
        <f ca="1">+Sheet1!CZ66</f>
        <v>-1.9311614535198378E-3</v>
      </c>
      <c r="D66">
        <f ca="1">+Sheet1!DB66</f>
        <v>-8.7247459612837131E-3</v>
      </c>
      <c r="E66">
        <f>+Sheet1!CS66</f>
        <v>1.2439055720753354E-2</v>
      </c>
      <c r="F66">
        <f ca="1">+Sheet1!CU66</f>
        <v>6.287317486246332E-3</v>
      </c>
      <c r="G66">
        <f ca="1">+Sheet1!CV66</f>
        <v>1.6645878837366884E-2</v>
      </c>
      <c r="H66">
        <f>+Sheet1!CT66</f>
        <v>3.982228347352474E-2</v>
      </c>
      <c r="I66">
        <f ca="1">+Sheet1!FY66</f>
        <v>9.3478564861513274E-3</v>
      </c>
      <c r="J66">
        <f ca="1">+Sheet1!GE66</f>
        <v>-4.1090580867355203E-3</v>
      </c>
      <c r="K66">
        <f>+(1+Sheet1!FC66/100)^(1/4)-1</f>
        <v>3.4116677079467639E-3</v>
      </c>
      <c r="L66">
        <f ca="1">+Sheet1!FT66</f>
        <v>-6.4453030459430974E-2</v>
      </c>
      <c r="M66">
        <f>+Sheet1!FU66</f>
        <v>-8.5195936794786847E-2</v>
      </c>
      <c r="N66">
        <f ca="1">+Sheet1!IL66</f>
        <v>1.7999121066315737E-2</v>
      </c>
      <c r="O66">
        <f ca="1">+Sheet1!CW66</f>
        <v>3.0749285503962491E-2</v>
      </c>
      <c r="P66" s="123">
        <f ca="1">+Sheet1!EZ66</f>
        <v>1.2993513887815691E-2</v>
      </c>
      <c r="Q66">
        <f>+Sheet1!IY66</f>
        <v>2.18778729181218E-3</v>
      </c>
      <c r="R66" s="1">
        <f>+Sheet1!JB66</f>
        <v>2.6964823842014183</v>
      </c>
      <c r="S66">
        <f ca="1">+Sheet1!JE66</f>
        <v>1.2729752079099727E-2</v>
      </c>
      <c r="T66">
        <f>+Sheet1!CY66</f>
        <v>-6.8502057488004035E-3</v>
      </c>
      <c r="U66">
        <f ca="1">安全金利!K64</f>
        <v>-5.0774001753683962E-5</v>
      </c>
      <c r="V66">
        <f>Sheet1!GJ86</f>
        <v>-1.4909346348606102E-4</v>
      </c>
      <c r="X66" t="str">
        <f t="shared" si="28"/>
        <v>1995Q2</v>
      </c>
      <c r="Y66">
        <f t="shared" si="49"/>
        <v>-2.0571010000565546E-3</v>
      </c>
      <c r="Z66">
        <f t="shared" ca="1" si="50"/>
        <v>-4.2626808977009973E-3</v>
      </c>
      <c r="AA66">
        <f t="shared" ca="1" si="51"/>
        <v>-6.3093436092994254E-3</v>
      </c>
      <c r="AB66">
        <f t="shared" si="52"/>
        <v>7.314645230070878E-3</v>
      </c>
      <c r="AC66">
        <f t="shared" ca="1" si="53"/>
        <v>2.8459201636468791E-3</v>
      </c>
      <c r="AD66">
        <f t="shared" ca="1" si="54"/>
        <v>8.0294042975604194E-3</v>
      </c>
      <c r="AE66">
        <f t="shared" si="55"/>
        <v>3.304518578344251E-2</v>
      </c>
      <c r="AF66">
        <f t="shared" ca="1" si="56"/>
        <v>3.657892178960921E-3</v>
      </c>
      <c r="AG66">
        <f t="shared" ca="1" si="63"/>
        <v>-4.0400100771968914E-3</v>
      </c>
      <c r="AH66" s="121">
        <f t="shared" si="57"/>
        <v>3.4116677079467639E-3</v>
      </c>
      <c r="AI66">
        <f t="shared" ca="1" si="58"/>
        <v>-7.0057662933089765E-2</v>
      </c>
      <c r="AJ66">
        <f t="shared" ca="1" si="59"/>
        <v>-9.9933184467458733E-2</v>
      </c>
      <c r="AK66">
        <f t="shared" ca="1" si="60"/>
        <v>1.1312786561193673E-2</v>
      </c>
      <c r="AL66">
        <f t="shared" ca="1" si="61"/>
        <v>2.3318403874694329E-2</v>
      </c>
      <c r="AM66">
        <f t="shared" ca="1" si="62"/>
        <v>1.1010810725867856E-2</v>
      </c>
      <c r="AN66">
        <f t="shared" si="43"/>
        <v>2.9649732958413784E-3</v>
      </c>
      <c r="AO66">
        <f t="shared" si="64"/>
        <v>-0.40259230614133878</v>
      </c>
      <c r="AP66">
        <f t="shared" ca="1" si="65"/>
        <v>5.5018596165136643E-3</v>
      </c>
      <c r="AQ66">
        <f t="shared" si="66"/>
        <v>-5.5532022800767397E-3</v>
      </c>
      <c r="AR66">
        <f t="shared" ca="1" si="67"/>
        <v>-5.0774001753683962E-5</v>
      </c>
      <c r="AS66">
        <f t="shared" si="68"/>
        <v>5.3134069019709391E-5</v>
      </c>
      <c r="AT66" s="123" t="s">
        <v>1789</v>
      </c>
      <c r="AU66" s="123" t="s">
        <v>1789</v>
      </c>
      <c r="AV66" s="123" t="s">
        <v>1789</v>
      </c>
      <c r="AW66" s="123" t="s">
        <v>1789</v>
      </c>
      <c r="AX66" s="123">
        <v>0</v>
      </c>
      <c r="AY66" s="123">
        <v>0</v>
      </c>
      <c r="AZ66" s="123">
        <v>0</v>
      </c>
      <c r="BA66" s="123">
        <v>0</v>
      </c>
      <c r="BB66" s="123" t="s">
        <v>1789</v>
      </c>
      <c r="BC66" s="123" t="s">
        <v>1789</v>
      </c>
      <c r="BD66" s="123" t="s">
        <v>1789</v>
      </c>
      <c r="BE66" s="123" t="s">
        <v>1789</v>
      </c>
      <c r="BF66" s="123" t="s">
        <v>1789</v>
      </c>
      <c r="BG66" s="123" t="s">
        <v>1789</v>
      </c>
      <c r="BH66" s="123" t="s">
        <v>1789</v>
      </c>
      <c r="BI66" s="123" t="s">
        <v>1789</v>
      </c>
    </row>
    <row r="67" spans="1:61" x14ac:dyDescent="0.15">
      <c r="A67" t="str">
        <f>+Sheet1!A67</f>
        <v>1995Q3</v>
      </c>
      <c r="B67" s="121">
        <f>消費税調整!G67</f>
        <v>3.2455913453498773E-4</v>
      </c>
      <c r="C67">
        <f ca="1">+Sheet1!CZ67</f>
        <v>2.9315379804118024E-6</v>
      </c>
      <c r="D67">
        <f ca="1">+Sheet1!DB67</f>
        <v>-2.6829139717085022E-3</v>
      </c>
      <c r="E67">
        <f>+Sheet1!CS67</f>
        <v>1.2341133308560031E-2</v>
      </c>
      <c r="F67">
        <f ca="1">+Sheet1!CU67</f>
        <v>8.5501068589625903E-3</v>
      </c>
      <c r="G67">
        <f ca="1">+Sheet1!CV67</f>
        <v>-1.5746484751922706E-2</v>
      </c>
      <c r="H67">
        <f>+Sheet1!CT67</f>
        <v>1.6264595435497655E-2</v>
      </c>
      <c r="I67">
        <f ca="1">+Sheet1!FY67</f>
        <v>1.7195138988074282E-3</v>
      </c>
      <c r="J67">
        <f ca="1">+Sheet1!GE67</f>
        <v>5.5994320772725604E-3</v>
      </c>
      <c r="K67">
        <f>+(1+Sheet1!FC67/100)^(1/4)-1</f>
        <v>1.994027846918156E-3</v>
      </c>
      <c r="L67">
        <f ca="1">+Sheet1!FT67</f>
        <v>6.6865466405991184E-2</v>
      </c>
      <c r="M67">
        <f>+Sheet1!FU67</f>
        <v>0.19525858682129221</v>
      </c>
      <c r="N67">
        <f ca="1">+Sheet1!IL67</f>
        <v>1.5722826519893526E-2</v>
      </c>
      <c r="O67">
        <f ca="1">+Sheet1!CW67</f>
        <v>3.9427811837092876E-3</v>
      </c>
      <c r="P67" s="123">
        <f ca="1">+Sheet1!EZ67</f>
        <v>6.2344971679254083E-3</v>
      </c>
      <c r="Q67">
        <f>+Sheet1!IY67</f>
        <v>-1.8855525756057548E-2</v>
      </c>
      <c r="R67" s="1">
        <f>+Sheet1!JB67</f>
        <v>2.8399526612854271</v>
      </c>
      <c r="S67">
        <f ca="1">+Sheet1!JE67</f>
        <v>3.0052453950080518E-2</v>
      </c>
      <c r="T67">
        <f>+Sheet1!CY67</f>
        <v>-1.1891001680745018E-3</v>
      </c>
      <c r="U67">
        <f ca="1">安全金利!K65</f>
        <v>1.6053121932868564E-5</v>
      </c>
      <c r="V67">
        <f>Sheet1!GJ87</f>
        <v>-3.9952130906948481E-4</v>
      </c>
      <c r="X67" t="str">
        <f t="shared" si="28"/>
        <v>1995Q3</v>
      </c>
      <c r="Y67">
        <f t="shared" si="49"/>
        <v>9.6835488780882932E-6</v>
      </c>
      <c r="Z67">
        <f t="shared" ca="1" si="50"/>
        <v>-2.3285879062007477E-3</v>
      </c>
      <c r="AA67">
        <f t="shared" ca="1" si="51"/>
        <v>-2.6751161972421488E-4</v>
      </c>
      <c r="AB67">
        <f t="shared" si="52"/>
        <v>7.2167228178775548E-3</v>
      </c>
      <c r="AC67">
        <f t="shared" ca="1" si="53"/>
        <v>5.1087095363631374E-3</v>
      </c>
      <c r="AD67">
        <f t="shared" ca="1" si="54"/>
        <v>-2.4362959291729172E-2</v>
      </c>
      <c r="AE67">
        <f t="shared" si="55"/>
        <v>9.4874977454154213E-3</v>
      </c>
      <c r="AF67">
        <f t="shared" ca="1" si="56"/>
        <v>-3.970450408382978E-3</v>
      </c>
      <c r="AG67">
        <f t="shared" ca="1" si="63"/>
        <v>5.6684800868111894E-3</v>
      </c>
      <c r="AH67" s="121">
        <f t="shared" si="57"/>
        <v>1.994027846918156E-3</v>
      </c>
      <c r="AI67">
        <f t="shared" ca="1" si="58"/>
        <v>6.1260833932332392E-2</v>
      </c>
      <c r="AJ67">
        <f t="shared" ca="1" si="59"/>
        <v>0.18052133914862034</v>
      </c>
      <c r="AK67">
        <f t="shared" ca="1" si="60"/>
        <v>9.036492014771462E-3</v>
      </c>
      <c r="AL67">
        <f t="shared" ca="1" si="61"/>
        <v>-3.4881004455588737E-3</v>
      </c>
      <c r="AM67">
        <f t="shared" ca="1" si="62"/>
        <v>4.2517940059775741E-3</v>
      </c>
      <c r="AN67">
        <f t="shared" si="43"/>
        <v>-1.8078339752028348E-2</v>
      </c>
      <c r="AO67">
        <f t="shared" si="64"/>
        <v>-0.25912202905732995</v>
      </c>
      <c r="AP67">
        <f t="shared" ca="1" si="65"/>
        <v>2.2824561487494455E-2</v>
      </c>
      <c r="AQ67">
        <f t="shared" si="66"/>
        <v>1.0790330064916216E-4</v>
      </c>
      <c r="AR67">
        <f t="shared" ca="1" si="67"/>
        <v>1.6053121932868564E-5</v>
      </c>
      <c r="AS67">
        <f t="shared" si="68"/>
        <v>-1.972937765637144E-4</v>
      </c>
      <c r="AT67" s="123" t="s">
        <v>1789</v>
      </c>
      <c r="AU67" s="123" t="s">
        <v>1789</v>
      </c>
      <c r="AV67" s="123" t="s">
        <v>1789</v>
      </c>
      <c r="AW67" s="123" t="s">
        <v>1789</v>
      </c>
      <c r="AX67" s="123">
        <v>0</v>
      </c>
      <c r="AY67" s="123">
        <v>0</v>
      </c>
      <c r="AZ67" s="123">
        <v>0</v>
      </c>
      <c r="BA67" s="123">
        <v>0</v>
      </c>
      <c r="BB67" s="123" t="s">
        <v>1789</v>
      </c>
      <c r="BC67" s="123" t="s">
        <v>1789</v>
      </c>
      <c r="BD67" s="123" t="s">
        <v>1789</v>
      </c>
      <c r="BE67" s="123" t="s">
        <v>1789</v>
      </c>
      <c r="BF67" s="123" t="s">
        <v>1789</v>
      </c>
      <c r="BG67" s="123" t="s">
        <v>1789</v>
      </c>
      <c r="BH67" s="123" t="s">
        <v>1789</v>
      </c>
      <c r="BI67" s="123" t="s">
        <v>1789</v>
      </c>
    </row>
    <row r="68" spans="1:61" x14ac:dyDescent="0.15">
      <c r="A68" t="str">
        <f>+Sheet1!A68</f>
        <v>1995Q4</v>
      </c>
      <c r="B68" s="121">
        <f>消費税調整!G68</f>
        <v>4.4213388290163515E-4</v>
      </c>
      <c r="C68">
        <f ca="1">+Sheet1!CZ68</f>
        <v>5.3566023573460683E-4</v>
      </c>
      <c r="D68">
        <f ca="1">+Sheet1!DB68</f>
        <v>-5.0520513355790811E-3</v>
      </c>
      <c r="E68">
        <f>+Sheet1!CS68</f>
        <v>1.9733427097331714E-3</v>
      </c>
      <c r="F68">
        <f ca="1">+Sheet1!CU68</f>
        <v>7.4356347774254296E-3</v>
      </c>
      <c r="G68">
        <f ca="1">+Sheet1!CV68</f>
        <v>1.185436538895791E-2</v>
      </c>
      <c r="H68">
        <f>+Sheet1!CT68</f>
        <v>1.5355153514851044E-2</v>
      </c>
      <c r="I68">
        <f ca="1">+Sheet1!FY68</f>
        <v>8.9611578665558297E-3</v>
      </c>
      <c r="J68">
        <f ca="1">+Sheet1!GE68</f>
        <v>5.0898820486023559E-4</v>
      </c>
      <c r="K68">
        <f>+(1+Sheet1!FC68/100)^(1/4)-1</f>
        <v>1.1563261515210588E-3</v>
      </c>
      <c r="L68">
        <f ca="1">+Sheet1!FT68</f>
        <v>4.046761793545664E-2</v>
      </c>
      <c r="M68">
        <f>+Sheet1!FU68</f>
        <v>8.3637551424328077E-2</v>
      </c>
      <c r="N68">
        <f ca="1">+Sheet1!IL68</f>
        <v>-2.9697541610312905E-3</v>
      </c>
      <c r="O68">
        <f ca="1">+Sheet1!CW68</f>
        <v>1.4022312598461258E-2</v>
      </c>
      <c r="P68" s="123">
        <f ca="1">+Sheet1!EZ68</f>
        <v>-8.9990835593111167E-4</v>
      </c>
      <c r="Q68">
        <f>+Sheet1!IY68</f>
        <v>7.6505468200501235E-3</v>
      </c>
      <c r="R68" s="1">
        <f>+Sheet1!JB68</f>
        <v>2.7903440632713727</v>
      </c>
      <c r="S68">
        <f ca="1">+Sheet1!JE68</f>
        <v>-1.3916608002256978E-2</v>
      </c>
      <c r="T68">
        <f>+Sheet1!CY68</f>
        <v>-3.4069658646779916E-3</v>
      </c>
      <c r="U68">
        <f ca="1">安全金利!K66</f>
        <v>2.9696049481664488E-4</v>
      </c>
      <c r="V68">
        <f>Sheet1!GJ88</f>
        <v>-7.3385807270965817E-5</v>
      </c>
      <c r="X68" t="str">
        <f t="shared" si="28"/>
        <v>1995Q4</v>
      </c>
      <c r="Y68">
        <f t="shared" si="49"/>
        <v>1.2725829724473571E-4</v>
      </c>
      <c r="Z68">
        <f t="shared" ca="1" si="50"/>
        <v>-1.7958592084465527E-3</v>
      </c>
      <c r="AA68">
        <f t="shared" ca="1" si="51"/>
        <v>-2.6366489835947938E-3</v>
      </c>
      <c r="AB68">
        <f t="shared" si="52"/>
        <v>-3.1510677809493044E-3</v>
      </c>
      <c r="AC68">
        <f t="shared" ca="1" si="53"/>
        <v>3.9942374548259767E-3</v>
      </c>
      <c r="AD68">
        <f t="shared" ca="1" si="54"/>
        <v>3.2378908491514456E-3</v>
      </c>
      <c r="AE68">
        <f t="shared" si="55"/>
        <v>8.5780558247688099E-3</v>
      </c>
      <c r="AF68">
        <f t="shared" ca="1" si="56"/>
        <v>3.2711935593654233E-3</v>
      </c>
      <c r="AG68">
        <f t="shared" ca="1" si="63"/>
        <v>5.7803621439886474E-4</v>
      </c>
      <c r="AH68" s="121">
        <f t="shared" si="57"/>
        <v>1.1563261515210588E-3</v>
      </c>
      <c r="AI68">
        <f t="shared" ca="1" si="58"/>
        <v>3.4862985461797849E-2</v>
      </c>
      <c r="AJ68">
        <f t="shared" ca="1" si="59"/>
        <v>6.8900303751656192E-2</v>
      </c>
      <c r="AK68">
        <f t="shared" ca="1" si="60"/>
        <v>-9.6560886661533549E-3</v>
      </c>
      <c r="AL68">
        <f t="shared" ca="1" si="61"/>
        <v>6.591430969193097E-3</v>
      </c>
      <c r="AM68">
        <f t="shared" ca="1" si="62"/>
        <v>-2.8826115178789457E-3</v>
      </c>
      <c r="AN68">
        <f t="shared" si="43"/>
        <v>8.4277328240793224E-3</v>
      </c>
      <c r="AO68">
        <f t="shared" si="64"/>
        <v>-0.30873062707138432</v>
      </c>
      <c r="AP68">
        <f t="shared" ca="1" si="65"/>
        <v>-2.1144500464843043E-2</v>
      </c>
      <c r="AQ68">
        <f t="shared" si="66"/>
        <v>-2.1099623959543274E-3</v>
      </c>
      <c r="AR68">
        <f t="shared" ca="1" si="67"/>
        <v>2.9696049481664488E-4</v>
      </c>
      <c r="AS68">
        <f t="shared" si="68"/>
        <v>1.2884172523480459E-4</v>
      </c>
      <c r="AT68" s="123" t="s">
        <v>1789</v>
      </c>
      <c r="AU68" s="123" t="s">
        <v>1789</v>
      </c>
      <c r="AV68" s="123" t="s">
        <v>1789</v>
      </c>
      <c r="AW68" s="123" t="s">
        <v>1789</v>
      </c>
      <c r="AX68" s="123">
        <v>0</v>
      </c>
      <c r="AY68" s="123">
        <v>0</v>
      </c>
      <c r="AZ68" s="123">
        <v>0</v>
      </c>
      <c r="BA68" s="123">
        <v>0</v>
      </c>
      <c r="BB68" s="123" t="s">
        <v>1789</v>
      </c>
      <c r="BC68" s="123" t="s">
        <v>1789</v>
      </c>
      <c r="BD68" s="123" t="s">
        <v>1789</v>
      </c>
      <c r="BE68" s="123" t="s">
        <v>1789</v>
      </c>
      <c r="BF68" s="123" t="s">
        <v>1789</v>
      </c>
      <c r="BG68" s="123" t="s">
        <v>1789</v>
      </c>
      <c r="BH68" s="123" t="s">
        <v>1789</v>
      </c>
      <c r="BI68" s="123" t="s">
        <v>1789</v>
      </c>
    </row>
    <row r="69" spans="1:61" x14ac:dyDescent="0.15">
      <c r="A69" t="str">
        <f>+Sheet1!A69</f>
        <v>1996Q1</v>
      </c>
      <c r="B69" s="121">
        <f>消費税調整!G69</f>
        <v>-4.5690669735651114E-3</v>
      </c>
      <c r="C69">
        <f ca="1">+Sheet1!CZ69</f>
        <v>1.1837167842751147E-3</v>
      </c>
      <c r="D69">
        <f ca="1">+Sheet1!DB69</f>
        <v>-5.427239206414484E-3</v>
      </c>
      <c r="E69">
        <f>+Sheet1!CS69</f>
        <v>1.2144360224840296E-2</v>
      </c>
      <c r="F69">
        <f ca="1">+Sheet1!CU69</f>
        <v>3.2477155848496825E-3</v>
      </c>
      <c r="G69">
        <f ca="1">+Sheet1!CV69</f>
        <v>3.1876952971179456E-2</v>
      </c>
      <c r="H69">
        <f>+Sheet1!CT69</f>
        <v>-6.8782563590295866E-3</v>
      </c>
      <c r="I69">
        <f ca="1">+Sheet1!FY69</f>
        <v>-5.4072870776488832E-3</v>
      </c>
      <c r="J69">
        <f ca="1">+Sheet1!GE69</f>
        <v>1.6004092806028959E-3</v>
      </c>
      <c r="K69">
        <f>+(1+Sheet1!FC69/100)^(1/4)-1</f>
        <v>1.1563261515210588E-3</v>
      </c>
      <c r="L69">
        <f ca="1">+Sheet1!FT69</f>
        <v>3.8390042861767927E-2</v>
      </c>
      <c r="M69">
        <f>+Sheet1!FU69</f>
        <v>5.8593982302089558E-2</v>
      </c>
      <c r="N69">
        <f ca="1">+Sheet1!IL69</f>
        <v>2.0149633763919459E-2</v>
      </c>
      <c r="O69">
        <f ca="1">+Sheet1!CW69</f>
        <v>7.918610264597328E-3</v>
      </c>
      <c r="P69" s="123">
        <f ca="1">+Sheet1!EZ69</f>
        <v>8.2141728235778002E-3</v>
      </c>
      <c r="Q69">
        <f>+Sheet1!IY69</f>
        <v>-2.7876773083100976E-3</v>
      </c>
      <c r="R69" s="1">
        <f>+Sheet1!JB69</f>
        <v>2.7668836716057386</v>
      </c>
      <c r="S69">
        <f ca="1">+Sheet1!JE69</f>
        <v>2.7673843922041322E-2</v>
      </c>
      <c r="T69">
        <f>+Sheet1!CY69</f>
        <v>-5.3015655263283631E-3</v>
      </c>
      <c r="U69">
        <f ca="1">安全金利!K67</f>
        <v>3.2628285723101946E-4</v>
      </c>
      <c r="V69">
        <f>Sheet1!GJ89</f>
        <v>-6.8684746252181369E-4</v>
      </c>
      <c r="X69" t="str">
        <f t="shared" si="28"/>
        <v>1996Q1</v>
      </c>
      <c r="Y69">
        <f t="shared" si="49"/>
        <v>-4.8839425592220112E-3</v>
      </c>
      <c r="Z69">
        <f t="shared" ca="1" si="50"/>
        <v>-1.1478026599060448E-3</v>
      </c>
      <c r="AA69">
        <f t="shared" ca="1" si="51"/>
        <v>-3.0118368544301967E-3</v>
      </c>
      <c r="AB69">
        <f t="shared" si="52"/>
        <v>7.0199497341578198E-3</v>
      </c>
      <c r="AC69">
        <f t="shared" ca="1" si="53"/>
        <v>-1.9368173774977036E-4</v>
      </c>
      <c r="AD69">
        <f t="shared" ca="1" si="54"/>
        <v>2.3260478431372994E-2</v>
      </c>
      <c r="AE69">
        <f t="shared" si="55"/>
        <v>-1.365535404911182E-2</v>
      </c>
      <c r="AF69">
        <f t="shared" ca="1" si="56"/>
        <v>-1.109725138483929E-2</v>
      </c>
      <c r="AG69">
        <f t="shared" ca="1" si="63"/>
        <v>1.669457290141525E-3</v>
      </c>
      <c r="AH69" s="121">
        <f t="shared" si="57"/>
        <v>1.1563261515210588E-3</v>
      </c>
      <c r="AI69">
        <f t="shared" ca="1" si="58"/>
        <v>3.2785410388109129E-2</v>
      </c>
      <c r="AJ69">
        <f t="shared" ca="1" si="59"/>
        <v>4.3856734629417679E-2</v>
      </c>
      <c r="AK69">
        <f t="shared" ca="1" si="60"/>
        <v>1.3463299258797395E-2</v>
      </c>
      <c r="AL69">
        <f t="shared" ca="1" si="61"/>
        <v>4.8772863532916665E-4</v>
      </c>
      <c r="AM69">
        <f t="shared" ca="1" si="62"/>
        <v>6.231469661629966E-3</v>
      </c>
      <c r="AN69">
        <f t="shared" si="43"/>
        <v>-2.0104913042808992E-3</v>
      </c>
      <c r="AO69">
        <f t="shared" si="64"/>
        <v>-0.33219101873701851</v>
      </c>
      <c r="AP69">
        <f t="shared" ca="1" si="65"/>
        <v>2.0445951459455259E-2</v>
      </c>
      <c r="AQ69">
        <f t="shared" si="66"/>
        <v>-4.0045620576046994E-3</v>
      </c>
      <c r="AR69">
        <f t="shared" ca="1" si="67"/>
        <v>3.2628285723101946E-4</v>
      </c>
      <c r="AS69">
        <f t="shared" si="68"/>
        <v>-4.8461993001604328E-4</v>
      </c>
      <c r="AT69" s="123" t="s">
        <v>1789</v>
      </c>
      <c r="AU69" s="123" t="s">
        <v>1789</v>
      </c>
      <c r="AV69" s="123" t="s">
        <v>1789</v>
      </c>
      <c r="AW69" s="123" t="s">
        <v>1789</v>
      </c>
      <c r="AX69" s="123">
        <v>0</v>
      </c>
      <c r="AY69" s="123">
        <v>0</v>
      </c>
      <c r="AZ69" s="123">
        <v>0</v>
      </c>
      <c r="BA69" s="123">
        <v>0</v>
      </c>
      <c r="BB69" s="123" t="s">
        <v>1789</v>
      </c>
      <c r="BC69" s="123" t="s">
        <v>1789</v>
      </c>
      <c r="BD69" s="123" t="s">
        <v>1789</v>
      </c>
      <c r="BE69" s="123" t="s">
        <v>1789</v>
      </c>
      <c r="BF69" s="123" t="s">
        <v>1789</v>
      </c>
      <c r="BG69" s="123" t="s">
        <v>1789</v>
      </c>
      <c r="BH69" s="123" t="s">
        <v>1789</v>
      </c>
      <c r="BI69" s="123" t="s">
        <v>1789</v>
      </c>
    </row>
    <row r="70" spans="1:61" x14ac:dyDescent="0.15">
      <c r="A70" t="str">
        <f>+Sheet1!A70</f>
        <v>1996Q2</v>
      </c>
      <c r="B70" s="121">
        <f>消費税調整!G70</f>
        <v>1.1012506257191323E-3</v>
      </c>
      <c r="C70">
        <f ca="1">+Sheet1!CZ70</f>
        <v>5.2802863972243579E-3</v>
      </c>
      <c r="D70">
        <f ca="1">+Sheet1!DB70</f>
        <v>-6.7706475956137539E-3</v>
      </c>
      <c r="E70">
        <f>+Sheet1!CS70</f>
        <v>8.4305954628470202E-3</v>
      </c>
      <c r="F70">
        <f ca="1">+Sheet1!CU70</f>
        <v>2.1934207758377345E-3</v>
      </c>
      <c r="G70">
        <f ca="1">+Sheet1!CV70</f>
        <v>3.8374851208374451E-2</v>
      </c>
      <c r="H70">
        <f>+Sheet1!CT70</f>
        <v>3.2419900877695397E-2</v>
      </c>
      <c r="I70">
        <f ca="1">+Sheet1!FY70</f>
        <v>4.6879718282413748E-3</v>
      </c>
      <c r="J70">
        <f ca="1">+Sheet1!GE70</f>
        <v>1.0356539345216314E-3</v>
      </c>
      <c r="K70">
        <f>+(1+Sheet1!FC70/100)^(1/4)-1</f>
        <v>1.1895424660324228E-3</v>
      </c>
      <c r="L70">
        <f>+Sheet1!FT70</f>
        <v>7.0948121571820733E-2</v>
      </c>
      <c r="M70">
        <f>+Sheet1!FU70</f>
        <v>6.3794540739099889E-2</v>
      </c>
      <c r="N70">
        <f ca="1">+Sheet1!IL70</f>
        <v>1.3960155956402461E-2</v>
      </c>
      <c r="O70">
        <f ca="1">+Sheet1!CW70</f>
        <v>3.4725003086914598E-2</v>
      </c>
      <c r="P70" s="123">
        <f ca="1">+Sheet1!EZ70</f>
        <v>4.3546634759146522E-3</v>
      </c>
      <c r="Q70">
        <f>+Sheet1!IY70</f>
        <v>2.9730627570255215E-3</v>
      </c>
      <c r="R70" s="1">
        <f>+Sheet1!JB70</f>
        <v>2.6708233416314457</v>
      </c>
      <c r="S70">
        <f ca="1">+Sheet1!JE70</f>
        <v>-1.8453767743801838E-3</v>
      </c>
      <c r="T70">
        <f>+Sheet1!CY70</f>
        <v>-6.3293025321958518E-3</v>
      </c>
      <c r="U70">
        <f ca="1">安全金利!K68</f>
        <v>4.6884138478087145E-4</v>
      </c>
      <c r="V70">
        <f>Sheet1!GJ90</f>
        <v>-3.4354574730957848E-4</v>
      </c>
      <c r="X70" t="str">
        <f t="shared" si="28"/>
        <v>1996Q2</v>
      </c>
      <c r="Y70">
        <f t="shared" si="49"/>
        <v>7.863750400622329E-4</v>
      </c>
      <c r="Z70">
        <f t="shared" ca="1" si="50"/>
        <v>2.9487669530431984E-3</v>
      </c>
      <c r="AA70">
        <f t="shared" ca="1" si="51"/>
        <v>-4.3552452436294662E-3</v>
      </c>
      <c r="AB70">
        <f t="shared" si="52"/>
        <v>3.3061849721645444E-3</v>
      </c>
      <c r="AC70">
        <f t="shared" ca="1" si="53"/>
        <v>-1.2479765467617184E-3</v>
      </c>
      <c r="AD70">
        <f t="shared" ca="1" si="54"/>
        <v>2.9758376668567989E-2</v>
      </c>
      <c r="AE70">
        <f t="shared" si="55"/>
        <v>2.5642803187613163E-2</v>
      </c>
      <c r="AF70">
        <f t="shared" ca="1" si="56"/>
        <v>-1.0019924789490316E-3</v>
      </c>
      <c r="AG70">
        <f t="shared" ca="1" si="63"/>
        <v>1.1047019440602606E-3</v>
      </c>
      <c r="AH70" s="121">
        <f t="shared" si="57"/>
        <v>1.1895424660324228E-3</v>
      </c>
      <c r="AI70">
        <f t="shared" ca="1" si="58"/>
        <v>6.5343489098161942E-2</v>
      </c>
      <c r="AJ70">
        <f t="shared" ca="1" si="59"/>
        <v>4.9057293066428004E-2</v>
      </c>
      <c r="AK70">
        <f t="shared" ca="1" si="60"/>
        <v>7.2738214512803956E-3</v>
      </c>
      <c r="AL70">
        <f t="shared" ca="1" si="61"/>
        <v>2.7294121457646436E-2</v>
      </c>
      <c r="AM70">
        <f t="shared" ca="1" si="62"/>
        <v>2.371960313966818E-3</v>
      </c>
      <c r="AN70">
        <f t="shared" si="43"/>
        <v>3.75024876105472E-3</v>
      </c>
      <c r="AO70">
        <f t="shared" si="64"/>
        <v>-0.42825134871131132</v>
      </c>
      <c r="AP70">
        <f t="shared" ca="1" si="65"/>
        <v>-9.0732692369662471E-3</v>
      </c>
      <c r="AQ70">
        <f t="shared" si="66"/>
        <v>-5.0322990634721881E-3</v>
      </c>
      <c r="AR70">
        <f t="shared" ca="1" si="67"/>
        <v>4.6884138478087145E-4</v>
      </c>
      <c r="AS70">
        <f t="shared" si="68"/>
        <v>-1.4131821480380807E-4</v>
      </c>
      <c r="AT70" s="123" t="s">
        <v>1789</v>
      </c>
      <c r="AU70" s="123" t="s">
        <v>1789</v>
      </c>
      <c r="AV70" s="123" t="s">
        <v>1789</v>
      </c>
      <c r="AW70" s="123" t="s">
        <v>1789</v>
      </c>
      <c r="AX70" s="123">
        <v>0</v>
      </c>
      <c r="AY70" s="123">
        <v>0</v>
      </c>
      <c r="AZ70" s="123">
        <v>0</v>
      </c>
      <c r="BA70" s="123">
        <v>0</v>
      </c>
      <c r="BB70" s="123" t="s">
        <v>1789</v>
      </c>
      <c r="BC70" s="123" t="s">
        <v>1789</v>
      </c>
      <c r="BD70" s="123" t="s">
        <v>1789</v>
      </c>
      <c r="BE70" s="123" t="s">
        <v>1789</v>
      </c>
      <c r="BF70" s="123" t="s">
        <v>1789</v>
      </c>
      <c r="BG70" s="123" t="s">
        <v>1789</v>
      </c>
      <c r="BH70" s="123" t="s">
        <v>1789</v>
      </c>
      <c r="BI70" s="123" t="s">
        <v>1789</v>
      </c>
    </row>
    <row r="71" spans="1:61" x14ac:dyDescent="0.15">
      <c r="A71" t="str">
        <f>+Sheet1!A71</f>
        <v>1996Q3</v>
      </c>
      <c r="B71" s="121">
        <f>消費税調整!G71</f>
        <v>-1.5006400495278331E-3</v>
      </c>
      <c r="C71">
        <f ca="1">+Sheet1!CZ71</f>
        <v>7.8023954249204538E-4</v>
      </c>
      <c r="D71">
        <f ca="1">+Sheet1!DB71</f>
        <v>-3.1851508390396549E-3</v>
      </c>
      <c r="E71">
        <f>+Sheet1!CS71</f>
        <v>1.0230712634036149E-4</v>
      </c>
      <c r="F71">
        <f ca="1">+Sheet1!CU71</f>
        <v>-3.7386650465336393E-3</v>
      </c>
      <c r="G71">
        <f ca="1">+Sheet1!CV71</f>
        <v>3.5814355982712986E-2</v>
      </c>
      <c r="H71">
        <f>+Sheet1!CT71</f>
        <v>1.5951486166449726E-2</v>
      </c>
      <c r="I71">
        <f ca="1">+Sheet1!FY71</f>
        <v>9.1440476062624489E-3</v>
      </c>
      <c r="J71">
        <f ca="1">+Sheet1!GE71</f>
        <v>1.7090165264842976E-3</v>
      </c>
      <c r="K71">
        <f>+(1+Sheet1!FC71/100)^(1/4)-1</f>
        <v>1.1563261515210588E-3</v>
      </c>
      <c r="L71">
        <f>+Sheet1!FT71</f>
        <v>-4.8179359889797713E-2</v>
      </c>
      <c r="M71">
        <f>+Sheet1!FU71</f>
        <v>-4.2587155225104506E-2</v>
      </c>
      <c r="N71">
        <f ca="1">+Sheet1!IL71</f>
        <v>3.5009888211931912E-3</v>
      </c>
      <c r="O71">
        <f ca="1">+Sheet1!CW71</f>
        <v>2.3701142647831248E-2</v>
      </c>
      <c r="P71" s="123">
        <f ca="1">+Sheet1!EZ71</f>
        <v>-4.622489493955018E-3</v>
      </c>
      <c r="Q71">
        <f>+Sheet1!IY71</f>
        <v>1.1019593487292006E-2</v>
      </c>
      <c r="R71" s="1">
        <f>+Sheet1!JB71</f>
        <v>2.5302630124875676</v>
      </c>
      <c r="S71">
        <f ca="1">+Sheet1!JE71</f>
        <v>-1.6803791360510821E-2</v>
      </c>
      <c r="T71">
        <f>+Sheet1!CY71</f>
        <v>-3.8550462854411095E-3</v>
      </c>
      <c r="U71">
        <f ca="1">安全金利!K69</f>
        <v>4.2659728026972488E-5</v>
      </c>
      <c r="V71">
        <f>Sheet1!GJ91</f>
        <v>-2.0510761831897672E-4</v>
      </c>
      <c r="X71" t="str">
        <f t="shared" si="28"/>
        <v>1996Q3</v>
      </c>
      <c r="Y71">
        <f t="shared" si="49"/>
        <v>-1.8155156351847327E-3</v>
      </c>
      <c r="Z71">
        <f t="shared" ca="1" si="50"/>
        <v>-1.551279901689114E-3</v>
      </c>
      <c r="AA71">
        <f t="shared" ca="1" si="51"/>
        <v>-7.6974848705536761E-4</v>
      </c>
      <c r="AB71">
        <f t="shared" si="52"/>
        <v>-5.0221033643421146E-3</v>
      </c>
      <c r="AC71">
        <f t="shared" ca="1" si="53"/>
        <v>-7.1800623691330922E-3</v>
      </c>
      <c r="AD71">
        <f t="shared" ca="1" si="54"/>
        <v>2.7197881442906524E-2</v>
      </c>
      <c r="AE71">
        <f t="shared" si="55"/>
        <v>9.1743884763674927E-3</v>
      </c>
      <c r="AF71">
        <f t="shared" ca="1" si="56"/>
        <v>3.4540832990720425E-3</v>
      </c>
      <c r="AG71">
        <f t="shared" ca="1" si="63"/>
        <v>1.7780645360229268E-3</v>
      </c>
      <c r="AH71" s="121">
        <f t="shared" si="57"/>
        <v>1.1563261515210588E-3</v>
      </c>
      <c r="AI71">
        <f t="shared" ca="1" si="58"/>
        <v>-5.3783992363456504E-2</v>
      </c>
      <c r="AJ71">
        <f t="shared" ca="1" si="59"/>
        <v>-5.7324402897776391E-2</v>
      </c>
      <c r="AK71">
        <f t="shared" ca="1" si="60"/>
        <v>-3.1853456839288741E-3</v>
      </c>
      <c r="AL71">
        <f t="shared" ca="1" si="61"/>
        <v>1.6270261018563086E-2</v>
      </c>
      <c r="AM71">
        <f t="shared" ca="1" si="62"/>
        <v>-6.6051926559028522E-3</v>
      </c>
      <c r="AN71">
        <f t="shared" si="43"/>
        <v>1.1796779491321204E-2</v>
      </c>
      <c r="AO71">
        <f t="shared" si="64"/>
        <v>-0.56881167785518949</v>
      </c>
      <c r="AP71">
        <f t="shared" ca="1" si="65"/>
        <v>-2.4031683823096884E-2</v>
      </c>
      <c r="AQ71">
        <f t="shared" si="66"/>
        <v>-2.5580428167174454E-3</v>
      </c>
      <c r="AR71">
        <f t="shared" ca="1" si="67"/>
        <v>4.2659728026972488E-5</v>
      </c>
      <c r="AS71">
        <f t="shared" si="68"/>
        <v>-2.8800858132063125E-6</v>
      </c>
      <c r="AT71" s="123" t="s">
        <v>1789</v>
      </c>
      <c r="AU71" s="123" t="s">
        <v>1789</v>
      </c>
      <c r="AV71" s="123" t="s">
        <v>1789</v>
      </c>
      <c r="AW71" s="123" t="s">
        <v>1789</v>
      </c>
      <c r="AX71" s="123">
        <v>0</v>
      </c>
      <c r="AY71" s="123">
        <v>0</v>
      </c>
      <c r="AZ71" s="123">
        <v>0</v>
      </c>
      <c r="BA71" s="123">
        <v>0</v>
      </c>
      <c r="BB71" s="123" t="s">
        <v>1789</v>
      </c>
      <c r="BC71" s="123" t="s">
        <v>1789</v>
      </c>
      <c r="BD71" s="123" t="s">
        <v>1789</v>
      </c>
      <c r="BE71" s="123" t="s">
        <v>1789</v>
      </c>
      <c r="BF71" s="123" t="s">
        <v>1789</v>
      </c>
      <c r="BG71" s="123" t="s">
        <v>1789</v>
      </c>
      <c r="BH71" s="123" t="s">
        <v>1789</v>
      </c>
      <c r="BI71" s="123" t="s">
        <v>1789</v>
      </c>
    </row>
    <row r="72" spans="1:61" x14ac:dyDescent="0.15">
      <c r="A72" t="str">
        <f>+Sheet1!A72</f>
        <v>1996Q4</v>
      </c>
      <c r="B72" s="121">
        <f>消費税調整!G72</f>
        <v>-2.0311704638604931E-3</v>
      </c>
      <c r="C72">
        <f ca="1">+Sheet1!CZ72</f>
        <v>1.7873194050154904E-3</v>
      </c>
      <c r="D72">
        <f ca="1">+Sheet1!DB72</f>
        <v>4.159881944221605E-4</v>
      </c>
      <c r="E72">
        <f>+Sheet1!CS72</f>
        <v>1.1873290516146866E-2</v>
      </c>
      <c r="F72">
        <f ca="1">+Sheet1!CU72</f>
        <v>8.3468147269697094E-3</v>
      </c>
      <c r="G72">
        <f ca="1">+Sheet1!CV72</f>
        <v>2.5560148735866508E-2</v>
      </c>
      <c r="H72">
        <f>+Sheet1!CT72</f>
        <v>6.0146782370194894E-4</v>
      </c>
      <c r="I72">
        <f ca="1">+Sheet1!FY72</f>
        <v>-6.6871638046590864E-4</v>
      </c>
      <c r="J72">
        <f ca="1">+Sheet1!GE72</f>
        <v>4.757120583545377E-3</v>
      </c>
      <c r="K72">
        <f>+(1+Sheet1!FC72/100)^(1/4)-1</f>
        <v>1.2061493835990866E-3</v>
      </c>
      <c r="L72">
        <f>+Sheet1!FT72</f>
        <v>-0.16361630589210735</v>
      </c>
      <c r="M72">
        <f>+Sheet1!FU72</f>
        <v>-7.1134186546193065E-2</v>
      </c>
      <c r="N72">
        <f ca="1">+Sheet1!IL72</f>
        <v>1.500309931585375E-2</v>
      </c>
      <c r="O72">
        <f ca="1">+Sheet1!CW72</f>
        <v>1.0472716352415963E-2</v>
      </c>
      <c r="P72" s="123">
        <f ca="1">+Sheet1!EZ72</f>
        <v>5.247999586045651E-3</v>
      </c>
      <c r="Q72">
        <f>+Sheet1!IY72</f>
        <v>1.0284419586853786E-2</v>
      </c>
      <c r="R72" s="1">
        <f>+Sheet1!JB72</f>
        <v>2.4839068239799342</v>
      </c>
      <c r="S72">
        <f ca="1">+Sheet1!JE72</f>
        <v>1.3678071458925446E-2</v>
      </c>
      <c r="T72">
        <f>+Sheet1!CY72</f>
        <v>-2.9657361627840622E-5</v>
      </c>
      <c r="U72">
        <f ca="1">安全金利!K70</f>
        <v>2.3606844825208029E-4</v>
      </c>
      <c r="V72">
        <f>Sheet1!GJ92</f>
        <v>2.2626143867478764E-4</v>
      </c>
      <c r="X72" t="str">
        <f t="shared" si="28"/>
        <v>1996Q4</v>
      </c>
      <c r="Y72">
        <f t="shared" si="49"/>
        <v>-2.3460460495173924E-3</v>
      </c>
      <c r="Z72">
        <f t="shared" ca="1" si="50"/>
        <v>-5.4420003916566908E-4</v>
      </c>
      <c r="AA72">
        <f t="shared" ca="1" si="51"/>
        <v>2.8313905464064479E-3</v>
      </c>
      <c r="AB72">
        <f t="shared" si="52"/>
        <v>6.7488800254643906E-3</v>
      </c>
      <c r="AC72">
        <f t="shared" ca="1" si="53"/>
        <v>4.9054174043702565E-3</v>
      </c>
      <c r="AD72">
        <f t="shared" ca="1" si="54"/>
        <v>1.6943674196060042E-2</v>
      </c>
      <c r="AE72">
        <f t="shared" si="55"/>
        <v>-6.1756298663802837E-3</v>
      </c>
      <c r="AF72">
        <f t="shared" ca="1" si="56"/>
        <v>-6.3586806876563149E-3</v>
      </c>
      <c r="AG72">
        <f t="shared" ca="1" si="63"/>
        <v>4.826168593084006E-3</v>
      </c>
      <c r="AH72" s="121">
        <f t="shared" si="57"/>
        <v>1.2061493835990866E-3</v>
      </c>
      <c r="AI72">
        <f t="shared" ca="1" si="58"/>
        <v>-0.16922093836576615</v>
      </c>
      <c r="AJ72">
        <f t="shared" ca="1" si="59"/>
        <v>-8.587143421886495E-2</v>
      </c>
      <c r="AK72">
        <f t="shared" ca="1" si="60"/>
        <v>8.316764810731684E-3</v>
      </c>
      <c r="AL72">
        <f t="shared" ca="1" si="61"/>
        <v>3.0418347231478014E-3</v>
      </c>
      <c r="AM72">
        <f t="shared" ca="1" si="62"/>
        <v>3.2652964240978168E-3</v>
      </c>
      <c r="AN72">
        <f t="shared" si="43"/>
        <v>1.1061605590882984E-2</v>
      </c>
      <c r="AO72">
        <f t="shared" si="64"/>
        <v>-0.61516786636282283</v>
      </c>
      <c r="AP72">
        <f t="shared" ca="1" si="65"/>
        <v>6.4501789963393834E-3</v>
      </c>
      <c r="AQ72">
        <f t="shared" si="66"/>
        <v>1.2673461070958232E-3</v>
      </c>
      <c r="AR72">
        <f t="shared" ca="1" si="67"/>
        <v>2.3606844825208029E-4</v>
      </c>
      <c r="AS72">
        <f t="shared" si="68"/>
        <v>4.2848897118055805E-4</v>
      </c>
      <c r="AT72" s="123" t="s">
        <v>1789</v>
      </c>
      <c r="AU72" s="123" t="s">
        <v>1789</v>
      </c>
      <c r="AV72" s="123" t="s">
        <v>1789</v>
      </c>
      <c r="AW72" s="123" t="s">
        <v>1789</v>
      </c>
      <c r="AX72" s="123">
        <v>0</v>
      </c>
      <c r="AY72" s="123">
        <v>0</v>
      </c>
      <c r="AZ72" s="123">
        <v>0</v>
      </c>
      <c r="BA72" s="123">
        <v>0</v>
      </c>
      <c r="BB72" s="123" t="s">
        <v>1789</v>
      </c>
      <c r="BC72" s="123" t="s">
        <v>1789</v>
      </c>
      <c r="BD72" s="123" t="s">
        <v>1789</v>
      </c>
      <c r="BE72" s="123" t="s">
        <v>1789</v>
      </c>
      <c r="BF72" s="123" t="s">
        <v>1789</v>
      </c>
      <c r="BG72" s="123" t="s">
        <v>1789</v>
      </c>
      <c r="BH72" s="123" t="s">
        <v>1789</v>
      </c>
      <c r="BI72" s="123" t="s">
        <v>1789</v>
      </c>
    </row>
    <row r="73" spans="1:61" x14ac:dyDescent="0.15">
      <c r="A73" t="str">
        <f>+Sheet1!A73</f>
        <v>1997Q1</v>
      </c>
      <c r="B73" s="121">
        <f>消費税調整!G73</f>
        <v>-4.0490906702246663E-4</v>
      </c>
      <c r="C73">
        <f ca="1">+Sheet1!CZ73</f>
        <v>1.6778121846351469E-3</v>
      </c>
      <c r="D73">
        <f ca="1">+Sheet1!DB73</f>
        <v>-2.418819508894571E-3</v>
      </c>
      <c r="E73">
        <f>+Sheet1!CS73</f>
        <v>3.2014176964153206E-3</v>
      </c>
      <c r="F73">
        <f ca="1">+Sheet1!CU73</f>
        <v>1.3277076193303863E-2</v>
      </c>
      <c r="G73">
        <f ca="1">+Sheet1!CV73</f>
        <v>1.0504757177903367E-2</v>
      </c>
      <c r="H73">
        <f>+Sheet1!CT73</f>
        <v>8.6137536392097581E-3</v>
      </c>
      <c r="I73">
        <f ca="1">+Sheet1!FY73</f>
        <v>2.4689168934464829E-2</v>
      </c>
      <c r="J73">
        <f ca="1">+Sheet1!GE73</f>
        <v>-1.0665927648374068E-2</v>
      </c>
      <c r="K73">
        <f>+(1+Sheet1!FC73/100)^(1/4)-1</f>
        <v>1.2393607398348827E-3</v>
      </c>
      <c r="L73">
        <f>+Sheet1!FT73</f>
        <v>-0.17887978998332205</v>
      </c>
      <c r="M73">
        <f>+Sheet1!FU73</f>
        <v>-4.6491761225226566E-2</v>
      </c>
      <c r="N73">
        <f ca="1">+Sheet1!IL73</f>
        <v>-5.8432290797345524E-3</v>
      </c>
      <c r="O73">
        <f ca="1">+Sheet1!CW73</f>
        <v>9.3645948099611541E-3</v>
      </c>
      <c r="P73" s="123">
        <f ca="1">+Sheet1!EZ73</f>
        <v>7.0213180194102429E-3</v>
      </c>
      <c r="Q73">
        <f>+Sheet1!IY73</f>
        <v>1.9015676011800233E-2</v>
      </c>
      <c r="R73" s="1">
        <f>+Sheet1!JB73</f>
        <v>2.4146716137563313</v>
      </c>
      <c r="S73">
        <f ca="1">+Sheet1!JE73</f>
        <v>-2.1538938817580591E-2</v>
      </c>
      <c r="T73">
        <f>+Sheet1!CY73</f>
        <v>9.3636780752506479E-5</v>
      </c>
      <c r="U73">
        <f ca="1">安全金利!K71</f>
        <v>2.1896847965408028E-4</v>
      </c>
      <c r="V73">
        <f>Sheet1!GJ93</f>
        <v>1.7293025960262672E-3</v>
      </c>
      <c r="X73" t="str">
        <f t="shared" si="28"/>
        <v>1997Q1</v>
      </c>
      <c r="Y73">
        <f t="shared" ref="Y73:Y104" si="69">+B73-Y$1</f>
        <v>-7.1978465267936607E-4</v>
      </c>
      <c r="Z73">
        <f t="shared" ref="Z73:Z104" ca="1" si="70">+C73-Z$1</f>
        <v>-6.5370725954601262E-4</v>
      </c>
      <c r="AA73">
        <f t="shared" ref="AA73:AA104" ca="1" si="71">+D73-AA$1</f>
        <v>-3.4171569102837279E-6</v>
      </c>
      <c r="AB73">
        <f t="shared" ref="AB73:AB104" si="72">+E73-AB$1</f>
        <v>-1.9229927942671552E-3</v>
      </c>
      <c r="AC73">
        <f t="shared" ref="AC73:AC104" ca="1" si="73">+F73-AC$1</f>
        <v>9.8356788707044101E-3</v>
      </c>
      <c r="AD73">
        <f t="shared" ref="AD73:AD104" ca="1" si="74">+G73-AD$1</f>
        <v>1.8882826380969032E-3</v>
      </c>
      <c r="AE73">
        <f t="shared" ref="AE73:AE104" si="75">+H73-AE$1</f>
        <v>1.8366559491275252E-3</v>
      </c>
      <c r="AF73">
        <f t="shared" ref="AF73:AF104" ca="1" si="76">+I73-AF$1</f>
        <v>1.8999204627274422E-2</v>
      </c>
      <c r="AG73">
        <f t="shared" ca="1" si="63"/>
        <v>-1.0596879638835439E-2</v>
      </c>
      <c r="AH73" s="121">
        <f t="shared" ref="AH73:AH104" si="77">+K73-AH$1</f>
        <v>1.2393607398348827E-3</v>
      </c>
      <c r="AI73">
        <f t="shared" ref="AI73:AI104" ca="1" si="78">+L73-AI$1</f>
        <v>-0.18448442245698085</v>
      </c>
      <c r="AJ73">
        <f t="shared" ref="AJ73:AJ104" ca="1" si="79">+M73-AJ$1</f>
        <v>-6.1229008897898451E-2</v>
      </c>
      <c r="AK73">
        <f t="shared" ref="AK73:AK104" ca="1" si="80">+N73-AK$1</f>
        <v>-1.2529563584856619E-2</v>
      </c>
      <c r="AL73">
        <f t="shared" ref="AL73:AL104" ca="1" si="81">+O73-AL$1</f>
        <v>1.9337131806929928E-3</v>
      </c>
      <c r="AM73">
        <f t="shared" ref="AM73:AM104" ca="1" si="82">+P73-AM$1</f>
        <v>5.0386148574624087E-3</v>
      </c>
      <c r="AN73">
        <f t="shared" si="43"/>
        <v>1.9792862015829433E-2</v>
      </c>
      <c r="AO73">
        <f t="shared" si="64"/>
        <v>-0.68440307658642574</v>
      </c>
      <c r="AP73">
        <f t="shared" ca="1" si="65"/>
        <v>-2.8766831280166653E-2</v>
      </c>
      <c r="AQ73">
        <f t="shared" si="66"/>
        <v>1.3906402494761705E-3</v>
      </c>
      <c r="AR73">
        <f t="shared" ca="1" si="67"/>
        <v>2.1896847965408028E-4</v>
      </c>
      <c r="AS73">
        <f t="shared" si="68"/>
        <v>1.9315301285320378E-3</v>
      </c>
      <c r="AT73" s="123" t="s">
        <v>1789</v>
      </c>
      <c r="AU73" s="123" t="s">
        <v>1789</v>
      </c>
      <c r="AV73" s="123" t="s">
        <v>1789</v>
      </c>
      <c r="AW73" s="123" t="s">
        <v>1789</v>
      </c>
      <c r="AX73" s="123">
        <v>0</v>
      </c>
      <c r="AY73" s="123">
        <v>0</v>
      </c>
      <c r="AZ73" s="123">
        <v>0</v>
      </c>
      <c r="BA73" s="123">
        <v>0</v>
      </c>
      <c r="BB73" s="123" t="s">
        <v>1789</v>
      </c>
      <c r="BC73" s="123" t="s">
        <v>1789</v>
      </c>
      <c r="BD73" s="123" t="s">
        <v>1789</v>
      </c>
      <c r="BE73" s="123" t="s">
        <v>1789</v>
      </c>
      <c r="BF73" s="123" t="s">
        <v>1789</v>
      </c>
      <c r="BG73" s="123" t="s">
        <v>1789</v>
      </c>
      <c r="BH73" s="123" t="s">
        <v>1789</v>
      </c>
      <c r="BI73" s="123" t="s">
        <v>1789</v>
      </c>
    </row>
    <row r="74" spans="1:61" x14ac:dyDescent="0.15">
      <c r="A74" t="str">
        <f>+Sheet1!A74</f>
        <v>1997Q2</v>
      </c>
      <c r="B74" s="121">
        <f>消費税調整!G74</f>
        <v>1.7338191518045788E-3</v>
      </c>
      <c r="C74">
        <f ca="1">+Sheet1!CZ74</f>
        <v>1.4133977748749622E-2</v>
      </c>
      <c r="D74">
        <f ca="1">+Sheet1!DB74</f>
        <v>5.3848134883738132E-3</v>
      </c>
      <c r="E74">
        <f>+Sheet1!CS74</f>
        <v>-1.1299388962272403E-2</v>
      </c>
      <c r="F74">
        <f ca="1">+Sheet1!CU74</f>
        <v>-2.4920422777043681E-2</v>
      </c>
      <c r="G74">
        <f ca="1">+Sheet1!CV74</f>
        <v>-0.1165585248341538</v>
      </c>
      <c r="H74">
        <f>+Sheet1!CT74</f>
        <v>4.2893501230327029E-3</v>
      </c>
      <c r="I74">
        <f ca="1">+Sheet1!FY74</f>
        <v>-1.1629977595505105E-2</v>
      </c>
      <c r="J74">
        <f ca="1">+Sheet1!GE74</f>
        <v>1.5491517215148869E-2</v>
      </c>
      <c r="K74">
        <f>+(1+Sheet1!FC74/100)^(1/4)-1</f>
        <v>1.2393607398348827E-3</v>
      </c>
      <c r="L74">
        <f>+Sheet1!FT74</f>
        <v>0.17690801655683708</v>
      </c>
      <c r="M74">
        <f>+Sheet1!FU74</f>
        <v>0.11031145558470204</v>
      </c>
      <c r="N74">
        <f ca="1">+Sheet1!IL74</f>
        <v>1.0067488966299218E-3</v>
      </c>
      <c r="O74">
        <f ca="1">+Sheet1!CW74</f>
        <v>-4.1988709303860547E-2</v>
      </c>
      <c r="P74" s="123">
        <f ca="1">+Sheet1!EZ74</f>
        <v>-2.410377631347891E-2</v>
      </c>
      <c r="Q74">
        <f>+Sheet1!IY74</f>
        <v>-3.6505979632045446E-3</v>
      </c>
      <c r="R74" s="1">
        <f>+Sheet1!JB74</f>
        <v>2.8287400097186723</v>
      </c>
      <c r="S74">
        <f ca="1">+Sheet1!JE74</f>
        <v>4.6946809567820422E-2</v>
      </c>
      <c r="T74">
        <f>+Sheet1!CY74</f>
        <v>3.4866074560540412E-4</v>
      </c>
      <c r="U74">
        <f ca="1">安全金利!K72</f>
        <v>4.3326175875479933E-4</v>
      </c>
      <c r="V74">
        <f>Sheet1!GJ94</f>
        <v>-4.3917687682468716E-5</v>
      </c>
      <c r="X74" t="str">
        <f t="shared" ref="X74:X131" si="83">+A74</f>
        <v>1997Q2</v>
      </c>
      <c r="Y74">
        <f t="shared" si="69"/>
        <v>1.4189435661476793E-3</v>
      </c>
      <c r="Z74">
        <f t="shared" ca="1" si="70"/>
        <v>1.1802458304568463E-2</v>
      </c>
      <c r="AA74">
        <f t="shared" ca="1" si="71"/>
        <v>7.8002158403581E-3</v>
      </c>
      <c r="AB74">
        <f t="shared" si="72"/>
        <v>-1.6423799452954878E-2</v>
      </c>
      <c r="AC74">
        <f t="shared" ca="1" si="73"/>
        <v>-2.8361820099643133E-2</v>
      </c>
      <c r="AD74">
        <f t="shared" ca="1" si="74"/>
        <v>-0.12517499937396026</v>
      </c>
      <c r="AE74">
        <f t="shared" si="75"/>
        <v>-2.4877475670495299E-3</v>
      </c>
      <c r="AF74">
        <f t="shared" ca="1" si="76"/>
        <v>-1.7319941902695511E-2</v>
      </c>
      <c r="AG74">
        <f t="shared" ca="1" si="63"/>
        <v>1.5560565224687498E-2</v>
      </c>
      <c r="AH74" s="121">
        <f t="shared" si="77"/>
        <v>1.2393607398348827E-3</v>
      </c>
      <c r="AI74">
        <f t="shared" ca="1" si="78"/>
        <v>0.17130338408317827</v>
      </c>
      <c r="AJ74">
        <f t="shared" ca="1" si="79"/>
        <v>9.5574207912030154E-2</v>
      </c>
      <c r="AK74">
        <f t="shared" ca="1" si="80"/>
        <v>-5.679585608492143E-3</v>
      </c>
      <c r="AL74">
        <f t="shared" ca="1" si="81"/>
        <v>-4.9419590933128706E-2</v>
      </c>
      <c r="AM74">
        <f t="shared" ca="1" si="82"/>
        <v>-2.6086479475426742E-2</v>
      </c>
      <c r="AN74">
        <f t="shared" ref="AN74:AN132" si="84">+Q74-AN$1</f>
        <v>-2.8734119591753461E-3</v>
      </c>
      <c r="AO74">
        <f t="shared" si="64"/>
        <v>-0.27033468062408472</v>
      </c>
      <c r="AP74">
        <f t="shared" ca="1" si="65"/>
        <v>3.9718917105234355E-2</v>
      </c>
      <c r="AQ74">
        <f t="shared" si="66"/>
        <v>1.6456642143290682E-3</v>
      </c>
      <c r="AR74">
        <f t="shared" ca="1" si="67"/>
        <v>4.3326175875479933E-4</v>
      </c>
      <c r="AS74">
        <f t="shared" si="68"/>
        <v>1.5830984482330168E-4</v>
      </c>
      <c r="AT74" s="123" t="s">
        <v>1789</v>
      </c>
      <c r="AU74" s="123" t="s">
        <v>1789</v>
      </c>
      <c r="AV74" s="123" t="s">
        <v>1789</v>
      </c>
      <c r="AW74" s="123" t="s">
        <v>1789</v>
      </c>
      <c r="AX74" s="123">
        <v>0</v>
      </c>
      <c r="AY74" s="123">
        <v>0</v>
      </c>
      <c r="AZ74" s="123">
        <v>0</v>
      </c>
      <c r="BA74" s="123">
        <v>0</v>
      </c>
      <c r="BB74" s="123" t="s">
        <v>1789</v>
      </c>
      <c r="BC74" s="123" t="s">
        <v>1789</v>
      </c>
      <c r="BD74" s="123" t="s">
        <v>1789</v>
      </c>
      <c r="BE74" s="123" t="s">
        <v>1789</v>
      </c>
      <c r="BF74" s="123" t="s">
        <v>1789</v>
      </c>
      <c r="BG74" s="123" t="s">
        <v>1789</v>
      </c>
      <c r="BH74" s="123" t="s">
        <v>1789</v>
      </c>
      <c r="BI74" s="123" t="s">
        <v>1789</v>
      </c>
    </row>
    <row r="75" spans="1:61" x14ac:dyDescent="0.15">
      <c r="A75" t="str">
        <f>+Sheet1!A75</f>
        <v>1997Q3</v>
      </c>
      <c r="B75" s="121">
        <f>消費税調整!G75</f>
        <v>-1.8050948328118311E-3</v>
      </c>
      <c r="C75">
        <f ca="1">+Sheet1!CZ75</f>
        <v>5.0358369926830498E-4</v>
      </c>
      <c r="D75">
        <f ca="1">+Sheet1!DB75</f>
        <v>-5.5063014051113367E-3</v>
      </c>
      <c r="E75">
        <f>+Sheet1!CS75</f>
        <v>5.8284861770904871E-3</v>
      </c>
      <c r="F75">
        <f ca="1">+Sheet1!CU75</f>
        <v>1.1126336556763637E-2</v>
      </c>
      <c r="G75">
        <f ca="1">+Sheet1!CV75</f>
        <v>-4.552191240478827E-2</v>
      </c>
      <c r="H75">
        <f>+Sheet1!CT75</f>
        <v>6.2726233006427188E-3</v>
      </c>
      <c r="I75">
        <f ca="1">+Sheet1!FY75</f>
        <v>2.3034222362258685E-2</v>
      </c>
      <c r="J75">
        <f ca="1">+Sheet1!GE75</f>
        <v>-1.8654694471000367E-2</v>
      </c>
      <c r="K75">
        <f>+(1+Sheet1!FC75/100)^(1/4)-1</f>
        <v>1.2227554748347469E-3</v>
      </c>
      <c r="L75">
        <f>+Sheet1!FT75</f>
        <v>-0.10319046168309536</v>
      </c>
      <c r="M75">
        <f>+Sheet1!FU75</f>
        <v>-0.11728505639917687</v>
      </c>
      <c r="N75">
        <f ca="1">+Sheet1!IL75</f>
        <v>1.1095497116012174E-3</v>
      </c>
      <c r="O75">
        <f ca="1">+Sheet1!CW75</f>
        <v>-1.2515214095288565E-2</v>
      </c>
      <c r="P75" s="123">
        <f ca="1">+Sheet1!EZ75</f>
        <v>1.4818885219742679E-2</v>
      </c>
      <c r="Q75">
        <f>+Sheet1!IY75</f>
        <v>-7.0155724741692215E-3</v>
      </c>
      <c r="R75" s="1">
        <f>+Sheet1!JB75</f>
        <v>3.0210094729374459</v>
      </c>
      <c r="S75">
        <f ca="1">+Sheet1!JE75</f>
        <v>1.5302380987379216E-2</v>
      </c>
      <c r="T75">
        <f>+Sheet1!CY75</f>
        <v>-3.4122886333731754E-3</v>
      </c>
      <c r="U75">
        <f ca="1">安全金利!K73</f>
        <v>6.6997019759540422E-5</v>
      </c>
      <c r="V75">
        <f>Sheet1!GJ95</f>
        <v>-2.9070026900416044E-4</v>
      </c>
      <c r="X75" t="str">
        <f t="shared" si="83"/>
        <v>1997Q3</v>
      </c>
      <c r="Y75">
        <f t="shared" si="69"/>
        <v>-2.1199704184687307E-3</v>
      </c>
      <c r="Z75">
        <f t="shared" ca="1" si="70"/>
        <v>-1.8279357449128546E-3</v>
      </c>
      <c r="AA75">
        <f t="shared" ca="1" si="71"/>
        <v>-3.0908990531270495E-3</v>
      </c>
      <c r="AB75">
        <f t="shared" si="72"/>
        <v>7.0407568640801135E-4</v>
      </c>
      <c r="AC75">
        <f t="shared" ca="1" si="73"/>
        <v>7.6849392341641846E-3</v>
      </c>
      <c r="AD75">
        <f t="shared" ca="1" si="74"/>
        <v>-5.4138386944594732E-2</v>
      </c>
      <c r="AE75">
        <f t="shared" si="75"/>
        <v>-5.0447438943951404E-4</v>
      </c>
      <c r="AF75">
        <f t="shared" ca="1" si="76"/>
        <v>1.7344258055068278E-2</v>
      </c>
      <c r="AG75">
        <f t="shared" ca="1" si="63"/>
        <v>-1.8585646461461738E-2</v>
      </c>
      <c r="AH75" s="121">
        <f t="shared" si="77"/>
        <v>1.2227554748347469E-3</v>
      </c>
      <c r="AI75">
        <f t="shared" ca="1" si="78"/>
        <v>-0.10879509415675415</v>
      </c>
      <c r="AJ75">
        <f t="shared" ca="1" si="79"/>
        <v>-0.13202230407184876</v>
      </c>
      <c r="AK75">
        <f t="shared" ca="1" si="80"/>
        <v>-5.5767847935208475E-3</v>
      </c>
      <c r="AL75">
        <f t="shared" ca="1" si="81"/>
        <v>-1.9946095724556728E-2</v>
      </c>
      <c r="AM75">
        <f t="shared" ca="1" si="82"/>
        <v>1.2836182057794845E-2</v>
      </c>
      <c r="AN75">
        <f t="shared" si="84"/>
        <v>-6.2383864701400235E-3</v>
      </c>
      <c r="AO75">
        <f t="shared" si="64"/>
        <v>-7.8065217405311138E-2</v>
      </c>
      <c r="AP75">
        <f t="shared" ca="1" si="65"/>
        <v>8.0744885247931528E-3</v>
      </c>
      <c r="AQ75">
        <f t="shared" si="66"/>
        <v>-2.1152851646495116E-3</v>
      </c>
      <c r="AR75">
        <f t="shared" ca="1" si="67"/>
        <v>6.6997019759540422E-5</v>
      </c>
      <c r="AS75">
        <f t="shared" si="68"/>
        <v>-8.8472736498390028E-5</v>
      </c>
      <c r="AT75" s="123" t="s">
        <v>1789</v>
      </c>
      <c r="AU75" s="123" t="s">
        <v>1789</v>
      </c>
      <c r="AV75" s="123" t="s">
        <v>1789</v>
      </c>
      <c r="AW75" s="123" t="s">
        <v>1789</v>
      </c>
      <c r="AX75" s="123">
        <v>0</v>
      </c>
      <c r="AY75" s="123">
        <v>0</v>
      </c>
      <c r="AZ75" s="123">
        <v>0</v>
      </c>
      <c r="BA75" s="123">
        <v>0</v>
      </c>
      <c r="BB75" s="123" t="s">
        <v>1789</v>
      </c>
      <c r="BC75" s="123" t="s">
        <v>1789</v>
      </c>
      <c r="BD75" s="123" t="s">
        <v>1789</v>
      </c>
      <c r="BE75" s="123" t="s">
        <v>1789</v>
      </c>
      <c r="BF75" s="123" t="s">
        <v>1789</v>
      </c>
      <c r="BG75" s="123" t="s">
        <v>1789</v>
      </c>
      <c r="BH75" s="123" t="s">
        <v>1789</v>
      </c>
      <c r="BI75" s="123" t="s">
        <v>1789</v>
      </c>
    </row>
    <row r="76" spans="1:61" x14ac:dyDescent="0.15">
      <c r="A76" t="str">
        <f>+Sheet1!A76</f>
        <v>1997Q4</v>
      </c>
      <c r="B76" s="121">
        <f>消費税調整!G76</f>
        <v>6.1923668779141205E-4</v>
      </c>
      <c r="C76">
        <f ca="1">+Sheet1!CZ76</f>
        <v>-1.9004890307470592E-3</v>
      </c>
      <c r="D76">
        <f ca="1">+Sheet1!DB76</f>
        <v>-2.0751595368998822E-3</v>
      </c>
      <c r="E76">
        <f>+Sheet1!CS76</f>
        <v>3.0212076620598017E-3</v>
      </c>
      <c r="F76">
        <f ca="1">+Sheet1!CU76</f>
        <v>1.7125666557031845E-3</v>
      </c>
      <c r="G76">
        <f ca="1">+Sheet1!CV76</f>
        <v>-2.4639392202489601E-2</v>
      </c>
      <c r="H76">
        <f>+Sheet1!CT76</f>
        <v>2.5998143463901127E-2</v>
      </c>
      <c r="I76">
        <f ca="1">+Sheet1!FY76</f>
        <v>7.6730094094947627E-4</v>
      </c>
      <c r="J76">
        <f ca="1">+Sheet1!GE76</f>
        <v>-2.0386277681486756E-3</v>
      </c>
      <c r="K76">
        <f>+(1+Sheet1!FC76/100)^(1/4)-1</f>
        <v>1.1314117458041117E-3</v>
      </c>
      <c r="L76">
        <f>+Sheet1!FT76</f>
        <v>-0.33086028545731105</v>
      </c>
      <c r="M76">
        <f>+Sheet1!FU76</f>
        <v>-0.13212268144717332</v>
      </c>
      <c r="N76">
        <f ca="1">+Sheet1!IL76</f>
        <v>4.1814653677285799E-3</v>
      </c>
      <c r="O76">
        <f ca="1">+Sheet1!CW76</f>
        <v>8.2251665911638877E-3</v>
      </c>
      <c r="P76" s="123">
        <f ca="1">+Sheet1!EZ76</f>
        <v>1.226690924896513E-3</v>
      </c>
      <c r="Q76">
        <f>+Sheet1!IY76</f>
        <v>-1.5367129432341293E-2</v>
      </c>
      <c r="R76" s="1">
        <f>+Sheet1!JB76</f>
        <v>3.139381183271245</v>
      </c>
      <c r="S76">
        <f ca="1">+Sheet1!JE76</f>
        <v>5.1014331473788555E-3</v>
      </c>
      <c r="T76">
        <f>+Sheet1!CY76</f>
        <v>-8.6662962911148567E-5</v>
      </c>
      <c r="U76">
        <f ca="1">安全金利!K74</f>
        <v>3.2192545189535515E-4</v>
      </c>
      <c r="V76">
        <f>Sheet1!GJ96</f>
        <v>-5.6510647287547956E-4</v>
      </c>
      <c r="X76" t="str">
        <f t="shared" si="83"/>
        <v>1997Q4</v>
      </c>
      <c r="Y76">
        <f t="shared" si="69"/>
        <v>3.0436110213451261E-4</v>
      </c>
      <c r="Z76">
        <f t="shared" ca="1" si="70"/>
        <v>-4.2320084749282189E-3</v>
      </c>
      <c r="AA76">
        <f t="shared" ca="1" si="71"/>
        <v>3.4024281508440507E-4</v>
      </c>
      <c r="AB76">
        <f t="shared" si="72"/>
        <v>-2.1032028286226741E-3</v>
      </c>
      <c r="AC76">
        <f t="shared" ca="1" si="73"/>
        <v>-1.7288306668962685E-3</v>
      </c>
      <c r="AD76">
        <f t="shared" ca="1" si="74"/>
        <v>-3.3255866742296067E-2</v>
      </c>
      <c r="AE76">
        <f t="shared" si="75"/>
        <v>1.9221045773818893E-2</v>
      </c>
      <c r="AF76">
        <f t="shared" ca="1" si="76"/>
        <v>-4.9226633662409298E-3</v>
      </c>
      <c r="AG76">
        <f t="shared" ca="1" si="63"/>
        <v>-1.9695797586100463E-3</v>
      </c>
      <c r="AH76" s="121">
        <f t="shared" si="77"/>
        <v>1.1314117458041117E-3</v>
      </c>
      <c r="AI76">
        <f t="shared" ca="1" si="78"/>
        <v>-0.33646491793096983</v>
      </c>
      <c r="AJ76">
        <f t="shared" ca="1" si="79"/>
        <v>-0.14685992911984519</v>
      </c>
      <c r="AK76">
        <f t="shared" ca="1" si="80"/>
        <v>-2.5048691373934853E-3</v>
      </c>
      <c r="AL76">
        <f t="shared" ca="1" si="81"/>
        <v>7.942849618957264E-4</v>
      </c>
      <c r="AM76">
        <f t="shared" ca="1" si="82"/>
        <v>-7.560122370513212E-4</v>
      </c>
      <c r="AN76">
        <f t="shared" si="84"/>
        <v>-1.4589943428312095E-2</v>
      </c>
      <c r="AO76">
        <f t="shared" si="64"/>
        <v>4.030649292848798E-2</v>
      </c>
      <c r="AP76">
        <f t="shared" ca="1" si="65"/>
        <v>-2.1264593152072074E-3</v>
      </c>
      <c r="AQ76">
        <f t="shared" si="66"/>
        <v>1.2103405058125154E-3</v>
      </c>
      <c r="AR76">
        <f t="shared" ca="1" si="67"/>
        <v>3.2192545189535515E-4</v>
      </c>
      <c r="AS76">
        <f t="shared" si="68"/>
        <v>-3.6287894036970915E-4</v>
      </c>
      <c r="AT76" s="123" t="s">
        <v>1789</v>
      </c>
      <c r="AU76" s="123" t="s">
        <v>1789</v>
      </c>
      <c r="AV76" s="123" t="s">
        <v>1789</v>
      </c>
      <c r="AW76" s="123" t="s">
        <v>1789</v>
      </c>
      <c r="AX76" s="123">
        <v>0</v>
      </c>
      <c r="AY76" s="123">
        <v>0</v>
      </c>
      <c r="AZ76" s="123">
        <v>0</v>
      </c>
      <c r="BA76" s="123">
        <v>0</v>
      </c>
      <c r="BB76" s="123" t="s">
        <v>1789</v>
      </c>
      <c r="BC76" s="123" t="s">
        <v>1789</v>
      </c>
      <c r="BD76" s="123" t="s">
        <v>1789</v>
      </c>
      <c r="BE76" s="123" t="s">
        <v>1789</v>
      </c>
      <c r="BF76" s="123" t="s">
        <v>1789</v>
      </c>
      <c r="BG76" s="123" t="s">
        <v>1789</v>
      </c>
      <c r="BH76" s="123" t="s">
        <v>1789</v>
      </c>
      <c r="BI76" s="123" t="s">
        <v>1789</v>
      </c>
    </row>
    <row r="77" spans="1:61" x14ac:dyDescent="0.15">
      <c r="A77" t="str">
        <f>+Sheet1!A77</f>
        <v>1998Q1</v>
      </c>
      <c r="B77" s="121">
        <f>消費税調整!G77</f>
        <v>-3.7366505477722585E-4</v>
      </c>
      <c r="C77">
        <f ca="1">+Sheet1!CZ77</f>
        <v>-1.6494314229263375E-4</v>
      </c>
      <c r="D77">
        <f ca="1">+Sheet1!DB77</f>
        <v>-5.2173621503253803E-3</v>
      </c>
      <c r="E77">
        <f>+Sheet1!CS77</f>
        <v>-1.4055130311234329E-2</v>
      </c>
      <c r="F77">
        <f ca="1">+Sheet1!CU77</f>
        <v>-2.1723632918802653E-3</v>
      </c>
      <c r="G77">
        <f ca="1">+Sheet1!CV77</f>
        <v>-2.9274209271795464E-2</v>
      </c>
      <c r="H77">
        <f>+Sheet1!CT77</f>
        <v>-1.7001773311420231E-2</v>
      </c>
      <c r="I77">
        <f ca="1">+Sheet1!FY77</f>
        <v>-4.1662723378533975E-4</v>
      </c>
      <c r="J77">
        <f ca="1">+Sheet1!GE77</f>
        <v>-4.4591706866554939E-3</v>
      </c>
      <c r="K77">
        <f>+(1+Sheet1!FC77/100)^(1/4)-1</f>
        <v>1.0815773533945361E-3</v>
      </c>
      <c r="L77">
        <f>+Sheet1!FT77</f>
        <v>6.2672882783440909E-2</v>
      </c>
      <c r="M77">
        <f>+Sheet1!FU77</f>
        <v>6.8941582125243719E-2</v>
      </c>
      <c r="N77">
        <f ca="1">+Sheet1!IL77</f>
        <v>-2.5060305309035441E-2</v>
      </c>
      <c r="O77">
        <f ca="1">+Sheet1!CW77</f>
        <v>-2.1221811146106717E-2</v>
      </c>
      <c r="P77" s="123">
        <f ca="1">+Sheet1!EZ77</f>
        <v>-1.4354973704571601E-2</v>
      </c>
      <c r="Q77">
        <f>+Sheet1!IY77</f>
        <v>-1.3915790069178327E-2</v>
      </c>
      <c r="R77" s="1">
        <f>+Sheet1!JB77</f>
        <v>3.1821129702434474</v>
      </c>
      <c r="S77">
        <f ca="1">+Sheet1!JE77</f>
        <v>-2.4269887412673188E-2</v>
      </c>
      <c r="T77">
        <f>+Sheet1!CY77</f>
        <v>-3.2473135675884189E-3</v>
      </c>
      <c r="U77">
        <f ca="1">安全金利!K75</f>
        <v>5.6747713637061992E-4</v>
      </c>
      <c r="V77">
        <f>Sheet1!GJ97</f>
        <v>-7.4793566452194246E-5</v>
      </c>
      <c r="X77" t="str">
        <f t="shared" si="83"/>
        <v>1998Q1</v>
      </c>
      <c r="Y77">
        <f t="shared" si="69"/>
        <v>-6.8854064043412529E-4</v>
      </c>
      <c r="Z77">
        <f t="shared" ca="1" si="70"/>
        <v>-2.4964625864737932E-3</v>
      </c>
      <c r="AA77">
        <f t="shared" ca="1" si="71"/>
        <v>-2.801959798341093E-3</v>
      </c>
      <c r="AB77">
        <f t="shared" si="72"/>
        <v>-1.9179540801916806E-2</v>
      </c>
      <c r="AC77">
        <f t="shared" ca="1" si="73"/>
        <v>-5.6137606144797177E-3</v>
      </c>
      <c r="AD77">
        <f t="shared" ca="1" si="74"/>
        <v>-3.7890683811601926E-2</v>
      </c>
      <c r="AE77">
        <f t="shared" si="75"/>
        <v>-2.3778871001502465E-2</v>
      </c>
      <c r="AF77">
        <f t="shared" ca="1" si="76"/>
        <v>-6.1065915409757466E-3</v>
      </c>
      <c r="AG77">
        <f t="shared" ca="1" si="63"/>
        <v>-4.390122677116865E-3</v>
      </c>
      <c r="AH77" s="121">
        <f t="shared" si="77"/>
        <v>1.0815773533945361E-3</v>
      </c>
      <c r="AI77">
        <f t="shared" ca="1" si="78"/>
        <v>5.7068250309782118E-2</v>
      </c>
      <c r="AJ77">
        <f t="shared" ca="1" si="79"/>
        <v>5.4204334452571834E-2</v>
      </c>
      <c r="AK77">
        <f t="shared" ca="1" si="80"/>
        <v>-3.1746639814157505E-2</v>
      </c>
      <c r="AL77">
        <f t="shared" ca="1" si="81"/>
        <v>-2.8652692775374879E-2</v>
      </c>
      <c r="AM77">
        <f t="shared" ca="1" si="82"/>
        <v>-1.6337676866519435E-2</v>
      </c>
      <c r="AN77">
        <f t="shared" si="84"/>
        <v>-1.3138604065149129E-2</v>
      </c>
      <c r="AO77">
        <f t="shared" si="64"/>
        <v>8.3038279900690348E-2</v>
      </c>
      <c r="AP77">
        <f t="shared" ca="1" si="65"/>
        <v>-3.1497779875259251E-2</v>
      </c>
      <c r="AQ77">
        <f t="shared" si="66"/>
        <v>-1.9503100988647549E-3</v>
      </c>
      <c r="AR77">
        <f t="shared" ca="1" si="67"/>
        <v>5.6747713637061992E-4</v>
      </c>
      <c r="AS77">
        <f t="shared" si="68"/>
        <v>1.2743396605357615E-4</v>
      </c>
      <c r="AT77" s="123" t="s">
        <v>1789</v>
      </c>
      <c r="AU77" s="123" t="s">
        <v>1789</v>
      </c>
      <c r="AV77" s="123" t="s">
        <v>1789</v>
      </c>
      <c r="AW77" s="123" t="s">
        <v>1789</v>
      </c>
      <c r="AX77" s="123">
        <v>0</v>
      </c>
      <c r="AY77" s="123">
        <v>0</v>
      </c>
      <c r="AZ77" s="123">
        <v>0</v>
      </c>
      <c r="BA77" s="123">
        <v>0</v>
      </c>
      <c r="BB77" s="123" t="s">
        <v>1789</v>
      </c>
      <c r="BC77" s="123" t="s">
        <v>1789</v>
      </c>
      <c r="BD77" s="123" t="s">
        <v>1789</v>
      </c>
      <c r="BE77" s="123" t="s">
        <v>1789</v>
      </c>
      <c r="BF77" s="123" t="s">
        <v>1789</v>
      </c>
      <c r="BG77" s="123" t="s">
        <v>1789</v>
      </c>
      <c r="BH77" s="123" t="s">
        <v>1789</v>
      </c>
      <c r="BI77" s="123" t="s">
        <v>1789</v>
      </c>
    </row>
    <row r="78" spans="1:61" x14ac:dyDescent="0.15">
      <c r="A78" t="str">
        <f>+Sheet1!A78</f>
        <v>1998Q2</v>
      </c>
      <c r="B78" s="121">
        <f>消費税調整!G78</f>
        <v>-1.4416775857640771E-3</v>
      </c>
      <c r="C78">
        <f ca="1">+Sheet1!CZ78</f>
        <v>-7.0053494407186539E-5</v>
      </c>
      <c r="D78">
        <f ca="1">+Sheet1!DB78</f>
        <v>-4.5318671199336674E-3</v>
      </c>
      <c r="E78">
        <f>+Sheet1!CS78</f>
        <v>-3.9234654683052818E-3</v>
      </c>
      <c r="F78">
        <f ca="1">+Sheet1!CU78</f>
        <v>-1.7077446599347221E-3</v>
      </c>
      <c r="G78">
        <f ca="1">+Sheet1!CV78</f>
        <v>-1.4528569562585473E-2</v>
      </c>
      <c r="H78">
        <f>+Sheet1!CT78</f>
        <v>-8.1342449420326712E-3</v>
      </c>
      <c r="I78">
        <f ca="1">+Sheet1!FY78</f>
        <v>-5.8574855535771598E-3</v>
      </c>
      <c r="J78">
        <f ca="1">+Sheet1!GE78</f>
        <v>-5.525923262686206E-4</v>
      </c>
      <c r="K78">
        <f>+(1+Sheet1!FC78/100)^(1/4)-1</f>
        <v>1.0898836022998903E-3</v>
      </c>
      <c r="L78">
        <f>+Sheet1!FT78</f>
        <v>-8.3510680523111155E-2</v>
      </c>
      <c r="M78">
        <f>+Sheet1!FU78</f>
        <v>-8.953994310814564E-4</v>
      </c>
      <c r="N78">
        <f ca="1">+Sheet1!IL78</f>
        <v>-5.9966367134672979E-3</v>
      </c>
      <c r="O78">
        <f ca="1">+Sheet1!CW78</f>
        <v>-1.0319569629341994E-2</v>
      </c>
      <c r="P78" s="123">
        <f ca="1">+Sheet1!EZ78</f>
        <v>-5.0401856974142695E-3</v>
      </c>
      <c r="Q78">
        <f>+Sheet1!IY78</f>
        <v>-1.786125937334113E-2</v>
      </c>
      <c r="R78" s="1">
        <f>+Sheet1!JB78</f>
        <v>3.2432389782480922</v>
      </c>
      <c r="S78">
        <f ca="1">+Sheet1!JE78</f>
        <v>-3.7906023773051292E-4</v>
      </c>
      <c r="T78">
        <f>+Sheet1!CY78</f>
        <v>-2.9744467223065665E-3</v>
      </c>
      <c r="U78">
        <f ca="1">安全金利!K76</f>
        <v>5.5672278672447284E-4</v>
      </c>
      <c r="V78">
        <f>Sheet1!GJ98</f>
        <v>-2.8252674914685177E-4</v>
      </c>
      <c r="X78" t="str">
        <f t="shared" si="83"/>
        <v>1998Q2</v>
      </c>
      <c r="Y78">
        <f t="shared" si="69"/>
        <v>-1.7565531714209765E-3</v>
      </c>
      <c r="Z78">
        <f t="shared" ca="1" si="70"/>
        <v>-2.4015729385883462E-3</v>
      </c>
      <c r="AA78">
        <f t="shared" ca="1" si="71"/>
        <v>-2.1164647679493801E-3</v>
      </c>
      <c r="AB78">
        <f t="shared" si="72"/>
        <v>-9.0478759589877576E-3</v>
      </c>
      <c r="AC78">
        <f t="shared" ca="1" si="73"/>
        <v>-5.149141982534175E-3</v>
      </c>
      <c r="AD78">
        <f t="shared" ca="1" si="74"/>
        <v>-2.3145044102391939E-2</v>
      </c>
      <c r="AE78">
        <f t="shared" si="75"/>
        <v>-1.4911342632114903E-2</v>
      </c>
      <c r="AF78">
        <f t="shared" ca="1" si="76"/>
        <v>-1.1547449860767566E-2</v>
      </c>
      <c r="AG78">
        <f t="shared" ca="1" si="63"/>
        <v>-4.8354431672999139E-4</v>
      </c>
      <c r="AH78" s="121">
        <f t="shared" si="77"/>
        <v>1.0898836022998903E-3</v>
      </c>
      <c r="AI78">
        <f t="shared" ca="1" si="78"/>
        <v>-8.9115312996769946E-2</v>
      </c>
      <c r="AJ78">
        <f t="shared" ca="1" si="79"/>
        <v>-1.5632647103753339E-2</v>
      </c>
      <c r="AK78">
        <f t="shared" ca="1" si="80"/>
        <v>-1.2682971218589363E-2</v>
      </c>
      <c r="AL78">
        <f t="shared" ca="1" si="81"/>
        <v>-1.7750451258610155E-2</v>
      </c>
      <c r="AM78">
        <f t="shared" ca="1" si="82"/>
        <v>-7.0228888593621037E-3</v>
      </c>
      <c r="AN78">
        <f t="shared" si="84"/>
        <v>-1.708407336931193E-2</v>
      </c>
      <c r="AO78">
        <f t="shared" si="64"/>
        <v>0.14416428790533509</v>
      </c>
      <c r="AP78">
        <f t="shared" ca="1" si="65"/>
        <v>-7.6069527003165757E-3</v>
      </c>
      <c r="AQ78">
        <f t="shared" si="66"/>
        <v>-1.6774432535829025E-3</v>
      </c>
      <c r="AR78">
        <f t="shared" ca="1" si="67"/>
        <v>5.5672278672447284E-4</v>
      </c>
      <c r="AS78">
        <f t="shared" si="68"/>
        <v>-8.0299216641081361E-5</v>
      </c>
      <c r="AT78" s="123" t="s">
        <v>1789</v>
      </c>
      <c r="AU78" s="123" t="s">
        <v>1789</v>
      </c>
      <c r="AV78" s="123" t="s">
        <v>1789</v>
      </c>
      <c r="AW78" s="123" t="s">
        <v>1789</v>
      </c>
      <c r="AX78" s="123">
        <v>0</v>
      </c>
      <c r="AY78" s="123">
        <v>0</v>
      </c>
      <c r="AZ78" s="123">
        <v>0</v>
      </c>
      <c r="BA78" s="123">
        <v>0</v>
      </c>
      <c r="BB78" s="123" t="s">
        <v>1789</v>
      </c>
      <c r="BC78" s="123" t="s">
        <v>1789</v>
      </c>
      <c r="BD78" s="123" t="s">
        <v>1789</v>
      </c>
      <c r="BE78" s="123" t="s">
        <v>1789</v>
      </c>
      <c r="BF78" s="123" t="s">
        <v>1789</v>
      </c>
      <c r="BG78" s="123" t="s">
        <v>1789</v>
      </c>
      <c r="BH78" s="123" t="s">
        <v>1789</v>
      </c>
      <c r="BI78" s="123" t="s">
        <v>1789</v>
      </c>
    </row>
    <row r="79" spans="1:61" x14ac:dyDescent="0.15">
      <c r="A79" t="str">
        <f>+Sheet1!A79</f>
        <v>1998Q3</v>
      </c>
      <c r="B79" s="121">
        <f>消費税調整!G79</f>
        <v>-3.304434332658555E-3</v>
      </c>
      <c r="C79">
        <f ca="1">+Sheet1!CZ79</f>
        <v>-1.3943163900003433E-3</v>
      </c>
      <c r="D79">
        <f ca="1">+Sheet1!DB79</f>
        <v>-4.127082062018634E-3</v>
      </c>
      <c r="E79">
        <f>+Sheet1!CS79</f>
        <v>1.9874998039018455E-3</v>
      </c>
      <c r="F79">
        <f ca="1">+Sheet1!CU79</f>
        <v>4.5761104137992522E-3</v>
      </c>
      <c r="G79">
        <f ca="1">+Sheet1!CV79</f>
        <v>1.3979952634152603E-3</v>
      </c>
      <c r="H79">
        <f>+Sheet1!CT79</f>
        <v>-7.4537157160236359E-3</v>
      </c>
      <c r="I79">
        <f ca="1">+Sheet1!FY79</f>
        <v>2.4546713262721923E-3</v>
      </c>
      <c r="J79">
        <f ca="1">+Sheet1!GE79</f>
        <v>-1.27759280446792E-2</v>
      </c>
      <c r="K79">
        <f>+(1+Sheet1!FC79/100)^(1/4)-1</f>
        <v>9.6526815315689518E-4</v>
      </c>
      <c r="L79">
        <f>+Sheet1!FT79</f>
        <v>-0.36277993696612826</v>
      </c>
      <c r="M79">
        <f>+Sheet1!FU79</f>
        <v>-0.12168800109419425</v>
      </c>
      <c r="N79">
        <f ca="1">+Sheet1!IL79</f>
        <v>-4.2256028477652359E-4</v>
      </c>
      <c r="O79">
        <f ca="1">+Sheet1!CW79</f>
        <v>-4.4261064188991089E-3</v>
      </c>
      <c r="P79" s="123">
        <f ca="1">+Sheet1!EZ79</f>
        <v>8.8171752575173078E-3</v>
      </c>
      <c r="Q79">
        <f>+Sheet1!IY79</f>
        <v>-8.0692858875677821E-3</v>
      </c>
      <c r="R79" s="1">
        <f>+Sheet1!JB79</f>
        <v>3.2489567631162926</v>
      </c>
      <c r="S79">
        <f ca="1">+Sheet1!JE79</f>
        <v>2.2960948850704872E-3</v>
      </c>
      <c r="T79">
        <f>+Sheet1!CY79</f>
        <v>-3.1227043842247202E-3</v>
      </c>
      <c r="U79">
        <f ca="1">安全金利!K77</f>
        <v>6.1279203386011005E-4</v>
      </c>
      <c r="V79">
        <f>Sheet1!GJ99</f>
        <v>-1.28306281142697E-4</v>
      </c>
      <c r="X79" t="str">
        <f t="shared" si="83"/>
        <v>1998Q3</v>
      </c>
      <c r="Y79">
        <f t="shared" si="69"/>
        <v>-3.6193099183154543E-3</v>
      </c>
      <c r="Z79">
        <f t="shared" ca="1" si="70"/>
        <v>-3.7258358341815028E-3</v>
      </c>
      <c r="AA79">
        <f t="shared" ca="1" si="71"/>
        <v>-1.7116797100343467E-3</v>
      </c>
      <c r="AB79">
        <f t="shared" si="72"/>
        <v>-3.1369106867806303E-3</v>
      </c>
      <c r="AC79">
        <f t="shared" ca="1" si="73"/>
        <v>1.1347130911997993E-3</v>
      </c>
      <c r="AD79">
        <f t="shared" ca="1" si="74"/>
        <v>-7.2184792763912041E-3</v>
      </c>
      <c r="AE79">
        <f t="shared" si="75"/>
        <v>-1.423081340610587E-2</v>
      </c>
      <c r="AF79">
        <f t="shared" ca="1" si="76"/>
        <v>-3.2352929809182141E-3</v>
      </c>
      <c r="AG79">
        <f t="shared" ca="1" si="63"/>
        <v>-1.2706880035140571E-2</v>
      </c>
      <c r="AH79" s="121">
        <f t="shared" si="77"/>
        <v>9.6526815315689518E-4</v>
      </c>
      <c r="AI79">
        <f t="shared" ca="1" si="78"/>
        <v>-0.36838456943978704</v>
      </c>
      <c r="AJ79">
        <f t="shared" ca="1" si="79"/>
        <v>-0.13642524876686613</v>
      </c>
      <c r="AK79">
        <f t="shared" ca="1" si="80"/>
        <v>-7.1088947898985885E-3</v>
      </c>
      <c r="AL79">
        <f t="shared" ca="1" si="81"/>
        <v>-1.1856988048167271E-2</v>
      </c>
      <c r="AM79">
        <f t="shared" ca="1" si="82"/>
        <v>6.8344720955694736E-3</v>
      </c>
      <c r="AN79">
        <f t="shared" si="84"/>
        <v>-7.2920998835385841E-3</v>
      </c>
      <c r="AO79">
        <f t="shared" si="64"/>
        <v>0.14988207277353549</v>
      </c>
      <c r="AP79">
        <f t="shared" ca="1" si="65"/>
        <v>-4.9317975775155752E-3</v>
      </c>
      <c r="AQ79">
        <f t="shared" si="66"/>
        <v>-1.8257009155010562E-3</v>
      </c>
      <c r="AR79">
        <f t="shared" ca="1" si="67"/>
        <v>6.1279203386011005E-4</v>
      </c>
      <c r="AS79">
        <f t="shared" si="68"/>
        <v>7.3921251363073408E-5</v>
      </c>
      <c r="AT79" s="123" t="s">
        <v>1789</v>
      </c>
      <c r="AU79" s="123" t="s">
        <v>1789</v>
      </c>
      <c r="AV79" s="123" t="s">
        <v>1789</v>
      </c>
      <c r="AW79" s="123" t="s">
        <v>1789</v>
      </c>
      <c r="AX79" s="123">
        <v>0</v>
      </c>
      <c r="AY79" s="123">
        <v>0</v>
      </c>
      <c r="AZ79" s="123">
        <v>0</v>
      </c>
      <c r="BA79" s="123">
        <v>0</v>
      </c>
      <c r="BB79" s="123" t="s">
        <v>1789</v>
      </c>
      <c r="BC79" s="123" t="s">
        <v>1789</v>
      </c>
      <c r="BD79" s="123" t="s">
        <v>1789</v>
      </c>
      <c r="BE79" s="123" t="s">
        <v>1789</v>
      </c>
      <c r="BF79" s="123" t="s">
        <v>1789</v>
      </c>
      <c r="BG79" s="123" t="s">
        <v>1789</v>
      </c>
      <c r="BH79" s="123" t="s">
        <v>1789</v>
      </c>
      <c r="BI79" s="123" t="s">
        <v>1789</v>
      </c>
    </row>
    <row r="80" spans="1:61" x14ac:dyDescent="0.15">
      <c r="A80" t="str">
        <f>+Sheet1!A80</f>
        <v>1998Q4</v>
      </c>
      <c r="B80" s="121">
        <f>消費税調整!G80</f>
        <v>1.2310788589541307E-3</v>
      </c>
      <c r="C80">
        <f ca="1">+Sheet1!CZ80</f>
        <v>3.2358168622141823E-3</v>
      </c>
      <c r="D80">
        <f ca="1">+Sheet1!DB80</f>
        <v>-7.3569125522969731E-3</v>
      </c>
      <c r="E80">
        <f>+Sheet1!CS80</f>
        <v>1.1316818873080789E-2</v>
      </c>
      <c r="F80">
        <f ca="1">+Sheet1!CU80</f>
        <v>2.0040399245012204E-3</v>
      </c>
      <c r="G80">
        <f ca="1">+Sheet1!CV80</f>
        <v>1.8945869451327084E-3</v>
      </c>
      <c r="H80">
        <f>+Sheet1!CT80</f>
        <v>-3.1216467508480995E-2</v>
      </c>
      <c r="I80">
        <f ca="1">+Sheet1!FY80</f>
        <v>-4.8114008677164616E-3</v>
      </c>
      <c r="J80">
        <f ca="1">+Sheet1!GE80</f>
        <v>3.5307946029649357E-3</v>
      </c>
      <c r="K80">
        <f>+(1+Sheet1!FC80/100)^(1/4)-1</f>
        <v>5.7450472683240328E-4</v>
      </c>
      <c r="L80">
        <f>+Sheet1!FT80</f>
        <v>0.1154135356756761</v>
      </c>
      <c r="M80">
        <f>+Sheet1!FU80</f>
        <v>7.2276424509976178E-2</v>
      </c>
      <c r="N80">
        <f ca="1">+Sheet1!IL80</f>
        <v>2.007810216483916E-2</v>
      </c>
      <c r="O80">
        <f ca="1">+Sheet1!CW80</f>
        <v>-1.9734318926101866E-2</v>
      </c>
      <c r="P80" s="123">
        <f ca="1">+Sheet1!EZ80</f>
        <v>7.6252764935091002E-3</v>
      </c>
      <c r="Q80">
        <f>+Sheet1!IY80</f>
        <v>-3.102786488024895E-3</v>
      </c>
      <c r="R80" s="1">
        <f>+Sheet1!JB80</f>
        <v>3.4605006389466837</v>
      </c>
      <c r="S80">
        <f ca="1">+Sheet1!JE80</f>
        <v>6.045638882527106E-2</v>
      </c>
      <c r="T80">
        <f>+Sheet1!CY80</f>
        <v>-8.3422197953698669E-3</v>
      </c>
      <c r="U80">
        <f ca="1">安全金利!K78</f>
        <v>1.4499507474221573E-3</v>
      </c>
      <c r="V80">
        <f>Sheet1!GJ100</f>
        <v>-5.4266940479166836E-4</v>
      </c>
      <c r="X80" t="str">
        <f t="shared" si="83"/>
        <v>1998Q4</v>
      </c>
      <c r="Y80">
        <f t="shared" si="69"/>
        <v>9.1620327329723129E-4</v>
      </c>
      <c r="Z80">
        <f t="shared" ca="1" si="70"/>
        <v>9.0429741803302278E-4</v>
      </c>
      <c r="AA80">
        <f t="shared" ca="1" si="71"/>
        <v>-4.9415102003126862E-3</v>
      </c>
      <c r="AB80">
        <f t="shared" si="72"/>
        <v>6.1924083823983135E-3</v>
      </c>
      <c r="AC80">
        <f t="shared" ca="1" si="73"/>
        <v>-1.4373573980982325E-3</v>
      </c>
      <c r="AD80">
        <f t="shared" ca="1" si="74"/>
        <v>-6.7218875946737557E-3</v>
      </c>
      <c r="AE80">
        <f t="shared" si="75"/>
        <v>-3.7993565198563228E-2</v>
      </c>
      <c r="AF80">
        <f t="shared" ca="1" si="76"/>
        <v>-1.0501365174906869E-2</v>
      </c>
      <c r="AG80">
        <f t="shared" ca="1" si="63"/>
        <v>3.599842612503565E-3</v>
      </c>
      <c r="AH80" s="121">
        <f t="shared" si="77"/>
        <v>5.7450472683240328E-4</v>
      </c>
      <c r="AI80">
        <f t="shared" ca="1" si="78"/>
        <v>0.10980890320201731</v>
      </c>
      <c r="AJ80">
        <f t="shared" ca="1" si="79"/>
        <v>5.7539176837304293E-2</v>
      </c>
      <c r="AK80">
        <f t="shared" ca="1" si="80"/>
        <v>1.3391767659717096E-2</v>
      </c>
      <c r="AL80">
        <f t="shared" ca="1" si="81"/>
        <v>-2.7165200555370028E-2</v>
      </c>
      <c r="AM80">
        <f t="shared" ca="1" si="82"/>
        <v>5.642573331561266E-3</v>
      </c>
      <c r="AN80">
        <f t="shared" si="84"/>
        <v>-2.3256004839956965E-3</v>
      </c>
      <c r="AO80">
        <f t="shared" si="64"/>
        <v>0.36142594860392663</v>
      </c>
      <c r="AP80">
        <f t="shared" ca="1" si="65"/>
        <v>5.3228496362684993E-2</v>
      </c>
      <c r="AQ80">
        <f t="shared" si="66"/>
        <v>-7.0452163266462031E-3</v>
      </c>
      <c r="AR80">
        <f t="shared" ca="1" si="67"/>
        <v>1.4499507474221573E-3</v>
      </c>
      <c r="AS80">
        <f t="shared" si="68"/>
        <v>-3.4044187228589795E-4</v>
      </c>
      <c r="AT80" s="123" t="s">
        <v>1789</v>
      </c>
      <c r="AU80" s="123" t="s">
        <v>1789</v>
      </c>
      <c r="AV80" s="123" t="s">
        <v>1789</v>
      </c>
      <c r="AW80" s="123" t="s">
        <v>1789</v>
      </c>
      <c r="AX80" s="123">
        <v>0</v>
      </c>
      <c r="AY80" s="123">
        <v>0</v>
      </c>
      <c r="AZ80" s="123">
        <v>0</v>
      </c>
      <c r="BA80" s="123">
        <v>0</v>
      </c>
      <c r="BB80" s="123" t="s">
        <v>1789</v>
      </c>
      <c r="BC80" s="123" t="s">
        <v>1789</v>
      </c>
      <c r="BD80" s="123" t="s">
        <v>1789</v>
      </c>
      <c r="BE80" s="123" t="s">
        <v>1789</v>
      </c>
      <c r="BF80" s="123" t="s">
        <v>1789</v>
      </c>
      <c r="BG80" s="123" t="s">
        <v>1789</v>
      </c>
      <c r="BH80" s="123" t="s">
        <v>1789</v>
      </c>
      <c r="BI80" s="123" t="s">
        <v>1789</v>
      </c>
    </row>
    <row r="81" spans="1:61" x14ac:dyDescent="0.15">
      <c r="A81" t="str">
        <f>+Sheet1!A81</f>
        <v>1999Q1</v>
      </c>
      <c r="B81" s="121">
        <f>消費税調整!G81</f>
        <v>-5.6301803928832531E-3</v>
      </c>
      <c r="C81">
        <f ca="1">+Sheet1!CZ81</f>
        <v>-4.9776527659633569E-3</v>
      </c>
      <c r="D81">
        <f ca="1">+Sheet1!DB81</f>
        <v>-5.239622422904309E-3</v>
      </c>
      <c r="E81">
        <f>+Sheet1!CS81</f>
        <v>-1.509694197801343E-2</v>
      </c>
      <c r="F81">
        <f ca="1">+Sheet1!CU81</f>
        <v>2.4973882618383966E-4</v>
      </c>
      <c r="G81">
        <f ca="1">+Sheet1!CV81</f>
        <v>-5.3843783478749203E-3</v>
      </c>
      <c r="H81">
        <f>+Sheet1!CT81</f>
        <v>-2.5219889514068249E-2</v>
      </c>
      <c r="I81">
        <f ca="1">+Sheet1!FY81</f>
        <v>6.1337707225601803E-3</v>
      </c>
      <c r="J81">
        <f ca="1">+Sheet1!GE81</f>
        <v>-1.2281820052116196E-2</v>
      </c>
      <c r="K81">
        <f>+(1+Sheet1!FC81/100)^(1/4)-1</f>
        <v>3.7478924688016946E-4</v>
      </c>
      <c r="L81">
        <f>+Sheet1!FT81</f>
        <v>0.29875359527116041</v>
      </c>
      <c r="M81">
        <f>+Sheet1!FU81</f>
        <v>0.16229627894321483</v>
      </c>
      <c r="N81">
        <f ca="1">+Sheet1!IL81</f>
        <v>-2.9512340259406279E-2</v>
      </c>
      <c r="O81">
        <f ca="1">+Sheet1!CW81</f>
        <v>-1.8279449021611452E-2</v>
      </c>
      <c r="P81" s="123">
        <f ca="1">+Sheet1!EZ81</f>
        <v>-8.2368374402651736E-3</v>
      </c>
      <c r="Q81">
        <f>+Sheet1!IY81</f>
        <v>4.4552262813847719E-3</v>
      </c>
      <c r="R81" s="1">
        <f>+Sheet1!JB81</f>
        <v>3.3377290811581846</v>
      </c>
      <c r="S81">
        <f ca="1">+Sheet1!JE81</f>
        <v>-3.9933739003041889E-2</v>
      </c>
      <c r="T81">
        <f>+Sheet1!CY81</f>
        <v>-5.4639134478802172E-3</v>
      </c>
      <c r="U81">
        <f ca="1">安全金利!K79</f>
        <v>5.3541169725490612E-4</v>
      </c>
      <c r="V81">
        <f>Sheet1!GJ101</f>
        <v>-1.6101756685020014E-4</v>
      </c>
      <c r="X81" t="str">
        <f t="shared" si="83"/>
        <v>1999Q1</v>
      </c>
      <c r="Y81">
        <f t="shared" si="69"/>
        <v>-5.9450559785401529E-3</v>
      </c>
      <c r="Z81">
        <f t="shared" ca="1" si="70"/>
        <v>-7.3091722101445164E-3</v>
      </c>
      <c r="AA81">
        <f t="shared" ca="1" si="71"/>
        <v>-2.8242200709200217E-3</v>
      </c>
      <c r="AB81">
        <f t="shared" si="72"/>
        <v>-2.0221352468695906E-2</v>
      </c>
      <c r="AC81">
        <f t="shared" ca="1" si="73"/>
        <v>-3.1916584964156135E-3</v>
      </c>
      <c r="AD81">
        <f t="shared" ca="1" si="74"/>
        <v>-1.4000852887681384E-2</v>
      </c>
      <c r="AE81">
        <f t="shared" si="75"/>
        <v>-3.1996987204150479E-2</v>
      </c>
      <c r="AF81">
        <f t="shared" ca="1" si="76"/>
        <v>4.4380641536977388E-4</v>
      </c>
      <c r="AG81">
        <f t="shared" ref="AG81:AG112" ca="1" si="85">+J81-AG$1</f>
        <v>-1.2212772042577567E-2</v>
      </c>
      <c r="AH81" s="121">
        <f t="shared" si="77"/>
        <v>3.7478924688016946E-4</v>
      </c>
      <c r="AI81">
        <f t="shared" ca="1" si="78"/>
        <v>0.29314896279750163</v>
      </c>
      <c r="AJ81">
        <f t="shared" ca="1" si="79"/>
        <v>0.14755903127054296</v>
      </c>
      <c r="AK81">
        <f t="shared" ca="1" si="80"/>
        <v>-3.6198674764528344E-2</v>
      </c>
      <c r="AL81">
        <f t="shared" ca="1" si="81"/>
        <v>-2.5710330650879614E-2</v>
      </c>
      <c r="AM81">
        <f t="shared" ca="1" si="82"/>
        <v>-1.0219540602213008E-2</v>
      </c>
      <c r="AN81">
        <f t="shared" si="84"/>
        <v>5.2324122854139699E-3</v>
      </c>
      <c r="AO81">
        <f t="shared" ref="AO81:AO112" si="86">+R81-AO$1</f>
        <v>0.2386543908154275</v>
      </c>
      <c r="AP81">
        <f t="shared" ca="1" si="65"/>
        <v>-4.7161631465627948E-2</v>
      </c>
      <c r="AQ81">
        <f t="shared" si="66"/>
        <v>-4.1669099791565535E-3</v>
      </c>
      <c r="AR81">
        <f t="shared" ca="1" si="67"/>
        <v>5.3541169725490612E-4</v>
      </c>
      <c r="AS81">
        <f t="shared" si="68"/>
        <v>4.1209965655570268E-5</v>
      </c>
      <c r="AT81" s="123" t="s">
        <v>1789</v>
      </c>
      <c r="AU81" s="123" t="s">
        <v>1789</v>
      </c>
      <c r="AV81" s="123" t="s">
        <v>1789</v>
      </c>
      <c r="AW81" s="123" t="s">
        <v>1789</v>
      </c>
      <c r="AX81" s="123" t="s">
        <v>1789</v>
      </c>
      <c r="AY81" s="123" t="s">
        <v>1789</v>
      </c>
      <c r="AZ81" s="123" t="s">
        <v>1789</v>
      </c>
      <c r="BA81" s="123" t="s">
        <v>1789</v>
      </c>
      <c r="BB81" s="123" t="s">
        <v>1789</v>
      </c>
      <c r="BC81" s="123" t="s">
        <v>1789</v>
      </c>
      <c r="BD81" s="123" t="s">
        <v>1789</v>
      </c>
      <c r="BE81" s="123" t="s">
        <v>1789</v>
      </c>
      <c r="BF81" s="123" t="s">
        <v>1789</v>
      </c>
      <c r="BG81" s="123" t="s">
        <v>1789</v>
      </c>
      <c r="BH81" s="123" t="s">
        <v>1789</v>
      </c>
      <c r="BI81" s="123" t="s">
        <v>1789</v>
      </c>
    </row>
    <row r="82" spans="1:61" x14ac:dyDescent="0.15">
      <c r="A82" t="str">
        <f>+Sheet1!A82</f>
        <v>1999Q2</v>
      </c>
      <c r="B82" s="121">
        <f>消費税調整!G82</f>
        <v>-3.4846816670680014E-3</v>
      </c>
      <c r="C82">
        <f ca="1">+Sheet1!CZ82</f>
        <v>-6.7389130367129148E-4</v>
      </c>
      <c r="D82">
        <f ca="1">+Sheet1!DB82</f>
        <v>-4.5953112733559754E-3</v>
      </c>
      <c r="E82">
        <f>+Sheet1!CS82</f>
        <v>5.4194396619948971E-3</v>
      </c>
      <c r="F82">
        <f ca="1">+Sheet1!CU82</f>
        <v>2.9087652015073106E-3</v>
      </c>
      <c r="G82">
        <f ca="1">+Sheet1!CV82</f>
        <v>4.3147971446909045E-2</v>
      </c>
      <c r="H82">
        <f>+Sheet1!CT82</f>
        <v>6.7174797024520862E-3</v>
      </c>
      <c r="I82">
        <f ca="1">+Sheet1!FY82</f>
        <v>5.0522951677039823E-4</v>
      </c>
      <c r="J82">
        <f ca="1">+Sheet1!GE82</f>
        <v>-6.7150926925232885E-3</v>
      </c>
      <c r="K82">
        <f>+(1+Sheet1!FC82/100)^(1/4)-1</f>
        <v>7.4991563976167797E-5</v>
      </c>
      <c r="L82">
        <f>+Sheet1!FT82</f>
        <v>2.0054407474996427E-3</v>
      </c>
      <c r="M82">
        <f>+Sheet1!FU82</f>
        <v>0.15587339878494813</v>
      </c>
      <c r="N82">
        <f ca="1">+Sheet1!IL82</f>
        <v>7.883895821341658E-3</v>
      </c>
      <c r="O82">
        <f ca="1">+Sheet1!CW82</f>
        <v>1.9698698323546055E-2</v>
      </c>
      <c r="P82" s="123">
        <f ca="1">+Sheet1!EZ82</f>
        <v>8.1801148082209958E-3</v>
      </c>
      <c r="Q82">
        <f>+Sheet1!IY82</f>
        <v>-3.6780241001756926E-3</v>
      </c>
      <c r="R82" s="1">
        <f>+Sheet1!JB82</f>
        <v>3.1724313964318975</v>
      </c>
      <c r="S82">
        <f ca="1">+Sheet1!JE82</f>
        <v>-3.7034555617207273E-3</v>
      </c>
      <c r="T82">
        <f>+Sheet1!CY82</f>
        <v>-5.9057873368662979E-3</v>
      </c>
      <c r="U82">
        <f ca="1">安全金利!K80</f>
        <v>7.5682035154489569E-4</v>
      </c>
      <c r="V82">
        <f>Sheet1!GJ102</f>
        <v>-7.0898292859038192E-4</v>
      </c>
      <c r="X82" t="str">
        <f t="shared" si="83"/>
        <v>1999Q2</v>
      </c>
      <c r="Y82">
        <f t="shared" si="69"/>
        <v>-3.7995572527249008E-3</v>
      </c>
      <c r="Z82">
        <f t="shared" ca="1" si="70"/>
        <v>-3.005410747852451E-3</v>
      </c>
      <c r="AA82">
        <f t="shared" ca="1" si="71"/>
        <v>-2.1799089213716881E-3</v>
      </c>
      <c r="AB82">
        <f t="shared" si="72"/>
        <v>2.9502917131242132E-4</v>
      </c>
      <c r="AC82">
        <f t="shared" ca="1" si="73"/>
        <v>-5.3263212109214229E-4</v>
      </c>
      <c r="AD82">
        <f t="shared" ca="1" si="74"/>
        <v>3.4531496907102582E-2</v>
      </c>
      <c r="AE82">
        <f t="shared" si="75"/>
        <v>-5.9617987630146592E-5</v>
      </c>
      <c r="AF82">
        <f t="shared" ca="1" si="76"/>
        <v>-5.184734790420008E-3</v>
      </c>
      <c r="AG82">
        <f t="shared" ca="1" si="85"/>
        <v>-6.6460446829846595E-3</v>
      </c>
      <c r="AH82" s="121">
        <f t="shared" si="77"/>
        <v>7.4991563976167797E-5</v>
      </c>
      <c r="AI82">
        <f t="shared" ca="1" si="78"/>
        <v>-3.5991917261591518E-3</v>
      </c>
      <c r="AJ82">
        <f t="shared" ca="1" si="79"/>
        <v>0.14113615111227626</v>
      </c>
      <c r="AK82">
        <f t="shared" ca="1" si="80"/>
        <v>1.1975613162195928E-3</v>
      </c>
      <c r="AL82">
        <f t="shared" ca="1" si="81"/>
        <v>1.2267816694277893E-2</v>
      </c>
      <c r="AM82">
        <f t="shared" ca="1" si="82"/>
        <v>6.1974116462731616E-3</v>
      </c>
      <c r="AN82">
        <f t="shared" si="84"/>
        <v>-2.9008380961464942E-3</v>
      </c>
      <c r="AO82">
        <f t="shared" si="86"/>
        <v>7.3356706089140467E-2</v>
      </c>
      <c r="AP82">
        <f t="shared" ca="1" si="65"/>
        <v>-1.093134802430679E-2</v>
      </c>
      <c r="AQ82">
        <f t="shared" si="66"/>
        <v>-4.6087838681426341E-3</v>
      </c>
      <c r="AR82">
        <f t="shared" ca="1" si="67"/>
        <v>7.5682035154489569E-4</v>
      </c>
      <c r="AS82">
        <f t="shared" si="68"/>
        <v>-5.0675539608461152E-4</v>
      </c>
      <c r="AT82" s="123" t="s">
        <v>1789</v>
      </c>
      <c r="AU82" s="123" t="s">
        <v>1789</v>
      </c>
      <c r="AV82" s="123" t="s">
        <v>1789</v>
      </c>
      <c r="AW82" s="123" t="s">
        <v>1789</v>
      </c>
      <c r="AX82" s="123" t="s">
        <v>1789</v>
      </c>
      <c r="AY82" s="123" t="s">
        <v>1789</v>
      </c>
      <c r="AZ82" s="123" t="s">
        <v>1789</v>
      </c>
      <c r="BA82" s="123" t="s">
        <v>1789</v>
      </c>
      <c r="BB82" s="123" t="s">
        <v>1789</v>
      </c>
      <c r="BC82" s="123" t="s">
        <v>1789</v>
      </c>
      <c r="BD82" s="123" t="s">
        <v>1789</v>
      </c>
      <c r="BE82" s="123" t="s">
        <v>1789</v>
      </c>
      <c r="BF82" s="123" t="s">
        <v>1789</v>
      </c>
      <c r="BG82" s="123" t="s">
        <v>1789</v>
      </c>
      <c r="BH82" s="123" t="s">
        <v>1789</v>
      </c>
      <c r="BI82" s="123" t="s">
        <v>1789</v>
      </c>
    </row>
    <row r="83" spans="1:61" x14ac:dyDescent="0.15">
      <c r="A83" t="str">
        <f>+Sheet1!A83</f>
        <v>1999Q3</v>
      </c>
      <c r="B83" s="121">
        <f>消費税調整!G83</f>
        <v>-6.0615996447635915E-3</v>
      </c>
      <c r="C83">
        <f ca="1">+Sheet1!CZ83</f>
        <v>-3.2514373862689827E-4</v>
      </c>
      <c r="D83">
        <f ca="1">+Sheet1!DB83</f>
        <v>-3.2406450715355911E-3</v>
      </c>
      <c r="E83">
        <f>+Sheet1!CS83</f>
        <v>4.2987455237288663E-3</v>
      </c>
      <c r="F83">
        <f ca="1">+Sheet1!CU83</f>
        <v>2.6906494361178916E-3</v>
      </c>
      <c r="G83">
        <f ca="1">+Sheet1!CV83</f>
        <v>1.5645849268906109E-2</v>
      </c>
      <c r="H83">
        <f>+Sheet1!CT83</f>
        <v>-4.1365247040153416E-3</v>
      </c>
      <c r="I83">
        <f ca="1">+Sheet1!FY83</f>
        <v>-8.5197565203873928E-3</v>
      </c>
      <c r="J83">
        <f ca="1">+Sheet1!GE83</f>
        <v>9.0664524720046932E-3</v>
      </c>
      <c r="K83">
        <f>+(1+Sheet1!FC83/100)^(1/4)-1</f>
        <v>7.4991563976167797E-5</v>
      </c>
      <c r="L83">
        <f>+Sheet1!FT83</f>
        <v>0.17922813978918434</v>
      </c>
      <c r="M83">
        <f>+Sheet1!FU83</f>
        <v>7.3561560550097646E-2</v>
      </c>
      <c r="N83">
        <f ca="1">+Sheet1!IL83</f>
        <v>5.8651599777578087E-3</v>
      </c>
      <c r="O83">
        <f ca="1">+Sheet1!CW83</f>
        <v>3.040479282591102E-3</v>
      </c>
      <c r="P83" s="123">
        <f ca="1">+Sheet1!EZ83</f>
        <v>-2.9241224012397584E-3</v>
      </c>
      <c r="Q83">
        <f>+Sheet1!IY83</f>
        <v>1.2109973791961824E-2</v>
      </c>
      <c r="R83" s="1">
        <f>+Sheet1!JB83</f>
        <v>3.1037706181457398</v>
      </c>
      <c r="S83">
        <f ca="1">+Sheet1!JE83</f>
        <v>9.9021200578659416E-4</v>
      </c>
      <c r="T83">
        <f>+Sheet1!CY83</f>
        <v>-2.6024509544137382E-3</v>
      </c>
      <c r="U83">
        <f ca="1">安全金利!K81</f>
        <v>5.461969227473773E-4</v>
      </c>
      <c r="V83">
        <f>Sheet1!GJ103</f>
        <v>-2.872851922085726E-4</v>
      </c>
      <c r="X83" t="str">
        <f t="shared" si="83"/>
        <v>1999Q3</v>
      </c>
      <c r="Y83">
        <f t="shared" si="69"/>
        <v>-6.3764752304204912E-3</v>
      </c>
      <c r="Z83">
        <f t="shared" ca="1" si="70"/>
        <v>-2.6566631828080578E-3</v>
      </c>
      <c r="AA83">
        <f t="shared" ca="1" si="71"/>
        <v>-8.2524271955130386E-4</v>
      </c>
      <c r="AB83">
        <f t="shared" si="72"/>
        <v>-8.2566496695360946E-4</v>
      </c>
      <c r="AC83">
        <f t="shared" ca="1" si="73"/>
        <v>-7.5074788648156129E-4</v>
      </c>
      <c r="AD83">
        <f t="shared" ca="1" si="74"/>
        <v>7.0293747290996449E-3</v>
      </c>
      <c r="AE83">
        <f t="shared" si="75"/>
        <v>-1.0913622394097575E-2</v>
      </c>
      <c r="AF83">
        <f t="shared" ca="1" si="76"/>
        <v>-1.42097208275778E-2</v>
      </c>
      <c r="AG83">
        <f t="shared" ca="1" si="85"/>
        <v>9.1355004815433221E-3</v>
      </c>
      <c r="AH83" s="121">
        <f t="shared" si="77"/>
        <v>7.4991563976167797E-5</v>
      </c>
      <c r="AI83">
        <f t="shared" ca="1" si="78"/>
        <v>0.17362350731552553</v>
      </c>
      <c r="AJ83">
        <f t="shared" ca="1" si="79"/>
        <v>5.8824312877425761E-2</v>
      </c>
      <c r="AK83">
        <f t="shared" ca="1" si="80"/>
        <v>-8.2117452736425647E-4</v>
      </c>
      <c r="AL83">
        <f t="shared" ca="1" si="81"/>
        <v>-4.3904023466770593E-3</v>
      </c>
      <c r="AM83">
        <f t="shared" ca="1" si="82"/>
        <v>-4.9068255631875921E-3</v>
      </c>
      <c r="AN83">
        <f t="shared" si="84"/>
        <v>1.2887159795991022E-2</v>
      </c>
      <c r="AO83">
        <f t="shared" si="86"/>
        <v>4.69592780298278E-3</v>
      </c>
      <c r="AP83">
        <f t="shared" ca="1" si="65"/>
        <v>-6.2376804567994687E-3</v>
      </c>
      <c r="AQ83">
        <f t="shared" si="66"/>
        <v>-1.3054474856900743E-3</v>
      </c>
      <c r="AR83">
        <f t="shared" ca="1" si="67"/>
        <v>5.461969227473773E-4</v>
      </c>
      <c r="AS83">
        <f t="shared" si="68"/>
        <v>-8.5057659702802188E-5</v>
      </c>
      <c r="AT83" s="123" t="s">
        <v>1789</v>
      </c>
      <c r="AU83" s="123" t="s">
        <v>1789</v>
      </c>
      <c r="AV83" s="123" t="s">
        <v>1789</v>
      </c>
      <c r="AW83" s="123" t="s">
        <v>1789</v>
      </c>
      <c r="AX83" s="123" t="s">
        <v>1789</v>
      </c>
      <c r="AY83" s="123" t="s">
        <v>1789</v>
      </c>
      <c r="AZ83" s="123" t="s">
        <v>1789</v>
      </c>
      <c r="BA83" s="123" t="s">
        <v>1789</v>
      </c>
      <c r="BB83" s="123" t="s">
        <v>1789</v>
      </c>
      <c r="BC83" s="123" t="s">
        <v>1789</v>
      </c>
      <c r="BD83" s="123" t="s">
        <v>1789</v>
      </c>
      <c r="BE83" s="123" t="s">
        <v>1789</v>
      </c>
      <c r="BF83" s="123" t="s">
        <v>1789</v>
      </c>
      <c r="BG83" s="123" t="s">
        <v>1789</v>
      </c>
      <c r="BH83" s="123" t="s">
        <v>1789</v>
      </c>
      <c r="BI83" s="123" t="s">
        <v>1789</v>
      </c>
    </row>
    <row r="84" spans="1:61" x14ac:dyDescent="0.15">
      <c r="A84" t="str">
        <f>+Sheet1!A84</f>
        <v>1999Q4</v>
      </c>
      <c r="B84" s="121">
        <f>消費税調整!G84</f>
        <v>-2.5344352142368013E-3</v>
      </c>
      <c r="C84">
        <f ca="1">+Sheet1!CZ84</f>
        <v>-3.6602984382291875E-3</v>
      </c>
      <c r="D84">
        <f ca="1">+Sheet1!DB84</f>
        <v>-4.4062152901994407E-3</v>
      </c>
      <c r="E84">
        <f>+Sheet1!CS84</f>
        <v>1.4104765374240869E-3</v>
      </c>
      <c r="F84">
        <f ca="1">+Sheet1!CU84</f>
        <v>1.4398034559364645E-3</v>
      </c>
      <c r="G84">
        <f ca="1">+Sheet1!CV84</f>
        <v>-1.5647419312541426E-2</v>
      </c>
      <c r="H84">
        <f>+Sheet1!CT84</f>
        <v>1.6082361628897823E-2</v>
      </c>
      <c r="I84">
        <f ca="1">+Sheet1!FY84</f>
        <v>3.6858470026868498E-3</v>
      </c>
      <c r="J84">
        <f ca="1">+Sheet1!GE84</f>
        <v>-4.6863263293756997E-3</v>
      </c>
      <c r="K84">
        <f>+(1+Sheet1!FC84/100)^(1/4)-1</f>
        <v>5.8328229861182024E-5</v>
      </c>
      <c r="L84">
        <f>+Sheet1!FT84</f>
        <v>-0.16101706003947594</v>
      </c>
      <c r="M84">
        <f>+Sheet1!FU84</f>
        <v>0.19851759186280252</v>
      </c>
      <c r="N84">
        <f ca="1">+Sheet1!IL84</f>
        <v>1.3905348526333755E-3</v>
      </c>
      <c r="O84">
        <f ca="1">+Sheet1!CW84</f>
        <v>4.6145929567341804E-3</v>
      </c>
      <c r="P84" s="123">
        <f ca="1">+Sheet1!EZ84</f>
        <v>2.9378445944956695E-3</v>
      </c>
      <c r="Q84">
        <f>+Sheet1!IY84</f>
        <v>1.1123649312956806E-2</v>
      </c>
      <c r="R84" s="1">
        <f>+Sheet1!JB84</f>
        <v>3.1720162912491161</v>
      </c>
      <c r="S84">
        <f ca="1">+Sheet1!JE84</f>
        <v>1.1551097419542037E-3</v>
      </c>
      <c r="T84">
        <f>+Sheet1!CY84</f>
        <v>-3.2654060760729645E-3</v>
      </c>
      <c r="U84">
        <f ca="1">安全金利!K82</f>
        <v>5.1017594211977269E-4</v>
      </c>
      <c r="V84">
        <f>Sheet1!GJ104</f>
        <v>-5.3239680269937537E-4</v>
      </c>
      <c r="X84" t="str">
        <f t="shared" si="83"/>
        <v>1999Q4</v>
      </c>
      <c r="Y84">
        <f t="shared" si="69"/>
        <v>-2.8493107998937006E-3</v>
      </c>
      <c r="Z84">
        <f t="shared" ca="1" si="70"/>
        <v>-5.991817882410347E-3</v>
      </c>
      <c r="AA84">
        <f t="shared" ca="1" si="71"/>
        <v>-1.9908129382151534E-3</v>
      </c>
      <c r="AB84">
        <f t="shared" si="72"/>
        <v>-3.7139339532583889E-3</v>
      </c>
      <c r="AC84">
        <f t="shared" ca="1" si="73"/>
        <v>-2.0015938666629882E-3</v>
      </c>
      <c r="AD84">
        <f t="shared" ca="1" si="74"/>
        <v>-2.4263893852347888E-2</v>
      </c>
      <c r="AE84">
        <f t="shared" si="75"/>
        <v>9.3052639388155889E-3</v>
      </c>
      <c r="AF84">
        <f t="shared" ca="1" si="76"/>
        <v>-2.0041173045035566E-3</v>
      </c>
      <c r="AG84">
        <f t="shared" ca="1" si="85"/>
        <v>-4.6172783198370707E-3</v>
      </c>
      <c r="AH84" s="121">
        <f t="shared" si="77"/>
        <v>5.8328229861182024E-5</v>
      </c>
      <c r="AI84">
        <f t="shared" ca="1" si="78"/>
        <v>-0.16662169251313474</v>
      </c>
      <c r="AJ84">
        <f t="shared" ca="1" si="79"/>
        <v>0.18378034419013065</v>
      </c>
      <c r="AK84">
        <f t="shared" ca="1" si="80"/>
        <v>-5.2957996524886902E-3</v>
      </c>
      <c r="AL84">
        <f t="shared" ca="1" si="81"/>
        <v>-2.8162886725339809E-3</v>
      </c>
      <c r="AM84">
        <f t="shared" ca="1" si="82"/>
        <v>9.5514143254783529E-4</v>
      </c>
      <c r="AN84">
        <f t="shared" si="84"/>
        <v>1.1900835316986004E-2</v>
      </c>
      <c r="AO84">
        <f t="shared" si="86"/>
        <v>7.2941600906359039E-2</v>
      </c>
      <c r="AP84">
        <f t="shared" ca="1" si="65"/>
        <v>-6.0727827206318594E-3</v>
      </c>
      <c r="AQ84">
        <f t="shared" si="66"/>
        <v>-1.9684026073493004E-3</v>
      </c>
      <c r="AR84">
        <f t="shared" ca="1" si="67"/>
        <v>5.1017594211977269E-4</v>
      </c>
      <c r="AS84">
        <f t="shared" si="68"/>
        <v>-3.3016927019360496E-4</v>
      </c>
      <c r="AT84" s="123" t="s">
        <v>1789</v>
      </c>
      <c r="AU84" s="123" t="s">
        <v>1789</v>
      </c>
      <c r="AV84" s="123" t="s">
        <v>1789</v>
      </c>
      <c r="AW84" s="123" t="s">
        <v>1789</v>
      </c>
      <c r="AX84" s="123" t="s">
        <v>1789</v>
      </c>
      <c r="AY84" s="123" t="s">
        <v>1789</v>
      </c>
      <c r="AZ84" s="123" t="s">
        <v>1789</v>
      </c>
      <c r="BA84" s="123" t="s">
        <v>1789</v>
      </c>
      <c r="BB84" s="123" t="s">
        <v>1789</v>
      </c>
      <c r="BC84" s="123" t="s">
        <v>1789</v>
      </c>
      <c r="BD84" s="123" t="s">
        <v>1789</v>
      </c>
      <c r="BE84" s="123" t="s">
        <v>1789</v>
      </c>
      <c r="BF84" s="123" t="s">
        <v>1789</v>
      </c>
      <c r="BG84" s="123" t="s">
        <v>1789</v>
      </c>
      <c r="BH84" s="123" t="s">
        <v>1789</v>
      </c>
      <c r="BI84" s="123" t="s">
        <v>1789</v>
      </c>
    </row>
    <row r="85" spans="1:61" x14ac:dyDescent="0.15">
      <c r="A85" t="str">
        <f>+Sheet1!A85</f>
        <v>2000Q1</v>
      </c>
      <c r="B85" s="121">
        <f>消費税調整!G85</f>
        <v>-3.6138760411353614E-3</v>
      </c>
      <c r="C85">
        <f ca="1">+Sheet1!CZ85</f>
        <v>-1.2611234167592415E-3</v>
      </c>
      <c r="D85">
        <f ca="1">+Sheet1!DB85</f>
        <v>5.2905539821871057E-4</v>
      </c>
      <c r="E85">
        <f>+Sheet1!CS85</f>
        <v>1.9197070461448806E-2</v>
      </c>
      <c r="F85">
        <f ca="1">+Sheet1!CU85</f>
        <v>7.9125955235393453E-3</v>
      </c>
      <c r="G85">
        <f ca="1">+Sheet1!CV85</f>
        <v>2.7539880249016331E-2</v>
      </c>
      <c r="H85">
        <f>+Sheet1!CT85</f>
        <v>3.6860806341647623E-2</v>
      </c>
      <c r="I85">
        <f ca="1">+Sheet1!FY85</f>
        <v>-6.4586279947254997E-3</v>
      </c>
      <c r="J85">
        <f ca="1">+Sheet1!GE85</f>
        <v>1.07818108701754E-2</v>
      </c>
      <c r="K85">
        <f>+(1+Sheet1!FC85/100)^(1/4)-1</f>
        <v>5.8328229861182024E-5</v>
      </c>
      <c r="L85">
        <f>+Sheet1!FT85</f>
        <v>-6.5586325784054321E-3</v>
      </c>
      <c r="M85">
        <f>+Sheet1!FU85</f>
        <v>3.0138883664028436E-3</v>
      </c>
      <c r="N85">
        <f ca="1">+Sheet1!IL85</f>
        <v>2.9957391028105559E-2</v>
      </c>
      <c r="O85">
        <f ca="1">+Sheet1!CW85</f>
        <v>3.3532027733476973E-2</v>
      </c>
      <c r="P85" s="123">
        <f ca="1">+Sheet1!EZ85</f>
        <v>1.0843181570219011E-2</v>
      </c>
      <c r="Q85">
        <f>+Sheet1!IY85</f>
        <v>5.5779763373814935E-3</v>
      </c>
      <c r="R85" s="1">
        <f>+Sheet1!JB85</f>
        <v>3.1409927323333844</v>
      </c>
      <c r="S85">
        <f ca="1">+Sheet1!JE85</f>
        <v>2.1164318858742773E-2</v>
      </c>
      <c r="T85">
        <f>+Sheet1!CY85</f>
        <v>2.0931395657769764E-3</v>
      </c>
      <c r="U85">
        <f ca="1">安全金利!K83</f>
        <v>2.6826948741498491E-4</v>
      </c>
      <c r="V85">
        <f>Sheet1!GJ105</f>
        <v>-1.0228043918565344E-4</v>
      </c>
      <c r="X85" t="str">
        <f t="shared" si="83"/>
        <v>2000Q1</v>
      </c>
      <c r="Y85">
        <f t="shared" si="69"/>
        <v>-3.9287516267922607E-3</v>
      </c>
      <c r="Z85">
        <f t="shared" ca="1" si="70"/>
        <v>-3.5926428609404011E-3</v>
      </c>
      <c r="AA85">
        <f t="shared" ca="1" si="71"/>
        <v>2.944457750202998E-3</v>
      </c>
      <c r="AB85">
        <f t="shared" si="72"/>
        <v>1.407265997076633E-2</v>
      </c>
      <c r="AC85">
        <f t="shared" ca="1" si="73"/>
        <v>4.4711982009398923E-3</v>
      </c>
      <c r="AD85">
        <f t="shared" ca="1" si="74"/>
        <v>1.8923405709209869E-2</v>
      </c>
      <c r="AE85">
        <f t="shared" si="75"/>
        <v>3.0083708651565389E-2</v>
      </c>
      <c r="AF85">
        <f t="shared" ca="1" si="76"/>
        <v>-1.2148592301915905E-2</v>
      </c>
      <c r="AG85">
        <f t="shared" ca="1" si="85"/>
        <v>1.0850858879714029E-2</v>
      </c>
      <c r="AH85" s="121">
        <f t="shared" si="77"/>
        <v>5.8328229861182024E-5</v>
      </c>
      <c r="AI85">
        <f t="shared" ca="1" si="78"/>
        <v>-1.2163265052064227E-2</v>
      </c>
      <c r="AJ85">
        <f t="shared" ca="1" si="79"/>
        <v>-1.1723359306269039E-2</v>
      </c>
      <c r="AK85">
        <f t="shared" ca="1" si="80"/>
        <v>2.3271056522983495E-2</v>
      </c>
      <c r="AL85">
        <f t="shared" ca="1" si="81"/>
        <v>2.610114610420881E-2</v>
      </c>
      <c r="AM85">
        <f t="shared" ca="1" si="82"/>
        <v>8.860478408271177E-3</v>
      </c>
      <c r="AN85">
        <f t="shared" si="84"/>
        <v>6.3551623414106915E-3</v>
      </c>
      <c r="AO85">
        <f t="shared" si="86"/>
        <v>4.1918041990627319E-2</v>
      </c>
      <c r="AP85">
        <f t="shared" ca="1" si="65"/>
        <v>1.393642639615671E-2</v>
      </c>
      <c r="AQ85">
        <f t="shared" si="66"/>
        <v>3.3901430345006402E-3</v>
      </c>
      <c r="AR85">
        <f t="shared" ca="1" si="67"/>
        <v>2.6826948741498491E-4</v>
      </c>
      <c r="AS85">
        <f t="shared" si="68"/>
        <v>9.9947093320116971E-5</v>
      </c>
      <c r="AT85" s="123" t="s">
        <v>1789</v>
      </c>
      <c r="AU85" s="123" t="s">
        <v>1789</v>
      </c>
      <c r="AV85" s="123" t="s">
        <v>1789</v>
      </c>
      <c r="AW85" s="123" t="s">
        <v>1789</v>
      </c>
      <c r="AX85" s="123" t="s">
        <v>1789</v>
      </c>
      <c r="AY85" s="123" t="s">
        <v>1789</v>
      </c>
      <c r="AZ85" s="123" t="s">
        <v>1789</v>
      </c>
      <c r="BA85" s="123" t="s">
        <v>1789</v>
      </c>
      <c r="BB85" s="123" t="s">
        <v>1789</v>
      </c>
      <c r="BC85" s="123" t="s">
        <v>1789</v>
      </c>
      <c r="BD85" s="123" t="s">
        <v>1789</v>
      </c>
      <c r="BE85" s="123" t="s">
        <v>1789</v>
      </c>
      <c r="BF85" s="123" t="s">
        <v>1789</v>
      </c>
      <c r="BG85" s="123" t="s">
        <v>1789</v>
      </c>
      <c r="BH85" s="123" t="s">
        <v>1789</v>
      </c>
      <c r="BI85" s="123" t="s">
        <v>1789</v>
      </c>
    </row>
    <row r="86" spans="1:61" x14ac:dyDescent="0.15">
      <c r="A86" t="str">
        <f>+Sheet1!A86</f>
        <v>2000Q2</v>
      </c>
      <c r="B86" s="121">
        <f>消費税調整!G86</f>
        <v>-3.3438037173563703E-3</v>
      </c>
      <c r="C86">
        <f ca="1">+Sheet1!CZ86</f>
        <v>-2.7406203893693662E-4</v>
      </c>
      <c r="D86">
        <f ca="1">+Sheet1!DB86</f>
        <v>-1.0199388975082399E-2</v>
      </c>
      <c r="E86">
        <f>+Sheet1!CS86</f>
        <v>3.3039507042810752E-3</v>
      </c>
      <c r="F86">
        <f ca="1">+Sheet1!CU86</f>
        <v>-2.9663424077066461E-3</v>
      </c>
      <c r="G86">
        <f ca="1">+Sheet1!CV86</f>
        <v>1.2720310341185386E-2</v>
      </c>
      <c r="H86">
        <f>+Sheet1!CT86</f>
        <v>-1.3678429159222141E-2</v>
      </c>
      <c r="I86">
        <f ca="1">+Sheet1!FY86</f>
        <v>5.3938748828381887E-3</v>
      </c>
      <c r="J86">
        <f ca="1">+Sheet1!GE86</f>
        <v>-6.8281617365703639E-3</v>
      </c>
      <c r="K86">
        <f>+(1+Sheet1!FC86/100)^(1/4)-1</f>
        <v>4.9996250437445156E-5</v>
      </c>
      <c r="L86">
        <f>+Sheet1!FT86</f>
        <v>-9.1382351700412631E-2</v>
      </c>
      <c r="M86">
        <f>+Sheet1!FU86</f>
        <v>-6.2260592741806946E-2</v>
      </c>
      <c r="N86">
        <f ca="1">+Sheet1!IL86</f>
        <v>9.2324271376923988E-3</v>
      </c>
      <c r="O86">
        <f ca="1">+Sheet1!CW86</f>
        <v>-4.1987986424090514E-3</v>
      </c>
      <c r="P86" s="123">
        <f ca="1">+Sheet1!EZ86</f>
        <v>3.388704488721347E-3</v>
      </c>
      <c r="Q86">
        <f>+Sheet1!IY86</f>
        <v>6.0764674642384813E-3</v>
      </c>
      <c r="R86" s="1">
        <f>+Sheet1!JB86</f>
        <v>3.2034330334799384</v>
      </c>
      <c r="S86">
        <f ca="1">+Sheet1!JE86</f>
        <v>2.4605926671410799E-2</v>
      </c>
      <c r="T86">
        <f>+Sheet1!CY86</f>
        <v>-7.9831679800180886E-3</v>
      </c>
      <c r="U86">
        <f ca="1">安全金利!K84</f>
        <v>3.2852558217033589E-4</v>
      </c>
      <c r="V86">
        <f>Sheet1!GJ106</f>
        <v>-1.2053632560096374E-3</v>
      </c>
      <c r="X86" t="str">
        <f t="shared" si="83"/>
        <v>2000Q2</v>
      </c>
      <c r="Y86">
        <f t="shared" si="69"/>
        <v>-3.6586793030132696E-3</v>
      </c>
      <c r="Z86">
        <f t="shared" ca="1" si="70"/>
        <v>-2.6055814831180959E-3</v>
      </c>
      <c r="AA86">
        <f t="shared" ca="1" si="71"/>
        <v>-7.783986623098111E-3</v>
      </c>
      <c r="AB86">
        <f t="shared" si="72"/>
        <v>-1.8204597864014006E-3</v>
      </c>
      <c r="AC86">
        <f t="shared" ca="1" si="73"/>
        <v>-6.4077397303060994E-3</v>
      </c>
      <c r="AD86">
        <f t="shared" ca="1" si="74"/>
        <v>4.1038358013789217E-3</v>
      </c>
      <c r="AE86">
        <f t="shared" si="75"/>
        <v>-2.0455526849304375E-2</v>
      </c>
      <c r="AF86">
        <f t="shared" ca="1" si="76"/>
        <v>-2.9608942435221768E-4</v>
      </c>
      <c r="AG86">
        <f t="shared" ca="1" si="85"/>
        <v>-6.7591137270317349E-3</v>
      </c>
      <c r="AH86" s="121">
        <f t="shared" si="77"/>
        <v>4.9996250437445156E-5</v>
      </c>
      <c r="AI86">
        <f t="shared" ca="1" si="78"/>
        <v>-9.6986984174071422E-2</v>
      </c>
      <c r="AJ86">
        <f t="shared" ca="1" si="79"/>
        <v>-7.6997840414478824E-2</v>
      </c>
      <c r="AK86">
        <f t="shared" ca="1" si="80"/>
        <v>2.5460926325703336E-3</v>
      </c>
      <c r="AL86">
        <f t="shared" ca="1" si="81"/>
        <v>-1.1629680271677212E-2</v>
      </c>
      <c r="AM86">
        <f t="shared" ca="1" si="82"/>
        <v>1.4060013267735128E-3</v>
      </c>
      <c r="AN86">
        <f t="shared" si="84"/>
        <v>6.8536534682676793E-3</v>
      </c>
      <c r="AO86">
        <f t="shared" si="86"/>
        <v>0.10435834313718129</v>
      </c>
      <c r="AP86">
        <f t="shared" ca="1" si="65"/>
        <v>1.7378034208824736E-2</v>
      </c>
      <c r="AQ86">
        <f t="shared" si="66"/>
        <v>-6.6861645112944249E-3</v>
      </c>
      <c r="AR86">
        <f t="shared" ca="1" si="67"/>
        <v>3.2852558217033589E-4</v>
      </c>
      <c r="AS86">
        <f t="shared" si="68"/>
        <v>-1.0031357235038671E-3</v>
      </c>
      <c r="AT86" s="123" t="s">
        <v>1789</v>
      </c>
      <c r="AU86" s="123" t="s">
        <v>1789</v>
      </c>
      <c r="AV86" s="123" t="s">
        <v>1789</v>
      </c>
      <c r="AW86" s="123" t="s">
        <v>1789</v>
      </c>
      <c r="AX86" s="123" t="s">
        <v>1789</v>
      </c>
      <c r="AY86" s="123" t="s">
        <v>1789</v>
      </c>
      <c r="AZ86" s="123" t="s">
        <v>1789</v>
      </c>
      <c r="BA86" s="123" t="s">
        <v>1789</v>
      </c>
      <c r="BB86" s="123" t="s">
        <v>1789</v>
      </c>
      <c r="BC86" s="123" t="s">
        <v>1789</v>
      </c>
      <c r="BD86" s="123" t="s">
        <v>1789</v>
      </c>
      <c r="BE86" s="123" t="s">
        <v>1789</v>
      </c>
      <c r="BF86" s="123" t="s">
        <v>1789</v>
      </c>
      <c r="BG86" s="123" t="s">
        <v>1789</v>
      </c>
      <c r="BH86" s="123" t="s">
        <v>1789</v>
      </c>
      <c r="BI86" s="123" t="s">
        <v>1789</v>
      </c>
    </row>
    <row r="87" spans="1:61" x14ac:dyDescent="0.15">
      <c r="A87" t="str">
        <f>+Sheet1!A87</f>
        <v>2000Q3</v>
      </c>
      <c r="B87" s="121">
        <f>消費税調整!G87</f>
        <v>-2.416972809597405E-3</v>
      </c>
      <c r="C87">
        <f ca="1">+Sheet1!CZ87</f>
        <v>-3.4613803747873649E-4</v>
      </c>
      <c r="D87">
        <f ca="1">+Sheet1!DB87</f>
        <v>-6.4244746346352509E-3</v>
      </c>
      <c r="E87">
        <f>+Sheet1!CS87</f>
        <v>1.4152499551236116E-3</v>
      </c>
      <c r="F87">
        <f ca="1">+Sheet1!CU87</f>
        <v>-6.0755929927591636E-4</v>
      </c>
      <c r="G87">
        <f ca="1">+Sheet1!CV87</f>
        <v>1.8903922704457912E-2</v>
      </c>
      <c r="H87">
        <f>+Sheet1!CT87</f>
        <v>3.3145857810358656E-2</v>
      </c>
      <c r="I87">
        <f ca="1">+Sheet1!FY87</f>
        <v>4.6090212641382551E-3</v>
      </c>
      <c r="J87">
        <f ca="1">+Sheet1!GE87</f>
        <v>-4.0079854340561771E-4</v>
      </c>
      <c r="K87">
        <f>+(1+Sheet1!FC87/100)^(1/4)-1</f>
        <v>3.5814089004659877E-4</v>
      </c>
      <c r="L87">
        <f>+Sheet1!FT87</f>
        <v>4.2147057003096046E-2</v>
      </c>
      <c r="M87">
        <f>+Sheet1!FU87</f>
        <v>-8.0956008901379287E-2</v>
      </c>
      <c r="N87">
        <f ca="1">+Sheet1!IL87</f>
        <v>3.3954676241693105E-3</v>
      </c>
      <c r="O87">
        <f ca="1">+Sheet1!CW87</f>
        <v>2.8011742349453722E-2</v>
      </c>
      <c r="P87" s="123">
        <f ca="1">+Sheet1!EZ87</f>
        <v>-2.4118140268487064E-3</v>
      </c>
      <c r="Q87">
        <f>+Sheet1!IY87</f>
        <v>1.8317814216279335E-4</v>
      </c>
      <c r="R87" s="1">
        <f>+Sheet1!JB87</f>
        <v>3.1112320633349828</v>
      </c>
      <c r="S87">
        <f ca="1">+Sheet1!JE87</f>
        <v>-1.6701558067956482E-2</v>
      </c>
      <c r="T87">
        <f>+Sheet1!CY87</f>
        <v>-4.0552079859974737E-3</v>
      </c>
      <c r="U87">
        <f ca="1">安全金利!K85</f>
        <v>3.571751703119741E-4</v>
      </c>
      <c r="V87">
        <f>Sheet1!GJ107</f>
        <v>-1.0613602219085268E-3</v>
      </c>
      <c r="X87" t="str">
        <f t="shared" si="83"/>
        <v>2000Q3</v>
      </c>
      <c r="Y87">
        <f t="shared" si="69"/>
        <v>-2.7318483952543044E-3</v>
      </c>
      <c r="Z87">
        <f t="shared" ca="1" si="70"/>
        <v>-2.6776574816598959E-3</v>
      </c>
      <c r="AA87">
        <f t="shared" ca="1" si="71"/>
        <v>-4.0090722826509641E-3</v>
      </c>
      <c r="AB87">
        <f t="shared" si="72"/>
        <v>-3.7091605355588642E-3</v>
      </c>
      <c r="AC87">
        <f t="shared" ca="1" si="73"/>
        <v>-4.0489566218753692E-3</v>
      </c>
      <c r="AD87">
        <f t="shared" ca="1" si="74"/>
        <v>1.0287448164651448E-2</v>
      </c>
      <c r="AE87">
        <f t="shared" si="75"/>
        <v>2.6368760120276422E-2</v>
      </c>
      <c r="AF87">
        <f t="shared" ca="1" si="76"/>
        <v>-1.0809430430521513E-3</v>
      </c>
      <c r="AG87">
        <f t="shared" ca="1" si="85"/>
        <v>-3.317505338669885E-4</v>
      </c>
      <c r="AH87" s="121">
        <f t="shared" si="77"/>
        <v>3.5814089004659877E-4</v>
      </c>
      <c r="AI87">
        <f t="shared" ca="1" si="78"/>
        <v>3.6542424529437248E-2</v>
      </c>
      <c r="AJ87">
        <f t="shared" ca="1" si="79"/>
        <v>-9.5693256574051172E-2</v>
      </c>
      <c r="AK87">
        <f t="shared" ca="1" si="80"/>
        <v>-3.2908668809527547E-3</v>
      </c>
      <c r="AL87">
        <f t="shared" ca="1" si="81"/>
        <v>2.058086072018556E-2</v>
      </c>
      <c r="AM87">
        <f t="shared" ca="1" si="82"/>
        <v>-4.3945171887965406E-3</v>
      </c>
      <c r="AN87">
        <f t="shared" si="84"/>
        <v>9.6036414619199168E-4</v>
      </c>
      <c r="AO87">
        <f t="shared" si="86"/>
        <v>1.2157372992225746E-2</v>
      </c>
      <c r="AP87">
        <f t="shared" ca="1" si="65"/>
        <v>-2.3929450530542545E-2</v>
      </c>
      <c r="AQ87">
        <f t="shared" si="66"/>
        <v>-2.7582045172738099E-3</v>
      </c>
      <c r="AR87">
        <f t="shared" ca="1" si="67"/>
        <v>3.571751703119741E-4</v>
      </c>
      <c r="AS87">
        <f t="shared" si="68"/>
        <v>-8.5913268940275643E-4</v>
      </c>
      <c r="AT87" s="123" t="s">
        <v>1789</v>
      </c>
      <c r="AU87" s="123" t="s">
        <v>1789</v>
      </c>
      <c r="AV87" s="123" t="s">
        <v>1789</v>
      </c>
      <c r="AW87" s="123" t="s">
        <v>1789</v>
      </c>
      <c r="AX87" s="123" t="s">
        <v>1789</v>
      </c>
      <c r="AY87" s="123" t="s">
        <v>1789</v>
      </c>
      <c r="AZ87" s="123" t="s">
        <v>1789</v>
      </c>
      <c r="BA87" s="123" t="s">
        <v>1789</v>
      </c>
      <c r="BB87" s="123" t="s">
        <v>1789</v>
      </c>
      <c r="BC87" s="123" t="s">
        <v>1789</v>
      </c>
      <c r="BD87" s="123" t="s">
        <v>1789</v>
      </c>
      <c r="BE87" s="123" t="s">
        <v>1789</v>
      </c>
      <c r="BF87" s="123" t="s">
        <v>1789</v>
      </c>
      <c r="BG87" s="123" t="s">
        <v>1789</v>
      </c>
      <c r="BH87" s="123" t="s">
        <v>1789</v>
      </c>
      <c r="BI87" s="123" t="s">
        <v>1789</v>
      </c>
    </row>
    <row r="88" spans="1:61" x14ac:dyDescent="0.15">
      <c r="A88" t="str">
        <f>+Sheet1!A88</f>
        <v>2000Q4</v>
      </c>
      <c r="B88" s="121">
        <f>消費税調整!G88</f>
        <v>-3.4398889702435928E-3</v>
      </c>
      <c r="C88">
        <f ca="1">+Sheet1!CZ88</f>
        <v>-7.9668932148364163E-4</v>
      </c>
      <c r="D88">
        <f ca="1">+Sheet1!DB88</f>
        <v>-9.8181785414557105E-3</v>
      </c>
      <c r="E88">
        <f>+Sheet1!CS88</f>
        <v>1.0233385004739049E-2</v>
      </c>
      <c r="F88">
        <f ca="1">+Sheet1!CU88</f>
        <v>7.4957827289857427E-3</v>
      </c>
      <c r="G88">
        <f ca="1">+Sheet1!CV88</f>
        <v>4.5414253418425379E-2</v>
      </c>
      <c r="H88">
        <f>+Sheet1!CT88</f>
        <v>3.5095379955996542E-2</v>
      </c>
      <c r="I88">
        <f ca="1">+Sheet1!FY88</f>
        <v>-3.0717506916892365E-3</v>
      </c>
      <c r="J88">
        <f ca="1">+Sheet1!GE88</f>
        <v>6.9452171856819135E-3</v>
      </c>
      <c r="K88">
        <f>+(1+Sheet1!FC88/100)^(1/4)-1</f>
        <v>6.1609706937693076E-4</v>
      </c>
      <c r="L88">
        <f>+Sheet1!FT88</f>
        <v>-0.1244932338218962</v>
      </c>
      <c r="M88">
        <f>+Sheet1!FU88</f>
        <v>-0.13047724772057928</v>
      </c>
      <c r="N88">
        <f ca="1">+Sheet1!IL88</f>
        <v>1.2940214974038002E-2</v>
      </c>
      <c r="O88">
        <f ca="1">+Sheet1!CW88</f>
        <v>3.8810592189601575E-2</v>
      </c>
      <c r="P88" s="123">
        <f ca="1">+Sheet1!EZ88</f>
        <v>1.6580897628763319E-3</v>
      </c>
      <c r="Q88">
        <f>+Sheet1!IY88</f>
        <v>-5.4970228306778438E-4</v>
      </c>
      <c r="R88" s="1">
        <f>+Sheet1!JB88</f>
        <v>2.9831529874684568</v>
      </c>
      <c r="S88">
        <f ca="1">+Sheet1!JE88</f>
        <v>-7.5458830158235679E-3</v>
      </c>
      <c r="T88">
        <f>+Sheet1!CY88</f>
        <v>-5.7969071506382168E-3</v>
      </c>
      <c r="U88">
        <f ca="1">安全金利!K86</f>
        <v>2.8531485800842304E-4</v>
      </c>
      <c r="V88">
        <f>Sheet1!GJ108</f>
        <v>-4.7137526306906534E-4</v>
      </c>
      <c r="X88" t="str">
        <f t="shared" si="83"/>
        <v>2000Q4</v>
      </c>
      <c r="Y88">
        <f t="shared" si="69"/>
        <v>-3.7547645559004921E-3</v>
      </c>
      <c r="Z88">
        <f t="shared" ca="1" si="70"/>
        <v>-3.128208765664801E-3</v>
      </c>
      <c r="AA88">
        <f t="shared" ca="1" si="71"/>
        <v>-7.4027761894714227E-3</v>
      </c>
      <c r="AB88">
        <f t="shared" si="72"/>
        <v>5.108974514056573E-3</v>
      </c>
      <c r="AC88">
        <f t="shared" ca="1" si="73"/>
        <v>4.0543854063862898E-3</v>
      </c>
      <c r="AD88">
        <f t="shared" ca="1" si="74"/>
        <v>3.6797778878618917E-2</v>
      </c>
      <c r="AE88">
        <f t="shared" si="75"/>
        <v>2.8318282265914308E-2</v>
      </c>
      <c r="AF88">
        <f t="shared" ca="1" si="76"/>
        <v>-8.7617149988796425E-3</v>
      </c>
      <c r="AG88">
        <f t="shared" ca="1" si="85"/>
        <v>7.0142651952205424E-3</v>
      </c>
      <c r="AH88" s="121">
        <f t="shared" si="77"/>
        <v>6.1609706937693076E-4</v>
      </c>
      <c r="AI88">
        <f t="shared" ca="1" si="78"/>
        <v>-0.130097866295555</v>
      </c>
      <c r="AJ88">
        <f t="shared" ca="1" si="79"/>
        <v>-0.14521449539325115</v>
      </c>
      <c r="AK88">
        <f t="shared" ca="1" si="80"/>
        <v>6.2538804689159363E-3</v>
      </c>
      <c r="AL88">
        <f t="shared" ca="1" si="81"/>
        <v>3.1379710560333417E-2</v>
      </c>
      <c r="AM88">
        <f t="shared" ca="1" si="82"/>
        <v>-3.2461339907150226E-4</v>
      </c>
      <c r="AN88">
        <f t="shared" si="84"/>
        <v>2.2748372096141395E-4</v>
      </c>
      <c r="AO88">
        <f t="shared" si="86"/>
        <v>-0.11592170287430026</v>
      </c>
      <c r="AP88">
        <f t="shared" ca="1" si="65"/>
        <v>-1.4773775478409631E-2</v>
      </c>
      <c r="AQ88">
        <f t="shared" si="66"/>
        <v>-4.499903681914553E-3</v>
      </c>
      <c r="AR88">
        <f t="shared" ca="1" si="67"/>
        <v>2.8531485800842304E-4</v>
      </c>
      <c r="AS88">
        <f t="shared" si="68"/>
        <v>-2.6914773056329493E-4</v>
      </c>
      <c r="AT88" s="123" t="s">
        <v>1789</v>
      </c>
      <c r="AU88" s="123" t="s">
        <v>1789</v>
      </c>
      <c r="AV88" s="123" t="s">
        <v>1789</v>
      </c>
      <c r="AW88" s="123" t="s">
        <v>1789</v>
      </c>
      <c r="AX88" s="123" t="s">
        <v>1789</v>
      </c>
      <c r="AY88" s="123" t="s">
        <v>1789</v>
      </c>
      <c r="AZ88" s="123" t="s">
        <v>1789</v>
      </c>
      <c r="BA88" s="123" t="s">
        <v>1789</v>
      </c>
      <c r="BB88" s="123" t="s">
        <v>1789</v>
      </c>
      <c r="BC88" s="123" t="s">
        <v>1789</v>
      </c>
      <c r="BD88" s="123" t="s">
        <v>1789</v>
      </c>
      <c r="BE88" s="123" t="s">
        <v>1789</v>
      </c>
      <c r="BF88" s="123" t="s">
        <v>1789</v>
      </c>
      <c r="BG88" s="123" t="s">
        <v>1789</v>
      </c>
      <c r="BH88" s="123" t="s">
        <v>1789</v>
      </c>
      <c r="BI88" s="123" t="s">
        <v>1789</v>
      </c>
    </row>
    <row r="89" spans="1:61" x14ac:dyDescent="0.15">
      <c r="A89" t="str">
        <f>+Sheet1!A89</f>
        <v>2001Q1</v>
      </c>
      <c r="B89" s="121">
        <f>消費税調整!G89</f>
        <v>1.2654021548737795E-3</v>
      </c>
      <c r="C89">
        <f ca="1">+Sheet1!CZ89</f>
        <v>3.889668719125561E-3</v>
      </c>
      <c r="D89">
        <f ca="1">+Sheet1!DB89</f>
        <v>-1.0437233500858584E-2</v>
      </c>
      <c r="E89">
        <f>+Sheet1!CS89</f>
        <v>8.0019949672291129E-3</v>
      </c>
      <c r="F89">
        <f ca="1">+Sheet1!CU89</f>
        <v>9.3834404971457743E-4</v>
      </c>
      <c r="G89">
        <f ca="1">+Sheet1!CV89</f>
        <v>3.5065964853601292E-2</v>
      </c>
      <c r="H89">
        <f>+Sheet1!CT89</f>
        <v>2.6740172036866941E-3</v>
      </c>
      <c r="I89">
        <f ca="1">+Sheet1!FY89</f>
        <v>1.6172043754455183E-2</v>
      </c>
      <c r="J89">
        <f ca="1">+Sheet1!GE89</f>
        <v>-5.8022367452431759E-3</v>
      </c>
      <c r="K89">
        <f>+(1+Sheet1!FC89/100)^(1/4)-1</f>
        <v>5.0794618826666138E-4</v>
      </c>
      <c r="L89">
        <f>+Sheet1!FT89</f>
        <v>-0.46764822522632465</v>
      </c>
      <c r="M89">
        <f>+Sheet1!FU89</f>
        <v>-1.978988878563076E-2</v>
      </c>
      <c r="N89">
        <f ca="1">+Sheet1!IL89</f>
        <v>1.4831328026967482E-2</v>
      </c>
      <c r="O89">
        <f ca="1">+Sheet1!CW89</f>
        <v>1.4351493844040839E-2</v>
      </c>
      <c r="P89" s="123">
        <f ca="1">+Sheet1!EZ89</f>
        <v>6.9234730909866083E-3</v>
      </c>
      <c r="Q89">
        <f>+Sheet1!IY89</f>
        <v>-1.8806815047867066E-2</v>
      </c>
      <c r="R89" s="1">
        <f>+Sheet1!JB89</f>
        <v>2.9921566485741655</v>
      </c>
      <c r="S89">
        <f ca="1">+Sheet1!JE89</f>
        <v>2.3781109786279127E-2</v>
      </c>
      <c r="T89">
        <f>+Sheet1!CY89</f>
        <v>-7.3512330110755055E-3</v>
      </c>
      <c r="U89">
        <f ca="1">安全金利!K87</f>
        <v>4.3619095854996459E-4</v>
      </c>
      <c r="V89">
        <f>Sheet1!GJ109</f>
        <v>-1.4807614450891803E-3</v>
      </c>
      <c r="X89" t="str">
        <f t="shared" si="83"/>
        <v>2001Q1</v>
      </c>
      <c r="Y89">
        <f t="shared" si="69"/>
        <v>9.5052656921688005E-4</v>
      </c>
      <c r="Z89">
        <f t="shared" ca="1" si="70"/>
        <v>1.5581492749444014E-3</v>
      </c>
      <c r="AA89">
        <f t="shared" ca="1" si="71"/>
        <v>-8.0218311488742967E-3</v>
      </c>
      <c r="AB89">
        <f t="shared" si="72"/>
        <v>2.8775844765466371E-3</v>
      </c>
      <c r="AC89">
        <f t="shared" ca="1" si="73"/>
        <v>-2.5030532728848756E-3</v>
      </c>
      <c r="AD89">
        <f t="shared" ca="1" si="74"/>
        <v>2.644949031379483E-2</v>
      </c>
      <c r="AE89">
        <f t="shared" si="75"/>
        <v>-4.1030804863955387E-3</v>
      </c>
      <c r="AF89">
        <f t="shared" ca="1" si="76"/>
        <v>1.0482079447264776E-2</v>
      </c>
      <c r="AG89">
        <f t="shared" ca="1" si="85"/>
        <v>-5.7331887357045469E-3</v>
      </c>
      <c r="AH89" s="121">
        <f t="shared" si="77"/>
        <v>5.0794618826666138E-4</v>
      </c>
      <c r="AI89">
        <f t="shared" ca="1" si="78"/>
        <v>-0.47325285769998343</v>
      </c>
      <c r="AJ89">
        <f t="shared" ca="1" si="79"/>
        <v>-3.4527136458302646E-2</v>
      </c>
      <c r="AK89">
        <f t="shared" ca="1" si="80"/>
        <v>8.1449935218454173E-3</v>
      </c>
      <c r="AL89">
        <f t="shared" ca="1" si="81"/>
        <v>6.9206122147726775E-3</v>
      </c>
      <c r="AM89">
        <f t="shared" ca="1" si="82"/>
        <v>4.9407699290387741E-3</v>
      </c>
      <c r="AN89">
        <f t="shared" si="84"/>
        <v>-1.8029629043837866E-2</v>
      </c>
      <c r="AO89">
        <f t="shared" si="86"/>
        <v>-0.10691804176859154</v>
      </c>
      <c r="AP89">
        <f t="shared" ref="AP89:AP120" ca="1" si="87">+S89-AP$1</f>
        <v>1.6553217323693064E-2</v>
      </c>
      <c r="AQ89">
        <f t="shared" ref="AQ89:AQ120" si="88">+T89-AQ$1</f>
        <v>-6.0542295423518418E-3</v>
      </c>
      <c r="AR89">
        <f t="shared" ref="AR89:AR120" ca="1" si="89">+U89-AR$1</f>
        <v>4.3619095854996459E-4</v>
      </c>
      <c r="AS89">
        <f t="shared" ref="AS89:AS120" si="90">+V89-AS$1</f>
        <v>-1.27853391258341E-3</v>
      </c>
      <c r="AT89" s="123" t="s">
        <v>1789</v>
      </c>
      <c r="AU89" s="123" t="s">
        <v>1789</v>
      </c>
      <c r="AV89" s="123" t="s">
        <v>1789</v>
      </c>
      <c r="AW89" s="123" t="s">
        <v>1789</v>
      </c>
      <c r="AX89" s="123" t="s">
        <v>1789</v>
      </c>
      <c r="AY89" s="123" t="s">
        <v>1789</v>
      </c>
      <c r="AZ89" s="123" t="s">
        <v>1789</v>
      </c>
      <c r="BA89" s="123" t="s">
        <v>1789</v>
      </c>
      <c r="BB89" s="123" t="s">
        <v>1789</v>
      </c>
      <c r="BC89" s="123" t="s">
        <v>1789</v>
      </c>
      <c r="BD89" s="123" t="s">
        <v>1789</v>
      </c>
      <c r="BE89" s="123" t="s">
        <v>1789</v>
      </c>
      <c r="BF89" s="123" t="s">
        <v>1789</v>
      </c>
      <c r="BG89" s="123" t="s">
        <v>1789</v>
      </c>
      <c r="BH89" s="123" t="s">
        <v>1789</v>
      </c>
      <c r="BI89" s="123" t="s">
        <v>1789</v>
      </c>
    </row>
    <row r="90" spans="1:61" x14ac:dyDescent="0.15">
      <c r="A90" t="str">
        <f>+Sheet1!A90</f>
        <v>2001Q2</v>
      </c>
      <c r="B90" s="121">
        <f>消費税調整!G90</f>
        <v>-7.4519527116064833E-3</v>
      </c>
      <c r="C90">
        <f ca="1">+Sheet1!CZ90</f>
        <v>-4.3879879753883633E-3</v>
      </c>
      <c r="D90">
        <f ca="1">+Sheet1!DB90</f>
        <v>-1.0035222355950515E-2</v>
      </c>
      <c r="E90">
        <f>+Sheet1!CS90</f>
        <v>-5.2130951658660215E-3</v>
      </c>
      <c r="F90">
        <f ca="1">+Sheet1!CU90</f>
        <v>7.5157862401895705E-3</v>
      </c>
      <c r="G90">
        <f ca="1">+Sheet1!CV90</f>
        <v>-2.3818363095217586E-2</v>
      </c>
      <c r="H90">
        <f>+Sheet1!CT90</f>
        <v>-2.7482892550539179E-2</v>
      </c>
      <c r="I90">
        <f ca="1">+Sheet1!FY90</f>
        <v>-9.4107585199043227E-3</v>
      </c>
      <c r="J90">
        <f ca="1">+Sheet1!GE90</f>
        <v>-6.3530546126060565E-3</v>
      </c>
      <c r="K90">
        <f>+(1+Sheet1!FC90/100)^(1/4)-1</f>
        <v>4.9996250437445156E-5</v>
      </c>
      <c r="L90">
        <f>+Sheet1!FT90</f>
        <v>0.39642335972372489</v>
      </c>
      <c r="M90">
        <f>+Sheet1!FU90</f>
        <v>3.9982774960352907E-2</v>
      </c>
      <c r="N90">
        <f ca="1">+Sheet1!IL90</f>
        <v>-1.7031978492179363E-2</v>
      </c>
      <c r="O90">
        <f ca="1">+Sheet1!CW90</f>
        <v>-2.6146550902188301E-2</v>
      </c>
      <c r="P90" s="123">
        <f ca="1">+Sheet1!EZ90</f>
        <v>-3.7705492744875267E-3</v>
      </c>
      <c r="Q90">
        <f>+Sheet1!IY90</f>
        <v>-1.7075492921149016E-2</v>
      </c>
      <c r="R90" s="1">
        <f>+Sheet1!JB90</f>
        <v>3.0448138376226752</v>
      </c>
      <c r="S90">
        <f ca="1">+Sheet1!JE90</f>
        <v>-9.2477610629819323E-3</v>
      </c>
      <c r="T90">
        <f>+Sheet1!CY90</f>
        <v>-8.0169106237173819E-3</v>
      </c>
      <c r="U90">
        <f ca="1">安全金利!K88</f>
        <v>1.9804693690672615E-4</v>
      </c>
      <c r="V90">
        <f>Sheet1!GJ110</f>
        <v>-8.0307759604530396E-4</v>
      </c>
      <c r="X90" t="str">
        <f t="shared" si="83"/>
        <v>2001Q2</v>
      </c>
      <c r="Y90">
        <f t="shared" si="69"/>
        <v>-7.7668282972633831E-3</v>
      </c>
      <c r="Z90">
        <f t="shared" ca="1" si="70"/>
        <v>-6.7195074195695228E-3</v>
      </c>
      <c r="AA90">
        <f t="shared" ca="1" si="71"/>
        <v>-7.6198200039662278E-3</v>
      </c>
      <c r="AB90">
        <f t="shared" si="72"/>
        <v>-1.0337505656548496E-2</v>
      </c>
      <c r="AC90">
        <f t="shared" ca="1" si="73"/>
        <v>4.0743889175901176E-3</v>
      </c>
      <c r="AD90">
        <f t="shared" ca="1" si="74"/>
        <v>-3.2434837635024048E-2</v>
      </c>
      <c r="AE90">
        <f t="shared" si="75"/>
        <v>-3.4259990240621409E-2</v>
      </c>
      <c r="AF90">
        <f t="shared" ca="1" si="76"/>
        <v>-1.510072282709473E-2</v>
      </c>
      <c r="AG90">
        <f t="shared" ca="1" si="85"/>
        <v>-6.2840066030674276E-3</v>
      </c>
      <c r="AH90" s="121">
        <f t="shared" si="77"/>
        <v>4.9996250437445156E-5</v>
      </c>
      <c r="AI90">
        <f t="shared" ca="1" si="78"/>
        <v>0.39081872725006611</v>
      </c>
      <c r="AJ90">
        <f t="shared" ca="1" si="79"/>
        <v>2.5245527287681025E-2</v>
      </c>
      <c r="AK90">
        <f t="shared" ca="1" si="80"/>
        <v>-2.3718312997301427E-2</v>
      </c>
      <c r="AL90">
        <f t="shared" ca="1" si="81"/>
        <v>-3.357743253145646E-2</v>
      </c>
      <c r="AM90">
        <f t="shared" ca="1" si="82"/>
        <v>-5.7532524364353604E-3</v>
      </c>
      <c r="AN90">
        <f t="shared" si="84"/>
        <v>-1.6298306917119816E-2</v>
      </c>
      <c r="AO90">
        <f t="shared" si="86"/>
        <v>-5.4260852720081854E-2</v>
      </c>
      <c r="AP90">
        <f t="shared" ca="1" si="87"/>
        <v>-1.6475653525567995E-2</v>
      </c>
      <c r="AQ90">
        <f t="shared" si="88"/>
        <v>-6.7199071549937182E-3</v>
      </c>
      <c r="AR90">
        <f t="shared" ca="1" si="89"/>
        <v>1.9804693690672615E-4</v>
      </c>
      <c r="AS90">
        <f t="shared" si="90"/>
        <v>-6.0085006353953355E-4</v>
      </c>
      <c r="AT90" s="123" t="s">
        <v>1789</v>
      </c>
      <c r="AU90" s="123" t="s">
        <v>1789</v>
      </c>
      <c r="AV90" s="123" t="s">
        <v>1789</v>
      </c>
      <c r="AW90" s="123" t="s">
        <v>1789</v>
      </c>
      <c r="AX90" s="123" t="s">
        <v>1789</v>
      </c>
      <c r="AY90" s="123" t="s">
        <v>1789</v>
      </c>
      <c r="AZ90" s="123" t="s">
        <v>1789</v>
      </c>
      <c r="BA90" s="123" t="s">
        <v>1789</v>
      </c>
      <c r="BB90" s="123" t="s">
        <v>1789</v>
      </c>
      <c r="BC90" s="123" t="s">
        <v>1789</v>
      </c>
      <c r="BD90" s="123" t="s">
        <v>1789</v>
      </c>
      <c r="BE90" s="123" t="s">
        <v>1789</v>
      </c>
      <c r="BF90" s="123" t="s">
        <v>1789</v>
      </c>
      <c r="BG90" s="123" t="s">
        <v>1789</v>
      </c>
      <c r="BH90" s="123" t="s">
        <v>1789</v>
      </c>
      <c r="BI90" s="123" t="s">
        <v>1789</v>
      </c>
    </row>
    <row r="91" spans="1:61" x14ac:dyDescent="0.15">
      <c r="A91" t="str">
        <f>+Sheet1!A91</f>
        <v>2001Q3</v>
      </c>
      <c r="B91" s="121">
        <f>消費税調整!G91</f>
        <v>-3.4112805194601984E-3</v>
      </c>
      <c r="C91">
        <f ca="1">+Sheet1!CZ91</f>
        <v>-2.860390428987085E-3</v>
      </c>
      <c r="D91">
        <f ca="1">+Sheet1!DB91</f>
        <v>-8.1224220783100189E-3</v>
      </c>
      <c r="E91">
        <f>+Sheet1!CS91</f>
        <v>-1.04565312142729E-2</v>
      </c>
      <c r="F91">
        <f ca="1">+Sheet1!CU91</f>
        <v>8.946178489074824E-4</v>
      </c>
      <c r="G91">
        <f ca="1">+Sheet1!CV91</f>
        <v>-2.3803675144657491E-2</v>
      </c>
      <c r="H91">
        <f>+Sheet1!CT91</f>
        <v>-1.5311025200814857E-2</v>
      </c>
      <c r="I91">
        <f ca="1">+Sheet1!FY91</f>
        <v>1.321736549492372E-3</v>
      </c>
      <c r="J91">
        <f ca="1">+Sheet1!GE91</f>
        <v>-1.0968930499039194E-2</v>
      </c>
      <c r="K91">
        <f>+(1+Sheet1!FC91/100)^(1/4)-1</f>
        <v>2.083268232344615E-5</v>
      </c>
      <c r="L91">
        <f>+Sheet1!FT91</f>
        <v>-0.14360862204641345</v>
      </c>
      <c r="M91">
        <f>+Sheet1!FU91</f>
        <v>-0.2420608021214718</v>
      </c>
      <c r="N91">
        <f ca="1">+Sheet1!IL91</f>
        <v>-2.1309342602366631E-2</v>
      </c>
      <c r="O91">
        <f ca="1">+Sheet1!CW91</f>
        <v>-1.840328740353761E-2</v>
      </c>
      <c r="P91" s="123">
        <f ca="1">+Sheet1!EZ91</f>
        <v>-5.7988115749156369E-3</v>
      </c>
      <c r="Q91">
        <f>+Sheet1!IY91</f>
        <v>-2.3415669872596922E-2</v>
      </c>
      <c r="R91" s="1">
        <f>+Sheet1!JB91</f>
        <v>3.0824112199090385</v>
      </c>
      <c r="S91">
        <f ca="1">+Sheet1!JE91</f>
        <v>-2.0408550439746802E-2</v>
      </c>
      <c r="T91">
        <f>+Sheet1!CY91</f>
        <v>-5.4387713242114461E-3</v>
      </c>
      <c r="U91">
        <f ca="1">安全金利!K89</f>
        <v>1.8788236244482448E-4</v>
      </c>
      <c r="V91">
        <f>Sheet1!GJ111</f>
        <v>-7.625531159000617E-4</v>
      </c>
      <c r="X91" t="str">
        <f t="shared" si="83"/>
        <v>2001Q3</v>
      </c>
      <c r="Y91">
        <f t="shared" si="69"/>
        <v>-3.7261561051170978E-3</v>
      </c>
      <c r="Z91">
        <f t="shared" ca="1" si="70"/>
        <v>-5.1919098731682441E-3</v>
      </c>
      <c r="AA91">
        <f t="shared" ca="1" si="71"/>
        <v>-5.7070197263257311E-3</v>
      </c>
      <c r="AB91">
        <f t="shared" si="72"/>
        <v>-1.5580941704955376E-2</v>
      </c>
      <c r="AC91">
        <f t="shared" ca="1" si="73"/>
        <v>-2.5467794736919705E-3</v>
      </c>
      <c r="AD91">
        <f t="shared" ca="1" si="74"/>
        <v>-3.2420149684463953E-2</v>
      </c>
      <c r="AE91">
        <f t="shared" si="75"/>
        <v>-2.208812289089709E-2</v>
      </c>
      <c r="AF91">
        <f t="shared" ca="1" si="76"/>
        <v>-4.3682277576980342E-3</v>
      </c>
      <c r="AG91">
        <f t="shared" ca="1" si="85"/>
        <v>-1.0899882489500565E-2</v>
      </c>
      <c r="AH91" s="121">
        <f t="shared" si="77"/>
        <v>2.083268232344615E-5</v>
      </c>
      <c r="AI91">
        <f t="shared" ca="1" si="78"/>
        <v>-0.14921325452007225</v>
      </c>
      <c r="AJ91">
        <f t="shared" ca="1" si="79"/>
        <v>-0.25679804979414367</v>
      </c>
      <c r="AK91">
        <f t="shared" ca="1" si="80"/>
        <v>-2.7995677107488695E-2</v>
      </c>
      <c r="AL91">
        <f t="shared" ca="1" si="81"/>
        <v>-2.5834169032805773E-2</v>
      </c>
      <c r="AM91">
        <f t="shared" ca="1" si="82"/>
        <v>-7.7815147368634711E-3</v>
      </c>
      <c r="AN91">
        <f t="shared" si="84"/>
        <v>-2.2638483868567722E-2</v>
      </c>
      <c r="AO91">
        <f t="shared" si="86"/>
        <v>-1.6663470433718519E-2</v>
      </c>
      <c r="AP91">
        <f t="shared" ca="1" si="87"/>
        <v>-2.7636442902332865E-2</v>
      </c>
      <c r="AQ91">
        <f t="shared" si="88"/>
        <v>-4.1417678554877824E-3</v>
      </c>
      <c r="AR91">
        <f t="shared" ca="1" si="89"/>
        <v>1.8788236244482448E-4</v>
      </c>
      <c r="AS91">
        <f t="shared" si="90"/>
        <v>-5.6032558339429129E-4</v>
      </c>
      <c r="AT91" s="123" t="s">
        <v>1789</v>
      </c>
      <c r="AU91" s="123" t="s">
        <v>1789</v>
      </c>
      <c r="AV91" s="123" t="s">
        <v>1789</v>
      </c>
      <c r="AW91" s="123" t="s">
        <v>1789</v>
      </c>
      <c r="AX91" s="123" t="s">
        <v>1789</v>
      </c>
      <c r="AY91" s="123" t="s">
        <v>1789</v>
      </c>
      <c r="AZ91" s="123" t="s">
        <v>1789</v>
      </c>
      <c r="BA91" s="123" t="s">
        <v>1789</v>
      </c>
      <c r="BB91" s="123" t="s">
        <v>1789</v>
      </c>
      <c r="BC91" s="123" t="s">
        <v>1789</v>
      </c>
      <c r="BD91" s="123" t="s">
        <v>1789</v>
      </c>
      <c r="BE91" s="123" t="s">
        <v>1789</v>
      </c>
      <c r="BF91" s="123" t="s">
        <v>1789</v>
      </c>
      <c r="BG91" s="123" t="s">
        <v>1789</v>
      </c>
      <c r="BH91" s="123" t="s">
        <v>1789</v>
      </c>
      <c r="BI91" s="123" t="s">
        <v>1789</v>
      </c>
    </row>
    <row r="92" spans="1:61" x14ac:dyDescent="0.15">
      <c r="A92" t="str">
        <f>+Sheet1!A92</f>
        <v>2001Q4</v>
      </c>
      <c r="B92" s="121">
        <f>消費税調整!G92</f>
        <v>-2.5589154821649088E-3</v>
      </c>
      <c r="C92">
        <f ca="1">+Sheet1!CZ92</f>
        <v>-3.1907315025092955E-3</v>
      </c>
      <c r="D92">
        <f ca="1">+Sheet1!DB92</f>
        <v>-1.0886067731460591E-2</v>
      </c>
      <c r="E92">
        <f>+Sheet1!CS92</f>
        <v>-2.128807255750138E-3</v>
      </c>
      <c r="F92">
        <f ca="1">+Sheet1!CU92</f>
        <v>-3.8568412262341296E-4</v>
      </c>
      <c r="G92">
        <f ca="1">+Sheet1!CV92</f>
        <v>1.4965351953120499E-2</v>
      </c>
      <c r="H92">
        <f>+Sheet1!CT92</f>
        <v>-4.7909675405862086E-2</v>
      </c>
      <c r="I92">
        <f ca="1">+Sheet1!FY92</f>
        <v>-2.551625196284394E-2</v>
      </c>
      <c r="J92">
        <f ca="1">+Sheet1!GE92</f>
        <v>5.0320338540895621E-3</v>
      </c>
      <c r="K92">
        <f>+(1+Sheet1!FC92/100)^(1/4)-1</f>
        <v>5.8332822923112815E-6</v>
      </c>
      <c r="L92">
        <f>+Sheet1!FT92</f>
        <v>-0.22253334221670859</v>
      </c>
      <c r="M92">
        <f>+Sheet1!FU92</f>
        <v>5.0704118807911258E-2</v>
      </c>
      <c r="N92">
        <f ca="1">+Sheet1!IL92</f>
        <v>-3.8322634157127657E-3</v>
      </c>
      <c r="O92">
        <f ca="1">+Sheet1!CW92</f>
        <v>-2.4618325043856044E-2</v>
      </c>
      <c r="P92" s="123">
        <f ca="1">+Sheet1!EZ92</f>
        <v>-7.2640791676122753E-3</v>
      </c>
      <c r="Q92">
        <f>+Sheet1!IY92</f>
        <v>-1.7452042981100355E-2</v>
      </c>
      <c r="R92" s="1">
        <f>+Sheet1!JB92</f>
        <v>3.1476021451269998</v>
      </c>
      <c r="S92">
        <f ca="1">+Sheet1!JE92</f>
        <v>2.2530952081231206E-2</v>
      </c>
      <c r="T92">
        <f>+Sheet1!CY92</f>
        <v>-7.5271524908337162E-3</v>
      </c>
      <c r="U92">
        <f ca="1">安全金利!K90</f>
        <v>1.1907640201536118E-4</v>
      </c>
      <c r="V92">
        <f>Sheet1!GJ112</f>
        <v>1.2790617213362889E-4</v>
      </c>
      <c r="X92" t="str">
        <f t="shared" si="83"/>
        <v>2001Q4</v>
      </c>
      <c r="Y92">
        <f t="shared" si="69"/>
        <v>-2.8737910678218082E-3</v>
      </c>
      <c r="Z92">
        <f t="shared" ca="1" si="70"/>
        <v>-5.5222509466904546E-3</v>
      </c>
      <c r="AA92">
        <f t="shared" ca="1" si="71"/>
        <v>-8.4706653794763033E-3</v>
      </c>
      <c r="AB92">
        <f t="shared" si="72"/>
        <v>-7.2532177464326138E-3</v>
      </c>
      <c r="AC92">
        <f t="shared" ca="1" si="73"/>
        <v>-3.8270814452228659E-3</v>
      </c>
      <c r="AD92">
        <f t="shared" ca="1" si="74"/>
        <v>6.3488774133140351E-3</v>
      </c>
      <c r="AE92">
        <f t="shared" si="75"/>
        <v>-5.4686773095944316E-2</v>
      </c>
      <c r="AF92">
        <f t="shared" ca="1" si="76"/>
        <v>-3.1206216270034347E-2</v>
      </c>
      <c r="AG92">
        <f t="shared" ca="1" si="85"/>
        <v>5.101081863628191E-3</v>
      </c>
      <c r="AH92" s="121">
        <f t="shared" si="77"/>
        <v>5.8332822923112815E-6</v>
      </c>
      <c r="AI92">
        <f t="shared" ca="1" si="78"/>
        <v>-0.2281379746903674</v>
      </c>
      <c r="AJ92">
        <f t="shared" ca="1" si="79"/>
        <v>3.5966871135239373E-2</v>
      </c>
      <c r="AK92">
        <f t="shared" ca="1" si="80"/>
        <v>-1.0518597920834831E-2</v>
      </c>
      <c r="AL92">
        <f t="shared" ca="1" si="81"/>
        <v>-3.2049206673124206E-2</v>
      </c>
      <c r="AM92">
        <f t="shared" ca="1" si="82"/>
        <v>-9.2467823295601104E-3</v>
      </c>
      <c r="AN92">
        <f t="shared" si="84"/>
        <v>-1.6674856977071155E-2</v>
      </c>
      <c r="AO92">
        <f t="shared" si="86"/>
        <v>4.8527454784242696E-2</v>
      </c>
      <c r="AP92">
        <f t="shared" ca="1" si="87"/>
        <v>1.5303059618645143E-2</v>
      </c>
      <c r="AQ92">
        <f t="shared" si="88"/>
        <v>-6.2301490221100524E-3</v>
      </c>
      <c r="AR92">
        <f t="shared" ca="1" si="89"/>
        <v>1.1907640201536118E-4</v>
      </c>
      <c r="AS92">
        <f t="shared" si="90"/>
        <v>3.3013370463939927E-4</v>
      </c>
      <c r="AT92" s="123" t="s">
        <v>1789</v>
      </c>
      <c r="AU92" s="123" t="s">
        <v>1789</v>
      </c>
      <c r="AV92" s="123" t="s">
        <v>1789</v>
      </c>
      <c r="AW92" s="123" t="s">
        <v>1789</v>
      </c>
      <c r="AX92" s="123" t="s">
        <v>1789</v>
      </c>
      <c r="AY92" s="123" t="s">
        <v>1789</v>
      </c>
      <c r="AZ92" s="123" t="s">
        <v>1789</v>
      </c>
      <c r="BA92" s="123" t="s">
        <v>1789</v>
      </c>
      <c r="BB92" s="123" t="s">
        <v>1789</v>
      </c>
      <c r="BC92" s="123" t="s">
        <v>1789</v>
      </c>
      <c r="BD92" s="123" t="s">
        <v>1789</v>
      </c>
      <c r="BE92" s="123" t="s">
        <v>1789</v>
      </c>
      <c r="BF92" s="123" t="s">
        <v>1789</v>
      </c>
      <c r="BG92" s="123" t="s">
        <v>1789</v>
      </c>
      <c r="BH92" s="123" t="s">
        <v>1789</v>
      </c>
      <c r="BI92" s="123" t="s">
        <v>1789</v>
      </c>
    </row>
    <row r="93" spans="1:61" x14ac:dyDescent="0.15">
      <c r="A93" t="str">
        <f>+Sheet1!A93</f>
        <v>2002Q1</v>
      </c>
      <c r="B93" s="121">
        <f>消費税調整!G93</f>
        <v>7.2452361142159665E-4</v>
      </c>
      <c r="C93">
        <f ca="1">+Sheet1!CZ93</f>
        <v>-8.479323337747211E-4</v>
      </c>
      <c r="D93">
        <f ca="1">+Sheet1!DB93</f>
        <v>-6.9985261595595389E-3</v>
      </c>
      <c r="E93">
        <f>+Sheet1!CS93</f>
        <v>3.5615384733533317E-3</v>
      </c>
      <c r="F93">
        <f ca="1">+Sheet1!CU93</f>
        <v>3.8161918912730662E-3</v>
      </c>
      <c r="G93">
        <f ca="1">+Sheet1!CV93</f>
        <v>8.2793470181543264E-3</v>
      </c>
      <c r="H93">
        <f>+Sheet1!CT93</f>
        <v>-2.993713861713829E-3</v>
      </c>
      <c r="I93">
        <f ca="1">+Sheet1!FY93</f>
        <v>3.0710629977804053E-2</v>
      </c>
      <c r="J93">
        <f ca="1">+Sheet1!GE93</f>
        <v>-1.5582783734622173E-2</v>
      </c>
      <c r="K93">
        <f>+(1+Sheet1!FC93/100)^(1/4)-1</f>
        <v>3.3333166669091696E-6</v>
      </c>
      <c r="L93">
        <f>+Sheet1!FT93</f>
        <v>-1.0563981363321593E-2</v>
      </c>
      <c r="M93">
        <f>+Sheet1!FU93</f>
        <v>4.5474042772850956E-2</v>
      </c>
      <c r="N93">
        <f ca="1">+Sheet1!IL93</f>
        <v>3.2473619665397374E-3</v>
      </c>
      <c r="O93">
        <f ca="1">+Sheet1!CW93</f>
        <v>1.2004009926069694E-3</v>
      </c>
      <c r="P93" s="123">
        <f ca="1">+Sheet1!EZ93</f>
        <v>1.0917357165863849E-2</v>
      </c>
      <c r="Q93">
        <f>+Sheet1!IY93</f>
        <v>1.2575619254401905E-2</v>
      </c>
      <c r="R93" s="1">
        <f>+Sheet1!JB93</f>
        <v>3.209495657334597</v>
      </c>
      <c r="S93">
        <f ca="1">+Sheet1!JE93</f>
        <v>1.2972715015511442E-2</v>
      </c>
      <c r="T93">
        <f>+Sheet1!CY93</f>
        <v>-3.7645883329782428E-3</v>
      </c>
      <c r="U93">
        <f ca="1">安全金利!K91</f>
        <v>1.3299536472732854E-4</v>
      </c>
      <c r="V93">
        <f>Sheet1!GJ113</f>
        <v>-2.8776841254975656E-3</v>
      </c>
      <c r="X93" t="str">
        <f t="shared" si="83"/>
        <v>2002Q1</v>
      </c>
      <c r="Y93">
        <f t="shared" si="69"/>
        <v>4.0964802576469721E-4</v>
      </c>
      <c r="Z93">
        <f t="shared" ca="1" si="70"/>
        <v>-3.1794517779558805E-3</v>
      </c>
      <c r="AA93">
        <f t="shared" ca="1" si="71"/>
        <v>-4.5831238075752512E-3</v>
      </c>
      <c r="AB93">
        <f t="shared" si="72"/>
        <v>-1.5628720173291441E-3</v>
      </c>
      <c r="AC93">
        <f t="shared" ca="1" si="73"/>
        <v>3.7479456867361332E-4</v>
      </c>
      <c r="AD93">
        <f t="shared" ca="1" si="74"/>
        <v>-3.3712752165213772E-4</v>
      </c>
      <c r="AE93">
        <f t="shared" si="75"/>
        <v>-9.770811551796061E-3</v>
      </c>
      <c r="AF93">
        <f t="shared" ca="1" si="76"/>
        <v>2.5020665670613645E-2</v>
      </c>
      <c r="AG93">
        <f t="shared" ca="1" si="85"/>
        <v>-1.5513735725083544E-2</v>
      </c>
      <c r="AH93" s="121">
        <f t="shared" si="77"/>
        <v>3.3333166669091696E-6</v>
      </c>
      <c r="AI93">
        <f t="shared" ca="1" si="78"/>
        <v>-1.6168613836980386E-2</v>
      </c>
      <c r="AJ93">
        <f t="shared" ca="1" si="79"/>
        <v>3.0736795100179074E-2</v>
      </c>
      <c r="AK93">
        <f t="shared" ca="1" si="80"/>
        <v>-3.4389725385823278E-3</v>
      </c>
      <c r="AL93">
        <f t="shared" ca="1" si="81"/>
        <v>-6.2304806366611917E-3</v>
      </c>
      <c r="AM93">
        <f t="shared" ca="1" si="82"/>
        <v>8.9346540039160153E-3</v>
      </c>
      <c r="AN93">
        <f t="shared" si="84"/>
        <v>1.3352805258431103E-2</v>
      </c>
      <c r="AO93">
        <f t="shared" si="86"/>
        <v>0.1104209669918399</v>
      </c>
      <c r="AP93">
        <f t="shared" ca="1" si="87"/>
        <v>5.7448225529253792E-3</v>
      </c>
      <c r="AQ93">
        <f t="shared" si="88"/>
        <v>-2.4675848642545786E-3</v>
      </c>
      <c r="AR93">
        <f t="shared" ca="1" si="89"/>
        <v>1.3299536472732854E-4</v>
      </c>
      <c r="AS93">
        <f t="shared" si="90"/>
        <v>-2.6754565929917951E-3</v>
      </c>
      <c r="AT93" s="123">
        <v>1.8746290099769247E-4</v>
      </c>
      <c r="AU93" s="123">
        <v>1.0623353896566101E-4</v>
      </c>
      <c r="AV93" s="123">
        <v>9.373775606524859E-5</v>
      </c>
      <c r="AW93" s="123" t="s">
        <v>1789</v>
      </c>
      <c r="AX93" s="123" t="s">
        <v>1789</v>
      </c>
      <c r="AY93" s="123" t="s">
        <v>1789</v>
      </c>
      <c r="AZ93" s="123" t="s">
        <v>1789</v>
      </c>
      <c r="BA93" s="123" t="s">
        <v>1789</v>
      </c>
      <c r="BB93" s="123" t="s">
        <v>1789</v>
      </c>
      <c r="BC93" s="123" t="s">
        <v>1789</v>
      </c>
      <c r="BD93" s="123" t="s">
        <v>1789</v>
      </c>
      <c r="BE93" s="123" t="s">
        <v>1789</v>
      </c>
      <c r="BF93" s="123" t="s">
        <v>1789</v>
      </c>
      <c r="BG93" s="123" t="s">
        <v>1789</v>
      </c>
      <c r="BH93" s="123" t="s">
        <v>1789</v>
      </c>
      <c r="BI93" s="123" t="s">
        <v>1789</v>
      </c>
    </row>
    <row r="94" spans="1:61" x14ac:dyDescent="0.15">
      <c r="A94" t="str">
        <f>+Sheet1!A94</f>
        <v>2002Q2</v>
      </c>
      <c r="B94" s="121">
        <f>消費税調整!G94</f>
        <v>-9.9019809126544515E-3</v>
      </c>
      <c r="C94">
        <f ca="1">+Sheet1!CZ94</f>
        <v>-2.0947512116892969E-3</v>
      </c>
      <c r="D94">
        <f ca="1">+Sheet1!DB94</f>
        <v>-7.5509691701653777E-3</v>
      </c>
      <c r="E94">
        <f>+Sheet1!CS94</f>
        <v>9.3221505949890142E-3</v>
      </c>
      <c r="F94">
        <f ca="1">+Sheet1!CU94</f>
        <v>9.8693001054377741E-3</v>
      </c>
      <c r="G94">
        <f ca="1">+Sheet1!CV94</f>
        <v>1.2108988432894534E-2</v>
      </c>
      <c r="H94">
        <f>+Sheet1!CT94</f>
        <v>-1.2644079914570531E-2</v>
      </c>
      <c r="I94">
        <f ca="1">+Sheet1!FY94</f>
        <v>-2.95544967831015E-2</v>
      </c>
      <c r="J94">
        <f ca="1">+Sheet1!GE94</f>
        <v>-1.3698404191385008E-3</v>
      </c>
      <c r="K94">
        <f>+(1+Sheet1!FC94/100)^(1/4)-1</f>
        <v>2.4999906251821358E-6</v>
      </c>
      <c r="L94">
        <f>+Sheet1!FT94</f>
        <v>8.2620587637307827E-3</v>
      </c>
      <c r="M94">
        <f>+Sheet1!FU94</f>
        <v>-2.2420589953091059E-2</v>
      </c>
      <c r="N94">
        <f ca="1">+Sheet1!IL94</f>
        <v>8.7390127198524285E-3</v>
      </c>
      <c r="O94">
        <f ca="1">+Sheet1!CW94</f>
        <v>-3.3303246461222386E-3</v>
      </c>
      <c r="P94" s="123">
        <f ca="1">+Sheet1!EZ94</f>
        <v>7.6617099709529899E-3</v>
      </c>
      <c r="Q94">
        <f>+Sheet1!IY94</f>
        <v>2.1244704259030599E-2</v>
      </c>
      <c r="R94" s="1">
        <f>+Sheet1!JB94</f>
        <v>3.1721295244684877</v>
      </c>
      <c r="S94">
        <f ca="1">+Sheet1!JE94</f>
        <v>1.0379697394234062E-2</v>
      </c>
      <c r="T94">
        <f>+Sheet1!CY94</f>
        <v>-7.2870968805066527E-3</v>
      </c>
      <c r="U94">
        <f ca="1">安全金利!K92</f>
        <v>9.9419533411415628E-5</v>
      </c>
      <c r="V94">
        <f>Sheet1!GJ114</f>
        <v>-1.5302806250499885E-3</v>
      </c>
      <c r="X94" t="str">
        <f t="shared" si="83"/>
        <v>2002Q2</v>
      </c>
      <c r="Y94">
        <f t="shared" si="69"/>
        <v>-1.021685649831135E-2</v>
      </c>
      <c r="Z94">
        <f t="shared" ca="1" si="70"/>
        <v>-4.4262706558704564E-3</v>
      </c>
      <c r="AA94">
        <f t="shared" ca="1" si="71"/>
        <v>-5.13556681818109E-3</v>
      </c>
      <c r="AB94">
        <f t="shared" si="72"/>
        <v>4.1977401043065384E-3</v>
      </c>
      <c r="AC94">
        <f t="shared" ca="1" si="73"/>
        <v>6.4279027828383212E-3</v>
      </c>
      <c r="AD94">
        <f t="shared" ca="1" si="74"/>
        <v>3.4925138930880697E-3</v>
      </c>
      <c r="AE94">
        <f t="shared" si="75"/>
        <v>-1.9421177604652763E-2</v>
      </c>
      <c r="AF94">
        <f t="shared" ca="1" si="76"/>
        <v>-3.5244461090291904E-2</v>
      </c>
      <c r="AG94">
        <f t="shared" ca="1" si="85"/>
        <v>-1.3007924095998716E-3</v>
      </c>
      <c r="AH94" s="121">
        <f t="shared" si="77"/>
        <v>2.4999906251821358E-6</v>
      </c>
      <c r="AI94">
        <f t="shared" ca="1" si="78"/>
        <v>2.6574262900719882E-3</v>
      </c>
      <c r="AJ94">
        <f t="shared" ca="1" si="79"/>
        <v>-3.7157837625762941E-2</v>
      </c>
      <c r="AK94">
        <f t="shared" ca="1" si="80"/>
        <v>2.0526782147303633E-3</v>
      </c>
      <c r="AL94">
        <f t="shared" ca="1" si="81"/>
        <v>-1.07612062753904E-2</v>
      </c>
      <c r="AM94">
        <f t="shared" ca="1" si="82"/>
        <v>5.6790068090051557E-3</v>
      </c>
      <c r="AN94">
        <f t="shared" si="84"/>
        <v>2.2021890263059798E-2</v>
      </c>
      <c r="AO94">
        <f t="shared" si="86"/>
        <v>7.3054834125730661E-2</v>
      </c>
      <c r="AP94">
        <f t="shared" ca="1" si="87"/>
        <v>3.1518049316479994E-3</v>
      </c>
      <c r="AQ94">
        <f t="shared" si="88"/>
        <v>-5.9900934117829889E-3</v>
      </c>
      <c r="AR94">
        <f t="shared" ca="1" si="89"/>
        <v>9.9419533411415628E-5</v>
      </c>
      <c r="AS94">
        <f t="shared" si="90"/>
        <v>-1.328053092544218E-3</v>
      </c>
      <c r="AT94" s="123">
        <v>2.5001561617443713E-5</v>
      </c>
      <c r="AU94" s="123">
        <v>8.7490392133515726E-5</v>
      </c>
      <c r="AV94" s="123">
        <v>1.1248476852943057E-4</v>
      </c>
      <c r="AW94" s="123" t="s">
        <v>1789</v>
      </c>
      <c r="AX94" s="123" t="s">
        <v>1789</v>
      </c>
      <c r="AY94" s="123" t="s">
        <v>1789</v>
      </c>
      <c r="AZ94" s="123" t="s">
        <v>1789</v>
      </c>
      <c r="BA94" s="123" t="s">
        <v>1789</v>
      </c>
      <c r="BB94" s="123" t="s">
        <v>1789</v>
      </c>
      <c r="BC94" s="123" t="s">
        <v>1789</v>
      </c>
      <c r="BD94" s="123" t="s">
        <v>1789</v>
      </c>
      <c r="BE94" s="123" t="s">
        <v>1789</v>
      </c>
      <c r="BF94" s="123" t="s">
        <v>1789</v>
      </c>
      <c r="BG94" s="123" t="s">
        <v>1789</v>
      </c>
      <c r="BH94" s="123" t="s">
        <v>1789</v>
      </c>
      <c r="BI94" s="123" t="s">
        <v>1789</v>
      </c>
    </row>
    <row r="95" spans="1:61" x14ac:dyDescent="0.15">
      <c r="A95" t="str">
        <f>+Sheet1!A95</f>
        <v>2002Q3</v>
      </c>
      <c r="B95" s="121">
        <f>消費税調整!G95</f>
        <v>-3.7119201646391635E-3</v>
      </c>
      <c r="C95">
        <f ca="1">+Sheet1!CZ95</f>
        <v>-1.7949238769359695E-3</v>
      </c>
      <c r="D95">
        <f ca="1">+Sheet1!DB95</f>
        <v>-6.4363442337693607E-3</v>
      </c>
      <c r="E95">
        <f>+Sheet1!CS95</f>
        <v>5.2908465191393835E-3</v>
      </c>
      <c r="F95">
        <f ca="1">+Sheet1!CU95</f>
        <v>2.5249079680813172E-3</v>
      </c>
      <c r="G95">
        <f ca="1">+Sheet1!CV95</f>
        <v>1.4571253650954149E-2</v>
      </c>
      <c r="H95">
        <f>+Sheet1!CT95</f>
        <v>1.5067953720120947E-2</v>
      </c>
      <c r="I95">
        <f ca="1">+Sheet1!FY95</f>
        <v>4.8115813752778475E-3</v>
      </c>
      <c r="J95">
        <f ca="1">+Sheet1!GE95</f>
        <v>4.4856379247035028E-3</v>
      </c>
      <c r="K95">
        <f>+(1+Sheet1!FC95/100)^(1/4)-1</f>
        <v>7.4999156265409539E-6</v>
      </c>
      <c r="L95">
        <f>+Sheet1!FT95</f>
        <v>8.639765126505175E-2</v>
      </c>
      <c r="M95">
        <f>+Sheet1!FU95</f>
        <v>-0.12390891640039994</v>
      </c>
      <c r="N95">
        <f ca="1">+Sheet1!IL95</f>
        <v>8.0210699598189123E-3</v>
      </c>
      <c r="O95">
        <f ca="1">+Sheet1!CW95</f>
        <v>1.4879646867232024E-2</v>
      </c>
      <c r="P95" s="123">
        <f ca="1">+Sheet1!EZ95</f>
        <v>1.5956376300377376E-4</v>
      </c>
      <c r="Q95">
        <f>+Sheet1!IY95</f>
        <v>1.3628100468974884E-2</v>
      </c>
      <c r="R95" s="1">
        <f>+Sheet1!JB95</f>
        <v>3.1436841855020763</v>
      </c>
      <c r="S95">
        <f ca="1">+Sheet1!JE95</f>
        <v>2.9357609471474129E-3</v>
      </c>
      <c r="T95">
        <f>+Sheet1!CY95</f>
        <v>-5.3774686253448686E-3</v>
      </c>
      <c r="U95">
        <f ca="1">安全金利!K93</f>
        <v>1.2982832670971334E-4</v>
      </c>
      <c r="V95">
        <f>Sheet1!GJ115</f>
        <v>-1.0997400660767201E-3</v>
      </c>
      <c r="X95" t="str">
        <f t="shared" si="83"/>
        <v>2002Q3</v>
      </c>
      <c r="Y95">
        <f t="shared" si="69"/>
        <v>-4.0267957502960628E-3</v>
      </c>
      <c r="Z95">
        <f t="shared" ca="1" si="70"/>
        <v>-4.126443321117129E-3</v>
      </c>
      <c r="AA95">
        <f t="shared" ca="1" si="71"/>
        <v>-4.0209418817850739E-3</v>
      </c>
      <c r="AB95">
        <f t="shared" si="72"/>
        <v>1.6643602845690768E-4</v>
      </c>
      <c r="AC95">
        <f t="shared" ca="1" si="73"/>
        <v>-9.164893545181357E-4</v>
      </c>
      <c r="AD95">
        <f t="shared" ca="1" si="74"/>
        <v>5.9547791111476851E-3</v>
      </c>
      <c r="AE95">
        <f t="shared" si="75"/>
        <v>8.2908560300387138E-3</v>
      </c>
      <c r="AF95">
        <f t="shared" ca="1" si="76"/>
        <v>-8.7838293191255887E-4</v>
      </c>
      <c r="AG95">
        <f t="shared" ca="1" si="85"/>
        <v>4.5546859342421317E-3</v>
      </c>
      <c r="AH95" s="121">
        <f t="shared" si="77"/>
        <v>7.4999156265409539E-6</v>
      </c>
      <c r="AI95">
        <f t="shared" ca="1" si="78"/>
        <v>8.0793018791392959E-2</v>
      </c>
      <c r="AJ95">
        <f t="shared" ca="1" si="79"/>
        <v>-0.13864616407307181</v>
      </c>
      <c r="AK95">
        <f t="shared" ca="1" si="80"/>
        <v>1.3347354546968471E-3</v>
      </c>
      <c r="AL95">
        <f t="shared" ca="1" si="81"/>
        <v>7.4487652379638626E-3</v>
      </c>
      <c r="AM95">
        <f t="shared" ca="1" si="82"/>
        <v>-1.8231393989440604E-3</v>
      </c>
      <c r="AN95">
        <f t="shared" si="84"/>
        <v>1.4405286473004082E-2</v>
      </c>
      <c r="AO95">
        <f t="shared" si="86"/>
        <v>4.4609495159319223E-2</v>
      </c>
      <c r="AP95">
        <f t="shared" ca="1" si="87"/>
        <v>-4.2921315154386495E-3</v>
      </c>
      <c r="AQ95">
        <f t="shared" si="88"/>
        <v>-4.0804651566212049E-3</v>
      </c>
      <c r="AR95">
        <f t="shared" ca="1" si="89"/>
        <v>1.2982832670971334E-4</v>
      </c>
      <c r="AS95">
        <f t="shared" si="90"/>
        <v>-8.9751253357094973E-4</v>
      </c>
      <c r="AT95" s="123">
        <v>3.2498415745152442E-5</v>
      </c>
      <c r="AU95" s="123">
        <v>6.9994525594196944E-5</v>
      </c>
      <c r="AV95" s="123">
        <v>9.4990213881596119E-5</v>
      </c>
      <c r="AW95" s="123" t="s">
        <v>1789</v>
      </c>
      <c r="AX95" s="123" t="s">
        <v>1789</v>
      </c>
      <c r="AY95" s="123" t="s">
        <v>1789</v>
      </c>
      <c r="AZ95" s="123" t="s">
        <v>1789</v>
      </c>
      <c r="BA95" s="123" t="s">
        <v>1789</v>
      </c>
      <c r="BB95" s="123" t="s">
        <v>1789</v>
      </c>
      <c r="BC95" s="123" t="s">
        <v>1789</v>
      </c>
      <c r="BD95" s="123" t="s">
        <v>1789</v>
      </c>
      <c r="BE95" s="123" t="s">
        <v>1789</v>
      </c>
      <c r="BF95" s="123" t="s">
        <v>1789</v>
      </c>
      <c r="BG95" s="123" t="s">
        <v>1789</v>
      </c>
      <c r="BH95" s="123" t="s">
        <v>1789</v>
      </c>
      <c r="BI95" s="123" t="s">
        <v>1789</v>
      </c>
    </row>
    <row r="96" spans="1:61" x14ac:dyDescent="0.15">
      <c r="A96" t="str">
        <f>+Sheet1!A96</f>
        <v>2002Q4</v>
      </c>
      <c r="B96" s="121">
        <f>消費税調整!G96</f>
        <v>-2.3561977889105744E-3</v>
      </c>
      <c r="C96">
        <f ca="1">+Sheet1!CZ96</f>
        <v>-6.1812242136230846E-4</v>
      </c>
      <c r="D96">
        <f ca="1">+Sheet1!DB96</f>
        <v>-7.6890024243900772E-3</v>
      </c>
      <c r="E96">
        <f>+Sheet1!CS96</f>
        <v>5.2717760525209699E-3</v>
      </c>
      <c r="F96">
        <f ca="1">+Sheet1!CU96</f>
        <v>-1.1593514590142295E-3</v>
      </c>
      <c r="G96">
        <f ca="1">+Sheet1!CV96</f>
        <v>1.7196449726917566E-3</v>
      </c>
      <c r="H96">
        <f>+Sheet1!CT96</f>
        <v>6.4852974784988301E-3</v>
      </c>
      <c r="I96">
        <f ca="1">+Sheet1!FY96</f>
        <v>-1.3668641247088024E-2</v>
      </c>
      <c r="J96">
        <f ca="1">+Sheet1!GE96</f>
        <v>3.6788683037802957E-3</v>
      </c>
      <c r="K96">
        <f>+(1+Sheet1!FC96/100)^(1/4)-1</f>
        <v>4.9999625004737425E-6</v>
      </c>
      <c r="L96">
        <f>+Sheet1!FT96</f>
        <v>-0.31122092388697498</v>
      </c>
      <c r="M96">
        <f>+Sheet1!FU96</f>
        <v>-5.2433619190356218E-2</v>
      </c>
      <c r="N96">
        <f ca="1">+Sheet1!IL96</f>
        <v>1.1612475476646679E-2</v>
      </c>
      <c r="O96">
        <f ca="1">+Sheet1!CW96</f>
        <v>4.6815136182925265E-3</v>
      </c>
      <c r="P96" s="123">
        <f ca="1">+Sheet1!EZ96</f>
        <v>3.4184842450973055E-4</v>
      </c>
      <c r="Q96">
        <f>+Sheet1!IY96</f>
        <v>2.1136931387207305E-3</v>
      </c>
      <c r="R96" s="1">
        <f>+Sheet1!JB96</f>
        <v>3.2304574950660947</v>
      </c>
      <c r="S96">
        <f ca="1">+Sheet1!JE96</f>
        <v>2.0568023341510224E-2</v>
      </c>
      <c r="T96">
        <f>+Sheet1!CY96</f>
        <v>-4.9567013330445286E-3</v>
      </c>
      <c r="U96">
        <f ca="1">安全金利!K94</f>
        <v>1.4713667314536494E-5</v>
      </c>
      <c r="V96">
        <f>Sheet1!GJ116</f>
        <v>-1.6704963790169685E-3</v>
      </c>
      <c r="X96" t="str">
        <f t="shared" si="83"/>
        <v>2002Q4</v>
      </c>
      <c r="Y96">
        <f t="shared" si="69"/>
        <v>-2.6710733745674738E-3</v>
      </c>
      <c r="Z96">
        <f t="shared" ca="1" si="70"/>
        <v>-2.9496418655434679E-3</v>
      </c>
      <c r="AA96">
        <f t="shared" ca="1" si="71"/>
        <v>-5.2736000724057895E-3</v>
      </c>
      <c r="AB96">
        <f t="shared" si="72"/>
        <v>1.4736556183849413E-4</v>
      </c>
      <c r="AC96">
        <f t="shared" ca="1" si="73"/>
        <v>-4.6007487816136826E-3</v>
      </c>
      <c r="AD96">
        <f t="shared" ca="1" si="74"/>
        <v>-6.8968295671147078E-3</v>
      </c>
      <c r="AE96">
        <f t="shared" si="75"/>
        <v>-2.9180021158340275E-4</v>
      </c>
      <c r="AF96">
        <f t="shared" ca="1" si="76"/>
        <v>-1.935860555427843E-2</v>
      </c>
      <c r="AG96">
        <f t="shared" ca="1" si="85"/>
        <v>3.7479163133189251E-3</v>
      </c>
      <c r="AH96" s="121">
        <f t="shared" si="77"/>
        <v>4.9999625004737425E-6</v>
      </c>
      <c r="AI96">
        <f t="shared" ca="1" si="78"/>
        <v>-0.31682555636063375</v>
      </c>
      <c r="AJ96">
        <f t="shared" ca="1" si="79"/>
        <v>-6.7170866863028103E-2</v>
      </c>
      <c r="AK96">
        <f t="shared" ca="1" si="80"/>
        <v>4.9261409715246141E-3</v>
      </c>
      <c r="AL96">
        <f t="shared" ca="1" si="81"/>
        <v>-2.7493680109756348E-3</v>
      </c>
      <c r="AM96">
        <f t="shared" ca="1" si="82"/>
        <v>-1.6408547374381036E-3</v>
      </c>
      <c r="AN96">
        <f t="shared" si="84"/>
        <v>2.8908791427499289E-3</v>
      </c>
      <c r="AO96">
        <f t="shared" si="86"/>
        <v>0.13138280472333763</v>
      </c>
      <c r="AP96">
        <f t="shared" ca="1" si="87"/>
        <v>1.3340130878924161E-2</v>
      </c>
      <c r="AQ96">
        <f t="shared" si="88"/>
        <v>-3.6596978643208648E-3</v>
      </c>
      <c r="AR96">
        <f t="shared" ca="1" si="89"/>
        <v>1.4713667314536494E-5</v>
      </c>
      <c r="AS96">
        <f t="shared" si="90"/>
        <v>-1.4682688465111979E-3</v>
      </c>
      <c r="AT96" s="123">
        <v>4.8746741685867789E-5</v>
      </c>
      <c r="AU96" s="123">
        <v>5.7495041290156479E-5</v>
      </c>
      <c r="AV96" s="123">
        <v>5.7495041290156479E-5</v>
      </c>
      <c r="AW96" s="123" t="s">
        <v>1789</v>
      </c>
      <c r="AX96" s="123" t="s">
        <v>1789</v>
      </c>
      <c r="AY96" s="123" t="s">
        <v>1789</v>
      </c>
      <c r="AZ96" s="123" t="s">
        <v>1789</v>
      </c>
      <c r="BA96" s="123" t="s">
        <v>1789</v>
      </c>
      <c r="BB96" s="123" t="s">
        <v>1789</v>
      </c>
      <c r="BC96" s="123" t="s">
        <v>1789</v>
      </c>
      <c r="BD96" s="123" t="s">
        <v>1789</v>
      </c>
      <c r="BE96" s="123" t="s">
        <v>1789</v>
      </c>
      <c r="BF96" s="123" t="s">
        <v>1789</v>
      </c>
      <c r="BG96" s="123" t="s">
        <v>1789</v>
      </c>
      <c r="BH96" s="123" t="s">
        <v>1789</v>
      </c>
      <c r="BI96" s="123" t="s">
        <v>1789</v>
      </c>
    </row>
    <row r="97" spans="1:61" x14ac:dyDescent="0.15">
      <c r="A97" t="str">
        <f>+Sheet1!A97</f>
        <v>2003Q1</v>
      </c>
      <c r="B97" s="121">
        <f>消費税調整!G97</f>
        <v>-6.859658109023262E-3</v>
      </c>
      <c r="C97">
        <f ca="1">+Sheet1!CZ97</f>
        <v>-3.9945768344513982E-4</v>
      </c>
      <c r="D97">
        <f ca="1">+Sheet1!DB97</f>
        <v>-1.108607056559008E-2</v>
      </c>
      <c r="E97">
        <f>+Sheet1!CS97</f>
        <v>-1.4482480679486873E-3</v>
      </c>
      <c r="F97">
        <f ca="1">+Sheet1!CU97</f>
        <v>-5.5164816647165435E-4</v>
      </c>
      <c r="G97">
        <f ca="1">+Sheet1!CV97</f>
        <v>-7.7277035378743272E-4</v>
      </c>
      <c r="H97">
        <f>+Sheet1!CT97</f>
        <v>1.4962013689103267E-3</v>
      </c>
      <c r="I97">
        <f ca="1">+Sheet1!FY97</f>
        <v>3.4112277298660169E-2</v>
      </c>
      <c r="J97">
        <f ca="1">+Sheet1!GE97</f>
        <v>-7.9167285485817786E-3</v>
      </c>
      <c r="K97">
        <f>+(1+Sheet1!FC97/100)^(1/4)-1</f>
        <v>4.1666406251916754E-6</v>
      </c>
      <c r="L97">
        <f>+Sheet1!FT97</f>
        <v>-0.10972752685121659</v>
      </c>
      <c r="M97">
        <f>+Sheet1!FU97</f>
        <v>-4.2736251505488293E-2</v>
      </c>
      <c r="N97">
        <f ca="1">+Sheet1!IL97</f>
        <v>-2.2781121499494492E-3</v>
      </c>
      <c r="O97">
        <f ca="1">+Sheet1!CW97</f>
        <v>6.5172260991468276E-4</v>
      </c>
      <c r="P97" s="123">
        <f ca="1">+Sheet1!EZ97</f>
        <v>1.0526416749481768E-3</v>
      </c>
      <c r="Q97">
        <f>+Sheet1!IY97</f>
        <v>4.0146716614936958E-3</v>
      </c>
      <c r="R97" s="1">
        <f>+Sheet1!JB97</f>
        <v>3.2168863822958644</v>
      </c>
      <c r="S97">
        <f ca="1">+Sheet1!JE97</f>
        <v>-6.6941821432835351E-3</v>
      </c>
      <c r="T97">
        <f>+Sheet1!CY97</f>
        <v>-8.7179648359946918E-3</v>
      </c>
      <c r="U97">
        <f ca="1">安全金利!K95</f>
        <v>2.6611560659972611E-5</v>
      </c>
      <c r="V97">
        <f>Sheet1!GJ117</f>
        <v>-1.5065341204115389E-3</v>
      </c>
      <c r="X97" t="str">
        <f t="shared" si="83"/>
        <v>2003Q1</v>
      </c>
      <c r="Y97">
        <f t="shared" si="69"/>
        <v>-7.1745336946801618E-3</v>
      </c>
      <c r="Z97">
        <f t="shared" ca="1" si="70"/>
        <v>-2.7309771276262992E-3</v>
      </c>
      <c r="AA97">
        <f t="shared" ca="1" si="71"/>
        <v>-8.6706682136057922E-3</v>
      </c>
      <c r="AB97">
        <f t="shared" si="72"/>
        <v>-6.5726585586311633E-3</v>
      </c>
      <c r="AC97">
        <f t="shared" ca="1" si="73"/>
        <v>-3.9930454890711072E-3</v>
      </c>
      <c r="AD97">
        <f t="shared" ca="1" si="74"/>
        <v>-9.3892448935938965E-3</v>
      </c>
      <c r="AE97">
        <f t="shared" si="75"/>
        <v>-5.2808963211719061E-3</v>
      </c>
      <c r="AF97">
        <f t="shared" ca="1" si="76"/>
        <v>2.8422312991469762E-2</v>
      </c>
      <c r="AG97">
        <f t="shared" ca="1" si="85"/>
        <v>-7.8476805390431496E-3</v>
      </c>
      <c r="AH97" s="121">
        <f t="shared" si="77"/>
        <v>4.1666406251916754E-6</v>
      </c>
      <c r="AI97">
        <f t="shared" ca="1" si="78"/>
        <v>-0.11533215932487538</v>
      </c>
      <c r="AJ97">
        <f t="shared" ca="1" si="79"/>
        <v>-5.7473499178160178E-2</v>
      </c>
      <c r="AK97">
        <f t="shared" ca="1" si="80"/>
        <v>-8.9644466550715153E-3</v>
      </c>
      <c r="AL97">
        <f t="shared" ca="1" si="81"/>
        <v>-6.7791590193534788E-3</v>
      </c>
      <c r="AM97">
        <f t="shared" ca="1" si="82"/>
        <v>-9.3006148699965744E-4</v>
      </c>
      <c r="AN97">
        <f t="shared" si="84"/>
        <v>4.7918576655228938E-3</v>
      </c>
      <c r="AO97">
        <f t="shared" si="86"/>
        <v>0.11781169195310737</v>
      </c>
      <c r="AP97">
        <f t="shared" ca="1" si="87"/>
        <v>-1.3922074605869597E-2</v>
      </c>
      <c r="AQ97">
        <f t="shared" si="88"/>
        <v>-7.4209613672710281E-3</v>
      </c>
      <c r="AR97">
        <f t="shared" ca="1" si="89"/>
        <v>2.6611560659972611E-5</v>
      </c>
      <c r="AS97">
        <f t="shared" si="90"/>
        <v>-1.3043065879057686E-3</v>
      </c>
      <c r="AT97" s="123">
        <v>5.7495041290156479E-5</v>
      </c>
      <c r="AU97" s="123">
        <v>7.624174899634184E-5</v>
      </c>
      <c r="AV97" s="123">
        <v>8.8739124629588773E-5</v>
      </c>
      <c r="AW97" s="123" t="s">
        <v>1789</v>
      </c>
      <c r="AX97" s="123" t="s">
        <v>1789</v>
      </c>
      <c r="AY97" s="123" t="s">
        <v>1789</v>
      </c>
      <c r="AZ97" s="123" t="s">
        <v>1789</v>
      </c>
      <c r="BA97" s="123" t="s">
        <v>1789</v>
      </c>
      <c r="BB97" s="123" t="s">
        <v>1789</v>
      </c>
      <c r="BC97" s="123" t="s">
        <v>1789</v>
      </c>
      <c r="BD97" s="123" t="s">
        <v>1789</v>
      </c>
      <c r="BE97" s="123" t="s">
        <v>1789</v>
      </c>
      <c r="BF97" s="123" t="s">
        <v>1789</v>
      </c>
      <c r="BG97" s="123" t="s">
        <v>1789</v>
      </c>
      <c r="BH97" s="123" t="s">
        <v>1789</v>
      </c>
      <c r="BI97" s="123" t="s">
        <v>1789</v>
      </c>
    </row>
    <row r="98" spans="1:61" x14ac:dyDescent="0.15">
      <c r="A98" t="str">
        <f>+Sheet1!A98</f>
        <v>2003Q2</v>
      </c>
      <c r="B98" s="121">
        <f>消費税調整!G98</f>
        <v>-3.6223173941060525E-5</v>
      </c>
      <c r="C98">
        <f ca="1">+Sheet1!CZ98</f>
        <v>-8.0946150923229038E-4</v>
      </c>
      <c r="D98">
        <f ca="1">+Sheet1!DB98</f>
        <v>-9.6971962540490942E-3</v>
      </c>
      <c r="E98">
        <f>+Sheet1!CS98</f>
        <v>9.4331714406400025E-3</v>
      </c>
      <c r="F98">
        <f ca="1">+Sheet1!CU98</f>
        <v>-8.7421660230394375E-3</v>
      </c>
      <c r="G98">
        <f ca="1">+Sheet1!CV98</f>
        <v>6.0355464842954787E-2</v>
      </c>
      <c r="H98">
        <f>+Sheet1!CT98</f>
        <v>2.0352583179103132E-2</v>
      </c>
      <c r="I98">
        <f ca="1">+Sheet1!FY98</f>
        <v>-3.3561053810300084E-2</v>
      </c>
      <c r="J98">
        <f ca="1">+Sheet1!GE98</f>
        <v>1.1993250547644302E-2</v>
      </c>
      <c r="K98">
        <f>+(1+Sheet1!FC98/100)^(1/4)-1</f>
        <v>2.4999906251821358E-6</v>
      </c>
      <c r="L98">
        <f>+Sheet1!FT98</f>
        <v>0.15779560037958337</v>
      </c>
      <c r="M98">
        <f>+Sheet1!FU98</f>
        <v>0.13700212433337824</v>
      </c>
      <c r="N98">
        <f ca="1">+Sheet1!IL98</f>
        <v>2.7202326990355449E-2</v>
      </c>
      <c r="O98">
        <f ca="1">+Sheet1!CW98</f>
        <v>3.5418010973080769E-2</v>
      </c>
      <c r="P98" s="123">
        <f ca="1">+Sheet1!EZ98</f>
        <v>-3.4888958475828315E-4</v>
      </c>
      <c r="Q98">
        <f>+Sheet1!IY98</f>
        <v>-5.7188248968089665E-4</v>
      </c>
      <c r="R98" s="1">
        <f>+Sheet1!JB98</f>
        <v>3.1612423305038577</v>
      </c>
      <c r="S98">
        <f ca="1">+Sheet1!JE98</f>
        <v>2.930245089461387E-2</v>
      </c>
      <c r="T98">
        <f>+Sheet1!CY98</f>
        <v>-7.7475511688151807E-3</v>
      </c>
      <c r="U98">
        <f ca="1">安全金利!K96</f>
        <v>1.6671104053944674E-4</v>
      </c>
      <c r="V98">
        <f>Sheet1!GJ118</f>
        <v>-9.2869925792023021E-5</v>
      </c>
      <c r="X98" t="str">
        <f t="shared" si="83"/>
        <v>2003Q2</v>
      </c>
      <c r="Y98">
        <f t="shared" si="69"/>
        <v>-3.5109875959795994E-4</v>
      </c>
      <c r="Z98">
        <f t="shared" ca="1" si="70"/>
        <v>-3.14098095341345E-3</v>
      </c>
      <c r="AA98">
        <f t="shared" ca="1" si="71"/>
        <v>-7.2817939020648065E-3</v>
      </c>
      <c r="AB98">
        <f t="shared" si="72"/>
        <v>4.3087609499575267E-3</v>
      </c>
      <c r="AC98">
        <f t="shared" ca="1" si="73"/>
        <v>-1.218356334563889E-2</v>
      </c>
      <c r="AD98">
        <f t="shared" ca="1" si="74"/>
        <v>5.1738990303148324E-2</v>
      </c>
      <c r="AE98">
        <f t="shared" si="75"/>
        <v>1.3575485489020898E-2</v>
      </c>
      <c r="AF98">
        <f t="shared" ca="1" si="76"/>
        <v>-3.9251018117490488E-2</v>
      </c>
      <c r="AG98">
        <f t="shared" ca="1" si="85"/>
        <v>1.2062298557182931E-2</v>
      </c>
      <c r="AH98" s="121">
        <f t="shared" si="77"/>
        <v>2.4999906251821358E-6</v>
      </c>
      <c r="AI98">
        <f t="shared" ca="1" si="78"/>
        <v>0.15219096790592457</v>
      </c>
      <c r="AJ98">
        <f t="shared" ca="1" si="79"/>
        <v>0.12226487666070636</v>
      </c>
      <c r="AK98">
        <f t="shared" ca="1" si="80"/>
        <v>2.0515992485233385E-2</v>
      </c>
      <c r="AL98">
        <f t="shared" ca="1" si="81"/>
        <v>2.7987129343812606E-2</v>
      </c>
      <c r="AM98">
        <f t="shared" ca="1" si="82"/>
        <v>-2.3315927467061175E-3</v>
      </c>
      <c r="AN98">
        <f t="shared" si="84"/>
        <v>2.0530351434830168E-4</v>
      </c>
      <c r="AO98">
        <f t="shared" si="86"/>
        <v>6.2167640161100657E-2</v>
      </c>
      <c r="AP98">
        <f t="shared" ca="1" si="87"/>
        <v>2.2074558432027807E-2</v>
      </c>
      <c r="AQ98">
        <f t="shared" si="88"/>
        <v>-6.4505477000915169E-3</v>
      </c>
      <c r="AR98">
        <f t="shared" ca="1" si="89"/>
        <v>1.6671104053944674E-4</v>
      </c>
      <c r="AS98">
        <f t="shared" si="90"/>
        <v>1.0935760671374739E-4</v>
      </c>
      <c r="AT98" s="123">
        <v>8.7489142648999874E-5</v>
      </c>
      <c r="AU98" s="123">
        <v>6.5618658156907372E-5</v>
      </c>
      <c r="AV98" s="123">
        <v>5.9369946910470262E-5</v>
      </c>
      <c r="AW98" s="123" t="s">
        <v>1789</v>
      </c>
      <c r="AX98" s="123" t="s">
        <v>1789</v>
      </c>
      <c r="AY98" s="123" t="s">
        <v>1789</v>
      </c>
      <c r="AZ98" s="123" t="s">
        <v>1789</v>
      </c>
      <c r="BA98" s="123" t="s">
        <v>1789</v>
      </c>
      <c r="BB98" s="123" t="s">
        <v>1789</v>
      </c>
      <c r="BC98" s="123" t="s">
        <v>1789</v>
      </c>
      <c r="BD98" s="123" t="s">
        <v>1789</v>
      </c>
      <c r="BE98" s="123" t="s">
        <v>1789</v>
      </c>
      <c r="BF98" s="123" t="s">
        <v>1789</v>
      </c>
      <c r="BG98" s="123" t="s">
        <v>1789</v>
      </c>
      <c r="BH98" s="123" t="s">
        <v>1789</v>
      </c>
      <c r="BI98" s="123" t="s">
        <v>1789</v>
      </c>
    </row>
    <row r="99" spans="1:61" x14ac:dyDescent="0.15">
      <c r="A99" t="str">
        <f>+Sheet1!A99</f>
        <v>2003Q3</v>
      </c>
      <c r="B99" s="121">
        <f>消費税調整!G99</f>
        <v>-3.4553842746155644E-3</v>
      </c>
      <c r="C99">
        <f ca="1">+Sheet1!CZ99</f>
        <v>-1.1734504493528743E-3</v>
      </c>
      <c r="D99">
        <f ca="1">+Sheet1!DB99</f>
        <v>-3.445793641206021E-3</v>
      </c>
      <c r="E99">
        <f>+Sheet1!CS99</f>
        <v>4.737877328587387E-3</v>
      </c>
      <c r="F99">
        <f ca="1">+Sheet1!CU99</f>
        <v>4.0803272592461271E-3</v>
      </c>
      <c r="G99">
        <f ca="1">+Sheet1!CV99</f>
        <v>-6.7910283397708661E-3</v>
      </c>
      <c r="H99">
        <f>+Sheet1!CT99</f>
        <v>-1.6705690302694746E-2</v>
      </c>
      <c r="I99">
        <f ca="1">+Sheet1!FY99</f>
        <v>-2.4584678816283964E-3</v>
      </c>
      <c r="J99">
        <f ca="1">+Sheet1!GE99</f>
        <v>-9.3112505129242483E-3</v>
      </c>
      <c r="K99">
        <f>+(1+Sheet1!FC99/100)^(1/4)-1</f>
        <v>4.1666406251916754E-6</v>
      </c>
      <c r="L99">
        <f>+Sheet1!FT99</f>
        <v>0.30351043126340249</v>
      </c>
      <c r="M99">
        <f>+Sheet1!FU99</f>
        <v>0.1149993883402443</v>
      </c>
      <c r="N99">
        <f ca="1">+Sheet1!IL99</f>
        <v>5.4698977082978557E-3</v>
      </c>
      <c r="O99">
        <f ca="1">+Sheet1!CW99</f>
        <v>-1.2913506752306705E-2</v>
      </c>
      <c r="P99" s="123">
        <f ca="1">+Sheet1!EZ99</f>
        <v>8.2694632952803483E-3</v>
      </c>
      <c r="Q99">
        <f>+Sheet1!IY99</f>
        <v>8.5215255960122225E-3</v>
      </c>
      <c r="R99" s="1">
        <f>+Sheet1!JB99</f>
        <v>3.2388790876441305</v>
      </c>
      <c r="S99">
        <f ca="1">+Sheet1!JE99</f>
        <v>1.8741423722535566E-2</v>
      </c>
      <c r="T99">
        <f>+Sheet1!CY99</f>
        <v>-2.7326395742711899E-3</v>
      </c>
      <c r="U99">
        <f ca="1">安全金利!K97</f>
        <v>2.8810166955728356E-4</v>
      </c>
      <c r="V99">
        <f>Sheet1!GJ119</f>
        <v>-5.2372653405451423E-4</v>
      </c>
      <c r="X99" t="str">
        <f t="shared" si="83"/>
        <v>2003Q3</v>
      </c>
      <c r="Y99">
        <f t="shared" si="69"/>
        <v>-3.7702598602724637E-3</v>
      </c>
      <c r="Z99">
        <f t="shared" ca="1" si="70"/>
        <v>-3.5049698935340338E-3</v>
      </c>
      <c r="AA99">
        <f t="shared" ca="1" si="71"/>
        <v>-1.0303912892217337E-3</v>
      </c>
      <c r="AB99">
        <f t="shared" si="72"/>
        <v>-3.8653316209508876E-4</v>
      </c>
      <c r="AC99">
        <f t="shared" ca="1" si="73"/>
        <v>6.3892993664667417E-4</v>
      </c>
      <c r="AD99">
        <f t="shared" ca="1" si="74"/>
        <v>-1.5407502879577331E-2</v>
      </c>
      <c r="AE99">
        <f t="shared" si="75"/>
        <v>-2.348278799277698E-2</v>
      </c>
      <c r="AF99">
        <f t="shared" ca="1" si="76"/>
        <v>-8.1484321888188032E-3</v>
      </c>
      <c r="AG99">
        <f t="shared" ca="1" si="85"/>
        <v>-9.2422025033856194E-3</v>
      </c>
      <c r="AH99" s="121">
        <f t="shared" si="77"/>
        <v>4.1666406251916754E-6</v>
      </c>
      <c r="AI99">
        <f t="shared" ca="1" si="78"/>
        <v>0.29790579878974371</v>
      </c>
      <c r="AJ99">
        <f t="shared" ca="1" si="79"/>
        <v>0.10026214066757241</v>
      </c>
      <c r="AK99">
        <f t="shared" ca="1" si="80"/>
        <v>-1.2164367968242095E-3</v>
      </c>
      <c r="AL99">
        <f t="shared" ca="1" si="81"/>
        <v>-2.0344388381574867E-2</v>
      </c>
      <c r="AM99">
        <f t="shared" ca="1" si="82"/>
        <v>6.286760133332514E-3</v>
      </c>
      <c r="AN99">
        <f t="shared" si="84"/>
        <v>9.2987116000414205E-3</v>
      </c>
      <c r="AO99">
        <f t="shared" si="86"/>
        <v>0.1398043973013734</v>
      </c>
      <c r="AP99">
        <f t="shared" ca="1" si="87"/>
        <v>1.1513531259949503E-2</v>
      </c>
      <c r="AQ99">
        <f t="shared" si="88"/>
        <v>-1.4356361055475259E-3</v>
      </c>
      <c r="AR99">
        <f t="shared" ca="1" si="89"/>
        <v>2.8810166955728356E-4</v>
      </c>
      <c r="AS99">
        <f t="shared" si="90"/>
        <v>-3.2149900154874382E-4</v>
      </c>
      <c r="AT99" s="123">
        <v>4.9996875281399511E-5</v>
      </c>
      <c r="AU99" s="123">
        <v>1.4998312753067289E-4</v>
      </c>
      <c r="AV99" s="123">
        <v>2.2495782283349364E-4</v>
      </c>
      <c r="AW99" s="123" t="s">
        <v>1789</v>
      </c>
      <c r="AX99" s="123" t="s">
        <v>1789</v>
      </c>
      <c r="AY99" s="123" t="s">
        <v>1789</v>
      </c>
      <c r="AZ99" s="123" t="s">
        <v>1789</v>
      </c>
      <c r="BA99" s="123" t="s">
        <v>1789</v>
      </c>
      <c r="BB99" s="123" t="s">
        <v>1789</v>
      </c>
      <c r="BC99" s="123" t="s">
        <v>1789</v>
      </c>
      <c r="BD99" s="123" t="s">
        <v>1789</v>
      </c>
      <c r="BE99" s="123" t="s">
        <v>1789</v>
      </c>
      <c r="BF99" s="123" t="s">
        <v>1789</v>
      </c>
      <c r="BG99" s="123" t="s">
        <v>1789</v>
      </c>
      <c r="BH99" s="123" t="s">
        <v>1789</v>
      </c>
      <c r="BI99" s="123" t="s">
        <v>1789</v>
      </c>
    </row>
    <row r="100" spans="1:61" x14ac:dyDescent="0.15">
      <c r="A100" t="str">
        <f>+Sheet1!A100</f>
        <v>2003Q4</v>
      </c>
      <c r="B100" s="121">
        <f>消費税調整!G100</f>
        <v>-7.0820386949468263E-3</v>
      </c>
      <c r="C100">
        <f ca="1">+Sheet1!CZ100</f>
        <v>-1.291839601838845E-3</v>
      </c>
      <c r="D100">
        <f ca="1">+Sheet1!DB100</f>
        <v>-7.1772704526656492E-3</v>
      </c>
      <c r="E100">
        <f>+Sheet1!CS100</f>
        <v>1.1730558388997642E-2</v>
      </c>
      <c r="F100">
        <f ca="1">+Sheet1!CU100</f>
        <v>1.0996497332891514E-2</v>
      </c>
      <c r="G100">
        <f ca="1">+Sheet1!CV100</f>
        <v>1.6625029398616778E-2</v>
      </c>
      <c r="H100">
        <f>+Sheet1!CT100</f>
        <v>4.5352824287664899E-2</v>
      </c>
      <c r="I100">
        <f ca="1">+Sheet1!FY100</f>
        <v>1.680145830225611E-3</v>
      </c>
      <c r="J100">
        <f ca="1">+Sheet1!GE100</f>
        <v>4.120880221606507E-3</v>
      </c>
      <c r="K100">
        <f>+(1+Sheet1!FC100/100)^(1/4)-1</f>
        <v>2.4999906251821358E-6</v>
      </c>
      <c r="L100">
        <f>+Sheet1!FT100</f>
        <v>0.11116755828815039</v>
      </c>
      <c r="M100">
        <f>+Sheet1!FU100</f>
        <v>3.0376441491624585E-2</v>
      </c>
      <c r="N100">
        <f ca="1">+Sheet1!IL100</f>
        <v>1.2564056163517566E-2</v>
      </c>
      <c r="O100">
        <f ca="1">+Sheet1!CW100</f>
        <v>3.4428654112375071E-2</v>
      </c>
      <c r="P100" s="123">
        <f ca="1">+Sheet1!EZ100</f>
        <v>6.6051426669203927E-3</v>
      </c>
      <c r="Q100">
        <f>+Sheet1!IY100</f>
        <v>1.6871187223073757E-2</v>
      </c>
      <c r="R100" s="1">
        <f>+Sheet1!JB100</f>
        <v>3.1466070748482209</v>
      </c>
      <c r="S100">
        <f ca="1">+Sheet1!JE100</f>
        <v>-1.047104743253085E-2</v>
      </c>
      <c r="T100">
        <f>+Sheet1!CY100</f>
        <v>-5.0807913045484527E-3</v>
      </c>
      <c r="U100">
        <f ca="1">安全金利!K98</f>
        <v>1.3961108457105631E-4</v>
      </c>
      <c r="V100">
        <f>Sheet1!GJ120</f>
        <v>-1.0964901636054834E-3</v>
      </c>
      <c r="X100" t="str">
        <f t="shared" si="83"/>
        <v>2003Q4</v>
      </c>
      <c r="Y100">
        <f t="shared" si="69"/>
        <v>-7.3969142806037261E-3</v>
      </c>
      <c r="Z100">
        <f t="shared" ca="1" si="70"/>
        <v>-3.6233590460200043E-3</v>
      </c>
      <c r="AA100">
        <f t="shared" ca="1" si="71"/>
        <v>-4.7618681006813615E-3</v>
      </c>
      <c r="AB100">
        <f t="shared" si="72"/>
        <v>6.6061478983151659E-3</v>
      </c>
      <c r="AC100">
        <f t="shared" ca="1" si="73"/>
        <v>7.555100010292061E-3</v>
      </c>
      <c r="AD100">
        <f t="shared" ca="1" si="74"/>
        <v>8.0085548588103139E-3</v>
      </c>
      <c r="AE100">
        <f t="shared" si="75"/>
        <v>3.8575726597582669E-2</v>
      </c>
      <c r="AF100">
        <f t="shared" ca="1" si="76"/>
        <v>-4.0098184769647958E-3</v>
      </c>
      <c r="AG100">
        <f t="shared" ca="1" si="85"/>
        <v>4.1899282311451359E-3</v>
      </c>
      <c r="AH100" s="121">
        <f t="shared" si="77"/>
        <v>2.4999906251821358E-6</v>
      </c>
      <c r="AI100">
        <f t="shared" ca="1" si="78"/>
        <v>0.1055629258144916</v>
      </c>
      <c r="AJ100">
        <f t="shared" ca="1" si="79"/>
        <v>1.5639193818952703E-2</v>
      </c>
      <c r="AK100">
        <f t="shared" ca="1" si="80"/>
        <v>5.8777216583955011E-3</v>
      </c>
      <c r="AL100">
        <f t="shared" ca="1" si="81"/>
        <v>2.6997772483106908E-2</v>
      </c>
      <c r="AM100">
        <f t="shared" ca="1" si="82"/>
        <v>4.6224395049725584E-3</v>
      </c>
      <c r="AN100">
        <f t="shared" si="84"/>
        <v>1.7648373227102956E-2</v>
      </c>
      <c r="AO100">
        <f t="shared" si="86"/>
        <v>4.7532384505463821E-2</v>
      </c>
      <c r="AP100">
        <f t="shared" ca="1" si="87"/>
        <v>-1.7698939895116915E-2</v>
      </c>
      <c r="AQ100">
        <f t="shared" si="88"/>
        <v>-3.783787835824789E-3</v>
      </c>
      <c r="AR100">
        <f t="shared" ca="1" si="89"/>
        <v>1.3961108457105631E-4</v>
      </c>
      <c r="AS100">
        <f t="shared" si="90"/>
        <v>-8.9426263109971301E-4</v>
      </c>
      <c r="AT100" s="123">
        <v>4.9996875281399511E-5</v>
      </c>
      <c r="AU100" s="123">
        <v>1.4998312753067289E-4</v>
      </c>
      <c r="AV100" s="123">
        <v>2.2495782283349364E-4</v>
      </c>
      <c r="AW100" s="123" t="s">
        <v>1789</v>
      </c>
      <c r="AX100" s="123" t="s">
        <v>1789</v>
      </c>
      <c r="AY100" s="123" t="s">
        <v>1789</v>
      </c>
      <c r="AZ100" s="123" t="s">
        <v>1789</v>
      </c>
      <c r="BA100" s="123" t="s">
        <v>1789</v>
      </c>
      <c r="BB100" s="123" t="s">
        <v>1789</v>
      </c>
      <c r="BC100" s="123" t="s">
        <v>1789</v>
      </c>
      <c r="BD100" s="123" t="s">
        <v>1789</v>
      </c>
      <c r="BE100" s="123" t="s">
        <v>1789</v>
      </c>
      <c r="BF100" s="123" t="s">
        <v>1789</v>
      </c>
      <c r="BG100" s="123" t="s">
        <v>1789</v>
      </c>
      <c r="BH100" s="123" t="s">
        <v>1789</v>
      </c>
      <c r="BI100" s="123" t="s">
        <v>1789</v>
      </c>
    </row>
    <row r="101" spans="1:61" x14ac:dyDescent="0.15">
      <c r="A101" t="str">
        <f>+Sheet1!A101</f>
        <v>2004Q1</v>
      </c>
      <c r="B101" s="121">
        <f>消費税調整!G101</f>
        <v>-1.9170511363128856E-3</v>
      </c>
      <c r="C101">
        <f ca="1">+Sheet1!CZ101</f>
        <v>1.7096338915898752E-3</v>
      </c>
      <c r="D101">
        <f ca="1">+Sheet1!DB101</f>
        <v>-7.1117860352744458E-3</v>
      </c>
      <c r="E101">
        <f>+Sheet1!CS101</f>
        <v>8.7089064635075524E-3</v>
      </c>
      <c r="F101">
        <f ca="1">+Sheet1!CU101</f>
        <v>3.2125233396273752E-4</v>
      </c>
      <c r="G101">
        <f ca="1">+Sheet1!CV101</f>
        <v>1.4674151417707112E-2</v>
      </c>
      <c r="H101">
        <f>+Sheet1!CT101</f>
        <v>-1.5665355897007769E-3</v>
      </c>
      <c r="I101">
        <f ca="1">+Sheet1!FY101</f>
        <v>-1.5267698583539801E-2</v>
      </c>
      <c r="J101">
        <f ca="1">+Sheet1!GE101</f>
        <v>1.5574991655752806E-2</v>
      </c>
      <c r="K101">
        <f>+(1+Sheet1!FC101/100)^(1/4)-1</f>
        <v>1.6666625000105739E-6</v>
      </c>
      <c r="L101">
        <f>+Sheet1!FT101</f>
        <v>0.22708957632477936</v>
      </c>
      <c r="M101">
        <f>+Sheet1!FU101</f>
        <v>0.12962986183758424</v>
      </c>
      <c r="N101">
        <f ca="1">+Sheet1!IL101</f>
        <v>1.6987900327053648E-2</v>
      </c>
      <c r="O101">
        <f ca="1">+Sheet1!CW101</f>
        <v>4.5070797989717505E-3</v>
      </c>
      <c r="P101" s="123">
        <f ca="1">+Sheet1!EZ101</f>
        <v>-3.7718200772037529E-3</v>
      </c>
      <c r="Q101">
        <f>+Sheet1!IY101</f>
        <v>6.002778581955916E-3</v>
      </c>
      <c r="R101" s="1">
        <f>+Sheet1!JB101</f>
        <v>3.2107269766891284</v>
      </c>
      <c r="S101">
        <f ca="1">+Sheet1!JE101</f>
        <v>2.8893925833428692E-2</v>
      </c>
      <c r="T101">
        <f>+Sheet1!CY101</f>
        <v>-4.4795470617546938E-3</v>
      </c>
      <c r="U101">
        <f ca="1">安全金利!K99</f>
        <v>2.1295039759317014E-4</v>
      </c>
      <c r="V101">
        <f>Sheet1!GJ121</f>
        <v>-1.6108921556883899E-4</v>
      </c>
      <c r="X101" t="str">
        <f t="shared" si="83"/>
        <v>2004Q1</v>
      </c>
      <c r="Y101">
        <f t="shared" si="69"/>
        <v>-2.2319267219697851E-3</v>
      </c>
      <c r="Z101">
        <f t="shared" ca="1" si="70"/>
        <v>-6.2188555259128434E-4</v>
      </c>
      <c r="AA101">
        <f t="shared" ca="1" si="71"/>
        <v>-4.696383683290159E-3</v>
      </c>
      <c r="AB101">
        <f t="shared" si="72"/>
        <v>3.5844959728250766E-3</v>
      </c>
      <c r="AC101">
        <f t="shared" ca="1" si="73"/>
        <v>-3.1201449886367155E-3</v>
      </c>
      <c r="AD101">
        <f t="shared" ca="1" si="74"/>
        <v>6.0576768779006477E-3</v>
      </c>
      <c r="AE101">
        <f t="shared" si="75"/>
        <v>-8.3436332797830089E-3</v>
      </c>
      <c r="AF101">
        <f t="shared" ca="1" si="76"/>
        <v>-2.0957662890730207E-2</v>
      </c>
      <c r="AG101">
        <f t="shared" ca="1" si="85"/>
        <v>1.5644039665291435E-2</v>
      </c>
      <c r="AH101" s="121">
        <f t="shared" si="77"/>
        <v>1.6666625000105739E-6</v>
      </c>
      <c r="AI101">
        <f t="shared" ca="1" si="78"/>
        <v>0.22148494385112055</v>
      </c>
      <c r="AJ101">
        <f t="shared" ca="1" si="79"/>
        <v>0.11489261416491235</v>
      </c>
      <c r="AK101">
        <f t="shared" ca="1" si="80"/>
        <v>1.0301565821931584E-2</v>
      </c>
      <c r="AL101">
        <f t="shared" ca="1" si="81"/>
        <v>-2.9238018302964108E-3</v>
      </c>
      <c r="AM101">
        <f t="shared" ca="1" si="82"/>
        <v>-5.7545232391515867E-3</v>
      </c>
      <c r="AN101">
        <f t="shared" si="84"/>
        <v>6.779964585985114E-3</v>
      </c>
      <c r="AO101">
        <f t="shared" si="86"/>
        <v>0.11165228634637137</v>
      </c>
      <c r="AP101">
        <f t="shared" ca="1" si="87"/>
        <v>2.1666033370842629E-2</v>
      </c>
      <c r="AQ101">
        <f t="shared" si="88"/>
        <v>-3.18254359303103E-3</v>
      </c>
      <c r="AR101">
        <f t="shared" ca="1" si="89"/>
        <v>2.1295039759317014E-4</v>
      </c>
      <c r="AS101">
        <f t="shared" si="90"/>
        <v>4.1138316936931423E-5</v>
      </c>
      <c r="AT101" s="123">
        <v>4.9996875281399511E-5</v>
      </c>
      <c r="AU101" s="123">
        <v>1.4998312753067289E-4</v>
      </c>
      <c r="AV101" s="123">
        <v>2.2495782283349364E-4</v>
      </c>
      <c r="AW101" s="123" t="s">
        <v>1789</v>
      </c>
      <c r="AX101" s="123" t="s">
        <v>1789</v>
      </c>
      <c r="AY101" s="123" t="s">
        <v>1789</v>
      </c>
      <c r="AZ101" s="123" t="s">
        <v>1789</v>
      </c>
      <c r="BA101" s="123" t="s">
        <v>1789</v>
      </c>
      <c r="BB101" s="123" t="s">
        <v>1789</v>
      </c>
      <c r="BC101" s="123" t="s">
        <v>1789</v>
      </c>
      <c r="BD101" s="123" t="s">
        <v>1789</v>
      </c>
      <c r="BE101" s="123" t="s">
        <v>1789</v>
      </c>
      <c r="BF101" s="123" t="s">
        <v>1789</v>
      </c>
      <c r="BG101" s="123" t="s">
        <v>1789</v>
      </c>
      <c r="BH101" s="123" t="s">
        <v>1789</v>
      </c>
      <c r="BI101" s="123" t="s">
        <v>1789</v>
      </c>
    </row>
    <row r="102" spans="1:61" x14ac:dyDescent="0.15">
      <c r="A102" t="str">
        <f>+Sheet1!A102</f>
        <v>2004Q2</v>
      </c>
      <c r="B102" s="121">
        <f>消費税調整!G102</f>
        <v>-2.8221311812328918E-3</v>
      </c>
      <c r="C102">
        <f ca="1">+Sheet1!CZ102</f>
        <v>6.5285720959555843E-4</v>
      </c>
      <c r="D102">
        <f ca="1">+Sheet1!DB102</f>
        <v>-5.8254244321378204E-3</v>
      </c>
      <c r="E102">
        <f>+Sheet1!CS102</f>
        <v>1.8774828888455748E-4</v>
      </c>
      <c r="F102">
        <f ca="1">+Sheet1!CU102</f>
        <v>1.2214019654541552E-3</v>
      </c>
      <c r="G102">
        <f ca="1">+Sheet1!CV102</f>
        <v>1.0637805070923923E-2</v>
      </c>
      <c r="H102">
        <f>+Sheet1!CT102</f>
        <v>-1.2707359955281207E-3</v>
      </c>
      <c r="I102">
        <f ca="1">+Sheet1!FY102</f>
        <v>1.8731752010185142E-2</v>
      </c>
      <c r="J102">
        <f ca="1">+Sheet1!GE102</f>
        <v>-1.4463493181273534E-2</v>
      </c>
      <c r="K102">
        <f>+(1+Sheet1!FC102/100)^(1/4)-1</f>
        <v>1.6666625000105739E-6</v>
      </c>
      <c r="L102">
        <f>+Sheet1!FT102</f>
        <v>2.111653804696054E-2</v>
      </c>
      <c r="M102">
        <f>+Sheet1!FU102</f>
        <v>3.9452142482599623E-2</v>
      </c>
      <c r="N102">
        <f ca="1">+Sheet1!IL102</f>
        <v>-6.6308787828384716E-4</v>
      </c>
      <c r="O102">
        <f ca="1">+Sheet1!CW102</f>
        <v>3.2220693461199163E-3</v>
      </c>
      <c r="P102" s="123">
        <f ca="1">+Sheet1!EZ102</f>
        <v>7.0109486912295037E-3</v>
      </c>
      <c r="Q102">
        <f>+Sheet1!IY102</f>
        <v>5.5847873560821038E-3</v>
      </c>
      <c r="R102" s="1">
        <f>+Sheet1!JB102</f>
        <v>3.1794245792428719</v>
      </c>
      <c r="S102">
        <f ca="1">+Sheet1!JE102</f>
        <v>-4.4030422646503913E-3</v>
      </c>
      <c r="T102">
        <f>+Sheet1!CY102</f>
        <v>-2.2834354841323842E-3</v>
      </c>
      <c r="U102">
        <f ca="1">安全金利!K100</f>
        <v>2.3107439525249518E-4</v>
      </c>
      <c r="V102">
        <f>Sheet1!GJ122</f>
        <v>-9.1066871935424425E-4</v>
      </c>
      <c r="X102" t="str">
        <f t="shared" si="83"/>
        <v>2004Q2</v>
      </c>
      <c r="Y102">
        <f t="shared" si="69"/>
        <v>-3.1370067668897912E-3</v>
      </c>
      <c r="Z102">
        <f t="shared" ca="1" si="70"/>
        <v>-1.678662234585601E-3</v>
      </c>
      <c r="AA102">
        <f t="shared" ca="1" si="71"/>
        <v>-3.4100220801535331E-3</v>
      </c>
      <c r="AB102">
        <f t="shared" si="72"/>
        <v>-4.9366622017979183E-3</v>
      </c>
      <c r="AC102">
        <f t="shared" ca="1" si="73"/>
        <v>-2.2199953571452975E-3</v>
      </c>
      <c r="AD102">
        <f t="shared" ca="1" si="74"/>
        <v>2.021330531117459E-3</v>
      </c>
      <c r="AE102">
        <f t="shared" si="75"/>
        <v>-8.047833685610354E-3</v>
      </c>
      <c r="AF102">
        <f t="shared" ca="1" si="76"/>
        <v>1.3041787702994734E-2</v>
      </c>
      <c r="AG102">
        <f t="shared" ca="1" si="85"/>
        <v>-1.4394445171734905E-2</v>
      </c>
      <c r="AH102" s="121">
        <f t="shared" si="77"/>
        <v>1.6666625000105739E-6</v>
      </c>
      <c r="AI102">
        <f t="shared" ca="1" si="78"/>
        <v>1.5511905573301746E-2</v>
      </c>
      <c r="AJ102">
        <f t="shared" ca="1" si="79"/>
        <v>2.4714894809927741E-2</v>
      </c>
      <c r="AK102">
        <f t="shared" ca="1" si="80"/>
        <v>-7.3494223834059125E-3</v>
      </c>
      <c r="AL102">
        <f t="shared" ca="1" si="81"/>
        <v>-4.2088122831482454E-3</v>
      </c>
      <c r="AM102">
        <f t="shared" ca="1" si="82"/>
        <v>5.0282455292816695E-3</v>
      </c>
      <c r="AN102">
        <f t="shared" si="84"/>
        <v>6.3619733601113018E-3</v>
      </c>
      <c r="AO102">
        <f t="shared" si="86"/>
        <v>8.0349888900114852E-2</v>
      </c>
      <c r="AP102">
        <f t="shared" ca="1" si="87"/>
        <v>-1.1630934727236454E-2</v>
      </c>
      <c r="AQ102">
        <f t="shared" si="88"/>
        <v>-9.8643201540872028E-4</v>
      </c>
      <c r="AR102">
        <f t="shared" ca="1" si="89"/>
        <v>2.3107439525249518E-4</v>
      </c>
      <c r="AS102">
        <f t="shared" si="90"/>
        <v>-7.0844118684847384E-4</v>
      </c>
      <c r="AT102" s="123">
        <v>1.2499765631890369E-5</v>
      </c>
      <c r="AU102" s="123">
        <v>2.3748289279357238E-4</v>
      </c>
      <c r="AV102" s="123">
        <v>3.8740979207863013E-4</v>
      </c>
      <c r="AW102" s="123" t="s">
        <v>1789</v>
      </c>
      <c r="AX102" s="123" t="s">
        <v>1789</v>
      </c>
      <c r="AY102" s="123" t="s">
        <v>1789</v>
      </c>
      <c r="AZ102" s="123" t="s">
        <v>1789</v>
      </c>
      <c r="BA102" s="123" t="s">
        <v>1789</v>
      </c>
      <c r="BB102" s="123" t="s">
        <v>1789</v>
      </c>
      <c r="BC102" s="123" t="s">
        <v>1789</v>
      </c>
      <c r="BD102" s="123" t="s">
        <v>1789</v>
      </c>
      <c r="BE102" s="123" t="s">
        <v>1789</v>
      </c>
      <c r="BF102" s="123" t="s">
        <v>1789</v>
      </c>
      <c r="BG102" s="123" t="s">
        <v>1789</v>
      </c>
      <c r="BH102" s="123" t="s">
        <v>1789</v>
      </c>
      <c r="BI102" s="123" t="s">
        <v>1789</v>
      </c>
    </row>
    <row r="103" spans="1:61" x14ac:dyDescent="0.15">
      <c r="A103" t="str">
        <f>+Sheet1!A103</f>
        <v>2004Q3</v>
      </c>
      <c r="B103" s="121">
        <f>消費税調整!G103</f>
        <v>-9.5223650512955068E-4</v>
      </c>
      <c r="C103">
        <f ca="1">+Sheet1!CZ103</f>
        <v>-1.4256330277597349E-4</v>
      </c>
      <c r="D103">
        <f ca="1">+Sheet1!DB103</f>
        <v>-4.6950120260492861E-3</v>
      </c>
      <c r="E103">
        <f>+Sheet1!CS103</f>
        <v>6.7252387104819612E-3</v>
      </c>
      <c r="F103">
        <f ca="1">+Sheet1!CU103</f>
        <v>5.4077043027145159E-3</v>
      </c>
      <c r="G103">
        <f ca="1">+Sheet1!CV103</f>
        <v>1.4266103812002493E-2</v>
      </c>
      <c r="H103">
        <f>+Sheet1!CT103</f>
        <v>1.3495524009217674E-2</v>
      </c>
      <c r="I103">
        <f ca="1">+Sheet1!FY103</f>
        <v>-1.959699780680807E-3</v>
      </c>
      <c r="J103">
        <f ca="1">+Sheet1!GE103</f>
        <v>4.1680460005902647E-3</v>
      </c>
      <c r="K103">
        <f>+(1+Sheet1!FC103/100)^(1/4)-1</f>
        <v>1.6666625000105739E-6</v>
      </c>
      <c r="L103">
        <f>+Sheet1!FT103</f>
        <v>-0.11267925850089555</v>
      </c>
      <c r="M103">
        <f>+Sheet1!FU103</f>
        <v>-6.9535618039807373E-2</v>
      </c>
      <c r="N103">
        <f ca="1">+Sheet1!IL103</f>
        <v>8.1074433284845978E-3</v>
      </c>
      <c r="O103">
        <f ca="1">+Sheet1!CW103</f>
        <v>1.3787393520580305E-2</v>
      </c>
      <c r="P103" s="123">
        <f ca="1">+Sheet1!EZ103</f>
        <v>1.1960815967584748E-3</v>
      </c>
      <c r="Q103">
        <f>+Sheet1!IY103</f>
        <v>3.0406981161018643E-3</v>
      </c>
      <c r="R103" s="1">
        <f>+Sheet1!JB103</f>
        <v>3.1826693022194985</v>
      </c>
      <c r="S103">
        <f ca="1">+Sheet1!JE103</f>
        <v>5.7286762478615033E-3</v>
      </c>
      <c r="T103">
        <f>+Sheet1!CY103</f>
        <v>-7.1237796174829096E-4</v>
      </c>
      <c r="U103">
        <f ca="1">安全金利!K101</f>
        <v>3.0564807567579066E-5</v>
      </c>
      <c r="V103">
        <f>Sheet1!GJ123</f>
        <v>-2.1032092138901269E-3</v>
      </c>
      <c r="X103" t="str">
        <f t="shared" si="83"/>
        <v>2004Q3</v>
      </c>
      <c r="Y103">
        <f t="shared" si="69"/>
        <v>-1.2671120907864501E-3</v>
      </c>
      <c r="Z103">
        <f t="shared" ca="1" si="70"/>
        <v>-2.4740827469571331E-3</v>
      </c>
      <c r="AA103">
        <f t="shared" ca="1" si="71"/>
        <v>-2.2796096740649988E-3</v>
      </c>
      <c r="AB103">
        <f t="shared" si="72"/>
        <v>1.6008282197994854E-3</v>
      </c>
      <c r="AC103">
        <f t="shared" ca="1" si="73"/>
        <v>1.966306980115063E-3</v>
      </c>
      <c r="AD103">
        <f t="shared" ca="1" si="74"/>
        <v>5.6496292721960294E-3</v>
      </c>
      <c r="AE103">
        <f t="shared" si="75"/>
        <v>6.7184263191354407E-3</v>
      </c>
      <c r="AF103">
        <f t="shared" ca="1" si="76"/>
        <v>-7.6496640878712134E-3</v>
      </c>
      <c r="AG103">
        <f t="shared" ca="1" si="85"/>
        <v>4.2370940101288937E-3</v>
      </c>
      <c r="AH103" s="121">
        <f t="shared" si="77"/>
        <v>1.6666625000105739E-6</v>
      </c>
      <c r="AI103">
        <f t="shared" ca="1" si="78"/>
        <v>-0.11828389097455434</v>
      </c>
      <c r="AJ103">
        <f t="shared" ca="1" si="79"/>
        <v>-8.4272865712479259E-2</v>
      </c>
      <c r="AK103">
        <f t="shared" ca="1" si="80"/>
        <v>1.4211088233625326E-3</v>
      </c>
      <c r="AL103">
        <f t="shared" ca="1" si="81"/>
        <v>6.3565118913121435E-3</v>
      </c>
      <c r="AM103">
        <f t="shared" ca="1" si="82"/>
        <v>-7.8662156518935944E-4</v>
      </c>
      <c r="AN103">
        <f t="shared" si="84"/>
        <v>3.8178841201310628E-3</v>
      </c>
      <c r="AO103">
        <f t="shared" si="86"/>
        <v>8.3594611876741443E-2</v>
      </c>
      <c r="AP103">
        <f t="shared" ca="1" si="87"/>
        <v>-1.4992162147245596E-3</v>
      </c>
      <c r="AQ103">
        <f t="shared" si="88"/>
        <v>5.84625506975373E-4</v>
      </c>
      <c r="AR103">
        <f t="shared" ca="1" si="89"/>
        <v>3.0564807567579066E-5</v>
      </c>
      <c r="AS103">
        <f t="shared" si="90"/>
        <v>-1.9009816813843564E-3</v>
      </c>
      <c r="AT103" s="123">
        <v>3.7498515707889979E-5</v>
      </c>
      <c r="AU103" s="123">
        <v>1.6748499247487558E-4</v>
      </c>
      <c r="AV103" s="123">
        <v>2.624508024420269E-4</v>
      </c>
      <c r="AW103" s="123" t="s">
        <v>1789</v>
      </c>
      <c r="AX103" s="123" t="s">
        <v>1789</v>
      </c>
      <c r="AY103" s="123" t="s">
        <v>1789</v>
      </c>
      <c r="AZ103" s="123" t="s">
        <v>1789</v>
      </c>
      <c r="BA103" s="123" t="s">
        <v>1789</v>
      </c>
      <c r="BB103" s="123" t="s">
        <v>1789</v>
      </c>
      <c r="BC103" s="123" t="s">
        <v>1789</v>
      </c>
      <c r="BD103" s="123" t="s">
        <v>1789</v>
      </c>
      <c r="BE103" s="123" t="s">
        <v>1789</v>
      </c>
      <c r="BF103" s="123" t="s">
        <v>1789</v>
      </c>
      <c r="BG103" s="123" t="s">
        <v>1789</v>
      </c>
      <c r="BH103" s="123" t="s">
        <v>1789</v>
      </c>
      <c r="BI103" s="123" t="s">
        <v>1789</v>
      </c>
    </row>
    <row r="104" spans="1:61" x14ac:dyDescent="0.15">
      <c r="A104" t="str">
        <f>+Sheet1!A104</f>
        <v>2004Q4</v>
      </c>
      <c r="B104" s="121">
        <f>消費税調整!G104</f>
        <v>1.3185935456864984E-3</v>
      </c>
      <c r="C104">
        <f ca="1">+Sheet1!CZ104</f>
        <v>3.1935891036230422E-3</v>
      </c>
      <c r="D104">
        <f ca="1">+Sheet1!DB104</f>
        <v>-5.3813721940867611E-3</v>
      </c>
      <c r="E104">
        <f>+Sheet1!CS104</f>
        <v>-2.7532589872788769E-3</v>
      </c>
      <c r="F104">
        <f ca="1">+Sheet1!CU104</f>
        <v>-5.0874824069603733E-3</v>
      </c>
      <c r="G104">
        <f ca="1">+Sheet1!CV104</f>
        <v>-1.4720180143238105E-2</v>
      </c>
      <c r="H104">
        <f>+Sheet1!CT104</f>
        <v>2.1284351715421548E-2</v>
      </c>
      <c r="I104">
        <f ca="1">+Sheet1!FY104</f>
        <v>6.7703038778633923E-3</v>
      </c>
      <c r="J104">
        <f ca="1">+Sheet1!GE104</f>
        <v>-6.2308978529501263E-3</v>
      </c>
      <c r="K104">
        <f>+(1+Sheet1!FC104/100)^(1/4)-1</f>
        <v>2.4999906251821358E-6</v>
      </c>
      <c r="L104">
        <f>+Sheet1!FT104</f>
        <v>0.1658055593331047</v>
      </c>
      <c r="M104">
        <f>+Sheet1!FU104</f>
        <v>3.7817921119729758E-2</v>
      </c>
      <c r="N104">
        <f ca="1">+Sheet1!IL104</f>
        <v>-4.1439745379307234E-4</v>
      </c>
      <c r="O104">
        <f ca="1">+Sheet1!CW104</f>
        <v>7.7958694162779387E-3</v>
      </c>
      <c r="P104" s="123">
        <f ca="1">+Sheet1!EZ104</f>
        <v>-1.4147266748783761E-3</v>
      </c>
      <c r="Q104">
        <f>+Sheet1!IY104</f>
        <v>-6.6378311924361255E-3</v>
      </c>
      <c r="R104" s="1">
        <f>+Sheet1!JB104</f>
        <v>3.2383087705658387</v>
      </c>
      <c r="S104">
        <f ca="1">+Sheet1!JE104</f>
        <v>-3.2966572102782771E-3</v>
      </c>
      <c r="T104">
        <f>+Sheet1!CY104</f>
        <v>-5.181948136824795E-3</v>
      </c>
      <c r="U104">
        <f ca="1">安全金利!K102</f>
        <v>1.1852073449114542E-4</v>
      </c>
      <c r="V104">
        <f>Sheet1!GJ124</f>
        <v>-1.197974269411699E-3</v>
      </c>
      <c r="X104" t="str">
        <f t="shared" si="83"/>
        <v>2004Q4</v>
      </c>
      <c r="Y104">
        <f t="shared" si="69"/>
        <v>1.0037179600295991E-3</v>
      </c>
      <c r="Z104">
        <f t="shared" ca="1" si="70"/>
        <v>8.6206965944188264E-4</v>
      </c>
      <c r="AA104">
        <f t="shared" ca="1" si="71"/>
        <v>-2.9659698421024738E-3</v>
      </c>
      <c r="AB104">
        <f t="shared" si="72"/>
        <v>-7.8776694779613531E-3</v>
      </c>
      <c r="AC104">
        <f t="shared" ca="1" si="73"/>
        <v>-8.5288797295598254E-3</v>
      </c>
      <c r="AD104">
        <f t="shared" ca="1" si="74"/>
        <v>-2.3336654683044571E-2</v>
      </c>
      <c r="AE104">
        <f t="shared" si="75"/>
        <v>1.4507254025339315E-2</v>
      </c>
      <c r="AF104">
        <f t="shared" ca="1" si="76"/>
        <v>1.0803395706729859E-3</v>
      </c>
      <c r="AG104">
        <f t="shared" ca="1" si="85"/>
        <v>-6.1618498434114974E-3</v>
      </c>
      <c r="AH104" s="121">
        <f t="shared" si="77"/>
        <v>2.4999906251821358E-6</v>
      </c>
      <c r="AI104">
        <f t="shared" ca="1" si="78"/>
        <v>0.1602009268594459</v>
      </c>
      <c r="AJ104">
        <f t="shared" ca="1" si="79"/>
        <v>2.3080673447057876E-2</v>
      </c>
      <c r="AK104">
        <f t="shared" ca="1" si="80"/>
        <v>-7.1007319589151373E-3</v>
      </c>
      <c r="AL104">
        <f t="shared" ca="1" si="81"/>
        <v>3.6498778700977744E-4</v>
      </c>
      <c r="AM104">
        <f t="shared" ca="1" si="82"/>
        <v>-3.3974298368262103E-3</v>
      </c>
      <c r="AN104">
        <f t="shared" si="84"/>
        <v>-5.8606451884069275E-3</v>
      </c>
      <c r="AO104">
        <f t="shared" si="86"/>
        <v>0.13923408022308159</v>
      </c>
      <c r="AP104">
        <f t="shared" ca="1" si="87"/>
        <v>-1.052454967286434E-2</v>
      </c>
      <c r="AQ104">
        <f t="shared" si="88"/>
        <v>-3.8849446681011313E-3</v>
      </c>
      <c r="AR104">
        <f t="shared" ca="1" si="89"/>
        <v>1.1852073449114542E-4</v>
      </c>
      <c r="AS104">
        <f t="shared" si="90"/>
        <v>-9.9574673690592868E-4</v>
      </c>
      <c r="AT104" s="123">
        <v>1.7499765629702679E-5</v>
      </c>
      <c r="AU104" s="123">
        <v>9.8120912163990326E-5</v>
      </c>
      <c r="AV104" s="123">
        <v>1.5685879685278792E-4</v>
      </c>
      <c r="AW104" s="123" t="s">
        <v>1789</v>
      </c>
      <c r="AX104" s="123" t="s">
        <v>1789</v>
      </c>
      <c r="AY104" s="123" t="s">
        <v>1789</v>
      </c>
      <c r="AZ104" s="123" t="s">
        <v>1789</v>
      </c>
      <c r="BA104" s="123" t="s">
        <v>1789</v>
      </c>
      <c r="BB104" s="123" t="s">
        <v>1789</v>
      </c>
      <c r="BC104" s="123" t="s">
        <v>1789</v>
      </c>
      <c r="BD104" s="123" t="s">
        <v>1789</v>
      </c>
      <c r="BE104" s="123" t="s">
        <v>1789</v>
      </c>
      <c r="BF104" s="123" t="s">
        <v>1789</v>
      </c>
      <c r="BG104" s="123" t="s">
        <v>1789</v>
      </c>
      <c r="BH104" s="123" t="s">
        <v>1789</v>
      </c>
      <c r="BI104" s="123" t="s">
        <v>1789</v>
      </c>
    </row>
    <row r="105" spans="1:61" x14ac:dyDescent="0.15">
      <c r="A105" t="str">
        <f>+Sheet1!A105</f>
        <v>2005Q1</v>
      </c>
      <c r="B105" s="121">
        <f>消費税調整!G105</f>
        <v>-4.655149989608265E-3</v>
      </c>
      <c r="C105">
        <f ca="1">+Sheet1!CZ105</f>
        <v>-1.5717689238543191E-3</v>
      </c>
      <c r="D105">
        <f ca="1">+Sheet1!DB105</f>
        <v>-3.553375689183022E-3</v>
      </c>
      <c r="E105">
        <f>+Sheet1!CS105</f>
        <v>6.1838586424562119E-3</v>
      </c>
      <c r="F105">
        <f ca="1">+Sheet1!CU105</f>
        <v>4.7193629928604392E-3</v>
      </c>
      <c r="G105">
        <f ca="1">+Sheet1!CV105</f>
        <v>6.0894660203257849E-4</v>
      </c>
      <c r="H105">
        <f>+Sheet1!CT105</f>
        <v>3.2979843834078759E-2</v>
      </c>
      <c r="I105">
        <f ca="1">+Sheet1!FY105</f>
        <v>-1.9035286620036639E-3</v>
      </c>
      <c r="J105">
        <f ca="1">+Sheet1!GE105</f>
        <v>6.0156301278606536E-3</v>
      </c>
      <c r="K105">
        <f>+(1+Sheet1!FC105/100)^(1/4)-1</f>
        <v>3.3333166669091696E-6</v>
      </c>
      <c r="L105">
        <f>+Sheet1!FT105</f>
        <v>7.8836063819871585E-3</v>
      </c>
      <c r="M105">
        <f>+Sheet1!FU105</f>
        <v>4.1501005378608943E-2</v>
      </c>
      <c r="N105">
        <f ca="1">+Sheet1!IL105</f>
        <v>7.6914298877284711E-3</v>
      </c>
      <c r="O105">
        <f ca="1">+Sheet1!CW105</f>
        <v>2.1298819667603424E-2</v>
      </c>
      <c r="P105" s="123">
        <f ca="1">+Sheet1!EZ105</f>
        <v>-3.3399101900709083E-4</v>
      </c>
      <c r="Q105">
        <f>+Sheet1!IY105</f>
        <v>7.8854181561170793E-3</v>
      </c>
      <c r="R105" s="1">
        <f>+Sheet1!JB105</f>
        <v>3.2143547624266064</v>
      </c>
      <c r="S105">
        <f ca="1">+Sheet1!JE105</f>
        <v>-7.7314155224508562E-3</v>
      </c>
      <c r="T105">
        <f>+Sheet1!CY105</f>
        <v>-8.3742424098865375E-4</v>
      </c>
      <c r="U105">
        <f ca="1">安全金利!K103</f>
        <v>4.9212435357937068E-5</v>
      </c>
      <c r="V105">
        <f>Sheet1!GJ125</f>
        <v>-8.2123251746034646E-4</v>
      </c>
      <c r="X105" t="str">
        <f t="shared" si="83"/>
        <v>2005Q1</v>
      </c>
      <c r="Y105">
        <f t="shared" ref="Y105:Y132" si="91">+B105-Y$1</f>
        <v>-4.9700255752651648E-3</v>
      </c>
      <c r="Z105">
        <f t="shared" ref="Z105:Z132" ca="1" si="92">+C105-Z$1</f>
        <v>-3.9032883680354784E-3</v>
      </c>
      <c r="AA105">
        <f t="shared" ref="AA105:AA132" ca="1" si="93">+D105-AA$1</f>
        <v>-1.1379733371987347E-3</v>
      </c>
      <c r="AB105">
        <f t="shared" ref="AB105:AB132" si="94">+E105-AB$1</f>
        <v>1.0594481517737361E-3</v>
      </c>
      <c r="AC105">
        <f t="shared" ref="AC105:AC132" ca="1" si="95">+F105-AC$1</f>
        <v>1.2779656702609863E-3</v>
      </c>
      <c r="AD105">
        <f t="shared" ref="AD105:AD132" ca="1" si="96">+G105-AD$1</f>
        <v>-8.007527937773885E-3</v>
      </c>
      <c r="AE105">
        <f t="shared" ref="AE105:AE132" si="97">+H105-AE$1</f>
        <v>2.6202746143996525E-2</v>
      </c>
      <c r="AF105">
        <f t="shared" ref="AF105:AF132" ca="1" si="98">+I105-AF$1</f>
        <v>-7.5934929691940708E-3</v>
      </c>
      <c r="AG105">
        <f t="shared" ca="1" si="85"/>
        <v>6.0846781373992825E-3</v>
      </c>
      <c r="AH105" s="121">
        <f t="shared" ref="AH105:AH136" si="99">+K105-AH$1</f>
        <v>3.3333166669091696E-6</v>
      </c>
      <c r="AI105">
        <f t="shared" ref="AI105:AI132" ca="1" si="100">+L105-AI$1</f>
        <v>2.278973908328364E-3</v>
      </c>
      <c r="AJ105">
        <f t="shared" ref="AJ105:AJ132" ca="1" si="101">+M105-AJ$1</f>
        <v>2.6763757705937061E-2</v>
      </c>
      <c r="AK105">
        <f t="shared" ref="AK105:AK132" ca="1" si="102">+N105-AK$1</f>
        <v>1.0050953826064059E-3</v>
      </c>
      <c r="AL105">
        <f t="shared" ref="AL105:AL132" ca="1" si="103">+O105-AL$1</f>
        <v>1.3867938038335262E-2</v>
      </c>
      <c r="AM105">
        <f t="shared" ref="AM105:AM132" ca="1" si="104">+P105-AM$1</f>
        <v>-2.3166941809549249E-3</v>
      </c>
      <c r="AN105">
        <f t="shared" si="84"/>
        <v>8.6626041601462773E-3</v>
      </c>
      <c r="AO105">
        <f t="shared" si="86"/>
        <v>0.11528007208384938</v>
      </c>
      <c r="AP105">
        <f t="shared" ca="1" si="87"/>
        <v>-1.4959307985036918E-2</v>
      </c>
      <c r="AQ105">
        <f t="shared" si="88"/>
        <v>4.5957922773501021E-4</v>
      </c>
      <c r="AR105">
        <f t="shared" ca="1" si="89"/>
        <v>4.9212435357937068E-5</v>
      </c>
      <c r="AS105">
        <f t="shared" si="90"/>
        <v>-6.1900498495457605E-4</v>
      </c>
      <c r="AT105" s="123">
        <v>1.7499765629702679E-5</v>
      </c>
      <c r="AU105" s="123">
        <v>9.8120912163990326E-5</v>
      </c>
      <c r="AV105" s="123">
        <v>1.5685879685278792E-4</v>
      </c>
      <c r="AW105" s="123" t="s">
        <v>1789</v>
      </c>
      <c r="AX105" s="123" t="s">
        <v>1789</v>
      </c>
      <c r="AY105" s="123" t="s">
        <v>1789</v>
      </c>
      <c r="AZ105" s="123" t="s">
        <v>1789</v>
      </c>
      <c r="BA105" s="123" t="s">
        <v>1789</v>
      </c>
      <c r="BB105" s="123" t="s">
        <v>1789</v>
      </c>
      <c r="BC105" s="123" t="s">
        <v>1789</v>
      </c>
      <c r="BD105" s="123" t="s">
        <v>1789</v>
      </c>
      <c r="BE105" s="123" t="s">
        <v>1789</v>
      </c>
      <c r="BF105" s="123" t="s">
        <v>1789</v>
      </c>
      <c r="BG105" s="123" t="s">
        <v>1789</v>
      </c>
      <c r="BH105" s="123" t="s">
        <v>1789</v>
      </c>
      <c r="BI105" s="123" t="s">
        <v>1789</v>
      </c>
    </row>
    <row r="106" spans="1:61" x14ac:dyDescent="0.15">
      <c r="A106" t="str">
        <f>+Sheet1!A106</f>
        <v>2005Q2</v>
      </c>
      <c r="B106" s="121">
        <f>消費税調整!G106</f>
        <v>-4.1437075181958985E-3</v>
      </c>
      <c r="C106">
        <f ca="1">+Sheet1!CZ106</f>
        <v>2.23682353660556E-4</v>
      </c>
      <c r="D106">
        <f ca="1">+Sheet1!DB106</f>
        <v>-3.3125637403686793E-3</v>
      </c>
      <c r="E106">
        <f>+Sheet1!CS106</f>
        <v>1.1170314057280219E-2</v>
      </c>
      <c r="F106">
        <f ca="1">+Sheet1!CU106</f>
        <v>5.7641011404626994E-3</v>
      </c>
      <c r="G106">
        <f ca="1">+Sheet1!CV106</f>
        <v>3.0269548626170647E-2</v>
      </c>
      <c r="H106">
        <f>+Sheet1!CT106</f>
        <v>3.662352739567297E-2</v>
      </c>
      <c r="I106">
        <f ca="1">+Sheet1!FY106</f>
        <v>5.8068700369965599E-3</v>
      </c>
      <c r="J106">
        <f ca="1">+Sheet1!GE106</f>
        <v>2.3862606683028495E-3</v>
      </c>
      <c r="K106">
        <f>+(1+Sheet1!FC106/100)^(1/4)-1</f>
        <v>2.4999906251821358E-6</v>
      </c>
      <c r="L106">
        <f>+Sheet1!FT106</f>
        <v>-4.5987110580403064E-2</v>
      </c>
      <c r="M106">
        <f>+Sheet1!FU106</f>
        <v>8.8742084487281082E-3</v>
      </c>
      <c r="N106">
        <f ca="1">+Sheet1!IL106</f>
        <v>1.6494395753390078E-2</v>
      </c>
      <c r="O106">
        <f ca="1">+Sheet1!CW106</f>
        <v>3.4359011750981223E-2</v>
      </c>
      <c r="P106" s="123">
        <f ca="1">+Sheet1!EZ106</f>
        <v>6.8869350846353259E-3</v>
      </c>
      <c r="Q106">
        <f>+Sheet1!IY106</f>
        <v>6.5516365887389938E-3</v>
      </c>
      <c r="R106" s="1">
        <f>+Sheet1!JB106</f>
        <v>3.1018964200326318</v>
      </c>
      <c r="S106">
        <f ca="1">+Sheet1!JE106</f>
        <v>-4.1928477063950123E-3</v>
      </c>
      <c r="T106">
        <f>+Sheet1!CY106</f>
        <v>-1.1940702735256956E-3</v>
      </c>
      <c r="U106">
        <f ca="1">安全金利!K104</f>
        <v>2.9617758413591488E-5</v>
      </c>
      <c r="V106">
        <f>Sheet1!GJ126</f>
        <v>-2.2618971007113374E-3</v>
      </c>
      <c r="X106" t="str">
        <f t="shared" si="83"/>
        <v>2005Q2</v>
      </c>
      <c r="Y106">
        <f t="shared" si="91"/>
        <v>-4.4585831038527982E-3</v>
      </c>
      <c r="Z106">
        <f t="shared" ca="1" si="92"/>
        <v>-2.1078370905206036E-3</v>
      </c>
      <c r="AA106">
        <f t="shared" ca="1" si="93"/>
        <v>-8.9716138838439197E-4</v>
      </c>
      <c r="AB106">
        <f t="shared" si="94"/>
        <v>6.0459035665977436E-3</v>
      </c>
      <c r="AC106">
        <f t="shared" ca="1" si="95"/>
        <v>2.3227038178632465E-3</v>
      </c>
      <c r="AD106">
        <f t="shared" ca="1" si="96"/>
        <v>2.1653074086364181E-2</v>
      </c>
      <c r="AE106">
        <f t="shared" si="97"/>
        <v>2.9846429705590736E-2</v>
      </c>
      <c r="AF106">
        <f t="shared" ca="1" si="98"/>
        <v>1.1690572980615349E-4</v>
      </c>
      <c r="AG106">
        <f t="shared" ca="1" si="85"/>
        <v>2.4553086778414789E-3</v>
      </c>
      <c r="AH106" s="121">
        <f t="shared" si="99"/>
        <v>2.4999906251821358E-6</v>
      </c>
      <c r="AI106">
        <f t="shared" ca="1" si="100"/>
        <v>-5.1591743054061862E-2</v>
      </c>
      <c r="AJ106">
        <f t="shared" ca="1" si="101"/>
        <v>-5.8630392239437737E-3</v>
      </c>
      <c r="AK106">
        <f t="shared" ca="1" si="102"/>
        <v>9.8080612482680136E-3</v>
      </c>
      <c r="AL106">
        <f t="shared" ca="1" si="103"/>
        <v>2.6928130121713061E-2</v>
      </c>
      <c r="AM106">
        <f t="shared" ca="1" si="104"/>
        <v>4.9042319226874917E-3</v>
      </c>
      <c r="AN106">
        <f t="shared" si="84"/>
        <v>7.3288225927681918E-3</v>
      </c>
      <c r="AO106">
        <f t="shared" si="86"/>
        <v>2.821729689874708E-3</v>
      </c>
      <c r="AP106">
        <f t="shared" ca="1" si="87"/>
        <v>-1.1420740168981074E-2</v>
      </c>
      <c r="AQ106">
        <f t="shared" si="88"/>
        <v>1.029331951979684E-4</v>
      </c>
      <c r="AR106">
        <f t="shared" ca="1" si="89"/>
        <v>2.9617758413591488E-5</v>
      </c>
      <c r="AS106">
        <f t="shared" si="90"/>
        <v>-2.0596695682055669E-3</v>
      </c>
      <c r="AT106" s="123">
        <v>5.9997100205988474E-5</v>
      </c>
      <c r="AU106" s="123">
        <v>5.3746135562304787E-5</v>
      </c>
      <c r="AV106" s="123">
        <v>6.6244354598454791E-5</v>
      </c>
      <c r="AW106" s="123" t="s">
        <v>1789</v>
      </c>
      <c r="AX106" s="123" t="s">
        <v>1789</v>
      </c>
      <c r="AY106" s="123" t="s">
        <v>1789</v>
      </c>
      <c r="AZ106" s="123" t="s">
        <v>1789</v>
      </c>
      <c r="BA106" s="123" t="s">
        <v>1789</v>
      </c>
      <c r="BB106" s="123" t="s">
        <v>1789</v>
      </c>
      <c r="BC106" s="123" t="s">
        <v>1789</v>
      </c>
      <c r="BD106" s="123" t="s">
        <v>1789</v>
      </c>
      <c r="BE106" s="123" t="s">
        <v>1789</v>
      </c>
      <c r="BF106" s="123" t="s">
        <v>1789</v>
      </c>
      <c r="BG106" s="123" t="s">
        <v>1789</v>
      </c>
      <c r="BH106" s="123" t="s">
        <v>1789</v>
      </c>
      <c r="BI106" s="123" t="s">
        <v>1789</v>
      </c>
    </row>
    <row r="107" spans="1:61" x14ac:dyDescent="0.15">
      <c r="A107" t="str">
        <f>+Sheet1!A107</f>
        <v>2005Q3</v>
      </c>
      <c r="B107" s="121">
        <f>消費税調整!G107</f>
        <v>-3.8414736787178833E-3</v>
      </c>
      <c r="C107">
        <f ca="1">+Sheet1!CZ107</f>
        <v>-5.8154125776683585E-4</v>
      </c>
      <c r="D107">
        <f ca="1">+Sheet1!DB107</f>
        <v>-4.7275994196756786E-3</v>
      </c>
      <c r="E107">
        <f>+Sheet1!CS107</f>
        <v>1.122556470303402E-2</v>
      </c>
      <c r="F107">
        <f ca="1">+Sheet1!CU107</f>
        <v>8.3409376263175079E-3</v>
      </c>
      <c r="G107">
        <f ca="1">+Sheet1!CV107</f>
        <v>3.1441000590644197E-2</v>
      </c>
      <c r="H107">
        <f>+Sheet1!CT107</f>
        <v>2.0327089961417626E-2</v>
      </c>
      <c r="I107">
        <f ca="1">+Sheet1!FY107</f>
        <v>-4.4072735217801751E-4</v>
      </c>
      <c r="J107">
        <f ca="1">+Sheet1!GE107</f>
        <v>6.9964285766937395E-3</v>
      </c>
      <c r="K107">
        <f>+(1+Sheet1!FC107/100)^(1/4)-1</f>
        <v>2.4999906251821358E-6</v>
      </c>
      <c r="L107">
        <f>+Sheet1!FT107</f>
        <v>0.20739150805277659</v>
      </c>
      <c r="M107">
        <f>+Sheet1!FU107</f>
        <v>0.15366791516140102</v>
      </c>
      <c r="N107">
        <f ca="1">+Sheet1!IL107</f>
        <v>1.4085586783838274E-2</v>
      </c>
      <c r="O107">
        <f ca="1">+Sheet1!CW107</f>
        <v>2.4294085353913118E-2</v>
      </c>
      <c r="P107" s="123">
        <f ca="1">+Sheet1!EZ107</f>
        <v>3.9157574766159105E-3</v>
      </c>
      <c r="Q107">
        <f>+Sheet1!IY107</f>
        <v>-7.264225746130901E-3</v>
      </c>
      <c r="R107" s="1">
        <f>+Sheet1!JB107</f>
        <v>3.0254717734422827</v>
      </c>
      <c r="S107">
        <f ca="1">+Sheet1!JE107</f>
        <v>2.4020919563437471E-3</v>
      </c>
      <c r="T107">
        <f>+Sheet1!CY107</f>
        <v>-1.1443275785200354E-3</v>
      </c>
      <c r="U107">
        <f ca="1">安全金利!K105</f>
        <v>2.4720438040493065E-4</v>
      </c>
      <c r="V107">
        <f>Sheet1!GJ127</f>
        <v>-1.6188907718018106E-3</v>
      </c>
      <c r="X107" t="str">
        <f t="shared" si="83"/>
        <v>2005Q3</v>
      </c>
      <c r="Y107">
        <f t="shared" si="91"/>
        <v>-4.1563492643747826E-3</v>
      </c>
      <c r="Z107">
        <f t="shared" ca="1" si="92"/>
        <v>-2.9130607019479953E-3</v>
      </c>
      <c r="AA107">
        <f t="shared" ca="1" si="93"/>
        <v>-2.3121970676913913E-3</v>
      </c>
      <c r="AB107">
        <f t="shared" si="94"/>
        <v>6.1011542123515445E-3</v>
      </c>
      <c r="AC107">
        <f t="shared" ca="1" si="95"/>
        <v>4.899540303718055E-3</v>
      </c>
      <c r="AD107">
        <f t="shared" ca="1" si="96"/>
        <v>2.2824526050837735E-2</v>
      </c>
      <c r="AE107">
        <f t="shared" si="97"/>
        <v>1.3549992271335392E-2</v>
      </c>
      <c r="AF107">
        <f t="shared" ca="1" si="98"/>
        <v>-6.1306916593684242E-3</v>
      </c>
      <c r="AG107">
        <f t="shared" ca="1" si="85"/>
        <v>7.0654765862323684E-3</v>
      </c>
      <c r="AH107" s="121">
        <f t="shared" si="99"/>
        <v>2.4999906251821358E-6</v>
      </c>
      <c r="AI107">
        <f t="shared" ca="1" si="100"/>
        <v>0.20178687557911779</v>
      </c>
      <c r="AJ107">
        <f t="shared" ca="1" si="101"/>
        <v>0.13893066748872915</v>
      </c>
      <c r="AK107">
        <f t="shared" ca="1" si="102"/>
        <v>7.3992522787162092E-3</v>
      </c>
      <c r="AL107">
        <f t="shared" ca="1" si="103"/>
        <v>1.6863203724644955E-2</v>
      </c>
      <c r="AM107">
        <f t="shared" ca="1" si="104"/>
        <v>1.9330543146680763E-3</v>
      </c>
      <c r="AN107">
        <f t="shared" si="84"/>
        <v>-6.487039742101703E-3</v>
      </c>
      <c r="AO107">
        <f t="shared" si="86"/>
        <v>-7.360291690047438E-2</v>
      </c>
      <c r="AP107">
        <f t="shared" ca="1" si="87"/>
        <v>-4.8258005062423153E-3</v>
      </c>
      <c r="AQ107">
        <f t="shared" si="88"/>
        <v>1.526758902036286E-4</v>
      </c>
      <c r="AR107">
        <f t="shared" ca="1" si="89"/>
        <v>2.4720438040493065E-4</v>
      </c>
      <c r="AS107">
        <f t="shared" si="90"/>
        <v>-1.4166632392960403E-3</v>
      </c>
      <c r="AT107" s="123">
        <v>5.9997100205988474E-5</v>
      </c>
      <c r="AU107" s="123">
        <v>4.624696045607557E-5</v>
      </c>
      <c r="AV107" s="123">
        <v>5.3746004346377774E-5</v>
      </c>
      <c r="AW107" s="123" t="s">
        <v>1789</v>
      </c>
      <c r="AX107" s="123" t="s">
        <v>1789</v>
      </c>
      <c r="AY107" s="123" t="s">
        <v>1789</v>
      </c>
      <c r="AZ107" s="123" t="s">
        <v>1789</v>
      </c>
      <c r="BA107" s="123" t="s">
        <v>1789</v>
      </c>
      <c r="BB107" s="123" t="s">
        <v>1789</v>
      </c>
      <c r="BC107" s="123" t="s">
        <v>1789</v>
      </c>
      <c r="BD107" s="123" t="s">
        <v>1789</v>
      </c>
      <c r="BE107" s="123" t="s">
        <v>1789</v>
      </c>
      <c r="BF107" s="123" t="s">
        <v>1789</v>
      </c>
      <c r="BG107" s="123" t="s">
        <v>1789</v>
      </c>
      <c r="BH107" s="123" t="s">
        <v>1789</v>
      </c>
      <c r="BI107" s="123" t="s">
        <v>1789</v>
      </c>
    </row>
    <row r="108" spans="1:61" x14ac:dyDescent="0.15">
      <c r="A108" t="str">
        <f>+Sheet1!A108</f>
        <v>2005Q4</v>
      </c>
      <c r="B108" s="121">
        <f>消費税調整!G108</f>
        <v>-1.5693310383198956E-3</v>
      </c>
      <c r="C108">
        <f ca="1">+Sheet1!CZ108</f>
        <v>2.3045068560911255E-3</v>
      </c>
      <c r="D108">
        <f ca="1">+Sheet1!DB108</f>
        <v>-1.7511767083743519E-3</v>
      </c>
      <c r="E108">
        <f>+Sheet1!CS108</f>
        <v>3.3262632178193527E-3</v>
      </c>
      <c r="F108">
        <f ca="1">+Sheet1!CU108</f>
        <v>3.3009025959623299E-3</v>
      </c>
      <c r="G108">
        <f ca="1">+Sheet1!CV108</f>
        <v>6.3320798747748856E-4</v>
      </c>
      <c r="H108">
        <f>+Sheet1!CT108</f>
        <v>-1.6667130302596367E-2</v>
      </c>
      <c r="I108">
        <f ca="1">+Sheet1!FY108</f>
        <v>1.304653113993305E-2</v>
      </c>
      <c r="J108">
        <f ca="1">+Sheet1!GE108</f>
        <v>-3.1900583175287415E-3</v>
      </c>
      <c r="K108">
        <f>+(1+Sheet1!FC108/100)^(1/4)-1</f>
        <v>2.4999906251821358E-6</v>
      </c>
      <c r="L108">
        <f>+Sheet1!FT108</f>
        <v>0.14461228333989687</v>
      </c>
      <c r="M108">
        <f>+Sheet1!FU108</f>
        <v>0.19425673345793684</v>
      </c>
      <c r="N108">
        <f ca="1">+Sheet1!IL108</f>
        <v>3.434292744142314E-3</v>
      </c>
      <c r="O108">
        <f ca="1">+Sheet1!CW108</f>
        <v>-1.0435414945409411E-2</v>
      </c>
      <c r="P108" s="123">
        <f ca="1">+Sheet1!EZ108</f>
        <v>2.3352485817669569E-3</v>
      </c>
      <c r="Q108">
        <f>+Sheet1!IY108</f>
        <v>5.1471991452288332E-3</v>
      </c>
      <c r="R108" s="1">
        <f>+Sheet1!JB108</f>
        <v>3.0705551887373126</v>
      </c>
      <c r="S108">
        <f ca="1">+Sheet1!JE108</f>
        <v>1.2884260461322997E-2</v>
      </c>
      <c r="T108">
        <f>+Sheet1!CY108</f>
        <v>1.8832341938182279E-3</v>
      </c>
      <c r="U108">
        <f ca="1">安全金利!K106</f>
        <v>7.1863758459134175E-5</v>
      </c>
      <c r="V108">
        <f>Sheet1!GJ128</f>
        <v>-1.6630956263695229E-3</v>
      </c>
      <c r="X108" t="str">
        <f t="shared" si="83"/>
        <v>2005Q4</v>
      </c>
      <c r="Y108">
        <f t="shared" si="91"/>
        <v>-1.884206623976795E-3</v>
      </c>
      <c r="Z108">
        <f t="shared" ca="1" si="92"/>
        <v>-2.7012588090034005E-5</v>
      </c>
      <c r="AA108">
        <f t="shared" ca="1" si="93"/>
        <v>6.6422564360993537E-4</v>
      </c>
      <c r="AB108">
        <f t="shared" si="94"/>
        <v>-1.7981472728631231E-3</v>
      </c>
      <c r="AC108">
        <f t="shared" ca="1" si="95"/>
        <v>-1.4049472663712299E-4</v>
      </c>
      <c r="AD108">
        <f t="shared" ca="1" si="96"/>
        <v>-7.9832665523289752E-3</v>
      </c>
      <c r="AE108">
        <f t="shared" si="97"/>
        <v>-2.3444227992678601E-2</v>
      </c>
      <c r="AF108">
        <f t="shared" ca="1" si="98"/>
        <v>7.3565668327426432E-3</v>
      </c>
      <c r="AG108">
        <f t="shared" ca="1" si="85"/>
        <v>-3.1210103079901122E-3</v>
      </c>
      <c r="AH108" s="121">
        <f t="shared" si="99"/>
        <v>2.4999906251821358E-6</v>
      </c>
      <c r="AI108">
        <f t="shared" ca="1" si="100"/>
        <v>0.13900765086623806</v>
      </c>
      <c r="AJ108">
        <f t="shared" ca="1" si="101"/>
        <v>0.17951948578526497</v>
      </c>
      <c r="AK108">
        <f t="shared" ca="1" si="102"/>
        <v>-3.2520417609797512E-3</v>
      </c>
      <c r="AL108">
        <f t="shared" ca="1" si="103"/>
        <v>-1.7866296574677573E-2</v>
      </c>
      <c r="AM108">
        <f t="shared" ca="1" si="104"/>
        <v>3.5254541981912272E-4</v>
      </c>
      <c r="AN108">
        <f t="shared" si="84"/>
        <v>5.9243851492580312E-3</v>
      </c>
      <c r="AO108">
        <f t="shared" si="86"/>
        <v>-2.8519501605444475E-2</v>
      </c>
      <c r="AP108">
        <f t="shared" ca="1" si="87"/>
        <v>5.6563679987369341E-3</v>
      </c>
      <c r="AQ108">
        <f t="shared" si="88"/>
        <v>3.1802376625418918E-3</v>
      </c>
      <c r="AR108">
        <f t="shared" ca="1" si="89"/>
        <v>7.1863758459134175E-5</v>
      </c>
      <c r="AS108">
        <f t="shared" si="90"/>
        <v>-1.4608680938637524E-3</v>
      </c>
      <c r="AT108" s="123">
        <v>5.4997062722383916E-5</v>
      </c>
      <c r="AU108" s="123">
        <v>3.4245012628075777E-4</v>
      </c>
      <c r="AV108" s="123">
        <v>5.473026060707209E-4</v>
      </c>
      <c r="AW108" s="123">
        <v>8.3014857640062445E-4</v>
      </c>
      <c r="AX108" s="123" t="s">
        <v>1789</v>
      </c>
      <c r="AY108" s="123" t="s">
        <v>1789</v>
      </c>
      <c r="AZ108" s="123" t="s">
        <v>1789</v>
      </c>
      <c r="BA108" s="123" t="s">
        <v>1789</v>
      </c>
      <c r="BB108" s="123">
        <v>1.0660057753022478E-3</v>
      </c>
      <c r="BC108" s="123">
        <v>1.3017517436537673E-3</v>
      </c>
      <c r="BD108" s="123">
        <v>1.5373865863577141E-3</v>
      </c>
      <c r="BE108" s="123" t="s">
        <v>1789</v>
      </c>
      <c r="BF108" s="123" t="s">
        <v>1789</v>
      </c>
      <c r="BG108" s="123" t="s">
        <v>1789</v>
      </c>
      <c r="BH108" s="123" t="s">
        <v>1789</v>
      </c>
      <c r="BI108" s="123" t="s">
        <v>1789</v>
      </c>
    </row>
    <row r="109" spans="1:61" x14ac:dyDescent="0.15">
      <c r="A109" t="str">
        <f>+Sheet1!A109</f>
        <v>2006Q1</v>
      </c>
      <c r="B109" s="121">
        <f>消費税調整!G109</f>
        <v>-2.3089144971892234E-3</v>
      </c>
      <c r="C109">
        <f ca="1">+Sheet1!CZ109</f>
        <v>3.6247827898634615E-3</v>
      </c>
      <c r="D109">
        <f ca="1">+Sheet1!DB109</f>
        <v>-1.3990110498460679E-3</v>
      </c>
      <c r="E109">
        <f>+Sheet1!CS109</f>
        <v>1.90519826490975E-3</v>
      </c>
      <c r="F109">
        <f ca="1">+Sheet1!CU109</f>
        <v>1.4245281293056532E-3</v>
      </c>
      <c r="G109">
        <f ca="1">+Sheet1!CV109</f>
        <v>1.0442175852897912E-2</v>
      </c>
      <c r="H109">
        <f>+Sheet1!CT109</f>
        <v>-3.7079879105172534E-3</v>
      </c>
      <c r="I109">
        <f ca="1">+Sheet1!FY109</f>
        <v>-1.3191164197425454E-2</v>
      </c>
      <c r="J109">
        <f ca="1">+Sheet1!GE109</f>
        <v>1.2012283779564332E-2</v>
      </c>
      <c r="K109">
        <f>+(1+Sheet1!FC109/100)^(1/4)-1</f>
        <v>3.3333166669091696E-6</v>
      </c>
      <c r="L109">
        <f>+Sheet1!FT109</f>
        <v>4.0559410398339837E-2</v>
      </c>
      <c r="M109">
        <f>+Sheet1!FU109</f>
        <v>3.6218285659634315E-2</v>
      </c>
      <c r="N109">
        <f ca="1">+Sheet1!IL109</f>
        <v>2.4515861833806175E-3</v>
      </c>
      <c r="O109">
        <f ca="1">+Sheet1!CW109</f>
        <v>1.3459588702849647E-3</v>
      </c>
      <c r="P109" s="123">
        <f ca="1">+Sheet1!EZ109</f>
        <v>-8.5671041323161189E-3</v>
      </c>
      <c r="Q109">
        <f>+Sheet1!IY109</f>
        <v>5.2786264221174788E-3</v>
      </c>
      <c r="R109" s="1">
        <f>+Sheet1!JB109</f>
        <v>3.0268328160715363</v>
      </c>
      <c r="S109">
        <f ca="1">+Sheet1!JE109</f>
        <v>-2.9415691067904504E-3</v>
      </c>
      <c r="T109">
        <f>+Sheet1!CY109</f>
        <v>1.9394087621647223E-3</v>
      </c>
      <c r="U109">
        <f ca="1">安全金利!K107</f>
        <v>3.2879590125811653E-4</v>
      </c>
      <c r="V109">
        <f>Sheet1!GJ129</f>
        <v>-1.381637142874928E-3</v>
      </c>
      <c r="X109" t="str">
        <f t="shared" si="83"/>
        <v>2006Q1</v>
      </c>
      <c r="Y109">
        <f t="shared" si="91"/>
        <v>-2.6237900828461227E-3</v>
      </c>
      <c r="Z109">
        <f t="shared" ca="1" si="92"/>
        <v>1.293263345682302E-3</v>
      </c>
      <c r="AA109">
        <f t="shared" ca="1" si="93"/>
        <v>1.0163913021382193E-3</v>
      </c>
      <c r="AB109">
        <f t="shared" si="94"/>
        <v>-3.219212225772726E-3</v>
      </c>
      <c r="AC109">
        <f t="shared" ca="1" si="95"/>
        <v>-2.0168691932937995E-3</v>
      </c>
      <c r="AD109">
        <f t="shared" ca="1" si="96"/>
        <v>1.8257013130914476E-3</v>
      </c>
      <c r="AE109">
        <f t="shared" si="97"/>
        <v>-1.0485085600599487E-2</v>
      </c>
      <c r="AF109">
        <f t="shared" ca="1" si="98"/>
        <v>-1.888112850461586E-2</v>
      </c>
      <c r="AG109">
        <f t="shared" ca="1" si="85"/>
        <v>1.2081331789102961E-2</v>
      </c>
      <c r="AH109" s="121">
        <f t="shared" si="99"/>
        <v>3.3333166669091696E-6</v>
      </c>
      <c r="AI109">
        <f t="shared" ca="1" si="100"/>
        <v>3.4954777924681046E-2</v>
      </c>
      <c r="AJ109">
        <f t="shared" ca="1" si="101"/>
        <v>2.1481037986962433E-2</v>
      </c>
      <c r="AK109">
        <f t="shared" ca="1" si="102"/>
        <v>-4.2347483217414477E-3</v>
      </c>
      <c r="AL109">
        <f t="shared" ca="1" si="103"/>
        <v>-6.084922758983197E-3</v>
      </c>
      <c r="AM109">
        <f t="shared" ca="1" si="104"/>
        <v>-1.0549807294263953E-2</v>
      </c>
      <c r="AN109">
        <f t="shared" si="84"/>
        <v>6.0558124261466768E-3</v>
      </c>
      <c r="AO109">
        <f t="shared" si="86"/>
        <v>-7.2241874271220752E-2</v>
      </c>
      <c r="AP109">
        <f t="shared" ca="1" si="87"/>
        <v>-1.0169461569376512E-2</v>
      </c>
      <c r="AQ109">
        <f t="shared" si="88"/>
        <v>3.2364122308883862E-3</v>
      </c>
      <c r="AR109">
        <f t="shared" ca="1" si="89"/>
        <v>3.2879590125811653E-4</v>
      </c>
      <c r="AS109">
        <f t="shared" si="90"/>
        <v>-1.1794096103691577E-3</v>
      </c>
      <c r="AT109" s="123">
        <v>4.7977704685986389E-4</v>
      </c>
      <c r="AU109" s="123">
        <v>1.0803008801845149E-3</v>
      </c>
      <c r="AV109" s="123">
        <v>1.5965269079927236E-3</v>
      </c>
      <c r="AW109" s="123">
        <v>1.9859383348781456E-3</v>
      </c>
      <c r="AX109" s="123" t="s">
        <v>1789</v>
      </c>
      <c r="AY109" s="123" t="s">
        <v>1789</v>
      </c>
      <c r="AZ109" s="123" t="s">
        <v>1789</v>
      </c>
      <c r="BA109" s="123" t="s">
        <v>1789</v>
      </c>
      <c r="BB109" s="123">
        <v>2.4507980254793171E-3</v>
      </c>
      <c r="BC109" s="123">
        <v>2.9152258817866095E-3</v>
      </c>
      <c r="BD109" s="123">
        <v>3.3792227059230573E-3</v>
      </c>
      <c r="BE109" s="123" t="s">
        <v>1789</v>
      </c>
      <c r="BF109" s="123" t="s">
        <v>1789</v>
      </c>
      <c r="BG109" s="123" t="s">
        <v>1789</v>
      </c>
      <c r="BH109" s="123" t="s">
        <v>1789</v>
      </c>
      <c r="BI109" s="123" t="s">
        <v>1789</v>
      </c>
    </row>
    <row r="110" spans="1:61" x14ac:dyDescent="0.15">
      <c r="A110" t="str">
        <f>+Sheet1!A110</f>
        <v>2006Q2</v>
      </c>
      <c r="B110" s="121">
        <f>消費税調整!G110</f>
        <v>-2.3214788901918569E-3</v>
      </c>
      <c r="C110">
        <f ca="1">+Sheet1!CZ110</f>
        <v>1.1472015483938613E-4</v>
      </c>
      <c r="D110">
        <f ca="1">+Sheet1!DB110</f>
        <v>-3.4971214240856977E-3</v>
      </c>
      <c r="E110">
        <f>+Sheet1!CS110</f>
        <v>6.1468088746454048E-3</v>
      </c>
      <c r="F110">
        <f ca="1">+Sheet1!CU110</f>
        <v>4.9053653033224376E-3</v>
      </c>
      <c r="G110">
        <f ca="1">+Sheet1!CV110</f>
        <v>-5.1965070563046471E-3</v>
      </c>
      <c r="H110">
        <f>+Sheet1!CT110</f>
        <v>2.400348057904331E-2</v>
      </c>
      <c r="I110">
        <f ca="1">+Sheet1!FY110</f>
        <v>7.7166206584556307E-3</v>
      </c>
      <c r="J110">
        <f ca="1">+Sheet1!GE110</f>
        <v>-9.9762724161438655E-4</v>
      </c>
      <c r="K110">
        <f>+(1+Sheet1!FC110/100)^(1/4)-1</f>
        <v>4.8329829561710724E-5</v>
      </c>
      <c r="L110">
        <f>+Sheet1!FT110</f>
        <v>-0.10898814803129223</v>
      </c>
      <c r="M110">
        <f>+Sheet1!FU110</f>
        <v>-7.8389200886540014E-2</v>
      </c>
      <c r="N110">
        <f ca="1">+Sheet1!IL110</f>
        <v>7.409200232467124E-3</v>
      </c>
      <c r="O110">
        <f ca="1">+Sheet1!CW110</f>
        <v>1.3624601525635514E-2</v>
      </c>
      <c r="P110" s="123">
        <f ca="1">+Sheet1!EZ110</f>
        <v>3.1610664286418079E-3</v>
      </c>
      <c r="Q110">
        <f>+Sheet1!IY110</f>
        <v>7.4859523224623404E-3</v>
      </c>
      <c r="R110" s="1">
        <f>+Sheet1!JB110</f>
        <v>3.0511731331983887</v>
      </c>
      <c r="S110">
        <f ca="1">+Sheet1!JE110</f>
        <v>3.4673991512946742E-4</v>
      </c>
      <c r="T110">
        <f>+Sheet1!CY110</f>
        <v>-1.7364369798716945E-3</v>
      </c>
      <c r="U110">
        <f ca="1">安全金利!K108</f>
        <v>2.475766168827942E-4</v>
      </c>
      <c r="V110">
        <f>Sheet1!GJ130</f>
        <v>-1.9089240959898396E-3</v>
      </c>
      <c r="X110" t="str">
        <f t="shared" si="83"/>
        <v>2006Q2</v>
      </c>
      <c r="Y110">
        <f t="shared" si="91"/>
        <v>-2.6363544758487563E-3</v>
      </c>
      <c r="Z110">
        <f t="shared" ca="1" si="92"/>
        <v>-2.2167992893417734E-3</v>
      </c>
      <c r="AA110">
        <f t="shared" ca="1" si="93"/>
        <v>-1.0817190721014104E-3</v>
      </c>
      <c r="AB110">
        <f t="shared" si="94"/>
        <v>1.022398383962929E-3</v>
      </c>
      <c r="AC110">
        <f t="shared" ca="1" si="95"/>
        <v>1.4639679807229846E-3</v>
      </c>
      <c r="AD110">
        <f t="shared" ca="1" si="96"/>
        <v>-1.381298159611111E-2</v>
      </c>
      <c r="AE110">
        <f t="shared" si="97"/>
        <v>1.7226382888961077E-2</v>
      </c>
      <c r="AF110">
        <f t="shared" ca="1" si="98"/>
        <v>2.0266563512652243E-3</v>
      </c>
      <c r="AG110">
        <f t="shared" ca="1" si="85"/>
        <v>-9.2857923207575739E-4</v>
      </c>
      <c r="AH110" s="121">
        <f t="shared" si="99"/>
        <v>4.8329829561710724E-5</v>
      </c>
      <c r="AI110">
        <f t="shared" ca="1" si="100"/>
        <v>-0.11459278050495102</v>
      </c>
      <c r="AJ110">
        <f t="shared" ca="1" si="101"/>
        <v>-9.31264485592119E-2</v>
      </c>
      <c r="AK110">
        <f t="shared" ca="1" si="102"/>
        <v>7.228657273450588E-4</v>
      </c>
      <c r="AL110">
        <f t="shared" ca="1" si="103"/>
        <v>6.193719896367353E-3</v>
      </c>
      <c r="AM110">
        <f t="shared" ca="1" si="104"/>
        <v>1.1783632666939737E-3</v>
      </c>
      <c r="AN110">
        <f t="shared" si="84"/>
        <v>8.2631383264915384E-3</v>
      </c>
      <c r="AO110">
        <f t="shared" si="86"/>
        <v>-4.790155714436839E-2</v>
      </c>
      <c r="AP110">
        <f t="shared" ca="1" si="87"/>
        <v>-6.8811525474565954E-3</v>
      </c>
      <c r="AQ110">
        <f t="shared" si="88"/>
        <v>-4.3943351114803051E-4</v>
      </c>
      <c r="AR110">
        <f t="shared" ca="1" si="89"/>
        <v>2.475766168827942E-4</v>
      </c>
      <c r="AS110">
        <f t="shared" si="90"/>
        <v>-1.706696563484069E-3</v>
      </c>
      <c r="AT110" s="123">
        <v>1.0585156695863684E-3</v>
      </c>
      <c r="AU110" s="123">
        <v>1.5096834942407433E-3</v>
      </c>
      <c r="AV110" s="123">
        <v>1.9579527032851374E-3</v>
      </c>
      <c r="AW110" s="123">
        <v>2.2470253516218008E-3</v>
      </c>
      <c r="AX110" s="123" t="s">
        <v>1789</v>
      </c>
      <c r="AY110" s="123" t="s">
        <v>1789</v>
      </c>
      <c r="AZ110" s="123" t="s">
        <v>1789</v>
      </c>
      <c r="BA110" s="123" t="s">
        <v>1789</v>
      </c>
      <c r="BB110" s="123">
        <v>2.6311988998133362E-3</v>
      </c>
      <c r="BC110" s="123">
        <v>3.0150776482096298E-3</v>
      </c>
      <c r="BD110" s="123">
        <v>3.3986620491595065E-3</v>
      </c>
      <c r="BE110" s="123" t="s">
        <v>1789</v>
      </c>
      <c r="BF110" s="123" t="s">
        <v>1789</v>
      </c>
      <c r="BG110" s="123" t="s">
        <v>1789</v>
      </c>
      <c r="BH110" s="123" t="s">
        <v>1789</v>
      </c>
      <c r="BI110" s="123" t="s">
        <v>1789</v>
      </c>
    </row>
    <row r="111" spans="1:61" x14ac:dyDescent="0.15">
      <c r="A111" t="str">
        <f>+Sheet1!A111</f>
        <v>2006Q3</v>
      </c>
      <c r="B111" s="121">
        <f>消費税調整!G111</f>
        <v>-1.8074707763611692E-3</v>
      </c>
      <c r="C111">
        <f ca="1">+Sheet1!CZ111</f>
        <v>1.3796452036302373E-3</v>
      </c>
      <c r="D111">
        <f ca="1">+Sheet1!DB111</f>
        <v>-9.5726233629532228E-4</v>
      </c>
      <c r="E111">
        <f>+Sheet1!CS111</f>
        <v>1.1092184931889641E-4</v>
      </c>
      <c r="F111">
        <f ca="1">+Sheet1!CU111</f>
        <v>-4.5963762908284277E-4</v>
      </c>
      <c r="G111">
        <f ca="1">+Sheet1!CV111</f>
        <v>-2.5400290901389583E-2</v>
      </c>
      <c r="H111">
        <f>+Sheet1!CT111</f>
        <v>1.0424071217173031E-3</v>
      </c>
      <c r="I111">
        <f ca="1">+Sheet1!FY111</f>
        <v>8.0286266808068365E-4</v>
      </c>
      <c r="J111">
        <f ca="1">+Sheet1!GE111</f>
        <v>3.1110353140093557E-3</v>
      </c>
      <c r="K111">
        <f>+(1+Sheet1!FC111/100)^(1/4)-1</f>
        <v>5.5453855992682044E-4</v>
      </c>
      <c r="L111">
        <f>+Sheet1!FT111</f>
        <v>-6.9957455576969011E-3</v>
      </c>
      <c r="M111">
        <f>+Sheet1!FU111</f>
        <v>1.6894131781928272E-2</v>
      </c>
      <c r="N111">
        <f ca="1">+Sheet1!IL111</f>
        <v>6.7653137964482813E-4</v>
      </c>
      <c r="O111">
        <f ca="1">+Sheet1!CW111</f>
        <v>-8.1885502668776599E-3</v>
      </c>
      <c r="P111" s="123">
        <f ca="1">+Sheet1!EZ111</f>
        <v>-5.6861479393849361E-3</v>
      </c>
      <c r="Q111">
        <f>+Sheet1!IY111</f>
        <v>2.4172694566228681E-3</v>
      </c>
      <c r="R111" s="1">
        <f>+Sheet1!JB111</f>
        <v>3.1437337700315831</v>
      </c>
      <c r="S111">
        <f ca="1">+Sheet1!JE111</f>
        <v>5.2105167852306133E-3</v>
      </c>
      <c r="T111">
        <f>+Sheet1!CY111</f>
        <v>5.0095619099431129E-4</v>
      </c>
      <c r="U111">
        <f ca="1">安全金利!K109</f>
        <v>1.8778779962880243E-4</v>
      </c>
      <c r="V111">
        <f>Sheet1!GJ131</f>
        <v>-1.8991821220284099E-3</v>
      </c>
      <c r="X111" t="str">
        <f t="shared" si="83"/>
        <v>2006Q3</v>
      </c>
      <c r="Y111">
        <f t="shared" si="91"/>
        <v>-2.1223463620180685E-3</v>
      </c>
      <c r="Z111">
        <f t="shared" ca="1" si="92"/>
        <v>-9.5187424055092219E-4</v>
      </c>
      <c r="AA111">
        <f t="shared" ca="1" si="93"/>
        <v>1.458140015688965E-3</v>
      </c>
      <c r="AB111">
        <f t="shared" si="94"/>
        <v>-5.0134886413635794E-3</v>
      </c>
      <c r="AC111">
        <f t="shared" ca="1" si="95"/>
        <v>-3.9010349516822957E-3</v>
      </c>
      <c r="AD111">
        <f t="shared" ca="1" si="96"/>
        <v>-3.4016765441196049E-2</v>
      </c>
      <c r="AE111">
        <f t="shared" si="97"/>
        <v>-5.7346905683649295E-3</v>
      </c>
      <c r="AF111">
        <f t="shared" ca="1" si="98"/>
        <v>-4.8871016391097231E-3</v>
      </c>
      <c r="AG111">
        <f t="shared" ca="1" si="85"/>
        <v>3.1800833235479851E-3</v>
      </c>
      <c r="AH111" s="121">
        <f t="shared" si="99"/>
        <v>5.5453855992682044E-4</v>
      </c>
      <c r="AI111">
        <f t="shared" ca="1" si="100"/>
        <v>-1.2600378031355695E-2</v>
      </c>
      <c r="AJ111">
        <f t="shared" ca="1" si="101"/>
        <v>2.1568841092563899E-3</v>
      </c>
      <c r="AK111">
        <f t="shared" ca="1" si="102"/>
        <v>-6.0098031254772373E-3</v>
      </c>
      <c r="AL111">
        <f t="shared" ca="1" si="103"/>
        <v>-1.561943189614582E-2</v>
      </c>
      <c r="AM111">
        <f t="shared" ca="1" si="104"/>
        <v>-7.6688511013327703E-3</v>
      </c>
      <c r="AN111">
        <f t="shared" si="84"/>
        <v>3.1944554606520665E-3</v>
      </c>
      <c r="AO111">
        <f t="shared" si="86"/>
        <v>4.4659079688825987E-2</v>
      </c>
      <c r="AP111">
        <f t="shared" ca="1" si="87"/>
        <v>-2.0173756773554496E-3</v>
      </c>
      <c r="AQ111">
        <f t="shared" si="88"/>
        <v>1.7979596597179751E-3</v>
      </c>
      <c r="AR111">
        <f t="shared" ca="1" si="89"/>
        <v>1.8778779962880243E-4</v>
      </c>
      <c r="AS111">
        <f t="shared" si="90"/>
        <v>-1.6969545895226396E-3</v>
      </c>
      <c r="AT111" s="123">
        <v>9.6241717185985287E-4</v>
      </c>
      <c r="AU111" s="123">
        <v>1.2541149735405543E-3</v>
      </c>
      <c r="AV111" s="123">
        <v>1.5281954985877366E-3</v>
      </c>
      <c r="AW111" s="123">
        <v>1.668962374233196E-3</v>
      </c>
      <c r="AX111" s="123" t="s">
        <v>1789</v>
      </c>
      <c r="AY111" s="123" t="s">
        <v>1789</v>
      </c>
      <c r="AZ111" s="123" t="s">
        <v>1789</v>
      </c>
      <c r="BA111" s="123" t="s">
        <v>1789</v>
      </c>
      <c r="BB111" s="123">
        <v>1.8895893543926512E-3</v>
      </c>
      <c r="BC111" s="123">
        <v>2.1101190906351874E-3</v>
      </c>
      <c r="BD111" s="123">
        <v>2.3305516686715766E-3</v>
      </c>
      <c r="BE111" s="123" t="s">
        <v>1789</v>
      </c>
      <c r="BF111" s="123" t="s">
        <v>1789</v>
      </c>
      <c r="BG111" s="123" t="s">
        <v>1789</v>
      </c>
      <c r="BH111" s="123" t="s">
        <v>1789</v>
      </c>
      <c r="BI111" s="123" t="s">
        <v>1789</v>
      </c>
    </row>
    <row r="112" spans="1:61" x14ac:dyDescent="0.15">
      <c r="A112" t="str">
        <f>+Sheet1!A112</f>
        <v>2006Q4</v>
      </c>
      <c r="B112" s="121">
        <f>消費税調整!G112</f>
        <v>8.2385487011270287E-4</v>
      </c>
      <c r="C112">
        <f ca="1">+Sheet1!CZ112</f>
        <v>-3.3339963925213279E-4</v>
      </c>
      <c r="D112">
        <f ca="1">+Sheet1!DB112</f>
        <v>-3.1319168992746298E-3</v>
      </c>
      <c r="E112">
        <f>+Sheet1!CS112</f>
        <v>1.2435666508811912E-2</v>
      </c>
      <c r="F112">
        <f ca="1">+Sheet1!CU112</f>
        <v>4.4368999724038105E-3</v>
      </c>
      <c r="G112">
        <f ca="1">+Sheet1!CV112</f>
        <v>5.2777566816711911E-2</v>
      </c>
      <c r="H112">
        <f>+Sheet1!CT112</f>
        <v>2.2594168358209425E-2</v>
      </c>
      <c r="I112">
        <f ca="1">+Sheet1!FY112</f>
        <v>-2.5298353847297431E-3</v>
      </c>
      <c r="J112">
        <f ca="1">+Sheet1!GE112</f>
        <v>8.5082004794973919E-3</v>
      </c>
      <c r="K112">
        <f>+(1+Sheet1!FC112/100)^(1/4)-1</f>
        <v>6.3772303792641871E-4</v>
      </c>
      <c r="L112">
        <f>+Sheet1!FT112</f>
        <v>1.9109259748597889E-2</v>
      </c>
      <c r="M112">
        <f>+Sheet1!FU112</f>
        <v>6.1852617634242969E-2</v>
      </c>
      <c r="N112">
        <f ca="1">+Sheet1!IL112</f>
        <v>2.0175327668176698E-2</v>
      </c>
      <c r="O112">
        <f ca="1">+Sheet1!CW112</f>
        <v>3.314382704727465E-2</v>
      </c>
      <c r="P112" s="123">
        <f ca="1">+Sheet1!EZ112</f>
        <v>3.3103648528643491E-3</v>
      </c>
      <c r="Q112">
        <f>+Sheet1!IY112</f>
        <v>3.607741721611464E-3</v>
      </c>
      <c r="R112" s="1">
        <f>+Sheet1!JB112</f>
        <v>3.0559362753564994</v>
      </c>
      <c r="S112">
        <f ca="1">+Sheet1!JE112</f>
        <v>1.3023928908823802E-2</v>
      </c>
      <c r="T112">
        <f>+Sheet1!CY112</f>
        <v>3.7192439964248418E-4</v>
      </c>
      <c r="U112">
        <f ca="1">安全金利!K110</f>
        <v>2.9434119467142139E-4</v>
      </c>
      <c r="V112">
        <f>Sheet1!GJ132</f>
        <v>-1.6091963185871593E-3</v>
      </c>
      <c r="X112" t="str">
        <f t="shared" si="83"/>
        <v>2006Q4</v>
      </c>
      <c r="Y112">
        <f t="shared" si="91"/>
        <v>5.0897928445580343E-4</v>
      </c>
      <c r="Z112">
        <f t="shared" ca="1" si="92"/>
        <v>-2.6649190834332924E-3</v>
      </c>
      <c r="AA112">
        <f t="shared" ca="1" si="93"/>
        <v>-7.1651454729034251E-4</v>
      </c>
      <c r="AB112">
        <f t="shared" si="94"/>
        <v>7.3112560181294367E-3</v>
      </c>
      <c r="AC112">
        <f t="shared" ca="1" si="95"/>
        <v>9.9550264980435756E-4</v>
      </c>
      <c r="AD112">
        <f t="shared" ca="1" si="96"/>
        <v>4.4161092276905449E-2</v>
      </c>
      <c r="AE112">
        <f t="shared" si="97"/>
        <v>1.5817070668127192E-2</v>
      </c>
      <c r="AF112">
        <f t="shared" ca="1" si="98"/>
        <v>-8.2197996919201495E-3</v>
      </c>
      <c r="AG112">
        <f t="shared" ca="1" si="85"/>
        <v>8.5772484890360209E-3</v>
      </c>
      <c r="AH112" s="121">
        <f t="shared" si="99"/>
        <v>6.3772303792641871E-4</v>
      </c>
      <c r="AI112">
        <f t="shared" ca="1" si="100"/>
        <v>1.3504627274939094E-2</v>
      </c>
      <c r="AJ112">
        <f t="shared" ca="1" si="101"/>
        <v>4.7115369961571091E-2</v>
      </c>
      <c r="AK112">
        <f t="shared" ca="1" si="102"/>
        <v>1.3488993163054634E-2</v>
      </c>
      <c r="AL112">
        <f t="shared" ca="1" si="103"/>
        <v>2.5712945418006488E-2</v>
      </c>
      <c r="AM112">
        <f t="shared" ca="1" si="104"/>
        <v>1.3276616909165149E-3</v>
      </c>
      <c r="AN112">
        <f t="shared" si="84"/>
        <v>4.3849277256406624E-3</v>
      </c>
      <c r="AO112">
        <f t="shared" si="86"/>
        <v>-4.31384149862577E-2</v>
      </c>
      <c r="AP112">
        <f t="shared" ca="1" si="87"/>
        <v>5.7960364462377387E-3</v>
      </c>
      <c r="AQ112">
        <f t="shared" si="88"/>
        <v>1.6689278683661483E-3</v>
      </c>
      <c r="AR112">
        <f t="shared" ca="1" si="89"/>
        <v>2.9434119467142139E-4</v>
      </c>
      <c r="AS112">
        <f t="shared" si="90"/>
        <v>-1.406968786081389E-3</v>
      </c>
      <c r="AT112" s="123">
        <v>1.3735102404590638E-3</v>
      </c>
      <c r="AU112" s="123">
        <v>1.5484177658555698E-3</v>
      </c>
      <c r="AV112" s="123">
        <v>1.7662258265735975E-3</v>
      </c>
      <c r="AW112" s="123">
        <v>1.7754473341740074E-3</v>
      </c>
      <c r="AX112" s="123" t="s">
        <v>1789</v>
      </c>
      <c r="AY112" s="123" t="s">
        <v>1789</v>
      </c>
      <c r="AZ112" s="123" t="s">
        <v>1789</v>
      </c>
      <c r="BA112" s="123" t="s">
        <v>1789</v>
      </c>
      <c r="BB112" s="123">
        <v>1.9097938929728553E-3</v>
      </c>
      <c r="BC112" s="123">
        <v>2.0441044056607183E-3</v>
      </c>
      <c r="BD112" s="123">
        <v>2.1783788915787916E-3</v>
      </c>
      <c r="BE112" s="123" t="s">
        <v>1789</v>
      </c>
      <c r="BF112" s="123" t="s">
        <v>1789</v>
      </c>
      <c r="BG112" s="123" t="s">
        <v>1789</v>
      </c>
      <c r="BH112" s="123" t="s">
        <v>1789</v>
      </c>
      <c r="BI112" s="123" t="s">
        <v>1789</v>
      </c>
    </row>
    <row r="113" spans="1:61" x14ac:dyDescent="0.15">
      <c r="A113" t="str">
        <f>+Sheet1!A113</f>
        <v>2007Q1</v>
      </c>
      <c r="B113" s="121">
        <f>消費税調整!G113</f>
        <v>-3.1354759590266155E-3</v>
      </c>
      <c r="C113">
        <f ca="1">+Sheet1!CZ113</f>
        <v>-2.032204936587964E-3</v>
      </c>
      <c r="D113">
        <f ca="1">+Sheet1!DB113</f>
        <v>-3.6910333935995139E-3</v>
      </c>
      <c r="E113">
        <f>+Sheet1!CS113</f>
        <v>1.2435792092108692E-2</v>
      </c>
      <c r="F113">
        <f ca="1">+Sheet1!CU113</f>
        <v>7.8906018590718368E-3</v>
      </c>
      <c r="G113">
        <f ca="1">+Sheet1!CV113</f>
        <v>2.7975453536065492E-3</v>
      </c>
      <c r="H113">
        <f>+Sheet1!CT113</f>
        <v>8.1851867289253581E-3</v>
      </c>
      <c r="I113">
        <f ca="1">+Sheet1!FY113</f>
        <v>2.8419404775264323E-3</v>
      </c>
      <c r="J113">
        <f ca="1">+Sheet1!GE113</f>
        <v>-4.8288994839571818E-3</v>
      </c>
      <c r="K113">
        <f>+(1+Sheet1!FC113/100)^(1/4)-1</f>
        <v>9.4283242887094332E-4</v>
      </c>
      <c r="L113">
        <f>+Sheet1!FT113</f>
        <v>-3.236268623679054E-2</v>
      </c>
      <c r="M113">
        <f>+Sheet1!FU113</f>
        <v>3.4836504609342352E-2</v>
      </c>
      <c r="N113">
        <f ca="1">+Sheet1!IL113</f>
        <v>1.6856711086931014E-2</v>
      </c>
      <c r="O113">
        <f ca="1">+Sheet1!CW113</f>
        <v>6.3260082883565116E-3</v>
      </c>
      <c r="P113" s="123">
        <f ca="1">+Sheet1!EZ113</f>
        <v>1.0999938206241747E-2</v>
      </c>
      <c r="Q113">
        <f>+Sheet1!IY113</f>
        <v>-5.8520257366457152E-3</v>
      </c>
      <c r="R113" s="1">
        <f>+Sheet1!JB113</f>
        <v>3.132811107124077</v>
      </c>
      <c r="S113">
        <f ca="1">+Sheet1!JE113</f>
        <v>2.6368542517324341E-2</v>
      </c>
      <c r="T113">
        <f>+Sheet1!CY113</f>
        <v>-2.8138022390038838E-3</v>
      </c>
      <c r="U113">
        <f ca="1">安全金利!K111</f>
        <v>2.5883939350346274E-4</v>
      </c>
      <c r="V113">
        <f>Sheet1!GJ133</f>
        <v>-3.4332267963934201E-3</v>
      </c>
      <c r="X113" t="str">
        <f t="shared" si="83"/>
        <v>2007Q1</v>
      </c>
      <c r="Y113">
        <f t="shared" si="91"/>
        <v>-3.4503515446835148E-3</v>
      </c>
      <c r="Z113">
        <f t="shared" ca="1" si="92"/>
        <v>-4.3637243807691239E-3</v>
      </c>
      <c r="AA113">
        <f t="shared" ca="1" si="93"/>
        <v>-1.2756310416152266E-3</v>
      </c>
      <c r="AB113">
        <f t="shared" si="94"/>
        <v>7.3113816014262157E-3</v>
      </c>
      <c r="AC113">
        <f t="shared" ca="1" si="95"/>
        <v>4.4492045364723839E-3</v>
      </c>
      <c r="AD113">
        <f t="shared" ca="1" si="96"/>
        <v>-5.8189291861999153E-3</v>
      </c>
      <c r="AE113">
        <f t="shared" si="97"/>
        <v>1.4080890388431253E-3</v>
      </c>
      <c r="AF113">
        <f t="shared" ca="1" si="98"/>
        <v>-2.8480238296639741E-3</v>
      </c>
      <c r="AG113">
        <f t="shared" ref="AG113:AG144" ca="1" si="105">+J113-AG$1</f>
        <v>-4.7598514744185529E-3</v>
      </c>
      <c r="AH113" s="121">
        <f t="shared" si="99"/>
        <v>9.4283242887094332E-4</v>
      </c>
      <c r="AI113">
        <f t="shared" ca="1" si="100"/>
        <v>-3.7967318710449338E-2</v>
      </c>
      <c r="AJ113">
        <f t="shared" ca="1" si="101"/>
        <v>2.009925693667047E-2</v>
      </c>
      <c r="AK113">
        <f t="shared" ca="1" si="102"/>
        <v>1.017037658180895E-2</v>
      </c>
      <c r="AL113">
        <f t="shared" ca="1" si="103"/>
        <v>-1.1048733409116497E-3</v>
      </c>
      <c r="AM113">
        <f t="shared" ca="1" si="104"/>
        <v>9.0172350442939125E-3</v>
      </c>
      <c r="AN113">
        <f t="shared" si="84"/>
        <v>-5.0748397326165172E-3</v>
      </c>
      <c r="AO113">
        <f t="shared" ref="AO113:AO132" si="106">+R113-AO$1</f>
        <v>3.3736416781319889E-2</v>
      </c>
      <c r="AP113">
        <f t="shared" ca="1" si="87"/>
        <v>1.9140650054738279E-2</v>
      </c>
      <c r="AQ113">
        <f t="shared" si="88"/>
        <v>-1.5167987702802198E-3</v>
      </c>
      <c r="AR113">
        <f t="shared" ca="1" si="89"/>
        <v>2.5883939350346274E-4</v>
      </c>
      <c r="AS113">
        <f t="shared" si="90"/>
        <v>-3.2309992638876496E-3</v>
      </c>
      <c r="AT113" s="123">
        <v>1.4331899076580612E-3</v>
      </c>
      <c r="AU113" s="123">
        <v>1.6398198033622524E-3</v>
      </c>
      <c r="AV113" s="123">
        <v>1.8289417395089824E-3</v>
      </c>
      <c r="AW113" s="123">
        <v>2.0599889348309475E-3</v>
      </c>
      <c r="AX113" s="123" t="s">
        <v>1789</v>
      </c>
      <c r="AY113" s="123" t="s">
        <v>1789</v>
      </c>
      <c r="AZ113" s="123" t="s">
        <v>1789</v>
      </c>
      <c r="BA113" s="123" t="s">
        <v>1789</v>
      </c>
      <c r="BB113" s="123">
        <v>2.2657385988946732E-3</v>
      </c>
      <c r="BC113" s="123">
        <v>2.4714037277326906E-3</v>
      </c>
      <c r="BD113" s="123">
        <v>2.676984390800774E-3</v>
      </c>
      <c r="BE113" s="123" t="s">
        <v>1789</v>
      </c>
      <c r="BF113" s="123" t="s">
        <v>1789</v>
      </c>
      <c r="BG113" s="123" t="s">
        <v>1789</v>
      </c>
      <c r="BH113" s="123" t="s">
        <v>1789</v>
      </c>
      <c r="BI113" s="123" t="s">
        <v>1789</v>
      </c>
    </row>
    <row r="114" spans="1:61" x14ac:dyDescent="0.15">
      <c r="A114" t="str">
        <f>+Sheet1!A114</f>
        <v>2007Q2</v>
      </c>
      <c r="B114" s="121">
        <f>消費税調整!G114</f>
        <v>3.3939228568189946E-4</v>
      </c>
      <c r="C114">
        <f ca="1">+Sheet1!CZ114</f>
        <v>2.2155304116402326E-3</v>
      </c>
      <c r="D114">
        <f ca="1">+Sheet1!DB114</f>
        <v>-2.7646678050890034E-3</v>
      </c>
      <c r="E114">
        <f>+Sheet1!CS114</f>
        <v>9.0094331149864163E-4</v>
      </c>
      <c r="F114">
        <f ca="1">+Sheet1!CU114</f>
        <v>5.4439319757788795E-3</v>
      </c>
      <c r="G114">
        <f ca="1">+Sheet1!CV114</f>
        <v>-1.9224295043354441E-3</v>
      </c>
      <c r="H114">
        <f>+Sheet1!CT114</f>
        <v>-1.1933598308350028E-2</v>
      </c>
      <c r="I114">
        <f ca="1">+Sheet1!FY114</f>
        <v>-2.3701182600835907E-4</v>
      </c>
      <c r="J114">
        <f ca="1">+Sheet1!GE114</f>
        <v>8.5313110743246608E-3</v>
      </c>
      <c r="K114">
        <f>+(1+Sheet1!FC114/100)^(1/4)-1</f>
        <v>1.2825305627421901E-3</v>
      </c>
      <c r="L114">
        <f>+Sheet1!FT114</f>
        <v>1.5911384415524116E-2</v>
      </c>
      <c r="M114">
        <f>+Sheet1!FU114</f>
        <v>3.5355003930317201E-2</v>
      </c>
      <c r="N114">
        <f ca="1">+Sheet1!IL114</f>
        <v>-3.5905558711793895E-3</v>
      </c>
      <c r="O114">
        <f ca="1">+Sheet1!CW114</f>
        <v>-8.4736890759511095E-3</v>
      </c>
      <c r="P114" s="123">
        <f ca="1">+Sheet1!EZ114</f>
        <v>-7.4986134550863084E-3</v>
      </c>
      <c r="Q114">
        <f>+Sheet1!IY114</f>
        <v>-1.3852820006398303E-3</v>
      </c>
      <c r="R114" s="1">
        <f>+Sheet1!JB114</f>
        <v>3.1698753340694865</v>
      </c>
      <c r="S114">
        <f ca="1">+Sheet1!JE114</f>
        <v>2.0729302729224409E-3</v>
      </c>
      <c r="T114">
        <f>+Sheet1!CY114</f>
        <v>6.9641870846907504E-4</v>
      </c>
      <c r="U114">
        <f ca="1">安全金利!K112</f>
        <v>2.9022188654259651E-4</v>
      </c>
      <c r="V114">
        <f>Sheet1!GJ134</f>
        <v>-1.6929380502345797E-3</v>
      </c>
      <c r="X114" t="str">
        <f t="shared" si="83"/>
        <v>2007Q2</v>
      </c>
      <c r="Y114">
        <f t="shared" si="91"/>
        <v>2.4516700025000024E-5</v>
      </c>
      <c r="Z114">
        <f t="shared" ca="1" si="92"/>
        <v>-1.1598903254092692E-4</v>
      </c>
      <c r="AA114">
        <f t="shared" ca="1" si="93"/>
        <v>-3.4926545310471615E-4</v>
      </c>
      <c r="AB114">
        <f t="shared" si="94"/>
        <v>-4.2234671791838343E-3</v>
      </c>
      <c r="AC114">
        <f t="shared" ca="1" si="95"/>
        <v>2.0025346531794266E-3</v>
      </c>
      <c r="AD114">
        <f t="shared" ca="1" si="96"/>
        <v>-1.0538904044141909E-2</v>
      </c>
      <c r="AE114">
        <f t="shared" si="97"/>
        <v>-1.871069599843226E-2</v>
      </c>
      <c r="AF114">
        <f t="shared" ca="1" si="98"/>
        <v>-5.9269761331987659E-3</v>
      </c>
      <c r="AG114">
        <f t="shared" ca="1" si="105"/>
        <v>8.6003590838632897E-3</v>
      </c>
      <c r="AH114" s="121">
        <f t="shared" si="99"/>
        <v>1.2825305627421901E-3</v>
      </c>
      <c r="AI114">
        <f t="shared" ca="1" si="100"/>
        <v>1.0306751941865321E-2</v>
      </c>
      <c r="AJ114">
        <f t="shared" ca="1" si="101"/>
        <v>2.0617756257645319E-2</v>
      </c>
      <c r="AK114">
        <f t="shared" ca="1" si="102"/>
        <v>-1.0276890376301456E-2</v>
      </c>
      <c r="AL114">
        <f t="shared" ca="1" si="103"/>
        <v>-1.5904570705219272E-2</v>
      </c>
      <c r="AM114">
        <f t="shared" ca="1" si="104"/>
        <v>-9.4813166170341426E-3</v>
      </c>
      <c r="AN114">
        <f t="shared" si="84"/>
        <v>-6.0809599661063192E-4</v>
      </c>
      <c r="AO114">
        <f t="shared" si="106"/>
        <v>7.0800643726729451E-2</v>
      </c>
      <c r="AP114">
        <f t="shared" ca="1" si="87"/>
        <v>-5.1549621896636224E-3</v>
      </c>
      <c r="AQ114">
        <f t="shared" si="88"/>
        <v>1.9934221771927391E-3</v>
      </c>
      <c r="AR114">
        <f t="shared" ca="1" si="89"/>
        <v>2.9022188654259651E-4</v>
      </c>
      <c r="AS114">
        <f t="shared" si="90"/>
        <v>-1.4907105177288092E-3</v>
      </c>
      <c r="AT114" s="123">
        <v>1.934538120435203E-3</v>
      </c>
      <c r="AU114" s="123">
        <v>2.2315982828255976E-3</v>
      </c>
      <c r="AV114" s="123">
        <v>2.5620456623169918E-3</v>
      </c>
      <c r="AW114" s="123">
        <v>2.6934808249789999E-3</v>
      </c>
      <c r="AX114" s="123" t="s">
        <v>1789</v>
      </c>
      <c r="AY114" s="123" t="s">
        <v>1789</v>
      </c>
      <c r="AZ114" s="123" t="s">
        <v>1789</v>
      </c>
      <c r="BA114" s="123" t="s">
        <v>1789</v>
      </c>
      <c r="BB114" s="123">
        <v>2.9441708864446081E-3</v>
      </c>
      <c r="BC114" s="123">
        <v>3.1947355160515389E-3</v>
      </c>
      <c r="BD114" s="123">
        <v>3.4451748393031778E-3</v>
      </c>
      <c r="BE114" s="123" t="s">
        <v>1789</v>
      </c>
      <c r="BF114" s="123" t="s">
        <v>1789</v>
      </c>
      <c r="BG114" s="123" t="s">
        <v>1789</v>
      </c>
      <c r="BH114" s="123" t="s">
        <v>1789</v>
      </c>
      <c r="BI114" s="123" t="s">
        <v>1789</v>
      </c>
    </row>
    <row r="115" spans="1:61" x14ac:dyDescent="0.15">
      <c r="A115" t="str">
        <f>+Sheet1!A115</f>
        <v>2007Q3</v>
      </c>
      <c r="B115" s="121">
        <f>消費税調整!G115</f>
        <v>-4.7870052195100399E-3</v>
      </c>
      <c r="C115">
        <f ca="1">+Sheet1!CZ115</f>
        <v>6.8446722618794328E-4</v>
      </c>
      <c r="D115">
        <f ca="1">+Sheet1!DB115</f>
        <v>-3.4094085314939071E-3</v>
      </c>
      <c r="E115">
        <f>+Sheet1!CS115</f>
        <v>-1.574693393898714E-3</v>
      </c>
      <c r="F115">
        <f ca="1">+Sheet1!CU115</f>
        <v>-1.1982698487940048E-3</v>
      </c>
      <c r="G115">
        <f ca="1">+Sheet1!CV115</f>
        <v>-6.11350933558647E-2</v>
      </c>
      <c r="H115">
        <f>+Sheet1!CT115</f>
        <v>-1.2825438772742268E-2</v>
      </c>
      <c r="I115">
        <f ca="1">+Sheet1!FY115</f>
        <v>1.2731317704077391E-2</v>
      </c>
      <c r="J115">
        <f ca="1">+Sheet1!GE115</f>
        <v>-1.1521081225653346E-2</v>
      </c>
      <c r="K115">
        <f>+(1+Sheet1!FC115/100)^(1/4)-1</f>
        <v>1.2426816936952356E-3</v>
      </c>
      <c r="L115">
        <f>+Sheet1!FT115</f>
        <v>-0.13086264273140616</v>
      </c>
      <c r="M115">
        <f>+Sheet1!FU115</f>
        <v>-6.7034293846282747E-2</v>
      </c>
      <c r="N115">
        <f ca="1">+Sheet1!IL115</f>
        <v>-1.8784247668375931E-3</v>
      </c>
      <c r="O115">
        <f ca="1">+Sheet1!CW115</f>
        <v>-2.9313216484232314E-2</v>
      </c>
      <c r="P115" s="123">
        <f ca="1">+Sheet1!EZ115</f>
        <v>3.0281308466817143E-3</v>
      </c>
      <c r="Q115">
        <f>+Sheet1!IY115</f>
        <v>1.0142054974075661E-2</v>
      </c>
      <c r="R115" s="1">
        <f>+Sheet1!JB115</f>
        <v>3.4254990091122335</v>
      </c>
      <c r="S115">
        <f ca="1">+Sheet1!JE115</f>
        <v>1.6664405365339998E-2</v>
      </c>
      <c r="T115">
        <f>+Sheet1!CY115</f>
        <v>-4.7537487711335165E-4</v>
      </c>
      <c r="U115">
        <f ca="1">安全金利!K113</f>
        <v>2.4591204168800118E-4</v>
      </c>
      <c r="V115">
        <f>Sheet1!GJ135</f>
        <v>-1.514750035637081E-3</v>
      </c>
      <c r="X115" t="str">
        <f t="shared" si="83"/>
        <v>2007Q3</v>
      </c>
      <c r="Y115">
        <f t="shared" si="91"/>
        <v>-5.1018808051669397E-3</v>
      </c>
      <c r="Z115">
        <f t="shared" ca="1" si="92"/>
        <v>-1.6470522179932163E-3</v>
      </c>
      <c r="AA115">
        <f t="shared" ca="1" si="93"/>
        <v>-9.9400617950961981E-4</v>
      </c>
      <c r="AB115">
        <f t="shared" si="94"/>
        <v>-6.6991038845811901E-3</v>
      </c>
      <c r="AC115">
        <f t="shared" ca="1" si="95"/>
        <v>-4.6396671713934577E-3</v>
      </c>
      <c r="AD115">
        <f t="shared" ca="1" si="96"/>
        <v>-6.9751567895671163E-2</v>
      </c>
      <c r="AE115">
        <f t="shared" si="97"/>
        <v>-1.9602536462824501E-2</v>
      </c>
      <c r="AF115">
        <f t="shared" ca="1" si="98"/>
        <v>7.0413533968869844E-3</v>
      </c>
      <c r="AG115">
        <f t="shared" ca="1" si="105"/>
        <v>-1.1452033216114717E-2</v>
      </c>
      <c r="AH115" s="121">
        <f t="shared" si="99"/>
        <v>1.2426816936952356E-3</v>
      </c>
      <c r="AI115">
        <f t="shared" ca="1" si="100"/>
        <v>-0.13646727520506496</v>
      </c>
      <c r="AJ115">
        <f t="shared" ca="1" si="101"/>
        <v>-8.1771541518954632E-2</v>
      </c>
      <c r="AK115">
        <f t="shared" ca="1" si="102"/>
        <v>-8.5647592719596578E-3</v>
      </c>
      <c r="AL115">
        <f t="shared" ca="1" si="103"/>
        <v>-3.6744098113500476E-2</v>
      </c>
      <c r="AM115">
        <f t="shared" ca="1" si="104"/>
        <v>1.0454276847338801E-3</v>
      </c>
      <c r="AN115">
        <f t="shared" si="84"/>
        <v>1.0919240978104859E-2</v>
      </c>
      <c r="AO115">
        <f t="shared" si="106"/>
        <v>0.32642431876947642</v>
      </c>
      <c r="AP115">
        <f t="shared" ca="1" si="87"/>
        <v>9.4365129027539352E-3</v>
      </c>
      <c r="AQ115">
        <f t="shared" si="88"/>
        <v>8.2162859161031231E-4</v>
      </c>
      <c r="AR115">
        <f t="shared" ca="1" si="89"/>
        <v>2.4591204168800118E-4</v>
      </c>
      <c r="AS115">
        <f t="shared" si="90"/>
        <v>-1.3125225031313105E-3</v>
      </c>
      <c r="AT115" s="123">
        <v>1.6397684191538087E-3</v>
      </c>
      <c r="AU115" s="123">
        <v>1.812678732922457E-3</v>
      </c>
      <c r="AV115" s="123">
        <v>2.0066785149588373E-3</v>
      </c>
      <c r="AW115" s="123">
        <v>2.1998258360180767E-3</v>
      </c>
      <c r="AX115" s="123" t="s">
        <v>1789</v>
      </c>
      <c r="AY115" s="123" t="s">
        <v>1789</v>
      </c>
      <c r="AZ115" s="123" t="s">
        <v>1789</v>
      </c>
      <c r="BA115" s="123" t="s">
        <v>1789</v>
      </c>
      <c r="BB115" s="123">
        <v>2.393364974469181E-3</v>
      </c>
      <c r="BC115" s="123">
        <v>2.5868293264259545E-3</v>
      </c>
      <c r="BD115" s="123">
        <v>2.7802189496819452E-3</v>
      </c>
      <c r="BE115" s="123" t="s">
        <v>1789</v>
      </c>
      <c r="BF115" s="123" t="s">
        <v>1789</v>
      </c>
      <c r="BG115" s="123" t="s">
        <v>1789</v>
      </c>
      <c r="BH115" s="123" t="s">
        <v>1789</v>
      </c>
      <c r="BI115" s="123" t="s">
        <v>1789</v>
      </c>
    </row>
    <row r="116" spans="1:61" x14ac:dyDescent="0.15">
      <c r="A116" t="str">
        <f>+Sheet1!A116</f>
        <v>2007Q4</v>
      </c>
      <c r="B116" s="121">
        <f>消費税調整!G116</f>
        <v>-4.2819322124028805E-3</v>
      </c>
      <c r="C116">
        <f ca="1">+Sheet1!CZ116</f>
        <v>4.8306343747312524E-3</v>
      </c>
      <c r="D116">
        <f ca="1">+Sheet1!DB116</f>
        <v>-9.5092109586259463E-4</v>
      </c>
      <c r="E116">
        <f>+Sheet1!CS116</f>
        <v>6.0841957856148411E-3</v>
      </c>
      <c r="F116">
        <f ca="1">+Sheet1!CU116</f>
        <v>-1.6282207672666702E-3</v>
      </c>
      <c r="G116">
        <f ca="1">+Sheet1!CV116</f>
        <v>-2.4808571110855167E-2</v>
      </c>
      <c r="H116">
        <f>+Sheet1!CT116</f>
        <v>4.3114751934130889E-3</v>
      </c>
      <c r="I116">
        <f ca="1">+Sheet1!FY116</f>
        <v>-8.14294588333884E-3</v>
      </c>
      <c r="J116">
        <f ca="1">+Sheet1!GE116</f>
        <v>1.5045810998112063E-2</v>
      </c>
      <c r="K116">
        <f>+(1+Sheet1!FC116/100)^(1/4)-1</f>
        <v>1.2501537190616752E-3</v>
      </c>
      <c r="L116">
        <f>+Sheet1!FT116</f>
        <v>-3.636385678395717E-2</v>
      </c>
      <c r="M116">
        <f>+Sheet1!FU116</f>
        <v>-8.1467126157947337E-2</v>
      </c>
      <c r="N116">
        <f ca="1">+Sheet1!IL116</f>
        <v>1.3812884889100038E-2</v>
      </c>
      <c r="O116">
        <f ca="1">+Sheet1!CW116</f>
        <v>-5.3750187743585283E-3</v>
      </c>
      <c r="P116" s="123">
        <f ca="1">+Sheet1!EZ116</f>
        <v>-6.2262626935177699E-3</v>
      </c>
      <c r="Q116">
        <f>+Sheet1!IY116</f>
        <v>7.9583500600509966E-3</v>
      </c>
      <c r="R116" s="1">
        <f>+Sheet1!JB116</f>
        <v>3.556337795573667</v>
      </c>
      <c r="S116">
        <f ca="1">+Sheet1!JE116</f>
        <v>1.9734918960430642E-2</v>
      </c>
      <c r="T116">
        <f>+Sheet1!CY116</f>
        <v>1.3069332920297417E-3</v>
      </c>
      <c r="U116">
        <f ca="1">安全金利!K114</f>
        <v>2.8014709759949241E-4</v>
      </c>
      <c r="V116">
        <f>Sheet1!GJ136</f>
        <v>-1.5788676770825208E-3</v>
      </c>
      <c r="X116" t="str">
        <f t="shared" si="83"/>
        <v>2007Q4</v>
      </c>
      <c r="Y116">
        <f t="shared" si="91"/>
        <v>-4.5968077980597802E-3</v>
      </c>
      <c r="Z116">
        <f t="shared" ca="1" si="92"/>
        <v>2.4991149305500929E-3</v>
      </c>
      <c r="AA116">
        <f t="shared" ca="1" si="93"/>
        <v>1.4644812561216925E-3</v>
      </c>
      <c r="AB116">
        <f t="shared" si="94"/>
        <v>9.5978529493236531E-4</v>
      </c>
      <c r="AC116">
        <f t="shared" ca="1" si="95"/>
        <v>-5.0696180898661229E-3</v>
      </c>
      <c r="AD116">
        <f t="shared" ca="1" si="96"/>
        <v>-3.3425045650661629E-2</v>
      </c>
      <c r="AE116">
        <f t="shared" si="97"/>
        <v>-2.465622496669144E-3</v>
      </c>
      <c r="AF116">
        <f t="shared" ca="1" si="98"/>
        <v>-1.3832910190529246E-2</v>
      </c>
      <c r="AG116">
        <f t="shared" ca="1" si="105"/>
        <v>1.5114859007650692E-2</v>
      </c>
      <c r="AH116" s="121">
        <f t="shared" si="99"/>
        <v>1.2501537190616752E-3</v>
      </c>
      <c r="AI116">
        <f t="shared" ca="1" si="100"/>
        <v>-4.1968489257615968E-2</v>
      </c>
      <c r="AJ116">
        <f t="shared" ca="1" si="101"/>
        <v>-9.6204373830619222E-2</v>
      </c>
      <c r="AK116">
        <f t="shared" ca="1" si="102"/>
        <v>7.1265503839779724E-3</v>
      </c>
      <c r="AL116">
        <f t="shared" ca="1" si="103"/>
        <v>-1.280590040362669E-2</v>
      </c>
      <c r="AM116">
        <f t="shared" ca="1" si="104"/>
        <v>-8.2089658554656032E-3</v>
      </c>
      <c r="AN116">
        <f t="shared" si="84"/>
        <v>8.7355360640801946E-3</v>
      </c>
      <c r="AO116">
        <f t="shared" si="106"/>
        <v>0.45726310523090996</v>
      </c>
      <c r="AP116">
        <f t="shared" ca="1" si="87"/>
        <v>1.2507026497844579E-2</v>
      </c>
      <c r="AQ116">
        <f t="shared" si="88"/>
        <v>2.6039367607534059E-3</v>
      </c>
      <c r="AR116">
        <f t="shared" ca="1" si="89"/>
        <v>2.8014709759949241E-4</v>
      </c>
      <c r="AS116">
        <f t="shared" si="90"/>
        <v>-1.3766401445767505E-3</v>
      </c>
      <c r="AT116" s="123">
        <v>1.2725691399855243E-3</v>
      </c>
      <c r="AU116" s="123">
        <v>1.3799716079860858E-3</v>
      </c>
      <c r="AV116" s="123">
        <v>1.4577831381179518E-3</v>
      </c>
      <c r="AW116" s="123">
        <v>1.5900530603807361E-3</v>
      </c>
      <c r="AX116" s="123" t="s">
        <v>1789</v>
      </c>
      <c r="AY116" s="123" t="s">
        <v>1789</v>
      </c>
      <c r="AZ116" s="123" t="s">
        <v>1789</v>
      </c>
      <c r="BA116" s="123" t="s">
        <v>1789</v>
      </c>
      <c r="BB116" s="123">
        <v>1.6896121983542844E-3</v>
      </c>
      <c r="BC116" s="123">
        <v>1.7891515388333001E-3</v>
      </c>
      <c r="BD116" s="123">
        <v>1.8886710896910408E-3</v>
      </c>
      <c r="BE116" s="123">
        <v>1.7011690769250798E-3</v>
      </c>
      <c r="BF116" s="123">
        <v>1.736933369090421E-3</v>
      </c>
      <c r="BG116" s="123">
        <v>1.7726951068388619E-3</v>
      </c>
      <c r="BH116" s="123">
        <v>1.8084542905334455E-3</v>
      </c>
      <c r="BI116" s="123" t="s">
        <v>1789</v>
      </c>
    </row>
    <row r="117" spans="1:61" x14ac:dyDescent="0.15">
      <c r="A117" t="str">
        <f>+Sheet1!A117</f>
        <v>2008Q1</v>
      </c>
      <c r="B117" s="121">
        <f>消費税調整!G117</f>
        <v>-2.4732209799147495E-3</v>
      </c>
      <c r="C117">
        <f ca="1">+Sheet1!CZ117</f>
        <v>5.3485079978547881E-3</v>
      </c>
      <c r="D117">
        <f ca="1">+Sheet1!DB117</f>
        <v>-2.6254215129730661E-3</v>
      </c>
      <c r="E117">
        <f>+Sheet1!CS117</f>
        <v>5.6279950788185986E-3</v>
      </c>
      <c r="F117">
        <f ca="1">+Sheet1!CU117</f>
        <v>3.8560872526684979E-3</v>
      </c>
      <c r="G117">
        <f ca="1">+Sheet1!CV117</f>
        <v>4.5011729667342931E-2</v>
      </c>
      <c r="H117">
        <f>+Sheet1!CT117</f>
        <v>1.3060886498367353E-2</v>
      </c>
      <c r="I117">
        <f ca="1">+Sheet1!FY117</f>
        <v>1.389564789403382E-2</v>
      </c>
      <c r="J117">
        <f ca="1">+Sheet1!GE117</f>
        <v>-9.983898485938383E-3</v>
      </c>
      <c r="K117">
        <f>+(1+Sheet1!FC117/100)^(1/4)-1</f>
        <v>1.2617765371392142E-3</v>
      </c>
      <c r="L117">
        <f>+Sheet1!FT117</f>
        <v>-0.10652230560746688</v>
      </c>
      <c r="M117">
        <f>+Sheet1!FU117</f>
        <v>-0.18995995285796596</v>
      </c>
      <c r="N117">
        <f ca="1">+Sheet1!IL117</f>
        <v>7.5781609643201563E-3</v>
      </c>
      <c r="O117">
        <f ca="1">+Sheet1!CW117</f>
        <v>2.3481651470344762E-2</v>
      </c>
      <c r="P117" s="123">
        <f ca="1">+Sheet1!EZ117</f>
        <v>9.3201986094393011E-3</v>
      </c>
      <c r="Q117">
        <f>+Sheet1!IY117</f>
        <v>3.3632287876293108E-4</v>
      </c>
      <c r="R117" s="1">
        <f>+Sheet1!JB117</f>
        <v>3.3517371205847013</v>
      </c>
      <c r="S117">
        <f ca="1">+Sheet1!JE117</f>
        <v>-1.3851116614468341E-2</v>
      </c>
      <c r="T117">
        <f>+Sheet1!CY117</f>
        <v>1.1500161258623464E-3</v>
      </c>
      <c r="U117">
        <f ca="1">安全金利!K115</f>
        <v>3.2110317195099825E-4</v>
      </c>
      <c r="V117">
        <f>Sheet1!GJ137</f>
        <v>-1.5392366691798743E-3</v>
      </c>
      <c r="X117" t="str">
        <f t="shared" si="83"/>
        <v>2008Q1</v>
      </c>
      <c r="Y117">
        <f t="shared" si="91"/>
        <v>-2.7880965655716489E-3</v>
      </c>
      <c r="Z117">
        <f t="shared" ca="1" si="92"/>
        <v>3.0169885536736286E-3</v>
      </c>
      <c r="AA117">
        <f t="shared" ca="1" si="93"/>
        <v>-2.1001916098877882E-4</v>
      </c>
      <c r="AB117">
        <f t="shared" si="94"/>
        <v>5.0358458813612277E-4</v>
      </c>
      <c r="AC117">
        <f t="shared" ca="1" si="95"/>
        <v>4.1468993006904499E-4</v>
      </c>
      <c r="AD117">
        <f t="shared" ca="1" si="96"/>
        <v>3.6395255127536469E-2</v>
      </c>
      <c r="AE117">
        <f t="shared" si="97"/>
        <v>6.2837888082851205E-3</v>
      </c>
      <c r="AF117">
        <f t="shared" ca="1" si="98"/>
        <v>8.2056835868434125E-3</v>
      </c>
      <c r="AG117">
        <f t="shared" ca="1" si="105"/>
        <v>-9.9148504763997541E-3</v>
      </c>
      <c r="AH117" s="121">
        <f t="shared" si="99"/>
        <v>1.2617765371392142E-3</v>
      </c>
      <c r="AI117">
        <f t="shared" ca="1" si="100"/>
        <v>-0.11212693808112567</v>
      </c>
      <c r="AJ117">
        <f t="shared" ca="1" si="101"/>
        <v>-0.20469720053063784</v>
      </c>
      <c r="AK117">
        <f t="shared" ca="1" si="102"/>
        <v>8.9182645919809109E-4</v>
      </c>
      <c r="AL117">
        <f t="shared" ca="1" si="103"/>
        <v>1.60507698410766E-2</v>
      </c>
      <c r="AM117">
        <f t="shared" ca="1" si="104"/>
        <v>7.3374954474914669E-3</v>
      </c>
      <c r="AN117">
        <f t="shared" si="84"/>
        <v>1.1135088827921294E-3</v>
      </c>
      <c r="AO117">
        <f t="shared" si="106"/>
        <v>0.25266243024194424</v>
      </c>
      <c r="AP117">
        <f t="shared" ca="1" si="87"/>
        <v>-2.1079009077054404E-2</v>
      </c>
      <c r="AQ117">
        <f t="shared" si="88"/>
        <v>2.4470195945860106E-3</v>
      </c>
      <c r="AR117">
        <f t="shared" ca="1" si="89"/>
        <v>3.2110317195099825E-4</v>
      </c>
      <c r="AS117">
        <f t="shared" si="90"/>
        <v>-1.337009136674104E-3</v>
      </c>
      <c r="AT117" s="123">
        <v>1.0141056415959859E-3</v>
      </c>
      <c r="AU117" s="123">
        <v>9.6113630478189549E-4</v>
      </c>
      <c r="AV117" s="123">
        <v>8.7389952195016107E-4</v>
      </c>
      <c r="AW117" s="123">
        <v>1.1916742089559396E-3</v>
      </c>
      <c r="AX117" s="123" t="s">
        <v>1789</v>
      </c>
      <c r="AY117" s="123" t="s">
        <v>1789</v>
      </c>
      <c r="AZ117" s="123" t="s">
        <v>1789</v>
      </c>
      <c r="BA117" s="123" t="s">
        <v>1789</v>
      </c>
      <c r="BB117" s="123">
        <v>1.2664262559605177E-3</v>
      </c>
      <c r="BC117" s="123">
        <v>1.3411671384462309E-3</v>
      </c>
      <c r="BD117" s="123">
        <v>1.4158968597464128E-3</v>
      </c>
      <c r="BE117" s="123">
        <v>1.1542500220866891E-3</v>
      </c>
      <c r="BF117" s="123">
        <v>1.1542500220866891E-3</v>
      </c>
      <c r="BG117" s="123">
        <v>1.1542500220866891E-3</v>
      </c>
      <c r="BH117" s="123">
        <v>1.1542500220866891E-3</v>
      </c>
      <c r="BI117" s="123" t="s">
        <v>1789</v>
      </c>
    </row>
    <row r="118" spans="1:61" x14ac:dyDescent="0.15">
      <c r="A118" t="str">
        <f>+Sheet1!A118</f>
        <v>2008Q2</v>
      </c>
      <c r="B118" s="121">
        <f>消費税調整!G118</f>
        <v>-1.3338496333979365E-3</v>
      </c>
      <c r="C118">
        <f ca="1">+Sheet1!CZ118</f>
        <v>3.062570218731749E-3</v>
      </c>
      <c r="D118">
        <f ca="1">+Sheet1!DB118</f>
        <v>1.8349575148919992E-3</v>
      </c>
      <c r="E118">
        <f>+Sheet1!CS118</f>
        <v>-5.0314629716789201E-3</v>
      </c>
      <c r="F118">
        <f ca="1">+Sheet1!CU118</f>
        <v>-1.5612802835106798E-2</v>
      </c>
      <c r="G118">
        <f ca="1">+Sheet1!CV118</f>
        <v>2.879668279261215E-2</v>
      </c>
      <c r="H118">
        <f>+Sheet1!CT118</f>
        <v>-1.7654061232907445E-2</v>
      </c>
      <c r="I118">
        <f ca="1">+Sheet1!FY118</f>
        <v>6.5616137469680378E-3</v>
      </c>
      <c r="J118">
        <f ca="1">+Sheet1!GE118</f>
        <v>2.3154578676379441E-3</v>
      </c>
      <c r="K118">
        <f>+(1+Sheet1!FC118/100)^(1/4)-1</f>
        <v>1.2642670883538099E-3</v>
      </c>
      <c r="L118">
        <f>+Sheet1!FT118</f>
        <v>6.2491083824290375E-2</v>
      </c>
      <c r="M118">
        <f>+Sheet1!FU118</f>
        <v>7.1479573837605517E-2</v>
      </c>
      <c r="N118">
        <f ca="1">+Sheet1!IL118</f>
        <v>5.3081624005342229E-3</v>
      </c>
      <c r="O118">
        <f ca="1">+Sheet1!CW118</f>
        <v>-2.101114685246304E-3</v>
      </c>
      <c r="P118" s="123">
        <f ca="1">+Sheet1!EZ118</f>
        <v>-1.2155081521880598E-2</v>
      </c>
      <c r="Q118">
        <f>+Sheet1!IY118</f>
        <v>-1.4290440177321593E-2</v>
      </c>
      <c r="R118" s="1">
        <f>+Sheet1!JB118</f>
        <v>3.2644744636001084</v>
      </c>
      <c r="S118">
        <f ca="1">+Sheet1!JE118</f>
        <v>5.5095907121546685E-3</v>
      </c>
      <c r="T118">
        <f>+Sheet1!CY118</f>
        <v>4.2186527260542981E-3</v>
      </c>
      <c r="U118">
        <f ca="1">安全金利!K116</f>
        <v>4.6659500054535563E-4</v>
      </c>
      <c r="V118">
        <f>Sheet1!GJ138</f>
        <v>-2.0548886777328936E-3</v>
      </c>
      <c r="X118" t="str">
        <f t="shared" si="83"/>
        <v>2008Q2</v>
      </c>
      <c r="Y118">
        <f t="shared" si="91"/>
        <v>-1.6487252190548361E-3</v>
      </c>
      <c r="Z118">
        <f t="shared" ca="1" si="92"/>
        <v>7.3105077455058948E-4</v>
      </c>
      <c r="AA118">
        <f t="shared" ca="1" si="93"/>
        <v>4.2503598668762865E-3</v>
      </c>
      <c r="AB118">
        <f t="shared" si="94"/>
        <v>-1.0155873462361395E-2</v>
      </c>
      <c r="AC118">
        <f t="shared" ca="1" si="95"/>
        <v>-1.9054200157706251E-2</v>
      </c>
      <c r="AD118">
        <f t="shared" ca="1" si="96"/>
        <v>2.0180208252805684E-2</v>
      </c>
      <c r="AE118">
        <f t="shared" si="97"/>
        <v>-2.4431158922989679E-2</v>
      </c>
      <c r="AF118">
        <f t="shared" ca="1" si="98"/>
        <v>8.7164943977763136E-4</v>
      </c>
      <c r="AG118">
        <f t="shared" ca="1" si="105"/>
        <v>2.3845058771765734E-3</v>
      </c>
      <c r="AH118" s="121">
        <f t="shared" si="99"/>
        <v>1.2642670883538099E-3</v>
      </c>
      <c r="AI118">
        <f t="shared" ca="1" si="100"/>
        <v>5.6886451350631584E-2</v>
      </c>
      <c r="AJ118">
        <f t="shared" ca="1" si="101"/>
        <v>5.6742326164933632E-2</v>
      </c>
      <c r="AK118">
        <f t="shared" ca="1" si="102"/>
        <v>-1.3781721045878423E-3</v>
      </c>
      <c r="AL118">
        <f t="shared" ca="1" si="103"/>
        <v>-9.5319963145144657E-3</v>
      </c>
      <c r="AM118">
        <f t="shared" ca="1" si="104"/>
        <v>-1.4137784683828432E-2</v>
      </c>
      <c r="AN118">
        <f t="shared" si="84"/>
        <v>-1.3513254173292395E-2</v>
      </c>
      <c r="AO118">
        <f t="shared" si="106"/>
        <v>0.16539977325735133</v>
      </c>
      <c r="AP118">
        <f t="shared" ca="1" si="87"/>
        <v>-1.7183017504313943E-3</v>
      </c>
      <c r="AQ118">
        <f t="shared" si="88"/>
        <v>5.5156561947779618E-3</v>
      </c>
      <c r="AR118">
        <f t="shared" ca="1" si="89"/>
        <v>4.6659500054535563E-4</v>
      </c>
      <c r="AS118">
        <f t="shared" si="90"/>
        <v>-1.8526611452271231E-3</v>
      </c>
      <c r="AT118" s="123">
        <v>1.3566165918454942E-3</v>
      </c>
      <c r="AU118" s="123">
        <v>1.5987639886363425E-3</v>
      </c>
      <c r="AV118" s="123">
        <v>1.7829303113978678E-3</v>
      </c>
      <c r="AW118" s="123">
        <v>2.0230308893747218E-3</v>
      </c>
      <c r="AX118" s="123" t="s">
        <v>1789</v>
      </c>
      <c r="AY118" s="123" t="s">
        <v>1789</v>
      </c>
      <c r="AZ118" s="123" t="s">
        <v>1789</v>
      </c>
      <c r="BA118" s="123" t="s">
        <v>1789</v>
      </c>
      <c r="BB118" s="123">
        <v>2.2294254604731112E-3</v>
      </c>
      <c r="BC118" s="123">
        <v>2.4357349622998736E-3</v>
      </c>
      <c r="BD118" s="123">
        <v>2.6419594649724765E-3</v>
      </c>
      <c r="BE118" s="123">
        <v>1.9194663977399884E-3</v>
      </c>
      <c r="BF118" s="123">
        <v>1.9194663977399884E-3</v>
      </c>
      <c r="BG118" s="123">
        <v>1.9194663977399884E-3</v>
      </c>
      <c r="BH118" s="123">
        <v>1.9194663977399884E-3</v>
      </c>
      <c r="BI118" s="123" t="s">
        <v>1789</v>
      </c>
    </row>
    <row r="119" spans="1:61" x14ac:dyDescent="0.15">
      <c r="A119" t="str">
        <f>+Sheet1!A119</f>
        <v>2008Q3</v>
      </c>
      <c r="B119" s="121">
        <f>消費税調整!G119</f>
        <v>-7.5123219708395058E-3</v>
      </c>
      <c r="C119">
        <f ca="1">+Sheet1!CZ119</f>
        <v>6.3708965771898428E-3</v>
      </c>
      <c r="D119">
        <f ca="1">+Sheet1!DB119</f>
        <v>-3.404082720688883E-4</v>
      </c>
      <c r="E119">
        <f>+Sheet1!CS119</f>
        <v>-1.0527364307057174E-2</v>
      </c>
      <c r="F119">
        <f ca="1">+Sheet1!CU119</f>
        <v>-2.0134770865690046E-3</v>
      </c>
      <c r="G119">
        <f ca="1">+Sheet1!CV119</f>
        <v>1.6089111389894762E-2</v>
      </c>
      <c r="H119">
        <f>+Sheet1!CT119</f>
        <v>-1.2978494029016355E-2</v>
      </c>
      <c r="I119">
        <f ca="1">+Sheet1!FY119</f>
        <v>6.3719364865536124E-3</v>
      </c>
      <c r="J119">
        <f ca="1">+Sheet1!GE119</f>
        <v>-1.3699712199146539E-2</v>
      </c>
      <c r="K119">
        <f>+(1+Sheet1!FC119/100)^(1/4)-1</f>
        <v>1.2493235022819071E-3</v>
      </c>
      <c r="L119">
        <f>+Sheet1!FT119</f>
        <v>-0.1796086941403334</v>
      </c>
      <c r="M119">
        <f>+Sheet1!FU119</f>
        <v>-0.19396712273584271</v>
      </c>
      <c r="N119">
        <f ca="1">+Sheet1!IL119</f>
        <v>-1.9122767336159013E-2</v>
      </c>
      <c r="O119">
        <f ca="1">+Sheet1!CW119</f>
        <v>-3.0000548790233301E-3</v>
      </c>
      <c r="P119" s="123">
        <f ca="1">+Sheet1!EZ119</f>
        <v>-7.0939564331223125E-3</v>
      </c>
      <c r="Q119">
        <f>+Sheet1!IY119</f>
        <v>-2.5139168423572798E-2</v>
      </c>
      <c r="R119" s="1">
        <f>+Sheet1!JB119</f>
        <v>2.9914056200061374</v>
      </c>
      <c r="S119">
        <f ca="1">+Sheet1!JE119</f>
        <v>-5.5266759718078866E-2</v>
      </c>
      <c r="T119">
        <f>+Sheet1!CY119</f>
        <v>2.9308119399350206E-3</v>
      </c>
      <c r="U119">
        <f ca="1">安全金利!K117</f>
        <v>2.0635917164257833E-4</v>
      </c>
      <c r="V119">
        <f>Sheet1!GJ139</f>
        <v>-1.7909973419764854E-3</v>
      </c>
      <c r="X119" t="str">
        <f t="shared" si="83"/>
        <v>2008Q3</v>
      </c>
      <c r="Y119">
        <f t="shared" si="91"/>
        <v>-7.8271975564964055E-3</v>
      </c>
      <c r="Z119">
        <f t="shared" ca="1" si="92"/>
        <v>4.0393771330086833E-3</v>
      </c>
      <c r="AA119">
        <f t="shared" ca="1" si="93"/>
        <v>2.0749940799153991E-3</v>
      </c>
      <c r="AB119">
        <f t="shared" si="94"/>
        <v>-1.5651774797739649E-2</v>
      </c>
      <c r="AC119">
        <f t="shared" ca="1" si="95"/>
        <v>-5.454874409168458E-3</v>
      </c>
      <c r="AD119">
        <f t="shared" ca="1" si="96"/>
        <v>7.4726368500882979E-3</v>
      </c>
      <c r="AE119">
        <f t="shared" si="97"/>
        <v>-1.9755591719098589E-2</v>
      </c>
      <c r="AF119">
        <f t="shared" ca="1" si="98"/>
        <v>6.8197217936320602E-4</v>
      </c>
      <c r="AG119">
        <f t="shared" ca="1" si="105"/>
        <v>-1.363066418960791E-2</v>
      </c>
      <c r="AH119" s="121">
        <f t="shared" si="99"/>
        <v>1.2493235022819071E-3</v>
      </c>
      <c r="AI119">
        <f t="shared" ca="1" si="100"/>
        <v>-0.1852133266139922</v>
      </c>
      <c r="AJ119">
        <f t="shared" ca="1" si="101"/>
        <v>-0.20870437040851458</v>
      </c>
      <c r="AK119">
        <f t="shared" ca="1" si="102"/>
        <v>-2.5809101841281077E-2</v>
      </c>
      <c r="AL119">
        <f t="shared" ca="1" si="103"/>
        <v>-1.0430936508291491E-2</v>
      </c>
      <c r="AM119">
        <f t="shared" ca="1" si="104"/>
        <v>-9.0766595950701467E-3</v>
      </c>
      <c r="AN119">
        <f t="shared" si="84"/>
        <v>-2.4361982419543599E-2</v>
      </c>
      <c r="AO119">
        <f t="shared" si="106"/>
        <v>-0.10766907033661965</v>
      </c>
      <c r="AP119">
        <f t="shared" ca="1" si="87"/>
        <v>-6.2494652180664925E-2</v>
      </c>
      <c r="AQ119">
        <f t="shared" si="88"/>
        <v>4.2278154086586844E-3</v>
      </c>
      <c r="AR119">
        <f t="shared" ca="1" si="89"/>
        <v>2.0635917164257833E-4</v>
      </c>
      <c r="AS119">
        <f t="shared" si="90"/>
        <v>-1.5887698094707151E-3</v>
      </c>
      <c r="AT119" s="123">
        <v>1.1691983678188134E-3</v>
      </c>
      <c r="AU119" s="123">
        <v>1.2364590615561166E-3</v>
      </c>
      <c r="AV119" s="123">
        <v>1.2738223947372784E-3</v>
      </c>
      <c r="AW119" s="123">
        <v>1.6007625500245037E-3</v>
      </c>
      <c r="AX119" s="123" t="s">
        <v>1789</v>
      </c>
      <c r="AY119" s="123" t="s">
        <v>1789</v>
      </c>
      <c r="AZ119" s="123" t="s">
        <v>1789</v>
      </c>
      <c r="BA119" s="123" t="s">
        <v>1789</v>
      </c>
      <c r="BB119" s="123">
        <v>1.7538584733471918E-3</v>
      </c>
      <c r="BC119" s="123">
        <v>1.9069075769617694E-3</v>
      </c>
      <c r="BD119" s="123">
        <v>2.059909889504441E-3</v>
      </c>
      <c r="BE119" s="123">
        <v>2.4180600439089872E-3</v>
      </c>
      <c r="BF119" s="123">
        <v>2.6164515794993015E-3</v>
      </c>
      <c r="BG119" s="123">
        <v>2.8147644853093734E-3</v>
      </c>
      <c r="BH119" s="123">
        <v>3.0129988236726746E-3</v>
      </c>
      <c r="BI119" s="123" t="s">
        <v>1789</v>
      </c>
    </row>
    <row r="120" spans="1:61" x14ac:dyDescent="0.15">
      <c r="A120" t="str">
        <f>+Sheet1!A120</f>
        <v>2008Q4</v>
      </c>
      <c r="B120" s="121">
        <f>消費税調整!G120</f>
        <v>1.2360483934907816E-2</v>
      </c>
      <c r="C120">
        <f ca="1">+Sheet1!CZ120</f>
        <v>-7.8770080595014034E-3</v>
      </c>
      <c r="D120">
        <f ca="1">+Sheet1!DB120</f>
        <v>-1.0680853621878948E-2</v>
      </c>
      <c r="E120">
        <f>+Sheet1!CS120</f>
        <v>-1.9363316520513752E-2</v>
      </c>
      <c r="F120">
        <f ca="1">+Sheet1!CU120</f>
        <v>-3.3259742843921489E-3</v>
      </c>
      <c r="G120">
        <f ca="1">+Sheet1!CV120</f>
        <v>-2.8121351978946024E-2</v>
      </c>
      <c r="H120">
        <f>+Sheet1!CT120</f>
        <v>-3.9718164442727209E-2</v>
      </c>
      <c r="I120">
        <f ca="1">+Sheet1!FY120</f>
        <v>4.282897496533948E-4</v>
      </c>
      <c r="J120">
        <f ca="1">+Sheet1!GE120</f>
        <v>-9.2727607094318589E-4</v>
      </c>
      <c r="K120">
        <f>+(1+Sheet1!FC120/100)^(1/4)-1</f>
        <v>8.3146243040599366E-4</v>
      </c>
      <c r="L120">
        <f>+Sheet1!FT120</f>
        <v>-0.10386196158300287</v>
      </c>
      <c r="M120">
        <f>+Sheet1!FU120</f>
        <v>-0.22472875306843093</v>
      </c>
      <c r="N120">
        <f ca="1">+Sheet1!IL120</f>
        <v>-3.595302303244003E-2</v>
      </c>
      <c r="O120">
        <f ca="1">+Sheet1!CW120</f>
        <v>-3.5683866380613855E-2</v>
      </c>
      <c r="P120" s="123">
        <f ca="1">+Sheet1!EZ120</f>
        <v>-2.4182600539216555E-2</v>
      </c>
      <c r="Q120">
        <f>+Sheet1!IY120</f>
        <v>-7.222029694906415E-2</v>
      </c>
      <c r="R120" s="1">
        <f>+Sheet1!JB120</f>
        <v>3.2414086187186228</v>
      </c>
      <c r="S120">
        <f ca="1">+Sheet1!JE120</f>
        <v>5.5205058590621237E-3</v>
      </c>
      <c r="T120">
        <f>+Sheet1!CY120</f>
        <v>-9.2208416091722582E-3</v>
      </c>
      <c r="U120">
        <f ca="1">安全金利!K118</f>
        <v>2.4770643064497833E-4</v>
      </c>
      <c r="V120">
        <f>Sheet1!GJ140</f>
        <v>-2.4384829430523437E-3</v>
      </c>
      <c r="X120" t="str">
        <f t="shared" si="83"/>
        <v>2008Q4</v>
      </c>
      <c r="Y120">
        <f t="shared" si="91"/>
        <v>1.2045608349250917E-2</v>
      </c>
      <c r="Z120">
        <f t="shared" ca="1" si="92"/>
        <v>-1.0208527503682563E-2</v>
      </c>
      <c r="AA120">
        <f t="shared" ca="1" si="93"/>
        <v>-8.2654512698946605E-3</v>
      </c>
      <c r="AB120">
        <f t="shared" si="94"/>
        <v>-2.4487727011196229E-2</v>
      </c>
      <c r="AC120">
        <f t="shared" ca="1" si="95"/>
        <v>-6.7673716069916023E-3</v>
      </c>
      <c r="AD120">
        <f t="shared" ca="1" si="96"/>
        <v>-3.6737826518752487E-2</v>
      </c>
      <c r="AE120">
        <f t="shared" si="97"/>
        <v>-4.649526213280944E-2</v>
      </c>
      <c r="AF120">
        <f t="shared" ca="1" si="98"/>
        <v>-5.2616745575370114E-3</v>
      </c>
      <c r="AG120">
        <f t="shared" ca="1" si="105"/>
        <v>-8.5822806140455673E-4</v>
      </c>
      <c r="AH120" s="121">
        <f t="shared" si="99"/>
        <v>8.3146243040599366E-4</v>
      </c>
      <c r="AI120">
        <f t="shared" ca="1" si="100"/>
        <v>-0.10946659405666166</v>
      </c>
      <c r="AJ120">
        <f t="shared" ca="1" si="101"/>
        <v>-0.2394660007411028</v>
      </c>
      <c r="AK120">
        <f t="shared" ca="1" si="102"/>
        <v>-4.2639357537562095E-2</v>
      </c>
      <c r="AL120">
        <f t="shared" ca="1" si="103"/>
        <v>-4.3114748009882013E-2</v>
      </c>
      <c r="AM120">
        <f t="shared" ca="1" si="104"/>
        <v>-2.6165303701164391E-2</v>
      </c>
      <c r="AN120">
        <f t="shared" si="84"/>
        <v>-7.1443110945034957E-2</v>
      </c>
      <c r="AO120">
        <f t="shared" si="106"/>
        <v>0.14233392837586578</v>
      </c>
      <c r="AP120">
        <f t="shared" ca="1" si="87"/>
        <v>-1.7073866035239391E-3</v>
      </c>
      <c r="AQ120">
        <f t="shared" si="88"/>
        <v>-7.9238381404485945E-3</v>
      </c>
      <c r="AR120">
        <f t="shared" ca="1" si="89"/>
        <v>2.4770643064497833E-4</v>
      </c>
      <c r="AS120">
        <f t="shared" si="90"/>
        <v>-2.2362554105465732E-3</v>
      </c>
      <c r="AT120" s="123">
        <v>1.5247462044354343E-4</v>
      </c>
      <c r="AU120" s="123">
        <v>1.9699180719801035E-4</v>
      </c>
      <c r="AV120" s="123">
        <v>1.9419347302140899E-4</v>
      </c>
      <c r="AW120" s="123">
        <v>3.5648684094957694E-4</v>
      </c>
      <c r="AX120" s="123" t="s">
        <v>1789</v>
      </c>
      <c r="AY120" s="123" t="s">
        <v>1789</v>
      </c>
      <c r="AZ120" s="123" t="s">
        <v>1789</v>
      </c>
      <c r="BA120" s="123" t="s">
        <v>1789</v>
      </c>
      <c r="BB120" s="123">
        <v>4.1970820437198242E-4</v>
      </c>
      <c r="BC120" s="123">
        <v>4.8292157549800763E-4</v>
      </c>
      <c r="BD120" s="123">
        <v>5.4612695634870256E-4</v>
      </c>
      <c r="BE120" s="123">
        <v>8.4826381062619305E-4</v>
      </c>
      <c r="BF120" s="123">
        <v>9.6448179334407413E-4</v>
      </c>
      <c r="BG120" s="123">
        <v>1.0806727653163151E-3</v>
      </c>
      <c r="BH120" s="123">
        <v>1.1968367391017587E-3</v>
      </c>
      <c r="BI120" s="123" t="s">
        <v>1789</v>
      </c>
    </row>
    <row r="121" spans="1:61" x14ac:dyDescent="0.15">
      <c r="A121" t="str">
        <f>+Sheet1!A121</f>
        <v>2009Q1</v>
      </c>
      <c r="B121" s="121">
        <f>消費税調整!G121</f>
        <v>6.640291715182909E-4</v>
      </c>
      <c r="C121">
        <f ca="1">+Sheet1!CZ121</f>
        <v>-9.9292412045428845E-3</v>
      </c>
      <c r="D121">
        <f ca="1">+Sheet1!DB121</f>
        <v>-1.3916111547971325E-2</v>
      </c>
      <c r="E121">
        <f>+Sheet1!CS121</f>
        <v>-4.7325028710966048E-2</v>
      </c>
      <c r="F121">
        <f ca="1">+Sheet1!CU121</f>
        <v>-1.4049906052770456E-3</v>
      </c>
      <c r="G121">
        <f ca="1">+Sheet1!CV121</f>
        <v>-6.4547764665147486E-2</v>
      </c>
      <c r="H121">
        <f>+Sheet1!CT121</f>
        <v>-5.5069661396718789E-2</v>
      </c>
      <c r="I121">
        <f ca="1">+Sheet1!FY121</f>
        <v>6.8880816281892254E-3</v>
      </c>
      <c r="J121">
        <f ca="1">+Sheet1!GE121</f>
        <v>-2.5521844540812036E-2</v>
      </c>
      <c r="K121">
        <f>+(1+Sheet1!FC121/100)^(1/4)-1</f>
        <v>2.7571928068881313E-4</v>
      </c>
      <c r="L121">
        <f>+Sheet1!FT121</f>
        <v>-0.11370129860255838</v>
      </c>
      <c r="M121">
        <f>+Sheet1!FU121</f>
        <v>-8.4103621600933209E-2</v>
      </c>
      <c r="N121">
        <f ca="1">+Sheet1!IL121</f>
        <v>-9.9521033603550788E-2</v>
      </c>
      <c r="O121">
        <f ca="1">+Sheet1!CW121</f>
        <v>-5.8305217850258627E-2</v>
      </c>
      <c r="P121" s="123">
        <f ca="1">+Sheet1!EZ121</f>
        <v>-3.5927264100944288E-2</v>
      </c>
      <c r="Q121">
        <f>+Sheet1!IY121</f>
        <v>-0.18495269180341053</v>
      </c>
      <c r="R121" s="1">
        <f>+Sheet1!JB121</f>
        <v>3.1805703326805959</v>
      </c>
      <c r="S121">
        <f ca="1">+Sheet1!JE121</f>
        <v>-0.1115209208295483</v>
      </c>
      <c r="T121">
        <f>+Sheet1!CY121</f>
        <v>-1.401542653729948E-2</v>
      </c>
      <c r="U121">
        <f ca="1">安全金利!K119</f>
        <v>4.5308977725522226E-4</v>
      </c>
      <c r="V121">
        <f>Sheet1!GJ141</f>
        <v>-2.1663487240576591E-3</v>
      </c>
      <c r="X121" t="str">
        <f t="shared" si="83"/>
        <v>2009Q1</v>
      </c>
      <c r="Y121">
        <f t="shared" si="91"/>
        <v>3.4915358586139146E-4</v>
      </c>
      <c r="Z121">
        <f t="shared" ca="1" si="92"/>
        <v>-1.2260760648724044E-2</v>
      </c>
      <c r="AA121">
        <f t="shared" ca="1" si="93"/>
        <v>-1.1500709195987037E-2</v>
      </c>
      <c r="AB121">
        <f t="shared" si="94"/>
        <v>-5.2449439201648525E-2</v>
      </c>
      <c r="AC121">
        <f t="shared" ca="1" si="95"/>
        <v>-4.8463879278764985E-3</v>
      </c>
      <c r="AD121">
        <f t="shared" ca="1" si="96"/>
        <v>-7.3164239204953949E-2</v>
      </c>
      <c r="AE121">
        <f t="shared" si="97"/>
        <v>-6.1846759086801019E-2</v>
      </c>
      <c r="AF121">
        <f t="shared" ca="1" si="98"/>
        <v>1.198117320998819E-3</v>
      </c>
      <c r="AG121">
        <f t="shared" ca="1" si="105"/>
        <v>-2.5452796531273407E-2</v>
      </c>
      <c r="AH121" s="121">
        <f t="shared" si="99"/>
        <v>2.7571928068881313E-4</v>
      </c>
      <c r="AI121">
        <f t="shared" ca="1" si="100"/>
        <v>-0.11930593107621718</v>
      </c>
      <c r="AJ121">
        <f t="shared" ca="1" si="101"/>
        <v>-9.8840869273605095E-2</v>
      </c>
      <c r="AK121">
        <f t="shared" ca="1" si="102"/>
        <v>-0.10620736810867286</v>
      </c>
      <c r="AL121">
        <f t="shared" ca="1" si="103"/>
        <v>-6.5736099479526786E-2</v>
      </c>
      <c r="AM121">
        <f t="shared" ca="1" si="104"/>
        <v>-3.7909967262892121E-2</v>
      </c>
      <c r="AN121">
        <f t="shared" si="84"/>
        <v>-0.18417550579938133</v>
      </c>
      <c r="AO121">
        <f t="shared" si="106"/>
        <v>8.1495642337838792E-2</v>
      </c>
      <c r="AP121">
        <f t="shared" ref="AP121:AP132" ca="1" si="107">+S121-AP$1</f>
        <v>-0.11874881329213437</v>
      </c>
      <c r="AQ121">
        <f t="shared" ref="AQ121:AQ151" si="108">+T121-AQ$1</f>
        <v>-1.2718423068575816E-2</v>
      </c>
      <c r="AR121">
        <f t="shared" ref="AR121:AR151" ca="1" si="109">+U121-AR$1</f>
        <v>4.5308977725522226E-4</v>
      </c>
      <c r="AS121">
        <f t="shared" ref="AS121:AS151" si="110">+V121-AS$1</f>
        <v>-1.9641211915518886E-3</v>
      </c>
      <c r="AT121" s="123">
        <v>2.7488663523400625E-4</v>
      </c>
      <c r="AU121" s="123">
        <v>3.0298832283892629E-4</v>
      </c>
      <c r="AV121" s="123">
        <v>3.217218163378277E-4</v>
      </c>
      <c r="AW121" s="123">
        <v>5.3560079966441521E-4</v>
      </c>
      <c r="AX121" s="123" t="s">
        <v>1789</v>
      </c>
      <c r="AY121" s="123" t="s">
        <v>1789</v>
      </c>
      <c r="AZ121" s="123" t="s">
        <v>1789</v>
      </c>
      <c r="BA121" s="123" t="s">
        <v>1789</v>
      </c>
      <c r="BB121" s="123">
        <v>6.3235305685660492E-4</v>
      </c>
      <c r="BC121" s="123">
        <v>7.2908659754600258E-4</v>
      </c>
      <c r="BD121" s="123">
        <v>8.2580142897303865E-4</v>
      </c>
      <c r="BE121" s="123">
        <v>1.3017622673741069E-3</v>
      </c>
      <c r="BF121" s="123">
        <v>1.4825511363409927E-3</v>
      </c>
      <c r="BG121" s="123">
        <v>1.6632746442764024E-3</v>
      </c>
      <c r="BH121" s="123">
        <v>1.8439328384456388E-3</v>
      </c>
      <c r="BI121" s="123" t="s">
        <v>1789</v>
      </c>
    </row>
    <row r="122" spans="1:61" x14ac:dyDescent="0.15">
      <c r="A122" t="str">
        <f>+Sheet1!A122</f>
        <v>2009Q2</v>
      </c>
      <c r="B122" s="121">
        <f>消費税調整!G122</f>
        <v>-8.2146302305410417E-3</v>
      </c>
      <c r="C122">
        <f ca="1">+Sheet1!CZ122</f>
        <v>-2.4895806611264855E-3</v>
      </c>
      <c r="D122">
        <f ca="1">+Sheet1!DB122</f>
        <v>-1.5535902435332358E-2</v>
      </c>
      <c r="E122">
        <f>+Sheet1!CS122</f>
        <v>2.1609457031359094E-2</v>
      </c>
      <c r="F122">
        <f ca="1">+Sheet1!CU122</f>
        <v>6.1912646047557751E-3</v>
      </c>
      <c r="G122">
        <f ca="1">+Sheet1!CV122</f>
        <v>9.3103525709088903E-4</v>
      </c>
      <c r="H122">
        <f>+Sheet1!CT122</f>
        <v>-3.1857800106239828E-2</v>
      </c>
      <c r="I122">
        <f ca="1">+Sheet1!FY122</f>
        <v>-1.9768160833203603E-2</v>
      </c>
      <c r="J122">
        <f ca="1">+Sheet1!GE122</f>
        <v>-5.3008332045081799E-3</v>
      </c>
      <c r="K122">
        <f>+(1+Sheet1!FC122/100)^(1/4)-1</f>
        <v>2.5823328946428248E-4</v>
      </c>
      <c r="L122">
        <f>+Sheet1!FT122</f>
        <v>0.13321616004835371</v>
      </c>
      <c r="M122">
        <f>+Sheet1!FU122</f>
        <v>0.2049683285268718</v>
      </c>
      <c r="N122">
        <f ca="1">+Sheet1!IL122</f>
        <v>3.912010591212646E-2</v>
      </c>
      <c r="O122">
        <f ca="1">+Sheet1!CW122</f>
        <v>-2.057844098224092E-2</v>
      </c>
      <c r="P122" s="123">
        <f ca="1">+Sheet1!EZ122</f>
        <v>2.430439109455072E-2</v>
      </c>
      <c r="Q122">
        <f>+Sheet1!IY122</f>
        <v>6.2002404253757547E-2</v>
      </c>
      <c r="R122" s="1">
        <f>+Sheet1!JB122</f>
        <v>3.5170525013189557</v>
      </c>
      <c r="S122">
        <f ca="1">+Sheet1!JE122</f>
        <v>9.2204656718172295E-2</v>
      </c>
      <c r="T122">
        <f>+Sheet1!CY122</f>
        <v>-1.0915448927280006E-2</v>
      </c>
      <c r="U122">
        <f ca="1">安全金利!K120</f>
        <v>2.2454760600187917E-4</v>
      </c>
      <c r="V122">
        <f>Sheet1!GJ142</f>
        <v>-1.9717765821425054E-3</v>
      </c>
      <c r="X122" t="str">
        <f t="shared" si="83"/>
        <v>2009Q2</v>
      </c>
      <c r="Y122">
        <f t="shared" si="91"/>
        <v>-8.5295058161979406E-3</v>
      </c>
      <c r="Z122">
        <f t="shared" ca="1" si="92"/>
        <v>-4.8211001053076446E-3</v>
      </c>
      <c r="AA122">
        <f t="shared" ca="1" si="93"/>
        <v>-1.312050008334807E-2</v>
      </c>
      <c r="AB122">
        <f t="shared" si="94"/>
        <v>1.6485046540676618E-2</v>
      </c>
      <c r="AC122">
        <f t="shared" ca="1" si="95"/>
        <v>2.7498672821563222E-3</v>
      </c>
      <c r="AD122">
        <f t="shared" ca="1" si="96"/>
        <v>-7.6854392827155754E-3</v>
      </c>
      <c r="AE122">
        <f t="shared" si="97"/>
        <v>-3.8634897796322058E-2</v>
      </c>
      <c r="AF122">
        <f t="shared" ca="1" si="98"/>
        <v>-2.5458125140394011E-2</v>
      </c>
      <c r="AG122">
        <f t="shared" ca="1" si="105"/>
        <v>-5.231785194969551E-3</v>
      </c>
      <c r="AH122" s="121">
        <f t="shared" si="99"/>
        <v>2.5823328946428248E-4</v>
      </c>
      <c r="AI122">
        <f t="shared" ca="1" si="100"/>
        <v>0.12761152757469491</v>
      </c>
      <c r="AJ122">
        <f t="shared" ca="1" si="101"/>
        <v>0.19023108085419993</v>
      </c>
      <c r="AK122">
        <f t="shared" ca="1" si="102"/>
        <v>3.2433771407004396E-2</v>
      </c>
      <c r="AL122">
        <f t="shared" ca="1" si="103"/>
        <v>-2.8009322611509083E-2</v>
      </c>
      <c r="AM122">
        <f t="shared" ca="1" si="104"/>
        <v>2.2321687932602884E-2</v>
      </c>
      <c r="AN122">
        <f t="shared" si="84"/>
        <v>6.2779590257786747E-2</v>
      </c>
      <c r="AO122">
        <f t="shared" si="106"/>
        <v>0.41797781097619868</v>
      </c>
      <c r="AP122">
        <f t="shared" ca="1" si="107"/>
        <v>8.4976764255586229E-2</v>
      </c>
      <c r="AQ122">
        <f t="shared" si="108"/>
        <v>-9.618445458556342E-3</v>
      </c>
      <c r="AR122">
        <f t="shared" ca="1" si="109"/>
        <v>2.2454760600187917E-4</v>
      </c>
      <c r="AS122">
        <f t="shared" si="110"/>
        <v>-1.7695490496367349E-3</v>
      </c>
      <c r="AT122" s="123">
        <v>3.4043488770008068E-4</v>
      </c>
      <c r="AU122" s="123">
        <v>3.0767074230886315E-4</v>
      </c>
      <c r="AV122" s="123">
        <v>3.1703722594889072E-4</v>
      </c>
      <c r="AW122" s="123">
        <v>5.3325195993059182E-4</v>
      </c>
      <c r="AX122" s="123" t="s">
        <v>1789</v>
      </c>
      <c r="AY122" s="123" t="s">
        <v>1789</v>
      </c>
      <c r="AZ122" s="123" t="s">
        <v>1789</v>
      </c>
      <c r="BA122" s="123" t="s">
        <v>1789</v>
      </c>
      <c r="BB122" s="123">
        <v>6.2532179588159487E-4</v>
      </c>
      <c r="BC122" s="123">
        <v>7.1737468325783205E-4</v>
      </c>
      <c r="BD122" s="123">
        <v>8.0941062829986699E-4</v>
      </c>
      <c r="BE122" s="123">
        <v>9.9272574143882686E-4</v>
      </c>
      <c r="BF122" s="123">
        <v>1.1049857956126896E-3</v>
      </c>
      <c r="BG122" s="123">
        <v>1.2172206517637729E-3</v>
      </c>
      <c r="BH122" s="123">
        <v>1.3294303212036951E-3</v>
      </c>
      <c r="BI122" s="123" t="s">
        <v>1789</v>
      </c>
    </row>
    <row r="123" spans="1:61" x14ac:dyDescent="0.15">
      <c r="A123" t="str">
        <f>+Sheet1!A123</f>
        <v>2009Q3</v>
      </c>
      <c r="B123" s="121">
        <f>消費税調整!G123</f>
        <v>-7.9755870950634251E-3</v>
      </c>
      <c r="C123">
        <f ca="1">+Sheet1!CZ123</f>
        <v>-4.5039805402000256E-3</v>
      </c>
      <c r="D123">
        <f ca="1">+Sheet1!DB123</f>
        <v>-1.2206580167648907E-2</v>
      </c>
      <c r="E123">
        <f>+Sheet1!CS123</f>
        <v>1.0135470546482467E-3</v>
      </c>
      <c r="F123">
        <f ca="1">+Sheet1!CU123</f>
        <v>1.2934066373985287E-3</v>
      </c>
      <c r="G123">
        <f ca="1">+Sheet1!CV123</f>
        <v>2.0270268664573609E-2</v>
      </c>
      <c r="H123">
        <f>+Sheet1!CT123</f>
        <v>-3.0442981563732204E-2</v>
      </c>
      <c r="I123">
        <f ca="1">+Sheet1!FY123</f>
        <v>9.9638512289933846E-5</v>
      </c>
      <c r="J123">
        <f ca="1">+Sheet1!GE123</f>
        <v>2.4216722223280945E-3</v>
      </c>
      <c r="K123">
        <f>+(1+Sheet1!FC123/100)^(1/4)-1</f>
        <v>2.5823328946428248E-4</v>
      </c>
      <c r="L123">
        <f>+Sheet1!FT123</f>
        <v>-0.11572291006496327</v>
      </c>
      <c r="M123">
        <f>+Sheet1!FU123</f>
        <v>1.0001461094713058E-2</v>
      </c>
      <c r="N123">
        <f ca="1">+Sheet1!IL123</f>
        <v>8.6960562545832583E-4</v>
      </c>
      <c r="O123">
        <f ca="1">+Sheet1!CW123</f>
        <v>-1.2516554404045709E-2</v>
      </c>
      <c r="P123" s="123">
        <f ca="1">+Sheet1!EZ123</f>
        <v>-9.1619477465438649E-4</v>
      </c>
      <c r="Q123">
        <f>+Sheet1!IY123</f>
        <v>4.8675326887420989E-2</v>
      </c>
      <c r="R123" s="1">
        <f>+Sheet1!JB123</f>
        <v>3.5264778666785035</v>
      </c>
      <c r="S123">
        <f ca="1">+Sheet1!JE123</f>
        <v>1.2004515920732215E-2</v>
      </c>
      <c r="T123">
        <f>+Sheet1!CY123</f>
        <v>-5.9464409578100603E-3</v>
      </c>
      <c r="U123">
        <f ca="1">安全金利!K121</f>
        <v>1.7269053054413952E-4</v>
      </c>
      <c r="V123">
        <f>Sheet1!GJ143</f>
        <v>-1.6757986644436334E-3</v>
      </c>
      <c r="X123" t="str">
        <f t="shared" si="83"/>
        <v>2009Q3</v>
      </c>
      <c r="Y123">
        <f t="shared" si="91"/>
        <v>-8.290462680720324E-3</v>
      </c>
      <c r="Z123">
        <f t="shared" ca="1" si="92"/>
        <v>-6.8354999843811852E-3</v>
      </c>
      <c r="AA123">
        <f t="shared" ca="1" si="93"/>
        <v>-9.791177815664619E-3</v>
      </c>
      <c r="AB123">
        <f t="shared" si="94"/>
        <v>-4.1108634360342289E-3</v>
      </c>
      <c r="AC123">
        <f t="shared" ca="1" si="95"/>
        <v>-2.1479906852009244E-3</v>
      </c>
      <c r="AD123">
        <f t="shared" ca="1" si="96"/>
        <v>1.1653794124767145E-2</v>
      </c>
      <c r="AE123">
        <f t="shared" si="97"/>
        <v>-3.7220079253814438E-2</v>
      </c>
      <c r="AF123">
        <f t="shared" ca="1" si="98"/>
        <v>-5.5903257949004729E-3</v>
      </c>
      <c r="AG123">
        <f t="shared" ca="1" si="105"/>
        <v>2.4907202318667238E-3</v>
      </c>
      <c r="AH123" s="121">
        <f t="shared" si="99"/>
        <v>2.5823328946428248E-4</v>
      </c>
      <c r="AI123">
        <f t="shared" ca="1" si="100"/>
        <v>-0.12132754253862206</v>
      </c>
      <c r="AJ123">
        <f t="shared" ca="1" si="101"/>
        <v>-4.7357865779588237E-3</v>
      </c>
      <c r="AK123">
        <f t="shared" ca="1" si="102"/>
        <v>-5.8167288796637396E-3</v>
      </c>
      <c r="AL123">
        <f t="shared" ca="1" si="103"/>
        <v>-1.9947436033313871E-2</v>
      </c>
      <c r="AM123">
        <f t="shared" ca="1" si="104"/>
        <v>-2.8988979366022208E-3</v>
      </c>
      <c r="AN123">
        <f t="shared" si="84"/>
        <v>4.9452512891450189E-2</v>
      </c>
      <c r="AO123">
        <f t="shared" si="106"/>
        <v>0.42740317633574643</v>
      </c>
      <c r="AP123">
        <f t="shared" ca="1" si="107"/>
        <v>4.7766234581461519E-3</v>
      </c>
      <c r="AQ123">
        <f t="shared" si="108"/>
        <v>-4.6494374890863966E-3</v>
      </c>
      <c r="AR123">
        <f t="shared" ca="1" si="109"/>
        <v>1.7269053054413952E-4</v>
      </c>
      <c r="AS123">
        <f t="shared" si="110"/>
        <v>-1.4735711319378629E-3</v>
      </c>
      <c r="AT123" s="123">
        <v>2.9736838689764511E-4</v>
      </c>
      <c r="AU123" s="123">
        <v>3.2564354323749711E-4</v>
      </c>
      <c r="AV123" s="123">
        <v>3.553158675768664E-4</v>
      </c>
      <c r="AW123" s="123">
        <v>5.5277274372644847E-4</v>
      </c>
      <c r="AX123" s="123" t="s">
        <v>1789</v>
      </c>
      <c r="AY123" s="123" t="s">
        <v>1789</v>
      </c>
      <c r="AZ123" s="123" t="s">
        <v>1789</v>
      </c>
      <c r="BA123" s="123" t="s">
        <v>1789</v>
      </c>
      <c r="BB123" s="123">
        <v>6.4952001723495023E-4</v>
      </c>
      <c r="BC123" s="123">
        <v>7.4624857649041587E-4</v>
      </c>
      <c r="BD123" s="123">
        <v>8.4295842873149951E-4</v>
      </c>
      <c r="BE123" s="123">
        <v>1.1643778246315239E-3</v>
      </c>
      <c r="BF123" s="123">
        <v>1.310901820675836E-3</v>
      </c>
      <c r="BG123" s="123">
        <v>1.4573828872226358E-3</v>
      </c>
      <c r="BH123" s="123">
        <v>1.6038210494309091E-3</v>
      </c>
      <c r="BI123" s="123">
        <v>1.4713893170041903E-3</v>
      </c>
    </row>
    <row r="124" spans="1:61" x14ac:dyDescent="0.15">
      <c r="A124" t="str">
        <f>+Sheet1!A124</f>
        <v>2009Q4</v>
      </c>
      <c r="B124" s="121">
        <f>消費税調整!G124</f>
        <v>-7.0285242339821388E-3</v>
      </c>
      <c r="C124">
        <f ca="1">+Sheet1!CZ124</f>
        <v>-1.8537395982582148E-3</v>
      </c>
      <c r="D124">
        <f ca="1">+Sheet1!DB124</f>
        <v>-9.0730627825068213E-3</v>
      </c>
      <c r="E124">
        <f>+Sheet1!CS124</f>
        <v>1.6213802116889154E-2</v>
      </c>
      <c r="F124">
        <f ca="1">+Sheet1!CU124</f>
        <v>3.6813112495429679E-3</v>
      </c>
      <c r="G124">
        <f ca="1">+Sheet1!CV124</f>
        <v>3.3604278333830548E-2</v>
      </c>
      <c r="H124">
        <f>+Sheet1!CT124</f>
        <v>-5.8826945104676646E-3</v>
      </c>
      <c r="I124">
        <f ca="1">+Sheet1!FY124</f>
        <v>8.1302289538813164E-4</v>
      </c>
      <c r="J124">
        <f ca="1">+Sheet1!GE124</f>
        <v>-1.9527504728957441E-3</v>
      </c>
      <c r="K124">
        <f>+(1+Sheet1!FC124/100)^(1/4)-1</f>
        <v>2.5989866147213547E-4</v>
      </c>
      <c r="L124">
        <f>+Sheet1!FT124</f>
        <v>-6.0533667791451105E-2</v>
      </c>
      <c r="M124">
        <f>+Sheet1!FU124</f>
        <v>1.6250585600707815E-2</v>
      </c>
      <c r="N124">
        <f ca="1">+Sheet1!IL124</f>
        <v>3.0962471461815962E-2</v>
      </c>
      <c r="O124">
        <f ca="1">+Sheet1!CW124</f>
        <v>8.4849000688211641E-3</v>
      </c>
      <c r="P124" s="123">
        <f ca="1">+Sheet1!EZ124</f>
        <v>1.7324325803235105E-2</v>
      </c>
      <c r="Q124">
        <f>+Sheet1!IY124</f>
        <v>4.6719626500462456E-2</v>
      </c>
      <c r="R124" s="1">
        <f>+Sheet1!JB124</f>
        <v>3.5892988262627816</v>
      </c>
      <c r="S124">
        <f ca="1">+Sheet1!JE124</f>
        <v>4.5274582023542953E-2</v>
      </c>
      <c r="T124">
        <f>+Sheet1!CY124</f>
        <v>-2.6603155285866782E-3</v>
      </c>
      <c r="U124">
        <f ca="1">安全金利!K122</f>
        <v>1.6610538924344276E-4</v>
      </c>
      <c r="V124">
        <f>Sheet1!GJ144</f>
        <v>-1.5133767904795409E-3</v>
      </c>
      <c r="X124" t="str">
        <f t="shared" si="83"/>
        <v>2009Q4</v>
      </c>
      <c r="Y124">
        <f t="shared" si="91"/>
        <v>-7.3433998196390385E-3</v>
      </c>
      <c r="Z124">
        <f t="shared" ca="1" si="92"/>
        <v>-4.1852590424393743E-3</v>
      </c>
      <c r="AA124">
        <f t="shared" ca="1" si="93"/>
        <v>-6.6576604305225336E-3</v>
      </c>
      <c r="AB124">
        <f t="shared" si="94"/>
        <v>1.1089391626206677E-2</v>
      </c>
      <c r="AC124">
        <f t="shared" ca="1" si="95"/>
        <v>2.3991392694351502E-4</v>
      </c>
      <c r="AD124">
        <f t="shared" ca="1" si="96"/>
        <v>2.4987803794024085E-2</v>
      </c>
      <c r="AE124">
        <f t="shared" si="97"/>
        <v>-1.2659792200549897E-2</v>
      </c>
      <c r="AF124">
        <f t="shared" ca="1" si="98"/>
        <v>-4.8769414118022747E-3</v>
      </c>
      <c r="AG124">
        <f t="shared" ca="1" si="105"/>
        <v>-1.8837024633571149E-3</v>
      </c>
      <c r="AH124" s="121">
        <f t="shared" si="99"/>
        <v>2.5989866147213547E-4</v>
      </c>
      <c r="AI124">
        <f t="shared" ca="1" si="100"/>
        <v>-6.6138300265109903E-2</v>
      </c>
      <c r="AJ124">
        <f t="shared" ca="1" si="101"/>
        <v>1.5133379280359328E-3</v>
      </c>
      <c r="AK124">
        <f t="shared" ca="1" si="102"/>
        <v>2.4276136956693898E-2</v>
      </c>
      <c r="AL124">
        <f t="shared" ca="1" si="103"/>
        <v>1.0540184395530028E-3</v>
      </c>
      <c r="AM124">
        <f t="shared" ca="1" si="104"/>
        <v>1.5341622641287271E-2</v>
      </c>
      <c r="AN124">
        <f t="shared" si="84"/>
        <v>4.7496812504491656E-2</v>
      </c>
      <c r="AO124">
        <f t="shared" si="106"/>
        <v>0.49022413592002456</v>
      </c>
      <c r="AP124">
        <f t="shared" ca="1" si="107"/>
        <v>3.8046689560956887E-2</v>
      </c>
      <c r="AQ124">
        <f t="shared" si="108"/>
        <v>-1.3633120598630143E-3</v>
      </c>
      <c r="AR124">
        <f t="shared" ca="1" si="109"/>
        <v>1.6610538924344276E-4</v>
      </c>
      <c r="AS124">
        <f t="shared" si="110"/>
        <v>-1.3111492579737706E-3</v>
      </c>
      <c r="AT124" s="123">
        <v>2.1430678745804066E-4</v>
      </c>
      <c r="AU124" s="123">
        <v>2.2367496180897284E-4</v>
      </c>
      <c r="AV124" s="123">
        <v>2.2117664798115833E-4</v>
      </c>
      <c r="AW124" s="123">
        <v>3.7326368570700375E-4</v>
      </c>
      <c r="AX124" s="123" t="s">
        <v>1789</v>
      </c>
      <c r="AY124" s="123" t="s">
        <v>1789</v>
      </c>
      <c r="AZ124" s="123" t="s">
        <v>1789</v>
      </c>
      <c r="BA124" s="123" t="s">
        <v>1789</v>
      </c>
      <c r="BB124" s="123">
        <v>4.3258456033745674E-4</v>
      </c>
      <c r="BC124" s="123">
        <v>4.9189839861862872E-4</v>
      </c>
      <c r="BD124" s="123">
        <v>5.512052022191849E-4</v>
      </c>
      <c r="BE124" s="123">
        <v>7.7911403895924991E-4</v>
      </c>
      <c r="BF124" s="123">
        <v>8.7583307322902648E-4</v>
      </c>
      <c r="BG124" s="123">
        <v>9.7253340116387754E-4</v>
      </c>
      <c r="BH124" s="123">
        <v>1.0692150299991265E-3</v>
      </c>
      <c r="BI124" s="123">
        <v>1.0847257224022577E-3</v>
      </c>
    </row>
    <row r="125" spans="1:61" x14ac:dyDescent="0.15">
      <c r="A125" t="str">
        <f>+Sheet1!A125</f>
        <v>2010Q1</v>
      </c>
      <c r="B125" s="121">
        <f>消費税調整!G125</f>
        <v>-3.5276998822251669E-4</v>
      </c>
      <c r="C125">
        <f ca="1">+Sheet1!CZ125</f>
        <v>7.193893772089227E-4</v>
      </c>
      <c r="D125">
        <f ca="1">+Sheet1!DB125</f>
        <v>-4.4183823502831256E-3</v>
      </c>
      <c r="E125">
        <f>+Sheet1!CS125</f>
        <v>1.1825858824703769E-2</v>
      </c>
      <c r="F125">
        <f ca="1">+Sheet1!CU125</f>
        <v>2.2086379804639382E-3</v>
      </c>
      <c r="G125">
        <f ca="1">+Sheet1!CV125</f>
        <v>4.8865700404440625E-2</v>
      </c>
      <c r="H125">
        <f>+Sheet1!CT125</f>
        <v>5.0577303904555272E-3</v>
      </c>
      <c r="I125">
        <f ca="1">+Sheet1!FY125</f>
        <v>-2.061273972562365E-3</v>
      </c>
      <c r="J125">
        <f ca="1">+Sheet1!GE125</f>
        <v>1.7855509211857981E-2</v>
      </c>
      <c r="K125">
        <f>+(1+Sheet1!FC125/100)^(1/4)-1</f>
        <v>2.4491001393678324E-4</v>
      </c>
      <c r="L125">
        <f>+Sheet1!FT125</f>
        <v>9.5826426699576764E-2</v>
      </c>
      <c r="M125">
        <f>+Sheet1!FU125</f>
        <v>5.7135177905153461E-2</v>
      </c>
      <c r="N125">
        <f ca="1">+Sheet1!IL125</f>
        <v>2.329973660535245E-2</v>
      </c>
      <c r="O125">
        <f ca="1">+Sheet1!CW125</f>
        <v>2.1036320021152168E-2</v>
      </c>
      <c r="P125" s="123">
        <f ca="1">+Sheet1!EZ125</f>
        <v>4.2496984179289589E-4</v>
      </c>
      <c r="Q125">
        <f>+Sheet1!IY125</f>
        <v>3.0585133564002952E-2</v>
      </c>
      <c r="R125" s="1">
        <f>+Sheet1!JB125</f>
        <v>3.5697977248034771</v>
      </c>
      <c r="S125">
        <f ca="1">+Sheet1!JE125</f>
        <v>2.6578460204626921E-2</v>
      </c>
      <c r="T125">
        <f>+Sheet1!CY125</f>
        <v>4.3714220663370901E-3</v>
      </c>
      <c r="U125">
        <f ca="1">安全金利!K123</f>
        <v>1.3412241184429519E-4</v>
      </c>
      <c r="V125">
        <f>Sheet1!GJ145</f>
        <v>-1.0712519012197317E-3</v>
      </c>
      <c r="X125" t="str">
        <f t="shared" si="83"/>
        <v>2010Q1</v>
      </c>
      <c r="Y125">
        <f t="shared" si="91"/>
        <v>-6.6764557387941612E-4</v>
      </c>
      <c r="Z125">
        <f t="shared" ca="1" si="92"/>
        <v>-1.6121300669722368E-3</v>
      </c>
      <c r="AA125">
        <f t="shared" ca="1" si="93"/>
        <v>-2.0029799982988383E-3</v>
      </c>
      <c r="AB125">
        <f t="shared" si="94"/>
        <v>6.7014483340212929E-3</v>
      </c>
      <c r="AC125">
        <f t="shared" ca="1" si="95"/>
        <v>-1.2327593421355147E-3</v>
      </c>
      <c r="AD125">
        <f t="shared" ca="1" si="96"/>
        <v>4.0249225864634162E-2</v>
      </c>
      <c r="AE125">
        <f t="shared" si="97"/>
        <v>-1.7193672996267057E-3</v>
      </c>
      <c r="AF125">
        <f t="shared" ca="1" si="98"/>
        <v>-7.7512382797527719E-3</v>
      </c>
      <c r="AG125">
        <f t="shared" ca="1" si="105"/>
        <v>1.792455722139661E-2</v>
      </c>
      <c r="AH125" s="121">
        <f t="shared" si="99"/>
        <v>2.4491001393678324E-4</v>
      </c>
      <c r="AI125">
        <f t="shared" ca="1" si="100"/>
        <v>9.0221794225917973E-2</v>
      </c>
      <c r="AJ125">
        <f t="shared" ca="1" si="101"/>
        <v>4.2397930232481576E-2</v>
      </c>
      <c r="AK125">
        <f t="shared" ca="1" si="102"/>
        <v>1.6613402100230386E-2</v>
      </c>
      <c r="AL125">
        <f t="shared" ca="1" si="103"/>
        <v>1.3605438391884005E-2</v>
      </c>
      <c r="AM125">
        <f t="shared" ca="1" si="104"/>
        <v>-1.5577333201549383E-3</v>
      </c>
      <c r="AN125">
        <f t="shared" si="84"/>
        <v>3.1362319568032149E-2</v>
      </c>
      <c r="AO125">
        <f t="shared" si="106"/>
        <v>0.47072303446072006</v>
      </c>
      <c r="AP125">
        <f t="shared" ca="1" si="107"/>
        <v>1.9350567742040858E-2</v>
      </c>
      <c r="AQ125">
        <f t="shared" si="108"/>
        <v>5.6684255350607539E-3</v>
      </c>
      <c r="AR125">
        <f t="shared" ca="1" si="109"/>
        <v>1.3412241184429519E-4</v>
      </c>
      <c r="AS125">
        <f t="shared" si="110"/>
        <v>-8.6902436871396131E-4</v>
      </c>
      <c r="AT125" s="123">
        <v>2.3741546244027134E-4</v>
      </c>
      <c r="AU125" s="123">
        <v>2.5115553409182922E-4</v>
      </c>
      <c r="AV125" s="123">
        <v>2.5864997015934144E-4</v>
      </c>
      <c r="AW125" s="123">
        <v>3.5982597310213471E-4</v>
      </c>
      <c r="AX125" s="123" t="s">
        <v>1789</v>
      </c>
      <c r="AY125" s="123" t="s">
        <v>1789</v>
      </c>
      <c r="AZ125" s="123" t="s">
        <v>1789</v>
      </c>
      <c r="BA125" s="123" t="s">
        <v>1789</v>
      </c>
      <c r="BB125" s="123">
        <v>4.0478450379510811E-4</v>
      </c>
      <c r="BC125" s="123">
        <v>4.4973899294897812E-4</v>
      </c>
      <c r="BD125" s="123">
        <v>4.9468944129005266E-4</v>
      </c>
      <c r="BE125" s="123">
        <v>8.1222369814204498E-4</v>
      </c>
      <c r="BF125" s="123">
        <v>9.1767508395368402E-4</v>
      </c>
      <c r="BG125" s="123">
        <v>1.023104232586336E-3</v>
      </c>
      <c r="BH125" s="123">
        <v>1.128511153419387E-3</v>
      </c>
      <c r="BI125" s="123">
        <v>1.3596915374811669E-3</v>
      </c>
    </row>
    <row r="126" spans="1:61" x14ac:dyDescent="0.15">
      <c r="A126" t="str">
        <f>+Sheet1!A126</f>
        <v>2010Q2</v>
      </c>
      <c r="B126" s="121">
        <f>消費税調整!G126</f>
        <v>-4.1435278844717842E-3</v>
      </c>
      <c r="C126">
        <f ca="1">+Sheet1!CZ126</f>
        <v>2.9987560791268206E-4</v>
      </c>
      <c r="D126">
        <f ca="1">+Sheet1!DB126</f>
        <v>-7.0351216479668565E-3</v>
      </c>
      <c r="E126">
        <f>+Sheet1!CS126</f>
        <v>1.0928896794684256E-2</v>
      </c>
      <c r="F126">
        <f ca="1">+Sheet1!CU126</f>
        <v>4.3539753665452572E-3</v>
      </c>
      <c r="G126">
        <f ca="1">+Sheet1!CV126</f>
        <v>6.4873503249138998E-3</v>
      </c>
      <c r="H126">
        <f>+Sheet1!CT126</f>
        <v>1.8950797102004431E-2</v>
      </c>
      <c r="I126">
        <f ca="1">+Sheet1!FY126</f>
        <v>-1.4540997903331083E-3</v>
      </c>
      <c r="J126">
        <f ca="1">+Sheet1!GE126</f>
        <v>-3.030384610946468E-3</v>
      </c>
      <c r="K126">
        <f>+(1+Sheet1!FC126/100)^(1/4)-1</f>
        <v>2.324189595852566E-4</v>
      </c>
      <c r="L126">
        <f>+Sheet1!FT126</f>
        <v>-0.1080591975011229</v>
      </c>
      <c r="M126">
        <f>+Sheet1!FU126</f>
        <v>-0.1240644022635415</v>
      </c>
      <c r="N126">
        <f ca="1">+Sheet1!IL126</f>
        <v>1.8723398123100116E-2</v>
      </c>
      <c r="O126">
        <f ca="1">+Sheet1!CW126</f>
        <v>1.4359562937136383E-2</v>
      </c>
      <c r="P126" s="123">
        <f ca="1">+Sheet1!EZ126</f>
        <v>1.110489465492182E-2</v>
      </c>
      <c r="Q126">
        <f>+Sheet1!IY126</f>
        <v>2.4128718844667186E-3</v>
      </c>
      <c r="R126" s="1">
        <f>+Sheet1!JB126</f>
        <v>3.6347365225870396</v>
      </c>
      <c r="S126">
        <f ca="1">+Sheet1!JE126</f>
        <v>2.0095600122325578E-2</v>
      </c>
      <c r="T126">
        <f>+Sheet1!CY126</f>
        <v>-3.3550527314710186E-3</v>
      </c>
      <c r="U126">
        <f ca="1">安全金利!K124</f>
        <v>-8.3472766682968214E-5</v>
      </c>
      <c r="V126">
        <f>Sheet1!GJ146</f>
        <v>-1.1450144284834733E-3</v>
      </c>
      <c r="X126" t="str">
        <f t="shared" si="83"/>
        <v>2010Q2</v>
      </c>
      <c r="Y126">
        <f t="shared" si="91"/>
        <v>-4.4584034701286839E-3</v>
      </c>
      <c r="Z126">
        <f t="shared" ca="1" si="92"/>
        <v>-2.0316438362684773E-3</v>
      </c>
      <c r="AA126">
        <f t="shared" ca="1" si="93"/>
        <v>-4.6197192959825696E-3</v>
      </c>
      <c r="AB126">
        <f t="shared" si="94"/>
        <v>5.8044863040017805E-3</v>
      </c>
      <c r="AC126">
        <f t="shared" ca="1" si="95"/>
        <v>9.1257804394580429E-4</v>
      </c>
      <c r="AD126">
        <f t="shared" ca="1" si="96"/>
        <v>-2.1291242148925643E-3</v>
      </c>
      <c r="AE126">
        <f t="shared" si="97"/>
        <v>1.2173699411922197E-2</v>
      </c>
      <c r="AF126">
        <f t="shared" ca="1" si="98"/>
        <v>-7.1440640975235148E-3</v>
      </c>
      <c r="AG126">
        <f t="shared" ca="1" si="105"/>
        <v>-2.9613366014078386E-3</v>
      </c>
      <c r="AH126" s="121">
        <f t="shared" si="99"/>
        <v>2.324189595852566E-4</v>
      </c>
      <c r="AI126">
        <f t="shared" ca="1" si="100"/>
        <v>-0.11366382997478169</v>
      </c>
      <c r="AJ126">
        <f t="shared" ca="1" si="101"/>
        <v>-0.13880164993621338</v>
      </c>
      <c r="AK126">
        <f t="shared" ca="1" si="102"/>
        <v>1.2037063617978051E-2</v>
      </c>
      <c r="AL126">
        <f t="shared" ca="1" si="103"/>
        <v>6.9286813078682221E-3</v>
      </c>
      <c r="AM126">
        <f t="shared" ca="1" si="104"/>
        <v>9.1221914929739863E-3</v>
      </c>
      <c r="AN126">
        <f t="shared" si="84"/>
        <v>3.1900578884959171E-3</v>
      </c>
      <c r="AO126">
        <f t="shared" si="106"/>
        <v>0.53566183224428254</v>
      </c>
      <c r="AP126">
        <f t="shared" ca="1" si="107"/>
        <v>1.2867707659739516E-2</v>
      </c>
      <c r="AQ126">
        <f t="shared" si="108"/>
        <v>-2.0580492627473544E-3</v>
      </c>
      <c r="AR126">
        <f t="shared" ca="1" si="109"/>
        <v>-8.3472766682968214E-5</v>
      </c>
      <c r="AS126">
        <f t="shared" si="110"/>
        <v>-9.4278689597770287E-4</v>
      </c>
      <c r="AT126" s="123">
        <v>2.0493739203075734E-4</v>
      </c>
      <c r="AU126" s="123">
        <v>2.111831118549734E-4</v>
      </c>
      <c r="AV126" s="123">
        <v>2.0868470442048093E-4</v>
      </c>
      <c r="AW126" s="123">
        <v>2.9831579216432758E-4</v>
      </c>
      <c r="AX126" s="123" t="s">
        <v>1789</v>
      </c>
      <c r="AY126" s="123" t="s">
        <v>1789</v>
      </c>
      <c r="AZ126" s="123" t="s">
        <v>1789</v>
      </c>
      <c r="BA126" s="123" t="s">
        <v>1789</v>
      </c>
      <c r="BB126" s="123">
        <v>3.3266417496391476E-4</v>
      </c>
      <c r="BC126" s="123">
        <v>3.6701019864260331E-4</v>
      </c>
      <c r="BD126" s="123">
        <v>4.0135386352346814E-4</v>
      </c>
      <c r="BE126" s="123">
        <v>4.4974707731948449E-4</v>
      </c>
      <c r="BF126" s="123">
        <v>4.8720704630911271E-4</v>
      </c>
      <c r="BG126" s="123">
        <v>5.2466420937968827E-4</v>
      </c>
      <c r="BH126" s="123">
        <v>5.621185669499873E-4</v>
      </c>
      <c r="BI126" s="123">
        <v>8.431214861646108E-4</v>
      </c>
    </row>
    <row r="127" spans="1:61" x14ac:dyDescent="0.15">
      <c r="A127" t="str">
        <f>+Sheet1!A127</f>
        <v>2010Q3</v>
      </c>
      <c r="B127" s="121">
        <f>消費税調整!G127</f>
        <v>-6.8896700899487668E-3</v>
      </c>
      <c r="C127">
        <f ca="1">+Sheet1!CZ127</f>
        <v>-5.1582207594827777E-3</v>
      </c>
      <c r="D127">
        <f ca="1">+Sheet1!DB127</f>
        <v>-1.4257750710274551E-2</v>
      </c>
      <c r="E127">
        <f>+Sheet1!CS127</f>
        <v>1.914614511083083E-2</v>
      </c>
      <c r="F127">
        <f ca="1">+Sheet1!CU127</f>
        <v>9.6419912558018562E-3</v>
      </c>
      <c r="G127">
        <f ca="1">+Sheet1!CV127</f>
        <v>4.7070448277535877E-2</v>
      </c>
      <c r="H127">
        <f>+Sheet1!CT127</f>
        <v>1.375400722342208E-2</v>
      </c>
      <c r="I127">
        <f ca="1">+Sheet1!FY127</f>
        <v>-7.6243356871756873E-3</v>
      </c>
      <c r="J127">
        <f ca="1">+Sheet1!GE127</f>
        <v>8.4399332632645215E-3</v>
      </c>
      <c r="K127">
        <f>+(1+Sheet1!FC127/100)^(1/4)-1</f>
        <v>2.3325171110100129E-4</v>
      </c>
      <c r="L127">
        <f>+Sheet1!FT127</f>
        <v>-4.6340561972283575E-2</v>
      </c>
      <c r="M127">
        <f>+Sheet1!FU127</f>
        <v>-9.5570092863900865E-4</v>
      </c>
      <c r="N127">
        <f ca="1">+Sheet1!IL127</f>
        <v>2.9560579380569139E-2</v>
      </c>
      <c r="O127">
        <f ca="1">+Sheet1!CW127</f>
        <v>2.6107998380700836E-2</v>
      </c>
      <c r="P127" s="123">
        <f ca="1">+Sheet1!EZ127</f>
        <v>1.2037032483187901E-2</v>
      </c>
      <c r="Q127">
        <f>+Sheet1!IY127</f>
        <v>3.8006461471876917E-3</v>
      </c>
      <c r="R127" s="1">
        <f>+Sheet1!JB127</f>
        <v>3.6645193953185435</v>
      </c>
      <c r="S127">
        <f ca="1">+Sheet1!JE127</f>
        <v>3.6279619268661696E-2</v>
      </c>
      <c r="T127">
        <f>+Sheet1!CY127</f>
        <v>-5.9248602697445389E-3</v>
      </c>
      <c r="U127">
        <f ca="1">安全金利!K125</f>
        <v>-3.3547641530962125E-5</v>
      </c>
      <c r="V127">
        <f>Sheet1!GJ147</f>
        <v>-5.8249882044684564E-4</v>
      </c>
      <c r="X127" t="str">
        <f t="shared" si="83"/>
        <v>2010Q3</v>
      </c>
      <c r="Y127">
        <f t="shared" si="91"/>
        <v>-7.2045456756056666E-3</v>
      </c>
      <c r="Z127">
        <f t="shared" ca="1" si="92"/>
        <v>-7.4897402036639372E-3</v>
      </c>
      <c r="AA127">
        <f t="shared" ca="1" si="93"/>
        <v>-1.1842348358290263E-2</v>
      </c>
      <c r="AB127">
        <f t="shared" si="94"/>
        <v>1.4021734620148354E-2</v>
      </c>
      <c r="AC127">
        <f t="shared" ca="1" si="95"/>
        <v>6.2005939332024033E-3</v>
      </c>
      <c r="AD127">
        <f t="shared" ca="1" si="96"/>
        <v>3.8453973737729415E-2</v>
      </c>
      <c r="AE127">
        <f t="shared" si="97"/>
        <v>6.976909533339847E-3</v>
      </c>
      <c r="AF127">
        <f t="shared" ca="1" si="98"/>
        <v>-1.3314299994366095E-2</v>
      </c>
      <c r="AG127">
        <f t="shared" ca="1" si="105"/>
        <v>8.5089812728031504E-3</v>
      </c>
      <c r="AH127" s="121">
        <f t="shared" si="99"/>
        <v>2.3325171110100129E-4</v>
      </c>
      <c r="AI127">
        <f t="shared" ca="1" si="100"/>
        <v>-5.1945194445942366E-2</v>
      </c>
      <c r="AJ127">
        <f t="shared" ca="1" si="101"/>
        <v>-1.5692948601310892E-2</v>
      </c>
      <c r="AK127">
        <f t="shared" ca="1" si="102"/>
        <v>2.2874244875447074E-2</v>
      </c>
      <c r="AL127">
        <f t="shared" ca="1" si="103"/>
        <v>1.8677116751432674E-2</v>
      </c>
      <c r="AM127">
        <f t="shared" ca="1" si="104"/>
        <v>1.0054329321240067E-2</v>
      </c>
      <c r="AN127">
        <f t="shared" si="84"/>
        <v>4.5778321512168901E-3</v>
      </c>
      <c r="AO127">
        <f t="shared" si="106"/>
        <v>0.56544470497578647</v>
      </c>
      <c r="AP127">
        <f t="shared" ca="1" si="107"/>
        <v>2.9051726806075633E-2</v>
      </c>
      <c r="AQ127">
        <f t="shared" si="108"/>
        <v>-4.6278568010208751E-3</v>
      </c>
      <c r="AR127">
        <f t="shared" ca="1" si="109"/>
        <v>-3.3547641530962125E-5</v>
      </c>
      <c r="AS127">
        <f t="shared" si="110"/>
        <v>-3.8027128794107523E-4</v>
      </c>
      <c r="AT127" s="123">
        <v>1.7495412026247159E-4</v>
      </c>
      <c r="AU127" s="123">
        <v>1.7339242666225552E-4</v>
      </c>
      <c r="AV127" s="123">
        <v>1.7026906628303529E-4</v>
      </c>
      <c r="AW127" s="123">
        <v>1.8666669638722766E-4</v>
      </c>
      <c r="AX127" s="123" t="s">
        <v>1789</v>
      </c>
      <c r="AY127" s="123" t="s">
        <v>1789</v>
      </c>
      <c r="AZ127" s="123" t="s">
        <v>1789</v>
      </c>
      <c r="BA127" s="123" t="s">
        <v>1789</v>
      </c>
      <c r="BB127" s="123">
        <v>1.9135164917316594E-4</v>
      </c>
      <c r="BC127" s="123">
        <v>1.9603655806910147E-4</v>
      </c>
      <c r="BD127" s="123">
        <v>2.0072142307681062E-4</v>
      </c>
      <c r="BE127" s="123">
        <v>1.9135140777759574E-4</v>
      </c>
      <c r="BF127" s="123">
        <v>1.9291302944801636E-4</v>
      </c>
      <c r="BG127" s="123">
        <v>1.9447464624100519E-4</v>
      </c>
      <c r="BH127" s="123">
        <v>1.9603625815833858E-4</v>
      </c>
      <c r="BI127" s="123">
        <v>4.3920263417618344E-4</v>
      </c>
    </row>
    <row r="128" spans="1:61" x14ac:dyDescent="0.15">
      <c r="A128" t="str">
        <f>+Sheet1!A128</f>
        <v>2010Q4</v>
      </c>
      <c r="B128" s="121">
        <f>消費税調整!G128</f>
        <v>-3.5773950336469131E-3</v>
      </c>
      <c r="C128">
        <f ca="1">+Sheet1!CZ128</f>
        <v>7.4435785968217346E-3</v>
      </c>
      <c r="D128">
        <f ca="1">+Sheet1!DB128</f>
        <v>-1.7659212285373555E-2</v>
      </c>
      <c r="E128">
        <f>+Sheet1!CS128</f>
        <v>-6.4627307967548555E-3</v>
      </c>
      <c r="F128">
        <f ca="1">+Sheet1!CU128</f>
        <v>-1.5262426647584803E-2</v>
      </c>
      <c r="G128">
        <f ca="1">+Sheet1!CV128</f>
        <v>2.3853136861184919E-2</v>
      </c>
      <c r="H128">
        <f>+Sheet1!CT128</f>
        <v>-3.491738486221454E-3</v>
      </c>
      <c r="I128">
        <f ca="1">+Sheet1!FY128</f>
        <v>1.9005118568056613E-3</v>
      </c>
      <c r="J128">
        <f ca="1">+Sheet1!GE128</f>
        <v>-5.3482652660625796E-3</v>
      </c>
      <c r="K128">
        <f>+(1+Sheet1!FC128/100)^(1/4)-1</f>
        <v>2.2409133002665449E-4</v>
      </c>
      <c r="L128">
        <f>+Sheet1!FT128</f>
        <v>7.1786260378769728E-2</v>
      </c>
      <c r="M128">
        <f>+Sheet1!FU128</f>
        <v>8.2292322641787999E-2</v>
      </c>
      <c r="N128">
        <f ca="1">+Sheet1!IL128</f>
        <v>2.7526423797711937E-3</v>
      </c>
      <c r="O128">
        <f ca="1">+Sheet1!CW128</f>
        <v>6.8421727741700021E-3</v>
      </c>
      <c r="P128" s="123">
        <f ca="1">+Sheet1!EZ128</f>
        <v>-4.7728184213672135E-3</v>
      </c>
      <c r="Q128">
        <f>+Sheet1!IY128</f>
        <v>6.1498306621313266E-3</v>
      </c>
      <c r="R128" s="1">
        <f>+Sheet1!JB128</f>
        <v>3.6605577604119373</v>
      </c>
      <c r="S128">
        <f ca="1">+Sheet1!JE128</f>
        <v>1.5386709478350169E-3</v>
      </c>
      <c r="T128">
        <f>+Sheet1!CY128</f>
        <v>-6.3722822272894823E-3</v>
      </c>
      <c r="U128">
        <f ca="1">安全金利!K126</f>
        <v>1.801839060469046E-4</v>
      </c>
      <c r="V128">
        <f>Sheet1!GJ148</f>
        <v>-2.4221147940787406E-4</v>
      </c>
      <c r="X128" t="str">
        <f t="shared" si="83"/>
        <v>2010Q4</v>
      </c>
      <c r="Y128">
        <f t="shared" si="91"/>
        <v>-3.8922706193038124E-3</v>
      </c>
      <c r="Z128">
        <f t="shared" ca="1" si="92"/>
        <v>5.1120591526405751E-3</v>
      </c>
      <c r="AA128">
        <f t="shared" ca="1" si="93"/>
        <v>-1.5243809933389267E-2</v>
      </c>
      <c r="AB128">
        <f t="shared" si="94"/>
        <v>-1.1587141287437331E-2</v>
      </c>
      <c r="AC128">
        <f t="shared" ca="1" si="95"/>
        <v>-1.8703823970184254E-2</v>
      </c>
      <c r="AD128">
        <f t="shared" ca="1" si="96"/>
        <v>1.5236662321378455E-2</v>
      </c>
      <c r="AE128">
        <f t="shared" si="97"/>
        <v>-1.0268836176303687E-2</v>
      </c>
      <c r="AF128">
        <f t="shared" ca="1" si="98"/>
        <v>-3.7894524503847451E-3</v>
      </c>
      <c r="AG128">
        <f t="shared" ca="1" si="105"/>
        <v>-5.2792172565239506E-3</v>
      </c>
      <c r="AH128" s="121">
        <f t="shared" si="99"/>
        <v>2.2409133002665449E-4</v>
      </c>
      <c r="AI128">
        <f t="shared" ca="1" si="100"/>
        <v>6.6181627905110937E-2</v>
      </c>
      <c r="AJ128">
        <f t="shared" ca="1" si="101"/>
        <v>6.7555074969116113E-2</v>
      </c>
      <c r="AK128">
        <f t="shared" ca="1" si="102"/>
        <v>-3.9336921253508711E-3</v>
      </c>
      <c r="AL128">
        <f t="shared" ca="1" si="103"/>
        <v>-5.8870885509815923E-4</v>
      </c>
      <c r="AM128">
        <f t="shared" ca="1" si="104"/>
        <v>-6.7555215833150477E-3</v>
      </c>
      <c r="AN128">
        <f t="shared" si="84"/>
        <v>6.9270166661605246E-3</v>
      </c>
      <c r="AO128">
        <f t="shared" si="106"/>
        <v>0.56148307006918019</v>
      </c>
      <c r="AP128">
        <f t="shared" ca="1" si="107"/>
        <v>-5.689221514751046E-3</v>
      </c>
      <c r="AQ128">
        <f t="shared" si="108"/>
        <v>-5.0752787585658186E-3</v>
      </c>
      <c r="AR128">
        <f t="shared" ca="1" si="109"/>
        <v>1.801839060469046E-4</v>
      </c>
      <c r="AS128">
        <f t="shared" si="110"/>
        <v>-3.9983946902103656E-5</v>
      </c>
      <c r="AT128" s="123">
        <v>2.4366155355726171E-4</v>
      </c>
      <c r="AU128" s="123">
        <v>2.4990677261960137E-4</v>
      </c>
      <c r="AV128" s="123">
        <v>2.623976397757577E-4</v>
      </c>
      <c r="AW128" s="123">
        <v>3.4515025500025942E-4</v>
      </c>
      <c r="AX128" s="123" t="s">
        <v>1789</v>
      </c>
      <c r="AY128" s="123" t="s">
        <v>1789</v>
      </c>
      <c r="AZ128" s="123" t="s">
        <v>1789</v>
      </c>
      <c r="BA128" s="123" t="s">
        <v>1789</v>
      </c>
      <c r="BB128" s="123">
        <v>3.8573898316895949E-4</v>
      </c>
      <c r="BC128" s="123">
        <v>4.2632441725043435E-4</v>
      </c>
      <c r="BD128" s="123">
        <v>4.669065577793674E-4</v>
      </c>
      <c r="BE128" s="123">
        <v>5.4963658746509658E-4</v>
      </c>
      <c r="BF128" s="123">
        <v>5.9957292553081132E-4</v>
      </c>
      <c r="BG128" s="123">
        <v>6.4950427744214778E-4</v>
      </c>
      <c r="BH128" s="123">
        <v>6.994306441958642E-4</v>
      </c>
      <c r="BI128" s="123">
        <v>7.6964336626117458E-4</v>
      </c>
    </row>
    <row r="129" spans="1:69" x14ac:dyDescent="0.15">
      <c r="A129" t="s">
        <v>368</v>
      </c>
      <c r="B129" s="121">
        <f>消費税調整!G129</f>
        <v>-2.1146905603977844E-3</v>
      </c>
      <c r="C129">
        <f ca="1">+Sheet1!CZ129</f>
        <v>-5.5325063153906706E-4</v>
      </c>
      <c r="D129">
        <f ca="1">+Sheet1!DB129</f>
        <v>1.6445413118543778E-3</v>
      </c>
      <c r="E129">
        <f>+Sheet1!CS129</f>
        <v>-1.5316330781171318E-2</v>
      </c>
      <c r="F129">
        <f ca="1">+Sheet1!CU129</f>
        <v>-1.1580429744612989E-2</v>
      </c>
      <c r="G129">
        <f ca="1">+Sheet1!CV129</f>
        <v>-6.5490916621455189E-2</v>
      </c>
      <c r="H129">
        <f>+Sheet1!CT129</f>
        <v>1.6144408417984746E-2</v>
      </c>
      <c r="I129">
        <f ca="1">+Sheet1!FY129</f>
        <v>7.0269165430908451E-3</v>
      </c>
      <c r="J129">
        <f ca="1">+Sheet1!GE129</f>
        <v>-7.0842201264690891E-4</v>
      </c>
      <c r="K129">
        <f>+(1+Sheet1!FC129/100)^(1/4)-1</f>
        <v>2.1909465244895898E-4</v>
      </c>
      <c r="L129">
        <f>+Sheet1!FT129</f>
        <v>-1.7476012074702639E-2</v>
      </c>
      <c r="M129">
        <f>+Sheet1!FU129</f>
        <v>-2.5930410727713554E-2</v>
      </c>
      <c r="N129">
        <f ca="1">+Sheet1!IL129</f>
        <v>-1.9253723733603928E-2</v>
      </c>
      <c r="O129">
        <f ca="1">+Sheet1!CW129</f>
        <v>-1.2820673095575568E-2</v>
      </c>
      <c r="P129" s="123">
        <f ca="1">+Sheet1!EZ129</f>
        <v>-1.6328552682893915E-2</v>
      </c>
      <c r="Q129">
        <f>+Sheet1!IY129</f>
        <v>-3.4109318539289751E-2</v>
      </c>
      <c r="R129" s="1">
        <f>+Sheet1!JB129</f>
        <v>3.7753306720347548</v>
      </c>
      <c r="S129">
        <f ca="1">+Sheet1!JE129</f>
        <v>-2.8498348138470207E-2</v>
      </c>
      <c r="T129">
        <f>+Sheet1!CY129</f>
        <v>3.8312801203089711E-4</v>
      </c>
      <c r="U129">
        <f ca="1">安全金利!K127</f>
        <v>9.1315137494163423E-5</v>
      </c>
      <c r="V129">
        <f>Sheet1!GJ149</f>
        <v>6.3508693052082336E-4</v>
      </c>
      <c r="X129" t="str">
        <f t="shared" si="83"/>
        <v>2011Q1</v>
      </c>
      <c r="Y129">
        <f t="shared" si="91"/>
        <v>-2.4295661460546837E-3</v>
      </c>
      <c r="Z129">
        <f t="shared" ca="1" si="92"/>
        <v>-2.8847700757202266E-3</v>
      </c>
      <c r="AA129">
        <f t="shared" ca="1" si="93"/>
        <v>4.0599436638386653E-3</v>
      </c>
      <c r="AB129">
        <f t="shared" si="94"/>
        <v>-2.0440741271853795E-2</v>
      </c>
      <c r="AC129">
        <f t="shared" ca="1" si="95"/>
        <v>-1.5021827067212442E-2</v>
      </c>
      <c r="AD129">
        <f t="shared" ca="1" si="96"/>
        <v>-7.4107391161261651E-2</v>
      </c>
      <c r="AE129">
        <f t="shared" si="97"/>
        <v>9.3673107279025128E-3</v>
      </c>
      <c r="AF129">
        <f t="shared" ca="1" si="98"/>
        <v>1.3369522359004387E-3</v>
      </c>
      <c r="AG129">
        <f t="shared" ca="1" si="105"/>
        <v>-6.3937400310827975E-4</v>
      </c>
      <c r="AH129" s="121">
        <f t="shared" si="99"/>
        <v>2.1909465244895898E-4</v>
      </c>
      <c r="AI129">
        <f t="shared" ca="1" si="100"/>
        <v>-2.3080644548361434E-2</v>
      </c>
      <c r="AJ129">
        <f t="shared" ca="1" si="101"/>
        <v>-4.0667658400385436E-2</v>
      </c>
      <c r="AK129">
        <f t="shared" ca="1" si="102"/>
        <v>-2.5940058238725992E-2</v>
      </c>
      <c r="AL129">
        <f t="shared" ca="1" si="103"/>
        <v>-2.0251554724843728E-2</v>
      </c>
      <c r="AM129">
        <f t="shared" ca="1" si="104"/>
        <v>-1.8311255844841751E-2</v>
      </c>
      <c r="AN129">
        <f t="shared" si="84"/>
        <v>-3.3332132535260552E-2</v>
      </c>
      <c r="AO129">
        <f t="shared" si="106"/>
        <v>0.67625598169199774</v>
      </c>
      <c r="AP129">
        <f t="shared" ca="1" si="107"/>
        <v>-3.5726240601056267E-2</v>
      </c>
      <c r="AQ129">
        <f t="shared" si="108"/>
        <v>1.680131480754561E-3</v>
      </c>
      <c r="AR129">
        <f t="shared" ca="1" si="109"/>
        <v>9.1315137494163423E-5</v>
      </c>
      <c r="AS129">
        <f t="shared" si="110"/>
        <v>8.3731446302659376E-4</v>
      </c>
      <c r="AT129" s="123">
        <v>2.0618637812930274E-4</v>
      </c>
      <c r="AU129" s="123">
        <v>2.0930939229146794E-4</v>
      </c>
      <c r="AV129" s="123">
        <v>2.1555552789198629E-4</v>
      </c>
      <c r="AW129" s="123">
        <v>2.7177107595544037E-4</v>
      </c>
      <c r="AX129" s="123" t="s">
        <v>1789</v>
      </c>
      <c r="AY129" s="123" t="s">
        <v>1789</v>
      </c>
      <c r="AZ129" s="123" t="s">
        <v>1789</v>
      </c>
      <c r="BA129" s="123" t="s">
        <v>1789</v>
      </c>
      <c r="BB129" s="123">
        <v>2.9800209326058535E-4</v>
      </c>
      <c r="BC129" s="123">
        <v>3.2423173471674005E-4</v>
      </c>
      <c r="BD129" s="123">
        <v>3.5046000046823345E-4</v>
      </c>
      <c r="BE129" s="123">
        <v>4.9192120105145953E-4</v>
      </c>
      <c r="BF129" s="123">
        <v>5.4373985107658562E-4</v>
      </c>
      <c r="BG129" s="123">
        <v>5.9555313158954348E-4</v>
      </c>
      <c r="BH129" s="123">
        <v>6.4736104370144432E-4</v>
      </c>
      <c r="BI129" s="123">
        <v>9.8332386943322803E-4</v>
      </c>
    </row>
    <row r="130" spans="1:69" x14ac:dyDescent="0.15">
      <c r="A130" t="s">
        <v>369</v>
      </c>
      <c r="B130" s="121">
        <f>消費税調整!G130</f>
        <v>-8.0073632307581365E-3</v>
      </c>
      <c r="C130">
        <f ca="1">+Sheet1!CZ130</f>
        <v>-4.0590895054021218E-5</v>
      </c>
      <c r="D130">
        <f ca="1">+Sheet1!DB130</f>
        <v>-1.1002205891470844E-2</v>
      </c>
      <c r="E130">
        <f>+Sheet1!CS130</f>
        <v>-4.8287361005039222E-3</v>
      </c>
      <c r="F130">
        <f ca="1">+Sheet1!CU130</f>
        <v>8.0865238225944561E-3</v>
      </c>
      <c r="G130">
        <f ca="1">+Sheet1!CV130</f>
        <v>1.9243707972416237E-2</v>
      </c>
      <c r="H130">
        <f>+Sheet1!CT130</f>
        <v>-1.486690397212231E-2</v>
      </c>
      <c r="I130">
        <f ca="1">+Sheet1!FY130</f>
        <v>7.5755199220919759E-3</v>
      </c>
      <c r="J130">
        <f ca="1">+Sheet1!GE130</f>
        <v>-7.013475153897687E-3</v>
      </c>
      <c r="K130">
        <f>+(1+Sheet1!FC130/100)^(1/4)-1</f>
        <v>1.6662501619624237E-4</v>
      </c>
      <c r="L130">
        <f>+Sheet1!FT130</f>
        <v>-0.10437415939681327</v>
      </c>
      <c r="M130">
        <f>+Sheet1!FU130</f>
        <v>-7.0837021206370003E-3</v>
      </c>
      <c r="N130">
        <f ca="1">+Sheet1!IL130</f>
        <v>-1.8508752115958829E-2</v>
      </c>
      <c r="O130">
        <f ca="1">+Sheet1!CW130</f>
        <v>-2.9495122173555629E-3</v>
      </c>
      <c r="P130" s="123">
        <f ca="1">+Sheet1!EZ130</f>
        <v>-3.4170342889245145E-4</v>
      </c>
      <c r="Q130">
        <f>+Sheet1!IY130</f>
        <v>-4.533320661250919E-2</v>
      </c>
      <c r="R130" s="1">
        <f>+Sheet1!JB130</f>
        <v>3.5778888184220032</v>
      </c>
      <c r="S130">
        <f ca="1">+Sheet1!JE130</f>
        <v>-3.5989965901834994E-2</v>
      </c>
      <c r="T130">
        <f>+Sheet1!CY130</f>
        <v>-6.4976935670095692E-3</v>
      </c>
      <c r="U130">
        <f ca="1">安全金利!K128</f>
        <v>2.1561387042678959E-5</v>
      </c>
      <c r="V130">
        <f>Sheet1!GJ150</f>
        <v>-6.2881699294916053E-4</v>
      </c>
      <c r="X130" t="str">
        <f t="shared" si="83"/>
        <v>2011Q2</v>
      </c>
      <c r="Y130">
        <f t="shared" si="91"/>
        <v>-8.3222388164150354E-3</v>
      </c>
      <c r="Z130">
        <f t="shared" ca="1" si="92"/>
        <v>-2.3721103392351809E-3</v>
      </c>
      <c r="AA130">
        <f t="shared" ca="1" si="93"/>
        <v>-8.5868035394865566E-3</v>
      </c>
      <c r="AB130">
        <f t="shared" si="94"/>
        <v>-9.953146591186398E-3</v>
      </c>
      <c r="AC130">
        <f t="shared" ca="1" si="95"/>
        <v>4.6451264999950032E-3</v>
      </c>
      <c r="AD130">
        <f t="shared" ca="1" si="96"/>
        <v>1.0627233432609772E-2</v>
      </c>
      <c r="AE130">
        <f t="shared" si="97"/>
        <v>-2.1644001662204544E-2</v>
      </c>
      <c r="AF130">
        <f t="shared" ca="1" si="98"/>
        <v>1.8855556149015695E-3</v>
      </c>
      <c r="AG130">
        <f t="shared" ca="1" si="105"/>
        <v>-6.9444271443590581E-3</v>
      </c>
      <c r="AH130" s="121">
        <f t="shared" si="99"/>
        <v>1.6662501619624237E-4</v>
      </c>
      <c r="AI130">
        <f t="shared" ca="1" si="100"/>
        <v>-0.10997879187047206</v>
      </c>
      <c r="AJ130">
        <f t="shared" ca="1" si="101"/>
        <v>-2.1820949793308883E-2</v>
      </c>
      <c r="AK130">
        <f t="shared" ca="1" si="102"/>
        <v>-2.5195086621080894E-2</v>
      </c>
      <c r="AL130">
        <f t="shared" ca="1" si="103"/>
        <v>-1.0380393846623724E-2</v>
      </c>
      <c r="AM130">
        <f t="shared" ca="1" si="104"/>
        <v>-2.3244065908402858E-3</v>
      </c>
      <c r="AN130">
        <f t="shared" si="84"/>
        <v>-4.455602060847999E-2</v>
      </c>
      <c r="AO130">
        <f t="shared" si="106"/>
        <v>0.47881412807924617</v>
      </c>
      <c r="AP130">
        <f t="shared" ca="1" si="107"/>
        <v>-4.3217858364421061E-2</v>
      </c>
      <c r="AQ130">
        <f t="shared" si="108"/>
        <v>-5.2006900982859055E-3</v>
      </c>
      <c r="AR130">
        <f t="shared" ca="1" si="109"/>
        <v>2.1561387042678959E-5</v>
      </c>
      <c r="AS130">
        <f t="shared" si="110"/>
        <v>-4.2658946044339013E-4</v>
      </c>
      <c r="AT130" s="123">
        <v>1.9994037908177553E-4</v>
      </c>
      <c r="AU130" s="123">
        <v>1.9994014501301116E-4</v>
      </c>
      <c r="AV130" s="123">
        <v>2.0618645614733921E-4</v>
      </c>
      <c r="AW130" s="123">
        <v>2.4756842253714773E-4</v>
      </c>
      <c r="AX130" s="123" t="s">
        <v>1789</v>
      </c>
      <c r="AY130" s="123" t="s">
        <v>1789</v>
      </c>
      <c r="AZ130" s="123" t="s">
        <v>1789</v>
      </c>
      <c r="BA130" s="123" t="s">
        <v>1789</v>
      </c>
      <c r="BB130" s="123">
        <v>2.6786728563310547E-4</v>
      </c>
      <c r="BC130" s="123">
        <v>2.8816532480324675E-4</v>
      </c>
      <c r="BD130" s="123">
        <v>3.0846254011507312E-4</v>
      </c>
      <c r="BE130" s="123">
        <v>3.779458094566035E-4</v>
      </c>
      <c r="BF130" s="123">
        <v>4.0916771233834304E-4</v>
      </c>
      <c r="BG130" s="123">
        <v>4.403876659475614E-4</v>
      </c>
      <c r="BH130" s="123">
        <v>4.7160567052650926E-4</v>
      </c>
      <c r="BI130" s="123">
        <v>7.2610694683294952E-4</v>
      </c>
    </row>
    <row r="131" spans="1:69" x14ac:dyDescent="0.15">
      <c r="A131" t="s">
        <v>370</v>
      </c>
      <c r="B131" s="121">
        <f>消費税調整!G131</f>
        <v>-3.2633262027868862E-3</v>
      </c>
      <c r="C131">
        <f ca="1">+Sheet1!CZ131</f>
        <v>-1.3529024456087519E-3</v>
      </c>
      <c r="D131">
        <f ca="1">+Sheet1!DB131</f>
        <v>7.7072674077261621E-4</v>
      </c>
      <c r="E131">
        <f>+Sheet1!CS131</f>
        <v>2.5792289069374356E-2</v>
      </c>
      <c r="F131">
        <f ca="1">+Sheet1!CU131</f>
        <v>1.3927907090519841E-2</v>
      </c>
      <c r="G131">
        <f ca="1">+Sheet1!CV131</f>
        <v>4.120726452733274E-2</v>
      </c>
      <c r="H131">
        <f>+Sheet1!CT131</f>
        <v>2.6505055323952385E-2</v>
      </c>
      <c r="I131">
        <f ca="1">+Sheet1!FY131</f>
        <v>-9.5963516520136509E-3</v>
      </c>
      <c r="J131">
        <f ca="1">+Sheet1!GE131</f>
        <v>1.0957772926427269E-2</v>
      </c>
      <c r="K131">
        <f>+(1+Sheet1!FC131/100)^(1/4)-1</f>
        <v>1.9494298843825142E-4</v>
      </c>
      <c r="L131">
        <f>+Sheet1!FT131</f>
        <v>1.1948312089881641E-2</v>
      </c>
      <c r="M131">
        <f>+Sheet1!FU131</f>
        <v>-0.10046011182835338</v>
      </c>
      <c r="N131">
        <f ca="1">+Sheet1!IL131</f>
        <v>3.8597224735098579E-2</v>
      </c>
      <c r="O131">
        <f ca="1">+Sheet1!CW131</f>
        <v>3.1723460734670555E-2</v>
      </c>
      <c r="P131" s="123">
        <f ca="1">+Sheet1!EZ131</f>
        <v>1.802886042225323E-2</v>
      </c>
      <c r="Q131">
        <f>+Sheet1!IY131</f>
        <v>6.5667173789204891E-2</v>
      </c>
      <c r="R131" s="1">
        <f>+Sheet1!JB131</f>
        <v>3.562397631778937</v>
      </c>
      <c r="S131">
        <f ca="1">+Sheet1!JE131</f>
        <v>3.9516111756299634E-2</v>
      </c>
      <c r="T131">
        <f>+Sheet1!CY131</f>
        <v>2.6344734725061987E-3</v>
      </c>
      <c r="U131">
        <f ca="1">安全金利!K129</f>
        <v>2.1085778759033502E-5</v>
      </c>
      <c r="V131">
        <f>Sheet1!GJ151</f>
        <v>-2.9340299792874908E-3</v>
      </c>
      <c r="X131" t="str">
        <f t="shared" si="83"/>
        <v>2011Q3</v>
      </c>
      <c r="Y131">
        <f t="shared" si="91"/>
        <v>-3.5782017884437856E-3</v>
      </c>
      <c r="Z131">
        <f t="shared" ca="1" si="92"/>
        <v>-3.6844218897899112E-3</v>
      </c>
      <c r="AA131">
        <f t="shared" ca="1" si="93"/>
        <v>3.1861290927569035E-3</v>
      </c>
      <c r="AB131">
        <f t="shared" si="94"/>
        <v>2.066787857869188E-2</v>
      </c>
      <c r="AC131">
        <f t="shared" ca="1" si="95"/>
        <v>1.0486509767920388E-2</v>
      </c>
      <c r="AD131">
        <f t="shared" ca="1" si="96"/>
        <v>3.2590789987526278E-2</v>
      </c>
      <c r="AE131">
        <f t="shared" si="97"/>
        <v>1.9727957633870152E-2</v>
      </c>
      <c r="AF131">
        <f t="shared" ca="1" si="98"/>
        <v>-1.5286315959204058E-2</v>
      </c>
      <c r="AG131">
        <f t="shared" ca="1" si="105"/>
        <v>1.1026820935965898E-2</v>
      </c>
      <c r="AH131" s="121">
        <f t="shared" si="99"/>
        <v>1.9494298843825142E-4</v>
      </c>
      <c r="AI131">
        <f t="shared" ca="1" si="100"/>
        <v>6.3436796162228467E-3</v>
      </c>
      <c r="AJ131">
        <f t="shared" ca="1" si="101"/>
        <v>-0.11519735950102526</v>
      </c>
      <c r="AK131">
        <f t="shared" ca="1" si="102"/>
        <v>3.1910890229976514E-2</v>
      </c>
      <c r="AL131">
        <f t="shared" ca="1" si="103"/>
        <v>2.4292579105402393E-2</v>
      </c>
      <c r="AM131">
        <f t="shared" ca="1" si="104"/>
        <v>1.6046157260305394E-2</v>
      </c>
      <c r="AN131">
        <f t="shared" si="84"/>
        <v>6.6444359793234084E-2</v>
      </c>
      <c r="AO131">
        <f t="shared" si="106"/>
        <v>0.46332294143617991</v>
      </c>
      <c r="AP131">
        <f t="shared" ca="1" si="107"/>
        <v>3.2288219293713574E-2</v>
      </c>
      <c r="AQ131">
        <f t="shared" si="108"/>
        <v>3.9314769412298629E-3</v>
      </c>
      <c r="AR131">
        <f t="shared" ca="1" si="109"/>
        <v>2.1085778759033502E-5</v>
      </c>
      <c r="AS131">
        <f t="shared" si="110"/>
        <v>-2.7318024467817203E-3</v>
      </c>
      <c r="AT131" s="123">
        <v>1.4686788477047408E-4</v>
      </c>
      <c r="AU131" s="123">
        <v>1.3239936444331413E-4</v>
      </c>
      <c r="AV131" s="123">
        <v>1.1755559172943464E-4</v>
      </c>
      <c r="AW131" s="123">
        <v>1.7593065407983666E-4</v>
      </c>
      <c r="AX131" s="123" t="s">
        <v>1789</v>
      </c>
      <c r="AY131" s="123" t="s">
        <v>1789</v>
      </c>
      <c r="AZ131" s="123" t="s">
        <v>1789</v>
      </c>
      <c r="BA131" s="123" t="s">
        <v>1789</v>
      </c>
      <c r="BB131" s="123">
        <v>1.9037376016384222E-4</v>
      </c>
      <c r="BC131" s="123">
        <v>2.0481644909953189E-4</v>
      </c>
      <c r="BD131" s="123">
        <v>2.1925872091133058E-4</v>
      </c>
      <c r="BE131" s="123">
        <v>2.7766794411654416E-4</v>
      </c>
      <c r="BF131" s="123">
        <v>3.0187717034313444E-4</v>
      </c>
      <c r="BG131" s="123">
        <v>3.2608522453703159E-4</v>
      </c>
      <c r="BH131" s="123">
        <v>3.502921068125886E-4</v>
      </c>
      <c r="BI131" s="123">
        <v>6.8100154309758132E-4</v>
      </c>
    </row>
    <row r="132" spans="1:69" x14ac:dyDescent="0.15">
      <c r="A132" t="s">
        <v>371</v>
      </c>
      <c r="B132" s="121">
        <f>消費税調整!G132</f>
        <v>-8.1948600034535265E-5</v>
      </c>
      <c r="C132">
        <f ca="1">+Sheet1!CZ132</f>
        <v>2.1877065910447203E-3</v>
      </c>
      <c r="D132">
        <f ca="1">+Sheet1!DB132</f>
        <v>-3.9287304664039858E-3</v>
      </c>
      <c r="E132">
        <f>+Sheet1!CS132</f>
        <v>9.7498554458602909E-4</v>
      </c>
      <c r="F132">
        <f ca="1">+Sheet1!CU132</f>
        <v>3.8365915466933203E-3</v>
      </c>
      <c r="G132">
        <f ca="1">+Sheet1!CV132</f>
        <v>1.441106010615765E-2</v>
      </c>
      <c r="H132">
        <f>+Sheet1!CT132</f>
        <v>5.4298596002973418E-2</v>
      </c>
      <c r="I132">
        <f ca="1">+Sheet1!FY132</f>
        <v>8.777722319019127E-3</v>
      </c>
      <c r="J132">
        <f ca="1">+Sheet1!GE132</f>
        <v>2.0362789698956186E-3</v>
      </c>
      <c r="K132">
        <f>+(1+Sheet1!FC132/100)^(1/4)-1</f>
        <v>1.9660867660875603E-4</v>
      </c>
      <c r="L132">
        <f>+Sheet1!FT132</f>
        <v>-5.3353769319863631E-2</v>
      </c>
      <c r="M132">
        <f>+Sheet1!FU132</f>
        <v>-3.1579521877647121E-2</v>
      </c>
      <c r="N132">
        <f ca="1">+Sheet1!IL132</f>
        <v>-1.742081054242034E-3</v>
      </c>
      <c r="O132">
        <f ca="1">+Sheet1!CW132</f>
        <v>4.0255542444224419E-2</v>
      </c>
      <c r="P132" s="123">
        <f ca="1">+Sheet1!EZ132</f>
        <v>-9.6185729823027976E-4</v>
      </c>
      <c r="Q132">
        <f>+Sheet1!IY132</f>
        <v>7.8248893681864707E-3</v>
      </c>
      <c r="R132" s="1">
        <f>+Sheet1!JB132</f>
        <v>3.3924881861883942</v>
      </c>
      <c r="S132">
        <f ca="1">+Sheet1!JE132</f>
        <v>-3.6451374298183709E-2</v>
      </c>
      <c r="T132">
        <f>+Sheet1!CY132</f>
        <v>-4.0303115149264972E-3</v>
      </c>
      <c r="U132">
        <f ca="1">安全金利!K130</f>
        <v>1.3905090936661146E-4</v>
      </c>
      <c r="V132">
        <f>Sheet1!GJ152</f>
        <v>-2.0877990561265227E-3</v>
      </c>
      <c r="X132" t="s">
        <v>371</v>
      </c>
      <c r="Y132">
        <f t="shared" si="91"/>
        <v>-3.9682418569143472E-4</v>
      </c>
      <c r="Z132">
        <f t="shared" ca="1" si="92"/>
        <v>-1.438128531364392E-4</v>
      </c>
      <c r="AA132">
        <f t="shared" ca="1" si="93"/>
        <v>-1.5133281144196985E-3</v>
      </c>
      <c r="AB132">
        <f t="shared" si="94"/>
        <v>-4.1494249460964465E-3</v>
      </c>
      <c r="AC132">
        <f t="shared" ca="1" si="95"/>
        <v>3.9519422409386735E-4</v>
      </c>
      <c r="AD132">
        <f t="shared" ca="1" si="96"/>
        <v>5.7945855663511861E-3</v>
      </c>
      <c r="AE132">
        <f t="shared" si="97"/>
        <v>4.7521498312891187E-2</v>
      </c>
      <c r="AF132">
        <f t="shared" ca="1" si="98"/>
        <v>3.0877580118287206E-3</v>
      </c>
      <c r="AG132">
        <f t="shared" ca="1" si="105"/>
        <v>2.1053269794342479E-3</v>
      </c>
      <c r="AH132" s="121">
        <f t="shared" si="99"/>
        <v>1.9660867660875603E-4</v>
      </c>
      <c r="AI132">
        <f t="shared" ca="1" si="100"/>
        <v>-5.8958401793522422E-2</v>
      </c>
      <c r="AJ132">
        <f t="shared" ca="1" si="101"/>
        <v>-4.6316769550319006E-2</v>
      </c>
      <c r="AK132">
        <f t="shared" ca="1" si="102"/>
        <v>-8.4284155593640983E-3</v>
      </c>
      <c r="AL132">
        <f t="shared" ca="1" si="103"/>
        <v>3.2824660814956261E-2</v>
      </c>
      <c r="AM132">
        <f t="shared" ca="1" si="104"/>
        <v>-2.9445604601781141E-3</v>
      </c>
      <c r="AN132">
        <f t="shared" si="84"/>
        <v>8.6020753722156687E-3</v>
      </c>
      <c r="AO132">
        <f t="shared" si="106"/>
        <v>0.29341349584563714</v>
      </c>
      <c r="AP132">
        <f t="shared" ca="1" si="107"/>
        <v>-4.3679266760769775E-2</v>
      </c>
      <c r="AQ132">
        <f t="shared" si="108"/>
        <v>-2.7333080462028335E-3</v>
      </c>
      <c r="AR132">
        <f t="shared" ca="1" si="109"/>
        <v>1.3905090936661146E-4</v>
      </c>
      <c r="AS132">
        <f t="shared" si="110"/>
        <v>-1.8855715236207522E-3</v>
      </c>
      <c r="AT132" s="123">
        <v>1.4059597096638399E-4</v>
      </c>
      <c r="AU132" s="123">
        <v>1.202922275764795E-4</v>
      </c>
      <c r="AV132" s="123">
        <v>9.8425836956517188E-5</v>
      </c>
      <c r="AW132" s="123">
        <v>1.4684304293965944E-4</v>
      </c>
      <c r="AX132" s="123" t="s">
        <v>1789</v>
      </c>
      <c r="AY132" s="123" t="s">
        <v>1789</v>
      </c>
      <c r="AZ132" s="123" t="s">
        <v>1789</v>
      </c>
      <c r="BA132" s="123" t="s">
        <v>1789</v>
      </c>
      <c r="BB132" s="123">
        <v>1.5309042702615905E-4</v>
      </c>
      <c r="BC132" s="123">
        <v>1.5933773306331389E-4</v>
      </c>
      <c r="BD132" s="123">
        <v>1.6558496105312237E-4</v>
      </c>
      <c r="BE132" s="123">
        <v>1.9994564670877679E-4</v>
      </c>
      <c r="BF132" s="123">
        <v>2.1243932221581829E-4</v>
      </c>
      <c r="BG132" s="123">
        <v>2.2493268557544077E-4</v>
      </c>
      <c r="BH132" s="123">
        <v>2.3742573680385348E-4</v>
      </c>
      <c r="BI132" s="123">
        <v>3.514388629890508E-4</v>
      </c>
    </row>
    <row r="133" spans="1:69" x14ac:dyDescent="0.15">
      <c r="A133" t="s">
        <v>372</v>
      </c>
      <c r="B133" s="121">
        <f>消費税調整!G133</f>
        <v>1.1760540087150638E-3</v>
      </c>
      <c r="C133">
        <f ca="1">+Sheet1!CZ133</f>
        <v>-3.6473097397899046E-5</v>
      </c>
      <c r="D133">
        <f ca="1">+Sheet1!DB133</f>
        <v>3.3371033504717117E-3</v>
      </c>
      <c r="E133">
        <f>+Sheet1!CS133</f>
        <v>1.3800645302839105E-2</v>
      </c>
      <c r="F133">
        <f ca="1">+Sheet1!CU133</f>
        <v>5.6888549916481439E-3</v>
      </c>
      <c r="G133">
        <f ca="1">+Sheet1!CV133</f>
        <v>8.9222351269633378E-4</v>
      </c>
      <c r="H133">
        <f>+Sheet1!CT133</f>
        <v>-5.2977387487126402E-3</v>
      </c>
      <c r="I133">
        <f ca="1">+Sheet1!FY133</f>
        <v>-9.8268114313972057E-3</v>
      </c>
      <c r="J133">
        <f ca="1">+Sheet1!GE133</f>
        <v>1.340229118991457E-2</v>
      </c>
      <c r="K133">
        <f>+(1+Sheet1!FC133/100)^(1/4)-1</f>
        <v>2.074354468768469E-4</v>
      </c>
      <c r="L133">
        <f>+Sheet1!FT133</f>
        <v>9.8041641037588501E-2</v>
      </c>
      <c r="M133">
        <f>+Sheet1!FU133</f>
        <v>0.14796129141363223</v>
      </c>
      <c r="N133">
        <f ca="1">+Sheet1!IL133</f>
        <v>2.30911685477002E-2</v>
      </c>
      <c r="O133">
        <f ca="1">+Sheet1!CW133</f>
        <v>-3.205424278716834E-3</v>
      </c>
      <c r="P133" s="123">
        <f ca="1">+Sheet1!EZ133</f>
        <v>3.8788610812831793E-3</v>
      </c>
      <c r="Q133">
        <f>+Sheet1!IY133</f>
        <v>1.3403973993543863E-2</v>
      </c>
      <c r="R133" s="1">
        <f>+Sheet1!JB133</f>
        <v>3.5549643113720104</v>
      </c>
      <c r="S133">
        <f ca="1">+Sheet1!JE133</f>
        <v>4.4620194288657454E-2</v>
      </c>
      <c r="T133">
        <f>+Sheet1!CY133</f>
        <v>5.4871503338786605E-3</v>
      </c>
      <c r="U133">
        <f ca="1">安全金利!K131</f>
        <v>4.9945942813600652E-5</v>
      </c>
      <c r="V133">
        <f>Sheet1!GJ153</f>
        <v>-2.9417259145854435E-3</v>
      </c>
      <c r="X133" t="s">
        <v>372</v>
      </c>
      <c r="Y133">
        <f t="shared" ref="Y133:Y148" si="111">+B133-Y$1</f>
        <v>8.6117842305816433E-4</v>
      </c>
      <c r="Z133">
        <f t="shared" ref="Z133:Z148" ca="1" si="112">+C133-Z$1</f>
        <v>-2.3679925415790587E-3</v>
      </c>
      <c r="AA133">
        <f t="shared" ref="AA133:AA148" ca="1" si="113">+D133-AA$1</f>
        <v>5.7525057024559994E-3</v>
      </c>
      <c r="AB133">
        <f t="shared" ref="AB133:AB148" si="114">+E133-AB$1</f>
        <v>8.6762348121566281E-3</v>
      </c>
      <c r="AC133">
        <f t="shared" ref="AC133:AC148" ca="1" si="115">+F133-AC$1</f>
        <v>2.247457669048691E-3</v>
      </c>
      <c r="AD133">
        <f t="shared" ref="AD133:AD148" ca="1" si="116">+G133-AD$1</f>
        <v>-7.7242510271101307E-3</v>
      </c>
      <c r="AE133">
        <f t="shared" ref="AE133:AE148" si="117">+H133-AE$1</f>
        <v>-1.2074836438794874E-2</v>
      </c>
      <c r="AF133">
        <f t="shared" ref="AF133:AF148" ca="1" si="118">+I133-AF$1</f>
        <v>-1.5516775738587611E-2</v>
      </c>
      <c r="AG133">
        <f t="shared" ca="1" si="105"/>
        <v>1.3471339199453199E-2</v>
      </c>
      <c r="AH133" s="121">
        <f t="shared" si="99"/>
        <v>2.074354468768469E-4</v>
      </c>
      <c r="AI133">
        <f t="shared" ref="AI133:AI148" ca="1" si="119">+L133-AI$1</f>
        <v>9.243700856392971E-2</v>
      </c>
      <c r="AJ133">
        <f t="shared" ref="AJ133:AJ148" ca="1" si="120">+M133-AJ$1</f>
        <v>0.13322404374096036</v>
      </c>
      <c r="AK133">
        <f t="shared" ref="AK133:AK148" ca="1" si="121">+N133-AK$1</f>
        <v>1.6404834042578136E-2</v>
      </c>
      <c r="AL133">
        <f t="shared" ref="AL133:AL148" ca="1" si="122">+O133-AL$1</f>
        <v>-1.0636305907984995E-2</v>
      </c>
      <c r="AM133">
        <f t="shared" ref="AM133:AM148" ca="1" si="123">+P133-AM$1</f>
        <v>1.8961579193353451E-3</v>
      </c>
      <c r="AN133">
        <f t="shared" ref="AN133:AN148" si="124">+Q133-AN$1</f>
        <v>1.4181159997573061E-2</v>
      </c>
      <c r="AO133">
        <f t="shared" ref="AO133:AO148" si="125">+R133-AO$1</f>
        <v>0.45588962102925334</v>
      </c>
      <c r="AP133">
        <f t="shared" ref="AP133:AP148" ca="1" si="126">+S133-AP$1</f>
        <v>3.7392301826071395E-2</v>
      </c>
      <c r="AQ133">
        <f t="shared" si="108"/>
        <v>6.7841538026023242E-3</v>
      </c>
      <c r="AR133">
        <f t="shared" ca="1" si="109"/>
        <v>4.9945942813600652E-5</v>
      </c>
      <c r="AS133">
        <f t="shared" si="110"/>
        <v>-2.739498382079673E-3</v>
      </c>
      <c r="AT133" s="123">
        <v>1.8120109457675504E-4</v>
      </c>
      <c r="AU133" s="123">
        <v>1.7887718108733353E-4</v>
      </c>
      <c r="AV133" s="123">
        <v>1.7108145645905459E-4</v>
      </c>
      <c r="AW133" s="123">
        <v>1.9448722429071807E-4</v>
      </c>
      <c r="AX133" s="123" t="s">
        <v>1789</v>
      </c>
      <c r="AY133" s="123" t="s">
        <v>1789</v>
      </c>
      <c r="AZ133" s="123" t="s">
        <v>1789</v>
      </c>
      <c r="BA133" s="123" t="s">
        <v>1789</v>
      </c>
      <c r="BB133" s="123">
        <v>1.9917206717989799E-4</v>
      </c>
      <c r="BC133" s="123">
        <v>2.0385686618218379E-4</v>
      </c>
      <c r="BD133" s="123">
        <v>2.0854162129690934E-4</v>
      </c>
      <c r="BE133" s="123">
        <v>2.9052808071239333E-4</v>
      </c>
      <c r="BF133" s="123">
        <v>3.1238760871454829E-4</v>
      </c>
      <c r="BG133" s="123">
        <v>3.3424618118127469E-4</v>
      </c>
      <c r="BH133" s="123">
        <v>3.5610379819495108E-4</v>
      </c>
      <c r="BI133" s="123">
        <v>4.8449946902451302E-4</v>
      </c>
      <c r="BP133" s="123">
        <f t="shared" ref="BP133:BP134" si="127">AH133-B134</f>
        <v>6.0570121962209887E-3</v>
      </c>
      <c r="BQ133" s="123">
        <f t="shared" ref="BQ133:BQ134" ca="1" si="128">BP133+U133</f>
        <v>6.1069581390345894E-3</v>
      </c>
    </row>
    <row r="134" spans="1:69" x14ac:dyDescent="0.15">
      <c r="A134" t="s">
        <v>373</v>
      </c>
      <c r="B134" s="121">
        <f>消費税調整!G134</f>
        <v>-5.8495767493441419E-3</v>
      </c>
      <c r="C134">
        <f ca="1">+Sheet1!CZ134</f>
        <v>-2.2228289055299067E-3</v>
      </c>
      <c r="D134">
        <f ca="1">+Sheet1!DB134</f>
        <v>-9.4415205670038086E-3</v>
      </c>
      <c r="E134">
        <f>+Sheet1!CS134</f>
        <v>-8.3100984230307393E-4</v>
      </c>
      <c r="F134">
        <f ca="1">+Sheet1!CU134</f>
        <v>6.7118136308454562E-3</v>
      </c>
      <c r="G134">
        <f ca="1">+Sheet1!CV134</f>
        <v>4.4381420820664715E-2</v>
      </c>
      <c r="H134">
        <f>+Sheet1!CT134</f>
        <v>1.0107280891218871E-2</v>
      </c>
      <c r="I134">
        <f ca="1">+Sheet1!FY134</f>
        <v>3.6905179072239083E-3</v>
      </c>
      <c r="J134">
        <f ca="1">+Sheet1!GE134</f>
        <v>-7.293730946255469E-3</v>
      </c>
      <c r="K134">
        <f>+(1+Sheet1!FC134/100)^(1/4)-1</f>
        <v>1.957758335637827E-4</v>
      </c>
      <c r="L134">
        <f>+Sheet1!FT134</f>
        <v>-0.11632107745738982</v>
      </c>
      <c r="M134">
        <f>+Sheet1!FU134</f>
        <v>-9.0330045965441266E-2</v>
      </c>
      <c r="N134">
        <f ca="1">+Sheet1!IL134</f>
        <v>-8.8584136043613412E-3</v>
      </c>
      <c r="O134">
        <f ca="1">+Sheet1!CW134</f>
        <v>2.1848318120134588E-2</v>
      </c>
      <c r="P134" s="123">
        <f ca="1">+Sheet1!EZ134</f>
        <v>3.3140380772585598E-3</v>
      </c>
      <c r="Q134">
        <f>+Sheet1!IY134</f>
        <v>-1.7805460887669999E-2</v>
      </c>
      <c r="R134" s="1">
        <f>+Sheet1!JB134</f>
        <v>3.3105911922778688</v>
      </c>
      <c r="S134">
        <f ca="1">+Sheet1!JE134</f>
        <v>-3.5947147921835648E-2</v>
      </c>
      <c r="T134">
        <f>+Sheet1!CY134</f>
        <v>-4.1882287443985476E-3</v>
      </c>
      <c r="U134">
        <f ca="1">安全金利!K132</f>
        <v>1.2113264570068338E-5</v>
      </c>
      <c r="V134">
        <f>Sheet1!GJ154</f>
        <v>-3.7243260694960925E-3</v>
      </c>
      <c r="X134" t="s">
        <v>373</v>
      </c>
      <c r="Y134">
        <f t="shared" si="111"/>
        <v>-6.1644523350010416E-3</v>
      </c>
      <c r="Z134">
        <f t="shared" ca="1" si="112"/>
        <v>-4.5543483497110663E-3</v>
      </c>
      <c r="AA134">
        <f t="shared" ca="1" si="113"/>
        <v>-7.0261182150195209E-3</v>
      </c>
      <c r="AB134">
        <f t="shared" si="114"/>
        <v>-5.9554203329855501E-3</v>
      </c>
      <c r="AC134">
        <f t="shared" ca="1" si="115"/>
        <v>3.2704163082460033E-3</v>
      </c>
      <c r="AD134">
        <f t="shared" ca="1" si="116"/>
        <v>3.5764946280858252E-2</v>
      </c>
      <c r="AE134">
        <f t="shared" si="117"/>
        <v>3.3301832011366382E-3</v>
      </c>
      <c r="AF134">
        <f t="shared" ca="1" si="118"/>
        <v>-1.9994463999664981E-3</v>
      </c>
      <c r="AG134">
        <f t="shared" ca="1" si="105"/>
        <v>-7.22468293671684E-3</v>
      </c>
      <c r="AH134" s="121">
        <f t="shared" si="99"/>
        <v>1.957758335637827E-4</v>
      </c>
      <c r="AI134">
        <f t="shared" ca="1" si="119"/>
        <v>-0.12192570993104861</v>
      </c>
      <c r="AJ134">
        <f t="shared" ca="1" si="120"/>
        <v>-0.10506729363811315</v>
      </c>
      <c r="AK134">
        <f t="shared" ca="1" si="121"/>
        <v>-1.5544748109483406E-2</v>
      </c>
      <c r="AL134">
        <f t="shared" ca="1" si="122"/>
        <v>1.4417436490866426E-2</v>
      </c>
      <c r="AM134">
        <f t="shared" ca="1" si="123"/>
        <v>1.3313349153107256E-3</v>
      </c>
      <c r="AN134">
        <f t="shared" si="124"/>
        <v>-1.7028274883640799E-2</v>
      </c>
      <c r="AO134">
        <f t="shared" si="125"/>
        <v>0.21151650193511173</v>
      </c>
      <c r="AP134">
        <f t="shared" ca="1" si="126"/>
        <v>-4.3175040384421715E-2</v>
      </c>
      <c r="AQ134">
        <f t="shared" si="108"/>
        <v>-2.8912252756748838E-3</v>
      </c>
      <c r="AR134">
        <f t="shared" ca="1" si="109"/>
        <v>1.2113264570068338E-5</v>
      </c>
      <c r="AS134">
        <f t="shared" si="110"/>
        <v>-3.522098536990322E-3</v>
      </c>
      <c r="AT134" s="123">
        <v>1.6558390744991769E-4</v>
      </c>
      <c r="AU134" s="123">
        <v>1.5465188398544605E-4</v>
      </c>
      <c r="AV134" s="123">
        <v>1.4528136391289692E-4</v>
      </c>
      <c r="AW134" s="123">
        <v>1.6714568640385785E-4</v>
      </c>
      <c r="AX134" s="123" t="s">
        <v>1789</v>
      </c>
      <c r="AY134" s="123" t="s">
        <v>1789</v>
      </c>
      <c r="AZ134" s="123" t="s">
        <v>1789</v>
      </c>
      <c r="BA134" s="123" t="s">
        <v>1789</v>
      </c>
      <c r="BB134" s="123">
        <v>1.7026915407769572E-4</v>
      </c>
      <c r="BC134" s="123">
        <v>1.7339260224180642E-4</v>
      </c>
      <c r="BD134" s="123">
        <v>1.7651603089774426E-4</v>
      </c>
      <c r="BE134" s="123">
        <v>1.8666726700189429E-4</v>
      </c>
      <c r="BF134" s="123">
        <v>1.9135230756472943E-4</v>
      </c>
      <c r="BG134" s="123">
        <v>1.9603730423622956E-4</v>
      </c>
      <c r="BH134" s="123">
        <v>2.007222570155065E-4</v>
      </c>
      <c r="BI134" s="123">
        <v>3.0692208422955503E-4</v>
      </c>
      <c r="BP134" s="123">
        <f t="shared" si="127"/>
        <v>1.6960983277706464E-3</v>
      </c>
      <c r="BQ134" s="123">
        <f t="shared" ca="1" si="128"/>
        <v>1.7082115923407147E-3</v>
      </c>
    </row>
    <row r="135" spans="1:69" x14ac:dyDescent="0.15">
      <c r="A135" t="s">
        <v>374</v>
      </c>
      <c r="B135" s="121">
        <f>消費税調整!G135</f>
        <v>-1.5003224942068637E-3</v>
      </c>
      <c r="C135">
        <f ca="1">+Sheet1!CZ135</f>
        <v>-6.2596344457718119E-3</v>
      </c>
      <c r="D135">
        <f ca="1">+Sheet1!DB135</f>
        <v>-7.4395003643618965E-3</v>
      </c>
      <c r="E135">
        <f>+Sheet1!CS135</f>
        <v>-4.6324918132262623E-4</v>
      </c>
      <c r="F135">
        <f ca="1">+Sheet1!CU135</f>
        <v>6.3417328904405803E-4</v>
      </c>
      <c r="G135">
        <f ca="1">+Sheet1!CV135</f>
        <v>1.3024112523695111E-2</v>
      </c>
      <c r="H135">
        <f>+Sheet1!CT135</f>
        <v>-1.3837791180850636E-3</v>
      </c>
      <c r="I135">
        <f ca="1">+Sheet1!FY135</f>
        <v>7.3999888127210785E-3</v>
      </c>
      <c r="J135">
        <f ca="1">+Sheet1!GE135</f>
        <v>-3.2278721503634115E-3</v>
      </c>
      <c r="K135">
        <f>+(1+Sheet1!FC135/100)^(1/4)-1</f>
        <v>2.124322991903238E-4</v>
      </c>
      <c r="L135">
        <f>+Sheet1!FT135</f>
        <v>3.7956444529997593E-2</v>
      </c>
      <c r="M135">
        <f>+Sheet1!FU135</f>
        <v>-3.7219670371519985E-2</v>
      </c>
      <c r="N135">
        <f ca="1">+Sheet1!IL135</f>
        <v>-1.6414735836993259E-3</v>
      </c>
      <c r="O135">
        <f ca="1">+Sheet1!CW135</f>
        <v>3.6310662627012011E-3</v>
      </c>
      <c r="P135" s="123">
        <f ca="1">+Sheet1!EZ135</f>
        <v>1.0281810152696096E-3</v>
      </c>
      <c r="Q135">
        <f>+Sheet1!IY135</f>
        <v>-2.7529648929555929E-2</v>
      </c>
      <c r="R135" s="1">
        <f>+Sheet1!JB135</f>
        <v>3.3336453937997419</v>
      </c>
      <c r="S135">
        <f ca="1">+Sheet1!JE135</f>
        <v>3.5874434310259181E-3</v>
      </c>
      <c r="T135">
        <f>+Sheet1!CY135</f>
        <v>-4.6087622377114848E-3</v>
      </c>
      <c r="U135">
        <f ca="1">安全金利!K133</f>
        <v>5.932148826848227E-5</v>
      </c>
      <c r="V135">
        <f>Sheet1!GJ155</f>
        <v>-3.6193625906740111E-3</v>
      </c>
      <c r="X135" t="s">
        <v>374</v>
      </c>
      <c r="Y135">
        <f t="shared" si="111"/>
        <v>-1.8151980798637632E-3</v>
      </c>
      <c r="Z135">
        <f t="shared" ca="1" si="112"/>
        <v>-8.5911538899529714E-3</v>
      </c>
      <c r="AA135">
        <f t="shared" ca="1" si="113"/>
        <v>-5.0240980123776088E-3</v>
      </c>
      <c r="AB135">
        <f t="shared" si="114"/>
        <v>-5.5876596720051018E-3</v>
      </c>
      <c r="AC135">
        <f t="shared" ca="1" si="115"/>
        <v>-2.8072240335553951E-3</v>
      </c>
      <c r="AD135">
        <f t="shared" ca="1" si="116"/>
        <v>4.4076379838886466E-3</v>
      </c>
      <c r="AE135">
        <f t="shared" si="117"/>
        <v>-8.1608768081672962E-3</v>
      </c>
      <c r="AF135">
        <f t="shared" ca="1" si="118"/>
        <v>1.7100245055306721E-3</v>
      </c>
      <c r="AG135">
        <f t="shared" ca="1" si="105"/>
        <v>-3.1588241408247821E-3</v>
      </c>
      <c r="AH135" s="121">
        <f t="shared" si="99"/>
        <v>2.124322991903238E-4</v>
      </c>
      <c r="AI135">
        <f t="shared" ca="1" si="119"/>
        <v>3.2351812056338802E-2</v>
      </c>
      <c r="AJ135">
        <f t="shared" ca="1" si="120"/>
        <v>-5.1956918044191863E-2</v>
      </c>
      <c r="AK135">
        <f t="shared" ca="1" si="121"/>
        <v>-8.3278080888213903E-3</v>
      </c>
      <c r="AL135">
        <f t="shared" ca="1" si="122"/>
        <v>-3.7998153665669602E-3</v>
      </c>
      <c r="AM135">
        <f t="shared" ca="1" si="123"/>
        <v>-9.5452214667822465E-4</v>
      </c>
      <c r="AN135">
        <f t="shared" si="124"/>
        <v>-2.6752462925526729E-2</v>
      </c>
      <c r="AO135">
        <f t="shared" si="125"/>
        <v>0.23457070345698483</v>
      </c>
      <c r="AP135">
        <f t="shared" ca="1" si="126"/>
        <v>-3.6404490315601447E-3</v>
      </c>
      <c r="AQ135">
        <f t="shared" si="108"/>
        <v>-3.3117587689878211E-3</v>
      </c>
      <c r="AR135">
        <f t="shared" ca="1" si="109"/>
        <v>5.932148826848227E-5</v>
      </c>
      <c r="AS135">
        <f t="shared" si="110"/>
        <v>-3.4171350581682406E-3</v>
      </c>
      <c r="AT135" s="123">
        <v>1.7370513423831113E-4</v>
      </c>
      <c r="AU135" s="123">
        <v>1.5558973788309949E-4</v>
      </c>
      <c r="AV135" s="123">
        <v>1.3684901381050274E-4</v>
      </c>
      <c r="AW135" s="123">
        <v>1.7276781935615659E-4</v>
      </c>
      <c r="AX135" s="123" t="s">
        <v>1789</v>
      </c>
      <c r="AY135" s="123" t="s">
        <v>1789</v>
      </c>
      <c r="AZ135" s="123" t="s">
        <v>1789</v>
      </c>
      <c r="BA135" s="123" t="s">
        <v>1789</v>
      </c>
      <c r="BB135" s="123">
        <v>1.7589123435679532E-4</v>
      </c>
      <c r="BC135" s="123">
        <v>1.7901462984881711E-4</v>
      </c>
      <c r="BD135" s="123">
        <v>1.8213800583311013E-4</v>
      </c>
      <c r="BE135" s="123">
        <v>1.7261155624614943E-4</v>
      </c>
      <c r="BF135" s="123">
        <v>1.7292389520973117E-4</v>
      </c>
      <c r="BG135" s="123">
        <v>1.7323623397924592E-4</v>
      </c>
      <c r="BH135" s="123">
        <v>1.7354857255269529E-4</v>
      </c>
      <c r="BI135" s="123">
        <v>3.5456055518201524E-4</v>
      </c>
      <c r="BP135" s="123">
        <f t="shared" ref="BP135:BP152" si="129">AH135-B136</f>
        <v>6.2717516419105528E-4</v>
      </c>
      <c r="BQ135" s="123">
        <f t="shared" ref="BQ135:BQ152" ca="1" si="130">BP135+U135</f>
        <v>6.8649665245953755E-4</v>
      </c>
    </row>
    <row r="136" spans="1:69" x14ac:dyDescent="0.15">
      <c r="A136" t="s">
        <v>375</v>
      </c>
      <c r="B136" s="121">
        <f>消費税調整!G136</f>
        <v>-4.1474286500073153E-4</v>
      </c>
      <c r="C136">
        <f ca="1">+Sheet1!CZ136</f>
        <v>3.7659116484777193E-3</v>
      </c>
      <c r="D136">
        <f ca="1">+Sheet1!DB136</f>
        <v>-1.4301929972409073E-3</v>
      </c>
      <c r="E136">
        <f>+Sheet1!CS136</f>
        <v>4.9349145224947041E-3</v>
      </c>
      <c r="F136">
        <f ca="1">+Sheet1!CU136</f>
        <v>1.1210461220485734E-2</v>
      </c>
      <c r="G136">
        <f ca="1">+Sheet1!CV136</f>
        <v>-3.0145694872101222E-2</v>
      </c>
      <c r="H136">
        <f>+Sheet1!CT136</f>
        <v>1.8805925694935443E-3</v>
      </c>
      <c r="I136">
        <f ca="1">+Sheet1!FY136</f>
        <v>-1.3680000179279814E-2</v>
      </c>
      <c r="J136">
        <f ca="1">+Sheet1!GE136</f>
        <v>1.3641539636532351E-2</v>
      </c>
      <c r="K136">
        <f>+(1+Sheet1!FC136/100)^(1/4)-1</f>
        <v>2.1076669007347171E-4</v>
      </c>
      <c r="L136">
        <f>+Sheet1!FT136</f>
        <v>0.11047781730549543</v>
      </c>
      <c r="M136">
        <f>+Sheet1!FU136</f>
        <v>0.14009093159102784</v>
      </c>
      <c r="N136">
        <f ca="1">+Sheet1!IL136</f>
        <v>-2.2134281793142925E-3</v>
      </c>
      <c r="O136">
        <f ca="1">+Sheet1!CW136</f>
        <v>-9.2026976851927473E-3</v>
      </c>
      <c r="P136" s="123">
        <f ca="1">+Sheet1!EZ136</f>
        <v>-4.3724783404515671E-3</v>
      </c>
      <c r="Q136">
        <f>+Sheet1!IY136</f>
        <v>-1.2963139254962787E-2</v>
      </c>
      <c r="R136" s="1">
        <f>+Sheet1!JB136</f>
        <v>3.4318773937828451</v>
      </c>
      <c r="S136">
        <f ca="1">+Sheet1!JE136</f>
        <v>7.6881108099043929E-4</v>
      </c>
      <c r="T136">
        <f>+Sheet1!CY136</f>
        <v>-9.4418025903657396E-4</v>
      </c>
      <c r="U136">
        <f ca="1">安全金利!K134</f>
        <v>6.6407220675968048E-5</v>
      </c>
      <c r="V136">
        <f>Sheet1!GJ156</f>
        <v>-3.6791591897439579E-3</v>
      </c>
      <c r="X136" t="s">
        <v>375</v>
      </c>
      <c r="Y136">
        <f t="shared" si="111"/>
        <v>-7.2961845065763102E-4</v>
      </c>
      <c r="Z136">
        <f t="shared" ca="1" si="112"/>
        <v>1.4343922042965597E-3</v>
      </c>
      <c r="AA136">
        <f t="shared" ca="1" si="113"/>
        <v>9.8520935474337998E-4</v>
      </c>
      <c r="AB136">
        <f t="shared" si="114"/>
        <v>-1.8949596818777174E-4</v>
      </c>
      <c r="AC136">
        <f t="shared" ca="1" si="115"/>
        <v>7.7690638978862806E-3</v>
      </c>
      <c r="AD136">
        <f t="shared" ca="1" si="116"/>
        <v>-3.8762169411907688E-2</v>
      </c>
      <c r="AE136">
        <f t="shared" si="117"/>
        <v>-4.896505120588689E-3</v>
      </c>
      <c r="AF136">
        <f t="shared" ca="1" si="118"/>
        <v>-1.9369964486470222E-2</v>
      </c>
      <c r="AG136">
        <f t="shared" ca="1" si="105"/>
        <v>1.3710587646070979E-2</v>
      </c>
      <c r="AH136" s="121">
        <f t="shared" si="99"/>
        <v>2.1076669007347171E-4</v>
      </c>
      <c r="AI136">
        <f t="shared" ca="1" si="119"/>
        <v>0.10487318483183664</v>
      </c>
      <c r="AJ136">
        <f t="shared" ca="1" si="120"/>
        <v>0.12535368391835597</v>
      </c>
      <c r="AK136">
        <f t="shared" ca="1" si="121"/>
        <v>-8.8997626844363568E-3</v>
      </c>
      <c r="AL136">
        <f t="shared" ca="1" si="122"/>
        <v>-1.6633579314460908E-2</v>
      </c>
      <c r="AM136">
        <f t="shared" ca="1" si="123"/>
        <v>-6.3551815023994013E-3</v>
      </c>
      <c r="AN136">
        <f t="shared" si="124"/>
        <v>-1.2185953250933589E-2</v>
      </c>
      <c r="AO136">
        <f t="shared" si="125"/>
        <v>0.332802703440088</v>
      </c>
      <c r="AP136">
        <f t="shared" ca="1" si="126"/>
        <v>-6.4590813815956234E-3</v>
      </c>
      <c r="AQ136">
        <f t="shared" si="108"/>
        <v>3.5282320968709E-4</v>
      </c>
      <c r="AR136">
        <f t="shared" ca="1" si="109"/>
        <v>6.6407220675968048E-5</v>
      </c>
      <c r="AS136">
        <f t="shared" si="110"/>
        <v>-3.4769316572381874E-3</v>
      </c>
      <c r="AT136" s="123">
        <v>1.3747414681675174E-4</v>
      </c>
      <c r="AU136" s="123">
        <v>1.3903423347350063E-4</v>
      </c>
      <c r="AV136" s="123">
        <v>1.2341611472166392E-4</v>
      </c>
      <c r="AW136" s="123">
        <v>1.4100147967743837E-4</v>
      </c>
      <c r="AX136" s="123" t="s">
        <v>1789</v>
      </c>
      <c r="AY136" s="123" t="s">
        <v>1789</v>
      </c>
      <c r="AZ136" s="123" t="s">
        <v>1789</v>
      </c>
      <c r="BA136" s="123" t="s">
        <v>1789</v>
      </c>
      <c r="BB136" s="123">
        <v>1.3866498727588272E-4</v>
      </c>
      <c r="BC136" s="123">
        <v>1.3632848395772612E-4</v>
      </c>
      <c r="BD136" s="123">
        <v>1.3399196972252447E-4</v>
      </c>
      <c r="BE136" s="123">
        <v>1.5268397443746196E-4</v>
      </c>
      <c r="BF136" s="123">
        <v>1.5502044500470546E-4</v>
      </c>
      <c r="BG136" s="123">
        <v>1.5735690465579211E-4</v>
      </c>
      <c r="BH136" s="123">
        <v>1.5969335339005575E-4</v>
      </c>
      <c r="BI136" s="123">
        <v>3.9050585144484451E-4</v>
      </c>
      <c r="BP136" s="123">
        <f t="shared" si="129"/>
        <v>1.254283697490269E-3</v>
      </c>
      <c r="BQ136" s="123">
        <f t="shared" ca="1" si="130"/>
        <v>1.3206909181662371E-3</v>
      </c>
    </row>
    <row r="137" spans="1:69" x14ac:dyDescent="0.15">
      <c r="A137" t="s">
        <v>1042</v>
      </c>
      <c r="B137" s="121">
        <f>消費税調整!G137</f>
        <v>-1.0435170074167973E-3</v>
      </c>
      <c r="C137">
        <f ca="1">+Sheet1!CZ137</f>
        <v>8.152100707848444E-5</v>
      </c>
      <c r="D137">
        <f ca="1">+Sheet1!DB137</f>
        <v>3.5672172061343584E-3</v>
      </c>
      <c r="E137">
        <f>+Sheet1!CS137</f>
        <v>1.6059718993514535E-2</v>
      </c>
      <c r="F137">
        <f ca="1">+Sheet1!CU137</f>
        <v>1.2836979122622128E-2</v>
      </c>
      <c r="G137">
        <f ca="1">+Sheet1!CV137</f>
        <v>5.7912056294992575E-2</v>
      </c>
      <c r="H137">
        <f>+Sheet1!CT137</f>
        <v>-2.8159701687791969E-3</v>
      </c>
      <c r="I137">
        <f ca="1">+Sheet1!FY137</f>
        <v>2.3586695276320457E-2</v>
      </c>
      <c r="J137">
        <f ca="1">+Sheet1!GE137</f>
        <v>-1.4120824202116885E-2</v>
      </c>
      <c r="K137">
        <f>+(1+Sheet1!FC137/100)^(1/4)-1</f>
        <v>2.0660263087690645E-4</v>
      </c>
      <c r="L137">
        <f>+Sheet1!FT137</f>
        <v>0.23543753021013741</v>
      </c>
      <c r="M137">
        <f>+Sheet1!FU137</f>
        <v>0.19680766972333741</v>
      </c>
      <c r="N137">
        <f ca="1">+Sheet1!IL137</f>
        <v>1.9324839732654846E-2</v>
      </c>
      <c r="O137">
        <f ca="1">+Sheet1!CW137</f>
        <v>1.8042745659864332E-2</v>
      </c>
      <c r="P137" s="123">
        <f ca="1">+Sheet1!EZ137</f>
        <v>2.4403591816485506E-2</v>
      </c>
      <c r="Q137">
        <f>+Sheet1!IY137</f>
        <v>1.2752871160993997E-2</v>
      </c>
      <c r="R137" s="1">
        <f>+Sheet1!JB137</f>
        <v>3.2922288452486113</v>
      </c>
      <c r="S137">
        <f ca="1">+Sheet1!JE137</f>
        <v>1.5634171409815715E-2</v>
      </c>
      <c r="T137">
        <f>+Sheet1!CY137</f>
        <v>7.0998457815597887E-3</v>
      </c>
      <c r="U137">
        <f ca="1">安全金利!K135</f>
        <v>-1.0626333872165716E-4</v>
      </c>
      <c r="V137">
        <f>Sheet1!GJ157</f>
        <v>-4.032318402453188E-3</v>
      </c>
      <c r="X137" t="s">
        <v>1042</v>
      </c>
      <c r="Y137">
        <f t="shared" si="111"/>
        <v>-1.3583925930736969E-3</v>
      </c>
      <c r="Z137">
        <f t="shared" ca="1" si="112"/>
        <v>-2.2499984371026753E-3</v>
      </c>
      <c r="AA137">
        <f t="shared" ca="1" si="113"/>
        <v>5.9826195581186457E-3</v>
      </c>
      <c r="AB137">
        <f t="shared" si="114"/>
        <v>1.0935308502832058E-2</v>
      </c>
      <c r="AC137">
        <f t="shared" ca="1" si="115"/>
        <v>9.3955818000226749E-3</v>
      </c>
      <c r="AD137">
        <f t="shared" ca="1" si="116"/>
        <v>4.9295581755186113E-2</v>
      </c>
      <c r="AE137">
        <f t="shared" si="117"/>
        <v>-9.5930678588614302E-3</v>
      </c>
      <c r="AF137">
        <f t="shared" ca="1" si="118"/>
        <v>1.789673096913005E-2</v>
      </c>
      <c r="AG137">
        <f t="shared" ca="1" si="105"/>
        <v>-1.4051776192578256E-2</v>
      </c>
      <c r="AH137" s="121">
        <f t="shared" ref="AH137:AH152" si="131">+K137-AH$1</f>
        <v>2.0660263087690645E-4</v>
      </c>
      <c r="AI137">
        <f t="shared" ca="1" si="119"/>
        <v>0.22983289773647861</v>
      </c>
      <c r="AJ137">
        <f t="shared" ca="1" si="120"/>
        <v>0.18207042205066554</v>
      </c>
      <c r="AK137">
        <f t="shared" ca="1" si="121"/>
        <v>1.2638505227532782E-2</v>
      </c>
      <c r="AL137">
        <f t="shared" ca="1" si="122"/>
        <v>1.061186403059617E-2</v>
      </c>
      <c r="AM137">
        <f t="shared" ca="1" si="123"/>
        <v>2.2420888654537674E-2</v>
      </c>
      <c r="AN137">
        <f t="shared" si="124"/>
        <v>1.3530057165023195E-2</v>
      </c>
      <c r="AO137">
        <f t="shared" si="125"/>
        <v>0.19315415490585419</v>
      </c>
      <c r="AP137">
        <f t="shared" ca="1" si="126"/>
        <v>8.406278947229652E-3</v>
      </c>
      <c r="AQ137">
        <f t="shared" si="108"/>
        <v>8.3968492502834533E-3</v>
      </c>
      <c r="AR137">
        <f t="shared" ca="1" si="109"/>
        <v>-1.0626333872165716E-4</v>
      </c>
      <c r="AS137">
        <f t="shared" si="110"/>
        <v>-3.8300908699474175E-3</v>
      </c>
      <c r="AT137" s="123">
        <v>1.3997183322955742E-4</v>
      </c>
      <c r="AU137" s="123">
        <v>1.4621809591952584E-4</v>
      </c>
      <c r="AV137" s="123">
        <v>1.3872146915039352E-4</v>
      </c>
      <c r="AW137" s="123">
        <v>1.5933705405135612E-4</v>
      </c>
      <c r="AX137" s="123" t="s">
        <v>1789</v>
      </c>
      <c r="AY137" s="123" t="s">
        <v>1789</v>
      </c>
      <c r="AZ137" s="123" t="s">
        <v>1789</v>
      </c>
      <c r="BA137" s="123" t="s">
        <v>1789</v>
      </c>
      <c r="BB137" s="123">
        <v>1.630853112455366E-4</v>
      </c>
      <c r="BC137" s="123">
        <v>1.6683354034552345E-4</v>
      </c>
      <c r="BD137" s="123">
        <v>1.7058174135131665E-4</v>
      </c>
      <c r="BE137" s="123">
        <v>1.897915705602049E-4</v>
      </c>
      <c r="BF137" s="123">
        <v>1.9697536671303695E-4</v>
      </c>
      <c r="BG137" s="123">
        <v>2.0415905966864045E-4</v>
      </c>
      <c r="BH137" s="123">
        <v>2.1134264942612724E-4</v>
      </c>
      <c r="BI137" s="123">
        <v>4.0532294797768209E-4</v>
      </c>
      <c r="BP137" s="123">
        <f t="shared" si="129"/>
        <v>1.2315738461445762E-3</v>
      </c>
      <c r="BQ137" s="123">
        <f t="shared" ca="1" si="130"/>
        <v>1.125310507422919E-3</v>
      </c>
    </row>
    <row r="138" spans="1:69" x14ac:dyDescent="0.15">
      <c r="A138" t="s">
        <v>1043</v>
      </c>
      <c r="B138" s="121">
        <f>消費税調整!G138</f>
        <v>-1.0249712152676697E-3</v>
      </c>
      <c r="C138">
        <f ca="1">+Sheet1!CZ138</f>
        <v>-1.4047110142540572E-3</v>
      </c>
      <c r="D138">
        <f ca="1">+Sheet1!DB138</f>
        <v>1.5839261827606534E-3</v>
      </c>
      <c r="E138">
        <f>+Sheet1!CS138</f>
        <v>1.3073209312228155E-2</v>
      </c>
      <c r="F138">
        <f ca="1">+Sheet1!CU138</f>
        <v>9.8694390652351773E-3</v>
      </c>
      <c r="G138">
        <f ca="1">+Sheet1!CV138</f>
        <v>3.2809381590308481E-2</v>
      </c>
      <c r="H138">
        <f>+Sheet1!CT138</f>
        <v>4.7443293081099056E-2</v>
      </c>
      <c r="I138">
        <f ca="1">+Sheet1!FY138</f>
        <v>-1.1044400914254619E-2</v>
      </c>
      <c r="J138">
        <f ca="1">+Sheet1!GE138</f>
        <v>2.0648381146902567E-2</v>
      </c>
      <c r="K138">
        <f>+(1+Sheet1!FC138/100)^(1/4)-1</f>
        <v>1.8245006188877255E-4</v>
      </c>
      <c r="L138">
        <f>+Sheet1!FT138</f>
        <v>-1.6722703643303638E-2</v>
      </c>
      <c r="M138">
        <f>+Sheet1!FU138</f>
        <v>9.3338415612592124E-2</v>
      </c>
      <c r="N138">
        <f ca="1">+Sheet1!IL138</f>
        <v>1.653475977231109E-2</v>
      </c>
      <c r="O138">
        <f ca="1">+Sheet1!CW138</f>
        <v>4.2340697127732009E-2</v>
      </c>
      <c r="P138" s="123">
        <f ca="1">+Sheet1!EZ138</f>
        <v>-1.2848378490480205E-3</v>
      </c>
      <c r="Q138">
        <f>+Sheet1!IY138</f>
        <v>7.7312579357864848E-3</v>
      </c>
      <c r="R138" s="1">
        <f>+Sheet1!JB138</f>
        <v>3.1401090551533026</v>
      </c>
      <c r="S138">
        <f ca="1">+Sheet1!JE138</f>
        <v>-8.5819052791619149E-3</v>
      </c>
      <c r="T138">
        <f>+Sheet1!CY138</f>
        <v>-5.4609881753938435E-4</v>
      </c>
      <c r="U138">
        <f ca="1">安全金利!K136</f>
        <v>1.5244767677691229E-4</v>
      </c>
      <c r="V138">
        <f>Sheet1!GJ158</f>
        <v>-3.4440735584631349E-3</v>
      </c>
      <c r="X138" t="s">
        <v>1043</v>
      </c>
      <c r="Y138">
        <f t="shared" si="111"/>
        <v>-1.3398468009245693E-3</v>
      </c>
      <c r="Z138">
        <f t="shared" ca="1" si="112"/>
        <v>-3.736230458435217E-3</v>
      </c>
      <c r="AA138">
        <f t="shared" ca="1" si="113"/>
        <v>3.9993285347449409E-3</v>
      </c>
      <c r="AB138">
        <f t="shared" si="114"/>
        <v>7.9487988215456787E-3</v>
      </c>
      <c r="AC138">
        <f t="shared" ca="1" si="115"/>
        <v>6.4280417426357244E-3</v>
      </c>
      <c r="AD138">
        <f t="shared" ca="1" si="116"/>
        <v>2.4192907050502019E-2</v>
      </c>
      <c r="AE138">
        <f t="shared" si="117"/>
        <v>4.0666195391016825E-2</v>
      </c>
      <c r="AF138">
        <f t="shared" ca="1" si="118"/>
        <v>-1.6734365221445027E-2</v>
      </c>
      <c r="AG138">
        <f t="shared" ca="1" si="105"/>
        <v>2.0717429156441196E-2</v>
      </c>
      <c r="AH138" s="121">
        <f t="shared" si="131"/>
        <v>1.8245006188877255E-4</v>
      </c>
      <c r="AI138">
        <f t="shared" ca="1" si="119"/>
        <v>-2.2327336116962433E-2</v>
      </c>
      <c r="AJ138">
        <f t="shared" ca="1" si="120"/>
        <v>7.8601167939920238E-2</v>
      </c>
      <c r="AK138">
        <f t="shared" ca="1" si="121"/>
        <v>9.8484252671890253E-3</v>
      </c>
      <c r="AL138">
        <f t="shared" ca="1" si="122"/>
        <v>3.490981549846385E-2</v>
      </c>
      <c r="AM138">
        <f t="shared" ca="1" si="123"/>
        <v>-3.2675410109958549E-3</v>
      </c>
      <c r="AN138">
        <f t="shared" si="124"/>
        <v>8.5084439398156828E-3</v>
      </c>
      <c r="AO138">
        <f t="shared" si="125"/>
        <v>4.1034364810545565E-2</v>
      </c>
      <c r="AP138">
        <f t="shared" ca="1" si="126"/>
        <v>-1.5809797741747976E-2</v>
      </c>
      <c r="AQ138">
        <f t="shared" si="108"/>
        <v>7.5090465118427961E-4</v>
      </c>
      <c r="AR138">
        <f t="shared" ca="1" si="109"/>
        <v>1.5244767677691229E-4</v>
      </c>
      <c r="AS138">
        <f t="shared" si="110"/>
        <v>-3.2418460259573643E-3</v>
      </c>
      <c r="AT138" s="123">
        <v>2.2617365631538711E-4</v>
      </c>
      <c r="AU138" s="123">
        <v>2.1524299687669668E-4</v>
      </c>
      <c r="AV138" s="123">
        <v>2.1461840086867134E-4</v>
      </c>
      <c r="AW138" s="123">
        <v>3.0065722400030026E-4</v>
      </c>
      <c r="AX138" s="123" t="s">
        <v>1789</v>
      </c>
      <c r="AY138" s="123" t="s">
        <v>1789</v>
      </c>
      <c r="AZ138" s="123" t="s">
        <v>1789</v>
      </c>
      <c r="BA138" s="123" t="s">
        <v>1789</v>
      </c>
      <c r="BB138" s="123">
        <v>3.3469307253053415E-4</v>
      </c>
      <c r="BC138" s="123">
        <v>3.6872660468278973E-4</v>
      </c>
      <c r="BD138" s="123">
        <v>4.0275782077148214E-4</v>
      </c>
      <c r="BE138" s="123">
        <v>4.3819189529137326E-4</v>
      </c>
      <c r="BF138" s="123">
        <v>4.72530586369313E-4</v>
      </c>
      <c r="BG138" s="123">
        <v>5.0686691966261854E-4</v>
      </c>
      <c r="BH138" s="123">
        <v>5.412008954939207E-4</v>
      </c>
      <c r="BI138" s="123">
        <v>9.5305356692709786E-4</v>
      </c>
      <c r="BP138" s="123">
        <f t="shared" si="129"/>
        <v>-1.6004316672964202E-3</v>
      </c>
      <c r="BQ138" s="123">
        <f t="shared" ca="1" si="130"/>
        <v>-1.4479839905195079E-3</v>
      </c>
    </row>
    <row r="139" spans="1:69" x14ac:dyDescent="0.15">
      <c r="A139" t="s">
        <v>1044</v>
      </c>
      <c r="B139" s="121">
        <f>消費税調整!G139</f>
        <v>1.7828817291851927E-3</v>
      </c>
      <c r="C139">
        <f ca="1">+Sheet1!CZ139</f>
        <v>3.240308849109553E-3</v>
      </c>
      <c r="D139">
        <f ca="1">+Sheet1!DB139</f>
        <v>2.8418052468100917E-3</v>
      </c>
      <c r="E139">
        <f>+Sheet1!CS139</f>
        <v>9.712258974219963E-3</v>
      </c>
      <c r="F139">
        <f ca="1">+Sheet1!CU139</f>
        <v>3.2357083243323022E-3</v>
      </c>
      <c r="G139">
        <f ca="1">+Sheet1!CV139</f>
        <v>2.6507583439464369E-2</v>
      </c>
      <c r="H139">
        <f>+Sheet1!CT139</f>
        <v>2.3274918072846009E-2</v>
      </c>
      <c r="I139">
        <f ca="1">+Sheet1!FY139</f>
        <v>-1.2766614218535899E-3</v>
      </c>
      <c r="J139">
        <f ca="1">+Sheet1!GE139</f>
        <v>-2.3303328963833201E-3</v>
      </c>
      <c r="K139">
        <f>+(1+Sheet1!FC139/100)^(1/4)-1</f>
        <v>1.8161718347387001E-4</v>
      </c>
      <c r="L139">
        <f>+Sheet1!FT139</f>
        <v>3.4535650763318521E-2</v>
      </c>
      <c r="M139">
        <f>+Sheet1!FU139</f>
        <v>6.0968728944813727E-2</v>
      </c>
      <c r="N139">
        <f ca="1">+Sheet1!IL139</f>
        <v>1.7028287729767184E-2</v>
      </c>
      <c r="O139">
        <f ca="1">+Sheet1!CW139</f>
        <v>2.4397910117767957E-2</v>
      </c>
      <c r="P139" s="123">
        <f ca="1">+Sheet1!EZ139</f>
        <v>9.8221754458197186E-3</v>
      </c>
      <c r="Q139">
        <f>+Sheet1!IY139</f>
        <v>9.0661065578696472E-3</v>
      </c>
      <c r="R139" s="1">
        <f>+Sheet1!JB139</f>
        <v>3.0687420483460564</v>
      </c>
      <c r="S139">
        <f ca="1">+Sheet1!JE139</f>
        <v>7.5393407891693161E-3</v>
      </c>
      <c r="T139">
        <f>+Sheet1!CY139</f>
        <v>2.2012949425850377E-3</v>
      </c>
      <c r="U139">
        <f ca="1">安全金利!K137</f>
        <v>-9.1558562798077503E-6</v>
      </c>
      <c r="V139">
        <f>Sheet1!GJ159</f>
        <v>-3.1717442575999576E-3</v>
      </c>
      <c r="X139" t="s">
        <v>1044</v>
      </c>
      <c r="Y139">
        <f t="shared" si="111"/>
        <v>1.4680061435282934E-3</v>
      </c>
      <c r="Z139">
        <f t="shared" ca="1" si="112"/>
        <v>9.0878940492839346E-4</v>
      </c>
      <c r="AA139">
        <f t="shared" ca="1" si="113"/>
        <v>5.2572075987943785E-3</v>
      </c>
      <c r="AB139">
        <f t="shared" si="114"/>
        <v>4.5878484835374872E-3</v>
      </c>
      <c r="AC139">
        <f t="shared" ca="1" si="115"/>
        <v>-2.0568899826715068E-4</v>
      </c>
      <c r="AD139">
        <f t="shared" ca="1" si="116"/>
        <v>1.7891108899657907E-2</v>
      </c>
      <c r="AE139">
        <f t="shared" si="117"/>
        <v>1.6497820382763775E-2</v>
      </c>
      <c r="AF139">
        <f t="shared" ca="1" si="118"/>
        <v>-6.9666257290439959E-3</v>
      </c>
      <c r="AG139">
        <f t="shared" ca="1" si="105"/>
        <v>-2.2612848868446907E-3</v>
      </c>
      <c r="AH139" s="121">
        <f t="shared" si="131"/>
        <v>1.8161718347387001E-4</v>
      </c>
      <c r="AI139">
        <f t="shared" ca="1" si="119"/>
        <v>2.8931018289659726E-2</v>
      </c>
      <c r="AJ139">
        <f t="shared" ca="1" si="120"/>
        <v>4.6231481272141842E-2</v>
      </c>
      <c r="AK139">
        <f t="shared" ca="1" si="121"/>
        <v>1.0341953224645119E-2</v>
      </c>
      <c r="AL139">
        <f t="shared" ca="1" si="122"/>
        <v>1.6967028488499795E-2</v>
      </c>
      <c r="AM139">
        <f t="shared" ca="1" si="123"/>
        <v>7.8394722838718844E-3</v>
      </c>
      <c r="AN139">
        <f t="shared" si="124"/>
        <v>9.8432925618988452E-3</v>
      </c>
      <c r="AO139">
        <f t="shared" si="125"/>
        <v>-3.0332641996700715E-2</v>
      </c>
      <c r="AP139">
        <f t="shared" ca="1" si="126"/>
        <v>3.1144832658325326E-4</v>
      </c>
      <c r="AQ139">
        <f t="shared" si="108"/>
        <v>3.4982984113087019E-3</v>
      </c>
      <c r="AR139">
        <f t="shared" ca="1" si="109"/>
        <v>-9.1558562798077503E-6</v>
      </c>
      <c r="AS139">
        <f t="shared" si="110"/>
        <v>-2.9695167250941871E-3</v>
      </c>
      <c r="AT139" s="123">
        <v>1.6370981923796712E-4</v>
      </c>
      <c r="AU139" s="123">
        <v>1.8869725785619629E-4</v>
      </c>
      <c r="AV139" s="123">
        <v>2.036891067598301E-4</v>
      </c>
      <c r="AW139" s="123">
        <v>2.2180383247483171E-4</v>
      </c>
      <c r="AX139" s="123" t="s">
        <v>1789</v>
      </c>
      <c r="AY139" s="123" t="s">
        <v>1789</v>
      </c>
      <c r="AZ139" s="123" t="s">
        <v>1789</v>
      </c>
      <c r="BA139" s="123" t="s">
        <v>1789</v>
      </c>
      <c r="BB139" s="123">
        <v>2.3804394724002975E-4</v>
      </c>
      <c r="BC139" s="123">
        <v>2.5428353461798281E-4</v>
      </c>
      <c r="BD139" s="123">
        <v>2.7052259464355188E-4</v>
      </c>
      <c r="BE139" s="123">
        <v>3.7249293188734711E-4</v>
      </c>
      <c r="BF139" s="123">
        <v>4.0777533353097972E-4</v>
      </c>
      <c r="BG139" s="123">
        <v>4.4305524583521105E-4</v>
      </c>
      <c r="BH139" s="123">
        <v>4.7833266915131567E-4</v>
      </c>
      <c r="BI139" s="123">
        <v>5.3796590067012318E-4</v>
      </c>
      <c r="BP139" s="123">
        <f t="shared" si="129"/>
        <v>3.754896044012509E-4</v>
      </c>
      <c r="BQ139" s="123">
        <f t="shared" ca="1" si="130"/>
        <v>3.6633374812144315E-4</v>
      </c>
    </row>
    <row r="140" spans="1:69" x14ac:dyDescent="0.15">
      <c r="A140" t="s">
        <v>1045</v>
      </c>
      <c r="B140" s="121">
        <f>消費税調整!G140</f>
        <v>-1.9387242092738089E-4</v>
      </c>
      <c r="C140">
        <f ca="1">+Sheet1!CZ140</f>
        <v>4.4289486051562344E-3</v>
      </c>
      <c r="D140">
        <f ca="1">+Sheet1!DB140</f>
        <v>4.7780099984161819E-3</v>
      </c>
      <c r="E140">
        <f>+Sheet1!CS140</f>
        <v>2.2363071874897701E-3</v>
      </c>
      <c r="F140">
        <f ca="1">+Sheet1!CU140</f>
        <v>-2.189326162980113E-3</v>
      </c>
      <c r="G140">
        <f ca="1">+Sheet1!CV140</f>
        <v>3.6396103715847096E-2</v>
      </c>
      <c r="H140">
        <f>+Sheet1!CT140</f>
        <v>1.771312505386366E-2</v>
      </c>
      <c r="I140">
        <f ca="1">+Sheet1!FY140</f>
        <v>-8.4813665002155293E-3</v>
      </c>
      <c r="J140">
        <f ca="1">+Sheet1!GE140</f>
        <v>1.7154280793385927E-2</v>
      </c>
      <c r="K140">
        <f>+(1+Sheet1!FC140/100)^(1/4)-1</f>
        <v>1.8078430297818748E-4</v>
      </c>
      <c r="L140">
        <f>+Sheet1!FT140</f>
        <v>4.8891740386099641E-2</v>
      </c>
      <c r="M140">
        <f>+Sheet1!FU140</f>
        <v>9.3351988083673232E-2</v>
      </c>
      <c r="N140">
        <f ca="1">+Sheet1!IL140</f>
        <v>7.4707013224524959E-3</v>
      </c>
      <c r="O140">
        <f ca="1">+Sheet1!CW140</f>
        <v>2.4249892730339964E-2</v>
      </c>
      <c r="P140" s="123">
        <f ca="1">+Sheet1!EZ140</f>
        <v>-1.0319366469894826E-2</v>
      </c>
      <c r="Q140">
        <f>+Sheet1!IY140</f>
        <v>1.4745734571359262E-2</v>
      </c>
      <c r="R140" s="1">
        <f>+Sheet1!JB140</f>
        <v>2.8611261982352816</v>
      </c>
      <c r="S140">
        <f ca="1">+Sheet1!JE140</f>
        <v>-1.8928755231908588E-2</v>
      </c>
      <c r="T140">
        <f>+Sheet1!CY140</f>
        <v>2.5439663713473963E-3</v>
      </c>
      <c r="U140">
        <f ca="1">安全金利!K138</f>
        <v>1.1051898249947456E-4</v>
      </c>
      <c r="V140">
        <f>Sheet1!GJ160</f>
        <v>-3.2618599477097746E-3</v>
      </c>
      <c r="X140" t="s">
        <v>1045</v>
      </c>
      <c r="Y140">
        <f t="shared" si="111"/>
        <v>-5.0874800658428027E-4</v>
      </c>
      <c r="Z140">
        <f t="shared" ca="1" si="112"/>
        <v>2.0974291609750749E-3</v>
      </c>
      <c r="AA140">
        <f t="shared" ca="1" si="113"/>
        <v>7.1934123504004688E-3</v>
      </c>
      <c r="AB140">
        <f t="shared" si="114"/>
        <v>-2.8881033031927057E-3</v>
      </c>
      <c r="AC140">
        <f t="shared" ca="1" si="115"/>
        <v>-5.6307234855795659E-3</v>
      </c>
      <c r="AD140">
        <f t="shared" ca="1" si="116"/>
        <v>2.7779629176040634E-2</v>
      </c>
      <c r="AE140">
        <f t="shared" si="117"/>
        <v>1.0936027363781426E-2</v>
      </c>
      <c r="AF140">
        <f t="shared" ca="1" si="118"/>
        <v>-1.4171330807405937E-2</v>
      </c>
      <c r="AG140">
        <f t="shared" ca="1" si="105"/>
        <v>1.7223328802924556E-2</v>
      </c>
      <c r="AH140" s="121">
        <f t="shared" si="131"/>
        <v>1.8078430297818748E-4</v>
      </c>
      <c r="AI140">
        <f t="shared" ca="1" si="119"/>
        <v>4.328710791244085E-2</v>
      </c>
      <c r="AJ140">
        <f t="shared" ca="1" si="120"/>
        <v>7.8614740411001346E-2</v>
      </c>
      <c r="AK140">
        <f t="shared" ca="1" si="121"/>
        <v>7.8436681733043065E-4</v>
      </c>
      <c r="AL140">
        <f t="shared" ca="1" si="122"/>
        <v>1.6819011101071802E-2</v>
      </c>
      <c r="AM140">
        <f t="shared" ca="1" si="123"/>
        <v>-1.230206963184266E-2</v>
      </c>
      <c r="AN140">
        <f t="shared" si="124"/>
        <v>1.552292057538846E-2</v>
      </c>
      <c r="AO140">
        <f t="shared" si="125"/>
        <v>-0.23794849210747548</v>
      </c>
      <c r="AP140">
        <f t="shared" ca="1" si="126"/>
        <v>-2.6156647694494651E-2</v>
      </c>
      <c r="AQ140">
        <f t="shared" si="108"/>
        <v>3.8409698400710601E-3</v>
      </c>
      <c r="AR140">
        <f t="shared" ca="1" si="109"/>
        <v>1.1051898249947456E-4</v>
      </c>
      <c r="AS140">
        <f t="shared" si="110"/>
        <v>-3.0596324152040041E-3</v>
      </c>
      <c r="AT140" s="123">
        <v>1.7497907772900945E-4</v>
      </c>
      <c r="AU140" s="123">
        <v>1.7416700093697557E-4</v>
      </c>
      <c r="AV140" s="123">
        <v>1.7259282730552883E-4</v>
      </c>
      <c r="AW140" s="123">
        <v>2.0228355924345465E-4</v>
      </c>
      <c r="AX140" s="123" t="s">
        <v>1789</v>
      </c>
      <c r="AY140" s="123" t="s">
        <v>1789</v>
      </c>
      <c r="AZ140" s="123" t="s">
        <v>1789</v>
      </c>
      <c r="BA140" s="123" t="s">
        <v>1789</v>
      </c>
      <c r="BB140" s="123">
        <v>2.1321484264458235E-4</v>
      </c>
      <c r="BC140" s="123">
        <v>2.2414588710129024E-4</v>
      </c>
      <c r="BD140" s="123">
        <v>2.3507669262423647E-4</v>
      </c>
      <c r="BE140" s="123">
        <v>3.5141972526608889E-4</v>
      </c>
      <c r="BF140" s="123">
        <v>3.8576735597661838E-4</v>
      </c>
      <c r="BG140" s="123">
        <v>4.2011262746988187E-4</v>
      </c>
      <c r="BH140" s="123">
        <v>4.5445554007095268E-4</v>
      </c>
      <c r="BI140" s="123">
        <v>7.4256168254693833E-4</v>
      </c>
      <c r="BP140" s="123">
        <f t="shared" si="129"/>
        <v>-1.6884379694516397E-3</v>
      </c>
      <c r="BQ140" s="123">
        <f t="shared" ca="1" si="130"/>
        <v>-1.5779189869521652E-3</v>
      </c>
    </row>
    <row r="141" spans="1:69" x14ac:dyDescent="0.15">
      <c r="A141" t="s">
        <v>1046</v>
      </c>
      <c r="B141" s="121">
        <f>消費税調整!G141</f>
        <v>1.8692222724298272E-3</v>
      </c>
      <c r="C141">
        <f ca="1">+Sheet1!CZ141</f>
        <v>1.4776049475172929E-3</v>
      </c>
      <c r="D141">
        <f ca="1">+Sheet1!DB141</f>
        <v>6.4137324889506795E-3</v>
      </c>
      <c r="E141">
        <f>+Sheet1!CS141</f>
        <v>1.4392701941353355E-2</v>
      </c>
      <c r="F141">
        <f ca="1">+Sheet1!CU141</f>
        <v>1.8322817000166559E-2</v>
      </c>
      <c r="G141">
        <f ca="1">+Sheet1!CV141</f>
        <v>9.042182495946971E-2</v>
      </c>
      <c r="H141">
        <f>+Sheet1!CT141</f>
        <v>2.6965335490610937E-2</v>
      </c>
      <c r="I141">
        <f ca="1">+Sheet1!FY141</f>
        <v>1.5292521403068013E-2</v>
      </c>
      <c r="J141">
        <f ca="1">+Sheet1!GE141</f>
        <v>-9.506077281512329E-3</v>
      </c>
      <c r="K141">
        <f>+(1+Sheet1!FC141/100)^(1/4)-1</f>
        <v>1.8494868464946634E-4</v>
      </c>
      <c r="L141">
        <f>+Sheet1!FT141</f>
        <v>-3.8001260195069227E-2</v>
      </c>
      <c r="M141">
        <f>+Sheet1!FU141</f>
        <v>-5.8859158180683525E-2</v>
      </c>
      <c r="N141">
        <f ca="1">+Sheet1!IL141</f>
        <v>1.0702811728605198E-2</v>
      </c>
      <c r="O141">
        <f ca="1">+Sheet1!CW141</f>
        <v>4.9568174987608821E-2</v>
      </c>
      <c r="P141" s="123">
        <f ca="1">+Sheet1!EZ141</f>
        <v>1.8650543247439207E-2</v>
      </c>
      <c r="Q141">
        <f>+Sheet1!IY141</f>
        <v>2.6349981496222481E-2</v>
      </c>
      <c r="R141" s="1">
        <f>+Sheet1!JB141</f>
        <v>2.5050550953456767</v>
      </c>
      <c r="S141">
        <f ca="1">+Sheet1!JE141</f>
        <v>-3.4803568497277559E-2</v>
      </c>
      <c r="T141">
        <f>+Sheet1!CY141</f>
        <v>4.5797750594227743E-3</v>
      </c>
      <c r="U141">
        <f ca="1">安全金利!K139</f>
        <v>7.9868165906660238E-5</v>
      </c>
      <c r="V141">
        <f>Sheet1!GJ161</f>
        <v>-3.6577427221700571E-3</v>
      </c>
      <c r="X141" t="s">
        <v>1046</v>
      </c>
      <c r="Y141">
        <f t="shared" si="111"/>
        <v>1.5543466867729279E-3</v>
      </c>
      <c r="Z141">
        <f t="shared" ca="1" si="112"/>
        <v>-8.5391449666386661E-4</v>
      </c>
      <c r="AA141">
        <f t="shared" ca="1" si="113"/>
        <v>8.8291348409349664E-3</v>
      </c>
      <c r="AB141">
        <f t="shared" si="114"/>
        <v>9.2682914506708805E-3</v>
      </c>
      <c r="AC141">
        <f t="shared" ca="1" si="115"/>
        <v>1.4881419677567106E-2</v>
      </c>
      <c r="AD141">
        <f t="shared" ca="1" si="116"/>
        <v>8.1805350419663247E-2</v>
      </c>
      <c r="AE141">
        <f t="shared" si="117"/>
        <v>2.0188237800528704E-2</v>
      </c>
      <c r="AF141">
        <f t="shared" ca="1" si="118"/>
        <v>9.6025570958776056E-3</v>
      </c>
      <c r="AG141">
        <f t="shared" ca="1" si="105"/>
        <v>-9.4370292719737001E-3</v>
      </c>
      <c r="AH141" s="121">
        <f t="shared" si="131"/>
        <v>1.8494868464946634E-4</v>
      </c>
      <c r="AI141">
        <f t="shared" ca="1" si="119"/>
        <v>-4.3605892668728025E-2</v>
      </c>
      <c r="AJ141">
        <f t="shared" ca="1" si="120"/>
        <v>-7.3596405853355404E-2</v>
      </c>
      <c r="AK141">
        <f t="shared" ca="1" si="121"/>
        <v>4.0164772234831331E-3</v>
      </c>
      <c r="AL141">
        <f t="shared" ca="1" si="122"/>
        <v>4.2137293358340662E-2</v>
      </c>
      <c r="AM141">
        <f t="shared" ca="1" si="123"/>
        <v>1.6667840085491374E-2</v>
      </c>
      <c r="AN141">
        <f t="shared" si="124"/>
        <v>2.7127167500251681E-2</v>
      </c>
      <c r="AO141">
        <f t="shared" si="125"/>
        <v>-0.59401959499708035</v>
      </c>
      <c r="AP141">
        <f t="shared" ca="1" si="126"/>
        <v>-4.2031460959863626E-2</v>
      </c>
      <c r="AQ141">
        <f t="shared" si="108"/>
        <v>5.8767785281464381E-3</v>
      </c>
      <c r="AR141">
        <f t="shared" ca="1" si="109"/>
        <v>7.9868165906660238E-5</v>
      </c>
      <c r="AS141">
        <f t="shared" si="110"/>
        <v>-3.4555151896642866E-3</v>
      </c>
      <c r="AT141" s="123">
        <v>1.5621361699258429E-4</v>
      </c>
      <c r="AU141" s="123">
        <v>1.4684303195555692E-4</v>
      </c>
      <c r="AV141" s="123">
        <v>1.3559817609221092E-4</v>
      </c>
      <c r="AW141" s="123">
        <v>1.6339763874584357E-4</v>
      </c>
      <c r="AX141" s="123" t="s">
        <v>1789</v>
      </c>
      <c r="AY141" s="123" t="s">
        <v>1789</v>
      </c>
      <c r="AZ141" s="123" t="s">
        <v>1789</v>
      </c>
      <c r="BA141" s="123" t="s">
        <v>1789</v>
      </c>
      <c r="BB141" s="123">
        <v>1.6777056177086358E-4</v>
      </c>
      <c r="BC141" s="123">
        <v>1.7214344655602787E-4</v>
      </c>
      <c r="BD141" s="123">
        <v>1.7651629310355688E-4</v>
      </c>
      <c r="BE141" s="123">
        <v>2.4835846835880027E-4</v>
      </c>
      <c r="BF141" s="123">
        <v>2.6772185110401914E-4</v>
      </c>
      <c r="BG141" s="123">
        <v>2.8708448406122855E-4</v>
      </c>
      <c r="BH141" s="123">
        <v>3.0644636728593966E-4</v>
      </c>
      <c r="BI141" s="123">
        <v>5.3493415554939361E-4</v>
      </c>
      <c r="BP141" s="123">
        <f t="shared" si="129"/>
        <v>-4.971379515816372E-3</v>
      </c>
      <c r="BQ141" s="123">
        <f t="shared" ca="1" si="130"/>
        <v>-4.8915113499097117E-3</v>
      </c>
    </row>
    <row r="142" spans="1:69" x14ac:dyDescent="0.15">
      <c r="A142" t="s">
        <v>1047</v>
      </c>
      <c r="B142" s="121">
        <f>消費税調整!G142</f>
        <v>5.1563282004658383E-3</v>
      </c>
      <c r="C142">
        <f ca="1">+Sheet1!CZ142</f>
        <v>1.6649409063524787E-2</v>
      </c>
      <c r="D142">
        <f ca="1">+Sheet1!DB142</f>
        <v>9.9988691248588772E-3</v>
      </c>
      <c r="E142">
        <f>+Sheet1!CS142</f>
        <v>-1.5679428386049677E-2</v>
      </c>
      <c r="F142">
        <f ca="1">+Sheet1!CU142</f>
        <v>-3.224742161450888E-2</v>
      </c>
      <c r="G142">
        <f ca="1">+Sheet1!CV142</f>
        <v>-0.16300919592985064</v>
      </c>
      <c r="H142">
        <f>+Sheet1!CT142</f>
        <v>-1.3606646124380783E-2</v>
      </c>
      <c r="I142">
        <f ca="1">+Sheet1!FY142</f>
        <v>5.0146567912079006E-3</v>
      </c>
      <c r="J142">
        <f ca="1">+Sheet1!GE142</f>
        <v>1.150708221902897E-2</v>
      </c>
      <c r="K142">
        <f>+(1+Sheet1!FC142/100)^(1/4)-1</f>
        <v>1.6662501619624237E-4</v>
      </c>
      <c r="L142">
        <f>+Sheet1!FT142</f>
        <v>6.7541056805276417E-2</v>
      </c>
      <c r="M142">
        <f>+Sheet1!FU142</f>
        <v>4.4811632602131626E-2</v>
      </c>
      <c r="N142">
        <f ca="1">+Sheet1!IL142</f>
        <v>2.8495341535930197E-3</v>
      </c>
      <c r="O142">
        <f ca="1">+Sheet1!CW142</f>
        <v>-6.5367978092596729E-2</v>
      </c>
      <c r="P142" s="123">
        <f ca="1">+Sheet1!EZ142</f>
        <v>-2.5559900476600068E-2</v>
      </c>
      <c r="Q142">
        <f>+Sheet1!IY142</f>
        <v>-2.0788869193176795E-2</v>
      </c>
      <c r="R142" s="1">
        <f>+Sheet1!JB142</f>
        <v>3.192550051846534</v>
      </c>
      <c r="S142">
        <f ca="1">+Sheet1!JE142</f>
        <v>8.3089495203230793E-2</v>
      </c>
      <c r="T142">
        <f>+Sheet1!CY142</f>
        <v>3.0007070448878448E-3</v>
      </c>
      <c r="U142">
        <f ca="1">安全金利!K140</f>
        <v>5.0535754816616318E-5</v>
      </c>
      <c r="V142">
        <f>Sheet1!GJ162</f>
        <v>-3.5069443857356592E-3</v>
      </c>
      <c r="X142" t="s">
        <v>1047</v>
      </c>
      <c r="Y142">
        <f t="shared" si="111"/>
        <v>4.8414526148089386E-3</v>
      </c>
      <c r="Z142">
        <f t="shared" ca="1" si="112"/>
        <v>1.4317889619343627E-2</v>
      </c>
      <c r="AA142">
        <f t="shared" ca="1" si="113"/>
        <v>1.2414271476843165E-2</v>
      </c>
      <c r="AB142">
        <f t="shared" si="114"/>
        <v>-2.0803838876732154E-2</v>
      </c>
      <c r="AC142">
        <f t="shared" ca="1" si="115"/>
        <v>-3.5688818937108333E-2</v>
      </c>
      <c r="AD142">
        <f t="shared" ca="1" si="116"/>
        <v>-0.1716256704696571</v>
      </c>
      <c r="AE142">
        <f t="shared" si="117"/>
        <v>-2.0383743814463017E-2</v>
      </c>
      <c r="AF142">
        <f t="shared" ca="1" si="118"/>
        <v>-6.7530751598250584E-4</v>
      </c>
      <c r="AG142">
        <f t="shared" ca="1" si="105"/>
        <v>1.1576130228567599E-2</v>
      </c>
      <c r="AH142" s="121">
        <f t="shared" si="131"/>
        <v>1.6662501619624237E-4</v>
      </c>
      <c r="AI142">
        <f t="shared" ca="1" si="119"/>
        <v>6.1936424331617626E-2</v>
      </c>
      <c r="AJ142">
        <f t="shared" ca="1" si="120"/>
        <v>3.0074384929459744E-2</v>
      </c>
      <c r="AK142">
        <f t="shared" ca="1" si="121"/>
        <v>-3.8368003515290455E-3</v>
      </c>
      <c r="AL142">
        <f t="shared" ca="1" si="122"/>
        <v>-7.2798859721864895E-2</v>
      </c>
      <c r="AM142">
        <f t="shared" ca="1" si="123"/>
        <v>-2.7542603638547901E-2</v>
      </c>
      <c r="AN142">
        <f t="shared" si="124"/>
        <v>-2.0011683189147596E-2</v>
      </c>
      <c r="AO142">
        <f t="shared" si="125"/>
        <v>9.3475361503776888E-2</v>
      </c>
      <c r="AP142">
        <f t="shared" ca="1" si="126"/>
        <v>7.5861602740644726E-2</v>
      </c>
      <c r="AQ142">
        <f t="shared" si="108"/>
        <v>4.297710513611509E-3</v>
      </c>
      <c r="AR142">
        <f t="shared" ca="1" si="109"/>
        <v>5.0535754816616318E-5</v>
      </c>
      <c r="AS142">
        <f t="shared" si="110"/>
        <v>-3.3047168532298887E-3</v>
      </c>
      <c r="AT142" s="123">
        <v>1.5371465401003981E-4</v>
      </c>
      <c r="AU142" s="123">
        <v>1.4559343028364147E-4</v>
      </c>
      <c r="AV142" s="123">
        <v>1.3684736572106004E-4</v>
      </c>
      <c r="AW142" s="123">
        <v>1.6167975485581465E-4</v>
      </c>
      <c r="AX142" s="123" t="s">
        <v>1789</v>
      </c>
      <c r="AY142" s="123" t="s">
        <v>1789</v>
      </c>
      <c r="AZ142" s="123" t="s">
        <v>1789</v>
      </c>
      <c r="BA142" s="123" t="s">
        <v>1789</v>
      </c>
      <c r="BB142" s="123">
        <v>1.6636505878908636E-4</v>
      </c>
      <c r="BC142" s="123">
        <v>1.7105031882569399E-4</v>
      </c>
      <c r="BD142" s="123">
        <v>1.7573553496497141E-4</v>
      </c>
      <c r="BE142" s="123">
        <v>1.8042070720825087E-4</v>
      </c>
      <c r="BF142" s="123">
        <v>1.8510583555664262E-4</v>
      </c>
      <c r="BG142" s="123">
        <v>1.8979092001059072E-4</v>
      </c>
      <c r="BH142" s="123">
        <v>1.9447596057164951E-4</v>
      </c>
      <c r="BI142" s="123">
        <v>2.4991847591682159E-4</v>
      </c>
      <c r="BP142" s="123">
        <f t="shared" si="129"/>
        <v>-1.1890755717151424E-4</v>
      </c>
      <c r="BQ142" s="123">
        <f t="shared" ca="1" si="130"/>
        <v>-6.8371802354897922E-5</v>
      </c>
    </row>
    <row r="143" spans="1:69" x14ac:dyDescent="0.15">
      <c r="A143" t="s">
        <v>1048</v>
      </c>
      <c r="B143" s="121">
        <f>消費税調整!G143</f>
        <v>2.8553257336775661E-4</v>
      </c>
      <c r="C143">
        <f ca="1">+Sheet1!CZ143</f>
        <v>1.5636786419216304E-3</v>
      </c>
      <c r="D143">
        <f ca="1">+Sheet1!DB143</f>
        <v>-5.328506260037513E-4</v>
      </c>
      <c r="E143">
        <f>+Sheet1!CS143</f>
        <v>1.9977690910379497E-3</v>
      </c>
      <c r="F143">
        <f ca="1">+Sheet1!CU143</f>
        <v>9.0511235143399451E-3</v>
      </c>
      <c r="G143">
        <f ca="1">+Sheet1!CV143</f>
        <v>-3.1367969067358614E-2</v>
      </c>
      <c r="H143">
        <f>+Sheet1!CT143</f>
        <v>1.2685418021884306E-2</v>
      </c>
      <c r="I143">
        <f ca="1">+Sheet1!FY143</f>
        <v>4.3402086276522695E-3</v>
      </c>
      <c r="J143">
        <f ca="1">+Sheet1!GE143</f>
        <v>7.1523636081942366E-4</v>
      </c>
      <c r="K143">
        <f>+(1+Sheet1!FC143/100)^(1/4)-1</f>
        <v>1.6745793206540682E-4</v>
      </c>
      <c r="L143">
        <f>+Sheet1!FT143</f>
        <v>4.674281256404593E-2</v>
      </c>
      <c r="M143">
        <f>+Sheet1!FU143</f>
        <v>6.0869516860804412E-2</v>
      </c>
      <c r="N143">
        <f ca="1">+Sheet1!IL143</f>
        <v>-5.3373377178062226E-3</v>
      </c>
      <c r="O143">
        <f ca="1">+Sheet1!CW143</f>
        <v>-1.6246464992004431E-3</v>
      </c>
      <c r="P143" s="123">
        <f ca="1">+Sheet1!EZ143</f>
        <v>-6.8155487115632721E-4</v>
      </c>
      <c r="Q143">
        <f>+Sheet1!IY143</f>
        <v>-1.2182145884101134E-2</v>
      </c>
      <c r="R143" s="1">
        <f>+Sheet1!JB143</f>
        <v>3.2822081264460441</v>
      </c>
      <c r="S143">
        <f ca="1">+Sheet1!JE143</f>
        <v>-9.623049353546468E-3</v>
      </c>
      <c r="T143">
        <f>+Sheet1!CY143</f>
        <v>3.2738785329020632E-3</v>
      </c>
      <c r="U143">
        <f ca="1">安全金利!K141</f>
        <v>1.2802243953835557E-5</v>
      </c>
      <c r="V143">
        <f>Sheet1!GJ163</f>
        <v>-3.2998862505635895E-3</v>
      </c>
      <c r="X143" t="s">
        <v>1048</v>
      </c>
      <c r="Y143">
        <f t="shared" si="111"/>
        <v>-2.9343012289142828E-5</v>
      </c>
      <c r="Z143">
        <f t="shared" ca="1" si="112"/>
        <v>-7.6784080225952909E-4</v>
      </c>
      <c r="AA143">
        <f t="shared" ca="1" si="113"/>
        <v>1.882551725980536E-3</v>
      </c>
      <c r="AB143">
        <f t="shared" si="114"/>
        <v>-3.1266413996445261E-3</v>
      </c>
      <c r="AC143">
        <f t="shared" ca="1" si="115"/>
        <v>5.6097261917404922E-3</v>
      </c>
      <c r="AD143">
        <f t="shared" ca="1" si="116"/>
        <v>-3.9984443607165077E-2</v>
      </c>
      <c r="AE143">
        <f t="shared" si="117"/>
        <v>5.9083203318020727E-3</v>
      </c>
      <c r="AF143">
        <f t="shared" ca="1" si="118"/>
        <v>-1.3497556795381369E-3</v>
      </c>
      <c r="AG143">
        <f t="shared" ca="1" si="105"/>
        <v>7.8428437035805282E-4</v>
      </c>
      <c r="AH143" s="121">
        <f t="shared" si="131"/>
        <v>1.6745793206540682E-4</v>
      </c>
      <c r="AI143">
        <f t="shared" ca="1" si="119"/>
        <v>4.1138180090387139E-2</v>
      </c>
      <c r="AJ143">
        <f t="shared" ca="1" si="120"/>
        <v>4.6132269188132527E-2</v>
      </c>
      <c r="AK143">
        <f t="shared" ca="1" si="121"/>
        <v>-1.2023672222928288E-2</v>
      </c>
      <c r="AL143">
        <f t="shared" ca="1" si="122"/>
        <v>-9.055528128468604E-3</v>
      </c>
      <c r="AM143">
        <f t="shared" ca="1" si="123"/>
        <v>-2.6642580331041614E-3</v>
      </c>
      <c r="AN143">
        <f t="shared" si="124"/>
        <v>-1.1404959880071936E-2</v>
      </c>
      <c r="AO143">
        <f t="shared" si="125"/>
        <v>0.18313343610328703</v>
      </c>
      <c r="AP143">
        <f t="shared" ca="1" si="126"/>
        <v>-1.6850941816132531E-2</v>
      </c>
      <c r="AQ143">
        <f t="shared" si="108"/>
        <v>4.5708820016257274E-3</v>
      </c>
      <c r="AR143">
        <f t="shared" ca="1" si="109"/>
        <v>1.2802243953835557E-5</v>
      </c>
      <c r="AS143">
        <f t="shared" si="110"/>
        <v>-3.097658718057819E-3</v>
      </c>
      <c r="AT143" s="123">
        <v>1.4921664049238892E-4</v>
      </c>
      <c r="AU143" s="123">
        <v>1.4122025109064573E-4</v>
      </c>
      <c r="AV143" s="123">
        <v>1.3372351193829957E-4</v>
      </c>
      <c r="AW143" s="123">
        <v>1.6058670412766318E-4</v>
      </c>
      <c r="AX143" s="123" t="s">
        <v>1789</v>
      </c>
      <c r="AY143" s="123" t="s">
        <v>1789</v>
      </c>
      <c r="AZ143" s="123" t="s">
        <v>1789</v>
      </c>
      <c r="BA143" s="123" t="s">
        <v>1789</v>
      </c>
      <c r="BB143" s="123">
        <v>1.6683383066595781E-4</v>
      </c>
      <c r="BC143" s="123">
        <v>1.7308087916201309E-4</v>
      </c>
      <c r="BD143" s="123">
        <v>1.7932784961871562E-4</v>
      </c>
      <c r="BE143" s="123">
        <v>1.7573551389427067E-4</v>
      </c>
      <c r="BF143" s="123">
        <v>1.7979599650508327E-4</v>
      </c>
      <c r="BG143" s="123">
        <v>1.8385644614671293E-4</v>
      </c>
      <c r="BH143" s="123">
        <v>1.8791686281760533E-4</v>
      </c>
      <c r="BI143" s="123">
        <v>2.9755558076538513E-4</v>
      </c>
      <c r="BP143" s="123">
        <f t="shared" si="129"/>
        <v>-2.4120268263103759E-3</v>
      </c>
      <c r="BQ143" s="123">
        <f t="shared" ca="1" si="130"/>
        <v>-2.3992245823565403E-3</v>
      </c>
    </row>
    <row r="144" spans="1:69" x14ac:dyDescent="0.15">
      <c r="A144" t="s">
        <v>1049</v>
      </c>
      <c r="B144" s="121">
        <f>消費税調整!G144</f>
        <v>2.5794847583757827E-3</v>
      </c>
      <c r="C144">
        <f ca="1">+Sheet1!CZ144</f>
        <v>-4.0455874839505005E-4</v>
      </c>
      <c r="D144">
        <f ca="1">+Sheet1!DB144</f>
        <v>7.7043135359648989E-4</v>
      </c>
      <c r="E144">
        <f>+Sheet1!CS144</f>
        <v>1.0838899522731316E-2</v>
      </c>
      <c r="F144">
        <f ca="1">+Sheet1!CU144</f>
        <v>7.9197815629282881E-3</v>
      </c>
      <c r="G144">
        <f ca="1">+Sheet1!CV144</f>
        <v>2.0384725718337746E-2</v>
      </c>
      <c r="H144">
        <f>+Sheet1!CT144</f>
        <v>8.7543773014955705E-3</v>
      </c>
      <c r="I144">
        <f ca="1">+Sheet1!FY144</f>
        <v>1.4926289501623533E-3</v>
      </c>
      <c r="J144">
        <f ca="1">+Sheet1!GE144</f>
        <v>3.3692991884255933E-3</v>
      </c>
      <c r="K144">
        <f>+(1+Sheet1!FC144/100)^(1/4)-1</f>
        <v>1.5996161432973999E-4</v>
      </c>
      <c r="L144">
        <f>+Sheet1!FT144</f>
        <v>6.6088199603157857E-2</v>
      </c>
      <c r="M144">
        <f>+Sheet1!FU144</f>
        <v>6.8247045415492744E-2</v>
      </c>
      <c r="N144">
        <f ca="1">+Sheet1!IL144</f>
        <v>1.4097211176077117E-2</v>
      </c>
      <c r="O144">
        <f ca="1">+Sheet1!CW144</f>
        <v>1.2491016898733368E-2</v>
      </c>
      <c r="P144" s="123">
        <f ca="1">+Sheet1!EZ144</f>
        <v>6.2819074043066504E-3</v>
      </c>
      <c r="Q144">
        <f>+Sheet1!IY144</f>
        <v>9.2093900092911699E-3</v>
      </c>
      <c r="R144" s="1">
        <f>+Sheet1!JB144</f>
        <v>3.30577082101264</v>
      </c>
      <c r="S144">
        <f ca="1">+Sheet1!JE144</f>
        <v>2.0217812432181629E-2</v>
      </c>
      <c r="T144">
        <f>+Sheet1!CY144</f>
        <v>1.8252707020427262E-3</v>
      </c>
      <c r="U144">
        <f ca="1">安全金利!K142</f>
        <v>-2.1860141075080719E-6</v>
      </c>
      <c r="V144">
        <f>Sheet1!GJ164</f>
        <v>-3.4975087500645676E-3</v>
      </c>
      <c r="X144" t="s">
        <v>1049</v>
      </c>
      <c r="Y144">
        <f t="shared" si="111"/>
        <v>2.2646091727188834E-3</v>
      </c>
      <c r="Z144">
        <f t="shared" ca="1" si="112"/>
        <v>-2.7360781925762096E-3</v>
      </c>
      <c r="AA144">
        <f t="shared" ca="1" si="113"/>
        <v>3.1858337055807773E-3</v>
      </c>
      <c r="AB144">
        <f t="shared" si="114"/>
        <v>5.7144890320488398E-3</v>
      </c>
      <c r="AC144">
        <f t="shared" ca="1" si="115"/>
        <v>4.4783842403288351E-3</v>
      </c>
      <c r="AD144">
        <f t="shared" ca="1" si="116"/>
        <v>1.1768251178531282E-2</v>
      </c>
      <c r="AE144">
        <f t="shared" si="117"/>
        <v>1.9772796114133377E-3</v>
      </c>
      <c r="AF144">
        <f t="shared" ca="1" si="118"/>
        <v>-4.1973353570280529E-3</v>
      </c>
      <c r="AG144">
        <f t="shared" ca="1" si="105"/>
        <v>3.4383471979642227E-3</v>
      </c>
      <c r="AH144" s="121">
        <f t="shared" si="131"/>
        <v>1.5996161432973999E-4</v>
      </c>
      <c r="AI144">
        <f t="shared" ca="1" si="119"/>
        <v>6.0483567129499066E-2</v>
      </c>
      <c r="AJ144">
        <f t="shared" ca="1" si="120"/>
        <v>5.3509797742820858E-2</v>
      </c>
      <c r="AK144">
        <f t="shared" ca="1" si="121"/>
        <v>7.4108766709550513E-3</v>
      </c>
      <c r="AL144">
        <f t="shared" ca="1" si="122"/>
        <v>5.0601352694652066E-3</v>
      </c>
      <c r="AM144">
        <f t="shared" ca="1" si="123"/>
        <v>4.2992042423588162E-3</v>
      </c>
      <c r="AN144">
        <f t="shared" si="124"/>
        <v>9.9865760133203679E-3</v>
      </c>
      <c r="AO144">
        <f t="shared" si="125"/>
        <v>0.2066961306698829</v>
      </c>
      <c r="AP144">
        <f t="shared" ca="1" si="126"/>
        <v>1.2989919969595566E-2</v>
      </c>
      <c r="AQ144">
        <f t="shared" si="108"/>
        <v>3.1222741707663901E-3</v>
      </c>
      <c r="AR144">
        <f t="shared" ca="1" si="109"/>
        <v>-2.1860141075080719E-6</v>
      </c>
      <c r="AS144">
        <f t="shared" si="110"/>
        <v>-3.2952812175587971E-3</v>
      </c>
      <c r="AT144" s="123">
        <v>1.2622640440507205E-4</v>
      </c>
      <c r="AU144" s="123">
        <v>1.3122418679945014E-4</v>
      </c>
      <c r="AV144" s="123">
        <v>1.2872518008855138E-4</v>
      </c>
      <c r="AW144" s="123">
        <v>1.3247367376378882E-4</v>
      </c>
      <c r="AX144" s="123" t="s">
        <v>1789</v>
      </c>
      <c r="AY144" s="123" t="s">
        <v>1789</v>
      </c>
      <c r="AZ144" s="123" t="s">
        <v>1789</v>
      </c>
      <c r="BA144" s="123" t="s">
        <v>1789</v>
      </c>
      <c r="BB144" s="123">
        <v>1.3247367376378882E-4</v>
      </c>
      <c r="BC144" s="123">
        <v>1.3247367376378882E-4</v>
      </c>
      <c r="BD144" s="123">
        <v>1.3247367376356678E-4</v>
      </c>
      <c r="BE144" s="123">
        <v>1.9994811940593493E-4</v>
      </c>
      <c r="BF144" s="123">
        <v>2.1494081088380135E-4</v>
      </c>
      <c r="BG144" s="123">
        <v>2.2993305284546572E-4</v>
      </c>
      <c r="BH144" s="123">
        <v>2.4492484531868364E-4</v>
      </c>
      <c r="BI144" s="123">
        <v>3.0458561909552095E-4</v>
      </c>
      <c r="BP144" s="123">
        <f t="shared" si="129"/>
        <v>-1.0119943963252009E-2</v>
      </c>
      <c r="BQ144" s="123">
        <f t="shared" ca="1" si="130"/>
        <v>-1.0122129977359517E-2</v>
      </c>
    </row>
    <row r="145" spans="1:69" x14ac:dyDescent="0.15">
      <c r="A145" t="s">
        <v>1050</v>
      </c>
      <c r="B145" s="121">
        <f>消費税調整!G145</f>
        <v>1.0279905577581749E-2</v>
      </c>
      <c r="C145">
        <f ca="1">+Sheet1!CZ145</f>
        <v>-2.23287966146176E-3</v>
      </c>
      <c r="D145">
        <f ca="1">+Sheet1!DB145</f>
        <v>3.083575178853157E-3</v>
      </c>
      <c r="E145">
        <f>+Sheet1!CS145</f>
        <v>1.4020600552258289E-2</v>
      </c>
      <c r="F145">
        <f ca="1">+Sheet1!CU145</f>
        <v>7.009897029136152E-3</v>
      </c>
      <c r="G145">
        <f ca="1">+Sheet1!CV145</f>
        <v>1.8617828363764768E-2</v>
      </c>
      <c r="H145">
        <f>+Sheet1!CT145</f>
        <v>1.4476977312814209E-2</v>
      </c>
      <c r="I145">
        <f ca="1">+Sheet1!FY145</f>
        <v>-3.7387324721427336E-3</v>
      </c>
      <c r="J145">
        <f ca="1">+Sheet1!GE145</f>
        <v>7.9183290573391751E-3</v>
      </c>
      <c r="K145">
        <f>+(1+Sheet1!FC145/100)^(1/4)-1</f>
        <v>1.832829382228951E-4</v>
      </c>
      <c r="L145">
        <f>+Sheet1!FT145</f>
        <v>6.8088496113760319E-2</v>
      </c>
      <c r="M145">
        <f>+Sheet1!FU145</f>
        <v>8.3555436659059526E-2</v>
      </c>
      <c r="N145">
        <f ca="1">+Sheet1!IL145</f>
        <v>2.1468728848675751E-2</v>
      </c>
      <c r="O145">
        <f ca="1">+Sheet1!CW145</f>
        <v>1.5835121530115161E-2</v>
      </c>
      <c r="P145" s="123">
        <f ca="1">+Sheet1!EZ145</f>
        <v>6.7466200790917627E-3</v>
      </c>
      <c r="Q145">
        <f>+Sheet1!IY145</f>
        <v>4.5522237168294623E-3</v>
      </c>
      <c r="R145" s="1">
        <f>+Sheet1!JB145</f>
        <v>3.4676205803953124</v>
      </c>
      <c r="S145">
        <f ca="1">+Sheet1!JE145</f>
        <v>4.4983403146372905E-2</v>
      </c>
      <c r="T145">
        <f>+Sheet1!CY145</f>
        <v>3.5789553209934887E-3</v>
      </c>
      <c r="U145">
        <f ca="1">安全金利!K143</f>
        <v>1.5965169539300383E-4</v>
      </c>
      <c r="V145">
        <f>Sheet1!GJ165</f>
        <v>-2.7862741096689255E-3</v>
      </c>
      <c r="X145" t="s">
        <v>1050</v>
      </c>
      <c r="Y145">
        <f t="shared" si="111"/>
        <v>9.9650299919248498E-3</v>
      </c>
      <c r="Z145">
        <f t="shared" ca="1" si="112"/>
        <v>-4.56439910564292E-3</v>
      </c>
      <c r="AA145">
        <f t="shared" ca="1" si="113"/>
        <v>5.4989775308374438E-3</v>
      </c>
      <c r="AB145">
        <f t="shared" si="114"/>
        <v>8.8961900615758122E-3</v>
      </c>
      <c r="AC145">
        <f t="shared" ca="1" si="115"/>
        <v>3.5684997065366991E-3</v>
      </c>
      <c r="AD145">
        <f t="shared" ca="1" si="116"/>
        <v>1.0001353823958304E-2</v>
      </c>
      <c r="AE145">
        <f t="shared" si="117"/>
        <v>7.699879622731976E-3</v>
      </c>
      <c r="AF145">
        <f t="shared" ca="1" si="118"/>
        <v>-9.42869677933314E-3</v>
      </c>
      <c r="AG145">
        <f t="shared" ref="AG145:AG150" ca="1" si="132">+J145-AG$1</f>
        <v>7.987377066877804E-3</v>
      </c>
      <c r="AH145" s="121">
        <f t="shared" si="131"/>
        <v>1.832829382228951E-4</v>
      </c>
      <c r="AI145">
        <f t="shared" ca="1" si="119"/>
        <v>6.2483863640101528E-2</v>
      </c>
      <c r="AJ145">
        <f t="shared" ca="1" si="120"/>
        <v>6.8818188986387641E-2</v>
      </c>
      <c r="AK145">
        <f t="shared" ca="1" si="121"/>
        <v>1.4782394343553686E-2</v>
      </c>
      <c r="AL145">
        <f t="shared" ca="1" si="122"/>
        <v>8.4042399008469985E-3</v>
      </c>
      <c r="AM145">
        <f t="shared" ca="1" si="123"/>
        <v>4.7639169171439285E-3</v>
      </c>
      <c r="AN145">
        <f t="shared" si="124"/>
        <v>5.3294097208586603E-3</v>
      </c>
      <c r="AO145">
        <f t="shared" si="125"/>
        <v>0.36854589005255534</v>
      </c>
      <c r="AP145">
        <f t="shared" ca="1" si="126"/>
        <v>3.7755510683786839E-2</v>
      </c>
      <c r="AQ145">
        <f t="shared" si="108"/>
        <v>4.8759587897171525E-3</v>
      </c>
      <c r="AR145">
        <f t="shared" ca="1" si="109"/>
        <v>1.5965169539300383E-4</v>
      </c>
      <c r="AS145">
        <f t="shared" si="110"/>
        <v>-2.5840465771631549E-3</v>
      </c>
      <c r="AT145" s="123">
        <v>1.599618390644153E-4</v>
      </c>
      <c r="AU145" s="123">
        <v>1.528402412152019E-4</v>
      </c>
      <c r="AV145" s="123">
        <v>1.4309485286112533E-4</v>
      </c>
      <c r="AW145" s="123">
        <v>1.9488273500423148E-4</v>
      </c>
      <c r="AX145" s="123" t="s">
        <v>1789</v>
      </c>
      <c r="AY145" s="123" t="s">
        <v>1789</v>
      </c>
      <c r="AZ145" s="123" t="s">
        <v>1789</v>
      </c>
      <c r="BA145" s="123" t="s">
        <v>1789</v>
      </c>
      <c r="BB145" s="123">
        <v>2.0974981521826308E-4</v>
      </c>
      <c r="BC145" s="123">
        <v>2.2461645344229453E-4</v>
      </c>
      <c r="BD145" s="123">
        <v>2.3948264970141686E-4</v>
      </c>
      <c r="BE145" s="123">
        <v>3.0550975785836876E-4</v>
      </c>
      <c r="BF145" s="123">
        <v>3.3174087276144348E-4</v>
      </c>
      <c r="BG145" s="123">
        <v>3.5797061170761424E-4</v>
      </c>
      <c r="BH145" s="123">
        <v>3.8419897484121002E-4</v>
      </c>
      <c r="BI145" s="123">
        <v>5.5659539014896176E-4</v>
      </c>
      <c r="BP145" s="123">
        <f t="shared" si="129"/>
        <v>-2.4821040478822929E-3</v>
      </c>
      <c r="BQ145" s="123">
        <f t="shared" ca="1" si="130"/>
        <v>-2.3224523524892891E-3</v>
      </c>
    </row>
    <row r="146" spans="1:69" x14ac:dyDescent="0.15">
      <c r="A146" t="s">
        <v>1051</v>
      </c>
      <c r="B146" s="121">
        <f>消費税調整!G146</f>
        <v>2.665386986105188E-3</v>
      </c>
      <c r="C146">
        <f ca="1">+Sheet1!CZ146</f>
        <v>1.8586636666911719E-3</v>
      </c>
      <c r="D146">
        <f ca="1">+Sheet1!DB146</f>
        <v>2.3245244833856493E-3</v>
      </c>
      <c r="E146">
        <f>+Sheet1!CS146</f>
        <v>2.0804345521319963E-3</v>
      </c>
      <c r="F146">
        <f ca="1">+Sheet1!CU146</f>
        <v>4.700092487237506E-4</v>
      </c>
      <c r="G146">
        <f ca="1">+Sheet1!CV146</f>
        <v>-1.8033642140089966E-2</v>
      </c>
      <c r="H146">
        <f>+Sheet1!CT146</f>
        <v>-8.3347691391465976E-3</v>
      </c>
      <c r="I146">
        <f ca="1">+Sheet1!FY146</f>
        <v>5.7888198648255486E-3</v>
      </c>
      <c r="J146">
        <f ca="1">+Sheet1!GE146</f>
        <v>-2.0612313574070785E-3</v>
      </c>
      <c r="K146">
        <f>+(1+Sheet1!FC146/100)^(1/4)-1</f>
        <v>1.6829084585356924E-4</v>
      </c>
      <c r="L146">
        <f>+Sheet1!FT146</f>
        <v>5.9719345536919308E-2</v>
      </c>
      <c r="M146">
        <f>+Sheet1!FU146</f>
        <v>3.8354991178284503E-2</v>
      </c>
      <c r="N146">
        <f ca="1">+Sheet1!IL146</f>
        <v>3.7239207907193931E-3</v>
      </c>
      <c r="O146">
        <f ca="1">+Sheet1!CW146</f>
        <v>-1.150993522768517E-2</v>
      </c>
      <c r="P146" s="123">
        <f ca="1">+Sheet1!EZ146</f>
        <v>1.1622013407316589E-3</v>
      </c>
      <c r="Q146">
        <f>+Sheet1!IY146</f>
        <v>-2.0456526805783814E-2</v>
      </c>
      <c r="R146" s="1">
        <f>+Sheet1!JB146</f>
        <v>3.6011805032509949</v>
      </c>
      <c r="S146">
        <f ca="1">+Sheet1!JE146</f>
        <v>1.7970378756690067E-2</v>
      </c>
      <c r="T146">
        <f>+Sheet1!CY146</f>
        <v>2.5965405059092971E-3</v>
      </c>
      <c r="U146">
        <f ca="1">安全金利!K144</f>
        <v>1.8881151114347183E-4</v>
      </c>
      <c r="V146">
        <f>Sheet1!GJ166</f>
        <v>-2.2755366001307696E-3</v>
      </c>
      <c r="X146" t="s">
        <v>1051</v>
      </c>
      <c r="Y146">
        <f t="shared" si="111"/>
        <v>2.3505114004482887E-3</v>
      </c>
      <c r="Z146">
        <f t="shared" ca="1" si="112"/>
        <v>-4.7285577748998765E-4</v>
      </c>
      <c r="AA146">
        <f t="shared" ca="1" si="113"/>
        <v>4.7399268353699366E-3</v>
      </c>
      <c r="AB146">
        <f t="shared" si="114"/>
        <v>-3.0439759385504795E-3</v>
      </c>
      <c r="AC146">
        <f t="shared" ca="1" si="115"/>
        <v>-2.9713880738757022E-3</v>
      </c>
      <c r="AD146">
        <f t="shared" ca="1" si="116"/>
        <v>-2.6650116679896432E-2</v>
      </c>
      <c r="AE146">
        <f t="shared" si="117"/>
        <v>-1.511186682922883E-2</v>
      </c>
      <c r="AF146">
        <f t="shared" ca="1" si="118"/>
        <v>9.8855557635142179E-5</v>
      </c>
      <c r="AG146">
        <f t="shared" ca="1" si="132"/>
        <v>-1.9921833478684491E-3</v>
      </c>
      <c r="AH146" s="121">
        <f t="shared" si="131"/>
        <v>1.6829084585356924E-4</v>
      </c>
      <c r="AI146">
        <f t="shared" ca="1" si="119"/>
        <v>5.4114713063260517E-2</v>
      </c>
      <c r="AJ146">
        <f t="shared" ca="1" si="120"/>
        <v>2.3617743505612621E-2</v>
      </c>
      <c r="AK146">
        <f t="shared" ca="1" si="121"/>
        <v>-2.9624137144026721E-3</v>
      </c>
      <c r="AL146">
        <f t="shared" ca="1" si="122"/>
        <v>-1.894081685695333E-2</v>
      </c>
      <c r="AM146">
        <f t="shared" ca="1" si="123"/>
        <v>-8.2050182121617531E-4</v>
      </c>
      <c r="AN146">
        <f t="shared" si="124"/>
        <v>-1.9679340801754614E-2</v>
      </c>
      <c r="AO146">
        <f t="shared" si="125"/>
        <v>0.50210581290823786</v>
      </c>
      <c r="AP146">
        <f t="shared" ca="1" si="126"/>
        <v>1.0742486294104004E-2</v>
      </c>
      <c r="AQ146">
        <f t="shared" si="108"/>
        <v>3.8935439746329613E-3</v>
      </c>
      <c r="AR146">
        <f t="shared" ca="1" si="109"/>
        <v>1.8881151114347183E-4</v>
      </c>
      <c r="AS146">
        <f t="shared" si="110"/>
        <v>-2.0733090676249991E-3</v>
      </c>
      <c r="AT146" s="123">
        <v>1.5996163930220852E-4</v>
      </c>
      <c r="AU146" s="123">
        <v>1.4621809591952584E-4</v>
      </c>
      <c r="AV146" s="123">
        <v>1.3872146915039352E-4</v>
      </c>
      <c r="AW146" s="123">
        <v>1.5933705405135612E-4</v>
      </c>
      <c r="AX146" s="123" t="s">
        <v>1789</v>
      </c>
      <c r="AY146" s="123" t="s">
        <v>1789</v>
      </c>
      <c r="AZ146" s="123" t="s">
        <v>1789</v>
      </c>
      <c r="BA146" s="123" t="s">
        <v>1789</v>
      </c>
      <c r="BB146" s="123">
        <v>1.630853112455366E-4</v>
      </c>
      <c r="BC146" s="123">
        <v>1.6683354034552345E-4</v>
      </c>
      <c r="BD146" s="123">
        <v>1.7058174135131665E-4</v>
      </c>
      <c r="BE146" s="123">
        <v>2.9521549361266608E-4</v>
      </c>
      <c r="BF146" s="123">
        <v>3.2582040980755345E-4</v>
      </c>
      <c r="BG146" s="123">
        <v>3.5642345286257537E-4</v>
      </c>
      <c r="BH146" s="123">
        <v>3.8702462300399532E-4</v>
      </c>
      <c r="BI146" s="123">
        <v>5.6380553563295521E-4</v>
      </c>
      <c r="BP146" s="123">
        <f t="shared" si="129"/>
        <v>-2.0949850865716033E-3</v>
      </c>
      <c r="BQ146" s="123">
        <f t="shared" ca="1" si="130"/>
        <v>-1.9061735754281315E-3</v>
      </c>
    </row>
    <row r="147" spans="1:69" x14ac:dyDescent="0.15">
      <c r="A147" t="s">
        <v>1052</v>
      </c>
      <c r="B147" s="121">
        <f>消費税調整!G147</f>
        <v>2.2632759324251726E-3</v>
      </c>
      <c r="C147">
        <f ca="1">+Sheet1!CZ147</f>
        <v>-2.7020566198032855E-4</v>
      </c>
      <c r="D147">
        <f ca="1">+Sheet1!DB147</f>
        <v>1.9562903892181302E-3</v>
      </c>
      <c r="E147">
        <f>+Sheet1!CS147</f>
        <v>4.5129724177478568E-3</v>
      </c>
      <c r="F147">
        <f ca="1">+Sheet1!CU147</f>
        <v>5.3656114247578107E-3</v>
      </c>
      <c r="G147">
        <f ca="1">+Sheet1!CV147</f>
        <v>3.2106449162983837E-2</v>
      </c>
      <c r="H147">
        <f>+Sheet1!CT147</f>
        <v>7.8651530325435509E-3</v>
      </c>
      <c r="I147">
        <f ca="1">+Sheet1!FY147</f>
        <v>8.0112293492915678E-3</v>
      </c>
      <c r="J147">
        <f ca="1">+Sheet1!GE147</f>
        <v>3.6769079907567818E-3</v>
      </c>
      <c r="K147">
        <f>+(1+Sheet1!FC147/100)^(1/4)-1</f>
        <v>1.85781554741693E-4</v>
      </c>
      <c r="L147">
        <f>+Sheet1!FT147</f>
        <v>-0.10472547958741987</v>
      </c>
      <c r="M147">
        <f>+Sheet1!FU147</f>
        <v>-0.13521571449677189</v>
      </c>
      <c r="N147">
        <f ca="1">+Sheet1!IL147</f>
        <v>3.5442769538655381E-3</v>
      </c>
      <c r="O147">
        <f ca="1">+Sheet1!CW147</f>
        <v>1.5840040722571787E-2</v>
      </c>
      <c r="P147" s="123">
        <f ca="1">+Sheet1!EZ147</f>
        <v>-1.4496377783838505E-4</v>
      </c>
      <c r="Q147">
        <f>+Sheet1!IY147</f>
        <v>-2.6580380836755293E-3</v>
      </c>
      <c r="R147" s="1">
        <f>+Sheet1!JB147</f>
        <v>3.4742578843976757</v>
      </c>
      <c r="S147">
        <f ca="1">+Sheet1!JE147</f>
        <v>-4.4530678510302235E-3</v>
      </c>
      <c r="T147">
        <f>+Sheet1!CY147</f>
        <v>8.4136528480270448E-4</v>
      </c>
      <c r="U147">
        <f ca="1">安全金利!K145</f>
        <v>2.5103996202502366E-4</v>
      </c>
      <c r="V147">
        <f>Sheet1!GJ167</f>
        <v>-2.8009772236754892E-3</v>
      </c>
      <c r="X147" t="s">
        <v>1052</v>
      </c>
      <c r="Y147">
        <f t="shared" si="111"/>
        <v>1.9484003467682733E-3</v>
      </c>
      <c r="Z147">
        <f t="shared" ca="1" si="112"/>
        <v>-2.6017251061614881E-3</v>
      </c>
      <c r="AA147">
        <f t="shared" ca="1" si="113"/>
        <v>4.3716927412024171E-3</v>
      </c>
      <c r="AB147">
        <f t="shared" si="114"/>
        <v>-6.1143807293461902E-4</v>
      </c>
      <c r="AC147">
        <f t="shared" ca="1" si="115"/>
        <v>1.9242141021583578E-3</v>
      </c>
      <c r="AD147">
        <f t="shared" ca="1" si="116"/>
        <v>2.3489974623177375E-2</v>
      </c>
      <c r="AE147">
        <f t="shared" si="117"/>
        <v>1.0880553424613181E-3</v>
      </c>
      <c r="AF147">
        <f t="shared" ca="1" si="118"/>
        <v>2.3212650421011614E-3</v>
      </c>
      <c r="AG147">
        <f t="shared" ca="1" si="132"/>
        <v>3.7459560002954112E-3</v>
      </c>
      <c r="AH147" s="121">
        <f t="shared" si="131"/>
        <v>1.85781554741693E-4</v>
      </c>
      <c r="AI147">
        <f t="shared" ca="1" si="119"/>
        <v>-0.11033011206107866</v>
      </c>
      <c r="AJ147">
        <f t="shared" ca="1" si="120"/>
        <v>-0.14995296216944376</v>
      </c>
      <c r="AK147">
        <f t="shared" ca="1" si="121"/>
        <v>-3.1420575512565272E-3</v>
      </c>
      <c r="AL147">
        <f t="shared" ca="1" si="122"/>
        <v>8.4091590933036246E-3</v>
      </c>
      <c r="AM147">
        <f t="shared" ca="1" si="123"/>
        <v>-2.1276669397862192E-3</v>
      </c>
      <c r="AN147">
        <f t="shared" si="124"/>
        <v>-1.8808520796463309E-3</v>
      </c>
      <c r="AO147">
        <f t="shared" si="125"/>
        <v>0.37518319405491862</v>
      </c>
      <c r="AP147">
        <f t="shared" ca="1" si="126"/>
        <v>-1.1680960313616286E-2</v>
      </c>
      <c r="AQ147">
        <f t="shared" si="108"/>
        <v>2.1383687535263683E-3</v>
      </c>
      <c r="AR147">
        <f t="shared" ca="1" si="109"/>
        <v>2.5103996202502366E-4</v>
      </c>
      <c r="AS147">
        <f t="shared" si="110"/>
        <v>-2.5987496911697187E-3</v>
      </c>
      <c r="AT147" s="123">
        <v>1.2850166810407515E-4</v>
      </c>
      <c r="AU147" s="123">
        <v>1.2122887175691766E-4</v>
      </c>
      <c r="AV147" s="123">
        <v>1.037356936803846E-4</v>
      </c>
      <c r="AW147" s="123">
        <v>9.8736937212073883E-5</v>
      </c>
      <c r="AX147" s="123" t="s">
        <v>1789</v>
      </c>
      <c r="AY147" s="123" t="s">
        <v>1789</v>
      </c>
      <c r="AZ147" s="123" t="s">
        <v>1789</v>
      </c>
      <c r="BA147" s="123" t="s">
        <v>1789</v>
      </c>
      <c r="BB147" s="123">
        <v>8.6241185557778266E-5</v>
      </c>
      <c r="BC147" s="123">
        <v>7.3745121656587642E-5</v>
      </c>
      <c r="BD147" s="123">
        <v>6.12487454925148E-5</v>
      </c>
      <c r="BE147" s="123">
        <v>1.6121663257218088E-4</v>
      </c>
      <c r="BF147" s="123">
        <v>1.7371175968539099E-4</v>
      </c>
      <c r="BG147" s="123">
        <v>1.8620657456747125E-4</v>
      </c>
      <c r="BH147" s="123">
        <v>1.9870107723418684E-4</v>
      </c>
      <c r="BI147" s="123">
        <v>3.269425267116155E-4</v>
      </c>
      <c r="BP147" s="123">
        <f t="shared" si="129"/>
        <v>-2.1559080191756901E-4</v>
      </c>
      <c r="BQ147" s="123">
        <f t="shared" ca="1" si="130"/>
        <v>3.5449160107454644E-5</v>
      </c>
    </row>
    <row r="148" spans="1:69" x14ac:dyDescent="0.15">
      <c r="A148" t="s">
        <v>1053</v>
      </c>
      <c r="B148" s="121">
        <f>消費税調整!G148</f>
        <v>4.0137235665926201E-4</v>
      </c>
      <c r="C148">
        <f ca="1">+Sheet1!CZ148</f>
        <v>-8.9259909641743013E-4</v>
      </c>
      <c r="D148">
        <f ca="1">+Sheet1!DB148</f>
        <v>-1.2536669814660537E-3</v>
      </c>
      <c r="E148">
        <f>+Sheet1!CS148</f>
        <v>1.714985306243879E-4</v>
      </c>
      <c r="F148">
        <f ca="1">+Sheet1!CU148</f>
        <v>9.954807551163767E-6</v>
      </c>
      <c r="G148">
        <f ca="1">+Sheet1!CV148</f>
        <v>-3.1745143864277632E-2</v>
      </c>
      <c r="H148">
        <f>+Sheet1!CT148</f>
        <v>3.659141037341817E-3</v>
      </c>
      <c r="I148">
        <f ca="1">+Sheet1!FY148</f>
        <v>9.718342671451401E-3</v>
      </c>
      <c r="J148">
        <f ca="1">+Sheet1!GE148</f>
        <v>-3.0482027644631528E-3</v>
      </c>
      <c r="K148">
        <f>+(1+Sheet1!FC148/100)^(1/4)-1</f>
        <v>1.9077873160266989E-4</v>
      </c>
      <c r="L148">
        <f>+Sheet1!FT148</f>
        <v>-2.2895947621936419E-2</v>
      </c>
      <c r="M148">
        <f>+Sheet1!FU148</f>
        <v>9.9436763912190348E-2</v>
      </c>
      <c r="N148">
        <f ca="1">+Sheet1!IL148</f>
        <v>3.0650970198445142E-4</v>
      </c>
      <c r="O148">
        <f ca="1">+Sheet1!CW148</f>
        <v>-7.9446344931408501E-3</v>
      </c>
      <c r="P148" s="123">
        <f ca="1">+Sheet1!EZ148</f>
        <v>-8.9917457105525848E-5</v>
      </c>
      <c r="Q148">
        <f>+Sheet1!IY148</f>
        <v>2.045688991572015E-3</v>
      </c>
      <c r="R148" s="1">
        <f>+Sheet1!JB148</f>
        <v>3.6145971646272952</v>
      </c>
      <c r="S148">
        <f ca="1">+Sheet1!JE148</f>
        <v>9.9908562106835949E-3</v>
      </c>
      <c r="T148">
        <f>+Sheet1!CY148</f>
        <v>-3.742556204456965E-3</v>
      </c>
      <c r="U148">
        <f ca="1">安全金利!K146</f>
        <v>3.2794392909485381E-4</v>
      </c>
      <c r="V148">
        <f>Sheet1!GJ168</f>
        <v>-2.4661201925350921E-3</v>
      </c>
      <c r="X148" t="s">
        <v>1053</v>
      </c>
      <c r="Y148">
        <f t="shared" si="111"/>
        <v>8.6496771002362574E-5</v>
      </c>
      <c r="Z148">
        <f t="shared" ca="1" si="112"/>
        <v>-3.2241185405985895E-3</v>
      </c>
      <c r="AA148">
        <f t="shared" ca="1" si="113"/>
        <v>1.1617353705182336E-3</v>
      </c>
      <c r="AB148">
        <f t="shared" si="114"/>
        <v>-4.9529119600580877E-3</v>
      </c>
      <c r="AC148">
        <f t="shared" ca="1" si="115"/>
        <v>-3.431442515048289E-3</v>
      </c>
      <c r="AD148">
        <f t="shared" ca="1" si="116"/>
        <v>-4.0361618404084094E-2</v>
      </c>
      <c r="AE148">
        <f t="shared" si="117"/>
        <v>-3.1179566527404158E-3</v>
      </c>
      <c r="AF148">
        <f t="shared" ca="1" si="118"/>
        <v>4.0283783642609946E-3</v>
      </c>
      <c r="AG148">
        <f t="shared" ca="1" si="132"/>
        <v>-2.9791547549245234E-3</v>
      </c>
      <c r="AH148" s="121">
        <f t="shared" si="131"/>
        <v>1.9077873160266989E-4</v>
      </c>
      <c r="AI148">
        <f t="shared" ca="1" si="119"/>
        <v>-2.8500580095595213E-2</v>
      </c>
      <c r="AJ148">
        <f t="shared" ca="1" si="120"/>
        <v>8.4699516239518463E-2</v>
      </c>
      <c r="AK148">
        <f t="shared" ca="1" si="121"/>
        <v>-6.3798248031376138E-3</v>
      </c>
      <c r="AL148">
        <f t="shared" ca="1" si="122"/>
        <v>-1.5375516122409012E-2</v>
      </c>
      <c r="AM148">
        <f t="shared" ca="1" si="123"/>
        <v>-2.0726206190533601E-3</v>
      </c>
      <c r="AN148">
        <f t="shared" si="124"/>
        <v>2.8228749956012134E-3</v>
      </c>
      <c r="AO148">
        <f t="shared" si="125"/>
        <v>0.51552247428453812</v>
      </c>
      <c r="AP148">
        <f t="shared" ca="1" si="126"/>
        <v>2.7629637480975321E-3</v>
      </c>
      <c r="AQ148">
        <f t="shared" si="108"/>
        <v>-2.4455527357333008E-3</v>
      </c>
      <c r="AR148">
        <f t="shared" ca="1" si="109"/>
        <v>3.2794392909485381E-4</v>
      </c>
      <c r="AS148">
        <f t="shared" si="110"/>
        <v>-2.2638926600293215E-3</v>
      </c>
      <c r="AT148" s="123">
        <v>1.5146606723503986E-4</v>
      </c>
      <c r="AU148" s="123">
        <v>1.3622308052307908E-4</v>
      </c>
      <c r="AV148" s="123">
        <v>1.1873068918921703E-4</v>
      </c>
      <c r="AW148" s="123">
        <v>1.0748491787504477E-4</v>
      </c>
      <c r="AX148" s="123" t="s">
        <v>1789</v>
      </c>
      <c r="AY148" s="123" t="s">
        <v>1789</v>
      </c>
      <c r="AZ148" s="123" t="s">
        <v>1789</v>
      </c>
      <c r="BA148" s="123" t="s">
        <v>1789</v>
      </c>
      <c r="BB148" s="123">
        <v>9.2490540468670446E-5</v>
      </c>
      <c r="BC148" s="123">
        <v>7.749571346460371E-5</v>
      </c>
      <c r="BD148" s="123">
        <v>6.250043683553308E-5</v>
      </c>
      <c r="BE148" s="123">
        <v>1.0373408263819606E-4</v>
      </c>
      <c r="BF148" s="123">
        <v>1.0123490732127927E-4</v>
      </c>
      <c r="BG148" s="123">
        <v>9.8735719514131404E-5</v>
      </c>
      <c r="BH148" s="123">
        <v>9.623651921675247E-5</v>
      </c>
      <c r="BI148" s="123">
        <v>1.7902322257268288E-4</v>
      </c>
      <c r="BP148" s="123">
        <f t="shared" si="129"/>
        <v>-3.7892720311242089E-3</v>
      </c>
      <c r="BQ148" s="123">
        <f t="shared" ca="1" si="130"/>
        <v>-3.4613281020293551E-3</v>
      </c>
    </row>
    <row r="149" spans="1:69" x14ac:dyDescent="0.15">
      <c r="A149" t="s">
        <v>1054</v>
      </c>
      <c r="B149" s="121">
        <f>消費税調整!G149</f>
        <v>3.9800507627268788E-3</v>
      </c>
      <c r="C149">
        <f ca="1">+Sheet1!CZ149</f>
        <v>-3.8819125516188053E-3</v>
      </c>
      <c r="D149">
        <f ca="1">+Sheet1!DB149</f>
        <v>-4.9537001024379679E-3</v>
      </c>
      <c r="E149">
        <f>+Sheet1!CS149</f>
        <v>7.9916897092381107E-3</v>
      </c>
      <c r="F149">
        <f ca="1">+Sheet1!CU149</f>
        <v>2.5707588069517587E-3</v>
      </c>
      <c r="G149">
        <f ca="1">+Sheet1!CV149</f>
        <v>2.9516038931434722E-2</v>
      </c>
      <c r="H149">
        <f>+Sheet1!CT149</f>
        <v>1.7612118033854464E-3</v>
      </c>
      <c r="I149">
        <f ca="1">+Sheet1!FY149</f>
        <v>-5.0324088845399104E-3</v>
      </c>
      <c r="J149">
        <f ca="1">+Sheet1!GE149</f>
        <v>1.9667004004721485E-2</v>
      </c>
      <c r="K149">
        <f>+(1+Sheet1!FC149/100)^(1/4)-1</f>
        <v>8.6655402277813209E-5</v>
      </c>
      <c r="L149">
        <f>+Sheet1!FT149</f>
        <v>-0.40591229813483676</v>
      </c>
      <c r="M149">
        <f>+Sheet1!FU149</f>
        <v>-0.11467617975672659</v>
      </c>
      <c r="N149">
        <f ca="1">+Sheet1!IL149</f>
        <v>1.3534048443166352E-2</v>
      </c>
      <c r="O149">
        <f ca="1">+Sheet1!CW149</f>
        <v>1.0831656807493911E-2</v>
      </c>
      <c r="P149" s="123">
        <f ca="1">+Sheet1!EZ149</f>
        <v>-6.8961326654475774E-3</v>
      </c>
      <c r="Q149">
        <f>+Sheet1!IY149</f>
        <v>-1.1546748104612656E-2</v>
      </c>
      <c r="R149" s="1">
        <f>+Sheet1!JB149</f>
        <v>3.6874286029220191</v>
      </c>
      <c r="S149">
        <f ca="1">+Sheet1!JE149</f>
        <v>2.9863336648609268E-2</v>
      </c>
      <c r="T149">
        <f>+Sheet1!CY149</f>
        <v>-3.6512554636217946E-3</v>
      </c>
      <c r="U149">
        <f ca="1">安全金利!K147</f>
        <v>2.4827325136334011E-4</v>
      </c>
      <c r="V149">
        <f>Sheet1!GJ169</f>
        <v>-2.7029520581697318E-3</v>
      </c>
      <c r="X149" t="s">
        <v>1054</v>
      </c>
      <c r="Y149">
        <f t="shared" ref="Y149:Y150" si="133">+B149-Y$1</f>
        <v>3.6651751770699795E-3</v>
      </c>
      <c r="Z149">
        <f t="shared" ref="Z149:Z150" ca="1" si="134">+C149-Z$1</f>
        <v>-6.2134319957999652E-3</v>
      </c>
      <c r="AA149">
        <f t="shared" ref="AA149:AA150" ca="1" si="135">+D149-AA$1</f>
        <v>-2.5382977504536807E-3</v>
      </c>
      <c r="AB149">
        <f t="shared" ref="AB149:AB150" si="136">+E149-AB$1</f>
        <v>2.8672792185556349E-3</v>
      </c>
      <c r="AC149">
        <f t="shared" ref="AC149:AC150" ca="1" si="137">+F149-AC$1</f>
        <v>-8.7063851564769422E-4</v>
      </c>
      <c r="AD149">
        <f t="shared" ref="AD149:AD150" ca="1" si="138">+G149-AD$1</f>
        <v>2.089956439162826E-2</v>
      </c>
      <c r="AE149">
        <f t="shared" ref="AE149:AE150" si="139">+H149-AE$1</f>
        <v>-5.0158858866967866E-3</v>
      </c>
      <c r="AF149">
        <f t="shared" ref="AF149:AF150" ca="1" si="140">+I149-AF$1</f>
        <v>-1.0722373191730316E-2</v>
      </c>
      <c r="AG149">
        <f t="shared" ca="1" si="132"/>
        <v>1.9736052014260114E-2</v>
      </c>
      <c r="AH149" s="121">
        <f t="shared" si="131"/>
        <v>8.6655402277813209E-5</v>
      </c>
      <c r="AI149">
        <f t="shared" ref="AI149:AI150" ca="1" si="141">+L149-AI$1</f>
        <v>-0.41151693060849553</v>
      </c>
      <c r="AJ149">
        <f t="shared" ref="AJ149:AJ150" ca="1" si="142">+M149-AJ$1</f>
        <v>-0.12941342742939846</v>
      </c>
      <c r="AK149">
        <f t="shared" ref="AK149:AK150" ca="1" si="143">+N149-AK$1</f>
        <v>6.8477139380442873E-3</v>
      </c>
      <c r="AL149">
        <f t="shared" ref="AL149:AL150" ca="1" si="144">+O149-AL$1</f>
        <v>3.4007751782257492E-3</v>
      </c>
      <c r="AM149">
        <f t="shared" ref="AM149:AM150" ca="1" si="145">+P149-AM$1</f>
        <v>-8.8788358273954107E-3</v>
      </c>
      <c r="AN149">
        <f t="shared" ref="AN149:AN150" si="146">+Q149-AN$1</f>
        <v>-1.0769562100583458E-2</v>
      </c>
      <c r="AO149">
        <f t="shared" ref="AO149:AO150" si="147">+R149-AO$1</f>
        <v>0.58835391257926206</v>
      </c>
      <c r="AP149">
        <f t="shared" ref="AP149:AP150" ca="1" si="148">+S149-AP$1</f>
        <v>2.2635444186023205E-2</v>
      </c>
      <c r="AQ149">
        <f t="shared" si="108"/>
        <v>-2.3542519948981308E-3</v>
      </c>
      <c r="AR149">
        <f t="shared" ca="1" si="109"/>
        <v>2.4827325136334011E-4</v>
      </c>
      <c r="AS149">
        <f t="shared" si="110"/>
        <v>-2.5007245256639613E-3</v>
      </c>
      <c r="AT149" s="123">
        <v>-3.027702919765618E-4</v>
      </c>
      <c r="AU149" s="123">
        <v>-4.2520357296749189E-4</v>
      </c>
      <c r="AV149" s="123">
        <v>-5.7536124880330775E-4</v>
      </c>
      <c r="AW149" s="123">
        <v>-5.5351830678940228E-4</v>
      </c>
      <c r="AX149" s="123" t="s">
        <v>1789</v>
      </c>
      <c r="AY149" s="123" t="s">
        <v>1789</v>
      </c>
      <c r="AZ149" s="123" t="s">
        <v>1789</v>
      </c>
      <c r="BA149" s="123" t="s">
        <v>1789</v>
      </c>
      <c r="BB149" s="123">
        <v>-6.3488019654944772E-4</v>
      </c>
      <c r="BC149" s="123">
        <v>-7.1625533046171252E-4</v>
      </c>
      <c r="BD149" s="123">
        <v>-7.9764371283785884E-4</v>
      </c>
      <c r="BE149" s="123">
        <v>-5.9739743122999567E-4</v>
      </c>
      <c r="BF149" s="123">
        <v>-6.1617842805283818E-4</v>
      </c>
      <c r="BG149" s="123">
        <v>-6.349601306626651E-4</v>
      </c>
      <c r="BH149" s="123">
        <v>-6.5374253911310021E-4</v>
      </c>
      <c r="BI149" s="123">
        <v>-4.0802474583934156E-4</v>
      </c>
      <c r="BP149" s="123">
        <f t="shared" si="129"/>
        <v>3.3967476765196878E-3</v>
      </c>
      <c r="BQ149" s="123">
        <f t="shared" ca="1" si="130"/>
        <v>3.6450209278830279E-3</v>
      </c>
    </row>
    <row r="150" spans="1:69" x14ac:dyDescent="0.15">
      <c r="A150" t="s">
        <v>1055</v>
      </c>
      <c r="B150" s="121">
        <f>消費税調整!G150</f>
        <v>-3.3100922742418746E-3</v>
      </c>
      <c r="C150">
        <f ca="1">+Sheet1!CZ150</f>
        <v>-4.8080736694235311E-4</v>
      </c>
      <c r="D150">
        <f ca="1">+Sheet1!DB150</f>
        <v>-4.3266664016068995E-3</v>
      </c>
      <c r="E150">
        <f>+Sheet1!CS150</f>
        <v>7.2128271840361342E-3</v>
      </c>
      <c r="F150">
        <f ca="1">+Sheet1!CU150</f>
        <v>1.742317636524665E-3</v>
      </c>
      <c r="G150">
        <f ca="1">+Sheet1!CV150</f>
        <v>2.8408262196687788E-2</v>
      </c>
      <c r="H150">
        <f>+Sheet1!CT150</f>
        <v>1.6033477607584452E-2</v>
      </c>
      <c r="I150">
        <f ca="1">+Sheet1!FY150</f>
        <v>1.0568801004124259E-2</v>
      </c>
      <c r="J150">
        <f ca="1">+Sheet1!GE150</f>
        <v>-1.0193633310119387E-2</v>
      </c>
      <c r="K150">
        <f>+(1+Sheet1!FC150/100)^(1/4)-1</f>
        <v>-1.2585709135093381E-4</v>
      </c>
      <c r="L150">
        <f>+Sheet1!FT150</f>
        <v>-9.8688818117974142E-2</v>
      </c>
      <c r="M150">
        <f>+Sheet1!FU150</f>
        <v>-5.9484185378008314E-2</v>
      </c>
      <c r="N150">
        <f ca="1">+Sheet1!IL150</f>
        <v>1.2733780915170743E-2</v>
      </c>
      <c r="O150">
        <f ca="1">+Sheet1!CW150</f>
        <v>2.0132422407167821E-2</v>
      </c>
      <c r="P150" s="123">
        <f ca="1">+Sheet1!EZ150</f>
        <v>1.1622197115858683E-2</v>
      </c>
      <c r="Q150">
        <f>+Sheet1!IY150</f>
        <v>1.455554344060401E-3</v>
      </c>
      <c r="R150" s="1">
        <f>+Sheet1!JB150</f>
        <v>3.6035090477231475</v>
      </c>
      <c r="S150">
        <f ca="1">+Sheet1!JE150</f>
        <v>5.061788053479596E-3</v>
      </c>
      <c r="T150">
        <f>+Sheet1!CY150</f>
        <v>-3.2419811365217445E-3</v>
      </c>
      <c r="U150">
        <f ca="1">安全金利!K148</f>
        <v>4.4167049942100967E-4</v>
      </c>
      <c r="V150">
        <f>Sheet1!GJ170</f>
        <v>-2.1817675955644478E-3</v>
      </c>
      <c r="X150" t="s">
        <v>1055</v>
      </c>
      <c r="Y150">
        <f t="shared" si="133"/>
        <v>-3.6249678598987739E-3</v>
      </c>
      <c r="Z150">
        <f t="shared" ca="1" si="134"/>
        <v>-2.8123268111235125E-3</v>
      </c>
      <c r="AA150">
        <f t="shared" ca="1" si="135"/>
        <v>-1.9112640496226122E-3</v>
      </c>
      <c r="AB150">
        <f t="shared" si="136"/>
        <v>2.0884166933536584E-3</v>
      </c>
      <c r="AC150">
        <f t="shared" ca="1" si="137"/>
        <v>-1.699079686074788E-3</v>
      </c>
      <c r="AD150">
        <f t="shared" ca="1" si="138"/>
        <v>1.9791787656881325E-2</v>
      </c>
      <c r="AE150">
        <f t="shared" si="139"/>
        <v>9.2563799175022186E-3</v>
      </c>
      <c r="AF150">
        <f t="shared" ca="1" si="140"/>
        <v>4.8788366969338528E-3</v>
      </c>
      <c r="AG150">
        <f t="shared" ca="1" si="132"/>
        <v>-1.0124585300580758E-2</v>
      </c>
      <c r="AH150" s="121">
        <f t="shared" si="131"/>
        <v>-1.2585709135093381E-4</v>
      </c>
      <c r="AI150">
        <f t="shared" ca="1" si="141"/>
        <v>-0.10429345059163293</v>
      </c>
      <c r="AJ150">
        <f t="shared" ca="1" si="142"/>
        <v>-7.4221433050680199E-2</v>
      </c>
      <c r="AK150">
        <f t="shared" ca="1" si="143"/>
        <v>6.0474464100486779E-3</v>
      </c>
      <c r="AL150">
        <f t="shared" ca="1" si="144"/>
        <v>1.2701540777899659E-2</v>
      </c>
      <c r="AM150">
        <f t="shared" ca="1" si="145"/>
        <v>9.6394939539108486E-3</v>
      </c>
      <c r="AN150">
        <f t="shared" si="146"/>
        <v>2.2327403480895992E-3</v>
      </c>
      <c r="AO150">
        <f t="shared" si="147"/>
        <v>0.50443435738039044</v>
      </c>
      <c r="AP150">
        <f t="shared" ca="1" si="148"/>
        <v>-2.1661044091064669E-3</v>
      </c>
      <c r="AQ150">
        <f t="shared" si="108"/>
        <v>-1.9449776677980806E-3</v>
      </c>
      <c r="AR150">
        <f t="shared" ca="1" si="109"/>
        <v>4.4167049942100967E-4</v>
      </c>
      <c r="AS150">
        <f t="shared" si="110"/>
        <v>-1.9795400630586773E-3</v>
      </c>
      <c r="AT150" s="123">
        <v>-5.7362231896807003E-4</v>
      </c>
      <c r="AU150" s="123">
        <v>-6.8061761809179444E-4</v>
      </c>
      <c r="AV150" s="123">
        <v>-8.4090620311261244E-4</v>
      </c>
      <c r="AW150" s="123">
        <v>-7.6646175487771195E-4</v>
      </c>
      <c r="AX150" s="123" t="s">
        <v>1789</v>
      </c>
      <c r="AY150" s="123" t="s">
        <v>1789</v>
      </c>
      <c r="AZ150" s="123" t="s">
        <v>1789</v>
      </c>
      <c r="BA150" s="123" t="s">
        <v>1789</v>
      </c>
      <c r="BB150" s="123">
        <v>-8.3284888692647385E-4</v>
      </c>
      <c r="BC150" s="123">
        <v>-8.9924483877479311E-4</v>
      </c>
      <c r="BD150" s="123">
        <v>-9.6564961276579542E-4</v>
      </c>
      <c r="BE150" s="123">
        <v>-8.4041348512553515E-4</v>
      </c>
      <c r="BF150" s="123">
        <v>-8.642192115632108E-4</v>
      </c>
      <c r="BG150" s="123">
        <v>-8.8802607220306307E-4</v>
      </c>
      <c r="BH150" s="123">
        <v>-9.1183406715467097E-4</v>
      </c>
      <c r="BI150" s="123">
        <v>-7.8498629103518347E-4</v>
      </c>
      <c r="BP150" s="123">
        <f t="shared" si="129"/>
        <v>2.1888584759089456E-3</v>
      </c>
      <c r="BQ150" s="123">
        <f t="shared" ca="1" si="130"/>
        <v>2.6305289753299553E-3</v>
      </c>
    </row>
    <row r="151" spans="1:69" x14ac:dyDescent="0.15">
      <c r="A151" t="s">
        <v>1056</v>
      </c>
      <c r="B151" s="121">
        <f>消費税調整!G151</f>
        <v>-2.3147155672598794E-3</v>
      </c>
      <c r="C151">
        <f ca="1">+Sheet1!CZ151</f>
        <v>-2.8223209022284042E-4</v>
      </c>
      <c r="D151">
        <f ca="1">+Sheet1!DB151</f>
        <v>-3.5081442893186141E-3</v>
      </c>
      <c r="E151">
        <f>+Sheet1!CS151</f>
        <v>4.3883147561105612E-3</v>
      </c>
      <c r="F151">
        <f ca="1">+Sheet1!CU151</f>
        <v>3.4815203886324657E-3</v>
      </c>
      <c r="G151">
        <f ca="1">+Sheet1!CV151</f>
        <v>3.2565484314544223E-2</v>
      </c>
      <c r="H151">
        <f>+Sheet1!CT151</f>
        <v>-3.668824384099202E-4</v>
      </c>
      <c r="I151">
        <f ca="1">+Sheet1!FY151</f>
        <v>4.931887373474505E-3</v>
      </c>
      <c r="J151">
        <f ca="1">+Sheet1!GE151</f>
        <v>5.018273544763952E-3</v>
      </c>
      <c r="K151">
        <f>+(1+Sheet1!FC151/100)^(1/4)-1</f>
        <v>-1.1501984282480393E-4</v>
      </c>
      <c r="L151">
        <f>+Sheet1!FT151</f>
        <v>8.2664038366629194E-2</v>
      </c>
      <c r="M151">
        <f>+Sheet1!FU151</f>
        <v>5.5927472918602152E-2</v>
      </c>
      <c r="N151">
        <f ca="1">+Sheet1!IL151</f>
        <v>5.2991696035183111E-3</v>
      </c>
      <c r="O151">
        <f ca="1">+Sheet1!CW151</f>
        <v>1.0707405252027877E-2</v>
      </c>
      <c r="P151" s="123">
        <f ca="1">+Sheet1!EZ151</f>
        <v>-1.0614478899582656E-3</v>
      </c>
      <c r="Q151">
        <f>+Sheet1!IY151</f>
        <v>1.0499495919895251E-2</v>
      </c>
      <c r="R151" s="1">
        <f>+Sheet1!JB151</f>
        <v>3.4899157873060802</v>
      </c>
      <c r="S151">
        <f ca="1">+Sheet1!JE151</f>
        <v>5.5520218602247019E-5</v>
      </c>
      <c r="T151">
        <f>+Sheet1!CY151</f>
        <v>-2.8245377017132567E-3</v>
      </c>
      <c r="U151">
        <f ca="1">安全金利!K149</f>
        <v>4.6485005730179108E-4</v>
      </c>
      <c r="V151">
        <f>Sheet1!GJ171</f>
        <v>-2.2420590339381138E-3</v>
      </c>
      <c r="X151" t="s">
        <v>1056</v>
      </c>
      <c r="Y151">
        <f t="shared" ref="Y151" si="149">+B151-Y$1</f>
        <v>-2.6295911529167788E-3</v>
      </c>
      <c r="Z151">
        <f t="shared" ref="Z151" ca="1" si="150">+C151-Z$1</f>
        <v>-2.6137515344039999E-3</v>
      </c>
      <c r="AA151">
        <f t="shared" ref="AA151" ca="1" si="151">+D151-AA$1</f>
        <v>-1.0927419373343268E-3</v>
      </c>
      <c r="AB151">
        <f t="shared" ref="AB151" si="152">+E151-AB$1</f>
        <v>-7.3609573457191456E-4</v>
      </c>
      <c r="AC151">
        <f t="shared" ref="AC151" ca="1" si="153">+F151-AC$1</f>
        <v>4.0123066033012807E-5</v>
      </c>
      <c r="AD151">
        <f t="shared" ref="AD151" ca="1" si="154">+G151-AD$1</f>
        <v>2.394900977473776E-2</v>
      </c>
      <c r="AE151">
        <f t="shared" ref="AE151" si="155">+H151-AE$1</f>
        <v>-7.143980128492153E-3</v>
      </c>
      <c r="AF151">
        <f t="shared" ref="AF151" ca="1" si="156">+I151-AF$1</f>
        <v>-7.5807693371590136E-4</v>
      </c>
      <c r="AG151">
        <f t="shared" ref="AG151" ca="1" si="157">+J151-AG$1</f>
        <v>5.0873215543025809E-3</v>
      </c>
      <c r="AH151" s="121">
        <f t="shared" si="131"/>
        <v>-1.1501984282480393E-4</v>
      </c>
      <c r="AI151">
        <f t="shared" ref="AI151" ca="1" si="158">+L151-AI$1</f>
        <v>7.7059405892970403E-2</v>
      </c>
      <c r="AJ151">
        <f t="shared" ref="AJ151" ca="1" si="159">+M151-AJ$1</f>
        <v>4.1190225245930273E-2</v>
      </c>
      <c r="AK151">
        <f t="shared" ref="AK151" ca="1" si="160">+N151-AK$1</f>
        <v>-1.3871649016037541E-3</v>
      </c>
      <c r="AL151">
        <f t="shared" ref="AL151" ca="1" si="161">+O151-AL$1</f>
        <v>3.2765236227597161E-3</v>
      </c>
      <c r="AM151">
        <f t="shared" ref="AM151" ca="1" si="162">+P151-AM$1</f>
        <v>-3.0441510519060998E-3</v>
      </c>
      <c r="AN151">
        <f t="shared" ref="AN151" si="163">+Q151-AN$1</f>
        <v>1.1276681923924449E-2</v>
      </c>
      <c r="AO151">
        <f t="shared" ref="AO151" si="164">+R151-AO$1</f>
        <v>0.39084109696332314</v>
      </c>
      <c r="AP151">
        <f t="shared" ref="AP151" ca="1" si="165">+S151-AP$1</f>
        <v>-7.1723722439838156E-3</v>
      </c>
      <c r="AQ151">
        <f t="shared" si="108"/>
        <v>-1.5275342329895928E-3</v>
      </c>
      <c r="AR151">
        <f t="shared" ca="1" si="109"/>
        <v>4.6485005730179108E-4</v>
      </c>
      <c r="AS151">
        <f t="shared" si="110"/>
        <v>-2.0398315014323433E-3</v>
      </c>
      <c r="AT151" s="123">
        <v>-3.5356286026055894E-4</v>
      </c>
      <c r="AU151" s="123">
        <v>-4.5526756437219706E-4</v>
      </c>
      <c r="AV151" s="123">
        <v>-5.7540995235993986E-4</v>
      </c>
      <c r="AW151" s="123">
        <v>-6.0485331020188049E-4</v>
      </c>
      <c r="AX151" s="123" t="s">
        <v>1789</v>
      </c>
      <c r="AY151" s="123" t="s">
        <v>1789</v>
      </c>
      <c r="AZ151" s="123" t="s">
        <v>1789</v>
      </c>
      <c r="BA151" s="123" t="s">
        <v>1789</v>
      </c>
      <c r="BB151" s="123">
        <v>-6.8873082704590249E-4</v>
      </c>
      <c r="BC151" s="123">
        <v>-7.7262242032904993E-4</v>
      </c>
      <c r="BD151" s="123">
        <v>-8.5652809477609892E-4</v>
      </c>
      <c r="BE151" s="123">
        <v>-6.7002775525770719E-4</v>
      </c>
      <c r="BF151" s="123">
        <v>-6.9382131004214198E-4</v>
      </c>
      <c r="BG151" s="123">
        <v>-7.1761599767661277E-4</v>
      </c>
      <c r="BH151" s="123">
        <v>-7.4141181826936631E-4</v>
      </c>
      <c r="BI151" s="123">
        <v>-6.4922295566205435E-4</v>
      </c>
      <c r="BP151" s="123">
        <f t="shared" si="129"/>
        <v>-1.2542183852361647E-3</v>
      </c>
      <c r="BQ151" s="123">
        <f t="shared" ca="1" si="130"/>
        <v>-7.8936832793437359E-4</v>
      </c>
    </row>
    <row r="152" spans="1:69" x14ac:dyDescent="0.15">
      <c r="A152" t="s">
        <v>1057</v>
      </c>
      <c r="B152" s="121">
        <f>消費税調整!G152</f>
        <v>1.1391985424113607E-3</v>
      </c>
      <c r="C152">
        <f ca="1">+Sheet1!CZ152</f>
        <v>4.544860929745374E-3</v>
      </c>
      <c r="D152">
        <f ca="1">+Sheet1!DB152</f>
        <v>2.2730346158169917E-3</v>
      </c>
      <c r="E152">
        <f>+Sheet1!CS152</f>
        <v>5.7561924822803314E-3</v>
      </c>
      <c r="F152">
        <f ca="1">+Sheet1!CU152</f>
        <v>1.7595170249012826E-3</v>
      </c>
      <c r="G152">
        <f ca="1">+Sheet1!CV152</f>
        <v>1.0434025453291734E-2</v>
      </c>
      <c r="H152">
        <f>+Sheet1!CT152</f>
        <v>2.1261922086051491E-2</v>
      </c>
      <c r="I152">
        <f ca="1">+Sheet1!FY152</f>
        <v>2.6962366648165493E-3</v>
      </c>
      <c r="J152">
        <f ca="1">+Sheet1!GE152</f>
        <v>1.7740623294022486E-3</v>
      </c>
      <c r="K152">
        <f>+(1+Sheet1!FC152/100)^(1/4)-1</f>
        <v>-1.0835094195127404E-4</v>
      </c>
      <c r="L152">
        <f>+Sheet1!FT152</f>
        <v>0.20218442172970244</v>
      </c>
      <c r="M152">
        <f>+Sheet1!FU152</f>
        <v>0.12002842538964985</v>
      </c>
      <c r="N152">
        <f ca="1">+Sheet1!IL152</f>
        <v>9.7516007539083429E-3</v>
      </c>
      <c r="O152">
        <f ca="1">+Sheet1!CW152</f>
        <v>1.759405937563344E-2</v>
      </c>
      <c r="P152" s="123">
        <f ca="1">+Sheet1!EZ152</f>
        <v>2.5956999900329145E-3</v>
      </c>
      <c r="Q152">
        <f>+Sheet1!IY152</f>
        <v>1.2721324590361743E-2</v>
      </c>
      <c r="R152" s="1">
        <f>+Sheet1!JB152</f>
        <v>3.4304448596362596</v>
      </c>
      <c r="S152">
        <f ca="1">+Sheet1!JE152</f>
        <v>-8.2451127563847048E-4</v>
      </c>
      <c r="T152">
        <f>+Sheet1!CY152</f>
        <v>1.5576678587731654E-3</v>
      </c>
      <c r="U152">
        <f ca="1">安全金利!K150</f>
        <v>3.3122170867816436E-4</v>
      </c>
      <c r="V152">
        <f>Sheet1!GJ172</f>
        <v>-1.727816651967415E-3</v>
      </c>
      <c r="X152" t="s">
        <v>1057</v>
      </c>
      <c r="Y152">
        <f t="shared" ref="Y152" si="166">+B152-Y$1</f>
        <v>8.243229567544613E-4</v>
      </c>
      <c r="Z152">
        <f t="shared" ref="Z152" ca="1" si="167">+C152-Z$1</f>
        <v>2.2133414855642145E-3</v>
      </c>
      <c r="AA152">
        <f t="shared" ref="AA152" ca="1" si="168">+D152-AA$1</f>
        <v>4.688436967801279E-3</v>
      </c>
      <c r="AB152">
        <f t="shared" ref="AB152" si="169">+E152-AB$1</f>
        <v>6.3178199159785557E-4</v>
      </c>
      <c r="AC152">
        <f t="shared" ref="AC152" ca="1" si="170">+F152-AC$1</f>
        <v>-1.6818802976981703E-3</v>
      </c>
      <c r="AD152">
        <f t="shared" ref="AD152" ca="1" si="171">+G152-AD$1</f>
        <v>1.8175509134852694E-3</v>
      </c>
      <c r="AE152">
        <f t="shared" ref="AE152" si="172">+H152-AE$1</f>
        <v>1.4484824395969258E-2</v>
      </c>
      <c r="AF152">
        <f t="shared" ref="AF152" ca="1" si="173">+I152-AF$1</f>
        <v>-2.9937276423738571E-3</v>
      </c>
      <c r="AG152">
        <f t="shared" ref="AG152" ca="1" si="174">+J152-AG$1</f>
        <v>1.8431103389408778E-3</v>
      </c>
      <c r="AH152" s="121">
        <f t="shared" si="131"/>
        <v>-1.0835094195127404E-4</v>
      </c>
      <c r="AI152">
        <f t="shared" ref="AI152" ca="1" si="175">+L152-AI$1</f>
        <v>0.19657978925604364</v>
      </c>
      <c r="AJ152">
        <f t="shared" ref="AJ152" ca="1" si="176">+M152-AJ$1</f>
        <v>0.10529117771697796</v>
      </c>
      <c r="AK152">
        <f t="shared" ref="AK152" ca="1" si="177">+N152-AK$1</f>
        <v>3.0652662487862777E-3</v>
      </c>
      <c r="AL152">
        <f t="shared" ref="AL152" ca="1" si="178">+O152-AL$1</f>
        <v>1.0163177746365278E-2</v>
      </c>
      <c r="AM152">
        <f t="shared" ref="AM152" ca="1" si="179">+P152-AM$1</f>
        <v>6.1299682808508031E-4</v>
      </c>
      <c r="AN152">
        <f t="shared" ref="AN152" si="180">+Q152-AN$1</f>
        <v>1.3498510594390941E-2</v>
      </c>
      <c r="AO152">
        <f t="shared" ref="AO152" si="181">+R152-AO$1</f>
        <v>0.33137016929350249</v>
      </c>
      <c r="AP152">
        <f t="shared" ref="AP152" ca="1" si="182">+S152-AP$1</f>
        <v>-8.0524037382245332E-3</v>
      </c>
      <c r="AQ152">
        <f t="shared" ref="AQ152:AS152" si="183">+T152-AQ$1</f>
        <v>2.8546713274968296E-3</v>
      </c>
      <c r="AR152">
        <f t="shared" ref="AR152" ca="1" si="184">+U152-AR$1</f>
        <v>3.3122170867816436E-4</v>
      </c>
      <c r="AS152">
        <f t="shared" si="183"/>
        <v>-1.5255891194616445E-3</v>
      </c>
      <c r="AT152" s="123">
        <v>-1.1251895026764824E-4</v>
      </c>
      <c r="AU152" s="123">
        <v>-1.2814916225600825E-4</v>
      </c>
      <c r="AV152" s="123">
        <v>-1.4065373450877772E-4</v>
      </c>
      <c r="AW152" s="123">
        <v>-1.6488156897476181E-4</v>
      </c>
      <c r="AX152" s="123" t="s">
        <v>1789</v>
      </c>
      <c r="AY152" s="123" t="s">
        <v>1789</v>
      </c>
      <c r="AZ152" s="123" t="s">
        <v>1789</v>
      </c>
      <c r="BA152" s="123" t="s">
        <v>1789</v>
      </c>
      <c r="BB152" s="123">
        <v>-1.8207653850021988E-4</v>
      </c>
      <c r="BC152" s="123">
        <v>-1.9927209943160218E-4</v>
      </c>
      <c r="BD152" s="123">
        <v>-2.1646825180987594E-4</v>
      </c>
      <c r="BE152" s="123">
        <v>-2.0552779471649796E-4</v>
      </c>
      <c r="BF152" s="123">
        <v>-2.1647114301936998E-4</v>
      </c>
      <c r="BG152" s="123">
        <v>-2.2741473086829167E-4</v>
      </c>
      <c r="BH152" s="123">
        <v>-2.3835855827414321E-4</v>
      </c>
      <c r="BI152" s="123">
        <v>-1.5784910829930165E-4</v>
      </c>
      <c r="BP152" s="123">
        <f t="shared" si="129"/>
        <v>3.8819894694955047E-3</v>
      </c>
      <c r="BQ152" s="123">
        <f t="shared" ca="1" si="130"/>
        <v>4.2132111781736691E-3</v>
      </c>
    </row>
    <row r="153" spans="1:69" x14ac:dyDescent="0.15">
      <c r="A153" t="s">
        <v>1246</v>
      </c>
      <c r="B153" s="121">
        <f>消費税調整!G153</f>
        <v>-3.9903404114467788E-3</v>
      </c>
      <c r="C153">
        <f ca="1">+Sheet1!CZ153</f>
        <v>-1.0725584702052729E-3</v>
      </c>
      <c r="D153">
        <f ca="1">+Sheet1!DB153</f>
        <v>1.0253591835204124E-3</v>
      </c>
      <c r="E153">
        <f>+Sheet1!CS153</f>
        <v>4.9650409398264185E-3</v>
      </c>
      <c r="F153">
        <f ca="1">+Sheet1!CU153</f>
        <v>4.4080371431230335E-3</v>
      </c>
      <c r="G153">
        <f ca="1">+Sheet1!CV153</f>
        <v>1.6170197975677852E-2</v>
      </c>
      <c r="H153">
        <f>+Sheet1!CT153</f>
        <v>7.189440271202662E-3</v>
      </c>
      <c r="I153">
        <f ca="1">+Sheet1!FY153</f>
        <v>-4.8254623470015022E-3</v>
      </c>
      <c r="J153">
        <f ca="1">+Sheet1!GE153</f>
        <v>8.8236977280242036E-3</v>
      </c>
      <c r="K153">
        <f>+(1+Sheet1!FC153/100)^(1/4)-1</f>
        <v>-1.0418294666547645E-4</v>
      </c>
      <c r="L153">
        <f>+Sheet1!FT153</f>
        <v>-4.6939837833121577E-2</v>
      </c>
      <c r="M153">
        <f>+Sheet1!FU153</f>
        <v>1.3300463681013914E-2</v>
      </c>
      <c r="N153">
        <f ca="1">+Sheet1!IL153</f>
        <v>5.5150975753296043E-3</v>
      </c>
      <c r="O153">
        <f ca="1">+Sheet1!CW153</f>
        <v>1.0228192609171943E-2</v>
      </c>
      <c r="P153" s="123">
        <f ca="1">+Sheet1!EZ153</f>
        <v>-2.0760410677616741E-3</v>
      </c>
      <c r="Q153">
        <f>+Sheet1!IY153</f>
        <v>-1.6005344602684779E-3</v>
      </c>
      <c r="R153" s="1">
        <f>+Sheet1!JB153</f>
        <v>3.3496221048735109</v>
      </c>
      <c r="S153">
        <f ca="1">+Sheet1!JE153</f>
        <v>-5.5288015406163207E-3</v>
      </c>
      <c r="T153">
        <f>+Sheet1!CY153</f>
        <v>3.9799889282458997E-3</v>
      </c>
      <c r="U153">
        <f ca="1">安全金利!K151</f>
        <v>3.3566653412253622E-4</v>
      </c>
      <c r="V153">
        <f>Sheet1!GJ173</f>
        <v>-1.9843668279260597E-3</v>
      </c>
      <c r="X153" t="s">
        <v>1247</v>
      </c>
      <c r="Y153">
        <f t="shared" ref="Y153" si="185">+B153-Y$1</f>
        <v>-4.3052159971036785E-3</v>
      </c>
      <c r="Z153">
        <f t="shared" ref="Z153" ca="1" si="186">+C153-Z$1</f>
        <v>-3.4040779143864322E-3</v>
      </c>
      <c r="AA153">
        <f t="shared" ref="AA153" ca="1" si="187">+D153-AA$1</f>
        <v>3.4407615355046997E-3</v>
      </c>
      <c r="AB153">
        <f t="shared" ref="AB153" si="188">+E153-AB$1</f>
        <v>-1.593695508560573E-4</v>
      </c>
      <c r="AC153">
        <f t="shared" ref="AC153" ca="1" si="189">+F153-AC$1</f>
        <v>9.6663982052358054E-4</v>
      </c>
      <c r="AD153">
        <f t="shared" ref="AD153" ca="1" si="190">+G153-AD$1</f>
        <v>7.5537234358713876E-3</v>
      </c>
      <c r="AE153">
        <f t="shared" ref="AE153" si="191">+H153-AE$1</f>
        <v>4.1234258112042912E-4</v>
      </c>
      <c r="AF153">
        <f t="shared" ref="AF153" ca="1" si="192">+I153-AF$1</f>
        <v>-1.0515426654191909E-2</v>
      </c>
      <c r="AG153">
        <f t="shared" ref="AG153" ca="1" si="193">+J153-AG$1</f>
        <v>8.8927457375628325E-3</v>
      </c>
      <c r="AH153" s="121">
        <f t="shared" ref="AH153" si="194">+K153-AH$1</f>
        <v>-1.0418294666547645E-4</v>
      </c>
      <c r="AI153">
        <f t="shared" ref="AI153" ca="1" si="195">+L153-AI$1</f>
        <v>-5.2544470306780375E-2</v>
      </c>
      <c r="AJ153">
        <f t="shared" ref="AJ153" ca="1" si="196">+M153-AJ$1</f>
        <v>-1.4367839916579681E-3</v>
      </c>
      <c r="AK153">
        <f t="shared" ref="AK153" ca="1" si="197">+N153-AK$1</f>
        <v>-1.1712369297924609E-3</v>
      </c>
      <c r="AL153">
        <f t="shared" ref="AL153" ca="1" si="198">+O153-AL$1</f>
        <v>2.7973109799037813E-3</v>
      </c>
      <c r="AM153">
        <f t="shared" ref="AM153" ca="1" si="199">+P153-AM$1</f>
        <v>-4.0587442297095079E-3</v>
      </c>
      <c r="AN153">
        <f t="shared" ref="AN153" si="200">+Q153-AN$1</f>
        <v>-8.2334845623927954E-4</v>
      </c>
      <c r="AO153">
        <f t="shared" ref="AO153" si="201">+R153-AO$1</f>
        <v>0.2505474145307538</v>
      </c>
      <c r="AP153">
        <f t="shared" ref="AP153" ca="1" si="202">+S153-AP$1</f>
        <v>-1.2756694003202384E-2</v>
      </c>
      <c r="AQ153">
        <f t="shared" ref="AQ153" si="203">+T153-AQ$1</f>
        <v>5.2769923969695634E-3</v>
      </c>
      <c r="AR153">
        <f t="shared" ref="AR153" ca="1" si="204">+U153-AR$1</f>
        <v>3.3566653412253622E-4</v>
      </c>
      <c r="AS153">
        <f t="shared" ref="AS153" si="205">+V153-AS$1</f>
        <v>-1.7821392954202892E-3</v>
      </c>
      <c r="AT153" s="123">
        <v>-8.6911067095685191E-5</v>
      </c>
      <c r="AU153" s="123">
        <v>-7.6258253606242832E-5</v>
      </c>
      <c r="AV153" s="123">
        <v>-6.3755158972722548E-5</v>
      </c>
      <c r="AW153" s="123">
        <v>-6.6881318607991957E-5</v>
      </c>
      <c r="AX153" s="123" t="s">
        <v>1789</v>
      </c>
      <c r="AY153" s="123" t="s">
        <v>1789</v>
      </c>
      <c r="AZ153" s="123" t="s">
        <v>1789</v>
      </c>
      <c r="BA153" s="123" t="s">
        <v>1789</v>
      </c>
      <c r="BB153" s="123">
        <v>-6.0629927626010272E-5</v>
      </c>
      <c r="BC153" s="123">
        <v>-5.437861481005779E-5</v>
      </c>
      <c r="BD153" s="123">
        <v>-4.812738015802509E-5</v>
      </c>
      <c r="BE153" s="123">
        <v>-6.0161506577061097E-5</v>
      </c>
      <c r="BF153" s="123">
        <v>-5.7973575814274092E-5</v>
      </c>
      <c r="BG153" s="123">
        <v>-5.578565462693863E-5</v>
      </c>
      <c r="BH153" s="123">
        <v>-5.359774301405551E-5</v>
      </c>
      <c r="BI153" s="123">
        <v>1.5636825048792602E-5</v>
      </c>
    </row>
    <row r="154" spans="1:69" x14ac:dyDescent="0.15">
      <c r="A154" t="s">
        <v>1812</v>
      </c>
      <c r="B154" s="121">
        <f>消費税調整!G154</f>
        <v>1.0461733574803366E-3</v>
      </c>
      <c r="C154">
        <f ca="1">+Sheet1!CZ154</f>
        <v>-9.8057006070056572E-4</v>
      </c>
      <c r="D154">
        <f ca="1">+Sheet1!DB154</f>
        <v>2.865288094204861E-3</v>
      </c>
      <c r="E154">
        <f>+Sheet1!CS154</f>
        <v>8.4759797639126569E-3</v>
      </c>
      <c r="F154">
        <f ca="1">+Sheet1!CU154</f>
        <v>9.3992794494476561E-3</v>
      </c>
      <c r="G154">
        <f ca="1">+Sheet1!CV154</f>
        <v>1.9297386839917129E-2</v>
      </c>
      <c r="H154">
        <f>+Sheet1!CT154</f>
        <v>7.4486251811351377E-3</v>
      </c>
      <c r="I154">
        <f ca="1">+Sheet1!FY154</f>
        <v>5.1249087642272094E-3</v>
      </c>
      <c r="J154">
        <f ca="1">+Sheet1!GE154</f>
        <v>5.0859977170145555E-3</v>
      </c>
      <c r="K154">
        <f>+(1+Sheet1!FC154/100)^(1/4)-1</f>
        <v>-1.358610181499964E-4</v>
      </c>
      <c r="L154">
        <f>+Sheet1!FT154</f>
        <v>6.4766685258732914E-2</v>
      </c>
      <c r="M154">
        <f>+Sheet1!FU154</f>
        <v>6.4000130344010198E-2</v>
      </c>
      <c r="N154">
        <f ca="1">+Sheet1!IL154</f>
        <v>7.5609678368284538E-3</v>
      </c>
      <c r="O154">
        <f ca="1">+Sheet1!CW154</f>
        <v>1.1485477556654121E-2</v>
      </c>
      <c r="P154" s="123">
        <f ca="1">+Sheet1!EZ154</f>
        <v>1.8880659341094597E-3</v>
      </c>
      <c r="Q154">
        <f>+Sheet1!IY154</f>
        <v>1.2490125563672962E-2</v>
      </c>
      <c r="R154" s="1">
        <f>+Sheet1!JB154</f>
        <v>3.3081052461959906</v>
      </c>
      <c r="S154">
        <f ca="1">+Sheet1!JE154</f>
        <v>4.2530451260604906E-3</v>
      </c>
      <c r="T154">
        <f>+Sheet1!CY154</f>
        <v>4.120731234262342E-3</v>
      </c>
      <c r="U154">
        <f ca="1">安全金利!K152</f>
        <v>3.8552298423555342E-4</v>
      </c>
      <c r="V154">
        <f>Sheet1!GJ174</f>
        <v>-2.2041991749516938E-3</v>
      </c>
      <c r="X154" t="s">
        <v>1813</v>
      </c>
      <c r="Y154">
        <f t="shared" ref="Y154" si="206">+B154-Y$1</f>
        <v>7.312977718234372E-4</v>
      </c>
      <c r="Z154">
        <f t="shared" ref="Z154" ca="1" si="207">+C154-Z$1</f>
        <v>-3.3120895048817252E-3</v>
      </c>
      <c r="AA154">
        <f t="shared" ref="AA154" ca="1" si="208">+D154-AA$1</f>
        <v>5.2806904461891483E-3</v>
      </c>
      <c r="AB154">
        <f t="shared" ref="AB154" si="209">+E154-AB$1</f>
        <v>3.3515692732301811E-3</v>
      </c>
      <c r="AC154">
        <f t="shared" ref="AC154" ca="1" si="210">+F154-AC$1</f>
        <v>5.9578821268482032E-3</v>
      </c>
      <c r="AD154">
        <f t="shared" ref="AD154" ca="1" si="211">+G154-AD$1</f>
        <v>1.0680912300110664E-2</v>
      </c>
      <c r="AE154">
        <f t="shared" ref="AE154" si="212">+H154-AE$1</f>
        <v>6.7152749105290482E-4</v>
      </c>
      <c r="AF154">
        <f t="shared" ref="AF154" ca="1" si="213">+I154-AF$1</f>
        <v>-5.6505554296319704E-4</v>
      </c>
      <c r="AG154">
        <f t="shared" ref="AG154" ca="1" si="214">+J154-AG$1</f>
        <v>5.1550457265531844E-3</v>
      </c>
      <c r="AH154" s="121">
        <f t="shared" ref="AH154" si="215">+K154-AH$1</f>
        <v>-1.358610181499964E-4</v>
      </c>
      <c r="AI154">
        <f t="shared" ref="AI154" ca="1" si="216">+L154-AI$1</f>
        <v>5.9162052785074123E-2</v>
      </c>
      <c r="AJ154">
        <f t="shared" ref="AJ154" ca="1" si="217">+M154-AJ$1</f>
        <v>4.9262882671338312E-2</v>
      </c>
      <c r="AK154">
        <f t="shared" ref="AK154" ca="1" si="218">+N154-AK$1</f>
        <v>8.7463333170638858E-4</v>
      </c>
      <c r="AL154">
        <f t="shared" ref="AL154" ca="1" si="219">+O154-AL$1</f>
        <v>4.0545959273859599E-3</v>
      </c>
      <c r="AM154">
        <f t="shared" ref="AM154" ca="1" si="220">+P154-AM$1</f>
        <v>-9.4637227838374532E-5</v>
      </c>
      <c r="AN154">
        <f t="shared" ref="AN154" si="221">+Q154-AN$1</f>
        <v>1.326731156770216E-2</v>
      </c>
      <c r="AO154">
        <f t="shared" ref="AO154" si="222">+R154-AO$1</f>
        <v>0.20903055585323349</v>
      </c>
      <c r="AP154">
        <f t="shared" ref="AP154" ca="1" si="223">+S154-AP$1</f>
        <v>-2.9748473365255722E-3</v>
      </c>
      <c r="AQ154">
        <f t="shared" ref="AQ154" si="224">+T154-AQ$1</f>
        <v>5.4177347029860058E-3</v>
      </c>
      <c r="AR154">
        <f t="shared" ref="AR154" ca="1" si="225">+U154-AR$1</f>
        <v>3.8552298423555342E-4</v>
      </c>
      <c r="AS154">
        <f t="shared" ref="AS154" si="226">+V154-AS$1</f>
        <v>-2.0019716424459232E-3</v>
      </c>
      <c r="AT154" s="123">
        <v>-1.4065467282287081E-4</v>
      </c>
      <c r="AU154" s="123">
        <v>-1.2471048825446474E-4</v>
      </c>
      <c r="AV154" s="123">
        <v>-1.140813426242504E-4</v>
      </c>
      <c r="AW154" s="123">
        <v>-1.1439423673198501E-4</v>
      </c>
      <c r="AX154" s="123" t="s">
        <v>1789</v>
      </c>
      <c r="AY154" s="123" t="s">
        <v>1789</v>
      </c>
      <c r="AZ154" s="123" t="s">
        <v>1789</v>
      </c>
      <c r="BA154" s="123" t="s">
        <v>1789</v>
      </c>
      <c r="BB154" s="123">
        <v>-1.0814195451414044E-4</v>
      </c>
      <c r="BC154" s="123">
        <v>-1.0188975048830429E-4</v>
      </c>
      <c r="BD154" s="123">
        <v>-9.5637624652700204E-5</v>
      </c>
      <c r="BE154" s="123">
        <v>-7.8131398637548699E-5</v>
      </c>
      <c r="BF154" s="123">
        <v>-6.9378772754036255E-5</v>
      </c>
      <c r="BG154" s="123">
        <v>-6.0626300108279629E-5</v>
      </c>
      <c r="BH154" s="123">
        <v>-5.1873980694505661E-5</v>
      </c>
      <c r="BI154" s="123">
        <v>-1.4065162358234407E-4</v>
      </c>
    </row>
  </sheetData>
  <phoneticPr fontId="9"/>
  <pageMargins left="0.7" right="0.7" top="0.75" bottom="0.75" header="0.3" footer="0.3"/>
  <pageSetup paperSize="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S172"/>
  <sheetViews>
    <sheetView zoomScale="85" zoomScaleNormal="85" workbookViewId="0">
      <pane xSplit="1" ySplit="4" topLeftCell="CY32" activePane="bottomRight" state="frozen"/>
      <selection pane="topRight" activeCell="B1" sqref="B1"/>
      <selection pane="bottomLeft" activeCell="A4" sqref="A4"/>
      <selection pane="bottomRight" activeCell="DA31" sqref="DA31"/>
    </sheetView>
  </sheetViews>
  <sheetFormatPr defaultRowHeight="13.5" x14ac:dyDescent="0.15"/>
  <cols>
    <col min="1" max="1" width="7.875" bestFit="1" customWidth="1"/>
    <col min="2" max="2" width="7.875" customWidth="1"/>
    <col min="134" max="134" width="9.25" bestFit="1" customWidth="1"/>
    <col min="137" max="137" width="9.25" bestFit="1" customWidth="1"/>
    <col min="150" max="150" width="10.25" bestFit="1" customWidth="1"/>
    <col min="159" max="159" width="13.5" customWidth="1"/>
  </cols>
  <sheetData>
    <row r="1" spans="1:253" x14ac:dyDescent="0.15">
      <c r="CC1" s="15"/>
      <c r="CD1" s="15"/>
      <c r="CE1" s="15"/>
      <c r="CG1" t="s">
        <v>459</v>
      </c>
      <c r="ES1" t="s">
        <v>624</v>
      </c>
      <c r="EU1" t="s">
        <v>624</v>
      </c>
      <c r="FL1" t="e">
        <f>+FK5/FW25</f>
        <v>#DIV/0!</v>
      </c>
      <c r="IB1" s="15">
        <f ca="1">+AVERAGE(IB105:IB108)</f>
        <v>106.45018330631595</v>
      </c>
    </row>
    <row r="2" spans="1:253" x14ac:dyDescent="0.15">
      <c r="B2" s="16" t="s">
        <v>432</v>
      </c>
      <c r="C2" s="16"/>
      <c r="D2" s="16"/>
      <c r="E2" s="16"/>
      <c r="F2" s="16"/>
      <c r="G2" s="16"/>
      <c r="H2" s="16"/>
      <c r="I2" s="16"/>
      <c r="J2" s="16"/>
      <c r="K2" s="16"/>
      <c r="L2" s="17" t="s">
        <v>435</v>
      </c>
      <c r="M2" s="17"/>
      <c r="N2" s="17"/>
      <c r="O2" s="17"/>
      <c r="P2" s="17"/>
      <c r="Q2" s="17"/>
      <c r="R2" s="17"/>
      <c r="S2" s="17"/>
      <c r="T2" s="17"/>
      <c r="U2" s="17"/>
      <c r="V2" s="16" t="s">
        <v>773</v>
      </c>
      <c r="W2" s="16"/>
      <c r="X2" s="16"/>
      <c r="Y2" s="16"/>
      <c r="Z2" s="16"/>
      <c r="AA2" s="16"/>
      <c r="AB2" s="16"/>
      <c r="AC2" s="16"/>
      <c r="AD2" s="16"/>
      <c r="AE2" s="16"/>
      <c r="AF2" s="17" t="s">
        <v>468</v>
      </c>
      <c r="AG2" s="17"/>
      <c r="AH2" s="17"/>
      <c r="AI2" s="17"/>
      <c r="AJ2" s="17"/>
      <c r="AK2" s="17"/>
      <c r="AL2" s="17"/>
      <c r="AM2" s="17"/>
      <c r="AN2" s="17"/>
      <c r="AO2" s="16" t="s">
        <v>469</v>
      </c>
      <c r="AP2" s="16"/>
      <c r="AQ2" s="16"/>
      <c r="AR2" s="16"/>
      <c r="AS2" s="16"/>
      <c r="AT2" s="16"/>
      <c r="AU2" s="16"/>
      <c r="AV2" s="16"/>
      <c r="AW2" s="16"/>
      <c r="AX2" s="17" t="s">
        <v>470</v>
      </c>
      <c r="AY2" s="17"/>
      <c r="AZ2" s="17"/>
      <c r="BA2" s="17"/>
      <c r="BB2" s="17"/>
      <c r="BC2" s="17"/>
      <c r="BD2" s="17"/>
      <c r="BE2" s="17"/>
      <c r="BF2" s="17"/>
      <c r="BG2" s="16" t="s">
        <v>731</v>
      </c>
      <c r="BH2" s="16"/>
      <c r="BI2" s="16"/>
      <c r="BJ2" s="16"/>
      <c r="BK2" s="16"/>
      <c r="BL2" s="16"/>
      <c r="BM2" s="17" t="s">
        <v>732</v>
      </c>
      <c r="BN2" s="17"/>
      <c r="BO2" s="17"/>
      <c r="BP2" s="16" t="s">
        <v>733</v>
      </c>
      <c r="BQ2" s="16"/>
      <c r="BR2" s="16"/>
      <c r="BS2" s="16"/>
      <c r="BT2" s="17" t="s">
        <v>456</v>
      </c>
      <c r="BU2" s="17"/>
      <c r="BV2" s="17"/>
      <c r="BW2" s="17"/>
      <c r="BX2" s="16" t="s">
        <v>457</v>
      </c>
      <c r="BY2" s="16"/>
      <c r="BZ2" s="16"/>
      <c r="CA2" s="16"/>
      <c r="CB2" s="17" t="s">
        <v>458</v>
      </c>
      <c r="CC2" s="17"/>
      <c r="CD2" s="17"/>
      <c r="CE2" s="17"/>
      <c r="CG2" t="s">
        <v>460</v>
      </c>
      <c r="CN2" s="16" t="s">
        <v>765</v>
      </c>
      <c r="CO2" s="16"/>
      <c r="CP2" s="16"/>
      <c r="CQ2" s="16"/>
      <c r="CR2" s="16"/>
      <c r="CS2" s="17" t="s">
        <v>766</v>
      </c>
      <c r="CT2" s="17"/>
      <c r="CU2" s="17"/>
      <c r="CV2" s="17"/>
      <c r="CW2" s="17"/>
      <c r="CX2" s="16" t="s">
        <v>736</v>
      </c>
      <c r="CY2" s="16"/>
      <c r="CZ2" s="16"/>
      <c r="DA2" s="16"/>
      <c r="DB2" s="16"/>
      <c r="DE2" s="16" t="s">
        <v>742</v>
      </c>
      <c r="DF2" s="16"/>
      <c r="DG2" s="16"/>
      <c r="DH2" s="16"/>
      <c r="DI2" s="17" t="s">
        <v>746</v>
      </c>
      <c r="DJ2" s="17"/>
      <c r="DK2" s="17"/>
      <c r="DL2" s="17"/>
      <c r="DM2" s="16" t="s">
        <v>742</v>
      </c>
      <c r="DN2" s="16"/>
      <c r="DO2" s="16"/>
      <c r="DP2" s="16"/>
      <c r="DQ2" s="16"/>
      <c r="DR2" s="98" t="s">
        <v>802</v>
      </c>
      <c r="DS2" s="98"/>
      <c r="DT2" s="98"/>
      <c r="DU2" s="98"/>
      <c r="DV2" s="98"/>
      <c r="DW2" s="98"/>
      <c r="EF2" s="16" t="s">
        <v>754</v>
      </c>
      <c r="EG2" s="16"/>
      <c r="EH2" s="16"/>
      <c r="EI2" s="16"/>
      <c r="EJ2" s="16"/>
      <c r="EK2" s="16"/>
      <c r="EL2" s="16"/>
      <c r="EM2" s="16"/>
      <c r="EN2" s="16"/>
      <c r="EO2" s="16"/>
      <c r="ES2" s="16" t="s">
        <v>633</v>
      </c>
      <c r="ET2" s="16"/>
      <c r="EU2" s="17" t="s">
        <v>634</v>
      </c>
      <c r="EV2" s="17"/>
      <c r="EW2" s="17"/>
      <c r="EX2" s="17"/>
      <c r="EY2" s="17"/>
      <c r="EZ2" s="17"/>
      <c r="FA2" s="17"/>
      <c r="FB2" s="16" t="s">
        <v>635</v>
      </c>
      <c r="FC2" s="16"/>
      <c r="FD2" s="16"/>
      <c r="FE2" s="16"/>
      <c r="FF2" s="16"/>
      <c r="FG2" s="16"/>
      <c r="FH2" s="16"/>
      <c r="FI2" s="16"/>
      <c r="FK2" s="16" t="s">
        <v>636</v>
      </c>
      <c r="FL2" s="16"/>
      <c r="FM2" s="16"/>
      <c r="FO2" s="17" t="s">
        <v>637</v>
      </c>
      <c r="FP2" s="17"/>
      <c r="FQ2" s="17"/>
      <c r="FR2" s="17"/>
      <c r="FS2" s="17"/>
      <c r="FU2" s="16" t="s">
        <v>699</v>
      </c>
      <c r="FV2" s="16"/>
      <c r="FW2" s="16"/>
      <c r="FZ2" s="16" t="s">
        <v>432</v>
      </c>
      <c r="GA2" s="16"/>
      <c r="GB2" s="16"/>
      <c r="GC2" s="16"/>
      <c r="GD2" s="16"/>
      <c r="GE2" s="16"/>
      <c r="GF2" s="16"/>
      <c r="GG2" s="16"/>
      <c r="GH2" s="16"/>
      <c r="GI2" s="17" t="s">
        <v>435</v>
      </c>
      <c r="GJ2" s="17"/>
      <c r="GK2" s="17"/>
      <c r="GL2" s="17"/>
      <c r="GM2" s="17"/>
      <c r="GN2" s="17"/>
      <c r="GO2" s="17"/>
      <c r="GP2" s="17"/>
      <c r="GQ2" s="16" t="s">
        <v>468</v>
      </c>
      <c r="GR2" s="16"/>
      <c r="GS2" s="16"/>
      <c r="GT2" s="16"/>
      <c r="GU2" s="16"/>
      <c r="GV2" s="16"/>
      <c r="GW2" s="16"/>
      <c r="GX2" s="16"/>
      <c r="GY2" s="17" t="s">
        <v>469</v>
      </c>
      <c r="GZ2" s="17"/>
      <c r="HA2" s="17"/>
      <c r="HB2" s="17"/>
      <c r="HC2" s="17"/>
      <c r="HD2" s="17"/>
      <c r="HE2" s="17"/>
      <c r="HF2" s="17"/>
      <c r="HG2" s="16" t="s">
        <v>470</v>
      </c>
      <c r="HH2" s="16"/>
      <c r="HI2" s="16"/>
      <c r="HJ2" s="16"/>
      <c r="HK2" s="16"/>
      <c r="HL2" s="16"/>
      <c r="HM2" s="16"/>
      <c r="HN2" s="16"/>
      <c r="HO2" s="17" t="s">
        <v>787</v>
      </c>
      <c r="HP2" s="17"/>
      <c r="HQ2" s="17"/>
      <c r="HR2" s="17"/>
      <c r="HS2" s="17"/>
      <c r="HT2" s="17"/>
      <c r="HU2" s="17"/>
      <c r="HV2" s="17"/>
      <c r="HW2" s="17"/>
      <c r="HX2" s="16" t="s">
        <v>435</v>
      </c>
      <c r="HY2" s="16"/>
      <c r="HZ2" s="16"/>
      <c r="IA2" s="96" t="s">
        <v>432</v>
      </c>
      <c r="IB2" s="96" t="s">
        <v>788</v>
      </c>
      <c r="IF2" s="115" t="s">
        <v>1004</v>
      </c>
      <c r="IO2" s="110" t="s">
        <v>432</v>
      </c>
      <c r="IP2" s="110"/>
      <c r="IQ2" t="s">
        <v>435</v>
      </c>
    </row>
    <row r="3" spans="1:253" ht="14.25" thickBot="1" x14ac:dyDescent="0.2">
      <c r="A3" t="s">
        <v>377</v>
      </c>
      <c r="C3" t="s">
        <v>388</v>
      </c>
      <c r="F3" t="s">
        <v>433</v>
      </c>
      <c r="K3" t="s">
        <v>434</v>
      </c>
      <c r="M3" t="s">
        <v>436</v>
      </c>
      <c r="P3" t="s">
        <v>437</v>
      </c>
      <c r="U3" t="s">
        <v>438</v>
      </c>
      <c r="W3" t="s">
        <v>439</v>
      </c>
      <c r="Z3" t="s">
        <v>440</v>
      </c>
      <c r="AE3" t="s">
        <v>441</v>
      </c>
      <c r="BG3" t="s">
        <v>462</v>
      </c>
      <c r="BH3" t="s">
        <v>462</v>
      </c>
      <c r="BI3" t="s">
        <v>462</v>
      </c>
      <c r="BJ3" t="s">
        <v>462</v>
      </c>
      <c r="BK3" t="s">
        <v>462</v>
      </c>
      <c r="BL3" t="s">
        <v>453</v>
      </c>
      <c r="BM3" t="s">
        <v>463</v>
      </c>
      <c r="BN3" t="s">
        <v>463</v>
      </c>
      <c r="BO3" t="s">
        <v>454</v>
      </c>
      <c r="BT3" t="s">
        <v>455</v>
      </c>
      <c r="BU3" t="s">
        <v>453</v>
      </c>
      <c r="BV3" t="s">
        <v>454</v>
      </c>
      <c r="BX3" t="s">
        <v>455</v>
      </c>
      <c r="BY3" t="s">
        <v>453</v>
      </c>
      <c r="BZ3" t="s">
        <v>454</v>
      </c>
      <c r="CB3" t="s">
        <v>455</v>
      </c>
      <c r="CC3" t="s">
        <v>453</v>
      </c>
      <c r="CD3" t="s">
        <v>454</v>
      </c>
      <c r="CG3" t="s">
        <v>453</v>
      </c>
      <c r="CO3" t="s">
        <v>455</v>
      </c>
      <c r="CP3" t="s">
        <v>453</v>
      </c>
      <c r="CQ3" t="s">
        <v>735</v>
      </c>
      <c r="CR3" t="s">
        <v>737</v>
      </c>
      <c r="CT3" t="s">
        <v>455</v>
      </c>
      <c r="CU3" t="s">
        <v>453</v>
      </c>
      <c r="CV3" t="s">
        <v>735</v>
      </c>
      <c r="CW3" t="s">
        <v>737</v>
      </c>
      <c r="CY3" t="s">
        <v>455</v>
      </c>
      <c r="CZ3" t="s">
        <v>453</v>
      </c>
      <c r="DA3" t="s">
        <v>735</v>
      </c>
      <c r="DB3" t="s">
        <v>737</v>
      </c>
      <c r="EQ3" t="s">
        <v>387</v>
      </c>
      <c r="ES3" t="s">
        <v>449</v>
      </c>
      <c r="ET3" t="s">
        <v>450</v>
      </c>
      <c r="IF3" s="116">
        <v>0.38925047989076378</v>
      </c>
    </row>
    <row r="4" spans="1:253" s="2" customFormat="1" ht="108" x14ac:dyDescent="0.15">
      <c r="A4" s="2" t="s">
        <v>376</v>
      </c>
      <c r="B4" s="2" t="s">
        <v>74</v>
      </c>
      <c r="C4" s="2" t="s">
        <v>112</v>
      </c>
      <c r="D4" s="2" t="s">
        <v>111</v>
      </c>
      <c r="E4" s="2" t="s">
        <v>110</v>
      </c>
      <c r="F4" s="2" t="s">
        <v>105</v>
      </c>
      <c r="G4" s="2" t="s">
        <v>104</v>
      </c>
      <c r="H4" s="2" t="s">
        <v>103</v>
      </c>
      <c r="I4" s="2" t="s">
        <v>102</v>
      </c>
      <c r="J4" s="2" t="s">
        <v>72</v>
      </c>
      <c r="K4" s="2" t="s">
        <v>71</v>
      </c>
      <c r="L4" s="2" t="s">
        <v>74</v>
      </c>
      <c r="M4" s="2" t="s">
        <v>112</v>
      </c>
      <c r="N4" s="2" t="s">
        <v>111</v>
      </c>
      <c r="O4" s="2" t="s">
        <v>110</v>
      </c>
      <c r="P4" s="2" t="s">
        <v>105</v>
      </c>
      <c r="Q4" s="2" t="s">
        <v>104</v>
      </c>
      <c r="R4" s="2" t="s">
        <v>103</v>
      </c>
      <c r="S4" s="2" t="s">
        <v>102</v>
      </c>
      <c r="T4" s="2" t="s">
        <v>72</v>
      </c>
      <c r="U4" s="2" t="s">
        <v>71</v>
      </c>
      <c r="V4" s="2" t="s">
        <v>74</v>
      </c>
      <c r="W4" s="2" t="s">
        <v>112</v>
      </c>
      <c r="X4" s="2" t="s">
        <v>111</v>
      </c>
      <c r="Y4" s="2" t="s">
        <v>110</v>
      </c>
      <c r="Z4" s="2" t="s">
        <v>105</v>
      </c>
      <c r="AA4" s="2" t="s">
        <v>104</v>
      </c>
      <c r="AB4" s="2" t="s">
        <v>103</v>
      </c>
      <c r="AC4" s="2" t="s">
        <v>102</v>
      </c>
      <c r="AD4" s="2" t="s">
        <v>72</v>
      </c>
      <c r="AE4" s="2" t="s">
        <v>71</v>
      </c>
      <c r="AF4" s="2" t="s">
        <v>112</v>
      </c>
      <c r="AG4" s="2" t="s">
        <v>111</v>
      </c>
      <c r="AH4" s="2" t="s">
        <v>110</v>
      </c>
      <c r="AI4" s="2" t="s">
        <v>105</v>
      </c>
      <c r="AJ4" s="2" t="s">
        <v>104</v>
      </c>
      <c r="AK4" s="2" t="s">
        <v>103</v>
      </c>
      <c r="AL4" s="2" t="s">
        <v>102</v>
      </c>
      <c r="AM4" s="2" t="s">
        <v>72</v>
      </c>
      <c r="AN4" s="2" t="s">
        <v>71</v>
      </c>
      <c r="AO4" s="2" t="s">
        <v>112</v>
      </c>
      <c r="AP4" s="2" t="s">
        <v>111</v>
      </c>
      <c r="AQ4" s="2" t="s">
        <v>110</v>
      </c>
      <c r="AR4" s="2" t="s">
        <v>105</v>
      </c>
      <c r="AS4" s="2" t="s">
        <v>104</v>
      </c>
      <c r="AT4" s="2" t="s">
        <v>103</v>
      </c>
      <c r="AU4" s="2" t="s">
        <v>102</v>
      </c>
      <c r="AV4" s="2" t="s">
        <v>72</v>
      </c>
      <c r="AW4" s="2" t="s">
        <v>71</v>
      </c>
      <c r="AX4" s="2" t="s">
        <v>112</v>
      </c>
      <c r="AY4" s="2" t="s">
        <v>111</v>
      </c>
      <c r="AZ4" s="2" t="s">
        <v>110</v>
      </c>
      <c r="BA4" s="2" t="s">
        <v>105</v>
      </c>
      <c r="BB4" s="2" t="s">
        <v>104</v>
      </c>
      <c r="BC4" s="2" t="s">
        <v>103</v>
      </c>
      <c r="BD4" s="2" t="s">
        <v>102</v>
      </c>
      <c r="BE4" s="2" t="s">
        <v>72</v>
      </c>
      <c r="BF4" s="2" t="s">
        <v>71</v>
      </c>
      <c r="BG4" s="2" t="s">
        <v>111</v>
      </c>
      <c r="BH4" s="2" t="s">
        <v>110</v>
      </c>
      <c r="BI4" s="2" t="s">
        <v>104</v>
      </c>
      <c r="BJ4" s="2" t="s">
        <v>103</v>
      </c>
      <c r="BK4" s="2" t="s">
        <v>102</v>
      </c>
      <c r="BL4" s="2" t="s">
        <v>451</v>
      </c>
      <c r="BM4" s="2" t="s">
        <v>105</v>
      </c>
      <c r="BN4" s="2" t="s">
        <v>72</v>
      </c>
      <c r="BO4" s="2" t="s">
        <v>452</v>
      </c>
      <c r="BP4" s="2" t="s">
        <v>71</v>
      </c>
      <c r="BQ4" t="str">
        <f>+BM4</f>
        <v>耐久財</v>
      </c>
      <c r="BR4" t="str">
        <f>+BN4</f>
        <v>民間住宅</v>
      </c>
      <c r="BS4" s="93" t="s">
        <v>734</v>
      </c>
      <c r="BT4" s="93" t="s">
        <v>71</v>
      </c>
      <c r="BU4" s="93" t="s">
        <v>451</v>
      </c>
      <c r="BV4" s="93" t="s">
        <v>452</v>
      </c>
      <c r="BW4" s="93" t="s">
        <v>734</v>
      </c>
      <c r="BX4" s="93" t="s">
        <v>71</v>
      </c>
      <c r="BY4" s="93" t="s">
        <v>451</v>
      </c>
      <c r="BZ4" s="93" t="s">
        <v>452</v>
      </c>
      <c r="CA4" s="93" t="s">
        <v>734</v>
      </c>
      <c r="CB4" s="93" t="s">
        <v>71</v>
      </c>
      <c r="CC4" s="93" t="s">
        <v>451</v>
      </c>
      <c r="CD4" s="93" t="s">
        <v>452</v>
      </c>
      <c r="CE4" s="2" t="s">
        <v>734</v>
      </c>
      <c r="CG4" s="2" t="s">
        <v>451</v>
      </c>
      <c r="CH4" s="5" t="s">
        <v>461</v>
      </c>
      <c r="CI4" s="2" t="s">
        <v>452</v>
      </c>
      <c r="CJ4" s="5" t="s">
        <v>461</v>
      </c>
      <c r="CK4" s="2" t="s">
        <v>734</v>
      </c>
      <c r="CL4" s="5" t="s">
        <v>461</v>
      </c>
      <c r="CN4" s="2" t="s">
        <v>74</v>
      </c>
      <c r="CO4" s="2" t="s">
        <v>71</v>
      </c>
      <c r="CP4" s="2" t="s">
        <v>451</v>
      </c>
      <c r="CQ4" s="2" t="s">
        <v>452</v>
      </c>
      <c r="CR4" s="2" t="s">
        <v>734</v>
      </c>
      <c r="CS4" s="2" t="s">
        <v>74</v>
      </c>
      <c r="CT4" s="2" t="s">
        <v>71</v>
      </c>
      <c r="CU4" s="2" t="s">
        <v>451</v>
      </c>
      <c r="CV4" s="2" t="s">
        <v>452</v>
      </c>
      <c r="CW4" s="2" t="s">
        <v>734</v>
      </c>
      <c r="CX4" s="2" t="s">
        <v>74</v>
      </c>
      <c r="CY4" s="2" t="s">
        <v>71</v>
      </c>
      <c r="CZ4" s="2" t="s">
        <v>451</v>
      </c>
      <c r="DA4" s="2" t="s">
        <v>452</v>
      </c>
      <c r="DB4" s="2" t="s">
        <v>734</v>
      </c>
      <c r="DE4" s="119" t="s">
        <v>1017</v>
      </c>
      <c r="DF4" s="119" t="s">
        <v>1018</v>
      </c>
      <c r="DG4" s="2" t="s">
        <v>744</v>
      </c>
      <c r="DH4" s="2" t="s">
        <v>745</v>
      </c>
      <c r="DI4" s="119" t="s">
        <v>1017</v>
      </c>
      <c r="DJ4" s="119" t="s">
        <v>1018</v>
      </c>
      <c r="DK4" s="2" t="s">
        <v>744</v>
      </c>
      <c r="DL4" s="2" t="s">
        <v>745</v>
      </c>
      <c r="DM4" s="2" t="s">
        <v>741</v>
      </c>
      <c r="DN4" s="2" t="s">
        <v>743</v>
      </c>
      <c r="DO4" s="2" t="s">
        <v>744</v>
      </c>
      <c r="DP4" s="2" t="s">
        <v>745</v>
      </c>
      <c r="DQ4" s="2" t="s">
        <v>472</v>
      </c>
      <c r="DR4" s="81" t="s">
        <v>803</v>
      </c>
      <c r="DS4" s="81" t="s">
        <v>1012</v>
      </c>
      <c r="DT4" s="81" t="s">
        <v>1014</v>
      </c>
      <c r="DU4" s="81" t="s">
        <v>1013</v>
      </c>
      <c r="DV4" s="81" t="s">
        <v>804</v>
      </c>
      <c r="DW4" s="81" t="s">
        <v>805</v>
      </c>
      <c r="DX4" s="81" t="s">
        <v>810</v>
      </c>
      <c r="DY4" s="2" t="s">
        <v>801</v>
      </c>
      <c r="DZ4" s="100" t="s">
        <v>751</v>
      </c>
      <c r="EA4" s="100" t="s">
        <v>752</v>
      </c>
      <c r="EB4" s="81" t="s">
        <v>755</v>
      </c>
      <c r="EC4" s="81"/>
      <c r="ED4"/>
      <c r="EE4"/>
      <c r="EF4" s="2" t="s">
        <v>1015</v>
      </c>
      <c r="EG4" s="2" t="s">
        <v>1016</v>
      </c>
      <c r="EH4" s="2" t="s">
        <v>756</v>
      </c>
      <c r="EI4" s="2" t="s">
        <v>748</v>
      </c>
      <c r="EL4" s="2" t="s">
        <v>749</v>
      </c>
      <c r="EM4" s="2" t="s">
        <v>750</v>
      </c>
      <c r="EN4" s="2" t="s">
        <v>999</v>
      </c>
      <c r="EO4" s="2" t="s">
        <v>796</v>
      </c>
      <c r="EP4"/>
      <c r="EQ4" s="2" t="s">
        <v>386</v>
      </c>
      <c r="ER4"/>
      <c r="ES4" s="2" t="s">
        <v>445</v>
      </c>
      <c r="ET4" s="2" t="s">
        <v>726</v>
      </c>
      <c r="EU4" s="2" t="s">
        <v>622</v>
      </c>
      <c r="EV4" s="2" t="s">
        <v>623</v>
      </c>
      <c r="EW4" s="2" t="s">
        <v>626</v>
      </c>
      <c r="EX4" s="2" t="s">
        <v>628</v>
      </c>
      <c r="EY4" s="2" t="s">
        <v>630</v>
      </c>
      <c r="EZ4" s="2" t="s">
        <v>631</v>
      </c>
      <c r="FA4" s="2" t="s">
        <v>632</v>
      </c>
      <c r="FB4" s="2" t="s">
        <v>727</v>
      </c>
      <c r="FC4" s="2" t="s">
        <v>1005</v>
      </c>
      <c r="FD4" s="2" t="s">
        <v>793</v>
      </c>
      <c r="FE4" s="2" t="s">
        <v>794</v>
      </c>
      <c r="FF4" s="2" t="str">
        <f>+FD4&amp;"/実質"</f>
        <v>一人当たり 株式・出資金（時価）/国内銀行/実質</v>
      </c>
      <c r="FG4" s="2" t="str">
        <f>+FE4&amp;"/実質"</f>
        <v>一人当たり 株式・出資金（時価）/民間非金融法人企業/実質</v>
      </c>
      <c r="FH4" s="2" t="str">
        <f>+FF4&amp;"/前期比"</f>
        <v>一人当たり 株式・出資金（時価）/国内銀行/実質/前期比</v>
      </c>
      <c r="FI4" s="2" t="str">
        <f>+FG4&amp;"/前期比"</f>
        <v>一人当たり 株式・出資金（時価）/民間非金融法人企業/実質/前期比</v>
      </c>
      <c r="FJ4"/>
      <c r="FK4" s="2" t="s">
        <v>686</v>
      </c>
      <c r="FL4" s="2" t="s">
        <v>762</v>
      </c>
      <c r="FM4" s="2" t="s">
        <v>789</v>
      </c>
      <c r="FO4" s="2" t="s">
        <v>687</v>
      </c>
      <c r="FP4" s="2" t="s">
        <v>688</v>
      </c>
      <c r="FQ4" s="2" t="s">
        <v>1023</v>
      </c>
      <c r="FR4" s="2" t="s">
        <v>724</v>
      </c>
      <c r="FS4" s="2" t="s">
        <v>725</v>
      </c>
      <c r="FV4" s="2" t="s">
        <v>700</v>
      </c>
      <c r="FW4" s="108" t="s">
        <v>985</v>
      </c>
      <c r="FX4" s="2" t="s">
        <v>1108</v>
      </c>
      <c r="FZ4" s="2" t="s">
        <v>780</v>
      </c>
      <c r="GA4" s="2" t="s">
        <v>781</v>
      </c>
      <c r="GB4" s="2" t="s">
        <v>786</v>
      </c>
      <c r="GC4" s="2" t="s">
        <v>782</v>
      </c>
      <c r="GD4" s="2" t="s">
        <v>783</v>
      </c>
      <c r="GE4" s="2" t="s">
        <v>70</v>
      </c>
      <c r="GF4" s="2" t="s">
        <v>59</v>
      </c>
      <c r="GG4" s="2" t="s">
        <v>784</v>
      </c>
      <c r="GH4" s="2" t="s">
        <v>785</v>
      </c>
      <c r="GI4" s="2" t="s">
        <v>71</v>
      </c>
      <c r="GJ4" s="93" t="s">
        <v>786</v>
      </c>
      <c r="GK4" s="2" t="s">
        <v>105</v>
      </c>
      <c r="GL4" s="2" t="s">
        <v>72</v>
      </c>
      <c r="GM4" s="2" t="s">
        <v>70</v>
      </c>
      <c r="GN4" s="2" t="s">
        <v>59</v>
      </c>
      <c r="GO4" s="2" t="s">
        <v>784</v>
      </c>
      <c r="GP4" s="2" t="s">
        <v>785</v>
      </c>
      <c r="GQ4" s="2" t="s">
        <v>71</v>
      </c>
      <c r="GR4" s="2" t="s">
        <v>786</v>
      </c>
      <c r="GS4" s="2" t="s">
        <v>105</v>
      </c>
      <c r="GT4" s="2" t="s">
        <v>72</v>
      </c>
      <c r="GU4" s="2" t="s">
        <v>70</v>
      </c>
      <c r="GV4" s="2" t="s">
        <v>59</v>
      </c>
      <c r="GW4" s="2" t="s">
        <v>784</v>
      </c>
      <c r="GX4" s="2" t="s">
        <v>785</v>
      </c>
      <c r="GY4" s="2" t="s">
        <v>71</v>
      </c>
      <c r="GZ4" s="2" t="s">
        <v>786</v>
      </c>
      <c r="HA4" t="s">
        <v>105</v>
      </c>
      <c r="HB4" t="s">
        <v>72</v>
      </c>
      <c r="HC4" s="2" t="s">
        <v>70</v>
      </c>
      <c r="HD4" s="2" t="s">
        <v>59</v>
      </c>
      <c r="HE4" s="2" t="s">
        <v>784</v>
      </c>
      <c r="HF4" s="2" t="s">
        <v>785</v>
      </c>
      <c r="HG4" s="2" t="s">
        <v>71</v>
      </c>
      <c r="HH4" s="2" t="s">
        <v>786</v>
      </c>
      <c r="HI4" s="2" t="s">
        <v>105</v>
      </c>
      <c r="HJ4" s="2" t="s">
        <v>72</v>
      </c>
      <c r="HK4" s="2" t="s">
        <v>70</v>
      </c>
      <c r="HL4" s="2" t="s">
        <v>59</v>
      </c>
      <c r="HM4" s="2" t="s">
        <v>784</v>
      </c>
      <c r="HN4" s="2" t="s">
        <v>785</v>
      </c>
      <c r="HO4" s="2" t="s">
        <v>71</v>
      </c>
      <c r="HP4" s="2" t="s">
        <v>786</v>
      </c>
      <c r="HQ4" s="2" t="s">
        <v>105</v>
      </c>
      <c r="HR4" s="2" t="s">
        <v>72</v>
      </c>
      <c r="HS4" s="2" t="s">
        <v>70</v>
      </c>
      <c r="HT4" s="2" t="s">
        <v>59</v>
      </c>
      <c r="HU4" s="2" t="s">
        <v>784</v>
      </c>
      <c r="HV4" s="2" t="s">
        <v>785</v>
      </c>
      <c r="HW4" s="95" t="s">
        <v>790</v>
      </c>
      <c r="HX4" s="2" t="s">
        <v>790</v>
      </c>
      <c r="HY4" s="2" t="str">
        <f>HX4&amp;"、一人当たり実質"</f>
        <v>非耐久財・設備以外、一人当たり実質</v>
      </c>
      <c r="HZ4" s="2" t="str">
        <f>HY4&amp;"、前期比"</f>
        <v>非耐久財・設備以外、一人当たり実質、前期比</v>
      </c>
      <c r="IA4" s="2" t="s">
        <v>780</v>
      </c>
      <c r="IB4" s="2" t="s">
        <v>780</v>
      </c>
      <c r="IC4"/>
      <c r="ID4" s="114" t="s">
        <v>1000</v>
      </c>
      <c r="IE4" s="114" t="s">
        <v>1001</v>
      </c>
      <c r="IF4" t="s">
        <v>988</v>
      </c>
      <c r="IG4" t="s">
        <v>1003</v>
      </c>
      <c r="IH4" s="114" t="s">
        <v>1011</v>
      </c>
      <c r="II4" s="2" t="s">
        <v>796</v>
      </c>
      <c r="IJ4"/>
      <c r="IK4" s="2" t="s">
        <v>1019</v>
      </c>
      <c r="IL4" s="2" t="s">
        <v>1021</v>
      </c>
      <c r="IM4" s="2" t="s">
        <v>1020</v>
      </c>
      <c r="IN4"/>
      <c r="IO4" t="s">
        <v>990</v>
      </c>
      <c r="IP4" s="2" t="s">
        <v>991</v>
      </c>
      <c r="IQ4" s="2" t="s">
        <v>994</v>
      </c>
      <c r="IR4" s="2" t="s">
        <v>995</v>
      </c>
      <c r="IS4" s="2" t="s">
        <v>996</v>
      </c>
    </row>
    <row r="5" spans="1:253" x14ac:dyDescent="0.15">
      <c r="A5" t="s">
        <v>244</v>
      </c>
      <c r="B5" s="7">
        <f>+'gaku-mk1131'!B8*'gaku-mk1722'!$B$8/'gaku-mk1131'!$B$64</f>
        <v>239616.25534685564</v>
      </c>
      <c r="C5" s="7">
        <f>+'kgaku-mk1131'!B9*'kgaku-mk1722'!B$9/'kgaku-mk1131'!B$65</f>
        <v>126839.42806015009</v>
      </c>
      <c r="D5" s="7">
        <f>+'kgaku-mk1131'!C9*'kgaku-mk1722'!C$9/'kgaku-mk1131'!C$65</f>
        <v>626.39926215108335</v>
      </c>
      <c r="E5" s="7">
        <f>+'kgaku-mk1131'!D9*'kgaku-mk1722'!D$9/'kgaku-mk1131'!D$65</f>
        <v>96.873860294117648</v>
      </c>
      <c r="F5" s="7">
        <f>+'kgaku-mk1131'!F9*'kgaku-mk1722'!F$9/'kgaku-mk1131'!F$65</f>
        <v>7944.1258174634731</v>
      </c>
      <c r="G5" s="7">
        <f>+'kgaku-mk1131'!G9*'kgaku-mk1722'!G$9/'kgaku-mk1131'!G$65</f>
        <v>12596.253244789334</v>
      </c>
      <c r="H5" s="7">
        <f>+'kgaku-mk1131'!H9*'kgaku-mk1722'!H$9/'kgaku-mk1131'!H$65</f>
        <v>45737.340563207996</v>
      </c>
      <c r="I5" s="7">
        <f>+'kgaku-mk1131'!I9*'kgaku-mk1722'!I$9/'kgaku-mk1131'!I$65</f>
        <v>59322.780231538403</v>
      </c>
      <c r="J5" s="7">
        <f>+'gaku-mk1131'!F8*'gaku-mk1722'!$F$8/'gaku-mk1131'!$F$64</f>
        <v>16022.126819782437</v>
      </c>
      <c r="K5" s="7">
        <f>+'gaku-mk1131'!G8*'gaku-mk1722'!$G$8/'gaku-mk1131'!$G$64</f>
        <v>38524.185422664406</v>
      </c>
      <c r="L5" s="7">
        <f>+'gaku-jk1131'!B8*'gaku-jk1722'!$B$8/'gaku-jk1131'!$B$64</f>
        <v>254179.26291731533</v>
      </c>
      <c r="M5" s="7">
        <f>+'kgaku-jk1131'!B9*'kgaku-jk1722'!$B$9/'kgaku-jk1131'!$B$65</f>
        <v>151453.50067620113</v>
      </c>
      <c r="N5" s="7">
        <f>+'kgaku-jk1131'!C9*'kgaku-jk1722'!C$9/'kgaku-jk1131'!C$65</f>
        <v>819.24580808566577</v>
      </c>
      <c r="O5" s="7">
        <f>+'kgaku-jk1131'!D9*'kgaku-jk1722'!D$9/'kgaku-jk1131'!D$65</f>
        <v>125.44782608695652</v>
      </c>
      <c r="P5" s="7">
        <f>+'kgaku-jk1131'!F9*'kgaku-jk1722'!F$9/'kgaku-jk1131'!F$65</f>
        <v>1956.1886443169474</v>
      </c>
      <c r="Q5" s="7">
        <f>+'kgaku-jk1131'!G9*'kgaku-jk1722'!G$9/'kgaku-jk1131'!G$65</f>
        <v>14212.776276176781</v>
      </c>
      <c r="R5" s="7">
        <f>+'kgaku-jk1131'!H9*'kgaku-jk1722'!H$9/'kgaku-jk1131'!H$65</f>
        <v>59613.089282379129</v>
      </c>
      <c r="S5" s="7">
        <f>+'kgaku-jk1131'!I9*'kgaku-jk1722'!I$9/'kgaku-jk1131'!I$65</f>
        <v>88463.195997989373</v>
      </c>
      <c r="T5" s="7">
        <f>+'gaku-jk1131'!F8*'gaku-jk1722'!$F$8/'gaku-jk1131'!$F$64</f>
        <v>20249.421054847702</v>
      </c>
      <c r="U5" s="7">
        <f>+'gaku-jk1131'!G8*'gaku-jk1722'!$G$8/'gaku-jk1131'!$G$64</f>
        <v>31143.753855659023</v>
      </c>
      <c r="V5" s="8">
        <f t="shared" ref="V5:AE30" si="0">+B5/L5*100</f>
        <v>94.270576048055872</v>
      </c>
      <c r="W5" s="8">
        <f t="shared" si="0"/>
        <v>83.748099247521196</v>
      </c>
      <c r="X5" s="8">
        <f t="shared" si="0"/>
        <v>76.460478157928264</v>
      </c>
      <c r="Y5" s="8">
        <f t="shared" si="0"/>
        <v>77.222430484341515</v>
      </c>
      <c r="Z5" s="8">
        <f t="shared" si="0"/>
        <v>406.10223561733056</v>
      </c>
      <c r="AA5" s="8">
        <f t="shared" si="0"/>
        <v>88.626268366040236</v>
      </c>
      <c r="AB5" s="8">
        <f t="shared" si="0"/>
        <v>76.723654341341728</v>
      </c>
      <c r="AC5" s="8">
        <f t="shared" si="0"/>
        <v>67.059277660380616</v>
      </c>
      <c r="AD5" s="8">
        <f t="shared" si="0"/>
        <v>79.123876067295001</v>
      </c>
      <c r="AE5" s="8">
        <f t="shared" si="0"/>
        <v>123.69795112436104</v>
      </c>
      <c r="AF5" s="11">
        <f t="shared" ref="AF5:AN33" ca="1" si="1">+AO5*AF$61/AO$61</f>
        <v>86.162499999999994</v>
      </c>
      <c r="AG5" s="11">
        <f t="shared" ca="1" si="1"/>
        <v>73.35018541409147</v>
      </c>
      <c r="AH5" s="11">
        <f t="shared" ca="1" si="1"/>
        <v>79.326183282980864</v>
      </c>
      <c r="AI5" s="11">
        <f t="shared" ca="1" si="1"/>
        <v>406.40549882168108</v>
      </c>
      <c r="AJ5" s="11">
        <f t="shared" ca="1" si="1"/>
        <v>90.308666017526761</v>
      </c>
      <c r="AK5" s="11">
        <f t="shared" ca="1" si="1"/>
        <v>79.795049504950484</v>
      </c>
      <c r="AL5" s="11">
        <f t="shared" ca="1" si="1"/>
        <v>68.741701244813271</v>
      </c>
      <c r="AM5" s="11">
        <f t="shared" ca="1" si="1"/>
        <v>80.709931170108149</v>
      </c>
      <c r="AN5" s="11">
        <f t="shared" ca="1" si="1"/>
        <v>125.92689530685922</v>
      </c>
      <c r="AO5" s="9">
        <f ca="1">+OFFSET('kdef-cy1131'!B$9,ROUNDDOWN((ROW(Sheet1_OLD!AO5)-ROW(Sheet1_OLD!AO$5))/4,0),0)</f>
        <v>79.099999999999994</v>
      </c>
      <c r="AP5" s="9">
        <f ca="1">+OFFSET('kdef-cy1131'!C$9,ROUNDDOWN((ROW(Sheet1_OLD!AP5)-ROW(Sheet1_OLD!AP$5))/4,0),0)</f>
        <v>88.7</v>
      </c>
      <c r="AQ5" s="9">
        <f ca="1">+OFFSET('kdef-cy1131'!D$9,ROUNDDOWN((ROW(Sheet1_OLD!AQ5)-ROW(Sheet1_OLD!AQ$5))/4,0),0)</f>
        <v>76.7</v>
      </c>
      <c r="AR5" s="9">
        <f ca="1">+OFFSET('kdef-cy1131'!F$9,ROUNDDOWN((ROW(Sheet1_OLD!AR5)-ROW(Sheet1_OLD!AR$5))/4,0),0)</f>
        <v>168.3</v>
      </c>
      <c r="AS5" s="9">
        <f ca="1">+OFFSET('kdef-cy1131'!G$9,ROUNDDOWN((ROW(Sheet1_OLD!AS5)-ROW(Sheet1_OLD!AS$5))/4,0),0)</f>
        <v>81.5</v>
      </c>
      <c r="AT5" s="9">
        <f ca="1">+OFFSET('kdef-cy1131'!H$9,ROUNDDOWN((ROW(Sheet1_OLD!AT5)-ROW(Sheet1_OLD!AT$5))/4,0),0)</f>
        <v>83</v>
      </c>
      <c r="AU5" s="9">
        <f ca="1">+OFFSET('kdef-cy1131'!I$9,ROUNDDOWN((ROW(Sheet1_OLD!AU5)-ROW(Sheet1_OLD!AU$5))/4,0),0)</f>
        <v>66.599999999999994</v>
      </c>
      <c r="AV5" s="9">
        <f ca="1">+OFFSET('def-cy1131'!$F$8,ROUNDDOWN((ROW(Sheet1_OLD!AV5)-ROW(Sheet1_OLD!AV$5))/4,0),0)</f>
        <v>82</v>
      </c>
      <c r="AW5" s="9">
        <f ca="1">+OFFSET('def-cy1131'!$G$8,ROUNDDOWN((ROW(Sheet1_OLD!AW5)-ROW(Sheet1_OLD!AW$5))/4,0),0)</f>
        <v>111</v>
      </c>
      <c r="AX5" s="8">
        <f t="shared" ref="AX5:BF8" ca="1" si="2">+AX6</f>
        <v>86.162499999999994</v>
      </c>
      <c r="AY5" s="8">
        <f t="shared" ca="1" si="2"/>
        <v>73.35018541409147</v>
      </c>
      <c r="AZ5" s="8">
        <f t="shared" ca="1" si="2"/>
        <v>79.326183282980864</v>
      </c>
      <c r="BA5" s="8">
        <f t="shared" ca="1" si="2"/>
        <v>406.40549882168108</v>
      </c>
      <c r="BB5" s="8">
        <f t="shared" ca="1" si="2"/>
        <v>90.308666017526761</v>
      </c>
      <c r="BC5" s="8">
        <f t="shared" ca="1" si="2"/>
        <v>79.795049504950484</v>
      </c>
      <c r="BD5" s="8">
        <f t="shared" ca="1" si="2"/>
        <v>68.741701244813271</v>
      </c>
      <c r="BE5" s="8">
        <f t="shared" ca="1" si="2"/>
        <v>80.709931170108149</v>
      </c>
      <c r="BF5" s="8">
        <f t="shared" ca="1" si="2"/>
        <v>125.92689530685922</v>
      </c>
      <c r="BT5" s="5">
        <f>+U5</f>
        <v>31143.753855659023</v>
      </c>
      <c r="BU5" s="14">
        <v>165474.89367236424</v>
      </c>
      <c r="BV5" s="14">
        <v>16818.02634383355</v>
      </c>
      <c r="BW5" s="14">
        <v>47061.163574802493</v>
      </c>
      <c r="BX5" s="5">
        <f>+K5</f>
        <v>38524.185422664406</v>
      </c>
      <c r="BY5" s="5">
        <f>+D5-E5+SUM(G5:I5)</f>
        <v>118185.8994413927</v>
      </c>
      <c r="BZ5" s="5">
        <f>+F5+J5</f>
        <v>23966.252637245911</v>
      </c>
      <c r="CA5" s="5">
        <f>+F5+J5+K5</f>
        <v>62490.438059910317</v>
      </c>
      <c r="CB5" s="9">
        <f t="shared" ref="CB5:CE20" si="3">+BX5/BT5*100</f>
        <v>123.69795112436104</v>
      </c>
      <c r="CC5" s="9">
        <f t="shared" si="3"/>
        <v>71.422254348383234</v>
      </c>
      <c r="CD5" s="9">
        <f t="shared" si="3"/>
        <v>142.50336006896143</v>
      </c>
      <c r="CE5" s="9">
        <f t="shared" si="3"/>
        <v>132.78557798636533</v>
      </c>
      <c r="CF5" s="5"/>
      <c r="CG5" s="5" t="s">
        <v>467</v>
      </c>
      <c r="CH5" s="5" t="s">
        <v>464</v>
      </c>
      <c r="CI5" s="5" t="s">
        <v>465</v>
      </c>
      <c r="CJ5" s="5" t="s">
        <v>466</v>
      </c>
      <c r="CK5" s="5" t="s">
        <v>763</v>
      </c>
      <c r="CL5" s="5" t="s">
        <v>764</v>
      </c>
      <c r="CM5" s="5"/>
      <c r="CN5" s="1" t="e">
        <f t="shared" ref="CN5:CN68" si="4">+L5/$FW25</f>
        <v>#DIV/0!</v>
      </c>
      <c r="CO5" s="1" t="e">
        <f t="shared" ref="CO5:CR20" si="5">+BT5/$FW25</f>
        <v>#DIV/0!</v>
      </c>
      <c r="CP5" s="1" t="e">
        <f t="shared" si="5"/>
        <v>#DIV/0!</v>
      </c>
      <c r="CQ5" s="1" t="e">
        <f t="shared" si="5"/>
        <v>#DIV/0!</v>
      </c>
      <c r="CR5" s="1" t="e">
        <f t="shared" si="5"/>
        <v>#DIV/0!</v>
      </c>
      <c r="CS5" s="1"/>
      <c r="CT5" s="1"/>
      <c r="CU5" s="1"/>
      <c r="CV5" s="1"/>
      <c r="CW5" s="1"/>
      <c r="CX5" s="1"/>
      <c r="CY5" s="5"/>
      <c r="CZ5" s="5"/>
      <c r="DA5" s="5"/>
      <c r="DB5" s="5"/>
      <c r="DC5" s="5"/>
      <c r="DD5" s="86">
        <v>1980</v>
      </c>
      <c r="DE5" s="5"/>
      <c r="DF5" s="5"/>
      <c r="DG5" s="5"/>
      <c r="DH5" s="5"/>
      <c r="DI5" s="117">
        <v>163078.9</v>
      </c>
      <c r="DJ5" s="118">
        <v>6657.6</v>
      </c>
      <c r="DK5" s="5">
        <v>145343.9</v>
      </c>
      <c r="DL5" s="5">
        <v>10341.5</v>
      </c>
      <c r="DM5" s="5"/>
      <c r="DN5" s="5"/>
      <c r="DO5" s="5"/>
      <c r="DP5" s="5"/>
      <c r="DQ5" s="5"/>
      <c r="DR5" s="90">
        <f t="shared" ref="DR5:DT18" si="6">+DU5*DR$19/DU$19</f>
        <v>53416.98944345388</v>
      </c>
      <c r="DS5" s="90">
        <f t="shared" si="6"/>
        <v>15341.039849910016</v>
      </c>
      <c r="DT5" s="90">
        <f t="shared" si="6"/>
        <v>38101.794796473027</v>
      </c>
      <c r="DU5">
        <v>54209.599999999999</v>
      </c>
      <c r="DV5">
        <v>15341.1</v>
      </c>
      <c r="DW5">
        <v>38868.5</v>
      </c>
      <c r="DY5" s="9">
        <f ca="1">+AVERAGE(OFFSET($CE$5,(ROW(DY5)-ROW($DY$5))*4,0):OFFSET($CE$5,(ROW(DY5)-ROW($DY$5))*4+3,0))</f>
        <v>134.92477168256357</v>
      </c>
      <c r="DZ5" s="101">
        <f t="shared" ref="DZ5:DZ17" si="7">+EA5*$DZ$19/$EA$19</f>
        <v>97.094117647058837</v>
      </c>
      <c r="EA5" s="101">
        <f>+'def-cy1131'!B8</f>
        <v>85.4</v>
      </c>
      <c r="EF5" s="90">
        <f t="shared" ref="EF5:EF59" si="8">+EG5*EF$61/EG$61</f>
        <v>38524.185422664406</v>
      </c>
      <c r="EG5" s="1">
        <f>+'gaku-mk1131'!G8</f>
        <v>37613.5</v>
      </c>
      <c r="EH5" s="5">
        <f>+EF5/CE5*100/4</f>
        <v>7253.0816235593265</v>
      </c>
      <c r="EI5" s="5"/>
      <c r="EK5" s="4">
        <f ca="1">+EK6-EH5+($EJ$13-$EI$13)/4</f>
        <v>255545.16808781671</v>
      </c>
      <c r="EL5" s="5">
        <f ca="1">+FQ5</f>
        <v>5506</v>
      </c>
      <c r="EM5" s="92">
        <f ca="1">+FO5</f>
        <v>122.5949762389681</v>
      </c>
      <c r="EN5">
        <f t="shared" ref="EN5:EN68" ca="1" si="9">+L5/((EK5^$ED$19)*(EL5*EM5)^(1-$ED$19))</f>
        <v>0.53418792855957853</v>
      </c>
      <c r="EQ5" s="12">
        <f>+call!B43*call!$C$65/call!$B$65</f>
        <v>9.3708924205357409</v>
      </c>
      <c r="ES5" s="7" t="e">
        <f>+fof!#REF!*fof!$B$138/fof!#REF!/10</f>
        <v>#REF!</v>
      </c>
      <c r="ET5" s="7" t="e">
        <f>+fof!#REF!*fof!$C$138/fof!#REF!/10</f>
        <v>#REF!</v>
      </c>
      <c r="EU5" s="7">
        <f ca="1">+AVERAGE(OFFSET(jikasougaku!$BF$287,(ROW(Sheet1_OLD!EU5)-ROW(Sheet1_OLD!$EU$5))*3,0):OFFSET(jikasougaku!$BF$287,(ROW(Sheet1_OLD!EU5)-ROW(Sheet1_OLD!$EU$5))*3+2,0))/1000</f>
        <v>13640.606</v>
      </c>
      <c r="EV5" s="7">
        <f ca="1">+AVERAGE(OFFSET(jikasougaku!$BR$287,(ROW(Sheet1_OLD!EV5)-ROW(Sheet1_OLD!$EV$5))*3,0):OFFSET(jikasougaku!$BR$287,(ROW(Sheet1_OLD!EV5)-ROW(Sheet1_OLD!$EV$5))*3+2,0))/1000</f>
        <v>66680.801666666666</v>
      </c>
      <c r="EW5" s="7" t="e">
        <f ca="1">+AVERAGE(OFFSET(jikasougaku!$BH$287,(ROW(Sheet1_OLD!EW5)-ROW(Sheet1_OLD!EW$5))*3,0):OFFSET(jikasougaku!$BH$287,(ROW(Sheet1_OLD!EW5)-ROW(Sheet1_OLD!EW$5))*3+2,0))/1000</f>
        <v>#DIV/0!</v>
      </c>
      <c r="EX5" s="7" t="e">
        <f ca="1">+AVERAGE(OFFSET(jikasougaku!$BJ$287,(ROW(Sheet1_OLD!EX5)-ROW(Sheet1_OLD!EX$5))*3,0):OFFSET(jikasougaku!$BJ$287,(ROW(Sheet1_OLD!EX5)-ROW(Sheet1_OLD!EX$5))*3+2,0))/1000</f>
        <v>#DIV/0!</v>
      </c>
      <c r="EY5" s="7" t="e">
        <f ca="1">+AVERAGE(OFFSET(jikasougaku!$BL$287,(ROW(Sheet1_OLD!EY5)-ROW(Sheet1_OLD!EY$5))*3,0):OFFSET(jikasougaku!$BL$287,(ROW(Sheet1_OLD!EY5)-ROW(Sheet1_OLD!EY$5))*3+2,0))/1000</f>
        <v>#DIV/0!</v>
      </c>
      <c r="EZ5" s="4">
        <f t="shared" ref="EZ5:EZ57" ca="1" si="10">+EU5*$EU$59/SUM($EU$59,$EW$59:$EY$59)</f>
        <v>11238.36431074565</v>
      </c>
      <c r="FA5" s="64">
        <f ca="1">+EV5-EU5</f>
        <v>53040.195666666667</v>
      </c>
      <c r="FB5" s="7" t="e">
        <f t="shared" ref="FB5:FB68" ca="1" si="11">+EZ5*$FB$69/$EZ$69</f>
        <v>#REF!</v>
      </c>
      <c r="FC5" s="7" t="e">
        <f t="shared" ref="FC5:FC64" ca="1" si="12">+FA5*$FC$65/$FA$65</f>
        <v>#REF!</v>
      </c>
      <c r="FD5" s="1" t="e">
        <f t="shared" ref="FD5:FE20" ca="1" si="13">+FB5/$FW25</f>
        <v>#REF!</v>
      </c>
      <c r="FE5" s="1" t="e">
        <f t="shared" ca="1" si="13"/>
        <v>#REF!</v>
      </c>
      <c r="FF5" t="e">
        <f ca="1">+FD5/$V5*100</f>
        <v>#REF!</v>
      </c>
      <c r="FG5" t="e">
        <f ca="1">+FE5/$V5*100</f>
        <v>#REF!</v>
      </c>
      <c r="FK5" s="7">
        <f>+kshotoku1631!$E9*kshotoku1722!$E$9/kshotoku1631!$E$65</f>
        <v>121350.20735946744</v>
      </c>
      <c r="FL5" s="72">
        <f ca="1">+FK5/(FO5*FQ5)</f>
        <v>0.17977597049949573</v>
      </c>
      <c r="FO5" s="73">
        <f t="shared" ref="FO5:FO43" ca="1" si="14">+FP5*$FO$45/$FP$45</f>
        <v>122.5949762389681</v>
      </c>
      <c r="FP5" s="72">
        <f ca="1">+AVERAGE(OFFSET(Maikin30!$F$20,ROUNDDOWN((ROW(FP5)-ROW(FP$5))/4,0),MOD(ROW(FP5)-ROW(FP$5),4)*3):OFFSET(Maikin30!$F$20,ROUNDDOWN((ROW(FP5)-ROW(FP$5))/4,0),MOD(ROW(FP5)-ROW(FP$5),4)*3+2))</f>
        <v>117.56666666666668</v>
      </c>
      <c r="FQ5" s="5">
        <f ca="1">+AVERAGE(OFFSET(Rocho!$J$66,(ROW(FQ5)-ROW($FQ$5))*3,0):OFFSET(Rocho!$J$66,(ROW(FQ5)-ROW($FQ$5))*3+2,0))</f>
        <v>5506</v>
      </c>
      <c r="FR5" s="72" t="e">
        <f ca="1">+FO5*FQ5/FW25</f>
        <v>#DIV/0!</v>
      </c>
      <c r="FS5" s="72"/>
      <c r="FT5" s="72"/>
      <c r="FU5" s="85" t="s">
        <v>701</v>
      </c>
      <c r="FV5" s="78">
        <f ca="1">+AVERAGE(OFFSET(Rocho!$E$6,(ROW(FV5)-ROW($FV$5))*3,0):OFFSET(Rocho!$E$6,(ROW(FV5)-ROW($FV$5))*3+2,0))/10000</f>
        <v>8405.3333333333321</v>
      </c>
      <c r="FW5" s="82">
        <f>+Rocho!AA6</f>
        <v>0</v>
      </c>
      <c r="FZ5" s="94">
        <f t="shared" ref="FZ5:FZ68" si="15">+SUM(GA5:GG5)-GH5</f>
        <v>122019.88324962342</v>
      </c>
      <c r="GA5" s="5">
        <f>+K5</f>
        <v>38524.185422664406</v>
      </c>
      <c r="GB5" s="7">
        <f>+('gaku-mk1131'!C8-'gaku-mk1131'!D8)*('gaku-mk1722'!$C$8-'gaku-mk1722'!$D$8)/('gaku-mk1131'!$C$64-'gaku-mk1131'!$D$64)</f>
        <v>1754.0053926126343</v>
      </c>
      <c r="GC5" s="5">
        <f>+F5</f>
        <v>7944.1258174634731</v>
      </c>
      <c r="GD5" s="5">
        <f>+J5</f>
        <v>16022.126819782437</v>
      </c>
      <c r="GE5" s="90">
        <f>+'gaku-mk1131'!H8+('gaku-mk1722'!$H$8-'gaku-mk1131'!$H$64)</f>
        <v>2665.6000000000004</v>
      </c>
      <c r="GF5" s="7">
        <f>+'gaku-mk1131'!W8*'gaku-mk1722'!$W$8/'gaku-mk1131'!$W$64</f>
        <v>58714.754005313531</v>
      </c>
      <c r="GG5" s="7">
        <f>+'gaku-mk1131'!M8*'gaku-mk1722'!$M$8/'gaku-mk1131'!$M$64</f>
        <v>33138.808307004823</v>
      </c>
      <c r="GH5" s="7">
        <f>+'gaku-mk1131'!N8*'gaku-mk1722'!$N$8/'gaku-mk1131'!$N$64</f>
        <v>36743.722515217887</v>
      </c>
      <c r="GI5" s="5">
        <f>+U5</f>
        <v>31143.753855659023</v>
      </c>
      <c r="GJ5" s="7">
        <f>+('gaku-jk1131'!C8-'gaku-jk1131'!D8)*('gaku-jk1722'!$C$8-'gaku-jk1722'!$D$8)/('gaku-jk1131'!$C$64-'gaku-jk1131'!$D$64)</f>
        <v>2095.8961205894252</v>
      </c>
      <c r="GK5" s="5">
        <f>+P5</f>
        <v>1956.1886443169474</v>
      </c>
      <c r="GL5" s="5">
        <f>+T5</f>
        <v>20249.421054847702</v>
      </c>
      <c r="GM5" s="90">
        <f>+'gaku-jk1131'!H8+('gaku-jk1722'!$H$8-'gaku-jk1131'!$H$64)</f>
        <v>2560.8000000000002</v>
      </c>
      <c r="GN5" s="7">
        <f>+'gaku-jk1131'!Z8*'gaku-jk1722'!$Z$8/'gaku-jk1131'!$Z$64</f>
        <v>69518.040171948742</v>
      </c>
      <c r="GO5" s="7">
        <f>+'gaku-jk1131'!M8*'gaku-jk1722'!$M$8/'gaku-jk1131'!$M$64</f>
        <v>17004.472665511614</v>
      </c>
      <c r="GP5" s="7">
        <f>+'gaku-jk1131'!N8*'gaku-jk1722'!$N$8/'gaku-jk1131'!$N$64</f>
        <v>23651.626857705396</v>
      </c>
      <c r="GQ5" s="9">
        <f t="shared" ref="GQ5:GQ68" ca="1" si="16">+AN5</f>
        <v>125.92689530685922</v>
      </c>
      <c r="GR5" s="7">
        <f t="shared" ref="GR5:GR59" ca="1" si="17">+GZ5*GR$61/GZ$61</f>
        <v>86.053571428571416</v>
      </c>
      <c r="GS5" s="9">
        <f t="shared" ref="GS5:GS68" ca="1" si="18">+AI5</f>
        <v>406.40549882168108</v>
      </c>
      <c r="GT5" s="9">
        <f t="shared" ref="GT5:GT68" ca="1" si="19">+AM5</f>
        <v>80.709931170108149</v>
      </c>
      <c r="GU5" s="7">
        <f t="shared" ref="GU5:GX59" ca="1" si="20">+HC5*GU$61/HC$61</f>
        <v>161.54435962680236</v>
      </c>
      <c r="GV5" s="7">
        <f t="shared" ca="1" si="20"/>
        <v>87.580039138943235</v>
      </c>
      <c r="GW5" s="7">
        <f t="shared" ca="1" si="20"/>
        <v>193.63062898814948</v>
      </c>
      <c r="GX5" s="7">
        <f t="shared" ca="1" si="20"/>
        <v>154.15315040650407</v>
      </c>
      <c r="GZ5">
        <f ca="1">+OFFSET('def-cy1131'!$C$8,ROUNDDOWN((ROW(Sheet1_OLD!HC5)-ROW(Sheet1_OLD!HC$5))/4,0),0)</f>
        <v>79</v>
      </c>
      <c r="HC5">
        <f ca="1">+OFFSET('def-cy1131'!$H$8,ROUNDDOWN((ROW(Sheet1_OLD!HC5)-ROW(Sheet1_OLD!HC$5))/4,0),0)</f>
        <v>169.6</v>
      </c>
      <c r="HD5">
        <f ca="1">+OFFSET('def-cy1131'!$W$8,ROUNDDOWN((ROW(Sheet1_OLD!HC5)-ROW(Sheet1_OLD!HC$5))/4,0),0)</f>
        <v>84.6</v>
      </c>
      <c r="HE5">
        <f ca="1">+OFFSET('def-cy1131'!$M$8,ROUNDDOWN((ROW(Sheet1_OLD!HC5)-ROW(Sheet1_OLD!HC$5))/4,0),0)</f>
        <v>161.9</v>
      </c>
      <c r="HF5">
        <f ca="1">+OFFSET('def-cy1131'!$N$8,ROUNDDOWN((ROW(Sheet1_OLD!HC5)-ROW(Sheet1_OLD!HC$5))/4,0),0)</f>
        <v>188.9</v>
      </c>
      <c r="HG5" s="8">
        <f t="shared" ref="HG5:HN8" ca="1" si="21">+HG6</f>
        <v>125.92689530685922</v>
      </c>
      <c r="HH5" s="8">
        <f t="shared" ca="1" si="21"/>
        <v>86.053571428571416</v>
      </c>
      <c r="HI5" s="8">
        <f t="shared" ca="1" si="21"/>
        <v>406.40549882168108</v>
      </c>
      <c r="HJ5" s="8">
        <f t="shared" ca="1" si="21"/>
        <v>80.709931170108149</v>
      </c>
      <c r="HK5" s="8">
        <f t="shared" ca="1" si="21"/>
        <v>161.54435962680236</v>
      </c>
      <c r="HL5" s="8">
        <f t="shared" ca="1" si="21"/>
        <v>87.580039138943235</v>
      </c>
      <c r="HM5" s="8">
        <f t="shared" ca="1" si="21"/>
        <v>193.63062898814948</v>
      </c>
      <c r="HN5" s="8">
        <f t="shared" ca="1" si="21"/>
        <v>154.15315040650407</v>
      </c>
      <c r="HX5" s="97">
        <v>108685.98754959734</v>
      </c>
      <c r="HY5" s="1" t="e">
        <f>+HX5/$FW25</f>
        <v>#DIV/0!</v>
      </c>
      <c r="HZ5" s="5"/>
      <c r="IA5" s="5">
        <f>+FZ5</f>
        <v>122019.88324962342</v>
      </c>
      <c r="IB5">
        <f>+IA5/HX5*100</f>
        <v>112.26827487208628</v>
      </c>
      <c r="ID5" s="112">
        <v>96.695847084981708</v>
      </c>
      <c r="IE5" s="112">
        <v>97.814049775083134</v>
      </c>
      <c r="IF5">
        <f>+(IE5/ID5)^(1/$IF$3)*100</f>
        <v>102.99788097400182</v>
      </c>
      <c r="IH5" s="112">
        <v>0.42340928297054153</v>
      </c>
      <c r="IK5">
        <f>+util!B3</f>
        <v>123.633333333333</v>
      </c>
      <c r="IO5" s="5">
        <f>+GB5+SUM(GE5:GG5)-GH5</f>
        <v>59529.445189713093</v>
      </c>
      <c r="IP5" s="1">
        <f>+IO5/SUM(GC5:GD5)</f>
        <v>2.4838862416562568</v>
      </c>
      <c r="IQ5" s="5">
        <f>+IO5/IB5*100</f>
        <v>53024.280686185317</v>
      </c>
      <c r="IR5" s="1" t="e">
        <f>+IQ5/$FW25</f>
        <v>#DIV/0!</v>
      </c>
    </row>
    <row r="6" spans="1:253" x14ac:dyDescent="0.15">
      <c r="A6" t="s">
        <v>245</v>
      </c>
      <c r="B6" s="7">
        <f>+'gaku-mk1131'!B9*'gaku-mk1722'!$B$8/'gaku-mk1131'!$B$64</f>
        <v>244489.82163990152</v>
      </c>
      <c r="C6" s="7">
        <f>+'kgaku-mk1131'!B10*'kgaku-mk1722'!B$9/'kgaku-mk1131'!B$65</f>
        <v>129354.75514964591</v>
      </c>
      <c r="D6" s="7">
        <f>+'kgaku-mk1131'!C10*'kgaku-mk1722'!C$9/'kgaku-mk1131'!C$65</f>
        <v>634.41830958422804</v>
      </c>
      <c r="E6" s="7">
        <f>+'kgaku-mk1131'!D10*'kgaku-mk1722'!D$9/'kgaku-mk1131'!D$65</f>
        <v>93.60176470588236</v>
      </c>
      <c r="F6" s="7">
        <f>+'kgaku-mk1131'!F10*'kgaku-mk1722'!F$9/'kgaku-mk1131'!F$65</f>
        <v>7618.5129630882984</v>
      </c>
      <c r="G6" s="7">
        <f>+'kgaku-mk1131'!G10*'kgaku-mk1722'!G$9/'kgaku-mk1131'!G$65</f>
        <v>12880.345686713423</v>
      </c>
      <c r="H6" s="7">
        <f>+'kgaku-mk1131'!H10*'kgaku-mk1722'!H$9/'kgaku-mk1131'!H$65</f>
        <v>46895.067979856045</v>
      </c>
      <c r="I6" s="7">
        <f>+'kgaku-mk1131'!I10*'kgaku-mk1722'!I$9/'kgaku-mk1131'!I$65</f>
        <v>60747.951163988815</v>
      </c>
      <c r="J6" s="7">
        <f>+'gaku-mk1131'!F9*'gaku-mk1722'!$F$8/'gaku-mk1131'!$F$64</f>
        <v>16411.069790702288</v>
      </c>
      <c r="K6" s="7">
        <f>+'gaku-mk1131'!G9*'gaku-mk1722'!$G$8/'gaku-mk1131'!$G$64</f>
        <v>39710.222529539475</v>
      </c>
      <c r="L6" s="7">
        <f>+'gaku-jk1131'!B9*'gaku-jk1722'!$B$8/'gaku-jk1131'!$B$64</f>
        <v>252839.34413130023</v>
      </c>
      <c r="M6" s="7">
        <f>+'kgaku-jk1131'!B10*'kgaku-jk1722'!$B$9/'kgaku-jk1131'!$B$65</f>
        <v>151160.58791717479</v>
      </c>
      <c r="N6" s="7">
        <f>+'kgaku-jk1131'!C10*'kgaku-jk1722'!C$9/'kgaku-jk1131'!C$65</f>
        <v>862.23397774999205</v>
      </c>
      <c r="O6" s="7">
        <f>+'kgaku-jk1131'!D10*'kgaku-jk1722'!D$9/'kgaku-jk1131'!D$65</f>
        <v>118.26021191085131</v>
      </c>
      <c r="P6" s="7">
        <f>+'kgaku-jk1131'!F10*'kgaku-jk1722'!F$9/'kgaku-jk1131'!F$65</f>
        <v>1876.8266863762517</v>
      </c>
      <c r="Q6" s="7">
        <f>+'kgaku-jk1131'!G10*'kgaku-jk1722'!G$9/'kgaku-jk1131'!G$65</f>
        <v>14393.683023817413</v>
      </c>
      <c r="R6" s="7">
        <f>+'kgaku-jk1131'!H10*'kgaku-jk1722'!H$9/'kgaku-jk1131'!H$65</f>
        <v>59135.435871220878</v>
      </c>
      <c r="S6" s="7">
        <f>+'kgaku-jk1131'!I10*'kgaku-jk1722'!I$9/'kgaku-jk1131'!I$65</f>
        <v>88811.549944270824</v>
      </c>
      <c r="T6" s="7">
        <f>+'gaku-jk1131'!F9*'gaku-jk1722'!$F$8/'gaku-jk1131'!$F$64</f>
        <v>19983.626809940462</v>
      </c>
      <c r="U6" s="7">
        <f>+'gaku-jk1131'!G9*'gaku-jk1722'!$G$8/'gaku-jk1131'!$G$64</f>
        <v>31530.351146488018</v>
      </c>
      <c r="V6" s="8">
        <f t="shared" si="0"/>
        <v>96.697696507604149</v>
      </c>
      <c r="W6" s="8">
        <f t="shared" si="0"/>
        <v>85.574392724989309</v>
      </c>
      <c r="X6" s="8">
        <f t="shared" si="0"/>
        <v>73.578439954285813</v>
      </c>
      <c r="Y6" s="8">
        <f t="shared" si="0"/>
        <v>79.148991189397364</v>
      </c>
      <c r="Z6" s="8">
        <f t="shared" si="0"/>
        <v>405.92522572225391</v>
      </c>
      <c r="AA6" s="8">
        <f t="shared" si="0"/>
        <v>89.486100710986534</v>
      </c>
      <c r="AB6" s="8">
        <f t="shared" si="0"/>
        <v>79.301128484077367</v>
      </c>
      <c r="AC6" s="8">
        <f t="shared" si="0"/>
        <v>68.40095821107515</v>
      </c>
      <c r="AD6" s="8">
        <f t="shared" si="0"/>
        <v>82.122579383532752</v>
      </c>
      <c r="AE6" s="8">
        <f t="shared" si="0"/>
        <v>125.94284898714984</v>
      </c>
      <c r="AF6" s="11">
        <f t="shared" ca="1" si="1"/>
        <v>86.162499999999994</v>
      </c>
      <c r="AG6" s="11">
        <f t="shared" ca="1" si="1"/>
        <v>73.35018541409147</v>
      </c>
      <c r="AH6" s="11">
        <f t="shared" ca="1" si="1"/>
        <v>79.326183282980864</v>
      </c>
      <c r="AI6" s="11">
        <f t="shared" ca="1" si="1"/>
        <v>406.40549882168108</v>
      </c>
      <c r="AJ6" s="11">
        <f t="shared" ca="1" si="1"/>
        <v>90.308666017526761</v>
      </c>
      <c r="AK6" s="11">
        <f t="shared" ca="1" si="1"/>
        <v>79.795049504950484</v>
      </c>
      <c r="AL6" s="11">
        <f t="shared" ca="1" si="1"/>
        <v>68.741701244813271</v>
      </c>
      <c r="AM6" s="11">
        <f t="shared" ca="1" si="1"/>
        <v>80.709931170108149</v>
      </c>
      <c r="AN6" s="11">
        <f t="shared" ca="1" si="1"/>
        <v>125.92689530685922</v>
      </c>
      <c r="AO6" s="9">
        <f ca="1">+OFFSET('kdef-cy1131'!B$9,ROUNDDOWN((ROW(Sheet1_OLD!AO6)-ROW(Sheet1_OLD!AO$5))/4,0),0)</f>
        <v>79.099999999999994</v>
      </c>
      <c r="AP6" s="9">
        <f ca="1">+OFFSET('kdef-cy1131'!C$9,ROUNDDOWN((ROW(Sheet1_OLD!AP6)-ROW(Sheet1_OLD!AP$5))/4,0),0)</f>
        <v>88.7</v>
      </c>
      <c r="AQ6" s="9">
        <f ca="1">+OFFSET('kdef-cy1131'!D$9,ROUNDDOWN((ROW(Sheet1_OLD!AQ6)-ROW(Sheet1_OLD!AQ$5))/4,0),0)</f>
        <v>76.7</v>
      </c>
      <c r="AR6" s="9">
        <f ca="1">+OFFSET('kdef-cy1131'!F$9,ROUNDDOWN((ROW(Sheet1_OLD!AR6)-ROW(Sheet1_OLD!AR$5))/4,0),0)</f>
        <v>168.3</v>
      </c>
      <c r="AS6" s="9">
        <f ca="1">+OFFSET('kdef-cy1131'!G$9,ROUNDDOWN((ROW(Sheet1_OLD!AS6)-ROW(Sheet1_OLD!AS$5))/4,0),0)</f>
        <v>81.5</v>
      </c>
      <c r="AT6" s="9">
        <f ca="1">+OFFSET('kdef-cy1131'!H$9,ROUNDDOWN((ROW(Sheet1_OLD!AT6)-ROW(Sheet1_OLD!AT$5))/4,0),0)</f>
        <v>83</v>
      </c>
      <c r="AU6" s="9">
        <f ca="1">+OFFSET('kdef-cy1131'!I$9,ROUNDDOWN((ROW(Sheet1_OLD!AU6)-ROW(Sheet1_OLD!AU$5))/4,0),0)</f>
        <v>66.599999999999994</v>
      </c>
      <c r="AV6" s="9">
        <f ca="1">+OFFSET('def-cy1131'!$F$8,ROUNDDOWN((ROW(Sheet1_OLD!AV6)-ROW(Sheet1_OLD!AV$5))/4,0),0)</f>
        <v>82</v>
      </c>
      <c r="AW6" s="9">
        <f ca="1">+OFFSET('def-cy1131'!$G$8,ROUNDDOWN((ROW(Sheet1_OLD!AW6)-ROW(Sheet1_OLD!AW$5))/4,0),0)</f>
        <v>111</v>
      </c>
      <c r="AX6" s="8">
        <f t="shared" ca="1" si="2"/>
        <v>86.162499999999994</v>
      </c>
      <c r="AY6" s="8">
        <f t="shared" ca="1" si="2"/>
        <v>73.35018541409147</v>
      </c>
      <c r="AZ6" s="8">
        <f t="shared" ca="1" si="2"/>
        <v>79.326183282980864</v>
      </c>
      <c r="BA6" s="8">
        <f t="shared" ca="1" si="2"/>
        <v>406.40549882168108</v>
      </c>
      <c r="BB6" s="8">
        <f t="shared" ca="1" si="2"/>
        <v>90.308666017526761</v>
      </c>
      <c r="BC6" s="8">
        <f t="shared" ca="1" si="2"/>
        <v>79.795049504950484</v>
      </c>
      <c r="BD6" s="8">
        <f t="shared" ca="1" si="2"/>
        <v>68.741701244813271</v>
      </c>
      <c r="BE6" s="8">
        <f t="shared" ca="1" si="2"/>
        <v>80.709931170108149</v>
      </c>
      <c r="BF6" s="8">
        <f t="shared" ca="1" si="2"/>
        <v>125.92689530685922</v>
      </c>
      <c r="BG6">
        <f ca="1">+AY6*(N6-N5)/($AY6*$N5-$AZ6*$O5+$BB6*$Q5+$BC6*$R5+$BD6*$S5)</f>
        <v>2.5906090468385157E-4</v>
      </c>
      <c r="BH6">
        <f ca="1">-AZ6*(O6-O5)/($AY6*$N5-$AZ6*$O5+$BB6*$Q5+$BC6*$R5+$BD6*$S5)</f>
        <v>4.6843897626306609E-5</v>
      </c>
      <c r="BI6">
        <f ca="1">+BB6*(Q6-Q5)/($AY6*$N5-$AZ6*$O5+$BB6*$Q5+$BC6*$R5+$BD6*$S5)</f>
        <v>1.3422576896822763E-3</v>
      </c>
      <c r="BJ6">
        <f ca="1">+BC6*(R6-R5)/($AY6*$N5-$AZ6*$O5+$BB6*$Q5+$BC6*$R5+$BD6*$S5)</f>
        <v>-3.1314143660952755E-3</v>
      </c>
      <c r="BK6">
        <f ca="1">+BD6*(S6-S5)/($AY6*$N5-$AZ6*$O5+$BB6*$Q5+$BC6*$R5+$BD6*$S5)</f>
        <v>1.9674002322680197E-3</v>
      </c>
      <c r="BL6" s="13">
        <f ca="1">+SUM(BG6:BK6)</f>
        <v>4.8414835816517872E-4</v>
      </c>
      <c r="BM6">
        <f ca="1">+BA6*(P6-P5)/($BA6*$P5+$BE6*$T5)</f>
        <v>-1.3276527704523517E-2</v>
      </c>
      <c r="BN6">
        <f t="shared" ref="BN6:BN69" ca="1" si="22">+BE6*(T6-T5)/($BA6*$P5+$BE6*$T5)</f>
        <v>-8.830496178508276E-3</v>
      </c>
      <c r="BO6" s="13">
        <f t="shared" ref="BO6:BO69" ca="1" si="23">+BM6+BN6</f>
        <v>-2.2107023883031793E-2</v>
      </c>
      <c r="BP6">
        <f ca="1">+BF6*(U6-U5)/($BF6*$U5+$BA6*$P5+$BE6*$T5)</f>
        <v>7.6651995753515669E-3</v>
      </c>
      <c r="BQ6">
        <f ca="1">+BA6*(P6-P5)/($BF6*$U5+$BA6*$P5+$BE6*$T5)</f>
        <v>-5.0782972002313357E-3</v>
      </c>
      <c r="BR6">
        <f ca="1">+BE6*(T6-T5)/($BF6*$U5+$BA6*$P5+$BE6*$T5)</f>
        <v>-3.3776816512568327E-3</v>
      </c>
      <c r="BS6" s="13">
        <f ca="1">+SUM(BP6:BR6)</f>
        <v>-7.9077927613660157E-4</v>
      </c>
      <c r="BT6" s="5">
        <f t="shared" ref="BT6:BT69" si="24">+U6</f>
        <v>31530.351146488018</v>
      </c>
      <c r="BU6" s="5">
        <f t="shared" ref="BU6:BU69" ca="1" si="25">+BU5*(1+BL6)</f>
        <v>165555.00807045327</v>
      </c>
      <c r="BV6" s="5">
        <f t="shared" ref="BV6:BV69" ca="1" si="26">+BV5*(1+BO6)</f>
        <v>16446.229833784964</v>
      </c>
      <c r="BW6" s="5">
        <f ca="1">+BW5*(1+BS6)</f>
        <v>47023.948581936667</v>
      </c>
      <c r="BX6" s="5">
        <f t="shared" ref="BX6:BX69" si="27">+K6</f>
        <v>39710.222529539475</v>
      </c>
      <c r="BY6" s="5">
        <f t="shared" ref="BY6:BY69" si="28">+D6-E6+SUM(G6:I6)</f>
        <v>121064.18137543662</v>
      </c>
      <c r="BZ6" s="5">
        <f t="shared" ref="BZ6:BZ69" si="29">+F6+J6</f>
        <v>24029.582753790586</v>
      </c>
      <c r="CA6" s="5">
        <f t="shared" ref="CA6:CA69" si="30">+F6+J6+K6</f>
        <v>63739.805283330061</v>
      </c>
      <c r="CB6" s="9">
        <f t="shared" si="3"/>
        <v>125.94284898714984</v>
      </c>
      <c r="CC6" s="9">
        <f t="shared" ca="1" si="3"/>
        <v>73.126257421289708</v>
      </c>
      <c r="CD6" s="9">
        <f t="shared" ca="1" si="3"/>
        <v>146.10997776783699</v>
      </c>
      <c r="CE6" s="9">
        <f t="shared" ca="1" si="3"/>
        <v>135.54753951014328</v>
      </c>
      <c r="CF6" s="5"/>
      <c r="CG6" s="5">
        <f t="shared" ref="CG6:CG37" si="31">+(SUM(D6:E6)+SUM(G6:I6))/(SUM(N6:O6)+SUM(Q6:S6))*100</f>
        <v>74.241073634370807</v>
      </c>
      <c r="CH6" s="5">
        <f ca="1">+CC6</f>
        <v>73.126257421289708</v>
      </c>
      <c r="CI6" s="5">
        <f t="shared" ref="CI6:CI69" si="32">+(F6+J6)/(P6+T6)*100</f>
        <v>109.92261783516683</v>
      </c>
      <c r="CJ6" s="5">
        <f ca="1">+CD6</f>
        <v>146.10997776783699</v>
      </c>
      <c r="CK6" s="5">
        <f>+(F6+SUM(J6:K6))/(P6+SUM(T6:U6))*100</f>
        <v>119.38348880441534</v>
      </c>
      <c r="CL6" s="5">
        <f ca="1">+CE6</f>
        <v>135.54753951014328</v>
      </c>
      <c r="CM6" s="5"/>
      <c r="CN6" s="1" t="e">
        <f t="shared" si="4"/>
        <v>#DIV/0!</v>
      </c>
      <c r="CO6" s="1" t="e">
        <f t="shared" si="5"/>
        <v>#DIV/0!</v>
      </c>
      <c r="CP6" s="1" t="e">
        <f t="shared" ca="1" si="5"/>
        <v>#DIV/0!</v>
      </c>
      <c r="CQ6" s="1" t="e">
        <f t="shared" ca="1" si="5"/>
        <v>#DIV/0!</v>
      </c>
      <c r="CR6" s="1" t="e">
        <f t="shared" ca="1" si="5"/>
        <v>#DIV/0!</v>
      </c>
      <c r="CS6" s="83" t="e">
        <f>+LN(CN6/CN5)</f>
        <v>#DIV/0!</v>
      </c>
      <c r="CT6" s="83" t="e">
        <f>+LN(CO6/CO5)</f>
        <v>#DIV/0!</v>
      </c>
      <c r="CU6" s="83" t="e">
        <f t="shared" ref="CU6:CW69" ca="1" si="33">+LN(CP6/CP5)</f>
        <v>#DIV/0!</v>
      </c>
      <c r="CV6" s="83" t="e">
        <f t="shared" ca="1" si="33"/>
        <v>#DIV/0!</v>
      </c>
      <c r="CW6" s="83" t="e">
        <f t="shared" ca="1" si="33"/>
        <v>#DIV/0!</v>
      </c>
      <c r="CX6" s="83">
        <f>+LN(V6/V5)</f>
        <v>2.5420465149568156E-2</v>
      </c>
      <c r="CY6" s="83">
        <f t="shared" ref="CY6:DB21" si="34">+LN(CB6/CB5)</f>
        <v>1.7985508587908167E-2</v>
      </c>
      <c r="CZ6" s="83">
        <f t="shared" ca="1" si="34"/>
        <v>2.3577994575722197E-2</v>
      </c>
      <c r="DA6" s="83">
        <f t="shared" ca="1" si="34"/>
        <v>2.4994031661510763E-2</v>
      </c>
      <c r="DB6" s="83">
        <f t="shared" ca="1" si="34"/>
        <v>2.0586792236596225E-2</v>
      </c>
      <c r="DC6" s="5"/>
      <c r="DD6" s="86">
        <f>+DD5+1</f>
        <v>1981</v>
      </c>
      <c r="DE6" s="5"/>
      <c r="DF6" s="5"/>
      <c r="DG6" s="5"/>
      <c r="DH6" s="5"/>
      <c r="DI6" s="117">
        <v>171103.6</v>
      </c>
      <c r="DJ6" s="118">
        <v>6986.9</v>
      </c>
      <c r="DK6" s="5">
        <v>151252.70000000001</v>
      </c>
      <c r="DL6" s="5">
        <v>10157.200000000001</v>
      </c>
      <c r="DM6" s="90">
        <f t="shared" ref="DM6:DP25" si="35">+DI5*DE$26/DI$26</f>
        <v>190717.33471789787</v>
      </c>
      <c r="DN6" s="90">
        <f t="shared" si="35"/>
        <v>3389.7248262792164</v>
      </c>
      <c r="DO6" s="90">
        <f t="shared" si="35"/>
        <v>228624.20443466411</v>
      </c>
      <c r="DP6" s="90">
        <f t="shared" si="35"/>
        <v>6431.1579764014641</v>
      </c>
      <c r="DQ6" s="7">
        <f>+SUM(DM6:DP6)</f>
        <v>429162.42195524264</v>
      </c>
      <c r="DR6" s="90">
        <f t="shared" si="6"/>
        <v>55121.990344290796</v>
      </c>
      <c r="DS6" s="90">
        <f t="shared" si="6"/>
        <v>14838.541820135111</v>
      </c>
      <c r="DT6" s="90">
        <f t="shared" si="6"/>
        <v>40290.649462874986</v>
      </c>
      <c r="DU6">
        <v>55939.9</v>
      </c>
      <c r="DV6">
        <v>14838.6</v>
      </c>
      <c r="DW6">
        <v>41101.4</v>
      </c>
      <c r="DX6" s="5">
        <f t="shared" ref="DX6:DX41" si="36">+DQ6*(1-$DU$48)</f>
        <v>358669.6424759673</v>
      </c>
      <c r="DY6" s="9">
        <f ca="1">+AVERAGE(OFFSET($CE$5,(ROW(DY6)-ROW($DY$5))*4,0):OFFSET($CE$5,(ROW(DY6)-ROW($DY$5))*4+3,0))</f>
        <v>135.8187675196607</v>
      </c>
      <c r="DZ6" s="101">
        <f t="shared" si="7"/>
        <v>100.16383799421408</v>
      </c>
      <c r="EA6" s="101">
        <f>+'def-cy1131'!B9</f>
        <v>88.1</v>
      </c>
      <c r="EB6" s="5">
        <f t="shared" ref="EB6:EB41" ca="1" si="37">+DX6/DY6*100</f>
        <v>264079.58857677557</v>
      </c>
      <c r="EF6" s="90">
        <f t="shared" si="8"/>
        <v>39710.222529539475</v>
      </c>
      <c r="EG6" s="1">
        <f>+'gaku-mk1131'!G9</f>
        <v>38771.5</v>
      </c>
      <c r="EH6" s="5">
        <f t="shared" ref="EH6:EH69" ca="1" si="38">+EF6/CE6*100/4</f>
        <v>7324.0397193945155</v>
      </c>
      <c r="EI6" s="5"/>
      <c r="EJ6" s="5"/>
      <c r="EK6" s="4">
        <f ca="1">+EK7-EH6+($EJ$13-$EI$13)/4</f>
        <v>257556.70847850846</v>
      </c>
      <c r="EL6" s="5">
        <f t="shared" ref="EL6:EL69" ca="1" si="39">+FQ6</f>
        <v>5525.666666666667</v>
      </c>
      <c r="EM6" s="92">
        <f t="shared" ref="EM6:EM69" ca="1" si="40">+FO6</f>
        <v>122.73401221995925</v>
      </c>
      <c r="EN6">
        <f t="shared" ca="1" si="9"/>
        <v>0.52828304203118481</v>
      </c>
      <c r="EO6">
        <f t="shared" ref="EO6:EO69" ca="1" si="41">+LN(EN6/EN5)</f>
        <v>-1.111549866220592E-2</v>
      </c>
      <c r="EQ6" s="12">
        <f>+call!B44*call!$C$65/call!$B$65</f>
        <v>12.737158464848511</v>
      </c>
      <c r="ES6" s="7" t="e">
        <f>+fof!#REF!*fof!$B$138/fof!#REF!/10</f>
        <v>#REF!</v>
      </c>
      <c r="ET6" s="7" t="e">
        <f>+fof!#REF!*fof!$C$138/fof!#REF!/10</f>
        <v>#REF!</v>
      </c>
      <c r="EU6" s="7">
        <f ca="1">+AVERAGE(OFFSET(jikasougaku!$BF$287,(ROW(Sheet1_OLD!EU6)-ROW(Sheet1_OLD!$EU$5))*3,0):OFFSET(jikasougaku!$BF$287,(ROW(Sheet1_OLD!EU6)-ROW(Sheet1_OLD!$EU$5))*3+2,0))/1000</f>
        <v>13731.339333333333</v>
      </c>
      <c r="EV6" s="7">
        <f ca="1">+AVERAGE(OFFSET(jikasougaku!$BR$287,(ROW(Sheet1_OLD!EV6)-ROW(Sheet1_OLD!$EV$5))*3,0):OFFSET(jikasougaku!$BR$287,(ROW(Sheet1_OLD!EV6)-ROW(Sheet1_OLD!$EV$5))*3+2,0))/1000</f>
        <v>67887.813333333324</v>
      </c>
      <c r="EW6" s="7" t="e">
        <f ca="1">+AVERAGE(OFFSET(jikasougaku!$BH$287,(ROW(Sheet1_OLD!EW6)-ROW(Sheet1_OLD!EW$5))*3,0):OFFSET(jikasougaku!$BH$287,(ROW(Sheet1_OLD!EW6)-ROW(Sheet1_OLD!EW$5))*3+2,0))/1000</f>
        <v>#DIV/0!</v>
      </c>
      <c r="EX6" s="7" t="e">
        <f ca="1">+AVERAGE(OFFSET(jikasougaku!$BJ$287,(ROW(Sheet1_OLD!EX6)-ROW(Sheet1_OLD!EX$5))*3,0):OFFSET(jikasougaku!$BJ$287,(ROW(Sheet1_OLD!EX6)-ROW(Sheet1_OLD!EX$5))*3+2,0))/1000</f>
        <v>#DIV/0!</v>
      </c>
      <c r="EY6" s="7" t="e">
        <f ca="1">+AVERAGE(OFFSET(jikasougaku!$BL$287,(ROW(Sheet1_OLD!EY6)-ROW(Sheet1_OLD!EY$5))*3,0):OFFSET(jikasougaku!$BL$287,(ROW(Sheet1_OLD!EY6)-ROW(Sheet1_OLD!EY$5))*3+2,0))/1000</f>
        <v>#DIV/0!</v>
      </c>
      <c r="EZ6" s="4">
        <f t="shared" ca="1" si="10"/>
        <v>11313.118632887079</v>
      </c>
      <c r="FA6" s="64">
        <f t="shared" ref="FA6:FA58" ca="1" si="42">+EV6-EU6</f>
        <v>54156.473999999987</v>
      </c>
      <c r="FB6" s="7" t="e">
        <f t="shared" ca="1" si="11"/>
        <v>#REF!</v>
      </c>
      <c r="FC6" s="7" t="e">
        <f t="shared" ca="1" si="12"/>
        <v>#REF!</v>
      </c>
      <c r="FD6" s="1" t="e">
        <f t="shared" ca="1" si="13"/>
        <v>#REF!</v>
      </c>
      <c r="FE6" s="1" t="e">
        <f t="shared" ca="1" si="13"/>
        <v>#REF!</v>
      </c>
      <c r="FF6" t="e">
        <f t="shared" ref="FF6:FG69" ca="1" si="43">+FD6/$V6*100</f>
        <v>#REF!</v>
      </c>
      <c r="FG6" t="e">
        <f t="shared" ca="1" si="43"/>
        <v>#REF!</v>
      </c>
      <c r="FH6" s="83" t="e">
        <f ca="1">+LN(FF6/FF5)</f>
        <v>#REF!</v>
      </c>
      <c r="FI6" s="83" t="e">
        <f ca="1">+LN(FG6/FG5)</f>
        <v>#REF!</v>
      </c>
      <c r="FK6" s="7">
        <f>+kshotoku1631!$E10*kshotoku1722!$E$9/kshotoku1631!$E$65</f>
        <v>124096.24019442094</v>
      </c>
      <c r="FL6" s="72">
        <f t="shared" ref="FL6:FL69" ca="1" si="44">+FK6/(FO6*FQ6)</f>
        <v>0.18298226926186076</v>
      </c>
      <c r="FM6">
        <f ca="1">+LN(FL6/FL5)</f>
        <v>1.767779148203575E-2</v>
      </c>
      <c r="FO6" s="73">
        <f t="shared" ca="1" si="14"/>
        <v>122.73401221995925</v>
      </c>
      <c r="FP6" s="72">
        <f ca="1">+AVERAGE(OFFSET(Maikin30!$F$20,ROUNDDOWN((ROW(FP6)-ROW(FP$5))/4,0),MOD(ROW(FP6)-ROW(FP$5),4)*3):OFFSET(Maikin30!$F$20,ROUNDDOWN((ROW(FP6)-ROW(FP$5))/4,0),MOD(ROW(FP6)-ROW(FP$5),4)*3+2))</f>
        <v>117.7</v>
      </c>
      <c r="FQ6" s="5">
        <f ca="1">+AVERAGE(OFFSET(Rocho!$J$66,(ROW(FQ6)-ROW($FQ$5))*3,0):OFFSET(Rocho!$J$66,(ROW(FQ6)-ROW($FQ$5))*3+2,0))</f>
        <v>5525.666666666667</v>
      </c>
      <c r="FR6" s="72" t="e">
        <f t="shared" ref="FR6:FR69" ca="1" si="45">+FO6*FQ6/FW26</f>
        <v>#DIV/0!</v>
      </c>
      <c r="FS6" t="e">
        <f ca="1">+LN(FR6/FR5)</f>
        <v>#DIV/0!</v>
      </c>
      <c r="FT6" s="72"/>
      <c r="FU6" s="85" t="s">
        <v>702</v>
      </c>
      <c r="FV6" s="78">
        <f ca="1">+AVERAGE(OFFSET(Rocho!$E$6,(ROW(FV6)-ROW($FV$5))*3,0):OFFSET(Rocho!$E$6,(ROW(FV6)-ROW($FV$5))*3+2,0))/10000</f>
        <v>8431.3333333333321</v>
      </c>
      <c r="FW6" s="82">
        <f>+Rocho!AA7</f>
        <v>0</v>
      </c>
      <c r="FX6" t="e">
        <f>LN(FW6/FW5)</f>
        <v>#DIV/0!</v>
      </c>
      <c r="FZ6" s="94">
        <f t="shared" si="15"/>
        <v>123982.51542479012</v>
      </c>
      <c r="GA6" s="5">
        <f t="shared" ref="GA6:GA69" si="46">+K6</f>
        <v>39710.222529539475</v>
      </c>
      <c r="GB6" s="7">
        <f>+('gaku-mk1131'!C9-'gaku-mk1131'!D9)*('gaku-mk1722'!$C$8-'gaku-mk1722'!$D$8)/('gaku-mk1131'!$C$64-'gaku-mk1131'!$D$64)</f>
        <v>1794.0963950638052</v>
      </c>
      <c r="GC6" s="5">
        <f t="shared" ref="GC6:GC69" si="47">+F6</f>
        <v>7618.5129630882984</v>
      </c>
      <c r="GD6" s="5">
        <f t="shared" ref="GD6:GD69" si="48">+J6</f>
        <v>16411.069790702288</v>
      </c>
      <c r="GE6" s="90">
        <f>+'gaku-mk1131'!H9+('gaku-mk1722'!$H$8-'gaku-mk1131'!$H$64)</f>
        <v>3681.1000000000004</v>
      </c>
      <c r="GF6" s="7">
        <f>+'gaku-mk1131'!W9*'gaku-mk1722'!$W$8/'gaku-mk1131'!$W$64</f>
        <v>59389.892862680717</v>
      </c>
      <c r="GG6" s="7">
        <f>+'gaku-mk1131'!M9*'gaku-mk1722'!$M$8/'gaku-mk1131'!$M$64</f>
        <v>33585.489954631623</v>
      </c>
      <c r="GH6" s="7">
        <f>+'gaku-mk1131'!N9*'gaku-mk1722'!$N$8/'gaku-mk1131'!$N$64</f>
        <v>38207.869070916095</v>
      </c>
      <c r="GI6" s="5">
        <f t="shared" ref="GI6:GI69" si="49">+U6</f>
        <v>31530.351146488018</v>
      </c>
      <c r="GJ6" s="7">
        <f>+('gaku-jk1131'!C9-'gaku-jk1131'!D9)*('gaku-jk1722'!$C$8-'gaku-jk1722'!$D$8)/('gaku-jk1131'!$C$64-'gaku-jk1131'!$D$64)</f>
        <v>2093.6525823978636</v>
      </c>
      <c r="GK6" s="5">
        <f t="shared" ref="GK6:GK69" si="50">+P6</f>
        <v>1876.8266863762517</v>
      </c>
      <c r="GL6" s="5">
        <f t="shared" ref="GL6:GL69" si="51">+T6</f>
        <v>19983.626809940462</v>
      </c>
      <c r="GM6" s="90">
        <f>+'gaku-jk1131'!H9+('gaku-jk1722'!$H$8-'gaku-jk1131'!$H$64)</f>
        <v>2834.5</v>
      </c>
      <c r="GN6" s="7">
        <f>+'gaku-jk1131'!Z9*'gaku-jk1722'!$Z$8/'gaku-jk1131'!$Z$64</f>
        <v>68872.224885950971</v>
      </c>
      <c r="GO6" s="7">
        <f>+'gaku-jk1131'!M9*'gaku-jk1722'!$M$8/'gaku-jk1131'!$M$64</f>
        <v>17245.578362778695</v>
      </c>
      <c r="GP6" s="7">
        <f>+'gaku-jk1131'!N9*'gaku-jk1722'!$N$8/'gaku-jk1131'!$N$64</f>
        <v>24785.035091506448</v>
      </c>
      <c r="GQ6" s="9">
        <f t="shared" ca="1" si="16"/>
        <v>125.92689530685922</v>
      </c>
      <c r="GR6" s="7">
        <f t="shared" ca="1" si="17"/>
        <v>86.053571428571416</v>
      </c>
      <c r="GS6" s="9">
        <f t="shared" ca="1" si="18"/>
        <v>406.40549882168108</v>
      </c>
      <c r="GT6" s="9">
        <f t="shared" ca="1" si="19"/>
        <v>80.709931170108149</v>
      </c>
      <c r="GU6" s="7">
        <f t="shared" ca="1" si="20"/>
        <v>161.54435962680236</v>
      </c>
      <c r="GV6" s="7">
        <f t="shared" ca="1" si="20"/>
        <v>87.580039138943235</v>
      </c>
      <c r="GW6" s="7">
        <f t="shared" ca="1" si="20"/>
        <v>193.63062898814948</v>
      </c>
      <c r="GX6" s="7">
        <f t="shared" ca="1" si="20"/>
        <v>154.15315040650407</v>
      </c>
      <c r="GZ6">
        <f ca="1">+OFFSET('def-cy1131'!$C$8,ROUNDDOWN((ROW(Sheet1_OLD!HC6)-ROW(Sheet1_OLD!HC$5))/4,0),0)</f>
        <v>79</v>
      </c>
      <c r="HC6">
        <f ca="1">+OFFSET('def-cy1131'!$H$8,ROUNDDOWN((ROW(Sheet1_OLD!HC6)-ROW(Sheet1_OLD!HC$5))/4,0),0)</f>
        <v>169.6</v>
      </c>
      <c r="HD6">
        <f ca="1">+OFFSET('def-cy1131'!$W$8,ROUNDDOWN((ROW(Sheet1_OLD!HC6)-ROW(Sheet1_OLD!HC$5))/4,0),0)</f>
        <v>84.6</v>
      </c>
      <c r="HE6">
        <f ca="1">+OFFSET('def-cy1131'!$M$8,ROUNDDOWN((ROW(Sheet1_OLD!HC6)-ROW(Sheet1_OLD!HC$5))/4,0),0)</f>
        <v>161.9</v>
      </c>
      <c r="HF6">
        <f ca="1">+OFFSET('def-cy1131'!$N$8,ROUNDDOWN((ROW(Sheet1_OLD!HC6)-ROW(Sheet1_OLD!HC$5))/4,0),0)</f>
        <v>188.9</v>
      </c>
      <c r="HG6" s="8">
        <f t="shared" ca="1" si="21"/>
        <v>125.92689530685922</v>
      </c>
      <c r="HH6" s="8">
        <f t="shared" ca="1" si="21"/>
        <v>86.053571428571416</v>
      </c>
      <c r="HI6" s="8">
        <f t="shared" ca="1" si="21"/>
        <v>406.40549882168108</v>
      </c>
      <c r="HJ6" s="8">
        <f t="shared" ca="1" si="21"/>
        <v>80.709931170108149</v>
      </c>
      <c r="HK6" s="8">
        <f t="shared" ca="1" si="21"/>
        <v>161.54435962680236</v>
      </c>
      <c r="HL6" s="8">
        <f t="shared" ca="1" si="21"/>
        <v>87.580039138943235</v>
      </c>
      <c r="HM6" s="8">
        <f t="shared" ca="1" si="21"/>
        <v>193.63062898814948</v>
      </c>
      <c r="HN6" s="8">
        <f t="shared" ca="1" si="21"/>
        <v>154.15315040650407</v>
      </c>
      <c r="HO6">
        <f t="shared" ref="HO6:HU21" ca="1" si="52">+HG6*(GI6-GI5)/($HG6*$GI5+$HH6*$GJ5+$HI6*$GK5+$HJ6*$GL5+$HK6*$GM5+$HL6*$GN5+$HM6*$GO5-$HN6*$GP5)</f>
        <v>3.8392863689151405E-3</v>
      </c>
      <c r="HP6">
        <f t="shared" ca="1" si="52"/>
        <v>-1.5225640483949161E-5</v>
      </c>
      <c r="HQ6">
        <f t="shared" ca="1" si="52"/>
        <v>-2.5435785495844508E-3</v>
      </c>
      <c r="HR6">
        <f t="shared" ca="1" si="52"/>
        <v>-1.6917872776470225E-3</v>
      </c>
      <c r="HS6">
        <f t="shared" ca="1" si="52"/>
        <v>3.4869024774797008E-3</v>
      </c>
      <c r="HT6">
        <f t="shared" ca="1" si="52"/>
        <v>-4.4605320043943734E-3</v>
      </c>
      <c r="HU6">
        <f t="shared" ca="1" si="52"/>
        <v>3.6817537139451489E-3</v>
      </c>
      <c r="HV6">
        <f t="shared" ref="HV6:HV69" ca="1" si="53">-HN6*(GP6-GP5)/($HG6*$GI5+$HH6*$GJ5+$HI6*$GK5+$HJ6*$GL5+$HK6*$GM5+$HL6*$GN5+$HM6*$GO5-$HN6*$GP5)</f>
        <v>-1.3778818284175254E-2</v>
      </c>
      <c r="HW6">
        <f ca="1">+SUM(HO6:HV6)</f>
        <v>-1.148199919594506E-2</v>
      </c>
      <c r="HX6" s="5">
        <f ca="1">+HX5*(1+HW6)</f>
        <v>107438.05512794237</v>
      </c>
      <c r="HY6" s="1" t="e">
        <f t="shared" ref="HY6:HY69" ca="1" si="54">+HX6/$FW26</f>
        <v>#DIV/0!</v>
      </c>
      <c r="HZ6" t="e">
        <f ca="1">+LN(HY6/HY5)</f>
        <v>#DIV/0!</v>
      </c>
      <c r="IA6" s="5">
        <f t="shared" ref="IA6:IA69" si="55">+FZ6</f>
        <v>123982.51542479012</v>
      </c>
      <c r="IB6">
        <f t="shared" ref="IB6:IB69" ca="1" si="56">+IA6/HX6*100</f>
        <v>115.39906905159984</v>
      </c>
      <c r="ID6" s="112">
        <v>96.15194734182468</v>
      </c>
      <c r="IE6" s="112">
        <v>96.669044542474012</v>
      </c>
      <c r="IF6">
        <f t="shared" ref="IF6:IF69" si="57">+(IE6/ID6)^(1/$IF$3)*100</f>
        <v>101.38744340173929</v>
      </c>
      <c r="IG6">
        <f>+LN(IF6/IF5)</f>
        <v>-1.5759163790824288E-2</v>
      </c>
      <c r="IH6" s="112">
        <v>0.41845288002381431</v>
      </c>
      <c r="II6">
        <f>+LN(IH6/IH5)</f>
        <v>-1.1774992229734918E-2</v>
      </c>
      <c r="IK6">
        <f>+util!B4</f>
        <v>122.666666666667</v>
      </c>
      <c r="IL6">
        <f>+LN(IK6/IK5)</f>
        <v>-7.8495463266087424E-3</v>
      </c>
      <c r="IM6">
        <f>+IL6*0.6</f>
        <v>-4.7097277959652455E-3</v>
      </c>
      <c r="IO6" s="5">
        <f t="shared" ref="IO6:IO69" si="58">+GB6+SUM(GE6:GG6)-GH6</f>
        <v>60242.710141460055</v>
      </c>
      <c r="IP6" s="1">
        <f t="shared" ref="IP6:IP69" si="59">+IO6/SUM(GC6:GD6)</f>
        <v>2.5070227293878822</v>
      </c>
      <c r="IQ6" s="5">
        <f t="shared" ref="IQ6:IQ69" ca="1" si="60">+IO6/IB6*100</f>
        <v>52203.809473127527</v>
      </c>
      <c r="IR6" s="1" t="e">
        <f t="shared" ref="IR6:IR69" ca="1" si="61">+IQ6/$FW26</f>
        <v>#DIV/0!</v>
      </c>
      <c r="IS6" t="e">
        <f ca="1">+LN(IR6/IR5)</f>
        <v>#DIV/0!</v>
      </c>
    </row>
    <row r="7" spans="1:253" x14ac:dyDescent="0.15">
      <c r="A7" t="s">
        <v>246</v>
      </c>
      <c r="B7" s="7">
        <f>+'gaku-mk1131'!B10*'gaku-mk1722'!$B$8/'gaku-mk1131'!$B$64</f>
        <v>252420.72919784591</v>
      </c>
      <c r="C7" s="7">
        <f>+'kgaku-mk1131'!B11*'kgaku-mk1722'!B$9/'kgaku-mk1131'!B$65</f>
        <v>132460.02652415409</v>
      </c>
      <c r="D7" s="7">
        <f>+'kgaku-mk1131'!C11*'kgaku-mk1722'!C$9/'kgaku-mk1131'!C$65</f>
        <v>634.2152957251609</v>
      </c>
      <c r="E7" s="7">
        <f>+'kgaku-mk1131'!D11*'kgaku-mk1722'!D$9/'kgaku-mk1131'!D$65</f>
        <v>88.941507352941173</v>
      </c>
      <c r="F7" s="7">
        <f>+'kgaku-mk1131'!F11*'kgaku-mk1722'!F$9/'kgaku-mk1131'!F$65</f>
        <v>7592.2983688801278</v>
      </c>
      <c r="G7" s="7">
        <f>+'kgaku-mk1131'!G11*'kgaku-mk1722'!G$9/'kgaku-mk1131'!G$65</f>
        <v>13041.765286773119</v>
      </c>
      <c r="H7" s="7">
        <f>+'kgaku-mk1131'!H11*'kgaku-mk1722'!H$9/'kgaku-mk1131'!H$65</f>
        <v>47962.833416925932</v>
      </c>
      <c r="I7" s="7">
        <f>+'kgaku-mk1131'!I11*'kgaku-mk1722'!I$9/'kgaku-mk1131'!I$65</f>
        <v>62728.944115866892</v>
      </c>
      <c r="J7" s="7">
        <f>+'gaku-mk1131'!F10*'gaku-mk1722'!$F$8/'gaku-mk1131'!$F$64</f>
        <v>15655.288722969846</v>
      </c>
      <c r="K7" s="7">
        <f>+'gaku-mk1131'!G10*'gaku-mk1722'!$G$8/'gaku-mk1131'!$G$64</f>
        <v>40046.778482319394</v>
      </c>
      <c r="L7" s="7">
        <f>+'gaku-jk1131'!B10*'gaku-jk1722'!$B$8/'gaku-jk1131'!$B$64</f>
        <v>258502.77281804261</v>
      </c>
      <c r="M7" s="7">
        <f>+'kgaku-jk1131'!B11*'kgaku-jk1722'!$B$9/'kgaku-jk1131'!$B$65</f>
        <v>152592.52392228274</v>
      </c>
      <c r="N7" s="7">
        <f>+'kgaku-jk1131'!C11*'kgaku-jk1722'!C$9/'kgaku-jk1131'!C$65</f>
        <v>906.08685197653176</v>
      </c>
      <c r="O7" s="7">
        <f>+'kgaku-jk1131'!D11*'kgaku-jk1722'!D$9/'kgaku-jk1131'!D$65</f>
        <v>110.49758860065766</v>
      </c>
      <c r="P7" s="7">
        <f>+'kgaku-jk1131'!F11*'kgaku-jk1722'!F$9/'kgaku-jk1131'!F$65</f>
        <v>1862.4594353697466</v>
      </c>
      <c r="Q7" s="7">
        <f>+'kgaku-jk1131'!G11*'kgaku-jk1722'!G$9/'kgaku-jk1131'!G$65</f>
        <v>14385.906489416569</v>
      </c>
      <c r="R7" s="7">
        <f>+'kgaku-jk1131'!H11*'kgaku-jk1722'!H$9/'kgaku-jk1131'!H$65</f>
        <v>59207.263451846178</v>
      </c>
      <c r="S7" s="7">
        <f>+'kgaku-jk1131'!I11*'kgaku-jk1722'!I$9/'kgaku-jk1131'!I$65</f>
        <v>90690.083933824339</v>
      </c>
      <c r="T7" s="7">
        <f>+'gaku-jk1131'!F10*'gaku-jk1722'!$F$8/'gaku-jk1131'!$F$64</f>
        <v>19339.486329759908</v>
      </c>
      <c r="U7" s="7">
        <f>+'gaku-jk1131'!G10*'gaku-jk1722'!$G$8/'gaku-jk1131'!$G$64</f>
        <v>31528.183311212342</v>
      </c>
      <c r="V7" s="8">
        <f t="shared" si="0"/>
        <v>97.647203720914135</v>
      </c>
      <c r="W7" s="8">
        <f t="shared" si="0"/>
        <v>86.806367126883373</v>
      </c>
      <c r="X7" s="8">
        <f t="shared" si="0"/>
        <v>69.994978333665031</v>
      </c>
      <c r="Y7" s="8">
        <f t="shared" si="0"/>
        <v>80.491808445140862</v>
      </c>
      <c r="Z7" s="8">
        <f t="shared" si="0"/>
        <v>407.64905934033726</v>
      </c>
      <c r="AA7" s="8">
        <f t="shared" si="0"/>
        <v>90.656541500305806</v>
      </c>
      <c r="AB7" s="8">
        <f t="shared" si="0"/>
        <v>81.008360496064057</v>
      </c>
      <c r="AC7" s="8">
        <f t="shared" si="0"/>
        <v>69.168470680476574</v>
      </c>
      <c r="AD7" s="8">
        <f t="shared" si="0"/>
        <v>80.94986834722306</v>
      </c>
      <c r="AE7" s="8">
        <f t="shared" si="0"/>
        <v>127.01898516327641</v>
      </c>
      <c r="AF7" s="11">
        <f t="shared" ca="1" si="1"/>
        <v>86.162499999999994</v>
      </c>
      <c r="AG7" s="11">
        <f t="shared" ca="1" si="1"/>
        <v>73.35018541409147</v>
      </c>
      <c r="AH7" s="11">
        <f t="shared" ca="1" si="1"/>
        <v>79.326183282980864</v>
      </c>
      <c r="AI7" s="11">
        <f t="shared" ca="1" si="1"/>
        <v>406.40549882168108</v>
      </c>
      <c r="AJ7" s="11">
        <f t="shared" ca="1" si="1"/>
        <v>90.308666017526761</v>
      </c>
      <c r="AK7" s="11">
        <f t="shared" ca="1" si="1"/>
        <v>79.795049504950484</v>
      </c>
      <c r="AL7" s="11">
        <f t="shared" ca="1" si="1"/>
        <v>68.741701244813271</v>
      </c>
      <c r="AM7" s="11">
        <f t="shared" ca="1" si="1"/>
        <v>80.709931170108149</v>
      </c>
      <c r="AN7" s="11">
        <f t="shared" ca="1" si="1"/>
        <v>125.92689530685922</v>
      </c>
      <c r="AO7" s="9">
        <f ca="1">+OFFSET('kdef-cy1131'!B$9,ROUNDDOWN((ROW(Sheet1_OLD!AO7)-ROW(Sheet1_OLD!AO$5))/4,0),0)</f>
        <v>79.099999999999994</v>
      </c>
      <c r="AP7" s="9">
        <f ca="1">+OFFSET('kdef-cy1131'!C$9,ROUNDDOWN((ROW(Sheet1_OLD!AP7)-ROW(Sheet1_OLD!AP$5))/4,0),0)</f>
        <v>88.7</v>
      </c>
      <c r="AQ7" s="9">
        <f ca="1">+OFFSET('kdef-cy1131'!D$9,ROUNDDOWN((ROW(Sheet1_OLD!AQ7)-ROW(Sheet1_OLD!AQ$5))/4,0),0)</f>
        <v>76.7</v>
      </c>
      <c r="AR7" s="9">
        <f ca="1">+OFFSET('kdef-cy1131'!F$9,ROUNDDOWN((ROW(Sheet1_OLD!AR7)-ROW(Sheet1_OLD!AR$5))/4,0),0)</f>
        <v>168.3</v>
      </c>
      <c r="AS7" s="9">
        <f ca="1">+OFFSET('kdef-cy1131'!G$9,ROUNDDOWN((ROW(Sheet1_OLD!AS7)-ROW(Sheet1_OLD!AS$5))/4,0),0)</f>
        <v>81.5</v>
      </c>
      <c r="AT7" s="9">
        <f ca="1">+OFFSET('kdef-cy1131'!H$9,ROUNDDOWN((ROW(Sheet1_OLD!AT7)-ROW(Sheet1_OLD!AT$5))/4,0),0)</f>
        <v>83</v>
      </c>
      <c r="AU7" s="9">
        <f ca="1">+OFFSET('kdef-cy1131'!I$9,ROUNDDOWN((ROW(Sheet1_OLD!AU7)-ROW(Sheet1_OLD!AU$5))/4,0),0)</f>
        <v>66.599999999999994</v>
      </c>
      <c r="AV7" s="9">
        <f ca="1">+OFFSET('def-cy1131'!$F$8,ROUNDDOWN((ROW(Sheet1_OLD!AV7)-ROW(Sheet1_OLD!AV$5))/4,0),0)</f>
        <v>82</v>
      </c>
      <c r="AW7" s="9">
        <f ca="1">+OFFSET('def-cy1131'!$G$8,ROUNDDOWN((ROW(Sheet1_OLD!AW7)-ROW(Sheet1_OLD!AW$5))/4,0),0)</f>
        <v>111</v>
      </c>
      <c r="AX7" s="8">
        <f t="shared" ca="1" si="2"/>
        <v>86.162499999999994</v>
      </c>
      <c r="AY7" s="8">
        <f t="shared" ca="1" si="2"/>
        <v>73.35018541409147</v>
      </c>
      <c r="AZ7" s="8">
        <f t="shared" ca="1" si="2"/>
        <v>79.326183282980864</v>
      </c>
      <c r="BA7" s="8">
        <f t="shared" ca="1" si="2"/>
        <v>406.40549882168108</v>
      </c>
      <c r="BB7" s="8">
        <f t="shared" ca="1" si="2"/>
        <v>90.308666017526761</v>
      </c>
      <c r="BC7" s="8">
        <f t="shared" ca="1" si="2"/>
        <v>79.795049504950484</v>
      </c>
      <c r="BD7" s="8">
        <f t="shared" ca="1" si="2"/>
        <v>68.741701244813271</v>
      </c>
      <c r="BE7" s="8">
        <f t="shared" ca="1" si="2"/>
        <v>80.709931170108149</v>
      </c>
      <c r="BF7" s="8">
        <f t="shared" ca="1" si="2"/>
        <v>125.92689530685922</v>
      </c>
      <c r="BG7">
        <f t="shared" ref="BG7:BG70" ca="1" si="62">+AY7*(N7-N6)/($AY7*$N6-$AZ7*$O6+$BB7*$Q6+$BC7*$R6+$BD7*$S6)</f>
        <v>2.6414401500182699E-4</v>
      </c>
      <c r="BH7">
        <f t="shared" ref="BH7:BH70" ca="1" si="63">-AZ7*(O7-O6)/($AY7*$N6-$AZ7*$O6+$BB7*$Q6+$BC7*$R6+$BD7*$S6)</f>
        <v>5.0566927541464584E-5</v>
      </c>
      <c r="BI7">
        <f t="shared" ref="BI7:BK22" ca="1" si="64">+BB7*(Q7-Q6)/($AY7*$N6-$AZ7*$O6+$BB7*$Q6+$BC7*$R6+$BD7*$S6)</f>
        <v>-5.7670938673462108E-5</v>
      </c>
      <c r="BJ7">
        <f t="shared" ca="1" si="64"/>
        <v>4.7066150836366273E-4</v>
      </c>
      <c r="BK7">
        <f t="shared" ca="1" si="64"/>
        <v>1.0604271269283301E-2</v>
      </c>
      <c r="BL7" s="13">
        <f t="shared" ref="BL7:BL70" ca="1" si="65">+SUM(BG7:BK7)</f>
        <v>1.1331972781516793E-2</v>
      </c>
      <c r="BM7">
        <f t="shared" ref="BM7:BM70" ca="1" si="66">+BA7*(P7-P6)/($BA7*$P6+$BE7*$T6)</f>
        <v>-2.4578449631193484E-3</v>
      </c>
      <c r="BN7">
        <f t="shared" ca="1" si="22"/>
        <v>-2.1884105495687117E-2</v>
      </c>
      <c r="BO7" s="13">
        <f t="shared" ca="1" si="23"/>
        <v>-2.4341950458806466E-2</v>
      </c>
      <c r="BP7">
        <f t="shared" ref="BP7:BP70" ca="1" si="67">+BF7*(U7-U6)/($BF7*$U6+$BA7*$P6+$BE7*$T6)</f>
        <v>-4.3016444037788448E-5</v>
      </c>
      <c r="BQ7">
        <f t="shared" ref="BQ7:BQ70" ca="1" si="68">+BA7*(P7-P6)/($BF7*$U6+$BA7*$P6+$BE7*$T6)</f>
        <v>-9.20074482771897E-4</v>
      </c>
      <c r="BR7">
        <f t="shared" ref="BR7:BR70" ca="1" si="69">+BE7*(T7-T6)/($BF7*$U6+$BA7*$P6+$BE7*$T6)</f>
        <v>-8.1921387829588001E-3</v>
      </c>
      <c r="BS7" s="13">
        <f t="shared" ref="BS7:BS70" ca="1" si="70">+SUM(BP7:BR7)</f>
        <v>-9.1552297097684861E-3</v>
      </c>
      <c r="BT7" s="5">
        <f t="shared" si="24"/>
        <v>31528.183311212342</v>
      </c>
      <c r="BU7" s="5">
        <f t="shared" ca="1" si="25"/>
        <v>167431.07291575146</v>
      </c>
      <c r="BV7" s="5">
        <f t="shared" ca="1" si="26"/>
        <v>16045.896521936826</v>
      </c>
      <c r="BW7" s="5">
        <f t="shared" ref="BW7:BW70" ca="1" si="71">+BW6*(1+BS7)</f>
        <v>46593.433530808696</v>
      </c>
      <c r="BX7" s="5">
        <f t="shared" si="27"/>
        <v>40046.778482319394</v>
      </c>
      <c r="BY7" s="5">
        <f t="shared" si="28"/>
        <v>124278.81660793816</v>
      </c>
      <c r="BZ7" s="5">
        <f t="shared" si="29"/>
        <v>23247.587091849975</v>
      </c>
      <c r="CA7" s="5">
        <f t="shared" si="30"/>
        <v>63294.365574169366</v>
      </c>
      <c r="CB7" s="9">
        <f t="shared" si="3"/>
        <v>127.01898516327641</v>
      </c>
      <c r="CC7" s="9">
        <f t="shared" ca="1" si="3"/>
        <v>74.226853142411159</v>
      </c>
      <c r="CD7" s="9">
        <f t="shared" ca="1" si="3"/>
        <v>144.88182109405668</v>
      </c>
      <c r="CE7" s="9">
        <f t="shared" ca="1" si="3"/>
        <v>135.84396078541329</v>
      </c>
      <c r="CF7" s="5"/>
      <c r="CG7" s="5">
        <f t="shared" si="31"/>
        <v>75.291482974699434</v>
      </c>
      <c r="CH7" s="5">
        <f t="shared" ref="CH7:CH70" ca="1" si="72">+CC7</f>
        <v>74.226853142411159</v>
      </c>
      <c r="CI7" s="5">
        <f t="shared" si="32"/>
        <v>109.64836600084477</v>
      </c>
      <c r="CJ7" s="5">
        <f t="shared" ref="CJ7:CJ70" ca="1" si="73">+CD7</f>
        <v>144.88182109405668</v>
      </c>
      <c r="CK7" s="5">
        <f t="shared" ref="CK7:CK70" si="74">+(F7+SUM(J7:K7))/(P7+SUM(T7:U7))*100</f>
        <v>120.03453563053601</v>
      </c>
      <c r="CL7" s="5">
        <f t="shared" ref="CL7:CL70" ca="1" si="75">+CE7</f>
        <v>135.84396078541329</v>
      </c>
      <c r="CM7" s="5"/>
      <c r="CN7" s="1" t="e">
        <f t="shared" si="4"/>
        <v>#DIV/0!</v>
      </c>
      <c r="CO7" s="1" t="e">
        <f t="shared" si="5"/>
        <v>#DIV/0!</v>
      </c>
      <c r="CP7" s="1" t="e">
        <f t="shared" ca="1" si="5"/>
        <v>#DIV/0!</v>
      </c>
      <c r="CQ7" s="1" t="e">
        <f t="shared" ca="1" si="5"/>
        <v>#DIV/0!</v>
      </c>
      <c r="CR7" s="1" t="e">
        <f t="shared" ca="1" si="5"/>
        <v>#DIV/0!</v>
      </c>
      <c r="CS7" s="83" t="e">
        <f t="shared" ref="CS7:CW70" si="76">+LN(CN7/CN6)</f>
        <v>#DIV/0!</v>
      </c>
      <c r="CT7" s="83" t="e">
        <f t="shared" si="76"/>
        <v>#DIV/0!</v>
      </c>
      <c r="CU7" s="83" t="e">
        <f t="shared" ca="1" si="33"/>
        <v>#DIV/0!</v>
      </c>
      <c r="CV7" s="83" t="e">
        <f t="shared" ca="1" si="33"/>
        <v>#DIV/0!</v>
      </c>
      <c r="CW7" s="83" t="e">
        <f t="shared" ca="1" si="33"/>
        <v>#DIV/0!</v>
      </c>
      <c r="CX7" s="83">
        <f t="shared" ref="CX7:CX70" si="77">+LN(V7/V6)</f>
        <v>9.7714400241650217E-3</v>
      </c>
      <c r="CY7" s="83">
        <f t="shared" si="34"/>
        <v>8.5083401746399844E-3</v>
      </c>
      <c r="CZ7" s="83">
        <f t="shared" ca="1" si="34"/>
        <v>1.4938485982366809E-2</v>
      </c>
      <c r="DA7" s="83">
        <f t="shared" ca="1" si="34"/>
        <v>-8.4412273555301755E-3</v>
      </c>
      <c r="DB7" s="83">
        <f t="shared" ca="1" si="34"/>
        <v>2.1844559820060126E-3</v>
      </c>
      <c r="DC7" s="5"/>
      <c r="DD7" s="86">
        <f t="shared" ref="DD7:DD39" si="78">+DD6+1</f>
        <v>1982</v>
      </c>
      <c r="DE7" s="5"/>
      <c r="DF7" s="5"/>
      <c r="DG7" s="5"/>
      <c r="DH7" s="5"/>
      <c r="DI7" s="117">
        <v>182040.1</v>
      </c>
      <c r="DJ7" s="118">
        <v>7374.4</v>
      </c>
      <c r="DK7" s="5">
        <v>156469.5</v>
      </c>
      <c r="DL7" s="5">
        <v>10109.5</v>
      </c>
      <c r="DM7" s="90">
        <f t="shared" si="35"/>
        <v>200102.05215167205</v>
      </c>
      <c r="DN7" s="90">
        <f t="shared" si="35"/>
        <v>3557.3883064062511</v>
      </c>
      <c r="DO7" s="90">
        <f t="shared" si="35"/>
        <v>237918.67567950854</v>
      </c>
      <c r="DP7" s="90">
        <f t="shared" si="35"/>
        <v>6316.5457426780404</v>
      </c>
      <c r="DQ7" s="7">
        <f t="shared" ref="DQ7:DQ41" si="79">+SUM(DM7:DP7)</f>
        <v>447894.66188026487</v>
      </c>
      <c r="DR7" s="90">
        <f t="shared" si="6"/>
        <v>56180.58276628067</v>
      </c>
      <c r="DS7" s="90">
        <f t="shared" si="6"/>
        <v>14952.641372766588</v>
      </c>
      <c r="DT7" s="90">
        <f t="shared" si="6"/>
        <v>41231.810896531897</v>
      </c>
      <c r="DU7">
        <v>57014.2</v>
      </c>
      <c r="DV7">
        <v>14952.7</v>
      </c>
      <c r="DW7">
        <v>42061.5</v>
      </c>
      <c r="DX7" s="5">
        <f t="shared" si="36"/>
        <v>374324.98752242263</v>
      </c>
      <c r="DY7" s="9">
        <f ca="1">+AVERAGE(OFFSET($CE$5,(ROW(DY7)-ROW($DY$5))*4,0):OFFSET($CE$5,(ROW(DY7)-ROW($DY$5))*4+3,0))</f>
        <v>136.56012695122007</v>
      </c>
      <c r="DZ7" s="101">
        <f t="shared" si="7"/>
        <v>101.75554484088718</v>
      </c>
      <c r="EA7" s="101">
        <f>+'def-cy1131'!B10</f>
        <v>89.5</v>
      </c>
      <c r="EB7" s="5">
        <f t="shared" ca="1" si="37"/>
        <v>274110.01723521634</v>
      </c>
      <c r="EF7" s="90">
        <f t="shared" si="8"/>
        <v>40046.778482319394</v>
      </c>
      <c r="EG7" s="1">
        <f>+'gaku-mk1131'!G10</f>
        <v>39100.1</v>
      </c>
      <c r="EH7" s="5">
        <f t="shared" ca="1" si="38"/>
        <v>7369.9961063376832</v>
      </c>
      <c r="EI7" s="5"/>
      <c r="EK7" s="4">
        <f ca="1">+EK8-EH7+($EJ$13-$EI$13)/4</f>
        <v>259639.20696503541</v>
      </c>
      <c r="EL7" s="5">
        <f t="shared" ca="1" si="39"/>
        <v>5561.333333333333</v>
      </c>
      <c r="EM7" s="92">
        <f t="shared" ca="1" si="40"/>
        <v>121.83027834351661</v>
      </c>
      <c r="EN7">
        <f t="shared" ca="1" si="9"/>
        <v>0.53888245376414323</v>
      </c>
      <c r="EO7">
        <f t="shared" ca="1" si="41"/>
        <v>1.9865260527367271E-2</v>
      </c>
      <c r="EQ7" s="12">
        <f>+call!B45*call!$C$65/call!$B$65</f>
        <v>12.320643340386537</v>
      </c>
      <c r="ES7" s="7" t="e">
        <f>+fof!#REF!*fof!$B$138/fof!#REF!/10</f>
        <v>#REF!</v>
      </c>
      <c r="ET7" s="7" t="e">
        <f>+fof!#REF!*fof!$C$138/fof!#REF!/10</f>
        <v>#REF!</v>
      </c>
      <c r="EU7" s="7">
        <f ca="1">+AVERAGE(OFFSET(jikasougaku!$BF$287,(ROW(Sheet1_OLD!EU7)-ROW(Sheet1_OLD!$EU$5))*3,0):OFFSET(jikasougaku!$BF$287,(ROW(Sheet1_OLD!EU7)-ROW(Sheet1_OLD!$EU$5))*3+2,0))/1000</f>
        <v>13988.227999999999</v>
      </c>
      <c r="EV7" s="7">
        <f ca="1">+AVERAGE(OFFSET(jikasougaku!$BR$287,(ROW(Sheet1_OLD!EV7)-ROW(Sheet1_OLD!$EV$5))*3,0):OFFSET(jikasougaku!$BR$287,(ROW(Sheet1_OLD!EV7)-ROW(Sheet1_OLD!$EV$5))*3+2,0))/1000</f>
        <v>69860.737333333323</v>
      </c>
      <c r="EW7" s="7" t="e">
        <f ca="1">+AVERAGE(OFFSET(jikasougaku!$BH$287,(ROW(Sheet1_OLD!EW7)-ROW(Sheet1_OLD!EW$5))*3,0):OFFSET(jikasougaku!$BH$287,(ROW(Sheet1_OLD!EW7)-ROW(Sheet1_OLD!EW$5))*3+2,0))/1000</f>
        <v>#DIV/0!</v>
      </c>
      <c r="EX7" s="7" t="e">
        <f ca="1">+AVERAGE(OFFSET(jikasougaku!$BJ$287,(ROW(Sheet1_OLD!EX7)-ROW(Sheet1_OLD!EX$5))*3,0):OFFSET(jikasougaku!$BJ$287,(ROW(Sheet1_OLD!EX7)-ROW(Sheet1_OLD!EX$5))*3+2,0))/1000</f>
        <v>#DIV/0!</v>
      </c>
      <c r="EY7" s="7" t="e">
        <f ca="1">+AVERAGE(OFFSET(jikasougaku!$BL$287,(ROW(Sheet1_OLD!EY7)-ROW(Sheet1_OLD!EY$5))*3,0):OFFSET(jikasougaku!$BL$287,(ROW(Sheet1_OLD!EY7)-ROW(Sheet1_OLD!EY$5))*3+2,0))/1000</f>
        <v>#DIV/0!</v>
      </c>
      <c r="EZ7" s="4">
        <f t="shared" ca="1" si="10"/>
        <v>11524.766738792468</v>
      </c>
      <c r="FA7" s="64">
        <f t="shared" ca="1" si="42"/>
        <v>55872.509333333321</v>
      </c>
      <c r="FB7" s="7" t="e">
        <f t="shared" ca="1" si="11"/>
        <v>#REF!</v>
      </c>
      <c r="FC7" s="7" t="e">
        <f t="shared" ca="1" si="12"/>
        <v>#REF!</v>
      </c>
      <c r="FD7" s="1" t="e">
        <f t="shared" ca="1" si="13"/>
        <v>#REF!</v>
      </c>
      <c r="FE7" s="1" t="e">
        <f t="shared" ca="1" si="13"/>
        <v>#REF!</v>
      </c>
      <c r="FF7" t="e">
        <f t="shared" ca="1" si="43"/>
        <v>#REF!</v>
      </c>
      <c r="FG7" t="e">
        <f t="shared" ca="1" si="43"/>
        <v>#REF!</v>
      </c>
      <c r="FH7" s="83" t="e">
        <f t="shared" ref="FH7:FI70" ca="1" si="80">+LN(FF7/FF6)</f>
        <v>#REF!</v>
      </c>
      <c r="FI7" s="83" t="e">
        <f t="shared" ca="1" si="80"/>
        <v>#REF!</v>
      </c>
      <c r="FK7" s="7">
        <f>+kshotoku1631!$E11*kshotoku1722!$E$9/kshotoku1631!$E$65</f>
        <v>128273.02604606931</v>
      </c>
      <c r="FL7" s="72">
        <f t="shared" ca="1" si="44"/>
        <v>0.18932204078246556</v>
      </c>
      <c r="FM7">
        <f t="shared" ref="FM7:FM70" ca="1" si="81">+LN(FL7/FL6)</f>
        <v>3.4060225651796859E-2</v>
      </c>
      <c r="FO7" s="73">
        <f t="shared" ca="1" si="14"/>
        <v>121.83027834351661</v>
      </c>
      <c r="FP7" s="72">
        <f ca="1">+AVERAGE(OFFSET(Maikin30!$F$20,ROUNDDOWN((ROW(FP7)-ROW(FP$5))/4,0),MOD(ROW(FP7)-ROW(FP$5),4)*3):OFFSET(Maikin30!$F$20,ROUNDDOWN((ROW(FP7)-ROW(FP$5))/4,0),MOD(ROW(FP7)-ROW(FP$5),4)*3+2))</f>
        <v>116.83333333333333</v>
      </c>
      <c r="FQ7" s="5">
        <f ca="1">+AVERAGE(OFFSET(Rocho!$J$66,(ROW(FQ7)-ROW($FQ$5))*3,0):OFFSET(Rocho!$J$66,(ROW(FQ7)-ROW($FQ$5))*3+2,0))</f>
        <v>5561.333333333333</v>
      </c>
      <c r="FR7" s="72" t="e">
        <f t="shared" ca="1" si="45"/>
        <v>#DIV/0!</v>
      </c>
      <c r="FS7" t="e">
        <f t="shared" ref="FS7:FS70" ca="1" si="82">+LN(FR7/FR6)</f>
        <v>#DIV/0!</v>
      </c>
      <c r="FT7" s="72"/>
      <c r="FU7" s="85" t="s">
        <v>703</v>
      </c>
      <c r="FV7" s="78">
        <f ca="1">+AVERAGE(OFFSET(Rocho!$E$6,(ROW(FV7)-ROW($FV$5))*3,0):OFFSET(Rocho!$E$6,(ROW(FV7)-ROW($FV$5))*3+2,0))/10000</f>
        <v>8455.3333333333321</v>
      </c>
      <c r="FW7" s="82">
        <f>+Rocho!AA8</f>
        <v>0</v>
      </c>
      <c r="FX7" t="e">
        <f t="shared" ref="FX7:FX70" si="83">LN(FW7/FW6)</f>
        <v>#DIV/0!</v>
      </c>
      <c r="FZ7" s="94">
        <f t="shared" si="15"/>
        <v>128716.06897115451</v>
      </c>
      <c r="GA7" s="5">
        <f t="shared" si="46"/>
        <v>40046.778482319394</v>
      </c>
      <c r="GB7" s="7">
        <f>+('gaku-mk1131'!C10-'gaku-mk1131'!D10)*('gaku-mk1722'!$C$8-'gaku-mk1722'!$D$8)/('gaku-mk1131'!$C$64-'gaku-mk1131'!$D$64)</f>
        <v>1855.6269503845865</v>
      </c>
      <c r="GC7" s="5">
        <f t="shared" si="47"/>
        <v>7592.2983688801278</v>
      </c>
      <c r="GD7" s="5">
        <f t="shared" si="48"/>
        <v>15655.288722969846</v>
      </c>
      <c r="GE7" s="90">
        <f>+'gaku-mk1131'!H10+('gaku-mk1722'!$H$8-'gaku-mk1131'!$H$64)</f>
        <v>4909.3999999999996</v>
      </c>
      <c r="GF7" s="7">
        <f>+'gaku-mk1131'!W10*'gaku-mk1722'!$W$8/'gaku-mk1131'!$W$64</f>
        <v>60641.143089949983</v>
      </c>
      <c r="GG7" s="7">
        <f>+'gaku-mk1131'!M10*'gaku-mk1722'!$M$8/'gaku-mk1131'!$M$64</f>
        <v>32684.252463666653</v>
      </c>
      <c r="GH7" s="7">
        <f>+'gaku-mk1131'!N10*'gaku-mk1722'!$N$8/'gaku-mk1131'!$N$64</f>
        <v>34668.719107016084</v>
      </c>
      <c r="GI7" s="5">
        <f t="shared" si="49"/>
        <v>31528.183311212342</v>
      </c>
      <c r="GJ7" s="7">
        <f>+('gaku-jk1131'!C10-'gaku-jk1131'!D10)*('gaku-jk1722'!$C$8-'gaku-jk1722'!$D$8)/('gaku-jk1131'!$C$64-'gaku-jk1131'!$D$64)</f>
        <v>2124.4580875668726</v>
      </c>
      <c r="GK7" s="5">
        <f t="shared" si="50"/>
        <v>1862.4594353697466</v>
      </c>
      <c r="GL7" s="5">
        <f t="shared" si="51"/>
        <v>19339.486329759908</v>
      </c>
      <c r="GM7" s="90">
        <f>+'gaku-jk1131'!H10+('gaku-jk1722'!$H$8-'gaku-jk1131'!$H$64)</f>
        <v>4268.8999999999996</v>
      </c>
      <c r="GN7" s="7">
        <f>+'gaku-jk1131'!Z10*'gaku-jk1722'!$Z$8/'gaku-jk1131'!$Z$64</f>
        <v>69110.435442261631</v>
      </c>
      <c r="GO7" s="7">
        <f>+'gaku-jk1131'!M10*'gaku-jk1722'!$M$8/'gaku-jk1131'!$M$64</f>
        <v>17070.798182944876</v>
      </c>
      <c r="GP7" s="7">
        <f>+'gaku-jk1131'!N10*'gaku-jk1722'!$N$8/'gaku-jk1131'!$N$64</f>
        <v>23234.357903476412</v>
      </c>
      <c r="GQ7" s="9">
        <f t="shared" ca="1" si="16"/>
        <v>125.92689530685922</v>
      </c>
      <c r="GR7" s="7">
        <f t="shared" ca="1" si="17"/>
        <v>86.053571428571416</v>
      </c>
      <c r="GS7" s="9">
        <f t="shared" ca="1" si="18"/>
        <v>406.40549882168108</v>
      </c>
      <c r="GT7" s="9">
        <f t="shared" ca="1" si="19"/>
        <v>80.709931170108149</v>
      </c>
      <c r="GU7" s="7">
        <f t="shared" ca="1" si="20"/>
        <v>161.54435962680236</v>
      </c>
      <c r="GV7" s="7">
        <f t="shared" ca="1" si="20"/>
        <v>87.580039138943235</v>
      </c>
      <c r="GW7" s="7">
        <f t="shared" ca="1" si="20"/>
        <v>193.63062898814948</v>
      </c>
      <c r="GX7" s="7">
        <f t="shared" ca="1" si="20"/>
        <v>154.15315040650407</v>
      </c>
      <c r="GZ7">
        <f ca="1">+OFFSET('def-cy1131'!$C$8,ROUNDDOWN((ROW(Sheet1_OLD!HC7)-ROW(Sheet1_OLD!HC$5))/4,0),0)</f>
        <v>79</v>
      </c>
      <c r="HC7">
        <f ca="1">+OFFSET('def-cy1131'!$H$8,ROUNDDOWN((ROW(Sheet1_OLD!HC7)-ROW(Sheet1_OLD!HC$5))/4,0),0)</f>
        <v>169.6</v>
      </c>
      <c r="HD7">
        <f ca="1">+OFFSET('def-cy1131'!$W$8,ROUNDDOWN((ROW(Sheet1_OLD!HC7)-ROW(Sheet1_OLD!HC$5))/4,0),0)</f>
        <v>84.6</v>
      </c>
      <c r="HE7">
        <f ca="1">+OFFSET('def-cy1131'!$M$8,ROUNDDOWN((ROW(Sheet1_OLD!HC7)-ROW(Sheet1_OLD!HC$5))/4,0),0)</f>
        <v>161.9</v>
      </c>
      <c r="HF7">
        <f ca="1">+OFFSET('def-cy1131'!$N$8,ROUNDDOWN((ROW(Sheet1_OLD!HC7)-ROW(Sheet1_OLD!HC$5))/4,0),0)</f>
        <v>188.9</v>
      </c>
      <c r="HG7" s="8">
        <f t="shared" ca="1" si="21"/>
        <v>125.92689530685922</v>
      </c>
      <c r="HH7" s="8">
        <f t="shared" ca="1" si="21"/>
        <v>86.053571428571416</v>
      </c>
      <c r="HI7" s="8">
        <f t="shared" ca="1" si="21"/>
        <v>406.40549882168108</v>
      </c>
      <c r="HJ7" s="8">
        <f t="shared" ca="1" si="21"/>
        <v>80.709931170108149</v>
      </c>
      <c r="HK7" s="8">
        <f t="shared" ca="1" si="21"/>
        <v>161.54435962680236</v>
      </c>
      <c r="HL7" s="8">
        <f t="shared" ca="1" si="21"/>
        <v>87.580039138943235</v>
      </c>
      <c r="HM7" s="8">
        <f t="shared" ca="1" si="21"/>
        <v>193.63062898814948</v>
      </c>
      <c r="HN7" s="8">
        <f t="shared" ca="1" si="21"/>
        <v>154.15315040650407</v>
      </c>
      <c r="HO7">
        <f t="shared" ca="1" si="52"/>
        <v>-2.1778772458584406E-5</v>
      </c>
      <c r="HP7">
        <f t="shared" ca="1" si="52"/>
        <v>2.1148806163112511E-4</v>
      </c>
      <c r="HQ7">
        <f t="shared" ca="1" si="52"/>
        <v>-4.6582401808099524E-4</v>
      </c>
      <c r="HR7">
        <f t="shared" ca="1" si="52"/>
        <v>-4.1475935655321287E-3</v>
      </c>
      <c r="HS7">
        <f t="shared" ca="1" si="52"/>
        <v>1.8486329859056596E-2</v>
      </c>
      <c r="HT7">
        <f t="shared" ca="1" si="52"/>
        <v>1.6643887081509612E-3</v>
      </c>
      <c r="HU7">
        <f t="shared" ca="1" si="52"/>
        <v>-2.6999446467132096E-3</v>
      </c>
      <c r="HV7">
        <f t="shared" ca="1" si="53"/>
        <v>1.9070515170638874E-2</v>
      </c>
      <c r="HW7">
        <f t="shared" ref="HW7:HW70" ca="1" si="84">+SUM(HO7:HV7)</f>
        <v>3.2097580796692643E-2</v>
      </c>
      <c r="HX7" s="5">
        <f t="shared" ref="HX7:HX70" ca="1" si="85">+HX6*(1+HW7)</f>
        <v>110886.55678305101</v>
      </c>
      <c r="HY7" s="1" t="e">
        <f t="shared" ca="1" si="54"/>
        <v>#DIV/0!</v>
      </c>
      <c r="HZ7" t="e">
        <f t="shared" ref="HZ7:HZ70" ca="1" si="86">+LN(HY7/HY6)</f>
        <v>#DIV/0!</v>
      </c>
      <c r="IA7" s="5">
        <f t="shared" si="55"/>
        <v>128716.06897115451</v>
      </c>
      <c r="IB7">
        <f t="shared" ca="1" si="56"/>
        <v>116.07905656497826</v>
      </c>
      <c r="ID7" s="112">
        <v>98.144179377392504</v>
      </c>
      <c r="IE7" s="112">
        <v>98.174712219266823</v>
      </c>
      <c r="IF7">
        <f t="shared" si="57"/>
        <v>100.07994282911234</v>
      </c>
      <c r="IG7">
        <f t="shared" ref="IG7:IG70" si="87">+LN(IF7/IF6)</f>
        <v>-1.2979956252622032E-2</v>
      </c>
      <c r="IH7" s="112">
        <v>0.42497048841329094</v>
      </c>
      <c r="II7">
        <f t="shared" ref="II7:II70" si="88">+LN(IH7/IH6)</f>
        <v>1.5455436431039089E-2</v>
      </c>
      <c r="IK7">
        <f>+util!B5</f>
        <v>118.26666666666701</v>
      </c>
      <c r="IL7">
        <f t="shared" ref="IL7:IL70" si="89">+LN(IK7/IK6)</f>
        <v>-3.6528687733506343E-2</v>
      </c>
      <c r="IM7">
        <f t="shared" ref="IM7:IM70" si="90">+IL7*0.6</f>
        <v>-2.1917212640103805E-2</v>
      </c>
      <c r="IO7" s="5">
        <f t="shared" si="58"/>
        <v>65421.703396985125</v>
      </c>
      <c r="IP7" s="1">
        <f t="shared" si="59"/>
        <v>2.8141287583312398</v>
      </c>
      <c r="IQ7" s="5">
        <f t="shared" ca="1" si="60"/>
        <v>56359.609849485321</v>
      </c>
      <c r="IR7" s="1" t="e">
        <f t="shared" ca="1" si="61"/>
        <v>#DIV/0!</v>
      </c>
      <c r="IS7" t="e">
        <f t="shared" ref="IS7:IS70" ca="1" si="91">+LN(IR7/IR6)</f>
        <v>#DIV/0!</v>
      </c>
    </row>
    <row r="8" spans="1:253" x14ac:dyDescent="0.15">
      <c r="A8" t="s">
        <v>247</v>
      </c>
      <c r="B8" s="7">
        <f>+'gaku-mk1131'!B11*'gaku-mk1722'!$B$8/'gaku-mk1131'!$B$64</f>
        <v>260678.31664677284</v>
      </c>
      <c r="C8" s="7">
        <f>+'kgaku-mk1131'!B12*'kgaku-mk1722'!B$9/'kgaku-mk1131'!B$65</f>
        <v>134583.56469059363</v>
      </c>
      <c r="D8" s="7">
        <f>+'kgaku-mk1131'!C12*'kgaku-mk1722'!C$9/'kgaku-mk1131'!C$65</f>
        <v>540.32138590669524</v>
      </c>
      <c r="E8" s="7">
        <f>+'kgaku-mk1131'!D12*'kgaku-mk1722'!D$9/'kgaku-mk1131'!D$65</f>
        <v>92.312757352941162</v>
      </c>
      <c r="F8" s="7">
        <f>+'kgaku-mk1131'!F12*'kgaku-mk1722'!F$9/'kgaku-mk1131'!F$65</f>
        <v>7661.1921620798475</v>
      </c>
      <c r="G8" s="7">
        <f>+'kgaku-mk1131'!G12*'kgaku-mk1722'!G$9/'kgaku-mk1131'!G$65</f>
        <v>13431.881572899567</v>
      </c>
      <c r="H8" s="7">
        <f>+'kgaku-mk1131'!H12*'kgaku-mk1722'!H$9/'kgaku-mk1131'!H$65</f>
        <v>48959.116649003699</v>
      </c>
      <c r="I8" s="7">
        <f>+'kgaku-mk1131'!I12*'kgaku-mk1722'!I$9/'kgaku-mk1131'!I$65</f>
        <v>63411.912162864552</v>
      </c>
      <c r="J8" s="7">
        <f>+'gaku-mk1131'!F11*'gaku-mk1722'!$F$8/'gaku-mk1131'!$F$64</f>
        <v>15045.091384241503</v>
      </c>
      <c r="K8" s="7">
        <f>+'gaku-mk1131'!G11*'gaku-mk1722'!$G$8/'gaku-mk1131'!$G$64</f>
        <v>40946.44600794898</v>
      </c>
      <c r="L8" s="7">
        <f>+'gaku-jk1131'!B11*'gaku-jk1722'!$B$8/'gaku-jk1131'!$B$64</f>
        <v>263997.21823178517</v>
      </c>
      <c r="M8" s="7">
        <f>+'kgaku-jk1131'!B12*'kgaku-jk1722'!$B$9/'kgaku-jk1131'!$B$65</f>
        <v>153443.9802054436</v>
      </c>
      <c r="N8" s="7">
        <f>+'kgaku-jk1131'!C12*'kgaku-jk1722'!C$9/'kgaku-jk1131'!C$65</f>
        <v>751.05767689397589</v>
      </c>
      <c r="O8" s="7">
        <f>+'kgaku-jk1131'!D12*'kgaku-jk1722'!D$9/'kgaku-jk1131'!D$65</f>
        <v>114.90599196200222</v>
      </c>
      <c r="P8" s="7">
        <f>+'kgaku-jk1131'!F12*'kgaku-jk1722'!F$9/'kgaku-jk1131'!F$65</f>
        <v>1871.3534478975832</v>
      </c>
      <c r="Q8" s="7">
        <f>+'kgaku-jk1131'!G12*'kgaku-jk1722'!G$9/'kgaku-jk1131'!G$65</f>
        <v>14597.100792092057</v>
      </c>
      <c r="R8" s="7">
        <f>+'kgaku-jk1131'!H12*'kgaku-jk1722'!H$9/'kgaku-jk1131'!H$65</f>
        <v>59922.476023043127</v>
      </c>
      <c r="S8" s="7">
        <f>+'kgaku-jk1131'!I12*'kgaku-jk1722'!I$9/'kgaku-jk1131'!I$65</f>
        <v>90675.84631728477</v>
      </c>
      <c r="T8" s="7">
        <f>+'gaku-jk1131'!F11*'gaku-jk1722'!$F$8/'gaku-jk1131'!$F$64</f>
        <v>18835.93123531542</v>
      </c>
      <c r="U8" s="7">
        <f>+'gaku-jk1131'!G11*'gaku-jk1722'!$G$8/'gaku-jk1131'!$G$64</f>
        <v>32224.239087644179</v>
      </c>
      <c r="V8" s="8">
        <f t="shared" si="0"/>
        <v>98.742827061875175</v>
      </c>
      <c r="W8" s="8">
        <f t="shared" si="0"/>
        <v>87.7085986106473</v>
      </c>
      <c r="X8" s="8">
        <f t="shared" si="0"/>
        <v>71.941397116292364</v>
      </c>
      <c r="Y8" s="8">
        <f t="shared" si="0"/>
        <v>80.337635815778583</v>
      </c>
      <c r="Z8" s="8">
        <f t="shared" si="0"/>
        <v>409.39311441603917</v>
      </c>
      <c r="AA8" s="8">
        <f t="shared" si="0"/>
        <v>92.01746130420814</v>
      </c>
      <c r="AB8" s="8">
        <f t="shared" si="0"/>
        <v>81.704094854452478</v>
      </c>
      <c r="AC8" s="8">
        <f t="shared" si="0"/>
        <v>69.932528604121643</v>
      </c>
      <c r="AD8" s="8">
        <f t="shared" si="0"/>
        <v>79.874422964729845</v>
      </c>
      <c r="AE8" s="8">
        <f t="shared" si="0"/>
        <v>127.06722382670372</v>
      </c>
      <c r="AF8" s="11">
        <f t="shared" ca="1" si="1"/>
        <v>86.162499999999994</v>
      </c>
      <c r="AG8" s="11">
        <f t="shared" ca="1" si="1"/>
        <v>73.35018541409147</v>
      </c>
      <c r="AH8" s="11">
        <f t="shared" ca="1" si="1"/>
        <v>79.326183282980864</v>
      </c>
      <c r="AI8" s="11">
        <f t="shared" ca="1" si="1"/>
        <v>406.40549882168108</v>
      </c>
      <c r="AJ8" s="11">
        <f t="shared" ca="1" si="1"/>
        <v>90.308666017526761</v>
      </c>
      <c r="AK8" s="11">
        <f t="shared" ca="1" si="1"/>
        <v>79.795049504950484</v>
      </c>
      <c r="AL8" s="11">
        <f t="shared" ca="1" si="1"/>
        <v>68.741701244813271</v>
      </c>
      <c r="AM8" s="11">
        <f t="shared" ca="1" si="1"/>
        <v>80.709931170108149</v>
      </c>
      <c r="AN8" s="11">
        <f t="shared" ca="1" si="1"/>
        <v>125.92689530685922</v>
      </c>
      <c r="AO8" s="9">
        <f ca="1">+OFFSET('kdef-cy1131'!B$9,ROUNDDOWN((ROW(Sheet1_OLD!AO8)-ROW(Sheet1_OLD!AO$5))/4,0),0)</f>
        <v>79.099999999999994</v>
      </c>
      <c r="AP8" s="9">
        <f ca="1">+OFFSET('kdef-cy1131'!C$9,ROUNDDOWN((ROW(Sheet1_OLD!AP8)-ROW(Sheet1_OLD!AP$5))/4,0),0)</f>
        <v>88.7</v>
      </c>
      <c r="AQ8" s="9">
        <f ca="1">+OFFSET('kdef-cy1131'!D$9,ROUNDDOWN((ROW(Sheet1_OLD!AQ8)-ROW(Sheet1_OLD!AQ$5))/4,0),0)</f>
        <v>76.7</v>
      </c>
      <c r="AR8" s="9">
        <f ca="1">+OFFSET('kdef-cy1131'!F$9,ROUNDDOWN((ROW(Sheet1_OLD!AR8)-ROW(Sheet1_OLD!AR$5))/4,0),0)</f>
        <v>168.3</v>
      </c>
      <c r="AS8" s="9">
        <f ca="1">+OFFSET('kdef-cy1131'!G$9,ROUNDDOWN((ROW(Sheet1_OLD!AS8)-ROW(Sheet1_OLD!AS$5))/4,0),0)</f>
        <v>81.5</v>
      </c>
      <c r="AT8" s="9">
        <f ca="1">+OFFSET('kdef-cy1131'!H$9,ROUNDDOWN((ROW(Sheet1_OLD!AT8)-ROW(Sheet1_OLD!AT$5))/4,0),0)</f>
        <v>83</v>
      </c>
      <c r="AU8" s="9">
        <f ca="1">+OFFSET('kdef-cy1131'!I$9,ROUNDDOWN((ROW(Sheet1_OLD!AU8)-ROW(Sheet1_OLD!AU$5))/4,0),0)</f>
        <v>66.599999999999994</v>
      </c>
      <c r="AV8" s="9">
        <f ca="1">+OFFSET('def-cy1131'!$F$8,ROUNDDOWN((ROW(Sheet1_OLD!AV8)-ROW(Sheet1_OLD!AV$5))/4,0),0)</f>
        <v>82</v>
      </c>
      <c r="AW8" s="9">
        <f ca="1">+OFFSET('def-cy1131'!$G$8,ROUNDDOWN((ROW(Sheet1_OLD!AW8)-ROW(Sheet1_OLD!AW$5))/4,0),0)</f>
        <v>111</v>
      </c>
      <c r="AX8" s="8">
        <f ca="1">+AX9</f>
        <v>86.162499999999994</v>
      </c>
      <c r="AY8" s="8">
        <f t="shared" ca="1" si="2"/>
        <v>73.35018541409147</v>
      </c>
      <c r="AZ8" s="8">
        <f t="shared" ca="1" si="2"/>
        <v>79.326183282980864</v>
      </c>
      <c r="BA8" s="8">
        <f t="shared" ca="1" si="2"/>
        <v>406.40549882168108</v>
      </c>
      <c r="BB8" s="8">
        <f t="shared" ca="1" si="2"/>
        <v>90.308666017526761</v>
      </c>
      <c r="BC8" s="8">
        <f t="shared" ca="1" si="2"/>
        <v>79.795049504950484</v>
      </c>
      <c r="BD8" s="8">
        <f t="shared" ca="1" si="2"/>
        <v>68.741701244813271</v>
      </c>
      <c r="BE8" s="8">
        <f t="shared" ca="1" si="2"/>
        <v>80.709931170108149</v>
      </c>
      <c r="BF8" s="8">
        <f t="shared" ca="1" si="2"/>
        <v>125.92689530685922</v>
      </c>
      <c r="BG8">
        <f t="shared" ca="1" si="62"/>
        <v>-9.2334161604399809E-4</v>
      </c>
      <c r="BH8">
        <f t="shared" ca="1" si="63"/>
        <v>-2.8395246419552605E-5</v>
      </c>
      <c r="BI8">
        <f t="shared" ca="1" si="64"/>
        <v>1.5486717754612511E-3</v>
      </c>
      <c r="BJ8">
        <f t="shared" ca="1" si="64"/>
        <v>4.6340300521835508E-3</v>
      </c>
      <c r="BK8">
        <f t="shared" ca="1" si="64"/>
        <v>-7.9470386643487582E-5</v>
      </c>
      <c r="BL8" s="13">
        <f t="shared" ca="1" si="65"/>
        <v>5.1514945785377632E-3</v>
      </c>
      <c r="BM8">
        <f t="shared" ca="1" si="66"/>
        <v>1.5594839535457525E-3</v>
      </c>
      <c r="BN8">
        <f t="shared" ca="1" si="22"/>
        <v>-1.753466887514582E-2</v>
      </c>
      <c r="BO8" s="13">
        <f t="shared" ca="1" si="23"/>
        <v>-1.5975184921600067E-2</v>
      </c>
      <c r="BP8">
        <f t="shared" ca="1" si="67"/>
        <v>1.3939482403245237E-2</v>
      </c>
      <c r="BQ8">
        <f t="shared" ca="1" si="68"/>
        <v>5.7483264279589057E-4</v>
      </c>
      <c r="BR8">
        <f t="shared" ca="1" si="69"/>
        <v>-6.4633560525797365E-3</v>
      </c>
      <c r="BS8" s="13">
        <f t="shared" ca="1" si="70"/>
        <v>8.05095899346139E-3</v>
      </c>
      <c r="BT8" s="5">
        <f t="shared" si="24"/>
        <v>32224.239087644179</v>
      </c>
      <c r="BU8" s="5">
        <f t="shared" ca="1" si="25"/>
        <v>168293.59318015573</v>
      </c>
      <c r="BV8" s="5">
        <f t="shared" ca="1" si="26"/>
        <v>15789.560357766024</v>
      </c>
      <c r="BW8" s="5">
        <f t="shared" ca="1" si="71"/>
        <v>46968.55535352981</v>
      </c>
      <c r="BX8" s="5">
        <f t="shared" si="27"/>
        <v>40946.44600794898</v>
      </c>
      <c r="BY8" s="5">
        <f t="shared" si="28"/>
        <v>126250.91901332157</v>
      </c>
      <c r="BZ8" s="5">
        <f t="shared" si="29"/>
        <v>22706.283546321349</v>
      </c>
      <c r="CA8" s="5">
        <f t="shared" si="30"/>
        <v>63652.729554270329</v>
      </c>
      <c r="CB8" s="9">
        <f t="shared" si="3"/>
        <v>127.06722382670372</v>
      </c>
      <c r="CC8" s="9">
        <f t="shared" ca="1" si="3"/>
        <v>75.018256267291108</v>
      </c>
      <c r="CD8" s="9">
        <f t="shared" ca="1" si="3"/>
        <v>143.80567306393283</v>
      </c>
      <c r="CE8" s="9">
        <f t="shared" ca="1" si="3"/>
        <v>135.52200844833234</v>
      </c>
      <c r="CF8" s="5"/>
      <c r="CG8" s="5">
        <f t="shared" si="31"/>
        <v>76.137834907600563</v>
      </c>
      <c r="CH8" s="5">
        <f t="shared" ca="1" si="72"/>
        <v>75.018256267291108</v>
      </c>
      <c r="CI8" s="5">
        <f t="shared" si="32"/>
        <v>109.65360207139518</v>
      </c>
      <c r="CJ8" s="5">
        <f t="shared" ca="1" si="73"/>
        <v>143.80567306393283</v>
      </c>
      <c r="CK8" s="5">
        <f t="shared" si="74"/>
        <v>120.25485952345845</v>
      </c>
      <c r="CL8" s="5">
        <f t="shared" ca="1" si="75"/>
        <v>135.52200844833234</v>
      </c>
      <c r="CM8" s="5"/>
      <c r="CN8" s="1" t="e">
        <f t="shared" si="4"/>
        <v>#DIV/0!</v>
      </c>
      <c r="CO8" s="1" t="e">
        <f t="shared" si="5"/>
        <v>#DIV/0!</v>
      </c>
      <c r="CP8" s="1" t="e">
        <f t="shared" ca="1" si="5"/>
        <v>#DIV/0!</v>
      </c>
      <c r="CQ8" s="1" t="e">
        <f t="shared" ca="1" si="5"/>
        <v>#DIV/0!</v>
      </c>
      <c r="CR8" s="1" t="e">
        <f t="shared" ca="1" si="5"/>
        <v>#DIV/0!</v>
      </c>
      <c r="CS8" s="83" t="e">
        <f t="shared" si="76"/>
        <v>#DIV/0!</v>
      </c>
      <c r="CT8" s="83" t="e">
        <f t="shared" si="76"/>
        <v>#DIV/0!</v>
      </c>
      <c r="CU8" s="83" t="e">
        <f t="shared" ca="1" si="33"/>
        <v>#DIV/0!</v>
      </c>
      <c r="CV8" s="83" t="e">
        <f t="shared" ca="1" si="33"/>
        <v>#DIV/0!</v>
      </c>
      <c r="CW8" s="83" t="e">
        <f t="shared" ca="1" si="33"/>
        <v>#DIV/0!</v>
      </c>
      <c r="CX8" s="83">
        <f t="shared" si="77"/>
        <v>1.1157742612760268E-2</v>
      </c>
      <c r="CY8" s="83">
        <f t="shared" si="34"/>
        <v>3.7970312673506326E-4</v>
      </c>
      <c r="CZ8" s="83">
        <f t="shared" ca="1" si="34"/>
        <v>1.0605513921076138E-2</v>
      </c>
      <c r="DA8" s="83">
        <f t="shared" ca="1" si="34"/>
        <v>-7.4554875887656935E-3</v>
      </c>
      <c r="DB8" s="83">
        <f t="shared" ca="1" si="34"/>
        <v>-2.3728287599791608E-3</v>
      </c>
      <c r="DC8" s="5"/>
      <c r="DD8" s="86">
        <f t="shared" si="78"/>
        <v>1983</v>
      </c>
      <c r="DE8" s="5"/>
      <c r="DF8" s="5"/>
      <c r="DG8" s="5"/>
      <c r="DH8" s="5"/>
      <c r="DI8" s="117">
        <v>187028.9</v>
      </c>
      <c r="DJ8" s="118">
        <v>7673.5</v>
      </c>
      <c r="DK8" s="5">
        <v>159026.20000000001</v>
      </c>
      <c r="DL8" s="5">
        <v>10058.1</v>
      </c>
      <c r="DM8" s="90">
        <f t="shared" si="35"/>
        <v>212892.05828454572</v>
      </c>
      <c r="DN8" s="90">
        <f t="shared" si="35"/>
        <v>3754.6843846000738</v>
      </c>
      <c r="DO8" s="90">
        <f t="shared" si="35"/>
        <v>246124.63925757926</v>
      </c>
      <c r="DP8" s="90">
        <f t="shared" si="35"/>
        <v>6286.8821314539091</v>
      </c>
      <c r="DQ8" s="7">
        <f t="shared" si="79"/>
        <v>469058.26405817893</v>
      </c>
      <c r="DR8" s="90">
        <f t="shared" si="6"/>
        <v>55131.449980566598</v>
      </c>
      <c r="DS8" s="90">
        <f t="shared" si="6"/>
        <v>14242.944155390966</v>
      </c>
      <c r="DT8" s="90">
        <f t="shared" si="6"/>
        <v>40883.813491107248</v>
      </c>
      <c r="DU8">
        <v>55949.5</v>
      </c>
      <c r="DV8">
        <v>14243</v>
      </c>
      <c r="DW8">
        <v>41706.5</v>
      </c>
      <c r="DX8" s="5">
        <f t="shared" si="36"/>
        <v>392012.32741595991</v>
      </c>
      <c r="DY8" s="9">
        <f ca="1">+AVERAGE(OFFSET($CE$5,(ROW(DY8)-ROW($DY$5))*4,0):OFFSET($CE$5,(ROW(DY8)-ROW($DY$5))*4+3,0))</f>
        <v>135.83570967398504</v>
      </c>
      <c r="DZ8" s="101">
        <f t="shared" si="7"/>
        <v>102.66509161041466</v>
      </c>
      <c r="EA8" s="101">
        <f>+'def-cy1131'!B11</f>
        <v>90.3</v>
      </c>
      <c r="EB8" s="5">
        <f t="shared" ca="1" si="37"/>
        <v>288592.98365416296</v>
      </c>
      <c r="EF8" s="90">
        <f t="shared" si="8"/>
        <v>40946.44600794898</v>
      </c>
      <c r="EG8" s="1">
        <f>+'gaku-mk1131'!G11</f>
        <v>39978.5</v>
      </c>
      <c r="EH8" s="5">
        <f t="shared" ca="1" si="38"/>
        <v>7553.4679711376511</v>
      </c>
      <c r="EI8" s="5"/>
      <c r="EK8" s="4">
        <f ca="1">+EK9-EH8+($EJ$13-$EI$13)/4</f>
        <v>261767.6618385055</v>
      </c>
      <c r="EL8" s="5">
        <f t="shared" ca="1" si="39"/>
        <v>5551.333333333333</v>
      </c>
      <c r="EM8" s="92">
        <f t="shared" ca="1" si="40"/>
        <v>121.83027834351661</v>
      </c>
      <c r="EN8">
        <f t="shared" ca="1" si="9"/>
        <v>0.54935358880242702</v>
      </c>
      <c r="EO8">
        <f t="shared" ca="1" si="41"/>
        <v>1.9244828886064255E-2</v>
      </c>
      <c r="EQ8" s="12">
        <f>+call!B46*call!$C$65/call!$B$65</f>
        <v>10.221216472747409</v>
      </c>
      <c r="ES8" s="7" t="e">
        <f>+fof!#REF!*fof!$B$138/fof!#REF!/10</f>
        <v>#REF!</v>
      </c>
      <c r="ET8" s="7" t="e">
        <f>+fof!#REF!*fof!$C$138/fof!#REF!/10</f>
        <v>#REF!</v>
      </c>
      <c r="EU8" s="7">
        <f ca="1">+AVERAGE(OFFSET(jikasougaku!$BF$287,(ROW(Sheet1_OLD!EU8)-ROW(Sheet1_OLD!$EU$5))*3,0):OFFSET(jikasougaku!$BF$287,(ROW(Sheet1_OLD!EU8)-ROW(Sheet1_OLD!$EU$5))*3+2,0))/1000</f>
        <v>14219.910666666667</v>
      </c>
      <c r="EV8" s="7">
        <f ca="1">+AVERAGE(OFFSET(jikasougaku!$BR$287,(ROW(Sheet1_OLD!EV8)-ROW(Sheet1_OLD!$EV$5))*3,0):OFFSET(jikasougaku!$BR$287,(ROW(Sheet1_OLD!EV8)-ROW(Sheet1_OLD!$EV$5))*3+2,0))/1000</f>
        <v>72960.977333333329</v>
      </c>
      <c r="EW8" s="7" t="e">
        <f ca="1">+AVERAGE(OFFSET(jikasougaku!$BH$287,(ROW(Sheet1_OLD!EW8)-ROW(Sheet1_OLD!EW$5))*3,0):OFFSET(jikasougaku!$BH$287,(ROW(Sheet1_OLD!EW8)-ROW(Sheet1_OLD!EW$5))*3+2,0))/1000</f>
        <v>#DIV/0!</v>
      </c>
      <c r="EX8" s="7" t="e">
        <f ca="1">+AVERAGE(OFFSET(jikasougaku!$BJ$287,(ROW(Sheet1_OLD!EX8)-ROW(Sheet1_OLD!EX$5))*3,0):OFFSET(jikasougaku!$BJ$287,(ROW(Sheet1_OLD!EX8)-ROW(Sheet1_OLD!EX$5))*3+2,0))/1000</f>
        <v>#DIV/0!</v>
      </c>
      <c r="EY8" s="7" t="e">
        <f ca="1">+AVERAGE(OFFSET(jikasougaku!$BL$287,(ROW(Sheet1_OLD!EY8)-ROW(Sheet1_OLD!EY$5))*3,0):OFFSET(jikasougaku!$BL$287,(ROW(Sheet1_OLD!EY8)-ROW(Sheet1_OLD!EY$5))*3+2,0))/1000</f>
        <v>#DIV/0!</v>
      </c>
      <c r="EZ8" s="4">
        <f t="shared" ca="1" si="10"/>
        <v>11715.647863317659</v>
      </c>
      <c r="FA8" s="64">
        <f t="shared" ca="1" si="42"/>
        <v>58741.066666666666</v>
      </c>
      <c r="FB8" s="7" t="e">
        <f t="shared" ca="1" si="11"/>
        <v>#REF!</v>
      </c>
      <c r="FC8" s="7" t="e">
        <f t="shared" ca="1" si="12"/>
        <v>#REF!</v>
      </c>
      <c r="FD8" s="1" t="e">
        <f t="shared" ca="1" si="13"/>
        <v>#REF!</v>
      </c>
      <c r="FE8" s="1" t="e">
        <f t="shared" ca="1" si="13"/>
        <v>#REF!</v>
      </c>
      <c r="FF8" t="e">
        <f t="shared" ca="1" si="43"/>
        <v>#REF!</v>
      </c>
      <c r="FG8" t="e">
        <f t="shared" ca="1" si="43"/>
        <v>#REF!</v>
      </c>
      <c r="FH8" s="83" t="e">
        <f t="shared" ca="1" si="80"/>
        <v>#REF!</v>
      </c>
      <c r="FI8" s="83" t="e">
        <f t="shared" ca="1" si="80"/>
        <v>#REF!</v>
      </c>
      <c r="FK8" s="7">
        <f>+kshotoku1631!$E12*kshotoku1722!$E$9/kshotoku1631!$E$65</f>
        <v>131114.48804416737</v>
      </c>
      <c r="FL8" s="72">
        <f t="shared" ca="1" si="44"/>
        <v>0.19386443397427025</v>
      </c>
      <c r="FM8">
        <f t="shared" ca="1" si="81"/>
        <v>2.3709636326275381E-2</v>
      </c>
      <c r="FO8" s="73">
        <f t="shared" ca="1" si="14"/>
        <v>121.83027834351661</v>
      </c>
      <c r="FP8" s="72">
        <f ca="1">+AVERAGE(OFFSET(Maikin30!$F$20,ROUNDDOWN((ROW(FP8)-ROW(FP$5))/4,0),MOD(ROW(FP8)-ROW(FP$5),4)*3):OFFSET(Maikin30!$F$20,ROUNDDOWN((ROW(FP8)-ROW(FP$5))/4,0),MOD(ROW(FP8)-ROW(FP$5),4)*3+2))</f>
        <v>116.83333333333333</v>
      </c>
      <c r="FQ8" s="5">
        <f ca="1">+AVERAGE(OFFSET(Rocho!$J$66,(ROW(FQ8)-ROW($FQ$5))*3,0):OFFSET(Rocho!$J$66,(ROW(FQ8)-ROW($FQ$5))*3+2,0))</f>
        <v>5551.333333333333</v>
      </c>
      <c r="FR8" s="72" t="e">
        <f t="shared" ca="1" si="45"/>
        <v>#DIV/0!</v>
      </c>
      <c r="FS8" t="e">
        <f t="shared" ca="1" si="82"/>
        <v>#DIV/0!</v>
      </c>
      <c r="FT8" s="72"/>
      <c r="FU8" s="85" t="s">
        <v>704</v>
      </c>
      <c r="FV8" s="78">
        <f ca="1">+AVERAGE(OFFSET(Rocho!$E$6,(ROW(FV8)-ROW($FV$5))*3,0):OFFSET(Rocho!$E$6,(ROW(FV8)-ROW($FV$5))*3+2,0))/10000</f>
        <v>8480.3333333333321</v>
      </c>
      <c r="FW8" s="82">
        <f>+Rocho!AA9</f>
        <v>0</v>
      </c>
      <c r="FX8" t="e">
        <f t="shared" si="83"/>
        <v>#DIV/0!</v>
      </c>
      <c r="FZ8" s="94">
        <f t="shared" si="15"/>
        <v>134958.33570135641</v>
      </c>
      <c r="GA8" s="5">
        <f t="shared" si="46"/>
        <v>40946.44600794898</v>
      </c>
      <c r="GB8" s="7">
        <f>+('gaku-mk1131'!C11-'gaku-mk1131'!D11)*('gaku-mk1722'!$C$8-'gaku-mk1722'!$D$8)/('gaku-mk1131'!$C$64-'gaku-mk1131'!$D$64)</f>
        <v>1897.8330656749199</v>
      </c>
      <c r="GC8" s="5">
        <f t="shared" si="47"/>
        <v>7661.1921620798475</v>
      </c>
      <c r="GD8" s="5">
        <f t="shared" si="48"/>
        <v>15045.091384241503</v>
      </c>
      <c r="GE8" s="90">
        <f>+'gaku-mk1131'!H11+('gaku-mk1722'!$H$8-'gaku-mk1131'!$H$64)</f>
        <v>5231.3</v>
      </c>
      <c r="GF8" s="7">
        <f>+'gaku-mk1131'!W11*'gaku-mk1722'!$W$8/'gaku-mk1131'!$W$64</f>
        <v>63748.277394599012</v>
      </c>
      <c r="GG8" s="7">
        <f>+'gaku-mk1131'!M11*'gaku-mk1722'!$M$8/'gaku-mk1131'!$M$64</f>
        <v>34799.752290694028</v>
      </c>
      <c r="GH8" s="7">
        <f>+'gaku-mk1131'!N11*'gaku-mk1722'!$N$8/'gaku-mk1131'!$N$64</f>
        <v>34371.55660388188</v>
      </c>
      <c r="GI8" s="5">
        <f t="shared" si="49"/>
        <v>32224.239087644179</v>
      </c>
      <c r="GJ8" s="7">
        <f>+('gaku-jk1131'!C11-'gaku-jk1131'!D11)*('gaku-jk1722'!$C$8-'gaku-jk1722'!$D$8)/('gaku-jk1131'!$C$64-'gaku-jk1131'!$D$64)</f>
        <v>2147.9289486480438</v>
      </c>
      <c r="GK8" s="5">
        <f t="shared" si="50"/>
        <v>1871.3534478975832</v>
      </c>
      <c r="GL8" s="5">
        <f t="shared" si="51"/>
        <v>18835.93123531542</v>
      </c>
      <c r="GM8" s="90">
        <f>+'gaku-jk1131'!H11+('gaku-jk1722'!$H$8-'gaku-jk1131'!$H$64)</f>
        <v>4208</v>
      </c>
      <c r="GN8" s="7">
        <f>+'gaku-jk1131'!Z11*'gaku-jk1722'!$Z$8/'gaku-jk1131'!$Z$64</f>
        <v>71190.91142949069</v>
      </c>
      <c r="GO8" s="7">
        <f>+'gaku-jk1131'!M11*'gaku-jk1722'!$M$8/'gaku-jk1131'!$M$64</f>
        <v>18228.019727087627</v>
      </c>
      <c r="GP8" s="7">
        <f>+'gaku-jk1131'!N11*'gaku-jk1722'!$N$8/'gaku-jk1131'!$N$64</f>
        <v>23086.455409139966</v>
      </c>
      <c r="GQ8" s="9">
        <f t="shared" ca="1" si="16"/>
        <v>125.92689530685922</v>
      </c>
      <c r="GR8" s="7">
        <f t="shared" ca="1" si="17"/>
        <v>86.053571428571416</v>
      </c>
      <c r="GS8" s="9">
        <f t="shared" ca="1" si="18"/>
        <v>406.40549882168108</v>
      </c>
      <c r="GT8" s="9">
        <f t="shared" ca="1" si="19"/>
        <v>80.709931170108149</v>
      </c>
      <c r="GU8" s="7">
        <f t="shared" ca="1" si="20"/>
        <v>161.54435962680236</v>
      </c>
      <c r="GV8" s="7">
        <f t="shared" ca="1" si="20"/>
        <v>87.580039138943235</v>
      </c>
      <c r="GW8" s="7">
        <f t="shared" ca="1" si="20"/>
        <v>193.63062898814948</v>
      </c>
      <c r="GX8" s="7">
        <f t="shared" ca="1" si="20"/>
        <v>154.15315040650407</v>
      </c>
      <c r="GZ8">
        <f ca="1">+OFFSET('def-cy1131'!$C$8,ROUNDDOWN((ROW(Sheet1_OLD!HC8)-ROW(Sheet1_OLD!HC$5))/4,0),0)</f>
        <v>79</v>
      </c>
      <c r="HC8">
        <f ca="1">+OFFSET('def-cy1131'!$H$8,ROUNDDOWN((ROW(Sheet1_OLD!HC8)-ROW(Sheet1_OLD!HC$5))/4,0),0)</f>
        <v>169.6</v>
      </c>
      <c r="HD8">
        <f ca="1">+OFFSET('def-cy1131'!$W$8,ROUNDDOWN((ROW(Sheet1_OLD!HC8)-ROW(Sheet1_OLD!HC$5))/4,0),0)</f>
        <v>84.6</v>
      </c>
      <c r="HE8">
        <f ca="1">+OFFSET('def-cy1131'!$M$8,ROUNDDOWN((ROW(Sheet1_OLD!HC8)-ROW(Sheet1_OLD!HC$5))/4,0),0)</f>
        <v>161.9</v>
      </c>
      <c r="HF8">
        <f ca="1">+OFFSET('def-cy1131'!$N$8,ROUNDDOWN((ROW(Sheet1_OLD!HC8)-ROW(Sheet1_OLD!HC$5))/4,0),0)</f>
        <v>188.9</v>
      </c>
      <c r="HG8" s="8">
        <f ca="1">+HG9</f>
        <v>125.92689530685922</v>
      </c>
      <c r="HH8" s="8">
        <f t="shared" ca="1" si="21"/>
        <v>86.053571428571416</v>
      </c>
      <c r="HI8" s="8">
        <f t="shared" ca="1" si="21"/>
        <v>406.40549882168108</v>
      </c>
      <c r="HJ8" s="8">
        <f t="shared" ca="1" si="21"/>
        <v>80.709931170108149</v>
      </c>
      <c r="HK8" s="8">
        <f t="shared" ca="1" si="21"/>
        <v>161.54435962680236</v>
      </c>
      <c r="HL8" s="8">
        <f t="shared" ca="1" si="21"/>
        <v>87.580039138943235</v>
      </c>
      <c r="HM8" s="8">
        <f t="shared" ca="1" si="21"/>
        <v>193.63062898814948</v>
      </c>
      <c r="HN8" s="8">
        <f t="shared" ca="1" si="21"/>
        <v>154.15315040650407</v>
      </c>
      <c r="HO8">
        <f t="shared" ca="1" si="52"/>
        <v>6.7753291811001488E-3</v>
      </c>
      <c r="HP8">
        <f t="shared" ca="1" si="52"/>
        <v>1.5612260336714346E-4</v>
      </c>
      <c r="HQ8">
        <f t="shared" ca="1" si="52"/>
        <v>2.7939921055298287E-4</v>
      </c>
      <c r="HR8">
        <f t="shared" ca="1" si="52"/>
        <v>-3.1415344992069957E-3</v>
      </c>
      <c r="HS8">
        <f t="shared" ca="1" si="52"/>
        <v>-7.6046101357811079E-4</v>
      </c>
      <c r="HT8">
        <f t="shared" ca="1" si="52"/>
        <v>1.4084314195499787E-2</v>
      </c>
      <c r="HU8">
        <f t="shared" ca="1" si="52"/>
        <v>1.7320420398111467E-2</v>
      </c>
      <c r="HV8">
        <f t="shared" ca="1" si="53"/>
        <v>1.7623646191560868E-3</v>
      </c>
      <c r="HW8">
        <f t="shared" ca="1" si="84"/>
        <v>3.6475954695002512E-2</v>
      </c>
      <c r="HX8" s="5">
        <f t="shared" ca="1" si="85"/>
        <v>114931.24980455439</v>
      </c>
      <c r="HY8" s="1" t="e">
        <f t="shared" ca="1" si="54"/>
        <v>#DIV/0!</v>
      </c>
      <c r="HZ8" t="e">
        <f t="shared" ca="1" si="86"/>
        <v>#DIV/0!</v>
      </c>
      <c r="IA8" s="5">
        <f t="shared" si="55"/>
        <v>134958.33570135641</v>
      </c>
      <c r="IB8">
        <f t="shared" ca="1" si="56"/>
        <v>117.42527461491888</v>
      </c>
      <c r="ID8" s="112">
        <v>100.11156264851759</v>
      </c>
      <c r="IE8" s="112">
        <v>100.02596894759461</v>
      </c>
      <c r="IF8">
        <f t="shared" si="57"/>
        <v>99.780498721667996</v>
      </c>
      <c r="IG8">
        <f t="shared" si="87"/>
        <v>-2.9965342734691583E-3</v>
      </c>
      <c r="IH8" s="112">
        <v>0.43298405380331462</v>
      </c>
      <c r="II8">
        <f t="shared" si="88"/>
        <v>1.8681172594407901E-2</v>
      </c>
      <c r="IK8">
        <f>+util!B6</f>
        <v>116.466666666667</v>
      </c>
      <c r="IL8">
        <f t="shared" si="89"/>
        <v>-1.5336852735468278E-2</v>
      </c>
      <c r="IM8">
        <f t="shared" si="90"/>
        <v>-9.2021116412809665E-3</v>
      </c>
      <c r="IO8" s="5">
        <f t="shared" si="58"/>
        <v>71305.606147086073</v>
      </c>
      <c r="IP8" s="1">
        <f t="shared" si="59"/>
        <v>3.1403468560418957</v>
      </c>
      <c r="IQ8" s="5">
        <f t="shared" ca="1" si="60"/>
        <v>60724.240484788017</v>
      </c>
      <c r="IR8" s="1" t="e">
        <f t="shared" ca="1" si="61"/>
        <v>#DIV/0!</v>
      </c>
      <c r="IS8" t="e">
        <f t="shared" ca="1" si="91"/>
        <v>#DIV/0!</v>
      </c>
    </row>
    <row r="9" spans="1:253" x14ac:dyDescent="0.15">
      <c r="A9" t="s">
        <v>248</v>
      </c>
      <c r="B9" s="7">
        <f>+'gaku-mk1131'!B12*'gaku-mk1722'!$B$8/'gaku-mk1131'!$B$64</f>
        <v>263156.12757941539</v>
      </c>
      <c r="C9" s="7">
        <f>+'kgaku-mk1131'!B13*'kgaku-mk1722'!B$9/'kgaku-mk1131'!B$65</f>
        <v>136240.15155530392</v>
      </c>
      <c r="D9" s="7">
        <f>+'kgaku-mk1131'!C13*'kgaku-mk1722'!C$9/'kgaku-mk1131'!C$65</f>
        <v>580.82265079055242</v>
      </c>
      <c r="E9" s="7">
        <f>+'kgaku-mk1131'!D13*'kgaku-mk1722'!D$9/'kgaku-mk1131'!D$65</f>
        <v>94.791617647058814</v>
      </c>
      <c r="F9" s="7">
        <f>+'kgaku-mk1131'!F13*'kgaku-mk1722'!F$9/'kgaku-mk1131'!F$65</f>
        <v>7582.3644173907151</v>
      </c>
      <c r="G9" s="7">
        <f>+'kgaku-mk1131'!G13*'kgaku-mk1722'!G$9/'kgaku-mk1131'!G$65</f>
        <v>12988.942557827189</v>
      </c>
      <c r="H9" s="7">
        <f>+'kgaku-mk1131'!H13*'kgaku-mk1722'!H$9/'kgaku-mk1131'!H$65</f>
        <v>50026.374399958586</v>
      </c>
      <c r="I9" s="7">
        <f>+'kgaku-mk1131'!I13*'kgaku-mk1722'!I$9/'kgaku-mk1131'!I$65</f>
        <v>64730.503232271883</v>
      </c>
      <c r="J9" s="7">
        <f>+'gaku-mk1131'!F12*'gaku-mk1722'!$F$8/'gaku-mk1131'!$F$64</f>
        <v>15061.438709744081</v>
      </c>
      <c r="K9" s="7">
        <f>+'gaku-mk1131'!G12*'gaku-mk1722'!$G$8/'gaku-mk1131'!$G$64</f>
        <v>41799.716745200807</v>
      </c>
      <c r="L9" s="7">
        <f>+'gaku-jk1131'!B12*'gaku-jk1722'!$B$8/'gaku-jk1131'!$B$64</f>
        <v>265615.72861624346</v>
      </c>
      <c r="M9" s="7">
        <f>+'kgaku-jk1131'!B13*'kgaku-jk1722'!$B$9/'kgaku-jk1131'!$B$65</f>
        <v>153212.54410163144</v>
      </c>
      <c r="N9" s="7">
        <f>+'kgaku-jk1131'!C13*'kgaku-jk1722'!C$9/'kgaku-jk1131'!C$65</f>
        <v>776.99881376037968</v>
      </c>
      <c r="O9" s="7">
        <f>+'kgaku-jk1131'!D13*'kgaku-jk1722'!D$9/'kgaku-jk1131'!D$65</f>
        <v>115.097661673365</v>
      </c>
      <c r="P9" s="7">
        <f>+'kgaku-jk1131'!F13*'kgaku-jk1722'!F$9/'kgaku-jk1131'!F$65</f>
        <v>1858.4685323123842</v>
      </c>
      <c r="Q9" s="7">
        <f>+'kgaku-jk1131'!G13*'kgaku-jk1722'!G$9/'kgaku-jk1131'!G$65</f>
        <v>13981.526700572806</v>
      </c>
      <c r="R9" s="7">
        <f>+'kgaku-jk1131'!H13*'kgaku-jk1722'!H$9/'kgaku-jk1131'!H$65</f>
        <v>59925.116742919054</v>
      </c>
      <c r="S9" s="7">
        <f>+'kgaku-jk1131'!I13*'kgaku-jk1722'!I$9/'kgaku-jk1131'!I$65</f>
        <v>91568.555266735129</v>
      </c>
      <c r="T9" s="7">
        <f>+'gaku-jk1131'!F12*'gaku-jk1722'!$F$8/'gaku-jk1131'!$F$64</f>
        <v>18926.935168046351</v>
      </c>
      <c r="U9" s="7">
        <f>+'gaku-jk1131'!G12*'gaku-jk1722'!$G$8/'gaku-jk1131'!$G$64</f>
        <v>32679.936127885368</v>
      </c>
      <c r="V9" s="8">
        <f t="shared" si="0"/>
        <v>99.074000229714684</v>
      </c>
      <c r="W9" s="8">
        <f t="shared" si="0"/>
        <v>88.922321833472637</v>
      </c>
      <c r="X9" s="8">
        <f t="shared" si="0"/>
        <v>74.752064032066016</v>
      </c>
      <c r="Y9" s="8">
        <f t="shared" si="0"/>
        <v>82.357552941490169</v>
      </c>
      <c r="Z9" s="8">
        <f t="shared" si="0"/>
        <v>407.98992748919022</v>
      </c>
      <c r="AA9" s="8">
        <f t="shared" si="0"/>
        <v>92.900745648149069</v>
      </c>
      <c r="AB9" s="8">
        <f t="shared" si="0"/>
        <v>83.48148008551</v>
      </c>
      <c r="AC9" s="8">
        <f t="shared" si="0"/>
        <v>70.690755187427385</v>
      </c>
      <c r="AD9" s="8">
        <f t="shared" si="0"/>
        <v>79.576743809910411</v>
      </c>
      <c r="AE9" s="8">
        <f t="shared" si="0"/>
        <v>127.90635998071505</v>
      </c>
      <c r="AF9" s="11">
        <f t="shared" ca="1" si="1"/>
        <v>90.083928571428586</v>
      </c>
      <c r="AG9" s="11">
        <f t="shared" ca="1" si="1"/>
        <v>81.702348578491964</v>
      </c>
      <c r="AH9" s="11">
        <f t="shared" ca="1" si="1"/>
        <v>83.256294058408869</v>
      </c>
      <c r="AI9" s="11">
        <f t="shared" ca="1" si="1"/>
        <v>407.12992930086403</v>
      </c>
      <c r="AJ9" s="11">
        <f t="shared" ca="1" si="1"/>
        <v>93.411295034079842</v>
      </c>
      <c r="AK9" s="11">
        <f t="shared" ca="1" si="1"/>
        <v>84.409702970297019</v>
      </c>
      <c r="AL9" s="11">
        <f t="shared" ca="1" si="1"/>
        <v>71.838174273858911</v>
      </c>
      <c r="AM9" s="11">
        <f t="shared" ca="1" si="1"/>
        <v>80.217797443461151</v>
      </c>
      <c r="AN9" s="11">
        <f t="shared" ca="1" si="1"/>
        <v>127.40171480144406</v>
      </c>
      <c r="AO9" s="9">
        <f ca="1">+OFFSET('kdef-cy1131'!B$9,ROUNDDOWN((ROW(Sheet1_OLD!AO9)-ROW(Sheet1_OLD!AO$5))/4,0),0)</f>
        <v>82.7</v>
      </c>
      <c r="AP9" s="9">
        <f ca="1">+OFFSET('kdef-cy1131'!C$9,ROUNDDOWN((ROW(Sheet1_OLD!AP9)-ROW(Sheet1_OLD!AP$5))/4,0),0)</f>
        <v>98.8</v>
      </c>
      <c r="AQ9" s="9">
        <f ca="1">+OFFSET('kdef-cy1131'!D$9,ROUNDDOWN((ROW(Sheet1_OLD!AQ9)-ROW(Sheet1_OLD!AQ$5))/4,0),0)</f>
        <v>80.5</v>
      </c>
      <c r="AR9" s="9">
        <f ca="1">+OFFSET('kdef-cy1131'!F$9,ROUNDDOWN((ROW(Sheet1_OLD!AR9)-ROW(Sheet1_OLD!AR$5))/4,0),0)</f>
        <v>168.6</v>
      </c>
      <c r="AS9" s="9">
        <f ca="1">+OFFSET('kdef-cy1131'!G$9,ROUNDDOWN((ROW(Sheet1_OLD!AS9)-ROW(Sheet1_OLD!AS$5))/4,0),0)</f>
        <v>84.3</v>
      </c>
      <c r="AT9" s="9">
        <f ca="1">+OFFSET('kdef-cy1131'!H$9,ROUNDDOWN((ROW(Sheet1_OLD!AT9)-ROW(Sheet1_OLD!AT$5))/4,0),0)</f>
        <v>87.8</v>
      </c>
      <c r="AU9" s="9">
        <f ca="1">+OFFSET('kdef-cy1131'!I$9,ROUNDDOWN((ROW(Sheet1_OLD!AU9)-ROW(Sheet1_OLD!AU$5))/4,0),0)</f>
        <v>69.599999999999994</v>
      </c>
      <c r="AV9" s="9">
        <f ca="1">+OFFSET('def-cy1131'!$F$8,ROUNDDOWN((ROW(Sheet1_OLD!AV9)-ROW(Sheet1_OLD!AV$5))/4,0),0)</f>
        <v>81.5</v>
      </c>
      <c r="AW9" s="9">
        <f ca="1">+OFFSET('def-cy1131'!$G$8,ROUNDDOWN((ROW(Sheet1_OLD!AW9)-ROW(Sheet1_OLD!AW$5))/4,0),0)</f>
        <v>112.3</v>
      </c>
      <c r="AX9" s="9">
        <f ca="1">+AF5</f>
        <v>86.162499999999994</v>
      </c>
      <c r="AY9" s="9">
        <f t="shared" ref="AY9:BF24" ca="1" si="92">+AG5</f>
        <v>73.35018541409147</v>
      </c>
      <c r="AZ9" s="9">
        <f t="shared" ca="1" si="92"/>
        <v>79.326183282980864</v>
      </c>
      <c r="BA9" s="9">
        <f t="shared" ca="1" si="92"/>
        <v>406.40549882168108</v>
      </c>
      <c r="BB9" s="9">
        <f t="shared" ca="1" si="92"/>
        <v>90.308666017526761</v>
      </c>
      <c r="BC9" s="9">
        <f t="shared" ca="1" si="92"/>
        <v>79.795049504950484</v>
      </c>
      <c r="BD9" s="9">
        <f t="shared" ca="1" si="92"/>
        <v>68.741701244813271</v>
      </c>
      <c r="BE9" s="9">
        <f t="shared" ca="1" si="92"/>
        <v>80.709931170108149</v>
      </c>
      <c r="BF9" s="9">
        <f ca="1">+AN5</f>
        <v>125.92689530685922</v>
      </c>
      <c r="BG9">
        <f t="shared" ca="1" si="62"/>
        <v>1.5371153385017005E-4</v>
      </c>
      <c r="BH9">
        <f t="shared" ca="1" si="63"/>
        <v>-1.228248615202397E-6</v>
      </c>
      <c r="BI9">
        <f t="shared" ca="1" si="64"/>
        <v>-4.4908235898287281E-3</v>
      </c>
      <c r="BJ9">
        <f t="shared" ca="1" si="64"/>
        <v>1.7022154108051147E-5</v>
      </c>
      <c r="BK9">
        <f t="shared" ca="1" si="64"/>
        <v>4.9573136755961368E-3</v>
      </c>
      <c r="BL9" s="13">
        <f t="shared" ca="1" si="65"/>
        <v>6.3599552511042767E-4</v>
      </c>
      <c r="BM9">
        <f t="shared" ca="1" si="66"/>
        <v>-2.2959303054357711E-3</v>
      </c>
      <c r="BN9">
        <f t="shared" ca="1" si="22"/>
        <v>3.2203619392676204E-3</v>
      </c>
      <c r="BO9" s="13">
        <f t="shared" ca="1" si="23"/>
        <v>9.2443163383184928E-4</v>
      </c>
      <c r="BP9">
        <f t="shared" ca="1" si="67"/>
        <v>9.0530793453322388E-3</v>
      </c>
      <c r="BQ9">
        <f t="shared" ca="1" si="68"/>
        <v>-8.261193144034005E-4</v>
      </c>
      <c r="BR9">
        <f t="shared" ca="1" si="69"/>
        <v>1.1587473675049658E-3</v>
      </c>
      <c r="BS9" s="13">
        <f t="shared" ca="1" si="70"/>
        <v>9.3857073984338034E-3</v>
      </c>
      <c r="BT9" s="5">
        <f t="shared" si="24"/>
        <v>32679.936127885368</v>
      </c>
      <c r="BU9" s="5">
        <f t="shared" ca="1" si="25"/>
        <v>168400.62715232308</v>
      </c>
      <c r="BV9" s="5">
        <f t="shared" ca="1" si="26"/>
        <v>15804.156726845042</v>
      </c>
      <c r="BW9" s="5">
        <f t="shared" ca="1" si="71"/>
        <v>47409.388471005179</v>
      </c>
      <c r="BX9" s="5">
        <f t="shared" si="27"/>
        <v>41799.716745200807</v>
      </c>
      <c r="BY9" s="5">
        <f t="shared" si="28"/>
        <v>128231.85122320114</v>
      </c>
      <c r="BZ9" s="5">
        <f t="shared" si="29"/>
        <v>22643.803127134797</v>
      </c>
      <c r="CA9" s="5">
        <f t="shared" si="30"/>
        <v>64443.519872335601</v>
      </c>
      <c r="CB9" s="9">
        <f t="shared" si="3"/>
        <v>127.90635998071505</v>
      </c>
      <c r="CC9" s="9">
        <f t="shared" ca="1" si="3"/>
        <v>76.14689647634853</v>
      </c>
      <c r="CD9" s="9">
        <f t="shared" ca="1" si="3"/>
        <v>143.27751564670254</v>
      </c>
      <c r="CE9" s="9">
        <f t="shared" ca="1" si="3"/>
        <v>135.92986948512998</v>
      </c>
      <c r="CF9" s="5"/>
      <c r="CG9" s="5">
        <f t="shared" si="31"/>
        <v>77.191514302844766</v>
      </c>
      <c r="CH9" s="5">
        <f t="shared" ca="1" si="72"/>
        <v>76.14689647634853</v>
      </c>
      <c r="CI9" s="5">
        <f t="shared" si="32"/>
        <v>108.94088685294088</v>
      </c>
      <c r="CJ9" s="5">
        <f t="shared" ca="1" si="73"/>
        <v>143.27751564670254</v>
      </c>
      <c r="CK9" s="5">
        <f t="shared" si="74"/>
        <v>120.53326525064388</v>
      </c>
      <c r="CL9" s="5">
        <f t="shared" ca="1" si="75"/>
        <v>135.92986948512998</v>
      </c>
      <c r="CM9" s="5"/>
      <c r="CN9" s="1" t="e">
        <f t="shared" si="4"/>
        <v>#DIV/0!</v>
      </c>
      <c r="CO9" s="1" t="e">
        <f t="shared" si="5"/>
        <v>#DIV/0!</v>
      </c>
      <c r="CP9" s="1" t="e">
        <f t="shared" ca="1" si="5"/>
        <v>#DIV/0!</v>
      </c>
      <c r="CQ9" s="1" t="e">
        <f t="shared" ca="1" si="5"/>
        <v>#DIV/0!</v>
      </c>
      <c r="CR9" s="1" t="e">
        <f t="shared" ca="1" si="5"/>
        <v>#DIV/0!</v>
      </c>
      <c r="CS9" s="83" t="e">
        <f t="shared" si="76"/>
        <v>#DIV/0!</v>
      </c>
      <c r="CT9" s="83" t="e">
        <f t="shared" si="76"/>
        <v>#DIV/0!</v>
      </c>
      <c r="CU9" s="83" t="e">
        <f t="shared" ca="1" si="33"/>
        <v>#DIV/0!</v>
      </c>
      <c r="CV9" s="83" t="e">
        <f t="shared" ca="1" si="33"/>
        <v>#DIV/0!</v>
      </c>
      <c r="CW9" s="83" t="e">
        <f t="shared" ca="1" si="33"/>
        <v>#DIV/0!</v>
      </c>
      <c r="CX9" s="83">
        <f t="shared" si="77"/>
        <v>3.3482841856523034E-3</v>
      </c>
      <c r="CY9" s="83">
        <f t="shared" si="34"/>
        <v>6.5821656589135098E-3</v>
      </c>
      <c r="CZ9" s="83">
        <f t="shared" ca="1" si="34"/>
        <v>1.4932822298976451E-2</v>
      </c>
      <c r="DA9" s="83">
        <f t="shared" ca="1" si="34"/>
        <v>-3.6794771263071097E-3</v>
      </c>
      <c r="DB9" s="83">
        <f t="shared" ca="1" si="34"/>
        <v>3.0050360809898737E-3</v>
      </c>
      <c r="DC9" s="5"/>
      <c r="DD9" s="86">
        <f t="shared" si="78"/>
        <v>1984</v>
      </c>
      <c r="DE9" s="5"/>
      <c r="DF9" s="5"/>
      <c r="DG9" s="5"/>
      <c r="DH9" s="5"/>
      <c r="DI9" s="117">
        <v>199844.5</v>
      </c>
      <c r="DJ9" s="118">
        <v>8193.4</v>
      </c>
      <c r="DK9" s="5">
        <v>164136.79999999999</v>
      </c>
      <c r="DL9" s="5">
        <v>10388.6</v>
      </c>
      <c r="DM9" s="90">
        <f t="shared" si="35"/>
        <v>218726.35468610746</v>
      </c>
      <c r="DN9" s="90">
        <f t="shared" si="35"/>
        <v>3906.9714994072287</v>
      </c>
      <c r="DO9" s="90">
        <f t="shared" si="35"/>
        <v>250146.29756919816</v>
      </c>
      <c r="DP9" s="90">
        <f t="shared" si="35"/>
        <v>6254.9175692543222</v>
      </c>
      <c r="DQ9" s="7">
        <f t="shared" si="79"/>
        <v>479034.54132396722</v>
      </c>
      <c r="DR9" s="90">
        <f t="shared" si="6"/>
        <v>58825.240870514717</v>
      </c>
      <c r="DS9" s="90">
        <f t="shared" si="6"/>
        <v>14106.144691762693</v>
      </c>
      <c r="DT9" s="90">
        <f t="shared" si="6"/>
        <v>44692.571572901412</v>
      </c>
      <c r="DU9">
        <v>59698.1</v>
      </c>
      <c r="DV9">
        <v>14106.2</v>
      </c>
      <c r="DW9">
        <v>45591.9</v>
      </c>
      <c r="DX9" s="5">
        <f t="shared" si="36"/>
        <v>400349.93485106417</v>
      </c>
      <c r="DY9" s="9">
        <f ca="1">+AVERAGE(OFFSET($CE$5,(ROW(DY9)-ROW($DY$5))*4,0):OFFSET($CE$5,(ROW(DY9)-ROW($DY$5))*4+3,0))</f>
        <v>135.78354646454488</v>
      </c>
      <c r="DZ9" s="101">
        <f t="shared" si="7"/>
        <v>104.48418514946964</v>
      </c>
      <c r="EA9" s="101">
        <f>+'def-cy1131'!B12</f>
        <v>91.9</v>
      </c>
      <c r="EB9" s="5">
        <f t="shared" ca="1" si="37"/>
        <v>294844.21734087018</v>
      </c>
      <c r="EF9" s="90">
        <f t="shared" si="8"/>
        <v>41799.716745200807</v>
      </c>
      <c r="EG9" s="1">
        <f>+'gaku-mk1131'!G12</f>
        <v>40811.599999999999</v>
      </c>
      <c r="EH9" s="5">
        <f t="shared" ca="1" si="38"/>
        <v>7687.7357610082672</v>
      </c>
      <c r="EI9" s="90">
        <f ca="1">+OFFSET($EB$6,(ROW(EI9)-ROW($EI$9))/4,0)</f>
        <v>264079.58857677557</v>
      </c>
      <c r="EJ9" s="90">
        <f ca="1">+OFFSET($EB$6,(ROW(EJ9)-ROW($EJ$9))/4,0)</f>
        <v>264079.58857677557</v>
      </c>
      <c r="EK9" s="90">
        <f ca="1">+OFFSET($EB$6,(ROW(EK9)-ROW($EJ$9))/4,0)</f>
        <v>264079.58857677557</v>
      </c>
      <c r="EL9" s="5">
        <f t="shared" ca="1" si="39"/>
        <v>5568.666666666667</v>
      </c>
      <c r="EM9" s="92">
        <f t="shared" ca="1" si="40"/>
        <v>121.58696537678209</v>
      </c>
      <c r="EN9">
        <f t="shared" ca="1" si="9"/>
        <v>0.55058043345902619</v>
      </c>
      <c r="EO9">
        <f t="shared" ca="1" si="41"/>
        <v>2.2307613739205754E-3</v>
      </c>
      <c r="EQ9" s="12">
        <f>+call!B47*call!$C$65/call!$B$65</f>
        <v>8.6965702639896492</v>
      </c>
      <c r="ES9" s="7" t="e">
        <f>+fof!#REF!*fof!$B$138/fof!#REF!/10</f>
        <v>#REF!</v>
      </c>
      <c r="ET9" s="7" t="e">
        <f>+fof!#REF!*fof!$C$138/fof!#REF!/10</f>
        <v>#REF!</v>
      </c>
      <c r="EU9" s="7">
        <f ca="1">+AVERAGE(OFFSET(jikasougaku!$BF$287,(ROW(Sheet1_OLD!EU9)-ROW(Sheet1_OLD!$EU$5))*3,0):OFFSET(jikasougaku!$BF$287,(ROW(Sheet1_OLD!EU9)-ROW(Sheet1_OLD!$EU$5))*3+2,0))/1000</f>
        <v>15143.537</v>
      </c>
      <c r="EV9" s="7">
        <f ca="1">+AVERAGE(OFFSET(jikasougaku!$BR$287,(ROW(Sheet1_OLD!EV9)-ROW(Sheet1_OLD!$EV$5))*3,0):OFFSET(jikasougaku!$BR$287,(ROW(Sheet1_OLD!EV9)-ROW(Sheet1_OLD!$EV$5))*3+2,0))/1000</f>
        <v>76830.762000000002</v>
      </c>
      <c r="EW9" s="7" t="e">
        <f ca="1">+AVERAGE(OFFSET(jikasougaku!$BH$287,(ROW(Sheet1_OLD!EW9)-ROW(Sheet1_OLD!EW$5))*3,0):OFFSET(jikasougaku!$BH$287,(ROW(Sheet1_OLD!EW9)-ROW(Sheet1_OLD!EW$5))*3+2,0))/1000</f>
        <v>#DIV/0!</v>
      </c>
      <c r="EX9" s="7" t="e">
        <f ca="1">+AVERAGE(OFFSET(jikasougaku!$BJ$287,(ROW(Sheet1_OLD!EX9)-ROW(Sheet1_OLD!EX$5))*3,0):OFFSET(jikasougaku!$BJ$287,(ROW(Sheet1_OLD!EX9)-ROW(Sheet1_OLD!EX$5))*3+2,0))/1000</f>
        <v>#DIV/0!</v>
      </c>
      <c r="EY9" s="7" t="e">
        <f ca="1">+AVERAGE(OFFSET(jikasougaku!$BL$287,(ROW(Sheet1_OLD!EY9)-ROW(Sheet1_OLD!EY$5))*3,0):OFFSET(jikasougaku!$BL$287,(ROW(Sheet1_OLD!EY9)-ROW(Sheet1_OLD!EY$5))*3+2,0))/1000</f>
        <v>#DIV/0!</v>
      </c>
      <c r="EZ9" s="4">
        <f t="shared" ca="1" si="10"/>
        <v>12476.61473099188</v>
      </c>
      <c r="FA9" s="64">
        <f t="shared" ca="1" si="42"/>
        <v>61687.225000000006</v>
      </c>
      <c r="FB9" s="7" t="e">
        <f t="shared" ca="1" si="11"/>
        <v>#REF!</v>
      </c>
      <c r="FC9" s="7" t="e">
        <f t="shared" ca="1" si="12"/>
        <v>#REF!</v>
      </c>
      <c r="FD9" s="1" t="e">
        <f t="shared" ca="1" si="13"/>
        <v>#REF!</v>
      </c>
      <c r="FE9" s="1" t="e">
        <f t="shared" ca="1" si="13"/>
        <v>#REF!</v>
      </c>
      <c r="FF9" t="e">
        <f t="shared" ca="1" si="43"/>
        <v>#REF!</v>
      </c>
      <c r="FG9" t="e">
        <f t="shared" ca="1" si="43"/>
        <v>#REF!</v>
      </c>
      <c r="FH9" s="83" t="e">
        <f t="shared" ca="1" si="80"/>
        <v>#REF!</v>
      </c>
      <c r="FI9" s="83" t="e">
        <f t="shared" ca="1" si="80"/>
        <v>#REF!</v>
      </c>
      <c r="FK9" s="7">
        <f>+kshotoku1631!$E13*kshotoku1722!$E$9/kshotoku1631!$E$65</f>
        <v>132493.41989644969</v>
      </c>
      <c r="FL9" s="72">
        <f t="shared" ca="1" si="44"/>
        <v>0.19568433851840089</v>
      </c>
      <c r="FM9">
        <f t="shared" ca="1" si="81"/>
        <v>9.3437223434289715E-3</v>
      </c>
      <c r="FO9" s="73">
        <f t="shared" ca="1" si="14"/>
        <v>121.58696537678209</v>
      </c>
      <c r="FP9" s="72">
        <f ca="1">+AVERAGE(OFFSET(Maikin30!$F$20,ROUNDDOWN((ROW(FP9)-ROW(FP$5))/4,0),MOD(ROW(FP9)-ROW(FP$5),4)*3):OFFSET(Maikin30!$F$20,ROUNDDOWN((ROW(FP9)-ROW(FP$5))/4,0),MOD(ROW(FP9)-ROW(FP$5),4)*3+2))</f>
        <v>116.60000000000001</v>
      </c>
      <c r="FQ9" s="5">
        <f ca="1">+AVERAGE(OFFSET(Rocho!$J$66,(ROW(FQ9)-ROW($FQ$5))*3,0):OFFSET(Rocho!$J$66,(ROW(FQ9)-ROW($FQ$5))*3+2,0))</f>
        <v>5568.666666666667</v>
      </c>
      <c r="FR9" s="72" t="e">
        <f t="shared" ca="1" si="45"/>
        <v>#DIV/0!</v>
      </c>
      <c r="FS9" t="e">
        <f t="shared" ca="1" si="82"/>
        <v>#DIV/0!</v>
      </c>
      <c r="FT9" s="72"/>
      <c r="FU9" s="85" t="s">
        <v>705</v>
      </c>
      <c r="FV9" s="78">
        <f ca="1">+AVERAGE(OFFSET(Rocho!$E$6,(ROW(FV9)-ROW($FV$5))*3,0):OFFSET(Rocho!$E$6,(ROW(FV9)-ROW($FV$5))*3+2,0))/10000</f>
        <v>8506.3333333333321</v>
      </c>
      <c r="FW9" s="82">
        <f>+Rocho!AA10</f>
        <v>0</v>
      </c>
      <c r="FX9" t="e">
        <f t="shared" si="83"/>
        <v>#DIV/0!</v>
      </c>
      <c r="FZ9" s="94">
        <f t="shared" si="15"/>
        <v>135694.71587743977</v>
      </c>
      <c r="GA9" s="5">
        <f t="shared" si="46"/>
        <v>41799.716745200807</v>
      </c>
      <c r="GB9" s="7">
        <f>+('gaku-mk1131'!C12-'gaku-mk1131'!D12)*('gaku-mk1722'!$C$8-'gaku-mk1722'!$D$8)/('gaku-mk1131'!$C$64-'gaku-mk1131'!$D$64)</f>
        <v>1921.003165412902</v>
      </c>
      <c r="GC9" s="5">
        <f t="shared" si="47"/>
        <v>7582.3644173907151</v>
      </c>
      <c r="GD9" s="5">
        <f t="shared" si="48"/>
        <v>15061.438709744081</v>
      </c>
      <c r="GE9" s="90">
        <f>+'gaku-mk1131'!H12+('gaku-mk1722'!$H$8-'gaku-mk1131'!$H$64)</f>
        <v>4147.2000000000007</v>
      </c>
      <c r="GF9" s="7">
        <f>+'gaku-mk1131'!W12*'gaku-mk1722'!$W$8/'gaku-mk1131'!$W$64</f>
        <v>64104.648158551063</v>
      </c>
      <c r="GG9" s="7">
        <f>+'gaku-mk1131'!M12*'gaku-mk1722'!$M$8/'gaku-mk1131'!$M$64</f>
        <v>36108.402713010903</v>
      </c>
      <c r="GH9" s="7">
        <f>+'gaku-mk1131'!N12*'gaku-mk1722'!$N$8/'gaku-mk1131'!$N$64</f>
        <v>35030.058031870707</v>
      </c>
      <c r="GI9" s="5">
        <f t="shared" si="49"/>
        <v>32679.936127885368</v>
      </c>
      <c r="GJ9" s="7">
        <f>+('gaku-jk1131'!C12-'gaku-jk1131'!D12)*('gaku-jk1722'!$C$8-'gaku-jk1722'!$D$8)/('gaku-jk1131'!$C$64-'gaku-jk1131'!$D$64)</f>
        <v>2163.8925857804261</v>
      </c>
      <c r="GK9" s="5">
        <f t="shared" si="50"/>
        <v>1858.4685323123842</v>
      </c>
      <c r="GL9" s="5">
        <f t="shared" si="51"/>
        <v>18926.935168046351</v>
      </c>
      <c r="GM9" s="90">
        <f>+'gaku-jk1131'!H12+('gaku-jk1722'!$H$8-'gaku-jk1131'!$H$64)</f>
        <v>3729</v>
      </c>
      <c r="GN9" s="7">
        <f>+'gaku-jk1131'!Z12*'gaku-jk1722'!$Z$8/'gaku-jk1131'!$Z$64</f>
        <v>73033.280655858485</v>
      </c>
      <c r="GO9" s="7">
        <f>+'gaku-jk1131'!M12*'gaku-jk1722'!$M$8/'gaku-jk1131'!$M$64</f>
        <v>18759.22448572838</v>
      </c>
      <c r="GP9" s="7">
        <f>+'gaku-jk1131'!N12*'gaku-jk1722'!$N$8/'gaku-jk1131'!$N$64</f>
        <v>23482.267006677659</v>
      </c>
      <c r="GQ9" s="9">
        <f t="shared" ca="1" si="16"/>
        <v>127.40171480144406</v>
      </c>
      <c r="GR9" s="7">
        <f t="shared" ca="1" si="17"/>
        <v>89.974999999999994</v>
      </c>
      <c r="GS9" s="9">
        <f t="shared" ca="1" si="18"/>
        <v>407.12992930086403</v>
      </c>
      <c r="GT9" s="9">
        <f t="shared" ca="1" si="19"/>
        <v>80.217797443461151</v>
      </c>
      <c r="GU9" s="7">
        <f t="shared" ca="1" si="20"/>
        <v>154.01959287531807</v>
      </c>
      <c r="GV9" s="7">
        <f t="shared" ca="1" si="20"/>
        <v>88.925831702544045</v>
      </c>
      <c r="GW9" s="7">
        <f t="shared" ca="1" si="20"/>
        <v>196.97939835916131</v>
      </c>
      <c r="GX9" s="7">
        <f t="shared" ca="1" si="20"/>
        <v>154.80599593495933</v>
      </c>
      <c r="GZ9">
        <f ca="1">+OFFSET('def-cy1131'!$C$8,ROUNDDOWN((ROW(Sheet1_OLD!HC9)-ROW(Sheet1_OLD!HC$5))/4,0),0)</f>
        <v>82.6</v>
      </c>
      <c r="HC9">
        <f ca="1">+OFFSET('def-cy1131'!$H$8,ROUNDDOWN((ROW(Sheet1_OLD!HC9)-ROW(Sheet1_OLD!HC$5))/4,0),0)</f>
        <v>161.69999999999999</v>
      </c>
      <c r="HD9">
        <f ca="1">+OFFSET('def-cy1131'!$W$8,ROUNDDOWN((ROW(Sheet1_OLD!HC9)-ROW(Sheet1_OLD!HC$5))/4,0),0)</f>
        <v>85.9</v>
      </c>
      <c r="HE9">
        <f ca="1">+OFFSET('def-cy1131'!$M$8,ROUNDDOWN((ROW(Sheet1_OLD!HC9)-ROW(Sheet1_OLD!HC$5))/4,0),0)</f>
        <v>164.7</v>
      </c>
      <c r="HF9">
        <f ca="1">+OFFSET('def-cy1131'!$N$8,ROUNDDOWN((ROW(Sheet1_OLD!HC9)-ROW(Sheet1_OLD!HC$5))/4,0),0)</f>
        <v>189.7</v>
      </c>
      <c r="HG9" s="9">
        <f ca="1">+GQ5</f>
        <v>125.92689530685922</v>
      </c>
      <c r="HH9" s="9">
        <f t="shared" ref="HH9:HN24" ca="1" si="93">+GR5</f>
        <v>86.053571428571416</v>
      </c>
      <c r="HI9" s="9">
        <f t="shared" ca="1" si="93"/>
        <v>406.40549882168108</v>
      </c>
      <c r="HJ9" s="9">
        <f t="shared" ca="1" si="93"/>
        <v>80.709931170108149</v>
      </c>
      <c r="HK9" s="9">
        <f t="shared" ca="1" si="93"/>
        <v>161.54435962680236</v>
      </c>
      <c r="HL9" s="9">
        <f t="shared" ca="1" si="93"/>
        <v>87.580039138943235</v>
      </c>
      <c r="HM9" s="9">
        <f t="shared" ca="1" si="93"/>
        <v>193.63062898814948</v>
      </c>
      <c r="HN9" s="9">
        <f t="shared" ca="1" si="93"/>
        <v>154.15315040650407</v>
      </c>
      <c r="HO9">
        <f t="shared" ca="1" si="52"/>
        <v>4.2796015383196597E-3</v>
      </c>
      <c r="HP9">
        <f t="shared" ca="1" si="52"/>
        <v>1.0244939018104745E-4</v>
      </c>
      <c r="HQ9">
        <f t="shared" ca="1" si="52"/>
        <v>-3.9052584804520206E-4</v>
      </c>
      <c r="HR9">
        <f t="shared" ca="1" si="52"/>
        <v>5.4776687879742848E-4</v>
      </c>
      <c r="HS9">
        <f t="shared" ca="1" si="52"/>
        <v>-5.7707989424703584E-3</v>
      </c>
      <c r="HT9">
        <f t="shared" ca="1" si="52"/>
        <v>1.2033457732336144E-2</v>
      </c>
      <c r="HU9">
        <f t="shared" ca="1" si="52"/>
        <v>7.6708703781194227E-3</v>
      </c>
      <c r="HV9">
        <f t="shared" ca="1" si="53"/>
        <v>-4.5503997512246165E-3</v>
      </c>
      <c r="HW9">
        <f t="shared" ca="1" si="84"/>
        <v>1.3922421376013527E-2</v>
      </c>
      <c r="HX9" s="5">
        <f t="shared" ca="1" si="85"/>
        <v>116531.37109360528</v>
      </c>
      <c r="HY9" s="1" t="e">
        <f t="shared" ca="1" si="54"/>
        <v>#DIV/0!</v>
      </c>
      <c r="HZ9" t="e">
        <f t="shared" ca="1" si="86"/>
        <v>#DIV/0!</v>
      </c>
      <c r="IA9" s="5">
        <f t="shared" si="55"/>
        <v>135694.71587743977</v>
      </c>
      <c r="IB9">
        <f t="shared" ca="1" si="56"/>
        <v>116.44479473981413</v>
      </c>
      <c r="ID9" s="112">
        <v>100</v>
      </c>
      <c r="IE9" s="112">
        <v>100</v>
      </c>
      <c r="IF9">
        <f t="shared" si="57"/>
        <v>100</v>
      </c>
      <c r="IG9">
        <f t="shared" si="87"/>
        <v>2.1974253549431238E-3</v>
      </c>
      <c r="IH9" s="112">
        <v>0.43287164159355723</v>
      </c>
      <c r="II9">
        <f t="shared" si="88"/>
        <v>-2.5965576247073398E-4</v>
      </c>
      <c r="IK9">
        <f>+util!B7</f>
        <v>115.333333333333</v>
      </c>
      <c r="IL9">
        <f t="shared" si="89"/>
        <v>-9.7786226422376301E-3</v>
      </c>
      <c r="IM9">
        <f t="shared" si="90"/>
        <v>-5.8671735853425781E-3</v>
      </c>
      <c r="IO9" s="5">
        <f t="shared" si="58"/>
        <v>71251.196005104153</v>
      </c>
      <c r="IP9" s="1">
        <f t="shared" si="59"/>
        <v>3.1466090570148775</v>
      </c>
      <c r="IQ9" s="5">
        <f t="shared" ca="1" si="60"/>
        <v>61188.820130868728</v>
      </c>
      <c r="IR9" s="1" t="e">
        <f t="shared" ca="1" si="61"/>
        <v>#DIV/0!</v>
      </c>
      <c r="IS9" t="e">
        <f t="shared" ca="1" si="91"/>
        <v>#DIV/0!</v>
      </c>
    </row>
    <row r="10" spans="1:253" x14ac:dyDescent="0.15">
      <c r="A10" t="s">
        <v>249</v>
      </c>
      <c r="B10" s="7">
        <f>+'gaku-mk1131'!B13*'gaku-mk1722'!$B$8/'gaku-mk1131'!$B$64</f>
        <v>267720.28883879224</v>
      </c>
      <c r="C10" s="7">
        <f>+'kgaku-mk1131'!B14*'kgaku-mk1722'!B$9/'kgaku-mk1131'!B$65</f>
        <v>138018.22413634529</v>
      </c>
      <c r="D10" s="7">
        <f>+'kgaku-mk1131'!C14*'kgaku-mk1722'!C$9/'kgaku-mk1131'!C$65</f>
        <v>568.64181924653519</v>
      </c>
      <c r="E10" s="7">
        <f>+'kgaku-mk1131'!D14*'kgaku-mk1722'!D$9/'kgaku-mk1131'!D$65</f>
        <v>96.278933823529414</v>
      </c>
      <c r="F10" s="7">
        <f>+'kgaku-mk1131'!F14*'kgaku-mk1722'!F$9/'kgaku-mk1131'!F$65</f>
        <v>8012.8356485985723</v>
      </c>
      <c r="G10" s="7">
        <f>+'kgaku-mk1131'!G14*'kgaku-mk1722'!G$9/'kgaku-mk1131'!G$65</f>
        <v>12820.33361786798</v>
      </c>
      <c r="H10" s="7">
        <f>+'kgaku-mk1131'!H14*'kgaku-mk1722'!H$9/'kgaku-mk1131'!H$65</f>
        <v>50442.880088705322</v>
      </c>
      <c r="I10" s="7">
        <f>+'kgaku-mk1131'!I14*'kgaku-mk1722'!I$9/'kgaku-mk1131'!I$65</f>
        <v>65938.55116734709</v>
      </c>
      <c r="J10" s="7">
        <f>+'gaku-mk1131'!F13*'gaku-mk1722'!$F$8/'gaku-mk1131'!$F$64</f>
        <v>15418.817976706125</v>
      </c>
      <c r="K10" s="7">
        <f>+'gaku-mk1131'!G13*'gaku-mk1722'!$G$8/'gaku-mk1131'!$G$64</f>
        <v>41669.744285043249</v>
      </c>
      <c r="L10" s="7">
        <f>+'gaku-jk1131'!B13*'gaku-jk1722'!$B$8/'gaku-jk1131'!$B$64</f>
        <v>268866.23546318745</v>
      </c>
      <c r="M10" s="7">
        <f>+'kgaku-jk1131'!B14*'kgaku-jk1722'!$B$9/'kgaku-jk1131'!$B$65</f>
        <v>154252.76228865821</v>
      </c>
      <c r="N10" s="7">
        <f>+'kgaku-jk1131'!C14*'kgaku-jk1722'!C$9/'kgaku-jk1131'!C$65</f>
        <v>710.66362091628991</v>
      </c>
      <c r="O10" s="7">
        <f>+'kgaku-jk1131'!D14*'kgaku-jk1722'!D$9/'kgaku-jk1131'!D$65</f>
        <v>115.86434051881623</v>
      </c>
      <c r="P10" s="7">
        <f>+'kgaku-jk1131'!F14*'kgaku-jk1722'!F$9/'kgaku-jk1131'!F$65</f>
        <v>1964.9306224425989</v>
      </c>
      <c r="Q10" s="7">
        <f>+'kgaku-jk1131'!G14*'kgaku-jk1722'!G$9/'kgaku-jk1131'!G$65</f>
        <v>13788.682290474742</v>
      </c>
      <c r="R10" s="7">
        <f>+'kgaku-jk1131'!H14*'kgaku-jk1722'!H$9/'kgaku-jk1131'!H$65</f>
        <v>60040.357758304643</v>
      </c>
      <c r="S10" s="7">
        <f>+'kgaku-jk1131'!I14*'kgaku-jk1722'!I$9/'kgaku-jk1131'!I$65</f>
        <v>92514.473410844235</v>
      </c>
      <c r="T10" s="7">
        <f>+'gaku-jk1131'!F13*'gaku-jk1722'!$F$8/'gaku-jk1131'!$F$64</f>
        <v>19267.310796904341</v>
      </c>
      <c r="U10" s="7">
        <f>+'gaku-jk1131'!G13*'gaku-jk1722'!$G$8/'gaku-jk1131'!$G$64</f>
        <v>32676.955354381309</v>
      </c>
      <c r="V10" s="8">
        <f t="shared" si="0"/>
        <v>99.573785595494712</v>
      </c>
      <c r="W10" s="8">
        <f t="shared" si="0"/>
        <v>89.475366332868191</v>
      </c>
      <c r="X10" s="8">
        <f t="shared" si="0"/>
        <v>80.015608300500901</v>
      </c>
      <c r="Y10" s="8">
        <f t="shared" si="0"/>
        <v>83.096260154256711</v>
      </c>
      <c r="Z10" s="8">
        <f t="shared" si="0"/>
        <v>407.79229338071195</v>
      </c>
      <c r="AA10" s="8">
        <f t="shared" si="0"/>
        <v>92.977221084601396</v>
      </c>
      <c r="AB10" s="8">
        <f t="shared" si="0"/>
        <v>84.014955893110383</v>
      </c>
      <c r="AC10" s="8">
        <f t="shared" si="0"/>
        <v>71.27376802386685</v>
      </c>
      <c r="AD10" s="8">
        <f t="shared" si="0"/>
        <v>80.025791555630335</v>
      </c>
      <c r="AE10" s="8">
        <f t="shared" si="0"/>
        <v>127.52027792410652</v>
      </c>
      <c r="AF10" s="11">
        <f t="shared" ca="1" si="1"/>
        <v>90.083928571428586</v>
      </c>
      <c r="AG10" s="11">
        <f t="shared" ca="1" si="1"/>
        <v>81.702348578491964</v>
      </c>
      <c r="AH10" s="11">
        <f t="shared" ca="1" si="1"/>
        <v>83.256294058408869</v>
      </c>
      <c r="AI10" s="11">
        <f t="shared" ca="1" si="1"/>
        <v>407.12992930086403</v>
      </c>
      <c r="AJ10" s="11">
        <f t="shared" ca="1" si="1"/>
        <v>93.411295034079842</v>
      </c>
      <c r="AK10" s="11">
        <f t="shared" ca="1" si="1"/>
        <v>84.409702970297019</v>
      </c>
      <c r="AL10" s="11">
        <f t="shared" ca="1" si="1"/>
        <v>71.838174273858911</v>
      </c>
      <c r="AM10" s="11">
        <f t="shared" ca="1" si="1"/>
        <v>80.217797443461151</v>
      </c>
      <c r="AN10" s="11">
        <f t="shared" ca="1" si="1"/>
        <v>127.40171480144406</v>
      </c>
      <c r="AO10" s="9">
        <f ca="1">+OFFSET('kdef-cy1131'!B$9,ROUNDDOWN((ROW(Sheet1_OLD!AO10)-ROW(Sheet1_OLD!AO$5))/4,0),0)</f>
        <v>82.7</v>
      </c>
      <c r="AP10" s="9">
        <f ca="1">+OFFSET('kdef-cy1131'!C$9,ROUNDDOWN((ROW(Sheet1_OLD!AP10)-ROW(Sheet1_OLD!AP$5))/4,0),0)</f>
        <v>98.8</v>
      </c>
      <c r="AQ10" s="9">
        <f ca="1">+OFFSET('kdef-cy1131'!D$9,ROUNDDOWN((ROW(Sheet1_OLD!AQ10)-ROW(Sheet1_OLD!AQ$5))/4,0),0)</f>
        <v>80.5</v>
      </c>
      <c r="AR10" s="9">
        <f ca="1">+OFFSET('kdef-cy1131'!F$9,ROUNDDOWN((ROW(Sheet1_OLD!AR10)-ROW(Sheet1_OLD!AR$5))/4,0),0)</f>
        <v>168.6</v>
      </c>
      <c r="AS10" s="9">
        <f ca="1">+OFFSET('kdef-cy1131'!G$9,ROUNDDOWN((ROW(Sheet1_OLD!AS10)-ROW(Sheet1_OLD!AS$5))/4,0),0)</f>
        <v>84.3</v>
      </c>
      <c r="AT10" s="9">
        <f ca="1">+OFFSET('kdef-cy1131'!H$9,ROUNDDOWN((ROW(Sheet1_OLD!AT10)-ROW(Sheet1_OLD!AT$5))/4,0),0)</f>
        <v>87.8</v>
      </c>
      <c r="AU10" s="9">
        <f ca="1">+OFFSET('kdef-cy1131'!I$9,ROUNDDOWN((ROW(Sheet1_OLD!AU10)-ROW(Sheet1_OLD!AU$5))/4,0),0)</f>
        <v>69.599999999999994</v>
      </c>
      <c r="AV10" s="9">
        <f ca="1">+OFFSET('def-cy1131'!$F$8,ROUNDDOWN((ROW(Sheet1_OLD!AV10)-ROW(Sheet1_OLD!AV$5))/4,0),0)</f>
        <v>81.5</v>
      </c>
      <c r="AW10" s="9">
        <f ca="1">+OFFSET('def-cy1131'!$G$8,ROUNDDOWN((ROW(Sheet1_OLD!AW10)-ROW(Sheet1_OLD!AW$5))/4,0),0)</f>
        <v>112.3</v>
      </c>
      <c r="AX10" s="9">
        <f t="shared" ref="AX10:BF51" ca="1" si="94">+AF6</f>
        <v>86.162499999999994</v>
      </c>
      <c r="AY10" s="9">
        <f t="shared" ca="1" si="92"/>
        <v>73.35018541409147</v>
      </c>
      <c r="AZ10" s="9">
        <f t="shared" ca="1" si="92"/>
        <v>79.326183282980864</v>
      </c>
      <c r="BA10" s="9">
        <f t="shared" ca="1" si="92"/>
        <v>406.40549882168108</v>
      </c>
      <c r="BB10" s="9">
        <f t="shared" ca="1" si="92"/>
        <v>90.308666017526761</v>
      </c>
      <c r="BC10" s="9">
        <f t="shared" ca="1" si="92"/>
        <v>79.795049504950484</v>
      </c>
      <c r="BD10" s="9">
        <f t="shared" ca="1" si="92"/>
        <v>68.741701244813271</v>
      </c>
      <c r="BE10" s="9">
        <f t="shared" ca="1" si="92"/>
        <v>80.709931170108149</v>
      </c>
      <c r="BF10" s="9">
        <f t="shared" ca="1" si="92"/>
        <v>125.92689530685922</v>
      </c>
      <c r="BG10">
        <f t="shared" ca="1" si="62"/>
        <v>-3.9281252383806698E-4</v>
      </c>
      <c r="BH10">
        <f t="shared" ca="1" si="63"/>
        <v>-4.9098718043139976E-6</v>
      </c>
      <c r="BI10">
        <f t="shared" ca="1" si="64"/>
        <v>-1.4059717533413075E-3</v>
      </c>
      <c r="BJ10">
        <f t="shared" ca="1" si="64"/>
        <v>7.4237465831581459E-4</v>
      </c>
      <c r="BK10">
        <f t="shared" ca="1" si="64"/>
        <v>5.24945171856282E-3</v>
      </c>
      <c r="BL10" s="13">
        <f t="shared" ca="1" si="65"/>
        <v>4.1881322278949466E-3</v>
      </c>
      <c r="BM10">
        <f t="shared" ca="1" si="66"/>
        <v>1.8952688342210661E-2</v>
      </c>
      <c r="BN10">
        <f t="shared" ca="1" si="22"/>
        <v>1.2033769568686863E-2</v>
      </c>
      <c r="BO10" s="13">
        <f t="shared" ca="1" si="23"/>
        <v>3.0986457910897526E-2</v>
      </c>
      <c r="BP10">
        <f t="shared" ca="1" si="67"/>
        <v>-5.8666738531046191E-5</v>
      </c>
      <c r="BQ10">
        <f t="shared" ca="1" si="68"/>
        <v>6.7623716552095451E-3</v>
      </c>
      <c r="BR10">
        <f t="shared" ca="1" si="69"/>
        <v>4.2936822875608667E-3</v>
      </c>
      <c r="BS10" s="13">
        <f t="shared" ca="1" si="70"/>
        <v>1.0997387204239366E-2</v>
      </c>
      <c r="BT10" s="5">
        <f t="shared" si="24"/>
        <v>32676.955354381309</v>
      </c>
      <c r="BU10" s="5">
        <f t="shared" ca="1" si="25"/>
        <v>169105.91124609744</v>
      </c>
      <c r="BV10" s="5">
        <f t="shared" ca="1" si="26"/>
        <v>16293.871564078654</v>
      </c>
      <c r="BW10" s="5">
        <f t="shared" ca="1" si="71"/>
        <v>47930.767873137018</v>
      </c>
      <c r="BX10" s="5">
        <f t="shared" si="27"/>
        <v>41669.744285043249</v>
      </c>
      <c r="BY10" s="5">
        <f t="shared" si="28"/>
        <v>129674.12775934339</v>
      </c>
      <c r="BZ10" s="5">
        <f t="shared" si="29"/>
        <v>23431.653625304698</v>
      </c>
      <c r="CA10" s="5">
        <f t="shared" si="30"/>
        <v>65101.397910347951</v>
      </c>
      <c r="CB10" s="9">
        <f t="shared" si="3"/>
        <v>127.52027792410652</v>
      </c>
      <c r="CC10" s="9">
        <f t="shared" ca="1" si="3"/>
        <v>76.682196857465527</v>
      </c>
      <c r="CD10" s="9">
        <f t="shared" ca="1" si="3"/>
        <v>143.80654427743215</v>
      </c>
      <c r="CE10" s="9">
        <f t="shared" ca="1" si="3"/>
        <v>135.82381588932208</v>
      </c>
      <c r="CF10" s="5"/>
      <c r="CG10" s="5">
        <f t="shared" si="31"/>
        <v>77.685382215040178</v>
      </c>
      <c r="CH10" s="5">
        <f t="shared" ca="1" si="72"/>
        <v>76.682196857465527</v>
      </c>
      <c r="CI10" s="5">
        <f t="shared" si="32"/>
        <v>110.35883194109522</v>
      </c>
      <c r="CJ10" s="5">
        <f t="shared" ca="1" si="73"/>
        <v>143.80654427743215</v>
      </c>
      <c r="CK10" s="5">
        <f t="shared" si="74"/>
        <v>120.76120923039615</v>
      </c>
      <c r="CL10" s="5">
        <f t="shared" ca="1" si="75"/>
        <v>135.82381588932208</v>
      </c>
      <c r="CM10" s="5"/>
      <c r="CN10" s="1" t="e">
        <f t="shared" si="4"/>
        <v>#DIV/0!</v>
      </c>
      <c r="CO10" s="1" t="e">
        <f t="shared" si="5"/>
        <v>#DIV/0!</v>
      </c>
      <c r="CP10" s="1" t="e">
        <f t="shared" ca="1" si="5"/>
        <v>#DIV/0!</v>
      </c>
      <c r="CQ10" s="1" t="e">
        <f t="shared" ca="1" si="5"/>
        <v>#DIV/0!</v>
      </c>
      <c r="CR10" s="1" t="e">
        <f t="shared" ca="1" si="5"/>
        <v>#DIV/0!</v>
      </c>
      <c r="CS10" s="83" t="e">
        <f t="shared" si="76"/>
        <v>#DIV/0!</v>
      </c>
      <c r="CT10" s="83" t="e">
        <f t="shared" si="76"/>
        <v>#DIV/0!</v>
      </c>
      <c r="CU10" s="83" t="e">
        <f t="shared" ca="1" si="33"/>
        <v>#DIV/0!</v>
      </c>
      <c r="CV10" s="83" t="e">
        <f t="shared" ca="1" si="33"/>
        <v>#DIV/0!</v>
      </c>
      <c r="CW10" s="83" t="e">
        <f t="shared" ca="1" si="33"/>
        <v>#DIV/0!</v>
      </c>
      <c r="CX10" s="83">
        <f t="shared" si="77"/>
        <v>5.0318851352409944E-3</v>
      </c>
      <c r="CY10" s="83">
        <f t="shared" si="34"/>
        <v>-3.0230390518505377E-3</v>
      </c>
      <c r="CZ10" s="83">
        <f t="shared" ca="1" si="34"/>
        <v>7.0052443356746624E-3</v>
      </c>
      <c r="DA10" s="83">
        <f t="shared" ca="1" si="34"/>
        <v>3.6855353772908836E-3</v>
      </c>
      <c r="DB10" s="83">
        <f t="shared" ca="1" si="34"/>
        <v>-7.8051269881228953E-4</v>
      </c>
      <c r="DC10" s="5"/>
      <c r="DD10" s="86">
        <f t="shared" si="78"/>
        <v>1985</v>
      </c>
      <c r="DE10" s="5"/>
      <c r="DF10" s="5"/>
      <c r="DG10" s="5"/>
      <c r="DH10" s="5"/>
      <c r="DI10" s="117">
        <v>227948.6</v>
      </c>
      <c r="DJ10" s="118">
        <v>8650.7000000000007</v>
      </c>
      <c r="DK10" s="5">
        <v>167069.9</v>
      </c>
      <c r="DL10" s="5">
        <v>10460.4</v>
      </c>
      <c r="DM10" s="90">
        <f t="shared" si="35"/>
        <v>233713.92864454535</v>
      </c>
      <c r="DN10" s="90">
        <f t="shared" si="35"/>
        <v>4171.6791924471481</v>
      </c>
      <c r="DO10" s="90">
        <f t="shared" si="35"/>
        <v>258185.20982615417</v>
      </c>
      <c r="DP10" s="90">
        <f t="shared" si="35"/>
        <v>6460.448460440386</v>
      </c>
      <c r="DQ10" s="7">
        <f t="shared" si="79"/>
        <v>502531.26612358703</v>
      </c>
      <c r="DR10" s="90">
        <f t="shared" si="6"/>
        <v>67222.737360731539</v>
      </c>
      <c r="DS10" s="90">
        <f t="shared" si="6"/>
        <v>14591.142790152402</v>
      </c>
      <c r="DT10" s="90">
        <f t="shared" si="6"/>
        <v>52571.134804277288</v>
      </c>
      <c r="DU10">
        <v>68220.2</v>
      </c>
      <c r="DV10">
        <v>14591.2</v>
      </c>
      <c r="DW10">
        <v>53629</v>
      </c>
      <c r="DX10" s="5">
        <f t="shared" si="36"/>
        <v>419987.16647269658</v>
      </c>
      <c r="DY10" s="9">
        <f ca="1">+AVERAGE(OFFSET($CE$5,(ROW(DY10)-ROW($DY$5))*4,0):OFFSET($CE$5,(ROW(DY10)-ROW($DY$5))*4+3,0))</f>
        <v>135.55029216155623</v>
      </c>
      <c r="DZ10" s="101">
        <f t="shared" si="7"/>
        <v>105.50742526518805</v>
      </c>
      <c r="EA10" s="101">
        <f>+'def-cy1131'!B13</f>
        <v>92.8</v>
      </c>
      <c r="EB10" s="5">
        <f t="shared" ca="1" si="37"/>
        <v>309838.62872986874</v>
      </c>
      <c r="EF10" s="90">
        <f t="shared" si="8"/>
        <v>41669.744285043249</v>
      </c>
      <c r="EG10" s="1">
        <f>+'gaku-mk1131'!G13</f>
        <v>40684.699999999997</v>
      </c>
      <c r="EH10" s="5">
        <f t="shared" ca="1" si="38"/>
        <v>7669.8154907896314</v>
      </c>
      <c r="EI10" s="7">
        <f t="shared" ref="EI10:EJ12" ca="1" si="95">+EI9+$EH9</f>
        <v>271767.32433778385</v>
      </c>
      <c r="EJ10" s="7">
        <f t="shared" ca="1" si="95"/>
        <v>271767.32433778385</v>
      </c>
      <c r="EK10" s="131">
        <f ca="1">+EK9+EH9-(EJ13-EI13)/4</f>
        <v>266525.78310491628</v>
      </c>
      <c r="EL10" s="5">
        <f t="shared" ca="1" si="39"/>
        <v>5571</v>
      </c>
      <c r="EM10" s="92">
        <f t="shared" ca="1" si="40"/>
        <v>121.83027834351661</v>
      </c>
      <c r="EN10">
        <f t="shared" ca="1" si="9"/>
        <v>0.55461239529188888</v>
      </c>
      <c r="EO10">
        <f t="shared" ca="1" si="41"/>
        <v>7.2964275838702693E-3</v>
      </c>
      <c r="EQ10" s="12">
        <f>+call!B48*call!$C$65/call!$B$65</f>
        <v>7.2716017245759677</v>
      </c>
      <c r="ES10" s="7" t="e">
        <f>+fof!#REF!*fof!$B$138/fof!#REF!/10</f>
        <v>#REF!</v>
      </c>
      <c r="ET10" s="7" t="e">
        <f>+fof!#REF!*fof!$C$138/fof!#REF!/10</f>
        <v>#REF!</v>
      </c>
      <c r="EU10" s="7">
        <f ca="1">+AVERAGE(OFFSET(jikasougaku!$BF$287,(ROW(Sheet1_OLD!EU10)-ROW(Sheet1_OLD!$EU$5))*3,0):OFFSET(jikasougaku!$BF$287,(ROW(Sheet1_OLD!EU10)-ROW(Sheet1_OLD!$EU$5))*3+2,0))/1000</f>
        <v>16344.555</v>
      </c>
      <c r="EV10" s="7">
        <f ca="1">+AVERAGE(OFFSET(jikasougaku!$BR$287,(ROW(Sheet1_OLD!EV10)-ROW(Sheet1_OLD!$EV$5))*3,0):OFFSET(jikasougaku!$BR$287,(ROW(Sheet1_OLD!EV10)-ROW(Sheet1_OLD!$EV$5))*3+2,0))/1000</f>
        <v>85498.029333333325</v>
      </c>
      <c r="EW10" s="7" t="e">
        <f ca="1">+AVERAGE(OFFSET(jikasougaku!$BH$287,(ROW(Sheet1_OLD!EW10)-ROW(Sheet1_OLD!EW$5))*3,0):OFFSET(jikasougaku!$BH$287,(ROW(Sheet1_OLD!EW10)-ROW(Sheet1_OLD!EW$5))*3+2,0))/1000</f>
        <v>#DIV/0!</v>
      </c>
      <c r="EX10" s="7" t="e">
        <f ca="1">+AVERAGE(OFFSET(jikasougaku!$BJ$287,(ROW(Sheet1_OLD!EX10)-ROW(Sheet1_OLD!EX$5))*3,0):OFFSET(jikasougaku!$BJ$287,(ROW(Sheet1_OLD!EX10)-ROW(Sheet1_OLD!EX$5))*3+2,0))/1000</f>
        <v>#DIV/0!</v>
      </c>
      <c r="EY10" s="7" t="e">
        <f ca="1">+AVERAGE(OFFSET(jikasougaku!$BL$287,(ROW(Sheet1_OLD!EY10)-ROW(Sheet1_OLD!EY$5))*3,0):OFFSET(jikasougaku!$BL$287,(ROW(Sheet1_OLD!EY10)-ROW(Sheet1_OLD!EY$5))*3+2,0))/1000</f>
        <v>#DIV/0!</v>
      </c>
      <c r="EZ10" s="4">
        <f t="shared" ca="1" si="10"/>
        <v>13466.121929408368</v>
      </c>
      <c r="FA10" s="64">
        <f t="shared" ca="1" si="42"/>
        <v>69153.474333333317</v>
      </c>
      <c r="FB10" s="7" t="e">
        <f t="shared" ca="1" si="11"/>
        <v>#REF!</v>
      </c>
      <c r="FC10" s="7" t="e">
        <f t="shared" ca="1" si="12"/>
        <v>#REF!</v>
      </c>
      <c r="FD10" s="1" t="e">
        <f t="shared" ca="1" si="13"/>
        <v>#REF!</v>
      </c>
      <c r="FE10" s="1" t="e">
        <f t="shared" ca="1" si="13"/>
        <v>#REF!</v>
      </c>
      <c r="FF10" t="e">
        <f t="shared" ca="1" si="43"/>
        <v>#REF!</v>
      </c>
      <c r="FG10" t="e">
        <f t="shared" ca="1" si="43"/>
        <v>#REF!</v>
      </c>
      <c r="FH10" s="83" t="e">
        <f t="shared" ca="1" si="80"/>
        <v>#REF!</v>
      </c>
      <c r="FI10" s="83" t="e">
        <f t="shared" ca="1" si="80"/>
        <v>#REF!</v>
      </c>
      <c r="FK10" s="7">
        <f>+kshotoku1631!$E14*kshotoku1722!$E$9/kshotoku1631!$E$65</f>
        <v>135844.39149408284</v>
      </c>
      <c r="FL10" s="72">
        <f t="shared" ca="1" si="44"/>
        <v>0.20014895080142972</v>
      </c>
      <c r="FM10">
        <f t="shared" ca="1" si="81"/>
        <v>2.2559000174134244E-2</v>
      </c>
      <c r="FO10" s="73">
        <f t="shared" ca="1" si="14"/>
        <v>121.83027834351661</v>
      </c>
      <c r="FP10" s="72">
        <f ca="1">+AVERAGE(OFFSET(Maikin30!$F$20,ROUNDDOWN((ROW(FP10)-ROW(FP$5))/4,0),MOD(ROW(FP10)-ROW(FP$5),4)*3):OFFSET(Maikin30!$F$20,ROUNDDOWN((ROW(FP10)-ROW(FP$5))/4,0),MOD(ROW(FP10)-ROW(FP$5),4)*3+2))</f>
        <v>116.83333333333333</v>
      </c>
      <c r="FQ10" s="5">
        <f ca="1">+AVERAGE(OFFSET(Rocho!$J$66,(ROW(FQ10)-ROW($FQ$5))*3,0):OFFSET(Rocho!$J$66,(ROW(FQ10)-ROW($FQ$5))*3+2,0))</f>
        <v>5571</v>
      </c>
      <c r="FR10" s="72" t="e">
        <f t="shared" ca="1" si="45"/>
        <v>#DIV/0!</v>
      </c>
      <c r="FS10" t="e">
        <f t="shared" ca="1" si="82"/>
        <v>#DIV/0!</v>
      </c>
      <c r="FT10" s="72"/>
      <c r="FU10" s="85" t="s">
        <v>706</v>
      </c>
      <c r="FV10" s="78">
        <f ca="1">+AVERAGE(OFFSET(Rocho!$E$6,(ROW(FV10)-ROW($FV$5))*3,0):OFFSET(Rocho!$E$6,(ROW(FV10)-ROW($FV$5))*3+2,0))/10000</f>
        <v>8529.6666666666679</v>
      </c>
      <c r="FW10" s="82">
        <f>+Rocho!AA11</f>
        <v>0</v>
      </c>
      <c r="FX10" t="e">
        <f t="shared" si="83"/>
        <v>#DIV/0!</v>
      </c>
      <c r="FZ10" s="94">
        <f t="shared" si="15"/>
        <v>138786.9637899322</v>
      </c>
      <c r="GA10" s="5">
        <f t="shared" si="46"/>
        <v>41669.744285043249</v>
      </c>
      <c r="GB10" s="7">
        <f>+('gaku-mk1131'!C13-'gaku-mk1131'!D13)*('gaku-mk1722'!$C$8-'gaku-mk1722'!$D$8)/('gaku-mk1131'!$C$64-'gaku-mk1131'!$D$64)</f>
        <v>1951.5761600879248</v>
      </c>
      <c r="GC10" s="5">
        <f t="shared" si="47"/>
        <v>8012.8356485985723</v>
      </c>
      <c r="GD10" s="5">
        <f t="shared" si="48"/>
        <v>15418.817976706125</v>
      </c>
      <c r="GE10" s="90">
        <f>+'gaku-mk1131'!H13+('gaku-mk1722'!$H$8-'gaku-mk1131'!$H$64)</f>
        <v>6556.4</v>
      </c>
      <c r="GF10" s="7">
        <f>+'gaku-mk1131'!W13*'gaku-mk1722'!$W$8/'gaku-mk1131'!$W$64</f>
        <v>64020.148975611592</v>
      </c>
      <c r="GG10" s="7">
        <f>+'gaku-mk1131'!M13*'gaku-mk1722'!$M$8/'gaku-mk1131'!$M$64</f>
        <v>38526.087583247339</v>
      </c>
      <c r="GH10" s="7">
        <f>+'gaku-mk1131'!N13*'gaku-mk1722'!$N$8/'gaku-mk1131'!$N$64</f>
        <v>37368.646839362584</v>
      </c>
      <c r="GI10" s="5">
        <f t="shared" si="49"/>
        <v>32676.955354381309</v>
      </c>
      <c r="GJ10" s="7">
        <f>+('gaku-jk1131'!C13-'gaku-jk1131'!D13)*('gaku-jk1722'!$C$8-'gaku-jk1722'!$D$8)/('gaku-jk1131'!$C$64-'gaku-jk1131'!$D$64)</f>
        <v>2189.4344051923081</v>
      </c>
      <c r="GK10" s="5">
        <f t="shared" si="50"/>
        <v>1964.9306224425989</v>
      </c>
      <c r="GL10" s="5">
        <f t="shared" si="51"/>
        <v>19267.310796904341</v>
      </c>
      <c r="GM10" s="90">
        <f>+'gaku-jk1131'!H13+('gaku-jk1722'!$H$8-'gaku-jk1131'!$H$64)</f>
        <v>4566.5</v>
      </c>
      <c r="GN10" s="7">
        <f>+'gaku-jk1131'!Z13*'gaku-jk1722'!$Z$8/'gaku-jk1131'!$Z$64</f>
        <v>72874.785004666162</v>
      </c>
      <c r="GO10" s="7">
        <f>+'gaku-jk1131'!M13*'gaku-jk1722'!$M$8/'gaku-jk1131'!$M$64</f>
        <v>19665.730425809063</v>
      </c>
      <c r="GP10" s="7">
        <f>+'gaku-jk1131'!N13*'gaku-jk1722'!$N$8/'gaku-jk1131'!$N$64</f>
        <v>24239.532886574703</v>
      </c>
      <c r="GQ10" s="9">
        <f t="shared" ca="1" si="16"/>
        <v>127.40171480144406</v>
      </c>
      <c r="GR10" s="7">
        <f t="shared" ca="1" si="17"/>
        <v>89.974999999999994</v>
      </c>
      <c r="GS10" s="9">
        <f t="shared" ca="1" si="18"/>
        <v>407.12992930086403</v>
      </c>
      <c r="GT10" s="9">
        <f t="shared" ca="1" si="19"/>
        <v>80.217797443461151</v>
      </c>
      <c r="GU10" s="7">
        <f t="shared" ca="1" si="20"/>
        <v>154.01959287531807</v>
      </c>
      <c r="GV10" s="7">
        <f t="shared" ca="1" si="20"/>
        <v>88.925831702544045</v>
      </c>
      <c r="GW10" s="7">
        <f t="shared" ca="1" si="20"/>
        <v>196.97939835916131</v>
      </c>
      <c r="GX10" s="7">
        <f t="shared" ca="1" si="20"/>
        <v>154.80599593495933</v>
      </c>
      <c r="GZ10">
        <f ca="1">+OFFSET('def-cy1131'!$C$8,ROUNDDOWN((ROW(Sheet1_OLD!HC10)-ROW(Sheet1_OLD!HC$5))/4,0),0)</f>
        <v>82.6</v>
      </c>
      <c r="HC10">
        <f ca="1">+OFFSET('def-cy1131'!$H$8,ROUNDDOWN((ROW(Sheet1_OLD!HC10)-ROW(Sheet1_OLD!HC$5))/4,0),0)</f>
        <v>161.69999999999999</v>
      </c>
      <c r="HD10">
        <f ca="1">+OFFSET('def-cy1131'!$W$8,ROUNDDOWN((ROW(Sheet1_OLD!HC10)-ROW(Sheet1_OLD!HC$5))/4,0),0)</f>
        <v>85.9</v>
      </c>
      <c r="HE10">
        <f ca="1">+OFFSET('def-cy1131'!$M$8,ROUNDDOWN((ROW(Sheet1_OLD!HC10)-ROW(Sheet1_OLD!HC$5))/4,0),0)</f>
        <v>164.7</v>
      </c>
      <c r="HF10">
        <f ca="1">+OFFSET('def-cy1131'!$N$8,ROUNDDOWN((ROW(Sheet1_OLD!HC10)-ROW(Sheet1_OLD!HC$5))/4,0),0)</f>
        <v>189.7</v>
      </c>
      <c r="HG10" s="9">
        <f t="shared" ref="HG10:HN54" ca="1" si="96">+GQ6</f>
        <v>125.92689530685922</v>
      </c>
      <c r="HH10" s="9">
        <f t="shared" ca="1" si="93"/>
        <v>86.053571428571416</v>
      </c>
      <c r="HI10" s="9">
        <f t="shared" ca="1" si="93"/>
        <v>406.40549882168108</v>
      </c>
      <c r="HJ10" s="9">
        <f t="shared" ca="1" si="93"/>
        <v>80.709931170108149</v>
      </c>
      <c r="HK10" s="9">
        <f t="shared" ca="1" si="93"/>
        <v>161.54435962680236</v>
      </c>
      <c r="HL10" s="9">
        <f t="shared" ca="1" si="93"/>
        <v>87.580039138943235</v>
      </c>
      <c r="HM10" s="9">
        <f t="shared" ca="1" si="93"/>
        <v>193.63062898814948</v>
      </c>
      <c r="HN10" s="9">
        <f t="shared" ca="1" si="93"/>
        <v>154.15315040650407</v>
      </c>
      <c r="HO10">
        <f t="shared" ca="1" si="52"/>
        <v>-2.7609044537504387E-5</v>
      </c>
      <c r="HP10">
        <f t="shared" ca="1" si="52"/>
        <v>1.6166821132890033E-4</v>
      </c>
      <c r="HQ10">
        <f t="shared" ca="1" si="52"/>
        <v>3.1824271279207953E-3</v>
      </c>
      <c r="HR10">
        <f t="shared" ca="1" si="52"/>
        <v>2.0206418232100705E-3</v>
      </c>
      <c r="HS10">
        <f t="shared" ca="1" si="52"/>
        <v>9.951316036499248E-3</v>
      </c>
      <c r="HT10">
        <f t="shared" ca="1" si="52"/>
        <v>-1.0210015222036253E-3</v>
      </c>
      <c r="HU10">
        <f t="shared" ca="1" si="52"/>
        <v>1.2910665064578865E-2</v>
      </c>
      <c r="HV10">
        <f t="shared" ca="1" si="53"/>
        <v>-8.5862731070539197E-3</v>
      </c>
      <c r="HW10">
        <f t="shared" ca="1" si="84"/>
        <v>1.8591834589742832E-2</v>
      </c>
      <c r="HX10" s="5">
        <f t="shared" ca="1" si="85"/>
        <v>118697.90306949354</v>
      </c>
      <c r="HY10" s="1" t="e">
        <f t="shared" ca="1" si="54"/>
        <v>#DIV/0!</v>
      </c>
      <c r="HZ10" t="e">
        <f t="shared" ca="1" si="86"/>
        <v>#DIV/0!</v>
      </c>
      <c r="IA10" s="5">
        <f t="shared" si="55"/>
        <v>138786.9637899322</v>
      </c>
      <c r="IB10">
        <f t="shared" ca="1" si="56"/>
        <v>116.92452874140263</v>
      </c>
      <c r="ID10" s="112">
        <v>101.43272657293549</v>
      </c>
      <c r="IE10" s="112">
        <v>100.6955658414268</v>
      </c>
      <c r="IF10">
        <f t="shared" si="57"/>
        <v>98.143584602938432</v>
      </c>
      <c r="IG10">
        <f t="shared" si="87"/>
        <v>-1.8738630591511433E-2</v>
      </c>
      <c r="IH10" s="112">
        <v>0.43588254886970551</v>
      </c>
      <c r="II10">
        <f t="shared" si="88"/>
        <v>6.9315794146626282E-3</v>
      </c>
      <c r="IK10">
        <f>+util!B8</f>
        <v>114.166666666667</v>
      </c>
      <c r="IL10">
        <f t="shared" si="89"/>
        <v>-1.0167117355438481E-2</v>
      </c>
      <c r="IM10">
        <f t="shared" si="90"/>
        <v>-6.1002704132630883E-3</v>
      </c>
      <c r="IO10" s="5">
        <f t="shared" si="58"/>
        <v>73685.565879584261</v>
      </c>
      <c r="IP10" s="1">
        <f t="shared" si="59"/>
        <v>3.1447019087038965</v>
      </c>
      <c r="IQ10" s="5">
        <f t="shared" ca="1" si="60"/>
        <v>63019.767257349158</v>
      </c>
      <c r="IR10" s="1" t="e">
        <f t="shared" ca="1" si="61"/>
        <v>#DIV/0!</v>
      </c>
      <c r="IS10" t="e">
        <f t="shared" ca="1" si="91"/>
        <v>#DIV/0!</v>
      </c>
    </row>
    <row r="11" spans="1:253" x14ac:dyDescent="0.15">
      <c r="A11" t="s">
        <v>250</v>
      </c>
      <c r="B11" s="7">
        <f>+'gaku-mk1131'!B14*'gaku-mk1722'!$B$8/'gaku-mk1131'!$B$64</f>
        <v>268578.68472482369</v>
      </c>
      <c r="C11" s="7">
        <f>+'kgaku-mk1131'!B15*'kgaku-mk1722'!B$9/'kgaku-mk1131'!B$65</f>
        <v>140114.43052872198</v>
      </c>
      <c r="D11" s="7">
        <f>+'kgaku-mk1131'!C15*'kgaku-mk1722'!C$9/'kgaku-mk1131'!C$65</f>
        <v>573.41264493460858</v>
      </c>
      <c r="E11" s="7">
        <f>+'kgaku-mk1131'!D15*'kgaku-mk1722'!D$9/'kgaku-mk1131'!D$65</f>
        <v>119.38191176470589</v>
      </c>
      <c r="F11" s="7">
        <f>+'kgaku-mk1131'!F15*'kgaku-mk1722'!F$9/'kgaku-mk1131'!F$65</f>
        <v>8278.2009268111087</v>
      </c>
      <c r="G11" s="7">
        <f>+'kgaku-mk1131'!G15*'kgaku-mk1722'!G$9/'kgaku-mk1131'!G$65</f>
        <v>12985.612758294783</v>
      </c>
      <c r="H11" s="7">
        <f>+'kgaku-mk1131'!H15*'kgaku-mk1722'!H$9/'kgaku-mk1131'!H$65</f>
        <v>51126.834822834542</v>
      </c>
      <c r="I11" s="7">
        <f>+'kgaku-mk1131'!I15*'kgaku-mk1722'!I$9/'kgaku-mk1131'!I$65</f>
        <v>66928.404950644675</v>
      </c>
      <c r="J11" s="7">
        <f>+'gaku-mk1131'!F14*'gaku-mk1722'!$F$8/'gaku-mk1131'!$F$64</f>
        <v>15518.238503504826</v>
      </c>
      <c r="K11" s="7">
        <f>+'gaku-mk1131'!G14*'gaku-mk1722'!$G$8/'gaku-mk1131'!$G$64</f>
        <v>42087.82748627504</v>
      </c>
      <c r="L11" s="7">
        <f>+'gaku-jk1131'!B14*'gaku-jk1722'!$B$8/'gaku-jk1131'!$B$64</f>
        <v>268268.23198985582</v>
      </c>
      <c r="M11" s="7">
        <f>+'kgaku-jk1131'!B15*'kgaku-jk1722'!$B$9/'kgaku-jk1131'!$B$65</f>
        <v>155253.44001828341</v>
      </c>
      <c r="N11" s="7">
        <f>+'kgaku-jk1131'!C15*'kgaku-jk1722'!C$9/'kgaku-jk1131'!C$65</f>
        <v>676.19896765092483</v>
      </c>
      <c r="O11" s="7">
        <f>+'kgaku-jk1131'!D15*'kgaku-jk1722'!D$9/'kgaku-jk1131'!D$65</f>
        <v>142.41059554256486</v>
      </c>
      <c r="P11" s="7">
        <f>+'kgaku-jk1131'!F15*'kgaku-jk1722'!F$9/'kgaku-jk1131'!F$65</f>
        <v>2027.7968477461961</v>
      </c>
      <c r="Q11" s="7">
        <f>+'kgaku-jk1131'!G15*'kgaku-jk1722'!G$9/'kgaku-jk1131'!G$65</f>
        <v>13874.565244954214</v>
      </c>
      <c r="R11" s="7">
        <f>+'kgaku-jk1131'!H15*'kgaku-jk1722'!H$9/'kgaku-jk1131'!H$65</f>
        <v>60336.329641998906</v>
      </c>
      <c r="S11" s="7">
        <f>+'kgaku-jk1131'!I15*'kgaku-jk1722'!I$9/'kgaku-jk1131'!I$65</f>
        <v>92966.024095985311</v>
      </c>
      <c r="T11" s="7">
        <f>+'gaku-jk1131'!F14*'gaku-jk1722'!$F$8/'gaku-jk1131'!$F$64</f>
        <v>19391.892042746345</v>
      </c>
      <c r="U11" s="7">
        <f>+'gaku-jk1131'!G14*'gaku-jk1722'!$G$8/'gaku-jk1131'!$G$64</f>
        <v>33138.162309281506</v>
      </c>
      <c r="V11" s="8">
        <f t="shared" si="0"/>
        <v>100.11572474782614</v>
      </c>
      <c r="W11" s="8">
        <f t="shared" si="0"/>
        <v>90.248841192968996</v>
      </c>
      <c r="X11" s="8">
        <f t="shared" si="0"/>
        <v>84.799396681513755</v>
      </c>
      <c r="Y11" s="8">
        <f t="shared" si="0"/>
        <v>83.829374710411926</v>
      </c>
      <c r="Z11" s="8">
        <f t="shared" si="0"/>
        <v>408.23620650224166</v>
      </c>
      <c r="AA11" s="8">
        <f t="shared" si="0"/>
        <v>93.592934474233573</v>
      </c>
      <c r="AB11" s="8">
        <f t="shared" si="0"/>
        <v>84.736401975711459</v>
      </c>
      <c r="AC11" s="8">
        <f t="shared" si="0"/>
        <v>71.992327951491845</v>
      </c>
      <c r="AD11" s="8">
        <f t="shared" si="0"/>
        <v>80.024365179515939</v>
      </c>
      <c r="AE11" s="8">
        <f t="shared" si="0"/>
        <v>127.00712578285267</v>
      </c>
      <c r="AF11" s="11">
        <f t="shared" ca="1" si="1"/>
        <v>90.083928571428586</v>
      </c>
      <c r="AG11" s="11">
        <f t="shared" ca="1" si="1"/>
        <v>81.702348578491964</v>
      </c>
      <c r="AH11" s="11">
        <f t="shared" ca="1" si="1"/>
        <v>83.256294058408869</v>
      </c>
      <c r="AI11" s="11">
        <f t="shared" ca="1" si="1"/>
        <v>407.12992930086403</v>
      </c>
      <c r="AJ11" s="11">
        <f t="shared" ca="1" si="1"/>
        <v>93.411295034079842</v>
      </c>
      <c r="AK11" s="11">
        <f t="shared" ca="1" si="1"/>
        <v>84.409702970297019</v>
      </c>
      <c r="AL11" s="11">
        <f t="shared" ca="1" si="1"/>
        <v>71.838174273858911</v>
      </c>
      <c r="AM11" s="11">
        <f t="shared" ca="1" si="1"/>
        <v>80.217797443461151</v>
      </c>
      <c r="AN11" s="11">
        <f t="shared" ca="1" si="1"/>
        <v>127.40171480144406</v>
      </c>
      <c r="AO11" s="9">
        <f ca="1">+OFFSET('kdef-cy1131'!B$9,ROUNDDOWN((ROW(Sheet1_OLD!AO11)-ROW(Sheet1_OLD!AO$5))/4,0),0)</f>
        <v>82.7</v>
      </c>
      <c r="AP11" s="9">
        <f ca="1">+OFFSET('kdef-cy1131'!C$9,ROUNDDOWN((ROW(Sheet1_OLD!AP11)-ROW(Sheet1_OLD!AP$5))/4,0),0)</f>
        <v>98.8</v>
      </c>
      <c r="AQ11" s="9">
        <f ca="1">+OFFSET('kdef-cy1131'!D$9,ROUNDDOWN((ROW(Sheet1_OLD!AQ11)-ROW(Sheet1_OLD!AQ$5))/4,0),0)</f>
        <v>80.5</v>
      </c>
      <c r="AR11" s="9">
        <f ca="1">+OFFSET('kdef-cy1131'!F$9,ROUNDDOWN((ROW(Sheet1_OLD!AR11)-ROW(Sheet1_OLD!AR$5))/4,0),0)</f>
        <v>168.6</v>
      </c>
      <c r="AS11" s="9">
        <f ca="1">+OFFSET('kdef-cy1131'!G$9,ROUNDDOWN((ROW(Sheet1_OLD!AS11)-ROW(Sheet1_OLD!AS$5))/4,0),0)</f>
        <v>84.3</v>
      </c>
      <c r="AT11" s="9">
        <f ca="1">+OFFSET('kdef-cy1131'!H$9,ROUNDDOWN((ROW(Sheet1_OLD!AT11)-ROW(Sheet1_OLD!AT$5))/4,0),0)</f>
        <v>87.8</v>
      </c>
      <c r="AU11" s="9">
        <f ca="1">+OFFSET('kdef-cy1131'!I$9,ROUNDDOWN((ROW(Sheet1_OLD!AU11)-ROW(Sheet1_OLD!AU$5))/4,0),0)</f>
        <v>69.599999999999994</v>
      </c>
      <c r="AV11" s="9">
        <f ca="1">+OFFSET('def-cy1131'!$F$8,ROUNDDOWN((ROW(Sheet1_OLD!AV11)-ROW(Sheet1_OLD!AV$5))/4,0),0)</f>
        <v>81.5</v>
      </c>
      <c r="AW11" s="9">
        <f ca="1">+OFFSET('def-cy1131'!$G$8,ROUNDDOWN((ROW(Sheet1_OLD!AW11)-ROW(Sheet1_OLD!AW$5))/4,0),0)</f>
        <v>112.3</v>
      </c>
      <c r="AX11" s="9">
        <f t="shared" ca="1" si="94"/>
        <v>86.162499999999994</v>
      </c>
      <c r="AY11" s="9">
        <f t="shared" ca="1" si="92"/>
        <v>73.35018541409147</v>
      </c>
      <c r="AZ11" s="9">
        <f t="shared" ca="1" si="92"/>
        <v>79.326183282980864</v>
      </c>
      <c r="BA11" s="9">
        <f t="shared" ca="1" si="92"/>
        <v>406.40549882168108</v>
      </c>
      <c r="BB11" s="9">
        <f t="shared" ca="1" si="92"/>
        <v>90.308666017526761</v>
      </c>
      <c r="BC11" s="9">
        <f t="shared" ca="1" si="92"/>
        <v>79.795049504950484</v>
      </c>
      <c r="BD11" s="9">
        <f t="shared" ca="1" si="92"/>
        <v>68.741701244813271</v>
      </c>
      <c r="BE11" s="9">
        <f t="shared" ca="1" si="92"/>
        <v>80.709931170108149</v>
      </c>
      <c r="BF11" s="9">
        <f t="shared" ca="1" si="92"/>
        <v>125.92689530685922</v>
      </c>
      <c r="BG11">
        <f t="shared" ca="1" si="62"/>
        <v>-2.032357754250045E-4</v>
      </c>
      <c r="BH11">
        <f t="shared" ca="1" si="63"/>
        <v>-1.6929528020531056E-4</v>
      </c>
      <c r="BI11">
        <f t="shared" ca="1" si="64"/>
        <v>6.2353585658461795E-4</v>
      </c>
      <c r="BJ11">
        <f t="shared" ca="1" si="64"/>
        <v>1.8986785073685016E-3</v>
      </c>
      <c r="BK11">
        <f t="shared" ca="1" si="64"/>
        <v>2.4954668833702645E-3</v>
      </c>
      <c r="BL11" s="13">
        <f t="shared" ca="1" si="65"/>
        <v>4.6451501916930683E-3</v>
      </c>
      <c r="BM11">
        <f t="shared" ca="1" si="66"/>
        <v>1.0855260669048745E-2</v>
      </c>
      <c r="BN11">
        <f t="shared" ca="1" si="22"/>
        <v>4.2721150812668647E-3</v>
      </c>
      <c r="BO11" s="13">
        <f t="shared" ca="1" si="23"/>
        <v>1.512737575031561E-2</v>
      </c>
      <c r="BP11">
        <f t="shared" ca="1" si="67"/>
        <v>8.9786032759216067E-3</v>
      </c>
      <c r="BQ11">
        <f t="shared" ca="1" si="68"/>
        <v>3.9497662887275683E-3</v>
      </c>
      <c r="BR11">
        <f t="shared" ca="1" si="69"/>
        <v>1.5544404362084437E-3</v>
      </c>
      <c r="BS11" s="13">
        <f t="shared" ca="1" si="70"/>
        <v>1.4482810000857618E-2</v>
      </c>
      <c r="BT11" s="5">
        <f t="shared" si="24"/>
        <v>33138.162309281506</v>
      </c>
      <c r="BU11" s="5">
        <f t="shared" ca="1" si="25"/>
        <v>169891.43360213868</v>
      </c>
      <c r="BV11" s="5">
        <f t="shared" ca="1" si="26"/>
        <v>16540.355081655856</v>
      </c>
      <c r="BW11" s="5">
        <f t="shared" ca="1" si="71"/>
        <v>48624.940077438871</v>
      </c>
      <c r="BX11" s="5">
        <f t="shared" si="27"/>
        <v>42087.82748627504</v>
      </c>
      <c r="BY11" s="5">
        <f t="shared" si="28"/>
        <v>131494.8832649439</v>
      </c>
      <c r="BZ11" s="5">
        <f t="shared" si="29"/>
        <v>23796.439430315935</v>
      </c>
      <c r="CA11" s="5">
        <f t="shared" si="30"/>
        <v>65884.266916590976</v>
      </c>
      <c r="CB11" s="9">
        <f t="shared" si="3"/>
        <v>127.00712578285267</v>
      </c>
      <c r="CC11" s="9">
        <f t="shared" ca="1" si="3"/>
        <v>77.399360566281416</v>
      </c>
      <c r="CD11" s="9">
        <f t="shared" ca="1" si="3"/>
        <v>143.86897568303999</v>
      </c>
      <c r="CE11" s="9">
        <f t="shared" ca="1" si="3"/>
        <v>135.49480330806645</v>
      </c>
      <c r="CF11" s="5"/>
      <c r="CG11" s="5">
        <f t="shared" si="31"/>
        <v>78.4149722486804</v>
      </c>
      <c r="CH11" s="5">
        <f t="shared" ca="1" si="72"/>
        <v>77.399360566281416</v>
      </c>
      <c r="CI11" s="5">
        <f t="shared" si="32"/>
        <v>111.09610205813192</v>
      </c>
      <c r="CJ11" s="5">
        <f t="shared" ca="1" si="73"/>
        <v>143.86897568303999</v>
      </c>
      <c r="CK11" s="5">
        <f t="shared" si="74"/>
        <v>120.76037722846355</v>
      </c>
      <c r="CL11" s="5">
        <f t="shared" ca="1" si="75"/>
        <v>135.49480330806645</v>
      </c>
      <c r="CM11" s="5"/>
      <c r="CN11" s="1" t="e">
        <f t="shared" si="4"/>
        <v>#DIV/0!</v>
      </c>
      <c r="CO11" s="1" t="e">
        <f t="shared" si="5"/>
        <v>#DIV/0!</v>
      </c>
      <c r="CP11" s="1" t="e">
        <f t="shared" ca="1" si="5"/>
        <v>#DIV/0!</v>
      </c>
      <c r="CQ11" s="1" t="e">
        <f t="shared" ca="1" si="5"/>
        <v>#DIV/0!</v>
      </c>
      <c r="CR11" s="1" t="e">
        <f t="shared" ca="1" si="5"/>
        <v>#DIV/0!</v>
      </c>
      <c r="CS11" s="83" t="e">
        <f t="shared" si="76"/>
        <v>#DIV/0!</v>
      </c>
      <c r="CT11" s="83" t="e">
        <f t="shared" si="76"/>
        <v>#DIV/0!</v>
      </c>
      <c r="CU11" s="83" t="e">
        <f t="shared" ca="1" si="33"/>
        <v>#DIV/0!</v>
      </c>
      <c r="CV11" s="83" t="e">
        <f t="shared" ca="1" si="33"/>
        <v>#DIV/0!</v>
      </c>
      <c r="CW11" s="83" t="e">
        <f t="shared" ca="1" si="33"/>
        <v>#DIV/0!</v>
      </c>
      <c r="CX11" s="83">
        <f t="shared" si="77"/>
        <v>5.4278312558403265E-3</v>
      </c>
      <c r="CY11" s="83">
        <f t="shared" si="34"/>
        <v>-4.0322010836027437E-3</v>
      </c>
      <c r="CZ11" s="83">
        <f t="shared" ca="1" si="34"/>
        <v>9.3089516969127335E-3</v>
      </c>
      <c r="DA11" s="83">
        <f t="shared" ca="1" si="34"/>
        <v>4.3404045360934568E-4</v>
      </c>
      <c r="DB11" s="83">
        <f t="shared" ca="1" si="34"/>
        <v>-2.4252868712095121E-3</v>
      </c>
      <c r="DC11" s="5"/>
      <c r="DD11" s="86">
        <f t="shared" si="78"/>
        <v>1986</v>
      </c>
      <c r="DE11" s="5"/>
      <c r="DF11" s="5"/>
      <c r="DG11" s="5"/>
      <c r="DH11" s="5"/>
      <c r="DI11" s="117">
        <v>240234.9</v>
      </c>
      <c r="DJ11" s="118">
        <v>9176.4</v>
      </c>
      <c r="DK11" s="5">
        <v>168350.3</v>
      </c>
      <c r="DL11" s="5">
        <v>10334.5</v>
      </c>
      <c r="DM11" s="90">
        <f t="shared" si="35"/>
        <v>266581.08096557076</v>
      </c>
      <c r="DN11" s="90">
        <f t="shared" si="35"/>
        <v>4404.5140222743366</v>
      </c>
      <c r="DO11" s="90">
        <f t="shared" si="35"/>
        <v>262798.94080507604</v>
      </c>
      <c r="DP11" s="90">
        <f t="shared" si="35"/>
        <v>6505.099346937086</v>
      </c>
      <c r="DQ11" s="7">
        <f t="shared" si="79"/>
        <v>540289.63513985823</v>
      </c>
      <c r="DR11" s="90">
        <f t="shared" si="6"/>
        <v>70515.479087736458</v>
      </c>
      <c r="DS11" s="90">
        <f t="shared" si="6"/>
        <v>15536.839082208375</v>
      </c>
      <c r="DT11" s="90">
        <f t="shared" si="6"/>
        <v>54919.774194860147</v>
      </c>
      <c r="DU11">
        <v>71561.8</v>
      </c>
      <c r="DV11">
        <v>15536.9</v>
      </c>
      <c r="DW11">
        <v>56024.9</v>
      </c>
      <c r="DX11" s="5">
        <f t="shared" si="36"/>
        <v>451543.47248346382</v>
      </c>
      <c r="DY11" s="9">
        <f ca="1">+AVERAGE(OFFSET($CE$5,(ROW(DY11)-ROW($DY$5))*4,0):OFFSET($CE$5,(ROW(DY11)-ROW($DY$5))*4+3,0))</f>
        <v>133.64183498272644</v>
      </c>
      <c r="DZ11" s="101">
        <f t="shared" si="7"/>
        <v>107.44021215043395</v>
      </c>
      <c r="EA11" s="101">
        <f>+'def-cy1131'!B14</f>
        <v>94.5</v>
      </c>
      <c r="EB11" s="5">
        <f t="shared" ca="1" si="37"/>
        <v>337875.83995821892</v>
      </c>
      <c r="EF11" s="90">
        <f t="shared" si="8"/>
        <v>42087.82748627504</v>
      </c>
      <c r="EG11" s="1">
        <f>+'gaku-mk1131'!G14</f>
        <v>41092.9</v>
      </c>
      <c r="EH11" s="5">
        <f t="shared" ca="1" si="38"/>
        <v>7765.5796493136449</v>
      </c>
      <c r="EI11" s="7">
        <f t="shared" ca="1" si="95"/>
        <v>279437.1398285735</v>
      </c>
      <c r="EJ11" s="7">
        <f t="shared" ca="1" si="95"/>
        <v>279437.1398285735</v>
      </c>
      <c r="EK11" s="7">
        <f ca="1">+EK10+EH10-(EJ13-EI13)/4</f>
        <v>268954.05736283836</v>
      </c>
      <c r="EL11" s="5">
        <f t="shared" ca="1" si="39"/>
        <v>5587</v>
      </c>
      <c r="EM11" s="92">
        <f t="shared" ca="1" si="40"/>
        <v>121.48268839103869</v>
      </c>
      <c r="EN11">
        <f t="shared" ca="1" si="9"/>
        <v>0.55157118394108373</v>
      </c>
      <c r="EO11">
        <f t="shared" ca="1" si="41"/>
        <v>-5.4985792056987289E-3</v>
      </c>
      <c r="EQ11" s="12">
        <f>+call!B49*call!$C$65/call!$B$65</f>
        <v>7.4052542279382454</v>
      </c>
      <c r="ES11" s="7" t="e">
        <f>+fof!#REF!*fof!$B$138/fof!#REF!/10</f>
        <v>#REF!</v>
      </c>
      <c r="ET11" s="7" t="e">
        <f>+fof!#REF!*fof!$C$138/fof!#REF!/10</f>
        <v>#REF!</v>
      </c>
      <c r="EU11" s="7">
        <f ca="1">+AVERAGE(OFFSET(jikasougaku!$BF$287,(ROW(Sheet1_OLD!EU11)-ROW(Sheet1_OLD!$EU$5))*3,0):OFFSET(jikasougaku!$BF$287,(ROW(Sheet1_OLD!EU11)-ROW(Sheet1_OLD!$EU$5))*3+2,0))/1000</f>
        <v>16916.332999999999</v>
      </c>
      <c r="EV11" s="7">
        <f ca="1">+AVERAGE(OFFSET(jikasougaku!$BR$287,(ROW(Sheet1_OLD!EV11)-ROW(Sheet1_OLD!$EV$5))*3,0):OFFSET(jikasougaku!$BR$287,(ROW(Sheet1_OLD!EV11)-ROW(Sheet1_OLD!$EV$5))*3+2,0))/1000</f>
        <v>87821.782333333322</v>
      </c>
      <c r="EW11" s="7" t="e">
        <f ca="1">+AVERAGE(OFFSET(jikasougaku!$BH$287,(ROW(Sheet1_OLD!EW11)-ROW(Sheet1_OLD!EW$5))*3,0):OFFSET(jikasougaku!$BH$287,(ROW(Sheet1_OLD!EW11)-ROW(Sheet1_OLD!EW$5))*3+2,0))/1000</f>
        <v>#DIV/0!</v>
      </c>
      <c r="EX11" s="7" t="e">
        <f ca="1">+AVERAGE(OFFSET(jikasougaku!$BJ$287,(ROW(Sheet1_OLD!EX11)-ROW(Sheet1_OLD!EX$5))*3,0):OFFSET(jikasougaku!$BJ$287,(ROW(Sheet1_OLD!EX11)-ROW(Sheet1_OLD!EX$5))*3+2,0))/1000</f>
        <v>#DIV/0!</v>
      </c>
      <c r="EY11" s="7" t="e">
        <f ca="1">+AVERAGE(OFFSET(jikasougaku!$BL$287,(ROW(Sheet1_OLD!EY11)-ROW(Sheet1_OLD!EY$5))*3,0):OFFSET(jikasougaku!$BL$287,(ROW(Sheet1_OLD!EY11)-ROW(Sheet1_OLD!EY$5))*3+2,0))/1000</f>
        <v>#DIV/0!</v>
      </c>
      <c r="EZ11" s="4">
        <f t="shared" ca="1" si="10"/>
        <v>13937.204333582311</v>
      </c>
      <c r="FA11" s="64">
        <f t="shared" ca="1" si="42"/>
        <v>70905.449333333323</v>
      </c>
      <c r="FB11" s="7" t="e">
        <f t="shared" ca="1" si="11"/>
        <v>#REF!</v>
      </c>
      <c r="FC11" s="7" t="e">
        <f t="shared" ca="1" si="12"/>
        <v>#REF!</v>
      </c>
      <c r="FD11" s="1" t="e">
        <f t="shared" ca="1" si="13"/>
        <v>#REF!</v>
      </c>
      <c r="FE11" s="1" t="e">
        <f t="shared" ca="1" si="13"/>
        <v>#REF!</v>
      </c>
      <c r="FF11" t="e">
        <f t="shared" ca="1" si="43"/>
        <v>#REF!</v>
      </c>
      <c r="FG11" t="e">
        <f t="shared" ca="1" si="43"/>
        <v>#REF!</v>
      </c>
      <c r="FH11" s="83" t="e">
        <f t="shared" ca="1" si="80"/>
        <v>#REF!</v>
      </c>
      <c r="FI11" s="83" t="e">
        <f t="shared" ca="1" si="80"/>
        <v>#REF!</v>
      </c>
      <c r="FK11" s="7">
        <f>+kshotoku1631!$E15*kshotoku1722!$E$9/kshotoku1631!$E$65</f>
        <v>137334.59218617922</v>
      </c>
      <c r="FL11" s="72">
        <f t="shared" ca="1" si="44"/>
        <v>0.2023423905641514</v>
      </c>
      <c r="FM11">
        <f t="shared" ca="1" si="81"/>
        <v>1.0899421934468464E-2</v>
      </c>
      <c r="FO11" s="73">
        <f t="shared" ca="1" si="14"/>
        <v>121.48268839103869</v>
      </c>
      <c r="FP11" s="72">
        <f ca="1">+AVERAGE(OFFSET(Maikin30!$F$20,ROUNDDOWN((ROW(FP11)-ROW(FP$5))/4,0),MOD(ROW(FP11)-ROW(FP$5),4)*3):OFFSET(Maikin30!$F$20,ROUNDDOWN((ROW(FP11)-ROW(FP$5))/4,0),MOD(ROW(FP11)-ROW(FP$5),4)*3+2))</f>
        <v>116.5</v>
      </c>
      <c r="FQ11" s="5">
        <f ca="1">+AVERAGE(OFFSET(Rocho!$J$66,(ROW(FQ11)-ROW($FQ$5))*3,0):OFFSET(Rocho!$J$66,(ROW(FQ11)-ROW($FQ$5))*3+2,0))</f>
        <v>5587</v>
      </c>
      <c r="FR11" s="72" t="e">
        <f t="shared" ca="1" si="45"/>
        <v>#DIV/0!</v>
      </c>
      <c r="FS11" t="e">
        <f t="shared" ca="1" si="82"/>
        <v>#DIV/0!</v>
      </c>
      <c r="FT11" s="72"/>
      <c r="FU11" s="85" t="s">
        <v>707</v>
      </c>
      <c r="FV11" s="78">
        <f ca="1">+AVERAGE(OFFSET(Rocho!$E$6,(ROW(FV11)-ROW($FV$5))*3,0):OFFSET(Rocho!$E$6,(ROW(FV11)-ROW($FV$5))*3+2,0))/10000</f>
        <v>8550.3333333333321</v>
      </c>
      <c r="FW11" s="82">
        <f>+Rocho!AA12</f>
        <v>0</v>
      </c>
      <c r="FX11" t="e">
        <f t="shared" si="83"/>
        <v>#DIV/0!</v>
      </c>
      <c r="FZ11" s="94">
        <f t="shared" si="15"/>
        <v>137924.45312895044</v>
      </c>
      <c r="GA11" s="5">
        <f t="shared" si="46"/>
        <v>42087.82748627504</v>
      </c>
      <c r="GB11" s="7">
        <f>+('gaku-mk1131'!C14-'gaku-mk1131'!D14)*('gaku-mk1722'!$C$8-'gaku-mk1722'!$D$8)/('gaku-mk1131'!$C$64-'gaku-mk1131'!$D$64)</f>
        <v>1989.6481911926276</v>
      </c>
      <c r="GC11" s="5">
        <f t="shared" si="47"/>
        <v>8278.2009268111087</v>
      </c>
      <c r="GD11" s="5">
        <f t="shared" si="48"/>
        <v>15518.238503504826</v>
      </c>
      <c r="GE11" s="90">
        <f>+'gaku-mk1131'!H14+('gaku-mk1722'!$H$8-'gaku-mk1131'!$H$64)</f>
        <v>2042.2000000000003</v>
      </c>
      <c r="GF11" s="7">
        <f>+'gaku-mk1131'!W14*'gaku-mk1722'!$W$8/'gaku-mk1131'!$W$64</f>
        <v>65217.024886678351</v>
      </c>
      <c r="GG11" s="7">
        <f>+'gaku-mk1131'!M14*'gaku-mk1722'!$M$8/'gaku-mk1131'!$M$64</f>
        <v>40228.141004286808</v>
      </c>
      <c r="GH11" s="7">
        <f>+'gaku-mk1131'!N14*'gaku-mk1722'!$N$8/'gaku-mk1131'!$N$64</f>
        <v>37436.827869798362</v>
      </c>
      <c r="GI11" s="5">
        <f t="shared" si="49"/>
        <v>33138.162309281506</v>
      </c>
      <c r="GJ11" s="7">
        <f>+('gaku-jk1131'!C14-'gaku-jk1131'!D14)*('gaku-jk1722'!$C$8-'gaku-jk1722'!$D$8)/('gaku-jk1131'!$C$64-'gaku-jk1131'!$D$64)</f>
        <v>2217.7375023784043</v>
      </c>
      <c r="GK11" s="5">
        <f t="shared" si="50"/>
        <v>2027.7968477461961</v>
      </c>
      <c r="GL11" s="5">
        <f t="shared" si="51"/>
        <v>19391.892042746345</v>
      </c>
      <c r="GM11" s="90">
        <f>+'gaku-jk1131'!H14+('gaku-jk1722'!$H$8-'gaku-jk1131'!$H$64)</f>
        <v>2268</v>
      </c>
      <c r="GN11" s="7">
        <f>+'gaku-jk1131'!Z14*'gaku-jk1722'!$Z$8/'gaku-jk1131'!$Z$64</f>
        <v>73874.023795778427</v>
      </c>
      <c r="GO11" s="7">
        <f>+'gaku-jk1131'!M14*'gaku-jk1722'!$M$8/'gaku-jk1131'!$M$64</f>
        <v>20222.075387047411</v>
      </c>
      <c r="GP11" s="7">
        <f>+'gaku-jk1131'!N14*'gaku-jk1722'!$N$8/'gaku-jk1131'!$N$64</f>
        <v>24285.257491904966</v>
      </c>
      <c r="GQ11" s="9">
        <f t="shared" ca="1" si="16"/>
        <v>127.40171480144406</v>
      </c>
      <c r="GR11" s="7">
        <f t="shared" ca="1" si="17"/>
        <v>89.974999999999994</v>
      </c>
      <c r="GS11" s="9">
        <f t="shared" ca="1" si="18"/>
        <v>407.12992930086403</v>
      </c>
      <c r="GT11" s="9">
        <f t="shared" ca="1" si="19"/>
        <v>80.217797443461151</v>
      </c>
      <c r="GU11" s="7">
        <f t="shared" ca="1" si="20"/>
        <v>154.01959287531807</v>
      </c>
      <c r="GV11" s="7">
        <f t="shared" ca="1" si="20"/>
        <v>88.925831702544045</v>
      </c>
      <c r="GW11" s="7">
        <f t="shared" ca="1" si="20"/>
        <v>196.97939835916131</v>
      </c>
      <c r="GX11" s="7">
        <f t="shared" ca="1" si="20"/>
        <v>154.80599593495933</v>
      </c>
      <c r="GZ11">
        <f ca="1">+OFFSET('def-cy1131'!$C$8,ROUNDDOWN((ROW(Sheet1_OLD!HC11)-ROW(Sheet1_OLD!HC$5))/4,0),0)</f>
        <v>82.6</v>
      </c>
      <c r="HC11">
        <f ca="1">+OFFSET('def-cy1131'!$H$8,ROUNDDOWN((ROW(Sheet1_OLD!HC11)-ROW(Sheet1_OLD!HC$5))/4,0),0)</f>
        <v>161.69999999999999</v>
      </c>
      <c r="HD11">
        <f ca="1">+OFFSET('def-cy1131'!$W$8,ROUNDDOWN((ROW(Sheet1_OLD!HC11)-ROW(Sheet1_OLD!HC$5))/4,0),0)</f>
        <v>85.9</v>
      </c>
      <c r="HE11">
        <f ca="1">+OFFSET('def-cy1131'!$M$8,ROUNDDOWN((ROW(Sheet1_OLD!HC11)-ROW(Sheet1_OLD!HC$5))/4,0),0)</f>
        <v>164.7</v>
      </c>
      <c r="HF11">
        <f ca="1">+OFFSET('def-cy1131'!$N$8,ROUNDDOWN((ROW(Sheet1_OLD!HC11)-ROW(Sheet1_OLD!HC$5))/4,0),0)</f>
        <v>189.7</v>
      </c>
      <c r="HG11" s="9">
        <f t="shared" ca="1" si="96"/>
        <v>125.92689530685922</v>
      </c>
      <c r="HH11" s="9">
        <f t="shared" ca="1" si="93"/>
        <v>86.053571428571416</v>
      </c>
      <c r="HI11" s="9">
        <f t="shared" ca="1" si="93"/>
        <v>406.40549882168108</v>
      </c>
      <c r="HJ11" s="9">
        <f t="shared" ca="1" si="93"/>
        <v>80.709931170108149</v>
      </c>
      <c r="HK11" s="9">
        <f t="shared" ca="1" si="93"/>
        <v>161.54435962680236</v>
      </c>
      <c r="HL11" s="9">
        <f t="shared" ca="1" si="93"/>
        <v>87.580039138943235</v>
      </c>
      <c r="HM11" s="9">
        <f t="shared" ca="1" si="93"/>
        <v>193.63062898814948</v>
      </c>
      <c r="HN11" s="9">
        <f t="shared" ca="1" si="93"/>
        <v>154.15315040650407</v>
      </c>
      <c r="HO11">
        <f t="shared" ca="1" si="52"/>
        <v>4.1938998711966904E-3</v>
      </c>
      <c r="HP11">
        <f t="shared" ca="1" si="52"/>
        <v>1.7587599832740664E-4</v>
      </c>
      <c r="HQ11">
        <f t="shared" ca="1" si="52"/>
        <v>1.844933317632444E-3</v>
      </c>
      <c r="HR11">
        <f t="shared" ca="1" si="52"/>
        <v>7.2607813764088622E-4</v>
      </c>
      <c r="HS11">
        <f t="shared" ca="1" si="52"/>
        <v>-2.6812667394408022E-2</v>
      </c>
      <c r="HT11">
        <f t="shared" ca="1" si="52"/>
        <v>6.3194332942455083E-3</v>
      </c>
      <c r="HU11">
        <f t="shared" ca="1" si="52"/>
        <v>7.7789669972144872E-3</v>
      </c>
      <c r="HV11">
        <f t="shared" ca="1" si="53"/>
        <v>-5.0898628961172567E-4</v>
      </c>
      <c r="HW11">
        <f t="shared" ca="1" si="84"/>
        <v>-6.2824660677623257E-3</v>
      </c>
      <c r="HX11" s="5">
        <f t="shared" ca="1" si="85"/>
        <v>117952.18752114491</v>
      </c>
      <c r="HY11" s="1" t="e">
        <f t="shared" ca="1" si="54"/>
        <v>#DIV/0!</v>
      </c>
      <c r="HZ11" t="e">
        <f t="shared" ca="1" si="86"/>
        <v>#DIV/0!</v>
      </c>
      <c r="IA11" s="5">
        <f t="shared" si="55"/>
        <v>137924.45312895044</v>
      </c>
      <c r="IB11">
        <f t="shared" ca="1" si="56"/>
        <v>116.93250971222994</v>
      </c>
      <c r="ID11" s="112">
        <v>100.48098101668663</v>
      </c>
      <c r="IE11" s="112">
        <v>99.798616905873743</v>
      </c>
      <c r="IF11">
        <f t="shared" si="57"/>
        <v>98.264653538588774</v>
      </c>
      <c r="IG11">
        <f t="shared" si="87"/>
        <v>1.2328296626456332E-3</v>
      </c>
      <c r="IH11" s="112">
        <v>0.43199991128812099</v>
      </c>
      <c r="II11">
        <f t="shared" si="88"/>
        <v>-8.9474408399476766E-3</v>
      </c>
      <c r="IK11">
        <f>+util!B9</f>
        <v>114.566666666667</v>
      </c>
      <c r="IL11">
        <f t="shared" si="89"/>
        <v>3.4975261535081883E-3</v>
      </c>
      <c r="IM11">
        <f t="shared" si="90"/>
        <v>2.0985156921049129E-3</v>
      </c>
      <c r="IO11" s="5">
        <f t="shared" si="58"/>
        <v>72040.186212359418</v>
      </c>
      <c r="IP11" s="1">
        <f t="shared" si="59"/>
        <v>3.0273514835409547</v>
      </c>
      <c r="IQ11" s="5">
        <f t="shared" ca="1" si="60"/>
        <v>61608.346891424626</v>
      </c>
      <c r="IR11" s="1" t="e">
        <f t="shared" ca="1" si="61"/>
        <v>#DIV/0!</v>
      </c>
      <c r="IS11" t="e">
        <f t="shared" ca="1" si="91"/>
        <v>#DIV/0!</v>
      </c>
    </row>
    <row r="12" spans="1:253" x14ac:dyDescent="0.15">
      <c r="A12" t="s">
        <v>251</v>
      </c>
      <c r="B12" s="7">
        <f>+'gaku-mk1131'!B15*'gaku-mk1722'!$B$8/'gaku-mk1131'!$B$64</f>
        <v>273186.54726014246</v>
      </c>
      <c r="C12" s="7">
        <f>+'kgaku-mk1131'!B16*'kgaku-mk1722'!B$9/'kgaku-mk1131'!B$65</f>
        <v>142501.03702051705</v>
      </c>
      <c r="D12" s="7">
        <f>+'kgaku-mk1131'!C16*'kgaku-mk1722'!C$9/'kgaku-mk1131'!C$65</f>
        <v>564.98756978333006</v>
      </c>
      <c r="E12" s="7">
        <f>+'kgaku-mk1131'!D16*'kgaku-mk1722'!D$9/'kgaku-mk1131'!D$65</f>
        <v>98.063713235294131</v>
      </c>
      <c r="F12" s="7">
        <f>+'kgaku-mk1131'!F16*'kgaku-mk1722'!F$9/'kgaku-mk1131'!F$65</f>
        <v>8117.8779874958764</v>
      </c>
      <c r="G12" s="7">
        <f>+'kgaku-mk1131'!G16*'kgaku-mk1722'!G$9/'kgaku-mk1131'!G$65</f>
        <v>13397.599773168182</v>
      </c>
      <c r="H12" s="7">
        <f>+'kgaku-mk1131'!H16*'kgaku-mk1722'!H$9/'kgaku-mk1131'!H$65</f>
        <v>52072.450980635214</v>
      </c>
      <c r="I12" s="7">
        <f>+'kgaku-mk1131'!I16*'kgaku-mk1722'!I$9/'kgaku-mk1131'!I$65</f>
        <v>68064.47130987572</v>
      </c>
      <c r="J12" s="7">
        <f>+'gaku-mk1131'!F15*'gaku-mk1722'!$F$8/'gaku-mk1131'!$F$64</f>
        <v>14992.348126487899</v>
      </c>
      <c r="K12" s="7">
        <f>+'gaku-mk1131'!G15*'gaku-mk1722'!$G$8/'gaku-mk1131'!$G$64</f>
        <v>42840.008532293221</v>
      </c>
      <c r="L12" s="7">
        <f>+'gaku-jk1131'!B15*'gaku-jk1722'!$B$8/'gaku-jk1131'!$B$64</f>
        <v>270226.42862153886</v>
      </c>
      <c r="M12" s="7">
        <f>+'kgaku-jk1131'!B16*'kgaku-jk1722'!$B$9/'kgaku-jk1131'!$B$65</f>
        <v>156525.18647802077</v>
      </c>
      <c r="N12" s="7">
        <f>+'kgaku-jk1131'!C16*'kgaku-jk1722'!C$9/'kgaku-jk1131'!C$65</f>
        <v>660.38722708473597</v>
      </c>
      <c r="O12" s="7">
        <f>+'kgaku-jk1131'!D16*'kgaku-jk1722'!D$9/'kgaku-jk1131'!D$65</f>
        <v>117.30186335403728</v>
      </c>
      <c r="P12" s="7">
        <f>+'kgaku-jk1131'!F16*'kgaku-jk1722'!F$9/'kgaku-jk1131'!F$65</f>
        <v>1989.0280751889597</v>
      </c>
      <c r="Q12" s="7">
        <f>+'kgaku-jk1131'!G16*'kgaku-jk1722'!G$9/'kgaku-jk1131'!G$65</f>
        <v>14210.184098043166</v>
      </c>
      <c r="R12" s="7">
        <f>+'kgaku-jk1131'!H16*'kgaku-jk1722'!H$9/'kgaku-jk1131'!H$65</f>
        <v>61081.435162191367</v>
      </c>
      <c r="S12" s="7">
        <f>+'kgaku-jk1131'!I16*'kgaku-jk1722'!I$9/'kgaku-jk1131'!I$65</f>
        <v>93381.40915663178</v>
      </c>
      <c r="T12" s="7">
        <f>+'gaku-jk1131'!F15*'gaku-jk1722'!$F$8/'gaku-jk1131'!$F$64</f>
        <v>18542.103595038188</v>
      </c>
      <c r="U12" s="7">
        <f>+'gaku-jk1131'!G15*'gaku-jk1722'!$G$8/'gaku-jk1131'!$G$64</f>
        <v>33656.184613698395</v>
      </c>
      <c r="V12" s="8">
        <f t="shared" si="0"/>
        <v>101.09542158911087</v>
      </c>
      <c r="W12" s="8">
        <f t="shared" si="0"/>
        <v>91.04032406984355</v>
      </c>
      <c r="X12" s="8">
        <f t="shared" si="0"/>
        <v>85.553982059503866</v>
      </c>
      <c r="Y12" s="8">
        <f t="shared" si="0"/>
        <v>83.599450538412086</v>
      </c>
      <c r="Z12" s="8">
        <f t="shared" si="0"/>
        <v>408.13290112683143</v>
      </c>
      <c r="AA12" s="8">
        <f t="shared" si="0"/>
        <v>94.281676301527412</v>
      </c>
      <c r="AB12" s="8">
        <f t="shared" si="0"/>
        <v>85.250863609156653</v>
      </c>
      <c r="AC12" s="8">
        <f t="shared" si="0"/>
        <v>72.888674442370956</v>
      </c>
      <c r="AD12" s="8">
        <f t="shared" si="0"/>
        <v>80.855702534742647</v>
      </c>
      <c r="AE12" s="8">
        <f t="shared" si="0"/>
        <v>127.2871807188059</v>
      </c>
      <c r="AF12" s="11">
        <f t="shared" ca="1" si="1"/>
        <v>90.083928571428586</v>
      </c>
      <c r="AG12" s="11">
        <f t="shared" ca="1" si="1"/>
        <v>81.702348578491964</v>
      </c>
      <c r="AH12" s="11">
        <f t="shared" ca="1" si="1"/>
        <v>83.256294058408869</v>
      </c>
      <c r="AI12" s="11">
        <f t="shared" ca="1" si="1"/>
        <v>407.12992930086403</v>
      </c>
      <c r="AJ12" s="11">
        <f t="shared" ca="1" si="1"/>
        <v>93.411295034079842</v>
      </c>
      <c r="AK12" s="11">
        <f t="shared" ca="1" si="1"/>
        <v>84.409702970297019</v>
      </c>
      <c r="AL12" s="11">
        <f t="shared" ca="1" si="1"/>
        <v>71.838174273858911</v>
      </c>
      <c r="AM12" s="11">
        <f t="shared" ca="1" si="1"/>
        <v>80.217797443461151</v>
      </c>
      <c r="AN12" s="11">
        <f t="shared" ca="1" si="1"/>
        <v>127.40171480144406</v>
      </c>
      <c r="AO12" s="9">
        <f ca="1">+OFFSET('kdef-cy1131'!B$9,ROUNDDOWN((ROW(Sheet1_OLD!AO12)-ROW(Sheet1_OLD!AO$5))/4,0),0)</f>
        <v>82.7</v>
      </c>
      <c r="AP12" s="9">
        <f ca="1">+OFFSET('kdef-cy1131'!C$9,ROUNDDOWN((ROW(Sheet1_OLD!AP12)-ROW(Sheet1_OLD!AP$5))/4,0),0)</f>
        <v>98.8</v>
      </c>
      <c r="AQ12" s="9">
        <f ca="1">+OFFSET('kdef-cy1131'!D$9,ROUNDDOWN((ROW(Sheet1_OLD!AQ12)-ROW(Sheet1_OLD!AQ$5))/4,0),0)</f>
        <v>80.5</v>
      </c>
      <c r="AR12" s="9">
        <f ca="1">+OFFSET('kdef-cy1131'!F$9,ROUNDDOWN((ROW(Sheet1_OLD!AR12)-ROW(Sheet1_OLD!AR$5))/4,0),0)</f>
        <v>168.6</v>
      </c>
      <c r="AS12" s="9">
        <f ca="1">+OFFSET('kdef-cy1131'!G$9,ROUNDDOWN((ROW(Sheet1_OLD!AS12)-ROW(Sheet1_OLD!AS$5))/4,0),0)</f>
        <v>84.3</v>
      </c>
      <c r="AT12" s="9">
        <f ca="1">+OFFSET('kdef-cy1131'!H$9,ROUNDDOWN((ROW(Sheet1_OLD!AT12)-ROW(Sheet1_OLD!AT$5))/4,0),0)</f>
        <v>87.8</v>
      </c>
      <c r="AU12" s="9">
        <f ca="1">+OFFSET('kdef-cy1131'!I$9,ROUNDDOWN((ROW(Sheet1_OLD!AU12)-ROW(Sheet1_OLD!AU$5))/4,0),0)</f>
        <v>69.599999999999994</v>
      </c>
      <c r="AV12" s="9">
        <f ca="1">+OFFSET('def-cy1131'!$F$8,ROUNDDOWN((ROW(Sheet1_OLD!AV12)-ROW(Sheet1_OLD!AV$5))/4,0),0)</f>
        <v>81.5</v>
      </c>
      <c r="AW12" s="9">
        <f ca="1">+OFFSET('def-cy1131'!$G$8,ROUNDDOWN((ROW(Sheet1_OLD!AW12)-ROW(Sheet1_OLD!AW$5))/4,0),0)</f>
        <v>112.3</v>
      </c>
      <c r="AX12" s="9">
        <f t="shared" ca="1" si="94"/>
        <v>86.162499999999994</v>
      </c>
      <c r="AY12" s="9">
        <f t="shared" ca="1" si="92"/>
        <v>73.35018541409147</v>
      </c>
      <c r="AZ12" s="9">
        <f t="shared" ca="1" si="92"/>
        <v>79.326183282980864</v>
      </c>
      <c r="BA12" s="9">
        <f t="shared" ca="1" si="92"/>
        <v>406.40549882168108</v>
      </c>
      <c r="BB12" s="9">
        <f t="shared" ca="1" si="92"/>
        <v>90.308666017526761</v>
      </c>
      <c r="BC12" s="9">
        <f t="shared" ca="1" si="92"/>
        <v>79.795049504950484</v>
      </c>
      <c r="BD12" s="9">
        <f t="shared" ca="1" si="92"/>
        <v>68.741701244813271</v>
      </c>
      <c r="BE12" s="9">
        <f t="shared" ca="1" si="92"/>
        <v>80.709931170108149</v>
      </c>
      <c r="BF12" s="9">
        <f t="shared" ca="1" si="92"/>
        <v>125.92689530685922</v>
      </c>
      <c r="BG12">
        <f t="shared" ca="1" si="62"/>
        <v>-9.2809670997042853E-5</v>
      </c>
      <c r="BH12">
        <f t="shared" ca="1" si="63"/>
        <v>1.5938728786298926E-4</v>
      </c>
      <c r="BI12">
        <f t="shared" ca="1" si="64"/>
        <v>2.4254264720904393E-3</v>
      </c>
      <c r="BJ12">
        <f t="shared" ca="1" si="64"/>
        <v>4.7577987360483296E-3</v>
      </c>
      <c r="BK12">
        <f t="shared" ca="1" si="64"/>
        <v>2.2849856986652596E-3</v>
      </c>
      <c r="BL12" s="13">
        <f t="shared" ca="1" si="65"/>
        <v>9.5347885236699743E-3</v>
      </c>
      <c r="BM12">
        <f t="shared" ca="1" si="66"/>
        <v>-6.5945381243226577E-3</v>
      </c>
      <c r="BN12">
        <f t="shared" ca="1" si="22"/>
        <v>-2.8706520588588282E-2</v>
      </c>
      <c r="BO12" s="13">
        <f t="shared" ca="1" si="23"/>
        <v>-3.5301058712910942E-2</v>
      </c>
      <c r="BP12">
        <f t="shared" ca="1" si="67"/>
        <v>9.940693918469164E-3</v>
      </c>
      <c r="BQ12">
        <f t="shared" ca="1" si="68"/>
        <v>-2.4009956478886962E-3</v>
      </c>
      <c r="BR12">
        <f t="shared" ca="1" si="69"/>
        <v>-1.0451714691740766E-2</v>
      </c>
      <c r="BS12" s="13">
        <f t="shared" ca="1" si="70"/>
        <v>-2.9120164211602984E-3</v>
      </c>
      <c r="BT12" s="5">
        <f t="shared" si="24"/>
        <v>33656.184613698395</v>
      </c>
      <c r="BU12" s="5">
        <f t="shared" ca="1" si="25"/>
        <v>171511.3124935182</v>
      </c>
      <c r="BV12" s="5">
        <f t="shared" ca="1" si="26"/>
        <v>15956.46303578593</v>
      </c>
      <c r="BW12" s="5">
        <f t="shared" ca="1" si="71"/>
        <v>48483.343453455433</v>
      </c>
      <c r="BX12" s="5">
        <f t="shared" si="27"/>
        <v>42840.008532293221</v>
      </c>
      <c r="BY12" s="5">
        <f t="shared" si="28"/>
        <v>134001.44592022715</v>
      </c>
      <c r="BZ12" s="5">
        <f t="shared" si="29"/>
        <v>23110.226113983776</v>
      </c>
      <c r="CA12" s="5">
        <f t="shared" si="30"/>
        <v>65950.234646276993</v>
      </c>
      <c r="CB12" s="9">
        <f t="shared" si="3"/>
        <v>127.2871807188059</v>
      </c>
      <c r="CC12" s="9">
        <f t="shared" ca="1" si="3"/>
        <v>78.12980028666702</v>
      </c>
      <c r="CD12" s="9">
        <f t="shared" ca="1" si="3"/>
        <v>144.83301256772216</v>
      </c>
      <c r="CE12" s="9">
        <f t="shared" ca="1" si="3"/>
        <v>136.02658139612419</v>
      </c>
      <c r="CF12" s="5"/>
      <c r="CG12" s="5">
        <f t="shared" si="31"/>
        <v>79.195635947019483</v>
      </c>
      <c r="CH12" s="5">
        <f t="shared" ca="1" si="72"/>
        <v>78.12980028666702</v>
      </c>
      <c r="CI12" s="5">
        <f t="shared" si="32"/>
        <v>112.5618718207173</v>
      </c>
      <c r="CJ12" s="5">
        <f t="shared" ca="1" si="73"/>
        <v>144.83301256772216</v>
      </c>
      <c r="CK12" s="5">
        <f t="shared" si="74"/>
        <v>121.70788141770525</v>
      </c>
      <c r="CL12" s="5">
        <f t="shared" ca="1" si="75"/>
        <v>136.02658139612419</v>
      </c>
      <c r="CM12" s="5"/>
      <c r="CN12" s="1" t="e">
        <f t="shared" si="4"/>
        <v>#DIV/0!</v>
      </c>
      <c r="CO12" s="1" t="e">
        <f t="shared" si="5"/>
        <v>#DIV/0!</v>
      </c>
      <c r="CP12" s="1" t="e">
        <f t="shared" ca="1" si="5"/>
        <v>#DIV/0!</v>
      </c>
      <c r="CQ12" s="1" t="e">
        <f t="shared" ca="1" si="5"/>
        <v>#DIV/0!</v>
      </c>
      <c r="CR12" s="1" t="e">
        <f t="shared" ca="1" si="5"/>
        <v>#DIV/0!</v>
      </c>
      <c r="CS12" s="83" t="e">
        <f t="shared" si="76"/>
        <v>#DIV/0!</v>
      </c>
      <c r="CT12" s="83" t="e">
        <f t="shared" si="76"/>
        <v>#DIV/0!</v>
      </c>
      <c r="CU12" s="83" t="e">
        <f t="shared" ca="1" si="33"/>
        <v>#DIV/0!</v>
      </c>
      <c r="CV12" s="83" t="e">
        <f t="shared" ca="1" si="33"/>
        <v>#DIV/0!</v>
      </c>
      <c r="CW12" s="83" t="e">
        <f t="shared" ca="1" si="33"/>
        <v>#DIV/0!</v>
      </c>
      <c r="CX12" s="83">
        <f t="shared" si="77"/>
        <v>9.7380746660450327E-3</v>
      </c>
      <c r="CY12" s="83">
        <f t="shared" si="34"/>
        <v>2.2026057368659236E-3</v>
      </c>
      <c r="CZ12" s="83">
        <f t="shared" ca="1" si="34"/>
        <v>9.3930306943155462E-3</v>
      </c>
      <c r="DA12" s="83">
        <f t="shared" ca="1" si="34"/>
        <v>6.6784470287668471E-3</v>
      </c>
      <c r="DB12" s="83">
        <f t="shared" ca="1" si="34"/>
        <v>3.9170304656863386E-3</v>
      </c>
      <c r="DC12" s="5"/>
      <c r="DD12" s="86">
        <f t="shared" si="78"/>
        <v>1987</v>
      </c>
      <c r="DE12" s="5"/>
      <c r="DF12" s="5"/>
      <c r="DG12" s="5"/>
      <c r="DH12" s="5"/>
      <c r="DI12" s="117">
        <v>261671.8</v>
      </c>
      <c r="DJ12" s="118">
        <v>10001.1</v>
      </c>
      <c r="DK12" s="5">
        <v>181825.8</v>
      </c>
      <c r="DL12" s="5">
        <v>10829.2</v>
      </c>
      <c r="DM12" s="90">
        <f t="shared" si="35"/>
        <v>280949.64973531663</v>
      </c>
      <c r="DN12" s="90">
        <f t="shared" si="35"/>
        <v>4672.1747920975431</v>
      </c>
      <c r="DO12" s="90">
        <f t="shared" si="35"/>
        <v>264812.99458619882</v>
      </c>
      <c r="DP12" s="90">
        <f t="shared" si="35"/>
        <v>6426.8048259073576</v>
      </c>
      <c r="DQ12" s="7">
        <f t="shared" si="79"/>
        <v>556861.62393952033</v>
      </c>
      <c r="DR12" s="90">
        <f t="shared" si="6"/>
        <v>76099.620626800635</v>
      </c>
      <c r="DS12" s="90">
        <f t="shared" si="6"/>
        <v>19022.22541649186</v>
      </c>
      <c r="DT12" s="90">
        <f t="shared" si="6"/>
        <v>57058.438812930428</v>
      </c>
      <c r="DU12">
        <v>77228.800000000003</v>
      </c>
      <c r="DV12">
        <v>19022.3</v>
      </c>
      <c r="DW12">
        <v>58206.6</v>
      </c>
      <c r="DX12" s="5">
        <f t="shared" si="36"/>
        <v>465393.40200620849</v>
      </c>
      <c r="DY12" s="9">
        <f ca="1">+AVERAGE(OFFSET($CE$5,(ROW(DY12)-ROW($DY$5))*4,0):OFFSET($CE$5,(ROW(DY12)-ROW($DY$5))*4+3,0))</f>
        <v>131.94985660213155</v>
      </c>
      <c r="DZ12" s="101">
        <f t="shared" si="7"/>
        <v>107.32651880424302</v>
      </c>
      <c r="EA12" s="101">
        <f>+'def-cy1131'!B15</f>
        <v>94.4</v>
      </c>
      <c r="EB12" s="5">
        <f t="shared" ca="1" si="37"/>
        <v>352704.74253678758</v>
      </c>
      <c r="EF12" s="90">
        <f t="shared" si="8"/>
        <v>42840.008532293221</v>
      </c>
      <c r="EG12" s="1">
        <f>+'gaku-mk1131'!G15</f>
        <v>41827.300000000003</v>
      </c>
      <c r="EH12" s="5">
        <f t="shared" ca="1" si="38"/>
        <v>7873.4626887994891</v>
      </c>
      <c r="EI12" s="7">
        <f t="shared" ca="1" si="95"/>
        <v>287202.71947788715</v>
      </c>
      <c r="EJ12" s="7">
        <f t="shared" ca="1" si="95"/>
        <v>287202.71947788715</v>
      </c>
      <c r="EK12" s="7">
        <f ca="1">+EK11+EH11-(EJ13-EI13)/4</f>
        <v>271478.09577928443</v>
      </c>
      <c r="EL12" s="5">
        <f t="shared" ca="1" si="39"/>
        <v>5600.333333333333</v>
      </c>
      <c r="EM12" s="92">
        <f t="shared" ca="1" si="40"/>
        <v>122.14310930074676</v>
      </c>
      <c r="EN12">
        <f t="shared" ca="1" si="9"/>
        <v>0.55097294355617354</v>
      </c>
      <c r="EO12">
        <f t="shared" ca="1" si="41"/>
        <v>-1.0852000000733933E-3</v>
      </c>
      <c r="EQ12" s="12">
        <f>+call!B50*call!$C$65/call!$B$65</f>
        <v>6.9960923741656611</v>
      </c>
      <c r="ES12" s="7" t="e">
        <f>+fof!#REF!*fof!$B$138/fof!#REF!/10</f>
        <v>#REF!</v>
      </c>
      <c r="ET12" s="7" t="e">
        <f>+fof!#REF!*fof!$C$138/fof!#REF!/10</f>
        <v>#REF!</v>
      </c>
      <c r="EU12" s="7">
        <f ca="1">+AVERAGE(OFFSET(jikasougaku!$BF$287,(ROW(Sheet1_OLD!EU12)-ROW(Sheet1_OLD!$EU$5))*3,0):OFFSET(jikasougaku!$BF$287,(ROW(Sheet1_OLD!EU12)-ROW(Sheet1_OLD!$EU$5))*3+2,0))/1000</f>
        <v>17488.370666666669</v>
      </c>
      <c r="EV12" s="7">
        <f ca="1">+AVERAGE(OFFSET(jikasougaku!$BR$287,(ROW(Sheet1_OLD!EV12)-ROW(Sheet1_OLD!$EV$5))*3,0):OFFSET(jikasougaku!$BR$287,(ROW(Sheet1_OLD!EV12)-ROW(Sheet1_OLD!$EV$5))*3+2,0))/1000</f>
        <v>86028.723333333328</v>
      </c>
      <c r="EW12" s="7" t="e">
        <f ca="1">+AVERAGE(OFFSET(jikasougaku!$BH$287,(ROW(Sheet1_OLD!EW12)-ROW(Sheet1_OLD!EW$5))*3,0):OFFSET(jikasougaku!$BH$287,(ROW(Sheet1_OLD!EW12)-ROW(Sheet1_OLD!EW$5))*3+2,0))/1000</f>
        <v>#DIV/0!</v>
      </c>
      <c r="EX12" s="7" t="e">
        <f ca="1">+AVERAGE(OFFSET(jikasougaku!$BJ$287,(ROW(Sheet1_OLD!EX12)-ROW(Sheet1_OLD!EX$5))*3,0):OFFSET(jikasougaku!$BJ$287,(ROW(Sheet1_OLD!EX12)-ROW(Sheet1_OLD!EX$5))*3+2,0))/1000</f>
        <v>#DIV/0!</v>
      </c>
      <c r="EY12" s="7" t="e">
        <f ca="1">+AVERAGE(OFFSET(jikasougaku!$BL$287,(ROW(Sheet1_OLD!EY12)-ROW(Sheet1_OLD!EY$5))*3,0):OFFSET(jikasougaku!$BL$287,(ROW(Sheet1_OLD!EY12)-ROW(Sheet1_OLD!EY$5))*3+2,0))/1000</f>
        <v>#DIV/0!</v>
      </c>
      <c r="EZ12" s="4">
        <f t="shared" ca="1" si="10"/>
        <v>14408.500674629689</v>
      </c>
      <c r="FA12" s="64">
        <f t="shared" ca="1" si="42"/>
        <v>68540.352666666658</v>
      </c>
      <c r="FB12" s="7" t="e">
        <f t="shared" ca="1" si="11"/>
        <v>#REF!</v>
      </c>
      <c r="FC12" s="7" t="e">
        <f t="shared" ca="1" si="12"/>
        <v>#REF!</v>
      </c>
      <c r="FD12" s="1" t="e">
        <f t="shared" ca="1" si="13"/>
        <v>#REF!</v>
      </c>
      <c r="FE12" s="1" t="e">
        <f t="shared" ca="1" si="13"/>
        <v>#REF!</v>
      </c>
      <c r="FF12" t="e">
        <f t="shared" ca="1" si="43"/>
        <v>#REF!</v>
      </c>
      <c r="FG12" t="e">
        <f t="shared" ca="1" si="43"/>
        <v>#REF!</v>
      </c>
      <c r="FH12" s="83" t="e">
        <f t="shared" ca="1" si="80"/>
        <v>#REF!</v>
      </c>
      <c r="FI12" s="83" t="e">
        <f t="shared" ca="1" si="80"/>
        <v>#REF!</v>
      </c>
      <c r="FK12" s="7">
        <f>+kshotoku1631!$E16*kshotoku1722!$E$9/kshotoku1631!$E$65</f>
        <v>141361.4877641589</v>
      </c>
      <c r="FL12" s="72">
        <f t="shared" ca="1" si="44"/>
        <v>0.20665611414456606</v>
      </c>
      <c r="FM12">
        <f t="shared" ca="1" si="81"/>
        <v>2.1094862178575792E-2</v>
      </c>
      <c r="FO12" s="73">
        <f t="shared" ca="1" si="14"/>
        <v>122.14310930074676</v>
      </c>
      <c r="FP12" s="72">
        <f ca="1">+AVERAGE(OFFSET(Maikin30!$F$20,ROUNDDOWN((ROW(FP12)-ROW(FP$5))/4,0),MOD(ROW(FP12)-ROW(FP$5),4)*3):OFFSET(Maikin30!$F$20,ROUNDDOWN((ROW(FP12)-ROW(FP$5))/4,0),MOD(ROW(FP12)-ROW(FP$5),4)*3+2))</f>
        <v>117.13333333333333</v>
      </c>
      <c r="FQ12" s="5">
        <f ca="1">+AVERAGE(OFFSET(Rocho!$J$66,(ROW(FQ12)-ROW($FQ$5))*3,0):OFFSET(Rocho!$J$66,(ROW(FQ12)-ROW($FQ$5))*3+2,0))</f>
        <v>5600.333333333333</v>
      </c>
      <c r="FR12" s="72" t="e">
        <f t="shared" ca="1" si="45"/>
        <v>#DIV/0!</v>
      </c>
      <c r="FS12" t="e">
        <f t="shared" ca="1" si="82"/>
        <v>#DIV/0!</v>
      </c>
      <c r="FT12" s="72"/>
      <c r="FU12" s="85" t="s">
        <v>708</v>
      </c>
      <c r="FV12" s="78">
        <f ca="1">+AVERAGE(OFFSET(Rocho!$E$6,(ROW(FV12)-ROW($FV$5))*3,0):OFFSET(Rocho!$E$6,(ROW(FV12)-ROW($FV$5))*3+2,0))/10000</f>
        <v>8572.3333333333321</v>
      </c>
      <c r="FW12" s="82">
        <f>+Rocho!AA13</f>
        <v>0</v>
      </c>
      <c r="FX12" t="e">
        <f t="shared" si="83"/>
        <v>#DIV/0!</v>
      </c>
      <c r="FZ12" s="94">
        <f t="shared" si="15"/>
        <v>139944.07101650143</v>
      </c>
      <c r="GA12" s="5">
        <f t="shared" si="46"/>
        <v>42840.008532293221</v>
      </c>
      <c r="GB12" s="7">
        <f>+('gaku-mk1131'!C15-'gaku-mk1131'!D15)*('gaku-mk1722'!$C$8-'gaku-mk1722'!$D$8)/('gaku-mk1131'!$C$64-'gaku-mk1131'!$D$64)</f>
        <v>2009.1649142084223</v>
      </c>
      <c r="GC12" s="5">
        <f t="shared" si="47"/>
        <v>8117.8779874958764</v>
      </c>
      <c r="GD12" s="5">
        <f t="shared" si="48"/>
        <v>14992.348126487899</v>
      </c>
      <c r="GE12" s="90">
        <f>+'gaku-mk1131'!H15+('gaku-mk1722'!$H$8-'gaku-mk1131'!$H$64)</f>
        <v>3361.5</v>
      </c>
      <c r="GF12" s="7">
        <f>+'gaku-mk1131'!W15*'gaku-mk1722'!$W$8/'gaku-mk1131'!$W$64</f>
        <v>66623.065652606645</v>
      </c>
      <c r="GG12" s="7">
        <f>+'gaku-mk1131'!M15*'gaku-mk1722'!$M$8/'gaku-mk1131'!$M$64</f>
        <v>39712.943627742898</v>
      </c>
      <c r="GH12" s="7">
        <f>+'gaku-mk1131'!N15*'gaku-mk1722'!$N$8/'gaku-mk1131'!$N$64</f>
        <v>37712.83782433351</v>
      </c>
      <c r="GI12" s="5">
        <f t="shared" si="49"/>
        <v>33656.184613698395</v>
      </c>
      <c r="GJ12" s="7">
        <f>+('gaku-jk1131'!C15-'gaku-jk1131'!D15)*('gaku-jk1722'!$C$8-'gaku-jk1722'!$D$8)/('gaku-jk1131'!$C$64-'gaku-jk1131'!$D$64)</f>
        <v>2223.0011881355817</v>
      </c>
      <c r="GK12" s="5">
        <f t="shared" si="50"/>
        <v>1989.0280751889597</v>
      </c>
      <c r="GL12" s="5">
        <f t="shared" si="51"/>
        <v>18542.103595038188</v>
      </c>
      <c r="GM12" s="90">
        <f>+'gaku-jk1131'!H15+('gaku-jk1722'!$H$8-'gaku-jk1131'!$H$64)</f>
        <v>3019.4</v>
      </c>
      <c r="GN12" s="7">
        <f>+'gaku-jk1131'!Z15*'gaku-jk1722'!$Z$8/'gaku-jk1131'!$Z$64</f>
        <v>74226.409346399203</v>
      </c>
      <c r="GO12" s="7">
        <f>+'gaku-jk1131'!M15*'gaku-jk1722'!$M$8/'gaku-jk1131'!$M$64</f>
        <v>20144.852921730551</v>
      </c>
      <c r="GP12" s="7">
        <f>+'gaku-jk1131'!N15*'gaku-jk1722'!$N$8/'gaku-jk1131'!$N$64</f>
        <v>24720.152131987521</v>
      </c>
      <c r="GQ12" s="9">
        <f t="shared" ca="1" si="16"/>
        <v>127.40171480144406</v>
      </c>
      <c r="GR12" s="7">
        <f t="shared" ca="1" si="17"/>
        <v>89.974999999999994</v>
      </c>
      <c r="GS12" s="9">
        <f t="shared" ca="1" si="18"/>
        <v>407.12992930086403</v>
      </c>
      <c r="GT12" s="9">
        <f t="shared" ca="1" si="19"/>
        <v>80.217797443461151</v>
      </c>
      <c r="GU12" s="7">
        <f t="shared" ca="1" si="20"/>
        <v>154.01959287531807</v>
      </c>
      <c r="GV12" s="7">
        <f t="shared" ca="1" si="20"/>
        <v>88.925831702544045</v>
      </c>
      <c r="GW12" s="7">
        <f t="shared" ca="1" si="20"/>
        <v>196.97939835916131</v>
      </c>
      <c r="GX12" s="7">
        <f t="shared" ca="1" si="20"/>
        <v>154.80599593495933</v>
      </c>
      <c r="GZ12">
        <f ca="1">+OFFSET('def-cy1131'!$C$8,ROUNDDOWN((ROW(Sheet1_OLD!HC12)-ROW(Sheet1_OLD!HC$5))/4,0),0)</f>
        <v>82.6</v>
      </c>
      <c r="HC12">
        <f ca="1">+OFFSET('def-cy1131'!$H$8,ROUNDDOWN((ROW(Sheet1_OLD!HC12)-ROW(Sheet1_OLD!HC$5))/4,0),0)</f>
        <v>161.69999999999999</v>
      </c>
      <c r="HD12">
        <f ca="1">+OFFSET('def-cy1131'!$W$8,ROUNDDOWN((ROW(Sheet1_OLD!HC12)-ROW(Sheet1_OLD!HC$5))/4,0),0)</f>
        <v>85.9</v>
      </c>
      <c r="HE12">
        <f ca="1">+OFFSET('def-cy1131'!$M$8,ROUNDDOWN((ROW(Sheet1_OLD!HC12)-ROW(Sheet1_OLD!HC$5))/4,0),0)</f>
        <v>164.7</v>
      </c>
      <c r="HF12">
        <f ca="1">+OFFSET('def-cy1131'!$N$8,ROUNDDOWN((ROW(Sheet1_OLD!HC12)-ROW(Sheet1_OLD!HC$5))/4,0),0)</f>
        <v>189.7</v>
      </c>
      <c r="HG12" s="9">
        <f t="shared" ca="1" si="96"/>
        <v>125.92689530685922</v>
      </c>
      <c r="HH12" s="9">
        <f t="shared" ca="1" si="93"/>
        <v>86.053571428571416</v>
      </c>
      <c r="HI12" s="9">
        <f t="shared" ca="1" si="93"/>
        <v>406.40549882168108</v>
      </c>
      <c r="HJ12" s="9">
        <f t="shared" ca="1" si="93"/>
        <v>80.709931170108149</v>
      </c>
      <c r="HK12" s="9">
        <f t="shared" ca="1" si="93"/>
        <v>161.54435962680236</v>
      </c>
      <c r="HL12" s="9">
        <f t="shared" ca="1" si="93"/>
        <v>87.580039138943235</v>
      </c>
      <c r="HM12" s="9">
        <f t="shared" ca="1" si="93"/>
        <v>193.63062898814948</v>
      </c>
      <c r="HN12" s="9">
        <f t="shared" ca="1" si="93"/>
        <v>154.15315040650407</v>
      </c>
      <c r="HO12">
        <f t="shared" ca="1" si="52"/>
        <v>4.7403206138086542E-3</v>
      </c>
      <c r="HP12">
        <f t="shared" ca="1" si="52"/>
        <v>3.2915436141108017E-5</v>
      </c>
      <c r="HQ12">
        <f t="shared" ca="1" si="52"/>
        <v>-1.1449391015053371E-3</v>
      </c>
      <c r="HR12">
        <f t="shared" ca="1" si="52"/>
        <v>-4.9840060471890296E-3</v>
      </c>
      <c r="HS12">
        <f t="shared" ca="1" si="52"/>
        <v>8.8207141975079669E-3</v>
      </c>
      <c r="HT12">
        <f t="shared" ca="1" si="52"/>
        <v>2.2426628440955394E-3</v>
      </c>
      <c r="HU12">
        <f t="shared" ca="1" si="52"/>
        <v>-1.0865719245796519E-3</v>
      </c>
      <c r="HV12">
        <f t="shared" ca="1" si="53"/>
        <v>-4.8716628052284652E-3</v>
      </c>
      <c r="HW12">
        <f t="shared" ca="1" si="84"/>
        <v>3.7494332130507844E-3</v>
      </c>
      <c r="HX12" s="5">
        <f t="shared" ca="1" si="85"/>
        <v>118394.44137058868</v>
      </c>
      <c r="HY12" s="1" t="e">
        <f t="shared" ca="1" si="54"/>
        <v>#DIV/0!</v>
      </c>
      <c r="HZ12" t="e">
        <f t="shared" ca="1" si="86"/>
        <v>#DIV/0!</v>
      </c>
      <c r="IA12" s="5">
        <f t="shared" si="55"/>
        <v>139944.07101650143</v>
      </c>
      <c r="IB12">
        <f t="shared" ca="1" si="56"/>
        <v>118.20155523894897</v>
      </c>
      <c r="ID12" s="112">
        <v>100.24857268387257</v>
      </c>
      <c r="IE12" s="112">
        <v>99.91902808004086</v>
      </c>
      <c r="IF12">
        <f t="shared" si="57"/>
        <v>99.157662592977474</v>
      </c>
      <c r="IG12">
        <f t="shared" si="87"/>
        <v>9.0467497542774961E-3</v>
      </c>
      <c r="IH12" s="112">
        <v>0.43252113711440027</v>
      </c>
      <c r="II12">
        <f t="shared" si="88"/>
        <v>1.2058142260320791E-3</v>
      </c>
      <c r="IK12">
        <f>+util!B10</f>
        <v>115.1</v>
      </c>
      <c r="IL12">
        <f t="shared" si="89"/>
        <v>4.6444205401554306E-3</v>
      </c>
      <c r="IM12">
        <f t="shared" si="90"/>
        <v>2.7866523240932584E-3</v>
      </c>
      <c r="IO12" s="5">
        <f t="shared" si="58"/>
        <v>73993.836370224453</v>
      </c>
      <c r="IP12" s="1">
        <f t="shared" si="59"/>
        <v>3.2017789875907572</v>
      </c>
      <c r="IQ12" s="5">
        <f t="shared" ca="1" si="60"/>
        <v>62599.714716649098</v>
      </c>
      <c r="IR12" s="1" t="e">
        <f t="shared" ca="1" si="61"/>
        <v>#DIV/0!</v>
      </c>
      <c r="IS12" t="e">
        <f t="shared" ca="1" si="91"/>
        <v>#DIV/0!</v>
      </c>
    </row>
    <row r="13" spans="1:253" x14ac:dyDescent="0.15">
      <c r="A13" t="s">
        <v>252</v>
      </c>
      <c r="B13" s="7">
        <f>+'gaku-mk1131'!B16*'gaku-mk1722'!$B$8/'gaku-mk1131'!$B$64</f>
        <v>278803.8578564545</v>
      </c>
      <c r="C13" s="7">
        <f>+'kgaku-mk1131'!B17*'kgaku-mk1722'!B$9/'kgaku-mk1131'!B$65</f>
        <v>145724.98054637929</v>
      </c>
      <c r="D13" s="7">
        <f>+'kgaku-mk1131'!C17*'kgaku-mk1722'!C$9/'kgaku-mk1131'!C$65</f>
        <v>540.01686511809487</v>
      </c>
      <c r="E13" s="7">
        <f>+'kgaku-mk1131'!D17*'kgaku-mk1722'!D$9/'kgaku-mk1131'!D$65</f>
        <v>108.17746323529411</v>
      </c>
      <c r="F13" s="7">
        <f>+'kgaku-mk1131'!F17*'kgaku-mk1722'!F$9/'kgaku-mk1131'!F$65</f>
        <v>8274.8896096479712</v>
      </c>
      <c r="G13" s="7">
        <f>+'kgaku-mk1131'!G17*'kgaku-mk1722'!G$9/'kgaku-mk1131'!G$65</f>
        <v>13970.476647266576</v>
      </c>
      <c r="H13" s="7">
        <f>+'kgaku-mk1131'!H17*'kgaku-mk1722'!H$9/'kgaku-mk1131'!H$65</f>
        <v>52488.245908820943</v>
      </c>
      <c r="I13" s="7">
        <f>+'kgaku-mk1131'!I17*'kgaku-mk1722'!I$9/'kgaku-mk1131'!I$65</f>
        <v>70105.877370051589</v>
      </c>
      <c r="J13" s="7">
        <f>+'gaku-mk1131'!F16*'gaku-mk1722'!$F$8/'gaku-mk1131'!$F$64</f>
        <v>14868.252391383414</v>
      </c>
      <c r="K13" s="7">
        <f>+'gaku-mk1131'!G16*'gaku-mk1722'!$G$8/'gaku-mk1131'!$G$64</f>
        <v>42731.134832413409</v>
      </c>
      <c r="L13" s="7">
        <f>+'gaku-jk1131'!B16*'gaku-jk1722'!$B$8/'gaku-jk1131'!$B$64</f>
        <v>274367.65019242058</v>
      </c>
      <c r="M13" s="7">
        <f>+'kgaku-jk1131'!B17*'kgaku-jk1722'!$B$9/'kgaku-jk1131'!$B$65</f>
        <v>158914.38866162064</v>
      </c>
      <c r="N13" s="7">
        <f>+'kgaku-jk1131'!C17*'kgaku-jk1722'!C$9/'kgaku-jk1131'!C$65</f>
        <v>587.87557308197881</v>
      </c>
      <c r="O13" s="7">
        <f>+'kgaku-jk1131'!D17*'kgaku-jk1722'!D$9/'kgaku-jk1131'!D$65</f>
        <v>127.46035805626599</v>
      </c>
      <c r="P13" s="7">
        <f>+'kgaku-jk1131'!F17*'kgaku-jk1722'!F$9/'kgaku-jk1131'!F$65</f>
        <v>2028.8230799609464</v>
      </c>
      <c r="Q13" s="7">
        <f>+'kgaku-jk1131'!G17*'kgaku-jk1722'!G$9/'kgaku-jk1131'!G$65</f>
        <v>14778.143970160774</v>
      </c>
      <c r="R13" s="7">
        <f>+'kgaku-jk1131'!H17*'kgaku-jk1722'!H$9/'kgaku-jk1131'!H$65</f>
        <v>61076.89312400476</v>
      </c>
      <c r="S13" s="7">
        <f>+'kgaku-jk1131'!I17*'kgaku-jk1722'!I$9/'kgaku-jk1131'!I$65</f>
        <v>95369.37533754397</v>
      </c>
      <c r="T13" s="7">
        <f>+'gaku-jk1131'!F16*'gaku-jk1722'!$F$8/'gaku-jk1131'!$F$64</f>
        <v>18264.175492433493</v>
      </c>
      <c r="U13" s="7">
        <f>+'gaku-jk1131'!G16*'gaku-jk1722'!$G$8/'gaku-jk1131'!$G$64</f>
        <v>33319.176554800506</v>
      </c>
      <c r="V13" s="8">
        <f t="shared" si="0"/>
        <v>101.61688437427763</v>
      </c>
      <c r="W13" s="8">
        <f t="shared" si="0"/>
        <v>91.700305915453754</v>
      </c>
      <c r="X13" s="8">
        <f t="shared" si="0"/>
        <v>91.859041240141806</v>
      </c>
      <c r="Y13" s="8">
        <f t="shared" si="0"/>
        <v>84.871457200473529</v>
      </c>
      <c r="Z13" s="8">
        <f t="shared" si="0"/>
        <v>407.86649616620377</v>
      </c>
      <c r="AA13" s="8">
        <f t="shared" si="0"/>
        <v>94.534717454877978</v>
      </c>
      <c r="AB13" s="8">
        <f t="shared" si="0"/>
        <v>85.937976252743837</v>
      </c>
      <c r="AC13" s="8">
        <f t="shared" si="0"/>
        <v>73.50984225483657</v>
      </c>
      <c r="AD13" s="8">
        <f t="shared" si="0"/>
        <v>81.406644376271203</v>
      </c>
      <c r="AE13" s="8">
        <f t="shared" si="0"/>
        <v>128.2478717987911</v>
      </c>
      <c r="AF13" s="11">
        <f t="shared" ca="1" si="1"/>
        <v>92.371428571428567</v>
      </c>
      <c r="AG13" s="11">
        <f t="shared" ca="1" si="1"/>
        <v>97.82781211372064</v>
      </c>
      <c r="AH13" s="11">
        <f t="shared" ca="1" si="1"/>
        <v>85.428197381671708</v>
      </c>
      <c r="AI13" s="11">
        <f t="shared" ca="1" si="1"/>
        <v>404.23220738413193</v>
      </c>
      <c r="AJ13" s="11">
        <f t="shared" ca="1" si="1"/>
        <v>95.2950340798442</v>
      </c>
      <c r="AK13" s="11">
        <f t="shared" ca="1" si="1"/>
        <v>86.044059405940587</v>
      </c>
      <c r="AL13" s="11">
        <f t="shared" ca="1" si="1"/>
        <v>74.52178423236515</v>
      </c>
      <c r="AM13" s="11">
        <f t="shared" ca="1" si="1"/>
        <v>81.792625368731549</v>
      </c>
      <c r="AN13" s="11">
        <f t="shared" ca="1" si="1"/>
        <v>127.85550541516247</v>
      </c>
      <c r="AO13" s="9">
        <f ca="1">+OFFSET('kdef-cy1131'!B$9,ROUNDDOWN((ROW(Sheet1_OLD!AO13)-ROW(Sheet1_OLD!AO$5))/4,0),0)</f>
        <v>84.8</v>
      </c>
      <c r="AP13" s="9">
        <f ca="1">+OFFSET('kdef-cy1131'!C$9,ROUNDDOWN((ROW(Sheet1_OLD!AP13)-ROW(Sheet1_OLD!AP$5))/4,0),0)</f>
        <v>118.3</v>
      </c>
      <c r="AQ13" s="9">
        <f ca="1">+OFFSET('kdef-cy1131'!D$9,ROUNDDOWN((ROW(Sheet1_OLD!AQ13)-ROW(Sheet1_OLD!AQ$5))/4,0),0)</f>
        <v>82.6</v>
      </c>
      <c r="AR13" s="9">
        <f ca="1">+OFFSET('kdef-cy1131'!F$9,ROUNDDOWN((ROW(Sheet1_OLD!AR13)-ROW(Sheet1_OLD!AR$5))/4,0),0)</f>
        <v>167.4</v>
      </c>
      <c r="AS13" s="9">
        <f ca="1">+OFFSET('kdef-cy1131'!G$9,ROUNDDOWN((ROW(Sheet1_OLD!AS13)-ROW(Sheet1_OLD!AS$5))/4,0),0)</f>
        <v>86</v>
      </c>
      <c r="AT13" s="9">
        <f ca="1">+OFFSET('kdef-cy1131'!H$9,ROUNDDOWN((ROW(Sheet1_OLD!AT13)-ROW(Sheet1_OLD!AT$5))/4,0),0)</f>
        <v>89.5</v>
      </c>
      <c r="AU13" s="9">
        <f ca="1">+OFFSET('kdef-cy1131'!I$9,ROUNDDOWN((ROW(Sheet1_OLD!AU13)-ROW(Sheet1_OLD!AU$5))/4,0),0)</f>
        <v>72.2</v>
      </c>
      <c r="AV13" s="9">
        <f ca="1">+OFFSET('def-cy1131'!$F$8,ROUNDDOWN((ROW(Sheet1_OLD!AV13)-ROW(Sheet1_OLD!AV$5))/4,0),0)</f>
        <v>83.1</v>
      </c>
      <c r="AW13" s="9">
        <f ca="1">+OFFSET('def-cy1131'!$G$8,ROUNDDOWN((ROW(Sheet1_OLD!AW13)-ROW(Sheet1_OLD!AW$5))/4,0),0)</f>
        <v>112.7</v>
      </c>
      <c r="AX13" s="9">
        <f t="shared" ca="1" si="94"/>
        <v>90.083928571428586</v>
      </c>
      <c r="AY13" s="9">
        <f t="shared" ca="1" si="92"/>
        <v>81.702348578491964</v>
      </c>
      <c r="AZ13" s="9">
        <f t="shared" ca="1" si="92"/>
        <v>83.256294058408869</v>
      </c>
      <c r="BA13" s="9">
        <f t="shared" ca="1" si="92"/>
        <v>407.12992930086403</v>
      </c>
      <c r="BB13" s="9">
        <f t="shared" ca="1" si="92"/>
        <v>93.411295034079842</v>
      </c>
      <c r="BC13" s="9">
        <f t="shared" ca="1" si="92"/>
        <v>84.409702970297019</v>
      </c>
      <c r="BD13" s="9">
        <f t="shared" ca="1" si="92"/>
        <v>71.838174273858911</v>
      </c>
      <c r="BE13" s="9">
        <f t="shared" ca="1" si="92"/>
        <v>80.217797443461151</v>
      </c>
      <c r="BF13" s="9">
        <f t="shared" ca="1" si="92"/>
        <v>127.40171480144406</v>
      </c>
      <c r="BG13">
        <f t="shared" ca="1" si="62"/>
        <v>-4.4760225996661634E-4</v>
      </c>
      <c r="BH13">
        <f t="shared" ca="1" si="63"/>
        <v>-6.3899337024220793E-5</v>
      </c>
      <c r="BI13">
        <f t="shared" ca="1" si="64"/>
        <v>4.0083622570684955E-3</v>
      </c>
      <c r="BJ13">
        <f t="shared" ca="1" si="64"/>
        <v>-2.8966303150449452E-5</v>
      </c>
      <c r="BK13">
        <f t="shared" ca="1" si="64"/>
        <v>1.078981992680645E-2</v>
      </c>
      <c r="BL13" s="13">
        <f t="shared" ca="1" si="65"/>
        <v>1.4257714283733659E-2</v>
      </c>
      <c r="BM13">
        <f t="shared" ca="1" si="66"/>
        <v>7.0528210482844536E-3</v>
      </c>
      <c r="BN13">
        <f t="shared" ca="1" si="22"/>
        <v>-9.7051995524580648E-3</v>
      </c>
      <c r="BO13" s="13">
        <f t="shared" ca="1" si="23"/>
        <v>-2.6523785041736112E-3</v>
      </c>
      <c r="BP13">
        <f t="shared" ca="1" si="67"/>
        <v>-6.5201282721210922E-3</v>
      </c>
      <c r="BQ13">
        <f t="shared" ca="1" si="68"/>
        <v>2.4603799024883514E-3</v>
      </c>
      <c r="BR13">
        <f t="shared" ca="1" si="69"/>
        <v>-3.3856633771127691E-3</v>
      </c>
      <c r="BS13" s="13">
        <f t="shared" ca="1" si="70"/>
        <v>-7.4454117467455099E-3</v>
      </c>
      <c r="BT13" s="5">
        <f t="shared" si="24"/>
        <v>33319.176554800506</v>
      </c>
      <c r="BU13" s="5">
        <f t="shared" ca="1" si="25"/>
        <v>173956.67178347893</v>
      </c>
      <c r="BV13" s="5">
        <f t="shared" ca="1" si="26"/>
        <v>15914.140456227169</v>
      </c>
      <c r="BW13" s="5">
        <f t="shared" ca="1" si="71"/>
        <v>48122.364998585581</v>
      </c>
      <c r="BX13" s="5">
        <f t="shared" si="27"/>
        <v>42731.134832413409</v>
      </c>
      <c r="BY13" s="5">
        <f t="shared" si="28"/>
        <v>136996.43932802192</v>
      </c>
      <c r="BZ13" s="5">
        <f t="shared" si="29"/>
        <v>23143.142001031385</v>
      </c>
      <c r="CA13" s="5">
        <f t="shared" si="30"/>
        <v>65874.27683344479</v>
      </c>
      <c r="CB13" s="9">
        <f t="shared" si="3"/>
        <v>128.2478717987911</v>
      </c>
      <c r="CC13" s="9">
        <f t="shared" ca="1" si="3"/>
        <v>78.75319636980592</v>
      </c>
      <c r="CD13" s="9">
        <f t="shared" ca="1" si="3"/>
        <v>145.42502037535758</v>
      </c>
      <c r="CE13" s="9">
        <f t="shared" ca="1" si="3"/>
        <v>136.88910932656984</v>
      </c>
      <c r="CF13" s="5"/>
      <c r="CG13" s="5">
        <f t="shared" si="31"/>
        <v>79.802835330972854</v>
      </c>
      <c r="CH13" s="5">
        <f t="shared" ca="1" si="72"/>
        <v>78.75319636980592</v>
      </c>
      <c r="CI13" s="5">
        <f t="shared" si="32"/>
        <v>114.04495948920103</v>
      </c>
      <c r="CJ13" s="5">
        <f t="shared" ca="1" si="73"/>
        <v>145.42502037535758</v>
      </c>
      <c r="CK13" s="5">
        <f t="shared" si="74"/>
        <v>122.8718601272155</v>
      </c>
      <c r="CL13" s="5">
        <f t="shared" ca="1" si="75"/>
        <v>136.88910932656984</v>
      </c>
      <c r="CM13" s="5"/>
      <c r="CN13" s="1" t="e">
        <f t="shared" si="4"/>
        <v>#DIV/0!</v>
      </c>
      <c r="CO13" s="1" t="e">
        <f t="shared" si="5"/>
        <v>#DIV/0!</v>
      </c>
      <c r="CP13" s="1" t="e">
        <f t="shared" ca="1" si="5"/>
        <v>#DIV/0!</v>
      </c>
      <c r="CQ13" s="1" t="e">
        <f t="shared" ca="1" si="5"/>
        <v>#DIV/0!</v>
      </c>
      <c r="CR13" s="1" t="e">
        <f t="shared" ca="1" si="5"/>
        <v>#DIV/0!</v>
      </c>
      <c r="CS13" s="83" t="e">
        <f t="shared" si="76"/>
        <v>#DIV/0!</v>
      </c>
      <c r="CT13" s="83" t="e">
        <f t="shared" si="76"/>
        <v>#DIV/0!</v>
      </c>
      <c r="CU13" s="83" t="e">
        <f t="shared" ca="1" si="33"/>
        <v>#DIV/0!</v>
      </c>
      <c r="CV13" s="83" t="e">
        <f t="shared" ca="1" si="33"/>
        <v>#DIV/0!</v>
      </c>
      <c r="CW13" s="83" t="e">
        <f t="shared" ca="1" si="33"/>
        <v>#DIV/0!</v>
      </c>
      <c r="CX13" s="83">
        <f t="shared" si="77"/>
        <v>5.1448670857262846E-3</v>
      </c>
      <c r="CY13" s="83">
        <f t="shared" si="34"/>
        <v>7.5190906038897437E-3</v>
      </c>
      <c r="CZ13" s="83">
        <f t="shared" ca="1" si="34"/>
        <v>7.9473158666523262E-3</v>
      </c>
      <c r="DA13" s="83">
        <f t="shared" ca="1" si="34"/>
        <v>4.0791885932604738E-3</v>
      </c>
      <c r="DB13" s="83">
        <f t="shared" ca="1" si="34"/>
        <v>6.3208590161539678E-3</v>
      </c>
      <c r="DC13" s="5"/>
      <c r="DD13" s="86">
        <f t="shared" si="78"/>
        <v>1988</v>
      </c>
      <c r="DE13" s="5"/>
      <c r="DF13" s="5"/>
      <c r="DG13" s="5"/>
      <c r="DH13" s="5"/>
      <c r="DI13" s="117">
        <v>282334.2</v>
      </c>
      <c r="DJ13" s="118">
        <v>11400.7</v>
      </c>
      <c r="DK13" s="5">
        <v>191395.20000000001</v>
      </c>
      <c r="DL13" s="5">
        <v>11224.9</v>
      </c>
      <c r="DM13" s="90">
        <f t="shared" si="35"/>
        <v>306019.65224707074</v>
      </c>
      <c r="DN13" s="90">
        <f t="shared" si="35"/>
        <v>5092.0717616109523</v>
      </c>
      <c r="DO13" s="90">
        <f t="shared" si="35"/>
        <v>286009.79381106701</v>
      </c>
      <c r="DP13" s="90">
        <f t="shared" si="35"/>
        <v>6734.4481901123381</v>
      </c>
      <c r="DQ13" s="7">
        <f t="shared" si="79"/>
        <v>603855.96600986109</v>
      </c>
      <c r="DR13" s="90">
        <f t="shared" si="6"/>
        <v>88038.568447773883</v>
      </c>
      <c r="DS13" s="90">
        <f t="shared" si="6"/>
        <v>21823.21443420232</v>
      </c>
      <c r="DT13" s="90">
        <f t="shared" si="6"/>
        <v>66189.694676396903</v>
      </c>
      <c r="DU13">
        <v>89344.9</v>
      </c>
      <c r="DV13">
        <v>21823.3</v>
      </c>
      <c r="DW13">
        <v>67521.600000000006</v>
      </c>
      <c r="DX13" s="5">
        <f t="shared" si="36"/>
        <v>504668.61112626584</v>
      </c>
      <c r="DY13" s="9">
        <f ca="1">+AVERAGE(OFFSET($CE$5,(ROW(DY13)-ROW($DY$5))*4,0):OFFSET($CE$5,(ROW(DY13)-ROW($DY$5))*4+3,0))</f>
        <v>131.26315591895667</v>
      </c>
      <c r="DZ13" s="101">
        <f t="shared" si="7"/>
        <v>107.66759884281582</v>
      </c>
      <c r="EA13" s="101">
        <f>+'def-cy1131'!B16</f>
        <v>94.7</v>
      </c>
      <c r="EB13" s="5">
        <f t="shared" ca="1" si="37"/>
        <v>384470.8803419703</v>
      </c>
      <c r="EF13" s="90">
        <f t="shared" si="8"/>
        <v>42731.134832413409</v>
      </c>
      <c r="EG13" s="1">
        <f>+'gaku-mk1131'!G16</f>
        <v>41721</v>
      </c>
      <c r="EH13" s="5">
        <f t="shared" ca="1" si="38"/>
        <v>7803.969037900556</v>
      </c>
      <c r="EI13" s="90">
        <f ca="1">+OFFSET($EB$6,(ROW(EI13)-ROW($EI$9))/4,0)</f>
        <v>274110.01723521634</v>
      </c>
      <c r="EJ13" s="7">
        <f ca="1">+EJ12+$EH12</f>
        <v>295076.18216668663</v>
      </c>
      <c r="EK13" s="7">
        <f ca="1">+EK12+EH12-(EJ13-EI13)/4</f>
        <v>274110.01723521634</v>
      </c>
      <c r="EL13" s="5">
        <f t="shared" ca="1" si="39"/>
        <v>5617.666666666667</v>
      </c>
      <c r="EM13" s="92">
        <f t="shared" ca="1" si="40"/>
        <v>121.51744738628651</v>
      </c>
      <c r="EN13">
        <f t="shared" ca="1" si="9"/>
        <v>0.55820714436890118</v>
      </c>
      <c r="EO13">
        <f t="shared" ca="1" si="41"/>
        <v>1.3044416267886015E-2</v>
      </c>
      <c r="EQ13" s="12">
        <f>+call!B51*call!$C$65/call!$B$65</f>
        <v>6.7499280206728853</v>
      </c>
      <c r="ES13" s="7" t="e">
        <f>+fof!#REF!*fof!$B$138/fof!#REF!/10</f>
        <v>#REF!</v>
      </c>
      <c r="ET13" s="7" t="e">
        <f>+fof!#REF!*fof!$C$138/fof!#REF!/10</f>
        <v>#REF!</v>
      </c>
      <c r="EU13" s="7">
        <f ca="1">+AVERAGE(OFFSET(jikasougaku!$BF$287,(ROW(Sheet1_OLD!EU13)-ROW(Sheet1_OLD!$EU$5))*3,0):OFFSET(jikasougaku!$BF$287,(ROW(Sheet1_OLD!EU13)-ROW(Sheet1_OLD!$EU$5))*3+2,0))/1000</f>
        <v>18455.115333333331</v>
      </c>
      <c r="EV13" s="7">
        <f ca="1">+AVERAGE(OFFSET(jikasougaku!$BR$287,(ROW(Sheet1_OLD!EV13)-ROW(Sheet1_OLD!$EV$5))*3,0):OFFSET(jikasougaku!$BR$287,(ROW(Sheet1_OLD!EV13)-ROW(Sheet1_OLD!$EV$5))*3+2,0))/1000</f>
        <v>86244.725999999995</v>
      </c>
      <c r="EW13" s="7" t="e">
        <f ca="1">+AVERAGE(OFFSET(jikasougaku!$BH$287,(ROW(Sheet1_OLD!EW13)-ROW(Sheet1_OLD!EW$5))*3,0):OFFSET(jikasougaku!$BH$287,(ROW(Sheet1_OLD!EW13)-ROW(Sheet1_OLD!EW$5))*3+2,0))/1000</f>
        <v>#DIV/0!</v>
      </c>
      <c r="EX13" s="7" t="e">
        <f ca="1">+AVERAGE(OFFSET(jikasougaku!$BJ$287,(ROW(Sheet1_OLD!EX13)-ROW(Sheet1_OLD!EX$5))*3,0):OFFSET(jikasougaku!$BJ$287,(ROW(Sheet1_OLD!EX13)-ROW(Sheet1_OLD!EX$5))*3+2,0))/1000</f>
        <v>#DIV/0!</v>
      </c>
      <c r="EY13" s="7" t="e">
        <f ca="1">+AVERAGE(OFFSET(jikasougaku!$BL$287,(ROW(Sheet1_OLD!EY13)-ROW(Sheet1_OLD!EY$5))*3,0):OFFSET(jikasougaku!$BL$287,(ROW(Sheet1_OLD!EY13)-ROW(Sheet1_OLD!EY$5))*3+2,0))/1000</f>
        <v>#DIV/0!</v>
      </c>
      <c r="EZ13" s="4">
        <f t="shared" ca="1" si="10"/>
        <v>15204.992323129054</v>
      </c>
      <c r="FA13" s="64">
        <f t="shared" ca="1" si="42"/>
        <v>67789.61066666666</v>
      </c>
      <c r="FB13" s="7" t="e">
        <f t="shared" ca="1" si="11"/>
        <v>#REF!</v>
      </c>
      <c r="FC13" s="7" t="e">
        <f t="shared" ca="1" si="12"/>
        <v>#REF!</v>
      </c>
      <c r="FD13" s="1" t="e">
        <f t="shared" ca="1" si="13"/>
        <v>#REF!</v>
      </c>
      <c r="FE13" s="1" t="e">
        <f t="shared" ca="1" si="13"/>
        <v>#REF!</v>
      </c>
      <c r="FF13" t="e">
        <f t="shared" ca="1" si="43"/>
        <v>#REF!</v>
      </c>
      <c r="FG13" t="e">
        <f t="shared" ca="1" si="43"/>
        <v>#REF!</v>
      </c>
      <c r="FH13" s="83" t="e">
        <f t="shared" ca="1" si="80"/>
        <v>#REF!</v>
      </c>
      <c r="FI13" s="83" t="e">
        <f t="shared" ca="1" si="80"/>
        <v>#REF!</v>
      </c>
      <c r="FK13" s="7">
        <f>+kshotoku1631!$E17*kshotoku1722!$E$9/kshotoku1631!$E$65</f>
        <v>141054.76513630597</v>
      </c>
      <c r="FL13" s="72">
        <f t="shared" ca="1" si="44"/>
        <v>0.20662989641909446</v>
      </c>
      <c r="FM13">
        <f t="shared" ca="1" si="81"/>
        <v>-1.2687448806221279E-4</v>
      </c>
      <c r="FO13" s="73">
        <f t="shared" ca="1" si="14"/>
        <v>121.51744738628651</v>
      </c>
      <c r="FP13" s="72">
        <f ca="1">+AVERAGE(OFFSET(Maikin30!$F$20,ROUNDDOWN((ROW(FP13)-ROW(FP$5))/4,0),MOD(ROW(FP13)-ROW(FP$5),4)*3):OFFSET(Maikin30!$F$20,ROUNDDOWN((ROW(FP13)-ROW(FP$5))/4,0),MOD(ROW(FP13)-ROW(FP$5),4)*3+2))</f>
        <v>116.53333333333335</v>
      </c>
      <c r="FQ13" s="5">
        <f ca="1">+AVERAGE(OFFSET(Rocho!$J$66,(ROW(FQ13)-ROW($FQ$5))*3,0):OFFSET(Rocho!$J$66,(ROW(FQ13)-ROW($FQ$5))*3+2,0))</f>
        <v>5617.666666666667</v>
      </c>
      <c r="FR13" s="72" t="e">
        <f t="shared" ca="1" si="45"/>
        <v>#DIV/0!</v>
      </c>
      <c r="FS13" t="e">
        <f t="shared" ca="1" si="82"/>
        <v>#DIV/0!</v>
      </c>
      <c r="FT13" s="72"/>
      <c r="FU13" s="85" t="s">
        <v>709</v>
      </c>
      <c r="FV13" s="78">
        <f ca="1">+AVERAGE(OFFSET(Rocho!$E$6,(ROW(FV13)-ROW($FV$5))*3,0):OFFSET(Rocho!$E$6,(ROW(FV13)-ROW($FV$5))*3+2,0))/10000</f>
        <v>8597.3333333333321</v>
      </c>
      <c r="FW13" s="82">
        <f>+Rocho!AA14</f>
        <v>0</v>
      </c>
      <c r="FX13" t="e">
        <f t="shared" si="83"/>
        <v>#DIV/0!</v>
      </c>
      <c r="FZ13" s="94">
        <f t="shared" si="15"/>
        <v>142338.22636241635</v>
      </c>
      <c r="GA13" s="5">
        <f t="shared" si="46"/>
        <v>42731.134832413409</v>
      </c>
      <c r="GB13" s="7">
        <f>+('gaku-mk1131'!C16-'gaku-mk1131'!D16)*('gaku-mk1722'!$C$8-'gaku-mk1722'!$D$8)/('gaku-mk1131'!$C$64-'gaku-mk1131'!$D$64)</f>
        <v>2010.0301876426427</v>
      </c>
      <c r="GC13" s="5">
        <f t="shared" si="47"/>
        <v>8274.8896096479712</v>
      </c>
      <c r="GD13" s="5">
        <f t="shared" si="48"/>
        <v>14868.252391383414</v>
      </c>
      <c r="GE13" s="90">
        <f>+'gaku-mk1131'!H16+('gaku-mk1722'!$H$8-'gaku-mk1131'!$H$64)</f>
        <v>6088.2000000000007</v>
      </c>
      <c r="GF13" s="7">
        <f>+'gaku-mk1131'!W16*'gaku-mk1722'!$W$8/'gaku-mk1131'!$W$64</f>
        <v>66619.647228012385</v>
      </c>
      <c r="GG13" s="7">
        <f>+'gaku-mk1131'!M16*'gaku-mk1722'!$M$8/'gaku-mk1131'!$M$64</f>
        <v>40812.467683439623</v>
      </c>
      <c r="GH13" s="7">
        <f>+'gaku-mk1131'!N16*'gaku-mk1722'!$N$8/'gaku-mk1131'!$N$64</f>
        <v>39066.39557012311</v>
      </c>
      <c r="GI13" s="5">
        <f t="shared" si="49"/>
        <v>33319.176554800506</v>
      </c>
      <c r="GJ13" s="7">
        <f>+('gaku-jk1131'!C16-'gaku-jk1131'!D16)*('gaku-jk1722'!$C$8-'gaku-jk1722'!$D$8)/('gaku-jk1131'!$C$64-'gaku-jk1131'!$D$64)</f>
        <v>2205.915781907368</v>
      </c>
      <c r="GK13" s="5">
        <f t="shared" si="50"/>
        <v>2028.8230799609464</v>
      </c>
      <c r="GL13" s="5">
        <f t="shared" si="51"/>
        <v>18264.175492433493</v>
      </c>
      <c r="GM13" s="90">
        <f>+'gaku-jk1131'!H16+('gaku-jk1722'!$H$8-'gaku-jk1131'!$H$64)</f>
        <v>4901.8</v>
      </c>
      <c r="GN13" s="7">
        <f>+'gaku-jk1131'!Z16*'gaku-jk1722'!$Z$8/'gaku-jk1131'!$Z$64</f>
        <v>74284.846184396112</v>
      </c>
      <c r="GO13" s="7">
        <f>+'gaku-jk1131'!M16*'gaku-jk1722'!$M$8/'gaku-jk1131'!$M$64</f>
        <v>20158.152346312901</v>
      </c>
      <c r="GP13" s="7">
        <f>+'gaku-jk1131'!N16*'gaku-jk1722'!$N$8/'gaku-jk1131'!$N$64</f>
        <v>25121.328068698036</v>
      </c>
      <c r="GQ13" s="9">
        <f t="shared" ca="1" si="16"/>
        <v>127.85550541516247</v>
      </c>
      <c r="GR13" s="7">
        <f t="shared" ca="1" si="17"/>
        <v>92.371428571428567</v>
      </c>
      <c r="GS13" s="9">
        <f t="shared" ca="1" si="18"/>
        <v>404.23220738413193</v>
      </c>
      <c r="GT13" s="9">
        <f t="shared" ca="1" si="19"/>
        <v>81.792625368731549</v>
      </c>
      <c r="GU13" s="7">
        <f t="shared" ca="1" si="20"/>
        <v>152.78134011874471</v>
      </c>
      <c r="GV13" s="7">
        <f t="shared" ca="1" si="20"/>
        <v>90.16810176125243</v>
      </c>
      <c r="GW13" s="7">
        <f t="shared" ca="1" si="20"/>
        <v>201.16536007292612</v>
      </c>
      <c r="GX13" s="7">
        <f t="shared" ca="1" si="20"/>
        <v>161.98729674796746</v>
      </c>
      <c r="GZ13">
        <f ca="1">+OFFSET('def-cy1131'!$C$8,ROUNDDOWN((ROW(Sheet1_OLD!HC13)-ROW(Sheet1_OLD!HC$5))/4,0),0)</f>
        <v>84.8</v>
      </c>
      <c r="HC13">
        <f ca="1">+OFFSET('def-cy1131'!$H$8,ROUNDDOWN((ROW(Sheet1_OLD!HC13)-ROW(Sheet1_OLD!HC$5))/4,0),0)</f>
        <v>160.4</v>
      </c>
      <c r="HD13">
        <f ca="1">+OFFSET('def-cy1131'!$W$8,ROUNDDOWN((ROW(Sheet1_OLD!HC13)-ROW(Sheet1_OLD!HC$5))/4,0),0)</f>
        <v>87.1</v>
      </c>
      <c r="HE13">
        <f ca="1">+OFFSET('def-cy1131'!$M$8,ROUNDDOWN((ROW(Sheet1_OLD!HC13)-ROW(Sheet1_OLD!HC$5))/4,0),0)</f>
        <v>168.2</v>
      </c>
      <c r="HF13">
        <f ca="1">+OFFSET('def-cy1131'!$N$8,ROUNDDOWN((ROW(Sheet1_OLD!HC13)-ROW(Sheet1_OLD!HC$5))/4,0),0)</f>
        <v>198.5</v>
      </c>
      <c r="HG13" s="9">
        <f t="shared" ca="1" si="96"/>
        <v>127.40171480144406</v>
      </c>
      <c r="HH13" s="9">
        <f t="shared" ca="1" si="93"/>
        <v>89.974999999999994</v>
      </c>
      <c r="HI13" s="9">
        <f t="shared" ca="1" si="93"/>
        <v>407.12992930086403</v>
      </c>
      <c r="HJ13" s="9">
        <f t="shared" ca="1" si="93"/>
        <v>80.217797443461151</v>
      </c>
      <c r="HK13" s="9">
        <f t="shared" ca="1" si="93"/>
        <v>154.01959287531807</v>
      </c>
      <c r="HL13" s="9">
        <f t="shared" ca="1" si="93"/>
        <v>88.925831702544045</v>
      </c>
      <c r="HM13" s="9">
        <f t="shared" ca="1" si="93"/>
        <v>196.97939835916131</v>
      </c>
      <c r="HN13" s="9">
        <f t="shared" ca="1" si="93"/>
        <v>154.80599593495933</v>
      </c>
      <c r="HO13">
        <f t="shared" ca="1" si="52"/>
        <v>-3.0685560382900318E-3</v>
      </c>
      <c r="HP13">
        <f t="shared" ca="1" si="52"/>
        <v>-1.098665946093111E-4</v>
      </c>
      <c r="HQ13">
        <f t="shared" ca="1" si="52"/>
        <v>1.1579240915473594E-3</v>
      </c>
      <c r="HR13">
        <f t="shared" ca="1" si="52"/>
        <v>-1.5933885601420975E-3</v>
      </c>
      <c r="HS13">
        <f t="shared" ca="1" si="52"/>
        <v>2.0720793574340961E-2</v>
      </c>
      <c r="HT13">
        <f t="shared" ca="1" si="52"/>
        <v>3.7139251178926322E-4</v>
      </c>
      <c r="HU13">
        <f t="shared" ca="1" si="52"/>
        <v>1.8722858566389361E-4</v>
      </c>
      <c r="HV13">
        <f t="shared" ca="1" si="53"/>
        <v>-4.4385503625688815E-3</v>
      </c>
      <c r="HW13">
        <f t="shared" ca="1" si="84"/>
        <v>1.3226977207731156E-2</v>
      </c>
      <c r="HX13" s="5">
        <f t="shared" ca="1" si="85"/>
        <v>119960.44194811952</v>
      </c>
      <c r="HY13" s="1" t="e">
        <f t="shared" ca="1" si="54"/>
        <v>#DIV/0!</v>
      </c>
      <c r="HZ13" t="e">
        <f t="shared" ca="1" si="86"/>
        <v>#DIV/0!</v>
      </c>
      <c r="IA13" s="5">
        <f t="shared" si="55"/>
        <v>142338.22636241635</v>
      </c>
      <c r="IB13">
        <f t="shared" ca="1" si="56"/>
        <v>118.65430307765519</v>
      </c>
      <c r="ID13" s="112">
        <v>101.24321431749306</v>
      </c>
      <c r="IE13" s="112">
        <v>100.91441180402347</v>
      </c>
      <c r="IF13">
        <f t="shared" si="57"/>
        <v>99.167790242868023</v>
      </c>
      <c r="IG13">
        <f t="shared" si="87"/>
        <v>1.0213162006736746E-4</v>
      </c>
      <c r="IH13" s="112">
        <v>0.43682987098055892</v>
      </c>
      <c r="II13">
        <f t="shared" si="88"/>
        <v>9.9126109184366745E-3</v>
      </c>
      <c r="IK13">
        <f>+util!B11</f>
        <v>113.666666666667</v>
      </c>
      <c r="IL13">
        <f t="shared" si="89"/>
        <v>-1.2531127112426871E-2</v>
      </c>
      <c r="IM13">
        <f t="shared" si="90"/>
        <v>-7.5186762674561225E-3</v>
      </c>
      <c r="IO13" s="5">
        <f t="shared" si="58"/>
        <v>76463.949528971541</v>
      </c>
      <c r="IP13" s="1">
        <f t="shared" si="59"/>
        <v>3.303957151780164</v>
      </c>
      <c r="IQ13" s="5">
        <f t="shared" ca="1" si="60"/>
        <v>64442.626643661206</v>
      </c>
      <c r="IR13" s="1" t="e">
        <f t="shared" ca="1" si="61"/>
        <v>#DIV/0!</v>
      </c>
      <c r="IS13" t="e">
        <f t="shared" ca="1" si="91"/>
        <v>#DIV/0!</v>
      </c>
    </row>
    <row r="14" spans="1:253" x14ac:dyDescent="0.15">
      <c r="A14" t="s">
        <v>253</v>
      </c>
      <c r="B14" s="7">
        <f>+'gaku-mk1131'!B17*'gaku-mk1722'!$B$8/'gaku-mk1131'!$B$64</f>
        <v>280308.00436111045</v>
      </c>
      <c r="C14" s="7">
        <f>+'kgaku-mk1131'!B18*'kgaku-mk1722'!B$9/'kgaku-mk1131'!B$65</f>
        <v>148664.45255616761</v>
      </c>
      <c r="D14" s="7">
        <f>+'kgaku-mk1131'!C18*'kgaku-mk1722'!C$9/'kgaku-mk1131'!C$65</f>
        <v>521.23808315440169</v>
      </c>
      <c r="E14" s="7">
        <f>+'kgaku-mk1131'!D18*'kgaku-mk1722'!D$9/'kgaku-mk1131'!D$65</f>
        <v>123.94301470588235</v>
      </c>
      <c r="F14" s="7">
        <f>+'kgaku-mk1131'!F18*'kgaku-mk1722'!F$9/'kgaku-mk1131'!F$65</f>
        <v>8608.6887758986813</v>
      </c>
      <c r="G14" s="7">
        <f>+'kgaku-mk1131'!G18*'kgaku-mk1722'!G$9/'kgaku-mk1131'!G$65</f>
        <v>14056.294662488184</v>
      </c>
      <c r="H14" s="7">
        <f>+'kgaku-mk1131'!H18*'kgaku-mk1722'!H$9/'kgaku-mk1131'!H$65</f>
        <v>53451.529543423654</v>
      </c>
      <c r="I14" s="7">
        <f>+'kgaku-mk1131'!I18*'kgaku-mk1722'!I$9/'kgaku-mk1131'!I$65</f>
        <v>71749.670916040603</v>
      </c>
      <c r="J14" s="7">
        <f>+'gaku-mk1131'!F17*'gaku-mk1722'!$F$8/'gaku-mk1131'!$F$64</f>
        <v>15092.591160230129</v>
      </c>
      <c r="K14" s="7">
        <f>+'gaku-mk1131'!G17*'gaku-mk1722'!$G$8/'gaku-mk1131'!$G$64</f>
        <v>43368.911435566348</v>
      </c>
      <c r="L14" s="7">
        <f>+'gaku-jk1131'!B17*'gaku-jk1722'!$B$8/'gaku-jk1131'!$B$64</f>
        <v>276251.35660788568</v>
      </c>
      <c r="M14" s="7">
        <f>+'kgaku-jk1131'!B18*'kgaku-jk1722'!$B$9/'kgaku-jk1131'!$B$65</f>
        <v>161848.58554129442</v>
      </c>
      <c r="N14" s="7">
        <f>+'kgaku-jk1131'!C18*'kgaku-jk1722'!C$9/'kgaku-jk1131'!C$65</f>
        <v>550.19916001410661</v>
      </c>
      <c r="O14" s="7">
        <f>+'kgaku-jk1131'!D18*'kgaku-jk1722'!D$9/'kgaku-jk1131'!D$65</f>
        <v>145.57314578005116</v>
      </c>
      <c r="P14" s="7">
        <f>+'kgaku-jk1131'!F18*'kgaku-jk1722'!F$9/'kgaku-jk1131'!F$65</f>
        <v>2124.3006845332775</v>
      </c>
      <c r="Q14" s="7">
        <f>+'kgaku-jk1131'!G18*'kgaku-jk1722'!G$9/'kgaku-jk1131'!G$65</f>
        <v>14830.123963261136</v>
      </c>
      <c r="R14" s="7">
        <f>+'kgaku-jk1131'!H18*'kgaku-jk1722'!H$9/'kgaku-jk1131'!H$65</f>
        <v>62631.326471772336</v>
      </c>
      <c r="S14" s="7">
        <f>+'kgaku-jk1131'!I18*'kgaku-jk1722'!I$9/'kgaku-jk1131'!I$65</f>
        <v>96703.034702886987</v>
      </c>
      <c r="T14" s="7">
        <f>+'gaku-jk1131'!F17*'gaku-jk1722'!$F$8/'gaku-jk1131'!$F$64</f>
        <v>18544.300241690318</v>
      </c>
      <c r="U14" s="7">
        <f>+'gaku-jk1131'!G17*'gaku-jk1722'!$G$8/'gaku-jk1131'!$G$64</f>
        <v>34112.062306879234</v>
      </c>
      <c r="V14" s="8">
        <f t="shared" si="0"/>
        <v>101.4684625636003</v>
      </c>
      <c r="W14" s="8">
        <f t="shared" si="0"/>
        <v>91.854032618800375</v>
      </c>
      <c r="X14" s="8">
        <f t="shared" si="0"/>
        <v>94.736255711665862</v>
      </c>
      <c r="Y14" s="8">
        <f t="shared" si="0"/>
        <v>85.141400250531007</v>
      </c>
      <c r="Z14" s="8">
        <f t="shared" si="0"/>
        <v>405.24812888200267</v>
      </c>
      <c r="AA14" s="8">
        <f t="shared" si="0"/>
        <v>94.782044285739147</v>
      </c>
      <c r="AB14" s="8">
        <f t="shared" si="0"/>
        <v>85.343122291229164</v>
      </c>
      <c r="AC14" s="8">
        <f t="shared" si="0"/>
        <v>74.195883445112372</v>
      </c>
      <c r="AD14" s="8">
        <f t="shared" si="0"/>
        <v>81.386684660657949</v>
      </c>
      <c r="AE14" s="8">
        <f t="shared" si="0"/>
        <v>127.13658601291991</v>
      </c>
      <c r="AF14" s="11">
        <f t="shared" ca="1" si="1"/>
        <v>92.371428571428567</v>
      </c>
      <c r="AG14" s="11">
        <f t="shared" ca="1" si="1"/>
        <v>97.82781211372064</v>
      </c>
      <c r="AH14" s="11">
        <f t="shared" ca="1" si="1"/>
        <v>85.428197381671708</v>
      </c>
      <c r="AI14" s="11">
        <f t="shared" ca="1" si="1"/>
        <v>404.23220738413193</v>
      </c>
      <c r="AJ14" s="11">
        <f t="shared" ca="1" si="1"/>
        <v>95.2950340798442</v>
      </c>
      <c r="AK14" s="11">
        <f t="shared" ca="1" si="1"/>
        <v>86.044059405940587</v>
      </c>
      <c r="AL14" s="11">
        <f t="shared" ca="1" si="1"/>
        <v>74.52178423236515</v>
      </c>
      <c r="AM14" s="11">
        <f t="shared" ca="1" si="1"/>
        <v>81.792625368731549</v>
      </c>
      <c r="AN14" s="11">
        <f t="shared" ca="1" si="1"/>
        <v>127.85550541516247</v>
      </c>
      <c r="AO14" s="9">
        <f ca="1">+OFFSET('kdef-cy1131'!B$9,ROUNDDOWN((ROW(Sheet1_OLD!AO14)-ROW(Sheet1_OLD!AO$5))/4,0),0)</f>
        <v>84.8</v>
      </c>
      <c r="AP14" s="9">
        <f ca="1">+OFFSET('kdef-cy1131'!C$9,ROUNDDOWN((ROW(Sheet1_OLD!AP14)-ROW(Sheet1_OLD!AP$5))/4,0),0)</f>
        <v>118.3</v>
      </c>
      <c r="AQ14" s="9">
        <f ca="1">+OFFSET('kdef-cy1131'!D$9,ROUNDDOWN((ROW(Sheet1_OLD!AQ14)-ROW(Sheet1_OLD!AQ$5))/4,0),0)</f>
        <v>82.6</v>
      </c>
      <c r="AR14" s="9">
        <f ca="1">+OFFSET('kdef-cy1131'!F$9,ROUNDDOWN((ROW(Sheet1_OLD!AR14)-ROW(Sheet1_OLD!AR$5))/4,0),0)</f>
        <v>167.4</v>
      </c>
      <c r="AS14" s="9">
        <f ca="1">+OFFSET('kdef-cy1131'!G$9,ROUNDDOWN((ROW(Sheet1_OLD!AS14)-ROW(Sheet1_OLD!AS$5))/4,0),0)</f>
        <v>86</v>
      </c>
      <c r="AT14" s="9">
        <f ca="1">+OFFSET('kdef-cy1131'!H$9,ROUNDDOWN((ROW(Sheet1_OLD!AT14)-ROW(Sheet1_OLD!AT$5))/4,0),0)</f>
        <v>89.5</v>
      </c>
      <c r="AU14" s="9">
        <f ca="1">+OFFSET('kdef-cy1131'!I$9,ROUNDDOWN((ROW(Sheet1_OLD!AU14)-ROW(Sheet1_OLD!AU$5))/4,0),0)</f>
        <v>72.2</v>
      </c>
      <c r="AV14" s="9">
        <f ca="1">+OFFSET('def-cy1131'!$F$8,ROUNDDOWN((ROW(Sheet1_OLD!AV14)-ROW(Sheet1_OLD!AV$5))/4,0),0)</f>
        <v>83.1</v>
      </c>
      <c r="AW14" s="9">
        <f ca="1">+OFFSET('def-cy1131'!$G$8,ROUNDDOWN((ROW(Sheet1_OLD!AW14)-ROW(Sheet1_OLD!AW$5))/4,0),0)</f>
        <v>112.7</v>
      </c>
      <c r="AX14" s="9">
        <f t="shared" ca="1" si="94"/>
        <v>90.083928571428586</v>
      </c>
      <c r="AY14" s="9">
        <f t="shared" ca="1" si="92"/>
        <v>81.702348578491964</v>
      </c>
      <c r="AZ14" s="9">
        <f t="shared" ca="1" si="92"/>
        <v>83.256294058408869</v>
      </c>
      <c r="BA14" s="9">
        <f t="shared" ca="1" si="92"/>
        <v>407.12992930086403</v>
      </c>
      <c r="BB14" s="9">
        <f t="shared" ca="1" si="92"/>
        <v>93.411295034079842</v>
      </c>
      <c r="BC14" s="9">
        <f t="shared" ca="1" si="92"/>
        <v>84.409702970297019</v>
      </c>
      <c r="BD14" s="9">
        <f t="shared" ca="1" si="92"/>
        <v>71.838174273858911</v>
      </c>
      <c r="BE14" s="9">
        <f t="shared" ca="1" si="92"/>
        <v>80.217797443461151</v>
      </c>
      <c r="BF14" s="9">
        <f t="shared" ca="1" si="92"/>
        <v>127.40171480144406</v>
      </c>
      <c r="BG14">
        <f t="shared" ca="1" si="62"/>
        <v>-2.2930086295882128E-4</v>
      </c>
      <c r="BH14">
        <f t="shared" ca="1" si="63"/>
        <v>-1.1233212422989945E-4</v>
      </c>
      <c r="BI14">
        <f t="shared" ca="1" si="64"/>
        <v>3.6169058947655992E-4</v>
      </c>
      <c r="BJ14">
        <f t="shared" ca="1" si="64"/>
        <v>9.7738591359997976E-3</v>
      </c>
      <c r="BK14">
        <f t="shared" ca="1" si="64"/>
        <v>7.1367717007420279E-3</v>
      </c>
      <c r="BL14" s="13">
        <f t="shared" ca="1" si="65"/>
        <v>1.6930688439029666E-2</v>
      </c>
      <c r="BM14">
        <f t="shared" ca="1" si="66"/>
        <v>1.6966382809928331E-2</v>
      </c>
      <c r="BN14">
        <f t="shared" ca="1" si="22"/>
        <v>9.8079203772028743E-3</v>
      </c>
      <c r="BO14" s="13">
        <f t="shared" ca="1" si="23"/>
        <v>2.6774303187131206E-2</v>
      </c>
      <c r="BP14">
        <f t="shared" ca="1" si="67"/>
        <v>1.5455108772681076E-2</v>
      </c>
      <c r="BQ14">
        <f t="shared" ca="1" si="68"/>
        <v>5.9473120062052713E-3</v>
      </c>
      <c r="BR14">
        <f t="shared" ca="1" si="69"/>
        <v>3.4380199520849075E-3</v>
      </c>
      <c r="BS14" s="13">
        <f t="shared" ca="1" si="70"/>
        <v>2.4840440730971254E-2</v>
      </c>
      <c r="BT14" s="5">
        <f t="shared" si="24"/>
        <v>34112.062306879234</v>
      </c>
      <c r="BU14" s="5">
        <f t="shared" ca="1" si="25"/>
        <v>176901.87799533556</v>
      </c>
      <c r="BV14" s="5">
        <f t="shared" ca="1" si="26"/>
        <v>16340.230477764786</v>
      </c>
      <c r="BW14" s="5">
        <f t="shared" ca="1" si="71"/>
        <v>49317.74575416711</v>
      </c>
      <c r="BX14" s="5">
        <f t="shared" si="27"/>
        <v>43368.911435566348</v>
      </c>
      <c r="BY14" s="5">
        <f t="shared" si="28"/>
        <v>139654.79019040096</v>
      </c>
      <c r="BZ14" s="5">
        <f t="shared" si="29"/>
        <v>23701.279936128813</v>
      </c>
      <c r="CA14" s="5">
        <f t="shared" si="30"/>
        <v>67070.191371695168</v>
      </c>
      <c r="CB14" s="9">
        <f t="shared" si="3"/>
        <v>127.13658601291991</v>
      </c>
      <c r="CC14" s="9">
        <f t="shared" ca="1" si="3"/>
        <v>78.94477535963938</v>
      </c>
      <c r="CD14" s="9">
        <f t="shared" ca="1" si="3"/>
        <v>145.04862687451492</v>
      </c>
      <c r="CE14" s="9">
        <f t="shared" ca="1" si="3"/>
        <v>135.99606053775898</v>
      </c>
      <c r="CF14" s="5"/>
      <c r="CG14" s="5">
        <f t="shared" si="31"/>
        <v>80.008275330857089</v>
      </c>
      <c r="CH14" s="5">
        <f t="shared" ca="1" si="72"/>
        <v>78.94477535963938</v>
      </c>
      <c r="CI14" s="5">
        <f t="shared" si="32"/>
        <v>114.67287999187919</v>
      </c>
      <c r="CJ14" s="5">
        <f t="shared" ca="1" si="73"/>
        <v>145.04862687451492</v>
      </c>
      <c r="CK14" s="5">
        <f t="shared" si="74"/>
        <v>122.4340623374673</v>
      </c>
      <c r="CL14" s="5">
        <f t="shared" ca="1" si="75"/>
        <v>135.99606053775898</v>
      </c>
      <c r="CM14" s="5"/>
      <c r="CN14" s="1" t="e">
        <f t="shared" si="4"/>
        <v>#DIV/0!</v>
      </c>
      <c r="CO14" s="1" t="e">
        <f t="shared" si="5"/>
        <v>#DIV/0!</v>
      </c>
      <c r="CP14" s="1" t="e">
        <f t="shared" ca="1" si="5"/>
        <v>#DIV/0!</v>
      </c>
      <c r="CQ14" s="1" t="e">
        <f t="shared" ca="1" si="5"/>
        <v>#DIV/0!</v>
      </c>
      <c r="CR14" s="1" t="e">
        <f t="shared" ca="1" si="5"/>
        <v>#DIV/0!</v>
      </c>
      <c r="CS14" s="83" t="e">
        <f t="shared" si="76"/>
        <v>#DIV/0!</v>
      </c>
      <c r="CT14" s="83" t="e">
        <f t="shared" si="76"/>
        <v>#DIV/0!</v>
      </c>
      <c r="CU14" s="83" t="e">
        <f t="shared" ca="1" si="33"/>
        <v>#DIV/0!</v>
      </c>
      <c r="CV14" s="83" t="e">
        <f t="shared" ca="1" si="33"/>
        <v>#DIV/0!</v>
      </c>
      <c r="CW14" s="83" t="e">
        <f t="shared" ca="1" si="33"/>
        <v>#DIV/0!</v>
      </c>
      <c r="CX14" s="83">
        <f t="shared" si="77"/>
        <v>-1.4616695821754629E-3</v>
      </c>
      <c r="CY14" s="83">
        <f t="shared" si="34"/>
        <v>-8.7029007911810317E-3</v>
      </c>
      <c r="CZ14" s="83">
        <f t="shared" ca="1" si="34"/>
        <v>2.4296962348988203E-3</v>
      </c>
      <c r="DA14" s="83">
        <f t="shared" ca="1" si="34"/>
        <v>-2.5915859498518061E-3</v>
      </c>
      <c r="DB14" s="83">
        <f t="shared" ca="1" si="34"/>
        <v>-6.5452584137650257E-3</v>
      </c>
      <c r="DC14" s="5"/>
      <c r="DD14" s="86">
        <f t="shared" si="78"/>
        <v>1989</v>
      </c>
      <c r="DE14" s="5"/>
      <c r="DF14" s="5"/>
      <c r="DG14" s="5"/>
      <c r="DH14" s="5"/>
      <c r="DI14" s="117">
        <v>322494.59999999998</v>
      </c>
      <c r="DJ14" s="118">
        <v>13952.3</v>
      </c>
      <c r="DK14" s="5">
        <v>212339.4</v>
      </c>
      <c r="DL14" s="5">
        <v>12273.8</v>
      </c>
      <c r="DM14" s="90">
        <f t="shared" si="35"/>
        <v>330183.89334064629</v>
      </c>
      <c r="DN14" s="90">
        <f t="shared" si="35"/>
        <v>5804.6797384885649</v>
      </c>
      <c r="DO14" s="90">
        <f t="shared" si="35"/>
        <v>301062.34477410762</v>
      </c>
      <c r="DP14" s="90">
        <f t="shared" si="35"/>
        <v>6980.5255687578001</v>
      </c>
      <c r="DQ14" s="7">
        <f t="shared" si="79"/>
        <v>644031.44342200027</v>
      </c>
      <c r="DR14" s="90">
        <f t="shared" si="6"/>
        <v>100488.33662764088</v>
      </c>
      <c r="DS14" s="90">
        <f t="shared" si="6"/>
        <v>22821.410520413883</v>
      </c>
      <c r="DT14" s="90">
        <f t="shared" si="6"/>
        <v>77596.559489026113</v>
      </c>
      <c r="DU14">
        <v>101979.4</v>
      </c>
      <c r="DV14">
        <v>22821.5</v>
      </c>
      <c r="DW14">
        <v>79158</v>
      </c>
      <c r="DX14" s="5">
        <f t="shared" si="36"/>
        <v>538244.99941782048</v>
      </c>
      <c r="DY14" s="9">
        <f ca="1">+AVERAGE(OFFSET($CE$5,(ROW(DY14)-ROW($DY$5))*4,0):OFFSET($CE$5,(ROW(DY14)-ROW($DY$5))*4+3,0))</f>
        <v>132.48575674535053</v>
      </c>
      <c r="DZ14" s="101">
        <f t="shared" si="7"/>
        <v>110.05515911282545</v>
      </c>
      <c r="EA14" s="101">
        <f>+'def-cy1131'!B17</f>
        <v>96.8</v>
      </c>
      <c r="EB14" s="5">
        <f t="shared" ca="1" si="37"/>
        <v>406266.31317989563</v>
      </c>
      <c r="EF14" s="90">
        <f t="shared" si="8"/>
        <v>43368.911435566348</v>
      </c>
      <c r="EG14" s="1">
        <f>+'gaku-mk1131'!G17</f>
        <v>42343.7</v>
      </c>
      <c r="EH14" s="5">
        <f t="shared" ca="1" si="38"/>
        <v>7972.457302085797</v>
      </c>
      <c r="EI14" s="7">
        <f ca="1">+EI13+$EH13</f>
        <v>281913.9862731169</v>
      </c>
      <c r="EJ14" s="4">
        <f ca="1">+EI13+EH13</f>
        <v>281913.9862731169</v>
      </c>
      <c r="EK14" s="131">
        <f ca="1">+EK13+EH13-(EJ17-EI17)/4</f>
        <v>277640.68189258419</v>
      </c>
      <c r="EL14" s="5">
        <f t="shared" ca="1" si="39"/>
        <v>5629</v>
      </c>
      <c r="EM14" s="92">
        <f t="shared" ca="1" si="40"/>
        <v>121.37841140529531</v>
      </c>
      <c r="EN14">
        <f t="shared" ca="1" si="9"/>
        <v>0.55914439522600912</v>
      </c>
      <c r="EO14">
        <f t="shared" ca="1" si="41"/>
        <v>1.6776297229921962E-3</v>
      </c>
      <c r="EQ14" s="12">
        <f>+call!B52*call!$C$65/call!$B$65</f>
        <v>7.3249129370735027</v>
      </c>
      <c r="ES14" s="7" t="e">
        <f>+fof!#REF!*fof!$B$138/fof!#REF!/10</f>
        <v>#REF!</v>
      </c>
      <c r="ET14" s="7" t="e">
        <f>+fof!#REF!*fof!$C$138/fof!#REF!/10</f>
        <v>#REF!</v>
      </c>
      <c r="EU14" s="7">
        <f ca="1">+AVERAGE(OFFSET(jikasougaku!$BF$287,(ROW(Sheet1_OLD!EU14)-ROW(Sheet1_OLD!$EU$5))*3,0):OFFSET(jikasougaku!$BF$287,(ROW(Sheet1_OLD!EU14)-ROW(Sheet1_OLD!$EU$5))*3+2,0))/1000</f>
        <v>18463.939333333332</v>
      </c>
      <c r="EV14" s="7">
        <f ca="1">+AVERAGE(OFFSET(jikasougaku!$BR$287,(ROW(Sheet1_OLD!EV14)-ROW(Sheet1_OLD!$EV$5))*3,0):OFFSET(jikasougaku!$BR$287,(ROW(Sheet1_OLD!EV14)-ROW(Sheet1_OLD!$EV$5))*3+2,0))/1000</f>
        <v>84703.523333333331</v>
      </c>
      <c r="EW14" s="7" t="e">
        <f ca="1">+AVERAGE(OFFSET(jikasougaku!$BH$287,(ROW(Sheet1_OLD!EW14)-ROW(Sheet1_OLD!EW$5))*3,0):OFFSET(jikasougaku!$BH$287,(ROW(Sheet1_OLD!EW14)-ROW(Sheet1_OLD!EW$5))*3+2,0))/1000</f>
        <v>#DIV/0!</v>
      </c>
      <c r="EX14" s="7" t="e">
        <f ca="1">+AVERAGE(OFFSET(jikasougaku!$BJ$287,(ROW(Sheet1_OLD!EX14)-ROW(Sheet1_OLD!EX$5))*3,0):OFFSET(jikasougaku!$BJ$287,(ROW(Sheet1_OLD!EX14)-ROW(Sheet1_OLD!EX$5))*3+2,0))/1000</f>
        <v>#DIV/0!</v>
      </c>
      <c r="EY14" s="7" t="e">
        <f ca="1">+AVERAGE(OFFSET(jikasougaku!$BL$287,(ROW(Sheet1_OLD!EY14)-ROW(Sheet1_OLD!EY$5))*3,0):OFFSET(jikasougaku!$BL$287,(ROW(Sheet1_OLD!EY14)-ROW(Sheet1_OLD!EY$5))*3+2,0))/1000</f>
        <v>#DIV/0!</v>
      </c>
      <c r="EZ14" s="4">
        <f t="shared" ca="1" si="10"/>
        <v>15212.26233200388</v>
      </c>
      <c r="FA14" s="64">
        <f t="shared" ca="1" si="42"/>
        <v>66239.584000000003</v>
      </c>
      <c r="FB14" s="7" t="e">
        <f t="shared" ca="1" si="11"/>
        <v>#REF!</v>
      </c>
      <c r="FC14" s="7" t="e">
        <f t="shared" ca="1" si="12"/>
        <v>#REF!</v>
      </c>
      <c r="FD14" s="1" t="e">
        <f t="shared" ca="1" si="13"/>
        <v>#REF!</v>
      </c>
      <c r="FE14" s="1" t="e">
        <f t="shared" ca="1" si="13"/>
        <v>#REF!</v>
      </c>
      <c r="FF14" t="e">
        <f t="shared" ca="1" si="43"/>
        <v>#REF!</v>
      </c>
      <c r="FG14" t="e">
        <f t="shared" ca="1" si="43"/>
        <v>#REF!</v>
      </c>
      <c r="FH14" s="83" t="e">
        <f t="shared" ca="1" si="80"/>
        <v>#REF!</v>
      </c>
      <c r="FI14" s="83" t="e">
        <f t="shared" ca="1" si="80"/>
        <v>#REF!</v>
      </c>
      <c r="FK14" s="7">
        <f>+kshotoku1631!$E18*kshotoku1722!$E$9/kshotoku1631!$E$65</f>
        <v>143619.91277472526</v>
      </c>
      <c r="FL14" s="72">
        <f t="shared" ca="1" si="44"/>
        <v>0.21020447664833442</v>
      </c>
      <c r="FM14">
        <f t="shared" ca="1" si="81"/>
        <v>1.7151502317629488E-2</v>
      </c>
      <c r="FO14" s="73">
        <f t="shared" ca="1" si="14"/>
        <v>121.37841140529531</v>
      </c>
      <c r="FP14" s="72">
        <f ca="1">+AVERAGE(OFFSET(Maikin30!$F$20,ROUNDDOWN((ROW(FP14)-ROW(FP$5))/4,0),MOD(ROW(FP14)-ROW(FP$5),4)*3):OFFSET(Maikin30!$F$20,ROUNDDOWN((ROW(FP14)-ROW(FP$5))/4,0),MOD(ROW(FP14)-ROW(FP$5),4)*3+2))</f>
        <v>116.39999999999999</v>
      </c>
      <c r="FQ14" s="5">
        <f ca="1">+AVERAGE(OFFSET(Rocho!$J$66,(ROW(FQ14)-ROW($FQ$5))*3,0):OFFSET(Rocho!$J$66,(ROW(FQ14)-ROW($FQ$5))*3+2,0))</f>
        <v>5629</v>
      </c>
      <c r="FR14" s="72" t="e">
        <f t="shared" ca="1" si="45"/>
        <v>#DIV/0!</v>
      </c>
      <c r="FS14" t="e">
        <f t="shared" ca="1" si="82"/>
        <v>#DIV/0!</v>
      </c>
      <c r="FT14" s="72"/>
      <c r="FU14" s="85" t="s">
        <v>710</v>
      </c>
      <c r="FV14" s="78">
        <f ca="1">+AVERAGE(OFFSET(Rocho!$E$6,(ROW(FV14)-ROW($FV$5))*3,0):OFFSET(Rocho!$E$6,(ROW(FV14)-ROW($FV$5))*3+2,0))/10000</f>
        <v>8620.3333333333321</v>
      </c>
      <c r="FW14" s="82">
        <f>+Rocho!AA15</f>
        <v>0</v>
      </c>
      <c r="FX14" t="e">
        <f t="shared" si="83"/>
        <v>#DIV/0!</v>
      </c>
      <c r="FZ14" s="94">
        <f t="shared" si="15"/>
        <v>141274.1938055887</v>
      </c>
      <c r="GA14" s="5">
        <f t="shared" si="46"/>
        <v>43368.911435566348</v>
      </c>
      <c r="GB14" s="7">
        <f>+('gaku-mk1131'!C17-'gaku-mk1131'!D17)*('gaku-mk1722'!$C$8-'gaku-mk1722'!$D$8)/('gaku-mk1131'!$C$64-'gaku-mk1131'!$D$64)</f>
        <v>1995.1282562758663</v>
      </c>
      <c r="GC14" s="5">
        <f t="shared" si="47"/>
        <v>8608.6887758986813</v>
      </c>
      <c r="GD14" s="5">
        <f t="shared" si="48"/>
        <v>15092.591160230129</v>
      </c>
      <c r="GE14" s="90">
        <f>+'gaku-mk1131'!H17+('gaku-mk1722'!$H$8-'gaku-mk1131'!$H$64)</f>
        <v>3131.9</v>
      </c>
      <c r="GF14" s="7">
        <f>+'gaku-mk1131'!W17*'gaku-mk1722'!$W$8/'gaku-mk1131'!$W$64</f>
        <v>67172.684231903186</v>
      </c>
      <c r="GG14" s="7">
        <f>+'gaku-mk1131'!M17*'gaku-mk1722'!$M$8/'gaku-mk1131'!$M$64</f>
        <v>39991.19929697195</v>
      </c>
      <c r="GH14" s="7">
        <f>+'gaku-mk1131'!N17*'gaku-mk1722'!$N$8/'gaku-mk1131'!$N$64</f>
        <v>38086.909351257455</v>
      </c>
      <c r="GI14" s="5">
        <f t="shared" si="49"/>
        <v>34112.062306879234</v>
      </c>
      <c r="GJ14" s="7">
        <f>+('gaku-jk1131'!C17-'gaku-jk1131'!D17)*('gaku-jk1722'!$C$8-'gaku-jk1722'!$D$8)/('gaku-jk1131'!$C$64-'gaku-jk1131'!$D$64)</f>
        <v>2168.5522420245002</v>
      </c>
      <c r="GK14" s="5">
        <f t="shared" si="50"/>
        <v>2124.3006845332775</v>
      </c>
      <c r="GL14" s="5">
        <f t="shared" si="51"/>
        <v>18544.300241690318</v>
      </c>
      <c r="GM14" s="90">
        <f>+'gaku-jk1131'!H17+('gaku-jk1722'!$H$8-'gaku-jk1131'!$H$64)</f>
        <v>2664.1000000000004</v>
      </c>
      <c r="GN14" s="7">
        <f>+'gaku-jk1131'!Z17*'gaku-jk1722'!$Z$8/'gaku-jk1131'!$Z$64</f>
        <v>74777.148000771456</v>
      </c>
      <c r="GO14" s="7">
        <f>+'gaku-jk1131'!M17*'gaku-jk1722'!$M$8/'gaku-jk1131'!$M$64</f>
        <v>19964.667169324548</v>
      </c>
      <c r="GP14" s="7">
        <f>+'gaku-jk1131'!N17*'gaku-jk1722'!$N$8/'gaku-jk1131'!$N$64</f>
        <v>24043.095894960323</v>
      </c>
      <c r="GQ14" s="9">
        <f t="shared" ca="1" si="16"/>
        <v>127.85550541516247</v>
      </c>
      <c r="GR14" s="7">
        <f t="shared" ca="1" si="17"/>
        <v>92.371428571428567</v>
      </c>
      <c r="GS14" s="9">
        <f t="shared" ca="1" si="18"/>
        <v>404.23220738413193</v>
      </c>
      <c r="GT14" s="9">
        <f t="shared" ca="1" si="19"/>
        <v>81.792625368731549</v>
      </c>
      <c r="GU14" s="7">
        <f t="shared" ca="1" si="20"/>
        <v>152.78134011874471</v>
      </c>
      <c r="GV14" s="7">
        <f t="shared" ca="1" si="20"/>
        <v>90.16810176125243</v>
      </c>
      <c r="GW14" s="7">
        <f t="shared" ca="1" si="20"/>
        <v>201.16536007292612</v>
      </c>
      <c r="GX14" s="7">
        <f t="shared" ca="1" si="20"/>
        <v>161.98729674796746</v>
      </c>
      <c r="GZ14">
        <f ca="1">+OFFSET('def-cy1131'!$C$8,ROUNDDOWN((ROW(Sheet1_OLD!HC14)-ROW(Sheet1_OLD!HC$5))/4,0),0)</f>
        <v>84.8</v>
      </c>
      <c r="HC14">
        <f ca="1">+OFFSET('def-cy1131'!$H$8,ROUNDDOWN((ROW(Sheet1_OLD!HC14)-ROW(Sheet1_OLD!HC$5))/4,0),0)</f>
        <v>160.4</v>
      </c>
      <c r="HD14">
        <f ca="1">+OFFSET('def-cy1131'!$W$8,ROUNDDOWN((ROW(Sheet1_OLD!HC14)-ROW(Sheet1_OLD!HC$5))/4,0),0)</f>
        <v>87.1</v>
      </c>
      <c r="HE14">
        <f ca="1">+OFFSET('def-cy1131'!$M$8,ROUNDDOWN((ROW(Sheet1_OLD!HC14)-ROW(Sheet1_OLD!HC$5))/4,0),0)</f>
        <v>168.2</v>
      </c>
      <c r="HF14">
        <f ca="1">+OFFSET('def-cy1131'!$N$8,ROUNDDOWN((ROW(Sheet1_OLD!HC14)-ROW(Sheet1_OLD!HC$5))/4,0),0)</f>
        <v>198.5</v>
      </c>
      <c r="HG14" s="9">
        <f t="shared" ca="1" si="96"/>
        <v>127.40171480144406</v>
      </c>
      <c r="HH14" s="9">
        <f t="shared" ca="1" si="93"/>
        <v>89.974999999999994</v>
      </c>
      <c r="HI14" s="9">
        <f t="shared" ca="1" si="93"/>
        <v>407.12992930086403</v>
      </c>
      <c r="HJ14" s="9">
        <f t="shared" ca="1" si="93"/>
        <v>80.217797443461151</v>
      </c>
      <c r="HK14" s="9">
        <f t="shared" ca="1" si="93"/>
        <v>154.01959287531807</v>
      </c>
      <c r="HL14" s="9">
        <f t="shared" ca="1" si="93"/>
        <v>88.925831702544045</v>
      </c>
      <c r="HM14" s="9">
        <f t="shared" ca="1" si="93"/>
        <v>196.97939835916131</v>
      </c>
      <c r="HN14" s="9">
        <f t="shared" ca="1" si="93"/>
        <v>154.80599593495933</v>
      </c>
      <c r="HO14">
        <f t="shared" ca="1" si="52"/>
        <v>7.1252095596735579E-3</v>
      </c>
      <c r="HP14">
        <f t="shared" ca="1" si="52"/>
        <v>-2.371273375940291E-4</v>
      </c>
      <c r="HQ14">
        <f t="shared" ca="1" si="52"/>
        <v>2.7418664588035753E-3</v>
      </c>
      <c r="HR14">
        <f t="shared" ca="1" si="52"/>
        <v>1.5850171609432329E-3</v>
      </c>
      <c r="HS14">
        <f t="shared" ca="1" si="52"/>
        <v>-2.4310259095587258E-2</v>
      </c>
      <c r="HT14">
        <f t="shared" ca="1" si="52"/>
        <v>3.0879561774265069E-3</v>
      </c>
      <c r="HU14">
        <f t="shared" ca="1" si="52"/>
        <v>-2.6883156499898269E-3</v>
      </c>
      <c r="HV14">
        <f t="shared" ca="1" si="53"/>
        <v>1.1773668918304317E-2</v>
      </c>
      <c r="HW14">
        <f t="shared" ca="1" si="84"/>
        <v>-9.2198380801992129E-4</v>
      </c>
      <c r="HX14" s="5">
        <f t="shared" ca="1" si="85"/>
        <v>119849.84036304045</v>
      </c>
      <c r="HY14" s="1" t="e">
        <f t="shared" ca="1" si="54"/>
        <v>#DIV/0!</v>
      </c>
      <c r="HZ14" t="e">
        <f t="shared" ca="1" si="86"/>
        <v>#DIV/0!</v>
      </c>
      <c r="IA14" s="5">
        <f t="shared" si="55"/>
        <v>141274.1938055887</v>
      </c>
      <c r="IB14">
        <f t="shared" ca="1" si="56"/>
        <v>117.87599664517796</v>
      </c>
      <c r="ID14" s="112">
        <v>102.39235001087859</v>
      </c>
      <c r="IE14" s="112">
        <v>101.14671521594572</v>
      </c>
      <c r="IF14">
        <f t="shared" si="57"/>
        <v>96.904441959730718</v>
      </c>
      <c r="IG14">
        <f t="shared" si="87"/>
        <v>-2.3087907929804988E-2</v>
      </c>
      <c r="IH14" s="112">
        <v>0.4378354465732246</v>
      </c>
      <c r="II14">
        <f t="shared" si="88"/>
        <v>2.2993389940611782E-3</v>
      </c>
      <c r="IK14">
        <f>+util!B12</f>
        <v>111.133333333333</v>
      </c>
      <c r="IL14">
        <f t="shared" si="89"/>
        <v>-2.2539506966829114E-2</v>
      </c>
      <c r="IM14">
        <f t="shared" si="90"/>
        <v>-1.3523704180097467E-2</v>
      </c>
      <c r="IO14" s="5">
        <f t="shared" si="58"/>
        <v>74204.002433893533</v>
      </c>
      <c r="IP14" s="1">
        <f t="shared" si="59"/>
        <v>3.1308014855679329</v>
      </c>
      <c r="IQ14" s="5">
        <f t="shared" ca="1" si="60"/>
        <v>62950.901409773192</v>
      </c>
      <c r="IR14" s="1" t="e">
        <f t="shared" ca="1" si="61"/>
        <v>#DIV/0!</v>
      </c>
      <c r="IS14" t="e">
        <f t="shared" ca="1" si="91"/>
        <v>#DIV/0!</v>
      </c>
    </row>
    <row r="15" spans="1:253" x14ac:dyDescent="0.15">
      <c r="A15" t="s">
        <v>254</v>
      </c>
      <c r="B15" s="7">
        <f>+'gaku-mk1131'!B18*'gaku-mk1722'!$B$8/'gaku-mk1131'!$B$64</f>
        <v>282164.33173659269</v>
      </c>
      <c r="C15" s="7">
        <f>+'kgaku-mk1131'!B19*'kgaku-mk1722'!B$9/'kgaku-mk1131'!B$65</f>
        <v>149420.59814375374</v>
      </c>
      <c r="D15" s="7">
        <f>+'kgaku-mk1131'!C19*'kgaku-mk1722'!C$9/'kgaku-mk1131'!C$65</f>
        <v>523.9787702518056</v>
      </c>
      <c r="E15" s="7">
        <f>+'kgaku-mk1131'!D19*'kgaku-mk1722'!D$9/'kgaku-mk1131'!D$65</f>
        <v>120.27430147058823</v>
      </c>
      <c r="F15" s="7">
        <f>+'kgaku-mk1131'!F19*'kgaku-mk1722'!F$9/'kgaku-mk1131'!F$65</f>
        <v>8441.8351832894805</v>
      </c>
      <c r="G15" s="7">
        <f>+'kgaku-mk1131'!G19*'kgaku-mk1722'!G$9/'kgaku-mk1131'!G$65</f>
        <v>14265.542292195194</v>
      </c>
      <c r="H15" s="7">
        <f>+'kgaku-mk1131'!H19*'kgaku-mk1722'!H$9/'kgaku-mk1131'!H$65</f>
        <v>53973.532406867576</v>
      </c>
      <c r="I15" s="7">
        <f>+'kgaku-mk1131'!I19*'kgaku-mk1722'!I$9/'kgaku-mk1131'!I$65</f>
        <v>71896.633300055793</v>
      </c>
      <c r="J15" s="7">
        <f>+'gaku-mk1131'!F18*'gaku-mk1722'!$F$8/'gaku-mk1131'!$F$64</f>
        <v>15521.939784750695</v>
      </c>
      <c r="K15" s="7">
        <f>+'gaku-mk1131'!G18*'gaku-mk1722'!$G$8/'gaku-mk1131'!$G$64</f>
        <v>43513.93980718423</v>
      </c>
      <c r="L15" s="7">
        <f>+'gaku-jk1131'!B18*'gaku-jk1722'!$B$8/'gaku-jk1131'!$B$64</f>
        <v>277458.58686780656</v>
      </c>
      <c r="M15" s="7">
        <f>+'kgaku-jk1131'!B19*'kgaku-jk1722'!$B$9/'kgaku-jk1131'!$B$65</f>
        <v>161397.60312156004</v>
      </c>
      <c r="N15" s="7">
        <f>+'kgaku-jk1131'!C19*'kgaku-jk1722'!C$9/'kgaku-jk1131'!C$65</f>
        <v>526.72860761116988</v>
      </c>
      <c r="O15" s="7">
        <f>+'kgaku-jk1131'!D19*'kgaku-jk1722'!D$9/'kgaku-jk1131'!D$65</f>
        <v>139.72721958348558</v>
      </c>
      <c r="P15" s="7">
        <f>+'kgaku-jk1131'!F19*'kgaku-jk1722'!F$9/'kgaku-jk1131'!F$65</f>
        <v>2085.265851772217</v>
      </c>
      <c r="Q15" s="7">
        <f>+'kgaku-jk1131'!G19*'kgaku-jk1722'!G$9/'kgaku-jk1131'!G$65</f>
        <v>14916.416209024861</v>
      </c>
      <c r="R15" s="7">
        <f>+'kgaku-jk1131'!H19*'kgaku-jk1722'!H$9/'kgaku-jk1131'!H$65</f>
        <v>62576.082611967868</v>
      </c>
      <c r="S15" s="7">
        <f>+'kgaku-jk1131'!I19*'kgaku-jk1722'!I$9/'kgaku-jk1131'!I$65</f>
        <v>96293.261549489675</v>
      </c>
      <c r="T15" s="7">
        <f>+'gaku-jk1131'!F18*'gaku-jk1722'!$F$8/'gaku-jk1131'!$F$64</f>
        <v>18967.730034442979</v>
      </c>
      <c r="U15" s="7">
        <f>+'gaku-jk1131'!G18*'gaku-jk1722'!$G$8/'gaku-jk1131'!$G$64</f>
        <v>34085.235345342728</v>
      </c>
      <c r="V15" s="8">
        <f t="shared" si="0"/>
        <v>101.69601702434538</v>
      </c>
      <c r="W15" s="8">
        <f t="shared" si="0"/>
        <v>92.57919278467503</v>
      </c>
      <c r="X15" s="8">
        <f t="shared" si="0"/>
        <v>99.477940381511573</v>
      </c>
      <c r="Y15" s="8">
        <f t="shared" si="0"/>
        <v>86.077932294877996</v>
      </c>
      <c r="Z15" s="8">
        <f t="shared" si="0"/>
        <v>404.83256252985529</v>
      </c>
      <c r="AA15" s="8">
        <f t="shared" si="0"/>
        <v>95.636526175530889</v>
      </c>
      <c r="AB15" s="8">
        <f t="shared" si="0"/>
        <v>86.252654614951837</v>
      </c>
      <c r="AC15" s="8">
        <f t="shared" si="0"/>
        <v>74.664241446536423</v>
      </c>
      <c r="AD15" s="8">
        <f t="shared" si="0"/>
        <v>81.833407353251189</v>
      </c>
      <c r="AE15" s="8">
        <f t="shared" si="0"/>
        <v>127.6621368939141</v>
      </c>
      <c r="AF15" s="11">
        <f t="shared" ca="1" si="1"/>
        <v>92.371428571428567</v>
      </c>
      <c r="AG15" s="11">
        <f t="shared" ca="1" si="1"/>
        <v>97.82781211372064</v>
      </c>
      <c r="AH15" s="11">
        <f t="shared" ca="1" si="1"/>
        <v>85.428197381671708</v>
      </c>
      <c r="AI15" s="11">
        <f t="shared" ca="1" si="1"/>
        <v>404.23220738413193</v>
      </c>
      <c r="AJ15" s="11">
        <f t="shared" ca="1" si="1"/>
        <v>95.2950340798442</v>
      </c>
      <c r="AK15" s="11">
        <f t="shared" ca="1" si="1"/>
        <v>86.044059405940587</v>
      </c>
      <c r="AL15" s="11">
        <f t="shared" ca="1" si="1"/>
        <v>74.52178423236515</v>
      </c>
      <c r="AM15" s="11">
        <f t="shared" ca="1" si="1"/>
        <v>81.792625368731549</v>
      </c>
      <c r="AN15" s="11">
        <f t="shared" ca="1" si="1"/>
        <v>127.85550541516247</v>
      </c>
      <c r="AO15" s="9">
        <f ca="1">+OFFSET('kdef-cy1131'!B$9,ROUNDDOWN((ROW(Sheet1_OLD!AO15)-ROW(Sheet1_OLD!AO$5))/4,0),0)</f>
        <v>84.8</v>
      </c>
      <c r="AP15" s="9">
        <f ca="1">+OFFSET('kdef-cy1131'!C$9,ROUNDDOWN((ROW(Sheet1_OLD!AP15)-ROW(Sheet1_OLD!AP$5))/4,0),0)</f>
        <v>118.3</v>
      </c>
      <c r="AQ15" s="9">
        <f ca="1">+OFFSET('kdef-cy1131'!D$9,ROUNDDOWN((ROW(Sheet1_OLD!AQ15)-ROW(Sheet1_OLD!AQ$5))/4,0),0)</f>
        <v>82.6</v>
      </c>
      <c r="AR15" s="9">
        <f ca="1">+OFFSET('kdef-cy1131'!F$9,ROUNDDOWN((ROW(Sheet1_OLD!AR15)-ROW(Sheet1_OLD!AR$5))/4,0),0)</f>
        <v>167.4</v>
      </c>
      <c r="AS15" s="9">
        <f ca="1">+OFFSET('kdef-cy1131'!G$9,ROUNDDOWN((ROW(Sheet1_OLD!AS15)-ROW(Sheet1_OLD!AS$5))/4,0),0)</f>
        <v>86</v>
      </c>
      <c r="AT15" s="9">
        <f ca="1">+OFFSET('kdef-cy1131'!H$9,ROUNDDOWN((ROW(Sheet1_OLD!AT15)-ROW(Sheet1_OLD!AT$5))/4,0),0)</f>
        <v>89.5</v>
      </c>
      <c r="AU15" s="9">
        <f ca="1">+OFFSET('kdef-cy1131'!I$9,ROUNDDOWN((ROW(Sheet1_OLD!AU15)-ROW(Sheet1_OLD!AU$5))/4,0),0)</f>
        <v>72.2</v>
      </c>
      <c r="AV15" s="9">
        <f ca="1">+OFFSET('def-cy1131'!$F$8,ROUNDDOWN((ROW(Sheet1_OLD!AV15)-ROW(Sheet1_OLD!AV$5))/4,0),0)</f>
        <v>83.1</v>
      </c>
      <c r="AW15" s="9">
        <f ca="1">+OFFSET('def-cy1131'!$G$8,ROUNDDOWN((ROW(Sheet1_OLD!AW15)-ROW(Sheet1_OLD!AW$5))/4,0),0)</f>
        <v>112.7</v>
      </c>
      <c r="AX15" s="9">
        <f t="shared" ca="1" si="94"/>
        <v>90.083928571428586</v>
      </c>
      <c r="AY15" s="9">
        <f t="shared" ca="1" si="92"/>
        <v>81.702348578491964</v>
      </c>
      <c r="AZ15" s="9">
        <f t="shared" ca="1" si="92"/>
        <v>83.256294058408869</v>
      </c>
      <c r="BA15" s="9">
        <f t="shared" ca="1" si="92"/>
        <v>407.12992930086403</v>
      </c>
      <c r="BB15" s="9">
        <f t="shared" ca="1" si="92"/>
        <v>93.411295034079842</v>
      </c>
      <c r="BC15" s="9">
        <f t="shared" ca="1" si="92"/>
        <v>84.409702970297019</v>
      </c>
      <c r="BD15" s="9">
        <f t="shared" ca="1" si="92"/>
        <v>71.838174273858911</v>
      </c>
      <c r="BE15" s="9">
        <f t="shared" ca="1" si="92"/>
        <v>80.217797443461151</v>
      </c>
      <c r="BF15" s="9">
        <f t="shared" ca="1" si="92"/>
        <v>127.40171480144406</v>
      </c>
      <c r="BG15">
        <f t="shared" ca="1" si="62"/>
        <v>-1.4046499152364661E-4</v>
      </c>
      <c r="BH15">
        <f t="shared" ca="1" si="63"/>
        <v>3.5651733293954626E-5</v>
      </c>
      <c r="BI15">
        <f t="shared" ca="1" si="64"/>
        <v>5.904476658267322E-4</v>
      </c>
      <c r="BJ15">
        <f t="shared" ca="1" si="64"/>
        <v>-3.415754363435656E-4</v>
      </c>
      <c r="BK15">
        <f t="shared" ca="1" si="64"/>
        <v>-2.1562992588073128E-3</v>
      </c>
      <c r="BL15" s="13">
        <f t="shared" ca="1" si="65"/>
        <v>-2.0122402875538382E-3</v>
      </c>
      <c r="BM15">
        <f t="shared" ca="1" si="66"/>
        <v>-6.7556179204618545E-3</v>
      </c>
      <c r="BN15">
        <f t="shared" ca="1" si="22"/>
        <v>1.4438825623433035E-2</v>
      </c>
      <c r="BO15" s="13">
        <f t="shared" ca="1" si="23"/>
        <v>7.6832077029711805E-3</v>
      </c>
      <c r="BP15">
        <f t="shared" ca="1" si="67"/>
        <v>-5.1024256394531942E-4</v>
      </c>
      <c r="BQ15">
        <f t="shared" ca="1" si="68"/>
        <v>-2.3725494713252924E-3</v>
      </c>
      <c r="BR15">
        <f t="shared" ca="1" si="69"/>
        <v>5.0708652417530637E-3</v>
      </c>
      <c r="BS15" s="13">
        <f t="shared" ca="1" si="70"/>
        <v>2.1880732064824518E-3</v>
      </c>
      <c r="BT15" s="5">
        <f t="shared" si="24"/>
        <v>34085.235345342728</v>
      </c>
      <c r="BU15" s="5">
        <f t="shared" ca="1" si="25"/>
        <v>176545.9089094894</v>
      </c>
      <c r="BV15" s="5">
        <f t="shared" ca="1" si="26"/>
        <v>16465.775862439874</v>
      </c>
      <c r="BW15" s="5">
        <f t="shared" ca="1" si="71"/>
        <v>49425.656592255917</v>
      </c>
      <c r="BX15" s="5">
        <f t="shared" si="27"/>
        <v>43513.93980718423</v>
      </c>
      <c r="BY15" s="5">
        <f t="shared" si="28"/>
        <v>140539.41246789976</v>
      </c>
      <c r="BZ15" s="5">
        <f t="shared" si="29"/>
        <v>23963.774968040176</v>
      </c>
      <c r="CA15" s="5">
        <f t="shared" si="30"/>
        <v>67477.714775224405</v>
      </c>
      <c r="CB15" s="9">
        <f t="shared" si="3"/>
        <v>127.6621368939141</v>
      </c>
      <c r="CC15" s="9">
        <f t="shared" ca="1" si="3"/>
        <v>79.605023608873736</v>
      </c>
      <c r="CD15" s="9">
        <f t="shared" ca="1" si="3"/>
        <v>145.53687095124383</v>
      </c>
      <c r="CE15" s="9">
        <f t="shared" ca="1" si="3"/>
        <v>136.52365881932849</v>
      </c>
      <c r="CF15" s="5"/>
      <c r="CG15" s="5">
        <f t="shared" si="31"/>
        <v>80.698293285835334</v>
      </c>
      <c r="CH15" s="5">
        <f t="shared" ca="1" si="72"/>
        <v>79.605023608873736</v>
      </c>
      <c r="CI15" s="5">
        <f t="shared" si="32"/>
        <v>113.82596138600331</v>
      </c>
      <c r="CJ15" s="5">
        <f t="shared" ca="1" si="73"/>
        <v>145.53687095124383</v>
      </c>
      <c r="CK15" s="5">
        <f t="shared" si="74"/>
        <v>122.37917914313523</v>
      </c>
      <c r="CL15" s="5">
        <f t="shared" ca="1" si="75"/>
        <v>136.52365881932849</v>
      </c>
      <c r="CM15" s="5"/>
      <c r="CN15" s="1" t="e">
        <f t="shared" si="4"/>
        <v>#DIV/0!</v>
      </c>
      <c r="CO15" s="1" t="e">
        <f t="shared" si="5"/>
        <v>#DIV/0!</v>
      </c>
      <c r="CP15" s="1" t="e">
        <f t="shared" ca="1" si="5"/>
        <v>#DIV/0!</v>
      </c>
      <c r="CQ15" s="1" t="e">
        <f t="shared" ca="1" si="5"/>
        <v>#DIV/0!</v>
      </c>
      <c r="CR15" s="1" t="e">
        <f t="shared" ca="1" si="5"/>
        <v>#DIV/0!</v>
      </c>
      <c r="CS15" s="83" t="e">
        <f t="shared" si="76"/>
        <v>#DIV/0!</v>
      </c>
      <c r="CT15" s="83" t="e">
        <f t="shared" si="76"/>
        <v>#DIV/0!</v>
      </c>
      <c r="CU15" s="83" t="e">
        <f t="shared" ca="1" si="33"/>
        <v>#DIV/0!</v>
      </c>
      <c r="CV15" s="83" t="e">
        <f t="shared" ca="1" si="33"/>
        <v>#DIV/0!</v>
      </c>
      <c r="CW15" s="83" t="e">
        <f t="shared" ca="1" si="33"/>
        <v>#DIV/0!</v>
      </c>
      <c r="CX15" s="83">
        <f t="shared" si="77"/>
        <v>2.2401017772727865E-3</v>
      </c>
      <c r="CY15" s="83">
        <f t="shared" si="34"/>
        <v>4.1252296738069757E-3</v>
      </c>
      <c r="CZ15" s="83">
        <f t="shared" ca="1" si="34"/>
        <v>8.3286395833164044E-3</v>
      </c>
      <c r="DA15" s="83">
        <f t="shared" ca="1" si="34"/>
        <v>3.3604191526186928E-3</v>
      </c>
      <c r="DB15" s="83">
        <f t="shared" ca="1" si="34"/>
        <v>3.8720056073661526E-3</v>
      </c>
      <c r="DC15" s="5"/>
      <c r="DD15" s="86">
        <f t="shared" si="78"/>
        <v>1990</v>
      </c>
      <c r="DE15" s="5"/>
      <c r="DF15" s="5"/>
      <c r="DG15" s="5"/>
      <c r="DH15" s="5"/>
      <c r="DI15" s="117">
        <v>365665.3</v>
      </c>
      <c r="DJ15" s="118">
        <v>16608.099999999999</v>
      </c>
      <c r="DK15" s="5">
        <v>227350.9</v>
      </c>
      <c r="DL15" s="5">
        <v>13194.7</v>
      </c>
      <c r="DM15" s="90">
        <f t="shared" si="35"/>
        <v>377150.63428140967</v>
      </c>
      <c r="DN15" s="90">
        <f t="shared" si="35"/>
        <v>7103.8298626675542</v>
      </c>
      <c r="DO15" s="90">
        <f t="shared" si="35"/>
        <v>334007.31915913854</v>
      </c>
      <c r="DP15" s="90">
        <f t="shared" si="35"/>
        <v>7632.8140763676729</v>
      </c>
      <c r="DQ15" s="7">
        <f t="shared" si="79"/>
        <v>725894.5973795834</v>
      </c>
      <c r="DR15" s="90">
        <f t="shared" si="6"/>
        <v>111672.68137986254</v>
      </c>
      <c r="DS15" s="90">
        <f t="shared" si="6"/>
        <v>24617.30347896662</v>
      </c>
      <c r="DT15" s="90">
        <f t="shared" si="6"/>
        <v>86962.395011980232</v>
      </c>
      <c r="DU15">
        <v>113329.7</v>
      </c>
      <c r="DV15">
        <v>24617.4</v>
      </c>
      <c r="DW15">
        <v>88712.3</v>
      </c>
      <c r="DX15" s="5">
        <f t="shared" si="36"/>
        <v>606661.58637841779</v>
      </c>
      <c r="DY15" s="9">
        <f ca="1">+AVERAGE(OFFSET($CE$5,(ROW(DY15)-ROW($DY$5))*4,0):OFFSET($CE$5,(ROW(DY15)-ROW($DY$5))*4+3,0))</f>
        <v>134.92036065846503</v>
      </c>
      <c r="DZ15" s="101">
        <f t="shared" si="7"/>
        <v>112.55641272902604</v>
      </c>
      <c r="EA15" s="101">
        <f>+'def-cy1131'!B18</f>
        <v>99</v>
      </c>
      <c r="EB15" s="5">
        <f t="shared" ca="1" si="37"/>
        <v>449644.2074551743</v>
      </c>
      <c r="EF15" s="90">
        <f t="shared" si="8"/>
        <v>43513.93980718423</v>
      </c>
      <c r="EG15" s="1">
        <f>+'gaku-mk1131'!G18</f>
        <v>42485.3</v>
      </c>
      <c r="EH15" s="5">
        <f t="shared" ca="1" si="38"/>
        <v>7968.2049586675175</v>
      </c>
      <c r="EI15" s="7">
        <f ca="1">+EI14+$EH14</f>
        <v>289886.44357520272</v>
      </c>
      <c r="EJ15" s="7">
        <f ca="1">+EJ14+$EH14</f>
        <v>289886.44357520272</v>
      </c>
      <c r="EK15" s="7">
        <f ca="1">+EK14+EH14-(EJ17-EI17)/4</f>
        <v>281339.83481413731</v>
      </c>
      <c r="EL15" s="5">
        <f t="shared" ca="1" si="39"/>
        <v>5627</v>
      </c>
      <c r="EM15" s="92">
        <f t="shared" ca="1" si="40"/>
        <v>121.76076035302101</v>
      </c>
      <c r="EN15">
        <f t="shared" ca="1" si="9"/>
        <v>0.55792137104297124</v>
      </c>
      <c r="EO15">
        <f t="shared" ca="1" si="41"/>
        <v>-2.1897093414745116E-3</v>
      </c>
      <c r="EQ15" s="12">
        <f>+call!B53*call!$C$65/call!$B$65</f>
        <v>7.269831492743358</v>
      </c>
      <c r="ES15" s="7" t="e">
        <f>+fof!#REF!*fof!$B$138/fof!#REF!/10</f>
        <v>#REF!</v>
      </c>
      <c r="ET15" s="7" t="e">
        <f>+fof!#REF!*fof!$C$138/fof!#REF!/10</f>
        <v>#REF!</v>
      </c>
      <c r="EU15" s="7">
        <f ca="1">+AVERAGE(OFFSET(jikasougaku!$BF$287,(ROW(Sheet1_OLD!EU15)-ROW(Sheet1_OLD!$EU$5))*3,0):OFFSET(jikasougaku!$BF$287,(ROW(Sheet1_OLD!EU15)-ROW(Sheet1_OLD!$EU$5))*3+2,0))/1000</f>
        <v>18363.03933333333</v>
      </c>
      <c r="EV15" s="7">
        <f ca="1">+AVERAGE(OFFSET(jikasougaku!$BR$287,(ROW(Sheet1_OLD!EV15)-ROW(Sheet1_OLD!$EV$5))*3,0):OFFSET(jikasougaku!$BR$287,(ROW(Sheet1_OLD!EV15)-ROW(Sheet1_OLD!$EV$5))*3+2,0))/1000</f>
        <v>82672.43233333333</v>
      </c>
      <c r="EW15" s="7" t="e">
        <f ca="1">+AVERAGE(OFFSET(jikasougaku!$BH$287,(ROW(Sheet1_OLD!EW15)-ROW(Sheet1_OLD!EW$5))*3,0):OFFSET(jikasougaku!$BH$287,(ROW(Sheet1_OLD!EW15)-ROW(Sheet1_OLD!EW$5))*3+2,0))/1000</f>
        <v>#DIV/0!</v>
      </c>
      <c r="EX15" s="7" t="e">
        <f ca="1">+AVERAGE(OFFSET(jikasougaku!$BJ$287,(ROW(Sheet1_OLD!EX15)-ROW(Sheet1_OLD!EX$5))*3,0):OFFSET(jikasougaku!$BJ$287,(ROW(Sheet1_OLD!EX15)-ROW(Sheet1_OLD!EX$5))*3+2,0))/1000</f>
        <v>#DIV/0!</v>
      </c>
      <c r="EY15" s="7" t="e">
        <f ca="1">+AVERAGE(OFFSET(jikasougaku!$BL$287,(ROW(Sheet1_OLD!EY15)-ROW(Sheet1_OLD!EY$5))*3,0):OFFSET(jikasougaku!$BL$287,(ROW(Sheet1_OLD!EY15)-ROW(Sheet1_OLD!EY$5))*3+2,0))/1000</f>
        <v>#DIV/0!</v>
      </c>
      <c r="EZ15" s="4">
        <f t="shared" ca="1" si="10"/>
        <v>15129.131790812804</v>
      </c>
      <c r="FA15" s="64">
        <f t="shared" ca="1" si="42"/>
        <v>64309.392999999996</v>
      </c>
      <c r="FB15" s="7" t="e">
        <f t="shared" ca="1" si="11"/>
        <v>#REF!</v>
      </c>
      <c r="FC15" s="7" t="e">
        <f t="shared" ca="1" si="12"/>
        <v>#REF!</v>
      </c>
      <c r="FD15" s="1" t="e">
        <f t="shared" ca="1" si="13"/>
        <v>#REF!</v>
      </c>
      <c r="FE15" s="1" t="e">
        <f t="shared" ca="1" si="13"/>
        <v>#REF!</v>
      </c>
      <c r="FF15" t="e">
        <f t="shared" ca="1" si="43"/>
        <v>#REF!</v>
      </c>
      <c r="FG15" t="e">
        <f t="shared" ca="1" si="43"/>
        <v>#REF!</v>
      </c>
      <c r="FH15" s="83" t="e">
        <f t="shared" ca="1" si="80"/>
        <v>#REF!</v>
      </c>
      <c r="FI15" s="83" t="e">
        <f t="shared" ca="1" si="80"/>
        <v>#REF!</v>
      </c>
      <c r="FK15" s="7">
        <f>+kshotoku1631!$E19*kshotoku1722!$E$9/kshotoku1631!$E$65</f>
        <v>145803.53931213016</v>
      </c>
      <c r="FL15" s="72">
        <f t="shared" ca="1" si="44"/>
        <v>0.21280596628926879</v>
      </c>
      <c r="FM15">
        <f t="shared" ca="1" si="81"/>
        <v>1.2300038841940409E-2</v>
      </c>
      <c r="FO15" s="73">
        <f t="shared" ca="1" si="14"/>
        <v>121.76076035302101</v>
      </c>
      <c r="FP15" s="72">
        <f ca="1">+AVERAGE(OFFSET(Maikin30!$F$20,ROUNDDOWN((ROW(FP15)-ROW(FP$5))/4,0),MOD(ROW(FP15)-ROW(FP$5),4)*3):OFFSET(Maikin30!$F$20,ROUNDDOWN((ROW(FP15)-ROW(FP$5))/4,0),MOD(ROW(FP15)-ROW(FP$5),4)*3+2))</f>
        <v>116.76666666666665</v>
      </c>
      <c r="FQ15" s="5">
        <f ca="1">+AVERAGE(OFFSET(Rocho!$J$66,(ROW(FQ15)-ROW($FQ$5))*3,0):OFFSET(Rocho!$J$66,(ROW(FQ15)-ROW($FQ$5))*3+2,0))</f>
        <v>5627</v>
      </c>
      <c r="FR15" s="72" t="e">
        <f t="shared" ca="1" si="45"/>
        <v>#DIV/0!</v>
      </c>
      <c r="FS15" t="e">
        <f t="shared" ca="1" si="82"/>
        <v>#DIV/0!</v>
      </c>
      <c r="FT15" s="72"/>
      <c r="FU15" s="85" t="s">
        <v>711</v>
      </c>
      <c r="FV15" s="78">
        <f ca="1">+AVERAGE(OFFSET(Rocho!$E$6,(ROW(FV15)-ROW($FV$5))*3,0):OFFSET(Rocho!$E$6,(ROW(FV15)-ROW($FV$5))*3+2,0))/10000</f>
        <v>8641.3333333333321</v>
      </c>
      <c r="FW15" s="82">
        <f>+Rocho!AA16</f>
        <v>0</v>
      </c>
      <c r="FX15" t="e">
        <f t="shared" si="83"/>
        <v>#DIV/0!</v>
      </c>
      <c r="FZ15" s="94">
        <f t="shared" si="15"/>
        <v>142181.04613321944</v>
      </c>
      <c r="GA15" s="5">
        <f t="shared" si="46"/>
        <v>43513.93980718423</v>
      </c>
      <c r="GB15" s="7">
        <f>+('gaku-mk1131'!C18-'gaku-mk1131'!D18)*('gaku-mk1722'!$C$8-'gaku-mk1722'!$D$8)/('gaku-mk1131'!$C$64-'gaku-mk1131'!$D$64)</f>
        <v>1988.2060688022968</v>
      </c>
      <c r="GC15" s="5">
        <f t="shared" si="47"/>
        <v>8441.8351832894805</v>
      </c>
      <c r="GD15" s="5">
        <f t="shared" si="48"/>
        <v>15521.939784750695</v>
      </c>
      <c r="GE15" s="90">
        <f>+'gaku-mk1131'!H18+('gaku-mk1722'!$H$8-'gaku-mk1131'!$H$64)</f>
        <v>3600.2000000000003</v>
      </c>
      <c r="GF15" s="7">
        <f>+'gaku-mk1131'!W18*'gaku-mk1722'!$W$8/'gaku-mk1131'!$W$64</f>
        <v>67307.498351839487</v>
      </c>
      <c r="GG15" s="7">
        <f>+'gaku-mk1131'!M18*'gaku-mk1722'!$M$8/'gaku-mk1131'!$M$64</f>
        <v>40099.392791291815</v>
      </c>
      <c r="GH15" s="7">
        <f>+'gaku-mk1131'!N18*'gaku-mk1722'!$N$8/'gaku-mk1131'!$N$64</f>
        <v>38291.965853938527</v>
      </c>
      <c r="GI15" s="5">
        <f t="shared" si="49"/>
        <v>34085.235345342728</v>
      </c>
      <c r="GJ15" s="7">
        <f>+('gaku-jk1131'!C18-'gaku-jk1131'!D18)*('gaku-jk1722'!$C$8-'gaku-jk1722'!$D$8)/('gaku-jk1131'!$C$64-'gaku-jk1131'!$D$64)</f>
        <v>2139.7314052557012</v>
      </c>
      <c r="GK15" s="5">
        <f t="shared" si="50"/>
        <v>2085.265851772217</v>
      </c>
      <c r="GL15" s="5">
        <f t="shared" si="51"/>
        <v>18967.730034442979</v>
      </c>
      <c r="GM15" s="90">
        <f>+'gaku-jk1131'!H18+('gaku-jk1722'!$H$8-'gaku-jk1131'!$H$64)</f>
        <v>3172.1000000000004</v>
      </c>
      <c r="GN15" s="7">
        <f>+'gaku-jk1131'!Z18*'gaku-jk1722'!$Z$8/'gaku-jk1131'!$Z$64</f>
        <v>74794.689431715451</v>
      </c>
      <c r="GO15" s="7">
        <f>+'gaku-jk1131'!M18*'gaku-jk1722'!$M$8/'gaku-jk1131'!$M$64</f>
        <v>19994.183311623437</v>
      </c>
      <c r="GP15" s="7">
        <f>+'gaku-jk1131'!N18*'gaku-jk1722'!$N$8/'gaku-jk1131'!$N$64</f>
        <v>23782.797722717081</v>
      </c>
      <c r="GQ15" s="9">
        <f t="shared" ca="1" si="16"/>
        <v>127.85550541516247</v>
      </c>
      <c r="GR15" s="7">
        <f t="shared" ca="1" si="17"/>
        <v>92.371428571428567</v>
      </c>
      <c r="GS15" s="9">
        <f t="shared" ca="1" si="18"/>
        <v>404.23220738413193</v>
      </c>
      <c r="GT15" s="9">
        <f t="shared" ca="1" si="19"/>
        <v>81.792625368731549</v>
      </c>
      <c r="GU15" s="7">
        <f t="shared" ca="1" si="20"/>
        <v>152.78134011874471</v>
      </c>
      <c r="GV15" s="7">
        <f t="shared" ca="1" si="20"/>
        <v>90.16810176125243</v>
      </c>
      <c r="GW15" s="7">
        <f t="shared" ca="1" si="20"/>
        <v>201.16536007292612</v>
      </c>
      <c r="GX15" s="7">
        <f t="shared" ca="1" si="20"/>
        <v>161.98729674796746</v>
      </c>
      <c r="GZ15">
        <f ca="1">+OFFSET('def-cy1131'!$C$8,ROUNDDOWN((ROW(Sheet1_OLD!HC15)-ROW(Sheet1_OLD!HC$5))/4,0),0)</f>
        <v>84.8</v>
      </c>
      <c r="HC15">
        <f ca="1">+OFFSET('def-cy1131'!$H$8,ROUNDDOWN((ROW(Sheet1_OLD!HC15)-ROW(Sheet1_OLD!HC$5))/4,0),0)</f>
        <v>160.4</v>
      </c>
      <c r="HD15">
        <f ca="1">+OFFSET('def-cy1131'!$W$8,ROUNDDOWN((ROW(Sheet1_OLD!HC15)-ROW(Sheet1_OLD!HC$5))/4,0),0)</f>
        <v>87.1</v>
      </c>
      <c r="HE15">
        <f ca="1">+OFFSET('def-cy1131'!$M$8,ROUNDDOWN((ROW(Sheet1_OLD!HC15)-ROW(Sheet1_OLD!HC$5))/4,0),0)</f>
        <v>168.2</v>
      </c>
      <c r="HF15">
        <f ca="1">+OFFSET('def-cy1131'!$N$8,ROUNDDOWN((ROW(Sheet1_OLD!HC15)-ROW(Sheet1_OLD!HC$5))/4,0),0)</f>
        <v>198.5</v>
      </c>
      <c r="HG15" s="9">
        <f t="shared" ca="1" si="96"/>
        <v>127.40171480144406</v>
      </c>
      <c r="HH15" s="9">
        <f t="shared" ca="1" si="93"/>
        <v>89.974999999999994</v>
      </c>
      <c r="HI15" s="9">
        <f t="shared" ca="1" si="93"/>
        <v>407.12992930086403</v>
      </c>
      <c r="HJ15" s="9">
        <f t="shared" ca="1" si="93"/>
        <v>80.217797443461151</v>
      </c>
      <c r="HK15" s="9">
        <f t="shared" ca="1" si="93"/>
        <v>154.01959287531807</v>
      </c>
      <c r="HL15" s="9">
        <f t="shared" ca="1" si="93"/>
        <v>88.925831702544045</v>
      </c>
      <c r="HM15" s="9">
        <f t="shared" ca="1" si="93"/>
        <v>196.97939835916131</v>
      </c>
      <c r="HN15" s="9">
        <f t="shared" ca="1" si="93"/>
        <v>154.80599593495933</v>
      </c>
      <c r="HO15">
        <f t="shared" ca="1" si="52"/>
        <v>-2.4130099454622447E-4</v>
      </c>
      <c r="HP15">
        <f t="shared" ca="1" si="52"/>
        <v>-1.8307995323393832E-4</v>
      </c>
      <c r="HQ15">
        <f t="shared" ca="1" si="52"/>
        <v>-1.1220125240321275E-3</v>
      </c>
      <c r="HR15">
        <f t="shared" ca="1" si="52"/>
        <v>2.3980845827201976E-3</v>
      </c>
      <c r="HS15">
        <f t="shared" ca="1" si="52"/>
        <v>5.5239792063431648E-3</v>
      </c>
      <c r="HT15">
        <f t="shared" ca="1" si="52"/>
        <v>1.1012991539380994E-4</v>
      </c>
      <c r="HU15">
        <f t="shared" ca="1" si="52"/>
        <v>4.1048071093551924E-4</v>
      </c>
      <c r="HV15">
        <f t="shared" ca="1" si="53"/>
        <v>2.8449277932219839E-3</v>
      </c>
      <c r="HW15">
        <f t="shared" ca="1" si="84"/>
        <v>9.7412087368023859E-3</v>
      </c>
      <c r="HX15" s="5">
        <f t="shared" ca="1" si="85"/>
        <v>121017.32267508926</v>
      </c>
      <c r="HY15" s="1" t="e">
        <f t="shared" ca="1" si="54"/>
        <v>#DIV/0!</v>
      </c>
      <c r="HZ15" t="e">
        <f t="shared" ca="1" si="86"/>
        <v>#DIV/0!</v>
      </c>
      <c r="IA15" s="5">
        <f t="shared" si="55"/>
        <v>142181.04613321944</v>
      </c>
      <c r="IB15">
        <f t="shared" ca="1" si="56"/>
        <v>117.48817689096556</v>
      </c>
      <c r="ID15" s="112">
        <v>102.54201593713752</v>
      </c>
      <c r="IE15" s="112">
        <v>101.21551072808843</v>
      </c>
      <c r="IF15">
        <f t="shared" si="57"/>
        <v>96.710280692980533</v>
      </c>
      <c r="IG15">
        <f t="shared" si="87"/>
        <v>-2.0056463597019616E-3</v>
      </c>
      <c r="IH15" s="112">
        <v>0.43813324283597943</v>
      </c>
      <c r="II15">
        <f t="shared" si="88"/>
        <v>6.7992447179418536E-4</v>
      </c>
      <c r="IK15">
        <f>+util!B13</f>
        <v>111.166666666667</v>
      </c>
      <c r="IL15">
        <f t="shared" si="89"/>
        <v>2.9989503899079773E-4</v>
      </c>
      <c r="IM15">
        <f t="shared" si="90"/>
        <v>1.7993702339447862E-4</v>
      </c>
      <c r="IO15" s="5">
        <f t="shared" si="58"/>
        <v>74703.331357995063</v>
      </c>
      <c r="IP15" s="1">
        <f t="shared" si="59"/>
        <v>3.1173440519127236</v>
      </c>
      <c r="IQ15" s="5">
        <f t="shared" ca="1" si="60"/>
        <v>63583.70121558971</v>
      </c>
      <c r="IR15" s="1" t="e">
        <f t="shared" ca="1" si="61"/>
        <v>#DIV/0!</v>
      </c>
      <c r="IS15" t="e">
        <f t="shared" ca="1" si="91"/>
        <v>#DIV/0!</v>
      </c>
    </row>
    <row r="16" spans="1:253" x14ac:dyDescent="0.15">
      <c r="A16" t="s">
        <v>255</v>
      </c>
      <c r="B16" s="7">
        <f>+'gaku-mk1131'!B19*'gaku-mk1722'!$B$8/'gaku-mk1131'!$B$64</f>
        <v>285671.74473042745</v>
      </c>
      <c r="C16" s="7">
        <f>+'kgaku-mk1131'!B20*'kgaku-mk1722'!B$9/'kgaku-mk1131'!B$65</f>
        <v>154284.54859785424</v>
      </c>
      <c r="D16" s="7">
        <f>+'kgaku-mk1131'!C20*'kgaku-mk1722'!C$9/'kgaku-mk1131'!C$65</f>
        <v>547.62988483310562</v>
      </c>
      <c r="E16" s="7">
        <f>+'kgaku-mk1131'!D20*'kgaku-mk1722'!D$9/'kgaku-mk1131'!D$65</f>
        <v>134.15591911764707</v>
      </c>
      <c r="F16" s="7">
        <f>+'kgaku-mk1131'!F20*'kgaku-mk1722'!F$9/'kgaku-mk1131'!F$65</f>
        <v>9437.6218390707345</v>
      </c>
      <c r="G16" s="7">
        <f>+'kgaku-mk1131'!G20*'kgaku-mk1722'!G$9/'kgaku-mk1131'!G$65</f>
        <v>14359.684806247824</v>
      </c>
      <c r="H16" s="7">
        <f>+'kgaku-mk1131'!H20*'kgaku-mk1722'!H$9/'kgaku-mk1131'!H$65</f>
        <v>54603.672412806693</v>
      </c>
      <c r="I16" s="7">
        <f>+'kgaku-mk1131'!I20*'kgaku-mk1722'!I$9/'kgaku-mk1131'!I$65</f>
        <v>75113.845547793331</v>
      </c>
      <c r="J16" s="7">
        <f>+'gaku-mk1131'!F19*'gaku-mk1722'!$F$8/'gaku-mk1131'!$F$64</f>
        <v>15981.207099342017</v>
      </c>
      <c r="K16" s="7">
        <f>+'gaku-mk1131'!G19*'gaku-mk1722'!$G$8/'gaku-mk1131'!$G$64</f>
        <v>42864.179927562865</v>
      </c>
      <c r="L16" s="7">
        <f>+'gaku-jk1131'!B19*'gaku-jk1722'!$B$8/'gaku-jk1131'!$B$64</f>
        <v>281314.15701416362</v>
      </c>
      <c r="M16" s="7">
        <f>+'kgaku-jk1131'!B20*'kgaku-jk1722'!$B$9/'kgaku-jk1131'!$B$65</f>
        <v>165745.57873336246</v>
      </c>
      <c r="N16" s="7">
        <f>+'kgaku-jk1131'!C20*'kgaku-jk1722'!C$9/'kgaku-jk1131'!C$65</f>
        <v>532.28742265397068</v>
      </c>
      <c r="O16" s="7">
        <f>+'kgaku-jk1131'!D20*'kgaku-jk1722'!D$9/'kgaku-jk1131'!D$65</f>
        <v>156.78582389477529</v>
      </c>
      <c r="P16" s="7">
        <f>+'kgaku-jk1131'!F20*'kgaku-jk1722'!F$9/'kgaku-jk1131'!F$65</f>
        <v>2341.1397506499775</v>
      </c>
      <c r="Q16" s="7">
        <f>+'kgaku-jk1131'!G20*'kgaku-jk1722'!G$9/'kgaku-jk1131'!G$65</f>
        <v>14911.368283185719</v>
      </c>
      <c r="R16" s="7">
        <f>+'kgaku-jk1131'!H20*'kgaku-jk1722'!H$9/'kgaku-jk1131'!H$65</f>
        <v>63120.599050384677</v>
      </c>
      <c r="S16" s="7">
        <f>+'kgaku-jk1131'!I20*'kgaku-jk1722'!I$9/'kgaku-jk1131'!I$65</f>
        <v>99764.226183097664</v>
      </c>
      <c r="T16" s="7">
        <f>+'gaku-jk1131'!F19*'gaku-jk1722'!$F$8/'gaku-jk1131'!$F$64</f>
        <v>19453.398149005869</v>
      </c>
      <c r="U16" s="7">
        <f>+'gaku-jk1131'!G19*'gaku-jk1722'!$G$8/'gaku-jk1131'!$G$64</f>
        <v>33470.563718218589</v>
      </c>
      <c r="V16" s="8">
        <f t="shared" si="0"/>
        <v>101.54901117047032</v>
      </c>
      <c r="W16" s="8">
        <f t="shared" si="0"/>
        <v>93.085166902734855</v>
      </c>
      <c r="X16" s="8">
        <f t="shared" si="0"/>
        <v>102.88236421267251</v>
      </c>
      <c r="Y16" s="8">
        <f t="shared" si="0"/>
        <v>85.566357840925733</v>
      </c>
      <c r="Z16" s="8">
        <f t="shared" si="0"/>
        <v>403.1208233703494</v>
      </c>
      <c r="AA16" s="8">
        <f t="shared" si="0"/>
        <v>96.300249135688105</v>
      </c>
      <c r="AB16" s="8">
        <f t="shared" si="0"/>
        <v>86.50689827772463</v>
      </c>
      <c r="AC16" s="8">
        <f t="shared" si="0"/>
        <v>75.291362867824589</v>
      </c>
      <c r="AD16" s="8">
        <f t="shared" si="0"/>
        <v>82.151236390330638</v>
      </c>
      <c r="AE16" s="8">
        <f t="shared" si="0"/>
        <v>128.06530624469636</v>
      </c>
      <c r="AF16" s="11">
        <f t="shared" ca="1" si="1"/>
        <v>92.371428571428567</v>
      </c>
      <c r="AG16" s="11">
        <f t="shared" ca="1" si="1"/>
        <v>97.82781211372064</v>
      </c>
      <c r="AH16" s="11">
        <f t="shared" ca="1" si="1"/>
        <v>85.428197381671708</v>
      </c>
      <c r="AI16" s="11">
        <f t="shared" ca="1" si="1"/>
        <v>404.23220738413193</v>
      </c>
      <c r="AJ16" s="11">
        <f t="shared" ca="1" si="1"/>
        <v>95.2950340798442</v>
      </c>
      <c r="AK16" s="11">
        <f t="shared" ca="1" si="1"/>
        <v>86.044059405940587</v>
      </c>
      <c r="AL16" s="11">
        <f t="shared" ca="1" si="1"/>
        <v>74.52178423236515</v>
      </c>
      <c r="AM16" s="11">
        <f t="shared" ca="1" si="1"/>
        <v>81.792625368731549</v>
      </c>
      <c r="AN16" s="11">
        <f t="shared" ca="1" si="1"/>
        <v>127.85550541516247</v>
      </c>
      <c r="AO16" s="9">
        <f ca="1">+OFFSET('kdef-cy1131'!B$9,ROUNDDOWN((ROW(Sheet1_OLD!AO16)-ROW(Sheet1_OLD!AO$5))/4,0),0)</f>
        <v>84.8</v>
      </c>
      <c r="AP16" s="9">
        <f ca="1">+OFFSET('kdef-cy1131'!C$9,ROUNDDOWN((ROW(Sheet1_OLD!AP16)-ROW(Sheet1_OLD!AP$5))/4,0),0)</f>
        <v>118.3</v>
      </c>
      <c r="AQ16" s="9">
        <f ca="1">+OFFSET('kdef-cy1131'!D$9,ROUNDDOWN((ROW(Sheet1_OLD!AQ16)-ROW(Sheet1_OLD!AQ$5))/4,0),0)</f>
        <v>82.6</v>
      </c>
      <c r="AR16" s="9">
        <f ca="1">+OFFSET('kdef-cy1131'!F$9,ROUNDDOWN((ROW(Sheet1_OLD!AR16)-ROW(Sheet1_OLD!AR$5))/4,0),0)</f>
        <v>167.4</v>
      </c>
      <c r="AS16" s="9">
        <f ca="1">+OFFSET('kdef-cy1131'!G$9,ROUNDDOWN((ROW(Sheet1_OLD!AS16)-ROW(Sheet1_OLD!AS$5))/4,0),0)</f>
        <v>86</v>
      </c>
      <c r="AT16" s="9">
        <f ca="1">+OFFSET('kdef-cy1131'!H$9,ROUNDDOWN((ROW(Sheet1_OLD!AT16)-ROW(Sheet1_OLD!AT$5))/4,0),0)</f>
        <v>89.5</v>
      </c>
      <c r="AU16" s="9">
        <f ca="1">+OFFSET('kdef-cy1131'!I$9,ROUNDDOWN((ROW(Sheet1_OLD!AU16)-ROW(Sheet1_OLD!AU$5))/4,0),0)</f>
        <v>72.2</v>
      </c>
      <c r="AV16" s="9">
        <f ca="1">+OFFSET('def-cy1131'!$F$8,ROUNDDOWN((ROW(Sheet1_OLD!AV16)-ROW(Sheet1_OLD!AV$5))/4,0),0)</f>
        <v>83.1</v>
      </c>
      <c r="AW16" s="9">
        <f ca="1">+OFFSET('def-cy1131'!$G$8,ROUNDDOWN((ROW(Sheet1_OLD!AW16)-ROW(Sheet1_OLD!AW$5))/4,0),0)</f>
        <v>112.7</v>
      </c>
      <c r="AX16" s="9">
        <f t="shared" ca="1" si="94"/>
        <v>90.083928571428586</v>
      </c>
      <c r="AY16" s="9">
        <f t="shared" ca="1" si="92"/>
        <v>81.702348578491964</v>
      </c>
      <c r="AZ16" s="9">
        <f t="shared" ca="1" si="92"/>
        <v>83.256294058408869</v>
      </c>
      <c r="BA16" s="9">
        <f t="shared" ca="1" si="92"/>
        <v>407.12992930086403</v>
      </c>
      <c r="BB16" s="9">
        <f t="shared" ca="1" si="92"/>
        <v>93.411295034079842</v>
      </c>
      <c r="BC16" s="9">
        <f t="shared" ca="1" si="92"/>
        <v>84.409702970297019</v>
      </c>
      <c r="BD16" s="9">
        <f t="shared" ca="1" si="92"/>
        <v>71.838174273858911</v>
      </c>
      <c r="BE16" s="9">
        <f t="shared" ca="1" si="92"/>
        <v>80.217797443461151</v>
      </c>
      <c r="BF16" s="9">
        <f t="shared" ca="1" si="92"/>
        <v>127.40171480144406</v>
      </c>
      <c r="BG16">
        <f t="shared" ca="1" si="62"/>
        <v>3.3335102544561979E-5</v>
      </c>
      <c r="BH16">
        <f t="shared" ca="1" si="63"/>
        <v>-1.0424268799751926E-4</v>
      </c>
      <c r="BI16">
        <f t="shared" ca="1" si="64"/>
        <v>-3.4609664519525784E-5</v>
      </c>
      <c r="BJ16">
        <f t="shared" ca="1" si="64"/>
        <v>3.3735596829758017E-3</v>
      </c>
      <c r="BK16">
        <f t="shared" ca="1" si="64"/>
        <v>1.8301660954745138E-2</v>
      </c>
      <c r="BL16" s="13">
        <f t="shared" ca="1" si="65"/>
        <v>2.1569703387748457E-2</v>
      </c>
      <c r="BM16">
        <f t="shared" ca="1" si="66"/>
        <v>4.3945531492725676E-2</v>
      </c>
      <c r="BN16">
        <f t="shared" ca="1" si="22"/>
        <v>1.6434860794424973E-2</v>
      </c>
      <c r="BO16" s="13">
        <f t="shared" ca="1" si="23"/>
        <v>6.0380392287150648E-2</v>
      </c>
      <c r="BP16">
        <f t="shared" ca="1" si="67"/>
        <v>-1.1665386551781003E-2</v>
      </c>
      <c r="BQ16">
        <f t="shared" ca="1" si="68"/>
        <v>1.5518141607293328E-2</v>
      </c>
      <c r="BR16">
        <f t="shared" ca="1" si="69"/>
        <v>5.8035137689996241E-3</v>
      </c>
      <c r="BS16" s="13">
        <f t="shared" ca="1" si="70"/>
        <v>9.6562688245119491E-3</v>
      </c>
      <c r="BT16" s="5">
        <f t="shared" si="24"/>
        <v>33470.563718218589</v>
      </c>
      <c r="BU16" s="5">
        <f t="shared" ca="1" si="25"/>
        <v>180353.95179898755</v>
      </c>
      <c r="BV16" s="5">
        <f t="shared" ca="1" si="26"/>
        <v>17459.98586832629</v>
      </c>
      <c r="BW16" s="5">
        <f t="shared" ca="1" si="71"/>
        <v>49902.924019138743</v>
      </c>
      <c r="BX16" s="5">
        <f t="shared" si="27"/>
        <v>42864.179927562865</v>
      </c>
      <c r="BY16" s="5">
        <f t="shared" si="28"/>
        <v>144490.67673256333</v>
      </c>
      <c r="BZ16" s="5">
        <f t="shared" si="29"/>
        <v>25418.828938412749</v>
      </c>
      <c r="CA16" s="5">
        <f t="shared" si="30"/>
        <v>68283.008865975615</v>
      </c>
      <c r="CB16" s="9">
        <f t="shared" si="3"/>
        <v>128.06530624469636</v>
      </c>
      <c r="CC16" s="9">
        <f t="shared" ca="1" si="3"/>
        <v>80.115060020201042</v>
      </c>
      <c r="CD16" s="9">
        <f t="shared" ca="1" si="3"/>
        <v>145.58333053707901</v>
      </c>
      <c r="CE16" s="9">
        <f t="shared" ca="1" si="3"/>
        <v>136.83167912122295</v>
      </c>
      <c r="CF16" s="5"/>
      <c r="CG16" s="5">
        <f t="shared" si="31"/>
        <v>81.104166856998702</v>
      </c>
      <c r="CH16" s="5">
        <f t="shared" ca="1" si="72"/>
        <v>80.115060020201042</v>
      </c>
      <c r="CI16" s="5">
        <f t="shared" si="32"/>
        <v>116.62935482020076</v>
      </c>
      <c r="CJ16" s="5">
        <f t="shared" ca="1" si="73"/>
        <v>145.58333053707901</v>
      </c>
      <c r="CK16" s="5">
        <f t="shared" si="74"/>
        <v>123.55538462249164</v>
      </c>
      <c r="CL16" s="5">
        <f t="shared" ca="1" si="75"/>
        <v>136.83167912122295</v>
      </c>
      <c r="CM16" s="5"/>
      <c r="CN16" s="1" t="e">
        <f t="shared" si="4"/>
        <v>#DIV/0!</v>
      </c>
      <c r="CO16" s="1" t="e">
        <f t="shared" si="5"/>
        <v>#DIV/0!</v>
      </c>
      <c r="CP16" s="1" t="e">
        <f t="shared" ca="1" si="5"/>
        <v>#DIV/0!</v>
      </c>
      <c r="CQ16" s="1" t="e">
        <f t="shared" ca="1" si="5"/>
        <v>#DIV/0!</v>
      </c>
      <c r="CR16" s="1" t="e">
        <f t="shared" ca="1" si="5"/>
        <v>#DIV/0!</v>
      </c>
      <c r="CS16" s="83" t="e">
        <f t="shared" si="76"/>
        <v>#DIV/0!</v>
      </c>
      <c r="CT16" s="83" t="e">
        <f t="shared" si="76"/>
        <v>#DIV/0!</v>
      </c>
      <c r="CU16" s="83" t="e">
        <f t="shared" ca="1" si="33"/>
        <v>#DIV/0!</v>
      </c>
      <c r="CV16" s="83" t="e">
        <f t="shared" ca="1" si="33"/>
        <v>#DIV/0!</v>
      </c>
      <c r="CW16" s="83" t="e">
        <f t="shared" ca="1" si="33"/>
        <v>#DIV/0!</v>
      </c>
      <c r="CX16" s="83">
        <f t="shared" si="77"/>
        <v>-1.4465877056506868E-3</v>
      </c>
      <c r="CY16" s="83">
        <f t="shared" si="34"/>
        <v>3.1531202116239308E-3</v>
      </c>
      <c r="CZ16" s="83">
        <f t="shared" ca="1" si="34"/>
        <v>6.3866501119496672E-3</v>
      </c>
      <c r="DA16" s="83">
        <f t="shared" ca="1" si="34"/>
        <v>3.1917803018887471E-4</v>
      </c>
      <c r="DB16" s="83">
        <f t="shared" ca="1" si="34"/>
        <v>2.2536266134795531E-3</v>
      </c>
      <c r="DC16" s="5"/>
      <c r="DD16" s="86">
        <f t="shared" si="78"/>
        <v>1991</v>
      </c>
      <c r="DE16" s="5"/>
      <c r="DF16" s="5"/>
      <c r="DG16" s="5"/>
      <c r="DH16" s="5"/>
      <c r="DI16" s="117">
        <v>406889.5</v>
      </c>
      <c r="DJ16" s="118">
        <v>18765.8</v>
      </c>
      <c r="DK16" s="5">
        <v>237532.1</v>
      </c>
      <c r="DL16" s="5">
        <v>13854.6</v>
      </c>
      <c r="DM16" s="90">
        <f t="shared" si="35"/>
        <v>427637.85759421083</v>
      </c>
      <c r="DN16" s="90">
        <f t="shared" si="35"/>
        <v>8456.0335387118266</v>
      </c>
      <c r="DO16" s="90">
        <f t="shared" si="35"/>
        <v>357620.22788713436</v>
      </c>
      <c r="DP16" s="90">
        <f t="shared" si="35"/>
        <v>8205.5021177995841</v>
      </c>
      <c r="DQ16" s="7">
        <f t="shared" si="79"/>
        <v>801919.62113785662</v>
      </c>
      <c r="DR16" s="90">
        <f t="shared" si="6"/>
        <v>116713.38652245697</v>
      </c>
      <c r="DS16" s="90">
        <f t="shared" si="6"/>
        <v>24051.005699341687</v>
      </c>
      <c r="DT16" s="90">
        <f t="shared" si="6"/>
        <v>92532.117992661268</v>
      </c>
      <c r="DU16">
        <v>118445.2</v>
      </c>
      <c r="DV16">
        <v>24051.1</v>
      </c>
      <c r="DW16">
        <v>94394.1</v>
      </c>
      <c r="DX16" s="5">
        <f t="shared" si="36"/>
        <v>670198.99481780478</v>
      </c>
      <c r="DY16" s="9">
        <f ca="1">+AVERAGE(OFFSET($CE$5,(ROW(DY16)-ROW($DY$5))*4,0):OFFSET($CE$5,(ROW(DY16)-ROW($DY$5))*4+3,0))</f>
        <v>136.96107670524205</v>
      </c>
      <c r="DZ16" s="101">
        <f t="shared" si="7"/>
        <v>115.51243972999035</v>
      </c>
      <c r="EA16" s="101">
        <f>+'def-cy1131'!B19</f>
        <v>101.6</v>
      </c>
      <c r="EB16" s="5">
        <f t="shared" ca="1" si="37"/>
        <v>489335.37245779671</v>
      </c>
      <c r="ED16">
        <v>0.85298762995550104</v>
      </c>
      <c r="EF16" s="90">
        <f t="shared" si="8"/>
        <v>42864.179927562865</v>
      </c>
      <c r="EG16" s="1">
        <f>+'gaku-mk1131'!G19</f>
        <v>41850.9</v>
      </c>
      <c r="EH16" s="5">
        <f t="shared" ca="1" si="38"/>
        <v>7831.5526424235995</v>
      </c>
      <c r="EI16" s="7">
        <f ca="1">+EI15+$EH15</f>
        <v>297854.64853387023</v>
      </c>
      <c r="EJ16" s="7">
        <f ca="1">+EJ15+$EH15</f>
        <v>297854.64853387023</v>
      </c>
      <c r="EK16" s="7">
        <f ca="1">+EK15+EH15-(EJ17-EI17)/4</f>
        <v>285034.73539227212</v>
      </c>
      <c r="EL16" s="5">
        <f t="shared" ca="1" si="39"/>
        <v>5680.666666666667</v>
      </c>
      <c r="EM16" s="92">
        <f t="shared" ca="1" si="40"/>
        <v>121.41317040054311</v>
      </c>
      <c r="EN16">
        <f t="shared" ca="1" si="9"/>
        <v>0.56063824011866548</v>
      </c>
      <c r="EO16">
        <f t="shared" ca="1" si="41"/>
        <v>4.8578089024030957E-3</v>
      </c>
      <c r="EQ16" s="12">
        <f>+call!B54*call!$C$65/call!$B$65</f>
        <v>6.9868667428841524</v>
      </c>
      <c r="ES16" s="7" t="e">
        <f>+fof!#REF!*fof!$B$138/fof!#REF!/10</f>
        <v>#REF!</v>
      </c>
      <c r="ET16" s="7" t="e">
        <f>+fof!#REF!*fof!$C$138/fof!#REF!/10</f>
        <v>#REF!</v>
      </c>
      <c r="EU16" s="7">
        <f ca="1">+AVERAGE(OFFSET(jikasougaku!$BF$287,(ROW(Sheet1_OLD!EU16)-ROW(Sheet1_OLD!$EU$5))*3,0):OFFSET(jikasougaku!$BF$287,(ROW(Sheet1_OLD!EU16)-ROW(Sheet1_OLD!$EU$5))*3+2,0))/1000</f>
        <v>19033.668666666668</v>
      </c>
      <c r="EV16" s="7">
        <f ca="1">+AVERAGE(OFFSET(jikasougaku!$BR$287,(ROW(Sheet1_OLD!EV16)-ROW(Sheet1_OLD!$EV$5))*3,0):OFFSET(jikasougaku!$BR$287,(ROW(Sheet1_OLD!EV16)-ROW(Sheet1_OLD!$EV$5))*3+2,0))/1000</f>
        <v>89994.933333333334</v>
      </c>
      <c r="EW16" s="7" t="e">
        <f ca="1">+AVERAGE(OFFSET(jikasougaku!$BH$287,(ROW(Sheet1_OLD!EW16)-ROW(Sheet1_OLD!EW$5))*3,0):OFFSET(jikasougaku!$BH$287,(ROW(Sheet1_OLD!EW16)-ROW(Sheet1_OLD!EW$5))*3+2,0))/1000</f>
        <v>#DIV/0!</v>
      </c>
      <c r="EX16" s="7" t="e">
        <f ca="1">+AVERAGE(OFFSET(jikasougaku!$BJ$287,(ROW(Sheet1_OLD!EX16)-ROW(Sheet1_OLD!EX$5))*3,0):OFFSET(jikasougaku!$BJ$287,(ROW(Sheet1_OLD!EX16)-ROW(Sheet1_OLD!EX$5))*3+2,0))/1000</f>
        <v>#DIV/0!</v>
      </c>
      <c r="EY16" s="7" t="e">
        <f ca="1">+AVERAGE(OFFSET(jikasougaku!$BL$287,(ROW(Sheet1_OLD!EY16)-ROW(Sheet1_OLD!EY$5))*3,0):OFFSET(jikasougaku!$BL$287,(ROW(Sheet1_OLD!EY16)-ROW(Sheet1_OLD!EY$5))*3+2,0))/1000</f>
        <v>#DIV/0!</v>
      </c>
      <c r="EZ16" s="4">
        <f t="shared" ca="1" si="10"/>
        <v>15681.65685938179</v>
      </c>
      <c r="FA16" s="64">
        <f t="shared" ca="1" si="42"/>
        <v>70961.26466666667</v>
      </c>
      <c r="FB16" s="7" t="e">
        <f t="shared" ca="1" si="11"/>
        <v>#REF!</v>
      </c>
      <c r="FC16" s="7" t="e">
        <f t="shared" ca="1" si="12"/>
        <v>#REF!</v>
      </c>
      <c r="FD16" s="1" t="e">
        <f t="shared" ca="1" si="13"/>
        <v>#REF!</v>
      </c>
      <c r="FE16" s="1" t="e">
        <f t="shared" ca="1" si="13"/>
        <v>#REF!</v>
      </c>
      <c r="FF16" t="e">
        <f t="shared" ca="1" si="43"/>
        <v>#REF!</v>
      </c>
      <c r="FG16" t="e">
        <f t="shared" ca="1" si="43"/>
        <v>#REF!</v>
      </c>
      <c r="FH16" s="83" t="e">
        <f t="shared" ca="1" si="80"/>
        <v>#REF!</v>
      </c>
      <c r="FI16" s="83" t="e">
        <f t="shared" ca="1" si="80"/>
        <v>#REF!</v>
      </c>
      <c r="FK16" s="7">
        <f>+kshotoku1631!$E20*kshotoku1722!$E$9/kshotoku1631!$E$65</f>
        <v>147855.26631973794</v>
      </c>
      <c r="FL16" s="72">
        <f t="shared" ca="1" si="44"/>
        <v>0.2143737928451051</v>
      </c>
      <c r="FM16">
        <f t="shared" ca="1" si="81"/>
        <v>7.3403927130191466E-3</v>
      </c>
      <c r="FO16" s="73">
        <f t="shared" ca="1" si="14"/>
        <v>121.41317040054311</v>
      </c>
      <c r="FP16" s="72">
        <f ca="1">+AVERAGE(OFFSET(Maikin30!$F$20,ROUNDDOWN((ROW(FP16)-ROW(FP$5))/4,0),MOD(ROW(FP16)-ROW(FP$5),4)*3):OFFSET(Maikin30!$F$20,ROUNDDOWN((ROW(FP16)-ROW(FP$5))/4,0),MOD(ROW(FP16)-ROW(FP$5),4)*3+2))</f>
        <v>116.43333333333334</v>
      </c>
      <c r="FQ16" s="5">
        <f ca="1">+AVERAGE(OFFSET(Rocho!$J$66,(ROW(FQ16)-ROW($FQ$5))*3,0):OFFSET(Rocho!$J$66,(ROW(FQ16)-ROW($FQ$5))*3+2,0))</f>
        <v>5680.666666666667</v>
      </c>
      <c r="FR16" s="72" t="e">
        <f t="shared" ca="1" si="45"/>
        <v>#DIV/0!</v>
      </c>
      <c r="FS16" t="e">
        <f t="shared" ca="1" si="82"/>
        <v>#DIV/0!</v>
      </c>
      <c r="FT16" s="72"/>
      <c r="FU16" s="85" t="s">
        <v>712</v>
      </c>
      <c r="FV16" s="78">
        <f ca="1">+AVERAGE(OFFSET(Rocho!$E$6,(ROW(FV16)-ROW($FV$5))*3,0):OFFSET(Rocho!$E$6,(ROW(FV16)-ROW($FV$5))*3+2,0))/10000</f>
        <v>8664.3333333333321</v>
      </c>
      <c r="FW16" s="82">
        <f>+Rocho!AA17</f>
        <v>0</v>
      </c>
      <c r="FX16" t="e">
        <f t="shared" si="83"/>
        <v>#DIV/0!</v>
      </c>
      <c r="FZ16" s="94">
        <f t="shared" si="15"/>
        <v>141716.43593159755</v>
      </c>
      <c r="GA16" s="5">
        <f t="shared" si="46"/>
        <v>42864.179927562865</v>
      </c>
      <c r="GB16" s="7">
        <f>+('gaku-mk1131'!C19-'gaku-mk1131'!D19)*('gaku-mk1722'!$C$8-'gaku-mk1722'!$D$8)/('gaku-mk1131'!$C$64-'gaku-mk1131'!$D$64)</f>
        <v>2019.6443369114845</v>
      </c>
      <c r="GC16" s="5">
        <f t="shared" si="47"/>
        <v>9437.6218390707345</v>
      </c>
      <c r="GD16" s="5">
        <f t="shared" si="48"/>
        <v>15981.207099342017</v>
      </c>
      <c r="GE16" s="90">
        <f>+'gaku-mk1131'!H19+('gaku-mk1722'!$H$8-'gaku-mk1131'!$H$64)</f>
        <v>2929.3</v>
      </c>
      <c r="GF16" s="7">
        <f>+'gaku-mk1131'!W19*'gaku-mk1722'!$W$8/'gaku-mk1131'!$W$64</f>
        <v>66962.985248198791</v>
      </c>
      <c r="GG16" s="7">
        <f>+'gaku-mk1131'!M19*'gaku-mk1722'!$M$8/'gaku-mk1131'!$M$64</f>
        <v>39464.446282565907</v>
      </c>
      <c r="GH16" s="7">
        <f>+'gaku-mk1131'!N19*'gaku-mk1722'!$N$8/'gaku-mk1131'!$N$64</f>
        <v>37942.948802054234</v>
      </c>
      <c r="GI16" s="5">
        <f t="shared" si="49"/>
        <v>33470.563718218589</v>
      </c>
      <c r="GJ16" s="7">
        <f>+('gaku-jk1131'!C19-'gaku-jk1131'!D19)*('gaku-jk1722'!$C$8-'gaku-jk1722'!$D$8)/('gaku-jk1131'!$C$64-'gaku-jk1131'!$D$64)</f>
        <v>2162.3393670324181</v>
      </c>
      <c r="GK16" s="5">
        <f t="shared" si="50"/>
        <v>2341.1397506499775</v>
      </c>
      <c r="GL16" s="5">
        <f t="shared" si="51"/>
        <v>19453.398149005869</v>
      </c>
      <c r="GM16" s="90">
        <f>+'gaku-jk1131'!H19+('gaku-jk1722'!$H$8-'gaku-jk1131'!$H$64)</f>
        <v>2794</v>
      </c>
      <c r="GN16" s="7">
        <f>+'gaku-jk1131'!Z19*'gaku-jk1722'!$Z$8/'gaku-jk1131'!$Z$64</f>
        <v>74909.175812373694</v>
      </c>
      <c r="GO16" s="7">
        <f>+'gaku-jk1131'!M19*'gaku-jk1722'!$M$8/'gaku-jk1131'!$M$64</f>
        <v>19869.855142463293</v>
      </c>
      <c r="GP16" s="7">
        <f>+'gaku-jk1131'!N19*'gaku-jk1722'!$N$8/'gaku-jk1131'!$N$64</f>
        <v>23146.99580837613</v>
      </c>
      <c r="GQ16" s="9">
        <f t="shared" ca="1" si="16"/>
        <v>127.85550541516247</v>
      </c>
      <c r="GR16" s="7">
        <f t="shared" ca="1" si="17"/>
        <v>92.371428571428567</v>
      </c>
      <c r="GS16" s="9">
        <f t="shared" ca="1" si="18"/>
        <v>404.23220738413193</v>
      </c>
      <c r="GT16" s="9">
        <f t="shared" ca="1" si="19"/>
        <v>81.792625368731549</v>
      </c>
      <c r="GU16" s="7">
        <f t="shared" ca="1" si="20"/>
        <v>152.78134011874471</v>
      </c>
      <c r="GV16" s="7">
        <f t="shared" ca="1" si="20"/>
        <v>90.16810176125243</v>
      </c>
      <c r="GW16" s="7">
        <f t="shared" ca="1" si="20"/>
        <v>201.16536007292612</v>
      </c>
      <c r="GX16" s="7">
        <f t="shared" ca="1" si="20"/>
        <v>161.98729674796746</v>
      </c>
      <c r="GZ16">
        <f ca="1">+OFFSET('def-cy1131'!$C$8,ROUNDDOWN((ROW(Sheet1_OLD!HC16)-ROW(Sheet1_OLD!HC$5))/4,0),0)</f>
        <v>84.8</v>
      </c>
      <c r="HC16">
        <f ca="1">+OFFSET('def-cy1131'!$H$8,ROUNDDOWN((ROW(Sheet1_OLD!HC16)-ROW(Sheet1_OLD!HC$5))/4,0),0)</f>
        <v>160.4</v>
      </c>
      <c r="HD16">
        <f ca="1">+OFFSET('def-cy1131'!$W$8,ROUNDDOWN((ROW(Sheet1_OLD!HC16)-ROW(Sheet1_OLD!HC$5))/4,0),0)</f>
        <v>87.1</v>
      </c>
      <c r="HE16">
        <f ca="1">+OFFSET('def-cy1131'!$M$8,ROUNDDOWN((ROW(Sheet1_OLD!HC16)-ROW(Sheet1_OLD!HC$5))/4,0),0)</f>
        <v>168.2</v>
      </c>
      <c r="HF16">
        <f ca="1">+OFFSET('def-cy1131'!$N$8,ROUNDDOWN((ROW(Sheet1_OLD!HC16)-ROW(Sheet1_OLD!HC$5))/4,0),0)</f>
        <v>198.5</v>
      </c>
      <c r="HG16" s="9">
        <f t="shared" ca="1" si="96"/>
        <v>127.40171480144406</v>
      </c>
      <c r="HH16" s="9">
        <f t="shared" ca="1" si="93"/>
        <v>89.974999999999994</v>
      </c>
      <c r="HI16" s="9">
        <f t="shared" ca="1" si="93"/>
        <v>407.12992930086403</v>
      </c>
      <c r="HJ16" s="9">
        <f t="shared" ca="1" si="93"/>
        <v>80.217797443461151</v>
      </c>
      <c r="HK16" s="9">
        <f t="shared" ca="1" si="93"/>
        <v>154.01959287531807</v>
      </c>
      <c r="HL16" s="9">
        <f t="shared" ca="1" si="93"/>
        <v>88.925831702544045</v>
      </c>
      <c r="HM16" s="9">
        <f t="shared" ca="1" si="93"/>
        <v>196.97939835916131</v>
      </c>
      <c r="HN16" s="9">
        <f t="shared" ca="1" si="93"/>
        <v>154.80599593495933</v>
      </c>
      <c r="HO16">
        <f t="shared" ca="1" si="52"/>
        <v>-5.4754612706056863E-3</v>
      </c>
      <c r="HP16">
        <f t="shared" ca="1" si="52"/>
        <v>1.4222814199044316E-4</v>
      </c>
      <c r="HQ16">
        <f t="shared" ca="1" si="52"/>
        <v>7.283854931454177E-3</v>
      </c>
      <c r="HR16">
        <f t="shared" ca="1" si="52"/>
        <v>2.724034453083148E-3</v>
      </c>
      <c r="HS16">
        <f t="shared" ca="1" si="52"/>
        <v>-4.0717857627455868E-3</v>
      </c>
      <c r="HT16">
        <f t="shared" ca="1" si="52"/>
        <v>7.1184269514766498E-4</v>
      </c>
      <c r="HU16">
        <f t="shared" ca="1" si="52"/>
        <v>-1.7123503072542703E-3</v>
      </c>
      <c r="HV16">
        <f t="shared" ca="1" si="53"/>
        <v>6.8819558159126486E-3</v>
      </c>
      <c r="HW16">
        <f t="shared" ca="1" si="84"/>
        <v>6.4843186969825379E-3</v>
      </c>
      <c r="HX16" s="5">
        <f t="shared" ca="1" si="85"/>
        <v>121802.03756317012</v>
      </c>
      <c r="HY16" s="1" t="e">
        <f t="shared" ca="1" si="54"/>
        <v>#DIV/0!</v>
      </c>
      <c r="HZ16" t="e">
        <f t="shared" ca="1" si="86"/>
        <v>#DIV/0!</v>
      </c>
      <c r="IA16" s="5">
        <f t="shared" si="55"/>
        <v>141716.43593159755</v>
      </c>
      <c r="IB16">
        <f t="shared" ca="1" si="56"/>
        <v>116.34980725022702</v>
      </c>
      <c r="ID16" s="112">
        <v>103.03875880646804</v>
      </c>
      <c r="IE16" s="112">
        <v>101.67389022523763</v>
      </c>
      <c r="IF16">
        <f t="shared" si="57"/>
        <v>96.632281478612953</v>
      </c>
      <c r="IG16">
        <f t="shared" si="87"/>
        <v>-8.0684995298512473E-4</v>
      </c>
      <c r="IH16" s="112">
        <v>0.44011743769001743</v>
      </c>
      <c r="II16">
        <f t="shared" si="88"/>
        <v>4.5185236379205428E-3</v>
      </c>
      <c r="IK16">
        <f>+util!B14</f>
        <v>109.366666666667</v>
      </c>
      <c r="IL16">
        <f t="shared" si="89"/>
        <v>-1.632442538862244E-2</v>
      </c>
      <c r="IM16">
        <f t="shared" si="90"/>
        <v>-9.7946552331734642E-3</v>
      </c>
      <c r="IO16" s="5">
        <f t="shared" si="58"/>
        <v>73433.427065621945</v>
      </c>
      <c r="IP16" s="1">
        <f t="shared" si="59"/>
        <v>2.8889382450916092</v>
      </c>
      <c r="IQ16" s="5">
        <f t="shared" ca="1" si="60"/>
        <v>63114.352143010248</v>
      </c>
      <c r="IR16" s="1" t="e">
        <f t="shared" ca="1" si="61"/>
        <v>#DIV/0!</v>
      </c>
      <c r="IS16" t="e">
        <f t="shared" ca="1" si="91"/>
        <v>#DIV/0!</v>
      </c>
    </row>
    <row r="17" spans="1:253" x14ac:dyDescent="0.15">
      <c r="A17" t="s">
        <v>256</v>
      </c>
      <c r="B17" s="7">
        <f>+'gaku-mk1131'!B20*'gaku-mk1722'!$B$8/'gaku-mk1131'!$B$64</f>
        <v>287782.56777168938</v>
      </c>
      <c r="C17" s="7">
        <f>+'kgaku-mk1131'!B21*'kgaku-mk1722'!B$9/'kgaku-mk1131'!B$65</f>
        <v>154635.84228213347</v>
      </c>
      <c r="D17" s="7">
        <f>+'kgaku-mk1131'!C21*'kgaku-mk1722'!C$9/'kgaku-mk1131'!C$65</f>
        <v>554.126328323248</v>
      </c>
      <c r="E17" s="7">
        <f>+'kgaku-mk1131'!D21*'kgaku-mk1722'!D$9/'kgaku-mk1131'!D$65</f>
        <v>128.60327205882351</v>
      </c>
      <c r="F17" s="7">
        <f>+'kgaku-mk1131'!F21*'kgaku-mk1722'!F$9/'kgaku-mk1131'!F$65</f>
        <v>8949.8464247341399</v>
      </c>
      <c r="G17" s="7">
        <f>+'kgaku-mk1131'!G21*'kgaku-mk1722'!G$9/'kgaku-mk1131'!G$65</f>
        <v>14515.125902601601</v>
      </c>
      <c r="H17" s="7">
        <f>+'kgaku-mk1131'!H21*'kgaku-mk1722'!H$9/'kgaku-mk1131'!H$65</f>
        <v>55341.035726233997</v>
      </c>
      <c r="I17" s="7">
        <f>+'kgaku-mk1131'!I21*'kgaku-mk1722'!I$9/'kgaku-mk1131'!I$65</f>
        <v>75045.505896917457</v>
      </c>
      <c r="J17" s="7">
        <f>+'gaku-mk1131'!F20*'gaku-mk1722'!$F$8/'gaku-mk1131'!$F$64</f>
        <v>15976.06643094498</v>
      </c>
      <c r="K17" s="7">
        <f>+'gaku-mk1131'!G20*'gaku-mk1722'!$G$8/'gaku-mk1131'!$G$64</f>
        <v>42274.541272616421</v>
      </c>
      <c r="L17" s="7">
        <f>+'gaku-jk1131'!B20*'gaku-jk1722'!$B$8/'gaku-jk1131'!$B$64</f>
        <v>281491.55777210667</v>
      </c>
      <c r="M17" s="7">
        <f>+'kgaku-jk1131'!B21*'kgaku-jk1722'!$B$9/'kgaku-jk1131'!$B$65</f>
        <v>165470.63890951866</v>
      </c>
      <c r="N17" s="7">
        <f>+'kgaku-jk1131'!C21*'kgaku-jk1722'!C$9/'kgaku-jk1131'!C$65</f>
        <v>570.58148183770959</v>
      </c>
      <c r="O17" s="7">
        <f>+'kgaku-jk1131'!D21*'kgaku-jk1722'!D$9/'kgaku-jk1131'!D$65</f>
        <v>148.44819145049325</v>
      </c>
      <c r="P17" s="7">
        <f>+'kgaku-jk1131'!F21*'kgaku-jk1722'!F$9/'kgaku-jk1131'!F$65</f>
        <v>2213.8869560209305</v>
      </c>
      <c r="Q17" s="7">
        <f>+'kgaku-jk1131'!G21*'kgaku-jk1722'!G$9/'kgaku-jk1131'!G$65</f>
        <v>15054.279156604694</v>
      </c>
      <c r="R17" s="7">
        <f>+'kgaku-jk1131'!H21*'kgaku-jk1722'!H$9/'kgaku-jk1131'!H$65</f>
        <v>63655.925783633262</v>
      </c>
      <c r="S17" s="7">
        <f>+'kgaku-jk1131'!I21*'kgaku-jk1722'!I$9/'kgaku-jk1131'!I$65</f>
        <v>99240.656021592324</v>
      </c>
      <c r="T17" s="7">
        <f>+'gaku-jk1131'!F20*'gaku-jk1722'!$F$8/'gaku-jk1131'!$F$64</f>
        <v>19473.586377761119</v>
      </c>
      <c r="U17" s="7">
        <f>+'gaku-jk1131'!G20*'gaku-jk1722'!$G$8/'gaku-jk1131'!$G$64</f>
        <v>32994.272242858475</v>
      </c>
      <c r="V17" s="8">
        <f t="shared" si="0"/>
        <v>102.23488407587551</v>
      </c>
      <c r="W17" s="8">
        <f t="shared" si="0"/>
        <v>93.452133442652752</v>
      </c>
      <c r="X17" s="8">
        <f t="shared" si="0"/>
        <v>97.116072981993142</v>
      </c>
      <c r="Y17" s="8">
        <f t="shared" si="0"/>
        <v>86.631754016155909</v>
      </c>
      <c r="Z17" s="8">
        <f t="shared" si="0"/>
        <v>404.25941353482216</v>
      </c>
      <c r="AA17" s="8">
        <f t="shared" si="0"/>
        <v>96.418604647924624</v>
      </c>
      <c r="AB17" s="8">
        <f t="shared" si="0"/>
        <v>86.937759595765513</v>
      </c>
      <c r="AC17" s="8">
        <f t="shared" si="0"/>
        <v>75.619719684833001</v>
      </c>
      <c r="AD17" s="8">
        <f t="shared" si="0"/>
        <v>82.039672205370877</v>
      </c>
      <c r="AE17" s="8">
        <f t="shared" si="0"/>
        <v>128.12690930549812</v>
      </c>
      <c r="AF17" s="11">
        <f t="shared" ca="1" si="1"/>
        <v>94.223214285714278</v>
      </c>
      <c r="AG17" s="11">
        <f t="shared" ca="1" si="1"/>
        <v>97.000865265760197</v>
      </c>
      <c r="AH17" s="11">
        <f t="shared" ca="1" si="1"/>
        <v>86.97955689828801</v>
      </c>
      <c r="AI17" s="11">
        <f t="shared" ca="1" si="1"/>
        <v>400.12710133542805</v>
      </c>
      <c r="AJ17" s="11">
        <f t="shared" ca="1" si="1"/>
        <v>96.846348588120748</v>
      </c>
      <c r="AK17" s="11">
        <f t="shared" ca="1" si="1"/>
        <v>87.486138613861385</v>
      </c>
      <c r="AL17" s="11">
        <f t="shared" ca="1" si="1"/>
        <v>76.482883817427378</v>
      </c>
      <c r="AM17" s="11">
        <f t="shared" ca="1" si="1"/>
        <v>81.891052114060955</v>
      </c>
      <c r="AN17" s="11">
        <f t="shared" ca="1" si="1"/>
        <v>126.94792418772565</v>
      </c>
      <c r="AO17" s="9">
        <f ca="1">+OFFSET('kdef-cy1131'!B$9,ROUNDDOWN((ROW(Sheet1_OLD!AO17)-ROW(Sheet1_OLD!AO$5))/4,0),0)</f>
        <v>86.5</v>
      </c>
      <c r="AP17" s="9">
        <f ca="1">+OFFSET('kdef-cy1131'!C$9,ROUNDDOWN((ROW(Sheet1_OLD!AP17)-ROW(Sheet1_OLD!AP$5))/4,0),0)</f>
        <v>117.3</v>
      </c>
      <c r="AQ17" s="9">
        <f ca="1">+OFFSET('kdef-cy1131'!D$9,ROUNDDOWN((ROW(Sheet1_OLD!AQ17)-ROW(Sheet1_OLD!AQ$5))/4,0),0)</f>
        <v>84.1</v>
      </c>
      <c r="AR17" s="9">
        <f ca="1">+OFFSET('kdef-cy1131'!F$9,ROUNDDOWN((ROW(Sheet1_OLD!AR17)-ROW(Sheet1_OLD!AR$5))/4,0),0)</f>
        <v>165.7</v>
      </c>
      <c r="AS17" s="9">
        <f ca="1">+OFFSET('kdef-cy1131'!G$9,ROUNDDOWN((ROW(Sheet1_OLD!AS17)-ROW(Sheet1_OLD!AS$5))/4,0),0)</f>
        <v>87.4</v>
      </c>
      <c r="AT17" s="9">
        <f ca="1">+OFFSET('kdef-cy1131'!H$9,ROUNDDOWN((ROW(Sheet1_OLD!AT17)-ROW(Sheet1_OLD!AT$5))/4,0),0)</f>
        <v>91</v>
      </c>
      <c r="AU17" s="9">
        <f ca="1">+OFFSET('kdef-cy1131'!I$9,ROUNDDOWN((ROW(Sheet1_OLD!AU17)-ROW(Sheet1_OLD!AU$5))/4,0),0)</f>
        <v>74.099999999999994</v>
      </c>
      <c r="AV17" s="9">
        <f ca="1">+OFFSET('def-cy1131'!$F$8,ROUNDDOWN((ROW(Sheet1_OLD!AV17)-ROW(Sheet1_OLD!AV$5))/4,0),0)</f>
        <v>83.2</v>
      </c>
      <c r="AW17" s="9">
        <f ca="1">+OFFSET('def-cy1131'!$G$8,ROUNDDOWN((ROW(Sheet1_OLD!AW17)-ROW(Sheet1_OLD!AW$5))/4,0),0)</f>
        <v>111.9</v>
      </c>
      <c r="AX17" s="9">
        <f t="shared" ca="1" si="94"/>
        <v>92.371428571428567</v>
      </c>
      <c r="AY17" s="9">
        <f t="shared" ca="1" si="92"/>
        <v>97.82781211372064</v>
      </c>
      <c r="AZ17" s="9">
        <f t="shared" ca="1" si="92"/>
        <v>85.428197381671708</v>
      </c>
      <c r="BA17" s="9">
        <f t="shared" ca="1" si="92"/>
        <v>404.23220738413193</v>
      </c>
      <c r="BB17" s="9">
        <f t="shared" ca="1" si="92"/>
        <v>95.2950340798442</v>
      </c>
      <c r="BC17" s="9">
        <f t="shared" ca="1" si="92"/>
        <v>86.044059405940587</v>
      </c>
      <c r="BD17" s="9">
        <f t="shared" ca="1" si="92"/>
        <v>74.52178423236515</v>
      </c>
      <c r="BE17" s="9">
        <f t="shared" ca="1" si="92"/>
        <v>81.792625368731549</v>
      </c>
      <c r="BF17" s="9">
        <f t="shared" ca="1" si="92"/>
        <v>127.85550541516247</v>
      </c>
      <c r="BG17">
        <f t="shared" ca="1" si="62"/>
        <v>2.615088689450429E-4</v>
      </c>
      <c r="BH17">
        <f t="shared" ca="1" si="63"/>
        <v>4.9720634895184154E-5</v>
      </c>
      <c r="BI17">
        <f t="shared" ca="1" si="64"/>
        <v>9.5066656624586505E-4</v>
      </c>
      <c r="BJ17">
        <f t="shared" ca="1" si="64"/>
        <v>3.2153814405122224E-3</v>
      </c>
      <c r="BK17">
        <f t="shared" ca="1" si="64"/>
        <v>-2.7236469365640608E-3</v>
      </c>
      <c r="BL17" s="13">
        <f t="shared" ca="1" si="65"/>
        <v>1.7536305740342537E-3</v>
      </c>
      <c r="BM17">
        <f t="shared" ca="1" si="66"/>
        <v>-2.0271725639368288E-2</v>
      </c>
      <c r="BN17">
        <f t="shared" ca="1" si="22"/>
        <v>6.5073601482239641E-4</v>
      </c>
      <c r="BO17" s="13">
        <f t="shared" ca="1" si="23"/>
        <v>-1.9620989624545893E-2</v>
      </c>
      <c r="BP17">
        <f t="shared" ca="1" si="67"/>
        <v>-8.9331584256488739E-3</v>
      </c>
      <c r="BQ17">
        <f t="shared" ca="1" si="68"/>
        <v>-7.5458998354817159E-3</v>
      </c>
      <c r="BR17">
        <f t="shared" ca="1" si="69"/>
        <v>2.4222845526550678E-4</v>
      </c>
      <c r="BS17" s="13">
        <f t="shared" ca="1" si="70"/>
        <v>-1.6236829805865084E-2</v>
      </c>
      <c r="BT17" s="5">
        <f t="shared" si="24"/>
        <v>32994.272242858475</v>
      </c>
      <c r="BU17" s="5">
        <f t="shared" ca="1" si="25"/>
        <v>180670.22600301015</v>
      </c>
      <c r="BV17" s="5">
        <f t="shared" ca="1" si="26"/>
        <v>17117.403666759143</v>
      </c>
      <c r="BW17" s="5">
        <f t="shared" ca="1" si="71"/>
        <v>49092.658735024976</v>
      </c>
      <c r="BX17" s="5">
        <f t="shared" si="27"/>
        <v>42274.541272616421</v>
      </c>
      <c r="BY17" s="5">
        <f t="shared" si="28"/>
        <v>145327.19058201747</v>
      </c>
      <c r="BZ17" s="5">
        <f t="shared" si="29"/>
        <v>24925.912855679118</v>
      </c>
      <c r="CA17" s="5">
        <f t="shared" si="30"/>
        <v>67200.454128295532</v>
      </c>
      <c r="CB17" s="9">
        <f t="shared" si="3"/>
        <v>128.12690930549812</v>
      </c>
      <c r="CC17" s="9">
        <f t="shared" ca="1" si="3"/>
        <v>80.437819665757317</v>
      </c>
      <c r="CD17" s="9">
        <f t="shared" ca="1" si="3"/>
        <v>145.61736897099399</v>
      </c>
      <c r="CE17" s="9">
        <f t="shared" ca="1" si="3"/>
        <v>136.8849352629411</v>
      </c>
      <c r="CF17" s="5"/>
      <c r="CG17" s="5">
        <f t="shared" si="31"/>
        <v>81.482334045555064</v>
      </c>
      <c r="CH17" s="5">
        <f t="shared" ca="1" si="72"/>
        <v>80.437819665757317</v>
      </c>
      <c r="CI17" s="5">
        <f t="shared" si="32"/>
        <v>114.93230434018622</v>
      </c>
      <c r="CJ17" s="5">
        <f t="shared" ca="1" si="73"/>
        <v>145.61736897099399</v>
      </c>
      <c r="CK17" s="5">
        <f t="shared" si="74"/>
        <v>122.89376174743565</v>
      </c>
      <c r="CL17" s="5">
        <f t="shared" ca="1" si="75"/>
        <v>136.8849352629411</v>
      </c>
      <c r="CM17" s="5"/>
      <c r="CN17" s="1" t="e">
        <f t="shared" si="4"/>
        <v>#DIV/0!</v>
      </c>
      <c r="CO17" s="1" t="e">
        <f t="shared" si="5"/>
        <v>#DIV/0!</v>
      </c>
      <c r="CP17" s="1" t="e">
        <f t="shared" ca="1" si="5"/>
        <v>#DIV/0!</v>
      </c>
      <c r="CQ17" s="1" t="e">
        <f t="shared" ca="1" si="5"/>
        <v>#DIV/0!</v>
      </c>
      <c r="CR17" s="1" t="e">
        <f t="shared" ca="1" si="5"/>
        <v>#DIV/0!</v>
      </c>
      <c r="CS17" s="83" t="e">
        <f t="shared" si="76"/>
        <v>#DIV/0!</v>
      </c>
      <c r="CT17" s="83" t="e">
        <f t="shared" si="76"/>
        <v>#DIV/0!</v>
      </c>
      <c r="CU17" s="83" t="e">
        <f t="shared" ca="1" si="33"/>
        <v>#DIV/0!</v>
      </c>
      <c r="CV17" s="83" t="e">
        <f t="shared" ca="1" si="33"/>
        <v>#DIV/0!</v>
      </c>
      <c r="CW17" s="83" t="e">
        <f t="shared" ca="1" si="33"/>
        <v>#DIV/0!</v>
      </c>
      <c r="CX17" s="83">
        <f t="shared" si="77"/>
        <v>6.7314003829004035E-3</v>
      </c>
      <c r="CY17" s="83">
        <f t="shared" si="34"/>
        <v>4.8091283224002321E-4</v>
      </c>
      <c r="CZ17" s="83">
        <f t="shared" ca="1" si="34"/>
        <v>4.0206078019820795E-3</v>
      </c>
      <c r="DA17" s="83">
        <f t="shared" ca="1" si="34"/>
        <v>2.3377989220150388E-4</v>
      </c>
      <c r="DB17" s="83">
        <f t="shared" ca="1" si="34"/>
        <v>3.8913342918560172E-4</v>
      </c>
      <c r="DC17" s="5"/>
      <c r="DD17" s="86">
        <f t="shared" si="78"/>
        <v>1992</v>
      </c>
      <c r="DE17" s="5"/>
      <c r="DF17" s="5"/>
      <c r="DG17" s="5"/>
      <c r="DH17" s="5"/>
      <c r="DI17" s="117">
        <v>425944</v>
      </c>
      <c r="DJ17" s="118">
        <v>19964.5</v>
      </c>
      <c r="DK17" s="5">
        <v>242214.6</v>
      </c>
      <c r="DL17" s="5">
        <v>14098.4</v>
      </c>
      <c r="DM17" s="90">
        <f t="shared" si="35"/>
        <v>475848.69020270626</v>
      </c>
      <c r="DN17" s="90">
        <f t="shared" si="35"/>
        <v>9554.6290172119861</v>
      </c>
      <c r="DO17" s="90">
        <f t="shared" si="35"/>
        <v>373635.13288273592</v>
      </c>
      <c r="DP17" s="90">
        <f t="shared" si="35"/>
        <v>8615.8798336654963</v>
      </c>
      <c r="DQ17" s="7">
        <f t="shared" si="79"/>
        <v>867654.33193631959</v>
      </c>
      <c r="DR17" s="90">
        <f t="shared" si="6"/>
        <v>109238.59872064313</v>
      </c>
      <c r="DS17" s="90">
        <f t="shared" si="6"/>
        <v>22960.209976200465</v>
      </c>
      <c r="DT17" s="90">
        <f t="shared" si="6"/>
        <v>86165.333912400558</v>
      </c>
      <c r="DU17">
        <v>110859.5</v>
      </c>
      <c r="DV17">
        <v>22960.3</v>
      </c>
      <c r="DW17">
        <v>87899.199999999997</v>
      </c>
      <c r="DX17" s="5">
        <f t="shared" si="36"/>
        <v>725136.34257749433</v>
      </c>
      <c r="DY17" s="9">
        <f ca="1">+AVERAGE(OFFSET($CE$5,(ROW(DY17)-ROW($DY$5))*4,0):OFFSET($CE$5,(ROW(DY17)-ROW($DY$5))*4+3,0))</f>
        <v>137.50078262592888</v>
      </c>
      <c r="DZ17" s="101">
        <f t="shared" si="7"/>
        <v>117.33153326904532</v>
      </c>
      <c r="EA17" s="101">
        <f>+'def-cy1131'!B20</f>
        <v>103.2</v>
      </c>
      <c r="EB17" s="5">
        <f t="shared" ca="1" si="37"/>
        <v>527368.88381954085</v>
      </c>
      <c r="EF17" s="90">
        <f t="shared" si="8"/>
        <v>42274.541272616421</v>
      </c>
      <c r="EG17" s="1">
        <f>+'gaku-mk1131'!G20</f>
        <v>41275.199999999997</v>
      </c>
      <c r="EH17" s="5">
        <f t="shared" ca="1" si="38"/>
        <v>7720.816975113371</v>
      </c>
      <c r="EI17" s="90">
        <f ca="1">+OFFSET($EB$6,(ROW(EI17)-ROW($EI$9))/4,0)</f>
        <v>288592.98365416296</v>
      </c>
      <c r="EJ17" s="7">
        <f ca="1">+EJ16+$EH16</f>
        <v>305686.20117629383</v>
      </c>
      <c r="EK17" s="7">
        <f ca="1">+EK16+EH16-(EJ17-EI17)/4</f>
        <v>288592.98365416302</v>
      </c>
      <c r="EL17" s="5">
        <f t="shared" ca="1" si="39"/>
        <v>5719.333333333333</v>
      </c>
      <c r="EM17" s="92">
        <f t="shared" ca="1" si="40"/>
        <v>121.27413441955193</v>
      </c>
      <c r="EN17">
        <f t="shared" ca="1" si="9"/>
        <v>0.55648030553823669</v>
      </c>
      <c r="EO17">
        <f t="shared" ca="1" si="41"/>
        <v>-7.4440690243337349E-3</v>
      </c>
      <c r="EQ17" s="12">
        <f>+call!B55*call!$C$65/call!$B$65</f>
        <v>6.7769240561202393</v>
      </c>
      <c r="ES17" s="7" t="e">
        <f>+fof!#REF!*fof!$B$138/fof!#REF!/10</f>
        <v>#REF!</v>
      </c>
      <c r="ET17" s="7" t="e">
        <f>+fof!#REF!*fof!$C$138/fof!#REF!/10</f>
        <v>#REF!</v>
      </c>
      <c r="EU17" s="7">
        <f ca="1">+AVERAGE(OFFSET(jikasougaku!$BF$287,(ROW(Sheet1_OLD!EU17)-ROW(Sheet1_OLD!$EU$5))*3,0):OFFSET(jikasougaku!$BF$287,(ROW(Sheet1_OLD!EU17)-ROW(Sheet1_OLD!$EU$5))*3+2,0))/1000</f>
        <v>19598.560333333331</v>
      </c>
      <c r="EV17" s="7">
        <f ca="1">+AVERAGE(OFFSET(jikasougaku!$BR$287,(ROW(Sheet1_OLD!EV17)-ROW(Sheet1_OLD!$EV$5))*3,0):OFFSET(jikasougaku!$BR$287,(ROW(Sheet1_OLD!EV17)-ROW(Sheet1_OLD!$EV$5))*3+2,0))/1000</f>
        <v>94728.174666666673</v>
      </c>
      <c r="EW17" s="7" t="e">
        <f ca="1">+AVERAGE(OFFSET(jikasougaku!$BH$287,(ROW(Sheet1_OLD!EW17)-ROW(Sheet1_OLD!EW$5))*3,0):OFFSET(jikasougaku!$BH$287,(ROW(Sheet1_OLD!EW17)-ROW(Sheet1_OLD!EW$5))*3+2,0))/1000</f>
        <v>#DIV/0!</v>
      </c>
      <c r="EX17" s="7" t="e">
        <f ca="1">+AVERAGE(OFFSET(jikasougaku!$BJ$287,(ROW(Sheet1_OLD!EX17)-ROW(Sheet1_OLD!EX$5))*3,0):OFFSET(jikasougaku!$BJ$287,(ROW(Sheet1_OLD!EX17)-ROW(Sheet1_OLD!EX$5))*3+2,0))/1000</f>
        <v>#DIV/0!</v>
      </c>
      <c r="EY17" s="7" t="e">
        <f ca="1">+AVERAGE(OFFSET(jikasougaku!$BL$287,(ROW(Sheet1_OLD!EY17)-ROW(Sheet1_OLD!EY$5))*3,0):OFFSET(jikasougaku!$BL$287,(ROW(Sheet1_OLD!EY17)-ROW(Sheet1_OLD!EY$5))*3+2,0))/1000</f>
        <v>#DIV/0!</v>
      </c>
      <c r="EZ17" s="4">
        <f t="shared" ca="1" si="10"/>
        <v>16147.065679642727</v>
      </c>
      <c r="FA17" s="64">
        <f t="shared" ca="1" si="42"/>
        <v>75129.614333333346</v>
      </c>
      <c r="FB17" s="7" t="e">
        <f t="shared" ca="1" si="11"/>
        <v>#REF!</v>
      </c>
      <c r="FC17" s="7" t="e">
        <f t="shared" ca="1" si="12"/>
        <v>#REF!</v>
      </c>
      <c r="FD17" s="1" t="e">
        <f t="shared" ca="1" si="13"/>
        <v>#REF!</v>
      </c>
      <c r="FE17" s="1" t="e">
        <f t="shared" ca="1" si="13"/>
        <v>#REF!</v>
      </c>
      <c r="FF17" t="e">
        <f t="shared" ca="1" si="43"/>
        <v>#REF!</v>
      </c>
      <c r="FG17" t="e">
        <f t="shared" ca="1" si="43"/>
        <v>#REF!</v>
      </c>
      <c r="FH17" s="83" t="e">
        <f t="shared" ca="1" si="80"/>
        <v>#REF!</v>
      </c>
      <c r="FI17" s="83" t="e">
        <f t="shared" ca="1" si="80"/>
        <v>#REF!</v>
      </c>
      <c r="FK17" s="7">
        <f>+kshotoku1631!$E21*kshotoku1722!$E$9/kshotoku1631!$E$65</f>
        <v>150452.28886305998</v>
      </c>
      <c r="FL17" s="72">
        <f t="shared" ca="1" si="44"/>
        <v>0.2169128131612062</v>
      </c>
      <c r="FM17">
        <f t="shared" ca="1" si="81"/>
        <v>1.1774303275816292E-2</v>
      </c>
      <c r="FO17" s="73">
        <f t="shared" ca="1" si="14"/>
        <v>121.27413441955193</v>
      </c>
      <c r="FP17" s="72">
        <f ca="1">+AVERAGE(OFFSET(Maikin30!$F$20,ROUNDDOWN((ROW(FP17)-ROW(FP$5))/4,0),MOD(ROW(FP17)-ROW(FP$5),4)*3):OFFSET(Maikin30!$F$20,ROUNDDOWN((ROW(FP17)-ROW(FP$5))/4,0),MOD(ROW(FP17)-ROW(FP$5),4)*3+2))</f>
        <v>116.3</v>
      </c>
      <c r="FQ17" s="5">
        <f ca="1">+AVERAGE(OFFSET(Rocho!$J$66,(ROW(FQ17)-ROW($FQ$5))*3,0):OFFSET(Rocho!$J$66,(ROW(FQ17)-ROW($FQ$5))*3+2,0))</f>
        <v>5719.333333333333</v>
      </c>
      <c r="FR17" s="72" t="e">
        <f t="shared" ca="1" si="45"/>
        <v>#DIV/0!</v>
      </c>
      <c r="FS17" t="e">
        <f t="shared" ca="1" si="82"/>
        <v>#DIV/0!</v>
      </c>
      <c r="FT17" s="72"/>
      <c r="FU17" s="85" t="s">
        <v>713</v>
      </c>
      <c r="FV17" s="78">
        <f ca="1">+AVERAGE(OFFSET(Rocho!$E$6,(ROW(FV17)-ROW($FV$5))*3,0):OFFSET(Rocho!$E$6,(ROW(FV17)-ROW($FV$5))*3+2,0))/10000</f>
        <v>8690.3333333333321</v>
      </c>
      <c r="FW17" s="82">
        <f>+Rocho!AA18</f>
        <v>0</v>
      </c>
      <c r="FX17" t="e">
        <f t="shared" si="83"/>
        <v>#DIV/0!</v>
      </c>
      <c r="FZ17" s="94">
        <f t="shared" si="15"/>
        <v>143052.82644413377</v>
      </c>
      <c r="GA17" s="5">
        <f t="shared" si="46"/>
        <v>42274.541272616421</v>
      </c>
      <c r="GB17" s="7">
        <f>+('gaku-mk1131'!C20-'gaku-mk1131'!D20)*('gaku-mk1722'!$C$8-'gaku-mk1722'!$D$8)/('gaku-mk1131'!$C$64-'gaku-mk1131'!$D$64)</f>
        <v>2089.6353435888745</v>
      </c>
      <c r="GC17" s="5">
        <f t="shared" si="47"/>
        <v>8949.8464247341399</v>
      </c>
      <c r="GD17" s="5">
        <f t="shared" si="48"/>
        <v>15976.06643094498</v>
      </c>
      <c r="GE17" s="90">
        <f>+'gaku-mk1131'!H20+('gaku-mk1722'!$H$8-'gaku-mk1131'!$H$64)</f>
        <v>1827.8000000000002</v>
      </c>
      <c r="GF17" s="7">
        <f>+'gaku-mk1131'!W20*'gaku-mk1722'!$W$8/'gaku-mk1131'!$W$64</f>
        <v>68178.128365691155</v>
      </c>
      <c r="GG17" s="7">
        <f>+'gaku-mk1131'!M20*'gaku-mk1722'!$M$8/'gaku-mk1131'!$M$64</f>
        <v>39009.379127817905</v>
      </c>
      <c r="GH17" s="7">
        <f>+'gaku-mk1131'!N20*'gaku-mk1722'!$N$8/'gaku-mk1131'!$N$64</f>
        <v>35252.570521259724</v>
      </c>
      <c r="GI17" s="5">
        <f t="shared" si="49"/>
        <v>32994.272242858475</v>
      </c>
      <c r="GJ17" s="7">
        <f>+('gaku-jk1131'!C20-'gaku-jk1131'!D20)*('gaku-jk1722'!$C$8-'gaku-jk1722'!$D$8)/('gaku-jk1131'!$C$64-'gaku-jk1131'!$D$64)</f>
        <v>2233.3559797890348</v>
      </c>
      <c r="GK17" s="5">
        <f t="shared" si="50"/>
        <v>2213.8869560209305</v>
      </c>
      <c r="GL17" s="5">
        <f t="shared" si="51"/>
        <v>19473.586377761119</v>
      </c>
      <c r="GM17" s="90">
        <f>+'gaku-jk1131'!H20+('gaku-jk1722'!$H$8-'gaku-jk1131'!$H$64)</f>
        <v>2122.4</v>
      </c>
      <c r="GN17" s="7">
        <f>+'gaku-jk1131'!Z20*'gaku-jk1722'!$Z$8/'gaku-jk1131'!$Z$64</f>
        <v>75922.530784600662</v>
      </c>
      <c r="GO17" s="7">
        <f>+'gaku-jk1131'!M20*'gaku-jk1722'!$M$8/'gaku-jk1131'!$M$64</f>
        <v>20091.397815183438</v>
      </c>
      <c r="GP17" s="7">
        <f>+'gaku-jk1131'!N20*'gaku-jk1722'!$N$8/'gaku-jk1131'!$N$64</f>
        <v>22698.051708555231</v>
      </c>
      <c r="GQ17" s="9">
        <f t="shared" ca="1" si="16"/>
        <v>126.94792418772565</v>
      </c>
      <c r="GR17" s="7">
        <f t="shared" ca="1" si="17"/>
        <v>94.114285714285728</v>
      </c>
      <c r="GS17" s="9">
        <f t="shared" ca="1" si="18"/>
        <v>400.12710133542805</v>
      </c>
      <c r="GT17" s="9">
        <f t="shared" ca="1" si="19"/>
        <v>81.891052114060955</v>
      </c>
      <c r="GU17" s="7">
        <f t="shared" ca="1" si="20"/>
        <v>148.39983036471585</v>
      </c>
      <c r="GV17" s="7">
        <f t="shared" ca="1" si="20"/>
        <v>90.064579256360076</v>
      </c>
      <c r="GW17" s="7">
        <f t="shared" ca="1" si="20"/>
        <v>191.23865086599815</v>
      </c>
      <c r="GX17" s="7">
        <f t="shared" ca="1" si="20"/>
        <v>153.9083333333333</v>
      </c>
      <c r="GZ17">
        <f ca="1">+OFFSET('def-cy1131'!$C$8,ROUNDDOWN((ROW(Sheet1_OLD!HC17)-ROW(Sheet1_OLD!HC$5))/4,0),0)</f>
        <v>86.4</v>
      </c>
      <c r="HC17">
        <f ca="1">+OFFSET('def-cy1131'!$H$8,ROUNDDOWN((ROW(Sheet1_OLD!HC17)-ROW(Sheet1_OLD!HC$5))/4,0),0)</f>
        <v>155.80000000000001</v>
      </c>
      <c r="HD17">
        <f ca="1">+OFFSET('def-cy1131'!$W$8,ROUNDDOWN((ROW(Sheet1_OLD!HC17)-ROW(Sheet1_OLD!HC$5))/4,0),0)</f>
        <v>87</v>
      </c>
      <c r="HE17">
        <f ca="1">+OFFSET('def-cy1131'!$M$8,ROUNDDOWN((ROW(Sheet1_OLD!HC17)-ROW(Sheet1_OLD!HC$5))/4,0),0)</f>
        <v>159.9</v>
      </c>
      <c r="HF17">
        <f ca="1">+OFFSET('def-cy1131'!$N$8,ROUNDDOWN((ROW(Sheet1_OLD!HC17)-ROW(Sheet1_OLD!HC$5))/4,0),0)</f>
        <v>188.6</v>
      </c>
      <c r="HG17" s="9">
        <f t="shared" ca="1" si="96"/>
        <v>127.85550541516247</v>
      </c>
      <c r="HH17" s="9">
        <f t="shared" ca="1" si="93"/>
        <v>92.371428571428567</v>
      </c>
      <c r="HI17" s="9">
        <f t="shared" ca="1" si="93"/>
        <v>404.23220738413193</v>
      </c>
      <c r="HJ17" s="9">
        <f t="shared" ca="1" si="93"/>
        <v>81.792625368731549</v>
      </c>
      <c r="HK17" s="9">
        <f t="shared" ca="1" si="93"/>
        <v>152.78134011874471</v>
      </c>
      <c r="HL17" s="9">
        <f t="shared" ca="1" si="93"/>
        <v>90.16810176125243</v>
      </c>
      <c r="HM17" s="9">
        <f t="shared" ca="1" si="93"/>
        <v>201.16536007292612</v>
      </c>
      <c r="HN17" s="9">
        <f t="shared" ca="1" si="93"/>
        <v>161.98729674796746</v>
      </c>
      <c r="HO17">
        <f t="shared" ca="1" si="52"/>
        <v>-4.2155911128909946E-3</v>
      </c>
      <c r="HP17">
        <f t="shared" ca="1" si="52"/>
        <v>4.5411291426666683E-4</v>
      </c>
      <c r="HQ17">
        <f t="shared" ca="1" si="52"/>
        <v>-3.5609385582917991E-3</v>
      </c>
      <c r="HR17">
        <f t="shared" ca="1" si="52"/>
        <v>1.1430852053118183E-4</v>
      </c>
      <c r="HS17">
        <f t="shared" ca="1" si="52"/>
        <v>-7.1030887482808761E-3</v>
      </c>
      <c r="HT17">
        <f t="shared" ca="1" si="52"/>
        <v>6.3252947528432534E-3</v>
      </c>
      <c r="HU17">
        <f t="shared" ca="1" si="52"/>
        <v>3.0851538629165674E-3</v>
      </c>
      <c r="HV17">
        <f t="shared" ca="1" si="53"/>
        <v>5.034304317488995E-3</v>
      </c>
      <c r="HW17">
        <f t="shared" ca="1" si="84"/>
        <v>1.3355594858299475E-4</v>
      </c>
      <c r="HX17" s="5">
        <f t="shared" ca="1" si="85"/>
        <v>121818.30494983619</v>
      </c>
      <c r="HY17" s="1" t="e">
        <f t="shared" ca="1" si="54"/>
        <v>#DIV/0!</v>
      </c>
      <c r="HZ17" t="e">
        <f t="shared" ca="1" si="86"/>
        <v>#DIV/0!</v>
      </c>
      <c r="IA17" s="5">
        <f t="shared" si="55"/>
        <v>143052.82644413377</v>
      </c>
      <c r="IB17">
        <f t="shared" ca="1" si="56"/>
        <v>117.43130599546741</v>
      </c>
      <c r="ID17" s="112">
        <v>102.35377621417298</v>
      </c>
      <c r="IE17" s="112">
        <v>100.92851404460919</v>
      </c>
      <c r="IF17">
        <f t="shared" si="57"/>
        <v>96.461624348163895</v>
      </c>
      <c r="IG17">
        <f t="shared" si="87"/>
        <v>-1.7676080884305851E-3</v>
      </c>
      <c r="IH17" s="112">
        <v>0.43689091558088378</v>
      </c>
      <c r="II17">
        <f t="shared" si="88"/>
        <v>-7.358052302079165E-3</v>
      </c>
      <c r="IK17">
        <f>+util!B15</f>
        <v>110.2</v>
      </c>
      <c r="IL17">
        <f t="shared" si="89"/>
        <v>7.5907454198647587E-3</v>
      </c>
      <c r="IM17">
        <f t="shared" si="90"/>
        <v>4.5544472519188552E-3</v>
      </c>
      <c r="IO17" s="5">
        <f t="shared" si="58"/>
        <v>75852.372315838205</v>
      </c>
      <c r="IP17" s="1">
        <f t="shared" si="59"/>
        <v>3.0431131150551223</v>
      </c>
      <c r="IQ17" s="5">
        <f t="shared" ca="1" si="60"/>
        <v>64592.973460387075</v>
      </c>
      <c r="IR17" s="1" t="e">
        <f t="shared" ca="1" si="61"/>
        <v>#DIV/0!</v>
      </c>
      <c r="IS17" t="e">
        <f t="shared" ca="1" si="91"/>
        <v>#DIV/0!</v>
      </c>
    </row>
    <row r="18" spans="1:253" x14ac:dyDescent="0.15">
      <c r="A18" t="s">
        <v>257</v>
      </c>
      <c r="B18" s="7">
        <f>+'gaku-mk1131'!B21*'gaku-mk1722'!$B$8/'gaku-mk1131'!$B$64</f>
        <v>290897.90320042608</v>
      </c>
      <c r="C18" s="7">
        <f>+'kgaku-mk1131'!B22*'kgaku-mk1722'!B$9/'kgaku-mk1131'!B$65</f>
        <v>156041.01701925034</v>
      </c>
      <c r="D18" s="7">
        <f>+'kgaku-mk1131'!C22*'kgaku-mk1722'!C$9/'kgaku-mk1131'!C$65</f>
        <v>567.11921530353311</v>
      </c>
      <c r="E18" s="7">
        <f>+'kgaku-mk1131'!D22*'kgaku-mk1722'!D$9/'kgaku-mk1131'!D$65</f>
        <v>132.27198529411766</v>
      </c>
      <c r="F18" s="7">
        <f>+'kgaku-mk1131'!F22*'kgaku-mk1722'!F$9/'kgaku-mk1131'!F$65</f>
        <v>8773.0588806355263</v>
      </c>
      <c r="G18" s="7">
        <f>+'kgaku-mk1131'!G22*'kgaku-mk1722'!G$9/'kgaku-mk1131'!G$65</f>
        <v>14920.528995672286</v>
      </c>
      <c r="H18" s="7">
        <f>+'kgaku-mk1131'!H22*'kgaku-mk1722'!H$9/'kgaku-mk1131'!H$65</f>
        <v>56146.936665186433</v>
      </c>
      <c r="I18" s="7">
        <f>+'kgaku-mk1131'!I22*'kgaku-mk1722'!I$9/'kgaku-mk1131'!I$65</f>
        <v>75315.651037213611</v>
      </c>
      <c r="J18" s="7">
        <f>+'gaku-mk1131'!F21*'gaku-mk1722'!$F$8/'gaku-mk1131'!$F$64</f>
        <v>14216.312825271127</v>
      </c>
      <c r="K18" s="7">
        <f>+'gaku-mk1131'!G21*'gaku-mk1722'!$G$8/'gaku-mk1131'!$G$64</f>
        <v>43105.893880259333</v>
      </c>
      <c r="L18" s="7">
        <f>+'gaku-jk1131'!B21*'gaku-jk1722'!$B$8/'gaku-jk1131'!$B$64</f>
        <v>283608.23844825826</v>
      </c>
      <c r="M18" s="7">
        <f>+'kgaku-jk1131'!B22*'kgaku-jk1722'!$B$9/'kgaku-jk1131'!$B$65</f>
        <v>166206.88406971449</v>
      </c>
      <c r="N18" s="7">
        <f>+'kgaku-jk1131'!C22*'kgaku-jk1722'!C$9/'kgaku-jk1131'!C$65</f>
        <v>589.35792376005907</v>
      </c>
      <c r="O18" s="7">
        <f>+'kgaku-jk1131'!D22*'kgaku-jk1722'!D$9/'kgaku-jk1131'!D$65</f>
        <v>152.08991596638657</v>
      </c>
      <c r="P18" s="7">
        <f>+'kgaku-jk1131'!F22*'kgaku-jk1722'!F$9/'kgaku-jk1131'!F$65</f>
        <v>2182.9479551762342</v>
      </c>
      <c r="Q18" s="7">
        <f>+'kgaku-jk1131'!G22*'kgaku-jk1722'!G$9/'kgaku-jk1131'!G$65</f>
        <v>15451.018841475703</v>
      </c>
      <c r="R18" s="7">
        <f>+'kgaku-jk1131'!H22*'kgaku-jk1722'!H$9/'kgaku-jk1131'!H$65</f>
        <v>64280.086333508109</v>
      </c>
      <c r="S18" s="7">
        <f>+'kgaku-jk1131'!I22*'kgaku-jk1722'!I$9/'kgaku-jk1131'!I$65</f>
        <v>98914.957552724154</v>
      </c>
      <c r="T18" s="7">
        <f>+'gaku-jk1131'!F21*'gaku-jk1722'!$F$8/'gaku-jk1131'!$F$64</f>
        <v>17436.458113468128</v>
      </c>
      <c r="U18" s="7">
        <f>+'gaku-jk1131'!G21*'gaku-jk1722'!$G$8/'gaku-jk1131'!$G$64</f>
        <v>33932.493284877353</v>
      </c>
      <c r="V18" s="8">
        <f t="shared" si="0"/>
        <v>102.57032898340779</v>
      </c>
      <c r="W18" s="8">
        <f t="shared" si="0"/>
        <v>93.883606502002564</v>
      </c>
      <c r="X18" s="8">
        <f t="shared" si="0"/>
        <v>96.226620944595993</v>
      </c>
      <c r="Y18" s="8">
        <f t="shared" si="0"/>
        <v>86.969595882577195</v>
      </c>
      <c r="Z18" s="8">
        <f t="shared" si="0"/>
        <v>401.89042802567678</v>
      </c>
      <c r="AA18" s="8">
        <f t="shared" si="0"/>
        <v>96.566635176319863</v>
      </c>
      <c r="AB18" s="8">
        <f t="shared" si="0"/>
        <v>87.347326159264966</v>
      </c>
      <c r="AC18" s="8">
        <f t="shared" si="0"/>
        <v>76.141822127425456</v>
      </c>
      <c r="AD18" s="8">
        <f t="shared" si="0"/>
        <v>81.532113533368772</v>
      </c>
      <c r="AE18" s="8">
        <f t="shared" si="0"/>
        <v>127.03426629563432</v>
      </c>
      <c r="AF18" s="11">
        <f t="shared" ca="1" si="1"/>
        <v>94.223214285714278</v>
      </c>
      <c r="AG18" s="11">
        <f t="shared" ca="1" si="1"/>
        <v>97.000865265760197</v>
      </c>
      <c r="AH18" s="11">
        <f t="shared" ca="1" si="1"/>
        <v>86.97955689828801</v>
      </c>
      <c r="AI18" s="11">
        <f t="shared" ca="1" si="1"/>
        <v>400.12710133542805</v>
      </c>
      <c r="AJ18" s="11">
        <f t="shared" ca="1" si="1"/>
        <v>96.846348588120748</v>
      </c>
      <c r="AK18" s="11">
        <f t="shared" ca="1" si="1"/>
        <v>87.486138613861385</v>
      </c>
      <c r="AL18" s="11">
        <f t="shared" ca="1" si="1"/>
        <v>76.482883817427378</v>
      </c>
      <c r="AM18" s="11">
        <f t="shared" ca="1" si="1"/>
        <v>81.891052114060955</v>
      </c>
      <c r="AN18" s="11">
        <f t="shared" ca="1" si="1"/>
        <v>126.94792418772565</v>
      </c>
      <c r="AO18" s="9">
        <f ca="1">+OFFSET('kdef-cy1131'!B$9,ROUNDDOWN((ROW(Sheet1_OLD!AO18)-ROW(Sheet1_OLD!AO$5))/4,0),0)</f>
        <v>86.5</v>
      </c>
      <c r="AP18" s="9">
        <f ca="1">+OFFSET('kdef-cy1131'!C$9,ROUNDDOWN((ROW(Sheet1_OLD!AP18)-ROW(Sheet1_OLD!AP$5))/4,0),0)</f>
        <v>117.3</v>
      </c>
      <c r="AQ18" s="9">
        <f ca="1">+OFFSET('kdef-cy1131'!D$9,ROUNDDOWN((ROW(Sheet1_OLD!AQ18)-ROW(Sheet1_OLD!AQ$5))/4,0),0)</f>
        <v>84.1</v>
      </c>
      <c r="AR18" s="9">
        <f ca="1">+OFFSET('kdef-cy1131'!F$9,ROUNDDOWN((ROW(Sheet1_OLD!AR18)-ROW(Sheet1_OLD!AR$5))/4,0),0)</f>
        <v>165.7</v>
      </c>
      <c r="AS18" s="9">
        <f ca="1">+OFFSET('kdef-cy1131'!G$9,ROUNDDOWN((ROW(Sheet1_OLD!AS18)-ROW(Sheet1_OLD!AS$5))/4,0),0)</f>
        <v>87.4</v>
      </c>
      <c r="AT18" s="9">
        <f ca="1">+OFFSET('kdef-cy1131'!H$9,ROUNDDOWN((ROW(Sheet1_OLD!AT18)-ROW(Sheet1_OLD!AT$5))/4,0),0)</f>
        <v>91</v>
      </c>
      <c r="AU18" s="9">
        <f ca="1">+OFFSET('kdef-cy1131'!I$9,ROUNDDOWN((ROW(Sheet1_OLD!AU18)-ROW(Sheet1_OLD!AU$5))/4,0),0)</f>
        <v>74.099999999999994</v>
      </c>
      <c r="AV18" s="9">
        <f ca="1">+OFFSET('def-cy1131'!$F$8,ROUNDDOWN((ROW(Sheet1_OLD!AV18)-ROW(Sheet1_OLD!AV$5))/4,0),0)</f>
        <v>83.2</v>
      </c>
      <c r="AW18" s="9">
        <f ca="1">+OFFSET('def-cy1131'!$G$8,ROUNDDOWN((ROW(Sheet1_OLD!AW18)-ROW(Sheet1_OLD!AW$5))/4,0),0)</f>
        <v>111.9</v>
      </c>
      <c r="AX18" s="9">
        <f t="shared" ca="1" si="94"/>
        <v>92.371428571428567</v>
      </c>
      <c r="AY18" s="9">
        <f t="shared" ca="1" si="92"/>
        <v>97.82781211372064</v>
      </c>
      <c r="AZ18" s="9">
        <f t="shared" ca="1" si="92"/>
        <v>85.428197381671708</v>
      </c>
      <c r="BA18" s="9">
        <f t="shared" ca="1" si="92"/>
        <v>404.23220738413193</v>
      </c>
      <c r="BB18" s="9">
        <f t="shared" ca="1" si="92"/>
        <v>95.2950340798442</v>
      </c>
      <c r="BC18" s="9">
        <f t="shared" ca="1" si="92"/>
        <v>86.044059405940587</v>
      </c>
      <c r="BD18" s="9">
        <f t="shared" ca="1" si="92"/>
        <v>74.52178423236515</v>
      </c>
      <c r="BE18" s="9">
        <f t="shared" ca="1" si="92"/>
        <v>81.792625368731549</v>
      </c>
      <c r="BF18" s="9">
        <f t="shared" ca="1" si="92"/>
        <v>127.85550541516247</v>
      </c>
      <c r="BG18">
        <f t="shared" ca="1" si="62"/>
        <v>1.279992401018355E-4</v>
      </c>
      <c r="BH18">
        <f t="shared" ca="1" si="63"/>
        <v>-2.1679041889063253E-5</v>
      </c>
      <c r="BI18">
        <f t="shared" ca="1" si="64"/>
        <v>2.6345574055444687E-3</v>
      </c>
      <c r="BJ18">
        <f t="shared" ca="1" si="64"/>
        <v>3.7423892704266607E-3</v>
      </c>
      <c r="BK18">
        <f t="shared" ca="1" si="64"/>
        <v>-1.6913391963411443E-3</v>
      </c>
      <c r="BL18" s="13">
        <f t="shared" ca="1" si="65"/>
        <v>4.7919276778427573E-3</v>
      </c>
      <c r="BM18">
        <f t="shared" ca="1" si="66"/>
        <v>-5.0273100548307E-3</v>
      </c>
      <c r="BN18">
        <f t="shared" ca="1" si="22"/>
        <v>-6.6977818166867903E-2</v>
      </c>
      <c r="BO18" s="13">
        <f t="shared" ca="1" si="23"/>
        <v>-7.2005128221698605E-2</v>
      </c>
      <c r="BP18">
        <f t="shared" ca="1" si="67"/>
        <v>1.7887384265540249E-2</v>
      </c>
      <c r="BQ18">
        <f t="shared" ca="1" si="68"/>
        <v>-1.8649166745761381E-3</v>
      </c>
      <c r="BR18">
        <f t="shared" ca="1" si="69"/>
        <v>-2.4845901399317402E-2</v>
      </c>
      <c r="BS18" s="13">
        <f t="shared" ca="1" si="70"/>
        <v>-8.8234338083532926E-3</v>
      </c>
      <c r="BT18" s="5">
        <f t="shared" si="24"/>
        <v>33932.493284877353</v>
      </c>
      <c r="BU18" s="5">
        <f t="shared" ca="1" si="25"/>
        <v>181535.98465955607</v>
      </c>
      <c r="BV18" s="5">
        <f t="shared" ca="1" si="26"/>
        <v>15884.862820911578</v>
      </c>
      <c r="BW18" s="5">
        <f t="shared" ca="1" si="71"/>
        <v>48659.49291020041</v>
      </c>
      <c r="BX18" s="5">
        <f t="shared" si="27"/>
        <v>43105.893880259333</v>
      </c>
      <c r="BY18" s="5">
        <f t="shared" si="28"/>
        <v>146817.96392808176</v>
      </c>
      <c r="BZ18" s="5">
        <f t="shared" si="29"/>
        <v>22989.371705906655</v>
      </c>
      <c r="CA18" s="5">
        <f t="shared" si="30"/>
        <v>66095.265586165988</v>
      </c>
      <c r="CB18" s="9">
        <f t="shared" si="3"/>
        <v>127.03426629563432</v>
      </c>
      <c r="CC18" s="9">
        <f t="shared" ca="1" si="3"/>
        <v>80.875405613612742</v>
      </c>
      <c r="CD18" s="9">
        <f t="shared" ca="1" si="3"/>
        <v>144.72502510781754</v>
      </c>
      <c r="CE18" s="9">
        <f t="shared" ca="1" si="3"/>
        <v>135.83221203752115</v>
      </c>
      <c r="CF18" s="5"/>
      <c r="CG18" s="5">
        <f t="shared" si="31"/>
        <v>81.991498423397516</v>
      </c>
      <c r="CH18" s="5">
        <f t="shared" ca="1" si="72"/>
        <v>80.875405613612742</v>
      </c>
      <c r="CI18" s="5">
        <f t="shared" si="32"/>
        <v>117.1766954895141</v>
      </c>
      <c r="CJ18" s="5">
        <f t="shared" ca="1" si="73"/>
        <v>144.72502510781754</v>
      </c>
      <c r="CK18" s="5">
        <f t="shared" si="74"/>
        <v>123.42282231642152</v>
      </c>
      <c r="CL18" s="5">
        <f t="shared" ca="1" si="75"/>
        <v>135.83221203752115</v>
      </c>
      <c r="CM18" s="5"/>
      <c r="CN18" s="1" t="e">
        <f t="shared" si="4"/>
        <v>#DIV/0!</v>
      </c>
      <c r="CO18" s="1" t="e">
        <f t="shared" si="5"/>
        <v>#DIV/0!</v>
      </c>
      <c r="CP18" s="1" t="e">
        <f t="shared" ca="1" si="5"/>
        <v>#DIV/0!</v>
      </c>
      <c r="CQ18" s="1" t="e">
        <f t="shared" ca="1" si="5"/>
        <v>#DIV/0!</v>
      </c>
      <c r="CR18" s="1" t="e">
        <f t="shared" ca="1" si="5"/>
        <v>#DIV/0!</v>
      </c>
      <c r="CS18" s="83" t="e">
        <f t="shared" si="76"/>
        <v>#DIV/0!</v>
      </c>
      <c r="CT18" s="83" t="e">
        <f t="shared" si="76"/>
        <v>#DIV/0!</v>
      </c>
      <c r="CU18" s="83" t="e">
        <f t="shared" ca="1" si="33"/>
        <v>#DIV/0!</v>
      </c>
      <c r="CV18" s="83" t="e">
        <f t="shared" ca="1" si="33"/>
        <v>#DIV/0!</v>
      </c>
      <c r="CW18" s="83" t="e">
        <f t="shared" ca="1" si="33"/>
        <v>#DIV/0!</v>
      </c>
      <c r="CX18" s="83">
        <f t="shared" si="77"/>
        <v>3.2757487222122767E-3</v>
      </c>
      <c r="CY18" s="83">
        <f t="shared" si="34"/>
        <v>-8.564388261244775E-3</v>
      </c>
      <c r="CZ18" s="83">
        <f t="shared" ca="1" si="34"/>
        <v>5.4253086865200641E-3</v>
      </c>
      <c r="DA18" s="83">
        <f t="shared" ca="1" si="34"/>
        <v>-6.1468575795740228E-3</v>
      </c>
      <c r="DB18" s="83">
        <f t="shared" ca="1" si="34"/>
        <v>-7.7202952921760709E-3</v>
      </c>
      <c r="DC18" s="5"/>
      <c r="DD18" s="86">
        <f t="shared" si="78"/>
        <v>1993</v>
      </c>
      <c r="DE18" s="5"/>
      <c r="DF18" s="5"/>
      <c r="DG18" s="5"/>
      <c r="DH18" s="5"/>
      <c r="DI18" s="117">
        <v>428817.3</v>
      </c>
      <c r="DJ18" s="118">
        <v>20591.099999999999</v>
      </c>
      <c r="DK18" s="5">
        <v>245501.4</v>
      </c>
      <c r="DL18" s="5">
        <v>14079.3</v>
      </c>
      <c r="DM18" s="90">
        <f t="shared" si="35"/>
        <v>498132.52615194424</v>
      </c>
      <c r="DN18" s="90">
        <f t="shared" si="35"/>
        <v>10164.94852413053</v>
      </c>
      <c r="DO18" s="90">
        <f t="shared" si="35"/>
        <v>381000.64899497258</v>
      </c>
      <c r="DP18" s="90">
        <f t="shared" si="35"/>
        <v>8767.4938465888317</v>
      </c>
      <c r="DQ18" s="7">
        <f t="shared" si="79"/>
        <v>898065.61751763627</v>
      </c>
      <c r="DR18" s="90">
        <f>+DU18*DR$19/DU$19</f>
        <v>100756.85234484487</v>
      </c>
      <c r="DS18" s="90">
        <f t="shared" si="6"/>
        <v>23613.907413143457</v>
      </c>
      <c r="DT18" s="90">
        <f t="shared" si="6"/>
        <v>77086.620755781318</v>
      </c>
      <c r="DU18">
        <v>102251.9</v>
      </c>
      <c r="DV18">
        <v>23614</v>
      </c>
      <c r="DW18">
        <v>78637.8</v>
      </c>
      <c r="DX18" s="5">
        <f t="shared" si="36"/>
        <v>750552.37242696458</v>
      </c>
      <c r="DY18" s="9">
        <f ca="1">+AVERAGE(OFFSET($CE$5,(ROW(DY18)-ROW($DY$5))*4,0):OFFSET($CE$5,(ROW(DY18)-ROW($DY$5))*4+3,0))</f>
        <v>136.51705505477548</v>
      </c>
      <c r="DZ18" s="101">
        <f>+EA18*$DZ$19/$EA$19</f>
        <v>117.78630665380906</v>
      </c>
      <c r="EA18" s="101">
        <f>+'def-cy1131'!B21</f>
        <v>103.6</v>
      </c>
      <c r="EB18" s="5">
        <f t="shared" ca="1" si="37"/>
        <v>549786.52456707065</v>
      </c>
      <c r="ED18" t="s">
        <v>753</v>
      </c>
      <c r="EF18" s="90">
        <f t="shared" si="8"/>
        <v>43105.893880259333</v>
      </c>
      <c r="EG18" s="1">
        <f>+'gaku-mk1131'!G21</f>
        <v>42086.9</v>
      </c>
      <c r="EH18" s="5">
        <f t="shared" ca="1" si="38"/>
        <v>7933.6655925827299</v>
      </c>
      <c r="EI18" s="7">
        <f ca="1">+EI17+$EH17</f>
        <v>296313.80062927632</v>
      </c>
      <c r="EJ18" s="4">
        <f ca="1">+EI17+EH17</f>
        <v>296313.80062927632</v>
      </c>
      <c r="EK18" s="131">
        <f ca="1">+EK17+EH17-(EJ21-EI21)/4</f>
        <v>290007.59335939813</v>
      </c>
      <c r="EL18" s="5">
        <f t="shared" ca="1" si="39"/>
        <v>5729.666666666667</v>
      </c>
      <c r="EM18" s="92">
        <f t="shared" ca="1" si="40"/>
        <v>121.48268839103869</v>
      </c>
      <c r="EN18">
        <f t="shared" ca="1" si="9"/>
        <v>0.55841807699737467</v>
      </c>
      <c r="EO18">
        <f t="shared" ca="1" si="41"/>
        <v>3.4761435495091622E-3</v>
      </c>
      <c r="EQ18" s="12">
        <f>+call!B56*call!$C$65/call!$B$65</f>
        <v>6.3227234193755883</v>
      </c>
      <c r="ES18" s="7" t="e">
        <f>+fof!#REF!*fof!$B$138/fof!#REF!/10</f>
        <v>#REF!</v>
      </c>
      <c r="ET18" s="7" t="e">
        <f>+fof!#REF!*fof!$C$138/fof!#REF!/10</f>
        <v>#REF!</v>
      </c>
      <c r="EU18" s="7">
        <f ca="1">+AVERAGE(OFFSET(jikasougaku!$BF$287,(ROW(Sheet1_OLD!EU18)-ROW(Sheet1_OLD!$EU$5))*3,0):OFFSET(jikasougaku!$BF$287,(ROW(Sheet1_OLD!EU18)-ROW(Sheet1_OLD!$EU$5))*3+2,0))/1000</f>
        <v>19946.785</v>
      </c>
      <c r="EV18" s="7">
        <f ca="1">+AVERAGE(OFFSET(jikasougaku!$BR$287,(ROW(Sheet1_OLD!EV18)-ROW(Sheet1_OLD!$EV$5))*3,0):OFFSET(jikasougaku!$BR$287,(ROW(Sheet1_OLD!EV18)-ROW(Sheet1_OLD!$EV$5))*3+2,0))/1000</f>
        <v>101868.25666666667</v>
      </c>
      <c r="EW18" s="7" t="e">
        <f ca="1">+AVERAGE(OFFSET(jikasougaku!$BH$287,(ROW(Sheet1_OLD!EW18)-ROW(Sheet1_OLD!EW$5))*3,0):OFFSET(jikasougaku!$BH$287,(ROW(Sheet1_OLD!EW18)-ROW(Sheet1_OLD!EW$5))*3+2,0))/1000</f>
        <v>#DIV/0!</v>
      </c>
      <c r="EX18" s="7" t="e">
        <f ca="1">+AVERAGE(OFFSET(jikasougaku!$BJ$287,(ROW(Sheet1_OLD!EX18)-ROW(Sheet1_OLD!EX$5))*3,0):OFFSET(jikasougaku!$BJ$287,(ROW(Sheet1_OLD!EX18)-ROW(Sheet1_OLD!EX$5))*3+2,0))/1000</f>
        <v>#DIV/0!</v>
      </c>
      <c r="EY18" s="7" t="e">
        <f ca="1">+AVERAGE(OFFSET(jikasougaku!$BL$287,(ROW(Sheet1_OLD!EY18)-ROW(Sheet1_OLD!EY$5))*3,0):OFFSET(jikasougaku!$BL$287,(ROW(Sheet1_OLD!EY18)-ROW(Sheet1_OLD!EY$5))*3+2,0))/1000</f>
        <v>#DIV/0!</v>
      </c>
      <c r="EZ18" s="4">
        <f t="shared" ca="1" si="10"/>
        <v>16433.964638969606</v>
      </c>
      <c r="FA18" s="64">
        <f t="shared" ca="1" si="42"/>
        <v>81921.471666666665</v>
      </c>
      <c r="FB18" s="7" t="e">
        <f t="shared" ca="1" si="11"/>
        <v>#REF!</v>
      </c>
      <c r="FC18" s="7" t="e">
        <f t="shared" ca="1" si="12"/>
        <v>#REF!</v>
      </c>
      <c r="FD18" s="1" t="e">
        <f t="shared" ca="1" si="13"/>
        <v>#REF!</v>
      </c>
      <c r="FE18" s="1" t="e">
        <f t="shared" ca="1" si="13"/>
        <v>#REF!</v>
      </c>
      <c r="FF18" t="e">
        <f t="shared" ca="1" si="43"/>
        <v>#REF!</v>
      </c>
      <c r="FG18" t="e">
        <f t="shared" ca="1" si="43"/>
        <v>#REF!</v>
      </c>
      <c r="FH18" s="83" t="e">
        <f t="shared" ca="1" si="80"/>
        <v>#REF!</v>
      </c>
      <c r="FI18" s="83" t="e">
        <f t="shared" ca="1" si="80"/>
        <v>#REF!</v>
      </c>
      <c r="FK18" s="7">
        <f>+kshotoku1631!$E22*kshotoku1722!$E$9/kshotoku1631!$E$65</f>
        <v>150895.60425824174</v>
      </c>
      <c r="FL18" s="72">
        <f t="shared" ca="1" si="44"/>
        <v>0.21678680133018088</v>
      </c>
      <c r="FM18">
        <f t="shared" ca="1" si="81"/>
        <v>-5.8110189799937526E-4</v>
      </c>
      <c r="FO18" s="73">
        <f t="shared" ca="1" si="14"/>
        <v>121.48268839103869</v>
      </c>
      <c r="FP18" s="72">
        <f ca="1">+AVERAGE(OFFSET(Maikin30!$F$20,ROUNDDOWN((ROW(FP18)-ROW(FP$5))/4,0),MOD(ROW(FP18)-ROW(FP$5),4)*3):OFFSET(Maikin30!$F$20,ROUNDDOWN((ROW(FP18)-ROW(FP$5))/4,0),MOD(ROW(FP18)-ROW(FP$5),4)*3+2))</f>
        <v>116.5</v>
      </c>
      <c r="FQ18" s="5">
        <f ca="1">+AVERAGE(OFFSET(Rocho!$J$66,(ROW(FQ18)-ROW($FQ$5))*3,0):OFFSET(Rocho!$J$66,(ROW(FQ18)-ROW($FQ$5))*3+2,0))</f>
        <v>5729.666666666667</v>
      </c>
      <c r="FR18" s="72" t="e">
        <f t="shared" ca="1" si="45"/>
        <v>#DIV/0!</v>
      </c>
      <c r="FS18" t="e">
        <f t="shared" ca="1" si="82"/>
        <v>#DIV/0!</v>
      </c>
      <c r="FT18" s="72"/>
      <c r="FU18" s="85" t="s">
        <v>714</v>
      </c>
      <c r="FV18" s="78">
        <f ca="1">+AVERAGE(OFFSET(Rocho!$E$6,(ROW(FV18)-ROW($FV$5))*3,0):OFFSET(Rocho!$E$6,(ROW(FV18)-ROW($FV$5))*3+2,0))/10000</f>
        <v>8715.3333333333321</v>
      </c>
      <c r="FW18" s="82">
        <f>+Rocho!AA19</f>
        <v>0</v>
      </c>
      <c r="FX18" t="e">
        <f t="shared" si="83"/>
        <v>#DIV/0!</v>
      </c>
      <c r="FZ18" s="94">
        <f t="shared" si="15"/>
        <v>144531.88052953972</v>
      </c>
      <c r="GA18" s="5">
        <f t="shared" si="46"/>
        <v>43105.893880259333</v>
      </c>
      <c r="GB18" s="7">
        <f>+('gaku-mk1131'!C21-'gaku-mk1131'!D21)*('gaku-mk1722'!$C$8-'gaku-mk1722'!$D$8)/('gaku-mk1131'!$C$64-'gaku-mk1131'!$D$64)</f>
        <v>2163.1835854957289</v>
      </c>
      <c r="GC18" s="5">
        <f t="shared" si="47"/>
        <v>8773.0588806355263</v>
      </c>
      <c r="GD18" s="5">
        <f t="shared" si="48"/>
        <v>14216.312825271127</v>
      </c>
      <c r="GE18" s="90">
        <f>+'gaku-mk1131'!H21+('gaku-mk1722'!$H$8-'gaku-mk1131'!$H$64)</f>
        <v>2883.2000000000003</v>
      </c>
      <c r="GF18" s="7">
        <f>+'gaku-mk1131'!W21*'gaku-mk1722'!$W$8/'gaku-mk1131'!$W$64</f>
        <v>68652.54160391388</v>
      </c>
      <c r="GG18" s="7">
        <f>+'gaku-mk1131'!M21*'gaku-mk1722'!$M$8/'gaku-mk1131'!$M$64</f>
        <v>38994.755621496784</v>
      </c>
      <c r="GH18" s="7">
        <f>+'gaku-mk1131'!N21*'gaku-mk1722'!$N$8/'gaku-mk1131'!$N$64</f>
        <v>34257.065867532663</v>
      </c>
      <c r="GI18" s="5">
        <f t="shared" si="49"/>
        <v>33932.493284877353</v>
      </c>
      <c r="GJ18" s="7">
        <f>+('gaku-jk1131'!C21-'gaku-jk1131'!D21)*('gaku-jk1722'!$C$8-'gaku-jk1722'!$D$8)/('gaku-jk1131'!$C$64-'gaku-jk1131'!$D$64)</f>
        <v>2310.2403078159068</v>
      </c>
      <c r="GK18" s="5">
        <f t="shared" si="50"/>
        <v>2182.9479551762342</v>
      </c>
      <c r="GL18" s="5">
        <f t="shared" si="51"/>
        <v>17436.458113468128</v>
      </c>
      <c r="GM18" s="90">
        <f>+'gaku-jk1131'!H21+('gaku-jk1722'!$H$8-'gaku-jk1131'!$H$64)</f>
        <v>2520</v>
      </c>
      <c r="GN18" s="7">
        <f>+'gaku-jk1131'!Z21*'gaku-jk1722'!$Z$8/'gaku-jk1131'!$Z$64</f>
        <v>76504.927051031627</v>
      </c>
      <c r="GO18" s="7">
        <f>+'gaku-jk1131'!M21*'gaku-jk1722'!$M$8/'gaku-jk1131'!$M$64</f>
        <v>20383.384536820406</v>
      </c>
      <c r="GP18" s="7">
        <f>+'gaku-jk1131'!N21*'gaku-jk1722'!$N$8/'gaku-jk1131'!$N$64</f>
        <v>22651.560769057418</v>
      </c>
      <c r="GQ18" s="9">
        <f t="shared" ca="1" si="16"/>
        <v>126.94792418772565</v>
      </c>
      <c r="GR18" s="7">
        <f t="shared" ca="1" si="17"/>
        <v>94.114285714285728</v>
      </c>
      <c r="GS18" s="9">
        <f t="shared" ca="1" si="18"/>
        <v>400.12710133542805</v>
      </c>
      <c r="GT18" s="9">
        <f t="shared" ca="1" si="19"/>
        <v>81.891052114060955</v>
      </c>
      <c r="GU18" s="7">
        <f t="shared" ca="1" si="20"/>
        <v>148.39983036471585</v>
      </c>
      <c r="GV18" s="7">
        <f t="shared" ca="1" si="20"/>
        <v>90.064579256360076</v>
      </c>
      <c r="GW18" s="7">
        <f t="shared" ca="1" si="20"/>
        <v>191.23865086599815</v>
      </c>
      <c r="GX18" s="7">
        <f t="shared" ca="1" si="20"/>
        <v>153.9083333333333</v>
      </c>
      <c r="GZ18">
        <f ca="1">+OFFSET('def-cy1131'!$C$8,ROUNDDOWN((ROW(Sheet1_OLD!HC18)-ROW(Sheet1_OLD!HC$5))/4,0),0)</f>
        <v>86.4</v>
      </c>
      <c r="HC18">
        <f ca="1">+OFFSET('def-cy1131'!$H$8,ROUNDDOWN((ROW(Sheet1_OLD!HC18)-ROW(Sheet1_OLD!HC$5))/4,0),0)</f>
        <v>155.80000000000001</v>
      </c>
      <c r="HD18">
        <f ca="1">+OFFSET('def-cy1131'!$W$8,ROUNDDOWN((ROW(Sheet1_OLD!HC18)-ROW(Sheet1_OLD!HC$5))/4,0),0)</f>
        <v>87</v>
      </c>
      <c r="HE18">
        <f ca="1">+OFFSET('def-cy1131'!$M$8,ROUNDDOWN((ROW(Sheet1_OLD!HC18)-ROW(Sheet1_OLD!HC$5))/4,0),0)</f>
        <v>159.9</v>
      </c>
      <c r="HF18">
        <f ca="1">+OFFSET('def-cy1131'!$N$8,ROUNDDOWN((ROW(Sheet1_OLD!HC18)-ROW(Sheet1_OLD!HC$5))/4,0),0)</f>
        <v>188.6</v>
      </c>
      <c r="HG18" s="9">
        <f t="shared" ca="1" si="96"/>
        <v>127.85550541516247</v>
      </c>
      <c r="HH18" s="9">
        <f t="shared" ca="1" si="93"/>
        <v>92.371428571428567</v>
      </c>
      <c r="HI18" s="9">
        <f t="shared" ca="1" si="93"/>
        <v>404.23220738413193</v>
      </c>
      <c r="HJ18" s="9">
        <f t="shared" ca="1" si="93"/>
        <v>81.792625368731549</v>
      </c>
      <c r="HK18" s="9">
        <f t="shared" ca="1" si="93"/>
        <v>152.78134011874471</v>
      </c>
      <c r="HL18" s="9">
        <f t="shared" ca="1" si="93"/>
        <v>90.16810176125243</v>
      </c>
      <c r="HM18" s="9">
        <f t="shared" ca="1" si="93"/>
        <v>201.16536007292612</v>
      </c>
      <c r="HN18" s="9">
        <f t="shared" ca="1" si="93"/>
        <v>161.98729674796746</v>
      </c>
      <c r="HO18">
        <f t="shared" ca="1" si="52"/>
        <v>8.3029580144425141E-3</v>
      </c>
      <c r="HP18">
        <f t="shared" ca="1" si="52"/>
        <v>4.9156813504257267E-4</v>
      </c>
      <c r="HQ18">
        <f t="shared" ca="1" si="52"/>
        <v>-8.6565618648164937E-4</v>
      </c>
      <c r="HR18">
        <f t="shared" ca="1" si="52"/>
        <v>-1.1532959380032654E-2</v>
      </c>
      <c r="HS18">
        <f t="shared" ca="1" si="52"/>
        <v>4.2046023668351508E-3</v>
      </c>
      <c r="HT18">
        <f t="shared" ca="1" si="52"/>
        <v>3.6347935497742789E-3</v>
      </c>
      <c r="HU18">
        <f t="shared" ca="1" si="52"/>
        <v>4.0655989962875578E-3</v>
      </c>
      <c r="HV18">
        <f t="shared" ca="1" si="53"/>
        <v>5.2126374530272199E-4</v>
      </c>
      <c r="HW18">
        <f t="shared" ca="1" si="84"/>
        <v>8.8221692411704928E-3</v>
      </c>
      <c r="HX18" s="5">
        <f t="shared" ca="1" si="85"/>
        <v>122893.00665277617</v>
      </c>
      <c r="HY18" s="1" t="e">
        <f t="shared" ca="1" si="54"/>
        <v>#DIV/0!</v>
      </c>
      <c r="HZ18" t="e">
        <f t="shared" ca="1" si="86"/>
        <v>#DIV/0!</v>
      </c>
      <c r="IA18" s="5">
        <f t="shared" si="55"/>
        <v>144531.88052953972</v>
      </c>
      <c r="IB18">
        <f t="shared" ca="1" si="56"/>
        <v>117.6078968739876</v>
      </c>
      <c r="ID18" s="112">
        <v>102.27485839071247</v>
      </c>
      <c r="IE18" s="112">
        <v>101.18717089996325</v>
      </c>
      <c r="IF18">
        <f t="shared" si="57"/>
        <v>97.290589506004622</v>
      </c>
      <c r="IG18">
        <f t="shared" si="87"/>
        <v>8.5570141324902843E-3</v>
      </c>
      <c r="IH18" s="112">
        <v>0.43801056775674918</v>
      </c>
      <c r="II18">
        <f t="shared" si="88"/>
        <v>2.5594945452189254E-3</v>
      </c>
      <c r="IK18">
        <f>+util!B16</f>
        <v>111.133333333333</v>
      </c>
      <c r="IL18">
        <f t="shared" si="89"/>
        <v>8.4337849297668587E-3</v>
      </c>
      <c r="IM18">
        <f t="shared" si="90"/>
        <v>5.0602709578601154E-3</v>
      </c>
      <c r="IO18" s="5">
        <f t="shared" si="58"/>
        <v>78436.614943373716</v>
      </c>
      <c r="IP18" s="1">
        <f t="shared" si="59"/>
        <v>3.4118642278171096</v>
      </c>
      <c r="IQ18" s="5">
        <f t="shared" ca="1" si="60"/>
        <v>66693.323346658915</v>
      </c>
      <c r="IR18" s="1" t="e">
        <f t="shared" ca="1" si="61"/>
        <v>#DIV/0!</v>
      </c>
      <c r="IS18" t="e">
        <f t="shared" ca="1" si="91"/>
        <v>#DIV/0!</v>
      </c>
    </row>
    <row r="19" spans="1:253" x14ac:dyDescent="0.15">
      <c r="A19" t="s">
        <v>258</v>
      </c>
      <c r="B19" s="7">
        <f>+'gaku-mk1131'!B22*'gaku-mk1722'!$B$8/'gaku-mk1131'!$B$64</f>
        <v>294856.82749463996</v>
      </c>
      <c r="C19" s="7">
        <f>+'kgaku-mk1131'!B23*'kgaku-mk1722'!B$9/'kgaku-mk1131'!B$65</f>
        <v>158611.00765687195</v>
      </c>
      <c r="D19" s="7">
        <f>+'kgaku-mk1131'!C23*'kgaku-mk1722'!C$9/'kgaku-mk1131'!C$65</f>
        <v>555.54742533671663</v>
      </c>
      <c r="E19" s="7">
        <f>+'kgaku-mk1131'!D23*'kgaku-mk1722'!D$9/'kgaku-mk1131'!D$65</f>
        <v>144.66628676470589</v>
      </c>
      <c r="F19" s="7">
        <f>+'kgaku-mk1131'!F23*'kgaku-mk1722'!F$9/'kgaku-mk1131'!F$65</f>
        <v>9732.7889717515081</v>
      </c>
      <c r="G19" s="7">
        <f>+'kgaku-mk1131'!G23*'kgaku-mk1722'!G$9/'kgaku-mk1131'!G$65</f>
        <v>14777.87735661344</v>
      </c>
      <c r="H19" s="7">
        <f>+'kgaku-mk1131'!H23*'kgaku-mk1722'!H$9/'kgaku-mk1131'!H$65</f>
        <v>56271.928986699655</v>
      </c>
      <c r="I19" s="7">
        <f>+'kgaku-mk1131'!I23*'kgaku-mk1722'!I$9/'kgaku-mk1131'!I$65</f>
        <v>77033.247121530949</v>
      </c>
      <c r="J19" s="7">
        <f>+'gaku-mk1131'!F22*'gaku-mk1722'!$F$8/'gaku-mk1131'!$F$64</f>
        <v>14221.556307036108</v>
      </c>
      <c r="K19" s="7">
        <f>+'gaku-mk1131'!G22*'gaku-mk1722'!$G$8/'gaku-mk1131'!$G$64</f>
        <v>42749.263378865639</v>
      </c>
      <c r="L19" s="7">
        <f>+'gaku-jk1131'!B22*'gaku-jk1722'!$B$8/'gaku-jk1131'!$B$64</f>
        <v>287851.73698672961</v>
      </c>
      <c r="M19" s="7">
        <f>+'kgaku-jk1131'!B23*'kgaku-jk1722'!$B$9/'kgaku-jk1131'!$B$65</f>
        <v>168333.40489295407</v>
      </c>
      <c r="N19" s="7">
        <f>+'kgaku-jk1131'!C23*'kgaku-jk1722'!C$9/'kgaku-jk1131'!C$65</f>
        <v>576.38735532685712</v>
      </c>
      <c r="O19" s="7">
        <f>+'kgaku-jk1131'!D23*'kgaku-jk1722'!D$9/'kgaku-jk1131'!D$65</f>
        <v>165.6984654731458</v>
      </c>
      <c r="P19" s="7">
        <f>+'kgaku-jk1131'!F23*'kgaku-jk1722'!F$9/'kgaku-jk1131'!F$65</f>
        <v>2436.7693896244941</v>
      </c>
      <c r="Q19" s="7">
        <f>+'kgaku-jk1131'!G23*'kgaku-jk1722'!G$9/'kgaku-jk1131'!G$65</f>
        <v>15195.689295314734</v>
      </c>
      <c r="R19" s="7">
        <f>+'kgaku-jk1131'!H23*'kgaku-jk1722'!H$9/'kgaku-jk1131'!H$65</f>
        <v>64307.127305037648</v>
      </c>
      <c r="S19" s="7">
        <f>+'kgaku-jk1131'!I23*'kgaku-jk1722'!I$9/'kgaku-jk1131'!I$65</f>
        <v>100586.78629193347</v>
      </c>
      <c r="T19" s="7">
        <f>+'gaku-jk1131'!F22*'gaku-jk1722'!$F$8/'gaku-jk1131'!$F$64</f>
        <v>17421.918404675485</v>
      </c>
      <c r="U19" s="7">
        <f>+'gaku-jk1131'!G22*'gaku-jk1722'!$G$8/'gaku-jk1131'!$G$64</f>
        <v>33794.655091932254</v>
      </c>
      <c r="V19" s="8">
        <f t="shared" si="0"/>
        <v>102.43357590308142</v>
      </c>
      <c r="W19" s="8">
        <f t="shared" si="0"/>
        <v>94.224320928894215</v>
      </c>
      <c r="X19" s="8">
        <f t="shared" si="0"/>
        <v>96.384388068623991</v>
      </c>
      <c r="Y19" s="8">
        <f t="shared" si="0"/>
        <v>87.306956254312126</v>
      </c>
      <c r="Z19" s="8">
        <f t="shared" si="0"/>
        <v>399.41362581098946</v>
      </c>
      <c r="AA19" s="8">
        <f t="shared" si="0"/>
        <v>97.250457477897257</v>
      </c>
      <c r="AB19" s="8">
        <f t="shared" si="0"/>
        <v>87.504964604897623</v>
      </c>
      <c r="AC19" s="8">
        <f t="shared" si="0"/>
        <v>76.583863508629264</v>
      </c>
      <c r="AD19" s="8">
        <f t="shared" si="0"/>
        <v>81.630254353731203</v>
      </c>
      <c r="AE19" s="8">
        <f t="shared" si="0"/>
        <v>126.49711400389792</v>
      </c>
      <c r="AF19" s="11">
        <f t="shared" ca="1" si="1"/>
        <v>94.223214285714278</v>
      </c>
      <c r="AG19" s="11">
        <f t="shared" ca="1" si="1"/>
        <v>97.000865265760197</v>
      </c>
      <c r="AH19" s="11">
        <f t="shared" ca="1" si="1"/>
        <v>86.97955689828801</v>
      </c>
      <c r="AI19" s="11">
        <f t="shared" ca="1" si="1"/>
        <v>400.12710133542805</v>
      </c>
      <c r="AJ19" s="11">
        <f t="shared" ca="1" si="1"/>
        <v>96.846348588120748</v>
      </c>
      <c r="AK19" s="11">
        <f t="shared" ca="1" si="1"/>
        <v>87.486138613861385</v>
      </c>
      <c r="AL19" s="11">
        <f t="shared" ca="1" si="1"/>
        <v>76.482883817427378</v>
      </c>
      <c r="AM19" s="11">
        <f t="shared" ca="1" si="1"/>
        <v>81.891052114060955</v>
      </c>
      <c r="AN19" s="11">
        <f t="shared" ca="1" si="1"/>
        <v>126.94792418772565</v>
      </c>
      <c r="AO19" s="9">
        <f ca="1">+OFFSET('kdef-cy1131'!B$9,ROUNDDOWN((ROW(Sheet1_OLD!AO19)-ROW(Sheet1_OLD!AO$5))/4,0),0)</f>
        <v>86.5</v>
      </c>
      <c r="AP19" s="9">
        <f ca="1">+OFFSET('kdef-cy1131'!C$9,ROUNDDOWN((ROW(Sheet1_OLD!AP19)-ROW(Sheet1_OLD!AP$5))/4,0),0)</f>
        <v>117.3</v>
      </c>
      <c r="AQ19" s="9">
        <f ca="1">+OFFSET('kdef-cy1131'!D$9,ROUNDDOWN((ROW(Sheet1_OLD!AQ19)-ROW(Sheet1_OLD!AQ$5))/4,0),0)</f>
        <v>84.1</v>
      </c>
      <c r="AR19" s="9">
        <f ca="1">+OFFSET('kdef-cy1131'!F$9,ROUNDDOWN((ROW(Sheet1_OLD!AR19)-ROW(Sheet1_OLD!AR$5))/4,0),0)</f>
        <v>165.7</v>
      </c>
      <c r="AS19" s="9">
        <f ca="1">+OFFSET('kdef-cy1131'!G$9,ROUNDDOWN((ROW(Sheet1_OLD!AS19)-ROW(Sheet1_OLD!AS$5))/4,0),0)</f>
        <v>87.4</v>
      </c>
      <c r="AT19" s="9">
        <f ca="1">+OFFSET('kdef-cy1131'!H$9,ROUNDDOWN((ROW(Sheet1_OLD!AT19)-ROW(Sheet1_OLD!AT$5))/4,0),0)</f>
        <v>91</v>
      </c>
      <c r="AU19" s="9">
        <f ca="1">+OFFSET('kdef-cy1131'!I$9,ROUNDDOWN((ROW(Sheet1_OLD!AU19)-ROW(Sheet1_OLD!AU$5))/4,0),0)</f>
        <v>74.099999999999994</v>
      </c>
      <c r="AV19" s="9">
        <f ca="1">+OFFSET('def-cy1131'!$F$8,ROUNDDOWN((ROW(Sheet1_OLD!AV19)-ROW(Sheet1_OLD!AV$5))/4,0),0)</f>
        <v>83.2</v>
      </c>
      <c r="AW19" s="9">
        <f ca="1">+OFFSET('def-cy1131'!$G$8,ROUNDDOWN((ROW(Sheet1_OLD!AW19)-ROW(Sheet1_OLD!AW$5))/4,0),0)</f>
        <v>111.9</v>
      </c>
      <c r="AX19" s="9">
        <f t="shared" ca="1" si="94"/>
        <v>92.371428571428567</v>
      </c>
      <c r="AY19" s="9">
        <f t="shared" ca="1" si="92"/>
        <v>97.82781211372064</v>
      </c>
      <c r="AZ19" s="9">
        <f t="shared" ca="1" si="92"/>
        <v>85.428197381671708</v>
      </c>
      <c r="BA19" s="9">
        <f t="shared" ca="1" si="92"/>
        <v>404.23220738413193</v>
      </c>
      <c r="BB19" s="9">
        <f t="shared" ca="1" si="92"/>
        <v>95.2950340798442</v>
      </c>
      <c r="BC19" s="9">
        <f t="shared" ca="1" si="92"/>
        <v>86.044059405940587</v>
      </c>
      <c r="BD19" s="9">
        <f t="shared" ca="1" si="92"/>
        <v>74.52178423236515</v>
      </c>
      <c r="BE19" s="9">
        <f t="shared" ca="1" si="92"/>
        <v>81.792625368731549</v>
      </c>
      <c r="BF19" s="9">
        <f t="shared" ca="1" si="92"/>
        <v>127.85550541516247</v>
      </c>
      <c r="BG19">
        <f t="shared" ca="1" si="62"/>
        <v>-8.7998843607624356E-5</v>
      </c>
      <c r="BH19">
        <f t="shared" ca="1" si="63"/>
        <v>-8.0624808282485708E-5</v>
      </c>
      <c r="BI19">
        <f t="shared" ca="1" si="64"/>
        <v>-1.6874346314598204E-3</v>
      </c>
      <c r="BJ19">
        <f t="shared" ca="1" si="64"/>
        <v>1.6136108197806182E-4</v>
      </c>
      <c r="BK19">
        <f t="shared" ca="1" si="64"/>
        <v>8.6403362902256978E-3</v>
      </c>
      <c r="BL19" s="13">
        <f t="shared" ca="1" si="65"/>
        <v>6.9456390888538288E-3</v>
      </c>
      <c r="BM19">
        <f t="shared" ca="1" si="66"/>
        <v>4.4443894125867786E-2</v>
      </c>
      <c r="BN19">
        <f t="shared" ca="1" si="22"/>
        <v>-5.1513701103418998E-4</v>
      </c>
      <c r="BO19" s="13">
        <f t="shared" ca="1" si="23"/>
        <v>4.3928757114833593E-2</v>
      </c>
      <c r="BP19">
        <f t="shared" ca="1" si="67"/>
        <v>-2.6513081882964242E-3</v>
      </c>
      <c r="BQ19">
        <f t="shared" ca="1" si="68"/>
        <v>1.5435845258198645E-2</v>
      </c>
      <c r="BR19">
        <f t="shared" ca="1" si="69"/>
        <v>-1.789126570812041E-4</v>
      </c>
      <c r="BS19" s="13">
        <f t="shared" ca="1" si="70"/>
        <v>1.2605624412821018E-2</v>
      </c>
      <c r="BT19" s="5">
        <f t="shared" si="24"/>
        <v>33794.655091932254</v>
      </c>
      <c r="BU19" s="5">
        <f t="shared" ca="1" si="25"/>
        <v>182796.86809064104</v>
      </c>
      <c r="BV19" s="5">
        <f t="shared" ca="1" si="26"/>
        <v>16582.665101573853</v>
      </c>
      <c r="BW19" s="5">
        <f t="shared" ca="1" si="71"/>
        <v>49272.876201944724</v>
      </c>
      <c r="BX19" s="5">
        <f t="shared" si="27"/>
        <v>42749.263378865639</v>
      </c>
      <c r="BY19" s="5">
        <f t="shared" si="28"/>
        <v>148493.93460341607</v>
      </c>
      <c r="BZ19" s="5">
        <f t="shared" si="29"/>
        <v>23954.345278787616</v>
      </c>
      <c r="CA19" s="5">
        <f t="shared" si="30"/>
        <v>66703.608657653254</v>
      </c>
      <c r="CB19" s="9">
        <f t="shared" si="3"/>
        <v>126.49711400389792</v>
      </c>
      <c r="CC19" s="9">
        <f t="shared" ca="1" si="3"/>
        <v>81.234397588138307</v>
      </c>
      <c r="CD19" s="9">
        <f t="shared" ca="1" si="3"/>
        <v>144.45413407350378</v>
      </c>
      <c r="CE19" s="9">
        <f t="shared" ca="1" si="3"/>
        <v>135.37591835367743</v>
      </c>
      <c r="CF19" s="5"/>
      <c r="CG19" s="5">
        <f t="shared" si="31"/>
        <v>82.277209396086775</v>
      </c>
      <c r="CH19" s="5">
        <f t="shared" ca="1" si="72"/>
        <v>81.234397588138307</v>
      </c>
      <c r="CI19" s="5">
        <f t="shared" si="32"/>
        <v>120.62400862993179</v>
      </c>
      <c r="CJ19" s="5">
        <f t="shared" ca="1" si="73"/>
        <v>144.45413407350378</v>
      </c>
      <c r="CK19" s="5">
        <f t="shared" si="74"/>
        <v>124.32330413986151</v>
      </c>
      <c r="CL19" s="5">
        <f t="shared" ca="1" si="75"/>
        <v>135.37591835367743</v>
      </c>
      <c r="CM19" s="5"/>
      <c r="CN19" s="1" t="e">
        <f t="shared" si="4"/>
        <v>#DIV/0!</v>
      </c>
      <c r="CO19" s="1" t="e">
        <f t="shared" si="5"/>
        <v>#DIV/0!</v>
      </c>
      <c r="CP19" s="1" t="e">
        <f t="shared" ca="1" si="5"/>
        <v>#DIV/0!</v>
      </c>
      <c r="CQ19" s="1" t="e">
        <f t="shared" ca="1" si="5"/>
        <v>#DIV/0!</v>
      </c>
      <c r="CR19" s="1" t="e">
        <f t="shared" ca="1" si="5"/>
        <v>#DIV/0!</v>
      </c>
      <c r="CS19" s="83" t="e">
        <f t="shared" si="76"/>
        <v>#DIV/0!</v>
      </c>
      <c r="CT19" s="83" t="e">
        <f t="shared" si="76"/>
        <v>#DIV/0!</v>
      </c>
      <c r="CU19" s="83" t="e">
        <f t="shared" ca="1" si="33"/>
        <v>#DIV/0!</v>
      </c>
      <c r="CV19" s="83" t="e">
        <f t="shared" ca="1" si="33"/>
        <v>#DIV/0!</v>
      </c>
      <c r="CW19" s="83" t="e">
        <f t="shared" ca="1" si="33"/>
        <v>#DIV/0!</v>
      </c>
      <c r="CX19" s="83">
        <f t="shared" si="77"/>
        <v>-1.3341511781121672E-3</v>
      </c>
      <c r="CY19" s="83">
        <f t="shared" si="34"/>
        <v>-4.2373697080746921E-3</v>
      </c>
      <c r="CZ19" s="83">
        <f t="shared" ca="1" si="34"/>
        <v>4.4290049616968648E-3</v>
      </c>
      <c r="DA19" s="83">
        <f t="shared" ca="1" si="34"/>
        <v>-1.8735175405989075E-3</v>
      </c>
      <c r="DB19" s="83">
        <f t="shared" ca="1" si="34"/>
        <v>-3.3648999660853387E-3</v>
      </c>
      <c r="DC19" s="5"/>
      <c r="DD19" s="86">
        <f t="shared" si="78"/>
        <v>1994</v>
      </c>
      <c r="DE19" s="5"/>
      <c r="DF19" s="5"/>
      <c r="DG19" s="5"/>
      <c r="DH19" s="5"/>
      <c r="DI19" s="117">
        <v>429299.20000000001</v>
      </c>
      <c r="DJ19" s="118">
        <v>21206.6</v>
      </c>
      <c r="DK19" s="5">
        <v>248116.7</v>
      </c>
      <c r="DL19" s="5">
        <v>14101.9</v>
      </c>
      <c r="DM19" s="90">
        <f t="shared" si="35"/>
        <v>501492.78991289024</v>
      </c>
      <c r="DN19" s="90">
        <f t="shared" si="35"/>
        <v>10483.982646959561</v>
      </c>
      <c r="DO19" s="90">
        <f t="shared" si="35"/>
        <v>386170.74581455596</v>
      </c>
      <c r="DP19" s="90">
        <f t="shared" si="35"/>
        <v>8755.6159645263378</v>
      </c>
      <c r="DQ19" s="7">
        <f t="shared" si="79"/>
        <v>906903.13433893211</v>
      </c>
      <c r="DR19">
        <v>97100.9</v>
      </c>
      <c r="DS19">
        <v>25504.6</v>
      </c>
      <c r="DT19">
        <v>71596.3</v>
      </c>
      <c r="DU19">
        <v>98541.7</v>
      </c>
      <c r="DV19">
        <v>25504.7</v>
      </c>
      <c r="DW19">
        <v>73037</v>
      </c>
      <c r="DX19" s="5">
        <f t="shared" si="36"/>
        <v>757938.26838735258</v>
      </c>
      <c r="DY19" s="9">
        <f ca="1">+AVERAGE(OFFSET($CE$5,(ROW(DY19)-ROW($DY$5))*4,0):OFFSET($CE$5,(ROW(DY19)-ROW($DY$5))*4+3,0))</f>
        <v>134.6299093542633</v>
      </c>
      <c r="DZ19" s="102">
        <f>+'def-cy1722'!B8</f>
        <v>117.9</v>
      </c>
      <c r="EA19" s="101">
        <f>+'def-cy1131'!B22</f>
        <v>103.7</v>
      </c>
      <c r="EB19" s="5">
        <f t="shared" ca="1" si="37"/>
        <v>562979.11216216022</v>
      </c>
      <c r="ED19" s="121">
        <v>0.36</v>
      </c>
      <c r="EF19" s="90">
        <f t="shared" si="8"/>
        <v>42749.263378865639</v>
      </c>
      <c r="EG19" s="1">
        <f>+'gaku-mk1131'!G22</f>
        <v>41738.699999999997</v>
      </c>
      <c r="EH19" s="5">
        <f t="shared" ca="1" si="38"/>
        <v>7894.5472538145059</v>
      </c>
      <c r="EI19" s="7">
        <f ca="1">+EI18+$EH18</f>
        <v>304247.46622185904</v>
      </c>
      <c r="EJ19" s="7">
        <f ca="1">+EJ18+$EH18</f>
        <v>304247.46622185904</v>
      </c>
      <c r="EK19" s="7">
        <f ca="1">+EK18+EH18-(EJ21-EI21)/4</f>
        <v>291635.05168210261</v>
      </c>
      <c r="EL19" s="5">
        <f t="shared" ca="1" si="39"/>
        <v>5736.666666666667</v>
      </c>
      <c r="EM19" s="92">
        <f t="shared" ca="1" si="40"/>
        <v>121.79551934826883</v>
      </c>
      <c r="EN19">
        <f t="shared" ca="1" si="9"/>
        <v>0.56426142534369061</v>
      </c>
      <c r="EO19">
        <f t="shared" ca="1" si="41"/>
        <v>1.040974044824758E-2</v>
      </c>
      <c r="EQ19" s="12">
        <f>+call!B57*call!$C$65/call!$B$65</f>
        <v>6.5962582804341485</v>
      </c>
      <c r="ES19" s="7" t="e">
        <f>+fof!#REF!*fof!$B$138/fof!#REF!/10</f>
        <v>#REF!</v>
      </c>
      <c r="ET19" s="7" t="e">
        <f>+fof!#REF!*fof!$C$138/fof!#REF!/10</f>
        <v>#REF!</v>
      </c>
      <c r="EU19" s="7">
        <f ca="1">+AVERAGE(OFFSET(jikasougaku!$BF$287,(ROW(Sheet1_OLD!EU19)-ROW(Sheet1_OLD!$EU$5))*3,0):OFFSET(jikasougaku!$BF$287,(ROW(Sheet1_OLD!EU19)-ROW(Sheet1_OLD!$EU$5))*3+2,0))/1000</f>
        <v>20061.807000000001</v>
      </c>
      <c r="EV19" s="7">
        <f ca="1">+AVERAGE(OFFSET(jikasougaku!$BR$287,(ROW(Sheet1_OLD!EV19)-ROW(Sheet1_OLD!$EV$5))*3,0):OFFSET(jikasougaku!$BR$287,(ROW(Sheet1_OLD!EV19)-ROW(Sheet1_OLD!$EV$5))*3+2,0))/1000</f>
        <v>109168.70966666668</v>
      </c>
      <c r="EW19" s="7" t="e">
        <f ca="1">+AVERAGE(OFFSET(jikasougaku!$BH$287,(ROW(Sheet1_OLD!EW19)-ROW(Sheet1_OLD!EW$5))*3,0):OFFSET(jikasougaku!$BH$287,(ROW(Sheet1_OLD!EW19)-ROW(Sheet1_OLD!EW$5))*3+2,0))/1000</f>
        <v>#DIV/0!</v>
      </c>
      <c r="EX19" s="7" t="e">
        <f ca="1">+AVERAGE(OFFSET(jikasougaku!$BJ$287,(ROW(Sheet1_OLD!EX19)-ROW(Sheet1_OLD!EX$5))*3,0):OFFSET(jikasougaku!$BJ$287,(ROW(Sheet1_OLD!EX19)-ROW(Sheet1_OLD!EX$5))*3+2,0))/1000</f>
        <v>#DIV/0!</v>
      </c>
      <c r="EY19" s="7" t="e">
        <f ca="1">+AVERAGE(OFFSET(jikasougaku!$BL$287,(ROW(Sheet1_OLD!EY19)-ROW(Sheet1_OLD!EY$5))*3,0):OFFSET(jikasougaku!$BL$287,(ROW(Sheet1_OLD!EY19)-ROW(Sheet1_OLD!EY$5))*3+2,0))/1000</f>
        <v>#DIV/0!</v>
      </c>
      <c r="EZ19" s="4">
        <f t="shared" ca="1" si="10"/>
        <v>16528.730160365842</v>
      </c>
      <c r="FA19" s="64">
        <f t="shared" ca="1" si="42"/>
        <v>89106.902666666676</v>
      </c>
      <c r="FB19" s="7" t="e">
        <f t="shared" ca="1" si="11"/>
        <v>#REF!</v>
      </c>
      <c r="FC19" s="7" t="e">
        <f t="shared" ca="1" si="12"/>
        <v>#REF!</v>
      </c>
      <c r="FD19" s="1" t="e">
        <f t="shared" ca="1" si="13"/>
        <v>#REF!</v>
      </c>
      <c r="FE19" s="1" t="e">
        <f t="shared" ca="1" si="13"/>
        <v>#REF!</v>
      </c>
      <c r="FF19" t="e">
        <f t="shared" ca="1" si="43"/>
        <v>#REF!</v>
      </c>
      <c r="FG19" t="e">
        <f t="shared" ca="1" si="43"/>
        <v>#REF!</v>
      </c>
      <c r="FH19" s="83" t="e">
        <f t="shared" ca="1" si="80"/>
        <v>#REF!</v>
      </c>
      <c r="FI19" s="83" t="e">
        <f t="shared" ca="1" si="80"/>
        <v>#REF!</v>
      </c>
      <c r="FK19" s="7">
        <f>+kshotoku1631!$E23*kshotoku1722!$E$9/kshotoku1631!$E$65</f>
        <v>153297.07523774297</v>
      </c>
      <c r="FL19" s="72">
        <f t="shared" ca="1" si="44"/>
        <v>0.21940319206467687</v>
      </c>
      <c r="FM19">
        <f t="shared" ca="1" si="81"/>
        <v>1.1996708560528589E-2</v>
      </c>
      <c r="FO19" s="73">
        <f t="shared" ca="1" si="14"/>
        <v>121.79551934826883</v>
      </c>
      <c r="FP19" s="72">
        <f ca="1">+AVERAGE(OFFSET(Maikin30!$F$20,ROUNDDOWN((ROW(FP19)-ROW(FP$5))/4,0),MOD(ROW(FP19)-ROW(FP$5),4)*3):OFFSET(Maikin30!$F$20,ROUNDDOWN((ROW(FP19)-ROW(FP$5))/4,0),MOD(ROW(FP19)-ROW(FP$5),4)*3+2))</f>
        <v>116.8</v>
      </c>
      <c r="FQ19" s="5">
        <f ca="1">+AVERAGE(OFFSET(Rocho!$J$66,(ROW(FQ19)-ROW($FQ$5))*3,0):OFFSET(Rocho!$J$66,(ROW(FQ19)-ROW($FQ$5))*3+2,0))</f>
        <v>5736.666666666667</v>
      </c>
      <c r="FR19" s="72" t="e">
        <f t="shared" ca="1" si="45"/>
        <v>#DIV/0!</v>
      </c>
      <c r="FS19" t="e">
        <f t="shared" ca="1" si="82"/>
        <v>#DIV/0!</v>
      </c>
      <c r="FT19" s="72"/>
      <c r="FU19" s="85" t="s">
        <v>715</v>
      </c>
      <c r="FV19" s="78">
        <f ca="1">+AVERAGE(OFFSET(Rocho!$E$6,(ROW(FV19)-ROW($FV$5))*3,0):OFFSET(Rocho!$E$6,(ROW(FV19)-ROW($FV$5))*3+2,0))/10000</f>
        <v>8737.3333333333321</v>
      </c>
      <c r="FW19" s="82">
        <f>+Rocho!AA20</f>
        <v>0</v>
      </c>
      <c r="FX19" t="e">
        <f t="shared" si="83"/>
        <v>#DIV/0!</v>
      </c>
      <c r="FZ19" s="94">
        <f t="shared" si="15"/>
        <v>146864.37488866274</v>
      </c>
      <c r="GA19" s="5">
        <f t="shared" si="46"/>
        <v>42749.263378865639</v>
      </c>
      <c r="GB19" s="7">
        <f>+('gaku-mk1131'!C22-'gaku-mk1131'!D22)*('gaku-mk1722'!$C$8-'gaku-mk1722'!$D$8)/('gaku-mk1131'!$C$64-'gaku-mk1131'!$D$64)</f>
        <v>2220.964622601643</v>
      </c>
      <c r="GC19" s="5">
        <f t="shared" si="47"/>
        <v>9732.7889717515081</v>
      </c>
      <c r="GD19" s="5">
        <f t="shared" si="48"/>
        <v>14221.556307036108</v>
      </c>
      <c r="GE19" s="90">
        <f>+'gaku-mk1131'!H22+('gaku-mk1722'!$H$8-'gaku-mk1131'!$H$64)</f>
        <v>2495</v>
      </c>
      <c r="GF19" s="7">
        <f>+'gaku-mk1131'!W22*'gaku-mk1722'!$W$8/'gaku-mk1131'!$W$64</f>
        <v>69774.959954286824</v>
      </c>
      <c r="GG19" s="7">
        <f>+'gaku-mk1131'!M22*'gaku-mk1722'!$M$8/'gaku-mk1131'!$M$64</f>
        <v>40294.304700718712</v>
      </c>
      <c r="GH19" s="7">
        <f>+'gaku-mk1131'!N22*'gaku-mk1722'!$N$8/'gaku-mk1131'!$N$64</f>
        <v>34624.463046597688</v>
      </c>
      <c r="GI19" s="5">
        <f t="shared" si="49"/>
        <v>33794.655091932254</v>
      </c>
      <c r="GJ19" s="7">
        <f>+('gaku-jk1131'!C22-'gaku-jk1131'!D22)*('gaku-jk1722'!$C$8-'gaku-jk1722'!$D$8)/('gaku-jk1131'!$C$64-'gaku-jk1131'!$D$64)</f>
        <v>2367.1916619099261</v>
      </c>
      <c r="GK19" s="5">
        <f t="shared" si="50"/>
        <v>2436.7693896244941</v>
      </c>
      <c r="GL19" s="5">
        <f t="shared" si="51"/>
        <v>17421.918404675485</v>
      </c>
      <c r="GM19" s="90">
        <f>+'gaku-jk1131'!H22+('gaku-jk1722'!$H$8-'gaku-jk1131'!$H$64)</f>
        <v>2404.1</v>
      </c>
      <c r="GN19" s="7">
        <f>+'gaku-jk1131'!Z22*'gaku-jk1722'!$Z$8/'gaku-jk1131'!$Z$64</f>
        <v>77821.364735427269</v>
      </c>
      <c r="GO19" s="7">
        <f>+'gaku-jk1131'!M22*'gaku-jk1722'!$M$8/'gaku-jk1131'!$M$64</f>
        <v>21241.24032375147</v>
      </c>
      <c r="GP19" s="7">
        <f>+'gaku-jk1131'!N22*'gaku-jk1722'!$N$8/'gaku-jk1131'!$N$64</f>
        <v>22796.781093807451</v>
      </c>
      <c r="GQ19" s="9">
        <f t="shared" ca="1" si="16"/>
        <v>126.94792418772565</v>
      </c>
      <c r="GR19" s="7">
        <f t="shared" ca="1" si="17"/>
        <v>94.114285714285728</v>
      </c>
      <c r="GS19" s="9">
        <f t="shared" ca="1" si="18"/>
        <v>400.12710133542805</v>
      </c>
      <c r="GT19" s="9">
        <f t="shared" ca="1" si="19"/>
        <v>81.891052114060955</v>
      </c>
      <c r="GU19" s="7">
        <f t="shared" ca="1" si="20"/>
        <v>148.39983036471585</v>
      </c>
      <c r="GV19" s="7">
        <f t="shared" ca="1" si="20"/>
        <v>90.064579256360076</v>
      </c>
      <c r="GW19" s="7">
        <f t="shared" ca="1" si="20"/>
        <v>191.23865086599815</v>
      </c>
      <c r="GX19" s="7">
        <f t="shared" ca="1" si="20"/>
        <v>153.9083333333333</v>
      </c>
      <c r="GZ19">
        <f ca="1">+OFFSET('def-cy1131'!$C$8,ROUNDDOWN((ROW(Sheet1_OLD!HC19)-ROW(Sheet1_OLD!HC$5))/4,0),0)</f>
        <v>86.4</v>
      </c>
      <c r="HC19">
        <f ca="1">+OFFSET('def-cy1131'!$H$8,ROUNDDOWN((ROW(Sheet1_OLD!HC19)-ROW(Sheet1_OLD!HC$5))/4,0),0)</f>
        <v>155.80000000000001</v>
      </c>
      <c r="HD19">
        <f ca="1">+OFFSET('def-cy1131'!$W$8,ROUNDDOWN((ROW(Sheet1_OLD!HC19)-ROW(Sheet1_OLD!HC$5))/4,0),0)</f>
        <v>87</v>
      </c>
      <c r="HE19">
        <f ca="1">+OFFSET('def-cy1131'!$M$8,ROUNDDOWN((ROW(Sheet1_OLD!HC19)-ROW(Sheet1_OLD!HC$5))/4,0),0)</f>
        <v>159.9</v>
      </c>
      <c r="HF19">
        <f ca="1">+OFFSET('def-cy1131'!$N$8,ROUNDDOWN((ROW(Sheet1_OLD!HC19)-ROW(Sheet1_OLD!HC$5))/4,0),0)</f>
        <v>188.6</v>
      </c>
      <c r="HG19" s="9">
        <f t="shared" ca="1" si="96"/>
        <v>127.85550541516247</v>
      </c>
      <c r="HH19" s="9">
        <f t="shared" ca="1" si="93"/>
        <v>92.371428571428567</v>
      </c>
      <c r="HI19" s="9">
        <f t="shared" ca="1" si="93"/>
        <v>404.23220738413193</v>
      </c>
      <c r="HJ19" s="9">
        <f t="shared" ca="1" si="93"/>
        <v>81.792625368731549</v>
      </c>
      <c r="HK19" s="9">
        <f t="shared" ca="1" si="93"/>
        <v>152.78134011874471</v>
      </c>
      <c r="HL19" s="9">
        <f t="shared" ca="1" si="93"/>
        <v>90.16810176125243</v>
      </c>
      <c r="HM19" s="9">
        <f t="shared" ca="1" si="93"/>
        <v>201.16536007292612</v>
      </c>
      <c r="HN19" s="9">
        <f t="shared" ca="1" si="93"/>
        <v>161.98729674796746</v>
      </c>
      <c r="HO19">
        <f t="shared" ca="1" si="52"/>
        <v>-1.2091568105736239E-3</v>
      </c>
      <c r="HP19">
        <f t="shared" ca="1" si="52"/>
        <v>3.609402683429604E-4</v>
      </c>
      <c r="HQ19">
        <f t="shared" ca="1" si="52"/>
        <v>7.0396785644539104E-3</v>
      </c>
      <c r="HR19">
        <f t="shared" ca="1" si="52"/>
        <v>-8.159498724535848E-5</v>
      </c>
      <c r="HS19">
        <f t="shared" ca="1" si="52"/>
        <v>-1.2149191377030342E-3</v>
      </c>
      <c r="HT19">
        <f t="shared" ca="1" si="52"/>
        <v>8.1441704596933642E-3</v>
      </c>
      <c r="HU19">
        <f t="shared" ca="1" si="52"/>
        <v>1.1840256379510434E-2</v>
      </c>
      <c r="HV19">
        <f t="shared" ca="1" si="53"/>
        <v>-1.6139942519973992E-3</v>
      </c>
      <c r="HW19">
        <f t="shared" ca="1" si="84"/>
        <v>2.3265380484481252E-2</v>
      </c>
      <c r="HX19" s="5">
        <f t="shared" ca="1" si="85"/>
        <v>125752.1592114349</v>
      </c>
      <c r="HY19" s="1" t="e">
        <f t="shared" ca="1" si="54"/>
        <v>#DIV/0!</v>
      </c>
      <c r="HZ19" t="e">
        <f t="shared" ca="1" si="86"/>
        <v>#DIV/0!</v>
      </c>
      <c r="IA19" s="5">
        <f t="shared" si="55"/>
        <v>146864.37488866274</v>
      </c>
      <c r="IB19">
        <f t="shared" ca="1" si="56"/>
        <v>116.78875003786659</v>
      </c>
      <c r="ID19" s="112">
        <v>103.0325514031712</v>
      </c>
      <c r="IE19" s="112">
        <v>102.13461054247139</v>
      </c>
      <c r="IF19">
        <f t="shared" si="57"/>
        <v>97.776334174300061</v>
      </c>
      <c r="IG19">
        <f t="shared" si="87"/>
        <v>4.9802976654272002E-3</v>
      </c>
      <c r="IH19" s="112">
        <v>0.44211176529038232</v>
      </c>
      <c r="II19">
        <f t="shared" si="88"/>
        <v>9.319675377349167E-3</v>
      </c>
      <c r="IK19">
        <f>+util!B17</f>
        <v>113.566666666667</v>
      </c>
      <c r="IL19">
        <f t="shared" si="89"/>
        <v>2.1659354350233254E-2</v>
      </c>
      <c r="IM19">
        <f t="shared" si="90"/>
        <v>1.2995612610139953E-2</v>
      </c>
      <c r="IO19" s="5">
        <f t="shared" si="58"/>
        <v>80160.766231009504</v>
      </c>
      <c r="IP19" s="1">
        <f t="shared" si="59"/>
        <v>3.3463977119005035</v>
      </c>
      <c r="IQ19" s="5">
        <f t="shared" ca="1" si="60"/>
        <v>68637.404035079453</v>
      </c>
      <c r="IR19" s="1" t="e">
        <f t="shared" ca="1" si="61"/>
        <v>#DIV/0!</v>
      </c>
      <c r="IS19" t="e">
        <f t="shared" ca="1" si="91"/>
        <v>#DIV/0!</v>
      </c>
    </row>
    <row r="20" spans="1:253" x14ac:dyDescent="0.15">
      <c r="A20" t="s">
        <v>259</v>
      </c>
      <c r="B20" s="7">
        <f>+'gaku-mk1131'!B23*'gaku-mk1722'!$B$8/'gaku-mk1131'!$B$64</f>
        <v>298370.92421303055</v>
      </c>
      <c r="C20" s="7">
        <f>+'kgaku-mk1131'!B24*'kgaku-mk1722'!B$9/'kgaku-mk1131'!B$65</f>
        <v>160150.73109057063</v>
      </c>
      <c r="D20" s="7">
        <f>+'kgaku-mk1131'!C24*'kgaku-mk1722'!C$9/'kgaku-mk1131'!C$65</f>
        <v>554.126328323248</v>
      </c>
      <c r="E20" s="7">
        <f>+'kgaku-mk1131'!D24*'kgaku-mk1722'!D$9/'kgaku-mk1131'!D$65</f>
        <v>135.24661764705883</v>
      </c>
      <c r="F20" s="7">
        <f>+'kgaku-mk1131'!F24*'kgaku-mk1722'!F$9/'kgaku-mk1131'!F$65</f>
        <v>9724.6026598759727</v>
      </c>
      <c r="G20" s="7">
        <f>+'kgaku-mk1131'!G24*'kgaku-mk1722'!G$9/'kgaku-mk1131'!G$65</f>
        <v>15103.289583644233</v>
      </c>
      <c r="H20" s="7">
        <f>+'kgaku-mk1131'!H24*'kgaku-mk1722'!H$9/'kgaku-mk1131'!H$65</f>
        <v>56361.078668493814</v>
      </c>
      <c r="I20" s="7">
        <f>+'kgaku-mk1131'!I24*'kgaku-mk1722'!I$9/'kgaku-mk1131'!I$65</f>
        <v>78120.790186331316</v>
      </c>
      <c r="J20" s="7">
        <f>+'gaku-mk1131'!F23*'gaku-mk1722'!$F$8/'gaku-mk1131'!$F$64</f>
        <v>14353.157418000264</v>
      </c>
      <c r="K20" s="7">
        <f>+'gaku-mk1131'!G23*'gaku-mk1722'!$G$8/'gaku-mk1131'!$G$64</f>
        <v>42885.176266674207</v>
      </c>
      <c r="L20" s="7">
        <f>+'gaku-jk1131'!B23*'gaku-jk1722'!$B$8/'gaku-jk1131'!$B$64</f>
        <v>290249.90560022969</v>
      </c>
      <c r="M20" s="7">
        <f>+'kgaku-jk1131'!B24*'kgaku-jk1722'!$B$9/'kgaku-jk1131'!$B$65</f>
        <v>168904.66772506398</v>
      </c>
      <c r="N20" s="7">
        <f>+'kgaku-jk1131'!C24*'kgaku-jk1722'!C$9/'kgaku-jk1131'!C$65</f>
        <v>574.41088775608353</v>
      </c>
      <c r="O20" s="7">
        <f>+'kgaku-jk1131'!D24*'kgaku-jk1722'!D$9/'kgaku-jk1131'!D$65</f>
        <v>155.44413591523565</v>
      </c>
      <c r="P20" s="7">
        <f>+'kgaku-jk1131'!F24*'kgaku-jk1722'!F$9/'kgaku-jk1131'!F$65</f>
        <v>2436.0852348146605</v>
      </c>
      <c r="Q20" s="7">
        <f>+'kgaku-jk1131'!G24*'kgaku-jk1722'!G$9/'kgaku-jk1131'!G$65</f>
        <v>15476.463116313544</v>
      </c>
      <c r="R20" s="7">
        <f>+'kgaku-jk1131'!H24*'kgaku-jk1722'!H$9/'kgaku-jk1131'!H$65</f>
        <v>63891.266738976155</v>
      </c>
      <c r="S20" s="7">
        <f>+'kgaku-jk1131'!I24*'kgaku-jk1722'!I$9/'kgaku-jk1131'!I$65</f>
        <v>101337.63869702996</v>
      </c>
      <c r="T20" s="7">
        <f>+'gaku-jk1131'!F23*'gaku-jk1722'!$F$8/'gaku-jk1131'!$F$64</f>
        <v>17541.583346105584</v>
      </c>
      <c r="U20" s="7">
        <f>+'gaku-jk1131'!G23*'gaku-jk1722'!$G$8/'gaku-jk1131'!$G$64</f>
        <v>33974.224113934128</v>
      </c>
      <c r="V20" s="8">
        <f t="shared" si="0"/>
        <v>102.79794013920755</v>
      </c>
      <c r="W20" s="8">
        <f t="shared" si="0"/>
        <v>94.817232257463331</v>
      </c>
      <c r="X20" s="8">
        <f t="shared" si="0"/>
        <v>96.468632495446514</v>
      </c>
      <c r="Y20" s="8">
        <f t="shared" si="0"/>
        <v>87.006574323787547</v>
      </c>
      <c r="Z20" s="8">
        <f t="shared" si="0"/>
        <v>399.18975415553678</v>
      </c>
      <c r="AA20" s="8">
        <f t="shared" si="0"/>
        <v>97.588767343903314</v>
      </c>
      <c r="AB20" s="8">
        <f t="shared" si="0"/>
        <v>88.214057327668172</v>
      </c>
      <c r="AC20" s="8">
        <f t="shared" si="0"/>
        <v>77.08960973512491</v>
      </c>
      <c r="AD20" s="8">
        <f t="shared" si="0"/>
        <v>81.823613836927763</v>
      </c>
      <c r="AE20" s="8">
        <f t="shared" si="0"/>
        <v>126.22856705382526</v>
      </c>
      <c r="AF20" s="11">
        <f t="shared" ca="1" si="1"/>
        <v>94.223214285714278</v>
      </c>
      <c r="AG20" s="11">
        <f t="shared" ca="1" si="1"/>
        <v>97.000865265760197</v>
      </c>
      <c r="AH20" s="11">
        <f t="shared" ca="1" si="1"/>
        <v>86.97955689828801</v>
      </c>
      <c r="AI20" s="11">
        <f t="shared" ca="1" si="1"/>
        <v>400.12710133542805</v>
      </c>
      <c r="AJ20" s="11">
        <f t="shared" ca="1" si="1"/>
        <v>96.846348588120748</v>
      </c>
      <c r="AK20" s="11">
        <f t="shared" ca="1" si="1"/>
        <v>87.486138613861385</v>
      </c>
      <c r="AL20" s="11">
        <f t="shared" ca="1" si="1"/>
        <v>76.482883817427378</v>
      </c>
      <c r="AM20" s="11">
        <f t="shared" ca="1" si="1"/>
        <v>81.891052114060955</v>
      </c>
      <c r="AN20" s="11">
        <f t="shared" ca="1" si="1"/>
        <v>126.94792418772565</v>
      </c>
      <c r="AO20" s="9">
        <f ca="1">+OFFSET('kdef-cy1131'!B$9,ROUNDDOWN((ROW(Sheet1_OLD!AO20)-ROW(Sheet1_OLD!AO$5))/4,0),0)</f>
        <v>86.5</v>
      </c>
      <c r="AP20" s="9">
        <f ca="1">+OFFSET('kdef-cy1131'!C$9,ROUNDDOWN((ROW(Sheet1_OLD!AP20)-ROW(Sheet1_OLD!AP$5))/4,0),0)</f>
        <v>117.3</v>
      </c>
      <c r="AQ20" s="9">
        <f ca="1">+OFFSET('kdef-cy1131'!D$9,ROUNDDOWN((ROW(Sheet1_OLD!AQ20)-ROW(Sheet1_OLD!AQ$5))/4,0),0)</f>
        <v>84.1</v>
      </c>
      <c r="AR20" s="9">
        <f ca="1">+OFFSET('kdef-cy1131'!F$9,ROUNDDOWN((ROW(Sheet1_OLD!AR20)-ROW(Sheet1_OLD!AR$5))/4,0),0)</f>
        <v>165.7</v>
      </c>
      <c r="AS20" s="9">
        <f ca="1">+OFFSET('kdef-cy1131'!G$9,ROUNDDOWN((ROW(Sheet1_OLD!AS20)-ROW(Sheet1_OLD!AS$5))/4,0),0)</f>
        <v>87.4</v>
      </c>
      <c r="AT20" s="9">
        <f ca="1">+OFFSET('kdef-cy1131'!H$9,ROUNDDOWN((ROW(Sheet1_OLD!AT20)-ROW(Sheet1_OLD!AT$5))/4,0),0)</f>
        <v>91</v>
      </c>
      <c r="AU20" s="9">
        <f ca="1">+OFFSET('kdef-cy1131'!I$9,ROUNDDOWN((ROW(Sheet1_OLD!AU20)-ROW(Sheet1_OLD!AU$5))/4,0),0)</f>
        <v>74.099999999999994</v>
      </c>
      <c r="AV20" s="9">
        <f ca="1">+OFFSET('def-cy1131'!$F$8,ROUNDDOWN((ROW(Sheet1_OLD!AV20)-ROW(Sheet1_OLD!AV$5))/4,0),0)</f>
        <v>83.2</v>
      </c>
      <c r="AW20" s="9">
        <f ca="1">+OFFSET('def-cy1131'!$G$8,ROUNDDOWN((ROW(Sheet1_OLD!AW20)-ROW(Sheet1_OLD!AW$5))/4,0),0)</f>
        <v>111.9</v>
      </c>
      <c r="AX20" s="9">
        <f t="shared" ca="1" si="94"/>
        <v>92.371428571428567</v>
      </c>
      <c r="AY20" s="9">
        <f t="shared" ca="1" si="92"/>
        <v>97.82781211372064</v>
      </c>
      <c r="AZ20" s="9">
        <f t="shared" ca="1" si="92"/>
        <v>85.428197381671708</v>
      </c>
      <c r="BA20" s="9">
        <f t="shared" ca="1" si="92"/>
        <v>404.23220738413193</v>
      </c>
      <c r="BB20" s="9">
        <f t="shared" ca="1" si="92"/>
        <v>95.2950340798442</v>
      </c>
      <c r="BC20" s="9">
        <f t="shared" ca="1" si="92"/>
        <v>86.044059405940587</v>
      </c>
      <c r="BD20" s="9">
        <f t="shared" ca="1" si="92"/>
        <v>74.52178423236515</v>
      </c>
      <c r="BE20" s="9">
        <f t="shared" ca="1" si="92"/>
        <v>81.792625368731549</v>
      </c>
      <c r="BF20" s="9">
        <f t="shared" ca="1" si="92"/>
        <v>127.85550541516247</v>
      </c>
      <c r="BG20">
        <f t="shared" ca="1" si="62"/>
        <v>-1.3316853538871903E-5</v>
      </c>
      <c r="BH20">
        <f t="shared" ca="1" si="63"/>
        <v>6.0333442068278664E-5</v>
      </c>
      <c r="BI20">
        <f t="shared" ca="1" si="64"/>
        <v>1.8427926506003943E-3</v>
      </c>
      <c r="BJ20">
        <f t="shared" ca="1" si="64"/>
        <v>-2.4644398424361782E-3</v>
      </c>
      <c r="BK20">
        <f t="shared" ca="1" si="64"/>
        <v>3.8537843627358143E-3</v>
      </c>
      <c r="BL20" s="13">
        <f t="shared" ca="1" si="65"/>
        <v>3.2791537594294372E-3</v>
      </c>
      <c r="BM20">
        <f t="shared" ca="1" si="66"/>
        <v>-1.1475386807434852E-4</v>
      </c>
      <c r="BN20">
        <f t="shared" ca="1" si="22"/>
        <v>4.0612817230734673E-3</v>
      </c>
      <c r="BO20" s="13">
        <f t="shared" ca="1" si="23"/>
        <v>3.9465278549991184E-3</v>
      </c>
      <c r="BP20">
        <f t="shared" ca="1" si="67"/>
        <v>3.4110000379349494E-3</v>
      </c>
      <c r="BQ20">
        <f t="shared" ca="1" si="68"/>
        <v>-4.1088110618605933E-5</v>
      </c>
      <c r="BR20">
        <f t="shared" ca="1" si="69"/>
        <v>1.4541591973427036E-3</v>
      </c>
      <c r="BS20" s="13">
        <f t="shared" ca="1" si="70"/>
        <v>4.8240711246590471E-3</v>
      </c>
      <c r="BT20" s="5">
        <f t="shared" si="24"/>
        <v>33974.224113934128</v>
      </c>
      <c r="BU20" s="5">
        <f t="shared" ca="1" si="25"/>
        <v>183396.28712785241</v>
      </c>
      <c r="BV20" s="5">
        <f t="shared" ca="1" si="26"/>
        <v>16648.109051307336</v>
      </c>
      <c r="BW20" s="5">
        <f t="shared" ca="1" si="71"/>
        <v>49510.572061259423</v>
      </c>
      <c r="BX20" s="5">
        <f t="shared" si="27"/>
        <v>42885.176266674207</v>
      </c>
      <c r="BY20" s="5">
        <f t="shared" si="28"/>
        <v>150004.03814914555</v>
      </c>
      <c r="BZ20" s="5">
        <f t="shared" si="29"/>
        <v>24077.760077876235</v>
      </c>
      <c r="CA20" s="5">
        <f t="shared" si="30"/>
        <v>66962.936344550442</v>
      </c>
      <c r="CB20" s="9">
        <f t="shared" si="3"/>
        <v>126.22856705382526</v>
      </c>
      <c r="CC20" s="9">
        <f t="shared" ca="1" si="3"/>
        <v>81.792298251148409</v>
      </c>
      <c r="CD20" s="9">
        <f t="shared" ca="1" si="3"/>
        <v>144.6275970662594</v>
      </c>
      <c r="CE20" s="9">
        <f t="shared" ca="1" si="3"/>
        <v>135.24977304180047</v>
      </c>
      <c r="CF20" s="5"/>
      <c r="CG20" s="5">
        <f t="shared" si="31"/>
        <v>82.825445039066409</v>
      </c>
      <c r="CH20" s="5">
        <f t="shared" ca="1" si="72"/>
        <v>81.792298251148409</v>
      </c>
      <c r="CI20" s="5">
        <f t="shared" si="32"/>
        <v>120.52337328727036</v>
      </c>
      <c r="CJ20" s="5">
        <f t="shared" ca="1" si="73"/>
        <v>144.6275970662594</v>
      </c>
      <c r="CK20" s="5">
        <f t="shared" si="74"/>
        <v>124.11600965194127</v>
      </c>
      <c r="CL20" s="5">
        <f t="shared" ca="1" si="75"/>
        <v>135.24977304180047</v>
      </c>
      <c r="CM20" s="5"/>
      <c r="CN20" s="1" t="e">
        <f t="shared" si="4"/>
        <v>#DIV/0!</v>
      </c>
      <c r="CO20" s="1" t="e">
        <f t="shared" si="5"/>
        <v>#DIV/0!</v>
      </c>
      <c r="CP20" s="1" t="e">
        <f t="shared" ca="1" si="5"/>
        <v>#DIV/0!</v>
      </c>
      <c r="CQ20" s="1" t="e">
        <f t="shared" ca="1" si="5"/>
        <v>#DIV/0!</v>
      </c>
      <c r="CR20" s="1" t="e">
        <f t="shared" ca="1" si="5"/>
        <v>#DIV/0!</v>
      </c>
      <c r="CS20" s="83" t="e">
        <f t="shared" si="76"/>
        <v>#DIV/0!</v>
      </c>
      <c r="CT20" s="83" t="e">
        <f t="shared" si="76"/>
        <v>#DIV/0!</v>
      </c>
      <c r="CU20" s="83" t="e">
        <f t="shared" ca="1" si="33"/>
        <v>#DIV/0!</v>
      </c>
      <c r="CV20" s="83" t="e">
        <f t="shared" ca="1" si="33"/>
        <v>#DIV/0!</v>
      </c>
      <c r="CW20" s="83" t="e">
        <f t="shared" ca="1" si="33"/>
        <v>#DIV/0!</v>
      </c>
      <c r="CX20" s="83">
        <f t="shared" si="77"/>
        <v>3.5507667240995194E-3</v>
      </c>
      <c r="CY20" s="83">
        <f t="shared" si="34"/>
        <v>-2.1252058755807535E-3</v>
      </c>
      <c r="CZ20" s="83">
        <f t="shared" ca="1" si="34"/>
        <v>6.8443126817126229E-3</v>
      </c>
      <c r="DA20" s="83">
        <f t="shared" ca="1" si="34"/>
        <v>1.2000966847031458E-3</v>
      </c>
      <c r="DB20" s="83">
        <f t="shared" ca="1" si="34"/>
        <v>-9.3224941329448708E-4</v>
      </c>
      <c r="DC20" s="5"/>
      <c r="DD20" s="86">
        <f t="shared" si="78"/>
        <v>1995</v>
      </c>
      <c r="DE20" s="5"/>
      <c r="DF20" s="5"/>
      <c r="DG20" s="5"/>
      <c r="DH20" s="5"/>
      <c r="DI20" s="117">
        <v>428132</v>
      </c>
      <c r="DJ20" s="118">
        <v>21253.5</v>
      </c>
      <c r="DK20" s="5">
        <v>247032.8</v>
      </c>
      <c r="DL20" s="5">
        <v>13922.1</v>
      </c>
      <c r="DM20" s="90">
        <f t="shared" si="35"/>
        <v>502056.36180110235</v>
      </c>
      <c r="DN20" s="90">
        <f t="shared" si="35"/>
        <v>10797.365191806783</v>
      </c>
      <c r="DO20" s="90">
        <f t="shared" si="35"/>
        <v>390284.5812205</v>
      </c>
      <c r="DP20" s="90">
        <f t="shared" si="35"/>
        <v>8769.6704218358864</v>
      </c>
      <c r="DQ20" s="7">
        <f t="shared" si="79"/>
        <v>911907.978635245</v>
      </c>
      <c r="DR20">
        <v>96707.199999999997</v>
      </c>
      <c r="DS20">
        <v>24137.200000000001</v>
      </c>
      <c r="DT20">
        <v>72570</v>
      </c>
      <c r="DU20">
        <v>97977.3</v>
      </c>
      <c r="DV20">
        <v>24129.5</v>
      </c>
      <c r="DW20">
        <v>73847.7</v>
      </c>
      <c r="DX20" s="5">
        <f t="shared" si="36"/>
        <v>762121.03375210217</v>
      </c>
      <c r="DY20" s="9">
        <f ca="1">+AVERAGE(OFFSET($CE$5,(ROW(DY20)-ROW($DY$5))*4,0):OFFSET($CE$5,(ROW(DY20)-ROW($DY$5))*4+3,0))</f>
        <v>131.70954326789817</v>
      </c>
      <c r="DZ20" s="102">
        <f>+'def-cy1722'!B9</f>
        <v>117.3</v>
      </c>
      <c r="EA20" s="101">
        <f>+'def-cy1131'!B23</f>
        <v>103.2</v>
      </c>
      <c r="EB20" s="5">
        <f t="shared" ca="1" si="37"/>
        <v>578637.67107744236</v>
      </c>
      <c r="ED20" t="s">
        <v>799</v>
      </c>
      <c r="EF20" s="90">
        <f t="shared" si="8"/>
        <v>42885.176266674207</v>
      </c>
      <c r="EG20" s="1">
        <f>+'gaku-mk1131'!G23</f>
        <v>41871.4</v>
      </c>
      <c r="EH20" s="5">
        <f t="shared" ca="1" si="38"/>
        <v>7927.0329447096483</v>
      </c>
      <c r="EI20" s="7">
        <f ca="1">+EI19+$EH19</f>
        <v>312142.01347567356</v>
      </c>
      <c r="EJ20" s="7">
        <f ca="1">+EJ19+$EH19</f>
        <v>312142.01347567356</v>
      </c>
      <c r="EK20" s="7">
        <f ca="1">+EK19+EH19-(EJ21-EI21)/4</f>
        <v>293223.39166603889</v>
      </c>
      <c r="EL20" s="5">
        <f t="shared" ca="1" si="39"/>
        <v>5745</v>
      </c>
      <c r="EM20" s="92">
        <f t="shared" ca="1" si="40"/>
        <v>121.72600135777326</v>
      </c>
      <c r="EN20">
        <f t="shared" ca="1" si="9"/>
        <v>0.56753103769273272</v>
      </c>
      <c r="EO20">
        <f t="shared" ca="1" si="41"/>
        <v>5.7777756108571953E-3</v>
      </c>
      <c r="EQ20" s="12">
        <f>+call!B58*call!$C$65/call!$B$65</f>
        <v>6.4174308224203864</v>
      </c>
      <c r="ES20" s="7" t="e">
        <f>+fof!#REF!*fof!$B$138/fof!#REF!/10</f>
        <v>#REF!</v>
      </c>
      <c r="ET20" s="7" t="e">
        <f>+fof!#REF!*fof!$C$138/fof!#REF!/10</f>
        <v>#REF!</v>
      </c>
      <c r="EU20" s="7">
        <f ca="1">+AVERAGE(OFFSET(jikasougaku!$BF$287,(ROW(Sheet1_OLD!EU20)-ROW(Sheet1_OLD!$EU$5))*3,0):OFFSET(jikasougaku!$BF$287,(ROW(Sheet1_OLD!EU20)-ROW(Sheet1_OLD!$EU$5))*3+2,0))/1000</f>
        <v>20210.831333333332</v>
      </c>
      <c r="EV20" s="7">
        <f ca="1">+AVERAGE(OFFSET(jikasougaku!$BR$287,(ROW(Sheet1_OLD!EV20)-ROW(Sheet1_OLD!$EV$5))*3,0):OFFSET(jikasougaku!$BR$287,(ROW(Sheet1_OLD!EV20)-ROW(Sheet1_OLD!$EV$5))*3+2,0))/1000</f>
        <v>114427.3</v>
      </c>
      <c r="EW20" s="7" t="e">
        <f ca="1">+AVERAGE(OFFSET(jikasougaku!$BH$287,(ROW(Sheet1_OLD!EW20)-ROW(Sheet1_OLD!EW$5))*3,0):OFFSET(jikasougaku!$BH$287,(ROW(Sheet1_OLD!EW20)-ROW(Sheet1_OLD!EW$5))*3+2,0))/1000</f>
        <v>#DIV/0!</v>
      </c>
      <c r="EX20" s="7" t="e">
        <f ca="1">+AVERAGE(OFFSET(jikasougaku!$BJ$287,(ROW(Sheet1_OLD!EX20)-ROW(Sheet1_OLD!EX$5))*3,0):OFFSET(jikasougaku!$BJ$287,(ROW(Sheet1_OLD!EX20)-ROW(Sheet1_OLD!EX$5))*3+2,0))/1000</f>
        <v>#DIV/0!</v>
      </c>
      <c r="EY20" s="7" t="e">
        <f ca="1">+AVERAGE(OFFSET(jikasougaku!$BL$287,(ROW(Sheet1_OLD!EY20)-ROW(Sheet1_OLD!EY$5))*3,0):OFFSET(jikasougaku!$BL$287,(ROW(Sheet1_OLD!EY20)-ROW(Sheet1_OLD!EY$5))*3+2,0))/1000</f>
        <v>#DIV/0!</v>
      </c>
      <c r="EZ20" s="4">
        <f t="shared" ca="1" si="10"/>
        <v>16651.509877716078</v>
      </c>
      <c r="FA20" s="64">
        <f t="shared" ca="1" si="42"/>
        <v>94216.468666666668</v>
      </c>
      <c r="FB20" s="7" t="e">
        <f t="shared" ca="1" si="11"/>
        <v>#REF!</v>
      </c>
      <c r="FC20" s="7" t="e">
        <f t="shared" ca="1" si="12"/>
        <v>#REF!</v>
      </c>
      <c r="FD20" s="1" t="e">
        <f t="shared" ca="1" si="13"/>
        <v>#REF!</v>
      </c>
      <c r="FE20" s="1" t="e">
        <f t="shared" ca="1" si="13"/>
        <v>#REF!</v>
      </c>
      <c r="FF20" t="e">
        <f t="shared" ca="1" si="43"/>
        <v>#REF!</v>
      </c>
      <c r="FG20" t="e">
        <f t="shared" ca="1" si="43"/>
        <v>#REF!</v>
      </c>
      <c r="FH20" s="83" t="e">
        <f t="shared" ca="1" si="80"/>
        <v>#REF!</v>
      </c>
      <c r="FI20" s="83" t="e">
        <f t="shared" ca="1" si="80"/>
        <v>#REF!</v>
      </c>
      <c r="FK20" s="7">
        <f>+kshotoku1631!$E24*kshotoku1722!$E$9/kshotoku1631!$E$65</f>
        <v>154338.28953930686</v>
      </c>
      <c r="FL20" s="72">
        <f t="shared" ca="1" si="44"/>
        <v>0.22069896371401529</v>
      </c>
      <c r="FM20">
        <f t="shared" ca="1" si="81"/>
        <v>5.8885210014441572E-3</v>
      </c>
      <c r="FO20" s="73">
        <f t="shared" ca="1" si="14"/>
        <v>121.72600135777326</v>
      </c>
      <c r="FP20" s="72">
        <f ca="1">+AVERAGE(OFFSET(Maikin30!$F$20,ROUNDDOWN((ROW(FP20)-ROW(FP$5))/4,0),MOD(ROW(FP20)-ROW(FP$5),4)*3):OFFSET(Maikin30!$F$20,ROUNDDOWN((ROW(FP20)-ROW(FP$5))/4,0),MOD(ROW(FP20)-ROW(FP$5),4)*3+2))</f>
        <v>116.73333333333335</v>
      </c>
      <c r="FQ20" s="5">
        <f ca="1">+AVERAGE(OFFSET(Rocho!$J$66,(ROW(FQ20)-ROW($FQ$5))*3,0):OFFSET(Rocho!$J$66,(ROW(FQ20)-ROW($FQ$5))*3+2,0))</f>
        <v>5745</v>
      </c>
      <c r="FR20" s="72" t="e">
        <f t="shared" ca="1" si="45"/>
        <v>#DIV/0!</v>
      </c>
      <c r="FS20" t="e">
        <f t="shared" ca="1" si="82"/>
        <v>#DIV/0!</v>
      </c>
      <c r="FT20" s="72"/>
      <c r="FU20" s="85" t="s">
        <v>716</v>
      </c>
      <c r="FV20" s="78">
        <f ca="1">+AVERAGE(OFFSET(Rocho!$E$6,(ROW(FV20)-ROW($FV$5))*3,0):OFFSET(Rocho!$E$6,(ROW(FV20)-ROW($FV$5))*3+2,0))/10000</f>
        <v>8760.6666666666679</v>
      </c>
      <c r="FW20" s="82">
        <f>+Rocho!AA21</f>
        <v>0</v>
      </c>
      <c r="FX20" t="e">
        <f t="shared" si="83"/>
        <v>#DIV/0!</v>
      </c>
      <c r="FZ20" s="94">
        <f t="shared" si="15"/>
        <v>148712.7598288758</v>
      </c>
      <c r="GA20" s="5">
        <f t="shared" si="46"/>
        <v>42885.176266674207</v>
      </c>
      <c r="GB20" s="7">
        <f>+('gaku-mk1131'!C23-'gaku-mk1131'!D23)*('gaku-mk1722'!$C$8-'gaku-mk1722'!$D$8)/('gaku-mk1131'!$C$64-'gaku-mk1131'!$D$64)</f>
        <v>2270.8620573070721</v>
      </c>
      <c r="GC20" s="5">
        <f t="shared" si="47"/>
        <v>9724.6026598759727</v>
      </c>
      <c r="GD20" s="5">
        <f t="shared" si="48"/>
        <v>14353.157418000264</v>
      </c>
      <c r="GE20" s="90">
        <f>+'gaku-mk1131'!H23+('gaku-mk1722'!$H$8-'gaku-mk1131'!$H$64)</f>
        <v>4835.5</v>
      </c>
      <c r="GF20" s="7">
        <f>+'gaku-mk1131'!W23*'gaku-mk1722'!$W$8/'gaku-mk1131'!$W$64</f>
        <v>69579.041494728051</v>
      </c>
      <c r="GG20" s="7">
        <f>+'gaku-mk1131'!M23*'gaku-mk1722'!$M$8/'gaku-mk1131'!$M$64</f>
        <v>41596.103550143875</v>
      </c>
      <c r="GH20" s="7">
        <f>+'gaku-mk1131'!N23*'gaku-mk1722'!$N$8/'gaku-mk1131'!$N$64</f>
        <v>36531.68361785364</v>
      </c>
      <c r="GI20" s="5">
        <f t="shared" si="49"/>
        <v>33974.224113934128</v>
      </c>
      <c r="GJ20" s="7">
        <f>+('gaku-jk1131'!C23-'gaku-jk1131'!D23)*('gaku-jk1722'!$C$8-'gaku-jk1722'!$D$8)/('gaku-jk1131'!$C$64-'gaku-jk1131'!$D$64)</f>
        <v>2410.9406566457524</v>
      </c>
      <c r="GK20" s="5">
        <f t="shared" si="50"/>
        <v>2436.0852348146605</v>
      </c>
      <c r="GL20" s="5">
        <f t="shared" si="51"/>
        <v>17541.583346105584</v>
      </c>
      <c r="GM20" s="90">
        <f>+'gaku-jk1131'!H23+('gaku-jk1722'!$H$8-'gaku-jk1131'!$H$64)</f>
        <v>3902.5</v>
      </c>
      <c r="GN20" s="7">
        <f>+'gaku-jk1131'!Z23*'gaku-jk1722'!$Z$8/'gaku-jk1131'!$Z$64</f>
        <v>77961.177205732485</v>
      </c>
      <c r="GO20" s="7">
        <f>+'gaku-jk1131'!M23*'gaku-jk1722'!$M$8/'gaku-jk1131'!$M$64</f>
        <v>22121.490625624425</v>
      </c>
      <c r="GP20" s="7">
        <f>+'gaku-jk1131'!N23*'gaku-jk1722'!$N$8/'gaku-jk1131'!$N$64</f>
        <v>24563.692239446806</v>
      </c>
      <c r="GQ20" s="9">
        <f t="shared" ca="1" si="16"/>
        <v>126.94792418772565</v>
      </c>
      <c r="GR20" s="7">
        <f t="shared" ca="1" si="17"/>
        <v>94.114285714285728</v>
      </c>
      <c r="GS20" s="9">
        <f t="shared" ca="1" si="18"/>
        <v>400.12710133542805</v>
      </c>
      <c r="GT20" s="9">
        <f t="shared" ca="1" si="19"/>
        <v>81.891052114060955</v>
      </c>
      <c r="GU20" s="7">
        <f t="shared" ca="1" si="20"/>
        <v>148.39983036471585</v>
      </c>
      <c r="GV20" s="7">
        <f t="shared" ca="1" si="20"/>
        <v>90.064579256360076</v>
      </c>
      <c r="GW20" s="7">
        <f t="shared" ca="1" si="20"/>
        <v>191.23865086599815</v>
      </c>
      <c r="GX20" s="7">
        <f t="shared" ca="1" si="20"/>
        <v>153.9083333333333</v>
      </c>
      <c r="GZ20">
        <f ca="1">+OFFSET('def-cy1131'!$C$8,ROUNDDOWN((ROW(Sheet1_OLD!HC20)-ROW(Sheet1_OLD!HC$5))/4,0),0)</f>
        <v>86.4</v>
      </c>
      <c r="HC20">
        <f ca="1">+OFFSET('def-cy1131'!$H$8,ROUNDDOWN((ROW(Sheet1_OLD!HC20)-ROW(Sheet1_OLD!HC$5))/4,0),0)</f>
        <v>155.80000000000001</v>
      </c>
      <c r="HD20">
        <f ca="1">+OFFSET('def-cy1131'!$W$8,ROUNDDOWN((ROW(Sheet1_OLD!HC20)-ROW(Sheet1_OLD!HC$5))/4,0),0)</f>
        <v>87</v>
      </c>
      <c r="HE20">
        <f ca="1">+OFFSET('def-cy1131'!$M$8,ROUNDDOWN((ROW(Sheet1_OLD!HC20)-ROW(Sheet1_OLD!HC$5))/4,0),0)</f>
        <v>159.9</v>
      </c>
      <c r="HF20">
        <f ca="1">+OFFSET('def-cy1131'!$N$8,ROUNDDOWN((ROW(Sheet1_OLD!HC20)-ROW(Sheet1_OLD!HC$5))/4,0),0)</f>
        <v>188.6</v>
      </c>
      <c r="HG20" s="9">
        <f t="shared" ca="1" si="96"/>
        <v>127.85550541516247</v>
      </c>
      <c r="HH20" s="9">
        <f t="shared" ca="1" si="93"/>
        <v>92.371428571428567</v>
      </c>
      <c r="HI20" s="9">
        <f t="shared" ca="1" si="93"/>
        <v>404.23220738413193</v>
      </c>
      <c r="HJ20" s="9">
        <f t="shared" ca="1" si="93"/>
        <v>81.792625368731549</v>
      </c>
      <c r="HK20" s="9">
        <f t="shared" ca="1" si="93"/>
        <v>152.78134011874471</v>
      </c>
      <c r="HL20" s="9">
        <f t="shared" ca="1" si="93"/>
        <v>90.16810176125243</v>
      </c>
      <c r="HM20" s="9">
        <f t="shared" ca="1" si="93"/>
        <v>201.16536007292612</v>
      </c>
      <c r="HN20" s="9">
        <f t="shared" ca="1" si="93"/>
        <v>161.98729674796746</v>
      </c>
      <c r="HO20">
        <f t="shared" ca="1" si="52"/>
        <v>1.5394166931792599E-3</v>
      </c>
      <c r="HP20">
        <f t="shared" ca="1" si="52"/>
        <v>2.7096367851244657E-4</v>
      </c>
      <c r="HQ20">
        <f t="shared" ca="1" si="52"/>
        <v>-1.8543454316632358E-5</v>
      </c>
      <c r="HR20">
        <f t="shared" ca="1" si="52"/>
        <v>6.5627584814826169E-4</v>
      </c>
      <c r="HS20">
        <f t="shared" ca="1" si="52"/>
        <v>1.5349824714853889E-2</v>
      </c>
      <c r="HT20">
        <f t="shared" ca="1" si="52"/>
        <v>8.4528697520862436E-4</v>
      </c>
      <c r="HU20">
        <f t="shared" ca="1" si="52"/>
        <v>1.1873116320778266E-2</v>
      </c>
      <c r="HV20">
        <f t="shared" ca="1" si="53"/>
        <v>-1.9191150409755674E-2</v>
      </c>
      <c r="HW20">
        <f t="shared" ca="1" si="84"/>
        <v>1.132519036660844E-2</v>
      </c>
      <c r="HX20" s="5">
        <f t="shared" ca="1" si="85"/>
        <v>127176.32635351646</v>
      </c>
      <c r="HY20" s="1" t="e">
        <f t="shared" ca="1" si="54"/>
        <v>#DIV/0!</v>
      </c>
      <c r="HZ20" t="e">
        <f t="shared" ca="1" si="86"/>
        <v>#DIV/0!</v>
      </c>
      <c r="IA20" s="5">
        <f t="shared" si="55"/>
        <v>148712.7598288758</v>
      </c>
      <c r="IB20">
        <f t="shared" ca="1" si="56"/>
        <v>116.93431009753637</v>
      </c>
      <c r="ID20" s="112">
        <v>102.553755779325</v>
      </c>
      <c r="IE20" s="112">
        <v>102.36098292423455</v>
      </c>
      <c r="IF20">
        <f t="shared" si="57"/>
        <v>99.517803045738233</v>
      </c>
      <c r="IG20">
        <f t="shared" si="87"/>
        <v>1.7653987341594578E-2</v>
      </c>
      <c r="IH20" s="112">
        <v>0.44309166713543491</v>
      </c>
      <c r="II20">
        <f t="shared" si="88"/>
        <v>2.2139594344449919E-3</v>
      </c>
      <c r="IK20">
        <f>+util!B18</f>
        <v>116.4</v>
      </c>
      <c r="IL20">
        <f t="shared" si="89"/>
        <v>2.4642499298523333E-2</v>
      </c>
      <c r="IM20">
        <f t="shared" si="90"/>
        <v>1.4785499579113999E-2</v>
      </c>
      <c r="IO20" s="5">
        <f t="shared" si="58"/>
        <v>81749.823484325345</v>
      </c>
      <c r="IP20" s="1">
        <f t="shared" si="59"/>
        <v>3.3952420499214493</v>
      </c>
      <c r="IQ20" s="5">
        <f t="shared" ca="1" si="60"/>
        <v>69910.89562690095</v>
      </c>
      <c r="IR20" s="1" t="e">
        <f t="shared" ca="1" si="61"/>
        <v>#DIV/0!</v>
      </c>
      <c r="IS20" t="e">
        <f t="shared" ca="1" si="91"/>
        <v>#DIV/0!</v>
      </c>
    </row>
    <row r="21" spans="1:253" x14ac:dyDescent="0.15">
      <c r="A21" t="s">
        <v>260</v>
      </c>
      <c r="B21" s="7">
        <f>+'gaku-mk1131'!B24*'gaku-mk1722'!$B$8/'gaku-mk1131'!$B$64</f>
        <v>303591.32439725799</v>
      </c>
      <c r="C21" s="7">
        <f>+'kgaku-mk1131'!B25*'kgaku-mk1722'!B$9/'kgaku-mk1131'!B$65</f>
        <v>162429.91969091989</v>
      </c>
      <c r="D21" s="7">
        <f>+'kgaku-mk1131'!C25*'kgaku-mk1722'!C$9/'kgaku-mk1131'!C$65</f>
        <v>598.99239117704474</v>
      </c>
      <c r="E21" s="7">
        <f>+'kgaku-mk1131'!D25*'kgaku-mk1722'!D$9/'kgaku-mk1131'!D$65</f>
        <v>147.54176470588234</v>
      </c>
      <c r="F21" s="7">
        <f>+'kgaku-mk1131'!F25*'kgaku-mk1722'!F$9/'kgaku-mk1131'!F$65</f>
        <v>9653.6852839654475</v>
      </c>
      <c r="G21" s="7">
        <f>+'kgaku-mk1131'!G25*'kgaku-mk1722'!G$9/'kgaku-mk1131'!G$65</f>
        <v>15261.984802268316</v>
      </c>
      <c r="H21" s="7">
        <f>+'kgaku-mk1131'!H25*'kgaku-mk1722'!H$9/'kgaku-mk1131'!H$65</f>
        <v>57831.845343651417</v>
      </c>
      <c r="I21" s="7">
        <f>+'kgaku-mk1131'!I25*'kgaku-mk1722'!I$9/'kgaku-mk1131'!I$65</f>
        <v>78822.717666252225</v>
      </c>
      <c r="J21" s="7">
        <f>+'gaku-mk1131'!F24*'gaku-mk1722'!$F$8/'gaku-mk1131'!$F$64</f>
        <v>14438.081259919325</v>
      </c>
      <c r="K21" s="7">
        <f>+'gaku-mk1131'!G24*'gaku-mk1722'!$G$8/'gaku-mk1131'!$G$64</f>
        <v>44506.913015401318</v>
      </c>
      <c r="L21" s="7">
        <f>+'gaku-jk1131'!B24*'gaku-jk1722'!$B$8/'gaku-jk1131'!$B$64</f>
        <v>293592.64273918595</v>
      </c>
      <c r="M21" s="7">
        <f>+'kgaku-jk1131'!B25*'kgaku-jk1722'!$B$9/'kgaku-jk1131'!$B$65</f>
        <v>170257.33847757196</v>
      </c>
      <c r="N21" s="7">
        <f>+'kgaku-jk1131'!C25*'kgaku-jk1722'!C$9/'kgaku-jk1131'!C$65</f>
        <v>611.09906703856882</v>
      </c>
      <c r="O21" s="7">
        <f>+'kgaku-jk1131'!D25*'kgaku-jk1722'!D$9/'kgaku-jk1131'!D$65</f>
        <v>166.3693094629156</v>
      </c>
      <c r="P21" s="7">
        <f>+'kgaku-jk1131'!F25*'kgaku-jk1722'!F$9/'kgaku-jk1131'!F$65</f>
        <v>2429.2436867163246</v>
      </c>
      <c r="Q21" s="7">
        <f>+'kgaku-jk1131'!G25*'kgaku-jk1722'!G$9/'kgaku-jk1131'!G$65</f>
        <v>15600.68302108488</v>
      </c>
      <c r="R21" s="7">
        <f>+'kgaku-jk1131'!H25*'kgaku-jk1722'!H$9/'kgaku-jk1131'!H$65</f>
        <v>64777.492329338333</v>
      </c>
      <c r="S21" s="7">
        <f>+'kgaku-jk1131'!I25*'kgaku-jk1722'!I$9/'kgaku-jk1131'!I$65</f>
        <v>101827.32956662368</v>
      </c>
      <c r="T21" s="7">
        <f>+'gaku-jk1131'!F24*'gaku-jk1722'!$F$8/'gaku-jk1131'!$F$64</f>
        <v>17559.470325987186</v>
      </c>
      <c r="U21" s="7">
        <f>+'gaku-jk1131'!G24*'gaku-jk1722'!$G$8/'gaku-jk1131'!$G$64</f>
        <v>35319.907861310385</v>
      </c>
      <c r="V21" s="8">
        <f t="shared" si="0"/>
        <v>103.40563086485597</v>
      </c>
      <c r="W21" s="8">
        <f t="shared" si="0"/>
        <v>95.402595355569247</v>
      </c>
      <c r="X21" s="8">
        <f t="shared" si="0"/>
        <v>98.018868541201684</v>
      </c>
      <c r="Y21" s="8">
        <f t="shared" si="0"/>
        <v>88.683282500953112</v>
      </c>
      <c r="Z21" s="8">
        <f t="shared" si="0"/>
        <v>397.39468447542203</v>
      </c>
      <c r="AA21" s="8">
        <f t="shared" si="0"/>
        <v>97.828952627530469</v>
      </c>
      <c r="AB21" s="8">
        <f t="shared" si="0"/>
        <v>89.277684677303924</v>
      </c>
      <c r="AC21" s="8">
        <f t="shared" si="0"/>
        <v>77.408214476134347</v>
      </c>
      <c r="AD21" s="8">
        <f t="shared" si="0"/>
        <v>82.223899650046093</v>
      </c>
      <c r="AE21" s="8">
        <f t="shared" si="0"/>
        <v>126.01084122349715</v>
      </c>
      <c r="AF21" s="11">
        <f t="shared" ca="1" si="1"/>
        <v>96.292857142857144</v>
      </c>
      <c r="AG21" s="11">
        <f t="shared" ca="1" si="1"/>
        <v>100.5567367119901</v>
      </c>
      <c r="AH21" s="11">
        <f t="shared" ca="1" si="1"/>
        <v>88.944612286002027</v>
      </c>
      <c r="AI21" s="11">
        <f t="shared" ca="1" si="1"/>
        <v>395.5390416339356</v>
      </c>
      <c r="AJ21" s="11">
        <f t="shared" ca="1" si="1"/>
        <v>98.508471275559884</v>
      </c>
      <c r="AK21" s="11">
        <f t="shared" ca="1" si="1"/>
        <v>89.793465346534646</v>
      </c>
      <c r="AL21" s="11">
        <f t="shared" ca="1" si="1"/>
        <v>78.340767634854771</v>
      </c>
      <c r="AM21" s="11">
        <f t="shared" ca="1" si="1"/>
        <v>83.170599803343151</v>
      </c>
      <c r="AN21" s="11">
        <f t="shared" ca="1" si="1"/>
        <v>126.60758122743681</v>
      </c>
      <c r="AO21" s="9">
        <f ca="1">+OFFSET('kdef-cy1131'!B$9,ROUNDDOWN((ROW(Sheet1_OLD!AO21)-ROW(Sheet1_OLD!AO$5))/4,0),0)</f>
        <v>88.4</v>
      </c>
      <c r="AP21" s="9">
        <f ca="1">+OFFSET('kdef-cy1131'!C$9,ROUNDDOWN((ROW(Sheet1_OLD!AP21)-ROW(Sheet1_OLD!AP$5))/4,0),0)</f>
        <v>121.6</v>
      </c>
      <c r="AQ21" s="9">
        <f ca="1">+OFFSET('kdef-cy1131'!D$9,ROUNDDOWN((ROW(Sheet1_OLD!AQ21)-ROW(Sheet1_OLD!AQ$5))/4,0),0)</f>
        <v>86</v>
      </c>
      <c r="AR21" s="9">
        <f ca="1">+OFFSET('kdef-cy1131'!F$9,ROUNDDOWN((ROW(Sheet1_OLD!AR21)-ROW(Sheet1_OLD!AR$5))/4,0),0)</f>
        <v>163.80000000000001</v>
      </c>
      <c r="AS21" s="9">
        <f ca="1">+OFFSET('kdef-cy1131'!G$9,ROUNDDOWN((ROW(Sheet1_OLD!AS21)-ROW(Sheet1_OLD!AS$5))/4,0),0)</f>
        <v>88.9</v>
      </c>
      <c r="AT21" s="9">
        <f ca="1">+OFFSET('kdef-cy1131'!H$9,ROUNDDOWN((ROW(Sheet1_OLD!AT21)-ROW(Sheet1_OLD!AT$5))/4,0),0)</f>
        <v>93.4</v>
      </c>
      <c r="AU21" s="9">
        <f ca="1">+OFFSET('kdef-cy1131'!I$9,ROUNDDOWN((ROW(Sheet1_OLD!AU21)-ROW(Sheet1_OLD!AU$5))/4,0),0)</f>
        <v>75.900000000000006</v>
      </c>
      <c r="AV21" s="9">
        <f ca="1">+OFFSET('def-cy1131'!$F$8,ROUNDDOWN((ROW(Sheet1_OLD!AV21)-ROW(Sheet1_OLD!AV$5))/4,0),0)</f>
        <v>84.5</v>
      </c>
      <c r="AW21" s="9">
        <f ca="1">+OFFSET('def-cy1131'!$G$8,ROUNDDOWN((ROW(Sheet1_OLD!AW21)-ROW(Sheet1_OLD!AW$5))/4,0),0)</f>
        <v>111.6</v>
      </c>
      <c r="AX21" s="9">
        <f t="shared" ca="1" si="94"/>
        <v>94.223214285714278</v>
      </c>
      <c r="AY21" s="9">
        <f t="shared" ca="1" si="92"/>
        <v>97.000865265760197</v>
      </c>
      <c r="AZ21" s="9">
        <f t="shared" ca="1" si="92"/>
        <v>86.97955689828801</v>
      </c>
      <c r="BA21" s="9">
        <f t="shared" ca="1" si="92"/>
        <v>400.12710133542805</v>
      </c>
      <c r="BB21" s="9">
        <f t="shared" ca="1" si="92"/>
        <v>96.846348588120748</v>
      </c>
      <c r="BC21" s="9">
        <f t="shared" ca="1" si="92"/>
        <v>87.486138613861385</v>
      </c>
      <c r="BD21" s="9">
        <f t="shared" ca="1" si="92"/>
        <v>76.482883817427378</v>
      </c>
      <c r="BE21" s="9">
        <f t="shared" ca="1" si="92"/>
        <v>81.891052114060955</v>
      </c>
      <c r="BF21" s="9">
        <f t="shared" ca="1" si="92"/>
        <v>126.94792418772565</v>
      </c>
      <c r="BG21">
        <f t="shared" ca="1" si="62"/>
        <v>2.3914586909527176E-4</v>
      </c>
      <c r="BH21">
        <f t="shared" ca="1" si="63"/>
        <v>-6.3856726427976535E-5</v>
      </c>
      <c r="BI21">
        <f t="shared" ca="1" si="64"/>
        <v>8.0841722524216321E-4</v>
      </c>
      <c r="BJ21">
        <f t="shared" ca="1" si="64"/>
        <v>5.2100831015630018E-3</v>
      </c>
      <c r="BK21">
        <f t="shared" ca="1" si="64"/>
        <v>2.5167923020493221E-3</v>
      </c>
      <c r="BL21" s="13">
        <f t="shared" ca="1" si="65"/>
        <v>8.7105817715217825E-3</v>
      </c>
      <c r="BM21">
        <f t="shared" ca="1" si="66"/>
        <v>-1.1353021845951299E-3</v>
      </c>
      <c r="BN21">
        <f t="shared" ca="1" si="22"/>
        <v>6.0748084788507441E-4</v>
      </c>
      <c r="BO21" s="13">
        <f t="shared" ca="1" si="23"/>
        <v>-5.2782133671005549E-4</v>
      </c>
      <c r="BP21">
        <f t="shared" ca="1" si="67"/>
        <v>2.5405515423340155E-2</v>
      </c>
      <c r="BQ21">
        <f t="shared" ca="1" si="68"/>
        <v>-4.0710998258737069E-4</v>
      </c>
      <c r="BR21">
        <f t="shared" ca="1" si="69"/>
        <v>2.1783761254088465E-4</v>
      </c>
      <c r="BS21" s="13">
        <f t="shared" ca="1" si="70"/>
        <v>2.5216243053293667E-2</v>
      </c>
      <c r="BT21" s="5">
        <f t="shared" si="24"/>
        <v>35319.907861310385</v>
      </c>
      <c r="BU21" s="5">
        <f t="shared" ca="1" si="25"/>
        <v>184993.77548347306</v>
      </c>
      <c r="BV21" s="5">
        <f t="shared" ca="1" si="26"/>
        <v>16639.321824134182</v>
      </c>
      <c r="BW21" s="5">
        <f t="shared" ca="1" si="71"/>
        <v>50759.042680063751</v>
      </c>
      <c r="BX21" s="5">
        <f t="shared" si="27"/>
        <v>44506.913015401318</v>
      </c>
      <c r="BY21" s="5">
        <f t="shared" si="28"/>
        <v>152367.99843864315</v>
      </c>
      <c r="BZ21" s="5">
        <f t="shared" si="29"/>
        <v>24091.766543884773</v>
      </c>
      <c r="CA21" s="5">
        <f t="shared" si="30"/>
        <v>68598.679559286087</v>
      </c>
      <c r="CB21" s="9">
        <f t="shared" ref="CB21:CE84" si="97">+BX21/BT21*100</f>
        <v>126.01084122349715</v>
      </c>
      <c r="CC21" s="9">
        <f t="shared" ca="1" si="97"/>
        <v>82.36385145415629</v>
      </c>
      <c r="CD21" s="9">
        <f t="shared" ca="1" si="97"/>
        <v>144.78815181602735</v>
      </c>
      <c r="CE21" s="9">
        <f t="shared" ca="1" si="97"/>
        <v>135.14573155302844</v>
      </c>
      <c r="CF21" s="5"/>
      <c r="CG21" s="5">
        <f t="shared" si="31"/>
        <v>83.430211685951164</v>
      </c>
      <c r="CH21" s="5">
        <f t="shared" ca="1" si="72"/>
        <v>82.36385145415629</v>
      </c>
      <c r="CI21" s="5">
        <f t="shared" si="32"/>
        <v>120.52684594203326</v>
      </c>
      <c r="CJ21" s="5">
        <f t="shared" ca="1" si="73"/>
        <v>144.78815181602735</v>
      </c>
      <c r="CK21" s="5">
        <f t="shared" si="74"/>
        <v>124.02890767292175</v>
      </c>
      <c r="CL21" s="5">
        <f t="shared" ca="1" si="75"/>
        <v>135.14573155302844</v>
      </c>
      <c r="CM21" s="5"/>
      <c r="CN21" s="1" t="e">
        <f t="shared" si="4"/>
        <v>#DIV/0!</v>
      </c>
      <c r="CO21" s="1" t="e">
        <f t="shared" ref="CO21:CR36" si="98">+BT21/$FW41</f>
        <v>#DIV/0!</v>
      </c>
      <c r="CP21" s="1" t="e">
        <f t="shared" ca="1" si="98"/>
        <v>#DIV/0!</v>
      </c>
      <c r="CQ21" s="1" t="e">
        <f t="shared" ca="1" si="98"/>
        <v>#DIV/0!</v>
      </c>
      <c r="CR21" s="1" t="e">
        <f t="shared" ca="1" si="98"/>
        <v>#DIV/0!</v>
      </c>
      <c r="CS21" s="83" t="e">
        <f t="shared" si="76"/>
        <v>#DIV/0!</v>
      </c>
      <c r="CT21" s="83" t="e">
        <f t="shared" si="76"/>
        <v>#DIV/0!</v>
      </c>
      <c r="CU21" s="83" t="e">
        <f t="shared" ca="1" si="33"/>
        <v>#DIV/0!</v>
      </c>
      <c r="CV21" s="83" t="e">
        <f t="shared" ca="1" si="33"/>
        <v>#DIV/0!</v>
      </c>
      <c r="CW21" s="83" t="e">
        <f t="shared" ca="1" si="33"/>
        <v>#DIV/0!</v>
      </c>
      <c r="CX21" s="83">
        <f t="shared" si="77"/>
        <v>5.8941024345551931E-3</v>
      </c>
      <c r="CY21" s="83">
        <f t="shared" si="34"/>
        <v>-1.7263431268601985E-3</v>
      </c>
      <c r="CZ21" s="83">
        <f t="shared" ca="1" si="34"/>
        <v>6.9635589484553315E-3</v>
      </c>
      <c r="DA21" s="83">
        <f t="shared" ca="1" si="34"/>
        <v>1.1095095333159357E-3</v>
      </c>
      <c r="DB21" s="83">
        <f t="shared" ca="1" si="34"/>
        <v>-7.6955047061483403E-4</v>
      </c>
      <c r="DC21" s="5"/>
      <c r="DD21" s="86">
        <f t="shared" si="78"/>
        <v>1996</v>
      </c>
      <c r="DE21" s="5"/>
      <c r="DF21" s="5"/>
      <c r="DG21" s="5"/>
      <c r="DH21" s="5"/>
      <c r="DI21" s="117">
        <v>438816.6</v>
      </c>
      <c r="DJ21" s="118">
        <v>22078.799999999999</v>
      </c>
      <c r="DK21" s="5">
        <v>251349.1</v>
      </c>
      <c r="DL21" s="5">
        <v>14227.6</v>
      </c>
      <c r="DM21" s="90">
        <f t="shared" si="35"/>
        <v>500691.3460137581</v>
      </c>
      <c r="DN21" s="90">
        <f t="shared" si="35"/>
        <v>10821.244381657854</v>
      </c>
      <c r="DO21" s="90">
        <f t="shared" si="35"/>
        <v>388579.619573078</v>
      </c>
      <c r="DP21" s="90">
        <f t="shared" si="35"/>
        <v>8657.8566420015304</v>
      </c>
      <c r="DQ21" s="7">
        <f t="shared" si="79"/>
        <v>908750.06661049556</v>
      </c>
      <c r="DR21">
        <v>99488.8</v>
      </c>
      <c r="DS21">
        <v>27129.5</v>
      </c>
      <c r="DT21">
        <v>72359.3</v>
      </c>
      <c r="DU21">
        <v>100699</v>
      </c>
      <c r="DV21">
        <v>27139.200000000001</v>
      </c>
      <c r="DW21">
        <v>73559.8</v>
      </c>
      <c r="DX21" s="5">
        <f t="shared" si="36"/>
        <v>759481.82976092515</v>
      </c>
      <c r="DY21" s="9">
        <f ca="1">+AVERAGE(OFFSET($CE$5,(ROW(DY21)-ROW($DY$5))*4,0):OFFSET($CE$5,(ROW(DY21)-ROW($DY$5))*4+3,0))</f>
        <v>129.18993800147231</v>
      </c>
      <c r="DZ21" s="102">
        <f>+'def-cy1722'!B10</f>
        <v>116.7</v>
      </c>
      <c r="EA21" s="101">
        <f>+'def-cy1131'!B24</f>
        <v>102.6</v>
      </c>
      <c r="EB21" s="5">
        <f t="shared" ca="1" si="37"/>
        <v>587880.01721331407</v>
      </c>
      <c r="EF21" s="90">
        <f t="shared" si="8"/>
        <v>44506.913015401318</v>
      </c>
      <c r="EG21" s="1">
        <f>+'gaku-mk1131'!G24</f>
        <v>43454.8</v>
      </c>
      <c r="EH21" s="5">
        <f t="shared" ca="1" si="38"/>
        <v>8233.1333191122121</v>
      </c>
      <c r="EI21" s="90">
        <f ca="1">+OFFSET($EB$6,(ROW(EI21)-ROW($EI$9))/4,0)</f>
        <v>294844.21734087018</v>
      </c>
      <c r="EJ21" s="7">
        <f ca="1">+EJ20+$EH20</f>
        <v>320069.04642038321</v>
      </c>
      <c r="EK21" s="7">
        <f ca="1">+EK20+EH20-(EJ21-EI21)/4</f>
        <v>294844.21734087029</v>
      </c>
      <c r="EL21" s="5">
        <f t="shared" ca="1" si="39"/>
        <v>5725.666666666667</v>
      </c>
      <c r="EM21" s="92">
        <f t="shared" ca="1" si="40"/>
        <v>122.94256619144601</v>
      </c>
      <c r="EN21">
        <f t="shared" ca="1" si="9"/>
        <v>0.57052370339990577</v>
      </c>
      <c r="EO21">
        <f t="shared" ca="1" si="41"/>
        <v>5.2592770755295537E-3</v>
      </c>
      <c r="EQ21" s="12">
        <f>+call!B59*call!$C$65/call!$B$65</f>
        <v>6.3133616164146611</v>
      </c>
      <c r="ES21" s="7" t="e">
        <f>+fof!#REF!*fof!$B$138/fof!#REF!/10</f>
        <v>#REF!</v>
      </c>
      <c r="ET21" s="7" t="e">
        <f>+fof!#REF!*fof!$C$138/fof!#REF!/10</f>
        <v>#REF!</v>
      </c>
      <c r="EU21" s="7">
        <f ca="1">+AVERAGE(OFFSET(jikasougaku!$BF$287,(ROW(Sheet1_OLD!EU21)-ROW(Sheet1_OLD!$EU$5))*3,0):OFFSET(jikasougaku!$BF$287,(ROW(Sheet1_OLD!EU21)-ROW(Sheet1_OLD!$EU$5))*3+2,0))/1000</f>
        <v>29013.922666666669</v>
      </c>
      <c r="EV21" s="7">
        <f ca="1">+AVERAGE(OFFSET(jikasougaku!$BR$287,(ROW(Sheet1_OLD!EV21)-ROW(Sheet1_OLD!$EV$5))*3,0):OFFSET(jikasougaku!$BR$287,(ROW(Sheet1_OLD!EV21)-ROW(Sheet1_OLD!$EV$5))*3+2,0))/1000</f>
        <v>133254.59599999999</v>
      </c>
      <c r="EW21" s="7" t="e">
        <f ca="1">+AVERAGE(OFFSET(jikasougaku!$BH$287,(ROW(Sheet1_OLD!EW21)-ROW(Sheet1_OLD!EW$5))*3,0):OFFSET(jikasougaku!$BH$287,(ROW(Sheet1_OLD!EW21)-ROW(Sheet1_OLD!EW$5))*3+2,0))/1000</f>
        <v>#DIV/0!</v>
      </c>
      <c r="EX21" s="7" t="e">
        <f ca="1">+AVERAGE(OFFSET(jikasougaku!$BJ$287,(ROW(Sheet1_OLD!EX21)-ROW(Sheet1_OLD!EX$5))*3,0):OFFSET(jikasougaku!$BJ$287,(ROW(Sheet1_OLD!EX21)-ROW(Sheet1_OLD!EX$5))*3+2,0))/1000</f>
        <v>#DIV/0!</v>
      </c>
      <c r="EY21" s="7" t="e">
        <f ca="1">+AVERAGE(OFFSET(jikasougaku!$BL$287,(ROW(Sheet1_OLD!EY21)-ROW(Sheet1_OLD!EY$5))*3,0):OFFSET(jikasougaku!$BL$287,(ROW(Sheet1_OLD!EY21)-ROW(Sheet1_OLD!EY$5))*3+2,0))/1000</f>
        <v>#DIV/0!</v>
      </c>
      <c r="EZ21" s="4">
        <f t="shared" ca="1" si="10"/>
        <v>23904.292302834707</v>
      </c>
      <c r="FA21" s="64">
        <f t="shared" ca="1" si="42"/>
        <v>104240.67333333332</v>
      </c>
      <c r="FB21" s="7" t="e">
        <f t="shared" ca="1" si="11"/>
        <v>#REF!</v>
      </c>
      <c r="FC21" s="7" t="e">
        <f t="shared" ca="1" si="12"/>
        <v>#REF!</v>
      </c>
      <c r="FD21" s="1" t="e">
        <f t="shared" ref="FD21:FE36" ca="1" si="99">+FB21/$FW41</f>
        <v>#REF!</v>
      </c>
      <c r="FE21" s="1" t="e">
        <f t="shared" ca="1" si="99"/>
        <v>#REF!</v>
      </c>
      <c r="FF21" t="e">
        <f t="shared" ca="1" si="43"/>
        <v>#REF!</v>
      </c>
      <c r="FG21" t="e">
        <f t="shared" ca="1" si="43"/>
        <v>#REF!</v>
      </c>
      <c r="FH21" s="83" t="e">
        <f t="shared" ca="1" si="80"/>
        <v>#REF!</v>
      </c>
      <c r="FI21" s="83" t="e">
        <f t="shared" ca="1" si="80"/>
        <v>#REF!</v>
      </c>
      <c r="FK21" s="7">
        <f>+kshotoku1631!$E25*kshotoku1722!$E$9/kshotoku1631!$E$65</f>
        <v>157099.47762045646</v>
      </c>
      <c r="FL21" s="72">
        <f t="shared" ca="1" si="44"/>
        <v>0.22317544328342481</v>
      </c>
      <c r="FM21">
        <f t="shared" ca="1" si="81"/>
        <v>1.1158585521879935E-2</v>
      </c>
      <c r="FO21" s="73">
        <f t="shared" ca="1" si="14"/>
        <v>122.94256619144601</v>
      </c>
      <c r="FP21" s="72">
        <f ca="1">+AVERAGE(OFFSET(Maikin30!$F$20,ROUNDDOWN((ROW(FP21)-ROW(FP$5))/4,0),MOD(ROW(FP21)-ROW(FP$5),4)*3):OFFSET(Maikin30!$F$20,ROUNDDOWN((ROW(FP21)-ROW(FP$5))/4,0),MOD(ROW(FP21)-ROW(FP$5),4)*3+2))</f>
        <v>117.89999999999999</v>
      </c>
      <c r="FQ21" s="5">
        <f ca="1">+AVERAGE(OFFSET(Rocho!$J$66,(ROW(FQ21)-ROW($FQ$5))*3,0):OFFSET(Rocho!$J$66,(ROW(FQ21)-ROW($FQ$5))*3+2,0))</f>
        <v>5725.666666666667</v>
      </c>
      <c r="FR21" s="72" t="e">
        <f t="shared" ca="1" si="45"/>
        <v>#DIV/0!</v>
      </c>
      <c r="FS21" t="e">
        <f t="shared" ca="1" si="82"/>
        <v>#DIV/0!</v>
      </c>
      <c r="FT21" s="72"/>
      <c r="FU21" s="85" t="s">
        <v>717</v>
      </c>
      <c r="FV21" s="78">
        <f ca="1">+AVERAGE(OFFSET(Rocho!$E$6,(ROW(FV21)-ROW($FV$5))*3,0):OFFSET(Rocho!$E$6,(ROW(FV21)-ROW($FV$5))*3+2,0))/10000</f>
        <v>8785.6666666666679</v>
      </c>
      <c r="FW21" s="82">
        <f>+Rocho!AA22</f>
        <v>0</v>
      </c>
      <c r="FX21" t="e">
        <f t="shared" si="83"/>
        <v>#DIV/0!</v>
      </c>
      <c r="FZ21" s="94">
        <f t="shared" si="15"/>
        <v>151581.08053572572</v>
      </c>
      <c r="GA21" s="5">
        <f t="shared" si="46"/>
        <v>44506.913015401318</v>
      </c>
      <c r="GB21" s="7">
        <f>+('gaku-mk1131'!C24-'gaku-mk1131'!D24)*('gaku-mk1722'!$C$8-'gaku-mk1722'!$D$8)/('gaku-mk1131'!$C$64-'gaku-mk1131'!$D$64)</f>
        <v>2312.5874651339896</v>
      </c>
      <c r="GC21" s="5">
        <f t="shared" si="47"/>
        <v>9653.6852839654475</v>
      </c>
      <c r="GD21" s="5">
        <f t="shared" si="48"/>
        <v>14438.081259919325</v>
      </c>
      <c r="GE21" s="90">
        <f>+'gaku-mk1131'!H24+('gaku-mk1722'!$H$8-'gaku-mk1131'!$H$64)</f>
        <v>3511.3</v>
      </c>
      <c r="GF21" s="7">
        <f>+'gaku-mk1131'!W24*'gaku-mk1722'!$W$8/'gaku-mk1131'!$W$64</f>
        <v>70491.654035628031</v>
      </c>
      <c r="GG21" s="7">
        <f>+'gaku-mk1131'!M24*'gaku-mk1722'!$M$8/'gaku-mk1131'!$M$64</f>
        <v>43726.124621210402</v>
      </c>
      <c r="GH21" s="7">
        <f>+'gaku-mk1131'!N24*'gaku-mk1722'!$N$8/'gaku-mk1131'!$N$64</f>
        <v>37059.265145532816</v>
      </c>
      <c r="GI21" s="5">
        <f t="shared" si="49"/>
        <v>35319.907861310385</v>
      </c>
      <c r="GJ21" s="7">
        <f>+('gaku-jk1131'!C24-'gaku-jk1131'!D24)*('gaku-jk1722'!$C$8-'gaku-jk1722'!$D$8)/('gaku-jk1131'!$C$64-'gaku-jk1131'!$D$64)</f>
        <v>2442.1776114669883</v>
      </c>
      <c r="GK21" s="5">
        <f t="shared" si="50"/>
        <v>2429.2436867163246</v>
      </c>
      <c r="GL21" s="5">
        <f t="shared" si="51"/>
        <v>17559.470325987186</v>
      </c>
      <c r="GM21" s="90">
        <f>+'gaku-jk1131'!H24+('gaku-jk1722'!$H$8-'gaku-jk1131'!$H$64)</f>
        <v>3297.1000000000004</v>
      </c>
      <c r="GN21" s="7">
        <f>+'gaku-jk1131'!Z24*'gaku-jk1722'!$Z$8/'gaku-jk1131'!$Z$64</f>
        <v>78509.009587522291</v>
      </c>
      <c r="GO21" s="7">
        <f>+'gaku-jk1131'!M24*'gaku-jk1722'!$M$8/'gaku-jk1131'!$M$64</f>
        <v>23144.08767189812</v>
      </c>
      <c r="GP21" s="7">
        <f>+'gaku-jk1131'!N24*'gaku-jk1722'!$N$8/'gaku-jk1131'!$N$64</f>
        <v>25262.716722610334</v>
      </c>
      <c r="GQ21" s="9">
        <f t="shared" ca="1" si="16"/>
        <v>126.60758122743681</v>
      </c>
      <c r="GR21" s="7">
        <f t="shared" ca="1" si="17"/>
        <v>96.183928571428581</v>
      </c>
      <c r="GS21" s="9">
        <f t="shared" ca="1" si="18"/>
        <v>395.5390416339356</v>
      </c>
      <c r="GT21" s="9">
        <f t="shared" ca="1" si="19"/>
        <v>83.170599803343151</v>
      </c>
      <c r="GU21" s="7">
        <f t="shared" ca="1" si="20"/>
        <v>146.30432569974553</v>
      </c>
      <c r="GV21" s="7">
        <f t="shared" ca="1" si="20"/>
        <v>91.410371819960858</v>
      </c>
      <c r="GW21" s="7">
        <f t="shared" ca="1" si="20"/>
        <v>190.4014585232452</v>
      </c>
      <c r="GX21" s="7">
        <f t="shared" ca="1" si="20"/>
        <v>149.82804878048779</v>
      </c>
      <c r="GZ21">
        <f ca="1">+OFFSET('def-cy1131'!$C$8,ROUNDDOWN((ROW(Sheet1_OLD!HC21)-ROW(Sheet1_OLD!HC$5))/4,0),0)</f>
        <v>88.3</v>
      </c>
      <c r="HC21">
        <f ca="1">+OFFSET('def-cy1131'!$H$8,ROUNDDOWN((ROW(Sheet1_OLD!HC21)-ROW(Sheet1_OLD!HC$5))/4,0),0)</f>
        <v>153.6</v>
      </c>
      <c r="HD21">
        <f ca="1">+OFFSET('def-cy1131'!$W$8,ROUNDDOWN((ROW(Sheet1_OLD!HC21)-ROW(Sheet1_OLD!HC$5))/4,0),0)</f>
        <v>88.3</v>
      </c>
      <c r="HE21">
        <f ca="1">+OFFSET('def-cy1131'!$M$8,ROUNDDOWN((ROW(Sheet1_OLD!HC21)-ROW(Sheet1_OLD!HC$5))/4,0),0)</f>
        <v>159.19999999999999</v>
      </c>
      <c r="HF21">
        <f ca="1">+OFFSET('def-cy1131'!$N$8,ROUNDDOWN((ROW(Sheet1_OLD!HC21)-ROW(Sheet1_OLD!HC$5))/4,0),0)</f>
        <v>183.6</v>
      </c>
      <c r="HG21" s="9">
        <f t="shared" ca="1" si="96"/>
        <v>126.94792418772565</v>
      </c>
      <c r="HH21" s="9">
        <f t="shared" ca="1" si="93"/>
        <v>94.114285714285728</v>
      </c>
      <c r="HI21" s="9">
        <f t="shared" ca="1" si="93"/>
        <v>400.12710133542805</v>
      </c>
      <c r="HJ21" s="9">
        <f t="shared" ca="1" si="93"/>
        <v>81.891052114060955</v>
      </c>
      <c r="HK21" s="9">
        <f t="shared" ca="1" si="93"/>
        <v>148.39983036471585</v>
      </c>
      <c r="HL21" s="9">
        <f t="shared" ca="1" si="93"/>
        <v>90.064579256360076</v>
      </c>
      <c r="HM21" s="9">
        <f t="shared" ca="1" si="93"/>
        <v>191.23865086599815</v>
      </c>
      <c r="HN21" s="9">
        <f t="shared" ca="1" si="93"/>
        <v>153.9083333333333</v>
      </c>
      <c r="HO21">
        <f t="shared" ca="1" si="52"/>
        <v>1.13874920353269E-2</v>
      </c>
      <c r="HP21">
        <f t="shared" ca="1" si="52"/>
        <v>1.959673478744079E-4</v>
      </c>
      <c r="HQ21">
        <f t="shared" ca="1" si="52"/>
        <v>-1.8247855266721646E-4</v>
      </c>
      <c r="HR21">
        <f t="shared" ca="1" si="52"/>
        <v>9.7641163206828351E-5</v>
      </c>
      <c r="HS21">
        <f t="shared" ca="1" si="52"/>
        <v>-5.9887377610887893E-3</v>
      </c>
      <c r="HT21">
        <f t="shared" ca="1" si="52"/>
        <v>3.2889797462449365E-3</v>
      </c>
      <c r="HU21">
        <f t="shared" ca="1" si="52"/>
        <v>1.3035859780651192E-2</v>
      </c>
      <c r="HV21">
        <f t="shared" ca="1" si="53"/>
        <v>-7.1715659658010888E-3</v>
      </c>
      <c r="HW21">
        <f t="shared" ca="1" si="84"/>
        <v>1.4663157793747168E-2</v>
      </c>
      <c r="HX21" s="5">
        <f t="shared" ca="1" si="85"/>
        <v>129041.13289446717</v>
      </c>
      <c r="HY21" s="1" t="e">
        <f t="shared" ca="1" si="54"/>
        <v>#DIV/0!</v>
      </c>
      <c r="HZ21" t="e">
        <f t="shared" ca="1" si="86"/>
        <v>#DIV/0!</v>
      </c>
      <c r="IA21" s="5">
        <f t="shared" si="55"/>
        <v>151581.08053572572</v>
      </c>
      <c r="IB21">
        <f t="shared" ca="1" si="56"/>
        <v>117.46725802515408</v>
      </c>
      <c r="ID21" s="112">
        <v>102.86794155216774</v>
      </c>
      <c r="IE21" s="112">
        <v>103.23151107488604</v>
      </c>
      <c r="IF21">
        <f t="shared" si="57"/>
        <v>100.91050344692876</v>
      </c>
      <c r="IG21">
        <f t="shared" si="87"/>
        <v>1.3897466290594067E-2</v>
      </c>
      <c r="IH21" s="112">
        <v>0.44685993663169404</v>
      </c>
      <c r="II21">
        <f t="shared" si="88"/>
        <v>8.46853244767223E-3</v>
      </c>
      <c r="IK21">
        <f>+util!B19</f>
        <v>118.633333333333</v>
      </c>
      <c r="IL21">
        <f t="shared" si="89"/>
        <v>1.9004968550696954E-2</v>
      </c>
      <c r="IM21">
        <f t="shared" si="90"/>
        <v>1.1402981130418172E-2</v>
      </c>
      <c r="IO21" s="5">
        <f t="shared" si="58"/>
        <v>82982.400976439603</v>
      </c>
      <c r="IP21" s="1">
        <f t="shared" si="59"/>
        <v>3.4444298978774173</v>
      </c>
      <c r="IQ21" s="5">
        <f t="shared" ca="1" si="60"/>
        <v>70643.005013933333</v>
      </c>
      <c r="IR21" s="1" t="e">
        <f t="shared" ca="1" si="61"/>
        <v>#DIV/0!</v>
      </c>
      <c r="IS21" t="e">
        <f t="shared" ca="1" si="91"/>
        <v>#DIV/0!</v>
      </c>
    </row>
    <row r="22" spans="1:253" x14ac:dyDescent="0.15">
      <c r="A22" t="s">
        <v>261</v>
      </c>
      <c r="B22" s="7">
        <f>+'gaku-mk1131'!B25*'gaku-mk1722'!$B$8/'gaku-mk1131'!$B$64</f>
        <v>310195.25556454173</v>
      </c>
      <c r="C22" s="7">
        <f>+'kgaku-mk1131'!B26*'kgaku-mk1722'!B$9/'kgaku-mk1131'!B$65</f>
        <v>164337.21529197934</v>
      </c>
      <c r="D22" s="7">
        <f>+'kgaku-mk1131'!C26*'kgaku-mk1722'!C$9/'kgaku-mk1131'!C$65</f>
        <v>552.09618973257852</v>
      </c>
      <c r="E22" s="7">
        <f>+'kgaku-mk1131'!D26*'kgaku-mk1722'!D$9/'kgaku-mk1131'!D$65</f>
        <v>145.55867647058824</v>
      </c>
      <c r="F22" s="7">
        <f>+'kgaku-mk1131'!F26*'kgaku-mk1722'!F$9/'kgaku-mk1131'!F$65</f>
        <v>9741.7111318855168</v>
      </c>
      <c r="G22" s="7">
        <f>+'kgaku-mk1131'!G26*'kgaku-mk1722'!G$9/'kgaku-mk1131'!G$65</f>
        <v>15199.172674725165</v>
      </c>
      <c r="H22" s="7">
        <f>+'kgaku-mk1131'!H26*'kgaku-mk1722'!H$9/'kgaku-mk1131'!H$65</f>
        <v>57583.89144508497</v>
      </c>
      <c r="I22" s="7">
        <f>+'kgaku-mk1131'!I26*'kgaku-mk1722'!I$9/'kgaku-mk1131'!I$65</f>
        <v>81151.193106282808</v>
      </c>
      <c r="J22" s="7">
        <f>+'gaku-mk1131'!F25*'gaku-mk1722'!$F$8/'gaku-mk1131'!$F$64</f>
        <v>14467.280256414495</v>
      </c>
      <c r="K22" s="7">
        <f>+'gaku-mk1131'!G25*'gaku-mk1722'!$G$8/'gaku-mk1131'!$G$64</f>
        <v>45161.28184751053</v>
      </c>
      <c r="L22" s="7">
        <f>+'gaku-jk1131'!B25*'gaku-jk1722'!$B$8/'gaku-jk1131'!$B$64</f>
        <v>298038.88500102086</v>
      </c>
      <c r="M22" s="7">
        <f>+'kgaku-jk1131'!B26*'kgaku-jk1722'!$B$9/'kgaku-jk1131'!$B$65</f>
        <v>171285.02169442017</v>
      </c>
      <c r="N22" s="7">
        <f>+'kgaku-jk1131'!C26*'kgaku-jk1722'!C$9/'kgaku-jk1131'!C$65</f>
        <v>574.04030008656343</v>
      </c>
      <c r="O22" s="7">
        <f>+'kgaku-jk1131'!D26*'kgaku-jk1722'!D$9/'kgaku-jk1131'!D$65</f>
        <v>164.06927292656195</v>
      </c>
      <c r="P22" s="7">
        <f>+'kgaku-jk1131'!F26*'kgaku-jk1722'!F$9/'kgaku-jk1131'!F$65</f>
        <v>2456.0777587020193</v>
      </c>
      <c r="Q22" s="7">
        <f>+'kgaku-jk1131'!G26*'kgaku-jk1722'!G$9/'kgaku-jk1131'!G$65</f>
        <v>15500.065580372237</v>
      </c>
      <c r="R22" s="7">
        <f>+'kgaku-jk1131'!H26*'kgaku-jk1722'!H$9/'kgaku-jk1131'!H$65</f>
        <v>64142.874528754794</v>
      </c>
      <c r="S22" s="7">
        <f>+'kgaku-jk1131'!I26*'kgaku-jk1722'!I$9/'kgaku-jk1131'!I$65</f>
        <v>104010.67325917345</v>
      </c>
      <c r="T22" s="7">
        <f>+'gaku-jk1131'!F25*'gaku-jk1722'!$F$8/'gaku-jk1131'!$F$64</f>
        <v>17409.470740313442</v>
      </c>
      <c r="U22" s="7">
        <f>+'gaku-jk1131'!G25*'gaku-jk1722'!$G$8/'gaku-jk1131'!$G$64</f>
        <v>35777.863063297074</v>
      </c>
      <c r="V22" s="8">
        <f t="shared" si="0"/>
        <v>104.07878675411071</v>
      </c>
      <c r="W22" s="8">
        <f t="shared" si="0"/>
        <v>95.943716307643058</v>
      </c>
      <c r="X22" s="8">
        <f t="shared" si="0"/>
        <v>96.177252650959204</v>
      </c>
      <c r="Y22" s="8">
        <f t="shared" si="0"/>
        <v>88.717816489465932</v>
      </c>
      <c r="Z22" s="8">
        <f t="shared" si="0"/>
        <v>396.63691824780773</v>
      </c>
      <c r="AA22" s="8">
        <f t="shared" si="0"/>
        <v>98.058763660793204</v>
      </c>
      <c r="AB22" s="8">
        <f t="shared" si="0"/>
        <v>89.774416672378038</v>
      </c>
      <c r="AC22" s="8">
        <f t="shared" si="0"/>
        <v>78.021986170660142</v>
      </c>
      <c r="AD22" s="8">
        <f t="shared" si="0"/>
        <v>83.1000578490534</v>
      </c>
      <c r="AE22" s="8">
        <f t="shared" si="0"/>
        <v>126.22688439388514</v>
      </c>
      <c r="AF22" s="11">
        <f t="shared" ca="1" si="1"/>
        <v>96.292857142857144</v>
      </c>
      <c r="AG22" s="11">
        <f t="shared" ca="1" si="1"/>
        <v>100.5567367119901</v>
      </c>
      <c r="AH22" s="11">
        <f t="shared" ca="1" si="1"/>
        <v>88.944612286002027</v>
      </c>
      <c r="AI22" s="11">
        <f t="shared" ca="1" si="1"/>
        <v>395.5390416339356</v>
      </c>
      <c r="AJ22" s="11">
        <f t="shared" ca="1" si="1"/>
        <v>98.508471275559884</v>
      </c>
      <c r="AK22" s="11">
        <f t="shared" ca="1" si="1"/>
        <v>89.793465346534646</v>
      </c>
      <c r="AL22" s="11">
        <f t="shared" ca="1" si="1"/>
        <v>78.340767634854771</v>
      </c>
      <c r="AM22" s="11">
        <f t="shared" ca="1" si="1"/>
        <v>83.170599803343151</v>
      </c>
      <c r="AN22" s="11">
        <f t="shared" ca="1" si="1"/>
        <v>126.60758122743681</v>
      </c>
      <c r="AO22" s="9">
        <f ca="1">+OFFSET('kdef-cy1131'!B$9,ROUNDDOWN((ROW(Sheet1_OLD!AO22)-ROW(Sheet1_OLD!AO$5))/4,0),0)</f>
        <v>88.4</v>
      </c>
      <c r="AP22" s="9">
        <f ca="1">+OFFSET('kdef-cy1131'!C$9,ROUNDDOWN((ROW(Sheet1_OLD!AP22)-ROW(Sheet1_OLD!AP$5))/4,0),0)</f>
        <v>121.6</v>
      </c>
      <c r="AQ22" s="9">
        <f ca="1">+OFFSET('kdef-cy1131'!D$9,ROUNDDOWN((ROW(Sheet1_OLD!AQ22)-ROW(Sheet1_OLD!AQ$5))/4,0),0)</f>
        <v>86</v>
      </c>
      <c r="AR22" s="9">
        <f ca="1">+OFFSET('kdef-cy1131'!F$9,ROUNDDOWN((ROW(Sheet1_OLD!AR22)-ROW(Sheet1_OLD!AR$5))/4,0),0)</f>
        <v>163.80000000000001</v>
      </c>
      <c r="AS22" s="9">
        <f ca="1">+OFFSET('kdef-cy1131'!G$9,ROUNDDOWN((ROW(Sheet1_OLD!AS22)-ROW(Sheet1_OLD!AS$5))/4,0),0)</f>
        <v>88.9</v>
      </c>
      <c r="AT22" s="9">
        <f ca="1">+OFFSET('kdef-cy1131'!H$9,ROUNDDOWN((ROW(Sheet1_OLD!AT22)-ROW(Sheet1_OLD!AT$5))/4,0),0)</f>
        <v>93.4</v>
      </c>
      <c r="AU22" s="9">
        <f ca="1">+OFFSET('kdef-cy1131'!I$9,ROUNDDOWN((ROW(Sheet1_OLD!AU22)-ROW(Sheet1_OLD!AU$5))/4,0),0)</f>
        <v>75.900000000000006</v>
      </c>
      <c r="AV22" s="9">
        <f ca="1">+OFFSET('def-cy1131'!$F$8,ROUNDDOWN((ROW(Sheet1_OLD!AV22)-ROW(Sheet1_OLD!AV$5))/4,0),0)</f>
        <v>84.5</v>
      </c>
      <c r="AW22" s="9">
        <f ca="1">+OFFSET('def-cy1131'!$G$8,ROUNDDOWN((ROW(Sheet1_OLD!AW22)-ROW(Sheet1_OLD!AW$5))/4,0),0)</f>
        <v>111.6</v>
      </c>
      <c r="AX22" s="9">
        <f t="shared" ca="1" si="94"/>
        <v>94.223214285714278</v>
      </c>
      <c r="AY22" s="9">
        <f t="shared" ca="1" si="92"/>
        <v>97.000865265760197</v>
      </c>
      <c r="AZ22" s="9">
        <f t="shared" ca="1" si="92"/>
        <v>86.97955689828801</v>
      </c>
      <c r="BA22" s="9">
        <f t="shared" ca="1" si="92"/>
        <v>400.12710133542805</v>
      </c>
      <c r="BB22" s="9">
        <f t="shared" ca="1" si="92"/>
        <v>96.846348588120748</v>
      </c>
      <c r="BC22" s="9">
        <f t="shared" ca="1" si="92"/>
        <v>87.486138613861385</v>
      </c>
      <c r="BD22" s="9">
        <f t="shared" ca="1" si="92"/>
        <v>76.482883817427378</v>
      </c>
      <c r="BE22" s="9">
        <f t="shared" ca="1" si="92"/>
        <v>81.891052114060955</v>
      </c>
      <c r="BF22" s="9">
        <f t="shared" ca="1" si="92"/>
        <v>126.94792418772565</v>
      </c>
      <c r="BG22">
        <f t="shared" ca="1" si="62"/>
        <v>-2.3947551289724958E-4</v>
      </c>
      <c r="BH22">
        <f t="shared" ca="1" si="63"/>
        <v>1.3327431669893078E-5</v>
      </c>
      <c r="BI22">
        <f t="shared" ca="1" si="64"/>
        <v>-6.4915896082156158E-4</v>
      </c>
      <c r="BJ22">
        <f t="shared" ca="1" si="64"/>
        <v>-3.6986738500189914E-3</v>
      </c>
      <c r="BK22">
        <f t="shared" ca="1" si="64"/>
        <v>1.1124510222677894E-2</v>
      </c>
      <c r="BL22" s="13">
        <f t="shared" ca="1" si="65"/>
        <v>6.5505293306099849E-3</v>
      </c>
      <c r="BM22">
        <f t="shared" ca="1" si="66"/>
        <v>4.4552590381373158E-3</v>
      </c>
      <c r="BN22">
        <f t="shared" ca="1" si="22"/>
        <v>-5.0970033823840768E-3</v>
      </c>
      <c r="BO22" s="13">
        <f t="shared" ca="1" si="23"/>
        <v>-6.4174434424676095E-4</v>
      </c>
      <c r="BP22">
        <f t="shared" ca="1" si="67"/>
        <v>8.4332023538488364E-3</v>
      </c>
      <c r="BQ22">
        <f t="shared" ca="1" si="68"/>
        <v>1.5575014846011071E-3</v>
      </c>
      <c r="BR22">
        <f t="shared" ca="1" si="69"/>
        <v>-1.7818470861346554E-3</v>
      </c>
      <c r="BS22" s="13">
        <f t="shared" ca="1" si="70"/>
        <v>8.2088567523152869E-3</v>
      </c>
      <c r="BT22" s="5">
        <f t="shared" si="24"/>
        <v>35777.863063297074</v>
      </c>
      <c r="BU22" s="5">
        <f t="shared" ca="1" si="25"/>
        <v>186205.58263575783</v>
      </c>
      <c r="BV22" s="5">
        <f t="shared" ca="1" si="26"/>
        <v>16628.643633461441</v>
      </c>
      <c r="BW22" s="5">
        <f t="shared" ca="1" si="71"/>
        <v>51175.716390309055</v>
      </c>
      <c r="BX22" s="5">
        <f t="shared" si="27"/>
        <v>45161.28184751053</v>
      </c>
      <c r="BY22" s="5">
        <f t="shared" si="28"/>
        <v>154340.79473935493</v>
      </c>
      <c r="BZ22" s="5">
        <f t="shared" si="29"/>
        <v>24208.991388300012</v>
      </c>
      <c r="CA22" s="5">
        <f t="shared" si="30"/>
        <v>69370.273235810542</v>
      </c>
      <c r="CB22" s="9">
        <f t="shared" si="97"/>
        <v>126.22688439388514</v>
      </c>
      <c r="CC22" s="9">
        <f t="shared" ca="1" si="97"/>
        <v>82.887307971461553</v>
      </c>
      <c r="CD22" s="9">
        <f t="shared" ca="1" si="97"/>
        <v>145.58608580428537</v>
      </c>
      <c r="CE22" s="9">
        <f t="shared" ca="1" si="97"/>
        <v>135.55310629505311</v>
      </c>
      <c r="CF22" s="5"/>
      <c r="CG22" s="5">
        <f t="shared" si="31"/>
        <v>83.860549500646968</v>
      </c>
      <c r="CH22" s="5">
        <f t="shared" ca="1" si="72"/>
        <v>82.887307971461553</v>
      </c>
      <c r="CI22" s="5">
        <f t="shared" si="32"/>
        <v>121.86419815944076</v>
      </c>
      <c r="CJ22" s="5">
        <f t="shared" ca="1" si="73"/>
        <v>145.58608580428537</v>
      </c>
      <c r="CK22" s="5">
        <f t="shared" si="74"/>
        <v>124.66933871968997</v>
      </c>
      <c r="CL22" s="5">
        <f t="shared" ca="1" si="75"/>
        <v>135.55310629505311</v>
      </c>
      <c r="CM22" s="5"/>
      <c r="CN22" s="1" t="e">
        <f t="shared" si="4"/>
        <v>#DIV/0!</v>
      </c>
      <c r="CO22" s="1" t="e">
        <f t="shared" si="98"/>
        <v>#DIV/0!</v>
      </c>
      <c r="CP22" s="1" t="e">
        <f t="shared" ca="1" si="98"/>
        <v>#DIV/0!</v>
      </c>
      <c r="CQ22" s="1" t="e">
        <f t="shared" ca="1" si="98"/>
        <v>#DIV/0!</v>
      </c>
      <c r="CR22" s="1" t="e">
        <f t="shared" ca="1" si="98"/>
        <v>#DIV/0!</v>
      </c>
      <c r="CS22" s="83" t="e">
        <f t="shared" si="76"/>
        <v>#DIV/0!</v>
      </c>
      <c r="CT22" s="83" t="e">
        <f t="shared" si="76"/>
        <v>#DIV/0!</v>
      </c>
      <c r="CU22" s="83" t="e">
        <f t="shared" ca="1" si="33"/>
        <v>#DIV/0!</v>
      </c>
      <c r="CV22" s="83" t="e">
        <f t="shared" ca="1" si="33"/>
        <v>#DIV/0!</v>
      </c>
      <c r="CW22" s="83" t="e">
        <f t="shared" ca="1" si="33"/>
        <v>#DIV/0!</v>
      </c>
      <c r="CX22" s="83">
        <f t="shared" si="77"/>
        <v>6.4887595787456887E-3</v>
      </c>
      <c r="CY22" s="83">
        <f t="shared" ref="CY22:DB85" si="100">+LN(CB22/CB21)</f>
        <v>1.7130127754615954E-3</v>
      </c>
      <c r="CZ22" s="83">
        <f t="shared" ca="1" si="100"/>
        <v>6.3353052397953939E-3</v>
      </c>
      <c r="DA22" s="83">
        <f t="shared" ca="1" si="100"/>
        <v>5.4959145361360559E-3</v>
      </c>
      <c r="DB22" s="83">
        <f t="shared" ca="1" si="100"/>
        <v>3.0098027224205797E-3</v>
      </c>
      <c r="DC22" s="5"/>
      <c r="DD22" s="86">
        <f t="shared" si="78"/>
        <v>1997</v>
      </c>
      <c r="DE22" s="5"/>
      <c r="DF22" s="5"/>
      <c r="DG22" s="5"/>
      <c r="DH22" s="5"/>
      <c r="DI22" s="117">
        <v>452835.3</v>
      </c>
      <c r="DJ22" s="118">
        <v>22824.2</v>
      </c>
      <c r="DK22" s="5">
        <v>252818.3</v>
      </c>
      <c r="DL22" s="5">
        <v>14545.1</v>
      </c>
      <c r="DM22" s="90">
        <f t="shared" si="35"/>
        <v>513186.76040842751</v>
      </c>
      <c r="DN22" s="90">
        <f t="shared" si="35"/>
        <v>11241.446841872981</v>
      </c>
      <c r="DO22" s="90">
        <f t="shared" si="35"/>
        <v>395369.10749518097</v>
      </c>
      <c r="DP22" s="90">
        <f t="shared" si="35"/>
        <v>8847.8405671372111</v>
      </c>
      <c r="DQ22" s="7">
        <f t="shared" si="79"/>
        <v>928645.15531261859</v>
      </c>
      <c r="DR22">
        <v>102528.7</v>
      </c>
      <c r="DS22">
        <v>24272.3</v>
      </c>
      <c r="DT22">
        <v>78256.399999999994</v>
      </c>
      <c r="DU22">
        <v>103496</v>
      </c>
      <c r="DV22">
        <v>24316.2</v>
      </c>
      <c r="DW22">
        <v>79179.8</v>
      </c>
      <c r="DX22" s="5">
        <f t="shared" si="36"/>
        <v>776109.0179460136</v>
      </c>
      <c r="DY22" s="9">
        <f ca="1">+AVERAGE(OFFSET($CE$5,(ROW(DY22)-ROW($DY$5))*4,0):OFFSET($CE$5,(ROW(DY22)-ROW($DY$5))*4+3,0))</f>
        <v>128.5932479812472</v>
      </c>
      <c r="DZ22" s="102">
        <f>+'def-cy1722'!B11</f>
        <v>117.3</v>
      </c>
      <c r="EA22" s="101">
        <f>+'def-cy1131'!B25</f>
        <v>103.1</v>
      </c>
      <c r="EB22" s="5">
        <f t="shared" ca="1" si="37"/>
        <v>603537.92297025875</v>
      </c>
      <c r="ED22" t="s">
        <v>800</v>
      </c>
      <c r="EF22" s="90">
        <f t="shared" si="8"/>
        <v>45161.28184751053</v>
      </c>
      <c r="EG22" s="1">
        <f>+'gaku-mk1131'!G25</f>
        <v>44093.7</v>
      </c>
      <c r="EH22" s="5">
        <f t="shared" ca="1" si="38"/>
        <v>8329.0754232532581</v>
      </c>
      <c r="EI22" s="7">
        <f ca="1">+EI21+$EH21</f>
        <v>303077.35065998242</v>
      </c>
      <c r="EJ22" s="4">
        <f ca="1">+EI21+EH21</f>
        <v>303077.35065998242</v>
      </c>
      <c r="EK22" s="131">
        <f ca="1">+EK21+EH21-(EJ25-EI25)/4</f>
        <v>298234.74481708137</v>
      </c>
      <c r="EL22" s="5">
        <f t="shared" ca="1" si="39"/>
        <v>5758.333333333333</v>
      </c>
      <c r="EM22" s="92">
        <f t="shared" ca="1" si="40"/>
        <v>122.59497623896809</v>
      </c>
      <c r="EN22">
        <f t="shared" ca="1" si="9"/>
        <v>0.57573084848476697</v>
      </c>
      <c r="EO22">
        <f t="shared" ca="1" si="41"/>
        <v>9.0855576467245291E-3</v>
      </c>
      <c r="EQ22" s="12">
        <f>+call!B60*call!$C$65/call!$B$65</f>
        <v>5.9687110957728668</v>
      </c>
      <c r="ES22" s="7" t="e">
        <f>+fof!#REF!*fof!$B$138/fof!#REF!/10</f>
        <v>#REF!</v>
      </c>
      <c r="ET22" s="7" t="e">
        <f>+fof!#REF!*fof!$C$138/fof!#REF!/10</f>
        <v>#REF!</v>
      </c>
      <c r="EU22" s="7">
        <f ca="1">+AVERAGE(OFFSET(jikasougaku!$BF$287,(ROW(Sheet1_OLD!EU22)-ROW(Sheet1_OLD!$EU$5))*3,0):OFFSET(jikasougaku!$BF$287,(ROW(Sheet1_OLD!EU22)-ROW(Sheet1_OLD!$EU$5))*3+2,0))/1000</f>
        <v>32442.650333333331</v>
      </c>
      <c r="EV22" s="7">
        <f ca="1">+AVERAGE(OFFSET(jikasougaku!$BR$287,(ROW(Sheet1_OLD!EV22)-ROW(Sheet1_OLD!$EV$5))*3,0):OFFSET(jikasougaku!$BR$287,(ROW(Sheet1_OLD!EV22)-ROW(Sheet1_OLD!$EV$5))*3+2,0))/1000</f>
        <v>135002.40466666667</v>
      </c>
      <c r="EW22" s="7" t="e">
        <f ca="1">+AVERAGE(OFFSET(jikasougaku!$BH$287,(ROW(Sheet1_OLD!EW22)-ROW(Sheet1_OLD!EW$5))*3,0):OFFSET(jikasougaku!$BH$287,(ROW(Sheet1_OLD!EW22)-ROW(Sheet1_OLD!EW$5))*3+2,0))/1000</f>
        <v>#DIV/0!</v>
      </c>
      <c r="EX22" s="7" t="e">
        <f ca="1">+AVERAGE(OFFSET(jikasougaku!$BJ$287,(ROW(Sheet1_OLD!EX22)-ROW(Sheet1_OLD!EX$5))*3,0):OFFSET(jikasougaku!$BJ$287,(ROW(Sheet1_OLD!EX22)-ROW(Sheet1_OLD!EX$5))*3+2,0))/1000</f>
        <v>#DIV/0!</v>
      </c>
      <c r="EY22" s="7" t="e">
        <f ca="1">+AVERAGE(OFFSET(jikasougaku!$BL$287,(ROW(Sheet1_OLD!EY22)-ROW(Sheet1_OLD!EY$5))*3,0):OFFSET(jikasougaku!$BL$287,(ROW(Sheet1_OLD!EY22)-ROW(Sheet1_OLD!EY$5))*3+2,0))/1000</f>
        <v>#DIV/0!</v>
      </c>
      <c r="EZ22" s="4">
        <f t="shared" ca="1" si="10"/>
        <v>26729.188105875481</v>
      </c>
      <c r="FA22" s="64">
        <f t="shared" ca="1" si="42"/>
        <v>102559.75433333335</v>
      </c>
      <c r="FB22" s="7" t="e">
        <f t="shared" ca="1" si="11"/>
        <v>#REF!</v>
      </c>
      <c r="FC22" s="7" t="e">
        <f t="shared" ca="1" si="12"/>
        <v>#REF!</v>
      </c>
      <c r="FD22" s="1" t="e">
        <f t="shared" ca="1" si="99"/>
        <v>#REF!</v>
      </c>
      <c r="FE22" s="1" t="e">
        <f t="shared" ca="1" si="99"/>
        <v>#REF!</v>
      </c>
      <c r="FF22" t="e">
        <f t="shared" ca="1" si="43"/>
        <v>#REF!</v>
      </c>
      <c r="FG22" t="e">
        <f t="shared" ca="1" si="43"/>
        <v>#REF!</v>
      </c>
      <c r="FH22" s="83" t="e">
        <f t="shared" ca="1" si="80"/>
        <v>#REF!</v>
      </c>
      <c r="FI22" s="83" t="e">
        <f t="shared" ca="1" si="80"/>
        <v>#REF!</v>
      </c>
      <c r="FK22" s="7">
        <f>+kshotoku1631!$E26*kshotoku1722!$E$9/kshotoku1631!$E$65</f>
        <v>159864.28340553676</v>
      </c>
      <c r="FL22" s="72">
        <f t="shared" ca="1" si="44"/>
        <v>0.22645502922599309</v>
      </c>
      <c r="FM22">
        <f t="shared" ca="1" si="81"/>
        <v>1.4588175423745665E-2</v>
      </c>
      <c r="FO22" s="73">
        <f t="shared" ca="1" si="14"/>
        <v>122.59497623896809</v>
      </c>
      <c r="FP22" s="72">
        <f ca="1">+AVERAGE(OFFSET(Maikin30!$F$20,ROUNDDOWN((ROW(FP22)-ROW(FP$5))/4,0),MOD(ROW(FP22)-ROW(FP$5),4)*3):OFFSET(Maikin30!$F$20,ROUNDDOWN((ROW(FP22)-ROW(FP$5))/4,0),MOD(ROW(FP22)-ROW(FP$5),4)*3+2))</f>
        <v>117.56666666666666</v>
      </c>
      <c r="FQ22" s="5">
        <f ca="1">+AVERAGE(OFFSET(Rocho!$J$66,(ROW(FQ22)-ROW($FQ$5))*3,0):OFFSET(Rocho!$J$66,(ROW(FQ22)-ROW($FQ$5))*3+2,0))</f>
        <v>5758.333333333333</v>
      </c>
      <c r="FR22" s="72" t="e">
        <f t="shared" ca="1" si="45"/>
        <v>#DIV/0!</v>
      </c>
      <c r="FS22" t="e">
        <f t="shared" ca="1" si="82"/>
        <v>#DIV/0!</v>
      </c>
      <c r="FT22" s="72"/>
      <c r="FU22" s="85" t="s">
        <v>718</v>
      </c>
      <c r="FV22" s="78">
        <f ca="1">+AVERAGE(OFFSET(Rocho!$E$6,(ROW(FV22)-ROW($FV$5))*3,0):OFFSET(Rocho!$E$6,(ROW(FV22)-ROW($FV$5))*3+2,0))/10000</f>
        <v>8812</v>
      </c>
      <c r="FW22" s="82">
        <f>+Rocho!AA23</f>
        <v>0</v>
      </c>
      <c r="FX22" t="e">
        <f t="shared" si="83"/>
        <v>#DIV/0!</v>
      </c>
      <c r="FZ22" s="94">
        <f t="shared" si="15"/>
        <v>156473.75748753845</v>
      </c>
      <c r="GA22" s="5">
        <f t="shared" si="46"/>
        <v>45161.28184751053</v>
      </c>
      <c r="GB22" s="7">
        <f>+('gaku-mk1131'!C25-'gaku-mk1131'!D25)*('gaku-mk1722'!$C$8-'gaku-mk1722'!$D$8)/('gaku-mk1131'!$C$64-'gaku-mk1131'!$D$64)</f>
        <v>2354.9858634096836</v>
      </c>
      <c r="GC22" s="5">
        <f t="shared" si="47"/>
        <v>9741.7111318855168</v>
      </c>
      <c r="GD22" s="5">
        <f t="shared" si="48"/>
        <v>14467.280256414495</v>
      </c>
      <c r="GE22" s="90">
        <f>+'gaku-mk1131'!H25+('gaku-mk1722'!$H$8-'gaku-mk1131'!$H$64)</f>
        <v>2721.1000000000004</v>
      </c>
      <c r="GF22" s="7">
        <f>+'gaku-mk1131'!W25*'gaku-mk1722'!$W$8/'gaku-mk1131'!$W$64</f>
        <v>74291.019320615567</v>
      </c>
      <c r="GG22" s="7">
        <f>+'gaku-mk1131'!M25*'gaku-mk1722'!$M$8/'gaku-mk1131'!$M$64</f>
        <v>44955.828561849645</v>
      </c>
      <c r="GH22" s="7">
        <f>+'gaku-mk1131'!N25*'gaku-mk1722'!$N$8/'gaku-mk1131'!$N$64</f>
        <v>37219.449494146967</v>
      </c>
      <c r="GI22" s="5">
        <f t="shared" si="49"/>
        <v>35777.863063297074</v>
      </c>
      <c r="GJ22" s="7">
        <f>+('gaku-jk1131'!C25-'gaku-jk1131'!D25)*('gaku-jk1722'!$C$8-'gaku-jk1722'!$D$8)/('gaku-jk1131'!$C$64-'gaku-jk1131'!$D$64)</f>
        <v>2475.4855246189354</v>
      </c>
      <c r="GK22" s="5">
        <f t="shared" si="50"/>
        <v>2456.0777587020193</v>
      </c>
      <c r="GL22" s="5">
        <f t="shared" si="51"/>
        <v>17409.470740313442</v>
      </c>
      <c r="GM22" s="90">
        <f>+'gaku-jk1131'!H25+('gaku-jk1722'!$H$8-'gaku-jk1131'!$H$64)</f>
        <v>2471.1</v>
      </c>
      <c r="GN22" s="7">
        <f>+'gaku-jk1131'!Z25*'gaku-jk1722'!$Z$8/'gaku-jk1131'!$Z$64</f>
        <v>82211.912243898114</v>
      </c>
      <c r="GO22" s="7">
        <f>+'gaku-jk1131'!M25*'gaku-jk1722'!$M$8/'gaku-jk1131'!$M$64</f>
        <v>23876.757262276631</v>
      </c>
      <c r="GP22" s="7">
        <f>+'gaku-jk1131'!N25*'gaku-jk1722'!$N$8/'gaku-jk1131'!$N$64</f>
        <v>25357.742159386078</v>
      </c>
      <c r="GQ22" s="9">
        <f t="shared" ca="1" si="16"/>
        <v>126.60758122743681</v>
      </c>
      <c r="GR22" s="7">
        <f t="shared" ca="1" si="17"/>
        <v>96.183928571428581</v>
      </c>
      <c r="GS22" s="9">
        <f t="shared" ca="1" si="18"/>
        <v>395.5390416339356</v>
      </c>
      <c r="GT22" s="9">
        <f t="shared" ca="1" si="19"/>
        <v>83.170599803343151</v>
      </c>
      <c r="GU22" s="7">
        <f t="shared" ca="1" si="20"/>
        <v>146.30432569974553</v>
      </c>
      <c r="GV22" s="7">
        <f t="shared" ca="1" si="20"/>
        <v>91.410371819960858</v>
      </c>
      <c r="GW22" s="7">
        <f t="shared" ca="1" si="20"/>
        <v>190.4014585232452</v>
      </c>
      <c r="GX22" s="7">
        <f t="shared" ca="1" si="20"/>
        <v>149.82804878048779</v>
      </c>
      <c r="GZ22">
        <f ca="1">+OFFSET('def-cy1131'!$C$8,ROUNDDOWN((ROW(Sheet1_OLD!HC22)-ROW(Sheet1_OLD!HC$5))/4,0),0)</f>
        <v>88.3</v>
      </c>
      <c r="HC22">
        <f ca="1">+OFFSET('def-cy1131'!$H$8,ROUNDDOWN((ROW(Sheet1_OLD!HC22)-ROW(Sheet1_OLD!HC$5))/4,0),0)</f>
        <v>153.6</v>
      </c>
      <c r="HD22">
        <f ca="1">+OFFSET('def-cy1131'!$W$8,ROUNDDOWN((ROW(Sheet1_OLD!HC22)-ROW(Sheet1_OLD!HC$5))/4,0),0)</f>
        <v>88.3</v>
      </c>
      <c r="HE22">
        <f ca="1">+OFFSET('def-cy1131'!$M$8,ROUNDDOWN((ROW(Sheet1_OLD!HC22)-ROW(Sheet1_OLD!HC$5))/4,0),0)</f>
        <v>159.19999999999999</v>
      </c>
      <c r="HF22">
        <f ca="1">+OFFSET('def-cy1131'!$N$8,ROUNDDOWN((ROW(Sheet1_OLD!HC22)-ROW(Sheet1_OLD!HC$5))/4,0),0)</f>
        <v>183.6</v>
      </c>
      <c r="HG22" s="9">
        <f t="shared" ca="1" si="96"/>
        <v>126.94792418772565</v>
      </c>
      <c r="HH22" s="9">
        <f t="shared" ca="1" si="93"/>
        <v>94.114285714285728</v>
      </c>
      <c r="HI22" s="9">
        <f t="shared" ca="1" si="93"/>
        <v>400.12710133542805</v>
      </c>
      <c r="HJ22" s="9">
        <f t="shared" ca="1" si="93"/>
        <v>81.891052114060955</v>
      </c>
      <c r="HK22" s="9">
        <f t="shared" ca="1" si="93"/>
        <v>148.39983036471585</v>
      </c>
      <c r="HL22" s="9">
        <f t="shared" ca="1" si="93"/>
        <v>90.064579256360076</v>
      </c>
      <c r="HM22" s="9">
        <f t="shared" ca="1" si="93"/>
        <v>191.23865086599815</v>
      </c>
      <c r="HN22" s="9">
        <f t="shared" ca="1" si="93"/>
        <v>153.9083333333333</v>
      </c>
      <c r="HO22">
        <f t="shared" ref="HO22:HU37" ca="1" si="101">+HG22*(GI22-GI21)/($HG22*$GI21+$HH22*$GJ21+$HI22*$GK21+$HJ22*$GL21+$HK22*$GM21+$HL22*$GN21+$HM22*$GO21-$HN22*$GP21)</f>
        <v>3.8193212051440572E-3</v>
      </c>
      <c r="HP22">
        <f t="shared" ca="1" si="101"/>
        <v>2.059399285623148E-4</v>
      </c>
      <c r="HQ22">
        <f t="shared" ca="1" si="101"/>
        <v>7.0537836015110826E-4</v>
      </c>
      <c r="HR22">
        <f t="shared" ca="1" si="101"/>
        <v>-8.0698245753492394E-4</v>
      </c>
      <c r="HS22">
        <f t="shared" ca="1" si="101"/>
        <v>-8.0528764398283253E-3</v>
      </c>
      <c r="HT22">
        <f t="shared" ca="1" si="101"/>
        <v>2.1909572488846576E-2</v>
      </c>
      <c r="HU22">
        <f t="shared" ca="1" si="101"/>
        <v>9.204949734799352E-3</v>
      </c>
      <c r="HV22">
        <f t="shared" ca="1" si="53"/>
        <v>-9.6081459924610515E-4</v>
      </c>
      <c r="HW22">
        <f t="shared" ca="1" si="84"/>
        <v>2.6024488220894055E-2</v>
      </c>
      <c r="HX22" s="5">
        <f t="shared" ca="1" si="85"/>
        <v>132399.36233749005</v>
      </c>
      <c r="HY22" s="1" t="e">
        <f t="shared" ca="1" si="54"/>
        <v>#DIV/0!</v>
      </c>
      <c r="HZ22" t="e">
        <f t="shared" ca="1" si="86"/>
        <v>#DIV/0!</v>
      </c>
      <c r="IA22" s="5">
        <f t="shared" si="55"/>
        <v>156473.75748753845</v>
      </c>
      <c r="IB22">
        <f t="shared" ca="1" si="56"/>
        <v>118.18316548132763</v>
      </c>
      <c r="ID22" s="112">
        <v>103.93581724125147</v>
      </c>
      <c r="IE22" s="112">
        <v>104.01099786394312</v>
      </c>
      <c r="IF22">
        <f t="shared" si="57"/>
        <v>100.18593362675212</v>
      </c>
      <c r="IG22">
        <f t="shared" si="87"/>
        <v>-7.2062237031461545E-3</v>
      </c>
      <c r="IH22" s="112">
        <v>0.45023411389149037</v>
      </c>
      <c r="II22">
        <f t="shared" si="88"/>
        <v>7.5224959284776833E-3</v>
      </c>
      <c r="IK22">
        <f>+util!B20</f>
        <v>119.533333333333</v>
      </c>
      <c r="IL22">
        <f t="shared" si="89"/>
        <v>7.5577686548856885E-3</v>
      </c>
      <c r="IM22">
        <f t="shared" si="90"/>
        <v>4.5346611929314128E-3</v>
      </c>
      <c r="IO22" s="5">
        <f t="shared" si="58"/>
        <v>87103.484251727932</v>
      </c>
      <c r="IP22" s="1">
        <f t="shared" si="59"/>
        <v>3.5979807194208124</v>
      </c>
      <c r="IQ22" s="5">
        <f t="shared" ca="1" si="60"/>
        <v>73702.107992267192</v>
      </c>
      <c r="IR22" s="1" t="e">
        <f t="shared" ca="1" si="61"/>
        <v>#DIV/0!</v>
      </c>
      <c r="IS22" t="e">
        <f t="shared" ca="1" si="91"/>
        <v>#DIV/0!</v>
      </c>
    </row>
    <row r="23" spans="1:253" x14ac:dyDescent="0.15">
      <c r="A23" t="s">
        <v>262</v>
      </c>
      <c r="B23" s="7">
        <f>+'gaku-mk1131'!B26*'gaku-mk1722'!$B$8/'gaku-mk1131'!$B$64</f>
        <v>315051.54700027406</v>
      </c>
      <c r="C23" s="7">
        <f>+'kgaku-mk1131'!B27*'kgaku-mk1722'!B$9/'kgaku-mk1131'!B$65</f>
        <v>167086.168759035</v>
      </c>
      <c r="D23" s="7">
        <f>+'kgaku-mk1131'!C27*'kgaku-mk1722'!C$9/'kgaku-mk1131'!C$65</f>
        <v>568.23579152840125</v>
      </c>
      <c r="E23" s="7">
        <f>+'kgaku-mk1131'!D27*'kgaku-mk1722'!D$9/'kgaku-mk1131'!D$65</f>
        <v>158.25044117647056</v>
      </c>
      <c r="F23" s="7">
        <f>+'kgaku-mk1131'!F27*'kgaku-mk1722'!F$9/'kgaku-mk1131'!F$65</f>
        <v>9855.7676119491371</v>
      </c>
      <c r="G23" s="7">
        <f>+'kgaku-mk1131'!G27*'kgaku-mk1722'!G$9/'kgaku-mk1131'!G$65</f>
        <v>15941.945002238472</v>
      </c>
      <c r="H23" s="7">
        <f>+'kgaku-mk1131'!H27*'kgaku-mk1722'!H$9/'kgaku-mk1131'!H$65</f>
        <v>58510.418604961611</v>
      </c>
      <c r="I23" s="7">
        <f>+'kgaku-mk1131'!I27*'kgaku-mk1722'!I$9/'kgaku-mk1131'!I$65</f>
        <v>81916.640042268584</v>
      </c>
      <c r="J23" s="7">
        <f>+'gaku-mk1131'!F26*'gaku-mk1722'!$F$8/'gaku-mk1131'!$F$64</f>
        <v>14599.395434218359</v>
      </c>
      <c r="K23" s="7">
        <f>+'gaku-mk1131'!G26*'gaku-mk1722'!$G$8/'gaku-mk1131'!$G$64</f>
        <v>47341.418795433055</v>
      </c>
      <c r="L23" s="7">
        <f>+'gaku-jk1131'!B26*'gaku-jk1722'!$B$8/'gaku-jk1131'!$B$64</f>
        <v>301681.12168489222</v>
      </c>
      <c r="M23" s="7">
        <f>+'kgaku-jk1131'!B27*'kgaku-jk1722'!$B$9/'kgaku-jk1131'!$B$65</f>
        <v>173336.14835879143</v>
      </c>
      <c r="N23" s="7">
        <f>+'kgaku-jk1131'!C27*'kgaku-jk1722'!C$9/'kgaku-jk1131'!C$65</f>
        <v>561.19326087653496</v>
      </c>
      <c r="O23" s="7">
        <f>+'kgaku-jk1131'!D27*'kgaku-jk1722'!D$9/'kgaku-jk1131'!D$65</f>
        <v>177.29448301059554</v>
      </c>
      <c r="P23" s="7">
        <f>+'kgaku-jk1131'!F27*'kgaku-jk1722'!F$9/'kgaku-jk1131'!F$65</f>
        <v>2486.4086219379747</v>
      </c>
      <c r="Q23" s="7">
        <f>+'kgaku-jk1131'!G27*'kgaku-jk1722'!G$9/'kgaku-jk1131'!G$65</f>
        <v>16143.403264006778</v>
      </c>
      <c r="R23" s="7">
        <f>+'kgaku-jk1131'!H27*'kgaku-jk1722'!H$9/'kgaku-jk1131'!H$65</f>
        <v>65061.528159193389</v>
      </c>
      <c r="S23" s="7">
        <f>+'kgaku-jk1131'!I27*'kgaku-jk1722'!I$9/'kgaku-jk1131'!I$65</f>
        <v>104290.4372279651</v>
      </c>
      <c r="T23" s="7">
        <f>+'gaku-jk1131'!F26*'gaku-jk1722'!$F$8/'gaku-jk1131'!$F$64</f>
        <v>17507.692226329931</v>
      </c>
      <c r="U23" s="7">
        <f>+'gaku-jk1131'!G26*'gaku-jk1722'!$G$8/'gaku-jk1131'!$G$64</f>
        <v>37316.032517859458</v>
      </c>
      <c r="V23" s="8">
        <f t="shared" si="0"/>
        <v>104.43197281974686</v>
      </c>
      <c r="W23" s="8">
        <f t="shared" si="0"/>
        <v>96.394301097068634</v>
      </c>
      <c r="X23" s="8">
        <f t="shared" si="0"/>
        <v>101.25492074528238</v>
      </c>
      <c r="Y23" s="8">
        <f t="shared" si="0"/>
        <v>89.258525414472786</v>
      </c>
      <c r="Z23" s="8">
        <f t="shared" si="0"/>
        <v>396.38567550764378</v>
      </c>
      <c r="AA23" s="8">
        <f t="shared" si="0"/>
        <v>98.752070685011773</v>
      </c>
      <c r="AB23" s="8">
        <f t="shared" si="0"/>
        <v>89.930901195246378</v>
      </c>
      <c r="AC23" s="8">
        <f t="shared" si="0"/>
        <v>78.546645521496515</v>
      </c>
      <c r="AD23" s="8">
        <f t="shared" si="0"/>
        <v>83.388462885258136</v>
      </c>
      <c r="AE23" s="8">
        <f t="shared" si="0"/>
        <v>126.86616341856667</v>
      </c>
      <c r="AF23" s="11">
        <f t="shared" ca="1" si="1"/>
        <v>96.292857142857144</v>
      </c>
      <c r="AG23" s="11">
        <f t="shared" ca="1" si="1"/>
        <v>100.5567367119901</v>
      </c>
      <c r="AH23" s="11">
        <f t="shared" ca="1" si="1"/>
        <v>88.944612286002027</v>
      </c>
      <c r="AI23" s="11">
        <f t="shared" ca="1" si="1"/>
        <v>395.5390416339356</v>
      </c>
      <c r="AJ23" s="11">
        <f t="shared" ca="1" si="1"/>
        <v>98.508471275559884</v>
      </c>
      <c r="AK23" s="11">
        <f t="shared" ca="1" si="1"/>
        <v>89.793465346534646</v>
      </c>
      <c r="AL23" s="11">
        <f t="shared" ca="1" si="1"/>
        <v>78.340767634854771</v>
      </c>
      <c r="AM23" s="11">
        <f t="shared" ca="1" si="1"/>
        <v>83.170599803343151</v>
      </c>
      <c r="AN23" s="11">
        <f t="shared" ca="1" si="1"/>
        <v>126.60758122743681</v>
      </c>
      <c r="AO23" s="9">
        <f ca="1">+OFFSET('kdef-cy1131'!B$9,ROUNDDOWN((ROW(Sheet1_OLD!AO23)-ROW(Sheet1_OLD!AO$5))/4,0),0)</f>
        <v>88.4</v>
      </c>
      <c r="AP23" s="9">
        <f ca="1">+OFFSET('kdef-cy1131'!C$9,ROUNDDOWN((ROW(Sheet1_OLD!AP23)-ROW(Sheet1_OLD!AP$5))/4,0),0)</f>
        <v>121.6</v>
      </c>
      <c r="AQ23" s="9">
        <f ca="1">+OFFSET('kdef-cy1131'!D$9,ROUNDDOWN((ROW(Sheet1_OLD!AQ23)-ROW(Sheet1_OLD!AQ$5))/4,0),0)</f>
        <v>86</v>
      </c>
      <c r="AR23" s="9">
        <f ca="1">+OFFSET('kdef-cy1131'!F$9,ROUNDDOWN((ROW(Sheet1_OLD!AR23)-ROW(Sheet1_OLD!AR$5))/4,0),0)</f>
        <v>163.80000000000001</v>
      </c>
      <c r="AS23" s="9">
        <f ca="1">+OFFSET('kdef-cy1131'!G$9,ROUNDDOWN((ROW(Sheet1_OLD!AS23)-ROW(Sheet1_OLD!AS$5))/4,0),0)</f>
        <v>88.9</v>
      </c>
      <c r="AT23" s="9">
        <f ca="1">+OFFSET('kdef-cy1131'!H$9,ROUNDDOWN((ROW(Sheet1_OLD!AT23)-ROW(Sheet1_OLD!AT$5))/4,0),0)</f>
        <v>93.4</v>
      </c>
      <c r="AU23" s="9">
        <f ca="1">+OFFSET('kdef-cy1131'!I$9,ROUNDDOWN((ROW(Sheet1_OLD!AU23)-ROW(Sheet1_OLD!AU$5))/4,0),0)</f>
        <v>75.900000000000006</v>
      </c>
      <c r="AV23" s="9">
        <f ca="1">+OFFSET('def-cy1131'!$F$8,ROUNDDOWN((ROW(Sheet1_OLD!AV23)-ROW(Sheet1_OLD!AV$5))/4,0),0)</f>
        <v>84.5</v>
      </c>
      <c r="AW23" s="9">
        <f ca="1">+OFFSET('def-cy1131'!$G$8,ROUNDDOWN((ROW(Sheet1_OLD!AW23)-ROW(Sheet1_OLD!AW$5))/4,0),0)</f>
        <v>111.6</v>
      </c>
      <c r="AX23" s="9">
        <f t="shared" ca="1" si="94"/>
        <v>94.223214285714278</v>
      </c>
      <c r="AY23" s="9">
        <f t="shared" ca="1" si="92"/>
        <v>97.000865265760197</v>
      </c>
      <c r="AZ23" s="9">
        <f t="shared" ca="1" si="92"/>
        <v>86.97955689828801</v>
      </c>
      <c r="BA23" s="9">
        <f t="shared" ca="1" si="92"/>
        <v>400.12710133542805</v>
      </c>
      <c r="BB23" s="9">
        <f t="shared" ca="1" si="92"/>
        <v>96.846348588120748</v>
      </c>
      <c r="BC23" s="9">
        <f t="shared" ca="1" si="92"/>
        <v>87.486138613861385</v>
      </c>
      <c r="BD23" s="9">
        <f t="shared" ca="1" si="92"/>
        <v>76.482883817427378</v>
      </c>
      <c r="BE23" s="9">
        <f t="shared" ca="1" si="92"/>
        <v>81.891052114060955</v>
      </c>
      <c r="BF23" s="9">
        <f t="shared" ca="1" si="92"/>
        <v>126.94792418772565</v>
      </c>
      <c r="BG23">
        <f t="shared" ca="1" si="62"/>
        <v>-8.2477903875913057E-5</v>
      </c>
      <c r="BH23">
        <f t="shared" ca="1" si="63"/>
        <v>-7.6134014010056041E-5</v>
      </c>
      <c r="BI23">
        <f t="shared" ref="BI23:BK38" ca="1" si="102">+BB23*(Q23-Q22)/($AY23*$N22-$AZ23*$O22+$BB23*$Q22+$BC23*$R22+$BD23*$S22)</f>
        <v>4.1236443262196798E-3</v>
      </c>
      <c r="BJ23">
        <f t="shared" ca="1" si="102"/>
        <v>5.319245089347664E-3</v>
      </c>
      <c r="BK23">
        <f t="shared" ca="1" si="102"/>
        <v>1.4161687030511464E-3</v>
      </c>
      <c r="BL23" s="13">
        <f t="shared" ca="1" si="65"/>
        <v>1.0700446200732521E-2</v>
      </c>
      <c r="BM23">
        <f t="shared" ca="1" si="66"/>
        <v>5.0390648287955324E-3</v>
      </c>
      <c r="BN23">
        <f t="shared" ca="1" si="22"/>
        <v>3.3397207755513293E-3</v>
      </c>
      <c r="BO23" s="13">
        <f t="shared" ca="1" si="23"/>
        <v>8.3787856043468622E-3</v>
      </c>
      <c r="BP23">
        <f t="shared" ca="1" si="67"/>
        <v>2.8094622386418282E-2</v>
      </c>
      <c r="BQ23">
        <f t="shared" ca="1" si="68"/>
        <v>1.7461283009118788E-3</v>
      </c>
      <c r="BR23">
        <f t="shared" ca="1" si="69"/>
        <v>1.1572744470381114E-3</v>
      </c>
      <c r="BS23" s="13">
        <f t="shared" ca="1" si="70"/>
        <v>3.0998025134368272E-2</v>
      </c>
      <c r="BT23" s="5">
        <f t="shared" si="24"/>
        <v>37316.032517859458</v>
      </c>
      <c r="BU23" s="5">
        <f t="shared" ca="1" si="25"/>
        <v>188198.06545502783</v>
      </c>
      <c r="BV23" s="5">
        <f t="shared" ca="1" si="26"/>
        <v>16767.971473357302</v>
      </c>
      <c r="BW23" s="5">
        <f t="shared" ca="1" si="71"/>
        <v>52762.062533245153</v>
      </c>
      <c r="BX23" s="5">
        <f t="shared" si="27"/>
        <v>47341.418795433055</v>
      </c>
      <c r="BY23" s="5">
        <f t="shared" si="28"/>
        <v>156778.98899982058</v>
      </c>
      <c r="BZ23" s="5">
        <f t="shared" si="29"/>
        <v>24455.163046167494</v>
      </c>
      <c r="CA23" s="5">
        <f t="shared" si="30"/>
        <v>71796.58184160055</v>
      </c>
      <c r="CB23" s="9">
        <f t="shared" si="97"/>
        <v>126.86616341856667</v>
      </c>
      <c r="CC23" s="9">
        <f t="shared" ca="1" si="97"/>
        <v>83.305313803708998</v>
      </c>
      <c r="CD23" s="9">
        <f t="shared" ca="1" si="97"/>
        <v>145.84449338445262</v>
      </c>
      <c r="CE23" s="9">
        <f t="shared" ca="1" si="97"/>
        <v>136.07614713007445</v>
      </c>
      <c r="CF23" s="5"/>
      <c r="CG23" s="5">
        <f t="shared" si="31"/>
        <v>84.35388329656422</v>
      </c>
      <c r="CH23" s="5">
        <f t="shared" ca="1" si="72"/>
        <v>83.305313803708998</v>
      </c>
      <c r="CI23" s="5">
        <f t="shared" si="32"/>
        <v>122.31189205132998</v>
      </c>
      <c r="CJ23" s="5">
        <f t="shared" ca="1" si="73"/>
        <v>145.84449338445262</v>
      </c>
      <c r="CK23" s="5">
        <f t="shared" si="74"/>
        <v>125.27728976466712</v>
      </c>
      <c r="CL23" s="5">
        <f t="shared" ca="1" si="75"/>
        <v>136.07614713007445</v>
      </c>
      <c r="CM23" s="5"/>
      <c r="CN23" s="1" t="e">
        <f t="shared" si="4"/>
        <v>#DIV/0!</v>
      </c>
      <c r="CO23" s="1" t="e">
        <f t="shared" si="98"/>
        <v>#DIV/0!</v>
      </c>
      <c r="CP23" s="1" t="e">
        <f t="shared" ca="1" si="98"/>
        <v>#DIV/0!</v>
      </c>
      <c r="CQ23" s="1" t="e">
        <f t="shared" ca="1" si="98"/>
        <v>#DIV/0!</v>
      </c>
      <c r="CR23" s="1" t="e">
        <f t="shared" ca="1" si="98"/>
        <v>#DIV/0!</v>
      </c>
      <c r="CS23" s="83" t="e">
        <f t="shared" si="76"/>
        <v>#DIV/0!</v>
      </c>
      <c r="CT23" s="83" t="e">
        <f t="shared" si="76"/>
        <v>#DIV/0!</v>
      </c>
      <c r="CU23" s="83" t="e">
        <f t="shared" ca="1" si="33"/>
        <v>#DIV/0!</v>
      </c>
      <c r="CV23" s="83" t="e">
        <f t="shared" ca="1" si="33"/>
        <v>#DIV/0!</v>
      </c>
      <c r="CW23" s="83" t="e">
        <f t="shared" ca="1" si="33"/>
        <v>#DIV/0!</v>
      </c>
      <c r="CX23" s="83">
        <f t="shared" si="77"/>
        <v>3.3877043480866984E-3</v>
      </c>
      <c r="CY23" s="83">
        <f t="shared" si="100"/>
        <v>5.051741956130085E-3</v>
      </c>
      <c r="CZ23" s="83">
        <f t="shared" ca="1" si="100"/>
        <v>5.0303883439018109E-3</v>
      </c>
      <c r="DA23" s="83">
        <f t="shared" ca="1" si="100"/>
        <v>1.7733736014095814E-3</v>
      </c>
      <c r="DB23" s="83">
        <f t="shared" ca="1" si="100"/>
        <v>3.8511425030533244E-3</v>
      </c>
      <c r="DC23" s="5"/>
      <c r="DD23" s="86">
        <f t="shared" si="78"/>
        <v>1998</v>
      </c>
      <c r="DE23" s="5"/>
      <c r="DF23" s="5"/>
      <c r="DG23" s="5"/>
      <c r="DH23" s="5"/>
      <c r="DI23" s="117">
        <v>447265.9</v>
      </c>
      <c r="DJ23" s="118">
        <v>22960.1</v>
      </c>
      <c r="DK23" s="5">
        <v>244798.6</v>
      </c>
      <c r="DL23" s="5">
        <v>14478.5</v>
      </c>
      <c r="DM23" s="90">
        <f t="shared" si="35"/>
        <v>529581.33444718912</v>
      </c>
      <c r="DN23" s="90">
        <f t="shared" si="35"/>
        <v>11620.968123642468</v>
      </c>
      <c r="DO23" s="90">
        <f t="shared" si="35"/>
        <v>397680.1414027299</v>
      </c>
      <c r="DP23" s="90">
        <f t="shared" si="35"/>
        <v>9045.2870359770768</v>
      </c>
      <c r="DQ23" s="7">
        <f t="shared" si="79"/>
        <v>947927.73100953863</v>
      </c>
      <c r="DR23">
        <v>93270</v>
      </c>
      <c r="DS23">
        <v>20398.900000000001</v>
      </c>
      <c r="DT23">
        <v>72871.199999999997</v>
      </c>
      <c r="DU23">
        <v>93436.9</v>
      </c>
      <c r="DV23">
        <v>20377.599999999999</v>
      </c>
      <c r="DW23">
        <v>73059.3</v>
      </c>
      <c r="DX23" s="5">
        <f t="shared" si="36"/>
        <v>792224.30245699384</v>
      </c>
      <c r="DY23" s="9">
        <f ca="1">+AVERAGE(OFFSET($CE$5,(ROW(DY23)-ROW($DY$5))*4,0):OFFSET($CE$5,(ROW(DY23)-ROW($DY$5))*4+3,0))</f>
        <v>126.61935159158008</v>
      </c>
      <c r="DZ23" s="102">
        <f>+'def-cy1722'!B12</f>
        <v>117.2</v>
      </c>
      <c r="EA23" s="101">
        <f>+'def-cy1131'!B26</f>
        <v>103.1</v>
      </c>
      <c r="EB23" s="5">
        <f t="shared" ca="1" si="37"/>
        <v>625673.95307185815</v>
      </c>
      <c r="EF23" s="90">
        <f t="shared" si="8"/>
        <v>47341.418795433055</v>
      </c>
      <c r="EG23" s="1">
        <f>+'gaku-mk1131'!G26</f>
        <v>46222.3</v>
      </c>
      <c r="EH23" s="5">
        <f t="shared" ca="1" si="38"/>
        <v>8697.5968591651217</v>
      </c>
      <c r="EI23" s="7">
        <f ca="1">+EI22+$EH22</f>
        <v>311406.42608323565</v>
      </c>
      <c r="EJ23" s="7">
        <f ca="1">+EJ22+$EH22</f>
        <v>311406.42608323565</v>
      </c>
      <c r="EK23" s="7">
        <f ca="1">+EK22+EH22-(EJ25-EI25)/4</f>
        <v>301721.21439743345</v>
      </c>
      <c r="EL23" s="5">
        <f t="shared" ca="1" si="39"/>
        <v>5781.333333333333</v>
      </c>
      <c r="EM23" s="92">
        <f t="shared" ca="1" si="40"/>
        <v>122.03883231500339</v>
      </c>
      <c r="EN23">
        <f t="shared" ca="1" si="9"/>
        <v>0.58054161243747149</v>
      </c>
      <c r="EO23">
        <f t="shared" ca="1" si="41"/>
        <v>8.3212078024333148E-3</v>
      </c>
      <c r="EQ23" s="12">
        <f>+call!B61*call!$C$65/call!$B$65</f>
        <v>6.283744276138254</v>
      </c>
      <c r="ES23" s="7" t="e">
        <f>+fof!#REF!*fof!$B$138/fof!#REF!/10</f>
        <v>#REF!</v>
      </c>
      <c r="ET23" s="7" t="e">
        <f>+fof!#REF!*fof!$C$138/fof!#REF!/10</f>
        <v>#REF!</v>
      </c>
      <c r="EU23" s="7">
        <f ca="1">+AVERAGE(OFFSET(jikasougaku!$BF$287,(ROW(Sheet1_OLD!EU23)-ROW(Sheet1_OLD!$EU$5))*3,0):OFFSET(jikasougaku!$BF$287,(ROW(Sheet1_OLD!EU23)-ROW(Sheet1_OLD!$EU$5))*3+2,0))/1000</f>
        <v>30805.347666666668</v>
      </c>
      <c r="EV23" s="7">
        <f ca="1">+AVERAGE(OFFSET(jikasougaku!$BR$287,(ROW(Sheet1_OLD!EV23)-ROW(Sheet1_OLD!$EV$5))*3,0):OFFSET(jikasougaku!$BR$287,(ROW(Sheet1_OLD!EV23)-ROW(Sheet1_OLD!$EV$5))*3+2,0))/1000</f>
        <v>134402.23066666667</v>
      </c>
      <c r="EW23" s="7" t="e">
        <f ca="1">+AVERAGE(OFFSET(jikasougaku!$BH$287,(ROW(Sheet1_OLD!EW23)-ROW(Sheet1_OLD!EW$5))*3,0):OFFSET(jikasougaku!$BH$287,(ROW(Sheet1_OLD!EW23)-ROW(Sheet1_OLD!EW$5))*3+2,0))/1000</f>
        <v>#DIV/0!</v>
      </c>
      <c r="EX23" s="7" t="e">
        <f ca="1">+AVERAGE(OFFSET(jikasougaku!$BJ$287,(ROW(Sheet1_OLD!EX23)-ROW(Sheet1_OLD!EX$5))*3,0):OFFSET(jikasougaku!$BJ$287,(ROW(Sheet1_OLD!EX23)-ROW(Sheet1_OLD!EX$5))*3+2,0))/1000</f>
        <v>#DIV/0!</v>
      </c>
      <c r="EY23" s="7" t="e">
        <f ca="1">+AVERAGE(OFFSET(jikasougaku!$BL$287,(ROW(Sheet1_OLD!EY23)-ROW(Sheet1_OLD!EY$5))*3,0):OFFSET(jikasougaku!$BL$287,(ROW(Sheet1_OLD!EY23)-ROW(Sheet1_OLD!EY$5))*3+2,0))/1000</f>
        <v>#DIV/0!</v>
      </c>
      <c r="EZ23" s="4">
        <f t="shared" ca="1" si="10"/>
        <v>25380.230159655548</v>
      </c>
      <c r="FA23" s="64">
        <f t="shared" ca="1" si="42"/>
        <v>103596.883</v>
      </c>
      <c r="FB23" s="7" t="e">
        <f t="shared" ca="1" si="11"/>
        <v>#REF!</v>
      </c>
      <c r="FC23" s="7" t="e">
        <f t="shared" ca="1" si="12"/>
        <v>#REF!</v>
      </c>
      <c r="FD23" s="1" t="e">
        <f t="shared" ca="1" si="99"/>
        <v>#REF!</v>
      </c>
      <c r="FE23" s="1" t="e">
        <f t="shared" ca="1" si="99"/>
        <v>#REF!</v>
      </c>
      <c r="FF23" t="e">
        <f t="shared" ca="1" si="43"/>
        <v>#REF!</v>
      </c>
      <c r="FG23" t="e">
        <f t="shared" ca="1" si="43"/>
        <v>#REF!</v>
      </c>
      <c r="FH23" s="83" t="e">
        <f t="shared" ca="1" si="80"/>
        <v>#REF!</v>
      </c>
      <c r="FI23" s="83" t="e">
        <f t="shared" ca="1" si="80"/>
        <v>#REF!</v>
      </c>
      <c r="FK23" s="7">
        <f>+kshotoku1631!$E27*kshotoku1722!$E$9/kshotoku1631!$E$65</f>
        <v>160684.62221576498</v>
      </c>
      <c r="FL23" s="72">
        <f t="shared" ca="1" si="44"/>
        <v>0.22774469124798416</v>
      </c>
      <c r="FM23">
        <f t="shared" ca="1" si="81"/>
        <v>5.6788475630758801E-3</v>
      </c>
      <c r="FO23" s="73">
        <f t="shared" ca="1" si="14"/>
        <v>122.03883231500339</v>
      </c>
      <c r="FP23" s="72">
        <f ca="1">+AVERAGE(OFFSET(Maikin30!$F$20,ROUNDDOWN((ROW(FP23)-ROW(FP$5))/4,0),MOD(ROW(FP23)-ROW(FP$5),4)*3):OFFSET(Maikin30!$F$20,ROUNDDOWN((ROW(FP23)-ROW(FP$5))/4,0),MOD(ROW(FP23)-ROW(FP$5),4)*3+2))</f>
        <v>117.03333333333335</v>
      </c>
      <c r="FQ23" s="5">
        <f ca="1">+AVERAGE(OFFSET(Rocho!$J$66,(ROW(FQ23)-ROW($FQ$5))*3,0):OFFSET(Rocho!$J$66,(ROW(FQ23)-ROW($FQ$5))*3+2,0))</f>
        <v>5781.333333333333</v>
      </c>
      <c r="FR23" s="72" t="e">
        <f t="shared" ca="1" si="45"/>
        <v>#DIV/0!</v>
      </c>
      <c r="FS23" t="e">
        <f t="shared" ca="1" si="82"/>
        <v>#DIV/0!</v>
      </c>
      <c r="FT23" s="72"/>
      <c r="FU23" s="85" t="s">
        <v>719</v>
      </c>
      <c r="FV23" s="78">
        <f ca="1">+AVERAGE(OFFSET(Rocho!$E$6,(ROW(FV23)-ROW($FV$5))*3,0):OFFSET(Rocho!$E$6,(ROW(FV23)-ROW($FV$5))*3+2,0))/10000</f>
        <v>8836.3333333333321</v>
      </c>
      <c r="FW23" s="82">
        <f>+Rocho!AA24</f>
        <v>0</v>
      </c>
      <c r="FX23" t="e">
        <f t="shared" si="83"/>
        <v>#DIV/0!</v>
      </c>
      <c r="FZ23" s="94">
        <f t="shared" si="15"/>
        <v>158484.55380534782</v>
      </c>
      <c r="GA23" s="5">
        <f t="shared" si="46"/>
        <v>47341.418795433055</v>
      </c>
      <c r="GB23" s="7">
        <f>+('gaku-mk1131'!C26-'gaku-mk1131'!D26)*('gaku-mk1722'!$C$8-'gaku-mk1722'!$D$8)/('gaku-mk1131'!$C$64-'gaku-mk1131'!$D$64)</f>
        <v>2400.5569309441216</v>
      </c>
      <c r="GC23" s="5">
        <f t="shared" si="47"/>
        <v>9855.7676119491371</v>
      </c>
      <c r="GD23" s="5">
        <f t="shared" si="48"/>
        <v>14599.395434218359</v>
      </c>
      <c r="GE23" s="90">
        <f>+'gaku-mk1131'!H26+('gaku-mk1722'!$H$8-'gaku-mk1131'!$H$64)</f>
        <v>4438.3999999999996</v>
      </c>
      <c r="GF23" s="7">
        <f>+'gaku-mk1131'!W26*'gaku-mk1722'!$W$8/'gaku-mk1131'!$W$64</f>
        <v>72157.922373794689</v>
      </c>
      <c r="GG23" s="7">
        <f>+'gaku-mk1131'!M26*'gaku-mk1722'!$M$8/'gaku-mk1131'!$M$64</f>
        <v>46531.792589225231</v>
      </c>
      <c r="GH23" s="7">
        <f>+'gaku-mk1131'!N26*'gaku-mk1722'!$N$8/'gaku-mk1131'!$N$64</f>
        <v>38840.699930216753</v>
      </c>
      <c r="GI23" s="5">
        <f t="shared" si="49"/>
        <v>37316.032517859458</v>
      </c>
      <c r="GJ23" s="7">
        <f>+('gaku-jk1131'!C26-'gaku-jk1131'!D26)*('gaku-jk1722'!$C$8-'gaku-jk1722'!$D$8)/('gaku-jk1131'!$C$64-'gaku-jk1131'!$D$64)</f>
        <v>2514.2297033889358</v>
      </c>
      <c r="GK23" s="5">
        <f t="shared" si="50"/>
        <v>2486.4086219379747</v>
      </c>
      <c r="GL23" s="5">
        <f t="shared" si="51"/>
        <v>17507.692226329931</v>
      </c>
      <c r="GM23" s="90">
        <f>+'gaku-jk1131'!H26+('gaku-jk1722'!$H$8-'gaku-jk1131'!$H$64)</f>
        <v>4054.9</v>
      </c>
      <c r="GN23" s="7">
        <f>+'gaku-jk1131'!Z26*'gaku-jk1722'!$Z$8/'gaku-jk1131'!$Z$64</f>
        <v>79062.550719027611</v>
      </c>
      <c r="GO23" s="7">
        <f>+'gaku-jk1131'!M26*'gaku-jk1722'!$M$8/'gaku-jk1131'!$M$64</f>
        <v>24479.693110922821</v>
      </c>
      <c r="GP23" s="7">
        <f>+'gaku-jk1131'!N26*'gaku-jk1722'!$N$8/'gaku-jk1131'!$N$64</f>
        <v>26218.207707179372</v>
      </c>
      <c r="GQ23" s="9">
        <f t="shared" ca="1" si="16"/>
        <v>126.60758122743681</v>
      </c>
      <c r="GR23" s="7">
        <f t="shared" ca="1" si="17"/>
        <v>96.183928571428581</v>
      </c>
      <c r="GS23" s="9">
        <f t="shared" ca="1" si="18"/>
        <v>395.5390416339356</v>
      </c>
      <c r="GT23" s="9">
        <f t="shared" ca="1" si="19"/>
        <v>83.170599803343151</v>
      </c>
      <c r="GU23" s="7">
        <f t="shared" ca="1" si="20"/>
        <v>146.30432569974553</v>
      </c>
      <c r="GV23" s="7">
        <f t="shared" ca="1" si="20"/>
        <v>91.410371819960858</v>
      </c>
      <c r="GW23" s="7">
        <f t="shared" ca="1" si="20"/>
        <v>190.4014585232452</v>
      </c>
      <c r="GX23" s="7">
        <f t="shared" ca="1" si="20"/>
        <v>149.82804878048779</v>
      </c>
      <c r="GZ23">
        <f ca="1">+OFFSET('def-cy1131'!$C$8,ROUNDDOWN((ROW(Sheet1_OLD!HC23)-ROW(Sheet1_OLD!HC$5))/4,0),0)</f>
        <v>88.3</v>
      </c>
      <c r="HC23">
        <f ca="1">+OFFSET('def-cy1131'!$H$8,ROUNDDOWN((ROW(Sheet1_OLD!HC23)-ROW(Sheet1_OLD!HC$5))/4,0),0)</f>
        <v>153.6</v>
      </c>
      <c r="HD23">
        <f ca="1">+OFFSET('def-cy1131'!$W$8,ROUNDDOWN((ROW(Sheet1_OLD!HC23)-ROW(Sheet1_OLD!HC$5))/4,0),0)</f>
        <v>88.3</v>
      </c>
      <c r="HE23">
        <f ca="1">+OFFSET('def-cy1131'!$M$8,ROUNDDOWN((ROW(Sheet1_OLD!HC23)-ROW(Sheet1_OLD!HC$5))/4,0),0)</f>
        <v>159.19999999999999</v>
      </c>
      <c r="HF23">
        <f ca="1">+OFFSET('def-cy1131'!$N$8,ROUNDDOWN((ROW(Sheet1_OLD!HC23)-ROW(Sheet1_OLD!HC$5))/4,0),0)</f>
        <v>183.6</v>
      </c>
      <c r="HG23" s="9">
        <f t="shared" ca="1" si="96"/>
        <v>126.94792418772565</v>
      </c>
      <c r="HH23" s="9">
        <f t="shared" ca="1" si="93"/>
        <v>94.114285714285728</v>
      </c>
      <c r="HI23" s="9">
        <f t="shared" ca="1" si="93"/>
        <v>400.12710133542805</v>
      </c>
      <c r="HJ23" s="9">
        <f t="shared" ca="1" si="93"/>
        <v>81.891052114060955</v>
      </c>
      <c r="HK23" s="9">
        <f t="shared" ca="1" si="93"/>
        <v>148.39983036471585</v>
      </c>
      <c r="HL23" s="9">
        <f t="shared" ca="1" si="93"/>
        <v>90.064579256360076</v>
      </c>
      <c r="HM23" s="9">
        <f t="shared" ca="1" si="93"/>
        <v>191.23865086599815</v>
      </c>
      <c r="HN23" s="9">
        <f t="shared" ca="1" si="93"/>
        <v>153.9083333333333</v>
      </c>
      <c r="HO23">
        <f t="shared" ca="1" si="101"/>
        <v>1.2502867939553599E-2</v>
      </c>
      <c r="HP23">
        <f t="shared" ca="1" si="101"/>
        <v>2.3347579766836368E-4</v>
      </c>
      <c r="HQ23">
        <f t="shared" ca="1" si="101"/>
        <v>7.7707438995059546E-4</v>
      </c>
      <c r="HR23">
        <f t="shared" ca="1" si="101"/>
        <v>5.1501847514178573E-4</v>
      </c>
      <c r="HS23">
        <f t="shared" ca="1" si="101"/>
        <v>1.504920646841996E-2</v>
      </c>
      <c r="HT23">
        <f t="shared" ca="1" si="101"/>
        <v>-1.8161695895100406E-2</v>
      </c>
      <c r="HU23">
        <f t="shared" ca="1" si="101"/>
        <v>7.3828940333826908E-3</v>
      </c>
      <c r="HV23">
        <f t="shared" ca="1" si="53"/>
        <v>-8.4796022019490488E-3</v>
      </c>
      <c r="HW23">
        <f t="shared" ca="1" si="84"/>
        <v>9.8192390070675397E-3</v>
      </c>
      <c r="HX23" s="5">
        <f t="shared" ca="1" si="85"/>
        <v>133699.4233206652</v>
      </c>
      <c r="HY23" s="1" t="e">
        <f t="shared" ca="1" si="54"/>
        <v>#DIV/0!</v>
      </c>
      <c r="HZ23" t="e">
        <f t="shared" ca="1" si="86"/>
        <v>#DIV/0!</v>
      </c>
      <c r="IA23" s="5">
        <f t="shared" si="55"/>
        <v>158484.55380534782</v>
      </c>
      <c r="IB23">
        <f t="shared" ca="1" si="56"/>
        <v>118.537948683023</v>
      </c>
      <c r="ID23" s="112">
        <v>104.6637808171151</v>
      </c>
      <c r="IE23" s="112">
        <v>104.6765804748978</v>
      </c>
      <c r="IF23">
        <f t="shared" si="57"/>
        <v>100.03142059815941</v>
      </c>
      <c r="IG23">
        <f t="shared" si="87"/>
        <v>-1.5434532122841154E-3</v>
      </c>
      <c r="IH23" s="112">
        <v>0.45311523226569111</v>
      </c>
      <c r="II23">
        <f t="shared" si="88"/>
        <v>6.3787684255869502E-3</v>
      </c>
      <c r="IK23">
        <f>+util!B21</f>
        <v>119</v>
      </c>
      <c r="IL23">
        <f t="shared" si="89"/>
        <v>-4.471779391390724E-3</v>
      </c>
      <c r="IM23">
        <f t="shared" si="90"/>
        <v>-2.6830676348344345E-3</v>
      </c>
      <c r="IO23" s="5">
        <f t="shared" si="58"/>
        <v>86687.971963747274</v>
      </c>
      <c r="IP23" s="1">
        <f t="shared" si="59"/>
        <v>3.5447717850048286</v>
      </c>
      <c r="IQ23" s="5">
        <f t="shared" ca="1" si="60"/>
        <v>73130.987103172913</v>
      </c>
      <c r="IR23" s="1" t="e">
        <f t="shared" ca="1" si="61"/>
        <v>#DIV/0!</v>
      </c>
      <c r="IS23" t="e">
        <f t="shared" ca="1" si="91"/>
        <v>#DIV/0!</v>
      </c>
    </row>
    <row r="24" spans="1:253" x14ac:dyDescent="0.15">
      <c r="A24" t="s">
        <v>263</v>
      </c>
      <c r="B24" s="7">
        <f>+'gaku-mk1131'!B27*'gaku-mk1722'!$B$8/'gaku-mk1131'!$B$64</f>
        <v>317742.31167991838</v>
      </c>
      <c r="C24" s="7">
        <f>+'kgaku-mk1131'!B28*'kgaku-mk1722'!B$9/'kgaku-mk1131'!B$65</f>
        <v>167843.01773786536</v>
      </c>
      <c r="D24" s="7">
        <f>+'kgaku-mk1131'!C28*'kgaku-mk1722'!C$9/'kgaku-mk1131'!C$65</f>
        <v>585.0859418309584</v>
      </c>
      <c r="E24" s="7">
        <f>+'kgaku-mk1131'!D28*'kgaku-mk1722'!D$9/'kgaku-mk1131'!D$65</f>
        <v>179.56863970588233</v>
      </c>
      <c r="F24" s="7">
        <f>+'kgaku-mk1131'!F28*'kgaku-mk1722'!F$9/'kgaku-mk1131'!F$65</f>
        <v>10335.540676474819</v>
      </c>
      <c r="G24" s="7">
        <f>+'kgaku-mk1131'!G28*'kgaku-mk1722'!G$9/'kgaku-mk1131'!G$65</f>
        <v>15592.543083121922</v>
      </c>
      <c r="H24" s="7">
        <f>+'kgaku-mk1131'!H28*'kgaku-mk1722'!H$9/'kgaku-mk1131'!H$65</f>
        <v>58083.556119468856</v>
      </c>
      <c r="I24" s="7">
        <f>+'kgaku-mk1131'!I28*'kgaku-mk1722'!I$9/'kgaku-mk1131'!I$65</f>
        <v>83114.833356841307</v>
      </c>
      <c r="J24" s="7">
        <f>+'gaku-mk1131'!F27*'gaku-mk1722'!$F$8/'gaku-mk1131'!$F$64</f>
        <v>14509.742177374026</v>
      </c>
      <c r="K24" s="7">
        <f>+'gaku-mk1131'!G27*'gaku-mk1722'!$G$8/'gaku-mk1131'!$G$64</f>
        <v>49662.18000481838</v>
      </c>
      <c r="L24" s="7">
        <f>+'gaku-jk1131'!B27*'gaku-jk1722'!$B$8/'gaku-jk1131'!$B$64</f>
        <v>302201.82911369146</v>
      </c>
      <c r="M24" s="7">
        <f>+'kgaku-jk1131'!B28*'kgaku-jk1722'!$B$9/'kgaku-jk1131'!$B$65</f>
        <v>173426.8425547895</v>
      </c>
      <c r="N24" s="7">
        <f>+'kgaku-jk1131'!C28*'kgaku-jk1722'!C$9/'kgaku-jk1131'!C$65</f>
        <v>558.96973485941464</v>
      </c>
      <c r="O24" s="7">
        <f>+'kgaku-jk1131'!D28*'kgaku-jk1722'!D$9/'kgaku-jk1131'!D$65</f>
        <v>201.73237120935332</v>
      </c>
      <c r="P24" s="7">
        <f>+'kgaku-jk1131'!F28*'kgaku-jk1722'!F$9/'kgaku-jk1131'!F$65</f>
        <v>2610.5067027216778</v>
      </c>
      <c r="Q24" s="7">
        <f>+'kgaku-jk1131'!G28*'kgaku-jk1722'!G$9/'kgaku-jk1131'!G$65</f>
        <v>15637.723882309943</v>
      </c>
      <c r="R24" s="7">
        <f>+'kgaku-jk1131'!H28*'kgaku-jk1722'!H$9/'kgaku-jk1131'!H$65</f>
        <v>64553.136768679295</v>
      </c>
      <c r="S24" s="7">
        <f>+'kgaku-jk1131'!I28*'kgaku-jk1722'!I$9/'kgaku-jk1131'!I$65</f>
        <v>105213.076349411</v>
      </c>
      <c r="T24" s="7">
        <f>+'gaku-jk1131'!F27*'gaku-jk1722'!$F$8/'gaku-jk1131'!$F$64</f>
        <v>17365.433205049394</v>
      </c>
      <c r="U24" s="7">
        <f>+'gaku-jk1131'!G27*'gaku-jk1722'!$G$8/'gaku-jk1131'!$G$64</f>
        <v>39026.36422389849</v>
      </c>
      <c r="V24" s="8">
        <f t="shared" si="0"/>
        <v>105.14241843333795</v>
      </c>
      <c r="W24" s="8">
        <f t="shared" si="0"/>
        <v>96.780299557630428</v>
      </c>
      <c r="X24" s="8">
        <f t="shared" si="0"/>
        <v>104.67220411819116</v>
      </c>
      <c r="Y24" s="8">
        <f t="shared" si="0"/>
        <v>89.01329946671278</v>
      </c>
      <c r="Z24" s="8">
        <f t="shared" si="0"/>
        <v>395.92086339786556</v>
      </c>
      <c r="AA24" s="8">
        <f t="shared" si="0"/>
        <v>99.711078162473939</v>
      </c>
      <c r="AB24" s="8">
        <f t="shared" si="0"/>
        <v>89.977898870517109</v>
      </c>
      <c r="AC24" s="8">
        <f t="shared" si="0"/>
        <v>78.996676307437525</v>
      </c>
      <c r="AD24" s="8">
        <f t="shared" si="0"/>
        <v>83.555313628196672</v>
      </c>
      <c r="AE24" s="8">
        <f t="shared" si="0"/>
        <v>127.25289939872712</v>
      </c>
      <c r="AF24" s="11">
        <f t="shared" ca="1" si="1"/>
        <v>96.292857142857144</v>
      </c>
      <c r="AG24" s="11">
        <f t="shared" ca="1" si="1"/>
        <v>100.5567367119901</v>
      </c>
      <c r="AH24" s="11">
        <f t="shared" ca="1" si="1"/>
        <v>88.944612286002027</v>
      </c>
      <c r="AI24" s="11">
        <f t="shared" ca="1" si="1"/>
        <v>395.5390416339356</v>
      </c>
      <c r="AJ24" s="11">
        <f t="shared" ca="1" si="1"/>
        <v>98.508471275559884</v>
      </c>
      <c r="AK24" s="11">
        <f t="shared" ca="1" si="1"/>
        <v>89.793465346534646</v>
      </c>
      <c r="AL24" s="11">
        <f t="shared" ca="1" si="1"/>
        <v>78.340767634854771</v>
      </c>
      <c r="AM24" s="11">
        <f t="shared" ca="1" si="1"/>
        <v>83.170599803343151</v>
      </c>
      <c r="AN24" s="11">
        <f t="shared" ca="1" si="1"/>
        <v>126.60758122743681</v>
      </c>
      <c r="AO24" s="9">
        <f ca="1">+OFFSET('kdef-cy1131'!B$9,ROUNDDOWN((ROW(Sheet1_OLD!AO24)-ROW(Sheet1_OLD!AO$5))/4,0),0)</f>
        <v>88.4</v>
      </c>
      <c r="AP24" s="9">
        <f ca="1">+OFFSET('kdef-cy1131'!C$9,ROUNDDOWN((ROW(Sheet1_OLD!AP24)-ROW(Sheet1_OLD!AP$5))/4,0),0)</f>
        <v>121.6</v>
      </c>
      <c r="AQ24" s="9">
        <f ca="1">+OFFSET('kdef-cy1131'!D$9,ROUNDDOWN((ROW(Sheet1_OLD!AQ24)-ROW(Sheet1_OLD!AQ$5))/4,0),0)</f>
        <v>86</v>
      </c>
      <c r="AR24" s="9">
        <f ca="1">+OFFSET('kdef-cy1131'!F$9,ROUNDDOWN((ROW(Sheet1_OLD!AR24)-ROW(Sheet1_OLD!AR$5))/4,0),0)</f>
        <v>163.80000000000001</v>
      </c>
      <c r="AS24" s="9">
        <f ca="1">+OFFSET('kdef-cy1131'!G$9,ROUNDDOWN((ROW(Sheet1_OLD!AS24)-ROW(Sheet1_OLD!AS$5))/4,0),0)</f>
        <v>88.9</v>
      </c>
      <c r="AT24" s="9">
        <f ca="1">+OFFSET('kdef-cy1131'!H$9,ROUNDDOWN((ROW(Sheet1_OLD!AT24)-ROW(Sheet1_OLD!AT$5))/4,0),0)</f>
        <v>93.4</v>
      </c>
      <c r="AU24" s="9">
        <f ca="1">+OFFSET('kdef-cy1131'!I$9,ROUNDDOWN((ROW(Sheet1_OLD!AU24)-ROW(Sheet1_OLD!AU$5))/4,0),0)</f>
        <v>75.900000000000006</v>
      </c>
      <c r="AV24" s="9">
        <f ca="1">+OFFSET('def-cy1131'!$F$8,ROUNDDOWN((ROW(Sheet1_OLD!AV24)-ROW(Sheet1_OLD!AV$5))/4,0),0)</f>
        <v>84.5</v>
      </c>
      <c r="AW24" s="9">
        <f ca="1">+OFFSET('def-cy1131'!$G$8,ROUNDDOWN((ROW(Sheet1_OLD!AW24)-ROW(Sheet1_OLD!AW$5))/4,0),0)</f>
        <v>111.6</v>
      </c>
      <c r="AX24" s="9">
        <f t="shared" ca="1" si="94"/>
        <v>94.223214285714278</v>
      </c>
      <c r="AY24" s="9">
        <f t="shared" ca="1" si="92"/>
        <v>97.000865265760197</v>
      </c>
      <c r="AZ24" s="9">
        <f t="shared" ca="1" si="92"/>
        <v>86.97955689828801</v>
      </c>
      <c r="BA24" s="9">
        <f t="shared" ca="1" si="92"/>
        <v>400.12710133542805</v>
      </c>
      <c r="BB24" s="9">
        <f t="shared" ca="1" si="92"/>
        <v>96.846348588120748</v>
      </c>
      <c r="BC24" s="9">
        <f t="shared" ca="1" si="92"/>
        <v>87.486138613861385</v>
      </c>
      <c r="BD24" s="9">
        <f t="shared" ca="1" si="92"/>
        <v>76.482883817427378</v>
      </c>
      <c r="BE24" s="9">
        <f t="shared" ca="1" si="92"/>
        <v>81.891052114060955</v>
      </c>
      <c r="BF24" s="9">
        <f t="shared" ca="1" si="92"/>
        <v>126.94792418772565</v>
      </c>
      <c r="BG24">
        <f t="shared" ca="1" si="62"/>
        <v>-1.4123889900650336E-5</v>
      </c>
      <c r="BH24">
        <f t="shared" ca="1" si="63"/>
        <v>-1.3919299009051256E-4</v>
      </c>
      <c r="BI24">
        <f t="shared" ca="1" si="102"/>
        <v>-3.2069707375648061E-3</v>
      </c>
      <c r="BJ24">
        <f t="shared" ca="1" si="102"/>
        <v>-2.9125536604887019E-3</v>
      </c>
      <c r="BK24">
        <f t="shared" ca="1" si="102"/>
        <v>4.6209643718283112E-3</v>
      </c>
      <c r="BL24" s="13">
        <f t="shared" ca="1" si="65"/>
        <v>-1.6518769062163598E-3</v>
      </c>
      <c r="BM24">
        <f t="shared" ca="1" si="66"/>
        <v>2.0445914464733431E-2</v>
      </c>
      <c r="BN24">
        <f t="shared" ca="1" si="22"/>
        <v>-4.7968901592172434E-3</v>
      </c>
      <c r="BO24" s="13">
        <f t="shared" ca="1" si="23"/>
        <v>1.5649024305516186E-2</v>
      </c>
      <c r="BP24">
        <f t="shared" ca="1" si="67"/>
        <v>3.0299923344826039E-2</v>
      </c>
      <c r="BQ24">
        <f t="shared" ca="1" si="68"/>
        <v>6.929447555467403E-3</v>
      </c>
      <c r="BR24">
        <f t="shared" ca="1" si="69"/>
        <v>-1.62574282725128E-3</v>
      </c>
      <c r="BS24" s="13">
        <f t="shared" ca="1" si="70"/>
        <v>3.5603628073042161E-2</v>
      </c>
      <c r="BT24" s="5">
        <f t="shared" si="24"/>
        <v>39026.36422389849</v>
      </c>
      <c r="BU24" s="5">
        <f t="shared" ca="1" si="25"/>
        <v>187887.18541690806</v>
      </c>
      <c r="BV24" s="5">
        <f t="shared" ca="1" si="26"/>
        <v>17030.373866498074</v>
      </c>
      <c r="BW24" s="5">
        <f t="shared" ca="1" si="71"/>
        <v>54640.5833840454</v>
      </c>
      <c r="BX24" s="5">
        <f t="shared" si="27"/>
        <v>49662.18000481838</v>
      </c>
      <c r="BY24" s="5">
        <f t="shared" si="28"/>
        <v>157196.44986155716</v>
      </c>
      <c r="BZ24" s="5">
        <f t="shared" si="29"/>
        <v>24845.282853848847</v>
      </c>
      <c r="CA24" s="5">
        <f t="shared" si="30"/>
        <v>74507.462858667219</v>
      </c>
      <c r="CB24" s="9">
        <f t="shared" si="97"/>
        <v>127.25289939872712</v>
      </c>
      <c r="CC24" s="9">
        <f t="shared" ca="1" si="97"/>
        <v>83.665338598132493</v>
      </c>
      <c r="CD24" s="9">
        <f t="shared" ca="1" si="97"/>
        <v>145.8880647519087</v>
      </c>
      <c r="CE24" s="9">
        <f t="shared" ca="1" si="97"/>
        <v>136.35920088002351</v>
      </c>
      <c r="CF24" s="5"/>
      <c r="CG24" s="5">
        <f t="shared" si="31"/>
        <v>84.632392003758383</v>
      </c>
      <c r="CH24" s="5">
        <f t="shared" ca="1" si="72"/>
        <v>83.665338598132493</v>
      </c>
      <c r="CI24" s="5">
        <f t="shared" si="32"/>
        <v>124.37603921797688</v>
      </c>
      <c r="CJ24" s="5">
        <f t="shared" ca="1" si="73"/>
        <v>145.8880647519087</v>
      </c>
      <c r="CK24" s="5">
        <f t="shared" si="74"/>
        <v>126.2789037736498</v>
      </c>
      <c r="CL24" s="5">
        <f t="shared" ca="1" si="75"/>
        <v>136.35920088002351</v>
      </c>
      <c r="CM24" s="5"/>
      <c r="CN24" s="1" t="e">
        <f t="shared" si="4"/>
        <v>#DIV/0!</v>
      </c>
      <c r="CO24" s="1" t="e">
        <f t="shared" si="98"/>
        <v>#DIV/0!</v>
      </c>
      <c r="CP24" s="1" t="e">
        <f t="shared" ca="1" si="98"/>
        <v>#DIV/0!</v>
      </c>
      <c r="CQ24" s="1" t="e">
        <f t="shared" ca="1" si="98"/>
        <v>#DIV/0!</v>
      </c>
      <c r="CR24" s="1" t="e">
        <f t="shared" ca="1" si="98"/>
        <v>#DIV/0!</v>
      </c>
      <c r="CS24" s="83" t="e">
        <f t="shared" si="76"/>
        <v>#DIV/0!</v>
      </c>
      <c r="CT24" s="83" t="e">
        <f t="shared" si="76"/>
        <v>#DIV/0!</v>
      </c>
      <c r="CU24" s="83" t="e">
        <f t="shared" ca="1" si="33"/>
        <v>#DIV/0!</v>
      </c>
      <c r="CV24" s="83" t="e">
        <f t="shared" ca="1" si="33"/>
        <v>#DIV/0!</v>
      </c>
      <c r="CW24" s="83" t="e">
        <f t="shared" ca="1" si="33"/>
        <v>#DIV/0!</v>
      </c>
      <c r="CX24" s="83">
        <f t="shared" si="77"/>
        <v>6.7799155304929656E-3</v>
      </c>
      <c r="CY24" s="83">
        <f t="shared" si="100"/>
        <v>3.0437407917735582E-3</v>
      </c>
      <c r="CZ24" s="83">
        <f t="shared" ca="1" si="100"/>
        <v>4.3124387093981141E-3</v>
      </c>
      <c r="DA24" s="83">
        <f t="shared" ca="1" si="100"/>
        <v>2.987076112340117E-4</v>
      </c>
      <c r="DB24" s="83">
        <f t="shared" ca="1" si="100"/>
        <v>2.0779524673727183E-3</v>
      </c>
      <c r="DC24" s="5"/>
      <c r="DD24" s="86">
        <f t="shared" si="78"/>
        <v>1999</v>
      </c>
      <c r="DE24" s="5"/>
      <c r="DF24" s="5"/>
      <c r="DG24" s="5"/>
      <c r="DH24" s="5"/>
      <c r="DI24" s="117">
        <v>440628.9</v>
      </c>
      <c r="DJ24" s="118">
        <v>22836.1</v>
      </c>
      <c r="DK24" s="5">
        <v>239307.9</v>
      </c>
      <c r="DL24" s="5">
        <v>14515.9</v>
      </c>
      <c r="DM24" s="90">
        <f t="shared" si="35"/>
        <v>523068.03858869447</v>
      </c>
      <c r="DN24" s="90">
        <f t="shared" si="35"/>
        <v>11690.161767581925</v>
      </c>
      <c r="DO24" s="90">
        <f t="shared" si="35"/>
        <v>385065.24987783842</v>
      </c>
      <c r="DP24" s="90">
        <f t="shared" si="35"/>
        <v>9003.8699184188554</v>
      </c>
      <c r="DQ24" s="7">
        <f t="shared" si="79"/>
        <v>928827.32015253359</v>
      </c>
      <c r="DR24">
        <v>88840.5</v>
      </c>
      <c r="DS24">
        <v>20165.599999999999</v>
      </c>
      <c r="DT24">
        <v>68675</v>
      </c>
      <c r="DU24">
        <v>88378.2</v>
      </c>
      <c r="DV24">
        <v>20173</v>
      </c>
      <c r="DW24">
        <v>68205.2</v>
      </c>
      <c r="DX24" s="5">
        <f t="shared" si="36"/>
        <v>776261.26100053429</v>
      </c>
      <c r="DY24" s="9">
        <f ca="1">+AVERAGE(OFFSET($CE$5,(ROW(DY24)-ROW($DY$5))*4,0):OFFSET($CE$5,(ROW(DY24)-ROW($DY$5))*4+3,0))</f>
        <v>124.09605086098706</v>
      </c>
      <c r="DZ24" s="102">
        <f>+'def-cy1722'!B13</f>
        <v>115.7</v>
      </c>
      <c r="EA24" s="101">
        <f>+'def-cy1131'!B27</f>
        <v>101.7</v>
      </c>
      <c r="EB24" s="5">
        <f t="shared" ca="1" si="37"/>
        <v>625532.60608599498</v>
      </c>
      <c r="EF24" s="90">
        <f t="shared" si="8"/>
        <v>49662.18000481838</v>
      </c>
      <c r="EG24" s="1">
        <f>+'gaku-mk1131'!G27</f>
        <v>48488.2</v>
      </c>
      <c r="EH24" s="5">
        <f t="shared" ca="1" si="38"/>
        <v>9105.0291590726538</v>
      </c>
      <c r="EI24" s="7">
        <f ca="1">+EI23+$EH23</f>
        <v>320104.02294240077</v>
      </c>
      <c r="EJ24" s="7">
        <f ca="1">+EJ23+$EH23</f>
        <v>320104.02294240077</v>
      </c>
      <c r="EK24" s="7">
        <f ca="1">+EK23+EH23-(EJ25-EI25)/4</f>
        <v>305576.2054136974</v>
      </c>
      <c r="EL24" s="5">
        <f t="shared" ca="1" si="39"/>
        <v>5798.666666666667</v>
      </c>
      <c r="EM24" s="92">
        <f t="shared" ca="1" si="40"/>
        <v>123.29015614392395</v>
      </c>
      <c r="EN24">
        <f t="shared" ca="1" si="9"/>
        <v>0.57402375661183414</v>
      </c>
      <c r="EO24">
        <f t="shared" ca="1" si="41"/>
        <v>-1.1290699065658046E-2</v>
      </c>
      <c r="EQ24" s="12">
        <f>+call!B62*call!$C$65/call!$B$65</f>
        <v>6.353532261847028</v>
      </c>
      <c r="ES24" s="7" t="e">
        <f>+fof!#REF!*fof!$B$138/fof!#REF!/10</f>
        <v>#REF!</v>
      </c>
      <c r="ET24" s="7" t="e">
        <f>+fof!#REF!*fof!$C$138/fof!#REF!/10</f>
        <v>#REF!</v>
      </c>
      <c r="EU24" s="7">
        <f ca="1">+AVERAGE(OFFSET(jikasougaku!$BF$287,(ROW(Sheet1_OLD!EU24)-ROW(Sheet1_OLD!$EU$5))*3,0):OFFSET(jikasougaku!$BF$287,(ROW(Sheet1_OLD!EU24)-ROW(Sheet1_OLD!$EU$5))*3+2,0))/1000</f>
        <v>37801.192999999999</v>
      </c>
      <c r="EV24" s="7">
        <f ca="1">+AVERAGE(OFFSET(jikasougaku!$BR$287,(ROW(Sheet1_OLD!EV24)-ROW(Sheet1_OLD!$EV$5))*3,0):OFFSET(jikasougaku!$BR$287,(ROW(Sheet1_OLD!EV24)-ROW(Sheet1_OLD!$EV$5))*3+2,0))/1000</f>
        <v>149464.17333333334</v>
      </c>
      <c r="EW24" s="7" t="e">
        <f ca="1">+AVERAGE(OFFSET(jikasougaku!$BH$287,(ROW(Sheet1_OLD!EW24)-ROW(Sheet1_OLD!EW$5))*3,0):OFFSET(jikasougaku!$BH$287,(ROW(Sheet1_OLD!EW24)-ROW(Sheet1_OLD!EW$5))*3+2,0))/1000</f>
        <v>#DIV/0!</v>
      </c>
      <c r="EX24" s="7" t="e">
        <f ca="1">+AVERAGE(OFFSET(jikasougaku!$BJ$287,(ROW(Sheet1_OLD!EX24)-ROW(Sheet1_OLD!EX$5))*3,0):OFFSET(jikasougaku!$BJ$287,(ROW(Sheet1_OLD!EX24)-ROW(Sheet1_OLD!EX$5))*3+2,0))/1000</f>
        <v>#DIV/0!</v>
      </c>
      <c r="EY24" s="7" t="e">
        <f ca="1">+AVERAGE(OFFSET(jikasougaku!$BL$287,(ROW(Sheet1_OLD!EY24)-ROW(Sheet1_OLD!EY$5))*3,0):OFFSET(jikasougaku!$BL$287,(ROW(Sheet1_OLD!EY24)-ROW(Sheet1_OLD!EY$5))*3+2,0))/1000</f>
        <v>#DIV/0!</v>
      </c>
      <c r="EZ24" s="4">
        <f t="shared" ca="1" si="10"/>
        <v>31144.039957961417</v>
      </c>
      <c r="FA24" s="64">
        <f t="shared" ca="1" si="42"/>
        <v>111662.98033333334</v>
      </c>
      <c r="FB24" s="7" t="e">
        <f t="shared" ca="1" si="11"/>
        <v>#REF!</v>
      </c>
      <c r="FC24" s="7" t="e">
        <f t="shared" ca="1" si="12"/>
        <v>#REF!</v>
      </c>
      <c r="FD24" s="1" t="e">
        <f t="shared" ca="1" si="99"/>
        <v>#REF!</v>
      </c>
      <c r="FE24" s="1" t="e">
        <f t="shared" ca="1" si="99"/>
        <v>#REF!</v>
      </c>
      <c r="FF24" t="e">
        <f t="shared" ca="1" si="43"/>
        <v>#REF!</v>
      </c>
      <c r="FG24" t="e">
        <f t="shared" ca="1" si="43"/>
        <v>#REF!</v>
      </c>
      <c r="FH24" s="83" t="e">
        <f t="shared" ca="1" si="80"/>
        <v>#REF!</v>
      </c>
      <c r="FI24" s="83" t="e">
        <f t="shared" ca="1" si="80"/>
        <v>#REF!</v>
      </c>
      <c r="FK24" s="7">
        <f>+kshotoku1631!$E28*kshotoku1722!$E$9/kshotoku1631!$E$65</f>
        <v>164070.10866441249</v>
      </c>
      <c r="FL24" s="72">
        <f t="shared" ca="1" si="44"/>
        <v>0.22949483662698925</v>
      </c>
      <c r="FM24">
        <f t="shared" ca="1" si="81"/>
        <v>7.6553045805631556E-3</v>
      </c>
      <c r="FO24" s="73">
        <f t="shared" ca="1" si="14"/>
        <v>123.29015614392395</v>
      </c>
      <c r="FP24" s="72">
        <f ca="1">+AVERAGE(OFFSET(Maikin30!$F$20,ROUNDDOWN((ROW(FP24)-ROW(FP$5))/4,0),MOD(ROW(FP24)-ROW(FP$5),4)*3):OFFSET(Maikin30!$F$20,ROUNDDOWN((ROW(FP24)-ROW(FP$5))/4,0),MOD(ROW(FP24)-ROW(FP$5),4)*3+2))</f>
        <v>118.23333333333333</v>
      </c>
      <c r="FQ24" s="5">
        <f ca="1">+AVERAGE(OFFSET(Rocho!$J$66,(ROW(FQ24)-ROW($FQ$5))*3,0):OFFSET(Rocho!$J$66,(ROW(FQ24)-ROW($FQ$5))*3+2,0))</f>
        <v>5798.666666666667</v>
      </c>
      <c r="FR24" s="72" t="e">
        <f t="shared" ca="1" si="45"/>
        <v>#DIV/0!</v>
      </c>
      <c r="FS24" t="e">
        <f t="shared" ca="1" si="82"/>
        <v>#DIV/0!</v>
      </c>
      <c r="FT24" s="72"/>
      <c r="FU24" s="85" t="s">
        <v>720</v>
      </c>
      <c r="FV24" s="78">
        <f ca="1">+AVERAGE(OFFSET(Rocho!$E$6,(ROW(FV24)-ROW($FV$5))*3,0):OFFSET(Rocho!$E$6,(ROW(FV24)-ROW($FV$5))*3+2,0))/10000</f>
        <v>8862.6666666666679</v>
      </c>
      <c r="FW24" s="82">
        <f>+Rocho!AA25</f>
        <v>0</v>
      </c>
      <c r="FX24" t="e">
        <f t="shared" si="83"/>
        <v>#DIV/0!</v>
      </c>
      <c r="FZ24" s="94">
        <f t="shared" si="15"/>
        <v>160908.99723576539</v>
      </c>
      <c r="GA24" s="5">
        <f t="shared" si="46"/>
        <v>49662.18000481838</v>
      </c>
      <c r="GB24" s="7">
        <f>+('gaku-mk1131'!C27-'gaku-mk1131'!D27)*('gaku-mk1722'!$C$8-'gaku-mk1722'!$D$8)/('gaku-mk1131'!$C$64-'gaku-mk1131'!$D$64)</f>
        <v>2444.5897345955627</v>
      </c>
      <c r="GC24" s="5">
        <f t="shared" si="47"/>
        <v>10335.540676474819</v>
      </c>
      <c r="GD24" s="5">
        <f t="shared" si="48"/>
        <v>14509.742177374026</v>
      </c>
      <c r="GE24" s="90">
        <f>+'gaku-mk1131'!H27+('gaku-mk1722'!$H$8-'gaku-mk1131'!$H$64)</f>
        <v>2229.5</v>
      </c>
      <c r="GF24" s="7">
        <f>+'gaku-mk1131'!W27*'gaku-mk1722'!$W$8/'gaku-mk1131'!$W$64</f>
        <v>71846.632084179495</v>
      </c>
      <c r="GG24" s="7">
        <f>+'gaku-mk1131'!M27*'gaku-mk1722'!$M$8/'gaku-mk1131'!$M$64</f>
        <v>48201.940178291363</v>
      </c>
      <c r="GH24" s="7">
        <f>+'gaku-mk1131'!N27*'gaku-mk1722'!$N$8/'gaku-mk1131'!$N$64</f>
        <v>38321.127619968276</v>
      </c>
      <c r="GI24" s="5">
        <f t="shared" si="49"/>
        <v>39026.36422389849</v>
      </c>
      <c r="GJ24" s="7">
        <f>+('gaku-jk1131'!C27-'gaku-jk1131'!D27)*('gaku-jk1722'!$C$8-'gaku-jk1722'!$D$8)/('gaku-jk1131'!$C$64-'gaku-jk1131'!$D$64)</f>
        <v>2546.5884273060028</v>
      </c>
      <c r="GK24" s="5">
        <f t="shared" si="50"/>
        <v>2610.5067027216778</v>
      </c>
      <c r="GL24" s="5">
        <f t="shared" si="51"/>
        <v>17365.433205049394</v>
      </c>
      <c r="GM24" s="90">
        <f>+'gaku-jk1131'!H27+('gaku-jk1722'!$H$8-'gaku-jk1131'!$H$64)</f>
        <v>2190.7000000000003</v>
      </c>
      <c r="GN24" s="7">
        <f>+'gaku-jk1131'!Z27*'gaku-jk1722'!$Z$8/'gaku-jk1131'!$Z$64</f>
        <v>78192.12208058704</v>
      </c>
      <c r="GO24" s="7">
        <f>+'gaku-jk1131'!M27*'gaku-jk1722'!$M$8/'gaku-jk1131'!$M$64</f>
        <v>25163.712548151711</v>
      </c>
      <c r="GP24" s="7">
        <f>+'gaku-jk1131'!N27*'gaku-jk1722'!$N$8/'gaku-jk1131'!$N$64</f>
        <v>25706.807372703439</v>
      </c>
      <c r="GQ24" s="9">
        <f t="shared" ca="1" si="16"/>
        <v>126.60758122743681</v>
      </c>
      <c r="GR24" s="7">
        <f t="shared" ca="1" si="17"/>
        <v>96.183928571428581</v>
      </c>
      <c r="GS24" s="9">
        <f t="shared" ca="1" si="18"/>
        <v>395.5390416339356</v>
      </c>
      <c r="GT24" s="9">
        <f t="shared" ca="1" si="19"/>
        <v>83.170599803343151</v>
      </c>
      <c r="GU24" s="7">
        <f t="shared" ca="1" si="20"/>
        <v>146.30432569974553</v>
      </c>
      <c r="GV24" s="7">
        <f t="shared" ca="1" si="20"/>
        <v>91.410371819960858</v>
      </c>
      <c r="GW24" s="7">
        <f t="shared" ca="1" si="20"/>
        <v>190.4014585232452</v>
      </c>
      <c r="GX24" s="7">
        <f t="shared" ca="1" si="20"/>
        <v>149.82804878048779</v>
      </c>
      <c r="GZ24">
        <f ca="1">+OFFSET('def-cy1131'!$C$8,ROUNDDOWN((ROW(Sheet1_OLD!HC24)-ROW(Sheet1_OLD!HC$5))/4,0),0)</f>
        <v>88.3</v>
      </c>
      <c r="HC24">
        <f ca="1">+OFFSET('def-cy1131'!$H$8,ROUNDDOWN((ROW(Sheet1_OLD!HC24)-ROW(Sheet1_OLD!HC$5))/4,0),0)</f>
        <v>153.6</v>
      </c>
      <c r="HD24">
        <f ca="1">+OFFSET('def-cy1131'!$W$8,ROUNDDOWN((ROW(Sheet1_OLD!HC24)-ROW(Sheet1_OLD!HC$5))/4,0),0)</f>
        <v>88.3</v>
      </c>
      <c r="HE24">
        <f ca="1">+OFFSET('def-cy1131'!$M$8,ROUNDDOWN((ROW(Sheet1_OLD!HC24)-ROW(Sheet1_OLD!HC$5))/4,0),0)</f>
        <v>159.19999999999999</v>
      </c>
      <c r="HF24">
        <f ca="1">+OFFSET('def-cy1131'!$N$8,ROUNDDOWN((ROW(Sheet1_OLD!HC24)-ROW(Sheet1_OLD!HC$5))/4,0),0)</f>
        <v>183.6</v>
      </c>
      <c r="HG24" s="9">
        <f t="shared" ca="1" si="96"/>
        <v>126.94792418772565</v>
      </c>
      <c r="HH24" s="9">
        <f t="shared" ca="1" si="93"/>
        <v>94.114285714285728</v>
      </c>
      <c r="HI24" s="9">
        <f t="shared" ca="1" si="93"/>
        <v>400.12710133542805</v>
      </c>
      <c r="HJ24" s="9">
        <f t="shared" ca="1" si="93"/>
        <v>81.891052114060955</v>
      </c>
      <c r="HK24" s="9">
        <f t="shared" ca="1" si="93"/>
        <v>148.39983036471585</v>
      </c>
      <c r="HL24" s="9">
        <f t="shared" ca="1" si="93"/>
        <v>90.064579256360076</v>
      </c>
      <c r="HM24" s="9">
        <f t="shared" ca="1" si="93"/>
        <v>191.23865086599815</v>
      </c>
      <c r="HN24" s="9">
        <f t="shared" ca="1" si="93"/>
        <v>153.9083333333333</v>
      </c>
      <c r="HO24">
        <f t="shared" ca="1" si="101"/>
        <v>1.376709050220184E-2</v>
      </c>
      <c r="HP24">
        <f t="shared" ca="1" si="101"/>
        <v>1.9310039136256809E-4</v>
      </c>
      <c r="HQ24">
        <f t="shared" ca="1" si="101"/>
        <v>3.148467754875396E-3</v>
      </c>
      <c r="HR24">
        <f t="shared" ca="1" si="101"/>
        <v>-7.3867344089818398E-4</v>
      </c>
      <c r="HS24">
        <f t="shared" ca="1" si="101"/>
        <v>-1.7541314089981216E-2</v>
      </c>
      <c r="HT24">
        <f t="shared" ca="1" si="101"/>
        <v>-4.97076707365008E-3</v>
      </c>
      <c r="HU24">
        <f t="shared" ca="1" si="101"/>
        <v>8.2943112958249882E-3</v>
      </c>
      <c r="HV24">
        <f t="shared" ca="1" si="53"/>
        <v>4.9906758150690842E-3</v>
      </c>
      <c r="HW24">
        <f t="shared" ca="1" si="84"/>
        <v>7.142891154804396E-3</v>
      </c>
      <c r="HX24" s="5">
        <f t="shared" ca="1" si="85"/>
        <v>134654.42374890481</v>
      </c>
      <c r="HY24" s="1" t="e">
        <f t="shared" ca="1" si="54"/>
        <v>#DIV/0!</v>
      </c>
      <c r="HZ24" t="e">
        <f t="shared" ca="1" si="86"/>
        <v>#DIV/0!</v>
      </c>
      <c r="IA24" s="5">
        <f t="shared" si="55"/>
        <v>160908.99723576539</v>
      </c>
      <c r="IB24">
        <f t="shared" ca="1" si="56"/>
        <v>119.49774300458074</v>
      </c>
      <c r="ID24" s="112">
        <v>103.79726250468724</v>
      </c>
      <c r="IE24" s="112">
        <v>104.37436745692142</v>
      </c>
      <c r="IF24">
        <f t="shared" si="57"/>
        <v>101.43460371078605</v>
      </c>
      <c r="IG24">
        <f t="shared" si="87"/>
        <v>1.3929949799196166E-2</v>
      </c>
      <c r="IH24" s="112">
        <v>0.45180703781366732</v>
      </c>
      <c r="II24">
        <f t="shared" si="88"/>
        <v>-2.8912878080342447E-3</v>
      </c>
      <c r="IK24">
        <f>+util!B22</f>
        <v>120.566666666667</v>
      </c>
      <c r="IL24">
        <f t="shared" si="89"/>
        <v>1.307935717841599E-2</v>
      </c>
      <c r="IM24">
        <f t="shared" si="90"/>
        <v>7.8476143070495934E-3</v>
      </c>
      <c r="IO24" s="5">
        <f t="shared" si="58"/>
        <v>86401.534377098142</v>
      </c>
      <c r="IP24" s="1">
        <f t="shared" si="59"/>
        <v>3.4775830440470696</v>
      </c>
      <c r="IQ24" s="5">
        <f t="shared" ca="1" si="60"/>
        <v>72303.904830893822</v>
      </c>
      <c r="IR24" s="1" t="e">
        <f t="shared" ca="1" si="61"/>
        <v>#DIV/0!</v>
      </c>
      <c r="IS24" t="e">
        <f t="shared" ca="1" si="91"/>
        <v>#DIV/0!</v>
      </c>
    </row>
    <row r="25" spans="1:253" x14ac:dyDescent="0.15">
      <c r="A25" t="s">
        <v>264</v>
      </c>
      <c r="B25" s="7">
        <f>+'gaku-mk1131'!B28*'gaku-mk1722'!$B$8/'gaku-mk1131'!$B$64</f>
        <v>325639.38930895709</v>
      </c>
      <c r="C25" s="7">
        <f>+'kgaku-mk1131'!B29*'kgaku-mk1722'!B$9/'kgaku-mk1131'!B$65</f>
        <v>171185.53293061821</v>
      </c>
      <c r="D25" s="7">
        <f>+'kgaku-mk1131'!C29*'kgaku-mk1722'!C$9/'kgaku-mk1131'!C$65</f>
        <v>602.03759906304902</v>
      </c>
      <c r="E25" s="7">
        <f>+'kgaku-mk1131'!D29*'kgaku-mk1722'!D$9/'kgaku-mk1131'!D$65</f>
        <v>180.26272058823528</v>
      </c>
      <c r="F25" s="7">
        <f>+'kgaku-mk1131'!F29*'kgaku-mk1722'!F$9/'kgaku-mk1131'!F$65</f>
        <v>10160.776715087013</v>
      </c>
      <c r="G25" s="7">
        <f>+'kgaku-mk1131'!G29*'kgaku-mk1722'!G$9/'kgaku-mk1131'!G$65</f>
        <v>15654.371406257773</v>
      </c>
      <c r="H25" s="7">
        <f>+'kgaku-mk1131'!H29*'kgaku-mk1722'!H$9/'kgaku-mk1131'!H$65</f>
        <v>59853.552990807999</v>
      </c>
      <c r="I25" s="7">
        <f>+'kgaku-mk1131'!I29*'kgaku-mk1722'!I$9/'kgaku-mk1131'!I$65</f>
        <v>84909.552558134557</v>
      </c>
      <c r="J25" s="7">
        <f>+'gaku-mk1131'!F28*'gaku-mk1722'!$F$8/'gaku-mk1131'!$F$64</f>
        <v>14711.770445377597</v>
      </c>
      <c r="K25" s="7">
        <f>+'gaku-mk1131'!G28*'gaku-mk1722'!$G$8/'gaku-mk1131'!$G$64</f>
        <v>52800.671806715851</v>
      </c>
      <c r="L25" s="7">
        <f>+'gaku-jk1131'!B28*'gaku-jk1722'!$B$8/'gaku-jk1131'!$B$64</f>
        <v>309607.49616249843</v>
      </c>
      <c r="M25" s="7">
        <f>+'kgaku-jk1131'!B29*'kgaku-jk1722'!$B$9/'kgaku-jk1131'!$B$65</f>
        <v>175749.13011817134</v>
      </c>
      <c r="N25" s="7">
        <f>+'kgaku-jk1131'!C29*'kgaku-jk1722'!C$9/'kgaku-jk1131'!C$65</f>
        <v>541.67564361514542</v>
      </c>
      <c r="O25" s="7">
        <f>+'kgaku-jk1131'!D29*'kgaku-jk1722'!D$9/'kgaku-jk1131'!D$65</f>
        <v>199.14483010595544</v>
      </c>
      <c r="P25" s="7">
        <f>+'kgaku-jk1131'!F29*'kgaku-jk1722'!F$9/'kgaku-jk1131'!F$65</f>
        <v>2568.5832163190976</v>
      </c>
      <c r="Q25" s="7">
        <f>+'kgaku-jk1131'!G29*'kgaku-jk1722'!G$9/'kgaku-jk1131'!G$65</f>
        <v>15618.487191949967</v>
      </c>
      <c r="R25" s="7">
        <f>+'kgaku-jk1131'!H29*'kgaku-jk1722'!H$9/'kgaku-jk1131'!H$65</f>
        <v>66255.239171908877</v>
      </c>
      <c r="S25" s="7">
        <f>+'kgaku-jk1131'!I29*'kgaku-jk1722'!I$9/'kgaku-jk1131'!I$65</f>
        <v>106504.64641038529</v>
      </c>
      <c r="T25" s="7">
        <f>+'gaku-jk1131'!F28*'gaku-jk1722'!$F$8/'gaku-jk1131'!$F$64</f>
        <v>17586.980710249525</v>
      </c>
      <c r="U25" s="7">
        <f>+'gaku-jk1131'!G28*'gaku-jk1722'!$G$8/'gaku-jk1131'!$G$64</f>
        <v>41555.41505238472</v>
      </c>
      <c r="V25" s="8">
        <f t="shared" si="0"/>
        <v>105.17813468509958</v>
      </c>
      <c r="W25" s="8">
        <f t="shared" si="0"/>
        <v>97.403345789259603</v>
      </c>
      <c r="X25" s="8">
        <f t="shared" si="0"/>
        <v>111.14356094083308</v>
      </c>
      <c r="Y25" s="8">
        <f t="shared" si="0"/>
        <v>90.518403361174933</v>
      </c>
      <c r="Z25" s="8">
        <f t="shared" si="0"/>
        <v>395.57903557619176</v>
      </c>
      <c r="AA25" s="8">
        <f t="shared" si="0"/>
        <v>100.22975473787437</v>
      </c>
      <c r="AB25" s="8">
        <f t="shared" si="0"/>
        <v>90.337841563758047</v>
      </c>
      <c r="AC25" s="8">
        <f t="shared" si="0"/>
        <v>79.72380118606263</v>
      </c>
      <c r="AD25" s="8">
        <f t="shared" si="0"/>
        <v>83.651484514358501</v>
      </c>
      <c r="AE25" s="8">
        <f t="shared" si="0"/>
        <v>127.06086978112327</v>
      </c>
      <c r="AF25" s="11">
        <f t="shared" ca="1" si="1"/>
        <v>97.708928571428572</v>
      </c>
      <c r="AG25" s="11">
        <f t="shared" ca="1" si="1"/>
        <v>102.54140914709518</v>
      </c>
      <c r="AH25" s="11">
        <f t="shared" ca="1" si="1"/>
        <v>90.702819738167179</v>
      </c>
      <c r="AI25" s="11">
        <f t="shared" ca="1" si="1"/>
        <v>390.70950510604871</v>
      </c>
      <c r="AJ25" s="11">
        <f t="shared" ca="1" si="1"/>
        <v>100.39221032132423</v>
      </c>
      <c r="AK25" s="11">
        <f t="shared" ca="1" si="1"/>
        <v>90.562574257425737</v>
      </c>
      <c r="AL25" s="11">
        <f t="shared" ca="1" si="1"/>
        <v>80.198651452282164</v>
      </c>
      <c r="AM25" s="11">
        <f t="shared" ca="1" si="1"/>
        <v>83.761160275319554</v>
      </c>
      <c r="AN25" s="11">
        <f t="shared" ca="1" si="1"/>
        <v>126.38068592057763</v>
      </c>
      <c r="AO25" s="9">
        <f ca="1">+OFFSET('kdef-cy1131'!B$9,ROUNDDOWN((ROW(Sheet1_OLD!AO25)-ROW(Sheet1_OLD!AO$5))/4,0),0)</f>
        <v>89.7</v>
      </c>
      <c r="AP25" s="9">
        <f ca="1">+OFFSET('kdef-cy1131'!C$9,ROUNDDOWN((ROW(Sheet1_OLD!AP25)-ROW(Sheet1_OLD!AP$5))/4,0),0)</f>
        <v>124</v>
      </c>
      <c r="AQ25" s="9">
        <f ca="1">+OFFSET('kdef-cy1131'!D$9,ROUNDDOWN((ROW(Sheet1_OLD!AQ25)-ROW(Sheet1_OLD!AQ$5))/4,0),0)</f>
        <v>87.7</v>
      </c>
      <c r="AR25" s="9">
        <f ca="1">+OFFSET('kdef-cy1131'!F$9,ROUNDDOWN((ROW(Sheet1_OLD!AR25)-ROW(Sheet1_OLD!AR$5))/4,0),0)</f>
        <v>161.80000000000001</v>
      </c>
      <c r="AS25" s="9">
        <f ca="1">+OFFSET('kdef-cy1131'!G$9,ROUNDDOWN((ROW(Sheet1_OLD!AS25)-ROW(Sheet1_OLD!AS$5))/4,0),0)</f>
        <v>90.6</v>
      </c>
      <c r="AT25" s="9">
        <f ca="1">+OFFSET('kdef-cy1131'!H$9,ROUNDDOWN((ROW(Sheet1_OLD!AT25)-ROW(Sheet1_OLD!AT$5))/4,0),0)</f>
        <v>94.2</v>
      </c>
      <c r="AU25" s="9">
        <f ca="1">+OFFSET('kdef-cy1131'!I$9,ROUNDDOWN((ROW(Sheet1_OLD!AU25)-ROW(Sheet1_OLD!AU$5))/4,0),0)</f>
        <v>77.7</v>
      </c>
      <c r="AV25" s="9">
        <f ca="1">+OFFSET('def-cy1131'!$F$8,ROUNDDOWN((ROW(Sheet1_OLD!AV25)-ROW(Sheet1_OLD!AV$5))/4,0),0)</f>
        <v>85.1</v>
      </c>
      <c r="AW25" s="9">
        <f ca="1">+OFFSET('def-cy1131'!$G$8,ROUNDDOWN((ROW(Sheet1_OLD!AW25)-ROW(Sheet1_OLD!AW$5))/4,0),0)</f>
        <v>111.4</v>
      </c>
      <c r="AX25" s="9">
        <f t="shared" ca="1" si="94"/>
        <v>96.292857142857144</v>
      </c>
      <c r="AY25" s="9">
        <f t="shared" ca="1" si="94"/>
        <v>100.5567367119901</v>
      </c>
      <c r="AZ25" s="9">
        <f t="shared" ca="1" si="94"/>
        <v>88.944612286002027</v>
      </c>
      <c r="BA25" s="9">
        <f t="shared" ca="1" si="94"/>
        <v>395.5390416339356</v>
      </c>
      <c r="BB25" s="9">
        <f t="shared" ca="1" si="94"/>
        <v>98.508471275559884</v>
      </c>
      <c r="BC25" s="9">
        <f t="shared" ca="1" si="94"/>
        <v>89.793465346534646</v>
      </c>
      <c r="BD25" s="9">
        <f t="shared" ca="1" si="94"/>
        <v>78.340767634854771</v>
      </c>
      <c r="BE25" s="9">
        <f t="shared" ca="1" si="94"/>
        <v>83.170599803343151</v>
      </c>
      <c r="BF25" s="9">
        <f t="shared" ca="1" si="94"/>
        <v>126.60758122743681</v>
      </c>
      <c r="BG25">
        <f t="shared" ca="1" si="62"/>
        <v>-1.1135086829366646E-4</v>
      </c>
      <c r="BH25">
        <f t="shared" ca="1" si="63"/>
        <v>1.4736406554456251E-5</v>
      </c>
      <c r="BI25">
        <f t="shared" ca="1" si="102"/>
        <v>-1.2133570692734541E-4</v>
      </c>
      <c r="BJ25">
        <f t="shared" ca="1" si="102"/>
        <v>9.7862230052664419E-3</v>
      </c>
      <c r="BK25">
        <f t="shared" ca="1" si="102"/>
        <v>6.4787389772170386E-3</v>
      </c>
      <c r="BL25" s="13">
        <f t="shared" ca="1" si="65"/>
        <v>1.6047011813816923E-2</v>
      </c>
      <c r="BM25">
        <f t="shared" ca="1" si="66"/>
        <v>-6.6949432456704493E-3</v>
      </c>
      <c r="BN25">
        <f t="shared" ca="1" si="22"/>
        <v>7.4393818076218914E-3</v>
      </c>
      <c r="BO25" s="13">
        <f t="shared" ca="1" si="23"/>
        <v>7.4443856195144202E-4</v>
      </c>
      <c r="BP25">
        <f t="shared" ca="1" si="67"/>
        <v>4.3165543059962806E-2</v>
      </c>
      <c r="BQ25">
        <f t="shared" ca="1" si="68"/>
        <v>-2.235458892895194E-3</v>
      </c>
      <c r="BR25">
        <f t="shared" ca="1" si="69"/>
        <v>2.4840288571894632E-3</v>
      </c>
      <c r="BS25" s="13">
        <f t="shared" ca="1" si="70"/>
        <v>4.341411302425708E-2</v>
      </c>
      <c r="BT25" s="5">
        <f t="shared" si="24"/>
        <v>41555.41505238472</v>
      </c>
      <c r="BU25" s="5">
        <f t="shared" ca="1" si="25"/>
        <v>190902.21330095801</v>
      </c>
      <c r="BV25" s="5">
        <f t="shared" ca="1" si="26"/>
        <v>17043.051933528746</v>
      </c>
      <c r="BW25" s="5">
        <f t="shared" ca="1" si="71"/>
        <v>57012.75584679169</v>
      </c>
      <c r="BX25" s="5">
        <f t="shared" si="27"/>
        <v>52800.671806715851</v>
      </c>
      <c r="BY25" s="5">
        <f t="shared" si="28"/>
        <v>160839.25183367514</v>
      </c>
      <c r="BZ25" s="5">
        <f t="shared" si="29"/>
        <v>24872.547160464608</v>
      </c>
      <c r="CA25" s="5">
        <f t="shared" si="30"/>
        <v>77673.218967180466</v>
      </c>
      <c r="CB25" s="9">
        <f t="shared" si="97"/>
        <v>127.06086978112327</v>
      </c>
      <c r="CC25" s="9">
        <f t="shared" ca="1" si="97"/>
        <v>84.252167144920151</v>
      </c>
      <c r="CD25" s="9">
        <f t="shared" ca="1" si="97"/>
        <v>145.93951398770849</v>
      </c>
      <c r="CE25" s="9">
        <f t="shared" ca="1" si="97"/>
        <v>136.23831687054192</v>
      </c>
      <c r="CF25" s="5"/>
      <c r="CG25" s="5">
        <f t="shared" si="31"/>
        <v>85.237132469940875</v>
      </c>
      <c r="CH25" s="5">
        <f t="shared" ca="1" si="72"/>
        <v>84.252167144920151</v>
      </c>
      <c r="CI25" s="5">
        <f t="shared" si="32"/>
        <v>123.40288394351577</v>
      </c>
      <c r="CJ25" s="5">
        <f t="shared" ca="1" si="73"/>
        <v>145.93951398770849</v>
      </c>
      <c r="CK25" s="5">
        <f t="shared" si="74"/>
        <v>125.86612666389732</v>
      </c>
      <c r="CL25" s="5">
        <f t="shared" ca="1" si="75"/>
        <v>136.23831687054192</v>
      </c>
      <c r="CM25" s="5"/>
      <c r="CN25" s="1" t="e">
        <f t="shared" si="4"/>
        <v>#DIV/0!</v>
      </c>
      <c r="CO25" s="1" t="e">
        <f t="shared" si="98"/>
        <v>#DIV/0!</v>
      </c>
      <c r="CP25" s="1" t="e">
        <f t="shared" ca="1" si="98"/>
        <v>#DIV/0!</v>
      </c>
      <c r="CQ25" s="1" t="e">
        <f t="shared" ca="1" si="98"/>
        <v>#DIV/0!</v>
      </c>
      <c r="CR25" s="1" t="e">
        <f t="shared" ca="1" si="98"/>
        <v>#DIV/0!</v>
      </c>
      <c r="CS25" s="83" t="e">
        <f t="shared" si="76"/>
        <v>#DIV/0!</v>
      </c>
      <c r="CT25" s="83" t="e">
        <f t="shared" si="76"/>
        <v>#DIV/0!</v>
      </c>
      <c r="CU25" s="83" t="e">
        <f t="shared" ca="1" si="33"/>
        <v>#DIV/0!</v>
      </c>
      <c r="CV25" s="83" t="e">
        <f t="shared" ca="1" si="33"/>
        <v>#DIV/0!</v>
      </c>
      <c r="CW25" s="83" t="e">
        <f t="shared" ca="1" si="33"/>
        <v>#DIV/0!</v>
      </c>
      <c r="CX25" s="83">
        <f t="shared" si="77"/>
        <v>3.3963634628563969E-4</v>
      </c>
      <c r="CY25" s="83">
        <f t="shared" si="100"/>
        <v>-1.5101789786610203E-3</v>
      </c>
      <c r="CZ25" s="83">
        <f t="shared" ca="1" si="100"/>
        <v>6.9895146814177534E-3</v>
      </c>
      <c r="DA25" s="83">
        <f t="shared" ca="1" si="100"/>
        <v>3.5260023439216643E-4</v>
      </c>
      <c r="DB25" s="83">
        <f t="shared" ca="1" si="100"/>
        <v>-8.8690475542880479E-4</v>
      </c>
      <c r="DC25" s="5"/>
      <c r="DD25" s="86">
        <f t="shared" si="78"/>
        <v>2000</v>
      </c>
      <c r="DE25" s="5"/>
      <c r="DF25" s="5"/>
      <c r="DG25" s="5"/>
      <c r="DH25" s="5"/>
      <c r="DI25" s="117">
        <v>440512.1</v>
      </c>
      <c r="DJ25" s="118">
        <v>22849.4</v>
      </c>
      <c r="DK25" s="5">
        <v>235541.6</v>
      </c>
      <c r="DL25" s="5">
        <v>14545.6</v>
      </c>
      <c r="DM25" s="90">
        <f t="shared" si="35"/>
        <v>515306.20704259817</v>
      </c>
      <c r="DN25" s="90">
        <f t="shared" si="35"/>
        <v>11627.027022559903</v>
      </c>
      <c r="DO25" s="90">
        <f t="shared" si="35"/>
        <v>376428.44489813579</v>
      </c>
      <c r="DP25" s="90">
        <f t="shared" si="35"/>
        <v>9027.1281796302283</v>
      </c>
      <c r="DQ25" s="7">
        <f t="shared" si="79"/>
        <v>912388.80714292405</v>
      </c>
      <c r="DR25">
        <v>92494.8</v>
      </c>
      <c r="DS25">
        <v>20304.8</v>
      </c>
      <c r="DT25">
        <v>72190</v>
      </c>
      <c r="DU25">
        <v>92221.8</v>
      </c>
      <c r="DV25">
        <v>20321.7</v>
      </c>
      <c r="DW25">
        <v>71900.100000000006</v>
      </c>
      <c r="DX25" s="5">
        <f t="shared" si="36"/>
        <v>762522.88298241398</v>
      </c>
      <c r="DY25" s="9">
        <f ca="1">+AVERAGE(OFFSET($CE$5,(ROW(DY25)-ROW($DY$5))*4,0):OFFSET($CE$5,(ROW(DY25)-ROW($DY$5))*4+3,0))</f>
        <v>121.78181610481407</v>
      </c>
      <c r="DZ25" s="102">
        <f>+'def-cy1722'!B14</f>
        <v>114.1</v>
      </c>
      <c r="EA25" s="101">
        <f>+'def-cy1131'!B28</f>
        <v>100</v>
      </c>
      <c r="EB25" s="5">
        <f t="shared" ca="1" si="37"/>
        <v>626138.53806066804</v>
      </c>
      <c r="EF25" s="90">
        <f t="shared" si="8"/>
        <v>52800.671806715851</v>
      </c>
      <c r="EG25" s="1">
        <f>+'gaku-mk1131'!G28</f>
        <v>51552.5</v>
      </c>
      <c r="EH25" s="5">
        <f t="shared" ca="1" si="38"/>
        <v>9689.027473983102</v>
      </c>
      <c r="EI25" s="90">
        <f ca="1">+OFFSET($EB$6,(ROW(EI25)-ROW($EI$9))/4,0)</f>
        <v>309838.62872986874</v>
      </c>
      <c r="EJ25" s="7">
        <f ca="1">+EJ24+$EH24</f>
        <v>329209.05210147344</v>
      </c>
      <c r="EK25" s="7">
        <f ca="1">+EK24+EH24-(EJ25-EI25)/4</f>
        <v>309838.62872986891</v>
      </c>
      <c r="EL25" s="5">
        <f t="shared" ca="1" si="39"/>
        <v>5805.333333333333</v>
      </c>
      <c r="EM25" s="92">
        <f t="shared" ca="1" si="40"/>
        <v>121.10033944331295</v>
      </c>
      <c r="EN25">
        <f t="shared" ca="1" si="9"/>
        <v>0.59148025437214258</v>
      </c>
      <c r="EO25">
        <f t="shared" ca="1" si="41"/>
        <v>2.9957517277014241E-2</v>
      </c>
      <c r="EQ25" s="12">
        <f>+call!B63*call!$C$65/call!$B$65</f>
        <v>6.3817538424092577</v>
      </c>
      <c r="ES25" s="7" t="e">
        <f>+fof!#REF!*fof!$B$138/fof!#REF!/10</f>
        <v>#REF!</v>
      </c>
      <c r="ET25" s="7" t="e">
        <f>+fof!#REF!*fof!$C$138/fof!#REF!/10</f>
        <v>#REF!</v>
      </c>
      <c r="EU25" s="7">
        <f ca="1">+AVERAGE(OFFSET(jikasougaku!$BF$287,(ROW(Sheet1_OLD!EU25)-ROW(Sheet1_OLD!$EU$5))*3,0):OFFSET(jikasougaku!$BF$287,(ROW(Sheet1_OLD!EU25)-ROW(Sheet1_OLD!$EU$5))*3+2,0))/1000</f>
        <v>48122.495999999999</v>
      </c>
      <c r="EV25" s="7">
        <f ca="1">+AVERAGE(OFFSET(jikasougaku!$BR$287,(ROW(Sheet1_OLD!EV25)-ROW(Sheet1_OLD!$EV$5))*3,0):OFFSET(jikasougaku!$BR$287,(ROW(Sheet1_OLD!EV25)-ROW(Sheet1_OLD!$EV$5))*3+2,0))/1000</f>
        <v>164855.30533333335</v>
      </c>
      <c r="EW25" s="7" t="e">
        <f ca="1">+AVERAGE(OFFSET(jikasougaku!$BH$287,(ROW(Sheet1_OLD!EW25)-ROW(Sheet1_OLD!EW$5))*3,0):OFFSET(jikasougaku!$BH$287,(ROW(Sheet1_OLD!EW25)-ROW(Sheet1_OLD!EW$5))*3+2,0))/1000</f>
        <v>#DIV/0!</v>
      </c>
      <c r="EX25" s="7" t="e">
        <f ca="1">+AVERAGE(OFFSET(jikasougaku!$BJ$287,(ROW(Sheet1_OLD!EX25)-ROW(Sheet1_OLD!EX$5))*3,0):OFFSET(jikasougaku!$BJ$287,(ROW(Sheet1_OLD!EX25)-ROW(Sheet1_OLD!EX$5))*3+2,0))/1000</f>
        <v>#DIV/0!</v>
      </c>
      <c r="EY25" s="7" t="e">
        <f ca="1">+AVERAGE(OFFSET(jikasougaku!$BL$287,(ROW(Sheet1_OLD!EY25)-ROW(Sheet1_OLD!EY$5))*3,0):OFFSET(jikasougaku!$BL$287,(ROW(Sheet1_OLD!EY25)-ROW(Sheet1_OLD!EY$5))*3+2,0))/1000</f>
        <v>#DIV/0!</v>
      </c>
      <c r="EZ25" s="4">
        <f t="shared" ca="1" si="10"/>
        <v>39647.662397872955</v>
      </c>
      <c r="FA25" s="64">
        <f t="shared" ca="1" si="42"/>
        <v>116732.80933333335</v>
      </c>
      <c r="FB25" s="7" t="e">
        <f t="shared" ca="1" si="11"/>
        <v>#REF!</v>
      </c>
      <c r="FC25" s="7" t="e">
        <f t="shared" ca="1" si="12"/>
        <v>#REF!</v>
      </c>
      <c r="FD25" s="1" t="e">
        <f t="shared" ca="1" si="99"/>
        <v>#REF!</v>
      </c>
      <c r="FE25" s="1" t="e">
        <f t="shared" ca="1" si="99"/>
        <v>#REF!</v>
      </c>
      <c r="FF25" t="e">
        <f t="shared" ca="1" si="43"/>
        <v>#REF!</v>
      </c>
      <c r="FG25" t="e">
        <f t="shared" ca="1" si="43"/>
        <v>#REF!</v>
      </c>
      <c r="FH25" s="83" t="e">
        <f t="shared" ca="1" si="80"/>
        <v>#REF!</v>
      </c>
      <c r="FI25" s="83" t="e">
        <f t="shared" ca="1" si="80"/>
        <v>#REF!</v>
      </c>
      <c r="FK25" s="7">
        <f>+kshotoku1631!$E29*kshotoku1722!$E$9/kshotoku1631!$E$65</f>
        <v>164784.75185439558</v>
      </c>
      <c r="FL25" s="72">
        <f t="shared" ca="1" si="44"/>
        <v>0.2343929260317589</v>
      </c>
      <c r="FM25">
        <f t="shared" ca="1" si="81"/>
        <v>2.111834731190125E-2</v>
      </c>
      <c r="FO25" s="73">
        <f t="shared" ca="1" si="14"/>
        <v>121.10033944331295</v>
      </c>
      <c r="FP25" s="72">
        <f ca="1">+AVERAGE(OFFSET(Maikin30!$F$20,ROUNDDOWN((ROW(FP25)-ROW(FP$5))/4,0),MOD(ROW(FP25)-ROW(FP$5),4)*3):OFFSET(Maikin30!$F$20,ROUNDDOWN((ROW(FP25)-ROW(FP$5))/4,0),MOD(ROW(FP25)-ROW(FP$5),4)*3+2))</f>
        <v>116.13333333333333</v>
      </c>
      <c r="FQ25" s="5">
        <f ca="1">+AVERAGE(OFFSET(Rocho!$J$66,(ROW(FQ25)-ROW($FQ$5))*3,0):OFFSET(Rocho!$J$66,(ROW(FQ25)-ROW($FQ$5))*3+2,0))</f>
        <v>5805.333333333333</v>
      </c>
      <c r="FR25" s="72" t="e">
        <f t="shared" ca="1" si="45"/>
        <v>#DIV/0!</v>
      </c>
      <c r="FS25" t="e">
        <f t="shared" ca="1" si="82"/>
        <v>#DIV/0!</v>
      </c>
      <c r="FT25" s="72"/>
      <c r="FU25" s="89" t="s">
        <v>244</v>
      </c>
      <c r="FV25" s="78">
        <f ca="1">+AVERAGE(OFFSET(Rocho!$E$6,(ROW(FV25)-ROW($FV$5))*3,0):OFFSET(Rocho!$E$6,(ROW(FV25)-ROW($FV$5))*3+2,0))/10000</f>
        <v>8891.3333333333321</v>
      </c>
      <c r="FW25" s="82">
        <f>+Rocho!AA26</f>
        <v>0</v>
      </c>
      <c r="FX25" t="e">
        <f t="shared" si="83"/>
        <v>#DIV/0!</v>
      </c>
      <c r="FZ25" s="94">
        <f t="shared" si="15"/>
        <v>165083.74860854016</v>
      </c>
      <c r="GA25" s="5">
        <f t="shared" si="46"/>
        <v>52800.671806715851</v>
      </c>
      <c r="GB25" s="7">
        <f>+('gaku-mk1131'!C28-'gaku-mk1131'!D28)*('gaku-mk1722'!$C$8-'gaku-mk1722'!$D$8)/('gaku-mk1131'!$C$64-'gaku-mk1131'!$D$64)</f>
        <v>2486.9881328712563</v>
      </c>
      <c r="GC25" s="5">
        <f t="shared" si="47"/>
        <v>10160.776715087013</v>
      </c>
      <c r="GD25" s="5">
        <f t="shared" si="48"/>
        <v>14711.770445377597</v>
      </c>
      <c r="GE25" s="90">
        <f>+'gaku-mk1131'!H28+('gaku-mk1722'!$H$8-'gaku-mk1131'!$H$64)</f>
        <v>4642.6000000000004</v>
      </c>
      <c r="GF25" s="7">
        <f>+'gaku-mk1131'!W28*'gaku-mk1722'!$W$8/'gaku-mk1131'!$W$64</f>
        <v>70710.86051273522</v>
      </c>
      <c r="GG25" s="7">
        <f>+'gaku-mk1131'!M28*'gaku-mk1722'!$M$8/'gaku-mk1131'!$M$64</f>
        <v>48580.617408410872</v>
      </c>
      <c r="GH25" s="7">
        <f>+'gaku-mk1131'!N28*'gaku-mk1722'!$N$8/'gaku-mk1131'!$N$64</f>
        <v>39010.536412657661</v>
      </c>
      <c r="GI25" s="5">
        <f t="shared" si="49"/>
        <v>41555.41505238472</v>
      </c>
      <c r="GJ25" s="7">
        <f>+('gaku-jk1131'!C28-'gaku-jk1131'!D28)*('gaku-jk1722'!$C$8-'gaku-jk1722'!$D$8)/('gaku-jk1131'!$C$64-'gaku-jk1131'!$D$64)</f>
        <v>2573.8560453267437</v>
      </c>
      <c r="GK25" s="5">
        <f t="shared" si="50"/>
        <v>2568.5832163190976</v>
      </c>
      <c r="GL25" s="5">
        <f t="shared" si="51"/>
        <v>17586.980710249525</v>
      </c>
      <c r="GM25" s="90">
        <f>+'gaku-jk1131'!H28+('gaku-jk1722'!$H$8-'gaku-jk1131'!$H$64)</f>
        <v>4184.8</v>
      </c>
      <c r="GN25" s="7">
        <f>+'gaku-jk1131'!Z28*'gaku-jk1722'!$Z$8/'gaku-jk1131'!$Z$64</f>
        <v>77163.093995504765</v>
      </c>
      <c r="GO25" s="7">
        <f>+'gaku-jk1131'!M28*'gaku-jk1722'!$M$8/'gaku-jk1131'!$M$64</f>
        <v>25047.364033740974</v>
      </c>
      <c r="GP25" s="7">
        <f>+'gaku-jk1131'!N28*'gaku-jk1722'!$N$8/'gaku-jk1131'!$N$64</f>
        <v>25725.327115085809</v>
      </c>
      <c r="GQ25" s="9">
        <f t="shared" ca="1" si="16"/>
        <v>126.38068592057763</v>
      </c>
      <c r="GR25" s="7">
        <f t="shared" ca="1" si="17"/>
        <v>97.708928571428572</v>
      </c>
      <c r="GS25" s="9">
        <f t="shared" ca="1" si="18"/>
        <v>390.70950510604871</v>
      </c>
      <c r="GT25" s="9">
        <f t="shared" ca="1" si="19"/>
        <v>83.761160275319554</v>
      </c>
      <c r="GU25" s="7">
        <f t="shared" ca="1" si="20"/>
        <v>142.20856658184903</v>
      </c>
      <c r="GV25" s="7">
        <f t="shared" ca="1" si="20"/>
        <v>95.137181996086113</v>
      </c>
      <c r="GW25" s="7">
        <f t="shared" ca="1" si="20"/>
        <v>185.97629899726525</v>
      </c>
      <c r="GX25" s="7">
        <f t="shared" ca="1" si="20"/>
        <v>146.7270325203252</v>
      </c>
      <c r="GZ25">
        <f ca="1">+OFFSET('def-cy1131'!$C$8,ROUNDDOWN((ROW(Sheet1_OLD!HC25)-ROW(Sheet1_OLD!HC$5))/4,0),0)</f>
        <v>89.7</v>
      </c>
      <c r="HC25">
        <f ca="1">+OFFSET('def-cy1131'!$H$8,ROUNDDOWN((ROW(Sheet1_OLD!HC25)-ROW(Sheet1_OLD!HC$5))/4,0),0)</f>
        <v>149.30000000000001</v>
      </c>
      <c r="HD25">
        <f ca="1">+OFFSET('def-cy1131'!$W$8,ROUNDDOWN((ROW(Sheet1_OLD!HC25)-ROW(Sheet1_OLD!HC$5))/4,0),0)</f>
        <v>91.9</v>
      </c>
      <c r="HE25">
        <f ca="1">+OFFSET('def-cy1131'!$M$8,ROUNDDOWN((ROW(Sheet1_OLD!HC25)-ROW(Sheet1_OLD!HC$5))/4,0),0)</f>
        <v>155.5</v>
      </c>
      <c r="HF25">
        <f ca="1">+OFFSET('def-cy1131'!$N$8,ROUNDDOWN((ROW(Sheet1_OLD!HC25)-ROW(Sheet1_OLD!HC$5))/4,0),0)</f>
        <v>179.8</v>
      </c>
      <c r="HG25" s="9">
        <f t="shared" ca="1" si="96"/>
        <v>126.60758122743681</v>
      </c>
      <c r="HH25" s="9">
        <f t="shared" ca="1" si="96"/>
        <v>96.183928571428581</v>
      </c>
      <c r="HI25" s="9">
        <f t="shared" ca="1" si="96"/>
        <v>395.5390416339356</v>
      </c>
      <c r="HJ25" s="9">
        <f t="shared" ca="1" si="96"/>
        <v>83.170599803343151</v>
      </c>
      <c r="HK25" s="9">
        <f t="shared" ca="1" si="96"/>
        <v>146.30432569974553</v>
      </c>
      <c r="HL25" s="9">
        <f t="shared" ca="1" si="96"/>
        <v>91.410371819960858</v>
      </c>
      <c r="HM25" s="9">
        <f t="shared" ca="1" si="96"/>
        <v>190.4014585232452</v>
      </c>
      <c r="HN25" s="9">
        <f t="shared" ca="1" si="96"/>
        <v>149.82804878048779</v>
      </c>
      <c r="HO25">
        <f t="shared" ca="1" si="101"/>
        <v>1.9924505847158203E-2</v>
      </c>
      <c r="HP25">
        <f t="shared" ca="1" si="101"/>
        <v>1.6319994293543535E-4</v>
      </c>
      <c r="HQ25">
        <f t="shared" ca="1" si="101"/>
        <v>-1.0318511160788458E-3</v>
      </c>
      <c r="HR25">
        <f t="shared" ca="1" si="101"/>
        <v>1.1465869297839853E-3</v>
      </c>
      <c r="HS25">
        <f t="shared" ca="1" si="101"/>
        <v>1.8154086055557909E-2</v>
      </c>
      <c r="HT25">
        <f t="shared" ca="1" si="101"/>
        <v>-5.8531950003743441E-3</v>
      </c>
      <c r="HU25">
        <f t="shared" ca="1" si="101"/>
        <v>-1.3784829622814575E-3</v>
      </c>
      <c r="HV25">
        <f t="shared" ca="1" si="53"/>
        <v>-1.7266263099741667E-4</v>
      </c>
      <c r="HW25">
        <f t="shared" ca="1" si="84"/>
        <v>3.0952187065703463E-2</v>
      </c>
      <c r="HX25" s="5">
        <f t="shared" ca="1" si="85"/>
        <v>138822.27266200542</v>
      </c>
      <c r="HY25" s="1" t="e">
        <f t="shared" ca="1" si="54"/>
        <v>#DIV/0!</v>
      </c>
      <c r="HZ25" t="e">
        <f t="shared" ca="1" si="86"/>
        <v>#DIV/0!</v>
      </c>
      <c r="IA25" s="5">
        <f t="shared" si="55"/>
        <v>165083.74860854016</v>
      </c>
      <c r="IB25">
        <f t="shared" ca="1" si="56"/>
        <v>118.91733613270712</v>
      </c>
      <c r="ID25" s="112">
        <v>105.7629438380512</v>
      </c>
      <c r="IE25" s="112">
        <v>106.4883997171498</v>
      </c>
      <c r="IF25">
        <f t="shared" si="57"/>
        <v>101.77166706508942</v>
      </c>
      <c r="IG25">
        <f t="shared" si="87"/>
        <v>3.3174533654448074E-3</v>
      </c>
      <c r="IH25" s="112">
        <v>0.46095808396233529</v>
      </c>
      <c r="II25">
        <f t="shared" si="88"/>
        <v>2.0051933513604785E-2</v>
      </c>
      <c r="IK25">
        <f>+util!B23</f>
        <v>119.666666666667</v>
      </c>
      <c r="IL25">
        <f t="shared" si="89"/>
        <v>-7.4927504697734374E-3</v>
      </c>
      <c r="IM25">
        <f t="shared" si="90"/>
        <v>-4.4956502818640619E-3</v>
      </c>
      <c r="IO25" s="5">
        <f t="shared" si="58"/>
        <v>87410.529641359681</v>
      </c>
      <c r="IP25" s="1">
        <f t="shared" si="59"/>
        <v>3.5143376783018185</v>
      </c>
      <c r="IQ25" s="5">
        <f t="shared" ca="1" si="60"/>
        <v>73505.287356767672</v>
      </c>
      <c r="IR25" s="1" t="e">
        <f t="shared" ca="1" si="61"/>
        <v>#DIV/0!</v>
      </c>
      <c r="IS25" t="e">
        <f t="shared" ca="1" si="91"/>
        <v>#DIV/0!</v>
      </c>
    </row>
    <row r="26" spans="1:253" x14ac:dyDescent="0.15">
      <c r="A26" t="s">
        <v>265</v>
      </c>
      <c r="B26" s="7">
        <f>+'gaku-mk1131'!B29*'gaku-mk1722'!$B$8/'gaku-mk1131'!$B$64</f>
        <v>332309.95206873585</v>
      </c>
      <c r="C26" s="7">
        <f>+'kgaku-mk1131'!B30*'kgaku-mk1722'!B$9/'kgaku-mk1131'!B$65</f>
        <v>173967.94772400823</v>
      </c>
      <c r="D26" s="7">
        <f>+'kgaku-mk1131'!C30*'kgaku-mk1722'!C$9/'kgaku-mk1131'!C$65</f>
        <v>632.99721257075942</v>
      </c>
      <c r="E26" s="7">
        <f>+'kgaku-mk1131'!D30*'kgaku-mk1722'!D$9/'kgaku-mk1131'!D$65</f>
        <v>206.93525735294114</v>
      </c>
      <c r="F26" s="7">
        <f>+'kgaku-mk1131'!F30*'kgaku-mk1722'!F$9/'kgaku-mk1131'!F$65</f>
        <v>10386.866092503446</v>
      </c>
      <c r="G26" s="7">
        <f>+'kgaku-mk1131'!G30*'kgaku-mk1722'!G$9/'kgaku-mk1131'!G$65</f>
        <v>15903.273921305276</v>
      </c>
      <c r="H26" s="7">
        <f>+'kgaku-mk1131'!H30*'kgaku-mk1722'!H$9/'kgaku-mk1131'!H$65</f>
        <v>60196.241118433602</v>
      </c>
      <c r="I26" s="7">
        <f>+'kgaku-mk1131'!I30*'kgaku-mk1722'!I$9/'kgaku-mk1131'!I$65</f>
        <v>86894.508781301687</v>
      </c>
      <c r="J26" s="7">
        <f>+'gaku-mk1131'!F29*'gaku-mk1722'!$F$8/'gaku-mk1131'!$F$64</f>
        <v>15225.014778137813</v>
      </c>
      <c r="K26" s="7">
        <f>+'gaku-mk1131'!G29*'gaku-mk1722'!$G$8/'gaku-mk1131'!$G$64</f>
        <v>53221.52037944035</v>
      </c>
      <c r="L26" s="7">
        <f>+'gaku-jk1131'!B29*'gaku-jk1722'!$B$8/'gaku-jk1131'!$B$64</f>
        <v>315876.8932545617</v>
      </c>
      <c r="M26" s="7">
        <f>+'kgaku-jk1131'!B30*'kgaku-jk1722'!$B$9/'kgaku-jk1131'!$B$65</f>
        <v>178545.90317037239</v>
      </c>
      <c r="N26" s="7">
        <f>+'kgaku-jk1131'!C30*'kgaku-jk1722'!C$9/'kgaku-jk1131'!C$65</f>
        <v>585.03440094899167</v>
      </c>
      <c r="O26" s="7">
        <f>+'kgaku-jk1131'!D30*'kgaku-jk1722'!D$9/'kgaku-jk1131'!D$65</f>
        <v>228.37446108878336</v>
      </c>
      <c r="P26" s="7">
        <f>+'kgaku-jk1131'!F30*'kgaku-jk1722'!F$9/'kgaku-jk1131'!F$65</f>
        <v>2643.8402454007914</v>
      </c>
      <c r="Q26" s="7">
        <f>+'kgaku-jk1131'!G30*'kgaku-jk1722'!G$9/'kgaku-jk1131'!G$65</f>
        <v>15846.871728564158</v>
      </c>
      <c r="R26" s="7">
        <f>+'kgaku-jk1131'!H30*'kgaku-jk1722'!H$9/'kgaku-jk1131'!H$65</f>
        <v>66520.473076247305</v>
      </c>
      <c r="S26" s="7">
        <f>+'kgaku-jk1131'!I30*'kgaku-jk1722'!I$9/'kgaku-jk1131'!I$65</f>
        <v>108976.69155364206</v>
      </c>
      <c r="T26" s="7">
        <f>+'gaku-jk1131'!F29*'gaku-jk1722'!$F$8/'gaku-jk1131'!$F$64</f>
        <v>18241.999821469177</v>
      </c>
      <c r="U26" s="7">
        <f>+'gaku-jk1131'!G29*'gaku-jk1722'!$G$8/'gaku-jk1131'!$G$64</f>
        <v>42133.865765111092</v>
      </c>
      <c r="V26" s="8">
        <f t="shared" si="0"/>
        <v>105.20236179508417</v>
      </c>
      <c r="W26" s="8">
        <f t="shared" si="0"/>
        <v>97.435978443036149</v>
      </c>
      <c r="X26" s="8">
        <f t="shared" si="0"/>
        <v>108.19828911666846</v>
      </c>
      <c r="Y26" s="8">
        <f t="shared" si="0"/>
        <v>90.61225864151794</v>
      </c>
      <c r="Z26" s="8">
        <f t="shared" si="0"/>
        <v>392.87041305057579</v>
      </c>
      <c r="AA26" s="8">
        <f t="shared" si="0"/>
        <v>100.35592004344586</v>
      </c>
      <c r="AB26" s="8">
        <f t="shared" si="0"/>
        <v>90.492803695841545</v>
      </c>
      <c r="AC26" s="8">
        <f t="shared" si="0"/>
        <v>79.736783657567017</v>
      </c>
      <c r="AD26" s="8">
        <f t="shared" si="0"/>
        <v>83.461325113156477</v>
      </c>
      <c r="AE26" s="8">
        <f t="shared" si="0"/>
        <v>126.31530340971082</v>
      </c>
      <c r="AF26" s="11">
        <f t="shared" ca="1" si="1"/>
        <v>97.708928571428572</v>
      </c>
      <c r="AG26" s="11">
        <f t="shared" ca="1" si="1"/>
        <v>102.54140914709518</v>
      </c>
      <c r="AH26" s="11">
        <f t="shared" ca="1" si="1"/>
        <v>90.702819738167179</v>
      </c>
      <c r="AI26" s="11">
        <f t="shared" ca="1" si="1"/>
        <v>390.70950510604871</v>
      </c>
      <c r="AJ26" s="11">
        <f t="shared" ca="1" si="1"/>
        <v>100.39221032132423</v>
      </c>
      <c r="AK26" s="11">
        <f t="shared" ca="1" si="1"/>
        <v>90.562574257425737</v>
      </c>
      <c r="AL26" s="11">
        <f t="shared" ca="1" si="1"/>
        <v>80.198651452282164</v>
      </c>
      <c r="AM26" s="11">
        <f t="shared" ca="1" si="1"/>
        <v>83.761160275319554</v>
      </c>
      <c r="AN26" s="11">
        <f t="shared" ca="1" si="1"/>
        <v>126.38068592057763</v>
      </c>
      <c r="AO26" s="9">
        <f ca="1">+OFFSET('kdef-cy1131'!B$9,ROUNDDOWN((ROW(Sheet1_OLD!AO26)-ROW(Sheet1_OLD!AO$5))/4,0),0)</f>
        <v>89.7</v>
      </c>
      <c r="AP26" s="9">
        <f ca="1">+OFFSET('kdef-cy1131'!C$9,ROUNDDOWN((ROW(Sheet1_OLD!AP26)-ROW(Sheet1_OLD!AP$5))/4,0),0)</f>
        <v>124</v>
      </c>
      <c r="AQ26" s="9">
        <f ca="1">+OFFSET('kdef-cy1131'!D$9,ROUNDDOWN((ROW(Sheet1_OLD!AQ26)-ROW(Sheet1_OLD!AQ$5))/4,0),0)</f>
        <v>87.7</v>
      </c>
      <c r="AR26" s="9">
        <f ca="1">+OFFSET('kdef-cy1131'!F$9,ROUNDDOWN((ROW(Sheet1_OLD!AR26)-ROW(Sheet1_OLD!AR$5))/4,0),0)</f>
        <v>161.80000000000001</v>
      </c>
      <c r="AS26" s="9">
        <f ca="1">+OFFSET('kdef-cy1131'!G$9,ROUNDDOWN((ROW(Sheet1_OLD!AS26)-ROW(Sheet1_OLD!AS$5))/4,0),0)</f>
        <v>90.6</v>
      </c>
      <c r="AT26" s="9">
        <f ca="1">+OFFSET('kdef-cy1131'!H$9,ROUNDDOWN((ROW(Sheet1_OLD!AT26)-ROW(Sheet1_OLD!AT$5))/4,0),0)</f>
        <v>94.2</v>
      </c>
      <c r="AU26" s="9">
        <f ca="1">+OFFSET('kdef-cy1131'!I$9,ROUNDDOWN((ROW(Sheet1_OLD!AU26)-ROW(Sheet1_OLD!AU$5))/4,0),0)</f>
        <v>77.7</v>
      </c>
      <c r="AV26" s="9">
        <f ca="1">+OFFSET('def-cy1131'!$F$8,ROUNDDOWN((ROW(Sheet1_OLD!AV26)-ROW(Sheet1_OLD!AV$5))/4,0),0)</f>
        <v>85.1</v>
      </c>
      <c r="AW26" s="9">
        <f ca="1">+OFFSET('def-cy1131'!$G$8,ROUNDDOWN((ROW(Sheet1_OLD!AW26)-ROW(Sheet1_OLD!AW$5))/4,0),0)</f>
        <v>111.4</v>
      </c>
      <c r="AX26" s="9">
        <f t="shared" ca="1" si="94"/>
        <v>96.292857142857144</v>
      </c>
      <c r="AY26" s="9">
        <f t="shared" ca="1" si="94"/>
        <v>100.5567367119901</v>
      </c>
      <c r="AZ26" s="9">
        <f t="shared" ca="1" si="94"/>
        <v>88.944612286002027</v>
      </c>
      <c r="BA26" s="9">
        <f t="shared" ca="1" si="94"/>
        <v>395.5390416339356</v>
      </c>
      <c r="BB26" s="9">
        <f t="shared" ca="1" si="94"/>
        <v>98.508471275559884</v>
      </c>
      <c r="BC26" s="9">
        <f t="shared" ca="1" si="94"/>
        <v>89.793465346534646</v>
      </c>
      <c r="BD26" s="9">
        <f t="shared" ca="1" si="94"/>
        <v>78.340767634854771</v>
      </c>
      <c r="BE26" s="9">
        <f t="shared" ca="1" si="94"/>
        <v>83.170599803343151</v>
      </c>
      <c r="BF26" s="9">
        <f t="shared" ca="1" si="94"/>
        <v>126.60758122743681</v>
      </c>
      <c r="BG26">
        <f t="shared" ca="1" si="62"/>
        <v>2.7476340251298938E-4</v>
      </c>
      <c r="BH26">
        <f t="shared" ca="1" si="63"/>
        <v>-1.6383770912789655E-4</v>
      </c>
      <c r="BI26">
        <f t="shared" ca="1" si="102"/>
        <v>1.4177875646152057E-3</v>
      </c>
      <c r="BJ26">
        <f t="shared" ca="1" si="102"/>
        <v>1.5008754663172416E-3</v>
      </c>
      <c r="BK26">
        <f t="shared" ca="1" si="102"/>
        <v>1.2204362759069547E-2</v>
      </c>
      <c r="BL26" s="13">
        <f t="shared" ca="1" si="65"/>
        <v>1.5233951483387086E-2</v>
      </c>
      <c r="BM26">
        <f t="shared" ca="1" si="66"/>
        <v>1.2009181050694682E-2</v>
      </c>
      <c r="BN26">
        <f t="shared" ca="1" si="22"/>
        <v>2.197863772542015E-2</v>
      </c>
      <c r="BO26" s="13">
        <f t="shared" ca="1" si="23"/>
        <v>3.3987818776114828E-2</v>
      </c>
      <c r="BP26">
        <f t="shared" ca="1" si="67"/>
        <v>9.4621385984688996E-3</v>
      </c>
      <c r="BQ26">
        <f t="shared" ca="1" si="68"/>
        <v>3.8459148041735504E-3</v>
      </c>
      <c r="BR26">
        <f t="shared" ca="1" si="69"/>
        <v>7.0386121956976444E-3</v>
      </c>
      <c r="BS26" s="13">
        <f t="shared" ca="1" si="70"/>
        <v>2.0346665598340096E-2</v>
      </c>
      <c r="BT26" s="5">
        <f t="shared" si="24"/>
        <v>42133.865765111092</v>
      </c>
      <c r="BU26" s="5">
        <f t="shared" ca="1" si="25"/>
        <v>193810.408356456</v>
      </c>
      <c r="BV26" s="5">
        <f t="shared" ca="1" si="26"/>
        <v>17622.308094037435</v>
      </c>
      <c r="BW26" s="5">
        <f t="shared" ca="1" si="71"/>
        <v>58172.775324846174</v>
      </c>
      <c r="BX26" s="5">
        <f t="shared" si="27"/>
        <v>53221.52037944035</v>
      </c>
      <c r="BY26" s="5">
        <f t="shared" si="28"/>
        <v>163420.08577625841</v>
      </c>
      <c r="BZ26" s="5">
        <f t="shared" si="29"/>
        <v>25611.88087064126</v>
      </c>
      <c r="CA26" s="5">
        <f t="shared" si="30"/>
        <v>78833.401250081602</v>
      </c>
      <c r="CB26" s="9">
        <f t="shared" si="97"/>
        <v>126.31530340971082</v>
      </c>
      <c r="CC26" s="9">
        <f t="shared" ca="1" si="97"/>
        <v>84.319561143329452</v>
      </c>
      <c r="CD26" s="9">
        <f t="shared" ca="1" si="97"/>
        <v>145.33783392033149</v>
      </c>
      <c r="CE26" s="9">
        <f t="shared" ca="1" si="97"/>
        <v>135.51597084695231</v>
      </c>
      <c r="CF26" s="5"/>
      <c r="CG26" s="5">
        <f t="shared" si="31"/>
        <v>85.26026982871926</v>
      </c>
      <c r="CH26" s="5">
        <f t="shared" ca="1" si="72"/>
        <v>84.319561143329452</v>
      </c>
      <c r="CI26" s="5">
        <f t="shared" si="32"/>
        <v>122.62796607002629</v>
      </c>
      <c r="CJ26" s="5">
        <f t="shared" ca="1" si="73"/>
        <v>145.33783392033149</v>
      </c>
      <c r="CK26" s="5">
        <f t="shared" si="74"/>
        <v>125.09325489436904</v>
      </c>
      <c r="CL26" s="5">
        <f t="shared" ca="1" si="75"/>
        <v>135.51597084695231</v>
      </c>
      <c r="CM26" s="5"/>
      <c r="CN26" s="1" t="e">
        <f t="shared" si="4"/>
        <v>#DIV/0!</v>
      </c>
      <c r="CO26" s="1" t="e">
        <f t="shared" si="98"/>
        <v>#DIV/0!</v>
      </c>
      <c r="CP26" s="1" t="e">
        <f t="shared" ca="1" si="98"/>
        <v>#DIV/0!</v>
      </c>
      <c r="CQ26" s="1" t="e">
        <f t="shared" ca="1" si="98"/>
        <v>#DIV/0!</v>
      </c>
      <c r="CR26" s="1" t="e">
        <f t="shared" ca="1" si="98"/>
        <v>#DIV/0!</v>
      </c>
      <c r="CS26" s="83" t="e">
        <f t="shared" si="76"/>
        <v>#DIV/0!</v>
      </c>
      <c r="CT26" s="83" t="e">
        <f t="shared" si="76"/>
        <v>#DIV/0!</v>
      </c>
      <c r="CU26" s="83" t="e">
        <f t="shared" ca="1" si="33"/>
        <v>#DIV/0!</v>
      </c>
      <c r="CV26" s="83" t="e">
        <f t="shared" ca="1" si="33"/>
        <v>#DIV/0!</v>
      </c>
      <c r="CW26" s="83" t="e">
        <f t="shared" ca="1" si="33"/>
        <v>#DIV/0!</v>
      </c>
      <c r="CX26" s="83">
        <f t="shared" si="77"/>
        <v>2.3031707308450043E-4</v>
      </c>
      <c r="CY26" s="83">
        <f t="shared" si="100"/>
        <v>-5.885072095418011E-3</v>
      </c>
      <c r="CZ26" s="83">
        <f t="shared" ca="1" si="100"/>
        <v>7.9958843258346401E-4</v>
      </c>
      <c r="DA26" s="83">
        <f t="shared" ca="1" si="100"/>
        <v>-4.1313265688567927E-3</v>
      </c>
      <c r="DB26" s="83">
        <f t="shared" ca="1" si="100"/>
        <v>-5.3161827243947682E-3</v>
      </c>
      <c r="DC26" s="5"/>
      <c r="DD26" s="86">
        <f t="shared" si="78"/>
        <v>2001</v>
      </c>
      <c r="DE26" s="117">
        <v>510458.6</v>
      </c>
      <c r="DF26" s="117">
        <v>11767.4</v>
      </c>
      <c r="DG26" s="5">
        <v>358154.1</v>
      </c>
      <c r="DH26" s="5">
        <v>9017.7999999999993</v>
      </c>
      <c r="DI26" s="117">
        <v>436483.8</v>
      </c>
      <c r="DJ26" s="118">
        <v>23111.8</v>
      </c>
      <c r="DK26" s="5">
        <v>227690.3</v>
      </c>
      <c r="DL26" s="5">
        <v>14500.9</v>
      </c>
      <c r="DM26" s="90">
        <f>+DI25*DE$26/DI$26</f>
        <v>515169.61190555064</v>
      </c>
      <c r="DN26" s="90">
        <f>+DJ25*DF$26/DJ$26</f>
        <v>11633.798733114687</v>
      </c>
      <c r="DO26" s="90">
        <f>+DK25*DG$26/DK$26</f>
        <v>370504.10035280377</v>
      </c>
      <c r="DP26" s="90">
        <f>+DL25*DH$26/DL$26</f>
        <v>9045.5979752980838</v>
      </c>
      <c r="DQ26" s="7">
        <f t="shared" si="79"/>
        <v>906353.10896676709</v>
      </c>
      <c r="DR26">
        <v>88914.3</v>
      </c>
      <c r="DS26">
        <v>19054.099999999999</v>
      </c>
      <c r="DT26">
        <v>69860.2</v>
      </c>
      <c r="DU26">
        <v>89986</v>
      </c>
      <c r="DV26">
        <v>19031.900000000001</v>
      </c>
      <c r="DW26">
        <v>70954.100000000006</v>
      </c>
      <c r="DX26" s="5">
        <f t="shared" si="36"/>
        <v>757478.58833734179</v>
      </c>
      <c r="DY26" s="9">
        <f ca="1">+AVERAGE(OFFSET($CE$5,(ROW(DY26)-ROW($DY$5))*4,0):OFFSET($CE$5,(ROW(DY26)-ROW($DY$5))*4+3,0))</f>
        <v>117.25716613752826</v>
      </c>
      <c r="DZ26" s="102">
        <f>+'def-cy1722'!B15</f>
        <v>112.8</v>
      </c>
      <c r="EA26" s="101">
        <f>+'def-cy1131'!B29</f>
        <v>98.7</v>
      </c>
      <c r="EB26" s="5">
        <f t="shared" ca="1" si="37"/>
        <v>645997.69318057073</v>
      </c>
      <c r="EF26" s="90">
        <f t="shared" si="8"/>
        <v>53221.52037944035</v>
      </c>
      <c r="EG26" s="1">
        <f>+'gaku-mk1131'!G29</f>
        <v>51963.4</v>
      </c>
      <c r="EH26" s="5">
        <f t="shared" ca="1" si="38"/>
        <v>9818.3114593089449</v>
      </c>
      <c r="EI26" s="7">
        <f ca="1">+EI25+$EH25</f>
        <v>319527.65620385186</v>
      </c>
      <c r="EJ26" s="4">
        <f ca="1">+EI25+EH25</f>
        <v>319527.65620385186</v>
      </c>
      <c r="EK26" s="131">
        <f ca="1">+EK25+EH25-(EJ29-EI29)/4</f>
        <v>316415.49395270017</v>
      </c>
      <c r="EL26" s="5">
        <f t="shared" ca="1" si="39"/>
        <v>5803.666666666667</v>
      </c>
      <c r="EM26" s="92">
        <f t="shared" ca="1" si="40"/>
        <v>122.28214528173794</v>
      </c>
      <c r="EN26">
        <f t="shared" ca="1" si="9"/>
        <v>0.59530995434502798</v>
      </c>
      <c r="EO26">
        <f t="shared" ca="1" si="41"/>
        <v>6.4539010145221992E-3</v>
      </c>
      <c r="EQ26" s="12">
        <f>+call!B64*call!$C$65/call!$B$65</f>
        <v>6.197751860577096</v>
      </c>
      <c r="ES26" s="7" t="e">
        <f>+fof!#REF!*fof!$B$138/fof!#REF!/10</f>
        <v>#REF!</v>
      </c>
      <c r="ET26" s="7" t="e">
        <f>+fof!#REF!*fof!$C$138/fof!#REF!/10</f>
        <v>#REF!</v>
      </c>
      <c r="EU26" s="7">
        <f ca="1">+AVERAGE(OFFSET(jikasougaku!$BF$287,(ROW(Sheet1_OLD!EU26)-ROW(Sheet1_OLD!$EU$5))*3,0):OFFSET(jikasougaku!$BF$287,(ROW(Sheet1_OLD!EU26)-ROW(Sheet1_OLD!$EU$5))*3+2,0))/1000</f>
        <v>51333.646666666667</v>
      </c>
      <c r="EV26" s="7">
        <f ca="1">+AVERAGE(OFFSET(jikasougaku!$BR$287,(ROW(Sheet1_OLD!EV26)-ROW(Sheet1_OLD!$EV$5))*3,0):OFFSET(jikasougaku!$BR$287,(ROW(Sheet1_OLD!EV26)-ROW(Sheet1_OLD!$EV$5))*3+2,0))/1000</f>
        <v>171150.76633333333</v>
      </c>
      <c r="EW26" s="7" t="e">
        <f ca="1">+AVERAGE(OFFSET(jikasougaku!$BH$287,(ROW(Sheet1_OLD!EW26)-ROW(Sheet1_OLD!EW$5))*3,0):OFFSET(jikasougaku!$BH$287,(ROW(Sheet1_OLD!EW26)-ROW(Sheet1_OLD!EW$5))*3+2,0))/1000</f>
        <v>#DIV/0!</v>
      </c>
      <c r="EX26" s="7" t="e">
        <f ca="1">+AVERAGE(OFFSET(jikasougaku!$BJ$287,(ROW(Sheet1_OLD!EX26)-ROW(Sheet1_OLD!EX$5))*3,0):OFFSET(jikasougaku!$BJ$287,(ROW(Sheet1_OLD!EX26)-ROW(Sheet1_OLD!EX$5))*3+2,0))/1000</f>
        <v>#DIV/0!</v>
      </c>
      <c r="EY26" s="7" t="e">
        <f ca="1">+AVERAGE(OFFSET(jikasougaku!$BL$287,(ROW(Sheet1_OLD!EY26)-ROW(Sheet1_OLD!EY$5))*3,0):OFFSET(jikasougaku!$BL$287,(ROW(Sheet1_OLD!EY26)-ROW(Sheet1_OLD!EY$5))*3+2,0))/1000</f>
        <v>#DIV/0!</v>
      </c>
      <c r="EZ26" s="4">
        <f t="shared" ca="1" si="10"/>
        <v>42293.2985997172</v>
      </c>
      <c r="FA26" s="64">
        <f t="shared" ca="1" si="42"/>
        <v>119817.11966666667</v>
      </c>
      <c r="FB26" s="7" t="e">
        <f t="shared" ca="1" si="11"/>
        <v>#REF!</v>
      </c>
      <c r="FC26" s="7" t="e">
        <f t="shared" ca="1" si="12"/>
        <v>#REF!</v>
      </c>
      <c r="FD26" s="1" t="e">
        <f t="shared" ca="1" si="99"/>
        <v>#REF!</v>
      </c>
      <c r="FE26" s="1" t="e">
        <f t="shared" ca="1" si="99"/>
        <v>#REF!</v>
      </c>
      <c r="FF26" t="e">
        <f t="shared" ca="1" si="43"/>
        <v>#REF!</v>
      </c>
      <c r="FG26" t="e">
        <f t="shared" ca="1" si="43"/>
        <v>#REF!</v>
      </c>
      <c r="FH26" s="83" t="e">
        <f t="shared" ca="1" si="80"/>
        <v>#REF!</v>
      </c>
      <c r="FI26" s="83" t="e">
        <f t="shared" ca="1" si="80"/>
        <v>#REF!</v>
      </c>
      <c r="FK26" s="7">
        <f>+kshotoku1631!$E30*kshotoku1722!$E$9/kshotoku1631!$E$65</f>
        <v>166451.24228127641</v>
      </c>
      <c r="FL26" s="72">
        <f t="shared" ca="1" si="44"/>
        <v>0.23454248959334303</v>
      </c>
      <c r="FM26">
        <f t="shared" ca="1" si="81"/>
        <v>6.3788556663481885E-4</v>
      </c>
      <c r="FO26" s="73">
        <f t="shared" ca="1" si="14"/>
        <v>122.28214528173794</v>
      </c>
      <c r="FP26" s="72">
        <f ca="1">+AVERAGE(OFFSET(Maikin30!$F$20,ROUNDDOWN((ROW(FP26)-ROW(FP$5))/4,0),MOD(ROW(FP26)-ROW(FP$5),4)*3):OFFSET(Maikin30!$F$20,ROUNDDOWN((ROW(FP26)-ROW(FP$5))/4,0),MOD(ROW(FP26)-ROW(FP$5),4)*3+2))</f>
        <v>117.26666666666667</v>
      </c>
      <c r="FQ26" s="5">
        <f ca="1">+AVERAGE(OFFSET(Rocho!$J$66,(ROW(FQ26)-ROW($FQ$5))*3,0):OFFSET(Rocho!$J$66,(ROW(FQ26)-ROW($FQ$5))*3+2,0))</f>
        <v>5803.666666666667</v>
      </c>
      <c r="FR26" s="72" t="e">
        <f t="shared" ca="1" si="45"/>
        <v>#DIV/0!</v>
      </c>
      <c r="FS26" t="e">
        <f t="shared" ca="1" si="82"/>
        <v>#DIV/0!</v>
      </c>
      <c r="FT26" s="72"/>
      <c r="FU26" s="87" t="s">
        <v>245</v>
      </c>
      <c r="FV26" s="78">
        <f ca="1">+AVERAGE(OFFSET(Rocho!$E$6,(ROW(FV26)-ROW($FV$5))*3,0):OFFSET(Rocho!$E$6,(ROW(FV26)-ROW($FV$5))*3+2,0))/10000</f>
        <v>8918</v>
      </c>
      <c r="FW26" s="82">
        <f>+Rocho!AA27</f>
        <v>0</v>
      </c>
      <c r="FX26" t="e">
        <f t="shared" si="83"/>
        <v>#DIV/0!</v>
      </c>
      <c r="FZ26" s="94">
        <f t="shared" si="15"/>
        <v>169171.10910518735</v>
      </c>
      <c r="GA26" s="5">
        <f t="shared" si="46"/>
        <v>53221.52037944035</v>
      </c>
      <c r="GB26" s="7">
        <f>+('gaku-mk1131'!C29-'gaku-mk1131'!D29)*('gaku-mk1722'!$C$8-'gaku-mk1722'!$D$8)/('gaku-mk1131'!$C$64-'gaku-mk1131'!$D$64)</f>
        <v>2525.7331544247913</v>
      </c>
      <c r="GC26" s="5">
        <f t="shared" si="47"/>
        <v>10386.866092503446</v>
      </c>
      <c r="GD26" s="5">
        <f t="shared" si="48"/>
        <v>15225.014778137813</v>
      </c>
      <c r="GE26" s="90">
        <f>+'gaku-mk1131'!H29+('gaku-mk1722'!$H$8-'gaku-mk1131'!$H$64)</f>
        <v>4473.7000000000007</v>
      </c>
      <c r="GF26" s="7">
        <f>+'gaku-mk1131'!W29*'gaku-mk1722'!$W$8/'gaku-mk1131'!$W$64</f>
        <v>71895.344634647772</v>
      </c>
      <c r="GG26" s="7">
        <f>+'gaku-mk1131'!M29*'gaku-mk1722'!$M$8/'gaku-mk1131'!$M$64</f>
        <v>49574.09547770903</v>
      </c>
      <c r="GH26" s="7">
        <f>+'gaku-mk1131'!N29*'gaku-mk1722'!$N$8/'gaku-mk1131'!$N$64</f>
        <v>38131.165411675851</v>
      </c>
      <c r="GI26" s="5">
        <f t="shared" si="49"/>
        <v>42133.865765111092</v>
      </c>
      <c r="GJ26" s="7">
        <f>+('gaku-jk1131'!C29-'gaku-jk1131'!D29)*('gaku-jk1722'!$C$8-'gaku-jk1722'!$D$8)/('gaku-jk1131'!$C$64-'gaku-jk1131'!$D$64)</f>
        <v>2594.7382084945516</v>
      </c>
      <c r="GK26" s="5">
        <f t="shared" si="50"/>
        <v>2643.8402454007914</v>
      </c>
      <c r="GL26" s="5">
        <f t="shared" si="51"/>
        <v>18241.999821469177</v>
      </c>
      <c r="GM26" s="90">
        <f>+'gaku-jk1131'!H29+('gaku-jk1722'!$H$8-'gaku-jk1131'!$H$64)</f>
        <v>7022.1</v>
      </c>
      <c r="GN26" s="7">
        <f>+'gaku-jk1131'!Z29*'gaku-jk1722'!$Z$8/'gaku-jk1131'!$Z$64</f>
        <v>72087.185134825108</v>
      </c>
      <c r="GO26" s="7">
        <f>+'gaku-jk1131'!M29*'gaku-jk1722'!$M$8/'gaku-jk1131'!$M$64</f>
        <v>25981.326850378762</v>
      </c>
      <c r="GP26" s="7">
        <f>+'gaku-jk1131'!N29*'gaku-jk1722'!$N$8/'gaku-jk1131'!$N$64</f>
        <v>25309.846273914434</v>
      </c>
      <c r="GQ26" s="9">
        <f t="shared" ca="1" si="16"/>
        <v>126.38068592057763</v>
      </c>
      <c r="GR26" s="7">
        <f t="shared" ca="1" si="17"/>
        <v>97.708928571428572</v>
      </c>
      <c r="GS26" s="9">
        <f t="shared" ca="1" si="18"/>
        <v>390.70950510604871</v>
      </c>
      <c r="GT26" s="9">
        <f t="shared" ca="1" si="19"/>
        <v>83.761160275319554</v>
      </c>
      <c r="GU26" s="7">
        <f t="shared" ca="1" si="20"/>
        <v>142.20856658184903</v>
      </c>
      <c r="GV26" s="7">
        <f t="shared" ca="1" si="20"/>
        <v>95.137181996086113</v>
      </c>
      <c r="GW26" s="7">
        <f t="shared" ca="1" si="20"/>
        <v>185.97629899726525</v>
      </c>
      <c r="GX26" s="7">
        <f t="shared" ca="1" si="20"/>
        <v>146.7270325203252</v>
      </c>
      <c r="GZ26">
        <f ca="1">+OFFSET('def-cy1131'!$C$8,ROUNDDOWN((ROW(Sheet1_OLD!HC26)-ROW(Sheet1_OLD!HC$5))/4,0),0)</f>
        <v>89.7</v>
      </c>
      <c r="HC26">
        <f ca="1">+OFFSET('def-cy1131'!$H$8,ROUNDDOWN((ROW(Sheet1_OLD!HC26)-ROW(Sheet1_OLD!HC$5))/4,0),0)</f>
        <v>149.30000000000001</v>
      </c>
      <c r="HD26">
        <f ca="1">+OFFSET('def-cy1131'!$W$8,ROUNDDOWN((ROW(Sheet1_OLD!HC26)-ROW(Sheet1_OLD!HC$5))/4,0),0)</f>
        <v>91.9</v>
      </c>
      <c r="HE26">
        <f ca="1">+OFFSET('def-cy1131'!$M$8,ROUNDDOWN((ROW(Sheet1_OLD!HC26)-ROW(Sheet1_OLD!HC$5))/4,0),0)</f>
        <v>155.5</v>
      </c>
      <c r="HF26">
        <f ca="1">+OFFSET('def-cy1131'!$N$8,ROUNDDOWN((ROW(Sheet1_OLD!HC26)-ROW(Sheet1_OLD!HC$5))/4,0),0)</f>
        <v>179.8</v>
      </c>
      <c r="HG26" s="9">
        <f t="shared" ca="1" si="96"/>
        <v>126.60758122743681</v>
      </c>
      <c r="HH26" s="9">
        <f t="shared" ca="1" si="96"/>
        <v>96.183928571428581</v>
      </c>
      <c r="HI26" s="9">
        <f t="shared" ca="1" si="96"/>
        <v>395.5390416339356</v>
      </c>
      <c r="HJ26" s="9">
        <f t="shared" ca="1" si="96"/>
        <v>83.170599803343151</v>
      </c>
      <c r="HK26" s="9">
        <f t="shared" ca="1" si="96"/>
        <v>146.30432569974553</v>
      </c>
      <c r="HL26" s="9">
        <f t="shared" ca="1" si="96"/>
        <v>91.410371819960858</v>
      </c>
      <c r="HM26" s="9">
        <f t="shared" ca="1" si="96"/>
        <v>190.4014585232452</v>
      </c>
      <c r="HN26" s="9">
        <f t="shared" ca="1" si="96"/>
        <v>149.82804878048779</v>
      </c>
      <c r="HO26">
        <f t="shared" ca="1" si="101"/>
        <v>4.4203620077757494E-3</v>
      </c>
      <c r="HP26">
        <f t="shared" ca="1" si="101"/>
        <v>1.2122990410985488E-4</v>
      </c>
      <c r="HQ26">
        <f t="shared" ca="1" si="101"/>
        <v>1.7966694852960571E-3</v>
      </c>
      <c r="HR26">
        <f t="shared" ca="1" si="101"/>
        <v>3.2881798986080643E-3</v>
      </c>
      <c r="HS26">
        <f t="shared" ca="1" si="101"/>
        <v>2.5054987480990998E-2</v>
      </c>
      <c r="HT26">
        <f t="shared" ca="1" si="101"/>
        <v>-2.8005353325596376E-2</v>
      </c>
      <c r="HU26">
        <f t="shared" ca="1" si="101"/>
        <v>1.0733259321080265E-2</v>
      </c>
      <c r="HV26">
        <f t="shared" ca="1" si="53"/>
        <v>3.7573001607325834E-3</v>
      </c>
      <c r="HW26">
        <f t="shared" ca="1" si="84"/>
        <v>2.1166634932997197E-2</v>
      </c>
      <c r="HX26" s="5">
        <f t="shared" ca="1" si="85"/>
        <v>141760.67302801111</v>
      </c>
      <c r="HY26" s="1" t="e">
        <f t="shared" ca="1" si="54"/>
        <v>#DIV/0!</v>
      </c>
      <c r="HZ26" t="e">
        <f t="shared" ca="1" si="86"/>
        <v>#DIV/0!</v>
      </c>
      <c r="IA26" s="5">
        <f t="shared" si="55"/>
        <v>169171.10910518735</v>
      </c>
      <c r="IB26">
        <f t="shared" ca="1" si="56"/>
        <v>119.33571243116212</v>
      </c>
      <c r="ID26" s="112">
        <v>107.59642238149587</v>
      </c>
      <c r="IE26" s="112">
        <v>108.05209375433759</v>
      </c>
      <c r="IF26">
        <f t="shared" si="57"/>
        <v>101.09160732269511</v>
      </c>
      <c r="IG26">
        <f t="shared" si="87"/>
        <v>-6.7046368245540092E-3</v>
      </c>
      <c r="IH26" s="112">
        <v>0.46772687201061069</v>
      </c>
      <c r="II26">
        <f t="shared" si="88"/>
        <v>1.4577404034964709E-2</v>
      </c>
      <c r="IK26">
        <f>+util!B24</f>
        <v>120</v>
      </c>
      <c r="IL26">
        <f t="shared" si="89"/>
        <v>2.7816429618741133E-3</v>
      </c>
      <c r="IM26">
        <f t="shared" si="90"/>
        <v>1.6689857771244679E-3</v>
      </c>
      <c r="IO26" s="5">
        <f t="shared" si="58"/>
        <v>90337.707855105749</v>
      </c>
      <c r="IP26" s="1">
        <f t="shared" si="59"/>
        <v>3.5271797612747489</v>
      </c>
      <c r="IQ26" s="5">
        <f t="shared" ca="1" si="60"/>
        <v>75700.480614481901</v>
      </c>
      <c r="IR26" s="1" t="e">
        <f t="shared" ca="1" si="61"/>
        <v>#DIV/0!</v>
      </c>
      <c r="IS26" t="e">
        <f t="shared" ca="1" si="91"/>
        <v>#DIV/0!</v>
      </c>
    </row>
    <row r="27" spans="1:253" x14ac:dyDescent="0.15">
      <c r="A27" t="s">
        <v>266</v>
      </c>
      <c r="B27" s="7">
        <f>+'gaku-mk1131'!B30*'gaku-mk1722'!$B$8/'gaku-mk1131'!$B$64</f>
        <v>336830.92618482892</v>
      </c>
      <c r="C27" s="7">
        <f>+'kgaku-mk1131'!B31*'kgaku-mk1722'!B$9/'kgaku-mk1131'!B$65</f>
        <v>174995.20039402723</v>
      </c>
      <c r="D27" s="7">
        <f>+'kgaku-mk1131'!C31*'kgaku-mk1722'!C$9/'kgaku-mk1131'!C$65</f>
        <v>656.95284794065981</v>
      </c>
      <c r="E27" s="7">
        <f>+'kgaku-mk1131'!D31*'kgaku-mk1722'!D$9/'kgaku-mk1131'!D$65</f>
        <v>203.86147058823531</v>
      </c>
      <c r="F27" s="7">
        <f>+'kgaku-mk1131'!F31*'kgaku-mk1722'!F$9/'kgaku-mk1131'!F$65</f>
        <v>10794.7099897632</v>
      </c>
      <c r="G27" s="7">
        <f>+'kgaku-mk1131'!G31*'kgaku-mk1722'!G$9/'kgaku-mk1131'!G$65</f>
        <v>15827.823690991394</v>
      </c>
      <c r="H27" s="7">
        <f>+'kgaku-mk1131'!H31*'kgaku-mk1722'!H$9/'kgaku-mk1131'!H$65</f>
        <v>60416.069206228989</v>
      </c>
      <c r="I27" s="7">
        <f>+'kgaku-mk1131'!I31*'kgaku-mk1722'!I$9/'kgaku-mk1131'!I$65</f>
        <v>87361.103639005843</v>
      </c>
      <c r="J27" s="7">
        <f>+'gaku-mk1131'!F30*'gaku-mk1722'!$F$8/'gaku-mk1131'!$F$64</f>
        <v>15178.954389300357</v>
      </c>
      <c r="K27" s="7">
        <f>+'gaku-mk1131'!G30*'gaku-mk1722'!$G$8/'gaku-mk1131'!$G$64</f>
        <v>56472.26577970873</v>
      </c>
      <c r="L27" s="7">
        <f>+'gaku-jk1131'!B30*'gaku-jk1722'!$B$8/'gaku-jk1131'!$B$64</f>
        <v>320010.33091463574</v>
      </c>
      <c r="M27" s="7">
        <f>+'kgaku-jk1131'!B31*'kgaku-jk1722'!$B$9/'kgaku-jk1131'!$B$65</f>
        <v>179105.64489018574</v>
      </c>
      <c r="N27" s="7">
        <f>+'kgaku-jk1131'!C31*'kgaku-jk1722'!C$9/'kgaku-jk1131'!C$65</f>
        <v>642.96960661729349</v>
      </c>
      <c r="O27" s="7">
        <f>+'kgaku-jk1131'!D31*'kgaku-jk1722'!D$9/'kgaku-jk1131'!D$65</f>
        <v>223.1993788819876</v>
      </c>
      <c r="P27" s="7">
        <f>+'kgaku-jk1131'!F31*'kgaku-jk1722'!F$9/'kgaku-jk1131'!F$65</f>
        <v>2764.5935693364195</v>
      </c>
      <c r="Q27" s="7">
        <f>+'kgaku-jk1131'!G31*'kgaku-jk1722'!G$9/'kgaku-jk1131'!G$65</f>
        <v>15741.615653296625</v>
      </c>
      <c r="R27" s="7">
        <f>+'kgaku-jk1131'!H31*'kgaku-jk1722'!H$9/'kgaku-jk1131'!H$65</f>
        <v>66548.464706932165</v>
      </c>
      <c r="S27" s="7">
        <f>+'kgaku-jk1131'!I31*'kgaku-jk1722'!I$9/'kgaku-jk1131'!I$65</f>
        <v>109067.7291601285</v>
      </c>
      <c r="T27" s="7">
        <f>+'gaku-jk1131'!F30*'gaku-jk1722'!$F$8/'gaku-jk1131'!$F$64</f>
        <v>18137.711406603958</v>
      </c>
      <c r="U27" s="7">
        <f>+'gaku-jk1131'!G30*'gaku-jk1722'!$G$8/'gaku-jk1131'!$G$64</f>
        <v>44690.46616689238</v>
      </c>
      <c r="V27" s="8">
        <f t="shared" si="0"/>
        <v>105.25626632806431</v>
      </c>
      <c r="W27" s="8">
        <f t="shared" si="0"/>
        <v>97.705016780080427</v>
      </c>
      <c r="X27" s="8">
        <f t="shared" si="0"/>
        <v>102.17479040680213</v>
      </c>
      <c r="Y27" s="8">
        <f t="shared" si="0"/>
        <v>91.336038482447194</v>
      </c>
      <c r="Z27" s="8">
        <f t="shared" si="0"/>
        <v>390.46281918228709</v>
      </c>
      <c r="AA27" s="8">
        <f t="shared" si="0"/>
        <v>100.5476441528841</v>
      </c>
      <c r="AB27" s="8">
        <f t="shared" si="0"/>
        <v>90.785068404343846</v>
      </c>
      <c r="AC27" s="8">
        <f t="shared" si="0"/>
        <v>80.098031114910327</v>
      </c>
      <c r="AD27" s="8">
        <f t="shared" si="0"/>
        <v>83.687263784413759</v>
      </c>
      <c r="AE27" s="8">
        <f t="shared" si="0"/>
        <v>126.36311639448627</v>
      </c>
      <c r="AF27" s="11">
        <f t="shared" ca="1" si="1"/>
        <v>97.708928571428572</v>
      </c>
      <c r="AG27" s="11">
        <f t="shared" ca="1" si="1"/>
        <v>102.54140914709518</v>
      </c>
      <c r="AH27" s="11">
        <f t="shared" ca="1" si="1"/>
        <v>90.702819738167179</v>
      </c>
      <c r="AI27" s="11">
        <f t="shared" ca="1" si="1"/>
        <v>390.70950510604871</v>
      </c>
      <c r="AJ27" s="11">
        <f t="shared" ca="1" si="1"/>
        <v>100.39221032132423</v>
      </c>
      <c r="AK27" s="11">
        <f t="shared" ca="1" si="1"/>
        <v>90.562574257425737</v>
      </c>
      <c r="AL27" s="11">
        <f t="shared" ca="1" si="1"/>
        <v>80.198651452282164</v>
      </c>
      <c r="AM27" s="11">
        <f t="shared" ca="1" si="1"/>
        <v>83.761160275319554</v>
      </c>
      <c r="AN27" s="11">
        <f t="shared" ca="1" si="1"/>
        <v>126.38068592057763</v>
      </c>
      <c r="AO27" s="9">
        <f ca="1">+OFFSET('kdef-cy1131'!B$9,ROUNDDOWN((ROW(Sheet1_OLD!AO27)-ROW(Sheet1_OLD!AO$5))/4,0),0)</f>
        <v>89.7</v>
      </c>
      <c r="AP27" s="9">
        <f ca="1">+OFFSET('kdef-cy1131'!C$9,ROUNDDOWN((ROW(Sheet1_OLD!AP27)-ROW(Sheet1_OLD!AP$5))/4,0),0)</f>
        <v>124</v>
      </c>
      <c r="AQ27" s="9">
        <f ca="1">+OFFSET('kdef-cy1131'!D$9,ROUNDDOWN((ROW(Sheet1_OLD!AQ27)-ROW(Sheet1_OLD!AQ$5))/4,0),0)</f>
        <v>87.7</v>
      </c>
      <c r="AR27" s="9">
        <f ca="1">+OFFSET('kdef-cy1131'!F$9,ROUNDDOWN((ROW(Sheet1_OLD!AR27)-ROW(Sheet1_OLD!AR$5))/4,0),0)</f>
        <v>161.80000000000001</v>
      </c>
      <c r="AS27" s="9">
        <f ca="1">+OFFSET('kdef-cy1131'!G$9,ROUNDDOWN((ROW(Sheet1_OLD!AS27)-ROW(Sheet1_OLD!AS$5))/4,0),0)</f>
        <v>90.6</v>
      </c>
      <c r="AT27" s="9">
        <f ca="1">+OFFSET('kdef-cy1131'!H$9,ROUNDDOWN((ROW(Sheet1_OLD!AT27)-ROW(Sheet1_OLD!AT$5))/4,0),0)</f>
        <v>94.2</v>
      </c>
      <c r="AU27" s="9">
        <f ca="1">+OFFSET('kdef-cy1131'!I$9,ROUNDDOWN((ROW(Sheet1_OLD!AU27)-ROW(Sheet1_OLD!AU$5))/4,0),0)</f>
        <v>77.7</v>
      </c>
      <c r="AV27" s="9">
        <f ca="1">+OFFSET('def-cy1131'!$F$8,ROUNDDOWN((ROW(Sheet1_OLD!AV27)-ROW(Sheet1_OLD!AV$5))/4,0),0)</f>
        <v>85.1</v>
      </c>
      <c r="AW27" s="9">
        <f ca="1">+OFFSET('def-cy1131'!$G$8,ROUNDDOWN((ROW(Sheet1_OLD!AW27)-ROW(Sheet1_OLD!AW$5))/4,0),0)</f>
        <v>111.4</v>
      </c>
      <c r="AX27" s="9">
        <f t="shared" ca="1" si="94"/>
        <v>96.292857142857144</v>
      </c>
      <c r="AY27" s="9">
        <f t="shared" ca="1" si="94"/>
        <v>100.5567367119901</v>
      </c>
      <c r="AZ27" s="9">
        <f t="shared" ca="1" si="94"/>
        <v>88.944612286002027</v>
      </c>
      <c r="BA27" s="9">
        <f t="shared" ca="1" si="94"/>
        <v>395.5390416339356</v>
      </c>
      <c r="BB27" s="9">
        <f t="shared" ca="1" si="94"/>
        <v>98.508471275559884</v>
      </c>
      <c r="BC27" s="9">
        <f t="shared" ca="1" si="94"/>
        <v>89.793465346534646</v>
      </c>
      <c r="BD27" s="9">
        <f t="shared" ca="1" si="94"/>
        <v>78.340767634854771</v>
      </c>
      <c r="BE27" s="9">
        <f t="shared" ca="1" si="94"/>
        <v>83.170599803343151</v>
      </c>
      <c r="BF27" s="9">
        <f t="shared" ca="1" si="94"/>
        <v>126.60758122743681</v>
      </c>
      <c r="BG27">
        <f t="shared" ca="1" si="62"/>
        <v>3.6162502695145753E-4</v>
      </c>
      <c r="BH27">
        <f t="shared" ca="1" si="63"/>
        <v>2.857206663105233E-5</v>
      </c>
      <c r="BI27">
        <f t="shared" ca="1" si="102"/>
        <v>-6.43614035852448E-4</v>
      </c>
      <c r="BJ27">
        <f t="shared" ca="1" si="102"/>
        <v>1.5601907070238367E-4</v>
      </c>
      <c r="BK27">
        <f t="shared" ca="1" si="102"/>
        <v>4.4270396185088016E-4</v>
      </c>
      <c r="BL27" s="13">
        <f t="shared" ca="1" si="65"/>
        <v>3.4530609028332571E-4</v>
      </c>
      <c r="BM27">
        <f t="shared" ca="1" si="66"/>
        <v>1.8635883825511509E-2</v>
      </c>
      <c r="BN27">
        <f t="shared" ca="1" si="22"/>
        <v>-3.3842890063966332E-3</v>
      </c>
      <c r="BO27" s="13">
        <f t="shared" ca="1" si="23"/>
        <v>1.5251594819114875E-2</v>
      </c>
      <c r="BP27">
        <f t="shared" ca="1" si="67"/>
        <v>4.0986237085157327E-2</v>
      </c>
      <c r="BQ27">
        <f t="shared" ca="1" si="68"/>
        <v>6.0478907077989022E-3</v>
      </c>
      <c r="BR27">
        <f t="shared" ca="1" si="69"/>
        <v>-1.0983010103482647E-3</v>
      </c>
      <c r="BS27" s="13">
        <f t="shared" ca="1" si="70"/>
        <v>4.5935826782607964E-2</v>
      </c>
      <c r="BT27" s="5">
        <f t="shared" si="24"/>
        <v>44690.46616689238</v>
      </c>
      <c r="BU27" s="5">
        <f t="shared" ca="1" si="25"/>
        <v>193877.33227082179</v>
      </c>
      <c r="BV27" s="5">
        <f t="shared" ca="1" si="26"/>
        <v>17891.076396865305</v>
      </c>
      <c r="BW27" s="5">
        <f t="shared" ca="1" si="71"/>
        <v>60844.98985563188</v>
      </c>
      <c r="BX27" s="5">
        <f t="shared" si="27"/>
        <v>56472.26577970873</v>
      </c>
      <c r="BY27" s="5">
        <f t="shared" si="28"/>
        <v>164058.08791357867</v>
      </c>
      <c r="BZ27" s="5">
        <f t="shared" si="29"/>
        <v>25973.664379063557</v>
      </c>
      <c r="CA27" s="5">
        <f t="shared" si="30"/>
        <v>82445.930158772288</v>
      </c>
      <c r="CB27" s="9">
        <f t="shared" si="97"/>
        <v>126.36311639448627</v>
      </c>
      <c r="CC27" s="9">
        <f t="shared" ca="1" si="97"/>
        <v>84.61953029372745</v>
      </c>
      <c r="CD27" s="9">
        <f t="shared" ca="1" si="97"/>
        <v>145.17664450650048</v>
      </c>
      <c r="CE27" s="9">
        <f t="shared" ca="1" si="97"/>
        <v>135.50159241441798</v>
      </c>
      <c r="CF27" s="5"/>
      <c r="CG27" s="5">
        <f t="shared" si="31"/>
        <v>85.559466687317737</v>
      </c>
      <c r="CH27" s="5">
        <f t="shared" ca="1" si="72"/>
        <v>84.61953029372745</v>
      </c>
      <c r="CI27" s="5">
        <f t="shared" si="32"/>
        <v>124.26220174741769</v>
      </c>
      <c r="CJ27" s="5">
        <f t="shared" ca="1" si="73"/>
        <v>145.17664450650048</v>
      </c>
      <c r="CK27" s="5">
        <f t="shared" si="74"/>
        <v>125.69362251709204</v>
      </c>
      <c r="CL27" s="5">
        <f t="shared" ca="1" si="75"/>
        <v>135.50159241441798</v>
      </c>
      <c r="CM27" s="5"/>
      <c r="CN27" s="1" t="e">
        <f t="shared" si="4"/>
        <v>#DIV/0!</v>
      </c>
      <c r="CO27" s="1" t="e">
        <f t="shared" si="98"/>
        <v>#DIV/0!</v>
      </c>
      <c r="CP27" s="1" t="e">
        <f t="shared" ca="1" si="98"/>
        <v>#DIV/0!</v>
      </c>
      <c r="CQ27" s="1" t="e">
        <f t="shared" ca="1" si="98"/>
        <v>#DIV/0!</v>
      </c>
      <c r="CR27" s="1" t="e">
        <f t="shared" ca="1" si="98"/>
        <v>#DIV/0!</v>
      </c>
      <c r="CS27" s="83" t="e">
        <f t="shared" si="76"/>
        <v>#DIV/0!</v>
      </c>
      <c r="CT27" s="83" t="e">
        <f t="shared" si="76"/>
        <v>#DIV/0!</v>
      </c>
      <c r="CU27" s="83" t="e">
        <f t="shared" ca="1" si="33"/>
        <v>#DIV/0!</v>
      </c>
      <c r="CV27" s="83" t="e">
        <f t="shared" ca="1" si="33"/>
        <v>#DIV/0!</v>
      </c>
      <c r="CW27" s="83" t="e">
        <f t="shared" ca="1" si="33"/>
        <v>#DIV/0!</v>
      </c>
      <c r="CX27" s="83">
        <f t="shared" si="77"/>
        <v>5.1225777379241004E-4</v>
      </c>
      <c r="CY27" s="83">
        <f t="shared" si="100"/>
        <v>3.7844929838612044E-4</v>
      </c>
      <c r="CZ27" s="83">
        <f t="shared" ca="1" si="100"/>
        <v>3.5512143825559804E-3</v>
      </c>
      <c r="DA27" s="83">
        <f t="shared" ca="1" si="100"/>
        <v>-1.1096825965061748E-3</v>
      </c>
      <c r="DB27" s="83">
        <f t="shared" ca="1" si="100"/>
        <v>-1.0610701664339851E-4</v>
      </c>
      <c r="DC27" s="5"/>
      <c r="DD27" s="86">
        <f t="shared" si="78"/>
        <v>2002</v>
      </c>
      <c r="DE27" s="117">
        <v>504428.2</v>
      </c>
      <c r="DF27" s="117">
        <v>11698.8</v>
      </c>
      <c r="DG27" s="5">
        <v>354902.8</v>
      </c>
      <c r="DH27" s="5">
        <v>9201.6</v>
      </c>
      <c r="DI27" s="117">
        <v>429292.4</v>
      </c>
      <c r="DJ27" s="118">
        <v>23426.9</v>
      </c>
      <c r="DK27" s="5">
        <v>222156.4</v>
      </c>
      <c r="DL27" s="5">
        <v>14669.1</v>
      </c>
      <c r="DM27" s="5">
        <f t="shared" ref="DM27:DP35" si="103">+DE26</f>
        <v>510458.6</v>
      </c>
      <c r="DN27" s="5">
        <f t="shared" si="103"/>
        <v>11767.4</v>
      </c>
      <c r="DO27" s="5">
        <f t="shared" si="103"/>
        <v>358154.1</v>
      </c>
      <c r="DP27" s="5">
        <f t="shared" si="103"/>
        <v>9017.7999999999993</v>
      </c>
      <c r="DQ27" s="7">
        <f t="shared" si="79"/>
        <v>889397.9</v>
      </c>
      <c r="DR27">
        <v>82610.399999999994</v>
      </c>
      <c r="DS27">
        <v>18148.2</v>
      </c>
      <c r="DT27">
        <v>64462.1</v>
      </c>
      <c r="DU27">
        <v>83582.899999999994</v>
      </c>
      <c r="DV27">
        <v>18031.2</v>
      </c>
      <c r="DW27">
        <v>65551.600000000006</v>
      </c>
      <c r="DX27" s="5">
        <f t="shared" si="36"/>
        <v>743308.38510633784</v>
      </c>
      <c r="DY27" s="9">
        <f ca="1">+AVERAGE(OFFSET($CE$5,(ROW(DY27)-ROW($DY$5))*4,0):OFFSET($CE$5,(ROW(DY27)-ROW($DY$5))*4+3,0))</f>
        <v>113.50057235717806</v>
      </c>
      <c r="DZ27" s="102">
        <f>+'def-cy1722'!B16</f>
        <v>111.2</v>
      </c>
      <c r="EA27" s="101">
        <f>+'def-cy1131'!B30</f>
        <v>97.2</v>
      </c>
      <c r="EB27" s="5">
        <f t="shared" ca="1" si="37"/>
        <v>654893.95310465957</v>
      </c>
      <c r="EF27" s="90">
        <f t="shared" si="8"/>
        <v>56472.26577970873</v>
      </c>
      <c r="EG27" s="1">
        <f>+'gaku-mk1131'!G30</f>
        <v>55137.3</v>
      </c>
      <c r="EH27" s="5">
        <f t="shared" ca="1" si="38"/>
        <v>10419.114781875402</v>
      </c>
      <c r="EI27" s="7">
        <f ca="1">+EI26+$EH26</f>
        <v>329345.96766316082</v>
      </c>
      <c r="EJ27" s="7">
        <f ca="1">+EJ26+$EH26</f>
        <v>329345.96766316082</v>
      </c>
      <c r="EK27" s="7">
        <f ca="1">+EK26+EH26-(EJ29-EI29)/4</f>
        <v>323121.64316085726</v>
      </c>
      <c r="EL27" s="5">
        <f t="shared" ca="1" si="39"/>
        <v>5813</v>
      </c>
      <c r="EM27" s="92">
        <f t="shared" ca="1" si="40"/>
        <v>121.86503733876441</v>
      </c>
      <c r="EN27">
        <f t="shared" ca="1" si="9"/>
        <v>0.5992573564582232</v>
      </c>
      <c r="EO27">
        <f t="shared" ca="1" si="41"/>
        <v>6.6089477678389248E-3</v>
      </c>
      <c r="EQ27" s="6">
        <f>+call!C65</f>
        <v>6.38716666666667</v>
      </c>
      <c r="ES27" s="7" t="e">
        <f>+fof!#REF!*fof!$B$138/fof!#REF!/10</f>
        <v>#REF!</v>
      </c>
      <c r="ET27" s="7" t="e">
        <f>+fof!#REF!*fof!$C$138/fof!#REF!/10</f>
        <v>#REF!</v>
      </c>
      <c r="EU27" s="7">
        <f ca="1">+AVERAGE(OFFSET(jikasougaku!$BF$287,(ROW(Sheet1_OLD!EU27)-ROW(Sheet1_OLD!$EU$5))*3,0):OFFSET(jikasougaku!$BF$287,(ROW(Sheet1_OLD!EU27)-ROW(Sheet1_OLD!$EU$5))*3+2,0))/1000</f>
        <v>54579.694333333333</v>
      </c>
      <c r="EV27" s="7">
        <f ca="1">+AVERAGE(OFFSET(jikasougaku!$BR$287,(ROW(Sheet1_OLD!EV27)-ROW(Sheet1_OLD!$EV$5))*3,0):OFFSET(jikasougaku!$BR$287,(ROW(Sheet1_OLD!EV27)-ROW(Sheet1_OLD!$EV$5))*3+2,0))/1000</f>
        <v>174740.42199999999</v>
      </c>
      <c r="EW27" s="7" t="e">
        <f ca="1">+AVERAGE(OFFSET(jikasougaku!$BH$287,(ROW(Sheet1_OLD!EW27)-ROW(Sheet1_OLD!EW$5))*3,0):OFFSET(jikasougaku!$BH$287,(ROW(Sheet1_OLD!EW27)-ROW(Sheet1_OLD!EW$5))*3+2,0))/1000</f>
        <v>#DIV/0!</v>
      </c>
      <c r="EX27" s="7" t="e">
        <f ca="1">+AVERAGE(OFFSET(jikasougaku!$BJ$287,(ROW(Sheet1_OLD!EX27)-ROW(Sheet1_OLD!EX$5))*3,0):OFFSET(jikasougaku!$BJ$287,(ROW(Sheet1_OLD!EX27)-ROW(Sheet1_OLD!EX$5))*3+2,0))/1000</f>
        <v>#DIV/0!</v>
      </c>
      <c r="EY27" s="7" t="e">
        <f ca="1">+AVERAGE(OFFSET(jikasougaku!$BL$287,(ROW(Sheet1_OLD!EY27)-ROW(Sheet1_OLD!EY$5))*3,0):OFFSET(jikasougaku!$BL$287,(ROW(Sheet1_OLD!EY27)-ROW(Sheet1_OLD!EY$5))*3+2,0))/1000</f>
        <v>#DIV/0!</v>
      </c>
      <c r="EZ27" s="4">
        <f t="shared" ca="1" si="10"/>
        <v>44967.686104791814</v>
      </c>
      <c r="FA27" s="64">
        <f t="shared" ca="1" si="42"/>
        <v>120160.72766666666</v>
      </c>
      <c r="FB27" s="7" t="e">
        <f t="shared" ca="1" si="11"/>
        <v>#REF!</v>
      </c>
      <c r="FC27" s="7" t="e">
        <f t="shared" ca="1" si="12"/>
        <v>#REF!</v>
      </c>
      <c r="FD27" s="1" t="e">
        <f t="shared" ca="1" si="99"/>
        <v>#REF!</v>
      </c>
      <c r="FE27" s="1" t="e">
        <f t="shared" ca="1" si="99"/>
        <v>#REF!</v>
      </c>
      <c r="FF27" t="e">
        <f t="shared" ca="1" si="43"/>
        <v>#REF!</v>
      </c>
      <c r="FG27" t="e">
        <f t="shared" ca="1" si="43"/>
        <v>#REF!</v>
      </c>
      <c r="FH27" s="83" t="e">
        <f t="shared" ca="1" si="80"/>
        <v>#REF!</v>
      </c>
      <c r="FI27" s="83" t="e">
        <f t="shared" ca="1" si="80"/>
        <v>#REF!</v>
      </c>
      <c r="FK27" s="7">
        <f>+kshotoku1631!$E31*kshotoku1722!$E$9/kshotoku1631!$E$65</f>
        <v>169056.38021449704</v>
      </c>
      <c r="FL27" s="72">
        <f t="shared" ca="1" si="44"/>
        <v>0.2386448776167378</v>
      </c>
      <c r="FM27">
        <f t="shared" ca="1" si="81"/>
        <v>1.7339815454267597E-2</v>
      </c>
      <c r="FO27" s="73">
        <f t="shared" ca="1" si="14"/>
        <v>121.86503733876441</v>
      </c>
      <c r="FP27" s="72">
        <f ca="1">+AVERAGE(OFFSET(Maikin30!$F$20,ROUNDDOWN((ROW(FP27)-ROW(FP$5))/4,0),MOD(ROW(FP27)-ROW(FP$5),4)*3):OFFSET(Maikin30!$F$20,ROUNDDOWN((ROW(FP27)-ROW(FP$5))/4,0),MOD(ROW(FP27)-ROW(FP$5),4)*3+2))</f>
        <v>116.86666666666666</v>
      </c>
      <c r="FQ27" s="5">
        <f ca="1">+AVERAGE(OFFSET(Rocho!$J$66,(ROW(FQ27)-ROW($FQ$5))*3,0):OFFSET(Rocho!$J$66,(ROW(FQ27)-ROW($FQ$5))*3+2,0))</f>
        <v>5813</v>
      </c>
      <c r="FR27" s="72" t="e">
        <f t="shared" ca="1" si="45"/>
        <v>#DIV/0!</v>
      </c>
      <c r="FS27" t="e">
        <f t="shared" ca="1" si="82"/>
        <v>#DIV/0!</v>
      </c>
      <c r="FT27" s="72"/>
      <c r="FU27" s="87" t="s">
        <v>246</v>
      </c>
      <c r="FV27" s="78">
        <f ca="1">+AVERAGE(OFFSET(Rocho!$E$6,(ROW(FV27)-ROW($FV$5))*3,0):OFFSET(Rocho!$E$6,(ROW(FV27)-ROW($FV$5))*3+2,0))/10000</f>
        <v>8944.3333333333321</v>
      </c>
      <c r="FW27" s="82">
        <f>+Rocho!AA28</f>
        <v>0</v>
      </c>
      <c r="FX27" t="e">
        <f t="shared" si="83"/>
        <v>#DIV/0!</v>
      </c>
      <c r="FZ27" s="94">
        <f t="shared" si="15"/>
        <v>173077.14593331833</v>
      </c>
      <c r="GA27" s="5">
        <f t="shared" si="46"/>
        <v>56472.26577970873</v>
      </c>
      <c r="GB27" s="7">
        <f>+('gaku-mk1131'!C30-'gaku-mk1131'!D30)*('gaku-mk1722'!$C$8-'gaku-mk1722'!$D$8)/('gaku-mk1131'!$C$64-'gaku-mk1131'!$D$64)</f>
        <v>2565.0550249344915</v>
      </c>
      <c r="GC27" s="5">
        <f t="shared" si="47"/>
        <v>10794.7099897632</v>
      </c>
      <c r="GD27" s="5">
        <f t="shared" si="48"/>
        <v>15178.954389300357</v>
      </c>
      <c r="GE27" s="90">
        <f>+'gaku-mk1131'!H30+('gaku-mk1722'!$H$8-'gaku-mk1131'!$H$64)</f>
        <v>4118.1000000000004</v>
      </c>
      <c r="GF27" s="7">
        <f>+'gaku-mk1131'!W30*'gaku-mk1722'!$W$8/'gaku-mk1131'!$W$64</f>
        <v>72482.886361786921</v>
      </c>
      <c r="GG27" s="7">
        <f>+'gaku-mk1131'!M30*'gaku-mk1722'!$M$8/'gaku-mk1131'!$M$64</f>
        <v>46658.086507453045</v>
      </c>
      <c r="GH27" s="7">
        <f>+'gaku-mk1131'!N30*'gaku-mk1722'!$N$8/'gaku-mk1131'!$N$64</f>
        <v>35192.912119628425</v>
      </c>
      <c r="GI27" s="5">
        <f t="shared" si="49"/>
        <v>44690.46616689238</v>
      </c>
      <c r="GJ27" s="7">
        <f>+('gaku-jk1131'!C30-'gaku-jk1131'!D30)*('gaku-jk1722'!$C$8-'gaku-jk1722'!$D$8)/('gaku-jk1131'!$C$64-'gaku-jk1131'!$D$64)</f>
        <v>2617.0010105494916</v>
      </c>
      <c r="GK27" s="5">
        <f t="shared" si="50"/>
        <v>2764.5935693364195</v>
      </c>
      <c r="GL27" s="5">
        <f t="shared" si="51"/>
        <v>18137.711406603958</v>
      </c>
      <c r="GM27" s="90">
        <f>+'gaku-jk1131'!H30+('gaku-jk1722'!$H$8-'gaku-jk1131'!$H$64)</f>
        <v>3916.6000000000004</v>
      </c>
      <c r="GN27" s="7">
        <f>+'gaku-jk1131'!Z30*'gaku-jk1722'!$Z$8/'gaku-jk1131'!$Z$64</f>
        <v>78147.386241907356</v>
      </c>
      <c r="GO27" s="7">
        <f>+'gaku-jk1131'!M30*'gaku-jk1722'!$M$8/'gaku-jk1131'!$M$64</f>
        <v>25436.050442502499</v>
      </c>
      <c r="GP27" s="7">
        <f>+'gaku-jk1131'!N30*'gaku-jk1722'!$N$8/'gaku-jk1131'!$N$64</f>
        <v>24433.670875686443</v>
      </c>
      <c r="GQ27" s="9">
        <f t="shared" ca="1" si="16"/>
        <v>126.38068592057763</v>
      </c>
      <c r="GR27" s="7">
        <f t="shared" ca="1" si="17"/>
        <v>97.708928571428572</v>
      </c>
      <c r="GS27" s="9">
        <f t="shared" ca="1" si="18"/>
        <v>390.70950510604871</v>
      </c>
      <c r="GT27" s="9">
        <f t="shared" ca="1" si="19"/>
        <v>83.761160275319554</v>
      </c>
      <c r="GU27" s="7">
        <f t="shared" ca="1" si="20"/>
        <v>142.20856658184903</v>
      </c>
      <c r="GV27" s="7">
        <f t="shared" ca="1" si="20"/>
        <v>95.137181996086113</v>
      </c>
      <c r="GW27" s="7">
        <f t="shared" ca="1" si="20"/>
        <v>185.97629899726525</v>
      </c>
      <c r="GX27" s="7">
        <f t="shared" ca="1" si="20"/>
        <v>146.7270325203252</v>
      </c>
      <c r="GZ27">
        <f ca="1">+OFFSET('def-cy1131'!$C$8,ROUNDDOWN((ROW(Sheet1_OLD!HC27)-ROW(Sheet1_OLD!HC$5))/4,0),0)</f>
        <v>89.7</v>
      </c>
      <c r="HC27">
        <f ca="1">+OFFSET('def-cy1131'!$H$8,ROUNDDOWN((ROW(Sheet1_OLD!HC27)-ROW(Sheet1_OLD!HC$5))/4,0),0)</f>
        <v>149.30000000000001</v>
      </c>
      <c r="HD27">
        <f ca="1">+OFFSET('def-cy1131'!$W$8,ROUNDDOWN((ROW(Sheet1_OLD!HC27)-ROW(Sheet1_OLD!HC$5))/4,0),0)</f>
        <v>91.9</v>
      </c>
      <c r="HE27">
        <f ca="1">+OFFSET('def-cy1131'!$M$8,ROUNDDOWN((ROW(Sheet1_OLD!HC27)-ROW(Sheet1_OLD!HC$5))/4,0),0)</f>
        <v>155.5</v>
      </c>
      <c r="HF27">
        <f ca="1">+OFFSET('def-cy1131'!$N$8,ROUNDDOWN((ROW(Sheet1_OLD!HC27)-ROW(Sheet1_OLD!HC$5))/4,0),0)</f>
        <v>179.8</v>
      </c>
      <c r="HG27" s="9">
        <f t="shared" ca="1" si="96"/>
        <v>126.60758122743681</v>
      </c>
      <c r="HH27" s="9">
        <f t="shared" ca="1" si="96"/>
        <v>96.183928571428581</v>
      </c>
      <c r="HI27" s="9">
        <f t="shared" ca="1" si="96"/>
        <v>395.5390416339356</v>
      </c>
      <c r="HJ27" s="9">
        <f t="shared" ca="1" si="96"/>
        <v>83.170599803343151</v>
      </c>
      <c r="HK27" s="9">
        <f t="shared" ca="1" si="96"/>
        <v>146.30432569974553</v>
      </c>
      <c r="HL27" s="9">
        <f t="shared" ca="1" si="96"/>
        <v>91.410371819960858</v>
      </c>
      <c r="HM27" s="9">
        <f t="shared" ca="1" si="96"/>
        <v>190.4014585232452</v>
      </c>
      <c r="HN27" s="9">
        <f t="shared" ca="1" si="96"/>
        <v>149.82804878048779</v>
      </c>
      <c r="HO27">
        <f t="shared" ca="1" si="101"/>
        <v>1.9131882873735403E-2</v>
      </c>
      <c r="HP27">
        <f t="shared" ca="1" si="101"/>
        <v>1.265661254101651E-4</v>
      </c>
      <c r="HQ27">
        <f t="shared" ca="1" si="101"/>
        <v>2.823082695158258E-3</v>
      </c>
      <c r="HR27">
        <f t="shared" ca="1" si="101"/>
        <v>-5.1267371157860458E-4</v>
      </c>
      <c r="HS27">
        <f t="shared" ca="1" si="101"/>
        <v>-2.6854919145861713E-2</v>
      </c>
      <c r="HT27">
        <f t="shared" ca="1" si="101"/>
        <v>3.274293911965883E-2</v>
      </c>
      <c r="HU27">
        <f t="shared" ca="1" si="101"/>
        <v>-6.1365196231277248E-3</v>
      </c>
      <c r="HV27">
        <f t="shared" ca="1" si="53"/>
        <v>7.7592425347892584E-3</v>
      </c>
      <c r="HW27">
        <f t="shared" ca="1" si="84"/>
        <v>2.9079600868183873E-2</v>
      </c>
      <c r="HX27" s="5">
        <f t="shared" ca="1" si="85"/>
        <v>145883.01681847079</v>
      </c>
      <c r="HY27" s="1" t="e">
        <f t="shared" ca="1" si="54"/>
        <v>#DIV/0!</v>
      </c>
      <c r="HZ27" t="e">
        <f t="shared" ca="1" si="86"/>
        <v>#DIV/0!</v>
      </c>
      <c r="IA27" s="5">
        <f t="shared" si="55"/>
        <v>173077.14593331833</v>
      </c>
      <c r="IB27">
        <f t="shared" ca="1" si="56"/>
        <v>118.64105206206868</v>
      </c>
      <c r="ID27" s="112">
        <v>108.47108727353204</v>
      </c>
      <c r="IE27" s="112">
        <v>108.91941343654499</v>
      </c>
      <c r="IF27">
        <f t="shared" si="57"/>
        <v>101.0652657613595</v>
      </c>
      <c r="IG27">
        <f t="shared" si="87"/>
        <v>-2.6060515363971501E-4</v>
      </c>
      <c r="IH27" s="112">
        <v>0.47148125295684584</v>
      </c>
      <c r="II27">
        <f t="shared" si="88"/>
        <v>7.9948221142097618E-3</v>
      </c>
      <c r="IK27">
        <f>+util!B25</f>
        <v>119.933333333333</v>
      </c>
      <c r="IL27">
        <f t="shared" si="89"/>
        <v>-5.5570993372582077E-4</v>
      </c>
      <c r="IM27">
        <f t="shared" si="90"/>
        <v>-3.3342596023549245E-4</v>
      </c>
      <c r="IO27" s="5">
        <f t="shared" si="58"/>
        <v>90631.215774546043</v>
      </c>
      <c r="IP27" s="1">
        <f t="shared" si="59"/>
        <v>3.4893503839835796</v>
      </c>
      <c r="IQ27" s="5">
        <f t="shared" ca="1" si="60"/>
        <v>76391.109316133749</v>
      </c>
      <c r="IR27" s="1" t="e">
        <f t="shared" ca="1" si="61"/>
        <v>#DIV/0!</v>
      </c>
      <c r="IS27" t="e">
        <f t="shared" ca="1" si="91"/>
        <v>#DIV/0!</v>
      </c>
    </row>
    <row r="28" spans="1:253" x14ac:dyDescent="0.15">
      <c r="A28" t="s">
        <v>267</v>
      </c>
      <c r="B28" s="7">
        <f>+'gaku-mk1131'!B31*'gaku-mk1722'!$B$8/'gaku-mk1131'!$B$64</f>
        <v>342867.35772405704</v>
      </c>
      <c r="C28" s="7">
        <f>+'kgaku-mk1131'!B32*'kgaku-mk1722'!B$9/'kgaku-mk1131'!B$65</f>
        <v>179038.9966573134</v>
      </c>
      <c r="D28" s="7">
        <f>+'kgaku-mk1131'!C32*'kgaku-mk1722'!C$9/'kgaku-mk1131'!C$65</f>
        <v>662.63723599453442</v>
      </c>
      <c r="E28" s="7">
        <f>+'kgaku-mk1131'!D32*'kgaku-mk1722'!D$9/'kgaku-mk1131'!D$65</f>
        <v>155.87073529411762</v>
      </c>
      <c r="F28" s="7">
        <f>+'kgaku-mk1131'!F32*'kgaku-mk1722'!F$9/'kgaku-mk1131'!F$65</f>
        <v>11195.379366502821</v>
      </c>
      <c r="G28" s="7">
        <f>+'kgaku-mk1131'!G32*'kgaku-mk1722'!G$9/'kgaku-mk1131'!G$65</f>
        <v>16128.640807839627</v>
      </c>
      <c r="H28" s="7">
        <f>+'kgaku-mk1131'!H32*'kgaku-mk1722'!H$9/'kgaku-mk1131'!H$65</f>
        <v>60879.282017555808</v>
      </c>
      <c r="I28" s="7">
        <f>+'kgaku-mk1131'!I32*'kgaku-mk1722'!I$9/'kgaku-mk1131'!I$65</f>
        <v>90232.761476515283</v>
      </c>
      <c r="J28" s="7">
        <f>+'gaku-mk1131'!F31*'gaku-mk1722'!$F$8/'gaku-mk1131'!$F$64</f>
        <v>14855.914787230526</v>
      </c>
      <c r="K28" s="7">
        <f>+'gaku-mk1131'!G31*'gaku-mk1722'!$G$8/'gaku-mk1131'!$G$64</f>
        <v>56997.686363324363</v>
      </c>
      <c r="L28" s="7">
        <f>+'gaku-jk1131'!B31*'gaku-jk1722'!$B$8/'gaku-jk1131'!$B$64</f>
        <v>324261.4323427332</v>
      </c>
      <c r="M28" s="7">
        <f>+'kgaku-jk1131'!B32*'kgaku-jk1722'!$B$9/'kgaku-jk1131'!$B$65</f>
        <v>182911.94388625567</v>
      </c>
      <c r="N28" s="7">
        <f>+'kgaku-jk1131'!C32*'kgaku-jk1722'!C$9/'kgaku-jk1131'!C$65</f>
        <v>732.65182264114662</v>
      </c>
      <c r="O28" s="7">
        <f>+'kgaku-jk1131'!D32*'kgaku-jk1722'!D$9/'kgaku-jk1131'!D$65</f>
        <v>172.40690537084402</v>
      </c>
      <c r="P28" s="7">
        <f>+'kgaku-jk1131'!F32*'kgaku-jk1722'!F$9/'kgaku-jk1131'!F$65</f>
        <v>2878.5053451737112</v>
      </c>
      <c r="Q28" s="7">
        <f>+'kgaku-jk1131'!G32*'kgaku-jk1722'!G$9/'kgaku-jk1131'!G$65</f>
        <v>16008.882861915024</v>
      </c>
      <c r="R28" s="7">
        <f>+'kgaku-jk1131'!H32*'kgaku-jk1722'!H$9/'kgaku-jk1131'!H$65</f>
        <v>67270.54314980653</v>
      </c>
      <c r="S28" s="7">
        <f>+'kgaku-jk1131'!I32*'kgaku-jk1722'!I$9/'kgaku-jk1131'!I$65</f>
        <v>111844.48008217321</v>
      </c>
      <c r="T28" s="7">
        <f>+'gaku-jk1131'!F31*'gaku-jk1722'!$F$8/'gaku-jk1131'!$F$64</f>
        <v>17767.524144609968</v>
      </c>
      <c r="U28" s="7">
        <f>+'gaku-jk1131'!G31*'gaku-jk1722'!$G$8/'gaku-jk1131'!$G$64</f>
        <v>45325.912882075092</v>
      </c>
      <c r="V28" s="8">
        <f t="shared" si="0"/>
        <v>105.73793967629737</v>
      </c>
      <c r="W28" s="8">
        <f t="shared" si="0"/>
        <v>97.882616549441579</v>
      </c>
      <c r="X28" s="8">
        <f t="shared" si="0"/>
        <v>90.443675360798849</v>
      </c>
      <c r="Y28" s="8">
        <f t="shared" si="0"/>
        <v>90.408638191633102</v>
      </c>
      <c r="Z28" s="8">
        <f t="shared" si="0"/>
        <v>388.93029624814557</v>
      </c>
      <c r="AA28" s="8">
        <f t="shared" si="0"/>
        <v>100.74807184834556</v>
      </c>
      <c r="AB28" s="8">
        <f t="shared" si="0"/>
        <v>90.499168234723697</v>
      </c>
      <c r="AC28" s="8">
        <f t="shared" si="0"/>
        <v>80.676991309915707</v>
      </c>
      <c r="AD28" s="8">
        <f t="shared" si="0"/>
        <v>83.612745739463534</v>
      </c>
      <c r="AE28" s="8">
        <f t="shared" si="0"/>
        <v>125.75077420197988</v>
      </c>
      <c r="AF28" s="11">
        <f t="shared" ca="1" si="1"/>
        <v>97.708928571428572</v>
      </c>
      <c r="AG28" s="11">
        <f t="shared" ca="1" si="1"/>
        <v>102.54140914709518</v>
      </c>
      <c r="AH28" s="11">
        <f t="shared" ca="1" si="1"/>
        <v>90.702819738167179</v>
      </c>
      <c r="AI28" s="11">
        <f t="shared" ca="1" si="1"/>
        <v>390.70950510604871</v>
      </c>
      <c r="AJ28" s="11">
        <f t="shared" ca="1" si="1"/>
        <v>100.39221032132423</v>
      </c>
      <c r="AK28" s="11">
        <f t="shared" ca="1" si="1"/>
        <v>90.562574257425737</v>
      </c>
      <c r="AL28" s="11">
        <f t="shared" ca="1" si="1"/>
        <v>80.198651452282164</v>
      </c>
      <c r="AM28" s="11">
        <f t="shared" ca="1" si="1"/>
        <v>83.761160275319554</v>
      </c>
      <c r="AN28" s="11">
        <f t="shared" ca="1" si="1"/>
        <v>126.38068592057763</v>
      </c>
      <c r="AO28" s="9">
        <f ca="1">+OFFSET('kdef-cy1131'!B$9,ROUNDDOWN((ROW(Sheet1_OLD!AO28)-ROW(Sheet1_OLD!AO$5))/4,0),0)</f>
        <v>89.7</v>
      </c>
      <c r="AP28" s="9">
        <f ca="1">+OFFSET('kdef-cy1131'!C$9,ROUNDDOWN((ROW(Sheet1_OLD!AP28)-ROW(Sheet1_OLD!AP$5))/4,0),0)</f>
        <v>124</v>
      </c>
      <c r="AQ28" s="9">
        <f ca="1">+OFFSET('kdef-cy1131'!D$9,ROUNDDOWN((ROW(Sheet1_OLD!AQ28)-ROW(Sheet1_OLD!AQ$5))/4,0),0)</f>
        <v>87.7</v>
      </c>
      <c r="AR28" s="9">
        <f ca="1">+OFFSET('kdef-cy1131'!F$9,ROUNDDOWN((ROW(Sheet1_OLD!AR28)-ROW(Sheet1_OLD!AR$5))/4,0),0)</f>
        <v>161.80000000000001</v>
      </c>
      <c r="AS28" s="9">
        <f ca="1">+OFFSET('kdef-cy1131'!G$9,ROUNDDOWN((ROW(Sheet1_OLD!AS28)-ROW(Sheet1_OLD!AS$5))/4,0),0)</f>
        <v>90.6</v>
      </c>
      <c r="AT28" s="9">
        <f ca="1">+OFFSET('kdef-cy1131'!H$9,ROUNDDOWN((ROW(Sheet1_OLD!AT28)-ROW(Sheet1_OLD!AT$5))/4,0),0)</f>
        <v>94.2</v>
      </c>
      <c r="AU28" s="9">
        <f ca="1">+OFFSET('kdef-cy1131'!I$9,ROUNDDOWN((ROW(Sheet1_OLD!AU28)-ROW(Sheet1_OLD!AU$5))/4,0),0)</f>
        <v>77.7</v>
      </c>
      <c r="AV28" s="9">
        <f ca="1">+OFFSET('def-cy1131'!$F$8,ROUNDDOWN((ROW(Sheet1_OLD!AV28)-ROW(Sheet1_OLD!AV$5))/4,0),0)</f>
        <v>85.1</v>
      </c>
      <c r="AW28" s="9">
        <f ca="1">+OFFSET('def-cy1131'!$G$8,ROUNDDOWN((ROW(Sheet1_OLD!AW28)-ROW(Sheet1_OLD!AW$5))/4,0),0)</f>
        <v>111.4</v>
      </c>
      <c r="AX28" s="9">
        <f t="shared" ca="1" si="94"/>
        <v>96.292857142857144</v>
      </c>
      <c r="AY28" s="9">
        <f t="shared" ca="1" si="94"/>
        <v>100.5567367119901</v>
      </c>
      <c r="AZ28" s="9">
        <f t="shared" ca="1" si="94"/>
        <v>88.944612286002027</v>
      </c>
      <c r="BA28" s="9">
        <f t="shared" ca="1" si="94"/>
        <v>395.5390416339356</v>
      </c>
      <c r="BB28" s="9">
        <f t="shared" ca="1" si="94"/>
        <v>98.508471275559884</v>
      </c>
      <c r="BC28" s="9">
        <f t="shared" ca="1" si="94"/>
        <v>89.793465346534646</v>
      </c>
      <c r="BD28" s="9">
        <f t="shared" ca="1" si="94"/>
        <v>78.340767634854771</v>
      </c>
      <c r="BE28" s="9">
        <f t="shared" ca="1" si="94"/>
        <v>83.170599803343151</v>
      </c>
      <c r="BF28" s="9">
        <f t="shared" ca="1" si="94"/>
        <v>126.60758122743681</v>
      </c>
      <c r="BG28">
        <f t="shared" ca="1" si="62"/>
        <v>5.5959305816385713E-4</v>
      </c>
      <c r="BH28">
        <f t="shared" ca="1" si="63"/>
        <v>2.8033274225712105E-4</v>
      </c>
      <c r="BI28">
        <f t="shared" ca="1" si="102"/>
        <v>1.6337066374930386E-3</v>
      </c>
      <c r="BJ28">
        <f t="shared" ca="1" si="102"/>
        <v>4.023313998084593E-3</v>
      </c>
      <c r="BK28">
        <f t="shared" ca="1" si="102"/>
        <v>1.3498315155839376E-2</v>
      </c>
      <c r="BL28" s="13">
        <f t="shared" ca="1" si="65"/>
        <v>1.9995261591837985E-2</v>
      </c>
      <c r="BM28">
        <f t="shared" ca="1" si="66"/>
        <v>1.7315930824127145E-2</v>
      </c>
      <c r="BN28">
        <f t="shared" ca="1" si="22"/>
        <v>-1.1832572308837389E-2</v>
      </c>
      <c r="BO28" s="13">
        <f t="shared" ca="1" si="23"/>
        <v>5.483358515289756E-3</v>
      </c>
      <c r="BP28">
        <f t="shared" ca="1" si="67"/>
        <v>9.7397833098428199E-3</v>
      </c>
      <c r="BQ28">
        <f t="shared" ca="1" si="68"/>
        <v>5.4546692678297251E-3</v>
      </c>
      <c r="BR28">
        <f t="shared" ca="1" si="69"/>
        <v>-3.7273635005781887E-3</v>
      </c>
      <c r="BS28" s="13">
        <f t="shared" ca="1" si="70"/>
        <v>1.1467089077094357E-2</v>
      </c>
      <c r="BT28" s="5">
        <f t="shared" si="24"/>
        <v>45325.912882075092</v>
      </c>
      <c r="BU28" s="5">
        <f t="shared" ca="1" si="25"/>
        <v>197753.96024630454</v>
      </c>
      <c r="BV28" s="5">
        <f t="shared" ca="1" si="26"/>
        <v>17989.179582973757</v>
      </c>
      <c r="BW28" s="5">
        <f t="shared" ca="1" si="71"/>
        <v>61542.704774201309</v>
      </c>
      <c r="BX28" s="5">
        <f t="shared" si="27"/>
        <v>56997.686363324363</v>
      </c>
      <c r="BY28" s="5">
        <f t="shared" si="28"/>
        <v>167747.45080261113</v>
      </c>
      <c r="BZ28" s="5">
        <f t="shared" si="29"/>
        <v>26051.294153733346</v>
      </c>
      <c r="CA28" s="5">
        <f t="shared" si="30"/>
        <v>83048.980517057702</v>
      </c>
      <c r="CB28" s="9">
        <f t="shared" si="97"/>
        <v>125.75077420197988</v>
      </c>
      <c r="CC28" s="9">
        <f t="shared" ca="1" si="97"/>
        <v>84.826342083708468</v>
      </c>
      <c r="CD28" s="9">
        <f t="shared" ca="1" si="97"/>
        <v>144.81646610716007</v>
      </c>
      <c r="CE28" s="9">
        <f t="shared" ca="1" si="97"/>
        <v>134.94528851431278</v>
      </c>
      <c r="CF28" s="5"/>
      <c r="CG28" s="5">
        <f t="shared" si="31"/>
        <v>85.731816431251346</v>
      </c>
      <c r="CH28" s="5">
        <f t="shared" ca="1" si="72"/>
        <v>84.826342083708468</v>
      </c>
      <c r="CI28" s="5">
        <f t="shared" si="32"/>
        <v>126.18064973037244</v>
      </c>
      <c r="CJ28" s="5">
        <f t="shared" ca="1" si="73"/>
        <v>144.81646610716007</v>
      </c>
      <c r="CK28" s="5">
        <f t="shared" si="74"/>
        <v>125.88530446616556</v>
      </c>
      <c r="CL28" s="5">
        <f t="shared" ca="1" si="75"/>
        <v>134.94528851431278</v>
      </c>
      <c r="CM28" s="5"/>
      <c r="CN28" s="1" t="e">
        <f t="shared" si="4"/>
        <v>#DIV/0!</v>
      </c>
      <c r="CO28" s="1" t="e">
        <f t="shared" si="98"/>
        <v>#DIV/0!</v>
      </c>
      <c r="CP28" s="1" t="e">
        <f t="shared" ca="1" si="98"/>
        <v>#DIV/0!</v>
      </c>
      <c r="CQ28" s="1" t="e">
        <f t="shared" ca="1" si="98"/>
        <v>#DIV/0!</v>
      </c>
      <c r="CR28" s="1" t="e">
        <f t="shared" ca="1" si="98"/>
        <v>#DIV/0!</v>
      </c>
      <c r="CS28" s="83" t="e">
        <f t="shared" si="76"/>
        <v>#DIV/0!</v>
      </c>
      <c r="CT28" s="83" t="e">
        <f t="shared" si="76"/>
        <v>#DIV/0!</v>
      </c>
      <c r="CU28" s="83" t="e">
        <f t="shared" ca="1" si="33"/>
        <v>#DIV/0!</v>
      </c>
      <c r="CV28" s="83" t="e">
        <f t="shared" ca="1" si="33"/>
        <v>#DIV/0!</v>
      </c>
      <c r="CW28" s="83" t="e">
        <f t="shared" ca="1" si="33"/>
        <v>#DIV/0!</v>
      </c>
      <c r="CX28" s="83">
        <f t="shared" si="77"/>
        <v>4.565757459475967E-3</v>
      </c>
      <c r="CY28" s="83">
        <f t="shared" si="100"/>
        <v>-4.8576728174423902E-3</v>
      </c>
      <c r="CZ28" s="83">
        <f t="shared" ca="1" si="100"/>
        <v>2.441037834357711E-3</v>
      </c>
      <c r="DA28" s="83">
        <f t="shared" ca="1" si="100"/>
        <v>-2.4840492505837316E-3</v>
      </c>
      <c r="DB28" s="83">
        <f t="shared" ca="1" si="100"/>
        <v>-4.1139663567342413E-3</v>
      </c>
      <c r="DC28" s="5"/>
      <c r="DD28" s="86">
        <f t="shared" si="78"/>
        <v>2003</v>
      </c>
      <c r="DE28" s="117">
        <v>504601.3</v>
      </c>
      <c r="DF28" s="117">
        <v>12140.9</v>
      </c>
      <c r="DG28" s="5">
        <v>356059.5</v>
      </c>
      <c r="DH28" s="5">
        <v>9258.4</v>
      </c>
      <c r="DI28" s="117">
        <v>427281.5</v>
      </c>
      <c r="DJ28" s="118">
        <v>24490.3</v>
      </c>
      <c r="DK28" s="5">
        <v>219461.4</v>
      </c>
      <c r="DL28" s="5">
        <v>14997.9</v>
      </c>
      <c r="DM28" s="5">
        <f t="shared" si="103"/>
        <v>504428.2</v>
      </c>
      <c r="DN28" s="5">
        <f t="shared" si="103"/>
        <v>11698.8</v>
      </c>
      <c r="DO28" s="5">
        <f t="shared" si="103"/>
        <v>354902.8</v>
      </c>
      <c r="DP28" s="5">
        <f t="shared" si="103"/>
        <v>9201.6</v>
      </c>
      <c r="DQ28" s="7">
        <f t="shared" si="79"/>
        <v>880231.4</v>
      </c>
      <c r="DR28">
        <v>83538.100000000006</v>
      </c>
      <c r="DS28">
        <v>17909.400000000001</v>
      </c>
      <c r="DT28">
        <v>65628.7</v>
      </c>
      <c r="DU28">
        <v>84472.2</v>
      </c>
      <c r="DV28">
        <v>17844.2</v>
      </c>
      <c r="DW28">
        <v>66628</v>
      </c>
      <c r="DX28" s="5">
        <f t="shared" si="36"/>
        <v>735647.54364035593</v>
      </c>
      <c r="DY28" s="9">
        <f ca="1">+AVERAGE(OFFSET($CE$5,(ROW(DY28)-ROW($DY$5))*4,0):OFFSET($CE$5,(ROW(DY28)-ROW($DY$5))*4+3,0))</f>
        <v>109.84319397984731</v>
      </c>
      <c r="DZ28" s="102">
        <f>+'def-cy1722'!B17</f>
        <v>109.4</v>
      </c>
      <c r="EA28" s="101">
        <f>+'def-cy1131'!B31</f>
        <v>95.7</v>
      </c>
      <c r="EB28" s="5">
        <f t="shared" ca="1" si="37"/>
        <v>669725.19369322376</v>
      </c>
      <c r="EF28" s="90">
        <f t="shared" si="8"/>
        <v>56997.686363324363</v>
      </c>
      <c r="EG28" s="1">
        <f>+'gaku-mk1131'!G31</f>
        <v>55650.3</v>
      </c>
      <c r="EH28" s="5">
        <f t="shared" ca="1" si="38"/>
        <v>10559.406517790168</v>
      </c>
      <c r="EI28" s="7">
        <f ca="1">+EI27+$EH27</f>
        <v>339765.08244503621</v>
      </c>
      <c r="EJ28" s="7">
        <f ca="1">+EJ27+$EH27</f>
        <v>339765.08244503621</v>
      </c>
      <c r="EK28" s="7">
        <f ca="1">+EK27+EH27-(EJ29-EI29)/4</f>
        <v>330428.59569158079</v>
      </c>
      <c r="EL28" s="5">
        <f t="shared" ca="1" si="39"/>
        <v>5807</v>
      </c>
      <c r="EM28" s="92">
        <f t="shared" ca="1" si="40"/>
        <v>122.31690427698574</v>
      </c>
      <c r="EN28">
        <f t="shared" ca="1" si="9"/>
        <v>0.6013216429736512</v>
      </c>
      <c r="EO28">
        <f t="shared" ca="1" si="41"/>
        <v>3.438821686322798E-3</v>
      </c>
      <c r="EQ28" s="6">
        <f>+call!C66</f>
        <v>7.4403333333333297</v>
      </c>
      <c r="ES28" s="7" t="e">
        <f>+fof!#REF!*fof!$B$138/fof!#REF!/10</f>
        <v>#REF!</v>
      </c>
      <c r="ET28" s="7" t="e">
        <f>+fof!#REF!*fof!$C$138/fof!#REF!/10</f>
        <v>#REF!</v>
      </c>
      <c r="EU28" s="7">
        <f ca="1">+AVERAGE(OFFSET(jikasougaku!$BF$287,(ROW(Sheet1_OLD!EU28)-ROW(Sheet1_OLD!$EU$5))*3,0):OFFSET(jikasougaku!$BF$287,(ROW(Sheet1_OLD!EU28)-ROW(Sheet1_OLD!$EU$5))*3+2,0))/1000</f>
        <v>51443.697999999997</v>
      </c>
      <c r="EV28" s="7">
        <f ca="1">+AVERAGE(OFFSET(jikasougaku!$BR$287,(ROW(Sheet1_OLD!EV28)-ROW(Sheet1_OLD!$EV$5))*3,0):OFFSET(jikasougaku!$BR$287,(ROW(Sheet1_OLD!EV28)-ROW(Sheet1_OLD!$EV$5))*3+2,0))/1000</f>
        <v>178674.03533333333</v>
      </c>
      <c r="EW28" s="7" t="e">
        <f ca="1">+AVERAGE(OFFSET(jikasougaku!$BH$287,(ROW(Sheet1_OLD!EW28)-ROW(Sheet1_OLD!EW$5))*3,0):OFFSET(jikasougaku!$BH$287,(ROW(Sheet1_OLD!EW28)-ROW(Sheet1_OLD!EW$5))*3+2,0))/1000</f>
        <v>#DIV/0!</v>
      </c>
      <c r="EX28" s="7" t="e">
        <f ca="1">+AVERAGE(OFFSET(jikasougaku!$BJ$287,(ROW(Sheet1_OLD!EX28)-ROW(Sheet1_OLD!EX$5))*3,0):OFFSET(jikasougaku!$BJ$287,(ROW(Sheet1_OLD!EX28)-ROW(Sheet1_OLD!EX$5))*3+2,0))/1000</f>
        <v>#DIV/0!</v>
      </c>
      <c r="EY28" s="7" t="e">
        <f ca="1">+AVERAGE(OFFSET(jikasougaku!$BL$287,(ROW(Sheet1_OLD!EY28)-ROW(Sheet1_OLD!EY$5))*3,0):OFFSET(jikasougaku!$BL$287,(ROW(Sheet1_OLD!EY28)-ROW(Sheet1_OLD!EY$5))*3+2,0))/1000</f>
        <v>#DIV/0!</v>
      </c>
      <c r="EZ28" s="4">
        <f t="shared" ca="1" si="10"/>
        <v>42383.968836573484</v>
      </c>
      <c r="FA28" s="64">
        <f t="shared" ca="1" si="42"/>
        <v>127230.33733333333</v>
      </c>
      <c r="FB28" s="7" t="e">
        <f t="shared" ca="1" si="11"/>
        <v>#REF!</v>
      </c>
      <c r="FC28" s="7" t="e">
        <f t="shared" ca="1" si="12"/>
        <v>#REF!</v>
      </c>
      <c r="FD28" s="1" t="e">
        <f t="shared" ca="1" si="99"/>
        <v>#REF!</v>
      </c>
      <c r="FE28" s="1" t="e">
        <f t="shared" ca="1" si="99"/>
        <v>#REF!</v>
      </c>
      <c r="FF28" t="e">
        <f t="shared" ca="1" si="43"/>
        <v>#REF!</v>
      </c>
      <c r="FG28" t="e">
        <f t="shared" ca="1" si="43"/>
        <v>#REF!</v>
      </c>
      <c r="FH28" s="83" t="e">
        <f t="shared" ca="1" si="80"/>
        <v>#REF!</v>
      </c>
      <c r="FI28" s="83" t="e">
        <f t="shared" ca="1" si="80"/>
        <v>#REF!</v>
      </c>
      <c r="FK28" s="7">
        <f>+kshotoku1631!$E32*kshotoku1722!$E$9/kshotoku1631!$E$65</f>
        <v>171198.94092349955</v>
      </c>
      <c r="FL28" s="72">
        <f t="shared" ca="1" si="44"/>
        <v>0.24102537470531443</v>
      </c>
      <c r="FM28">
        <f t="shared" ca="1" si="81"/>
        <v>9.9256379588364193E-3</v>
      </c>
      <c r="FO28" s="73">
        <f t="shared" ca="1" si="14"/>
        <v>122.31690427698574</v>
      </c>
      <c r="FP28" s="72">
        <f ca="1">+AVERAGE(OFFSET(Maikin30!$F$20,ROUNDDOWN((ROW(FP28)-ROW(FP$5))/4,0),MOD(ROW(FP28)-ROW(FP$5),4)*3):OFFSET(Maikin30!$F$20,ROUNDDOWN((ROW(FP28)-ROW(FP$5))/4,0),MOD(ROW(FP28)-ROW(FP$5),4)*3+2))</f>
        <v>117.3</v>
      </c>
      <c r="FQ28" s="5">
        <f ca="1">+AVERAGE(OFFSET(Rocho!$J$66,(ROW(FQ28)-ROW($FQ$5))*3,0):OFFSET(Rocho!$J$66,(ROW(FQ28)-ROW($FQ$5))*3+2,0))</f>
        <v>5807</v>
      </c>
      <c r="FR28" s="72" t="e">
        <f t="shared" ca="1" si="45"/>
        <v>#DIV/0!</v>
      </c>
      <c r="FS28" t="e">
        <f t="shared" ca="1" si="82"/>
        <v>#DIV/0!</v>
      </c>
      <c r="FT28" s="72"/>
      <c r="FU28" s="87" t="s">
        <v>247</v>
      </c>
      <c r="FV28" s="78">
        <f ca="1">+AVERAGE(OFFSET(Rocho!$E$6,(ROW(FV28)-ROW($FV$5))*3,0):OFFSET(Rocho!$E$6,(ROW(FV28)-ROW($FV$5))*3+2,0))/10000</f>
        <v>8974.6666666666679</v>
      </c>
      <c r="FW28" s="82">
        <f>+Rocho!AA29</f>
        <v>0</v>
      </c>
      <c r="FX28" t="e">
        <f t="shared" si="83"/>
        <v>#DIV/0!</v>
      </c>
      <c r="FZ28" s="94">
        <f t="shared" si="15"/>
        <v>175447.46556113931</v>
      </c>
      <c r="GA28" s="5">
        <f t="shared" si="46"/>
        <v>56997.686363324363</v>
      </c>
      <c r="GB28" s="7">
        <f>+('gaku-mk1131'!C31-'gaku-mk1131'!D31)*('gaku-mk1722'!$C$8-'gaku-mk1722'!$D$8)/('gaku-mk1131'!$C$64-'gaku-mk1131'!$D$64)</f>
        <v>2613.7026202349784</v>
      </c>
      <c r="GC28" s="5">
        <f t="shared" si="47"/>
        <v>11195.379366502821</v>
      </c>
      <c r="GD28" s="5">
        <f t="shared" si="48"/>
        <v>14855.914787230526</v>
      </c>
      <c r="GE28" s="90">
        <f>+'gaku-mk1131'!H31+('gaku-mk1722'!$H$8-'gaku-mk1131'!$H$64)</f>
        <v>3662.2000000000003</v>
      </c>
      <c r="GF28" s="7">
        <f>+'gaku-mk1131'!W31*'gaku-mk1722'!$W$8/'gaku-mk1131'!$W$64</f>
        <v>73952.595285783405</v>
      </c>
      <c r="GG28" s="7">
        <f>+'gaku-mk1131'!M31*'gaku-mk1722'!$M$8/'gaku-mk1131'!$M$64</f>
        <v>44282.533697386541</v>
      </c>
      <c r="GH28" s="7">
        <f>+'gaku-mk1131'!N31*'gaku-mk1722'!$N$8/'gaku-mk1131'!$N$64</f>
        <v>32112.546559323313</v>
      </c>
      <c r="GI28" s="5">
        <f t="shared" si="49"/>
        <v>45325.912882075092</v>
      </c>
      <c r="GJ28" s="7">
        <f>+('gaku-jk1131'!C31-'gaku-jk1131'!D31)*('gaku-jk1722'!$C$8-'gaku-jk1722'!$D$8)/('gaku-jk1131'!$C$64-'gaku-jk1131'!$D$64)</f>
        <v>2657.1258282065987</v>
      </c>
      <c r="GK28" s="5">
        <f t="shared" si="50"/>
        <v>2878.5053451737112</v>
      </c>
      <c r="GL28" s="5">
        <f t="shared" si="51"/>
        <v>17767.524144609968</v>
      </c>
      <c r="GM28" s="90">
        <f>+'gaku-jk1131'!H31+('gaku-jk1722'!$H$8-'gaku-jk1131'!$H$64)</f>
        <v>3918.7</v>
      </c>
      <c r="GN28" s="7">
        <f>+'gaku-jk1131'!Z31*'gaku-jk1722'!$Z$8/'gaku-jk1131'!$Z$64</f>
        <v>78349.37218638687</v>
      </c>
      <c r="GO28" s="7">
        <f>+'gaku-jk1131'!M31*'gaku-jk1722'!$M$8/'gaku-jk1131'!$M$64</f>
        <v>25390.489187965552</v>
      </c>
      <c r="GP28" s="7">
        <f>+'gaku-jk1131'!N31*'gaku-jk1722'!$N$8/'gaku-jk1131'!$N$64</f>
        <v>24382.071041738323</v>
      </c>
      <c r="GQ28" s="9">
        <f t="shared" ca="1" si="16"/>
        <v>126.38068592057763</v>
      </c>
      <c r="GR28" s="7">
        <f t="shared" ca="1" si="17"/>
        <v>97.708928571428572</v>
      </c>
      <c r="GS28" s="9">
        <f t="shared" ca="1" si="18"/>
        <v>390.70950510604871</v>
      </c>
      <c r="GT28" s="9">
        <f t="shared" ca="1" si="19"/>
        <v>83.761160275319554</v>
      </c>
      <c r="GU28" s="7">
        <f t="shared" ca="1" si="20"/>
        <v>142.20856658184903</v>
      </c>
      <c r="GV28" s="7">
        <f t="shared" ca="1" si="20"/>
        <v>95.137181996086113</v>
      </c>
      <c r="GW28" s="7">
        <f t="shared" ca="1" si="20"/>
        <v>185.97629899726525</v>
      </c>
      <c r="GX28" s="7">
        <f t="shared" ca="1" si="20"/>
        <v>146.7270325203252</v>
      </c>
      <c r="GZ28">
        <f ca="1">+OFFSET('def-cy1131'!$C$8,ROUNDDOWN((ROW(Sheet1_OLD!HC28)-ROW(Sheet1_OLD!HC$5))/4,0),0)</f>
        <v>89.7</v>
      </c>
      <c r="HC28">
        <f ca="1">+OFFSET('def-cy1131'!$H$8,ROUNDDOWN((ROW(Sheet1_OLD!HC28)-ROW(Sheet1_OLD!HC$5))/4,0),0)</f>
        <v>149.30000000000001</v>
      </c>
      <c r="HD28">
        <f ca="1">+OFFSET('def-cy1131'!$W$8,ROUNDDOWN((ROW(Sheet1_OLD!HC28)-ROW(Sheet1_OLD!HC$5))/4,0),0)</f>
        <v>91.9</v>
      </c>
      <c r="HE28">
        <f ca="1">+OFFSET('def-cy1131'!$M$8,ROUNDDOWN((ROW(Sheet1_OLD!HC28)-ROW(Sheet1_OLD!HC$5))/4,0),0)</f>
        <v>155.5</v>
      </c>
      <c r="HF28">
        <f ca="1">+OFFSET('def-cy1131'!$N$8,ROUNDDOWN((ROW(Sheet1_OLD!HC28)-ROW(Sheet1_OLD!HC$5))/4,0),0)</f>
        <v>179.8</v>
      </c>
      <c r="HG28" s="9">
        <f t="shared" ca="1" si="96"/>
        <v>126.60758122743681</v>
      </c>
      <c r="HH28" s="9">
        <f t="shared" ca="1" si="96"/>
        <v>96.183928571428581</v>
      </c>
      <c r="HI28" s="9">
        <f t="shared" ca="1" si="96"/>
        <v>395.5390416339356</v>
      </c>
      <c r="HJ28" s="9">
        <f t="shared" ca="1" si="96"/>
        <v>83.170599803343151</v>
      </c>
      <c r="HK28" s="9">
        <f t="shared" ca="1" si="96"/>
        <v>146.30432569974553</v>
      </c>
      <c r="HL28" s="9">
        <f t="shared" ca="1" si="96"/>
        <v>91.410371819960858</v>
      </c>
      <c r="HM28" s="9">
        <f t="shared" ca="1" si="96"/>
        <v>190.4014585232452</v>
      </c>
      <c r="HN28" s="9">
        <f t="shared" ca="1" si="96"/>
        <v>149.82804878048779</v>
      </c>
      <c r="HO28">
        <f t="shared" ca="1" si="101"/>
        <v>4.620883615532121E-3</v>
      </c>
      <c r="HP28">
        <f t="shared" ca="1" si="101"/>
        <v>2.2166736700648547E-4</v>
      </c>
      <c r="HQ28">
        <f t="shared" ca="1" si="101"/>
        <v>2.5878801453815639E-3</v>
      </c>
      <c r="HR28">
        <f t="shared" ca="1" si="101"/>
        <v>-1.7683876921110024E-3</v>
      </c>
      <c r="HS28">
        <f t="shared" ca="1" si="101"/>
        <v>1.7646664986821529E-5</v>
      </c>
      <c r="HT28">
        <f t="shared" ca="1" si="101"/>
        <v>1.0604807857691031E-3</v>
      </c>
      <c r="HU28">
        <f t="shared" ca="1" si="101"/>
        <v>-4.9825552610609323E-4</v>
      </c>
      <c r="HV28">
        <f t="shared" ca="1" si="53"/>
        <v>4.4404563682732672E-4</v>
      </c>
      <c r="HW28">
        <f t="shared" ca="1" si="84"/>
        <v>6.6859609972863268E-3</v>
      </c>
      <c r="HX28" s="5">
        <f t="shared" ca="1" si="85"/>
        <v>146858.38497908553</v>
      </c>
      <c r="HY28" s="1" t="e">
        <f t="shared" ca="1" si="54"/>
        <v>#DIV/0!</v>
      </c>
      <c r="HZ28" t="e">
        <f t="shared" ca="1" si="86"/>
        <v>#DIV/0!</v>
      </c>
      <c r="IA28" s="5">
        <f t="shared" si="55"/>
        <v>175447.46556113931</v>
      </c>
      <c r="IB28">
        <f t="shared" ca="1" si="56"/>
        <v>119.46710811652001</v>
      </c>
      <c r="ID28" s="112">
        <v>109.38558963781149</v>
      </c>
      <c r="IE28" s="112">
        <v>109.95382947116039</v>
      </c>
      <c r="IF28">
        <f t="shared" si="57"/>
        <v>101.34001756103834</v>
      </c>
      <c r="IG28">
        <f t="shared" si="87"/>
        <v>2.71486953229778E-3</v>
      </c>
      <c r="IH28" s="112">
        <v>0.4759589466267925</v>
      </c>
      <c r="II28">
        <f t="shared" si="88"/>
        <v>9.4522630774235474E-3</v>
      </c>
      <c r="IK28">
        <f>+util!B26</f>
        <v>118.76666666666701</v>
      </c>
      <c r="IL28">
        <f t="shared" si="89"/>
        <v>-9.7752489046367252E-3</v>
      </c>
      <c r="IM28">
        <f t="shared" si="90"/>
        <v>-5.8651493427820346E-3</v>
      </c>
      <c r="IO28" s="5">
        <f t="shared" si="58"/>
        <v>92398.485044081623</v>
      </c>
      <c r="IP28" s="1">
        <f t="shared" si="59"/>
        <v>3.546790593159082</v>
      </c>
      <c r="IQ28" s="5">
        <f t="shared" ca="1" si="60"/>
        <v>77342.196108038785</v>
      </c>
      <c r="IR28" s="1" t="e">
        <f t="shared" ca="1" si="61"/>
        <v>#DIV/0!</v>
      </c>
      <c r="IS28" t="e">
        <f t="shared" ca="1" si="91"/>
        <v>#DIV/0!</v>
      </c>
    </row>
    <row r="29" spans="1:253" x14ac:dyDescent="0.15">
      <c r="A29" t="s">
        <v>268</v>
      </c>
      <c r="B29" s="7">
        <f>+'gaku-mk1131'!B32*'gaku-mk1722'!$B$8/'gaku-mk1131'!$B$64</f>
        <v>346119.96657251735</v>
      </c>
      <c r="C29" s="7">
        <f>+'kgaku-mk1131'!B33*'kgaku-mk1722'!B$9/'kgaku-mk1131'!B$65</f>
        <v>180159.59939389286</v>
      </c>
      <c r="D29" s="7">
        <f>+'kgaku-mk1131'!C33*'kgaku-mk1722'!C$9/'kgaku-mk1131'!C$65</f>
        <v>667.50956861214138</v>
      </c>
      <c r="E29" s="7">
        <f>+'kgaku-mk1131'!D33*'kgaku-mk1722'!D$9/'kgaku-mk1131'!D$65</f>
        <v>159.24198529411765</v>
      </c>
      <c r="F29" s="7">
        <f>+'kgaku-mk1131'!F33*'kgaku-mk1722'!F$9/'kgaku-mk1131'!F$65</f>
        <v>11330.499502965287</v>
      </c>
      <c r="G29" s="7">
        <f>+'kgaku-mk1131'!G33*'kgaku-mk1722'!G$9/'kgaku-mk1131'!G$65</f>
        <v>16450.117817241207</v>
      </c>
      <c r="H29" s="7">
        <f>+'kgaku-mk1131'!H33*'kgaku-mk1722'!H$9/'kgaku-mk1131'!H$65</f>
        <v>60144.96482081851</v>
      </c>
      <c r="I29" s="7">
        <f>+'kgaku-mk1131'!I33*'kgaku-mk1722'!I$9/'kgaku-mk1131'!I$65</f>
        <v>91587.986026486178</v>
      </c>
      <c r="J29" s="7">
        <f>+'gaku-mk1131'!F32*'gaku-mk1722'!$F$8/'gaku-mk1131'!$F$64</f>
        <v>15209.798399682582</v>
      </c>
      <c r="K29" s="7">
        <f>+'gaku-mk1131'!G32*'gaku-mk1722'!$G$8/'gaku-mk1131'!$G$64</f>
        <v>56430.170680319636</v>
      </c>
      <c r="L29" s="7">
        <f>+'gaku-jk1131'!B32*'gaku-jk1722'!$B$8/'gaku-jk1131'!$B$64</f>
        <v>325550.84621908888</v>
      </c>
      <c r="M29" s="7">
        <f>+'kgaku-jk1131'!B33*'kgaku-jk1722'!$B$9/'kgaku-jk1131'!$B$65</f>
        <v>183370.02331116472</v>
      </c>
      <c r="N29" s="7">
        <f>+'kgaku-jk1131'!C33*'kgaku-jk1722'!C$9/'kgaku-jk1131'!C$65</f>
        <v>808.74582411593099</v>
      </c>
      <c r="O29" s="7">
        <f>+'kgaku-jk1131'!D33*'kgaku-jk1722'!D$9/'kgaku-jk1131'!D$65</f>
        <v>173.55692363902082</v>
      </c>
      <c r="P29" s="7">
        <f>+'kgaku-jk1131'!F33*'kgaku-jk1722'!F$9/'kgaku-jk1131'!F$65</f>
        <v>2941.1815274745763</v>
      </c>
      <c r="Q29" s="7">
        <f>+'kgaku-jk1131'!G33*'kgaku-jk1722'!G$9/'kgaku-jk1131'!G$65</f>
        <v>16218.303569025407</v>
      </c>
      <c r="R29" s="7">
        <f>+'kgaku-jk1131'!H33*'kgaku-jk1722'!H$9/'kgaku-jk1131'!H$65</f>
        <v>66018.841928615613</v>
      </c>
      <c r="S29" s="7">
        <f>+'kgaku-jk1131'!I33*'kgaku-jk1722'!I$9/'kgaku-jk1131'!I$65</f>
        <v>113096.66286819502</v>
      </c>
      <c r="T29" s="7">
        <f>+'gaku-jk1131'!F32*'gaku-jk1722'!$F$8/'gaku-jk1131'!$F$64</f>
        <v>18119.82442672236</v>
      </c>
      <c r="U29" s="7">
        <f>+'gaku-jk1131'!G32*'gaku-jk1722'!$G$8/'gaku-jk1131'!$G$64</f>
        <v>44887.64885050914</v>
      </c>
      <c r="V29" s="8">
        <f t="shared" si="0"/>
        <v>106.31825123243142</v>
      </c>
      <c r="W29" s="8">
        <f t="shared" si="0"/>
        <v>98.249210062091763</v>
      </c>
      <c r="X29" s="8">
        <f t="shared" si="0"/>
        <v>82.536385191456162</v>
      </c>
      <c r="Y29" s="8">
        <f t="shared" si="0"/>
        <v>91.752021155504764</v>
      </c>
      <c r="Z29" s="8">
        <f t="shared" si="0"/>
        <v>385.23632074808171</v>
      </c>
      <c r="AA29" s="8">
        <f t="shared" si="0"/>
        <v>101.42933721291622</v>
      </c>
      <c r="AB29" s="8">
        <f t="shared" si="0"/>
        <v>91.102726227539151</v>
      </c>
      <c r="AC29" s="8">
        <f t="shared" si="0"/>
        <v>80.982041117539012</v>
      </c>
      <c r="AD29" s="8">
        <f t="shared" si="0"/>
        <v>83.940098101898869</v>
      </c>
      <c r="AE29" s="8">
        <f t="shared" si="0"/>
        <v>125.71424907606756</v>
      </c>
      <c r="AF29" s="11">
        <f t="shared" ca="1" si="1"/>
        <v>98.144642857142856</v>
      </c>
      <c r="AG29" s="11">
        <f t="shared" ca="1" si="1"/>
        <v>73.680964153275639</v>
      </c>
      <c r="AH29" s="11">
        <f t="shared" ca="1" si="1"/>
        <v>91.013091641490433</v>
      </c>
      <c r="AI29" s="11">
        <f t="shared" ca="1" si="1"/>
        <v>378.87714061272584</v>
      </c>
      <c r="AJ29" s="11">
        <f t="shared" ca="1" si="1"/>
        <v>101.50029211295033</v>
      </c>
      <c r="AK29" s="11">
        <f t="shared" ca="1" si="1"/>
        <v>89.793465346534646</v>
      </c>
      <c r="AL29" s="11">
        <f t="shared" ca="1" si="1"/>
        <v>81.746887966804977</v>
      </c>
      <c r="AM29" s="11">
        <f t="shared" ca="1" si="1"/>
        <v>83.367453294001962</v>
      </c>
      <c r="AN29" s="11">
        <f t="shared" ca="1" si="1"/>
        <v>124.67897111913358</v>
      </c>
      <c r="AO29" s="9">
        <f ca="1">+OFFSET('kdef-cy1131'!B$9,ROUNDDOWN((ROW(Sheet1_OLD!AO29)-ROW(Sheet1_OLD!AO$5))/4,0),0)</f>
        <v>90.1</v>
      </c>
      <c r="AP29" s="9">
        <f ca="1">+OFFSET('kdef-cy1131'!C$9,ROUNDDOWN((ROW(Sheet1_OLD!AP29)-ROW(Sheet1_OLD!AP$5))/4,0),0)</f>
        <v>89.1</v>
      </c>
      <c r="AQ29" s="9">
        <f ca="1">+OFFSET('kdef-cy1131'!D$9,ROUNDDOWN((ROW(Sheet1_OLD!AQ29)-ROW(Sheet1_OLD!AQ$5))/4,0),0)</f>
        <v>88</v>
      </c>
      <c r="AR29" s="9">
        <f ca="1">+OFFSET('kdef-cy1131'!F$9,ROUNDDOWN((ROW(Sheet1_OLD!AR29)-ROW(Sheet1_OLD!AR$5))/4,0),0)</f>
        <v>156.9</v>
      </c>
      <c r="AS29" s="9">
        <f ca="1">+OFFSET('kdef-cy1131'!G$9,ROUNDDOWN((ROW(Sheet1_OLD!AS29)-ROW(Sheet1_OLD!AS$5))/4,0),0)</f>
        <v>91.6</v>
      </c>
      <c r="AT29" s="9">
        <f ca="1">+OFFSET('kdef-cy1131'!H$9,ROUNDDOWN((ROW(Sheet1_OLD!AT29)-ROW(Sheet1_OLD!AT$5))/4,0),0)</f>
        <v>93.4</v>
      </c>
      <c r="AU29" s="9">
        <f ca="1">+OFFSET('kdef-cy1131'!I$9,ROUNDDOWN((ROW(Sheet1_OLD!AU29)-ROW(Sheet1_OLD!AU$5))/4,0),0)</f>
        <v>79.2</v>
      </c>
      <c r="AV29" s="9">
        <f ca="1">+OFFSET('def-cy1131'!$F$8,ROUNDDOWN((ROW(Sheet1_OLD!AV29)-ROW(Sheet1_OLD!AV$5))/4,0),0)</f>
        <v>84.7</v>
      </c>
      <c r="AW29" s="9">
        <f ca="1">+OFFSET('def-cy1131'!$G$8,ROUNDDOWN((ROW(Sheet1_OLD!AW29)-ROW(Sheet1_OLD!AW$5))/4,0),0)</f>
        <v>109.9</v>
      </c>
      <c r="AX29" s="9">
        <f t="shared" ca="1" si="94"/>
        <v>97.708928571428572</v>
      </c>
      <c r="AY29" s="9">
        <f t="shared" ca="1" si="94"/>
        <v>102.54140914709518</v>
      </c>
      <c r="AZ29" s="9">
        <f t="shared" ca="1" si="94"/>
        <v>90.702819738167179</v>
      </c>
      <c r="BA29" s="9">
        <f t="shared" ca="1" si="94"/>
        <v>390.70950510604871</v>
      </c>
      <c r="BB29" s="9">
        <f t="shared" ca="1" si="94"/>
        <v>100.39221032132423</v>
      </c>
      <c r="BC29" s="9">
        <f t="shared" ca="1" si="94"/>
        <v>90.562574257425737</v>
      </c>
      <c r="BD29" s="9">
        <f t="shared" ca="1" si="94"/>
        <v>80.198651452282164</v>
      </c>
      <c r="BE29" s="9">
        <f t="shared" ca="1" si="94"/>
        <v>83.761160275319554</v>
      </c>
      <c r="BF29" s="9">
        <f t="shared" ca="1" si="94"/>
        <v>126.38068592057763</v>
      </c>
      <c r="BG29">
        <f t="shared" ca="1" si="62"/>
        <v>4.6643316031141961E-4</v>
      </c>
      <c r="BH29">
        <f t="shared" ca="1" si="63"/>
        <v>-6.2354132601926736E-6</v>
      </c>
      <c r="BI29">
        <f t="shared" ca="1" si="102"/>
        <v>1.2567802646184917E-3</v>
      </c>
      <c r="BJ29">
        <f t="shared" ca="1" si="102"/>
        <v>-6.7762457728517142E-3</v>
      </c>
      <c r="BK29">
        <f t="shared" ca="1" si="102"/>
        <v>6.0030852291404757E-3</v>
      </c>
      <c r="BL29" s="13">
        <f t="shared" ca="1" si="65"/>
        <v>9.4381746795848057E-4</v>
      </c>
      <c r="BM29">
        <f t="shared" ca="1" si="66"/>
        <v>9.3720747700229319E-3</v>
      </c>
      <c r="BN29">
        <f t="shared" ca="1" si="22"/>
        <v>1.1293665186704771E-2</v>
      </c>
      <c r="BO29" s="13">
        <f t="shared" ca="1" si="23"/>
        <v>2.0665739956727703E-2</v>
      </c>
      <c r="BP29">
        <f t="shared" ca="1" si="67"/>
        <v>-6.6402984166442627E-3</v>
      </c>
      <c r="BQ29">
        <f t="shared" ca="1" si="68"/>
        <v>2.9358074713292143E-3</v>
      </c>
      <c r="BR29">
        <f t="shared" ca="1" si="69"/>
        <v>3.537746704696572E-3</v>
      </c>
      <c r="BS29" s="13">
        <f t="shared" ca="1" si="70"/>
        <v>-1.6674424061847645E-4</v>
      </c>
      <c r="BT29" s="5">
        <f t="shared" si="24"/>
        <v>44887.64885050914</v>
      </c>
      <c r="BU29" s="5">
        <f t="shared" ca="1" si="25"/>
        <v>197940.603888343</v>
      </c>
      <c r="BV29" s="5">
        <f t="shared" ca="1" si="26"/>
        <v>18360.939290270366</v>
      </c>
      <c r="BW29" s="5">
        <f t="shared" ca="1" si="71"/>
        <v>61532.442882628129</v>
      </c>
      <c r="BX29" s="5">
        <f t="shared" si="27"/>
        <v>56430.170680319636</v>
      </c>
      <c r="BY29" s="5">
        <f t="shared" si="28"/>
        <v>168691.33624786392</v>
      </c>
      <c r="BZ29" s="5">
        <f t="shared" si="29"/>
        <v>26540.297902647872</v>
      </c>
      <c r="CA29" s="5">
        <f t="shared" si="30"/>
        <v>82970.4685829675</v>
      </c>
      <c r="CB29" s="9">
        <f t="shared" si="97"/>
        <v>125.71424907606756</v>
      </c>
      <c r="CC29" s="9">
        <f t="shared" ca="1" si="97"/>
        <v>85.223209858964353</v>
      </c>
      <c r="CD29" s="9">
        <f t="shared" ca="1" si="97"/>
        <v>144.54760447202079</v>
      </c>
      <c r="CE29" s="9">
        <f t="shared" ca="1" si="97"/>
        <v>134.84019924453833</v>
      </c>
      <c r="CF29" s="5"/>
      <c r="CG29" s="5">
        <f t="shared" si="31"/>
        <v>86.090652091544811</v>
      </c>
      <c r="CH29" s="5">
        <f t="shared" ca="1" si="72"/>
        <v>85.223209858964353</v>
      </c>
      <c r="CI29" s="5">
        <f t="shared" si="32"/>
        <v>126.01628792265285</v>
      </c>
      <c r="CJ29" s="5">
        <f t="shared" ca="1" si="73"/>
        <v>144.54760447202079</v>
      </c>
      <c r="CK29" s="5">
        <f t="shared" si="74"/>
        <v>125.81070656963085</v>
      </c>
      <c r="CL29" s="5">
        <f t="shared" ca="1" si="75"/>
        <v>134.84019924453833</v>
      </c>
      <c r="CM29" s="5"/>
      <c r="CN29" s="1" t="e">
        <f t="shared" si="4"/>
        <v>#DIV/0!</v>
      </c>
      <c r="CO29" s="1" t="e">
        <f t="shared" si="98"/>
        <v>#DIV/0!</v>
      </c>
      <c r="CP29" s="1" t="e">
        <f t="shared" ca="1" si="98"/>
        <v>#DIV/0!</v>
      </c>
      <c r="CQ29" s="1" t="e">
        <f t="shared" ca="1" si="98"/>
        <v>#DIV/0!</v>
      </c>
      <c r="CR29" s="1" t="e">
        <f t="shared" ca="1" si="98"/>
        <v>#DIV/0!</v>
      </c>
      <c r="CS29" s="83" t="e">
        <f t="shared" si="76"/>
        <v>#DIV/0!</v>
      </c>
      <c r="CT29" s="83" t="e">
        <f t="shared" si="76"/>
        <v>#DIV/0!</v>
      </c>
      <c r="CU29" s="83" t="e">
        <f t="shared" ca="1" si="33"/>
        <v>#DIV/0!</v>
      </c>
      <c r="CV29" s="83" t="e">
        <f t="shared" ca="1" si="33"/>
        <v>#DIV/0!</v>
      </c>
      <c r="CW29" s="83" t="e">
        <f t="shared" ca="1" si="33"/>
        <v>#DIV/0!</v>
      </c>
      <c r="CX29" s="83">
        <f t="shared" si="77"/>
        <v>5.4732003087841347E-3</v>
      </c>
      <c r="CY29" s="83">
        <f t="shared" si="100"/>
        <v>-2.9049866015599696E-4</v>
      </c>
      <c r="CZ29" s="83">
        <f t="shared" ca="1" si="100"/>
        <v>4.6676805822334242E-3</v>
      </c>
      <c r="DA29" s="83">
        <f t="shared" ca="1" si="100"/>
        <v>-1.8582936849884774E-3</v>
      </c>
      <c r="DB29" s="83">
        <f t="shared" ca="1" si="100"/>
        <v>-7.7905802838104698E-4</v>
      </c>
      <c r="DC29" s="5"/>
      <c r="DD29" s="86">
        <f t="shared" si="78"/>
        <v>2004</v>
      </c>
      <c r="DE29" s="117">
        <v>509773.5</v>
      </c>
      <c r="DF29" s="117">
        <v>12719.2</v>
      </c>
      <c r="DG29" s="5">
        <v>358983</v>
      </c>
      <c r="DH29" s="5">
        <v>9313.5</v>
      </c>
      <c r="DI29" s="117">
        <v>442898.1</v>
      </c>
      <c r="DJ29" s="118">
        <v>26766.5</v>
      </c>
      <c r="DK29" s="5">
        <v>221956.3</v>
      </c>
      <c r="DL29" s="5">
        <v>15668.8</v>
      </c>
      <c r="DM29" s="5">
        <f t="shared" si="103"/>
        <v>504601.3</v>
      </c>
      <c r="DN29" s="5">
        <f t="shared" si="103"/>
        <v>12140.9</v>
      </c>
      <c r="DO29" s="5">
        <f t="shared" si="103"/>
        <v>356059.5</v>
      </c>
      <c r="DP29" s="5">
        <f t="shared" si="103"/>
        <v>9258.4</v>
      </c>
      <c r="DQ29" s="7">
        <f t="shared" si="79"/>
        <v>882060.1</v>
      </c>
      <c r="DR29">
        <v>85115.7</v>
      </c>
      <c r="DS29">
        <v>18345.5</v>
      </c>
      <c r="DT29">
        <v>66770.2</v>
      </c>
      <c r="DU29">
        <v>87943.3</v>
      </c>
      <c r="DV29">
        <v>18366.8</v>
      </c>
      <c r="DW29">
        <v>69576.600000000006</v>
      </c>
      <c r="DX29" s="5">
        <f t="shared" si="36"/>
        <v>737175.86751411809</v>
      </c>
      <c r="DY29" s="9">
        <f ca="1">+AVERAGE(OFFSET($CE$5,(ROW(DY29)-ROW($DY$5))*4,0):OFFSET($CE$5,(ROW(DY29)-ROW($DY$5))*4+3,0))</f>
        <v>107.16186128412683</v>
      </c>
      <c r="DZ29" s="102">
        <f>+'def-cy1722'!B18</f>
        <v>108.2</v>
      </c>
      <c r="EA29" s="101">
        <f>+'def-cy1131'!B32</f>
        <v>94.6</v>
      </c>
      <c r="EB29" s="5">
        <f t="shared" ca="1" si="37"/>
        <v>687908.79393143859</v>
      </c>
      <c r="EF29" s="90">
        <f t="shared" si="8"/>
        <v>56430.170680319636</v>
      </c>
      <c r="EG29" s="1">
        <f>+'gaku-mk1131'!G32</f>
        <v>55096.2</v>
      </c>
      <c r="EH29" s="5">
        <f t="shared" ca="1" si="38"/>
        <v>10462.416066662207</v>
      </c>
      <c r="EI29" s="90">
        <f ca="1">+OFFSET($EB$6,(ROW(EI29)-ROW($EI$9))/4,0)</f>
        <v>337875.83995821892</v>
      </c>
      <c r="EJ29" s="7">
        <f ca="1">+EJ28+$EH28</f>
        <v>350324.48896282638</v>
      </c>
      <c r="EK29" s="7">
        <f ca="1">+EK28+EH28-(EJ29-EI29)/4</f>
        <v>337875.83995821909</v>
      </c>
      <c r="EL29" s="5">
        <f t="shared" ca="1" si="39"/>
        <v>5844</v>
      </c>
      <c r="EM29" s="92">
        <f t="shared" ca="1" si="40"/>
        <v>121.06558044806518</v>
      </c>
      <c r="EN29">
        <f t="shared" ca="1" si="9"/>
        <v>0.60039696110944707</v>
      </c>
      <c r="EO29">
        <f t="shared" ca="1" si="41"/>
        <v>-1.5389327311020617E-3</v>
      </c>
      <c r="EQ29" s="6">
        <f>+call!C67</f>
        <v>6.2754333333333303</v>
      </c>
      <c r="ES29" s="7" t="e">
        <f>+fof!#REF!*fof!$B$138/fof!#REF!/10</f>
        <v>#REF!</v>
      </c>
      <c r="ET29" s="7" t="e">
        <f>+fof!#REF!*fof!$C$138/fof!#REF!/10</f>
        <v>#REF!</v>
      </c>
      <c r="EU29" s="7">
        <f ca="1">+AVERAGE(OFFSET(jikasougaku!$BF$287,(ROW(Sheet1_OLD!EU29)-ROW(Sheet1_OLD!$EU$5))*3,0):OFFSET(jikasougaku!$BF$287,(ROW(Sheet1_OLD!EU29)-ROW(Sheet1_OLD!$EU$5))*3+2,0))/1000</f>
        <v>55889.089333333337</v>
      </c>
      <c r="EV29" s="7">
        <f ca="1">+AVERAGE(OFFSET(jikasougaku!$BR$287,(ROW(Sheet1_OLD!EV29)-ROW(Sheet1_OLD!$EV$5))*3,0):OFFSET(jikasougaku!$BR$287,(ROW(Sheet1_OLD!EV29)-ROW(Sheet1_OLD!$EV$5))*3+2,0))/1000</f>
        <v>197662.88866666667</v>
      </c>
      <c r="EW29" s="7" t="e">
        <f ca="1">+AVERAGE(OFFSET(jikasougaku!$BH$287,(ROW(Sheet1_OLD!EW29)-ROW(Sheet1_OLD!EW$5))*3,0):OFFSET(jikasougaku!$BH$287,(ROW(Sheet1_OLD!EW29)-ROW(Sheet1_OLD!EW$5))*3+2,0))/1000</f>
        <v>#DIV/0!</v>
      </c>
      <c r="EX29" s="7" t="e">
        <f ca="1">+AVERAGE(OFFSET(jikasougaku!$BJ$287,(ROW(Sheet1_OLD!EX29)-ROW(Sheet1_OLD!EX$5))*3,0):OFFSET(jikasougaku!$BJ$287,(ROW(Sheet1_OLD!EX29)-ROW(Sheet1_OLD!EX$5))*3+2,0))/1000</f>
        <v>#DIV/0!</v>
      </c>
      <c r="EY29" s="7" t="e">
        <f ca="1">+AVERAGE(OFFSET(jikasougaku!$BL$287,(ROW(Sheet1_OLD!EY29)-ROW(Sheet1_OLD!EY$5))*3,0):OFFSET(jikasougaku!$BL$287,(ROW(Sheet1_OLD!EY29)-ROW(Sheet1_OLD!EY$5))*3+2,0))/1000</f>
        <v>#DIV/0!</v>
      </c>
      <c r="EZ29" s="4">
        <f t="shared" ca="1" si="10"/>
        <v>46046.484072907668</v>
      </c>
      <c r="FA29" s="64">
        <f t="shared" ca="1" si="42"/>
        <v>141773.79933333333</v>
      </c>
      <c r="FB29" s="7" t="e">
        <f t="shared" ca="1" si="11"/>
        <v>#REF!</v>
      </c>
      <c r="FC29" s="7" t="e">
        <f t="shared" ca="1" si="12"/>
        <v>#REF!</v>
      </c>
      <c r="FD29" s="1" t="e">
        <f t="shared" ca="1" si="99"/>
        <v>#REF!</v>
      </c>
      <c r="FE29" s="1" t="e">
        <f t="shared" ca="1" si="99"/>
        <v>#REF!</v>
      </c>
      <c r="FF29" t="e">
        <f t="shared" ca="1" si="43"/>
        <v>#REF!</v>
      </c>
      <c r="FG29" t="e">
        <f t="shared" ca="1" si="43"/>
        <v>#REF!</v>
      </c>
      <c r="FH29" s="83" t="e">
        <f t="shared" ca="1" si="80"/>
        <v>#REF!</v>
      </c>
      <c r="FI29" s="83" t="e">
        <f t="shared" ca="1" si="80"/>
        <v>#REF!</v>
      </c>
      <c r="FK29" s="7">
        <f>+kshotoku1631!$E33*kshotoku1722!$E$9/kshotoku1631!$E$65</f>
        <v>174337.73907438715</v>
      </c>
      <c r="FL29" s="72">
        <f t="shared" ca="1" si="44"/>
        <v>0.24641123966918851</v>
      </c>
      <c r="FM29">
        <f t="shared" ca="1" si="81"/>
        <v>2.2099628977742872E-2</v>
      </c>
      <c r="FO29" s="73">
        <f t="shared" ca="1" si="14"/>
        <v>121.06558044806518</v>
      </c>
      <c r="FP29" s="72">
        <f ca="1">+AVERAGE(OFFSET(Maikin30!$F$20,ROUNDDOWN((ROW(FP29)-ROW(FP$5))/4,0),MOD(ROW(FP29)-ROW(FP$5),4)*3):OFFSET(Maikin30!$F$20,ROUNDDOWN((ROW(FP29)-ROW(FP$5))/4,0),MOD(ROW(FP29)-ROW(FP$5),4)*3+2))</f>
        <v>116.10000000000001</v>
      </c>
      <c r="FQ29" s="5">
        <f ca="1">+AVERAGE(OFFSET(Rocho!$J$66,(ROW(FQ29)-ROW($FQ$5))*3,0):OFFSET(Rocho!$J$66,(ROW(FQ29)-ROW($FQ$5))*3+2,0))</f>
        <v>5844</v>
      </c>
      <c r="FR29" s="72" t="e">
        <f t="shared" ca="1" si="45"/>
        <v>#DIV/0!</v>
      </c>
      <c r="FS29" t="e">
        <f t="shared" ca="1" si="82"/>
        <v>#DIV/0!</v>
      </c>
      <c r="FT29" s="72"/>
      <c r="FU29" s="87" t="s">
        <v>248</v>
      </c>
      <c r="FV29" s="78">
        <f ca="1">+AVERAGE(OFFSET(Rocho!$E$6,(ROW(FV29)-ROW($FV$5))*3,0):OFFSET(Rocho!$E$6,(ROW(FV29)-ROW($FV$5))*3+2,0))/10000</f>
        <v>8993.6666666666679</v>
      </c>
      <c r="FW29" s="82">
        <f>+Rocho!AA30</f>
        <v>0</v>
      </c>
      <c r="FX29" t="e">
        <f t="shared" si="83"/>
        <v>#DIV/0!</v>
      </c>
      <c r="FZ29" s="94">
        <f t="shared" si="15"/>
        <v>177588.81889574404</v>
      </c>
      <c r="GA29" s="5">
        <f t="shared" si="46"/>
        <v>56430.170680319636</v>
      </c>
      <c r="GB29" s="7">
        <f>+('gaku-mk1131'!C32-'gaku-mk1131'!D32)*('gaku-mk1722'!$C$8-'gaku-mk1722'!$D$8)/('gaku-mk1131'!$C$64-'gaku-mk1131'!$D$64)</f>
        <v>2671.3875158481983</v>
      </c>
      <c r="GC29" s="5">
        <f t="shared" si="47"/>
        <v>11330.499502965287</v>
      </c>
      <c r="GD29" s="5">
        <f t="shared" si="48"/>
        <v>15209.798399682582</v>
      </c>
      <c r="GE29" s="90">
        <f>+'gaku-mk1131'!H32+('gaku-mk1722'!$H$8-'gaku-mk1131'!$H$64)</f>
        <v>7076.7</v>
      </c>
      <c r="GF29" s="7">
        <f>+'gaku-mk1131'!W32*'gaku-mk1722'!$W$8/'gaku-mk1131'!$W$64</f>
        <v>73500.081330117668</v>
      </c>
      <c r="GG29" s="7">
        <f>+'gaku-mk1131'!M32*'gaku-mk1722'!$M$8/'gaku-mk1131'!$M$64</f>
        <v>40735.566447401317</v>
      </c>
      <c r="GH29" s="7">
        <f>+'gaku-mk1131'!N32*'gaku-mk1722'!$N$8/'gaku-mk1131'!$N$64</f>
        <v>29365.384980590592</v>
      </c>
      <c r="GI29" s="5">
        <f t="shared" si="49"/>
        <v>44887.64885050914</v>
      </c>
      <c r="GJ29" s="7">
        <f>+('gaku-jk1131'!C32-'gaku-jk1131'!D32)*('gaku-jk1722'!$C$8-'gaku-jk1722'!$D$8)/('gaku-jk1131'!$C$64-'gaku-jk1131'!$D$64)</f>
        <v>2712.6102534830352</v>
      </c>
      <c r="GK29" s="5">
        <f t="shared" si="50"/>
        <v>2941.1815274745763</v>
      </c>
      <c r="GL29" s="5">
        <f t="shared" si="51"/>
        <v>18119.82442672236</v>
      </c>
      <c r="GM29" s="90">
        <f>+'gaku-jk1131'!H32+('gaku-jk1722'!$H$8-'gaku-jk1131'!$H$64)</f>
        <v>5968.3</v>
      </c>
      <c r="GN29" s="7">
        <f>+'gaku-jk1131'!Z32*'gaku-jk1722'!$Z$8/'gaku-jk1131'!$Z$64</f>
        <v>78776.490460556073</v>
      </c>
      <c r="GO29" s="7">
        <f>+'gaku-jk1131'!M32*'gaku-jk1722'!$M$8/'gaku-jk1131'!$M$64</f>
        <v>24078.393699492874</v>
      </c>
      <c r="GP29" s="7">
        <f>+'gaku-jk1131'!N32*'gaku-jk1722'!$N$8/'gaku-jk1131'!$N$64</f>
        <v>24341.583053219627</v>
      </c>
      <c r="GQ29" s="9">
        <f t="shared" ca="1" si="16"/>
        <v>124.67897111913358</v>
      </c>
      <c r="GR29" s="7">
        <f t="shared" ca="1" si="17"/>
        <v>98.035714285714292</v>
      </c>
      <c r="GS29" s="9">
        <f t="shared" ca="1" si="18"/>
        <v>378.87714061272584</v>
      </c>
      <c r="GT29" s="9">
        <f t="shared" ca="1" si="19"/>
        <v>83.367453294001962</v>
      </c>
      <c r="GU29" s="7">
        <f t="shared" ca="1" si="20"/>
        <v>130.77854113655641</v>
      </c>
      <c r="GV29" s="7">
        <f t="shared" ca="1" si="20"/>
        <v>93.68786692759295</v>
      </c>
      <c r="GW29" s="7">
        <f t="shared" ca="1" si="20"/>
        <v>161.57812215132176</v>
      </c>
      <c r="GX29" s="7">
        <f t="shared" ca="1" si="20"/>
        <v>99.722154471544712</v>
      </c>
      <c r="GZ29">
        <f ca="1">+OFFSET('def-cy1131'!$C$8,ROUNDDOWN((ROW(Sheet1_OLD!HC29)-ROW(Sheet1_OLD!HC$5))/4,0),0)</f>
        <v>90</v>
      </c>
      <c r="HC29">
        <f ca="1">+OFFSET('def-cy1131'!$H$8,ROUNDDOWN((ROW(Sheet1_OLD!HC29)-ROW(Sheet1_OLD!HC$5))/4,0),0)</f>
        <v>137.30000000000001</v>
      </c>
      <c r="HD29">
        <f ca="1">+OFFSET('def-cy1131'!$W$8,ROUNDDOWN((ROW(Sheet1_OLD!HC29)-ROW(Sheet1_OLD!HC$5))/4,0),0)</f>
        <v>90.5</v>
      </c>
      <c r="HE29">
        <f ca="1">+OFFSET('def-cy1131'!$M$8,ROUNDDOWN((ROW(Sheet1_OLD!HC29)-ROW(Sheet1_OLD!HC$5))/4,0),0)</f>
        <v>135.1</v>
      </c>
      <c r="HF29">
        <f ca="1">+OFFSET('def-cy1131'!$N$8,ROUNDDOWN((ROW(Sheet1_OLD!HC29)-ROW(Sheet1_OLD!HC$5))/4,0),0)</f>
        <v>122.2</v>
      </c>
      <c r="HG29" s="9">
        <f t="shared" ca="1" si="96"/>
        <v>126.38068592057763</v>
      </c>
      <c r="HH29" s="9">
        <f t="shared" ca="1" si="96"/>
        <v>97.708928571428572</v>
      </c>
      <c r="HI29" s="9">
        <f t="shared" ca="1" si="96"/>
        <v>390.70950510604871</v>
      </c>
      <c r="HJ29" s="9">
        <f t="shared" ca="1" si="96"/>
        <v>83.761160275319554</v>
      </c>
      <c r="HK29" s="9">
        <f t="shared" ca="1" si="96"/>
        <v>142.20856658184903</v>
      </c>
      <c r="HL29" s="9">
        <f t="shared" ca="1" si="96"/>
        <v>95.137181996086113</v>
      </c>
      <c r="HM29" s="9">
        <f t="shared" ca="1" si="96"/>
        <v>185.97629899726525</v>
      </c>
      <c r="HN29" s="9">
        <f t="shared" ca="1" si="96"/>
        <v>146.7270325203252</v>
      </c>
      <c r="HO29">
        <f t="shared" ca="1" si="101"/>
        <v>-3.1193032814166416E-3</v>
      </c>
      <c r="HP29">
        <f t="shared" ca="1" si="101"/>
        <v>3.0531378087568278E-4</v>
      </c>
      <c r="HQ29">
        <f t="shared" ca="1" si="101"/>
        <v>1.3791057727120383E-3</v>
      </c>
      <c r="HR29">
        <f t="shared" ca="1" si="101"/>
        <v>1.6618688216060208E-3</v>
      </c>
      <c r="HS29">
        <f t="shared" ca="1" si="101"/>
        <v>1.6414812857796227E-2</v>
      </c>
      <c r="HT29">
        <f t="shared" ca="1" si="101"/>
        <v>2.2884398447830779E-3</v>
      </c>
      <c r="HU29">
        <f t="shared" ca="1" si="101"/>
        <v>-1.3742448164988447E-2</v>
      </c>
      <c r="HV29">
        <f t="shared" ca="1" si="53"/>
        <v>3.3456260719941374E-4</v>
      </c>
      <c r="HW29">
        <f t="shared" ca="1" si="84"/>
        <v>5.5223522385673702E-3</v>
      </c>
      <c r="HX29" s="5">
        <f t="shared" ca="1" si="85"/>
        <v>147669.38871012718</v>
      </c>
      <c r="HY29" s="1" t="e">
        <f t="shared" ca="1" si="54"/>
        <v>#DIV/0!</v>
      </c>
      <c r="HZ29" t="e">
        <f t="shared" ca="1" si="86"/>
        <v>#DIV/0!</v>
      </c>
      <c r="IA29" s="5">
        <f t="shared" si="55"/>
        <v>177588.81889574404</v>
      </c>
      <c r="IB29">
        <f t="shared" ca="1" si="56"/>
        <v>120.26109165004281</v>
      </c>
      <c r="ID29" s="112">
        <v>109.01697205929422</v>
      </c>
      <c r="IE29" s="112">
        <v>109.50877006354945</v>
      </c>
      <c r="IF29">
        <f t="shared" si="57"/>
        <v>101.16305194388657</v>
      </c>
      <c r="IG29">
        <f t="shared" si="87"/>
        <v>-1.7477825164144301E-3</v>
      </c>
      <c r="IH29" s="112">
        <v>0.47403241066300045</v>
      </c>
      <c r="II29">
        <f t="shared" si="88"/>
        <v>-4.0559076459586339E-3</v>
      </c>
      <c r="IK29">
        <f>+util!B27</f>
        <v>117.366666666667</v>
      </c>
      <c r="IL29">
        <f t="shared" si="89"/>
        <v>-1.1857846450783503E-2</v>
      </c>
      <c r="IM29">
        <f t="shared" si="90"/>
        <v>-7.114707870470101E-3</v>
      </c>
      <c r="IO29" s="5">
        <f t="shared" si="58"/>
        <v>94618.350312776587</v>
      </c>
      <c r="IP29" s="1">
        <f t="shared" si="59"/>
        <v>3.5650824515928554</v>
      </c>
      <c r="IQ29" s="5">
        <f t="shared" ca="1" si="60"/>
        <v>78677.441734949447</v>
      </c>
      <c r="IR29" s="1" t="e">
        <f t="shared" ca="1" si="61"/>
        <v>#DIV/0!</v>
      </c>
      <c r="IS29" t="e">
        <f t="shared" ca="1" si="91"/>
        <v>#DIV/0!</v>
      </c>
    </row>
    <row r="30" spans="1:253" x14ac:dyDescent="0.15">
      <c r="A30" t="s">
        <v>269</v>
      </c>
      <c r="B30" s="7">
        <f>+'gaku-mk1131'!B33*'gaku-mk1722'!$B$8/'gaku-mk1131'!$B$64</f>
        <v>348827.28632375383</v>
      </c>
      <c r="C30" s="7">
        <f>+'kgaku-mk1131'!B34*'kgaku-mk1722'!B$9/'kgaku-mk1131'!B$65</f>
        <v>181032.40744356372</v>
      </c>
      <c r="D30" s="7">
        <f>+'kgaku-mk1131'!C34*'kgaku-mk1722'!C$9/'kgaku-mk1131'!C$65</f>
        <v>697.65712668358378</v>
      </c>
      <c r="E30" s="7">
        <f>+'kgaku-mk1131'!D34*'kgaku-mk1722'!D$9/'kgaku-mk1131'!D$65</f>
        <v>151.50794117647061</v>
      </c>
      <c r="F30" s="7">
        <f>+'kgaku-mk1131'!F34*'kgaku-mk1722'!F$9/'kgaku-mk1131'!F$65</f>
        <v>11792.42824722295</v>
      </c>
      <c r="G30" s="7">
        <f>+'kgaku-mk1131'!G34*'kgaku-mk1722'!G$9/'kgaku-mk1131'!G$65</f>
        <v>16485.610453166191</v>
      </c>
      <c r="H30" s="7">
        <f>+'kgaku-mk1131'!H34*'kgaku-mk1722'!H$9/'kgaku-mk1131'!H$65</f>
        <v>60074.193376387382</v>
      </c>
      <c r="I30" s="7">
        <f>+'kgaku-mk1131'!I34*'kgaku-mk1722'!I$9/'kgaku-mk1131'!I$65</f>
        <v>91964.818145265628</v>
      </c>
      <c r="J30" s="7">
        <f>+'gaku-mk1131'!F33*'gaku-mk1722'!$F$8/'gaku-mk1131'!$F$64</f>
        <v>15632.258528551118</v>
      </c>
      <c r="K30" s="7">
        <f>+'gaku-mk1131'!G33*'gaku-mk1722'!$G$8/'gaku-mk1131'!$G$64</f>
        <v>57646.626873614558</v>
      </c>
      <c r="L30" s="7">
        <f>+'gaku-jk1131'!B33*'gaku-jk1722'!$B$8/'gaku-jk1131'!$B$64</f>
        <v>324751.00412830169</v>
      </c>
      <c r="M30" s="7">
        <f>+'kgaku-jk1131'!B34*'kgaku-jk1722'!$B$9/'kgaku-jk1131'!$B$65</f>
        <v>184496.8802626612</v>
      </c>
      <c r="N30" s="7">
        <f>+'kgaku-jk1131'!C34*'kgaku-jk1722'!C$9/'kgaku-jk1131'!C$65</f>
        <v>931.90445961976206</v>
      </c>
      <c r="O30" s="7">
        <f>+'kgaku-jk1131'!D34*'kgaku-jk1722'!D$9/'kgaku-jk1131'!D$65</f>
        <v>166.08180489587141</v>
      </c>
      <c r="P30" s="7">
        <f>+'kgaku-jk1131'!F34*'kgaku-jk1722'!F$9/'kgaku-jk1131'!F$65</f>
        <v>3090.7073620237611</v>
      </c>
      <c r="Q30" s="7">
        <f>+'kgaku-jk1131'!G34*'kgaku-jk1722'!G$9/'kgaku-jk1131'!G$65</f>
        <v>16235.766663820279</v>
      </c>
      <c r="R30" s="7">
        <f>+'kgaku-jk1131'!H34*'kgaku-jk1722'!H$9/'kgaku-jk1131'!H$65</f>
        <v>66612.158870339612</v>
      </c>
      <c r="S30" s="7">
        <f>+'kgaku-jk1131'!I34*'kgaku-jk1722'!I$9/'kgaku-jk1131'!I$65</f>
        <v>112798.29646611447</v>
      </c>
      <c r="T30" s="7">
        <f>+'gaku-jk1131'!F33*'gaku-jk1722'!$F$8/'gaku-jk1131'!$F$64</f>
        <v>18698.170109560662</v>
      </c>
      <c r="U30" s="7">
        <f>+'gaku-jk1131'!G33*'gaku-jk1722'!$G$8/'gaku-jk1131'!$G$64</f>
        <v>46066.589934597934</v>
      </c>
      <c r="V30" s="8">
        <f t="shared" si="0"/>
        <v>107.41376682116129</v>
      </c>
      <c r="W30" s="8">
        <f t="shared" si="0"/>
        <v>98.122205202513314</v>
      </c>
      <c r="X30" s="8">
        <f t="shared" si="0"/>
        <v>74.863589231909415</v>
      </c>
      <c r="Y30" s="8">
        <f t="shared" si="0"/>
        <v>91.224888404519561</v>
      </c>
      <c r="Z30" s="8">
        <f t="shared" si="0"/>
        <v>381.54463900786124</v>
      </c>
      <c r="AA30" s="8">
        <f t="shared" ref="AA30:AE61" si="104">+G30/Q30*100</f>
        <v>101.53884811551686</v>
      </c>
      <c r="AB30" s="8">
        <f t="shared" si="104"/>
        <v>90.18502687072737</v>
      </c>
      <c r="AC30" s="8">
        <f t="shared" si="104"/>
        <v>81.530325391831255</v>
      </c>
      <c r="AD30" s="8">
        <f t="shared" si="104"/>
        <v>83.60314638788158</v>
      </c>
      <c r="AE30" s="8">
        <f t="shared" si="104"/>
        <v>125.13760396733757</v>
      </c>
      <c r="AF30" s="11">
        <f t="shared" ca="1" si="1"/>
        <v>98.144642857142856</v>
      </c>
      <c r="AG30" s="11">
        <f t="shared" ca="1" si="1"/>
        <v>73.680964153275639</v>
      </c>
      <c r="AH30" s="11">
        <f t="shared" ca="1" si="1"/>
        <v>91.013091641490433</v>
      </c>
      <c r="AI30" s="11">
        <f t="shared" ca="1" si="1"/>
        <v>378.87714061272584</v>
      </c>
      <c r="AJ30" s="11">
        <f t="shared" ca="1" si="1"/>
        <v>101.50029211295033</v>
      </c>
      <c r="AK30" s="11">
        <f t="shared" ca="1" si="1"/>
        <v>89.793465346534646</v>
      </c>
      <c r="AL30" s="11">
        <f t="shared" ca="1" si="1"/>
        <v>81.746887966804977</v>
      </c>
      <c r="AM30" s="11">
        <f t="shared" ca="1" si="1"/>
        <v>83.367453294001962</v>
      </c>
      <c r="AN30" s="11">
        <f t="shared" ca="1" si="1"/>
        <v>124.67897111913358</v>
      </c>
      <c r="AO30" s="9">
        <f ca="1">+OFFSET('kdef-cy1131'!B$9,ROUNDDOWN((ROW(Sheet1_OLD!AO30)-ROW(Sheet1_OLD!AO$5))/4,0),0)</f>
        <v>90.1</v>
      </c>
      <c r="AP30" s="9">
        <f ca="1">+OFFSET('kdef-cy1131'!C$9,ROUNDDOWN((ROW(Sheet1_OLD!AP30)-ROW(Sheet1_OLD!AP$5))/4,0),0)</f>
        <v>89.1</v>
      </c>
      <c r="AQ30" s="9">
        <f ca="1">+OFFSET('kdef-cy1131'!D$9,ROUNDDOWN((ROW(Sheet1_OLD!AQ30)-ROW(Sheet1_OLD!AQ$5))/4,0),0)</f>
        <v>88</v>
      </c>
      <c r="AR30" s="9">
        <f ca="1">+OFFSET('kdef-cy1131'!F$9,ROUNDDOWN((ROW(Sheet1_OLD!AR30)-ROW(Sheet1_OLD!AR$5))/4,0),0)</f>
        <v>156.9</v>
      </c>
      <c r="AS30" s="9">
        <f ca="1">+OFFSET('kdef-cy1131'!G$9,ROUNDDOWN((ROW(Sheet1_OLD!AS30)-ROW(Sheet1_OLD!AS$5))/4,0),0)</f>
        <v>91.6</v>
      </c>
      <c r="AT30" s="9">
        <f ca="1">+OFFSET('kdef-cy1131'!H$9,ROUNDDOWN((ROW(Sheet1_OLD!AT30)-ROW(Sheet1_OLD!AT$5))/4,0),0)</f>
        <v>93.4</v>
      </c>
      <c r="AU30" s="9">
        <f ca="1">+OFFSET('kdef-cy1131'!I$9,ROUNDDOWN((ROW(Sheet1_OLD!AU30)-ROW(Sheet1_OLD!AU$5))/4,0),0)</f>
        <v>79.2</v>
      </c>
      <c r="AV30" s="9">
        <f ca="1">+OFFSET('def-cy1131'!$F$8,ROUNDDOWN((ROW(Sheet1_OLD!AV30)-ROW(Sheet1_OLD!AV$5))/4,0),0)</f>
        <v>84.7</v>
      </c>
      <c r="AW30" s="9">
        <f ca="1">+OFFSET('def-cy1131'!$G$8,ROUNDDOWN((ROW(Sheet1_OLD!AW30)-ROW(Sheet1_OLD!AW$5))/4,0),0)</f>
        <v>109.9</v>
      </c>
      <c r="AX30" s="9">
        <f t="shared" ca="1" si="94"/>
        <v>97.708928571428572</v>
      </c>
      <c r="AY30" s="9">
        <f t="shared" ca="1" si="94"/>
        <v>102.54140914709518</v>
      </c>
      <c r="AZ30" s="9">
        <f t="shared" ca="1" si="94"/>
        <v>90.702819738167179</v>
      </c>
      <c r="BA30" s="9">
        <f t="shared" ca="1" si="94"/>
        <v>390.70950510604871</v>
      </c>
      <c r="BB30" s="9">
        <f t="shared" ca="1" si="94"/>
        <v>100.39221032132423</v>
      </c>
      <c r="BC30" s="9">
        <f t="shared" ca="1" si="94"/>
        <v>90.562574257425737</v>
      </c>
      <c r="BD30" s="9">
        <f t="shared" ca="1" si="94"/>
        <v>80.198651452282164</v>
      </c>
      <c r="BE30" s="9">
        <f t="shared" ca="1" si="94"/>
        <v>83.761160275319554</v>
      </c>
      <c r="BF30" s="9">
        <f t="shared" ca="1" si="94"/>
        <v>126.38068592057763</v>
      </c>
      <c r="BG30">
        <f t="shared" ca="1" si="62"/>
        <v>7.5421325910228064E-4</v>
      </c>
      <c r="BH30">
        <f t="shared" ca="1" si="63"/>
        <v>4.0491969163444731E-5</v>
      </c>
      <c r="BI30">
        <f t="shared" ca="1" si="102"/>
        <v>1.0470109910512568E-4</v>
      </c>
      <c r="BJ30">
        <f t="shared" ca="1" si="102"/>
        <v>3.2089689988450995E-3</v>
      </c>
      <c r="BK30">
        <f t="shared" ca="1" si="102"/>
        <v>-1.429048590862384E-3</v>
      </c>
      <c r="BL30" s="13">
        <f t="shared" ca="1" si="65"/>
        <v>2.6793267353535672E-3</v>
      </c>
      <c r="BM30">
        <f t="shared" ca="1" si="66"/>
        <v>2.1906142444281185E-2</v>
      </c>
      <c r="BN30">
        <f t="shared" ca="1" si="22"/>
        <v>1.8164601650577754E-2</v>
      </c>
      <c r="BO30" s="13">
        <f t="shared" ca="1" si="23"/>
        <v>4.0070744094858939E-2</v>
      </c>
      <c r="BP30">
        <f t="shared" ca="1" si="67"/>
        <v>1.7865545945985422E-2</v>
      </c>
      <c r="BQ30">
        <f t="shared" ca="1" si="68"/>
        <v>7.0050895818171569E-3</v>
      </c>
      <c r="BR30">
        <f t="shared" ca="1" si="69"/>
        <v>5.8086293423851732E-3</v>
      </c>
      <c r="BS30" s="13">
        <f t="shared" ca="1" si="70"/>
        <v>3.0679264870187753E-2</v>
      </c>
      <c r="BT30" s="5">
        <f t="shared" si="24"/>
        <v>46066.589934597934</v>
      </c>
      <c r="BU30" s="5">
        <f t="shared" ca="1" si="25"/>
        <v>198470.95144035306</v>
      </c>
      <c r="BV30" s="5">
        <f t="shared" ca="1" si="26"/>
        <v>19096.675789912031</v>
      </c>
      <c r="BW30" s="5">
        <f t="shared" ca="1" si="71"/>
        <v>63420.212995933973</v>
      </c>
      <c r="BX30" s="5">
        <f t="shared" si="27"/>
        <v>57646.626873614558</v>
      </c>
      <c r="BY30" s="5">
        <f t="shared" si="28"/>
        <v>169070.77116032632</v>
      </c>
      <c r="BZ30" s="5">
        <f t="shared" si="29"/>
        <v>27424.686775774069</v>
      </c>
      <c r="CA30" s="5">
        <f t="shared" si="30"/>
        <v>85071.313649388627</v>
      </c>
      <c r="CB30" s="9">
        <f t="shared" si="97"/>
        <v>125.13760396733757</v>
      </c>
      <c r="CC30" s="9">
        <f t="shared" ca="1" si="97"/>
        <v>85.18665826577525</v>
      </c>
      <c r="CD30" s="9">
        <f t="shared" ca="1" si="97"/>
        <v>143.60974170311556</v>
      </c>
      <c r="CE30" s="9">
        <f t="shared" ca="1" si="97"/>
        <v>134.1391169008574</v>
      </c>
      <c r="CF30" s="5"/>
      <c r="CG30" s="5">
        <f t="shared" si="31"/>
        <v>86.088321753657908</v>
      </c>
      <c r="CH30" s="5">
        <f t="shared" ca="1" si="72"/>
        <v>85.18665826577525</v>
      </c>
      <c r="CI30" s="5">
        <f t="shared" si="32"/>
        <v>125.86553305253787</v>
      </c>
      <c r="CJ30" s="5">
        <f t="shared" ca="1" si="73"/>
        <v>143.60974170311556</v>
      </c>
      <c r="CK30" s="5">
        <f t="shared" si="74"/>
        <v>125.37134721974918</v>
      </c>
      <c r="CL30" s="5">
        <f t="shared" ca="1" si="75"/>
        <v>134.1391169008574</v>
      </c>
      <c r="CM30" s="5"/>
      <c r="CN30" s="1" t="e">
        <f t="shared" si="4"/>
        <v>#DIV/0!</v>
      </c>
      <c r="CO30" s="1" t="e">
        <f t="shared" si="98"/>
        <v>#DIV/0!</v>
      </c>
      <c r="CP30" s="1" t="e">
        <f t="shared" ca="1" si="98"/>
        <v>#DIV/0!</v>
      </c>
      <c r="CQ30" s="1" t="e">
        <f t="shared" ca="1" si="98"/>
        <v>#DIV/0!</v>
      </c>
      <c r="CR30" s="1" t="e">
        <f t="shared" ca="1" si="98"/>
        <v>#DIV/0!</v>
      </c>
      <c r="CS30" s="83" t="e">
        <f t="shared" si="76"/>
        <v>#DIV/0!</v>
      </c>
      <c r="CT30" s="83" t="e">
        <f t="shared" si="76"/>
        <v>#DIV/0!</v>
      </c>
      <c r="CU30" s="83" t="e">
        <f t="shared" ca="1" si="33"/>
        <v>#DIV/0!</v>
      </c>
      <c r="CV30" s="83" t="e">
        <f t="shared" ca="1" si="33"/>
        <v>#DIV/0!</v>
      </c>
      <c r="CW30" s="83" t="e">
        <f t="shared" ca="1" si="33"/>
        <v>#DIV/0!</v>
      </c>
      <c r="CX30" s="83">
        <f t="shared" si="77"/>
        <v>1.0251390435175365E-2</v>
      </c>
      <c r="CY30" s="83">
        <f t="shared" si="100"/>
        <v>-4.5975034064745079E-3</v>
      </c>
      <c r="CZ30" s="83">
        <f t="shared" ca="1" si="100"/>
        <v>-4.2898447316314038E-4</v>
      </c>
      <c r="DA30" s="83">
        <f t="shared" ca="1" si="100"/>
        <v>-6.5094025397598688E-3</v>
      </c>
      <c r="DB30" s="83">
        <f t="shared" ca="1" si="100"/>
        <v>-5.2129207655054162E-3</v>
      </c>
      <c r="DC30" s="5"/>
      <c r="DD30" s="86">
        <f t="shared" si="78"/>
        <v>2005</v>
      </c>
      <c r="DE30" s="117">
        <v>522422.9</v>
      </c>
      <c r="DF30" s="117">
        <v>12907.2</v>
      </c>
      <c r="DG30" s="5">
        <v>359643.1</v>
      </c>
      <c r="DH30" s="5">
        <v>9374.2000000000007</v>
      </c>
      <c r="DI30" s="117">
        <v>458300.9</v>
      </c>
      <c r="DJ30" s="118">
        <v>28528.7</v>
      </c>
      <c r="DK30" s="5">
        <v>221588.6</v>
      </c>
      <c r="DL30" s="5">
        <v>15978.3</v>
      </c>
      <c r="DM30" s="5">
        <f t="shared" si="103"/>
        <v>509773.5</v>
      </c>
      <c r="DN30" s="5">
        <f t="shared" si="103"/>
        <v>12719.2</v>
      </c>
      <c r="DO30" s="5">
        <f t="shared" si="103"/>
        <v>358983</v>
      </c>
      <c r="DP30" s="5">
        <f t="shared" si="103"/>
        <v>9313.5</v>
      </c>
      <c r="DQ30" s="7">
        <f t="shared" si="79"/>
        <v>890789.2</v>
      </c>
      <c r="DR30">
        <v>88347.4</v>
      </c>
      <c r="DS30">
        <v>18278.3</v>
      </c>
      <c r="DT30">
        <v>70069.100000000006</v>
      </c>
      <c r="DU30">
        <v>93967.7</v>
      </c>
      <c r="DV30">
        <v>18247.400000000001</v>
      </c>
      <c r="DW30">
        <v>75720.2</v>
      </c>
      <c r="DX30" s="5">
        <f t="shared" si="36"/>
        <v>744471.15483650961</v>
      </c>
      <c r="DY30" s="9">
        <f ca="1">+AVERAGE(OFFSET($CE$5,(ROW(DY30)-ROW($DY$5))*4,0):OFFSET($CE$5,(ROW(DY30)-ROW($DY$5))*4+3,0))</f>
        <v>105.38827712677515</v>
      </c>
      <c r="DZ30" s="102">
        <f>+'def-cy1722'!B19</f>
        <v>107</v>
      </c>
      <c r="EA30" s="101">
        <f>+'def-cy1131'!B33</f>
        <v>93.5</v>
      </c>
      <c r="EB30" s="5">
        <f t="shared" ca="1" si="37"/>
        <v>706407.93751752854</v>
      </c>
      <c r="EF30" s="90">
        <f t="shared" si="8"/>
        <v>57646.626873614558</v>
      </c>
      <c r="EG30" s="1">
        <f>+'gaku-mk1131'!G33</f>
        <v>56283.9</v>
      </c>
      <c r="EH30" s="5">
        <f t="shared" ca="1" si="38"/>
        <v>10743.813625264385</v>
      </c>
      <c r="EI30" s="7">
        <f ca="1">+EI29+$EH29</f>
        <v>348338.25602488115</v>
      </c>
      <c r="EJ30" s="4">
        <f ca="1">+EI29+EH29</f>
        <v>348338.25602488115</v>
      </c>
      <c r="EK30" s="131">
        <f ca="1">+EK29+EH29-(EJ33-EI33)/4</f>
        <v>341305.67811538972</v>
      </c>
      <c r="EL30" s="5">
        <f t="shared" ca="1" si="39"/>
        <v>5838</v>
      </c>
      <c r="EM30" s="92">
        <f t="shared" ca="1" si="40"/>
        <v>122.03883231500339</v>
      </c>
      <c r="EN30">
        <f t="shared" ca="1" si="9"/>
        <v>0.59408839899910815</v>
      </c>
      <c r="EO30">
        <f t="shared" ca="1" si="41"/>
        <v>-1.0562910149319094E-2</v>
      </c>
      <c r="EQ30" s="6">
        <f>+call!C68</f>
        <v>4.6292999999999997</v>
      </c>
      <c r="ES30" s="7" t="e">
        <f>+fof!#REF!*fof!$B$138/fof!#REF!/10</f>
        <v>#REF!</v>
      </c>
      <c r="ET30" s="7" t="e">
        <f>+fof!#REF!*fof!$C$138/fof!#REF!/10</f>
        <v>#REF!</v>
      </c>
      <c r="EU30" s="7">
        <f ca="1">+AVERAGE(OFFSET(jikasougaku!$BF$287,(ROW(Sheet1_OLD!EU30)-ROW(Sheet1_OLD!$EU$5))*3,0):OFFSET(jikasougaku!$BF$287,(ROW(Sheet1_OLD!EU30)-ROW(Sheet1_OLD!$EU$5))*3+2,0))/1000</f>
        <v>62432.125</v>
      </c>
      <c r="EV30" s="7">
        <f ca="1">+AVERAGE(OFFSET(jikasougaku!$BR$287,(ROW(Sheet1_OLD!EV30)-ROW(Sheet1_OLD!$EV$5))*3,0):OFFSET(jikasougaku!$BR$287,(ROW(Sheet1_OLD!EV30)-ROW(Sheet1_OLD!$EV$5))*3+2,0))/1000</f>
        <v>228830.51033333334</v>
      </c>
      <c r="EW30" s="7" t="e">
        <f ca="1">+AVERAGE(OFFSET(jikasougaku!$BH$287,(ROW(Sheet1_OLD!EW30)-ROW(Sheet1_OLD!EW$5))*3,0):OFFSET(jikasougaku!$BH$287,(ROW(Sheet1_OLD!EW30)-ROW(Sheet1_OLD!EW$5))*3+2,0))/1000</f>
        <v>#DIV/0!</v>
      </c>
      <c r="EX30" s="7" t="e">
        <f ca="1">+AVERAGE(OFFSET(jikasougaku!$BJ$287,(ROW(Sheet1_OLD!EX30)-ROW(Sheet1_OLD!EX$5))*3,0):OFFSET(jikasougaku!$BJ$287,(ROW(Sheet1_OLD!EX30)-ROW(Sheet1_OLD!EX$5))*3+2,0))/1000</f>
        <v>#DIV/0!</v>
      </c>
      <c r="EY30" s="7" t="e">
        <f ca="1">+AVERAGE(OFFSET(jikasougaku!$BL$287,(ROW(Sheet1_OLD!EY30)-ROW(Sheet1_OLD!EY$5))*3,0):OFFSET(jikasougaku!$BL$287,(ROW(Sheet1_OLD!EY30)-ROW(Sheet1_OLD!EY$5))*3+2,0))/1000</f>
        <v>#DIV/0!</v>
      </c>
      <c r="EZ30" s="4">
        <f t="shared" ca="1" si="10"/>
        <v>51437.228334577747</v>
      </c>
      <c r="FA30" s="64">
        <f t="shared" ca="1" si="42"/>
        <v>166398.38533333334</v>
      </c>
      <c r="FB30" s="7" t="e">
        <f t="shared" ca="1" si="11"/>
        <v>#REF!</v>
      </c>
      <c r="FC30" s="7" t="e">
        <f t="shared" ca="1" si="12"/>
        <v>#REF!</v>
      </c>
      <c r="FD30" s="1" t="e">
        <f t="shared" ca="1" si="99"/>
        <v>#REF!</v>
      </c>
      <c r="FE30" s="1" t="e">
        <f t="shared" ca="1" si="99"/>
        <v>#REF!</v>
      </c>
      <c r="FF30" t="e">
        <f t="shared" ca="1" si="43"/>
        <v>#REF!</v>
      </c>
      <c r="FG30" t="e">
        <f t="shared" ca="1" si="43"/>
        <v>#REF!</v>
      </c>
      <c r="FH30" s="83" t="e">
        <f t="shared" ca="1" si="80"/>
        <v>#REF!</v>
      </c>
      <c r="FI30" s="83" t="e">
        <f t="shared" ca="1" si="80"/>
        <v>#REF!</v>
      </c>
      <c r="FK30" s="7">
        <f>+kshotoku1631!$E34*kshotoku1722!$E$9/kshotoku1631!$E$65</f>
        <v>173712.36517328824</v>
      </c>
      <c r="FL30" s="72">
        <f t="shared" ca="1" si="44"/>
        <v>0.24381959143744911</v>
      </c>
      <c r="FM30">
        <f t="shared" ca="1" si="81"/>
        <v>-1.0573273696785174E-2</v>
      </c>
      <c r="FO30" s="73">
        <f t="shared" ca="1" si="14"/>
        <v>122.03883231500339</v>
      </c>
      <c r="FP30" s="72">
        <f ca="1">+AVERAGE(OFFSET(Maikin30!$F$20,ROUNDDOWN((ROW(FP30)-ROW(FP$5))/4,0),MOD(ROW(FP30)-ROW(FP$5),4)*3):OFFSET(Maikin30!$F$20,ROUNDDOWN((ROW(FP30)-ROW(FP$5))/4,0),MOD(ROW(FP30)-ROW(FP$5),4)*3+2))</f>
        <v>117.03333333333335</v>
      </c>
      <c r="FQ30" s="5">
        <f ca="1">+AVERAGE(OFFSET(Rocho!$J$66,(ROW(FQ30)-ROW($FQ$5))*3,0):OFFSET(Rocho!$J$66,(ROW(FQ30)-ROW($FQ$5))*3+2,0))</f>
        <v>5838</v>
      </c>
      <c r="FR30" s="72" t="e">
        <f t="shared" ca="1" si="45"/>
        <v>#DIV/0!</v>
      </c>
      <c r="FS30" t="e">
        <f t="shared" ca="1" si="82"/>
        <v>#DIV/0!</v>
      </c>
      <c r="FT30" s="72"/>
      <c r="FU30" s="87" t="s">
        <v>249</v>
      </c>
      <c r="FV30" s="78">
        <f ca="1">+AVERAGE(OFFSET(Rocho!$E$6,(ROW(FV30)-ROW($FV$5))*3,0):OFFSET(Rocho!$E$6,(ROW(FV30)-ROW($FV$5))*3+2,0))/10000</f>
        <v>9009</v>
      </c>
      <c r="FW30" s="82">
        <f>+Rocho!AA31</f>
        <v>0</v>
      </c>
      <c r="FX30" t="e">
        <f t="shared" si="83"/>
        <v>#DIV/0!</v>
      </c>
      <c r="FZ30" s="94">
        <f t="shared" si="15"/>
        <v>180021.71130201255</v>
      </c>
      <c r="GA30" s="5">
        <f t="shared" si="46"/>
        <v>57646.626873614558</v>
      </c>
      <c r="GB30" s="7">
        <f>+('gaku-mk1131'!C33-'gaku-mk1131'!D33)*('gaku-mk1722'!$C$8-'gaku-mk1722'!$D$8)/('gaku-mk1131'!$C$64-'gaku-mk1131'!$D$64)</f>
        <v>2741.3785225255597</v>
      </c>
      <c r="GC30" s="5">
        <f t="shared" si="47"/>
        <v>11792.42824722295</v>
      </c>
      <c r="GD30" s="5">
        <f t="shared" si="48"/>
        <v>15632.258528551118</v>
      </c>
      <c r="GE30" s="90">
        <f>+'gaku-mk1131'!H33+('gaku-mk1722'!$H$8-'gaku-mk1131'!$H$64)</f>
        <v>3043.7000000000003</v>
      </c>
      <c r="GF30" s="7">
        <f>+'gaku-mk1131'!W33*'gaku-mk1722'!$W$8/'gaku-mk1131'!$W$64</f>
        <v>74926.41899207441</v>
      </c>
      <c r="GG30" s="7">
        <f>+'gaku-mk1131'!M33*'gaku-mk1722'!$M$8/'gaku-mk1131'!$M$64</f>
        <v>39990.07441187033</v>
      </c>
      <c r="GH30" s="7">
        <f>+'gaku-mk1131'!N33*'gaku-mk1722'!$N$8/'gaku-mk1131'!$N$64</f>
        <v>25751.174273846391</v>
      </c>
      <c r="GI30" s="5">
        <f t="shared" si="49"/>
        <v>46066.589934597934</v>
      </c>
      <c r="GJ30" s="7">
        <f>+('gaku-jk1131'!C33-'gaku-jk1131'!D33)*('gaku-jk1722'!$C$8-'gaku-jk1722'!$D$8)/('gaku-jk1131'!$C$64-'gaku-jk1131'!$D$64)</f>
        <v>2779.8301093000323</v>
      </c>
      <c r="GK30" s="5">
        <f t="shared" si="50"/>
        <v>3090.7073620237611</v>
      </c>
      <c r="GL30" s="5">
        <f t="shared" si="51"/>
        <v>18698.170109560662</v>
      </c>
      <c r="GM30" s="90">
        <f>+'gaku-jk1131'!H33+('gaku-jk1722'!$H$8-'gaku-jk1131'!$H$64)</f>
        <v>3079.1000000000004</v>
      </c>
      <c r="GN30" s="7">
        <f>+'gaku-jk1131'!Z33*'gaku-jk1722'!$Z$8/'gaku-jk1131'!$Z$64</f>
        <v>80671.795366104023</v>
      </c>
      <c r="GO30" s="7">
        <f>+'gaku-jk1131'!M33*'gaku-jk1722'!$M$8/'gaku-jk1131'!$M$64</f>
        <v>24593.810754113292</v>
      </c>
      <c r="GP30" s="7">
        <f>+'gaku-jk1131'!N33*'gaku-jk1722'!$N$8/'gaku-jk1131'!$N$64</f>
        <v>25882.681064155327</v>
      </c>
      <c r="GQ30" s="9">
        <f t="shared" ca="1" si="16"/>
        <v>124.67897111913358</v>
      </c>
      <c r="GR30" s="7">
        <f t="shared" ca="1" si="17"/>
        <v>98.035714285714292</v>
      </c>
      <c r="GS30" s="9">
        <f t="shared" ca="1" si="18"/>
        <v>378.87714061272584</v>
      </c>
      <c r="GT30" s="9">
        <f t="shared" ca="1" si="19"/>
        <v>83.367453294001962</v>
      </c>
      <c r="GU30" s="7">
        <f t="shared" ca="1" si="20"/>
        <v>130.77854113655641</v>
      </c>
      <c r="GV30" s="7">
        <f t="shared" ca="1" si="20"/>
        <v>93.68786692759295</v>
      </c>
      <c r="GW30" s="7">
        <f t="shared" ca="1" si="20"/>
        <v>161.57812215132176</v>
      </c>
      <c r="GX30" s="7">
        <f t="shared" ca="1" si="20"/>
        <v>99.722154471544712</v>
      </c>
      <c r="GZ30">
        <f ca="1">+OFFSET('def-cy1131'!$C$8,ROUNDDOWN((ROW(Sheet1_OLD!HC30)-ROW(Sheet1_OLD!HC$5))/4,0),0)</f>
        <v>90</v>
      </c>
      <c r="HC30">
        <f ca="1">+OFFSET('def-cy1131'!$H$8,ROUNDDOWN((ROW(Sheet1_OLD!HC30)-ROW(Sheet1_OLD!HC$5))/4,0),0)</f>
        <v>137.30000000000001</v>
      </c>
      <c r="HD30">
        <f ca="1">+OFFSET('def-cy1131'!$W$8,ROUNDDOWN((ROW(Sheet1_OLD!HC30)-ROW(Sheet1_OLD!HC$5))/4,0),0)</f>
        <v>90.5</v>
      </c>
      <c r="HE30">
        <f ca="1">+OFFSET('def-cy1131'!$M$8,ROUNDDOWN((ROW(Sheet1_OLD!HC30)-ROW(Sheet1_OLD!HC$5))/4,0),0)</f>
        <v>135.1</v>
      </c>
      <c r="HF30">
        <f ca="1">+OFFSET('def-cy1131'!$N$8,ROUNDDOWN((ROW(Sheet1_OLD!HC30)-ROW(Sheet1_OLD!HC$5))/4,0),0)</f>
        <v>122.2</v>
      </c>
      <c r="HG30" s="9">
        <f t="shared" ca="1" si="96"/>
        <v>126.38068592057763</v>
      </c>
      <c r="HH30" s="9">
        <f t="shared" ca="1" si="96"/>
        <v>97.708928571428572</v>
      </c>
      <c r="HI30" s="9">
        <f t="shared" ca="1" si="96"/>
        <v>390.70950510604871</v>
      </c>
      <c r="HJ30" s="9">
        <f t="shared" ca="1" si="96"/>
        <v>83.761160275319554</v>
      </c>
      <c r="HK30" s="9">
        <f t="shared" ca="1" si="96"/>
        <v>142.20856658184903</v>
      </c>
      <c r="HL30" s="9">
        <f t="shared" ca="1" si="96"/>
        <v>95.137181996086113</v>
      </c>
      <c r="HM30" s="9">
        <f t="shared" ca="1" si="96"/>
        <v>185.97629899726525</v>
      </c>
      <c r="HN30" s="9">
        <f t="shared" ca="1" si="96"/>
        <v>146.7270325203252</v>
      </c>
      <c r="HO30">
        <f t="shared" ca="1" si="101"/>
        <v>8.3449193895639463E-3</v>
      </c>
      <c r="HP30">
        <f t="shared" ca="1" si="101"/>
        <v>3.6785881115020038E-4</v>
      </c>
      <c r="HQ30">
        <f t="shared" ca="1" si="101"/>
        <v>3.2720471041678004E-3</v>
      </c>
      <c r="HR30">
        <f t="shared" ca="1" si="101"/>
        <v>2.7131856911964338E-3</v>
      </c>
      <c r="HS30">
        <f t="shared" ca="1" si="101"/>
        <v>-2.301191177865073E-2</v>
      </c>
      <c r="HT30">
        <f t="shared" ca="1" si="101"/>
        <v>1.009900774523686E-2</v>
      </c>
      <c r="HU30">
        <f t="shared" ca="1" si="101"/>
        <v>5.3686577774536134E-3</v>
      </c>
      <c r="HV30">
        <f t="shared" ca="1" si="53"/>
        <v>-1.2664549023853456E-2</v>
      </c>
      <c r="HW30">
        <f t="shared" ca="1" si="84"/>
        <v>-5.5107842837353324E-3</v>
      </c>
      <c r="HX30" s="5">
        <f t="shared" ca="1" si="85"/>
        <v>146855.61456363462</v>
      </c>
      <c r="HY30" s="1" t="e">
        <f t="shared" ca="1" si="54"/>
        <v>#DIV/0!</v>
      </c>
      <c r="HZ30" t="e">
        <f t="shared" ca="1" si="86"/>
        <v>#DIV/0!</v>
      </c>
      <c r="IA30" s="5">
        <f t="shared" si="55"/>
        <v>180021.71130201255</v>
      </c>
      <c r="IB30">
        <f t="shared" ca="1" si="56"/>
        <v>122.58415303829366</v>
      </c>
      <c r="ID30" s="112">
        <v>109.170795204378</v>
      </c>
      <c r="IE30" s="112">
        <v>108.89445776974486</v>
      </c>
      <c r="IF30">
        <f t="shared" si="57"/>
        <v>99.351005190725715</v>
      </c>
      <c r="IG30">
        <f t="shared" si="87"/>
        <v>-1.8074504200885605E-2</v>
      </c>
      <c r="IH30" s="112">
        <v>0.47137322695229755</v>
      </c>
      <c r="II30">
        <f t="shared" si="88"/>
        <v>-5.6255021499093446E-3</v>
      </c>
      <c r="IK30">
        <f>+util!B28</f>
        <v>115</v>
      </c>
      <c r="IL30">
        <f t="shared" si="89"/>
        <v>-2.037080912964994E-2</v>
      </c>
      <c r="IM30">
        <f t="shared" si="90"/>
        <v>-1.2222485477789964E-2</v>
      </c>
      <c r="IO30" s="5">
        <f t="shared" si="58"/>
        <v>94950.397652623898</v>
      </c>
      <c r="IP30" s="1">
        <f t="shared" si="59"/>
        <v>3.4622235954395473</v>
      </c>
      <c r="IQ30" s="5">
        <f t="shared" ca="1" si="60"/>
        <v>77457.318339477904</v>
      </c>
      <c r="IR30" s="1" t="e">
        <f t="shared" ca="1" si="61"/>
        <v>#DIV/0!</v>
      </c>
      <c r="IS30" t="e">
        <f t="shared" ca="1" si="91"/>
        <v>#DIV/0!</v>
      </c>
    </row>
    <row r="31" spans="1:253" x14ac:dyDescent="0.15">
      <c r="A31" t="s">
        <v>270</v>
      </c>
      <c r="B31" s="7">
        <f>+'gaku-mk1131'!B34*'gaku-mk1722'!$B$8/'gaku-mk1131'!$B$64</f>
        <v>351589.30978981644</v>
      </c>
      <c r="C31" s="7">
        <f>+'kgaku-mk1131'!B35*'kgaku-mk1722'!B$9/'kgaku-mk1131'!B$65</f>
        <v>183276.82841955358</v>
      </c>
      <c r="D31" s="7">
        <f>+'kgaku-mk1131'!C35*'kgaku-mk1722'!C$9/'kgaku-mk1131'!C$65</f>
        <v>730.84989264103069</v>
      </c>
      <c r="E31" s="7">
        <f>+'kgaku-mk1131'!D35*'kgaku-mk1722'!D$9/'kgaku-mk1131'!D$65</f>
        <v>150.51639705882351</v>
      </c>
      <c r="F31" s="7">
        <f>+'kgaku-mk1131'!F35*'kgaku-mk1722'!F$9/'kgaku-mk1131'!F$65</f>
        <v>12042.616655104441</v>
      </c>
      <c r="G31" s="7">
        <f>+'kgaku-mk1131'!G35*'kgaku-mk1722'!G$9/'kgaku-mk1131'!G$65</f>
        <v>16756.459374222752</v>
      </c>
      <c r="H31" s="7">
        <f>+'kgaku-mk1131'!H35*'kgaku-mk1722'!H$9/'kgaku-mk1131'!H$65</f>
        <v>59764.403309013833</v>
      </c>
      <c r="I31" s="7">
        <f>+'kgaku-mk1131'!I35*'kgaku-mk1722'!I$9/'kgaku-mk1131'!I$65</f>
        <v>93973.23264984625</v>
      </c>
      <c r="J31" s="7">
        <f>+'gaku-mk1131'!F34*'gaku-mk1722'!$F$8/'gaku-mk1131'!$F$64</f>
        <v>16181.590353458538</v>
      </c>
      <c r="K31" s="7">
        <f>+'gaku-mk1131'!G34*'gaku-mk1722'!$G$8/'gaku-mk1131'!$G$64</f>
        <v>57428.367368022955</v>
      </c>
      <c r="L31" s="7">
        <f>+'gaku-jk1131'!B34*'gaku-jk1722'!$B$8/'gaku-jk1131'!$B$64</f>
        <v>326653.35572546895</v>
      </c>
      <c r="M31" s="7">
        <f>+'kgaku-jk1131'!B35*'kgaku-jk1722'!$B$9/'kgaku-jk1131'!$B$65</f>
        <v>187141.20595695495</v>
      </c>
      <c r="N31" s="7">
        <f>+'kgaku-jk1131'!C35*'kgaku-jk1722'!C$9/'kgaku-jk1131'!C$65</f>
        <v>1073.7160078227694</v>
      </c>
      <c r="O31" s="7">
        <f>+'kgaku-jk1131'!D35*'kgaku-jk1722'!D$9/'kgaku-jk1131'!D$65</f>
        <v>164.93178662769458</v>
      </c>
      <c r="P31" s="7">
        <f>+'kgaku-jk1131'!F35*'kgaku-jk1722'!F$9/'kgaku-jk1131'!F$65</f>
        <v>3180.901771120155</v>
      </c>
      <c r="Q31" s="7">
        <f>+'kgaku-jk1131'!G35*'kgaku-jk1722'!G$9/'kgaku-jk1131'!G$65</f>
        <v>16482.501093011895</v>
      </c>
      <c r="R31" s="7">
        <f>+'kgaku-jk1131'!H35*'kgaku-jk1722'!H$9/'kgaku-jk1131'!H$65</f>
        <v>66832.500536787222</v>
      </c>
      <c r="S31" s="7">
        <f>+'kgaku-jk1131'!I35*'kgaku-jk1722'!I$9/'kgaku-jk1131'!I$65</f>
        <v>114839.05614485213</v>
      </c>
      <c r="T31" s="7">
        <f>+'gaku-jk1131'!F34*'gaku-jk1722'!$F$8/'gaku-jk1131'!$F$64</f>
        <v>19552.665657237656</v>
      </c>
      <c r="U31" s="7">
        <f>+'gaku-jk1131'!G34*'gaku-jk1722'!$G$8/'gaku-jk1131'!$G$64</f>
        <v>46235.319780221442</v>
      </c>
      <c r="V31" s="8">
        <f t="shared" ref="V31:AE62" si="105">+B31/L31*100</f>
        <v>107.6337663848476</v>
      </c>
      <c r="W31" s="8">
        <f t="shared" si="105"/>
        <v>97.935047218681376</v>
      </c>
      <c r="X31" s="8">
        <f t="shared" si="105"/>
        <v>68.067336923011297</v>
      </c>
      <c r="Y31" s="8">
        <f t="shared" si="105"/>
        <v>91.259786931544411</v>
      </c>
      <c r="Z31" s="8">
        <f t="shared" si="105"/>
        <v>378.59127761947929</v>
      </c>
      <c r="AA31" s="8">
        <f t="shared" si="104"/>
        <v>101.66211595961614</v>
      </c>
      <c r="AB31" s="8">
        <f t="shared" si="104"/>
        <v>89.42416164141153</v>
      </c>
      <c r="AC31" s="8">
        <f t="shared" si="104"/>
        <v>81.830377055096321</v>
      </c>
      <c r="AD31" s="8">
        <f t="shared" si="104"/>
        <v>82.75899888600982</v>
      </c>
      <c r="AE31" s="8">
        <f t="shared" si="104"/>
        <v>124.20886811426288</v>
      </c>
      <c r="AF31" s="11">
        <f t="shared" ca="1" si="1"/>
        <v>98.144642857142856</v>
      </c>
      <c r="AG31" s="11">
        <f t="shared" ca="1" si="1"/>
        <v>73.680964153275639</v>
      </c>
      <c r="AH31" s="11">
        <f t="shared" ca="1" si="1"/>
        <v>91.013091641490433</v>
      </c>
      <c r="AI31" s="11">
        <f t="shared" ca="1" si="1"/>
        <v>378.87714061272584</v>
      </c>
      <c r="AJ31" s="11">
        <f t="shared" ca="1" si="1"/>
        <v>101.50029211295033</v>
      </c>
      <c r="AK31" s="11">
        <f t="shared" ca="1" si="1"/>
        <v>89.793465346534646</v>
      </c>
      <c r="AL31" s="11">
        <f t="shared" ca="1" si="1"/>
        <v>81.746887966804977</v>
      </c>
      <c r="AM31" s="11">
        <f t="shared" ca="1" si="1"/>
        <v>83.367453294001962</v>
      </c>
      <c r="AN31" s="11">
        <f t="shared" ca="1" si="1"/>
        <v>124.67897111913358</v>
      </c>
      <c r="AO31" s="9">
        <f ca="1">+OFFSET('kdef-cy1131'!B$9,ROUNDDOWN((ROW(Sheet1_OLD!AO31)-ROW(Sheet1_OLD!AO$5))/4,0),0)</f>
        <v>90.1</v>
      </c>
      <c r="AP31" s="9">
        <f ca="1">+OFFSET('kdef-cy1131'!C$9,ROUNDDOWN((ROW(Sheet1_OLD!AP31)-ROW(Sheet1_OLD!AP$5))/4,0),0)</f>
        <v>89.1</v>
      </c>
      <c r="AQ31" s="9">
        <f ca="1">+OFFSET('kdef-cy1131'!D$9,ROUNDDOWN((ROW(Sheet1_OLD!AQ31)-ROW(Sheet1_OLD!AQ$5))/4,0),0)</f>
        <v>88</v>
      </c>
      <c r="AR31" s="9">
        <f ca="1">+OFFSET('kdef-cy1131'!F$9,ROUNDDOWN((ROW(Sheet1_OLD!AR31)-ROW(Sheet1_OLD!AR$5))/4,0),0)</f>
        <v>156.9</v>
      </c>
      <c r="AS31" s="9">
        <f ca="1">+OFFSET('kdef-cy1131'!G$9,ROUNDDOWN((ROW(Sheet1_OLD!AS31)-ROW(Sheet1_OLD!AS$5))/4,0),0)</f>
        <v>91.6</v>
      </c>
      <c r="AT31" s="9">
        <f ca="1">+OFFSET('kdef-cy1131'!H$9,ROUNDDOWN((ROW(Sheet1_OLD!AT31)-ROW(Sheet1_OLD!AT$5))/4,0),0)</f>
        <v>93.4</v>
      </c>
      <c r="AU31" s="9">
        <f ca="1">+OFFSET('kdef-cy1131'!I$9,ROUNDDOWN((ROW(Sheet1_OLD!AU31)-ROW(Sheet1_OLD!AU$5))/4,0),0)</f>
        <v>79.2</v>
      </c>
      <c r="AV31" s="9">
        <f ca="1">+OFFSET('def-cy1131'!$F$8,ROUNDDOWN((ROW(Sheet1_OLD!AV31)-ROW(Sheet1_OLD!AV$5))/4,0),0)</f>
        <v>84.7</v>
      </c>
      <c r="AW31" s="9">
        <f ca="1">+OFFSET('def-cy1131'!$G$8,ROUNDDOWN((ROW(Sheet1_OLD!AW31)-ROW(Sheet1_OLD!AW$5))/4,0),0)</f>
        <v>109.9</v>
      </c>
      <c r="AX31" s="9">
        <f t="shared" ca="1" si="94"/>
        <v>97.708928571428572</v>
      </c>
      <c r="AY31" s="9">
        <f t="shared" ca="1" si="94"/>
        <v>102.54140914709518</v>
      </c>
      <c r="AZ31" s="9">
        <f t="shared" ca="1" si="94"/>
        <v>90.702819738167179</v>
      </c>
      <c r="BA31" s="9">
        <f t="shared" ca="1" si="94"/>
        <v>390.70950510604871</v>
      </c>
      <c r="BB31" s="9">
        <f t="shared" ca="1" si="94"/>
        <v>100.39221032132423</v>
      </c>
      <c r="BC31" s="9">
        <f t="shared" ca="1" si="94"/>
        <v>90.562574257425737</v>
      </c>
      <c r="BD31" s="9">
        <f t="shared" ca="1" si="94"/>
        <v>80.198651452282164</v>
      </c>
      <c r="BE31" s="9">
        <f t="shared" ca="1" si="94"/>
        <v>83.761160275319554</v>
      </c>
      <c r="BF31" s="9">
        <f t="shared" ca="1" si="94"/>
        <v>126.38068592057763</v>
      </c>
      <c r="BG31">
        <f t="shared" ca="1" si="62"/>
        <v>8.6612152533420558E-4</v>
      </c>
      <c r="BH31">
        <f t="shared" ca="1" si="63"/>
        <v>6.2128873622396696E-6</v>
      </c>
      <c r="BI31">
        <f t="shared" ca="1" si="102"/>
        <v>1.4753590445959113E-3</v>
      </c>
      <c r="BJ31">
        <f t="shared" ca="1" si="102"/>
        <v>1.1885387372488571E-3</v>
      </c>
      <c r="BK31">
        <f t="shared" ca="1" si="102"/>
        <v>9.7482550392894041E-3</v>
      </c>
      <c r="BL31" s="13">
        <f t="shared" ca="1" si="65"/>
        <v>1.3284487233830617E-2</v>
      </c>
      <c r="BM31">
        <f t="shared" ca="1" si="66"/>
        <v>1.2704758367308729E-2</v>
      </c>
      <c r="BN31">
        <f t="shared" ca="1" si="22"/>
        <v>2.5803897255274499E-2</v>
      </c>
      <c r="BO31" s="13">
        <f t="shared" ca="1" si="23"/>
        <v>3.8508655622583224E-2</v>
      </c>
      <c r="BP31">
        <f t="shared" ca="1" si="67"/>
        <v>2.4808046080223444E-3</v>
      </c>
      <c r="BQ31">
        <f t="shared" ca="1" si="68"/>
        <v>4.0997137742940955E-3</v>
      </c>
      <c r="BR31">
        <f t="shared" ca="1" si="69"/>
        <v>8.3266906736399315E-3</v>
      </c>
      <c r="BS31" s="13">
        <f t="shared" ca="1" si="70"/>
        <v>1.4907209055956371E-2</v>
      </c>
      <c r="BT31" s="5">
        <f t="shared" si="24"/>
        <v>46235.319780221442</v>
      </c>
      <c r="BU31" s="5">
        <f t="shared" ca="1" si="25"/>
        <v>201107.53626104866</v>
      </c>
      <c r="BV31" s="5">
        <f t="shared" ca="1" si="26"/>
        <v>19832.06310144188</v>
      </c>
      <c r="BW31" s="5">
        <f t="shared" ca="1" si="71"/>
        <v>64365.631369437637</v>
      </c>
      <c r="BX31" s="5">
        <f t="shared" si="27"/>
        <v>57428.367368022955</v>
      </c>
      <c r="BY31" s="5">
        <f t="shared" si="28"/>
        <v>171074.42882866506</v>
      </c>
      <c r="BZ31" s="5">
        <f t="shared" si="29"/>
        <v>28224.207008562978</v>
      </c>
      <c r="CA31" s="5">
        <f t="shared" si="30"/>
        <v>85652.574376585937</v>
      </c>
      <c r="CB31" s="9">
        <f t="shared" si="97"/>
        <v>124.20886811426288</v>
      </c>
      <c r="CC31" s="9">
        <f t="shared" ca="1" si="97"/>
        <v>85.06614521228137</v>
      </c>
      <c r="CD31" s="9">
        <f t="shared" ca="1" si="97"/>
        <v>142.31604076789648</v>
      </c>
      <c r="CE31" s="9">
        <f t="shared" ca="1" si="97"/>
        <v>133.07190895863076</v>
      </c>
      <c r="CF31" s="5"/>
      <c r="CG31" s="5">
        <f t="shared" si="31"/>
        <v>85.948711681125502</v>
      </c>
      <c r="CH31" s="5">
        <f t="shared" ca="1" si="72"/>
        <v>85.06614521228137</v>
      </c>
      <c r="CI31" s="5">
        <f t="shared" si="32"/>
        <v>124.1521248150264</v>
      </c>
      <c r="CJ31" s="5">
        <f t="shared" ca="1" si="73"/>
        <v>142.31604076789648</v>
      </c>
      <c r="CK31" s="5">
        <f t="shared" si="74"/>
        <v>124.19016435273346</v>
      </c>
      <c r="CL31" s="5">
        <f t="shared" ca="1" si="75"/>
        <v>133.07190895863076</v>
      </c>
      <c r="CM31" s="5"/>
      <c r="CN31" s="1" t="e">
        <f t="shared" si="4"/>
        <v>#DIV/0!</v>
      </c>
      <c r="CO31" s="1" t="e">
        <f t="shared" si="98"/>
        <v>#DIV/0!</v>
      </c>
      <c r="CP31" s="1" t="e">
        <f t="shared" ca="1" si="98"/>
        <v>#DIV/0!</v>
      </c>
      <c r="CQ31" s="1" t="e">
        <f t="shared" ca="1" si="98"/>
        <v>#DIV/0!</v>
      </c>
      <c r="CR31" s="1" t="e">
        <f t="shared" ca="1" si="98"/>
        <v>#DIV/0!</v>
      </c>
      <c r="CS31" s="83" t="e">
        <f t="shared" si="76"/>
        <v>#DIV/0!</v>
      </c>
      <c r="CT31" s="83" t="e">
        <f t="shared" si="76"/>
        <v>#DIV/0!</v>
      </c>
      <c r="CU31" s="83" t="e">
        <f t="shared" ca="1" si="33"/>
        <v>#DIV/0!</v>
      </c>
      <c r="CV31" s="83" t="e">
        <f t="shared" ca="1" si="33"/>
        <v>#DIV/0!</v>
      </c>
      <c r="CW31" s="83" t="e">
        <f t="shared" ca="1" si="33"/>
        <v>#DIV/0!</v>
      </c>
      <c r="CX31" s="83">
        <f t="shared" si="77"/>
        <v>2.0460559315047997E-3</v>
      </c>
      <c r="CY31" s="83">
        <f t="shared" si="100"/>
        <v>-7.4493947334906127E-3</v>
      </c>
      <c r="CZ31" s="83">
        <f t="shared" ca="1" si="100"/>
        <v>-1.4156956145164501E-3</v>
      </c>
      <c r="DA31" s="83">
        <f t="shared" ca="1" si="100"/>
        <v>-9.0492697257313175E-3</v>
      </c>
      <c r="DB31" s="83">
        <f t="shared" ca="1" si="100"/>
        <v>-7.9877962611131486E-3</v>
      </c>
      <c r="DC31" s="5"/>
      <c r="DD31" s="86">
        <f t="shared" si="78"/>
        <v>2006</v>
      </c>
      <c r="DE31" s="117">
        <v>538380.5</v>
      </c>
      <c r="DF31" s="117">
        <v>13064</v>
      </c>
      <c r="DG31" s="5">
        <v>366114.6</v>
      </c>
      <c r="DH31" s="5">
        <v>9547</v>
      </c>
      <c r="DI31" s="117">
        <v>476577.8</v>
      </c>
      <c r="DJ31" s="118">
        <v>30637.9</v>
      </c>
      <c r="DK31" s="5">
        <v>223328.2</v>
      </c>
      <c r="DL31" s="5">
        <v>16380.3</v>
      </c>
      <c r="DM31" s="5">
        <f t="shared" si="103"/>
        <v>522422.9</v>
      </c>
      <c r="DN31" s="5">
        <f t="shared" si="103"/>
        <v>12907.2</v>
      </c>
      <c r="DO31" s="5">
        <f t="shared" si="103"/>
        <v>359643.1</v>
      </c>
      <c r="DP31" s="5">
        <f t="shared" si="103"/>
        <v>9374.2000000000007</v>
      </c>
      <c r="DQ31" s="7">
        <f t="shared" si="79"/>
        <v>904347.39999999991</v>
      </c>
      <c r="DR31">
        <v>91549.2</v>
      </c>
      <c r="DS31">
        <v>18694.900000000001</v>
      </c>
      <c r="DT31">
        <v>72854.3</v>
      </c>
      <c r="DU31">
        <v>96539</v>
      </c>
      <c r="DV31">
        <v>18702.599999999999</v>
      </c>
      <c r="DW31">
        <v>77836.399999999994</v>
      </c>
      <c r="DX31" s="5">
        <f t="shared" si="36"/>
        <v>755802.3303957826</v>
      </c>
      <c r="DY31" s="9">
        <f ca="1">+AVERAGE(OFFSET($CE$5,(ROW(DY31)-ROW($DY$5))*4,0):OFFSET($CE$5,(ROW(DY31)-ROW($DY$5))*4+3,0))</f>
        <v>104.36128919525655</v>
      </c>
      <c r="DZ31" s="102">
        <f>+'def-cy1722'!B20</f>
        <v>106.1</v>
      </c>
      <c r="EA31" s="101">
        <f>+'def-cy1131'!B34</f>
        <v>92.6</v>
      </c>
      <c r="EB31" s="5">
        <f t="shared" ca="1" si="37"/>
        <v>724217.12708215136</v>
      </c>
      <c r="EF31" s="90">
        <f t="shared" si="8"/>
        <v>57428.367368022955</v>
      </c>
      <c r="EG31" s="1">
        <f>+'gaku-mk1131'!G34</f>
        <v>56070.8</v>
      </c>
      <c r="EH31" s="5">
        <f t="shared" ca="1" si="38"/>
        <v>10788.972634689606</v>
      </c>
      <c r="EI31" s="7">
        <f ca="1">+EI30+$EH30</f>
        <v>359082.06965014554</v>
      </c>
      <c r="EJ31" s="7">
        <f ca="1">+EJ30+$EH30</f>
        <v>359082.06965014554</v>
      </c>
      <c r="EK31" s="7">
        <f ca="1">+EK30+EH30-(EJ33-EI33)/4</f>
        <v>345016.9138311625</v>
      </c>
      <c r="EL31" s="5">
        <f t="shared" ca="1" si="39"/>
        <v>5864.666666666667</v>
      </c>
      <c r="EM31" s="92">
        <f t="shared" ca="1" si="40"/>
        <v>121.41317040054311</v>
      </c>
      <c r="EN31">
        <f t="shared" ca="1" si="9"/>
        <v>0.59546842830042901</v>
      </c>
      <c r="EO31">
        <f t="shared" ca="1" si="41"/>
        <v>2.3202421082682812E-3</v>
      </c>
      <c r="EQ31" s="6">
        <f>+call!C69</f>
        <v>4.6884666666666703</v>
      </c>
      <c r="ES31" s="7" t="e">
        <f>+fof!#REF!*fof!$B$138/fof!#REF!/10</f>
        <v>#REF!</v>
      </c>
      <c r="ET31" s="7" t="e">
        <f>+fof!#REF!*fof!$C$138/fof!#REF!/10</f>
        <v>#REF!</v>
      </c>
      <c r="EU31" s="7">
        <f ca="1">+AVERAGE(OFFSET(jikasougaku!$BF$287,(ROW(Sheet1_OLD!EU31)-ROW(Sheet1_OLD!$EU$5))*3,0):OFFSET(jikasougaku!$BF$287,(ROW(Sheet1_OLD!EU31)-ROW(Sheet1_OLD!$EU$5))*3+2,0))/1000</f>
        <v>77562.437000000005</v>
      </c>
      <c r="EV31" s="7">
        <f ca="1">+AVERAGE(OFFSET(jikasougaku!$BR$287,(ROW(Sheet1_OLD!EV31)-ROW(Sheet1_OLD!$EV$5))*3,0):OFFSET(jikasougaku!$BR$287,(ROW(Sheet1_OLD!EV31)-ROW(Sheet1_OLD!$EV$5))*3+2,0))/1000</f>
        <v>264446.32733333332</v>
      </c>
      <c r="EW31" s="7" t="e">
        <f ca="1">+AVERAGE(OFFSET(jikasougaku!$BH$287,(ROW(Sheet1_OLD!EW31)-ROW(Sheet1_OLD!EW$5))*3,0):OFFSET(jikasougaku!$BH$287,(ROW(Sheet1_OLD!EW31)-ROW(Sheet1_OLD!EW$5))*3+2,0))/1000</f>
        <v>#DIV/0!</v>
      </c>
      <c r="EX31" s="7" t="e">
        <f ca="1">+AVERAGE(OFFSET(jikasougaku!$BJ$287,(ROW(Sheet1_OLD!EX31)-ROW(Sheet1_OLD!EX$5))*3,0):OFFSET(jikasougaku!$BJ$287,(ROW(Sheet1_OLD!EX31)-ROW(Sheet1_OLD!EX$5))*3+2,0))/1000</f>
        <v>#DIV/0!</v>
      </c>
      <c r="EY31" s="7" t="e">
        <f ca="1">+AVERAGE(OFFSET(jikasougaku!$BL$287,(ROW(Sheet1_OLD!EY31)-ROW(Sheet1_OLD!EY$5))*3,0):OFFSET(jikasougaku!$BL$287,(ROW(Sheet1_OLD!EY31)-ROW(Sheet1_OLD!EY$5))*3+2,0))/1000</f>
        <v>#DIV/0!</v>
      </c>
      <c r="EZ31" s="4">
        <f t="shared" ca="1" si="10"/>
        <v>63902.947115051771</v>
      </c>
      <c r="FA31" s="64">
        <f t="shared" ca="1" si="42"/>
        <v>186883.89033333331</v>
      </c>
      <c r="FB31" s="7" t="e">
        <f t="shared" ca="1" si="11"/>
        <v>#REF!</v>
      </c>
      <c r="FC31" s="7" t="e">
        <f t="shared" ca="1" si="12"/>
        <v>#REF!</v>
      </c>
      <c r="FD31" s="1" t="e">
        <f t="shared" ca="1" si="99"/>
        <v>#REF!</v>
      </c>
      <c r="FE31" s="1" t="e">
        <f t="shared" ca="1" si="99"/>
        <v>#REF!</v>
      </c>
      <c r="FF31" t="e">
        <f t="shared" ca="1" si="43"/>
        <v>#REF!</v>
      </c>
      <c r="FG31" t="e">
        <f t="shared" ca="1" si="43"/>
        <v>#REF!</v>
      </c>
      <c r="FH31" s="83" t="e">
        <f t="shared" ca="1" si="80"/>
        <v>#REF!</v>
      </c>
      <c r="FI31" s="83" t="e">
        <f t="shared" ca="1" si="80"/>
        <v>#REF!</v>
      </c>
      <c r="FK31" s="7">
        <f>+kshotoku1631!$E35*kshotoku1722!$E$9/kshotoku1631!$E$65</f>
        <v>175950.06171808956</v>
      </c>
      <c r="FL31" s="72">
        <f t="shared" ca="1" si="44"/>
        <v>0.24710429314619134</v>
      </c>
      <c r="FM31">
        <f t="shared" ca="1" si="81"/>
        <v>1.3381914505486823E-2</v>
      </c>
      <c r="FO31" s="73">
        <f t="shared" ca="1" si="14"/>
        <v>121.41317040054311</v>
      </c>
      <c r="FP31" s="72">
        <f ca="1">+AVERAGE(OFFSET(Maikin30!$F$20,ROUNDDOWN((ROW(FP31)-ROW(FP$5))/4,0),MOD(ROW(FP31)-ROW(FP$5),4)*3):OFFSET(Maikin30!$F$20,ROUNDDOWN((ROW(FP31)-ROW(FP$5))/4,0),MOD(ROW(FP31)-ROW(FP$5),4)*3+2))</f>
        <v>116.43333333333334</v>
      </c>
      <c r="FQ31" s="5">
        <f ca="1">+AVERAGE(OFFSET(Rocho!$J$66,(ROW(FQ31)-ROW($FQ$5))*3,0):OFFSET(Rocho!$J$66,(ROW(FQ31)-ROW($FQ$5))*3+2,0))</f>
        <v>5864.666666666667</v>
      </c>
      <c r="FR31" s="72" t="e">
        <f t="shared" ca="1" si="45"/>
        <v>#DIV/0!</v>
      </c>
      <c r="FS31" t="e">
        <f t="shared" ca="1" si="82"/>
        <v>#DIV/0!</v>
      </c>
      <c r="FT31" s="72"/>
      <c r="FU31" s="87" t="s">
        <v>250</v>
      </c>
      <c r="FV31" s="78">
        <f ca="1">+AVERAGE(OFFSET(Rocho!$E$6,(ROW(FV31)-ROW($FV$5))*3,0):OFFSET(Rocho!$E$6,(ROW(FV31)-ROW($FV$5))*3+2,0))/10000</f>
        <v>9024.3333333333321</v>
      </c>
      <c r="FW31" s="82">
        <f>+Rocho!AA32</f>
        <v>0</v>
      </c>
      <c r="FX31" t="e">
        <f t="shared" si="83"/>
        <v>#DIV/0!</v>
      </c>
      <c r="FZ31" s="94">
        <f t="shared" si="15"/>
        <v>180795.7049707062</v>
      </c>
      <c r="GA31" s="5">
        <f t="shared" si="46"/>
        <v>57428.367368022955</v>
      </c>
      <c r="GB31" s="7">
        <f>+('gaku-mk1131'!C34-'gaku-mk1131'!D34)*('gaku-mk1722'!$C$8-'gaku-mk1722'!$D$8)/('gaku-mk1131'!$C$64-'gaku-mk1131'!$D$64)</f>
        <v>2807.2354450173184</v>
      </c>
      <c r="GC31" s="5">
        <f t="shared" si="47"/>
        <v>12042.616655104441</v>
      </c>
      <c r="GD31" s="5">
        <f t="shared" si="48"/>
        <v>16181.590353458538</v>
      </c>
      <c r="GE31" s="90">
        <f>+'gaku-mk1131'!H34+('gaku-mk1722'!$H$8-'gaku-mk1131'!$H$64)</f>
        <v>2212.5</v>
      </c>
      <c r="GF31" s="7">
        <f>+'gaku-mk1131'!W34*'gaku-mk1722'!$W$8/'gaku-mk1131'!$W$64</f>
        <v>75649.522619529875</v>
      </c>
      <c r="GG31" s="7">
        <f>+'gaku-mk1131'!M34*'gaku-mk1722'!$M$8/'gaku-mk1131'!$M$64</f>
        <v>37056.271804552292</v>
      </c>
      <c r="GH31" s="7">
        <f>+'gaku-mk1131'!N34*'gaku-mk1722'!$N$8/'gaku-mk1131'!$N$64</f>
        <v>22582.399274979231</v>
      </c>
      <c r="GI31" s="5">
        <f t="shared" si="49"/>
        <v>46235.319780221442</v>
      </c>
      <c r="GJ31" s="7">
        <f>+('gaku-jk1131'!C34-'gaku-jk1131'!D34)*('gaku-jk1722'!$C$8-'gaku-jk1722'!$D$8)/('gaku-jk1131'!$C$64-'gaku-jk1131'!$D$64)</f>
        <v>2840.7508001945221</v>
      </c>
      <c r="GK31" s="5">
        <f t="shared" si="50"/>
        <v>3180.901771120155</v>
      </c>
      <c r="GL31" s="5">
        <f t="shared" si="51"/>
        <v>19552.665657237656</v>
      </c>
      <c r="GM31" s="90">
        <f>+'gaku-jk1131'!H34+('gaku-jk1722'!$H$8-'gaku-jk1131'!$H$64)</f>
        <v>2751.5</v>
      </c>
      <c r="GN31" s="7">
        <f>+'gaku-jk1131'!Z34*'gaku-jk1722'!$Z$8/'gaku-jk1131'!$Z$64</f>
        <v>81849.769921036306</v>
      </c>
      <c r="GO31" s="7">
        <f>+'gaku-jk1131'!M34*'gaku-jk1722'!$M$8/'gaku-jk1131'!$M$64</f>
        <v>24042.270746272436</v>
      </c>
      <c r="GP31" s="7">
        <f>+'gaku-jk1131'!N34*'gaku-jk1722'!$N$8/'gaku-jk1131'!$N$64</f>
        <v>26711.982355801731</v>
      </c>
      <c r="GQ31" s="9">
        <f t="shared" ca="1" si="16"/>
        <v>124.67897111913358</v>
      </c>
      <c r="GR31" s="7">
        <f t="shared" ca="1" si="17"/>
        <v>98.035714285714292</v>
      </c>
      <c r="GS31" s="9">
        <f t="shared" ca="1" si="18"/>
        <v>378.87714061272584</v>
      </c>
      <c r="GT31" s="9">
        <f t="shared" ca="1" si="19"/>
        <v>83.367453294001962</v>
      </c>
      <c r="GU31" s="7">
        <f t="shared" ca="1" si="20"/>
        <v>130.77854113655641</v>
      </c>
      <c r="GV31" s="7">
        <f t="shared" ca="1" si="20"/>
        <v>93.68786692759295</v>
      </c>
      <c r="GW31" s="7">
        <f t="shared" ca="1" si="20"/>
        <v>161.57812215132176</v>
      </c>
      <c r="GX31" s="7">
        <f t="shared" ca="1" si="20"/>
        <v>99.722154471544712</v>
      </c>
      <c r="GZ31">
        <f ca="1">+OFFSET('def-cy1131'!$C$8,ROUNDDOWN((ROW(Sheet1_OLD!HC31)-ROW(Sheet1_OLD!HC$5))/4,0),0)</f>
        <v>90</v>
      </c>
      <c r="HC31">
        <f ca="1">+OFFSET('def-cy1131'!$H$8,ROUNDDOWN((ROW(Sheet1_OLD!HC31)-ROW(Sheet1_OLD!HC$5))/4,0),0)</f>
        <v>137.30000000000001</v>
      </c>
      <c r="HD31">
        <f ca="1">+OFFSET('def-cy1131'!$W$8,ROUNDDOWN((ROW(Sheet1_OLD!HC31)-ROW(Sheet1_OLD!HC$5))/4,0),0)</f>
        <v>90.5</v>
      </c>
      <c r="HE31">
        <f ca="1">+OFFSET('def-cy1131'!$M$8,ROUNDDOWN((ROW(Sheet1_OLD!HC31)-ROW(Sheet1_OLD!HC$5))/4,0),0)</f>
        <v>135.1</v>
      </c>
      <c r="HF31">
        <f ca="1">+OFFSET('def-cy1131'!$N$8,ROUNDDOWN((ROW(Sheet1_OLD!HC31)-ROW(Sheet1_OLD!HC$5))/4,0),0)</f>
        <v>122.2</v>
      </c>
      <c r="HG31" s="9">
        <f t="shared" ca="1" si="96"/>
        <v>126.38068592057763</v>
      </c>
      <c r="HH31" s="9">
        <f t="shared" ca="1" si="96"/>
        <v>97.708928571428572</v>
      </c>
      <c r="HI31" s="9">
        <f t="shared" ca="1" si="96"/>
        <v>390.70950510604871</v>
      </c>
      <c r="HJ31" s="9">
        <f t="shared" ca="1" si="96"/>
        <v>83.761160275319554</v>
      </c>
      <c r="HK31" s="9">
        <f t="shared" ca="1" si="96"/>
        <v>142.20856658184903</v>
      </c>
      <c r="HL31" s="9">
        <f t="shared" ca="1" si="96"/>
        <v>95.137181996086113</v>
      </c>
      <c r="HM31" s="9">
        <f t="shared" ca="1" si="96"/>
        <v>185.97629899726525</v>
      </c>
      <c r="HN31" s="9">
        <f t="shared" ca="1" si="96"/>
        <v>146.7270325203252</v>
      </c>
      <c r="HO31">
        <f t="shared" ca="1" si="101"/>
        <v>1.200941560747988E-3</v>
      </c>
      <c r="HP31">
        <f t="shared" ca="1" si="101"/>
        <v>3.3523420786115446E-4</v>
      </c>
      <c r="HQ31">
        <f t="shared" ca="1" si="101"/>
        <v>1.9846450795839663E-3</v>
      </c>
      <c r="HR31">
        <f t="shared" ca="1" si="101"/>
        <v>4.0308974197845356E-3</v>
      </c>
      <c r="HS31">
        <f t="shared" ca="1" si="101"/>
        <v>-2.6237285997453849E-3</v>
      </c>
      <c r="HT31">
        <f t="shared" ca="1" si="101"/>
        <v>6.3115416155730131E-3</v>
      </c>
      <c r="HU31">
        <f t="shared" ca="1" si="101"/>
        <v>-5.7767540715634863E-3</v>
      </c>
      <c r="HV31">
        <f t="shared" ca="1" si="53"/>
        <v>-6.8528580095774108E-3</v>
      </c>
      <c r="HW31">
        <f t="shared" ca="1" si="84"/>
        <v>-1.3900807973356256E-3</v>
      </c>
      <c r="HX31" s="5">
        <f t="shared" ca="1" si="85"/>
        <v>146651.47339384881</v>
      </c>
      <c r="HY31" s="1" t="e">
        <f t="shared" ca="1" si="54"/>
        <v>#DIV/0!</v>
      </c>
      <c r="HZ31" t="e">
        <f t="shared" ca="1" si="86"/>
        <v>#DIV/0!</v>
      </c>
      <c r="IA31" s="5">
        <f t="shared" si="55"/>
        <v>180795.7049707062</v>
      </c>
      <c r="IB31">
        <f t="shared" ca="1" si="56"/>
        <v>123.28256974627132</v>
      </c>
      <c r="ID31" s="112">
        <v>109.38478204189525</v>
      </c>
      <c r="IE31" s="112">
        <v>108.88058597493075</v>
      </c>
      <c r="IF31">
        <f t="shared" si="57"/>
        <v>98.820110193349237</v>
      </c>
      <c r="IG31">
        <f t="shared" si="87"/>
        <v>-5.3579581102133891E-3</v>
      </c>
      <c r="IH31" s="112">
        <v>0.47131317988636723</v>
      </c>
      <c r="II31">
        <f t="shared" si="88"/>
        <v>-1.2739563353396851E-4</v>
      </c>
      <c r="IK31">
        <f>+util!B29</f>
        <v>113.133333333333</v>
      </c>
      <c r="IL31">
        <f t="shared" si="89"/>
        <v>-1.6365064231236782E-2</v>
      </c>
      <c r="IM31">
        <f t="shared" si="90"/>
        <v>-9.8190385387420687E-3</v>
      </c>
      <c r="IO31" s="5">
        <f t="shared" si="58"/>
        <v>95143.130594120244</v>
      </c>
      <c r="IP31" s="1">
        <f t="shared" si="59"/>
        <v>3.3709762178705196</v>
      </c>
      <c r="IQ31" s="5">
        <f t="shared" ca="1" si="60"/>
        <v>77174.843767399521</v>
      </c>
      <c r="IR31" s="1" t="e">
        <f t="shared" ca="1" si="61"/>
        <v>#DIV/0!</v>
      </c>
      <c r="IS31" t="e">
        <f t="shared" ca="1" si="91"/>
        <v>#DIV/0!</v>
      </c>
    </row>
    <row r="32" spans="1:253" x14ac:dyDescent="0.15">
      <c r="A32" t="s">
        <v>271</v>
      </c>
      <c r="B32" s="7">
        <f>+'gaku-mk1131'!B35*'gaku-mk1722'!$B$8/'gaku-mk1131'!$B$64</f>
        <v>353940.12995589833</v>
      </c>
      <c r="C32" s="7">
        <f>+'kgaku-mk1131'!B36*'kgaku-mk1722'!B$9/'kgaku-mk1131'!B$65</f>
        <v>183520.90518131395</v>
      </c>
      <c r="D32" s="7">
        <f>+'kgaku-mk1131'!C36*'kgaku-mk1722'!C$9/'kgaku-mk1131'!C$65</f>
        <v>817.84133125122003</v>
      </c>
      <c r="E32" s="7">
        <f>+'kgaku-mk1131'!D36*'kgaku-mk1722'!D$9/'kgaku-mk1131'!D$65</f>
        <v>216.35492647058823</v>
      </c>
      <c r="F32" s="7">
        <f>+'kgaku-mk1131'!F36*'kgaku-mk1722'!F$9/'kgaku-mk1131'!F$65</f>
        <v>12280.571585688785</v>
      </c>
      <c r="G32" s="7">
        <f>+'kgaku-mk1131'!G36*'kgaku-mk1722'!G$9/'kgaku-mk1131'!G$65</f>
        <v>16598.974991792271</v>
      </c>
      <c r="H32" s="7">
        <f>+'kgaku-mk1131'!H36*'kgaku-mk1722'!H$9/'kgaku-mk1131'!H$65</f>
        <v>59463.2439055953</v>
      </c>
      <c r="I32" s="7">
        <f>+'kgaku-mk1131'!I36*'kgaku-mk1722'!I$9/'kgaku-mk1131'!I$65</f>
        <v>94476.246757233457</v>
      </c>
      <c r="J32" s="7">
        <f>+'gaku-mk1131'!F35*'gaku-mk1722'!$F$8/'gaku-mk1131'!$F$64</f>
        <v>16764.13089621082</v>
      </c>
      <c r="K32" s="7">
        <f>+'gaku-mk1131'!G35*'gaku-mk1722'!$G$8/'gaku-mk1131'!$G$64</f>
        <v>58116.330342710324</v>
      </c>
      <c r="L32" s="7">
        <f>+'gaku-jk1131'!B35*'gaku-jk1722'!$B$8/'gaku-jk1131'!$B$64</f>
        <v>329229.7396922292</v>
      </c>
      <c r="M32" s="7">
        <f>+'kgaku-jk1131'!B36*'kgaku-jk1722'!$B$9/'kgaku-jk1131'!$B$65</f>
        <v>187594.40043025021</v>
      </c>
      <c r="N32" s="7">
        <f>+'kgaku-jk1131'!C36*'kgaku-jk1722'!C$9/'kgaku-jk1131'!C$65</f>
        <v>1152.1570645378474</v>
      </c>
      <c r="O32" s="7">
        <f>+'kgaku-jk1131'!D36*'kgaku-jk1722'!D$9/'kgaku-jk1131'!D$65</f>
        <v>240.06631348191453</v>
      </c>
      <c r="P32" s="7">
        <f>+'kgaku-jk1131'!F36*'kgaku-jk1722'!F$9/'kgaku-jk1131'!F$65</f>
        <v>3274.1368682602542</v>
      </c>
      <c r="Q32" s="7">
        <f>+'kgaku-jk1131'!G36*'kgaku-jk1722'!G$9/'kgaku-jk1131'!G$65</f>
        <v>16302.754004009987</v>
      </c>
      <c r="R32" s="7">
        <f>+'kgaku-jk1131'!H36*'kgaku-jk1722'!H$9/'kgaku-jk1131'!H$65</f>
        <v>67189.420235217956</v>
      </c>
      <c r="S32" s="7">
        <f>+'kgaku-jk1131'!I36*'kgaku-jk1722'!I$9/'kgaku-jk1131'!I$65</f>
        <v>114797.69430994162</v>
      </c>
      <c r="T32" s="7">
        <f>+'gaku-jk1131'!F35*'gaku-jk1722'!$F$8/'gaku-jk1131'!$F$64</f>
        <v>20215.739139515103</v>
      </c>
      <c r="U32" s="7">
        <f>+'gaku-jk1131'!G35*'gaku-jk1722'!$G$8/'gaku-jk1131'!$G$64</f>
        <v>47017.908314740693</v>
      </c>
      <c r="V32" s="8">
        <f t="shared" si="105"/>
        <v>107.50551584032746</v>
      </c>
      <c r="W32" s="8">
        <f t="shared" si="105"/>
        <v>97.828562451974236</v>
      </c>
      <c r="X32" s="8">
        <f t="shared" si="105"/>
        <v>70.983493173239538</v>
      </c>
      <c r="Y32" s="8">
        <f t="shared" si="105"/>
        <v>90.122984492319191</v>
      </c>
      <c r="Z32" s="8">
        <f t="shared" si="105"/>
        <v>375.07813753107371</v>
      </c>
      <c r="AA32" s="8">
        <f t="shared" si="104"/>
        <v>101.81699967814899</v>
      </c>
      <c r="AB32" s="8">
        <f t="shared" si="104"/>
        <v>88.500903412211755</v>
      </c>
      <c r="AC32" s="8">
        <f t="shared" si="104"/>
        <v>82.298035100040934</v>
      </c>
      <c r="AD32" s="8">
        <f t="shared" si="104"/>
        <v>82.926133843122614</v>
      </c>
      <c r="AE32" s="8">
        <f t="shared" si="104"/>
        <v>123.60466984978602</v>
      </c>
      <c r="AF32" s="11">
        <f t="shared" ca="1" si="1"/>
        <v>98.144642857142856</v>
      </c>
      <c r="AG32" s="11">
        <f t="shared" ca="1" si="1"/>
        <v>73.680964153275639</v>
      </c>
      <c r="AH32" s="11">
        <f t="shared" ca="1" si="1"/>
        <v>91.013091641490433</v>
      </c>
      <c r="AI32" s="11">
        <f t="shared" ca="1" si="1"/>
        <v>378.87714061272584</v>
      </c>
      <c r="AJ32" s="11">
        <f t="shared" ca="1" si="1"/>
        <v>101.50029211295033</v>
      </c>
      <c r="AK32" s="11">
        <f t="shared" ca="1" si="1"/>
        <v>89.793465346534646</v>
      </c>
      <c r="AL32" s="11">
        <f t="shared" ca="1" si="1"/>
        <v>81.746887966804977</v>
      </c>
      <c r="AM32" s="11">
        <f t="shared" ca="1" si="1"/>
        <v>83.367453294001962</v>
      </c>
      <c r="AN32" s="11">
        <f t="shared" ca="1" si="1"/>
        <v>124.67897111913358</v>
      </c>
      <c r="AO32" s="9">
        <f ca="1">+OFFSET('kdef-cy1131'!B$9,ROUNDDOWN((ROW(Sheet1_OLD!AO32)-ROW(Sheet1_OLD!AO$5))/4,0),0)</f>
        <v>90.1</v>
      </c>
      <c r="AP32" s="9">
        <f ca="1">+OFFSET('kdef-cy1131'!C$9,ROUNDDOWN((ROW(Sheet1_OLD!AP32)-ROW(Sheet1_OLD!AP$5))/4,0),0)</f>
        <v>89.1</v>
      </c>
      <c r="AQ32" s="9">
        <f ca="1">+OFFSET('kdef-cy1131'!D$9,ROUNDDOWN((ROW(Sheet1_OLD!AQ32)-ROW(Sheet1_OLD!AQ$5))/4,0),0)</f>
        <v>88</v>
      </c>
      <c r="AR32" s="9">
        <f ca="1">+OFFSET('kdef-cy1131'!F$9,ROUNDDOWN((ROW(Sheet1_OLD!AR32)-ROW(Sheet1_OLD!AR$5))/4,0),0)</f>
        <v>156.9</v>
      </c>
      <c r="AS32" s="9">
        <f ca="1">+OFFSET('kdef-cy1131'!G$9,ROUNDDOWN((ROW(Sheet1_OLD!AS32)-ROW(Sheet1_OLD!AS$5))/4,0),0)</f>
        <v>91.6</v>
      </c>
      <c r="AT32" s="9">
        <f ca="1">+OFFSET('kdef-cy1131'!H$9,ROUNDDOWN((ROW(Sheet1_OLD!AT32)-ROW(Sheet1_OLD!AT$5))/4,0),0)</f>
        <v>93.4</v>
      </c>
      <c r="AU32" s="9">
        <f ca="1">+OFFSET('kdef-cy1131'!I$9,ROUNDDOWN((ROW(Sheet1_OLD!AU32)-ROW(Sheet1_OLD!AU$5))/4,0),0)</f>
        <v>79.2</v>
      </c>
      <c r="AV32" s="9">
        <f ca="1">+OFFSET('def-cy1131'!$F$8,ROUNDDOWN((ROW(Sheet1_OLD!AV32)-ROW(Sheet1_OLD!AV$5))/4,0),0)</f>
        <v>84.7</v>
      </c>
      <c r="AW32" s="9">
        <f ca="1">+OFFSET('def-cy1131'!$G$8,ROUNDDOWN((ROW(Sheet1_OLD!AW32)-ROW(Sheet1_OLD!AW$5))/4,0),0)</f>
        <v>109.9</v>
      </c>
      <c r="AX32" s="9">
        <f t="shared" ca="1" si="94"/>
        <v>97.708928571428572</v>
      </c>
      <c r="AY32" s="9">
        <f t="shared" ca="1" si="94"/>
        <v>102.54140914709518</v>
      </c>
      <c r="AZ32" s="9">
        <f t="shared" ca="1" si="94"/>
        <v>90.702819738167179</v>
      </c>
      <c r="BA32" s="9">
        <f t="shared" ca="1" si="94"/>
        <v>390.70950510604871</v>
      </c>
      <c r="BB32" s="9">
        <f t="shared" ca="1" si="94"/>
        <v>100.39221032132423</v>
      </c>
      <c r="BC32" s="9">
        <f t="shared" ca="1" si="94"/>
        <v>90.562574257425737</v>
      </c>
      <c r="BD32" s="9">
        <f t="shared" ca="1" si="94"/>
        <v>80.198651452282164</v>
      </c>
      <c r="BE32" s="9">
        <f t="shared" ca="1" si="94"/>
        <v>83.761160275319554</v>
      </c>
      <c r="BF32" s="9">
        <f t="shared" ca="1" si="94"/>
        <v>126.38068592057763</v>
      </c>
      <c r="BG32">
        <f t="shared" ca="1" si="62"/>
        <v>4.7280196776136395E-4</v>
      </c>
      <c r="BH32">
        <f t="shared" ca="1" si="63"/>
        <v>-4.0058704748135434E-4</v>
      </c>
      <c r="BI32">
        <f t="shared" ca="1" si="102"/>
        <v>-1.060714340260803E-3</v>
      </c>
      <c r="BJ32">
        <f t="shared" ca="1" si="102"/>
        <v>1.9000097726024172E-3</v>
      </c>
      <c r="BK32">
        <f t="shared" ca="1" si="102"/>
        <v>-1.9498599587891051E-4</v>
      </c>
      <c r="BL32" s="13">
        <f t="shared" ca="1" si="65"/>
        <v>7.1652435674271335E-4</v>
      </c>
      <c r="BM32">
        <f t="shared" ca="1" si="66"/>
        <v>1.2646085070364745E-2</v>
      </c>
      <c r="BN32">
        <f t="shared" ca="1" si="22"/>
        <v>1.9280888320455509E-2</v>
      </c>
      <c r="BO32" s="13">
        <f t="shared" ca="1" si="23"/>
        <v>3.1926973390820255E-2</v>
      </c>
      <c r="BP32">
        <f t="shared" ca="1" si="67"/>
        <v>1.1337251848218828E-2</v>
      </c>
      <c r="BQ32">
        <f t="shared" ca="1" si="68"/>
        <v>4.1756780791506447E-3</v>
      </c>
      <c r="BR32">
        <f t="shared" ca="1" si="69"/>
        <v>6.3664590470729485E-3</v>
      </c>
      <c r="BS32" s="13">
        <f t="shared" ca="1" si="70"/>
        <v>2.1879388974442422E-2</v>
      </c>
      <c r="BT32" s="5">
        <f t="shared" si="24"/>
        <v>47017.908314740693</v>
      </c>
      <c r="BU32" s="5">
        <f t="shared" ca="1" si="25"/>
        <v>201251.6347091042</v>
      </c>
      <c r="BV32" s="5">
        <f t="shared" ca="1" si="26"/>
        <v>20465.240852366682</v>
      </c>
      <c r="BW32" s="5">
        <f t="shared" ca="1" si="71"/>
        <v>65773.912054755128</v>
      </c>
      <c r="BX32" s="5">
        <f t="shared" si="27"/>
        <v>58116.330342710324</v>
      </c>
      <c r="BY32" s="5">
        <f t="shared" si="28"/>
        <v>171139.95205940164</v>
      </c>
      <c r="BZ32" s="5">
        <f t="shared" si="29"/>
        <v>29044.702481899607</v>
      </c>
      <c r="CA32" s="5">
        <f t="shared" si="30"/>
        <v>87161.032824609923</v>
      </c>
      <c r="CB32" s="9">
        <f t="shared" si="97"/>
        <v>123.60466984978602</v>
      </c>
      <c r="CC32" s="9">
        <f t="shared" ca="1" si="97"/>
        <v>85.037794752213074</v>
      </c>
      <c r="CD32" s="9">
        <f t="shared" ca="1" si="97"/>
        <v>141.92211414184632</v>
      </c>
      <c r="CE32" s="9">
        <f t="shared" ca="1" si="97"/>
        <v>132.51611482687932</v>
      </c>
      <c r="CF32" s="5"/>
      <c r="CG32" s="5">
        <f t="shared" si="31"/>
        <v>85.922908888045839</v>
      </c>
      <c r="CH32" s="5">
        <f t="shared" ca="1" si="72"/>
        <v>85.037794752213074</v>
      </c>
      <c r="CI32" s="5">
        <f t="shared" si="32"/>
        <v>123.64774710724549</v>
      </c>
      <c r="CJ32" s="5">
        <f t="shared" ca="1" si="73"/>
        <v>141.92211414184632</v>
      </c>
      <c r="CK32" s="5">
        <f t="shared" si="74"/>
        <v>123.61902116498051</v>
      </c>
      <c r="CL32" s="5">
        <f t="shared" ca="1" si="75"/>
        <v>132.51611482687932</v>
      </c>
      <c r="CM32" s="5"/>
      <c r="CN32" s="1" t="e">
        <f t="shared" si="4"/>
        <v>#DIV/0!</v>
      </c>
      <c r="CO32" s="1" t="e">
        <f t="shared" si="98"/>
        <v>#DIV/0!</v>
      </c>
      <c r="CP32" s="1" t="e">
        <f t="shared" ca="1" si="98"/>
        <v>#DIV/0!</v>
      </c>
      <c r="CQ32" s="1" t="e">
        <f t="shared" ca="1" si="98"/>
        <v>#DIV/0!</v>
      </c>
      <c r="CR32" s="1" t="e">
        <f t="shared" ca="1" si="98"/>
        <v>#DIV/0!</v>
      </c>
      <c r="CS32" s="83" t="e">
        <f t="shared" si="76"/>
        <v>#DIV/0!</v>
      </c>
      <c r="CT32" s="83" t="e">
        <f t="shared" si="76"/>
        <v>#DIV/0!</v>
      </c>
      <c r="CU32" s="83" t="e">
        <f t="shared" ca="1" si="33"/>
        <v>#DIV/0!</v>
      </c>
      <c r="CV32" s="83" t="e">
        <f t="shared" ca="1" si="33"/>
        <v>#DIV/0!</v>
      </c>
      <c r="CW32" s="83" t="e">
        <f t="shared" ca="1" si="33"/>
        <v>#DIV/0!</v>
      </c>
      <c r="CX32" s="83">
        <f t="shared" si="77"/>
        <v>-1.1922560899685541E-3</v>
      </c>
      <c r="CY32" s="83">
        <f t="shared" si="100"/>
        <v>-4.8762425704917756E-3</v>
      </c>
      <c r="CZ32" s="83">
        <f t="shared" ca="1" si="100"/>
        <v>-3.3333102498054495E-4</v>
      </c>
      <c r="DA32" s="83">
        <f t="shared" ca="1" si="100"/>
        <v>-2.7718085799157046E-3</v>
      </c>
      <c r="DB32" s="83">
        <f t="shared" ca="1" si="100"/>
        <v>-4.1853916089518092E-3</v>
      </c>
      <c r="DC32" s="5"/>
      <c r="DD32" s="86">
        <f t="shared" si="78"/>
        <v>2007</v>
      </c>
      <c r="DE32" s="117">
        <v>556534.19999999995</v>
      </c>
      <c r="DF32" s="117">
        <v>13368.3</v>
      </c>
      <c r="DG32" s="5">
        <v>368767.1</v>
      </c>
      <c r="DH32" s="5">
        <v>9641.6</v>
      </c>
      <c r="DI32" s="117">
        <v>492146.6</v>
      </c>
      <c r="DJ32" s="118">
        <v>32401.8</v>
      </c>
      <c r="DK32" s="5">
        <v>220938.3</v>
      </c>
      <c r="DL32" s="5">
        <v>16562.3</v>
      </c>
      <c r="DM32" s="5">
        <f t="shared" si="103"/>
        <v>538380.5</v>
      </c>
      <c r="DN32" s="5">
        <f t="shared" si="103"/>
        <v>13064</v>
      </c>
      <c r="DO32" s="5">
        <f t="shared" si="103"/>
        <v>366114.6</v>
      </c>
      <c r="DP32" s="5">
        <f t="shared" si="103"/>
        <v>9547</v>
      </c>
      <c r="DQ32" s="7">
        <f t="shared" si="79"/>
        <v>927106.1</v>
      </c>
      <c r="DR32">
        <v>93480.9</v>
      </c>
      <c r="DS32">
        <v>17207</v>
      </c>
      <c r="DT32">
        <v>76273.899999999994</v>
      </c>
      <c r="DU32">
        <v>97549</v>
      </c>
      <c r="DV32">
        <v>17314.900000000001</v>
      </c>
      <c r="DW32">
        <v>80234</v>
      </c>
      <c r="DX32" s="5">
        <f t="shared" si="36"/>
        <v>774822.76269511646</v>
      </c>
      <c r="DY32" s="9">
        <f ca="1">+AVERAGE(OFFSET($CE$5,(ROW(DY32)-ROW($DY$5))*4,0):OFFSET($CE$5,(ROW(DY32)-ROW($DY$5))*4+3,0))</f>
        <v>103.17745192290317</v>
      </c>
      <c r="DZ32" s="102">
        <f>+'def-cy1722'!B21</f>
        <v>105.3</v>
      </c>
      <c r="EA32" s="101">
        <f>+'def-cy1131'!B35</f>
        <v>92</v>
      </c>
      <c r="EB32" s="5">
        <f t="shared" ca="1" si="37"/>
        <v>750961.32755253906</v>
      </c>
      <c r="EF32" s="90">
        <f t="shared" si="8"/>
        <v>58116.330342710324</v>
      </c>
      <c r="EG32" s="1">
        <f>+'gaku-mk1131'!G35</f>
        <v>56742.5</v>
      </c>
      <c r="EH32" s="5">
        <f t="shared" ca="1" si="38"/>
        <v>10964.011889918862</v>
      </c>
      <c r="EI32" s="7">
        <f ca="1">+EI31+$EH31</f>
        <v>369871.04228483513</v>
      </c>
      <c r="EJ32" s="7">
        <f ca="1">+EJ31+$EH31</f>
        <v>369871.04228483513</v>
      </c>
      <c r="EK32" s="7">
        <f ca="1">+EK31+EH31-(EJ33-EI33)/4</f>
        <v>348773.30855636048</v>
      </c>
      <c r="EL32" s="5">
        <f t="shared" ca="1" si="39"/>
        <v>5867.666666666667</v>
      </c>
      <c r="EM32" s="92">
        <f t="shared" ca="1" si="40"/>
        <v>121.06558044806518</v>
      </c>
      <c r="EN32">
        <f t="shared" ca="1" si="9"/>
        <v>0.59873186624038521</v>
      </c>
      <c r="EO32">
        <f t="shared" ca="1" si="41"/>
        <v>5.4654919757555886E-3</v>
      </c>
      <c r="EQ32" s="6">
        <f>+call!C70</f>
        <v>4.2521000000000004</v>
      </c>
      <c r="ES32" s="7" t="e">
        <f>+fof!#REF!*fof!$B$138/fof!#REF!/10</f>
        <v>#REF!</v>
      </c>
      <c r="ET32" s="7" t="e">
        <f>+fof!#REF!*fof!$C$138/fof!#REF!/10</f>
        <v>#REF!</v>
      </c>
      <c r="EU32" s="7">
        <f ca="1">+AVERAGE(OFFSET(jikasougaku!$BF$287,(ROW(Sheet1_OLD!EU32)-ROW(Sheet1_OLD!$EU$5))*3,0):OFFSET(jikasougaku!$BF$287,(ROW(Sheet1_OLD!EU32)-ROW(Sheet1_OLD!$EU$5))*3+2,0))/1000</f>
        <v>76416.804333333333</v>
      </c>
      <c r="EV32" s="7">
        <f ca="1">+AVERAGE(OFFSET(jikasougaku!$BR$287,(ROW(Sheet1_OLD!EV32)-ROW(Sheet1_OLD!$EV$5))*3,0):OFFSET(jikasougaku!$BR$287,(ROW(Sheet1_OLD!EV32)-ROW(Sheet1_OLD!$EV$5))*3+2,0))/1000</f>
        <v>265015.88666666666</v>
      </c>
      <c r="EW32" s="7" t="e">
        <f ca="1">+AVERAGE(OFFSET(jikasougaku!$BH$287,(ROW(Sheet1_OLD!EW32)-ROW(Sheet1_OLD!EW$5))*3,0):OFFSET(jikasougaku!$BH$287,(ROW(Sheet1_OLD!EW32)-ROW(Sheet1_OLD!EW$5))*3+2,0))/1000</f>
        <v>#DIV/0!</v>
      </c>
      <c r="EX32" s="7" t="e">
        <f ca="1">+AVERAGE(OFFSET(jikasougaku!$BJ$287,(ROW(Sheet1_OLD!EX32)-ROW(Sheet1_OLD!EX$5))*3,0):OFFSET(jikasougaku!$BJ$287,(ROW(Sheet1_OLD!EX32)-ROW(Sheet1_OLD!EX$5))*3+2,0))/1000</f>
        <v>#DIV/0!</v>
      </c>
      <c r="EY32" s="7" t="e">
        <f ca="1">+AVERAGE(OFFSET(jikasougaku!$BL$287,(ROW(Sheet1_OLD!EY32)-ROW(Sheet1_OLD!EY$5))*3,0):OFFSET(jikasougaku!$BL$287,(ROW(Sheet1_OLD!EY32)-ROW(Sheet1_OLD!EY$5))*3+2,0))/1000</f>
        <v>#DIV/0!</v>
      </c>
      <c r="EZ32" s="4">
        <f t="shared" ca="1" si="10"/>
        <v>62959.07136097669</v>
      </c>
      <c r="FA32" s="64">
        <f t="shared" ca="1" si="42"/>
        <v>188599.08233333332</v>
      </c>
      <c r="FB32" s="7" t="e">
        <f t="shared" ca="1" si="11"/>
        <v>#REF!</v>
      </c>
      <c r="FC32" s="7" t="e">
        <f t="shared" ca="1" si="12"/>
        <v>#REF!</v>
      </c>
      <c r="FD32" s="1" t="e">
        <f t="shared" ca="1" si="99"/>
        <v>#REF!</v>
      </c>
      <c r="FE32" s="1" t="e">
        <f t="shared" ca="1" si="99"/>
        <v>#REF!</v>
      </c>
      <c r="FF32" t="e">
        <f t="shared" ca="1" si="43"/>
        <v>#REF!</v>
      </c>
      <c r="FG32" t="e">
        <f t="shared" ca="1" si="43"/>
        <v>#REF!</v>
      </c>
      <c r="FH32" s="83" t="e">
        <f t="shared" ca="1" si="80"/>
        <v>#REF!</v>
      </c>
      <c r="FI32" s="83" t="e">
        <f t="shared" ca="1" si="80"/>
        <v>#REF!</v>
      </c>
      <c r="FK32" s="7">
        <f>+kshotoku1631!$E36*kshotoku1722!$E$9/kshotoku1631!$E$65</f>
        <v>176902.78893702451</v>
      </c>
      <c r="FL32" s="72">
        <f t="shared" ca="1" si="44"/>
        <v>0.24902821574565609</v>
      </c>
      <c r="FM32">
        <f t="shared" ca="1" si="81"/>
        <v>7.7557193242744583E-3</v>
      </c>
      <c r="FO32" s="73">
        <f t="shared" ca="1" si="14"/>
        <v>121.06558044806518</v>
      </c>
      <c r="FP32" s="72">
        <f ca="1">+AVERAGE(OFFSET(Maikin30!$F$20,ROUNDDOWN((ROW(FP32)-ROW(FP$5))/4,0),MOD(ROW(FP32)-ROW(FP$5),4)*3):OFFSET(Maikin30!$F$20,ROUNDDOWN((ROW(FP32)-ROW(FP$5))/4,0),MOD(ROW(FP32)-ROW(FP$5),4)*3+2))</f>
        <v>116.10000000000001</v>
      </c>
      <c r="FQ32" s="5">
        <f ca="1">+AVERAGE(OFFSET(Rocho!$J$66,(ROW(FQ32)-ROW($FQ$5))*3,0):OFFSET(Rocho!$J$66,(ROW(FQ32)-ROW($FQ$5))*3+2,0))</f>
        <v>5867.666666666667</v>
      </c>
      <c r="FR32" s="72" t="e">
        <f t="shared" ca="1" si="45"/>
        <v>#DIV/0!</v>
      </c>
      <c r="FS32" t="e">
        <f t="shared" ca="1" si="82"/>
        <v>#DIV/0!</v>
      </c>
      <c r="FT32" s="72"/>
      <c r="FU32" s="87" t="s">
        <v>251</v>
      </c>
      <c r="FV32" s="78">
        <f ca="1">+AVERAGE(OFFSET(Rocho!$E$6,(ROW(FV32)-ROW($FV$5))*3,0):OFFSET(Rocho!$E$6,(ROW(FV32)-ROW($FV$5))*3+2,0))/10000</f>
        <v>9041.3333333333321</v>
      </c>
      <c r="FW32" s="82">
        <f>+Rocho!AA33</f>
        <v>0</v>
      </c>
      <c r="FX32" t="e">
        <f t="shared" si="83"/>
        <v>#DIV/0!</v>
      </c>
      <c r="FZ32" s="94">
        <f t="shared" si="15"/>
        <v>183189.89997106421</v>
      </c>
      <c r="GA32" s="5">
        <f t="shared" si="46"/>
        <v>58116.330342710324</v>
      </c>
      <c r="GB32" s="7">
        <f>+('gaku-mk1131'!C35-'gaku-mk1131'!D35)*('gaku-mk1722'!$C$8-'gaku-mk1722'!$D$8)/('gaku-mk1131'!$C$64-'gaku-mk1131'!$D$64)</f>
        <v>2843.4807877609696</v>
      </c>
      <c r="GC32" s="5">
        <f t="shared" si="47"/>
        <v>12280.571585688785</v>
      </c>
      <c r="GD32" s="5">
        <f t="shared" si="48"/>
        <v>16764.13089621082</v>
      </c>
      <c r="GE32" s="90">
        <f>+'gaku-mk1131'!H35+('gaku-mk1722'!$H$8-'gaku-mk1131'!$H$64)</f>
        <v>1971.3000000000002</v>
      </c>
      <c r="GF32" s="7">
        <f>+'gaku-mk1131'!W35*'gaku-mk1722'!$W$8/'gaku-mk1131'!$W$64</f>
        <v>77187.813686948779</v>
      </c>
      <c r="GG32" s="7">
        <f>+'gaku-mk1131'!M35*'gaku-mk1722'!$M$8/'gaku-mk1131'!$M$64</f>
        <v>38158.250155016205</v>
      </c>
      <c r="GH32" s="7">
        <f>+'gaku-mk1131'!N35*'gaku-mk1722'!$N$8/'gaku-mk1131'!$N$64</f>
        <v>24131.977483271658</v>
      </c>
      <c r="GI32" s="5">
        <f t="shared" si="49"/>
        <v>47017.908314740693</v>
      </c>
      <c r="GJ32" s="7">
        <f>+('gaku-jk1131'!C35-'gaku-jk1131'!D35)*('gaku-jk1722'!$C$8-'gaku-jk1722'!$D$8)/('gaku-jk1131'!$C$64-'gaku-jk1131'!$D$64)</f>
        <v>2872.7643643897877</v>
      </c>
      <c r="GK32" s="5">
        <f t="shared" si="50"/>
        <v>3274.1368682602542</v>
      </c>
      <c r="GL32" s="5">
        <f t="shared" si="51"/>
        <v>20215.739139515103</v>
      </c>
      <c r="GM32" s="90">
        <f>+'gaku-jk1131'!H35+('gaku-jk1722'!$H$8-'gaku-jk1131'!$H$64)</f>
        <v>2760</v>
      </c>
      <c r="GN32" s="7">
        <f>+'gaku-jk1131'!Z35*'gaku-jk1722'!$Z$8/'gaku-jk1131'!$Z$64</f>
        <v>82421.786642529987</v>
      </c>
      <c r="GO32" s="7">
        <f>+'gaku-jk1131'!M35*'gaku-jk1722'!$M$8/'gaku-jk1131'!$M$64</f>
        <v>24013.097814930508</v>
      </c>
      <c r="GP32" s="7">
        <f>+'gaku-jk1131'!N35*'gaku-jk1722'!$N$8/'gaku-jk1131'!$N$64</f>
        <v>26643.01228072256</v>
      </c>
      <c r="GQ32" s="9">
        <f t="shared" ca="1" si="16"/>
        <v>124.67897111913358</v>
      </c>
      <c r="GR32" s="7">
        <f t="shared" ca="1" si="17"/>
        <v>98.035714285714292</v>
      </c>
      <c r="GS32" s="9">
        <f t="shared" ca="1" si="18"/>
        <v>378.87714061272584</v>
      </c>
      <c r="GT32" s="9">
        <f t="shared" ca="1" si="19"/>
        <v>83.367453294001962</v>
      </c>
      <c r="GU32" s="7">
        <f t="shared" ca="1" si="20"/>
        <v>130.77854113655641</v>
      </c>
      <c r="GV32" s="7">
        <f t="shared" ca="1" si="20"/>
        <v>93.68786692759295</v>
      </c>
      <c r="GW32" s="7">
        <f t="shared" ca="1" si="20"/>
        <v>161.57812215132176</v>
      </c>
      <c r="GX32" s="7">
        <f t="shared" ca="1" si="20"/>
        <v>99.722154471544712</v>
      </c>
      <c r="GZ32">
        <f ca="1">+OFFSET('def-cy1131'!$C$8,ROUNDDOWN((ROW(Sheet1_OLD!HC32)-ROW(Sheet1_OLD!HC$5))/4,0),0)</f>
        <v>90</v>
      </c>
      <c r="HC32">
        <f ca="1">+OFFSET('def-cy1131'!$H$8,ROUNDDOWN((ROW(Sheet1_OLD!HC32)-ROW(Sheet1_OLD!HC$5))/4,0),0)</f>
        <v>137.30000000000001</v>
      </c>
      <c r="HD32">
        <f ca="1">+OFFSET('def-cy1131'!$W$8,ROUNDDOWN((ROW(Sheet1_OLD!HC32)-ROW(Sheet1_OLD!HC$5))/4,0),0)</f>
        <v>90.5</v>
      </c>
      <c r="HE32">
        <f ca="1">+OFFSET('def-cy1131'!$M$8,ROUNDDOWN((ROW(Sheet1_OLD!HC32)-ROW(Sheet1_OLD!HC$5))/4,0),0)</f>
        <v>135.1</v>
      </c>
      <c r="HF32">
        <f ca="1">+OFFSET('def-cy1131'!$N$8,ROUNDDOWN((ROW(Sheet1_OLD!HC32)-ROW(Sheet1_OLD!HC$5))/4,0),0)</f>
        <v>122.2</v>
      </c>
      <c r="HG32" s="9">
        <f t="shared" ca="1" si="96"/>
        <v>126.38068592057763</v>
      </c>
      <c r="HH32" s="9">
        <f t="shared" ca="1" si="96"/>
        <v>97.708928571428572</v>
      </c>
      <c r="HI32" s="9">
        <f t="shared" ca="1" si="96"/>
        <v>390.70950510604871</v>
      </c>
      <c r="HJ32" s="9">
        <f t="shared" ca="1" si="96"/>
        <v>83.761160275319554</v>
      </c>
      <c r="HK32" s="9">
        <f t="shared" ca="1" si="96"/>
        <v>142.20856658184903</v>
      </c>
      <c r="HL32" s="9">
        <f t="shared" ca="1" si="96"/>
        <v>95.137181996086113</v>
      </c>
      <c r="HM32" s="9">
        <f t="shared" ca="1" si="96"/>
        <v>185.97629899726525</v>
      </c>
      <c r="HN32" s="9">
        <f t="shared" ca="1" si="96"/>
        <v>146.7270325203252</v>
      </c>
      <c r="HO32">
        <f t="shared" ca="1" si="101"/>
        <v>5.5778595010356202E-3</v>
      </c>
      <c r="HP32">
        <f t="shared" ca="1" si="101"/>
        <v>1.7640937500775381E-4</v>
      </c>
      <c r="HQ32">
        <f t="shared" ca="1" si="101"/>
        <v>2.054408419154581E-3</v>
      </c>
      <c r="HR32">
        <f t="shared" ca="1" si="101"/>
        <v>3.1322594363332517E-3</v>
      </c>
      <c r="HS32">
        <f t="shared" ca="1" si="101"/>
        <v>6.8170749106402661E-5</v>
      </c>
      <c r="HT32">
        <f t="shared" ca="1" si="101"/>
        <v>3.0691095425444182E-3</v>
      </c>
      <c r="HU32">
        <f t="shared" ca="1" si="101"/>
        <v>-3.0597859949511977E-4</v>
      </c>
      <c r="HV32">
        <f t="shared" ca="1" si="53"/>
        <v>5.7072147543394758E-4</v>
      </c>
      <c r="HW32">
        <f t="shared" ca="1" si="84"/>
        <v>1.4342959899120853E-2</v>
      </c>
      <c r="HX32" s="5">
        <f t="shared" ca="1" si="85"/>
        <v>148754.88959588378</v>
      </c>
      <c r="HY32" s="1" t="e">
        <f t="shared" ca="1" si="54"/>
        <v>#DIV/0!</v>
      </c>
      <c r="HZ32" t="e">
        <f t="shared" ca="1" si="86"/>
        <v>#DIV/0!</v>
      </c>
      <c r="IA32" s="5">
        <f t="shared" si="55"/>
        <v>183189.89997106421</v>
      </c>
      <c r="IB32">
        <f t="shared" ca="1" si="56"/>
        <v>123.14882587639882</v>
      </c>
      <c r="ID32" s="112">
        <v>109.6795812481316</v>
      </c>
      <c r="IE32" s="112">
        <v>109.27637668290795</v>
      </c>
      <c r="IF32">
        <f t="shared" si="57"/>
        <v>99.05829031376561</v>
      </c>
      <c r="IG32">
        <f t="shared" si="87"/>
        <v>2.4073394047327522E-3</v>
      </c>
      <c r="IH32" s="112">
        <v>0.47302644562126284</v>
      </c>
      <c r="II32">
        <f t="shared" si="88"/>
        <v>3.6284988331666823E-3</v>
      </c>
      <c r="IK32">
        <f>+util!B30</f>
        <v>111.26666666666701</v>
      </c>
      <c r="IL32">
        <f t="shared" si="89"/>
        <v>-1.6637341572385205E-2</v>
      </c>
      <c r="IM32">
        <f t="shared" si="90"/>
        <v>-9.9824049434311234E-3</v>
      </c>
      <c r="IO32" s="5">
        <f t="shared" si="58"/>
        <v>96028.867146454286</v>
      </c>
      <c r="IP32" s="1">
        <f t="shared" si="59"/>
        <v>3.306243787702718</v>
      </c>
      <c r="IQ32" s="5">
        <f t="shared" ca="1" si="60"/>
        <v>77977.89906891674</v>
      </c>
      <c r="IR32" s="1" t="e">
        <f t="shared" ca="1" si="61"/>
        <v>#DIV/0!</v>
      </c>
      <c r="IS32" t="e">
        <f t="shared" ca="1" si="91"/>
        <v>#DIV/0!</v>
      </c>
    </row>
    <row r="33" spans="1:253" x14ac:dyDescent="0.15">
      <c r="A33" t="s">
        <v>272</v>
      </c>
      <c r="B33" s="7">
        <f>+'gaku-mk1131'!B36*'gaku-mk1722'!$B$8/'gaku-mk1131'!$B$64</f>
        <v>352866.82661876408</v>
      </c>
      <c r="C33" s="7">
        <f>+'kgaku-mk1131'!B37*'kgaku-mk1722'!B$9/'kgaku-mk1131'!B$65</f>
        <v>185999.25398825403</v>
      </c>
      <c r="D33" s="7">
        <f>+'kgaku-mk1131'!C37*'kgaku-mk1722'!C$9/'kgaku-mk1131'!C$65</f>
        <v>898.64084715986723</v>
      </c>
      <c r="E33" s="7">
        <f>+'kgaku-mk1131'!D37*'kgaku-mk1722'!D$9/'kgaku-mk1131'!D$65</f>
        <v>200.19275735294119</v>
      </c>
      <c r="F33" s="7">
        <f>+'kgaku-mk1131'!F37*'kgaku-mk1722'!F$9/'kgaku-mk1131'!F$65</f>
        <v>12925.542584242095</v>
      </c>
      <c r="G33" s="7">
        <f>+'kgaku-mk1131'!G37*'kgaku-mk1722'!G$9/'kgaku-mk1131'!G$65</f>
        <v>16710.371921603739</v>
      </c>
      <c r="H33" s="7">
        <f>+'kgaku-mk1131'!H37*'kgaku-mk1722'!H$9/'kgaku-mk1131'!H$65</f>
        <v>58723.849847707992</v>
      </c>
      <c r="I33" s="7">
        <f>+'kgaku-mk1131'!I37*'kgaku-mk1722'!I$9/'kgaku-mk1131'!I$65</f>
        <v>96886.772624491205</v>
      </c>
      <c r="J33" s="7">
        <f>+'gaku-mk1131'!F36*'gaku-mk1722'!$F$8/'gaku-mk1131'!$F$64</f>
        <v>17205.097431308688</v>
      </c>
      <c r="K33" s="7">
        <f>+'gaku-mk1131'!G36*'gaku-mk1722'!$G$8/'gaku-mk1131'!$G$64</f>
        <v>57482.957849712453</v>
      </c>
      <c r="L33" s="7">
        <f>+'gaku-jk1131'!B36*'gaku-jk1722'!$B$8/'gaku-jk1131'!$B$64</f>
        <v>328993.59756086516</v>
      </c>
      <c r="M33" s="7">
        <f>+'kgaku-jk1131'!B37*'kgaku-jk1722'!$B$9/'kgaku-jk1131'!$B$65</f>
        <v>190196.14409349603</v>
      </c>
      <c r="N33" s="7">
        <f>+'kgaku-jk1131'!C37*'kgaku-jk1722'!C$9/'kgaku-jk1131'!C$65</f>
        <v>1308.4215318521369</v>
      </c>
      <c r="O33" s="7">
        <f>+'kgaku-jk1131'!D37*'kgaku-jk1722'!D$9/'kgaku-jk1131'!D$65</f>
        <v>220.89934234563393</v>
      </c>
      <c r="P33" s="7">
        <f>+'kgaku-jk1131'!F37*'kgaku-jk1722'!F$9/'kgaku-jk1131'!F$65</f>
        <v>3469.1209890628256</v>
      </c>
      <c r="Q33" s="7">
        <f>+'kgaku-jk1131'!G37*'kgaku-jk1722'!G$9/'kgaku-jk1131'!G$65</f>
        <v>16364.761633574592</v>
      </c>
      <c r="R33" s="7">
        <f>+'kgaku-jk1131'!H37*'kgaku-jk1722'!H$9/'kgaku-jk1131'!H$65</f>
        <v>66842.429643520722</v>
      </c>
      <c r="S33" s="7">
        <f>+'kgaku-jk1131'!I37*'kgaku-jk1722'!I$9/'kgaku-jk1131'!I$65</f>
        <v>117221.72646895554</v>
      </c>
      <c r="T33" s="7">
        <f>+'gaku-jk1131'!F36*'gaku-jk1722'!$F$8/'gaku-jk1131'!$F$64</f>
        <v>20613.541387992958</v>
      </c>
      <c r="U33" s="7">
        <f>+'gaku-jk1131'!G36*'gaku-jk1722'!$G$8/'gaku-jk1131'!$G$64</f>
        <v>46637.543550329268</v>
      </c>
      <c r="V33" s="8">
        <f t="shared" si="105"/>
        <v>107.25644183804587</v>
      </c>
      <c r="W33" s="8">
        <f t="shared" si="105"/>
        <v>97.79338843842234</v>
      </c>
      <c r="X33" s="8">
        <f t="shared" si="105"/>
        <v>68.681294619769488</v>
      </c>
      <c r="Y33" s="8">
        <f t="shared" si="105"/>
        <v>90.626235111060751</v>
      </c>
      <c r="Z33" s="8">
        <f t="shared" si="105"/>
        <v>372.58840567950034</v>
      </c>
      <c r="AA33" s="8">
        <f t="shared" si="104"/>
        <v>102.11191764211267</v>
      </c>
      <c r="AB33" s="8">
        <f t="shared" si="104"/>
        <v>87.854152161867603</v>
      </c>
      <c r="AC33" s="8">
        <f t="shared" si="104"/>
        <v>82.652572644159306</v>
      </c>
      <c r="AD33" s="8">
        <f t="shared" si="104"/>
        <v>83.465024798360787</v>
      </c>
      <c r="AE33" s="8">
        <f t="shared" si="104"/>
        <v>123.2546859756438</v>
      </c>
      <c r="AF33" s="11">
        <f t="shared" ca="1" si="1"/>
        <v>98.362499999999983</v>
      </c>
      <c r="AG33" s="11">
        <f t="shared" ca="1" si="1"/>
        <v>65.824969097651419</v>
      </c>
      <c r="AH33" s="11">
        <f t="shared" ca="1" si="1"/>
        <v>90.909667673716015</v>
      </c>
      <c r="AI33" s="11">
        <f t="shared" ref="AI33:AN60" ca="1" si="106">+AR33*AI$61/AR$61</f>
        <v>366.3203456402199</v>
      </c>
      <c r="AJ33" s="11">
        <f t="shared" ca="1" si="106"/>
        <v>102.165141187926</v>
      </c>
      <c r="AK33" s="11">
        <f t="shared" ca="1" si="106"/>
        <v>88.447524752475232</v>
      </c>
      <c r="AL33" s="11">
        <f t="shared" ca="1" si="106"/>
        <v>83.501556016597505</v>
      </c>
      <c r="AM33" s="11">
        <f t="shared" ca="1" si="106"/>
        <v>84.745427728613549</v>
      </c>
      <c r="AN33" s="11">
        <f t="shared" ca="1" si="106"/>
        <v>122.63691335740073</v>
      </c>
      <c r="AO33" s="9">
        <f ca="1">+OFFSET('kdef-cy1131'!B$9,ROUNDDOWN((ROW(Sheet1_OLD!AO33)-ROW(Sheet1_OLD!AO$5))/4,0),0)</f>
        <v>90.3</v>
      </c>
      <c r="AP33" s="9">
        <f ca="1">+OFFSET('kdef-cy1131'!C$9,ROUNDDOWN((ROW(Sheet1_OLD!AP33)-ROW(Sheet1_OLD!AP$5))/4,0),0)</f>
        <v>79.599999999999994</v>
      </c>
      <c r="AQ33" s="9">
        <f ca="1">+OFFSET('kdef-cy1131'!D$9,ROUNDDOWN((ROW(Sheet1_OLD!AQ33)-ROW(Sheet1_OLD!AQ$5))/4,0),0)</f>
        <v>87.9</v>
      </c>
      <c r="AR33" s="9">
        <f ca="1">+OFFSET('kdef-cy1131'!F$9,ROUNDDOWN((ROW(Sheet1_OLD!AR33)-ROW(Sheet1_OLD!AR$5))/4,0),0)</f>
        <v>151.69999999999999</v>
      </c>
      <c r="AS33" s="9">
        <f ca="1">+OFFSET('kdef-cy1131'!G$9,ROUNDDOWN((ROW(Sheet1_OLD!AS33)-ROW(Sheet1_OLD!AS$5))/4,0),0)</f>
        <v>92.2</v>
      </c>
      <c r="AT33" s="9">
        <f ca="1">+OFFSET('kdef-cy1131'!H$9,ROUNDDOWN((ROW(Sheet1_OLD!AT33)-ROW(Sheet1_OLD!AT$5))/4,0),0)</f>
        <v>92</v>
      </c>
      <c r="AU33" s="9">
        <f ca="1">+OFFSET('kdef-cy1131'!I$9,ROUNDDOWN((ROW(Sheet1_OLD!AU33)-ROW(Sheet1_OLD!AU$5))/4,0),0)</f>
        <v>80.900000000000006</v>
      </c>
      <c r="AV33" s="9">
        <f ca="1">+OFFSET('def-cy1131'!$F$8,ROUNDDOWN((ROW(Sheet1_OLD!AV33)-ROW(Sheet1_OLD!AV$5))/4,0),0)</f>
        <v>86.1</v>
      </c>
      <c r="AW33" s="9">
        <f ca="1">+OFFSET('def-cy1131'!$G$8,ROUNDDOWN((ROW(Sheet1_OLD!AW33)-ROW(Sheet1_OLD!AW$5))/4,0),0)</f>
        <v>108.1</v>
      </c>
      <c r="AX33" s="9">
        <f t="shared" ca="1" si="94"/>
        <v>98.144642857142856</v>
      </c>
      <c r="AY33" s="9">
        <f t="shared" ca="1" si="94"/>
        <v>73.680964153275639</v>
      </c>
      <c r="AZ33" s="9">
        <f t="shared" ca="1" si="94"/>
        <v>91.013091641490433</v>
      </c>
      <c r="BA33" s="9">
        <f t="shared" ca="1" si="94"/>
        <v>378.87714061272584</v>
      </c>
      <c r="BB33" s="9">
        <f t="shared" ca="1" si="94"/>
        <v>101.50029211295033</v>
      </c>
      <c r="BC33" s="9">
        <f t="shared" ca="1" si="94"/>
        <v>89.793465346534646</v>
      </c>
      <c r="BD33" s="9">
        <f t="shared" ca="1" si="94"/>
        <v>81.746887966804977</v>
      </c>
      <c r="BE33" s="9">
        <f t="shared" ca="1" si="94"/>
        <v>83.367453294001962</v>
      </c>
      <c r="BF33" s="9">
        <f t="shared" ca="1" si="94"/>
        <v>124.67897111913358</v>
      </c>
      <c r="BG33">
        <f t="shared" ca="1" si="62"/>
        <v>6.7192958827840086E-4</v>
      </c>
      <c r="BH33">
        <f t="shared" ca="1" si="63"/>
        <v>1.0180417425439538E-4</v>
      </c>
      <c r="BI33">
        <f t="shared" ca="1" si="102"/>
        <v>3.6729976550750577E-4</v>
      </c>
      <c r="BJ33">
        <f t="shared" ca="1" si="102"/>
        <v>-1.8183214476621189E-3</v>
      </c>
      <c r="BK33">
        <f t="shared" ca="1" si="102"/>
        <v>1.1564259675437148E-2</v>
      </c>
      <c r="BL33" s="13">
        <f t="shared" ca="1" si="65"/>
        <v>1.0886971755815331E-2</v>
      </c>
      <c r="BM33">
        <f t="shared" ca="1" si="66"/>
        <v>2.5249251836417935E-2</v>
      </c>
      <c r="BN33">
        <f t="shared" ca="1" si="22"/>
        <v>1.1334820182378101E-2</v>
      </c>
      <c r="BO33" s="13">
        <f t="shared" ca="1" si="23"/>
        <v>3.6584072018796036E-2</v>
      </c>
      <c r="BP33">
        <f t="shared" ca="1" si="67"/>
        <v>-5.3964068970919557E-3</v>
      </c>
      <c r="BQ33">
        <f t="shared" ca="1" si="68"/>
        <v>8.406376710664085E-3</v>
      </c>
      <c r="BR33">
        <f t="shared" ca="1" si="69"/>
        <v>3.7737660116833934E-3</v>
      </c>
      <c r="BS33" s="13">
        <f t="shared" ca="1" si="70"/>
        <v>6.7837358252555227E-3</v>
      </c>
      <c r="BT33" s="5">
        <f t="shared" si="24"/>
        <v>46637.543550329268</v>
      </c>
      <c r="BU33" s="5">
        <f t="shared" ca="1" si="25"/>
        <v>203442.65557199388</v>
      </c>
      <c r="BV33" s="5">
        <f t="shared" ca="1" si="26"/>
        <v>21213.942697591669</v>
      </c>
      <c r="BW33" s="5">
        <f t="shared" ca="1" si="71"/>
        <v>66220.10489832818</v>
      </c>
      <c r="BX33" s="5">
        <f t="shared" si="27"/>
        <v>57482.957849712453</v>
      </c>
      <c r="BY33" s="5">
        <f t="shared" si="28"/>
        <v>173019.44248360986</v>
      </c>
      <c r="BZ33" s="5">
        <f t="shared" si="29"/>
        <v>30130.640015550784</v>
      </c>
      <c r="CA33" s="5">
        <f t="shared" si="30"/>
        <v>87613.597865263233</v>
      </c>
      <c r="CB33" s="9">
        <f t="shared" si="97"/>
        <v>123.2546859756438</v>
      </c>
      <c r="CC33" s="9">
        <f t="shared" ca="1" si="97"/>
        <v>85.04580418356862</v>
      </c>
      <c r="CD33" s="9">
        <f t="shared" ca="1" si="97"/>
        <v>142.03224947416962</v>
      </c>
      <c r="CE33" s="9">
        <f t="shared" ca="1" si="97"/>
        <v>132.30664312565165</v>
      </c>
      <c r="CF33" s="5"/>
      <c r="CG33" s="5">
        <f t="shared" si="31"/>
        <v>85.869152545148225</v>
      </c>
      <c r="CH33" s="5">
        <f t="shared" ca="1" si="72"/>
        <v>85.04580418356862</v>
      </c>
      <c r="CI33" s="5">
        <f t="shared" si="32"/>
        <v>125.11340957159733</v>
      </c>
      <c r="CJ33" s="5">
        <f t="shared" ca="1" si="73"/>
        <v>142.03224947416962</v>
      </c>
      <c r="CK33" s="5">
        <f t="shared" si="74"/>
        <v>123.8876452865878</v>
      </c>
      <c r="CL33" s="5">
        <f t="shared" ca="1" si="75"/>
        <v>132.30664312565165</v>
      </c>
      <c r="CM33" s="5"/>
      <c r="CN33" s="1" t="e">
        <f t="shared" si="4"/>
        <v>#DIV/0!</v>
      </c>
      <c r="CO33" s="1" t="e">
        <f t="shared" si="98"/>
        <v>#DIV/0!</v>
      </c>
      <c r="CP33" s="1" t="e">
        <f t="shared" ca="1" si="98"/>
        <v>#DIV/0!</v>
      </c>
      <c r="CQ33" s="1" t="e">
        <f t="shared" ca="1" si="98"/>
        <v>#DIV/0!</v>
      </c>
      <c r="CR33" s="1" t="e">
        <f t="shared" ca="1" si="98"/>
        <v>#DIV/0!</v>
      </c>
      <c r="CS33" s="83" t="e">
        <f t="shared" si="76"/>
        <v>#DIV/0!</v>
      </c>
      <c r="CT33" s="83" t="e">
        <f t="shared" si="76"/>
        <v>#DIV/0!</v>
      </c>
      <c r="CU33" s="83" t="e">
        <f t="shared" ca="1" si="33"/>
        <v>#DIV/0!</v>
      </c>
      <c r="CV33" s="83" t="e">
        <f t="shared" ca="1" si="33"/>
        <v>#DIV/0!</v>
      </c>
      <c r="CW33" s="83" t="e">
        <f t="shared" ca="1" si="33"/>
        <v>#DIV/0!</v>
      </c>
      <c r="CX33" s="83">
        <f t="shared" si="77"/>
        <v>-2.3195366316036193E-3</v>
      </c>
      <c r="CY33" s="83">
        <f t="shared" si="100"/>
        <v>-2.8354939796540845E-3</v>
      </c>
      <c r="CZ33" s="83">
        <f t="shared" ca="1" si="100"/>
        <v>9.4182289316318909E-5</v>
      </c>
      <c r="DA33" s="83">
        <f t="shared" ca="1" si="100"/>
        <v>7.7572562325591075E-4</v>
      </c>
      <c r="DB33" s="83">
        <f t="shared" ca="1" si="100"/>
        <v>-1.5819769156805242E-3</v>
      </c>
      <c r="DC33" s="5"/>
      <c r="DD33" s="86">
        <f t="shared" si="78"/>
        <v>2008</v>
      </c>
      <c r="DE33" s="117">
        <v>569508.1</v>
      </c>
      <c r="DF33" s="117">
        <v>13343.4</v>
      </c>
      <c r="DG33" s="5">
        <v>370968.7</v>
      </c>
      <c r="DH33" s="5">
        <v>9650.6</v>
      </c>
      <c r="DI33" s="117">
        <v>512208.5</v>
      </c>
      <c r="DJ33" s="118">
        <v>34941</v>
      </c>
      <c r="DK33" s="5">
        <v>221089.9</v>
      </c>
      <c r="DL33" s="5">
        <v>17002.3</v>
      </c>
      <c r="DM33" s="5">
        <f t="shared" si="103"/>
        <v>556534.19999999995</v>
      </c>
      <c r="DN33" s="5">
        <f t="shared" si="103"/>
        <v>13368.3</v>
      </c>
      <c r="DO33" s="5">
        <f t="shared" si="103"/>
        <v>368767.1</v>
      </c>
      <c r="DP33" s="5">
        <f t="shared" si="103"/>
        <v>9641.6</v>
      </c>
      <c r="DQ33" s="7">
        <f t="shared" si="79"/>
        <v>948311.2</v>
      </c>
      <c r="DR33">
        <v>91084.7</v>
      </c>
      <c r="DS33">
        <v>16473.2</v>
      </c>
      <c r="DT33">
        <v>74611.5</v>
      </c>
      <c r="DU33">
        <v>96767.4</v>
      </c>
      <c r="DV33">
        <v>16407.3</v>
      </c>
      <c r="DW33">
        <v>80360.100000000006</v>
      </c>
      <c r="DX33" s="5">
        <f t="shared" si="36"/>
        <v>792544.78411771974</v>
      </c>
      <c r="DY33" s="9">
        <f ca="1">+AVERAGE(OFFSET($CE$5,(ROW(DY33)-ROW($DY$5))*4,0):OFFSET($CE$5,(ROW(DY33)-ROW($DY$5))*4+3,0))</f>
        <v>102.43800783699442</v>
      </c>
      <c r="DZ33" s="102">
        <f>+'def-cy1722'!B22</f>
        <v>104.3</v>
      </c>
      <c r="EA33" s="101">
        <f>+'def-cy1131'!B36</f>
        <v>91</v>
      </c>
      <c r="EB33" s="5">
        <f t="shared" ca="1" si="37"/>
        <v>773682.34784384444</v>
      </c>
      <c r="EF33" s="90">
        <f t="shared" si="8"/>
        <v>57482.957849712453</v>
      </c>
      <c r="EG33" s="1">
        <f>+'gaku-mk1131'!G36</f>
        <v>56124.1</v>
      </c>
      <c r="EH33" s="5">
        <f t="shared" ca="1" si="38"/>
        <v>10861.691539388705</v>
      </c>
      <c r="EI33" s="90">
        <f ca="1">+OFFSET($EB$6,(ROW(EI33)-ROW($EI$9))/4,0)</f>
        <v>352704.74253678758</v>
      </c>
      <c r="EJ33" s="7">
        <f ca="1">+EJ32+$EH32</f>
        <v>380835.05417475401</v>
      </c>
      <c r="EK33" s="7">
        <f ca="1">+EK32+EH32-(EJ33-EI33)/4</f>
        <v>352704.74253678776</v>
      </c>
      <c r="EL33" s="5">
        <f t="shared" ca="1" si="39"/>
        <v>5871</v>
      </c>
      <c r="EM33" s="92">
        <f t="shared" ca="1" si="40"/>
        <v>121.16985743380855</v>
      </c>
      <c r="EN33">
        <f t="shared" ca="1" si="9"/>
        <v>0.5953482825921862</v>
      </c>
      <c r="EO33">
        <f t="shared" ca="1" si="41"/>
        <v>-5.6672790476895744E-3</v>
      </c>
      <c r="EQ33" s="6">
        <f>+call!C71</f>
        <v>4.1997999999999998</v>
      </c>
      <c r="ES33" s="7" t="e">
        <f>+fof!#REF!*fof!$B$138/fof!#REF!/10</f>
        <v>#REF!</v>
      </c>
      <c r="ET33" s="7" t="e">
        <f>+fof!#REF!*fof!$C$138/fof!#REF!/10</f>
        <v>#REF!</v>
      </c>
      <c r="EU33" s="7">
        <f ca="1">+AVERAGE(OFFSET(jikasougaku!$BF$287,(ROW(Sheet1_OLD!EU33)-ROW(Sheet1_OLD!$EU$5))*3,0):OFFSET(jikasougaku!$BF$287,(ROW(Sheet1_OLD!EU33)-ROW(Sheet1_OLD!$EU$5))*3+2,0))/1000</f>
        <v>116381.32033333332</v>
      </c>
      <c r="EV33" s="7">
        <f ca="1">+AVERAGE(OFFSET(jikasougaku!$BR$287,(ROW(Sheet1_OLD!EV33)-ROW(Sheet1_OLD!$EV$5))*3,0):OFFSET(jikasougaku!$BR$287,(ROW(Sheet1_OLD!EV33)-ROW(Sheet1_OLD!$EV$5))*3+2,0))/1000</f>
        <v>324398.99266666669</v>
      </c>
      <c r="EW33" s="7" t="e">
        <f ca="1">+AVERAGE(OFFSET(jikasougaku!$BH$287,(ROW(Sheet1_OLD!EW33)-ROW(Sheet1_OLD!EW$5))*3,0):OFFSET(jikasougaku!$BH$287,(ROW(Sheet1_OLD!EW33)-ROW(Sheet1_OLD!EW$5))*3+2,0))/1000</f>
        <v>#DIV/0!</v>
      </c>
      <c r="EX33" s="7" t="e">
        <f ca="1">+AVERAGE(OFFSET(jikasougaku!$BJ$287,(ROW(Sheet1_OLD!EX33)-ROW(Sheet1_OLD!EX$5))*3,0):OFFSET(jikasougaku!$BJ$287,(ROW(Sheet1_OLD!EX33)-ROW(Sheet1_OLD!EX$5))*3+2,0))/1000</f>
        <v>#DIV/0!</v>
      </c>
      <c r="EY33" s="7" t="e">
        <f ca="1">+AVERAGE(OFFSET(jikasougaku!$BL$287,(ROW(Sheet1_OLD!EY33)-ROW(Sheet1_OLD!EY$5))*3,0):OFFSET(jikasougaku!$BL$287,(ROW(Sheet1_OLD!EY33)-ROW(Sheet1_OLD!EY$5))*3+2,0))/1000</f>
        <v>#DIV/0!</v>
      </c>
      <c r="EZ33" s="4">
        <f t="shared" ca="1" si="10"/>
        <v>95885.452367115533</v>
      </c>
      <c r="FA33" s="64">
        <f t="shared" ca="1" si="42"/>
        <v>208017.67233333335</v>
      </c>
      <c r="FB33" s="7" t="e">
        <f t="shared" ca="1" si="11"/>
        <v>#REF!</v>
      </c>
      <c r="FC33" s="7" t="e">
        <f t="shared" ca="1" si="12"/>
        <v>#REF!</v>
      </c>
      <c r="FD33" s="1" t="e">
        <f t="shared" ca="1" si="99"/>
        <v>#REF!</v>
      </c>
      <c r="FE33" s="1" t="e">
        <f t="shared" ca="1" si="99"/>
        <v>#REF!</v>
      </c>
      <c r="FF33" t="e">
        <f t="shared" ca="1" si="43"/>
        <v>#REF!</v>
      </c>
      <c r="FG33" t="e">
        <f t="shared" ca="1" si="43"/>
        <v>#REF!</v>
      </c>
      <c r="FH33" s="83" t="e">
        <f t="shared" ca="1" si="80"/>
        <v>#REF!</v>
      </c>
      <c r="FI33" s="83" t="e">
        <f t="shared" ca="1" si="80"/>
        <v>#REF!</v>
      </c>
      <c r="FK33" s="7">
        <f>+kshotoku1631!$E37*kshotoku1722!$E$9/kshotoku1631!$E$65</f>
        <v>179031.17215765003</v>
      </c>
      <c r="FL33" s="72">
        <f t="shared" ca="1" si="44"/>
        <v>0.25166451152023445</v>
      </c>
      <c r="FM33">
        <f t="shared" ca="1" si="81"/>
        <v>1.0530690755969511E-2</v>
      </c>
      <c r="FO33" s="73">
        <f t="shared" ca="1" si="14"/>
        <v>121.16985743380855</v>
      </c>
      <c r="FP33" s="72">
        <f ca="1">+AVERAGE(OFFSET(Maikin30!$F$20,ROUNDDOWN((ROW(FP33)-ROW(FP$5))/4,0),MOD(ROW(FP33)-ROW(FP$5),4)*3):OFFSET(Maikin30!$F$20,ROUNDDOWN((ROW(FP33)-ROW(FP$5))/4,0),MOD(ROW(FP33)-ROW(FP$5),4)*3+2))</f>
        <v>116.2</v>
      </c>
      <c r="FQ33" s="5">
        <f ca="1">+AVERAGE(OFFSET(Rocho!$J$66,(ROW(FQ33)-ROW($FQ$5))*3,0):OFFSET(Rocho!$J$66,(ROW(FQ33)-ROW($FQ$5))*3+2,0))</f>
        <v>5871</v>
      </c>
      <c r="FR33" s="72" t="e">
        <f t="shared" ca="1" si="45"/>
        <v>#DIV/0!</v>
      </c>
      <c r="FS33" t="e">
        <f t="shared" ca="1" si="82"/>
        <v>#DIV/0!</v>
      </c>
      <c r="FT33" s="72"/>
      <c r="FU33" s="87" t="s">
        <v>252</v>
      </c>
      <c r="FV33" s="78">
        <f ca="1">+AVERAGE(OFFSET(Rocho!$E$6,(ROW(FV33)-ROW($FV$5))*3,0):OFFSET(Rocho!$E$6,(ROW(FV33)-ROW($FV$5))*3+2,0))/10000</f>
        <v>9073</v>
      </c>
      <c r="FW33" s="82">
        <f>+Rocho!AA34</f>
        <v>0</v>
      </c>
      <c r="FX33" t="e">
        <f t="shared" si="83"/>
        <v>#DIV/0!</v>
      </c>
      <c r="FZ33" s="94">
        <f t="shared" si="15"/>
        <v>180246.03569096405</v>
      </c>
      <c r="GA33" s="5">
        <f t="shared" si="46"/>
        <v>57482.957849712453</v>
      </c>
      <c r="GB33" s="7">
        <f>+('gaku-mk1131'!C36-'gaku-mk1131'!D36)*('gaku-mk1722'!$C$8-'gaku-mk1722'!$D$8)/('gaku-mk1131'!$C$64-'gaku-mk1131'!$D$64)</f>
        <v>2850.0184092637896</v>
      </c>
      <c r="GC33" s="5">
        <f t="shared" si="47"/>
        <v>12925.542584242095</v>
      </c>
      <c r="GD33" s="5">
        <f t="shared" si="48"/>
        <v>17205.097431308688</v>
      </c>
      <c r="GE33" s="90">
        <f>+'gaku-mk1131'!H36+('gaku-mk1722'!$H$8-'gaku-mk1131'!$H$64)</f>
        <v>232.10000000000036</v>
      </c>
      <c r="GF33" s="7">
        <f>+'gaku-mk1131'!W36*'gaku-mk1722'!$W$8/'gaku-mk1131'!$W$64</f>
        <v>76266.655084563128</v>
      </c>
      <c r="GG33" s="7">
        <f>+'gaku-mk1131'!M36*'gaku-mk1722'!$M$8/'gaku-mk1131'!$M$64</f>
        <v>37485.67112652686</v>
      </c>
      <c r="GH33" s="7">
        <f>+'gaku-mk1131'!N36*'gaku-mk1722'!$N$8/'gaku-mk1131'!$N$64</f>
        <v>24202.006794652971</v>
      </c>
      <c r="GI33" s="5">
        <f t="shared" si="49"/>
        <v>46637.543550329268</v>
      </c>
      <c r="GJ33" s="7">
        <f>+('gaku-jk1131'!C36-'gaku-jk1131'!D36)*('gaku-jk1722'!$C$8-'gaku-jk1722'!$D$8)/('gaku-jk1131'!$C$64-'gaku-jk1131'!$D$64)</f>
        <v>2876.9925709816093</v>
      </c>
      <c r="GK33" s="5">
        <f t="shared" si="50"/>
        <v>3469.1209890628256</v>
      </c>
      <c r="GL33" s="5">
        <f t="shared" si="51"/>
        <v>20613.541387992958</v>
      </c>
      <c r="GM33" s="90">
        <f>+'gaku-jk1131'!H36+('gaku-jk1722'!$H$8-'gaku-jk1131'!$H$64)</f>
        <v>1151.1000000000001</v>
      </c>
      <c r="GN33" s="7">
        <f>+'gaku-jk1131'!Z36*'gaku-jk1722'!$Z$8/'gaku-jk1131'!$Z$64</f>
        <v>81459.395235945063</v>
      </c>
      <c r="GO33" s="7">
        <f>+'gaku-jk1131'!M36*'gaku-jk1722'!$M$8/'gaku-jk1131'!$M$64</f>
        <v>23876.242445841184</v>
      </c>
      <c r="GP33" s="7">
        <f>+'gaku-jk1131'!N36*'gaku-jk1722'!$N$8/'gaku-jk1131'!$N$64</f>
        <v>26188.065229922551</v>
      </c>
      <c r="GQ33" s="9">
        <f t="shared" ca="1" si="16"/>
        <v>122.63691335740073</v>
      </c>
      <c r="GR33" s="7">
        <f t="shared" ca="1" si="17"/>
        <v>98.362499999999983</v>
      </c>
      <c r="GS33" s="9">
        <f t="shared" ca="1" si="18"/>
        <v>366.3203456402199</v>
      </c>
      <c r="GT33" s="9">
        <f t="shared" ca="1" si="19"/>
        <v>84.745427728613549</v>
      </c>
      <c r="GU33" s="7">
        <f t="shared" ca="1" si="20"/>
        <v>128.20678541136553</v>
      </c>
      <c r="GV33" s="7">
        <f t="shared" ca="1" si="20"/>
        <v>93.791389432485317</v>
      </c>
      <c r="GW33" s="7">
        <f t="shared" ca="1" si="20"/>
        <v>153.80419325432996</v>
      </c>
      <c r="GX33" s="7">
        <f t="shared" ca="1" si="20"/>
        <v>94.580995934959347</v>
      </c>
      <c r="GZ33">
        <f ca="1">+OFFSET('def-cy1131'!$C$8,ROUNDDOWN((ROW(Sheet1_OLD!HC33)-ROW(Sheet1_OLD!HC$5))/4,0),0)</f>
        <v>90.3</v>
      </c>
      <c r="HC33">
        <f ca="1">+OFFSET('def-cy1131'!$H$8,ROUNDDOWN((ROW(Sheet1_OLD!HC33)-ROW(Sheet1_OLD!HC$5))/4,0),0)</f>
        <v>134.6</v>
      </c>
      <c r="HD33">
        <f ca="1">+OFFSET('def-cy1131'!$W$8,ROUNDDOWN((ROW(Sheet1_OLD!HC33)-ROW(Sheet1_OLD!HC$5))/4,0),0)</f>
        <v>90.6</v>
      </c>
      <c r="HE33">
        <f ca="1">+OFFSET('def-cy1131'!$M$8,ROUNDDOWN((ROW(Sheet1_OLD!HC33)-ROW(Sheet1_OLD!HC$5))/4,0),0)</f>
        <v>128.6</v>
      </c>
      <c r="HF33">
        <f ca="1">+OFFSET('def-cy1131'!$N$8,ROUNDDOWN((ROW(Sheet1_OLD!HC33)-ROW(Sheet1_OLD!HC$5))/4,0),0)</f>
        <v>115.9</v>
      </c>
      <c r="HG33" s="9">
        <f t="shared" ca="1" si="96"/>
        <v>124.67897111913358</v>
      </c>
      <c r="HH33" s="9">
        <f t="shared" ca="1" si="96"/>
        <v>98.035714285714292</v>
      </c>
      <c r="HI33" s="9">
        <f t="shared" ca="1" si="96"/>
        <v>378.87714061272584</v>
      </c>
      <c r="HJ33" s="9">
        <f t="shared" ca="1" si="96"/>
        <v>83.367453294001962</v>
      </c>
      <c r="HK33" s="9">
        <f t="shared" ca="1" si="96"/>
        <v>130.77854113655641</v>
      </c>
      <c r="HL33" s="9">
        <f t="shared" ca="1" si="96"/>
        <v>93.68786692759295</v>
      </c>
      <c r="HM33" s="9">
        <f t="shared" ca="1" si="96"/>
        <v>161.57812215132176</v>
      </c>
      <c r="HN33" s="9">
        <f t="shared" ca="1" si="96"/>
        <v>99.722154471544712</v>
      </c>
      <c r="HO33">
        <f t="shared" ca="1" si="101"/>
        <v>-2.5807898606472948E-3</v>
      </c>
      <c r="HP33">
        <f t="shared" ca="1" si="101"/>
        <v>2.2557952186078653E-5</v>
      </c>
      <c r="HQ33">
        <f t="shared" ca="1" si="101"/>
        <v>4.0202846437236957E-3</v>
      </c>
      <c r="HR33">
        <f t="shared" ca="1" si="101"/>
        <v>1.8047744073294856E-3</v>
      </c>
      <c r="HS33">
        <f t="shared" ca="1" si="101"/>
        <v>-1.145050644362341E-2</v>
      </c>
      <c r="HT33">
        <f t="shared" ca="1" si="101"/>
        <v>-4.9067535226557848E-3</v>
      </c>
      <c r="HU33">
        <f t="shared" ca="1" si="101"/>
        <v>-1.2033821137236939E-3</v>
      </c>
      <c r="HV33">
        <f t="shared" ca="1" si="53"/>
        <v>2.4689464031700443E-3</v>
      </c>
      <c r="HW33">
        <f t="shared" ca="1" si="84"/>
        <v>-1.1824868534240881E-2</v>
      </c>
      <c r="HX33" s="5">
        <f t="shared" ca="1" si="85"/>
        <v>146995.88258258693</v>
      </c>
      <c r="HY33" s="1" t="e">
        <f t="shared" ca="1" si="54"/>
        <v>#DIV/0!</v>
      </c>
      <c r="HZ33" t="e">
        <f t="shared" ca="1" si="86"/>
        <v>#DIV/0!</v>
      </c>
      <c r="IA33" s="5">
        <f t="shared" si="55"/>
        <v>180246.03569096405</v>
      </c>
      <c r="IB33">
        <f t="shared" ca="1" si="56"/>
        <v>122.61978534650189</v>
      </c>
      <c r="ID33" s="112">
        <v>109.12888871539491</v>
      </c>
      <c r="IE33" s="112">
        <v>108.75054102386777</v>
      </c>
      <c r="IF33">
        <f t="shared" si="57"/>
        <v>99.111739960291231</v>
      </c>
      <c r="IG33">
        <f t="shared" si="87"/>
        <v>5.3943220120427054E-4</v>
      </c>
      <c r="IH33" s="112">
        <v>0.47075025217189126</v>
      </c>
      <c r="II33">
        <f t="shared" si="88"/>
        <v>-4.8235941151189149E-3</v>
      </c>
      <c r="IK33">
        <f>+util!B31</f>
        <v>112.8</v>
      </c>
      <c r="IL33">
        <f t="shared" si="89"/>
        <v>1.368661650433034E-2</v>
      </c>
      <c r="IM33">
        <f t="shared" si="90"/>
        <v>8.211969902598204E-3</v>
      </c>
      <c r="IO33" s="5">
        <f t="shared" si="58"/>
        <v>92632.437825700821</v>
      </c>
      <c r="IP33" s="1">
        <f t="shared" si="59"/>
        <v>3.0743601124268225</v>
      </c>
      <c r="IQ33" s="5">
        <f t="shared" ca="1" si="60"/>
        <v>75544.446244085237</v>
      </c>
      <c r="IR33" s="1" t="e">
        <f t="shared" ca="1" si="61"/>
        <v>#DIV/0!</v>
      </c>
      <c r="IS33" t="e">
        <f t="shared" ca="1" si="91"/>
        <v>#DIV/0!</v>
      </c>
    </row>
    <row r="34" spans="1:253" x14ac:dyDescent="0.15">
      <c r="A34" t="s">
        <v>273</v>
      </c>
      <c r="B34" s="7">
        <f>+'gaku-mk1131'!B37*'gaku-mk1722'!$B$8/'gaku-mk1131'!$B$64</f>
        <v>359062.02232282603</v>
      </c>
      <c r="C34" s="7">
        <f>+'kgaku-mk1131'!B38*'kgaku-mk1722'!B$9/'kgaku-mk1131'!B$65</f>
        <v>188822.06353595766</v>
      </c>
      <c r="D34" s="7">
        <f>+'kgaku-mk1131'!C38*'kgaku-mk1722'!C$9/'kgaku-mk1131'!C$65</f>
        <v>952.94705446027717</v>
      </c>
      <c r="E34" s="7">
        <f>+'kgaku-mk1131'!D38*'kgaku-mk1722'!D$9/'kgaku-mk1131'!D$65</f>
        <v>202.86992647058821</v>
      </c>
      <c r="F34" s="7">
        <f>+'kgaku-mk1131'!F38*'kgaku-mk1722'!F$9/'kgaku-mk1131'!F$65</f>
        <v>13063.514132706154</v>
      </c>
      <c r="G34" s="7">
        <f>+'kgaku-mk1131'!G38*'kgaku-mk1722'!G$9/'kgaku-mk1131'!G$65</f>
        <v>17219.982604586381</v>
      </c>
      <c r="H34" s="7">
        <f>+'kgaku-mk1131'!H38*'kgaku-mk1722'!H$9/'kgaku-mk1131'!H$65</f>
        <v>59769.074021271837</v>
      </c>
      <c r="I34" s="7">
        <f>+'kgaku-mk1131'!I38*'kgaku-mk1722'!I$9/'kgaku-mk1131'!I$65</f>
        <v>97856.810051343564</v>
      </c>
      <c r="J34" s="7">
        <f>+'gaku-mk1131'!F37*'gaku-mk1722'!$F$8/'gaku-mk1131'!$F$64</f>
        <v>18434.334058408283</v>
      </c>
      <c r="K34" s="7">
        <f>+'gaku-mk1131'!G37*'gaku-mk1722'!$G$8/'gaku-mk1131'!$G$64</f>
        <v>58324.552573995054</v>
      </c>
      <c r="L34" s="7">
        <f>+'gaku-jk1131'!B37*'gaku-jk1722'!$B$8/'gaku-jk1131'!$B$64</f>
        <v>335887.97028231464</v>
      </c>
      <c r="M34" s="7">
        <f>+'kgaku-jk1131'!B38*'kgaku-jk1722'!$B$9/'kgaku-jk1131'!$B$65</f>
        <v>191932.42180102842</v>
      </c>
      <c r="N34" s="7">
        <f>+'kgaku-jk1131'!C38*'kgaku-jk1722'!C$9/'kgaku-jk1131'!C$65</f>
        <v>1472.4683402263474</v>
      </c>
      <c r="O34" s="7">
        <f>+'kgaku-jk1131'!D38*'kgaku-jk1722'!D$9/'kgaku-jk1131'!D$65</f>
        <v>222.91187431494339</v>
      </c>
      <c r="P34" s="7">
        <f>+'kgaku-jk1131'!F38*'kgaku-jk1722'!F$9/'kgaku-jk1131'!F$65</f>
        <v>3523.8533738495125</v>
      </c>
      <c r="Q34" s="7">
        <f>+'kgaku-jk1131'!G38*'kgaku-jk1722'!G$9/'kgaku-jk1131'!G$65</f>
        <v>16815.391337539149</v>
      </c>
      <c r="R34" s="7">
        <f>+'kgaku-jk1131'!H38*'kgaku-jk1722'!H$9/'kgaku-jk1131'!H$65</f>
        <v>67264.627937284429</v>
      </c>
      <c r="S34" s="7">
        <f>+'kgaku-jk1131'!I38*'kgaku-jk1722'!I$9/'kgaku-jk1131'!I$65</f>
        <v>117735.11205804575</v>
      </c>
      <c r="T34" s="7">
        <f>+'gaku-jk1131'!F37*'gaku-jk1722'!$F$8/'gaku-jk1131'!$F$64</f>
        <v>22087.386689347939</v>
      </c>
      <c r="U34" s="7">
        <f>+'gaku-jk1131'!G37*'gaku-jk1722'!$G$8/'gaku-jk1131'!$G$64</f>
        <v>47690.659861959</v>
      </c>
      <c r="V34" s="8">
        <f t="shared" si="105"/>
        <v>106.8993396878827</v>
      </c>
      <c r="W34" s="8">
        <f t="shared" si="105"/>
        <v>98.379451352781246</v>
      </c>
      <c r="X34" s="8">
        <f t="shared" si="105"/>
        <v>64.717660028859456</v>
      </c>
      <c r="Y34" s="8">
        <f t="shared" si="105"/>
        <v>91.009026367057189</v>
      </c>
      <c r="Z34" s="8">
        <f t="shared" si="105"/>
        <v>370.716733836044</v>
      </c>
      <c r="AA34" s="8">
        <f t="shared" si="104"/>
        <v>102.40607702149644</v>
      </c>
      <c r="AB34" s="8">
        <f t="shared" si="104"/>
        <v>88.856618781863745</v>
      </c>
      <c r="AC34" s="8">
        <f t="shared" si="104"/>
        <v>83.116080106245803</v>
      </c>
      <c r="AD34" s="8">
        <f t="shared" si="104"/>
        <v>83.46091059880159</v>
      </c>
      <c r="AE34" s="8">
        <f t="shared" si="104"/>
        <v>122.29764222767297</v>
      </c>
      <c r="AF34" s="11">
        <f t="shared" ref="AF34:AH60" ca="1" si="107">+AO34*AF$61/AO$61</f>
        <v>98.362499999999983</v>
      </c>
      <c r="AG34" s="11">
        <f t="shared" ca="1" si="107"/>
        <v>65.824969097651419</v>
      </c>
      <c r="AH34" s="11">
        <f t="shared" ca="1" si="107"/>
        <v>90.909667673716015</v>
      </c>
      <c r="AI34" s="11">
        <f t="shared" ca="1" si="106"/>
        <v>366.3203456402199</v>
      </c>
      <c r="AJ34" s="11">
        <f t="shared" ca="1" si="106"/>
        <v>102.165141187926</v>
      </c>
      <c r="AK34" s="11">
        <f t="shared" ca="1" si="106"/>
        <v>88.447524752475232</v>
      </c>
      <c r="AL34" s="11">
        <f t="shared" ca="1" si="106"/>
        <v>83.501556016597505</v>
      </c>
      <c r="AM34" s="11">
        <f t="shared" ca="1" si="106"/>
        <v>84.745427728613549</v>
      </c>
      <c r="AN34" s="11">
        <f t="shared" ca="1" si="106"/>
        <v>122.63691335740073</v>
      </c>
      <c r="AO34" s="9">
        <f ca="1">+OFFSET('kdef-cy1131'!B$9,ROUNDDOWN((ROW(Sheet1_OLD!AO34)-ROW(Sheet1_OLD!AO$5))/4,0),0)</f>
        <v>90.3</v>
      </c>
      <c r="AP34" s="9">
        <f ca="1">+OFFSET('kdef-cy1131'!C$9,ROUNDDOWN((ROW(Sheet1_OLD!AP34)-ROW(Sheet1_OLD!AP$5))/4,0),0)</f>
        <v>79.599999999999994</v>
      </c>
      <c r="AQ34" s="9">
        <f ca="1">+OFFSET('kdef-cy1131'!D$9,ROUNDDOWN((ROW(Sheet1_OLD!AQ34)-ROW(Sheet1_OLD!AQ$5))/4,0),0)</f>
        <v>87.9</v>
      </c>
      <c r="AR34" s="9">
        <f ca="1">+OFFSET('kdef-cy1131'!F$9,ROUNDDOWN((ROW(Sheet1_OLD!AR34)-ROW(Sheet1_OLD!AR$5))/4,0),0)</f>
        <v>151.69999999999999</v>
      </c>
      <c r="AS34" s="9">
        <f ca="1">+OFFSET('kdef-cy1131'!G$9,ROUNDDOWN((ROW(Sheet1_OLD!AS34)-ROW(Sheet1_OLD!AS$5))/4,0),0)</f>
        <v>92.2</v>
      </c>
      <c r="AT34" s="9">
        <f ca="1">+OFFSET('kdef-cy1131'!H$9,ROUNDDOWN((ROW(Sheet1_OLD!AT34)-ROW(Sheet1_OLD!AT$5))/4,0),0)</f>
        <v>92</v>
      </c>
      <c r="AU34" s="9">
        <f ca="1">+OFFSET('kdef-cy1131'!I$9,ROUNDDOWN((ROW(Sheet1_OLD!AU34)-ROW(Sheet1_OLD!AU$5))/4,0),0)</f>
        <v>80.900000000000006</v>
      </c>
      <c r="AV34" s="9">
        <f ca="1">+OFFSET('def-cy1131'!$F$8,ROUNDDOWN((ROW(Sheet1_OLD!AV34)-ROW(Sheet1_OLD!AV$5))/4,0),0)</f>
        <v>86.1</v>
      </c>
      <c r="AW34" s="9">
        <f ca="1">+OFFSET('def-cy1131'!$G$8,ROUNDDOWN((ROW(Sheet1_OLD!AW34)-ROW(Sheet1_OLD!AW$5))/4,0),0)</f>
        <v>108.1</v>
      </c>
      <c r="AX34" s="9">
        <f t="shared" ca="1" si="94"/>
        <v>98.144642857142856</v>
      </c>
      <c r="AY34" s="9">
        <f t="shared" ca="1" si="94"/>
        <v>73.680964153275639</v>
      </c>
      <c r="AZ34" s="9">
        <f t="shared" ca="1" si="94"/>
        <v>91.013091641490433</v>
      </c>
      <c r="BA34" s="9">
        <f t="shared" ca="1" si="94"/>
        <v>378.87714061272584</v>
      </c>
      <c r="BB34" s="9">
        <f t="shared" ca="1" si="94"/>
        <v>101.50029211295033</v>
      </c>
      <c r="BC34" s="9">
        <f t="shared" ca="1" si="94"/>
        <v>89.793465346534646</v>
      </c>
      <c r="BD34" s="9">
        <f t="shared" ca="1" si="94"/>
        <v>81.746887966804977</v>
      </c>
      <c r="BE34" s="9">
        <f t="shared" ca="1" si="94"/>
        <v>83.367453294001962</v>
      </c>
      <c r="BF34" s="9">
        <f t="shared" ca="1" si="94"/>
        <v>124.67897111913358</v>
      </c>
      <c r="BG34">
        <f t="shared" ca="1" si="62"/>
        <v>6.9779638574070065E-4</v>
      </c>
      <c r="BH34">
        <f t="shared" ca="1" si="63"/>
        <v>-1.0574316016898475E-5</v>
      </c>
      <c r="BI34">
        <f t="shared" ca="1" si="102"/>
        <v>2.640539921234752E-3</v>
      </c>
      <c r="BJ34">
        <f t="shared" ca="1" si="102"/>
        <v>2.1886022246783579E-3</v>
      </c>
      <c r="BK34">
        <f t="shared" ca="1" si="102"/>
        <v>2.4228165536425159E-3</v>
      </c>
      <c r="BL34" s="13">
        <f t="shared" ca="1" si="65"/>
        <v>7.9391807692794289E-3</v>
      </c>
      <c r="BM34">
        <f t="shared" ca="1" si="66"/>
        <v>6.8373704350022761E-3</v>
      </c>
      <c r="BN34">
        <f t="shared" ca="1" si="22"/>
        <v>4.0513034255936393E-2</v>
      </c>
      <c r="BO34" s="13">
        <f t="shared" ca="1" si="23"/>
        <v>4.7350404690938666E-2</v>
      </c>
      <c r="BP34">
        <f t="shared" ca="1" si="67"/>
        <v>1.4840364176316415E-2</v>
      </c>
      <c r="BQ34">
        <f t="shared" ca="1" si="68"/>
        <v>2.3437850719534247E-3</v>
      </c>
      <c r="BR34">
        <f t="shared" ca="1" si="69"/>
        <v>1.3887479961961404E-2</v>
      </c>
      <c r="BS34" s="13">
        <f t="shared" ca="1" si="70"/>
        <v>3.1071629210231242E-2</v>
      </c>
      <c r="BT34" s="5">
        <f t="shared" si="24"/>
        <v>47690.659861959</v>
      </c>
      <c r="BU34" s="5">
        <f t="shared" ca="1" si="25"/>
        <v>205057.82359076219</v>
      </c>
      <c r="BV34" s="5">
        <f t="shared" ca="1" si="26"/>
        <v>22218.431469413019</v>
      </c>
      <c r="BW34" s="5">
        <f t="shared" ca="1" si="71"/>
        <v>68277.671443991654</v>
      </c>
      <c r="BX34" s="5">
        <f t="shared" si="27"/>
        <v>58324.552573995054</v>
      </c>
      <c r="BY34" s="5">
        <f t="shared" si="28"/>
        <v>175595.94380519146</v>
      </c>
      <c r="BZ34" s="5">
        <f t="shared" si="29"/>
        <v>31497.848191114437</v>
      </c>
      <c r="CA34" s="5">
        <f t="shared" si="30"/>
        <v>89822.400765109487</v>
      </c>
      <c r="CB34" s="9">
        <f t="shared" si="97"/>
        <v>122.29764222767297</v>
      </c>
      <c r="CC34" s="9">
        <f t="shared" ca="1" si="97"/>
        <v>85.632403938721041</v>
      </c>
      <c r="CD34" s="9">
        <f t="shared" ca="1" si="97"/>
        <v>141.76449959789429</v>
      </c>
      <c r="CE34" s="9">
        <f t="shared" ca="1" si="97"/>
        <v>131.55457540579869</v>
      </c>
      <c r="CF34" s="5"/>
      <c r="CG34" s="5">
        <f t="shared" si="31"/>
        <v>86.482846669632877</v>
      </c>
      <c r="CH34" s="5">
        <f t="shared" ca="1" si="72"/>
        <v>85.632403938721041</v>
      </c>
      <c r="CI34" s="5">
        <f t="shared" si="32"/>
        <v>122.98447132349462</v>
      </c>
      <c r="CJ34" s="5">
        <f t="shared" ca="1" si="73"/>
        <v>141.76449959789429</v>
      </c>
      <c r="CK34" s="5">
        <f t="shared" si="74"/>
        <v>122.53761615568079</v>
      </c>
      <c r="CL34" s="5">
        <f t="shared" ca="1" si="75"/>
        <v>131.55457540579869</v>
      </c>
      <c r="CM34" s="5"/>
      <c r="CN34" s="1" t="e">
        <f t="shared" si="4"/>
        <v>#DIV/0!</v>
      </c>
      <c r="CO34" s="1" t="e">
        <f t="shared" si="98"/>
        <v>#DIV/0!</v>
      </c>
      <c r="CP34" s="1" t="e">
        <f t="shared" ca="1" si="98"/>
        <v>#DIV/0!</v>
      </c>
      <c r="CQ34" s="1" t="e">
        <f t="shared" ca="1" si="98"/>
        <v>#DIV/0!</v>
      </c>
      <c r="CR34" s="1" t="e">
        <f t="shared" ca="1" si="98"/>
        <v>#DIV/0!</v>
      </c>
      <c r="CS34" s="83" t="e">
        <f t="shared" si="76"/>
        <v>#DIV/0!</v>
      </c>
      <c r="CT34" s="83" t="e">
        <f t="shared" si="76"/>
        <v>#DIV/0!</v>
      </c>
      <c r="CU34" s="83" t="e">
        <f t="shared" ca="1" si="33"/>
        <v>#DIV/0!</v>
      </c>
      <c r="CV34" s="83" t="e">
        <f t="shared" ca="1" si="33"/>
        <v>#DIV/0!</v>
      </c>
      <c r="CW34" s="83" t="e">
        <f t="shared" ca="1" si="33"/>
        <v>#DIV/0!</v>
      </c>
      <c r="CX34" s="83">
        <f t="shared" si="77"/>
        <v>-3.3349786645522771E-3</v>
      </c>
      <c r="CY34" s="83">
        <f t="shared" si="100"/>
        <v>-7.7950683754178787E-3</v>
      </c>
      <c r="CZ34" s="83">
        <f t="shared" ca="1" si="100"/>
        <v>6.8737781030536937E-3</v>
      </c>
      <c r="DA34" s="83">
        <f t="shared" ca="1" si="100"/>
        <v>-1.8869134801094921E-3</v>
      </c>
      <c r="DB34" s="83">
        <f t="shared" ca="1" si="100"/>
        <v>-5.7004948329617408E-3</v>
      </c>
      <c r="DC34" s="5"/>
      <c r="DD34" s="86">
        <f t="shared" si="78"/>
        <v>2009</v>
      </c>
      <c r="DE34" s="117">
        <v>549253.80000000005</v>
      </c>
      <c r="DF34" s="117">
        <v>13801.1</v>
      </c>
      <c r="DG34" s="5">
        <v>353880.4</v>
      </c>
      <c r="DH34" s="5">
        <v>9363.6</v>
      </c>
      <c r="DI34" s="117">
        <v>482112.6</v>
      </c>
      <c r="DJ34" s="118">
        <v>34071.9</v>
      </c>
      <c r="DK34" s="5">
        <v>203077.6</v>
      </c>
      <c r="DL34" s="5">
        <v>15726.5</v>
      </c>
      <c r="DM34" s="5">
        <f t="shared" si="103"/>
        <v>569508.1</v>
      </c>
      <c r="DN34" s="5">
        <f t="shared" si="103"/>
        <v>13343.4</v>
      </c>
      <c r="DO34" s="5">
        <f t="shared" si="103"/>
        <v>370968.7</v>
      </c>
      <c r="DP34" s="5">
        <f t="shared" si="103"/>
        <v>9650.6</v>
      </c>
      <c r="DQ34" s="7">
        <f t="shared" si="79"/>
        <v>963470.79999999993</v>
      </c>
      <c r="DR34">
        <v>75760.3</v>
      </c>
      <c r="DS34">
        <v>13374.1</v>
      </c>
      <c r="DT34">
        <v>62386.1</v>
      </c>
      <c r="DU34">
        <v>78776.7</v>
      </c>
      <c r="DV34">
        <v>13652</v>
      </c>
      <c r="DW34">
        <v>65124.7</v>
      </c>
      <c r="DX34" s="5">
        <f t="shared" si="36"/>
        <v>805214.31908610452</v>
      </c>
      <c r="DY34" s="9">
        <f ca="1">+AVERAGE(OFFSET($CE$5,(ROW(DY34)-ROW($DY$5))*4,0):OFFSET($CE$5,(ROW(DY34)-ROW($DY$5))*4+3,0))</f>
        <v>98.266325898014941</v>
      </c>
      <c r="DZ34" s="102">
        <f>+'def-cy1722'!B23</f>
        <v>103.7</v>
      </c>
      <c r="EA34" s="101">
        <f>+'def-cy1131'!B37</f>
        <v>90.7</v>
      </c>
      <c r="EB34" s="5">
        <f t="shared" ca="1" si="37"/>
        <v>819420.39831812866</v>
      </c>
      <c r="EF34" s="90">
        <f t="shared" si="8"/>
        <v>58324.552573995054</v>
      </c>
      <c r="EG34" s="1">
        <f>+'gaku-mk1131'!G37</f>
        <v>56945.8</v>
      </c>
      <c r="EH34" s="5">
        <f t="shared" ca="1" si="38"/>
        <v>11083.717991959749</v>
      </c>
      <c r="EI34" s="7">
        <f ca="1">+EI33+$EH33</f>
        <v>363566.43407617632</v>
      </c>
      <c r="EJ34" s="4">
        <f ca="1">+EI33+EH33</f>
        <v>363566.43407617632</v>
      </c>
      <c r="EK34" s="131">
        <f ca="1">+EK33+EH33-(EJ37-EI37)/4</f>
        <v>360209.11195695162</v>
      </c>
      <c r="EL34" s="5">
        <f t="shared" ca="1" si="39"/>
        <v>5892</v>
      </c>
      <c r="EM34" s="92">
        <f t="shared" ca="1" si="40"/>
        <v>121.83027834351661</v>
      </c>
      <c r="EN34">
        <f t="shared" ca="1" si="9"/>
        <v>0.59976795231112967</v>
      </c>
      <c r="EO34">
        <f t="shared" ca="1" si="41"/>
        <v>7.3962510722295777E-3</v>
      </c>
      <c r="EQ34" s="6">
        <f>+call!C72</f>
        <v>3.43916666666667</v>
      </c>
      <c r="ES34" s="7" t="e">
        <f>+fof!#REF!*fof!$B$138/fof!#REF!/10</f>
        <v>#REF!</v>
      </c>
      <c r="ET34" s="7" t="e">
        <f>+fof!#REF!*fof!$C$138/fof!#REF!/10</f>
        <v>#REF!</v>
      </c>
      <c r="EU34" s="7">
        <f ca="1">+AVERAGE(OFFSET(jikasougaku!$BF$287,(ROW(Sheet1_OLD!EU34)-ROW(Sheet1_OLD!$EU$5))*3,0):OFFSET(jikasougaku!$BF$287,(ROW(Sheet1_OLD!EU34)-ROW(Sheet1_OLD!$EU$5))*3+2,0))/1000</f>
        <v>145192.17566666665</v>
      </c>
      <c r="EV34" s="7">
        <f ca="1">+AVERAGE(OFFSET(jikasougaku!$BR$287,(ROW(Sheet1_OLD!EV34)-ROW(Sheet1_OLD!$EV$5))*3,0):OFFSET(jikasougaku!$BR$287,(ROW(Sheet1_OLD!EV34)-ROW(Sheet1_OLD!$EV$5))*3+2,0))/1000</f>
        <v>378206.299</v>
      </c>
      <c r="EW34" s="7" t="e">
        <f ca="1">+AVERAGE(OFFSET(jikasougaku!$BH$287,(ROW(Sheet1_OLD!EW34)-ROW(Sheet1_OLD!EW$5))*3,0):OFFSET(jikasougaku!$BH$287,(ROW(Sheet1_OLD!EW34)-ROW(Sheet1_OLD!EW$5))*3+2,0))/1000</f>
        <v>#DIV/0!</v>
      </c>
      <c r="EX34" s="7" t="e">
        <f ca="1">+AVERAGE(OFFSET(jikasougaku!$BJ$287,(ROW(Sheet1_OLD!EX34)-ROW(Sheet1_OLD!EX$5))*3,0):OFFSET(jikasougaku!$BJ$287,(ROW(Sheet1_OLD!EX34)-ROW(Sheet1_OLD!EX$5))*3+2,0))/1000</f>
        <v>#DIV/0!</v>
      </c>
      <c r="EY34" s="7" t="e">
        <f ca="1">+AVERAGE(OFFSET(jikasougaku!$BL$287,(ROW(Sheet1_OLD!EY34)-ROW(Sheet1_OLD!EY$5))*3,0):OFFSET(jikasougaku!$BL$287,(ROW(Sheet1_OLD!EY34)-ROW(Sheet1_OLD!EY$5))*3+2,0))/1000</f>
        <v>#DIV/0!</v>
      </c>
      <c r="EZ34" s="4">
        <f t="shared" ca="1" si="10"/>
        <v>119622.43944380326</v>
      </c>
      <c r="FA34" s="64">
        <f t="shared" ca="1" si="42"/>
        <v>233014.12333333335</v>
      </c>
      <c r="FB34" s="7" t="e">
        <f t="shared" ca="1" si="11"/>
        <v>#REF!</v>
      </c>
      <c r="FC34" s="7" t="e">
        <f t="shared" ca="1" si="12"/>
        <v>#REF!</v>
      </c>
      <c r="FD34" s="1" t="e">
        <f t="shared" ca="1" si="99"/>
        <v>#REF!</v>
      </c>
      <c r="FE34" s="1" t="e">
        <f t="shared" ca="1" si="99"/>
        <v>#REF!</v>
      </c>
      <c r="FF34" t="e">
        <f t="shared" ca="1" si="43"/>
        <v>#REF!</v>
      </c>
      <c r="FG34" t="e">
        <f t="shared" ca="1" si="43"/>
        <v>#REF!</v>
      </c>
      <c r="FH34" s="83" t="e">
        <f t="shared" ca="1" si="80"/>
        <v>#REF!</v>
      </c>
      <c r="FI34" s="83" t="e">
        <f t="shared" ca="1" si="80"/>
        <v>#REF!</v>
      </c>
      <c r="FK34" s="7">
        <f>+kshotoku1631!$E38*kshotoku1722!$E$9/kshotoku1631!$E$65</f>
        <v>179986.53932269654</v>
      </c>
      <c r="FL34" s="72">
        <f t="shared" ca="1" si="44"/>
        <v>0.25073909387634929</v>
      </c>
      <c r="FM34">
        <f t="shared" ca="1" si="81"/>
        <v>-3.6839651649031089E-3</v>
      </c>
      <c r="FO34" s="73">
        <f t="shared" ca="1" si="14"/>
        <v>121.83027834351661</v>
      </c>
      <c r="FP34" s="72">
        <f ca="1">+AVERAGE(OFFSET(Maikin30!$F$20,ROUNDDOWN((ROW(FP34)-ROW(FP$5))/4,0),MOD(ROW(FP34)-ROW(FP$5),4)*3):OFFSET(Maikin30!$F$20,ROUNDDOWN((ROW(FP34)-ROW(FP$5))/4,0),MOD(ROW(FP34)-ROW(FP$5),4)*3+2))</f>
        <v>116.83333333333333</v>
      </c>
      <c r="FQ34" s="5">
        <f ca="1">+AVERAGE(OFFSET(Rocho!$J$66,(ROW(FQ34)-ROW($FQ$5))*3,0):OFFSET(Rocho!$J$66,(ROW(FQ34)-ROW($FQ$5))*3+2,0))</f>
        <v>5892</v>
      </c>
      <c r="FR34" s="72" t="e">
        <f t="shared" ca="1" si="45"/>
        <v>#DIV/0!</v>
      </c>
      <c r="FS34" t="e">
        <f t="shared" ca="1" si="82"/>
        <v>#DIV/0!</v>
      </c>
      <c r="FT34" s="72"/>
      <c r="FU34" s="87" t="s">
        <v>253</v>
      </c>
      <c r="FV34" s="78">
        <f ca="1">+AVERAGE(OFFSET(Rocho!$E$6,(ROW(FV34)-ROW($FV$5))*3,0):OFFSET(Rocho!$E$6,(ROW(FV34)-ROW($FV$5))*3+2,0))/10000</f>
        <v>9101.3333333333321</v>
      </c>
      <c r="FW34" s="82">
        <f>+Rocho!AA35</f>
        <v>0</v>
      </c>
      <c r="FX34" t="e">
        <f t="shared" si="83"/>
        <v>#DIV/0!</v>
      </c>
      <c r="FZ34" s="94">
        <f t="shared" si="15"/>
        <v>183626.17987756454</v>
      </c>
      <c r="GA34" s="5">
        <f t="shared" si="46"/>
        <v>58324.552573995054</v>
      </c>
      <c r="GB34" s="7">
        <f>+('gaku-mk1131'!C37-'gaku-mk1131'!D37)*('gaku-mk1722'!$C$8-'gaku-mk1722'!$D$8)/('gaku-mk1131'!$C$64-'gaku-mk1131'!$D$64)</f>
        <v>2848.3840038880708</v>
      </c>
      <c r="GC34" s="5">
        <f t="shared" si="47"/>
        <v>13063.514132706154</v>
      </c>
      <c r="GD34" s="5">
        <f t="shared" si="48"/>
        <v>18434.334058408283</v>
      </c>
      <c r="GE34" s="90">
        <f>+'gaku-mk1131'!H37+('gaku-mk1722'!$H$8-'gaku-mk1131'!$H$64)</f>
        <v>3460.6000000000004</v>
      </c>
      <c r="GF34" s="7">
        <f>+'gaku-mk1131'!W37*'gaku-mk1722'!$W$8/'gaku-mk1131'!$W$64</f>
        <v>76856.546978610844</v>
      </c>
      <c r="GG34" s="7">
        <f>+'gaku-mk1131'!M37*'gaku-mk1722'!$M$8/'gaku-mk1131'!$M$64</f>
        <v>36388.703627879273</v>
      </c>
      <c r="GH34" s="7">
        <f>+'gaku-mk1131'!N37*'gaku-mk1722'!$N$8/'gaku-mk1131'!$N$64</f>
        <v>25750.455497923118</v>
      </c>
      <c r="GI34" s="5">
        <f t="shared" si="49"/>
        <v>47690.659861959</v>
      </c>
      <c r="GJ34" s="7">
        <f>+('gaku-jk1131'!C37-'gaku-jk1131'!D37)*('gaku-jk1722'!$C$8-'gaku-jk1722'!$D$8)/('gaku-jk1131'!$C$64-'gaku-jk1131'!$D$64)</f>
        <v>2873.3683939028906</v>
      </c>
      <c r="GK34" s="5">
        <f t="shared" si="50"/>
        <v>3523.8533738495125</v>
      </c>
      <c r="GL34" s="5">
        <f t="shared" si="51"/>
        <v>22087.386689347939</v>
      </c>
      <c r="GM34" s="90">
        <f>+'gaku-jk1131'!H37+('gaku-jk1722'!$H$8-'gaku-jk1131'!$H$64)</f>
        <v>3365.8</v>
      </c>
      <c r="GN34" s="7">
        <f>+'gaku-jk1131'!Z37*'gaku-jk1722'!$Z$8/'gaku-jk1131'!$Z$64</f>
        <v>83010.306840473946</v>
      </c>
      <c r="GO34" s="7">
        <f>+'gaku-jk1131'!M37*'gaku-jk1722'!$M$8/'gaku-jk1131'!$M$64</f>
        <v>23936.904982484539</v>
      </c>
      <c r="GP34" s="7">
        <f>+'gaku-jk1131'!N37*'gaku-jk1722'!$N$8/'gaku-jk1131'!$N$64</f>
        <v>27819.079783183686</v>
      </c>
      <c r="GQ34" s="9">
        <f t="shared" ca="1" si="16"/>
        <v>122.63691335740073</v>
      </c>
      <c r="GR34" s="7">
        <f t="shared" ca="1" si="17"/>
        <v>98.362499999999983</v>
      </c>
      <c r="GS34" s="9">
        <f t="shared" ca="1" si="18"/>
        <v>366.3203456402199</v>
      </c>
      <c r="GT34" s="9">
        <f t="shared" ca="1" si="19"/>
        <v>84.745427728613549</v>
      </c>
      <c r="GU34" s="7">
        <f t="shared" ca="1" si="20"/>
        <v>128.20678541136553</v>
      </c>
      <c r="GV34" s="7">
        <f t="shared" ca="1" si="20"/>
        <v>93.791389432485317</v>
      </c>
      <c r="GW34" s="7">
        <f t="shared" ca="1" si="20"/>
        <v>153.80419325432996</v>
      </c>
      <c r="GX34" s="7">
        <f t="shared" ca="1" si="20"/>
        <v>94.580995934959347</v>
      </c>
      <c r="GZ34">
        <f ca="1">+OFFSET('def-cy1131'!$C$8,ROUNDDOWN((ROW(Sheet1_OLD!HC34)-ROW(Sheet1_OLD!HC$5))/4,0),0)</f>
        <v>90.3</v>
      </c>
      <c r="HC34">
        <f ca="1">+OFFSET('def-cy1131'!$H$8,ROUNDDOWN((ROW(Sheet1_OLD!HC34)-ROW(Sheet1_OLD!HC$5))/4,0),0)</f>
        <v>134.6</v>
      </c>
      <c r="HD34">
        <f ca="1">+OFFSET('def-cy1131'!$W$8,ROUNDDOWN((ROW(Sheet1_OLD!HC34)-ROW(Sheet1_OLD!HC$5))/4,0),0)</f>
        <v>90.6</v>
      </c>
      <c r="HE34">
        <f ca="1">+OFFSET('def-cy1131'!$M$8,ROUNDDOWN((ROW(Sheet1_OLD!HC34)-ROW(Sheet1_OLD!HC$5))/4,0),0)</f>
        <v>128.6</v>
      </c>
      <c r="HF34">
        <f ca="1">+OFFSET('def-cy1131'!$N$8,ROUNDDOWN((ROW(Sheet1_OLD!HC34)-ROW(Sheet1_OLD!HC$5))/4,0),0)</f>
        <v>115.9</v>
      </c>
      <c r="HG34" s="9">
        <f t="shared" ca="1" si="96"/>
        <v>124.67897111913358</v>
      </c>
      <c r="HH34" s="9">
        <f t="shared" ca="1" si="96"/>
        <v>98.035714285714292</v>
      </c>
      <c r="HI34" s="9">
        <f t="shared" ca="1" si="96"/>
        <v>378.87714061272584</v>
      </c>
      <c r="HJ34" s="9">
        <f t="shared" ca="1" si="96"/>
        <v>83.367453294001962</v>
      </c>
      <c r="HK34" s="9">
        <f t="shared" ca="1" si="96"/>
        <v>130.77854113655641</v>
      </c>
      <c r="HL34" s="9">
        <f t="shared" ca="1" si="96"/>
        <v>93.68786692759295</v>
      </c>
      <c r="HM34" s="9">
        <f t="shared" ca="1" si="96"/>
        <v>161.57812215132176</v>
      </c>
      <c r="HN34" s="9">
        <f t="shared" ca="1" si="96"/>
        <v>99.722154471544712</v>
      </c>
      <c r="HO34">
        <f t="shared" ca="1" si="101"/>
        <v>7.2309404426222782E-3</v>
      </c>
      <c r="HP34">
        <f t="shared" ca="1" si="101"/>
        <v>-1.9566761976153512E-5</v>
      </c>
      <c r="HQ34">
        <f t="shared" ca="1" si="101"/>
        <v>1.1420050117536306E-3</v>
      </c>
      <c r="HR34">
        <f t="shared" ca="1" si="101"/>
        <v>6.7666493429663762E-3</v>
      </c>
      <c r="HS34">
        <f t="shared" ca="1" si="101"/>
        <v>1.5950585495663198E-2</v>
      </c>
      <c r="HT34">
        <f t="shared" ca="1" si="101"/>
        <v>8.0019462872306171E-3</v>
      </c>
      <c r="HU34">
        <f t="shared" ca="1" si="101"/>
        <v>5.3979437964544867E-4</v>
      </c>
      <c r="HV34">
        <f t="shared" ca="1" si="53"/>
        <v>-8.9572505870041241E-3</v>
      </c>
      <c r="HW34">
        <f t="shared" ca="1" si="84"/>
        <v>3.065510361090127E-2</v>
      </c>
      <c r="HX34" s="5">
        <f t="shared" ca="1" si="85"/>
        <v>151502.056593532</v>
      </c>
      <c r="HY34" s="1" t="e">
        <f t="shared" ca="1" si="54"/>
        <v>#DIV/0!</v>
      </c>
      <c r="HZ34" t="e">
        <f t="shared" ca="1" si="86"/>
        <v>#DIV/0!</v>
      </c>
      <c r="IA34" s="5">
        <f t="shared" si="55"/>
        <v>183626.17987756454</v>
      </c>
      <c r="IB34">
        <f t="shared" ca="1" si="56"/>
        <v>121.20375393333373</v>
      </c>
      <c r="ID34" s="112">
        <v>110.99858556004514</v>
      </c>
      <c r="IE34" s="112">
        <v>110.15475876551723</v>
      </c>
      <c r="IF34">
        <f t="shared" si="57"/>
        <v>98.058610973266283</v>
      </c>
      <c r="IG34">
        <f t="shared" si="87"/>
        <v>-1.0682529061419579E-2</v>
      </c>
      <c r="IH34" s="112">
        <v>0.47682871256171738</v>
      </c>
      <c r="II34">
        <f t="shared" si="88"/>
        <v>1.2829630018687772E-2</v>
      </c>
      <c r="IK34">
        <f>+util!B32</f>
        <v>111.73333333333299</v>
      </c>
      <c r="IL34">
        <f t="shared" si="89"/>
        <v>-9.5012591241432787E-3</v>
      </c>
      <c r="IM34">
        <f t="shared" si="90"/>
        <v>-5.7007554744859671E-3</v>
      </c>
      <c r="IO34" s="5">
        <f t="shared" si="58"/>
        <v>93803.779112455086</v>
      </c>
      <c r="IP34" s="1">
        <f t="shared" si="59"/>
        <v>2.9781011878429586</v>
      </c>
      <c r="IQ34" s="5">
        <f t="shared" ca="1" si="60"/>
        <v>77393.460242205387</v>
      </c>
      <c r="IR34" s="1" t="e">
        <f t="shared" ca="1" si="61"/>
        <v>#DIV/0!</v>
      </c>
      <c r="IS34" t="e">
        <f t="shared" ca="1" si="91"/>
        <v>#DIV/0!</v>
      </c>
    </row>
    <row r="35" spans="1:253" x14ac:dyDescent="0.15">
      <c r="A35" t="s">
        <v>274</v>
      </c>
      <c r="B35" s="7">
        <f>+'gaku-mk1131'!B38*'gaku-mk1722'!$B$8/'gaku-mk1131'!$B$64</f>
        <v>367161.77104570379</v>
      </c>
      <c r="C35" s="7">
        <f>+'kgaku-mk1131'!B39*'kgaku-mk1722'!B$9/'kgaku-mk1131'!B$65</f>
        <v>191732.39505134063</v>
      </c>
      <c r="D35" s="7">
        <f>+'kgaku-mk1131'!C39*'kgaku-mk1722'!C$9/'kgaku-mk1131'!C$65</f>
        <v>1047.9575405036112</v>
      </c>
      <c r="E35" s="7">
        <f>+'kgaku-mk1131'!D39*'kgaku-mk1722'!D$9/'kgaku-mk1131'!D$65</f>
        <v>214.96676470588235</v>
      </c>
      <c r="F35" s="7">
        <f>+'kgaku-mk1131'!F39*'kgaku-mk1722'!F$9/'kgaku-mk1131'!F$65</f>
        <v>13488.006596813902</v>
      </c>
      <c r="G35" s="7">
        <f>+'kgaku-mk1131'!G39*'kgaku-mk1722'!G$9/'kgaku-mk1131'!G$65</f>
        <v>17456.625403173653</v>
      </c>
      <c r="H35" s="7">
        <f>+'kgaku-mk1131'!H39*'kgaku-mk1722'!H$9/'kgaku-mk1131'!H$65</f>
        <v>60097.242326008432</v>
      </c>
      <c r="I35" s="7">
        <f>+'kgaku-mk1131'!I39*'kgaku-mk1722'!I$9/'kgaku-mk1131'!I$65</f>
        <v>99696.517737539412</v>
      </c>
      <c r="J35" s="7">
        <f>+'gaku-mk1131'!F38*'gaku-mk1722'!$F$8/'gaku-mk1131'!$F$64</f>
        <v>20246.419668363975</v>
      </c>
      <c r="K35" s="7">
        <f>+'gaku-mk1131'!G38*'gaku-mk1722'!$G$8/'gaku-mk1131'!$G$64</f>
        <v>60658.321271512781</v>
      </c>
      <c r="L35" s="7">
        <f>+'gaku-jk1131'!B38*'gaku-jk1722'!$B$8/'gaku-jk1131'!$B$64</f>
        <v>342606.66194704606</v>
      </c>
      <c r="M35" s="7">
        <f>+'kgaku-jk1131'!B39*'kgaku-jk1722'!$B$9/'kgaku-jk1131'!$B$65</f>
        <v>194637.11812375582</v>
      </c>
      <c r="N35" s="7">
        <f>+'kgaku-jk1131'!C39*'kgaku-jk1722'!C$9/'kgaku-jk1131'!C$65</f>
        <v>1589.4505145715113</v>
      </c>
      <c r="O35" s="7">
        <f>+'kgaku-jk1131'!D39*'kgaku-jk1722'!D$9/'kgaku-jk1131'!D$65</f>
        <v>235.7537449762514</v>
      </c>
      <c r="P35" s="7">
        <f>+'kgaku-jk1131'!F39*'kgaku-jk1722'!F$9/'kgaku-jk1131'!F$65</f>
        <v>3675.2036212249191</v>
      </c>
      <c r="Q35" s="7">
        <f>+'kgaku-jk1131'!G39*'kgaku-jk1722'!G$9/'kgaku-jk1131'!G$65</f>
        <v>17072.15340319501</v>
      </c>
      <c r="R35" s="7">
        <f>+'kgaku-jk1131'!H39*'kgaku-jk1722'!H$9/'kgaku-jk1131'!H$65</f>
        <v>67830.270134708684</v>
      </c>
      <c r="S35" s="7">
        <f>+'kgaku-jk1131'!I39*'kgaku-jk1722'!I$9/'kgaku-jk1131'!I$65</f>
        <v>119191.8176860371</v>
      </c>
      <c r="T35" s="7">
        <f>+'gaku-jk1131'!F38*'gaku-jk1722'!$F$8/'gaku-jk1131'!$F$64</f>
        <v>23817.08902456483</v>
      </c>
      <c r="U35" s="7">
        <f>+'gaku-jk1131'!G38*'gaku-jk1722'!$G$8/'gaku-jk1131'!$G$64</f>
        <v>49562.85660191522</v>
      </c>
      <c r="V35" s="8">
        <f t="shared" si="105"/>
        <v>107.16714291517573</v>
      </c>
      <c r="W35" s="8">
        <f t="shared" si="105"/>
        <v>98.507621207909438</v>
      </c>
      <c r="X35" s="8">
        <f t="shared" si="105"/>
        <v>65.932064628392823</v>
      </c>
      <c r="Y35" s="8">
        <f t="shared" si="105"/>
        <v>91.182757129706246</v>
      </c>
      <c r="Z35" s="8">
        <f t="shared" si="105"/>
        <v>367.00025323545054</v>
      </c>
      <c r="AA35" s="8">
        <f t="shared" si="104"/>
        <v>102.25204161946371</v>
      </c>
      <c r="AB35" s="8">
        <f t="shared" si="104"/>
        <v>88.599444181273768</v>
      </c>
      <c r="AC35" s="8">
        <f t="shared" si="104"/>
        <v>83.64375984276856</v>
      </c>
      <c r="AD35" s="8">
        <f t="shared" si="104"/>
        <v>85.007952262688008</v>
      </c>
      <c r="AE35" s="8">
        <f t="shared" si="104"/>
        <v>122.38665288951245</v>
      </c>
      <c r="AF35" s="11">
        <f t="shared" ca="1" si="107"/>
        <v>98.362499999999983</v>
      </c>
      <c r="AG35" s="11">
        <f t="shared" ca="1" si="107"/>
        <v>65.824969097651419</v>
      </c>
      <c r="AH35" s="11">
        <f t="shared" ca="1" si="107"/>
        <v>90.909667673716015</v>
      </c>
      <c r="AI35" s="11">
        <f t="shared" ca="1" si="106"/>
        <v>366.3203456402199</v>
      </c>
      <c r="AJ35" s="11">
        <f t="shared" ca="1" si="106"/>
        <v>102.165141187926</v>
      </c>
      <c r="AK35" s="11">
        <f t="shared" ca="1" si="106"/>
        <v>88.447524752475232</v>
      </c>
      <c r="AL35" s="11">
        <f t="shared" ca="1" si="106"/>
        <v>83.501556016597505</v>
      </c>
      <c r="AM35" s="11">
        <f t="shared" ca="1" si="106"/>
        <v>84.745427728613549</v>
      </c>
      <c r="AN35" s="11">
        <f t="shared" ca="1" si="106"/>
        <v>122.63691335740073</v>
      </c>
      <c r="AO35" s="9">
        <f ca="1">+OFFSET('kdef-cy1131'!B$9,ROUNDDOWN((ROW(Sheet1_OLD!AO35)-ROW(Sheet1_OLD!AO$5))/4,0),0)</f>
        <v>90.3</v>
      </c>
      <c r="AP35" s="9">
        <f ca="1">+OFFSET('kdef-cy1131'!C$9,ROUNDDOWN((ROW(Sheet1_OLD!AP35)-ROW(Sheet1_OLD!AP$5))/4,0),0)</f>
        <v>79.599999999999994</v>
      </c>
      <c r="AQ35" s="9">
        <f ca="1">+OFFSET('kdef-cy1131'!D$9,ROUNDDOWN((ROW(Sheet1_OLD!AQ35)-ROW(Sheet1_OLD!AQ$5))/4,0),0)</f>
        <v>87.9</v>
      </c>
      <c r="AR35" s="9">
        <f ca="1">+OFFSET('kdef-cy1131'!F$9,ROUNDDOWN((ROW(Sheet1_OLD!AR35)-ROW(Sheet1_OLD!AR$5))/4,0),0)</f>
        <v>151.69999999999999</v>
      </c>
      <c r="AS35" s="9">
        <f ca="1">+OFFSET('kdef-cy1131'!G$9,ROUNDDOWN((ROW(Sheet1_OLD!AS35)-ROW(Sheet1_OLD!AS$5))/4,0),0)</f>
        <v>92.2</v>
      </c>
      <c r="AT35" s="9">
        <f ca="1">+OFFSET('kdef-cy1131'!H$9,ROUNDDOWN((ROW(Sheet1_OLD!AT35)-ROW(Sheet1_OLD!AT$5))/4,0),0)</f>
        <v>92</v>
      </c>
      <c r="AU35" s="9">
        <f ca="1">+OFFSET('kdef-cy1131'!I$9,ROUNDDOWN((ROW(Sheet1_OLD!AU35)-ROW(Sheet1_OLD!AU$5))/4,0),0)</f>
        <v>80.900000000000006</v>
      </c>
      <c r="AV35" s="9">
        <f ca="1">+OFFSET('def-cy1131'!$F$8,ROUNDDOWN((ROW(Sheet1_OLD!AV35)-ROW(Sheet1_OLD!AV$5))/4,0),0)</f>
        <v>86.1</v>
      </c>
      <c r="AW35" s="9">
        <f ca="1">+OFFSET('def-cy1131'!$G$8,ROUNDDOWN((ROW(Sheet1_OLD!AW35)-ROW(Sheet1_OLD!AW$5))/4,0),0)</f>
        <v>108.1</v>
      </c>
      <c r="AX35" s="9">
        <f t="shared" ca="1" si="94"/>
        <v>98.144642857142856</v>
      </c>
      <c r="AY35" s="9">
        <f t="shared" ca="1" si="94"/>
        <v>73.680964153275639</v>
      </c>
      <c r="AZ35" s="9">
        <f t="shared" ca="1" si="94"/>
        <v>91.013091641490433</v>
      </c>
      <c r="BA35" s="9">
        <f t="shared" ca="1" si="94"/>
        <v>378.87714061272584</v>
      </c>
      <c r="BB35" s="9">
        <f t="shared" ca="1" si="94"/>
        <v>101.50029211295033</v>
      </c>
      <c r="BC35" s="9">
        <f t="shared" ca="1" si="94"/>
        <v>89.793465346534646</v>
      </c>
      <c r="BD35" s="9">
        <f t="shared" ca="1" si="94"/>
        <v>81.746887966804977</v>
      </c>
      <c r="BE35" s="9">
        <f t="shared" ca="1" si="94"/>
        <v>83.367453294001962</v>
      </c>
      <c r="BF35" s="9">
        <f t="shared" ca="1" si="94"/>
        <v>124.67897111913358</v>
      </c>
      <c r="BG35">
        <f t="shared" ca="1" si="62"/>
        <v>4.9368086249905495E-4</v>
      </c>
      <c r="BH35">
        <f t="shared" ca="1" si="63"/>
        <v>-6.6942736478875197E-5</v>
      </c>
      <c r="BI35">
        <f t="shared" ca="1" si="102"/>
        <v>1.492689423771394E-3</v>
      </c>
      <c r="BJ35">
        <f t="shared" ca="1" si="102"/>
        <v>2.9090945436099271E-3</v>
      </c>
      <c r="BK35">
        <f t="shared" ca="1" si="102"/>
        <v>6.8204704112602363E-3</v>
      </c>
      <c r="BL35" s="13">
        <f t="shared" ca="1" si="65"/>
        <v>1.1648992504661736E-2</v>
      </c>
      <c r="BM35">
        <f t="shared" ca="1" si="66"/>
        <v>1.8052438264847686E-2</v>
      </c>
      <c r="BN35">
        <f t="shared" ca="1" si="22"/>
        <v>4.5396486011288442E-2</v>
      </c>
      <c r="BO35" s="13">
        <f t="shared" ca="1" si="23"/>
        <v>6.3448924276136132E-2</v>
      </c>
      <c r="BP35">
        <f t="shared" ca="1" si="67"/>
        <v>2.5587677392745253E-2</v>
      </c>
      <c r="BQ35">
        <f t="shared" ca="1" si="68"/>
        <v>6.2859035121783455E-3</v>
      </c>
      <c r="BR35">
        <f t="shared" ca="1" si="69"/>
        <v>1.5807168354347548E-2</v>
      </c>
      <c r="BS35" s="13">
        <f t="shared" ca="1" si="70"/>
        <v>4.7680749259271148E-2</v>
      </c>
      <c r="BT35" s="5">
        <f t="shared" si="24"/>
        <v>49562.85660191522</v>
      </c>
      <c r="BU35" s="5">
        <f t="shared" ca="1" si="25"/>
        <v>207446.54064079322</v>
      </c>
      <c r="BV35" s="5">
        <f t="shared" ca="1" si="26"/>
        <v>23628.167045250328</v>
      </c>
      <c r="BW35" s="5">
        <f t="shared" ca="1" si="71"/>
        <v>71533.201976119526</v>
      </c>
      <c r="BX35" s="5">
        <f t="shared" si="27"/>
        <v>60658.321271512781</v>
      </c>
      <c r="BY35" s="5">
        <f t="shared" si="28"/>
        <v>178083.37624251921</v>
      </c>
      <c r="BZ35" s="5">
        <f t="shared" si="29"/>
        <v>33734.426265177877</v>
      </c>
      <c r="CA35" s="5">
        <f t="shared" si="30"/>
        <v>94392.747536690658</v>
      </c>
      <c r="CB35" s="9">
        <f t="shared" si="97"/>
        <v>122.38665288951245</v>
      </c>
      <c r="CC35" s="9">
        <f t="shared" ca="1" si="97"/>
        <v>85.845430679358415</v>
      </c>
      <c r="CD35" s="9">
        <f t="shared" ca="1" si="97"/>
        <v>142.77208299980714</v>
      </c>
      <c r="CE35" s="9">
        <f t="shared" ca="1" si="97"/>
        <v>131.95655294195066</v>
      </c>
      <c r="CF35" s="5"/>
      <c r="CG35" s="5">
        <f t="shared" si="31"/>
        <v>86.690846196089282</v>
      </c>
      <c r="CH35" s="5">
        <f t="shared" ca="1" si="72"/>
        <v>85.845430679358415</v>
      </c>
      <c r="CI35" s="5">
        <f t="shared" si="32"/>
        <v>122.70503118751017</v>
      </c>
      <c r="CJ35" s="5">
        <f t="shared" ca="1" si="73"/>
        <v>142.77208299980714</v>
      </c>
      <c r="CK35" s="5">
        <f t="shared" si="74"/>
        <v>122.50024619802042</v>
      </c>
      <c r="CL35" s="5">
        <f t="shared" ca="1" si="75"/>
        <v>131.95655294195066</v>
      </c>
      <c r="CM35" s="5"/>
      <c r="CN35" s="1" t="e">
        <f t="shared" si="4"/>
        <v>#DIV/0!</v>
      </c>
      <c r="CO35" s="1" t="e">
        <f t="shared" si="98"/>
        <v>#DIV/0!</v>
      </c>
      <c r="CP35" s="1" t="e">
        <f t="shared" ca="1" si="98"/>
        <v>#DIV/0!</v>
      </c>
      <c r="CQ35" s="1" t="e">
        <f t="shared" ca="1" si="98"/>
        <v>#DIV/0!</v>
      </c>
      <c r="CR35" s="1" t="e">
        <f t="shared" ca="1" si="98"/>
        <v>#DIV/0!</v>
      </c>
      <c r="CS35" s="83" t="e">
        <f t="shared" si="76"/>
        <v>#DIV/0!</v>
      </c>
      <c r="CT35" s="83" t="e">
        <f t="shared" si="76"/>
        <v>#DIV/0!</v>
      </c>
      <c r="CU35" s="83" t="e">
        <f t="shared" ca="1" si="33"/>
        <v>#DIV/0!</v>
      </c>
      <c r="CV35" s="83" t="e">
        <f t="shared" ca="1" si="33"/>
        <v>#DIV/0!</v>
      </c>
      <c r="CW35" s="83" t="e">
        <f t="shared" ca="1" si="33"/>
        <v>#DIV/0!</v>
      </c>
      <c r="CX35" s="83">
        <f t="shared" si="77"/>
        <v>2.5020579003970081E-3</v>
      </c>
      <c r="CY35" s="83">
        <f t="shared" si="100"/>
        <v>7.2755520106618406E-4</v>
      </c>
      <c r="CZ35" s="83">
        <f t="shared" ca="1" si="100"/>
        <v>2.484599256813276E-3</v>
      </c>
      <c r="DA35" s="83">
        <f t="shared" ca="1" si="100"/>
        <v>7.0823062843473773E-3</v>
      </c>
      <c r="DB35" s="83">
        <f t="shared" ca="1" si="100"/>
        <v>3.0509364100111268E-3</v>
      </c>
      <c r="DC35" s="5"/>
      <c r="DD35" s="86">
        <f t="shared" si="78"/>
        <v>2010</v>
      </c>
      <c r="DE35" s="117">
        <v>541846.19999999995</v>
      </c>
      <c r="DF35" s="117">
        <v>14118.6</v>
      </c>
      <c r="DG35" s="5">
        <v>350804.9</v>
      </c>
      <c r="DH35" s="5">
        <v>9320.4</v>
      </c>
      <c r="DI35" s="130"/>
      <c r="DJ35" s="130"/>
      <c r="DK35" s="130"/>
      <c r="DL35" s="130"/>
      <c r="DM35" s="5">
        <f t="shared" si="103"/>
        <v>549253.80000000005</v>
      </c>
      <c r="DN35" s="5">
        <f t="shared" si="103"/>
        <v>13801.1</v>
      </c>
      <c r="DO35" s="5">
        <f t="shared" si="103"/>
        <v>353880.4</v>
      </c>
      <c r="DP35" s="5">
        <f t="shared" si="103"/>
        <v>9363.6</v>
      </c>
      <c r="DQ35" s="7">
        <f t="shared" si="79"/>
        <v>926298.9</v>
      </c>
      <c r="DR35">
        <v>74202.899999999994</v>
      </c>
      <c r="DS35">
        <v>12703.7</v>
      </c>
      <c r="DT35">
        <v>61499.199999999997</v>
      </c>
      <c r="DU35" s="129"/>
      <c r="DV35" s="129"/>
      <c r="DW35" s="129"/>
      <c r="DX35" s="5">
        <f t="shared" si="36"/>
        <v>774148.15065875137</v>
      </c>
      <c r="DY35" s="9">
        <f ca="1">+AVERAGE(OFFSET($CE$5,(ROW(DY35)-ROW($DY$5))*4,0):OFFSET($CE$5,(ROW(DY35)-ROW($DY$5))*4+3,0))</f>
        <v>94.600837641223251</v>
      </c>
      <c r="DZ35" s="102">
        <f>+'def-cy1722'!B24</f>
        <v>101.7</v>
      </c>
      <c r="EA35" s="101">
        <f>+'def-cy1131'!B38</f>
        <v>88.7</v>
      </c>
      <c r="EB35" s="5">
        <f t="shared" ca="1" si="37"/>
        <v>818331.17968229135</v>
      </c>
      <c r="EF35" s="90">
        <f t="shared" si="8"/>
        <v>60658.321271512781</v>
      </c>
      <c r="EG35" s="1">
        <f>+'gaku-mk1131'!G38</f>
        <v>59224.4</v>
      </c>
      <c r="EH35" s="5">
        <f t="shared" ca="1" si="38"/>
        <v>11492.100983078335</v>
      </c>
      <c r="EI35" s="7">
        <f ca="1">+EI34+$EH34</f>
        <v>374650.15206813609</v>
      </c>
      <c r="EJ35" s="7">
        <f ca="1">+EJ34+$EH34</f>
        <v>374650.15206813609</v>
      </c>
      <c r="EK35" s="7">
        <f ca="1">+EK34+EH34-(EJ37-EI37)/4</f>
        <v>367935.50782968651</v>
      </c>
      <c r="EL35" s="5">
        <f t="shared" ca="1" si="39"/>
        <v>5922</v>
      </c>
      <c r="EM35" s="92">
        <f t="shared" ca="1" si="40"/>
        <v>121.93455532925999</v>
      </c>
      <c r="EN35">
        <f t="shared" ca="1" si="9"/>
        <v>0.60480735189223145</v>
      </c>
      <c r="EO35">
        <f t="shared" ca="1" si="41"/>
        <v>8.367146435458328E-3</v>
      </c>
      <c r="EQ35" s="6">
        <f>+call!C73</f>
        <v>3.37476666666667</v>
      </c>
      <c r="ES35" s="7" t="e">
        <f>+fof!#REF!*fof!$B$138/fof!#REF!/10</f>
        <v>#REF!</v>
      </c>
      <c r="ET35" s="7" t="e">
        <f>+fof!#REF!*fof!$C$138/fof!#REF!/10</f>
        <v>#REF!</v>
      </c>
      <c r="EU35" s="7">
        <f ca="1">+AVERAGE(OFFSET(jikasougaku!$BF$287,(ROW(Sheet1_OLD!EU35)-ROW(Sheet1_OLD!$EU$5))*3,0):OFFSET(jikasougaku!$BF$287,(ROW(Sheet1_OLD!EU35)-ROW(Sheet1_OLD!$EU$5))*3+2,0))/1000</f>
        <v>134198.682</v>
      </c>
      <c r="EV35" s="7">
        <f ca="1">+AVERAGE(OFFSET(jikasougaku!$BR$287,(ROW(Sheet1_OLD!EV35)-ROW(Sheet1_OLD!$EV$5))*3,0):OFFSET(jikasougaku!$BR$287,(ROW(Sheet1_OLD!EV35)-ROW(Sheet1_OLD!$EV$5))*3+2,0))/1000</f>
        <v>384183.89899999998</v>
      </c>
      <c r="EW35" s="7" t="e">
        <f ca="1">+AVERAGE(OFFSET(jikasougaku!$BH$287,(ROW(Sheet1_OLD!EW35)-ROW(Sheet1_OLD!EW$5))*3,0):OFFSET(jikasougaku!$BH$287,(ROW(Sheet1_OLD!EW35)-ROW(Sheet1_OLD!EW$5))*3+2,0))/1000</f>
        <v>#DIV/0!</v>
      </c>
      <c r="EX35" s="7" t="e">
        <f ca="1">+AVERAGE(OFFSET(jikasougaku!$BJ$287,(ROW(Sheet1_OLD!EX35)-ROW(Sheet1_OLD!EX$5))*3,0):OFFSET(jikasougaku!$BJ$287,(ROW(Sheet1_OLD!EX35)-ROW(Sheet1_OLD!EX$5))*3+2,0))/1000</f>
        <v>#DIV/0!</v>
      </c>
      <c r="EY35" s="7" t="e">
        <f ca="1">+AVERAGE(OFFSET(jikasougaku!$BL$287,(ROW(Sheet1_OLD!EY35)-ROW(Sheet1_OLD!EY$5))*3,0):OFFSET(jikasougaku!$BL$287,(ROW(Sheet1_OLD!EY35)-ROW(Sheet1_OLD!EY$5))*3+2,0))/1000</f>
        <v>#DIV/0!</v>
      </c>
      <c r="EZ35" s="4">
        <f t="shared" ca="1" si="10"/>
        <v>110565.00556778081</v>
      </c>
      <c r="FA35" s="64">
        <f t="shared" ca="1" si="42"/>
        <v>249985.21699999998</v>
      </c>
      <c r="FB35" s="7" t="e">
        <f t="shared" ca="1" si="11"/>
        <v>#REF!</v>
      </c>
      <c r="FC35" s="7" t="e">
        <f t="shared" ca="1" si="12"/>
        <v>#REF!</v>
      </c>
      <c r="FD35" s="1" t="e">
        <f t="shared" ca="1" si="99"/>
        <v>#REF!</v>
      </c>
      <c r="FE35" s="1" t="e">
        <f t="shared" ca="1" si="99"/>
        <v>#REF!</v>
      </c>
      <c r="FF35" t="e">
        <f t="shared" ca="1" si="43"/>
        <v>#REF!</v>
      </c>
      <c r="FG35" t="e">
        <f t="shared" ca="1" si="43"/>
        <v>#REF!</v>
      </c>
      <c r="FH35" s="83" t="e">
        <f t="shared" ca="1" si="80"/>
        <v>#REF!</v>
      </c>
      <c r="FI35" s="83" t="e">
        <f t="shared" ca="1" si="80"/>
        <v>#REF!</v>
      </c>
      <c r="FK35" s="7">
        <f>+kshotoku1631!$E39*kshotoku1722!$E$9/kshotoku1631!$E$65</f>
        <v>181177.54612214706</v>
      </c>
      <c r="FL35" s="72">
        <f t="shared" ca="1" si="44"/>
        <v>0.25090491646822161</v>
      </c>
      <c r="FM35">
        <f t="shared" ca="1" si="81"/>
        <v>6.6111662650236312E-4</v>
      </c>
      <c r="FO35" s="73">
        <f t="shared" ca="1" si="14"/>
        <v>121.93455532925999</v>
      </c>
      <c r="FP35" s="72">
        <f ca="1">+AVERAGE(OFFSET(Maikin30!$F$20,ROUNDDOWN((ROW(FP35)-ROW(FP$5))/4,0),MOD(ROW(FP35)-ROW(FP$5),4)*3):OFFSET(Maikin30!$F$20,ROUNDDOWN((ROW(FP35)-ROW(FP$5))/4,0),MOD(ROW(FP35)-ROW(FP$5),4)*3+2))</f>
        <v>116.93333333333332</v>
      </c>
      <c r="FQ35" s="5">
        <f ca="1">+AVERAGE(OFFSET(Rocho!$J$66,(ROW(FQ35)-ROW($FQ$5))*3,0):OFFSET(Rocho!$J$66,(ROW(FQ35)-ROW($FQ$5))*3+2,0))</f>
        <v>5922</v>
      </c>
      <c r="FR35" s="72" t="e">
        <f t="shared" ca="1" si="45"/>
        <v>#DIV/0!</v>
      </c>
      <c r="FS35" t="e">
        <f t="shared" ca="1" si="82"/>
        <v>#DIV/0!</v>
      </c>
      <c r="FT35" s="72"/>
      <c r="FU35" s="87" t="s">
        <v>254</v>
      </c>
      <c r="FV35" s="78">
        <f ca="1">+AVERAGE(OFFSET(Rocho!$E$6,(ROW(FV35)-ROW($FV$5))*3,0):OFFSET(Rocho!$E$6,(ROW(FV35)-ROW($FV$5))*3+2,0))/10000</f>
        <v>9131.6666666666679</v>
      </c>
      <c r="FW35" s="82">
        <f>+Rocho!AA36</f>
        <v>0</v>
      </c>
      <c r="FX35" t="e">
        <f t="shared" si="83"/>
        <v>#DIV/0!</v>
      </c>
      <c r="FZ35" s="94">
        <f t="shared" si="15"/>
        <v>189224.64972933609</v>
      </c>
      <c r="GA35" s="5">
        <f t="shared" si="46"/>
        <v>60658.321271512781</v>
      </c>
      <c r="GB35" s="7">
        <f>+('gaku-mk1131'!C38-'gaku-mk1131'!D38)*('gaku-mk1722'!$C$8-'gaku-mk1722'!$D$8)/('gaku-mk1131'!$C$64-'gaku-mk1131'!$D$64)</f>
        <v>2858.863426591161</v>
      </c>
      <c r="GC35" s="5">
        <f t="shared" si="47"/>
        <v>13488.006596813902</v>
      </c>
      <c r="GD35" s="5">
        <f t="shared" si="48"/>
        <v>20246.419668363975</v>
      </c>
      <c r="GE35" s="90">
        <f>+'gaku-mk1131'!H38+('gaku-mk1722'!$H$8-'gaku-mk1131'!$H$64)</f>
        <v>3605</v>
      </c>
      <c r="GF35" s="7">
        <f>+'gaku-mk1131'!W38*'gaku-mk1722'!$W$8/'gaku-mk1131'!$W$64</f>
        <v>78702.496259513515</v>
      </c>
      <c r="GG35" s="7">
        <f>+'gaku-mk1131'!M38*'gaku-mk1722'!$M$8/'gaku-mk1131'!$M$64</f>
        <v>37287.895873204921</v>
      </c>
      <c r="GH35" s="7">
        <f>+'gaku-mk1131'!N38*'gaku-mk1722'!$N$8/'gaku-mk1131'!$N$64</f>
        <v>27622.353366664152</v>
      </c>
      <c r="GI35" s="5">
        <f t="shared" si="49"/>
        <v>49562.85660191522</v>
      </c>
      <c r="GJ35" s="7">
        <f>+('gaku-jk1131'!C38-'gaku-jk1131'!D38)*('gaku-jk1722'!$C$8-'gaku-jk1722'!$D$8)/('gaku-jk1131'!$C$64-'gaku-jk1131'!$D$64)</f>
        <v>2881.5659372952077</v>
      </c>
      <c r="GK35" s="5">
        <f t="shared" si="50"/>
        <v>3675.2036212249191</v>
      </c>
      <c r="GL35" s="5">
        <f t="shared" si="51"/>
        <v>23817.08902456483</v>
      </c>
      <c r="GM35" s="90">
        <f>+'gaku-jk1131'!H38+('gaku-jk1722'!$H$8-'gaku-jk1131'!$H$64)</f>
        <v>3275.3</v>
      </c>
      <c r="GN35" s="7">
        <f>+'gaku-jk1131'!Z38*'gaku-jk1722'!$Z$8/'gaku-jk1131'!$Z$64</f>
        <v>84454.724313946295</v>
      </c>
      <c r="GO35" s="7">
        <f>+'gaku-jk1131'!M38*'gaku-jk1722'!$M$8/'gaku-jk1131'!$M$64</f>
        <v>24282.775824364831</v>
      </c>
      <c r="GP35" s="7">
        <f>+'gaku-jk1131'!N38*'gaku-jk1722'!$N$8/'gaku-jk1131'!$N$64</f>
        <v>28921.57920556036</v>
      </c>
      <c r="GQ35" s="9">
        <f t="shared" ca="1" si="16"/>
        <v>122.63691335740073</v>
      </c>
      <c r="GR35" s="7">
        <f t="shared" ca="1" si="17"/>
        <v>98.362499999999983</v>
      </c>
      <c r="GS35" s="9">
        <f t="shared" ca="1" si="18"/>
        <v>366.3203456402199</v>
      </c>
      <c r="GT35" s="9">
        <f t="shared" ca="1" si="19"/>
        <v>84.745427728613549</v>
      </c>
      <c r="GU35" s="7">
        <f t="shared" ca="1" si="20"/>
        <v>128.20678541136553</v>
      </c>
      <c r="GV35" s="7">
        <f t="shared" ca="1" si="20"/>
        <v>93.791389432485317</v>
      </c>
      <c r="GW35" s="7">
        <f t="shared" ca="1" si="20"/>
        <v>153.80419325432996</v>
      </c>
      <c r="GX35" s="7">
        <f t="shared" ca="1" si="20"/>
        <v>94.580995934959347</v>
      </c>
      <c r="GZ35">
        <f ca="1">+OFFSET('def-cy1131'!$C$8,ROUNDDOWN((ROW(Sheet1_OLD!HC35)-ROW(Sheet1_OLD!HC$5))/4,0),0)</f>
        <v>90.3</v>
      </c>
      <c r="HC35">
        <f ca="1">+OFFSET('def-cy1131'!$H$8,ROUNDDOWN((ROW(Sheet1_OLD!HC35)-ROW(Sheet1_OLD!HC$5))/4,0),0)</f>
        <v>134.6</v>
      </c>
      <c r="HD35">
        <f ca="1">+OFFSET('def-cy1131'!$W$8,ROUNDDOWN((ROW(Sheet1_OLD!HC35)-ROW(Sheet1_OLD!HC$5))/4,0),0)</f>
        <v>90.6</v>
      </c>
      <c r="HE35">
        <f ca="1">+OFFSET('def-cy1131'!$M$8,ROUNDDOWN((ROW(Sheet1_OLD!HC35)-ROW(Sheet1_OLD!HC$5))/4,0),0)</f>
        <v>128.6</v>
      </c>
      <c r="HF35">
        <f ca="1">+OFFSET('def-cy1131'!$N$8,ROUNDDOWN((ROW(Sheet1_OLD!HC35)-ROW(Sheet1_OLD!HC$5))/4,0),0)</f>
        <v>115.9</v>
      </c>
      <c r="HG35" s="9">
        <f t="shared" ca="1" si="96"/>
        <v>124.67897111913358</v>
      </c>
      <c r="HH35" s="9">
        <f t="shared" ca="1" si="96"/>
        <v>98.035714285714292</v>
      </c>
      <c r="HI35" s="9">
        <f t="shared" ca="1" si="96"/>
        <v>378.87714061272584</v>
      </c>
      <c r="HJ35" s="9">
        <f t="shared" ca="1" si="96"/>
        <v>83.367453294001962</v>
      </c>
      <c r="HK35" s="9">
        <f t="shared" ca="1" si="96"/>
        <v>130.77854113655641</v>
      </c>
      <c r="HL35" s="9">
        <f t="shared" ca="1" si="96"/>
        <v>93.68786692759295</v>
      </c>
      <c r="HM35" s="9">
        <f t="shared" ca="1" si="96"/>
        <v>161.57812215132176</v>
      </c>
      <c r="HN35" s="9">
        <f t="shared" ca="1" si="96"/>
        <v>99.722154471544712</v>
      </c>
      <c r="HO35">
        <f t="shared" ca="1" si="101"/>
        <v>1.2472587847192719E-2</v>
      </c>
      <c r="HP35">
        <f t="shared" ca="1" si="101"/>
        <v>4.294176774920802E-5</v>
      </c>
      <c r="HQ35">
        <f t="shared" ca="1" si="101"/>
        <v>3.0640328370268748E-3</v>
      </c>
      <c r="HR35">
        <f t="shared" ca="1" si="101"/>
        <v>7.7051266861314777E-3</v>
      </c>
      <c r="HS35">
        <f t="shared" ca="1" si="101"/>
        <v>-6.3240740227784892E-4</v>
      </c>
      <c r="HT35">
        <f t="shared" ca="1" si="101"/>
        <v>7.2308268452919901E-3</v>
      </c>
      <c r="HU35">
        <f t="shared" ca="1" si="101"/>
        <v>2.9861277579757255E-3</v>
      </c>
      <c r="HV35">
        <f t="shared" ca="1" si="53"/>
        <v>-5.8746486893919269E-3</v>
      </c>
      <c r="HW35">
        <f t="shared" ca="1" si="84"/>
        <v>2.6994587649698212E-2</v>
      </c>
      <c r="HX35" s="5">
        <f t="shared" ca="1" si="85"/>
        <v>155591.79213935565</v>
      </c>
      <c r="HY35" s="1" t="e">
        <f t="shared" ca="1" si="54"/>
        <v>#DIV/0!</v>
      </c>
      <c r="HZ35" t="e">
        <f t="shared" ca="1" si="86"/>
        <v>#DIV/0!</v>
      </c>
      <c r="IA35" s="5">
        <f t="shared" si="55"/>
        <v>189224.64972933609</v>
      </c>
      <c r="IB35">
        <f t="shared" ca="1" si="56"/>
        <v>121.61608728039921</v>
      </c>
      <c r="ID35" s="112">
        <v>111.5470345399405</v>
      </c>
      <c r="IE35" s="112">
        <v>111.26638554859713</v>
      </c>
      <c r="IF35">
        <f t="shared" si="57"/>
        <v>99.354912480137941</v>
      </c>
      <c r="IG35">
        <f t="shared" si="87"/>
        <v>1.3133042924020503E-2</v>
      </c>
      <c r="IH35" s="112">
        <v>0.481640629666029</v>
      </c>
      <c r="II35">
        <f t="shared" si="88"/>
        <v>1.0040921123719649E-2</v>
      </c>
      <c r="IK35">
        <f>+util!B33</f>
        <v>114.333333333333</v>
      </c>
      <c r="IL35">
        <f t="shared" si="89"/>
        <v>2.3003078558012004E-2</v>
      </c>
      <c r="IM35">
        <f t="shared" si="90"/>
        <v>1.3801847134807203E-2</v>
      </c>
      <c r="IO35" s="5">
        <f t="shared" si="58"/>
        <v>94831.902192645444</v>
      </c>
      <c r="IP35" s="1">
        <f t="shared" si="59"/>
        <v>2.8111313187067601</v>
      </c>
      <c r="IQ35" s="5">
        <f t="shared" ca="1" si="60"/>
        <v>77976.445644070176</v>
      </c>
      <c r="IR35" s="1" t="e">
        <f t="shared" ca="1" si="61"/>
        <v>#DIV/0!</v>
      </c>
      <c r="IS35" t="e">
        <f t="shared" ca="1" si="91"/>
        <v>#DIV/0!</v>
      </c>
    </row>
    <row r="36" spans="1:253" x14ac:dyDescent="0.15">
      <c r="A36" t="s">
        <v>275</v>
      </c>
      <c r="B36" s="7">
        <f>+'gaku-mk1131'!B39*'gaku-mk1722'!$B$8/'gaku-mk1131'!$B$64</f>
        <v>376167.93564488331</v>
      </c>
      <c r="C36" s="7">
        <f>+'kgaku-mk1131'!B40*'kgaku-mk1722'!B$9/'kgaku-mk1131'!B$65</f>
        <v>195190.66834600698</v>
      </c>
      <c r="D36" s="7">
        <f>+'kgaku-mk1131'!C40*'kgaku-mk1722'!C$9/'kgaku-mk1131'!C$65</f>
        <v>1121.5500644153817</v>
      </c>
      <c r="E36" s="7">
        <f>+'kgaku-mk1131'!D40*'kgaku-mk1722'!D$9/'kgaku-mk1131'!D$65</f>
        <v>232.41794117647058</v>
      </c>
      <c r="F36" s="7">
        <f>+'kgaku-mk1131'!F40*'kgaku-mk1722'!F$9/'kgaku-mk1131'!F$65</f>
        <v>14298.91137765332</v>
      </c>
      <c r="G36" s="7">
        <f>+'kgaku-mk1131'!G40*'kgaku-mk1722'!G$9/'kgaku-mk1131'!G$65</f>
        <v>17677.981394816692</v>
      </c>
      <c r="H36" s="7">
        <f>+'kgaku-mk1131'!H40*'kgaku-mk1722'!H$9/'kgaku-mk1131'!H$65</f>
        <v>60166.795323763545</v>
      </c>
      <c r="I36" s="7">
        <f>+'kgaku-mk1131'!I40*'kgaku-mk1722'!I$9/'kgaku-mk1131'!I$65</f>
        <v>101993.17989181746</v>
      </c>
      <c r="J36" s="7">
        <f>+'gaku-mk1131'!F39*'gaku-mk1722'!$F$8/'gaku-mk1131'!$F$64</f>
        <v>22054.392743602039</v>
      </c>
      <c r="K36" s="7">
        <f>+'gaku-mk1131'!G39*'gaku-mk1722'!$G$8/'gaku-mk1131'!$G$64</f>
        <v>62073.167264118325</v>
      </c>
      <c r="L36" s="7">
        <f>+'gaku-jk1131'!B39*'gaku-jk1722'!$B$8/'gaku-jk1131'!$B$64</f>
        <v>351428.09565694787</v>
      </c>
      <c r="M36" s="7">
        <f>+'kgaku-jk1131'!B40*'kgaku-jk1722'!$B$9/'kgaku-jk1131'!$B$65</f>
        <v>198231.4286535701</v>
      </c>
      <c r="N36" s="7">
        <f>+'kgaku-jk1131'!C40*'kgaku-jk1722'!C$9/'kgaku-jk1131'!C$65</f>
        <v>1783.2678657304991</v>
      </c>
      <c r="O36" s="7">
        <f>+'kgaku-jk1131'!D40*'kgaku-jk1722'!D$9/'kgaku-jk1131'!D$65</f>
        <v>256.35823894775302</v>
      </c>
      <c r="P36" s="7">
        <f>+'kgaku-jk1131'!F40*'kgaku-jk1722'!F$9/'kgaku-jk1131'!F$65</f>
        <v>3967.1476820211283</v>
      </c>
      <c r="Q36" s="7">
        <f>+'kgaku-jk1131'!G40*'kgaku-jk1722'!G$9/'kgaku-jk1131'!G$65</f>
        <v>17279.391223456034</v>
      </c>
      <c r="R36" s="7">
        <f>+'kgaku-jk1131'!H40*'kgaku-jk1722'!H$9/'kgaku-jk1131'!H$65</f>
        <v>68098.672902898252</v>
      </c>
      <c r="S36" s="7">
        <f>+'kgaku-jk1131'!I40*'kgaku-jk1722'!I$9/'kgaku-jk1131'!I$65</f>
        <v>121388.56760145987</v>
      </c>
      <c r="T36" s="7">
        <f>+'gaku-jk1131'!F39*'gaku-jk1722'!$F$8/'gaku-jk1131'!$F$64</f>
        <v>25643.339210253733</v>
      </c>
      <c r="U36" s="7">
        <f>+'gaku-jk1131'!G39*'gaku-jk1722'!$G$8/'gaku-jk1131'!$G$64</f>
        <v>50715.151377407165</v>
      </c>
      <c r="V36" s="8">
        <f t="shared" si="105"/>
        <v>107.03980139712155</v>
      </c>
      <c r="W36" s="8">
        <f t="shared" si="105"/>
        <v>98.466055393831027</v>
      </c>
      <c r="X36" s="8">
        <f t="shared" si="105"/>
        <v>62.892966669140826</v>
      </c>
      <c r="Y36" s="8">
        <f t="shared" si="105"/>
        <v>90.661389362968123</v>
      </c>
      <c r="Z36" s="8">
        <f t="shared" si="105"/>
        <v>360.43304973129977</v>
      </c>
      <c r="AA36" s="8">
        <f t="shared" si="104"/>
        <v>102.30673735090615</v>
      </c>
      <c r="AB36" s="8">
        <f t="shared" si="104"/>
        <v>88.352375691014203</v>
      </c>
      <c r="AC36" s="8">
        <f t="shared" si="104"/>
        <v>84.022063944834656</v>
      </c>
      <c r="AD36" s="8">
        <f t="shared" si="104"/>
        <v>86.004371594411467</v>
      </c>
      <c r="AE36" s="8">
        <f t="shared" si="104"/>
        <v>122.39570538237807</v>
      </c>
      <c r="AF36" s="11">
        <f t="shared" ca="1" si="107"/>
        <v>98.362499999999983</v>
      </c>
      <c r="AG36" s="11">
        <f t="shared" ca="1" si="107"/>
        <v>65.824969097651419</v>
      </c>
      <c r="AH36" s="11">
        <f t="shared" ca="1" si="107"/>
        <v>90.909667673716015</v>
      </c>
      <c r="AI36" s="11">
        <f t="shared" ca="1" si="106"/>
        <v>366.3203456402199</v>
      </c>
      <c r="AJ36" s="11">
        <f t="shared" ca="1" si="106"/>
        <v>102.165141187926</v>
      </c>
      <c r="AK36" s="11">
        <f t="shared" ca="1" si="106"/>
        <v>88.447524752475232</v>
      </c>
      <c r="AL36" s="11">
        <f t="shared" ca="1" si="106"/>
        <v>83.501556016597505</v>
      </c>
      <c r="AM36" s="11">
        <f t="shared" ca="1" si="106"/>
        <v>84.745427728613549</v>
      </c>
      <c r="AN36" s="11">
        <f t="shared" ca="1" si="106"/>
        <v>122.63691335740073</v>
      </c>
      <c r="AO36" s="9">
        <f ca="1">+OFFSET('kdef-cy1131'!B$9,ROUNDDOWN((ROW(Sheet1_OLD!AO36)-ROW(Sheet1_OLD!AO$5))/4,0),0)</f>
        <v>90.3</v>
      </c>
      <c r="AP36" s="9">
        <f ca="1">+OFFSET('kdef-cy1131'!C$9,ROUNDDOWN((ROW(Sheet1_OLD!AP36)-ROW(Sheet1_OLD!AP$5))/4,0),0)</f>
        <v>79.599999999999994</v>
      </c>
      <c r="AQ36" s="9">
        <f ca="1">+OFFSET('kdef-cy1131'!D$9,ROUNDDOWN((ROW(Sheet1_OLD!AQ36)-ROW(Sheet1_OLD!AQ$5))/4,0),0)</f>
        <v>87.9</v>
      </c>
      <c r="AR36" s="9">
        <f ca="1">+OFFSET('kdef-cy1131'!F$9,ROUNDDOWN((ROW(Sheet1_OLD!AR36)-ROW(Sheet1_OLD!AR$5))/4,0),0)</f>
        <v>151.69999999999999</v>
      </c>
      <c r="AS36" s="9">
        <f ca="1">+OFFSET('kdef-cy1131'!G$9,ROUNDDOWN((ROW(Sheet1_OLD!AS36)-ROW(Sheet1_OLD!AS$5))/4,0),0)</f>
        <v>92.2</v>
      </c>
      <c r="AT36" s="9">
        <f ca="1">+OFFSET('kdef-cy1131'!H$9,ROUNDDOWN((ROW(Sheet1_OLD!AT36)-ROW(Sheet1_OLD!AT$5))/4,0),0)</f>
        <v>92</v>
      </c>
      <c r="AU36" s="9">
        <f ca="1">+OFFSET('kdef-cy1131'!I$9,ROUNDDOWN((ROW(Sheet1_OLD!AU36)-ROW(Sheet1_OLD!AU$5))/4,0),0)</f>
        <v>80.900000000000006</v>
      </c>
      <c r="AV36" s="9">
        <f ca="1">+OFFSET('def-cy1131'!$F$8,ROUNDDOWN((ROW(Sheet1_OLD!AV36)-ROW(Sheet1_OLD!AV$5))/4,0),0)</f>
        <v>86.1</v>
      </c>
      <c r="AW36" s="9">
        <f ca="1">+OFFSET('def-cy1131'!$G$8,ROUNDDOWN((ROW(Sheet1_OLD!AW36)-ROW(Sheet1_OLD!AW$5))/4,0),0)</f>
        <v>108.1</v>
      </c>
      <c r="AX36" s="9">
        <f t="shared" ca="1" si="94"/>
        <v>98.144642857142856</v>
      </c>
      <c r="AY36" s="9">
        <f t="shared" ca="1" si="94"/>
        <v>73.680964153275639</v>
      </c>
      <c r="AZ36" s="9">
        <f t="shared" ca="1" si="94"/>
        <v>91.013091641490433</v>
      </c>
      <c r="BA36" s="9">
        <f t="shared" ca="1" si="94"/>
        <v>378.87714061272584</v>
      </c>
      <c r="BB36" s="9">
        <f t="shared" ca="1" si="94"/>
        <v>101.50029211295033</v>
      </c>
      <c r="BC36" s="9">
        <f t="shared" ca="1" si="94"/>
        <v>89.793465346534646</v>
      </c>
      <c r="BD36" s="9">
        <f t="shared" ca="1" si="94"/>
        <v>81.746887966804977</v>
      </c>
      <c r="BE36" s="9">
        <f t="shared" ca="1" si="94"/>
        <v>83.367453294001962</v>
      </c>
      <c r="BF36" s="9">
        <f t="shared" ca="1" si="94"/>
        <v>124.67897111913358</v>
      </c>
      <c r="BG36">
        <f t="shared" ca="1" si="62"/>
        <v>8.0851746077518485E-4</v>
      </c>
      <c r="BH36">
        <f t="shared" ca="1" si="63"/>
        <v>-1.0617133290119825E-4</v>
      </c>
      <c r="BI36">
        <f t="shared" ca="1" si="102"/>
        <v>1.1909067508028878E-3</v>
      </c>
      <c r="BJ36">
        <f t="shared" ca="1" si="102"/>
        <v>1.364498844663645E-3</v>
      </c>
      <c r="BK36">
        <f t="shared" ca="1" si="102"/>
        <v>1.0167011061687801E-2</v>
      </c>
      <c r="BL36" s="13">
        <f t="shared" ca="1" si="65"/>
        <v>1.342476278502832E-2</v>
      </c>
      <c r="BM36">
        <f t="shared" ca="1" si="66"/>
        <v>3.2744302337522194E-2</v>
      </c>
      <c r="BN36">
        <f t="shared" ca="1" si="22"/>
        <v>4.5070720625644711E-2</v>
      </c>
      <c r="BO36" s="13">
        <f t="shared" ca="1" si="23"/>
        <v>7.7815022963166905E-2</v>
      </c>
      <c r="BP36">
        <f t="shared" ca="1" si="67"/>
        <v>1.5031904593733778E-2</v>
      </c>
      <c r="BQ36">
        <f t="shared" ca="1" si="68"/>
        <v>1.1573247898720778E-2</v>
      </c>
      <c r="BR36">
        <f t="shared" ca="1" si="69"/>
        <v>1.5929935455575361E-2</v>
      </c>
      <c r="BS36" s="13">
        <f t="shared" ca="1" si="70"/>
        <v>4.2535087948029918E-2</v>
      </c>
      <c r="BT36" s="5">
        <f t="shared" si="24"/>
        <v>50715.151377407165</v>
      </c>
      <c r="BU36" s="5">
        <f t="shared" ca="1" si="25"/>
        <v>210231.46123947061</v>
      </c>
      <c r="BV36" s="5">
        <f t="shared" ca="1" si="26"/>
        <v>25466.793406454024</v>
      </c>
      <c r="BW36" s="5">
        <f t="shared" ca="1" si="71"/>
        <v>74575.873013377961</v>
      </c>
      <c r="BX36" s="5">
        <f t="shared" si="27"/>
        <v>62073.167264118325</v>
      </c>
      <c r="BY36" s="5">
        <f t="shared" si="28"/>
        <v>180727.0887336366</v>
      </c>
      <c r="BZ36" s="5">
        <f t="shared" si="29"/>
        <v>36353.304121255358</v>
      </c>
      <c r="CA36" s="5">
        <f t="shared" si="30"/>
        <v>98426.471385373676</v>
      </c>
      <c r="CB36" s="9">
        <f t="shared" si="97"/>
        <v>122.39570538237807</v>
      </c>
      <c r="CC36" s="9">
        <f t="shared" ca="1" si="97"/>
        <v>85.965767287215812</v>
      </c>
      <c r="CD36" s="9">
        <f t="shared" ca="1" si="97"/>
        <v>142.74786598002706</v>
      </c>
      <c r="CE36" s="9">
        <f t="shared" ca="1" si="97"/>
        <v>131.98165493512525</v>
      </c>
      <c r="CF36" s="5"/>
      <c r="CG36" s="5">
        <f t="shared" si="31"/>
        <v>86.775140983247979</v>
      </c>
      <c r="CH36" s="5">
        <f t="shared" ca="1" si="72"/>
        <v>85.965767287215812</v>
      </c>
      <c r="CI36" s="5">
        <f t="shared" si="32"/>
        <v>122.77172021355598</v>
      </c>
      <c r="CJ36" s="5">
        <f t="shared" ca="1" si="73"/>
        <v>142.74786598002706</v>
      </c>
      <c r="CK36" s="5">
        <f t="shared" si="74"/>
        <v>122.53431594893857</v>
      </c>
      <c r="CL36" s="5">
        <f t="shared" ca="1" si="75"/>
        <v>131.98165493512525</v>
      </c>
      <c r="CM36" s="5"/>
      <c r="CN36" s="1" t="e">
        <f t="shared" si="4"/>
        <v>#DIV/0!</v>
      </c>
      <c r="CO36" s="1" t="e">
        <f t="shared" si="98"/>
        <v>#DIV/0!</v>
      </c>
      <c r="CP36" s="1" t="e">
        <f t="shared" ca="1" si="98"/>
        <v>#DIV/0!</v>
      </c>
      <c r="CQ36" s="1" t="e">
        <f t="shared" ca="1" si="98"/>
        <v>#DIV/0!</v>
      </c>
      <c r="CR36" s="1" t="e">
        <f t="shared" ca="1" si="98"/>
        <v>#DIV/0!</v>
      </c>
      <c r="CS36" s="83" t="e">
        <f t="shared" si="76"/>
        <v>#DIV/0!</v>
      </c>
      <c r="CT36" s="83" t="e">
        <f t="shared" si="76"/>
        <v>#DIV/0!</v>
      </c>
      <c r="CU36" s="83" t="e">
        <f t="shared" ca="1" si="33"/>
        <v>#DIV/0!</v>
      </c>
      <c r="CV36" s="83" t="e">
        <f t="shared" ca="1" si="33"/>
        <v>#DIV/0!</v>
      </c>
      <c r="CW36" s="83" t="e">
        <f t="shared" ca="1" si="33"/>
        <v>#DIV/0!</v>
      </c>
      <c r="CX36" s="83">
        <f t="shared" si="77"/>
        <v>-1.1889580280794634E-3</v>
      </c>
      <c r="CY36" s="83">
        <f t="shared" si="100"/>
        <v>7.3963605332103192E-5</v>
      </c>
      <c r="CZ36" s="83">
        <f t="shared" ca="1" si="100"/>
        <v>1.4008007505806176E-3</v>
      </c>
      <c r="DA36" s="83">
        <f t="shared" ca="1" si="100"/>
        <v>-1.6963452063283868E-4</v>
      </c>
      <c r="DB36" s="83">
        <f t="shared" ca="1" si="100"/>
        <v>1.9021113655490616E-4</v>
      </c>
      <c r="DC36" s="5"/>
      <c r="DD36" s="86">
        <f t="shared" si="78"/>
        <v>2011</v>
      </c>
      <c r="DE36" s="117">
        <v>540232.5</v>
      </c>
      <c r="DF36" s="117">
        <v>14062.3</v>
      </c>
      <c r="DG36" s="5">
        <v>344768.8</v>
      </c>
      <c r="DH36" s="5">
        <v>9377.9</v>
      </c>
      <c r="DI36" s="130"/>
      <c r="DJ36" s="130"/>
      <c r="DK36" s="130"/>
      <c r="DL36" s="130"/>
      <c r="DM36" s="5">
        <f>+DE35</f>
        <v>541846.19999999995</v>
      </c>
      <c r="DN36" s="5">
        <f>+DF35</f>
        <v>14118.6</v>
      </c>
      <c r="DO36" s="5">
        <f>+DG35</f>
        <v>350804.9</v>
      </c>
      <c r="DP36" s="5">
        <f>+DH35</f>
        <v>9320.4</v>
      </c>
      <c r="DQ36" s="7">
        <f t="shared" si="79"/>
        <v>916090.1</v>
      </c>
      <c r="DR36">
        <v>76586.600000000006</v>
      </c>
      <c r="DS36">
        <v>13439</v>
      </c>
      <c r="DT36">
        <v>63147.6</v>
      </c>
      <c r="DU36" s="129"/>
      <c r="DV36" s="129"/>
      <c r="DW36" s="129"/>
      <c r="DX36" s="5">
        <f t="shared" si="36"/>
        <v>765616.21389358293</v>
      </c>
      <c r="DY36" s="9">
        <f ca="1">+AVERAGE(OFFSET($CE$5,(ROW(DY36)-ROW($DY$5))*4,0):OFFSET($CE$5,(ROW(DY36)-ROW($DY$5))*4+3,0))</f>
        <v>91.857057625766359</v>
      </c>
      <c r="DZ36" s="102">
        <f>+'def-cy1722'!B25</f>
        <v>100</v>
      </c>
      <c r="EA36" s="101"/>
      <c r="EB36" s="5">
        <f t="shared" ca="1" si="37"/>
        <v>833486.54276818875</v>
      </c>
      <c r="EF36" s="90">
        <f t="shared" si="8"/>
        <v>62073.167264118325</v>
      </c>
      <c r="EG36" s="1">
        <f>+'gaku-mk1131'!G39</f>
        <v>60605.8</v>
      </c>
      <c r="EH36" s="5">
        <f t="shared" ca="1" si="38"/>
        <v>11757.91576765536</v>
      </c>
      <c r="EI36" s="7">
        <f ca="1">+EI35+$EH35</f>
        <v>386142.25305121444</v>
      </c>
      <c r="EJ36" s="7">
        <f ca="1">+EJ35+$EH35</f>
        <v>386142.25305121444</v>
      </c>
      <c r="EK36" s="7">
        <f ca="1">+EK35+EH35-(EJ37-EI37)/4</f>
        <v>376070.28669353999</v>
      </c>
      <c r="EL36" s="5">
        <f t="shared" ca="1" si="39"/>
        <v>5957.666666666667</v>
      </c>
      <c r="EM36" s="92">
        <f t="shared" ca="1" si="40"/>
        <v>122.76877121520705</v>
      </c>
      <c r="EN36">
        <f t="shared" ca="1" si="9"/>
        <v>0.61048444304419891</v>
      </c>
      <c r="EO36">
        <f t="shared" ca="1" si="41"/>
        <v>9.3428302090869282E-3</v>
      </c>
      <c r="EQ36" s="6">
        <f>+call!C74</f>
        <v>3.66143333333333</v>
      </c>
      <c r="ES36" s="7" t="e">
        <f>+fof!#REF!*fof!$B$138/fof!#REF!/10</f>
        <v>#REF!</v>
      </c>
      <c r="ET36" s="7" t="e">
        <f>+fof!#REF!*fof!$C$138/fof!#REF!/10</f>
        <v>#REF!</v>
      </c>
      <c r="EU36" s="7">
        <f ca="1">+AVERAGE(OFFSET(jikasougaku!$BF$287,(ROW(Sheet1_OLD!EU36)-ROW(Sheet1_OLD!$EU$5))*3,0):OFFSET(jikasougaku!$BF$287,(ROW(Sheet1_OLD!EU36)-ROW(Sheet1_OLD!$EU$5))*3+2,0))/1000</f>
        <v>112456.952</v>
      </c>
      <c r="EV36" s="7">
        <f ca="1">+AVERAGE(OFFSET(jikasougaku!$BR$287,(ROW(Sheet1_OLD!EV36)-ROW(Sheet1_OLD!$EV$5))*3,0):OFFSET(jikasougaku!$BR$287,(ROW(Sheet1_OLD!EV36)-ROW(Sheet1_OLD!$EV$5))*3+2,0))/1000</f>
        <v>341733.1766666667</v>
      </c>
      <c r="EW36" s="7" t="e">
        <f ca="1">+AVERAGE(OFFSET(jikasougaku!$BH$287,(ROW(Sheet1_OLD!EW36)-ROW(Sheet1_OLD!EW$5))*3,0):OFFSET(jikasougaku!$BH$287,(ROW(Sheet1_OLD!EW36)-ROW(Sheet1_OLD!EW$5))*3+2,0))/1000</f>
        <v>#DIV/0!</v>
      </c>
      <c r="EX36" s="7" t="e">
        <f ca="1">+AVERAGE(OFFSET(jikasougaku!$BJ$287,(ROW(Sheet1_OLD!EX36)-ROW(Sheet1_OLD!EX$5))*3,0):OFFSET(jikasougaku!$BJ$287,(ROW(Sheet1_OLD!EX36)-ROW(Sheet1_OLD!EX$5))*3+2,0))/1000</f>
        <v>#DIV/0!</v>
      </c>
      <c r="EY36" s="7" t="e">
        <f ca="1">+AVERAGE(OFFSET(jikasougaku!$BL$287,(ROW(Sheet1_OLD!EY36)-ROW(Sheet1_OLD!EY$5))*3,0):OFFSET(jikasougaku!$BL$287,(ROW(Sheet1_OLD!EY36)-ROW(Sheet1_OLD!EY$5))*3+2,0))/1000</f>
        <v>#DIV/0!</v>
      </c>
      <c r="EZ36" s="4">
        <f t="shared" ca="1" si="10"/>
        <v>92652.202977788271</v>
      </c>
      <c r="FA36" s="64">
        <f t="shared" ca="1" si="42"/>
        <v>229276.22466666671</v>
      </c>
      <c r="FB36" s="7" t="e">
        <f t="shared" ca="1" si="11"/>
        <v>#REF!</v>
      </c>
      <c r="FC36" s="7" t="e">
        <f t="shared" ca="1" si="12"/>
        <v>#REF!</v>
      </c>
      <c r="FD36" s="1" t="e">
        <f t="shared" ca="1" si="99"/>
        <v>#REF!</v>
      </c>
      <c r="FE36" s="1" t="e">
        <f t="shared" ca="1" si="99"/>
        <v>#REF!</v>
      </c>
      <c r="FF36" t="e">
        <f t="shared" ca="1" si="43"/>
        <v>#REF!</v>
      </c>
      <c r="FG36" t="e">
        <f t="shared" ca="1" si="43"/>
        <v>#REF!</v>
      </c>
      <c r="FH36" s="83" t="e">
        <f t="shared" ca="1" si="80"/>
        <v>#REF!</v>
      </c>
      <c r="FI36" s="83" t="e">
        <f t="shared" ca="1" si="80"/>
        <v>#REF!</v>
      </c>
      <c r="FK36" s="7">
        <f>+kshotoku1631!$E40*kshotoku1722!$E$9/kshotoku1631!$E$65</f>
        <v>183803.99917582417</v>
      </c>
      <c r="FL36" s="72">
        <f t="shared" ca="1" si="44"/>
        <v>0.25129904998028979</v>
      </c>
      <c r="FM36">
        <f t="shared" ca="1" si="81"/>
        <v>1.5696156116570773E-3</v>
      </c>
      <c r="FO36" s="73">
        <f t="shared" ca="1" si="14"/>
        <v>122.76877121520705</v>
      </c>
      <c r="FP36" s="72">
        <f ca="1">+AVERAGE(OFFSET(Maikin30!$F$20,ROUNDDOWN((ROW(FP36)-ROW(FP$5))/4,0),MOD(ROW(FP36)-ROW(FP$5),4)*3):OFFSET(Maikin30!$F$20,ROUNDDOWN((ROW(FP36)-ROW(FP$5))/4,0),MOD(ROW(FP36)-ROW(FP$5),4)*3+2))</f>
        <v>117.73333333333333</v>
      </c>
      <c r="FQ36" s="5">
        <f ca="1">+AVERAGE(OFFSET(Rocho!$J$66,(ROW(FQ36)-ROW($FQ$5))*3,0):OFFSET(Rocho!$J$66,(ROW(FQ36)-ROW($FQ$5))*3+2,0))</f>
        <v>5957.666666666667</v>
      </c>
      <c r="FR36" s="72" t="e">
        <f t="shared" ca="1" si="45"/>
        <v>#DIV/0!</v>
      </c>
      <c r="FS36" t="e">
        <f t="shared" ca="1" si="82"/>
        <v>#DIV/0!</v>
      </c>
      <c r="FT36" s="72"/>
      <c r="FU36" s="87" t="s">
        <v>255</v>
      </c>
      <c r="FV36" s="78">
        <f ca="1">+AVERAGE(OFFSET(Rocho!$E$6,(ROW(FV36)-ROW($FV$5))*3,0):OFFSET(Rocho!$E$6,(ROW(FV36)-ROW($FV$5))*3+2,0))/10000</f>
        <v>9160.3333333333321</v>
      </c>
      <c r="FW36" s="82">
        <f>+Rocho!AA37</f>
        <v>0</v>
      </c>
      <c r="FX36" t="e">
        <f t="shared" si="83"/>
        <v>#DIV/0!</v>
      </c>
      <c r="FZ36" s="94">
        <f t="shared" si="15"/>
        <v>195566.0490196349</v>
      </c>
      <c r="GA36" s="5">
        <f t="shared" si="46"/>
        <v>62073.167264118325</v>
      </c>
      <c r="GB36" s="7">
        <f>+('gaku-mk1131'!C39-'gaku-mk1131'!D39)*('gaku-mk1722'!$C$8-'gaku-mk1722'!$D$8)/('gaku-mk1131'!$C$64-'gaku-mk1131'!$D$64)</f>
        <v>2889.0518552954072</v>
      </c>
      <c r="GC36" s="5">
        <f t="shared" si="47"/>
        <v>14298.91137765332</v>
      </c>
      <c r="GD36" s="5">
        <f t="shared" si="48"/>
        <v>22054.392743602039</v>
      </c>
      <c r="GE36" s="90">
        <f>+'gaku-mk1131'!H39+('gaku-mk1722'!$H$8-'gaku-mk1131'!$H$64)</f>
        <v>3975.1000000000004</v>
      </c>
      <c r="GF36" s="7">
        <f>+'gaku-mk1131'!W39*'gaku-mk1722'!$W$8/'gaku-mk1131'!$W$64</f>
        <v>80840.934494762929</v>
      </c>
      <c r="GG36" s="7">
        <f>+'gaku-mk1131'!M39*'gaku-mk1722'!$M$8/'gaku-mk1131'!$M$64</f>
        <v>37016.798563713477</v>
      </c>
      <c r="GH36" s="7">
        <f>+'gaku-mk1131'!N39*'gaku-mk1722'!$N$8/'gaku-mk1131'!$N$64</f>
        <v>27582.307279510613</v>
      </c>
      <c r="GI36" s="5">
        <f t="shared" si="49"/>
        <v>50715.151377407165</v>
      </c>
      <c r="GJ36" s="7">
        <f>+('gaku-jk1131'!C39-'gaku-jk1131'!D39)*('gaku-jk1722'!$C$8-'gaku-jk1722'!$D$8)/('gaku-jk1131'!$C$64-'gaku-jk1131'!$D$64)</f>
        <v>2908.1432358723951</v>
      </c>
      <c r="GK36" s="5">
        <f t="shared" si="50"/>
        <v>3967.1476820211283</v>
      </c>
      <c r="GL36" s="5">
        <f t="shared" si="51"/>
        <v>25643.339210253733</v>
      </c>
      <c r="GM36" s="90">
        <f>+'gaku-jk1131'!H39+('gaku-jk1722'!$H$8-'gaku-jk1131'!$H$64)</f>
        <v>4442.1000000000004</v>
      </c>
      <c r="GN36" s="7">
        <f>+'gaku-jk1131'!Z39*'gaku-jk1722'!$Z$8/'gaku-jk1131'!$Z$64</f>
        <v>86462.543486614377</v>
      </c>
      <c r="GO36" s="7">
        <f>+'gaku-jk1131'!M39*'gaku-jk1722'!$M$8/'gaku-jk1131'!$M$64</f>
        <v>24556.314957064991</v>
      </c>
      <c r="GP36" s="7">
        <f>+'gaku-jk1131'!N39*'gaku-jk1722'!$N$8/'gaku-jk1131'!$N$64</f>
        <v>29964.560007590942</v>
      </c>
      <c r="GQ36" s="9">
        <f t="shared" ca="1" si="16"/>
        <v>122.63691335740073</v>
      </c>
      <c r="GR36" s="7">
        <f t="shared" ca="1" si="17"/>
        <v>98.362499999999983</v>
      </c>
      <c r="GS36" s="9">
        <f t="shared" ca="1" si="18"/>
        <v>366.3203456402199</v>
      </c>
      <c r="GT36" s="9">
        <f t="shared" ca="1" si="19"/>
        <v>84.745427728613549</v>
      </c>
      <c r="GU36" s="7">
        <f t="shared" ca="1" si="20"/>
        <v>128.20678541136553</v>
      </c>
      <c r="GV36" s="7">
        <f t="shared" ca="1" si="20"/>
        <v>93.791389432485317</v>
      </c>
      <c r="GW36" s="7">
        <f t="shared" ca="1" si="20"/>
        <v>153.80419325432996</v>
      </c>
      <c r="GX36" s="7">
        <f t="shared" ca="1" si="20"/>
        <v>94.580995934959347</v>
      </c>
      <c r="GZ36">
        <f ca="1">+OFFSET('def-cy1131'!$C$8,ROUNDDOWN((ROW(Sheet1_OLD!HC36)-ROW(Sheet1_OLD!HC$5))/4,0),0)</f>
        <v>90.3</v>
      </c>
      <c r="HC36">
        <f ca="1">+OFFSET('def-cy1131'!$H$8,ROUNDDOWN((ROW(Sheet1_OLD!HC36)-ROW(Sheet1_OLD!HC$5))/4,0),0)</f>
        <v>134.6</v>
      </c>
      <c r="HD36">
        <f ca="1">+OFFSET('def-cy1131'!$W$8,ROUNDDOWN((ROW(Sheet1_OLD!HC36)-ROW(Sheet1_OLD!HC$5))/4,0),0)</f>
        <v>90.6</v>
      </c>
      <c r="HE36">
        <f ca="1">+OFFSET('def-cy1131'!$M$8,ROUNDDOWN((ROW(Sheet1_OLD!HC36)-ROW(Sheet1_OLD!HC$5))/4,0),0)</f>
        <v>128.6</v>
      </c>
      <c r="HF36">
        <f ca="1">+OFFSET('def-cy1131'!$N$8,ROUNDDOWN((ROW(Sheet1_OLD!HC36)-ROW(Sheet1_OLD!HC$5))/4,0),0)</f>
        <v>115.9</v>
      </c>
      <c r="HG36" s="9">
        <f t="shared" ca="1" si="96"/>
        <v>124.67897111913358</v>
      </c>
      <c r="HH36" s="9">
        <f t="shared" ca="1" si="96"/>
        <v>98.035714285714292</v>
      </c>
      <c r="HI36" s="9">
        <f t="shared" ca="1" si="96"/>
        <v>378.87714061272584</v>
      </c>
      <c r="HJ36" s="9">
        <f t="shared" ca="1" si="96"/>
        <v>83.367453294001962</v>
      </c>
      <c r="HK36" s="9">
        <f t="shared" ca="1" si="96"/>
        <v>130.77854113655641</v>
      </c>
      <c r="HL36" s="9">
        <f t="shared" ca="1" si="96"/>
        <v>93.68786692759295</v>
      </c>
      <c r="HM36" s="9">
        <f t="shared" ca="1" si="96"/>
        <v>161.57812215132176</v>
      </c>
      <c r="HN36" s="9">
        <f t="shared" ca="1" si="96"/>
        <v>99.722154471544712</v>
      </c>
      <c r="HO36">
        <f t="shared" ca="1" si="101"/>
        <v>7.4748163133238283E-3</v>
      </c>
      <c r="HP36">
        <f t="shared" ca="1" si="101"/>
        <v>1.3556228329067926E-4</v>
      </c>
      <c r="HQ36">
        <f t="shared" ca="1" si="101"/>
        <v>5.7549528505895795E-3</v>
      </c>
      <c r="HR36">
        <f t="shared" ca="1" si="101"/>
        <v>7.9213742124978268E-3</v>
      </c>
      <c r="HS36">
        <f t="shared" ca="1" si="101"/>
        <v>7.9391979615303712E-3</v>
      </c>
      <c r="HT36">
        <f t="shared" ca="1" si="101"/>
        <v>9.7870469190675258E-3</v>
      </c>
      <c r="HU36">
        <f t="shared" ca="1" si="101"/>
        <v>2.2995652878278843E-3</v>
      </c>
      <c r="HV36">
        <f t="shared" ca="1" si="53"/>
        <v>-5.411425570776807E-3</v>
      </c>
      <c r="HW36">
        <f t="shared" ca="1" si="84"/>
        <v>3.5901090257350887E-2</v>
      </c>
      <c r="HX36" s="5">
        <f t="shared" ca="1" si="85"/>
        <v>161177.70711225364</v>
      </c>
      <c r="HY36" s="1" t="e">
        <f t="shared" ca="1" si="54"/>
        <v>#DIV/0!</v>
      </c>
      <c r="HZ36" t="e">
        <f t="shared" ca="1" si="86"/>
        <v>#DIV/0!</v>
      </c>
      <c r="IA36" s="5">
        <f t="shared" si="55"/>
        <v>195566.0490196349</v>
      </c>
      <c r="IB36">
        <f t="shared" ca="1" si="56"/>
        <v>121.33566888591558</v>
      </c>
      <c r="ID36" s="112">
        <v>112.29223740144366</v>
      </c>
      <c r="IE36" s="112">
        <v>113.01862362893141</v>
      </c>
      <c r="IF36">
        <f t="shared" si="57"/>
        <v>101.67028198499573</v>
      </c>
      <c r="IG36">
        <f t="shared" si="87"/>
        <v>2.3036633838103625E-2</v>
      </c>
      <c r="IH36" s="112">
        <v>0.48922557140899936</v>
      </c>
      <c r="II36">
        <f t="shared" si="88"/>
        <v>1.562541997707622E-2</v>
      </c>
      <c r="IK36">
        <f>+util!B34</f>
        <v>117.9</v>
      </c>
      <c r="IL36">
        <f t="shared" si="89"/>
        <v>3.0718649045497936E-2</v>
      </c>
      <c r="IM36">
        <f t="shared" si="90"/>
        <v>1.8431189427298759E-2</v>
      </c>
      <c r="IO36" s="5">
        <f t="shared" si="58"/>
        <v>97139.577634261208</v>
      </c>
      <c r="IP36" s="1">
        <f t="shared" si="59"/>
        <v>2.6720976258514235</v>
      </c>
      <c r="IQ36" s="5">
        <f t="shared" ca="1" si="60"/>
        <v>80058.550404988942</v>
      </c>
      <c r="IR36" s="1" t="e">
        <f t="shared" ca="1" si="61"/>
        <v>#DIV/0!</v>
      </c>
      <c r="IS36" t="e">
        <f t="shared" ca="1" si="91"/>
        <v>#DIV/0!</v>
      </c>
    </row>
    <row r="37" spans="1:253" x14ac:dyDescent="0.15">
      <c r="A37" t="s">
        <v>276</v>
      </c>
      <c r="B37" s="7">
        <f>+'gaku-mk1131'!B40*'gaku-mk1722'!$B$8/'gaku-mk1131'!$B$64</f>
        <v>385979.64329283749</v>
      </c>
      <c r="C37" s="7">
        <f>+'kgaku-mk1131'!B41*'kgaku-mk1722'!B$9/'kgaku-mk1131'!B$65</f>
        <v>197312.6992454945</v>
      </c>
      <c r="D37" s="7">
        <f>+'kgaku-mk1131'!C41*'kgaku-mk1722'!C$9/'kgaku-mk1131'!C$65</f>
        <v>1259.90400936951</v>
      </c>
      <c r="E37" s="7">
        <f>+'kgaku-mk1131'!D41*'kgaku-mk1722'!D$9/'kgaku-mk1131'!D$65</f>
        <v>260.67694852941173</v>
      </c>
      <c r="F37" s="7">
        <f>+'kgaku-mk1131'!F41*'kgaku-mk1722'!F$9/'kgaku-mk1131'!F$65</f>
        <v>15983.911908528693</v>
      </c>
      <c r="G37" s="7">
        <f>+'kgaku-mk1131'!G41*'kgaku-mk1722'!G$9/'kgaku-mk1131'!G$65</f>
        <v>17458.820043774558</v>
      </c>
      <c r="H37" s="7">
        <f>+'kgaku-mk1131'!H41*'kgaku-mk1722'!H$9/'kgaku-mk1131'!H$65</f>
        <v>60368.854397533913</v>
      </c>
      <c r="I37" s="7">
        <f>+'kgaku-mk1131'!I41*'kgaku-mk1722'!I$9/'kgaku-mk1131'!I$65</f>
        <v>102274.57215333924</v>
      </c>
      <c r="J37" s="7">
        <f>+'gaku-mk1131'!F40*'gaku-mk1722'!$F$8/'gaku-mk1131'!$F$64</f>
        <v>23098.668121776216</v>
      </c>
      <c r="K37" s="7">
        <f>+'gaku-mk1131'!G40*'gaku-mk1722'!$G$8/'gaku-mk1131'!$G$64</f>
        <v>64526.666305153922</v>
      </c>
      <c r="L37" s="7">
        <f>+'gaku-jk1131'!B40*'gaku-jk1722'!$B$8/'gaku-jk1131'!$B$64</f>
        <v>359817.43180643109</v>
      </c>
      <c r="M37" s="7">
        <f>+'kgaku-jk1131'!B41*'kgaku-jk1722'!$B$9/'kgaku-jk1131'!$B$65</f>
        <v>200510.21249692029</v>
      </c>
      <c r="N37" s="7">
        <f>+'kgaku-jk1131'!C41*'kgaku-jk1722'!C$9/'kgaku-jk1131'!C$65</f>
        <v>2086.4085793979034</v>
      </c>
      <c r="O37" s="7">
        <f>+'kgaku-jk1131'!D41*'kgaku-jk1722'!D$9/'kgaku-jk1131'!D$65</f>
        <v>285.87537449762522</v>
      </c>
      <c r="P37" s="7">
        <f>+'kgaku-jk1131'!F41*'kgaku-jk1722'!F$9/'kgaku-jk1131'!F$65</f>
        <v>4466.0865813925429</v>
      </c>
      <c r="Q37" s="7">
        <f>+'kgaku-jk1131'!G41*'kgaku-jk1722'!G$9/'kgaku-jk1131'!G$65</f>
        <v>17071.198390198413</v>
      </c>
      <c r="R37" s="7">
        <f>+'kgaku-jk1131'!H41*'kgaku-jk1722'!H$9/'kgaku-jk1131'!H$65</f>
        <v>68541.363182899178</v>
      </c>
      <c r="S37" s="7">
        <f>+'kgaku-jk1131'!I41*'kgaku-jk1722'!I$9/'kgaku-jk1131'!I$65</f>
        <v>121350.53134121555</v>
      </c>
      <c r="T37" s="7">
        <f>+'gaku-jk1131'!F40*'gaku-jk1722'!$F$8/'gaku-jk1131'!$F$64</f>
        <v>26766.348660597745</v>
      </c>
      <c r="U37" s="7">
        <f>+'gaku-jk1131'!G40*'gaku-jk1722'!$G$8/'gaku-jk1131'!$G$64</f>
        <v>52839.087988751337</v>
      </c>
      <c r="V37" s="8">
        <f t="shared" si="105"/>
        <v>107.27096832275784</v>
      </c>
      <c r="W37" s="8">
        <f t="shared" si="105"/>
        <v>98.40531152423226</v>
      </c>
      <c r="X37" s="8">
        <f t="shared" si="105"/>
        <v>60.386255204773633</v>
      </c>
      <c r="Y37" s="8">
        <f t="shared" si="105"/>
        <v>91.185520609288147</v>
      </c>
      <c r="Z37" s="8">
        <f t="shared" si="105"/>
        <v>357.89525386999657</v>
      </c>
      <c r="AA37" s="8">
        <f t="shared" si="104"/>
        <v>102.27061770776855</v>
      </c>
      <c r="AB37" s="8">
        <f t="shared" si="104"/>
        <v>88.076530133260789</v>
      </c>
      <c r="AC37" s="8">
        <f t="shared" si="104"/>
        <v>84.280283755628389</v>
      </c>
      <c r="AD37" s="8">
        <f t="shared" si="104"/>
        <v>86.297419250834707</v>
      </c>
      <c r="AE37" s="8">
        <f t="shared" si="104"/>
        <v>122.11919009444428</v>
      </c>
      <c r="AF37" s="11">
        <f t="shared" ca="1" si="107"/>
        <v>98.798214285714295</v>
      </c>
      <c r="AG37" s="11">
        <f t="shared" ca="1" si="107"/>
        <v>61.442150803461061</v>
      </c>
      <c r="AH37" s="11">
        <f t="shared" ca="1" si="107"/>
        <v>91.323363544813702</v>
      </c>
      <c r="AI37" s="11">
        <f t="shared" ca="1" si="106"/>
        <v>353.28059701492538</v>
      </c>
      <c r="AJ37" s="11">
        <f t="shared" ca="1" si="106"/>
        <v>102.71918208373904</v>
      </c>
      <c r="AK37" s="11">
        <f t="shared" ca="1" si="106"/>
        <v>88.255247524752463</v>
      </c>
      <c r="AL37" s="11">
        <f t="shared" ca="1" si="106"/>
        <v>84.843360995850617</v>
      </c>
      <c r="AM37" s="11">
        <f t="shared" ca="1" si="106"/>
        <v>86.123402163225165</v>
      </c>
      <c r="AN37" s="11">
        <f t="shared" ca="1" si="106"/>
        <v>121.95622743682311</v>
      </c>
      <c r="AO37" s="9">
        <f ca="1">+OFFSET('kdef-cy1131'!B$9,ROUNDDOWN((ROW(Sheet1_OLD!AO37)-ROW(Sheet1_OLD!AO$5))/4,0),0)</f>
        <v>90.7</v>
      </c>
      <c r="AP37" s="9">
        <f ca="1">+OFFSET('kdef-cy1131'!C$9,ROUNDDOWN((ROW(Sheet1_OLD!AP37)-ROW(Sheet1_OLD!AP$5))/4,0),0)</f>
        <v>74.3</v>
      </c>
      <c r="AQ37" s="9">
        <f ca="1">+OFFSET('kdef-cy1131'!D$9,ROUNDDOWN((ROW(Sheet1_OLD!AQ37)-ROW(Sheet1_OLD!AQ$5))/4,0),0)</f>
        <v>88.3</v>
      </c>
      <c r="AR37" s="9">
        <f ca="1">+OFFSET('kdef-cy1131'!F$9,ROUNDDOWN((ROW(Sheet1_OLD!AR37)-ROW(Sheet1_OLD!AR$5))/4,0),0)</f>
        <v>146.30000000000001</v>
      </c>
      <c r="AS37" s="9">
        <f ca="1">+OFFSET('kdef-cy1131'!G$9,ROUNDDOWN((ROW(Sheet1_OLD!AS37)-ROW(Sheet1_OLD!AS$5))/4,0),0)</f>
        <v>92.7</v>
      </c>
      <c r="AT37" s="9">
        <f ca="1">+OFFSET('kdef-cy1131'!H$9,ROUNDDOWN((ROW(Sheet1_OLD!AT37)-ROW(Sheet1_OLD!AT$5))/4,0),0)</f>
        <v>91.8</v>
      </c>
      <c r="AU37" s="9">
        <f ca="1">+OFFSET('kdef-cy1131'!I$9,ROUNDDOWN((ROW(Sheet1_OLD!AU37)-ROW(Sheet1_OLD!AU$5))/4,0),0)</f>
        <v>82.2</v>
      </c>
      <c r="AV37" s="9">
        <f ca="1">+OFFSET('def-cy1131'!$F$8,ROUNDDOWN((ROW(Sheet1_OLD!AV37)-ROW(Sheet1_OLD!AV$5))/4,0),0)</f>
        <v>87.5</v>
      </c>
      <c r="AW37" s="9">
        <f ca="1">+OFFSET('def-cy1131'!$G$8,ROUNDDOWN((ROW(Sheet1_OLD!AW37)-ROW(Sheet1_OLD!AW$5))/4,0),0)</f>
        <v>107.5</v>
      </c>
      <c r="AX37" s="9">
        <f t="shared" ca="1" si="94"/>
        <v>98.362499999999983</v>
      </c>
      <c r="AY37" s="9">
        <f t="shared" ca="1" si="94"/>
        <v>65.824969097651419</v>
      </c>
      <c r="AZ37" s="9">
        <f t="shared" ca="1" si="94"/>
        <v>90.909667673716015</v>
      </c>
      <c r="BA37" s="9">
        <f t="shared" ca="1" si="94"/>
        <v>366.3203456402199</v>
      </c>
      <c r="BB37" s="9">
        <f t="shared" ca="1" si="94"/>
        <v>102.165141187926</v>
      </c>
      <c r="BC37" s="9">
        <f t="shared" ca="1" si="94"/>
        <v>88.447524752475232</v>
      </c>
      <c r="BD37" s="9">
        <f t="shared" ca="1" si="94"/>
        <v>83.501556016597505</v>
      </c>
      <c r="BE37" s="9">
        <f t="shared" ca="1" si="94"/>
        <v>84.745427728613549</v>
      </c>
      <c r="BF37" s="9">
        <f t="shared" ca="1" si="94"/>
        <v>122.63691335740073</v>
      </c>
      <c r="BG37">
        <f t="shared" ca="1" si="62"/>
        <v>1.107416337607164E-3</v>
      </c>
      <c r="BH37">
        <f t="shared" ca="1" si="63"/>
        <v>-1.4892248469234771E-4</v>
      </c>
      <c r="BI37">
        <f t="shared" ca="1" si="102"/>
        <v>-1.1804416070912503E-3</v>
      </c>
      <c r="BJ37">
        <f t="shared" ca="1" si="102"/>
        <v>2.1730096933415093E-3</v>
      </c>
      <c r="BK37">
        <f t="shared" ca="1" si="102"/>
        <v>-1.7626592823085058E-4</v>
      </c>
      <c r="BL37" s="13">
        <f t="shared" ca="1" si="65"/>
        <v>1.7747960109342246E-3</v>
      </c>
      <c r="BM37">
        <f t="shared" ca="1" si="66"/>
        <v>5.0400213990251165E-2</v>
      </c>
      <c r="BN37">
        <f t="shared" ca="1" si="22"/>
        <v>2.6243615268223636E-2</v>
      </c>
      <c r="BO37" s="13">
        <f t="shared" ca="1" si="23"/>
        <v>7.6643829258474794E-2</v>
      </c>
      <c r="BP37">
        <f t="shared" ca="1" si="67"/>
        <v>2.6454833685604119E-2</v>
      </c>
      <c r="BQ37">
        <f t="shared" ca="1" si="68"/>
        <v>1.8563107435057721E-2</v>
      </c>
      <c r="BR37">
        <f t="shared" ca="1" si="69"/>
        <v>9.6658924861427707E-3</v>
      </c>
      <c r="BS37" s="13">
        <f t="shared" ca="1" si="70"/>
        <v>5.4683833606804608E-2</v>
      </c>
      <c r="BT37" s="5">
        <f t="shared" si="24"/>
        <v>52839.087988751337</v>
      </c>
      <c r="BU37" s="5">
        <f t="shared" ca="1" si="25"/>
        <v>210604.5791982513</v>
      </c>
      <c r="BV37" s="5">
        <f t="shared" ca="1" si="26"/>
        <v>27418.665972059138</v>
      </c>
      <c r="BW37" s="5">
        <f t="shared" ca="1" si="71"/>
        <v>78653.967644323711</v>
      </c>
      <c r="BX37" s="5">
        <f t="shared" si="27"/>
        <v>64526.666305153922</v>
      </c>
      <c r="BY37" s="5">
        <f t="shared" si="28"/>
        <v>181101.47365548779</v>
      </c>
      <c r="BZ37" s="5">
        <f t="shared" si="29"/>
        <v>39082.580030304911</v>
      </c>
      <c r="CA37" s="5">
        <f t="shared" si="30"/>
        <v>103609.24633545883</v>
      </c>
      <c r="CB37" s="9">
        <f t="shared" si="97"/>
        <v>122.11919009444428</v>
      </c>
      <c r="CC37" s="9">
        <f t="shared" ca="1" si="97"/>
        <v>85.991232643146404</v>
      </c>
      <c r="CD37" s="9">
        <f t="shared" ca="1" si="97"/>
        <v>142.5400494324991</v>
      </c>
      <c r="CE37" s="9">
        <f t="shared" ca="1" si="97"/>
        <v>131.72793368032475</v>
      </c>
      <c r="CF37" s="5"/>
      <c r="CG37" s="5">
        <f t="shared" si="31"/>
        <v>86.761650261766775</v>
      </c>
      <c r="CH37" s="5">
        <f t="shared" ca="1" si="72"/>
        <v>85.991232643146404</v>
      </c>
      <c r="CI37" s="5">
        <f t="shared" si="32"/>
        <v>125.13459077875726</v>
      </c>
      <c r="CJ37" s="5">
        <f t="shared" ca="1" si="73"/>
        <v>142.5400494324991</v>
      </c>
      <c r="CK37" s="5">
        <f t="shared" si="74"/>
        <v>123.23940658371828</v>
      </c>
      <c r="CL37" s="5">
        <f t="shared" ca="1" si="75"/>
        <v>131.72793368032475</v>
      </c>
      <c r="CM37" s="5"/>
      <c r="CN37" s="1" t="e">
        <f t="shared" si="4"/>
        <v>#DIV/0!</v>
      </c>
      <c r="CO37" s="1" t="e">
        <f t="shared" ref="CO37:CR52" si="108">+BT37/$FW57</f>
        <v>#DIV/0!</v>
      </c>
      <c r="CP37" s="1" t="e">
        <f t="shared" ca="1" si="108"/>
        <v>#DIV/0!</v>
      </c>
      <c r="CQ37" s="1" t="e">
        <f t="shared" ca="1" si="108"/>
        <v>#DIV/0!</v>
      </c>
      <c r="CR37" s="1" t="e">
        <f t="shared" ca="1" si="108"/>
        <v>#DIV/0!</v>
      </c>
      <c r="CS37" s="83" t="e">
        <f t="shared" si="76"/>
        <v>#DIV/0!</v>
      </c>
      <c r="CT37" s="83" t="e">
        <f t="shared" si="76"/>
        <v>#DIV/0!</v>
      </c>
      <c r="CU37" s="83" t="e">
        <f t="shared" ca="1" si="33"/>
        <v>#DIV/0!</v>
      </c>
      <c r="CV37" s="83" t="e">
        <f t="shared" ca="1" si="33"/>
        <v>#DIV/0!</v>
      </c>
      <c r="CW37" s="83" t="e">
        <f t="shared" ca="1" si="33"/>
        <v>#DIV/0!</v>
      </c>
      <c r="CX37" s="83">
        <f t="shared" si="77"/>
        <v>2.1573065655274264E-3</v>
      </c>
      <c r="CY37" s="83">
        <f t="shared" si="100"/>
        <v>-2.2617469195133936E-3</v>
      </c>
      <c r="CZ37" s="83">
        <f t="shared" ca="1" si="100"/>
        <v>2.9618283788457832E-4</v>
      </c>
      <c r="DA37" s="83">
        <f t="shared" ca="1" si="100"/>
        <v>-1.4568902015040244E-3</v>
      </c>
      <c r="DB37" s="83">
        <f t="shared" ca="1" si="100"/>
        <v>-1.9242480671336399E-3</v>
      </c>
      <c r="DC37" s="5"/>
      <c r="DD37" s="86">
        <f t="shared" si="78"/>
        <v>2012</v>
      </c>
      <c r="DE37" s="117">
        <v>536703.4</v>
      </c>
      <c r="DF37" s="117">
        <v>13996.7</v>
      </c>
      <c r="DG37" s="5">
        <v>339079.1</v>
      </c>
      <c r="DH37" s="5">
        <v>9444.1</v>
      </c>
      <c r="DI37" s="130"/>
      <c r="DJ37" s="130"/>
      <c r="DK37" s="130"/>
      <c r="DL37" s="130"/>
      <c r="DM37" s="5">
        <f t="shared" ref="DM37:DP41" si="109">+DE36</f>
        <v>540232.5</v>
      </c>
      <c r="DN37" s="5">
        <f t="shared" si="109"/>
        <v>14062.3</v>
      </c>
      <c r="DO37" s="5">
        <f t="shared" si="109"/>
        <v>344768.8</v>
      </c>
      <c r="DP37" s="5">
        <f t="shared" si="109"/>
        <v>9377.9</v>
      </c>
      <c r="DQ37" s="7">
        <f t="shared" si="79"/>
        <v>908441.50000000012</v>
      </c>
      <c r="DR37">
        <v>79009.2</v>
      </c>
      <c r="DS37">
        <v>13764.8</v>
      </c>
      <c r="DT37">
        <v>65244.4</v>
      </c>
      <c r="DU37" s="129"/>
      <c r="DV37" s="129"/>
      <c r="DW37" s="129"/>
      <c r="DX37" s="5">
        <f t="shared" si="36"/>
        <v>759223.94726654876</v>
      </c>
      <c r="DY37" s="9">
        <f ca="1">+AVERAGE(OFFSET($CE$5,(ROW(DY37)-ROW($DY$5))*4,0):OFFSET($CE$5,(ROW(DY37)-ROW($DY$5))*4+3,0))</f>
        <v>90.659694620881623</v>
      </c>
      <c r="DZ37" s="129"/>
      <c r="EA37" s="129"/>
      <c r="EB37" s="5">
        <f t="shared" ca="1" si="37"/>
        <v>837443.75098708621</v>
      </c>
      <c r="EF37" s="90">
        <f t="shared" si="8"/>
        <v>64526.666305153922</v>
      </c>
      <c r="EG37" s="1">
        <f>+'gaku-mk1131'!G40</f>
        <v>63001.3</v>
      </c>
      <c r="EH37" s="5">
        <f t="shared" ca="1" si="38"/>
        <v>12246.200274754596</v>
      </c>
      <c r="EI37" s="90">
        <f ca="1">+OFFSET($EB$6,(ROW(EI37)-ROW($EI$9))/4,0)</f>
        <v>384470.8803419703</v>
      </c>
      <c r="EJ37" s="7">
        <f ca="1">+EJ36+$EH36</f>
        <v>397900.1688188698</v>
      </c>
      <c r="EK37" s="7">
        <f ca="1">+EK36+EH36-(EJ37-EI37)/4</f>
        <v>384470.88034197048</v>
      </c>
      <c r="EL37" s="5">
        <f t="shared" ca="1" si="39"/>
        <v>5971.333333333333</v>
      </c>
      <c r="EM37" s="92">
        <f t="shared" ca="1" si="40"/>
        <v>123.95057705363203</v>
      </c>
      <c r="EN37">
        <f t="shared" ca="1" si="9"/>
        <v>0.6154129646320583</v>
      </c>
      <c r="EO37">
        <f t="shared" ca="1" si="41"/>
        <v>8.0407187594599815E-3</v>
      </c>
      <c r="EQ37" s="6">
        <f>+call!C75</f>
        <v>3.6859999999999999</v>
      </c>
      <c r="ES37" s="7" t="e">
        <f>+fof!#REF!*fof!$B$138/fof!#REF!/10</f>
        <v>#REF!</v>
      </c>
      <c r="ET37" s="7" t="e">
        <f>+fof!#REF!*fof!$C$138/fof!#REF!/10</f>
        <v>#REF!</v>
      </c>
      <c r="EU37" s="7">
        <f ca="1">+AVERAGE(OFFSET(jikasougaku!$BF$287,(ROW(Sheet1_OLD!EU37)-ROW(Sheet1_OLD!$EU$5))*3,0):OFFSET(jikasougaku!$BF$287,(ROW(Sheet1_OLD!EU37)-ROW(Sheet1_OLD!$EU$5))*3+2,0))/1000</f>
        <v>131092.51433333333</v>
      </c>
      <c r="EV37" s="7">
        <f ca="1">+AVERAGE(OFFSET(jikasougaku!$BR$287,(ROW(Sheet1_OLD!EV37)-ROW(Sheet1_OLD!$EV$5))*3,0):OFFSET(jikasougaku!$BR$287,(ROW(Sheet1_OLD!EV37)-ROW(Sheet1_OLD!$EV$5))*3+2,0))/1000</f>
        <v>388282.46</v>
      </c>
      <c r="EW37" s="7" t="e">
        <f ca="1">+AVERAGE(OFFSET(jikasougaku!$BH$287,(ROW(Sheet1_OLD!EW37)-ROW(Sheet1_OLD!EW$5))*3,0):OFFSET(jikasougaku!$BH$287,(ROW(Sheet1_OLD!EW37)-ROW(Sheet1_OLD!EW$5))*3+2,0))/1000</f>
        <v>#DIV/0!</v>
      </c>
      <c r="EX37" s="7" t="e">
        <f ca="1">+AVERAGE(OFFSET(jikasougaku!$BJ$287,(ROW(Sheet1_OLD!EX37)-ROW(Sheet1_OLD!EX$5))*3,0):OFFSET(jikasougaku!$BJ$287,(ROW(Sheet1_OLD!EX37)-ROW(Sheet1_OLD!EX$5))*3+2,0))/1000</f>
        <v>#DIV/0!</v>
      </c>
      <c r="EY37" s="7" t="e">
        <f ca="1">+AVERAGE(OFFSET(jikasougaku!$BL$287,(ROW(Sheet1_OLD!EY37)-ROW(Sheet1_OLD!EY$5))*3,0):OFFSET(jikasougaku!$BL$287,(ROW(Sheet1_OLD!EY37)-ROW(Sheet1_OLD!EY$5))*3+2,0))/1000</f>
        <v>#DIV/0!</v>
      </c>
      <c r="EZ37" s="4">
        <f t="shared" ca="1" si="10"/>
        <v>108005.86385162403</v>
      </c>
      <c r="FA37" s="64">
        <f t="shared" ca="1" si="42"/>
        <v>257189.9456666667</v>
      </c>
      <c r="FB37" s="7" t="e">
        <f t="shared" ca="1" si="11"/>
        <v>#REF!</v>
      </c>
      <c r="FC37" s="7" t="e">
        <f t="shared" ca="1" si="12"/>
        <v>#REF!</v>
      </c>
      <c r="FD37" s="1" t="e">
        <f t="shared" ref="FD37:FE52" ca="1" si="110">+FB37/$FW57</f>
        <v>#REF!</v>
      </c>
      <c r="FE37" s="1" t="e">
        <f t="shared" ca="1" si="110"/>
        <v>#REF!</v>
      </c>
      <c r="FF37" t="e">
        <f t="shared" ca="1" si="43"/>
        <v>#REF!</v>
      </c>
      <c r="FG37" t="e">
        <f t="shared" ca="1" si="43"/>
        <v>#REF!</v>
      </c>
      <c r="FH37" s="83" t="e">
        <f t="shared" ca="1" si="80"/>
        <v>#REF!</v>
      </c>
      <c r="FI37" s="83" t="e">
        <f t="shared" ca="1" si="80"/>
        <v>#REF!</v>
      </c>
      <c r="FK37" s="7">
        <f>+kshotoku1631!$E41*kshotoku1722!$E$9/kshotoku1631!$E$65</f>
        <v>187403.61458685546</v>
      </c>
      <c r="FL37" s="72">
        <f t="shared" ca="1" si="44"/>
        <v>0.25319673146815935</v>
      </c>
      <c r="FM37">
        <f t="shared" ca="1" si="81"/>
        <v>7.5231171714280152E-3</v>
      </c>
      <c r="FO37" s="73">
        <f t="shared" ca="1" si="14"/>
        <v>123.95057705363203</v>
      </c>
      <c r="FP37" s="72">
        <f ca="1">+AVERAGE(OFFSET(Maikin30!$F$20,ROUNDDOWN((ROW(FP37)-ROW(FP$5))/4,0),MOD(ROW(FP37)-ROW(FP$5),4)*3):OFFSET(Maikin30!$F$20,ROUNDDOWN((ROW(FP37)-ROW(FP$5))/4,0),MOD(ROW(FP37)-ROW(FP$5),4)*3+2))</f>
        <v>118.86666666666667</v>
      </c>
      <c r="FQ37" s="5">
        <f ca="1">+AVERAGE(OFFSET(Rocho!$J$66,(ROW(FQ37)-ROW($FQ$5))*3,0):OFFSET(Rocho!$J$66,(ROW(FQ37)-ROW($FQ$5))*3+2,0))</f>
        <v>5971.333333333333</v>
      </c>
      <c r="FR37" s="72" t="e">
        <f t="shared" ca="1" si="45"/>
        <v>#DIV/0!</v>
      </c>
      <c r="FS37" t="e">
        <f t="shared" ca="1" si="82"/>
        <v>#DIV/0!</v>
      </c>
      <c r="FT37" s="72"/>
      <c r="FU37" s="87" t="s">
        <v>256</v>
      </c>
      <c r="FV37" s="78">
        <f ca="1">+AVERAGE(OFFSET(Rocho!$E$6,(ROW(FV37)-ROW($FV$5))*3,0):OFFSET(Rocho!$E$6,(ROW(FV37)-ROW($FV$5))*3+2,0))/10000</f>
        <v>9188.6666666666679</v>
      </c>
      <c r="FW37" s="82">
        <f>+Rocho!AA38</f>
        <v>0</v>
      </c>
      <c r="FX37" t="e">
        <f t="shared" si="83"/>
        <v>#DIV/0!</v>
      </c>
      <c r="FZ37" s="94">
        <f t="shared" si="15"/>
        <v>204835.72160721195</v>
      </c>
      <c r="GA37" s="5">
        <f t="shared" si="46"/>
        <v>64526.666305153922</v>
      </c>
      <c r="GB37" s="7">
        <f>+('gaku-mk1131'!C40-'gaku-mk1131'!D40)*('gaku-mk1722'!$C$8-'gaku-mk1722'!$D$8)/('gaku-mk1131'!$C$64-'gaku-mk1131'!$D$64)</f>
        <v>2939.1415729862251</v>
      </c>
      <c r="GC37" s="5">
        <f t="shared" si="47"/>
        <v>15983.911908528693</v>
      </c>
      <c r="GD37" s="5">
        <f t="shared" si="48"/>
        <v>23098.668121776216</v>
      </c>
      <c r="GE37" s="90">
        <f>+'gaku-mk1131'!H40+('gaku-mk1722'!$H$8-'gaku-mk1131'!$H$64)</f>
        <v>7586.5</v>
      </c>
      <c r="GF37" s="7">
        <f>+'gaku-mk1131'!W40*'gaku-mk1722'!$W$8/'gaku-mk1131'!$W$64</f>
        <v>82349.207521213437</v>
      </c>
      <c r="GG37" s="7">
        <f>+'gaku-mk1131'!M40*'gaku-mk1722'!$M$8/'gaku-mk1131'!$M$64</f>
        <v>36536.370363037946</v>
      </c>
      <c r="GH37" s="7">
        <f>+'gaku-mk1131'!N40*'gaku-mk1722'!$N$8/'gaku-mk1131'!$N$64</f>
        <v>28184.744185484484</v>
      </c>
      <c r="GI37" s="5">
        <f t="shared" si="49"/>
        <v>52839.087988751337</v>
      </c>
      <c r="GJ37" s="7">
        <f>+('gaku-jk1131'!C40-'gaku-jk1131'!D40)*('gaku-jk1722'!$C$8-'gaku-jk1722'!$D$8)/('gaku-jk1131'!$C$64-'gaku-jk1131'!$D$64)</f>
        <v>2952.4962601213742</v>
      </c>
      <c r="GK37" s="5">
        <f t="shared" si="50"/>
        <v>4466.0865813925429</v>
      </c>
      <c r="GL37" s="5">
        <f t="shared" si="51"/>
        <v>26766.348660597745</v>
      </c>
      <c r="GM37" s="90">
        <f>+'gaku-jk1131'!H40+('gaku-jk1722'!$H$8-'gaku-jk1131'!$H$64)</f>
        <v>6384</v>
      </c>
      <c r="GN37" s="7">
        <f>+'gaku-jk1131'!Z40*'gaku-jk1722'!$Z$8/'gaku-jk1131'!$Z$64</f>
        <v>88416.908002855474</v>
      </c>
      <c r="GO37" s="7">
        <f>+'gaku-jk1131'!M40*'gaku-jk1722'!$M$8/'gaku-jk1131'!$M$64</f>
        <v>24690.853652194808</v>
      </c>
      <c r="GP37" s="7">
        <f>+'gaku-jk1131'!N40*'gaku-jk1722'!$N$8/'gaku-jk1131'!$N$64</f>
        <v>31588.166663899134</v>
      </c>
      <c r="GQ37" s="9">
        <f t="shared" ca="1" si="16"/>
        <v>121.95622743682311</v>
      </c>
      <c r="GR37" s="7">
        <f t="shared" ca="1" si="17"/>
        <v>98.798214285714295</v>
      </c>
      <c r="GS37" s="9">
        <f t="shared" ca="1" si="18"/>
        <v>353.28059701492538</v>
      </c>
      <c r="GT37" s="9">
        <f t="shared" ca="1" si="19"/>
        <v>86.123402163225165</v>
      </c>
      <c r="GU37" s="7">
        <f t="shared" ca="1" si="20"/>
        <v>124.96827820186597</v>
      </c>
      <c r="GV37" s="7">
        <f t="shared" ca="1" si="20"/>
        <v>93.68786692759295</v>
      </c>
      <c r="GW37" s="7">
        <f t="shared" ca="1" si="20"/>
        <v>149.1398359161349</v>
      </c>
      <c r="GX37" s="7">
        <f t="shared" ca="1" si="20"/>
        <v>90.82713414634145</v>
      </c>
      <c r="GZ37">
        <f ca="1">+OFFSET('def-cy1131'!$C$8,ROUNDDOWN((ROW(Sheet1_OLD!HC37)-ROW(Sheet1_OLD!HC$5))/4,0),0)</f>
        <v>90.7</v>
      </c>
      <c r="HC37">
        <f ca="1">+OFFSET('def-cy1131'!$H$8,ROUNDDOWN((ROW(Sheet1_OLD!HC37)-ROW(Sheet1_OLD!HC$5))/4,0),0)</f>
        <v>131.19999999999999</v>
      </c>
      <c r="HD37">
        <f ca="1">+OFFSET('def-cy1131'!$W$8,ROUNDDOWN((ROW(Sheet1_OLD!HC37)-ROW(Sheet1_OLD!HC$5))/4,0),0)</f>
        <v>90.5</v>
      </c>
      <c r="HE37">
        <f ca="1">+OFFSET('def-cy1131'!$M$8,ROUNDDOWN((ROW(Sheet1_OLD!HC37)-ROW(Sheet1_OLD!HC$5))/4,0),0)</f>
        <v>124.7</v>
      </c>
      <c r="HF37">
        <f ca="1">+OFFSET('def-cy1131'!$N$8,ROUNDDOWN((ROW(Sheet1_OLD!HC37)-ROW(Sheet1_OLD!HC$5))/4,0),0)</f>
        <v>111.3</v>
      </c>
      <c r="HG37" s="9">
        <f t="shared" ca="1" si="96"/>
        <v>122.63691335740073</v>
      </c>
      <c r="HH37" s="9">
        <f t="shared" ca="1" si="96"/>
        <v>98.362499999999983</v>
      </c>
      <c r="HI37" s="9">
        <f t="shared" ca="1" si="96"/>
        <v>366.3203456402199</v>
      </c>
      <c r="HJ37" s="9">
        <f t="shared" ca="1" si="96"/>
        <v>84.745427728613549</v>
      </c>
      <c r="HK37" s="9">
        <f t="shared" ca="1" si="96"/>
        <v>128.20678541136553</v>
      </c>
      <c r="HL37" s="9">
        <f t="shared" ca="1" si="96"/>
        <v>93.791389432485317</v>
      </c>
      <c r="HM37" s="9">
        <f t="shared" ca="1" si="96"/>
        <v>153.80419325432996</v>
      </c>
      <c r="HN37" s="9">
        <f t="shared" ca="1" si="96"/>
        <v>94.580995934959347</v>
      </c>
      <c r="HO37">
        <f t="shared" ca="1" si="101"/>
        <v>1.3186010689801785E-2</v>
      </c>
      <c r="HP37">
        <f t="shared" ca="1" si="101"/>
        <v>2.2085307851091556E-4</v>
      </c>
      <c r="HQ37">
        <f t="shared" ca="1" si="101"/>
        <v>9.2524994102611939E-3</v>
      </c>
      <c r="HR37">
        <f t="shared" ca="1" si="101"/>
        <v>4.8178175362376232E-3</v>
      </c>
      <c r="HS37">
        <f t="shared" ca="1" si="101"/>
        <v>1.2603423623128438E-2</v>
      </c>
      <c r="HT37">
        <f t="shared" ca="1" si="101"/>
        <v>9.2793851219200255E-3</v>
      </c>
      <c r="HU37">
        <f t="shared" ca="1" si="101"/>
        <v>1.0475289842601196E-3</v>
      </c>
      <c r="HV37">
        <f t="shared" ca="1" si="53"/>
        <v>-7.7738358694849734E-3</v>
      </c>
      <c r="HW37">
        <f t="shared" ca="1" si="84"/>
        <v>4.2633682574635123E-2</v>
      </c>
      <c r="HX37" s="5">
        <f t="shared" ca="1" si="85"/>
        <v>168049.30631538498</v>
      </c>
      <c r="HY37" s="1" t="e">
        <f t="shared" ca="1" si="54"/>
        <v>#DIV/0!</v>
      </c>
      <c r="HZ37" t="e">
        <f t="shared" ca="1" si="86"/>
        <v>#DIV/0!</v>
      </c>
      <c r="IA37" s="5">
        <f t="shared" si="55"/>
        <v>204835.72160721195</v>
      </c>
      <c r="IB37">
        <f t="shared" ca="1" si="56"/>
        <v>121.89025119972135</v>
      </c>
      <c r="ID37" s="112">
        <v>113.53094880568658</v>
      </c>
      <c r="IE37" s="112">
        <v>114.92849169421579</v>
      </c>
      <c r="IF37">
        <f t="shared" si="57"/>
        <v>103.19304756689331</v>
      </c>
      <c r="IG37">
        <f t="shared" si="87"/>
        <v>1.4866434425048203E-2</v>
      </c>
      <c r="IH37" s="112">
        <v>0.49749284865546695</v>
      </c>
      <c r="II37">
        <f t="shared" si="88"/>
        <v>1.6757507595726522E-2</v>
      </c>
      <c r="IK37">
        <f>+util!B35</f>
        <v>119.866666666667</v>
      </c>
      <c r="IL37">
        <f t="shared" si="89"/>
        <v>1.6543206386033096E-2</v>
      </c>
      <c r="IM37">
        <f t="shared" si="90"/>
        <v>9.9259238316198577E-3</v>
      </c>
      <c r="IO37" s="5">
        <f t="shared" si="58"/>
        <v>101226.47527175312</v>
      </c>
      <c r="IP37" s="1">
        <f t="shared" si="59"/>
        <v>2.5900663465221947</v>
      </c>
      <c r="IQ37" s="5">
        <f t="shared" ca="1" si="60"/>
        <v>83047.228367664997</v>
      </c>
      <c r="IR37" s="1" t="e">
        <f t="shared" ca="1" si="61"/>
        <v>#DIV/0!</v>
      </c>
      <c r="IS37" t="e">
        <f t="shared" ca="1" si="91"/>
        <v>#DIV/0!</v>
      </c>
    </row>
    <row r="38" spans="1:253" x14ac:dyDescent="0.15">
      <c r="A38" t="s">
        <v>277</v>
      </c>
      <c r="B38" s="7">
        <f>+'gaku-mk1131'!B41*'gaku-mk1722'!$B$8/'gaku-mk1131'!$B$64</f>
        <v>384969.06413999648</v>
      </c>
      <c r="C38" s="7">
        <f>+'kgaku-mk1131'!B42*'kgaku-mk1722'!B$9/'kgaku-mk1131'!B$65</f>
        <v>200748.56450480779</v>
      </c>
      <c r="D38" s="7">
        <f>+'kgaku-mk1131'!C42*'kgaku-mk1722'!C$9/'kgaku-mk1131'!C$65</f>
        <v>1659.9428186609407</v>
      </c>
      <c r="E38" s="7">
        <f>+'kgaku-mk1131'!D42*'kgaku-mk1722'!D$9/'kgaku-mk1131'!D$65</f>
        <v>257.10738970588238</v>
      </c>
      <c r="F38" s="7">
        <f>+'kgaku-mk1131'!F42*'kgaku-mk1722'!F$9/'kgaku-mk1131'!F$65</f>
        <v>16506.088228948993</v>
      </c>
      <c r="G38" s="7">
        <f>+'kgaku-mk1131'!G42*'kgaku-mk1722'!G$9/'kgaku-mk1131'!G$65</f>
        <v>17471.685178331591</v>
      </c>
      <c r="H38" s="7">
        <f>+'kgaku-mk1131'!H42*'kgaku-mk1722'!H$9/'kgaku-mk1131'!H$65</f>
        <v>60392.817182161947</v>
      </c>
      <c r="I38" s="7">
        <f>+'kgaku-mk1131'!I42*'kgaku-mk1722'!I$9/'kgaku-mk1131'!I$65</f>
        <v>104859.58907275493</v>
      </c>
      <c r="J38" s="7">
        <f>+'gaku-mk1131'!F41*'gaku-mk1722'!$F$8/'gaku-mk1131'!$F$64</f>
        <v>22329.212876107656</v>
      </c>
      <c r="K38" s="7">
        <f>+'gaku-mk1131'!G41*'gaku-mk1722'!$G$8/'gaku-mk1131'!$G$64</f>
        <v>67434.300797992983</v>
      </c>
      <c r="L38" s="7">
        <f>+'gaku-jk1131'!B41*'gaku-jk1722'!$B$8/'gaku-jk1131'!$B$64</f>
        <v>359292.10833750165</v>
      </c>
      <c r="M38" s="7">
        <f>+'kgaku-jk1131'!B42*'kgaku-jk1722'!$B$9/'kgaku-jk1131'!$B$65</f>
        <v>203972.44499536743</v>
      </c>
      <c r="N38" s="7">
        <f>+'kgaku-jk1131'!C42*'kgaku-jk1722'!C$9/'kgaku-jk1131'!C$65</f>
        <v>2811.0310025327817</v>
      </c>
      <c r="O38" s="7">
        <f>+'kgaku-jk1131'!D42*'kgaku-jk1722'!D$9/'kgaku-jk1131'!D$65</f>
        <v>282.71282426013886</v>
      </c>
      <c r="P38" s="7">
        <f>+'kgaku-jk1131'!F42*'kgaku-jk1722'!F$9/'kgaku-jk1131'!F$65</f>
        <v>4635.5669312285399</v>
      </c>
      <c r="Q38" s="7">
        <f>+'kgaku-jk1131'!G42*'kgaku-jk1722'!G$9/'kgaku-jk1131'!G$65</f>
        <v>17016.42157332231</v>
      </c>
      <c r="R38" s="7">
        <f>+'kgaku-jk1131'!H42*'kgaku-jk1722'!H$9/'kgaku-jk1131'!H$65</f>
        <v>68688.504094386008</v>
      </c>
      <c r="S38" s="7">
        <f>+'kgaku-jk1131'!I42*'kgaku-jk1722'!I$9/'kgaku-jk1131'!I$65</f>
        <v>124168.22840133749</v>
      </c>
      <c r="T38" s="7">
        <f>+'gaku-jk1131'!F41*'gaku-jk1722'!$F$8/'gaku-jk1131'!$F$64</f>
        <v>26046.7899786942</v>
      </c>
      <c r="U38" s="7">
        <f>+'gaku-jk1131'!G41*'gaku-jk1722'!$G$8/'gaku-jk1131'!$G$64</f>
        <v>55250.443427062288</v>
      </c>
      <c r="V38" s="8">
        <f t="shared" si="105"/>
        <v>107.14654043510889</v>
      </c>
      <c r="W38" s="8">
        <f t="shared" si="105"/>
        <v>98.419452936090039</v>
      </c>
      <c r="X38" s="8">
        <f t="shared" si="105"/>
        <v>59.051032064936557</v>
      </c>
      <c r="Y38" s="8">
        <f t="shared" si="105"/>
        <v>90.942952580497177</v>
      </c>
      <c r="Z38" s="8">
        <f t="shared" si="105"/>
        <v>356.07485500321474</v>
      </c>
      <c r="AA38" s="8">
        <f t="shared" si="104"/>
        <v>102.675436801137</v>
      </c>
      <c r="AB38" s="8">
        <f t="shared" si="104"/>
        <v>87.922743373731322</v>
      </c>
      <c r="AC38" s="8">
        <f t="shared" si="104"/>
        <v>84.449613578947876</v>
      </c>
      <c r="AD38" s="8">
        <f t="shared" si="104"/>
        <v>85.727311865963316</v>
      </c>
      <c r="AE38" s="8">
        <f t="shared" si="104"/>
        <v>122.05205354960627</v>
      </c>
      <c r="AF38" s="11">
        <f t="shared" ca="1" si="107"/>
        <v>98.798214285714295</v>
      </c>
      <c r="AG38" s="11">
        <f t="shared" ca="1" si="107"/>
        <v>61.442150803461061</v>
      </c>
      <c r="AH38" s="11">
        <f t="shared" ca="1" si="107"/>
        <v>91.323363544813702</v>
      </c>
      <c r="AI38" s="11">
        <f t="shared" ca="1" si="106"/>
        <v>353.28059701492538</v>
      </c>
      <c r="AJ38" s="11">
        <f t="shared" ca="1" si="106"/>
        <v>102.71918208373904</v>
      </c>
      <c r="AK38" s="11">
        <f t="shared" ca="1" si="106"/>
        <v>88.255247524752463</v>
      </c>
      <c r="AL38" s="11">
        <f t="shared" ca="1" si="106"/>
        <v>84.843360995850617</v>
      </c>
      <c r="AM38" s="11">
        <f t="shared" ca="1" si="106"/>
        <v>86.123402163225165</v>
      </c>
      <c r="AN38" s="11">
        <f t="shared" ca="1" si="106"/>
        <v>121.95622743682311</v>
      </c>
      <c r="AO38" s="9">
        <f ca="1">+OFFSET('kdef-cy1131'!B$9,ROUNDDOWN((ROW(Sheet1_OLD!AO38)-ROW(Sheet1_OLD!AO$5))/4,0),0)</f>
        <v>90.7</v>
      </c>
      <c r="AP38" s="9">
        <f ca="1">+OFFSET('kdef-cy1131'!C$9,ROUNDDOWN((ROW(Sheet1_OLD!AP38)-ROW(Sheet1_OLD!AP$5))/4,0),0)</f>
        <v>74.3</v>
      </c>
      <c r="AQ38" s="9">
        <f ca="1">+OFFSET('kdef-cy1131'!D$9,ROUNDDOWN((ROW(Sheet1_OLD!AQ38)-ROW(Sheet1_OLD!AQ$5))/4,0),0)</f>
        <v>88.3</v>
      </c>
      <c r="AR38" s="9">
        <f ca="1">+OFFSET('kdef-cy1131'!F$9,ROUNDDOWN((ROW(Sheet1_OLD!AR38)-ROW(Sheet1_OLD!AR$5))/4,0),0)</f>
        <v>146.30000000000001</v>
      </c>
      <c r="AS38" s="9">
        <f ca="1">+OFFSET('kdef-cy1131'!G$9,ROUNDDOWN((ROW(Sheet1_OLD!AS38)-ROW(Sheet1_OLD!AS$5))/4,0),0)</f>
        <v>92.7</v>
      </c>
      <c r="AT38" s="9">
        <f ca="1">+OFFSET('kdef-cy1131'!H$9,ROUNDDOWN((ROW(Sheet1_OLD!AT38)-ROW(Sheet1_OLD!AT$5))/4,0),0)</f>
        <v>91.8</v>
      </c>
      <c r="AU38" s="9">
        <f ca="1">+OFFSET('kdef-cy1131'!I$9,ROUNDDOWN((ROW(Sheet1_OLD!AU38)-ROW(Sheet1_OLD!AU$5))/4,0),0)</f>
        <v>82.2</v>
      </c>
      <c r="AV38" s="9">
        <f ca="1">+OFFSET('def-cy1131'!$F$8,ROUNDDOWN((ROW(Sheet1_OLD!AV38)-ROW(Sheet1_OLD!AV$5))/4,0),0)</f>
        <v>87.5</v>
      </c>
      <c r="AW38" s="9">
        <f ca="1">+OFFSET('def-cy1131'!$G$8,ROUNDDOWN((ROW(Sheet1_OLD!AW38)-ROW(Sheet1_OLD!AW$5))/4,0),0)</f>
        <v>107.5</v>
      </c>
      <c r="AX38" s="9">
        <f t="shared" ca="1" si="94"/>
        <v>98.362499999999983</v>
      </c>
      <c r="AY38" s="9">
        <f t="shared" ca="1" si="94"/>
        <v>65.824969097651419</v>
      </c>
      <c r="AZ38" s="9">
        <f t="shared" ca="1" si="94"/>
        <v>90.909667673716015</v>
      </c>
      <c r="BA38" s="9">
        <f t="shared" ca="1" si="94"/>
        <v>366.3203456402199</v>
      </c>
      <c r="BB38" s="9">
        <f t="shared" ca="1" si="94"/>
        <v>102.165141187926</v>
      </c>
      <c r="BC38" s="9">
        <f t="shared" ca="1" si="94"/>
        <v>88.447524752475232</v>
      </c>
      <c r="BD38" s="9">
        <f t="shared" ca="1" si="94"/>
        <v>83.501556016597505</v>
      </c>
      <c r="BE38" s="9">
        <f t="shared" ca="1" si="94"/>
        <v>84.745427728613549</v>
      </c>
      <c r="BF38" s="9">
        <f t="shared" ca="1" si="94"/>
        <v>122.63691335740073</v>
      </c>
      <c r="BG38">
        <f t="shared" ca="1" si="62"/>
        <v>2.6424594141609618E-3</v>
      </c>
      <c r="BH38">
        <f t="shared" ca="1" si="63"/>
        <v>1.592771206291922E-5</v>
      </c>
      <c r="BI38">
        <f t="shared" ca="1" si="102"/>
        <v>-3.1003121605671137E-4</v>
      </c>
      <c r="BJ38">
        <f t="shared" ca="1" si="102"/>
        <v>7.2098298943527872E-4</v>
      </c>
      <c r="BK38">
        <f t="shared" ca="1" si="102"/>
        <v>1.3034511516051908E-2</v>
      </c>
      <c r="BL38" s="13">
        <f t="shared" ca="1" si="65"/>
        <v>1.6103850415654358E-2</v>
      </c>
      <c r="BM38">
        <f t="shared" ca="1" si="66"/>
        <v>1.5901288308001204E-2</v>
      </c>
      <c r="BN38">
        <f t="shared" ca="1" si="22"/>
        <v>-1.5618323475921552E-2</v>
      </c>
      <c r="BO38" s="13">
        <f t="shared" ca="1" si="23"/>
        <v>2.8296483207965184E-4</v>
      </c>
      <c r="BP38">
        <f t="shared" ca="1" si="67"/>
        <v>2.8477537095630678E-2</v>
      </c>
      <c r="BQ38">
        <f t="shared" ca="1" si="68"/>
        <v>5.9786120920631604E-3</v>
      </c>
      <c r="BR38">
        <f t="shared" ca="1" si="69"/>
        <v>-5.8722221610128071E-3</v>
      </c>
      <c r="BS38" s="13">
        <f t="shared" ca="1" si="70"/>
        <v>2.8583927026681031E-2</v>
      </c>
      <c r="BT38" s="5">
        <f t="shared" si="24"/>
        <v>55250.443427062288</v>
      </c>
      <c r="BU38" s="5">
        <f t="shared" ca="1" si="25"/>
        <v>213996.12383851176</v>
      </c>
      <c r="BV38" s="5">
        <f t="shared" ca="1" si="26"/>
        <v>27426.424490271769</v>
      </c>
      <c r="BW38" s="5">
        <f t="shared" ca="1" si="71"/>
        <v>80902.206915827992</v>
      </c>
      <c r="BX38" s="5">
        <f t="shared" si="27"/>
        <v>67434.300797992983</v>
      </c>
      <c r="BY38" s="5">
        <f t="shared" si="28"/>
        <v>184126.92686220355</v>
      </c>
      <c r="BZ38" s="5">
        <f t="shared" si="29"/>
        <v>38835.301105056649</v>
      </c>
      <c r="CA38" s="5">
        <f t="shared" si="30"/>
        <v>106269.60190304962</v>
      </c>
      <c r="CB38" s="9">
        <f t="shared" si="97"/>
        <v>122.05205354960627</v>
      </c>
      <c r="CC38" s="9">
        <f t="shared" ca="1" si="97"/>
        <v>86.042178502799217</v>
      </c>
      <c r="CD38" s="9">
        <f t="shared" ca="1" si="97"/>
        <v>141.59811870056791</v>
      </c>
      <c r="CE38" s="9">
        <f t="shared" ca="1" si="97"/>
        <v>131.35562792942633</v>
      </c>
      <c r="CF38" s="5"/>
      <c r="CG38" s="5">
        <f t="shared" ref="CG38:CG69" si="111">+(SUM(D38:E38)+SUM(G38:I38))/(SUM(N38:O38)+SUM(Q38:S38))*100</f>
        <v>86.69945586187886</v>
      </c>
      <c r="CH38" s="5">
        <f t="shared" ca="1" si="72"/>
        <v>86.042178502799217</v>
      </c>
      <c r="CI38" s="5">
        <f t="shared" si="32"/>
        <v>126.57209229091926</v>
      </c>
      <c r="CJ38" s="5">
        <f t="shared" ca="1" si="73"/>
        <v>141.59811870056791</v>
      </c>
      <c r="CK38" s="5">
        <f t="shared" si="74"/>
        <v>123.66593604108553</v>
      </c>
      <c r="CL38" s="5">
        <f t="shared" ca="1" si="75"/>
        <v>131.35562792942633</v>
      </c>
      <c r="CM38" s="5"/>
      <c r="CN38" s="1" t="e">
        <f t="shared" si="4"/>
        <v>#DIV/0!</v>
      </c>
      <c r="CO38" s="1" t="e">
        <f t="shared" si="108"/>
        <v>#DIV/0!</v>
      </c>
      <c r="CP38" s="1" t="e">
        <f t="shared" ca="1" si="108"/>
        <v>#DIV/0!</v>
      </c>
      <c r="CQ38" s="1" t="e">
        <f t="shared" ca="1" si="108"/>
        <v>#DIV/0!</v>
      </c>
      <c r="CR38" s="1" t="e">
        <f t="shared" ca="1" si="108"/>
        <v>#DIV/0!</v>
      </c>
      <c r="CS38" s="83" t="e">
        <f t="shared" si="76"/>
        <v>#DIV/0!</v>
      </c>
      <c r="CT38" s="83" t="e">
        <f t="shared" si="76"/>
        <v>#DIV/0!</v>
      </c>
      <c r="CU38" s="83" t="e">
        <f t="shared" ca="1" si="33"/>
        <v>#DIV/0!</v>
      </c>
      <c r="CV38" s="83" t="e">
        <f t="shared" ca="1" si="33"/>
        <v>#DIV/0!</v>
      </c>
      <c r="CW38" s="83" t="e">
        <f t="shared" ca="1" si="33"/>
        <v>#DIV/0!</v>
      </c>
      <c r="CX38" s="83">
        <f t="shared" si="77"/>
        <v>-1.1606132571638905E-3</v>
      </c>
      <c r="CY38" s="83">
        <f t="shared" si="100"/>
        <v>-5.4991362232439521E-4</v>
      </c>
      <c r="CZ38" s="83">
        <f t="shared" ca="1" si="100"/>
        <v>5.9227868357362968E-4</v>
      </c>
      <c r="DA38" s="83">
        <f t="shared" ca="1" si="100"/>
        <v>-6.6301137126274553E-3</v>
      </c>
      <c r="DB38" s="83">
        <f t="shared" ca="1" si="100"/>
        <v>-2.8303250659781278E-3</v>
      </c>
      <c r="DC38" s="5"/>
      <c r="DD38" s="86">
        <f t="shared" si="78"/>
        <v>2013</v>
      </c>
      <c r="DE38" s="117">
        <v>548215.5</v>
      </c>
      <c r="DF38" s="117">
        <v>14524.8</v>
      </c>
      <c r="DG38" s="5">
        <v>347878.5</v>
      </c>
      <c r="DH38" s="5">
        <v>9930.2000000000007</v>
      </c>
      <c r="DI38" s="130"/>
      <c r="DJ38" s="130"/>
      <c r="DK38" s="130"/>
      <c r="DL38" s="130"/>
      <c r="DM38" s="5">
        <f t="shared" si="109"/>
        <v>536703.4</v>
      </c>
      <c r="DN38" s="5">
        <f t="shared" si="109"/>
        <v>13996.7</v>
      </c>
      <c r="DO38" s="5">
        <f t="shared" si="109"/>
        <v>339079.1</v>
      </c>
      <c r="DP38" s="5">
        <f t="shared" si="109"/>
        <v>9444.1</v>
      </c>
      <c r="DQ38" s="7">
        <f t="shared" si="79"/>
        <v>899223.29999999993</v>
      </c>
      <c r="DR38">
        <v>80694.2</v>
      </c>
      <c r="DS38">
        <v>15265.9</v>
      </c>
      <c r="DT38">
        <v>65428.3</v>
      </c>
      <c r="DU38" s="129"/>
      <c r="DV38" s="129"/>
      <c r="DW38" s="129"/>
      <c r="DX38" s="5">
        <f t="shared" si="36"/>
        <v>751519.89786909986</v>
      </c>
      <c r="DY38" s="9">
        <f ca="1">+AVERAGE(OFFSET($CE$5,(ROW(DY38)-ROW($DY$5))*4,0):OFFSET($CE$5,(ROW(DY38)-ROW($DY$5))*4+3,0))</f>
        <v>90.677597833362739</v>
      </c>
      <c r="DZ38" s="129"/>
      <c r="EA38" s="129"/>
      <c r="EB38" s="5">
        <f t="shared" ca="1" si="37"/>
        <v>828782.31870473688</v>
      </c>
      <c r="EF38" s="90">
        <f t="shared" si="8"/>
        <v>67434.300797992983</v>
      </c>
      <c r="EG38" s="1">
        <f>+'gaku-mk1131'!G41</f>
        <v>65840.2</v>
      </c>
      <c r="EH38" s="5">
        <f t="shared" ca="1" si="38"/>
        <v>12834.299881354062</v>
      </c>
      <c r="EI38" s="7">
        <f ca="1">+EI37+$EH37</f>
        <v>396717.08061672491</v>
      </c>
      <c r="EJ38" s="4">
        <f ca="1">+EI37+EH37</f>
        <v>396717.08061672491</v>
      </c>
      <c r="EK38" s="131">
        <f ca="1">+EK37+EH37-(EJ41-EI41)/4</f>
        <v>388978.75303760462</v>
      </c>
      <c r="EL38" s="5">
        <f t="shared" ca="1" si="39"/>
        <v>6006.333333333333</v>
      </c>
      <c r="EM38" s="92">
        <f t="shared" ca="1" si="40"/>
        <v>121.20461642905636</v>
      </c>
      <c r="EN38">
        <f t="shared" ca="1" si="9"/>
        <v>0.61846063586396549</v>
      </c>
      <c r="EO38">
        <f t="shared" ca="1" si="41"/>
        <v>4.940015620019023E-3</v>
      </c>
      <c r="EQ38" s="6">
        <f>+call!C76</f>
        <v>3.5175666666666698</v>
      </c>
      <c r="ES38" s="7" t="e">
        <f>+fof!#REF!*fof!$B$138/fof!#REF!/10</f>
        <v>#REF!</v>
      </c>
      <c r="ET38" s="7" t="e">
        <f>+fof!#REF!*fof!$C$138/fof!#REF!/10</f>
        <v>#REF!</v>
      </c>
      <c r="EU38" s="7">
        <f ca="1">+AVERAGE(OFFSET(jikasougaku!$BF$287,(ROW(Sheet1_OLD!EU38)-ROW(Sheet1_OLD!$EU$5))*3,0):OFFSET(jikasougaku!$BF$287,(ROW(Sheet1_OLD!EU38)-ROW(Sheet1_OLD!$EU$5))*3+2,0))/1000</f>
        <v>129831.72233333332</v>
      </c>
      <c r="EV38" s="7">
        <f ca="1">+AVERAGE(OFFSET(jikasougaku!$BR$287,(ROW(Sheet1_OLD!EV38)-ROW(Sheet1_OLD!$EV$5))*3,0):OFFSET(jikasougaku!$BR$287,(ROW(Sheet1_OLD!EV38)-ROW(Sheet1_OLD!$EV$5))*3+2,0))/1000</f>
        <v>413281.60499999998</v>
      </c>
      <c r="EW38" s="7" t="e">
        <f ca="1">+AVERAGE(OFFSET(jikasougaku!$BH$287,(ROW(Sheet1_OLD!EW38)-ROW(Sheet1_OLD!EW$5))*3,0):OFFSET(jikasougaku!$BH$287,(ROW(Sheet1_OLD!EW38)-ROW(Sheet1_OLD!EW$5))*3+2,0))/1000</f>
        <v>#DIV/0!</v>
      </c>
      <c r="EX38" s="7" t="e">
        <f ca="1">+AVERAGE(OFFSET(jikasougaku!$BJ$287,(ROW(Sheet1_OLD!EX38)-ROW(Sheet1_OLD!EX$5))*3,0):OFFSET(jikasougaku!$BJ$287,(ROW(Sheet1_OLD!EX38)-ROW(Sheet1_OLD!EX$5))*3+2,0))/1000</f>
        <v>#DIV/0!</v>
      </c>
      <c r="EY38" s="7" t="e">
        <f ca="1">+AVERAGE(OFFSET(jikasougaku!$BL$287,(ROW(Sheet1_OLD!EY38)-ROW(Sheet1_OLD!EY$5))*3,0):OFFSET(jikasougaku!$BL$287,(ROW(Sheet1_OLD!EY38)-ROW(Sheet1_OLD!EY$5))*3+2,0))/1000</f>
        <v>#DIV/0!</v>
      </c>
      <c r="EZ38" s="4">
        <f t="shared" ca="1" si="10"/>
        <v>106967.10942853799</v>
      </c>
      <c r="FA38" s="64">
        <f t="shared" ca="1" si="42"/>
        <v>283449.88266666664</v>
      </c>
      <c r="FB38" s="7" t="e">
        <f t="shared" ca="1" si="11"/>
        <v>#REF!</v>
      </c>
      <c r="FC38" s="7" t="e">
        <f t="shared" ca="1" si="12"/>
        <v>#REF!</v>
      </c>
      <c r="FD38" s="1" t="e">
        <f t="shared" ca="1" si="110"/>
        <v>#REF!</v>
      </c>
      <c r="FE38" s="1" t="e">
        <f t="shared" ca="1" si="110"/>
        <v>#REF!</v>
      </c>
      <c r="FF38" t="e">
        <f t="shared" ca="1" si="43"/>
        <v>#REF!</v>
      </c>
      <c r="FG38" t="e">
        <f t="shared" ca="1" si="43"/>
        <v>#REF!</v>
      </c>
      <c r="FH38" s="83" t="e">
        <f t="shared" ca="1" si="80"/>
        <v>#REF!</v>
      </c>
      <c r="FI38" s="83" t="e">
        <f t="shared" ca="1" si="80"/>
        <v>#REF!</v>
      </c>
      <c r="FK38" s="7">
        <f>+kshotoku1631!$E42*kshotoku1722!$E$9/kshotoku1631!$E$65</f>
        <v>189318.16217244291</v>
      </c>
      <c r="FL38" s="72">
        <f t="shared" ca="1" si="44"/>
        <v>0.26005408955235126</v>
      </c>
      <c r="FM38">
        <f t="shared" ca="1" si="81"/>
        <v>2.6722864825523215E-2</v>
      </c>
      <c r="FO38" s="73">
        <f t="shared" ca="1" si="14"/>
        <v>121.20461642905636</v>
      </c>
      <c r="FP38" s="72">
        <f ca="1">+AVERAGE(OFFSET(Maikin30!$F$20,ROUNDDOWN((ROW(FP38)-ROW(FP$5))/4,0),MOD(ROW(FP38)-ROW(FP$5),4)*3):OFFSET(Maikin30!$F$20,ROUNDDOWN((ROW(FP38)-ROW(FP$5))/4,0),MOD(ROW(FP38)-ROW(FP$5),4)*3+2))</f>
        <v>116.23333333333335</v>
      </c>
      <c r="FQ38" s="5">
        <f ca="1">+AVERAGE(OFFSET(Rocho!$J$66,(ROW(FQ38)-ROW($FQ$5))*3,0):OFFSET(Rocho!$J$66,(ROW(FQ38)-ROW($FQ$5))*3+2,0))</f>
        <v>6006.333333333333</v>
      </c>
      <c r="FR38" s="72" t="e">
        <f t="shared" ca="1" si="45"/>
        <v>#DIV/0!</v>
      </c>
      <c r="FS38" t="e">
        <f t="shared" ca="1" si="82"/>
        <v>#DIV/0!</v>
      </c>
      <c r="FT38" s="72"/>
      <c r="FU38" s="87" t="s">
        <v>257</v>
      </c>
      <c r="FV38" s="78">
        <f ca="1">+AVERAGE(OFFSET(Rocho!$E$6,(ROW(FV38)-ROW($FV$5))*3,0):OFFSET(Rocho!$E$6,(ROW(FV38)-ROW($FV$5))*3+2,0))/10000</f>
        <v>9217</v>
      </c>
      <c r="FW38" s="82">
        <f>+Rocho!AA39</f>
        <v>0</v>
      </c>
      <c r="FX38" t="e">
        <f t="shared" si="83"/>
        <v>#DIV/0!</v>
      </c>
      <c r="FZ38" s="94">
        <f t="shared" si="15"/>
        <v>200914.1183690539</v>
      </c>
      <c r="GA38" s="5">
        <f t="shared" si="46"/>
        <v>67434.300797992983</v>
      </c>
      <c r="GB38" s="7">
        <f>+('gaku-mk1131'!C41-'gaku-mk1131'!D41)*('gaku-mk1722'!$C$8-'gaku-mk1722'!$D$8)/('gaku-mk1131'!$C$64-'gaku-mk1131'!$D$64)</f>
        <v>2982.501386188806</v>
      </c>
      <c r="GC38" s="5">
        <f t="shared" si="47"/>
        <v>16506.088228948993</v>
      </c>
      <c r="GD38" s="5">
        <f t="shared" si="48"/>
        <v>22329.212876107656</v>
      </c>
      <c r="GE38" s="90">
        <f>+'gaku-mk1131'!H41+('gaku-mk1722'!$H$8-'gaku-mk1131'!$H$64)</f>
        <v>2979.6000000000004</v>
      </c>
      <c r="GF38" s="7">
        <f>+'gaku-mk1131'!W41*'gaku-mk1722'!$W$8/'gaku-mk1131'!$W$64</f>
        <v>81462.553642076164</v>
      </c>
      <c r="GG38" s="7">
        <f>+'gaku-mk1131'!M41*'gaku-mk1722'!$M$8/'gaku-mk1131'!$M$64</f>
        <v>36861.564419689326</v>
      </c>
      <c r="GH38" s="7">
        <f>+'gaku-mk1131'!N41*'gaku-mk1722'!$N$8/'gaku-mk1131'!$N$64</f>
        <v>29641.702981950006</v>
      </c>
      <c r="GI38" s="5">
        <f t="shared" si="49"/>
        <v>55250.443427062288</v>
      </c>
      <c r="GJ38" s="7">
        <f>+('gaku-jk1131'!C41-'gaku-jk1131'!D41)*('gaku-jk1722'!$C$8-'gaku-jk1722'!$D$8)/('gaku-jk1131'!$C$64-'gaku-jk1131'!$D$64)</f>
        <v>2996.4178347181009</v>
      </c>
      <c r="GK38" s="5">
        <f t="shared" si="50"/>
        <v>4635.5669312285399</v>
      </c>
      <c r="GL38" s="5">
        <f t="shared" si="51"/>
        <v>26046.7899786942</v>
      </c>
      <c r="GM38" s="90">
        <f>+'gaku-jk1131'!H41+('gaku-jk1722'!$H$8-'gaku-jk1131'!$H$64)</f>
        <v>2837.4</v>
      </c>
      <c r="GN38" s="7">
        <f>+'gaku-jk1131'!Z41*'gaku-jk1722'!$Z$8/'gaku-jk1131'!$Z$64</f>
        <v>87607.926270443597</v>
      </c>
      <c r="GO38" s="7">
        <f>+'gaku-jk1131'!M41*'gaku-jk1722'!$M$8/'gaku-jk1131'!$M$64</f>
        <v>25079.025244520886</v>
      </c>
      <c r="GP38" s="7">
        <f>+'gaku-jk1131'!N41*'gaku-jk1722'!$N$8/'gaku-jk1131'!$N$64</f>
        <v>33095.929138546577</v>
      </c>
      <c r="GQ38" s="9">
        <f t="shared" ca="1" si="16"/>
        <v>121.95622743682311</v>
      </c>
      <c r="GR38" s="7">
        <f t="shared" ca="1" si="17"/>
        <v>98.798214285714295</v>
      </c>
      <c r="GS38" s="9">
        <f t="shared" ca="1" si="18"/>
        <v>353.28059701492538</v>
      </c>
      <c r="GT38" s="9">
        <f t="shared" ca="1" si="19"/>
        <v>86.123402163225165</v>
      </c>
      <c r="GU38" s="7">
        <f t="shared" ca="1" si="20"/>
        <v>124.96827820186597</v>
      </c>
      <c r="GV38" s="7">
        <f t="shared" ca="1" si="20"/>
        <v>93.68786692759295</v>
      </c>
      <c r="GW38" s="7">
        <f t="shared" ca="1" si="20"/>
        <v>149.1398359161349</v>
      </c>
      <c r="GX38" s="7">
        <f t="shared" ca="1" si="20"/>
        <v>90.82713414634145</v>
      </c>
      <c r="GZ38">
        <f ca="1">+OFFSET('def-cy1131'!$C$8,ROUNDDOWN((ROW(Sheet1_OLD!HC38)-ROW(Sheet1_OLD!HC$5))/4,0),0)</f>
        <v>90.7</v>
      </c>
      <c r="HC38">
        <f ca="1">+OFFSET('def-cy1131'!$H$8,ROUNDDOWN((ROW(Sheet1_OLD!HC38)-ROW(Sheet1_OLD!HC$5))/4,0),0)</f>
        <v>131.19999999999999</v>
      </c>
      <c r="HD38">
        <f ca="1">+OFFSET('def-cy1131'!$W$8,ROUNDDOWN((ROW(Sheet1_OLD!HC38)-ROW(Sheet1_OLD!HC$5))/4,0),0)</f>
        <v>90.5</v>
      </c>
      <c r="HE38">
        <f ca="1">+OFFSET('def-cy1131'!$M$8,ROUNDDOWN((ROW(Sheet1_OLD!HC38)-ROW(Sheet1_OLD!HC$5))/4,0),0)</f>
        <v>124.7</v>
      </c>
      <c r="HF38">
        <f ca="1">+OFFSET('def-cy1131'!$N$8,ROUNDDOWN((ROW(Sheet1_OLD!HC38)-ROW(Sheet1_OLD!HC$5))/4,0),0)</f>
        <v>111.3</v>
      </c>
      <c r="HG38" s="9">
        <f t="shared" ca="1" si="96"/>
        <v>122.63691335740073</v>
      </c>
      <c r="HH38" s="9">
        <f t="shared" ca="1" si="96"/>
        <v>98.362499999999983</v>
      </c>
      <c r="HI38" s="9">
        <f t="shared" ca="1" si="96"/>
        <v>366.3203456402199</v>
      </c>
      <c r="HJ38" s="9">
        <f t="shared" ca="1" si="96"/>
        <v>84.745427728613549</v>
      </c>
      <c r="HK38" s="9">
        <f t="shared" ca="1" si="96"/>
        <v>128.20678541136553</v>
      </c>
      <c r="HL38" s="9">
        <f t="shared" ca="1" si="96"/>
        <v>93.791389432485317</v>
      </c>
      <c r="HM38" s="9">
        <f t="shared" ca="1" si="96"/>
        <v>153.80419325432996</v>
      </c>
      <c r="HN38" s="9">
        <f t="shared" ca="1" si="96"/>
        <v>94.580995934959347</v>
      </c>
      <c r="HO38">
        <f t="shared" ref="HO38:HU53" ca="1" si="112">+HG38*(GI38-GI37)/($HG38*$GI37+$HH38*$GJ37+$HI38*$GK37+$HJ38*$GL37+$HK38*$GM37+$HL38*$GN37+$HM38*$GO37-$HN38*$GP37)</f>
        <v>1.4358244764033442E-2</v>
      </c>
      <c r="HP38">
        <f t="shared" ca="1" si="112"/>
        <v>2.0976178490668426E-4</v>
      </c>
      <c r="HQ38">
        <f t="shared" ca="1" si="112"/>
        <v>3.0143890420995618E-3</v>
      </c>
      <c r="HR38">
        <f t="shared" ca="1" si="112"/>
        <v>-2.9607477224404964E-3</v>
      </c>
      <c r="HS38">
        <f t="shared" ca="1" si="112"/>
        <v>-2.2077105401183794E-2</v>
      </c>
      <c r="HT38">
        <f t="shared" ca="1" si="112"/>
        <v>-3.6840082560120114E-3</v>
      </c>
      <c r="HU38">
        <f t="shared" ca="1" si="112"/>
        <v>2.8987504926491275E-3</v>
      </c>
      <c r="HV38">
        <f t="shared" ca="1" si="53"/>
        <v>-6.9239787038270408E-3</v>
      </c>
      <c r="HW38">
        <f t="shared" ca="1" si="84"/>
        <v>-1.5164693999774529E-2</v>
      </c>
      <c r="HX38" s="5">
        <f t="shared" ca="1" si="85"/>
        <v>165500.89000823779</v>
      </c>
      <c r="HY38" s="1" t="e">
        <f t="shared" ca="1" si="54"/>
        <v>#DIV/0!</v>
      </c>
      <c r="HZ38" t="e">
        <f t="shared" ca="1" si="86"/>
        <v>#DIV/0!</v>
      </c>
      <c r="IA38" s="5">
        <f t="shared" si="55"/>
        <v>200914.1183690539</v>
      </c>
      <c r="IB38">
        <f t="shared" ca="1" si="56"/>
        <v>121.39760599417527</v>
      </c>
      <c r="ID38" s="112">
        <v>112.73701501035124</v>
      </c>
      <c r="IE38" s="112">
        <v>113.98282058501078</v>
      </c>
      <c r="IF38">
        <f t="shared" si="57"/>
        <v>102.8635925952055</v>
      </c>
      <c r="IG38">
        <f t="shared" si="87"/>
        <v>-3.1977154646628141E-3</v>
      </c>
      <c r="IH38" s="112">
        <v>0.49339930660097525</v>
      </c>
      <c r="II38">
        <f t="shared" si="88"/>
        <v>-8.2623831878398425E-3</v>
      </c>
      <c r="IK38">
        <f>+util!B36</f>
        <v>120.133333333333</v>
      </c>
      <c r="IL38">
        <f t="shared" si="89"/>
        <v>2.2222231367119783E-3</v>
      </c>
      <c r="IM38">
        <f t="shared" si="90"/>
        <v>1.3333338820271869E-3</v>
      </c>
      <c r="IO38" s="5">
        <f t="shared" si="58"/>
        <v>94644.516466004294</v>
      </c>
      <c r="IP38" s="1">
        <f t="shared" si="59"/>
        <v>2.4370743569097977</v>
      </c>
      <c r="IQ38" s="5">
        <f t="shared" ca="1" si="60"/>
        <v>77962.424127659819</v>
      </c>
      <c r="IR38" s="1" t="e">
        <f t="shared" ca="1" si="61"/>
        <v>#DIV/0!</v>
      </c>
      <c r="IS38" t="e">
        <f t="shared" ca="1" si="91"/>
        <v>#DIV/0!</v>
      </c>
    </row>
    <row r="39" spans="1:253" x14ac:dyDescent="0.15">
      <c r="A39" t="s">
        <v>278</v>
      </c>
      <c r="B39" s="7">
        <f>+'gaku-mk1131'!B42*'gaku-mk1722'!$B$8/'gaku-mk1131'!$B$64</f>
        <v>394703.3434096346</v>
      </c>
      <c r="C39" s="7">
        <f>+'kgaku-mk1131'!B43*'kgaku-mk1722'!B$9/'kgaku-mk1131'!B$65</f>
        <v>201774.41039233826</v>
      </c>
      <c r="D39" s="7">
        <f>+'kgaku-mk1131'!C43*'kgaku-mk1722'!C$9/'kgaku-mk1131'!C$65</f>
        <v>1802.2555338668749</v>
      </c>
      <c r="E39" s="7">
        <f>+'kgaku-mk1131'!D43*'kgaku-mk1722'!D$9/'kgaku-mk1131'!D$65</f>
        <v>289.13426470588234</v>
      </c>
      <c r="F39" s="7">
        <f>+'kgaku-mk1131'!F43*'kgaku-mk1722'!F$9/'kgaku-mk1131'!F$65</f>
        <v>15019.214841668005</v>
      </c>
      <c r="G39" s="7">
        <f>+'kgaku-mk1131'!G43*'kgaku-mk1722'!G$9/'kgaku-mk1131'!G$65</f>
        <v>17999.307049694075</v>
      </c>
      <c r="H39" s="7">
        <f>+'kgaku-mk1131'!H43*'kgaku-mk1722'!H$9/'kgaku-mk1131'!H$65</f>
        <v>60501.86815966414</v>
      </c>
      <c r="I39" s="7">
        <f>+'kgaku-mk1131'!I43*'kgaku-mk1722'!I$9/'kgaku-mk1131'!I$65</f>
        <v>106707.22330152884</v>
      </c>
      <c r="J39" s="7">
        <f>+'gaku-mk1131'!F42*'gaku-mk1722'!$F$8/'gaku-mk1131'!$F$64</f>
        <v>21821.314838480361</v>
      </c>
      <c r="K39" s="7">
        <f>+'gaku-mk1131'!G42*'gaku-mk1722'!$G$8/'gaku-mk1131'!$G$64</f>
        <v>71438.149034777103</v>
      </c>
      <c r="L39" s="7">
        <f>+'gaku-jk1131'!B42*'gaku-jk1722'!$B$8/'gaku-jk1131'!$B$64</f>
        <v>367307.7262576241</v>
      </c>
      <c r="M39" s="7">
        <f>+'kgaku-jk1131'!B43*'kgaku-jk1722'!$B$9/'kgaku-jk1131'!$B$65</f>
        <v>204352.64170115208</v>
      </c>
      <c r="N39" s="7">
        <f>+'kgaku-jk1131'!C43*'kgaku-jk1722'!C$9/'kgaku-jk1131'!C$65</f>
        <v>2880.4544259562053</v>
      </c>
      <c r="O39" s="7">
        <f>+'kgaku-jk1131'!D43*'kgaku-jk1722'!D$9/'kgaku-jk1131'!D$65</f>
        <v>315.77584947022291</v>
      </c>
      <c r="P39" s="7">
        <f>+'kgaku-jk1131'!F43*'kgaku-jk1722'!F$9/'kgaku-jk1131'!F$65</f>
        <v>4256.9632611867437</v>
      </c>
      <c r="Q39" s="7">
        <f>+'kgaku-jk1131'!G43*'kgaku-jk1722'!G$9/'kgaku-jk1131'!G$65</f>
        <v>17502.796049445125</v>
      </c>
      <c r="R39" s="7">
        <f>+'kgaku-jk1131'!H43*'kgaku-jk1722'!H$9/'kgaku-jk1131'!H$65</f>
        <v>68480.520996957755</v>
      </c>
      <c r="S39" s="7">
        <f>+'kgaku-jk1131'!I43*'kgaku-jk1722'!I$9/'kgaku-jk1131'!I$65</f>
        <v>125968.19568940271</v>
      </c>
      <c r="T39" s="7">
        <f>+'gaku-jk1131'!F42*'gaku-jk1722'!$F$8/'gaku-jk1131'!$F$64</f>
        <v>25450.348111531239</v>
      </c>
      <c r="U39" s="7">
        <f>+'gaku-jk1131'!G42*'gaku-jk1722'!$G$8/'gaku-jk1131'!$G$64</f>
        <v>58652.860892236742</v>
      </c>
      <c r="V39" s="8">
        <f t="shared" si="105"/>
        <v>107.45849193839054</v>
      </c>
      <c r="W39" s="8">
        <f t="shared" si="105"/>
        <v>98.738342070182654</v>
      </c>
      <c r="X39" s="8">
        <f t="shared" si="105"/>
        <v>62.568444674093115</v>
      </c>
      <c r="Y39" s="8">
        <f t="shared" si="105"/>
        <v>91.563134163351265</v>
      </c>
      <c r="Z39" s="8">
        <f t="shared" si="105"/>
        <v>352.81523283527213</v>
      </c>
      <c r="AA39" s="8">
        <f t="shared" si="104"/>
        <v>102.83675247569768</v>
      </c>
      <c r="AB39" s="8">
        <f t="shared" si="104"/>
        <v>88.349018492940402</v>
      </c>
      <c r="AC39" s="8">
        <f t="shared" si="104"/>
        <v>84.709654462809596</v>
      </c>
      <c r="AD39" s="8">
        <f t="shared" si="104"/>
        <v>85.740732279388325</v>
      </c>
      <c r="AE39" s="8">
        <f t="shared" si="104"/>
        <v>121.79823447321836</v>
      </c>
      <c r="AF39" s="11">
        <f t="shared" ca="1" si="107"/>
        <v>98.798214285714295</v>
      </c>
      <c r="AG39" s="11">
        <f t="shared" ca="1" si="107"/>
        <v>61.442150803461061</v>
      </c>
      <c r="AH39" s="11">
        <f t="shared" ca="1" si="107"/>
        <v>91.323363544813702</v>
      </c>
      <c r="AI39" s="11">
        <f t="shared" ca="1" si="106"/>
        <v>353.28059701492538</v>
      </c>
      <c r="AJ39" s="11">
        <f t="shared" ca="1" si="106"/>
        <v>102.71918208373904</v>
      </c>
      <c r="AK39" s="11">
        <f t="shared" ca="1" si="106"/>
        <v>88.255247524752463</v>
      </c>
      <c r="AL39" s="11">
        <f t="shared" ca="1" si="106"/>
        <v>84.843360995850617</v>
      </c>
      <c r="AM39" s="11">
        <f t="shared" ca="1" si="106"/>
        <v>86.123402163225165</v>
      </c>
      <c r="AN39" s="11">
        <f t="shared" ca="1" si="106"/>
        <v>121.95622743682311</v>
      </c>
      <c r="AO39" s="9">
        <f ca="1">+OFFSET('kdef-cy1131'!B$9,ROUNDDOWN((ROW(Sheet1_OLD!AO39)-ROW(Sheet1_OLD!AO$5))/4,0),0)</f>
        <v>90.7</v>
      </c>
      <c r="AP39" s="9">
        <f ca="1">+OFFSET('kdef-cy1131'!C$9,ROUNDDOWN((ROW(Sheet1_OLD!AP39)-ROW(Sheet1_OLD!AP$5))/4,0),0)</f>
        <v>74.3</v>
      </c>
      <c r="AQ39" s="9">
        <f ca="1">+OFFSET('kdef-cy1131'!D$9,ROUNDDOWN((ROW(Sheet1_OLD!AQ39)-ROW(Sheet1_OLD!AQ$5))/4,0),0)</f>
        <v>88.3</v>
      </c>
      <c r="AR39" s="9">
        <f ca="1">+OFFSET('kdef-cy1131'!F$9,ROUNDDOWN((ROW(Sheet1_OLD!AR39)-ROW(Sheet1_OLD!AR$5))/4,0),0)</f>
        <v>146.30000000000001</v>
      </c>
      <c r="AS39" s="9">
        <f ca="1">+OFFSET('kdef-cy1131'!G$9,ROUNDDOWN((ROW(Sheet1_OLD!AS39)-ROW(Sheet1_OLD!AS$5))/4,0),0)</f>
        <v>92.7</v>
      </c>
      <c r="AT39" s="9">
        <f ca="1">+OFFSET('kdef-cy1131'!H$9,ROUNDDOWN((ROW(Sheet1_OLD!AT39)-ROW(Sheet1_OLD!AT$5))/4,0),0)</f>
        <v>91.8</v>
      </c>
      <c r="AU39" s="9">
        <f ca="1">+OFFSET('kdef-cy1131'!I$9,ROUNDDOWN((ROW(Sheet1_OLD!AU39)-ROW(Sheet1_OLD!AU$5))/4,0),0)</f>
        <v>82.2</v>
      </c>
      <c r="AV39" s="9">
        <f ca="1">+OFFSET('def-cy1131'!$F$8,ROUNDDOWN((ROW(Sheet1_OLD!AV39)-ROW(Sheet1_OLD!AV$5))/4,0),0)</f>
        <v>87.5</v>
      </c>
      <c r="AW39" s="9">
        <f ca="1">+OFFSET('def-cy1131'!$G$8,ROUNDDOWN((ROW(Sheet1_OLD!AW39)-ROW(Sheet1_OLD!AW$5))/4,0),0)</f>
        <v>107.5</v>
      </c>
      <c r="AX39" s="9">
        <f t="shared" ca="1" si="94"/>
        <v>98.362499999999983</v>
      </c>
      <c r="AY39" s="9">
        <f t="shared" ca="1" si="94"/>
        <v>65.824969097651419</v>
      </c>
      <c r="AZ39" s="9">
        <f t="shared" ca="1" si="94"/>
        <v>90.909667673716015</v>
      </c>
      <c r="BA39" s="9">
        <f t="shared" ca="1" si="94"/>
        <v>366.3203456402199</v>
      </c>
      <c r="BB39" s="9">
        <f t="shared" ca="1" si="94"/>
        <v>102.165141187926</v>
      </c>
      <c r="BC39" s="9">
        <f t="shared" ca="1" si="94"/>
        <v>88.447524752475232</v>
      </c>
      <c r="BD39" s="9">
        <f t="shared" ca="1" si="94"/>
        <v>83.501556016597505</v>
      </c>
      <c r="BE39" s="9">
        <f t="shared" ca="1" si="94"/>
        <v>84.745427728613549</v>
      </c>
      <c r="BF39" s="9">
        <f t="shared" ca="1" si="94"/>
        <v>122.63691335740073</v>
      </c>
      <c r="BG39">
        <f t="shared" ca="1" si="62"/>
        <v>2.4915206184116195E-4</v>
      </c>
      <c r="BH39">
        <f t="shared" ca="1" si="63"/>
        <v>-1.6387792417141354E-4</v>
      </c>
      <c r="BI39">
        <f t="shared" ref="BI39:BK54" ca="1" si="113">+BB39*(Q39-Q38)/($AY39*$N38-$AZ39*$O38+$BB39*$Q38+$BC39*$R38+$BD39*$S38)</f>
        <v>2.7092015241390209E-3</v>
      </c>
      <c r="BJ39">
        <f t="shared" ca="1" si="113"/>
        <v>-1.0029551688868594E-3</v>
      </c>
      <c r="BK39">
        <f t="shared" ca="1" si="113"/>
        <v>8.1945852308748599E-3</v>
      </c>
      <c r="BL39" s="13">
        <f t="shared" ca="1" si="65"/>
        <v>9.9861057237967694E-3</v>
      </c>
      <c r="BM39">
        <f t="shared" ca="1" si="66"/>
        <v>-3.5511981597157669E-2</v>
      </c>
      <c r="BN39">
        <f t="shared" ca="1" si="22"/>
        <v>-1.2942359058384681E-2</v>
      </c>
      <c r="BO39" s="13">
        <f t="shared" ca="1" si="23"/>
        <v>-4.8454340655542348E-2</v>
      </c>
      <c r="BP39">
        <f t="shared" ca="1" si="67"/>
        <v>3.9065110827631713E-2</v>
      </c>
      <c r="BQ39">
        <f t="shared" ca="1" si="68"/>
        <v>-1.2984526298064824E-2</v>
      </c>
      <c r="BR39">
        <f t="shared" ca="1" si="69"/>
        <v>-4.7322169587417206E-3</v>
      </c>
      <c r="BS39" s="13">
        <f t="shared" ca="1" si="70"/>
        <v>2.1348367570825165E-2</v>
      </c>
      <c r="BT39" s="5">
        <f t="shared" si="24"/>
        <v>58652.860892236742</v>
      </c>
      <c r="BU39" s="5">
        <f t="shared" ca="1" si="25"/>
        <v>216133.11175564586</v>
      </c>
      <c r="BV39" s="5">
        <f t="shared" ca="1" si="26"/>
        <v>26097.495175056632</v>
      </c>
      <c r="BW39" s="5">
        <f t="shared" ca="1" si="71"/>
        <v>82629.336966358052</v>
      </c>
      <c r="BX39" s="5">
        <f t="shared" si="27"/>
        <v>71438.149034777103</v>
      </c>
      <c r="BY39" s="5">
        <f t="shared" si="28"/>
        <v>186721.51978004805</v>
      </c>
      <c r="BZ39" s="5">
        <f t="shared" si="29"/>
        <v>36840.529680148364</v>
      </c>
      <c r="CA39" s="5">
        <f t="shared" si="30"/>
        <v>108278.67871492547</v>
      </c>
      <c r="CB39" s="9">
        <f t="shared" si="97"/>
        <v>121.79823447321836</v>
      </c>
      <c r="CC39" s="9">
        <f t="shared" ca="1" si="97"/>
        <v>86.391908330617227</v>
      </c>
      <c r="CD39" s="9">
        <f t="shared" ca="1" si="97"/>
        <v>141.16500236145143</v>
      </c>
      <c r="CE39" s="9">
        <f t="shared" ca="1" si="97"/>
        <v>131.04144688830115</v>
      </c>
      <c r="CF39" s="5"/>
      <c r="CG39" s="5">
        <f t="shared" si="111"/>
        <v>87.056357500195389</v>
      </c>
      <c r="CH39" s="5">
        <f t="shared" ca="1" si="72"/>
        <v>86.391908330617227</v>
      </c>
      <c r="CI39" s="5">
        <f t="shared" si="32"/>
        <v>124.01165900856732</v>
      </c>
      <c r="CJ39" s="5">
        <f t="shared" ca="1" si="73"/>
        <v>141.16500236145143</v>
      </c>
      <c r="CK39" s="5">
        <f t="shared" si="74"/>
        <v>122.54240336952216</v>
      </c>
      <c r="CL39" s="5">
        <f t="shared" ca="1" si="75"/>
        <v>131.04144688830115</v>
      </c>
      <c r="CM39" s="5"/>
      <c r="CN39" s="1" t="e">
        <f t="shared" si="4"/>
        <v>#DIV/0!</v>
      </c>
      <c r="CO39" s="1" t="e">
        <f t="shared" si="108"/>
        <v>#DIV/0!</v>
      </c>
      <c r="CP39" s="1" t="e">
        <f t="shared" ca="1" si="108"/>
        <v>#DIV/0!</v>
      </c>
      <c r="CQ39" s="1" t="e">
        <f t="shared" ca="1" si="108"/>
        <v>#DIV/0!</v>
      </c>
      <c r="CR39" s="1" t="e">
        <f t="shared" ca="1" si="108"/>
        <v>#DIV/0!</v>
      </c>
      <c r="CS39" s="83" t="e">
        <f t="shared" si="76"/>
        <v>#DIV/0!</v>
      </c>
      <c r="CT39" s="83" t="e">
        <f t="shared" si="76"/>
        <v>#DIV/0!</v>
      </c>
      <c r="CU39" s="83" t="e">
        <f t="shared" ca="1" si="33"/>
        <v>#DIV/0!</v>
      </c>
      <c r="CV39" s="83" t="e">
        <f t="shared" ca="1" si="33"/>
        <v>#DIV/0!</v>
      </c>
      <c r="CW39" s="83" t="e">
        <f t="shared" ca="1" si="33"/>
        <v>#DIV/0!</v>
      </c>
      <c r="CX39" s="83">
        <f t="shared" si="77"/>
        <v>2.9072172217682228E-3</v>
      </c>
      <c r="CY39" s="83">
        <f t="shared" si="100"/>
        <v>-2.0817622985913006E-3</v>
      </c>
      <c r="CZ39" s="83">
        <f t="shared" ca="1" si="100"/>
        <v>4.0563941131122275E-3</v>
      </c>
      <c r="DA39" s="83">
        <f t="shared" ca="1" si="100"/>
        <v>-3.0634594512535238E-3</v>
      </c>
      <c r="DB39" s="83">
        <f t="shared" ca="1" si="100"/>
        <v>-2.3947004095608185E-3</v>
      </c>
      <c r="DC39" s="5"/>
      <c r="DD39" s="86">
        <f t="shared" si="78"/>
        <v>2014</v>
      </c>
      <c r="DE39" s="117">
        <v>553454.69999999995</v>
      </c>
      <c r="DF39" s="117">
        <v>15910.4</v>
      </c>
      <c r="DG39" s="5">
        <v>354059.4</v>
      </c>
      <c r="DH39" s="5">
        <v>10381.1</v>
      </c>
      <c r="DI39" s="130"/>
      <c r="DJ39" s="130"/>
      <c r="DK39" s="130"/>
      <c r="DL39" s="130"/>
      <c r="DM39" s="5">
        <f t="shared" si="109"/>
        <v>548215.5</v>
      </c>
      <c r="DN39" s="5">
        <f t="shared" si="109"/>
        <v>14524.8</v>
      </c>
      <c r="DO39" s="5">
        <f t="shared" si="109"/>
        <v>347878.5</v>
      </c>
      <c r="DP39" s="5">
        <f t="shared" si="109"/>
        <v>9930.2000000000007</v>
      </c>
      <c r="DQ39" s="7">
        <f t="shared" si="79"/>
        <v>920549</v>
      </c>
      <c r="DR39">
        <v>83329.3</v>
      </c>
      <c r="DS39">
        <v>14967.5</v>
      </c>
      <c r="DT39">
        <v>68361.8</v>
      </c>
      <c r="DU39" s="129"/>
      <c r="DV39" s="129"/>
      <c r="DW39" s="129"/>
      <c r="DX39" s="5">
        <f t="shared" si="36"/>
        <v>769342.70994034747</v>
      </c>
      <c r="DY39" s="9">
        <f ca="1">+AVERAGE(OFFSET($CE$5,(ROW(DY39)-ROW($DY$5))*4,0):OFFSET($CE$5,(ROW(DY39)-ROW($DY$5))*4+3,0))</f>
        <v>92.439362095994667</v>
      </c>
      <c r="DZ39" s="129"/>
      <c r="EA39" s="129"/>
      <c r="EB39" s="5">
        <f t="shared" ca="1" si="37"/>
        <v>832267.43726489053</v>
      </c>
      <c r="EF39" s="90">
        <f t="shared" si="8"/>
        <v>71438.149034777103</v>
      </c>
      <c r="EG39" s="1">
        <f>+'gaku-mk1131'!G42</f>
        <v>69749.399999999994</v>
      </c>
      <c r="EH39" s="5">
        <f t="shared" ca="1" si="38"/>
        <v>13628.922514811382</v>
      </c>
      <c r="EI39" s="7">
        <f ca="1">+EI38+$EH38</f>
        <v>409551.380498079</v>
      </c>
      <c r="EJ39" s="7">
        <f ca="1">+EJ38+$EH38</f>
        <v>409551.380498079</v>
      </c>
      <c r="EK39" s="7">
        <f ca="1">+EK38+EH38-(EJ41-EI41)/4</f>
        <v>394074.72533983825</v>
      </c>
      <c r="EL39" s="5">
        <f t="shared" ca="1" si="39"/>
        <v>6020.666666666667</v>
      </c>
      <c r="EM39" s="92">
        <f t="shared" ca="1" si="40"/>
        <v>121.96931432450779</v>
      </c>
      <c r="EN39">
        <f t="shared" ca="1" si="9"/>
        <v>0.62581917890305749</v>
      </c>
      <c r="EO39">
        <f t="shared" ca="1" si="41"/>
        <v>1.1827932495408098E-2</v>
      </c>
      <c r="EQ39" s="6">
        <f>+call!C77</f>
        <v>3.9765999999999999</v>
      </c>
      <c r="ES39" s="7" t="e">
        <f>+fof!#REF!*fof!$B$138/fof!#REF!/10</f>
        <v>#REF!</v>
      </c>
      <c r="ET39" s="7" t="e">
        <f>+fof!#REF!*fof!$C$138/fof!#REF!/10</f>
        <v>#REF!</v>
      </c>
      <c r="EU39" s="7">
        <f ca="1">+AVERAGE(OFFSET(jikasougaku!$BF$287,(ROW(Sheet1_OLD!EU39)-ROW(Sheet1_OLD!$EU$5))*3,0):OFFSET(jikasougaku!$BF$287,(ROW(Sheet1_OLD!EU39)-ROW(Sheet1_OLD!$EU$5))*3+2,0))/1000</f>
        <v>126453.08966666667</v>
      </c>
      <c r="EV39" s="7">
        <f ca="1">+AVERAGE(OFFSET(jikasougaku!$BR$287,(ROW(Sheet1_OLD!EV39)-ROW(Sheet1_OLD!$EV$5))*3,0):OFFSET(jikasougaku!$BR$287,(ROW(Sheet1_OLD!EV39)-ROW(Sheet1_OLD!$EV$5))*3+2,0))/1000</f>
        <v>418259.19366666669</v>
      </c>
      <c r="EW39" s="7" t="e">
        <f ca="1">+AVERAGE(OFFSET(jikasougaku!$BH$287,(ROW(Sheet1_OLD!EW39)-ROW(Sheet1_OLD!EW$5))*3,0):OFFSET(jikasougaku!$BH$287,(ROW(Sheet1_OLD!EW39)-ROW(Sheet1_OLD!EW$5))*3+2,0))/1000</f>
        <v>#DIV/0!</v>
      </c>
      <c r="EX39" s="7" t="e">
        <f ca="1">+AVERAGE(OFFSET(jikasougaku!$BJ$287,(ROW(Sheet1_OLD!EX39)-ROW(Sheet1_OLD!EX$5))*3,0):OFFSET(jikasougaku!$BJ$287,(ROW(Sheet1_OLD!EX39)-ROW(Sheet1_OLD!EX$5))*3+2,0))/1000</f>
        <v>#DIV/0!</v>
      </c>
      <c r="EY39" s="7" t="e">
        <f ca="1">+AVERAGE(OFFSET(jikasougaku!$BL$287,(ROW(Sheet1_OLD!EY39)-ROW(Sheet1_OLD!EY$5))*3,0):OFFSET(jikasougaku!$BL$287,(ROW(Sheet1_OLD!EY39)-ROW(Sheet1_OLD!EY$5))*3+2,0))/1000</f>
        <v>#DIV/0!</v>
      </c>
      <c r="EZ39" s="4">
        <f t="shared" ca="1" si="10"/>
        <v>104183.48641500136</v>
      </c>
      <c r="FA39" s="64">
        <f t="shared" ca="1" si="42"/>
        <v>291806.10400000005</v>
      </c>
      <c r="FB39" s="7" t="e">
        <f t="shared" ca="1" si="11"/>
        <v>#REF!</v>
      </c>
      <c r="FC39" s="7" t="e">
        <f t="shared" ca="1" si="12"/>
        <v>#REF!</v>
      </c>
      <c r="FD39" s="1" t="e">
        <f t="shared" ca="1" si="110"/>
        <v>#REF!</v>
      </c>
      <c r="FE39" s="1" t="e">
        <f t="shared" ca="1" si="110"/>
        <v>#REF!</v>
      </c>
      <c r="FF39" t="e">
        <f t="shared" ca="1" si="43"/>
        <v>#REF!</v>
      </c>
      <c r="FG39" t="e">
        <f t="shared" ca="1" si="43"/>
        <v>#REF!</v>
      </c>
      <c r="FH39" s="83" t="e">
        <f t="shared" ca="1" si="80"/>
        <v>#REF!</v>
      </c>
      <c r="FI39" s="83" t="e">
        <f t="shared" ca="1" si="80"/>
        <v>#REF!</v>
      </c>
      <c r="FK39" s="7">
        <f>+kshotoku1631!$E43*kshotoku1722!$E$9/kshotoku1631!$E$65</f>
        <v>193306.82741969571</v>
      </c>
      <c r="FL39" s="72">
        <f t="shared" ca="1" si="44"/>
        <v>0.26324008818218453</v>
      </c>
      <c r="FM39">
        <f t="shared" ca="1" si="81"/>
        <v>1.2176852456948906E-2</v>
      </c>
      <c r="FO39" s="73">
        <f t="shared" ca="1" si="14"/>
        <v>121.96931432450779</v>
      </c>
      <c r="FP39" s="72">
        <f ca="1">+AVERAGE(OFFSET(Maikin30!$F$20,ROUNDDOWN((ROW(FP39)-ROW(FP$5))/4,0),MOD(ROW(FP39)-ROW(FP$5),4)*3):OFFSET(Maikin30!$F$20,ROUNDDOWN((ROW(FP39)-ROW(FP$5))/4,0),MOD(ROW(FP39)-ROW(FP$5),4)*3+2))</f>
        <v>116.96666666666665</v>
      </c>
      <c r="FQ39" s="5">
        <f ca="1">+AVERAGE(OFFSET(Rocho!$J$66,(ROW(FQ39)-ROW($FQ$5))*3,0):OFFSET(Rocho!$J$66,(ROW(FQ39)-ROW($FQ$5))*3+2,0))</f>
        <v>6020.666666666667</v>
      </c>
      <c r="FR39" s="72" t="e">
        <f t="shared" ca="1" si="45"/>
        <v>#DIV/0!</v>
      </c>
      <c r="FS39" t="e">
        <f t="shared" ca="1" si="82"/>
        <v>#DIV/0!</v>
      </c>
      <c r="FT39" s="72"/>
      <c r="FU39" s="87" t="s">
        <v>258</v>
      </c>
      <c r="FV39" s="78">
        <f ca="1">+AVERAGE(OFFSET(Rocho!$E$6,(ROW(FV39)-ROW($FV$5))*3,0):OFFSET(Rocho!$E$6,(ROW(FV39)-ROW($FV$5))*3+2,0))/10000</f>
        <v>9246.6666666666679</v>
      </c>
      <c r="FW39" s="82">
        <f>+Rocho!AA40</f>
        <v>0</v>
      </c>
      <c r="FX39" t="e">
        <f t="shared" si="83"/>
        <v>#DIV/0!</v>
      </c>
      <c r="FZ39" s="94">
        <f t="shared" si="15"/>
        <v>208031.66559462226</v>
      </c>
      <c r="GA39" s="5">
        <f t="shared" si="46"/>
        <v>71438.149034777103</v>
      </c>
      <c r="GB39" s="7">
        <f>+('gaku-mk1131'!C42-'gaku-mk1131'!D42)*('gaku-mk1722'!$C$8-'gaku-mk1722'!$D$8)/('gaku-mk1131'!$C$64-'gaku-mk1131'!$D$64)</f>
        <v>3017.9775969909583</v>
      </c>
      <c r="GC39" s="5">
        <f t="shared" si="47"/>
        <v>15019.214841668005</v>
      </c>
      <c r="GD39" s="5">
        <f t="shared" si="48"/>
        <v>21821.314838480361</v>
      </c>
      <c r="GE39" s="90">
        <f>+'gaku-mk1131'!H42+('gaku-mk1722'!$H$8-'gaku-mk1131'!$H$64)</f>
        <v>6168.9</v>
      </c>
      <c r="GF39" s="7">
        <f>+'gaku-mk1131'!W42*'gaku-mk1722'!$W$8/'gaku-mk1131'!$W$64</f>
        <v>82578.455620566281</v>
      </c>
      <c r="GG39" s="7">
        <f>+'gaku-mk1131'!M42*'gaku-mk1722'!$M$8/'gaku-mk1131'!$M$64</f>
        <v>39927.79668215313</v>
      </c>
      <c r="GH39" s="7">
        <f>+'gaku-mk1131'!N42*'gaku-mk1722'!$N$8/'gaku-mk1131'!$N$64</f>
        <v>31940.143020013595</v>
      </c>
      <c r="GI39" s="5">
        <f t="shared" si="49"/>
        <v>58652.860892236742</v>
      </c>
      <c r="GJ39" s="7">
        <f>+('gaku-jk1131'!C42-'gaku-jk1131'!D42)*('gaku-jk1722'!$C$8-'gaku-jk1722'!$D$8)/('gaku-jk1131'!$C$64-'gaku-jk1131'!$D$64)</f>
        <v>3032.3144457834114</v>
      </c>
      <c r="GK39" s="5">
        <f t="shared" si="50"/>
        <v>4256.9632611867437</v>
      </c>
      <c r="GL39" s="5">
        <f t="shared" si="51"/>
        <v>25450.348111531239</v>
      </c>
      <c r="GM39" s="90">
        <f>+'gaku-jk1131'!H42+('gaku-jk1722'!$H$8-'gaku-jk1131'!$H$64)</f>
        <v>5152.8999999999996</v>
      </c>
      <c r="GN39" s="7">
        <f>+'gaku-jk1131'!Z42*'gaku-jk1722'!$Z$8/'gaku-jk1131'!$Z$64</f>
        <v>88266.715987612974</v>
      </c>
      <c r="GO39" s="7">
        <f>+'gaku-jk1131'!M42*'gaku-jk1722'!$M$8/'gaku-jk1131'!$M$64</f>
        <v>26550.971236199464</v>
      </c>
      <c r="GP39" s="7">
        <f>+'gaku-jk1131'!N42*'gaku-jk1722'!$N$8/'gaku-jk1131'!$N$64</f>
        <v>34769.986127551558</v>
      </c>
      <c r="GQ39" s="9">
        <f t="shared" ca="1" si="16"/>
        <v>121.95622743682311</v>
      </c>
      <c r="GR39" s="7">
        <f t="shared" ca="1" si="17"/>
        <v>98.798214285714295</v>
      </c>
      <c r="GS39" s="9">
        <f t="shared" ca="1" si="18"/>
        <v>353.28059701492538</v>
      </c>
      <c r="GT39" s="9">
        <f t="shared" ca="1" si="19"/>
        <v>86.123402163225165</v>
      </c>
      <c r="GU39" s="7">
        <f t="shared" ca="1" si="20"/>
        <v>124.96827820186597</v>
      </c>
      <c r="GV39" s="7">
        <f t="shared" ca="1" si="20"/>
        <v>93.68786692759295</v>
      </c>
      <c r="GW39" s="7">
        <f t="shared" ca="1" si="20"/>
        <v>149.1398359161349</v>
      </c>
      <c r="GX39" s="7">
        <f t="shared" ca="1" si="20"/>
        <v>90.82713414634145</v>
      </c>
      <c r="GZ39">
        <f ca="1">+OFFSET('def-cy1131'!$C$8,ROUNDDOWN((ROW(Sheet1_OLD!HC39)-ROW(Sheet1_OLD!HC$5))/4,0),0)</f>
        <v>90.7</v>
      </c>
      <c r="HC39">
        <f ca="1">+OFFSET('def-cy1131'!$H$8,ROUNDDOWN((ROW(Sheet1_OLD!HC39)-ROW(Sheet1_OLD!HC$5))/4,0),0)</f>
        <v>131.19999999999999</v>
      </c>
      <c r="HD39">
        <f ca="1">+OFFSET('def-cy1131'!$W$8,ROUNDDOWN((ROW(Sheet1_OLD!HC39)-ROW(Sheet1_OLD!HC$5))/4,0),0)</f>
        <v>90.5</v>
      </c>
      <c r="HE39">
        <f ca="1">+OFFSET('def-cy1131'!$M$8,ROUNDDOWN((ROW(Sheet1_OLD!HC39)-ROW(Sheet1_OLD!HC$5))/4,0),0)</f>
        <v>124.7</v>
      </c>
      <c r="HF39">
        <f ca="1">+OFFSET('def-cy1131'!$N$8,ROUNDDOWN((ROW(Sheet1_OLD!HC39)-ROW(Sheet1_OLD!HC$5))/4,0),0)</f>
        <v>111.3</v>
      </c>
      <c r="HG39" s="9">
        <f t="shared" ca="1" si="96"/>
        <v>122.63691335740073</v>
      </c>
      <c r="HH39" s="9">
        <f t="shared" ca="1" si="96"/>
        <v>98.362499999999983</v>
      </c>
      <c r="HI39" s="9">
        <f t="shared" ca="1" si="96"/>
        <v>366.3203456402199</v>
      </c>
      <c r="HJ39" s="9">
        <f t="shared" ca="1" si="96"/>
        <v>84.745427728613549</v>
      </c>
      <c r="HK39" s="9">
        <f t="shared" ca="1" si="96"/>
        <v>128.20678541136553</v>
      </c>
      <c r="HL39" s="9">
        <f t="shared" ca="1" si="96"/>
        <v>93.791389432485317</v>
      </c>
      <c r="HM39" s="9">
        <f t="shared" ca="1" si="96"/>
        <v>153.80419325432996</v>
      </c>
      <c r="HN39" s="9">
        <f t="shared" ca="1" si="96"/>
        <v>94.580995934959347</v>
      </c>
      <c r="HO39">
        <f t="shared" ca="1" si="112"/>
        <v>2.0571412417320169E-2</v>
      </c>
      <c r="HP39">
        <f t="shared" ca="1" si="112"/>
        <v>1.7407576348804418E-4</v>
      </c>
      <c r="HQ39">
        <f t="shared" ca="1" si="112"/>
        <v>-6.837560162048676E-3</v>
      </c>
      <c r="HR39">
        <f t="shared" ca="1" si="112"/>
        <v>-2.4919521446143088E-3</v>
      </c>
      <c r="HS39">
        <f t="shared" ca="1" si="112"/>
        <v>1.4635619064707464E-2</v>
      </c>
      <c r="HT39">
        <f t="shared" ca="1" si="112"/>
        <v>3.046246773129715E-3</v>
      </c>
      <c r="HU39">
        <f t="shared" ca="1" si="112"/>
        <v>1.1161314663639238E-2</v>
      </c>
      <c r="HV39">
        <f t="shared" ca="1" si="53"/>
        <v>-7.8060157272873999E-3</v>
      </c>
      <c r="HW39">
        <f t="shared" ca="1" si="84"/>
        <v>3.2453140648334239E-2</v>
      </c>
      <c r="HX39" s="5">
        <f t="shared" ca="1" si="85"/>
        <v>170871.91366909962</v>
      </c>
      <c r="HY39" s="1" t="e">
        <f t="shared" ca="1" si="54"/>
        <v>#DIV/0!</v>
      </c>
      <c r="HZ39" t="e">
        <f t="shared" ca="1" si="86"/>
        <v>#DIV/0!</v>
      </c>
      <c r="IA39" s="5">
        <f t="shared" si="55"/>
        <v>208031.66559462226</v>
      </c>
      <c r="IB39">
        <f t="shared" ca="1" si="56"/>
        <v>121.74713861839459</v>
      </c>
      <c r="ID39" s="112">
        <v>114.20668946708221</v>
      </c>
      <c r="IE39" s="112">
        <v>115.94022139041094</v>
      </c>
      <c r="IF39">
        <f t="shared" si="57"/>
        <v>103.9460894744939</v>
      </c>
      <c r="IG39">
        <f t="shared" si="87"/>
        <v>1.0468627527828374E-2</v>
      </c>
      <c r="IH39" s="112">
        <v>0.50187233959987643</v>
      </c>
      <c r="II39">
        <f t="shared" si="88"/>
        <v>1.702698501956855E-2</v>
      </c>
      <c r="IK39">
        <f>+util!B37</f>
        <v>121.2</v>
      </c>
      <c r="IL39">
        <f t="shared" si="89"/>
        <v>8.8398365691436612E-3</v>
      </c>
      <c r="IM39">
        <f t="shared" si="90"/>
        <v>5.3039019414861969E-3</v>
      </c>
      <c r="IO39" s="5">
        <f t="shared" si="58"/>
        <v>99752.986879696764</v>
      </c>
      <c r="IP39" s="1">
        <f t="shared" si="59"/>
        <v>2.7076968693381458</v>
      </c>
      <c r="IQ39" s="5">
        <f t="shared" ca="1" si="60"/>
        <v>81934.563729143149</v>
      </c>
      <c r="IR39" s="1" t="e">
        <f t="shared" ca="1" si="61"/>
        <v>#DIV/0!</v>
      </c>
      <c r="IS39" t="e">
        <f t="shared" ca="1" si="91"/>
        <v>#DIV/0!</v>
      </c>
    </row>
    <row r="40" spans="1:253" x14ac:dyDescent="0.15">
      <c r="A40" t="s">
        <v>279</v>
      </c>
      <c r="B40" s="7">
        <f>+'gaku-mk1131'!B43*'gaku-mk1722'!$B$8/'gaku-mk1131'!$B$64</f>
        <v>400356.43763895321</v>
      </c>
      <c r="C40" s="7">
        <f>+'kgaku-mk1131'!B44*'kgaku-mk1722'!B$9/'kgaku-mk1131'!B$65</f>
        <v>204720.81583010574</v>
      </c>
      <c r="D40" s="7">
        <f>+'kgaku-mk1131'!C44*'kgaku-mk1722'!C$9/'kgaku-mk1131'!C$65</f>
        <v>1900.0067070076127</v>
      </c>
      <c r="E40" s="7">
        <f>+'kgaku-mk1131'!D44*'kgaku-mk1722'!D$9/'kgaku-mk1131'!D$65</f>
        <v>256.41330882352941</v>
      </c>
      <c r="F40" s="7">
        <f>+'kgaku-mk1131'!F44*'kgaku-mk1722'!F$9/'kgaku-mk1131'!F$65</f>
        <v>16756.736541992028</v>
      </c>
      <c r="G40" s="7">
        <f>+'kgaku-mk1131'!G44*'kgaku-mk1722'!G$9/'kgaku-mk1131'!G$65</f>
        <v>18563.178329602546</v>
      </c>
      <c r="H40" s="7">
        <f>+'kgaku-mk1131'!H44*'kgaku-mk1722'!H$9/'kgaku-mk1131'!H$65</f>
        <v>60861.919152422779</v>
      </c>
      <c r="I40" s="7">
        <f>+'kgaku-mk1131'!I44*'kgaku-mk1722'!I$9/'kgaku-mk1131'!I$65</f>
        <v>106508.09569811469</v>
      </c>
      <c r="J40" s="7">
        <f>+'gaku-mk1131'!F43*'gaku-mk1722'!$F$8/'gaku-mk1131'!$F$64</f>
        <v>22563.935795116387</v>
      </c>
      <c r="K40" s="7">
        <f>+'gaku-mk1131'!G43*'gaku-mk1722'!$G$8/'gaku-mk1131'!$G$64</f>
        <v>73525.389984777721</v>
      </c>
      <c r="L40" s="7">
        <f>+'gaku-jk1131'!B43*'gaku-jk1722'!$B$8/'gaku-jk1131'!$B$64</f>
        <v>371178.50218323339</v>
      </c>
      <c r="M40" s="7">
        <f>+'kgaku-jk1131'!B44*'kgaku-jk1722'!$B$9/'kgaku-jk1131'!$B$65</f>
        <v>206448.93112572565</v>
      </c>
      <c r="N40" s="7">
        <f>+'kgaku-jk1131'!C44*'kgaku-jk1722'!C$9/'kgaku-jk1131'!C$65</f>
        <v>3084.8952903081017</v>
      </c>
      <c r="O40" s="7">
        <f>+'kgaku-jk1131'!D44*'kgaku-jk1722'!D$9/'kgaku-jk1131'!D$65</f>
        <v>279.45443916697116</v>
      </c>
      <c r="P40" s="7">
        <f>+'kgaku-jk1131'!F44*'kgaku-jk1722'!F$9/'kgaku-jk1131'!F$65</f>
        <v>4787.9054022181508</v>
      </c>
      <c r="Q40" s="7">
        <f>+'kgaku-jk1131'!G44*'kgaku-jk1722'!G$9/'kgaku-jk1131'!G$65</f>
        <v>17945.444573366713</v>
      </c>
      <c r="R40" s="7">
        <f>+'kgaku-jk1131'!H44*'kgaku-jk1722'!H$9/'kgaku-jk1131'!H$65</f>
        <v>68563.228343471885</v>
      </c>
      <c r="S40" s="7">
        <f>+'kgaku-jk1131'!I44*'kgaku-jk1722'!I$9/'kgaku-jk1131'!I$65</f>
        <v>124814.11735603296</v>
      </c>
      <c r="T40" s="7">
        <f>+'gaku-jk1131'!F43*'gaku-jk1722'!$F$8/'gaku-jk1131'!$F$64</f>
        <v>26207.563593185514</v>
      </c>
      <c r="U40" s="7">
        <f>+'gaku-jk1131'!G43*'gaku-jk1722'!$G$8/'gaku-jk1131'!$G$64</f>
        <v>60376.56091580911</v>
      </c>
      <c r="V40" s="8">
        <f t="shared" si="105"/>
        <v>107.86089045677436</v>
      </c>
      <c r="W40" s="8">
        <f t="shared" si="105"/>
        <v>99.162933280304799</v>
      </c>
      <c r="X40" s="8">
        <f t="shared" si="105"/>
        <v>61.590638521084159</v>
      </c>
      <c r="Y40" s="8">
        <f t="shared" si="105"/>
        <v>91.754959981267319</v>
      </c>
      <c r="Z40" s="8">
        <f t="shared" si="105"/>
        <v>349.98052664593018</v>
      </c>
      <c r="AA40" s="8">
        <f t="shared" si="104"/>
        <v>103.44228728193576</v>
      </c>
      <c r="AB40" s="8">
        <f t="shared" si="104"/>
        <v>88.767580848922535</v>
      </c>
      <c r="AC40" s="8">
        <f t="shared" si="104"/>
        <v>85.333372501685645</v>
      </c>
      <c r="AD40" s="8">
        <f t="shared" si="104"/>
        <v>86.097037272795006</v>
      </c>
      <c r="AE40" s="8">
        <f t="shared" si="104"/>
        <v>121.77803582967192</v>
      </c>
      <c r="AF40" s="11">
        <f t="shared" ca="1" si="107"/>
        <v>98.798214285714295</v>
      </c>
      <c r="AG40" s="11">
        <f t="shared" ca="1" si="107"/>
        <v>61.442150803461061</v>
      </c>
      <c r="AH40" s="11">
        <f t="shared" ca="1" si="107"/>
        <v>91.323363544813702</v>
      </c>
      <c r="AI40" s="11">
        <f t="shared" ca="1" si="106"/>
        <v>353.28059701492538</v>
      </c>
      <c r="AJ40" s="11">
        <f t="shared" ca="1" si="106"/>
        <v>102.71918208373904</v>
      </c>
      <c r="AK40" s="11">
        <f t="shared" ca="1" si="106"/>
        <v>88.255247524752463</v>
      </c>
      <c r="AL40" s="11">
        <f t="shared" ca="1" si="106"/>
        <v>84.843360995850617</v>
      </c>
      <c r="AM40" s="11">
        <f t="shared" ca="1" si="106"/>
        <v>86.123402163225165</v>
      </c>
      <c r="AN40" s="11">
        <f t="shared" ca="1" si="106"/>
        <v>121.95622743682311</v>
      </c>
      <c r="AO40" s="9">
        <f ca="1">+OFFSET('kdef-cy1131'!B$9,ROUNDDOWN((ROW(Sheet1_OLD!AO40)-ROW(Sheet1_OLD!AO$5))/4,0),0)</f>
        <v>90.7</v>
      </c>
      <c r="AP40" s="9">
        <f ca="1">+OFFSET('kdef-cy1131'!C$9,ROUNDDOWN((ROW(Sheet1_OLD!AP40)-ROW(Sheet1_OLD!AP$5))/4,0),0)</f>
        <v>74.3</v>
      </c>
      <c r="AQ40" s="9">
        <f ca="1">+OFFSET('kdef-cy1131'!D$9,ROUNDDOWN((ROW(Sheet1_OLD!AQ40)-ROW(Sheet1_OLD!AQ$5))/4,0),0)</f>
        <v>88.3</v>
      </c>
      <c r="AR40" s="9">
        <f ca="1">+OFFSET('kdef-cy1131'!F$9,ROUNDDOWN((ROW(Sheet1_OLD!AR40)-ROW(Sheet1_OLD!AR$5))/4,0),0)</f>
        <v>146.30000000000001</v>
      </c>
      <c r="AS40" s="9">
        <f ca="1">+OFFSET('kdef-cy1131'!G$9,ROUNDDOWN((ROW(Sheet1_OLD!AS40)-ROW(Sheet1_OLD!AS$5))/4,0),0)</f>
        <v>92.7</v>
      </c>
      <c r="AT40" s="9">
        <f ca="1">+OFFSET('kdef-cy1131'!H$9,ROUNDDOWN((ROW(Sheet1_OLD!AT40)-ROW(Sheet1_OLD!AT$5))/4,0),0)</f>
        <v>91.8</v>
      </c>
      <c r="AU40" s="9">
        <f ca="1">+OFFSET('kdef-cy1131'!I$9,ROUNDDOWN((ROW(Sheet1_OLD!AU40)-ROW(Sheet1_OLD!AU$5))/4,0),0)</f>
        <v>82.2</v>
      </c>
      <c r="AV40" s="9">
        <f ca="1">+OFFSET('def-cy1131'!$F$8,ROUNDDOWN((ROW(Sheet1_OLD!AV40)-ROW(Sheet1_OLD!AV$5))/4,0),0)</f>
        <v>87.5</v>
      </c>
      <c r="AW40" s="9">
        <f ca="1">+OFFSET('def-cy1131'!$G$8,ROUNDDOWN((ROW(Sheet1_OLD!AW40)-ROW(Sheet1_OLD!AW$5))/4,0),0)</f>
        <v>107.5</v>
      </c>
      <c r="AX40" s="9">
        <f t="shared" ca="1" si="94"/>
        <v>98.362499999999983</v>
      </c>
      <c r="AY40" s="9">
        <f t="shared" ca="1" si="94"/>
        <v>65.824969097651419</v>
      </c>
      <c r="AZ40" s="9">
        <f t="shared" ca="1" si="94"/>
        <v>90.909667673716015</v>
      </c>
      <c r="BA40" s="9">
        <f t="shared" ca="1" si="94"/>
        <v>366.3203456402199</v>
      </c>
      <c r="BB40" s="9">
        <f t="shared" ca="1" si="94"/>
        <v>102.165141187926</v>
      </c>
      <c r="BC40" s="9">
        <f t="shared" ca="1" si="94"/>
        <v>88.447524752475232</v>
      </c>
      <c r="BD40" s="9">
        <f t="shared" ca="1" si="94"/>
        <v>83.501556016597505</v>
      </c>
      <c r="BE40" s="9">
        <f t="shared" ca="1" si="94"/>
        <v>84.745427728613549</v>
      </c>
      <c r="BF40" s="9">
        <f t="shared" ca="1" si="94"/>
        <v>122.63691335740073</v>
      </c>
      <c r="BG40">
        <f t="shared" ca="1" si="62"/>
        <v>7.2645843162370155E-4</v>
      </c>
      <c r="BH40">
        <f t="shared" ca="1" si="63"/>
        <v>1.7824820691133154E-4</v>
      </c>
      <c r="BI40">
        <f t="shared" ca="1" si="113"/>
        <v>2.4412606802286635E-3</v>
      </c>
      <c r="BJ40">
        <f t="shared" ca="1" si="113"/>
        <v>3.9489548432479319E-4</v>
      </c>
      <c r="BK40">
        <f t="shared" ca="1" si="113"/>
        <v>-5.2021425970416868E-3</v>
      </c>
      <c r="BL40" s="13">
        <f t="shared" ca="1" si="65"/>
        <v>-1.4612797939531968E-3</v>
      </c>
      <c r="BM40">
        <f t="shared" ca="1" si="66"/>
        <v>5.2336858621048622E-2</v>
      </c>
      <c r="BN40">
        <f t="shared" ca="1" si="22"/>
        <v>1.7267727059495877E-2</v>
      </c>
      <c r="BO40" s="13">
        <f t="shared" ca="1" si="23"/>
        <v>6.9604585680544506E-2</v>
      </c>
      <c r="BP40">
        <f t="shared" ca="1" si="67"/>
        <v>1.9377120954337537E-2</v>
      </c>
      <c r="BQ40">
        <f t="shared" ca="1" si="68"/>
        <v>1.7828491095702202E-2</v>
      </c>
      <c r="BR40">
        <f t="shared" ca="1" si="69"/>
        <v>5.8822314948689964E-3</v>
      </c>
      <c r="BS40" s="13">
        <f t="shared" ca="1" si="70"/>
        <v>4.308784354490873E-2</v>
      </c>
      <c r="BT40" s="5">
        <f t="shared" si="24"/>
        <v>60376.56091580911</v>
      </c>
      <c r="BU40" s="5">
        <f t="shared" ca="1" si="25"/>
        <v>215817.28080663312</v>
      </c>
      <c r="BV40" s="5">
        <f t="shared" ca="1" si="26"/>
        <v>27914.000514016458</v>
      </c>
      <c r="BW40" s="5">
        <f t="shared" ca="1" si="71"/>
        <v>86189.656909784026</v>
      </c>
      <c r="BX40" s="5">
        <f t="shared" si="27"/>
        <v>73525.389984777721</v>
      </c>
      <c r="BY40" s="5">
        <f t="shared" si="28"/>
        <v>187576.7865783241</v>
      </c>
      <c r="BZ40" s="5">
        <f t="shared" si="29"/>
        <v>39320.672337108415</v>
      </c>
      <c r="CA40" s="5">
        <f t="shared" si="30"/>
        <v>112846.06232188613</v>
      </c>
      <c r="CB40" s="9">
        <f t="shared" si="97"/>
        <v>121.77803582967192</v>
      </c>
      <c r="CC40" s="9">
        <f t="shared" ca="1" si="97"/>
        <v>86.914627909888367</v>
      </c>
      <c r="CD40" s="9">
        <f t="shared" ca="1" si="97"/>
        <v>140.86362260172749</v>
      </c>
      <c r="CE40" s="9">
        <f t="shared" ca="1" si="97"/>
        <v>130.92761517777447</v>
      </c>
      <c r="CF40" s="5"/>
      <c r="CG40" s="5">
        <f t="shared" si="111"/>
        <v>87.611029330361959</v>
      </c>
      <c r="CH40" s="5">
        <f t="shared" ca="1" si="72"/>
        <v>86.914627909888367</v>
      </c>
      <c r="CI40" s="5">
        <f t="shared" si="32"/>
        <v>126.85942046219496</v>
      </c>
      <c r="CJ40" s="5">
        <f t="shared" ca="1" si="73"/>
        <v>140.86362260172749</v>
      </c>
      <c r="CK40" s="5">
        <f t="shared" si="74"/>
        <v>123.50175697260957</v>
      </c>
      <c r="CL40" s="5">
        <f t="shared" ca="1" si="75"/>
        <v>130.92761517777447</v>
      </c>
      <c r="CM40" s="5"/>
      <c r="CN40" s="1" t="e">
        <f t="shared" si="4"/>
        <v>#DIV/0!</v>
      </c>
      <c r="CO40" s="1" t="e">
        <f t="shared" si="108"/>
        <v>#DIV/0!</v>
      </c>
      <c r="CP40" s="1" t="e">
        <f t="shared" ca="1" si="108"/>
        <v>#DIV/0!</v>
      </c>
      <c r="CQ40" s="1" t="e">
        <f t="shared" ca="1" si="108"/>
        <v>#DIV/0!</v>
      </c>
      <c r="CR40" s="1" t="e">
        <f t="shared" ca="1" si="108"/>
        <v>#DIV/0!</v>
      </c>
      <c r="CS40" s="83" t="e">
        <f t="shared" si="76"/>
        <v>#DIV/0!</v>
      </c>
      <c r="CT40" s="83" t="e">
        <f t="shared" si="76"/>
        <v>#DIV/0!</v>
      </c>
      <c r="CU40" s="83" t="e">
        <f t="shared" ca="1" si="33"/>
        <v>#DIV/0!</v>
      </c>
      <c r="CV40" s="83" t="e">
        <f t="shared" ca="1" si="33"/>
        <v>#DIV/0!</v>
      </c>
      <c r="CW40" s="83" t="e">
        <f t="shared" ca="1" si="33"/>
        <v>#DIV/0!</v>
      </c>
      <c r="CX40" s="83">
        <f t="shared" si="77"/>
        <v>3.7376940466614665E-3</v>
      </c>
      <c r="CY40" s="83">
        <f t="shared" si="100"/>
        <v>-1.6585066819212958E-4</v>
      </c>
      <c r="CZ40" s="83">
        <f t="shared" ca="1" si="100"/>
        <v>6.0323306404197813E-3</v>
      </c>
      <c r="DA40" s="83">
        <f t="shared" ca="1" si="100"/>
        <v>-2.1372289744146897E-3</v>
      </c>
      <c r="DB40" s="83">
        <f t="shared" ca="1" si="100"/>
        <v>-8.6904703015795118E-4</v>
      </c>
      <c r="DC40" s="5"/>
      <c r="DD40" s="86">
        <v>2015</v>
      </c>
      <c r="DE40" s="5"/>
      <c r="DF40" s="5"/>
      <c r="DG40" s="5"/>
      <c r="DH40" s="5"/>
      <c r="DI40" s="130"/>
      <c r="DJ40" s="130"/>
      <c r="DK40" s="130"/>
      <c r="DL40" s="130"/>
      <c r="DM40" s="5">
        <f t="shared" si="109"/>
        <v>553454.69999999995</v>
      </c>
      <c r="DN40" s="5">
        <f t="shared" si="109"/>
        <v>15910.4</v>
      </c>
      <c r="DO40" s="5">
        <f t="shared" si="109"/>
        <v>354059.4</v>
      </c>
      <c r="DP40" s="5">
        <f t="shared" si="109"/>
        <v>10381.1</v>
      </c>
      <c r="DQ40" s="7">
        <f t="shared" si="79"/>
        <v>933805.6</v>
      </c>
      <c r="DU40" s="129"/>
      <c r="DV40" s="129"/>
      <c r="DW40" s="129"/>
      <c r="DX40" s="5">
        <f t="shared" si="36"/>
        <v>780421.82530367433</v>
      </c>
      <c r="DY40" s="9">
        <f ca="1">+AVERAGE(OFFSET($CE$5,(ROW(DY40)-ROW($DY$5))*4,0):OFFSET($CE$5,(ROW(DY40)-ROW($DY$5))*4+3,0))</f>
        <v>93.209318047777444</v>
      </c>
      <c r="DZ40" s="129"/>
      <c r="EA40" s="129"/>
      <c r="EB40" s="5">
        <f t="shared" ca="1" si="37"/>
        <v>837278.76316361839</v>
      </c>
      <c r="EF40" s="90">
        <f t="shared" si="8"/>
        <v>73525.389984777721</v>
      </c>
      <c r="EG40" s="1">
        <f>+'gaku-mk1131'!G43</f>
        <v>71787.3</v>
      </c>
      <c r="EH40" s="5">
        <f t="shared" ca="1" si="38"/>
        <v>14039.320483487079</v>
      </c>
      <c r="EI40" s="7">
        <f ca="1">+EI39+$EH39</f>
        <v>423180.30301289039</v>
      </c>
      <c r="EJ40" s="7">
        <f ca="1">+EJ39+$EH39</f>
        <v>423180.30301289039</v>
      </c>
      <c r="EK40" s="7">
        <f ca="1">+EK39+EH39-(EJ41-EI41)/4</f>
        <v>399965.32027552917</v>
      </c>
      <c r="EL40" s="5">
        <f t="shared" ca="1" si="39"/>
        <v>6043.333333333333</v>
      </c>
      <c r="EM40" s="92">
        <f t="shared" ca="1" si="40"/>
        <v>121.48268839103869</v>
      </c>
      <c r="EN40">
        <f t="shared" ca="1" si="9"/>
        <v>0.62914184242142857</v>
      </c>
      <c r="EO40">
        <f t="shared" ca="1" si="41"/>
        <v>5.2952581407683941E-3</v>
      </c>
      <c r="EQ40" s="6">
        <f>+call!C78</f>
        <v>4.1589666666666698</v>
      </c>
      <c r="ES40" s="7" t="e">
        <f>+fof!#REF!*fof!$B$138/fof!#REF!/10</f>
        <v>#REF!</v>
      </c>
      <c r="ET40" s="7" t="e">
        <f>+fof!#REF!*fof!$C$138/fof!#REF!/10</f>
        <v>#REF!</v>
      </c>
      <c r="EU40" s="7">
        <f ca="1">+AVERAGE(OFFSET(jikasougaku!$BF$287,(ROW(Sheet1_OLD!EU40)-ROW(Sheet1_OLD!$EU$5))*3,0):OFFSET(jikasougaku!$BF$287,(ROW(Sheet1_OLD!EU40)-ROW(Sheet1_OLD!$EU$5))*3+2,0))/1000</f>
        <v>135985.45333333334</v>
      </c>
      <c r="EV40" s="7">
        <f ca="1">+AVERAGE(OFFSET(jikasougaku!$BR$287,(ROW(Sheet1_OLD!EV40)-ROW(Sheet1_OLD!$EV$5))*3,0):OFFSET(jikasougaku!$BR$287,(ROW(Sheet1_OLD!EV40)-ROW(Sheet1_OLD!$EV$5))*3+2,0))/1000</f>
        <v>443261.67</v>
      </c>
      <c r="EW40" s="7" t="e">
        <f ca="1">+AVERAGE(OFFSET(jikasougaku!$BH$287,(ROW(Sheet1_OLD!EW40)-ROW(Sheet1_OLD!EW$5))*3,0):OFFSET(jikasougaku!$BH$287,(ROW(Sheet1_OLD!EW40)-ROW(Sheet1_OLD!EW$5))*3+2,0))/1000</f>
        <v>#DIV/0!</v>
      </c>
      <c r="EX40" s="7" t="e">
        <f ca="1">+AVERAGE(OFFSET(jikasougaku!$BJ$287,(ROW(Sheet1_OLD!EX40)-ROW(Sheet1_OLD!EX$5))*3,0):OFFSET(jikasougaku!$BJ$287,(ROW(Sheet1_OLD!EX40)-ROW(Sheet1_OLD!EX$5))*3+2,0))/1000</f>
        <v>#DIV/0!</v>
      </c>
      <c r="EY40" s="7" t="e">
        <f ca="1">+AVERAGE(OFFSET(jikasougaku!$BL$287,(ROW(Sheet1_OLD!EY40)-ROW(Sheet1_OLD!EY$5))*3,0):OFFSET(jikasougaku!$BL$287,(ROW(Sheet1_OLD!EY40)-ROW(Sheet1_OLD!EY$5))*3+2,0))/1000</f>
        <v>#DIV/0!</v>
      </c>
      <c r="EZ40" s="4">
        <f t="shared" ca="1" si="10"/>
        <v>112037.109313318</v>
      </c>
      <c r="FA40" s="64">
        <f t="shared" ca="1" si="42"/>
        <v>307276.21666666667</v>
      </c>
      <c r="FB40" s="7" t="e">
        <f t="shared" ca="1" si="11"/>
        <v>#REF!</v>
      </c>
      <c r="FC40" s="7" t="e">
        <f t="shared" ca="1" si="12"/>
        <v>#REF!</v>
      </c>
      <c r="FD40" s="1" t="e">
        <f t="shared" ca="1" si="110"/>
        <v>#REF!</v>
      </c>
      <c r="FE40" s="1" t="e">
        <f t="shared" ca="1" si="110"/>
        <v>#REF!</v>
      </c>
      <c r="FF40" t="e">
        <f t="shared" ca="1" si="43"/>
        <v>#REF!</v>
      </c>
      <c r="FG40" t="e">
        <f t="shared" ca="1" si="43"/>
        <v>#REF!</v>
      </c>
      <c r="FH40" s="83" t="e">
        <f t="shared" ca="1" si="80"/>
        <v>#REF!</v>
      </c>
      <c r="FI40" s="83" t="e">
        <f t="shared" ca="1" si="80"/>
        <v>#REF!</v>
      </c>
      <c r="FK40" s="7">
        <f>+kshotoku1631!$E44*kshotoku1722!$E$9/kshotoku1631!$E$65</f>
        <v>195591.94521872356</v>
      </c>
      <c r="FL40" s="72">
        <f t="shared" ca="1" si="44"/>
        <v>0.26641582752218035</v>
      </c>
      <c r="FM40">
        <f t="shared" ca="1" si="81"/>
        <v>1.1991850946524009E-2</v>
      </c>
      <c r="FO40" s="73">
        <f t="shared" ca="1" si="14"/>
        <v>121.48268839103869</v>
      </c>
      <c r="FP40" s="72">
        <f ca="1">+AVERAGE(OFFSET(Maikin30!$F$20,ROUNDDOWN((ROW(FP40)-ROW(FP$5))/4,0),MOD(ROW(FP40)-ROW(FP$5),4)*3):OFFSET(Maikin30!$F$20,ROUNDDOWN((ROW(FP40)-ROW(FP$5))/4,0),MOD(ROW(FP40)-ROW(FP$5),4)*3+2))</f>
        <v>116.5</v>
      </c>
      <c r="FQ40" s="5">
        <f ca="1">+AVERAGE(OFFSET(Rocho!$J$66,(ROW(FQ40)-ROW($FQ$5))*3,0):OFFSET(Rocho!$J$66,(ROW(FQ40)-ROW($FQ$5))*3+2,0))</f>
        <v>6043.333333333333</v>
      </c>
      <c r="FR40" s="72" t="e">
        <f t="shared" ca="1" si="45"/>
        <v>#DIV/0!</v>
      </c>
      <c r="FS40" t="e">
        <f t="shared" ca="1" si="82"/>
        <v>#DIV/0!</v>
      </c>
      <c r="FT40" s="72"/>
      <c r="FU40" s="87" t="s">
        <v>259</v>
      </c>
      <c r="FV40" s="78">
        <f ca="1">+AVERAGE(OFFSET(Rocho!$E$6,(ROW(FV40)-ROW($FV$5))*3,0):OFFSET(Rocho!$E$6,(ROW(FV40)-ROW($FV$5))*3+2,0))/10000</f>
        <v>9275.6666666666679</v>
      </c>
      <c r="FW40" s="82">
        <f>+Rocho!AA41</f>
        <v>0</v>
      </c>
      <c r="FX40" t="e">
        <f t="shared" si="83"/>
        <v>#DIV/0!</v>
      </c>
      <c r="FZ40" s="94">
        <f t="shared" si="15"/>
        <v>212400.87934407135</v>
      </c>
      <c r="GA40" s="5">
        <f t="shared" si="46"/>
        <v>73525.389984777721</v>
      </c>
      <c r="GB40" s="7">
        <f>+('gaku-mk1131'!C43-'gaku-mk1131'!D43)*('gaku-mk1722'!$C$8-'gaku-mk1722'!$D$8)/('gaku-mk1131'!$C$64-'gaku-mk1131'!$D$64)</f>
        <v>3070.5669934916878</v>
      </c>
      <c r="GC40" s="5">
        <f t="shared" si="47"/>
        <v>16756.736541992028</v>
      </c>
      <c r="GD40" s="5">
        <f t="shared" si="48"/>
        <v>22563.935795116387</v>
      </c>
      <c r="GE40" s="90">
        <f>+'gaku-mk1131'!H43+('gaku-mk1722'!$H$8-'gaku-mk1131'!$H$64)</f>
        <v>4896.8</v>
      </c>
      <c r="GF40" s="7">
        <f>+'gaku-mk1131'!W43*'gaku-mk1722'!$W$8/'gaku-mk1131'!$W$64</f>
        <v>81829.072854042417</v>
      </c>
      <c r="GG40" s="7">
        <f>+'gaku-mk1131'!M43*'gaku-mk1722'!$M$8/'gaku-mk1131'!$M$64</f>
        <v>39835.65836610191</v>
      </c>
      <c r="GH40" s="7">
        <f>+'gaku-mk1131'!N43*'gaku-mk1722'!$N$8/'gaku-mk1131'!$N$64</f>
        <v>30077.281191450795</v>
      </c>
      <c r="GI40" s="5">
        <f t="shared" si="49"/>
        <v>60376.56091580911</v>
      </c>
      <c r="GJ40" s="7">
        <f>+('gaku-jk1131'!C43-'gaku-jk1131'!D43)*('gaku-jk1722'!$C$8-'gaku-jk1722'!$D$8)/('gaku-jk1131'!$C$64-'gaku-jk1131'!$D$64)</f>
        <v>3070.8860446925355</v>
      </c>
      <c r="GK40" s="5">
        <f t="shared" si="50"/>
        <v>4787.9054022181508</v>
      </c>
      <c r="GL40" s="5">
        <f t="shared" si="51"/>
        <v>26207.563593185514</v>
      </c>
      <c r="GM40" s="90">
        <f>+'gaku-jk1131'!H43+('gaku-jk1722'!$H$8-'gaku-jk1131'!$H$64)</f>
        <v>4303.8</v>
      </c>
      <c r="GN40" s="7">
        <f>+'gaku-jk1131'!Z43*'gaku-jk1722'!$Z$8/'gaku-jk1131'!$Z$64</f>
        <v>88082.167678628088</v>
      </c>
      <c r="GO40" s="7">
        <f>+'gaku-jk1131'!M43*'gaku-jk1722'!$M$8/'gaku-jk1131'!$M$64</f>
        <v>26757.326824073956</v>
      </c>
      <c r="GP40" s="7">
        <f>+'gaku-jk1131'!N43*'gaku-jk1722'!$N$8/'gaku-jk1131'!$N$64</f>
        <v>34492.317714177268</v>
      </c>
      <c r="GQ40" s="9">
        <f t="shared" ca="1" si="16"/>
        <v>121.95622743682311</v>
      </c>
      <c r="GR40" s="7">
        <f t="shared" ca="1" si="17"/>
        <v>98.798214285714295</v>
      </c>
      <c r="GS40" s="9">
        <f t="shared" ca="1" si="18"/>
        <v>353.28059701492538</v>
      </c>
      <c r="GT40" s="9">
        <f t="shared" ca="1" si="19"/>
        <v>86.123402163225165</v>
      </c>
      <c r="GU40" s="7">
        <f t="shared" ca="1" si="20"/>
        <v>124.96827820186597</v>
      </c>
      <c r="GV40" s="7">
        <f t="shared" ca="1" si="20"/>
        <v>93.68786692759295</v>
      </c>
      <c r="GW40" s="7">
        <f t="shared" ca="1" si="20"/>
        <v>149.1398359161349</v>
      </c>
      <c r="GX40" s="7">
        <f t="shared" ca="1" si="20"/>
        <v>90.82713414634145</v>
      </c>
      <c r="GZ40">
        <f ca="1">+OFFSET('def-cy1131'!$C$8,ROUNDDOWN((ROW(Sheet1_OLD!HC40)-ROW(Sheet1_OLD!HC$5))/4,0),0)</f>
        <v>90.7</v>
      </c>
      <c r="HC40">
        <f ca="1">+OFFSET('def-cy1131'!$H$8,ROUNDDOWN((ROW(Sheet1_OLD!HC40)-ROW(Sheet1_OLD!HC$5))/4,0),0)</f>
        <v>131.19999999999999</v>
      </c>
      <c r="HD40">
        <f ca="1">+OFFSET('def-cy1131'!$W$8,ROUNDDOWN((ROW(Sheet1_OLD!HC40)-ROW(Sheet1_OLD!HC$5))/4,0),0)</f>
        <v>90.5</v>
      </c>
      <c r="HE40">
        <f ca="1">+OFFSET('def-cy1131'!$M$8,ROUNDDOWN((ROW(Sheet1_OLD!HC40)-ROW(Sheet1_OLD!HC$5))/4,0),0)</f>
        <v>124.7</v>
      </c>
      <c r="HF40">
        <f ca="1">+OFFSET('def-cy1131'!$N$8,ROUNDDOWN((ROW(Sheet1_OLD!HC40)-ROW(Sheet1_OLD!HC$5))/4,0),0)</f>
        <v>111.3</v>
      </c>
      <c r="HG40" s="9">
        <f t="shared" ca="1" si="96"/>
        <v>122.63691335740073</v>
      </c>
      <c r="HH40" s="9">
        <f t="shared" ca="1" si="96"/>
        <v>98.362499999999983</v>
      </c>
      <c r="HI40" s="9">
        <f t="shared" ca="1" si="96"/>
        <v>366.3203456402199</v>
      </c>
      <c r="HJ40" s="9">
        <f t="shared" ca="1" si="96"/>
        <v>84.745427728613549</v>
      </c>
      <c r="HK40" s="9">
        <f t="shared" ca="1" si="96"/>
        <v>128.20678541136553</v>
      </c>
      <c r="HL40" s="9">
        <f t="shared" ca="1" si="96"/>
        <v>93.791389432485317</v>
      </c>
      <c r="HM40" s="9">
        <f t="shared" ca="1" si="96"/>
        <v>153.80419325432996</v>
      </c>
      <c r="HN40" s="9">
        <f t="shared" ca="1" si="96"/>
        <v>94.580995934959347</v>
      </c>
      <c r="HO40">
        <f t="shared" ca="1" si="112"/>
        <v>1.0094105741128271E-2</v>
      </c>
      <c r="HP40">
        <f t="shared" ca="1" si="112"/>
        <v>1.8116827593870613E-4</v>
      </c>
      <c r="HQ40">
        <f t="shared" ca="1" si="112"/>
        <v>9.287379417657891E-3</v>
      </c>
      <c r="HR40">
        <f t="shared" ca="1" si="112"/>
        <v>3.0642254255894234E-3</v>
      </c>
      <c r="HS40">
        <f t="shared" ca="1" si="112"/>
        <v>-5.1982217614879251E-3</v>
      </c>
      <c r="HT40">
        <f t="shared" ca="1" si="112"/>
        <v>-8.2652879963740901E-4</v>
      </c>
      <c r="HU40">
        <f t="shared" ca="1" si="112"/>
        <v>1.5155468307114792E-3</v>
      </c>
      <c r="HV40">
        <f t="shared" ca="1" si="53"/>
        <v>1.2540513284155562E-3</v>
      </c>
      <c r="HW40">
        <f t="shared" ca="1" si="84"/>
        <v>1.9371726458315992E-2</v>
      </c>
      <c r="HX40" s="5">
        <f t="shared" ca="1" si="85"/>
        <v>174181.99764010639</v>
      </c>
      <c r="HY40" s="1" t="e">
        <f t="shared" ca="1" si="54"/>
        <v>#DIV/0!</v>
      </c>
      <c r="HZ40" t="e">
        <f t="shared" ca="1" si="86"/>
        <v>#DIV/0!</v>
      </c>
      <c r="IA40" s="5">
        <f t="shared" si="55"/>
        <v>212400.87934407135</v>
      </c>
      <c r="IB40">
        <f t="shared" ca="1" si="56"/>
        <v>121.94192409191021</v>
      </c>
      <c r="ID40" s="112">
        <v>114.25310021065478</v>
      </c>
      <c r="IE40" s="112">
        <v>116.55803152957213</v>
      </c>
      <c r="IF40">
        <f t="shared" si="57"/>
        <v>105.26509673059799</v>
      </c>
      <c r="IG40">
        <f t="shared" si="87"/>
        <v>1.2609504843285588E-2</v>
      </c>
      <c r="IH40" s="112">
        <v>0.5045466644911949</v>
      </c>
      <c r="II40">
        <f t="shared" si="88"/>
        <v>5.3145482647050683E-3</v>
      </c>
      <c r="IK40">
        <f>+util!B38</f>
        <v>121.866666666667</v>
      </c>
      <c r="IL40">
        <f t="shared" si="89"/>
        <v>5.4854772766739276E-3</v>
      </c>
      <c r="IM40">
        <f t="shared" si="90"/>
        <v>3.2912863660043566E-3</v>
      </c>
      <c r="IO40" s="5">
        <f t="shared" si="58"/>
        <v>99554.817022185234</v>
      </c>
      <c r="IP40" s="1">
        <f t="shared" si="59"/>
        <v>2.5318696529059999</v>
      </c>
      <c r="IQ40" s="5">
        <f t="shared" ca="1" si="60"/>
        <v>81641.172848108137</v>
      </c>
      <c r="IR40" s="1" t="e">
        <f t="shared" ca="1" si="61"/>
        <v>#DIV/0!</v>
      </c>
      <c r="IS40" t="e">
        <f t="shared" ca="1" si="91"/>
        <v>#DIV/0!</v>
      </c>
    </row>
    <row r="41" spans="1:253" x14ac:dyDescent="0.15">
      <c r="A41" t="s">
        <v>280</v>
      </c>
      <c r="B41" s="7">
        <f>+'gaku-mk1131'!B44*'gaku-mk1722'!$B$8/'gaku-mk1131'!$B$64</f>
        <v>413711.85604640679</v>
      </c>
      <c r="C41" s="7">
        <f>+'kgaku-mk1131'!B45*'kgaku-mk1722'!B$9/'kgaku-mk1131'!B$65</f>
        <v>211304.55787643706</v>
      </c>
      <c r="D41" s="7">
        <f>+'kgaku-mk1131'!C45*'kgaku-mk1722'!C$9/'kgaku-mk1131'!C$65</f>
        <v>2046.6842201834861</v>
      </c>
      <c r="E41" s="7">
        <f>+'kgaku-mk1131'!D45*'kgaku-mk1722'!D$9/'kgaku-mk1131'!D$65</f>
        <v>276.73996323529411</v>
      </c>
      <c r="F41" s="7">
        <f>+'kgaku-mk1131'!F45*'kgaku-mk1722'!F$9/'kgaku-mk1131'!F$65</f>
        <v>17296.113315454182</v>
      </c>
      <c r="G41" s="7">
        <f>+'kgaku-mk1131'!G45*'kgaku-mk1722'!G$9/'kgaku-mk1131'!G$65</f>
        <v>19381.400887429736</v>
      </c>
      <c r="H41" s="7">
        <f>+'kgaku-mk1131'!H45*'kgaku-mk1722'!H$9/'kgaku-mk1131'!H$65</f>
        <v>61637.460461698152</v>
      </c>
      <c r="I41" s="7">
        <f>+'kgaku-mk1131'!I45*'kgaku-mk1722'!I$9/'kgaku-mk1131'!I$65</f>
        <v>110789.0713829184</v>
      </c>
      <c r="J41" s="7">
        <f>+'gaku-mk1131'!F44*'gaku-mk1722'!$F$8/'gaku-mk1131'!$F$64</f>
        <v>23103.603163437379</v>
      </c>
      <c r="K41" s="7">
        <f>+'gaku-mk1131'!G44*'gaku-mk1722'!$G$8/'gaku-mk1131'!$G$64</f>
        <v>80592.757729656849</v>
      </c>
      <c r="L41" s="7">
        <f>+'gaku-jk1131'!B44*'gaku-jk1722'!$B$8/'gaku-jk1131'!$B$64</f>
        <v>381193.04650089325</v>
      </c>
      <c r="M41" s="7">
        <f>+'kgaku-jk1131'!B45*'kgaku-jk1722'!$B$9/'kgaku-jk1131'!$B$65</f>
        <v>212735.12650139359</v>
      </c>
      <c r="N41" s="7">
        <f>+'kgaku-jk1131'!C45*'kgaku-jk1722'!C$9/'kgaku-jk1131'!C$65</f>
        <v>3186.9304286492902</v>
      </c>
      <c r="O41" s="7">
        <f>+'kgaku-jk1131'!D45*'kgaku-jk1722'!D$9/'kgaku-jk1131'!D$65</f>
        <v>300.92144683960544</v>
      </c>
      <c r="P41" s="7">
        <f>+'kgaku-jk1131'!F45*'kgaku-jk1722'!F$9/'kgaku-jk1131'!F$65</f>
        <v>4955.3332876246468</v>
      </c>
      <c r="Q41" s="7">
        <f>+'kgaku-jk1131'!G45*'kgaku-jk1722'!G$9/'kgaku-jk1131'!G$65</f>
        <v>18693.151534486231</v>
      </c>
      <c r="R41" s="7">
        <f>+'kgaku-jk1131'!H45*'kgaku-jk1722'!H$9/'kgaku-jk1131'!H$65</f>
        <v>69804.789200339234</v>
      </c>
      <c r="S41" s="7">
        <f>+'kgaku-jk1131'!I45*'kgaku-jk1722'!I$9/'kgaku-jk1131'!I$65</f>
        <v>129112.73438468429</v>
      </c>
      <c r="T41" s="7">
        <f>+'gaku-jk1131'!F44*'gaku-jk1722'!$F$8/'gaku-jk1131'!$F$64</f>
        <v>26417.709456238896</v>
      </c>
      <c r="U41" s="7">
        <f>+'gaku-jk1131'!G44*'gaku-jk1722'!$G$8/'gaku-jk1131'!$G$64</f>
        <v>66043.914611716522</v>
      </c>
      <c r="V41" s="8">
        <f t="shared" si="105"/>
        <v>108.53079819897431</v>
      </c>
      <c r="W41" s="8">
        <f t="shared" si="105"/>
        <v>99.327535302475241</v>
      </c>
      <c r="X41" s="8">
        <f t="shared" si="105"/>
        <v>64.221176646486384</v>
      </c>
      <c r="Y41" s="8">
        <f t="shared" si="105"/>
        <v>91.964187379040368</v>
      </c>
      <c r="Z41" s="8">
        <f t="shared" si="105"/>
        <v>349.0403634130758</v>
      </c>
      <c r="AA41" s="8">
        <f t="shared" si="104"/>
        <v>103.68182621145388</v>
      </c>
      <c r="AB41" s="8">
        <f t="shared" si="104"/>
        <v>88.299758752653915</v>
      </c>
      <c r="AC41" s="8">
        <f t="shared" si="104"/>
        <v>85.808012595278527</v>
      </c>
      <c r="AD41" s="8">
        <f t="shared" si="104"/>
        <v>87.454982430284673</v>
      </c>
      <c r="AE41" s="8">
        <f t="shared" si="104"/>
        <v>122.02904416474321</v>
      </c>
      <c r="AF41" s="11">
        <f t="shared" ca="1" si="107"/>
        <v>100.75892857142857</v>
      </c>
      <c r="AG41" s="11">
        <f t="shared" ca="1" si="107"/>
        <v>70.042398022249685</v>
      </c>
      <c r="AH41" s="11">
        <f t="shared" ca="1" si="107"/>
        <v>93.495266868076556</v>
      </c>
      <c r="AI41" s="11">
        <f t="shared" ca="1" si="106"/>
        <v>337.34312647289863</v>
      </c>
      <c r="AJ41" s="11">
        <f t="shared" ca="1" si="106"/>
        <v>105.71100292112951</v>
      </c>
      <c r="AK41" s="11">
        <f t="shared" ca="1" si="106"/>
        <v>89.793465346534646</v>
      </c>
      <c r="AL41" s="11">
        <f t="shared" ca="1" si="106"/>
        <v>87.423755186721976</v>
      </c>
      <c r="AM41" s="11">
        <f t="shared" ca="1" si="106"/>
        <v>91.044739429695184</v>
      </c>
      <c r="AN41" s="11">
        <f t="shared" ca="1" si="106"/>
        <v>123.09070397111914</v>
      </c>
      <c r="AO41" s="9">
        <f ca="1">+OFFSET('kdef-cy1131'!B$9,ROUNDDOWN((ROW(Sheet1_OLD!AO41)-ROW(Sheet1_OLD!AO$5))/4,0),0)</f>
        <v>92.5</v>
      </c>
      <c r="AP41" s="9">
        <f ca="1">+OFFSET('kdef-cy1131'!C$9,ROUNDDOWN((ROW(Sheet1_OLD!AP41)-ROW(Sheet1_OLD!AP$5))/4,0),0)</f>
        <v>84.7</v>
      </c>
      <c r="AQ41" s="9">
        <f ca="1">+OFFSET('kdef-cy1131'!D$9,ROUNDDOWN((ROW(Sheet1_OLD!AQ41)-ROW(Sheet1_OLD!AQ$5))/4,0),0)</f>
        <v>90.4</v>
      </c>
      <c r="AR41" s="9">
        <f ca="1">+OFFSET('kdef-cy1131'!F$9,ROUNDDOWN((ROW(Sheet1_OLD!AR41)-ROW(Sheet1_OLD!AR$5))/4,0),0)</f>
        <v>139.69999999999999</v>
      </c>
      <c r="AS41" s="9">
        <f ca="1">+OFFSET('kdef-cy1131'!G$9,ROUNDDOWN((ROW(Sheet1_OLD!AS41)-ROW(Sheet1_OLD!AS$5))/4,0),0)</f>
        <v>95.4</v>
      </c>
      <c r="AT41" s="9">
        <f ca="1">+OFFSET('kdef-cy1131'!H$9,ROUNDDOWN((ROW(Sheet1_OLD!AT41)-ROW(Sheet1_OLD!AT$5))/4,0),0)</f>
        <v>93.4</v>
      </c>
      <c r="AU41" s="9">
        <f ca="1">+OFFSET('kdef-cy1131'!I$9,ROUNDDOWN((ROW(Sheet1_OLD!AU41)-ROW(Sheet1_OLD!AU$5))/4,0),0)</f>
        <v>84.7</v>
      </c>
      <c r="AV41" s="9">
        <f ca="1">+OFFSET('def-cy1131'!$F$8,ROUNDDOWN((ROW(Sheet1_OLD!AV41)-ROW(Sheet1_OLD!AV$5))/4,0),0)</f>
        <v>92.5</v>
      </c>
      <c r="AW41" s="9">
        <f ca="1">+OFFSET('def-cy1131'!$G$8,ROUNDDOWN((ROW(Sheet1_OLD!AW41)-ROW(Sheet1_OLD!AW$5))/4,0),0)</f>
        <v>108.5</v>
      </c>
      <c r="AX41" s="9">
        <f t="shared" ca="1" si="94"/>
        <v>98.798214285714295</v>
      </c>
      <c r="AY41" s="9">
        <f t="shared" ca="1" si="94"/>
        <v>61.442150803461061</v>
      </c>
      <c r="AZ41" s="9">
        <f t="shared" ca="1" si="94"/>
        <v>91.323363544813702</v>
      </c>
      <c r="BA41" s="9">
        <f t="shared" ca="1" si="94"/>
        <v>353.28059701492538</v>
      </c>
      <c r="BB41" s="9">
        <f t="shared" ca="1" si="94"/>
        <v>102.71918208373904</v>
      </c>
      <c r="BC41" s="9">
        <f t="shared" ca="1" si="94"/>
        <v>88.255247524752463</v>
      </c>
      <c r="BD41" s="9">
        <f t="shared" ca="1" si="94"/>
        <v>84.843360995850617</v>
      </c>
      <c r="BE41" s="9">
        <f t="shared" ca="1" si="94"/>
        <v>86.123402163225165</v>
      </c>
      <c r="BF41" s="9">
        <f t="shared" ca="1" si="94"/>
        <v>121.95622743682311</v>
      </c>
      <c r="BG41">
        <f t="shared" ca="1" si="62"/>
        <v>3.3618792426264754E-4</v>
      </c>
      <c r="BH41">
        <f t="shared" ca="1" si="63"/>
        <v>-1.051282299740096E-4</v>
      </c>
      <c r="BI41">
        <f t="shared" ca="1" si="113"/>
        <v>4.1185933949433725E-3</v>
      </c>
      <c r="BJ41">
        <f t="shared" ca="1" si="113"/>
        <v>5.8759012903621339E-3</v>
      </c>
      <c r="BK41">
        <f t="shared" ca="1" si="113"/>
        <v>1.9557464981895228E-2</v>
      </c>
      <c r="BL41" s="13">
        <f t="shared" ca="1" si="65"/>
        <v>2.9783019361489374E-2</v>
      </c>
      <c r="BM41">
        <f t="shared" ca="1" si="66"/>
        <v>1.4979902550693498E-2</v>
      </c>
      <c r="BN41">
        <f t="shared" ca="1" si="22"/>
        <v>4.5835654038859771E-3</v>
      </c>
      <c r="BO41" s="13">
        <f t="shared" ca="1" si="23"/>
        <v>1.9563467954579476E-2</v>
      </c>
      <c r="BP41">
        <f t="shared" ca="1" si="67"/>
        <v>6.1101296135169042E-2</v>
      </c>
      <c r="BQ41">
        <f t="shared" ca="1" si="68"/>
        <v>5.2289405204680077E-3</v>
      </c>
      <c r="BR41">
        <f t="shared" ca="1" si="69"/>
        <v>1.5999563940744814E-3</v>
      </c>
      <c r="BS41" s="13">
        <f t="shared" ca="1" si="70"/>
        <v>6.7930193049711526E-2</v>
      </c>
      <c r="BT41" s="5">
        <f t="shared" si="24"/>
        <v>66043.914611716522</v>
      </c>
      <c r="BU41" s="5">
        <f t="shared" ca="1" si="25"/>
        <v>222244.97105944107</v>
      </c>
      <c r="BV41" s="5">
        <f t="shared" ca="1" si="26"/>
        <v>28460.095168556534</v>
      </c>
      <c r="BW41" s="5">
        <f t="shared" ca="1" si="71"/>
        <v>92044.53694255407</v>
      </c>
      <c r="BX41" s="5">
        <f t="shared" si="27"/>
        <v>80592.757729656849</v>
      </c>
      <c r="BY41" s="5">
        <f t="shared" si="28"/>
        <v>193577.87698899448</v>
      </c>
      <c r="BZ41" s="5">
        <f t="shared" si="29"/>
        <v>40399.716478891562</v>
      </c>
      <c r="CA41" s="5">
        <f t="shared" si="30"/>
        <v>120992.4742085484</v>
      </c>
      <c r="CB41" s="9">
        <f t="shared" si="97"/>
        <v>122.02904416474321</v>
      </c>
      <c r="CC41" s="9">
        <f t="shared" ca="1" si="97"/>
        <v>87.101128122813918</v>
      </c>
      <c r="CD41" s="9">
        <f t="shared" ca="1" si="97"/>
        <v>141.95214822586482</v>
      </c>
      <c r="CE41" s="9">
        <f t="shared" ca="1" si="97"/>
        <v>131.44992438178164</v>
      </c>
      <c r="CF41" s="5"/>
      <c r="CG41" s="5">
        <f t="shared" si="111"/>
        <v>87.803098263000365</v>
      </c>
      <c r="CH41" s="5">
        <f t="shared" ca="1" si="72"/>
        <v>87.101128122813918</v>
      </c>
      <c r="CI41" s="5">
        <f t="shared" si="32"/>
        <v>128.77206973108659</v>
      </c>
      <c r="CJ41" s="5">
        <f t="shared" ca="1" si="73"/>
        <v>141.95214822586482</v>
      </c>
      <c r="CK41" s="5">
        <f t="shared" si="74"/>
        <v>124.20062943139942</v>
      </c>
      <c r="CL41" s="5">
        <f t="shared" ca="1" si="75"/>
        <v>131.44992438178164</v>
      </c>
      <c r="CM41" s="5"/>
      <c r="CN41" s="1" t="e">
        <f t="shared" si="4"/>
        <v>#DIV/0!</v>
      </c>
      <c r="CO41" s="1" t="e">
        <f t="shared" si="108"/>
        <v>#DIV/0!</v>
      </c>
      <c r="CP41" s="1" t="e">
        <f t="shared" ca="1" si="108"/>
        <v>#DIV/0!</v>
      </c>
      <c r="CQ41" s="1" t="e">
        <f t="shared" ca="1" si="108"/>
        <v>#DIV/0!</v>
      </c>
      <c r="CR41" s="1" t="e">
        <f t="shared" ca="1" si="108"/>
        <v>#DIV/0!</v>
      </c>
      <c r="CS41" s="83" t="e">
        <f t="shared" si="76"/>
        <v>#DIV/0!</v>
      </c>
      <c r="CT41" s="83" t="e">
        <f t="shared" si="76"/>
        <v>#DIV/0!</v>
      </c>
      <c r="CU41" s="83" t="e">
        <f t="shared" ca="1" si="33"/>
        <v>#DIV/0!</v>
      </c>
      <c r="CV41" s="83" t="e">
        <f t="shared" ca="1" si="33"/>
        <v>#DIV/0!</v>
      </c>
      <c r="CW41" s="83" t="e">
        <f t="shared" ca="1" si="33"/>
        <v>#DIV/0!</v>
      </c>
      <c r="CX41" s="83">
        <f t="shared" si="77"/>
        <v>6.1916415229790432E-3</v>
      </c>
      <c r="CY41" s="83">
        <f t="shared" si="100"/>
        <v>2.0590741151748494E-3</v>
      </c>
      <c r="CZ41" s="83">
        <f t="shared" ca="1" si="100"/>
        <v>2.1434873322317416E-3</v>
      </c>
      <c r="DA41" s="83">
        <f t="shared" ca="1" si="100"/>
        <v>7.6978097516355827E-3</v>
      </c>
      <c r="DB41" s="83">
        <f t="shared" ca="1" si="100"/>
        <v>3.9813613224750095E-3</v>
      </c>
      <c r="DC41" s="5"/>
      <c r="DD41" s="86">
        <v>2016</v>
      </c>
      <c r="DE41" s="5"/>
      <c r="DF41" s="5"/>
      <c r="DG41" s="5"/>
      <c r="DH41" s="5"/>
      <c r="DI41" s="5"/>
      <c r="DJ41" s="5"/>
      <c r="DK41" s="5"/>
      <c r="DL41" s="5"/>
      <c r="DM41" s="5">
        <f t="shared" si="109"/>
        <v>0</v>
      </c>
      <c r="DN41" s="5">
        <f t="shared" si="109"/>
        <v>0</v>
      </c>
      <c r="DO41" s="5">
        <f t="shared" si="109"/>
        <v>0</v>
      </c>
      <c r="DP41" s="5">
        <f t="shared" si="109"/>
        <v>0</v>
      </c>
      <c r="DQ41" s="7">
        <f t="shared" si="79"/>
        <v>0</v>
      </c>
      <c r="DX41" s="5">
        <f t="shared" si="36"/>
        <v>0</v>
      </c>
      <c r="DY41" s="9">
        <f ca="1">+AVERAGE(OFFSET($CE$5,(ROW(DY41)-ROW($DY$5))*4,0):OFFSET($CE$5,(ROW(DY41)-ROW($DY$5))*4+3,0))</f>
        <v>92.431064585111969</v>
      </c>
      <c r="EB41" s="5">
        <f t="shared" ca="1" si="37"/>
        <v>0</v>
      </c>
      <c r="EF41" s="90">
        <f t="shared" si="8"/>
        <v>80592.757729656849</v>
      </c>
      <c r="EG41" s="1">
        <f>+'gaku-mk1131'!G44</f>
        <v>78687.600000000006</v>
      </c>
      <c r="EH41" s="5">
        <f t="shared" ca="1" si="38"/>
        <v>15327.653878214522</v>
      </c>
      <c r="EI41" s="90">
        <f ca="1">+OFFSET($EB$6,(ROW(EI41)-ROW($EI$9))/4,0)</f>
        <v>406266.31317989563</v>
      </c>
      <c r="EJ41" s="7">
        <f ca="1">+EJ40+$EH40</f>
        <v>437219.62349637749</v>
      </c>
      <c r="EK41" s="7">
        <f ca="1">+EK40+EH40-(EJ41-EI41)/4</f>
        <v>406266.31317989581</v>
      </c>
      <c r="EL41" s="5">
        <f t="shared" ca="1" si="39"/>
        <v>6070.333333333333</v>
      </c>
      <c r="EM41" s="92">
        <f t="shared" ca="1" si="40"/>
        <v>121.23937542430413</v>
      </c>
      <c r="EN41">
        <f t="shared" ca="1" si="9"/>
        <v>0.64148290903590399</v>
      </c>
      <c r="EO41">
        <f t="shared" ca="1" si="41"/>
        <v>1.9425805589361113E-2</v>
      </c>
      <c r="EQ41" s="6">
        <f>+call!C79</f>
        <v>4.1757633333333297</v>
      </c>
      <c r="ES41" s="7" t="e">
        <f>+fof!#REF!*fof!$B$138/fof!#REF!/10</f>
        <v>#REF!</v>
      </c>
      <c r="ET41" s="7" t="e">
        <f>+fof!#REF!*fof!$C$138/fof!#REF!/10</f>
        <v>#REF!</v>
      </c>
      <c r="EU41" s="7">
        <f ca="1">+AVERAGE(OFFSET(jikasougaku!$BF$287,(ROW(Sheet1_OLD!EU41)-ROW(Sheet1_OLD!$EU$5))*3,0):OFFSET(jikasougaku!$BF$287,(ROW(Sheet1_OLD!EU41)-ROW(Sheet1_OLD!$EU$5))*3+2,0))/1000</f>
        <v>146167.804</v>
      </c>
      <c r="EV41" s="7">
        <f ca="1">+AVERAGE(OFFSET(jikasougaku!$BR$287,(ROW(Sheet1_OLD!EV41)-ROW(Sheet1_OLD!$EV$5))*3,0):OFFSET(jikasougaku!$BR$287,(ROW(Sheet1_OLD!EV41)-ROW(Sheet1_OLD!$EV$5))*3+2,0))/1000</f>
        <v>485981.68133333331</v>
      </c>
      <c r="EW41" s="7" t="e">
        <f ca="1">+AVERAGE(OFFSET(jikasougaku!$BH$287,(ROW(Sheet1_OLD!EW41)-ROW(Sheet1_OLD!EW$5))*3,0):OFFSET(jikasougaku!$BH$287,(ROW(Sheet1_OLD!EW41)-ROW(Sheet1_OLD!EW$5))*3+2,0))/1000</f>
        <v>#DIV/0!</v>
      </c>
      <c r="EX41" s="7" t="e">
        <f ca="1">+AVERAGE(OFFSET(jikasougaku!$BJ$287,(ROW(Sheet1_OLD!EX41)-ROW(Sheet1_OLD!EX$5))*3,0):OFFSET(jikasougaku!$BJ$287,(ROW(Sheet1_OLD!EX41)-ROW(Sheet1_OLD!EX$5))*3+2,0))/1000</f>
        <v>#DIV/0!</v>
      </c>
      <c r="EY41" s="7" t="e">
        <f ca="1">+AVERAGE(OFFSET(jikasougaku!$BL$287,(ROW(Sheet1_OLD!EY41)-ROW(Sheet1_OLD!EY$5))*3,0):OFFSET(jikasougaku!$BL$287,(ROW(Sheet1_OLD!EY41)-ROW(Sheet1_OLD!EY$5))*3+2,0))/1000</f>
        <v>#DIV/0!</v>
      </c>
      <c r="EZ41" s="4">
        <f t="shared" ca="1" si="10"/>
        <v>120426.25025997125</v>
      </c>
      <c r="FA41" s="64">
        <f t="shared" ca="1" si="42"/>
        <v>339813.87733333331</v>
      </c>
      <c r="FB41" s="7" t="e">
        <f t="shared" ca="1" si="11"/>
        <v>#REF!</v>
      </c>
      <c r="FC41" s="7" t="e">
        <f t="shared" ca="1" si="12"/>
        <v>#REF!</v>
      </c>
      <c r="FD41" s="1" t="e">
        <f t="shared" ca="1" si="110"/>
        <v>#REF!</v>
      </c>
      <c r="FE41" s="1" t="e">
        <f t="shared" ca="1" si="110"/>
        <v>#REF!</v>
      </c>
      <c r="FF41" t="e">
        <f t="shared" ca="1" si="43"/>
        <v>#REF!</v>
      </c>
      <c r="FG41" t="e">
        <f t="shared" ca="1" si="43"/>
        <v>#REF!</v>
      </c>
      <c r="FH41" s="83" t="e">
        <f t="shared" ca="1" si="80"/>
        <v>#REF!</v>
      </c>
      <c r="FI41" s="83" t="e">
        <f t="shared" ca="1" si="80"/>
        <v>#REF!</v>
      </c>
      <c r="FK41" s="7">
        <f>+kshotoku1631!$E45*kshotoku1722!$E$9/kshotoku1631!$E$65</f>
        <v>198907.91308643279</v>
      </c>
      <c r="FL41" s="72">
        <f t="shared" ca="1" si="44"/>
        <v>0.27026874862778955</v>
      </c>
      <c r="FM41">
        <f t="shared" ca="1" si="81"/>
        <v>1.4358479716759329E-2</v>
      </c>
      <c r="FO41" s="73">
        <f t="shared" ca="1" si="14"/>
        <v>121.23937542430413</v>
      </c>
      <c r="FP41" s="72">
        <f ca="1">+AVERAGE(OFFSET(Maikin30!$F$20,ROUNDDOWN((ROW(FP41)-ROW(FP$5))/4,0),MOD(ROW(FP41)-ROW(FP$5),4)*3):OFFSET(Maikin30!$F$20,ROUNDDOWN((ROW(FP41)-ROW(FP$5))/4,0),MOD(ROW(FP41)-ROW(FP$5),4)*3+2))</f>
        <v>116.26666666666667</v>
      </c>
      <c r="FQ41" s="5">
        <f ca="1">+AVERAGE(OFFSET(Rocho!$J$66,(ROW(FQ41)-ROW($FQ$5))*3,0):OFFSET(Rocho!$J$66,(ROW(FQ41)-ROW($FQ$5))*3+2,0))</f>
        <v>6070.333333333333</v>
      </c>
      <c r="FR41" s="72" t="e">
        <f t="shared" ca="1" si="45"/>
        <v>#DIV/0!</v>
      </c>
      <c r="FS41" t="e">
        <f t="shared" ca="1" si="82"/>
        <v>#DIV/0!</v>
      </c>
      <c r="FT41" s="72"/>
      <c r="FU41" s="87" t="s">
        <v>260</v>
      </c>
      <c r="FV41" s="78">
        <f ca="1">+AVERAGE(OFFSET(Rocho!$E$6,(ROW(FV41)-ROW($FV$5))*3,0):OFFSET(Rocho!$E$6,(ROW(FV41)-ROW($FV$5))*3+2,0))/10000</f>
        <v>9303.6666666666679</v>
      </c>
      <c r="FW41" s="82">
        <f>+Rocho!AA42</f>
        <v>0</v>
      </c>
      <c r="FX41" t="e">
        <f t="shared" si="83"/>
        <v>#DIV/0!</v>
      </c>
      <c r="FZ41" s="94">
        <f t="shared" si="15"/>
        <v>219664.75636948543</v>
      </c>
      <c r="GA41" s="5">
        <f t="shared" si="46"/>
        <v>80592.757729656849</v>
      </c>
      <c r="GB41" s="7">
        <f>+('gaku-mk1131'!C44-'gaku-mk1131'!D44)*('gaku-mk1722'!$C$8-'gaku-mk1722'!$D$8)/('gaku-mk1131'!$C$64-'gaku-mk1131'!$D$64)</f>
        <v>3140.2695756909948</v>
      </c>
      <c r="GC41" s="5">
        <f t="shared" si="47"/>
        <v>17296.113315454182</v>
      </c>
      <c r="GD41" s="5">
        <f t="shared" si="48"/>
        <v>23103.603163437379</v>
      </c>
      <c r="GE41" s="90">
        <f>+'gaku-mk1131'!H44+('gaku-mk1722'!$H$8-'gaku-mk1131'!$H$64)</f>
        <v>3527.9</v>
      </c>
      <c r="GF41" s="7">
        <f>+'gaku-mk1131'!W44*'gaku-mk1722'!$W$8/'gaku-mk1131'!$W$64</f>
        <v>84580.691000887979</v>
      </c>
      <c r="GG41" s="7">
        <f>+'gaku-mk1131'!M44*'gaku-mk1722'!$M$8/'gaku-mk1131'!$M$64</f>
        <v>41301.179128954391</v>
      </c>
      <c r="GH41" s="7">
        <f>+'gaku-mk1131'!N44*'gaku-mk1722'!$N$8/'gaku-mk1131'!$N$64</f>
        <v>33877.75754459633</v>
      </c>
      <c r="GI41" s="5">
        <f t="shared" si="49"/>
        <v>66043.914611716522</v>
      </c>
      <c r="GJ41" s="7">
        <f>+('gaku-jk1131'!C44-'gaku-jk1131'!D44)*('gaku-jk1722'!$C$8-'gaku-jk1722'!$D$8)/('gaku-jk1131'!$C$64-'gaku-jk1131'!$D$64)</f>
        <v>3112.3052113063245</v>
      </c>
      <c r="GK41" s="5">
        <f t="shared" si="50"/>
        <v>4955.3332876246468</v>
      </c>
      <c r="GL41" s="5">
        <f t="shared" si="51"/>
        <v>26417.709456238896</v>
      </c>
      <c r="GM41" s="90">
        <f>+'gaku-jk1131'!H44+('gaku-jk1722'!$H$8-'gaku-jk1131'!$H$64)</f>
        <v>3143.6000000000004</v>
      </c>
      <c r="GN41" s="7">
        <f>+'gaku-jk1131'!Z44*'gaku-jk1722'!$Z$8/'gaku-jk1131'!$Z$64</f>
        <v>89332.487661773208</v>
      </c>
      <c r="GO41" s="7">
        <f>+'gaku-jk1131'!M44*'gaku-jk1722'!$M$8/'gaku-jk1131'!$M$64</f>
        <v>27522.944666320993</v>
      </c>
      <c r="GP41" s="7">
        <f>+'gaku-jk1131'!N44*'gaku-jk1722'!$N$8/'gaku-jk1131'!$N$64</f>
        <v>38336.760788034771</v>
      </c>
      <c r="GQ41" s="9">
        <f t="shared" ca="1" si="16"/>
        <v>123.09070397111914</v>
      </c>
      <c r="GR41" s="7">
        <f t="shared" ca="1" si="17"/>
        <v>100.75892857142857</v>
      </c>
      <c r="GS41" s="9">
        <f t="shared" ca="1" si="18"/>
        <v>337.34312647289863</v>
      </c>
      <c r="GT41" s="9">
        <f t="shared" ca="1" si="19"/>
        <v>91.044739429695184</v>
      </c>
      <c r="GU41" s="7">
        <f t="shared" ca="1" si="20"/>
        <v>123.73002544529263</v>
      </c>
      <c r="GV41" s="7">
        <f t="shared" ca="1" si="20"/>
        <v>97.207632093933469</v>
      </c>
      <c r="GW41" s="7">
        <f t="shared" ca="1" si="20"/>
        <v>153.80419325432996</v>
      </c>
      <c r="GX41" s="7">
        <f t="shared" ca="1" si="20"/>
        <v>94.989024390243898</v>
      </c>
      <c r="GZ41">
        <f ca="1">+OFFSET('def-cy1131'!$C$8,ROUNDDOWN((ROW(Sheet1_OLD!HC41)-ROW(Sheet1_OLD!HC$5))/4,0),0)</f>
        <v>92.5</v>
      </c>
      <c r="HC41">
        <f ca="1">+OFFSET('def-cy1131'!$H$8,ROUNDDOWN((ROW(Sheet1_OLD!HC41)-ROW(Sheet1_OLD!HC$5))/4,0),0)</f>
        <v>129.9</v>
      </c>
      <c r="HD41">
        <f ca="1">+OFFSET('def-cy1131'!$W$8,ROUNDDOWN((ROW(Sheet1_OLD!HC41)-ROW(Sheet1_OLD!HC$5))/4,0),0)</f>
        <v>93.9</v>
      </c>
      <c r="HE41">
        <f ca="1">+OFFSET('def-cy1131'!$M$8,ROUNDDOWN((ROW(Sheet1_OLD!HC41)-ROW(Sheet1_OLD!HC$5))/4,0),0)</f>
        <v>128.6</v>
      </c>
      <c r="HF41">
        <f ca="1">+OFFSET('def-cy1131'!$N$8,ROUNDDOWN((ROW(Sheet1_OLD!HC41)-ROW(Sheet1_OLD!HC$5))/4,0),0)</f>
        <v>116.4</v>
      </c>
      <c r="HG41" s="9">
        <f t="shared" ca="1" si="96"/>
        <v>121.95622743682311</v>
      </c>
      <c r="HH41" s="9">
        <f t="shared" ca="1" si="96"/>
        <v>98.798214285714295</v>
      </c>
      <c r="HI41" s="9">
        <f t="shared" ca="1" si="96"/>
        <v>353.28059701492538</v>
      </c>
      <c r="HJ41" s="9">
        <f t="shared" ca="1" si="96"/>
        <v>86.123402163225165</v>
      </c>
      <c r="HK41" s="9">
        <f t="shared" ca="1" si="96"/>
        <v>124.96827820186597</v>
      </c>
      <c r="HL41" s="9">
        <f t="shared" ca="1" si="96"/>
        <v>93.68786692759295</v>
      </c>
      <c r="HM41" s="9">
        <f t="shared" ca="1" si="96"/>
        <v>149.1398359161349</v>
      </c>
      <c r="HN41" s="9">
        <f t="shared" ca="1" si="96"/>
        <v>90.82713414634145</v>
      </c>
      <c r="HO41">
        <f t="shared" ca="1" si="112"/>
        <v>3.2505613610712233E-2</v>
      </c>
      <c r="HP41">
        <f t="shared" ca="1" si="112"/>
        <v>1.9245292714295442E-4</v>
      </c>
      <c r="HQ41">
        <f t="shared" ca="1" si="112"/>
        <v>2.7817727430154678E-3</v>
      </c>
      <c r="HR41">
        <f t="shared" ca="1" si="112"/>
        <v>8.5116957625124283E-4</v>
      </c>
      <c r="HS41">
        <f t="shared" ca="1" si="112"/>
        <v>-6.8187806007177706E-3</v>
      </c>
      <c r="HT41">
        <f t="shared" ca="1" si="112"/>
        <v>5.5090738348718355E-3</v>
      </c>
      <c r="HU41">
        <f t="shared" ca="1" si="112"/>
        <v>5.370067892045147E-3</v>
      </c>
      <c r="HV41">
        <f t="shared" ca="1" si="53"/>
        <v>-1.6421889113534482E-2</v>
      </c>
      <c r="HW41">
        <f t="shared" ca="1" si="84"/>
        <v>2.3969480869786626E-2</v>
      </c>
      <c r="HX41" s="5">
        <f t="shared" ca="1" si="85"/>
        <v>178357.04970040213</v>
      </c>
      <c r="HY41" s="1" t="e">
        <f t="shared" ca="1" si="54"/>
        <v>#DIV/0!</v>
      </c>
      <c r="HZ41" t="e">
        <f t="shared" ca="1" si="86"/>
        <v>#DIV/0!</v>
      </c>
      <c r="IA41" s="5">
        <f t="shared" si="55"/>
        <v>219664.75636948543</v>
      </c>
      <c r="IB41">
        <f t="shared" ca="1" si="56"/>
        <v>123.16011996075879</v>
      </c>
      <c r="ID41" s="112">
        <v>115.92817532707701</v>
      </c>
      <c r="IE41" s="112">
        <v>118.94876078466949</v>
      </c>
      <c r="IF41">
        <f t="shared" si="57"/>
        <v>106.83130731954581</v>
      </c>
      <c r="IG41">
        <f t="shared" si="87"/>
        <v>1.4769124118474074E-2</v>
      </c>
      <c r="IH41" s="112">
        <v>0.51489545346379229</v>
      </c>
      <c r="II41">
        <f t="shared" si="88"/>
        <v>2.0303545043023116E-2</v>
      </c>
      <c r="IK41">
        <f>+util!B39</f>
        <v>123.23333333333299</v>
      </c>
      <c r="IL41">
        <f t="shared" si="89"/>
        <v>1.1152026362585738E-2</v>
      </c>
      <c r="IM41">
        <f t="shared" si="90"/>
        <v>6.6912158175514427E-3</v>
      </c>
      <c r="IO41" s="5">
        <f t="shared" si="58"/>
        <v>98672.282160937029</v>
      </c>
      <c r="IP41" s="1">
        <f t="shared" si="59"/>
        <v>2.4424003622028456</v>
      </c>
      <c r="IQ41" s="5">
        <f t="shared" ca="1" si="60"/>
        <v>80117.072143463272</v>
      </c>
      <c r="IR41" s="1" t="e">
        <f t="shared" ca="1" si="61"/>
        <v>#DIV/0!</v>
      </c>
      <c r="IS41" t="e">
        <f t="shared" ca="1" si="91"/>
        <v>#DIV/0!</v>
      </c>
    </row>
    <row r="42" spans="1:253" x14ac:dyDescent="0.15">
      <c r="A42" t="s">
        <v>281</v>
      </c>
      <c r="B42" s="7">
        <f>+'gaku-mk1131'!B45*'gaku-mk1722'!$B$8/'gaku-mk1131'!$B$64</f>
        <v>412187.96684767824</v>
      </c>
      <c r="C42" s="7">
        <f>+'kgaku-mk1131'!B46*'kgaku-mk1722'!B$9/'kgaku-mk1131'!B$65</f>
        <v>210258.51461174982</v>
      </c>
      <c r="D42" s="7">
        <f>+'kgaku-mk1131'!C46*'kgaku-mk1722'!C$9/'kgaku-mk1131'!C$65</f>
        <v>2205.2380441147766</v>
      </c>
      <c r="E42" s="7">
        <f>+'kgaku-mk1131'!D46*'kgaku-mk1722'!D$9/'kgaku-mk1131'!D$65</f>
        <v>310.25415441176466</v>
      </c>
      <c r="F42" s="7">
        <f>+'kgaku-mk1131'!F46*'kgaku-mk1722'!F$9/'kgaku-mk1131'!F$65</f>
        <v>16547.847617617448</v>
      </c>
      <c r="G42" s="7">
        <f>+'kgaku-mk1131'!G46*'kgaku-mk1722'!G$9/'kgaku-mk1131'!G$65</f>
        <v>18243.517574491369</v>
      </c>
      <c r="H42" s="7">
        <f>+'kgaku-mk1131'!H46*'kgaku-mk1722'!H$9/'kgaku-mk1131'!H$65</f>
        <v>61265.428076625503</v>
      </c>
      <c r="I42" s="7">
        <f>+'kgaku-mk1131'!I46*'kgaku-mk1722'!I$9/'kgaku-mk1131'!I$65</f>
        <v>112417.44030551222</v>
      </c>
      <c r="J42" s="7">
        <f>+'gaku-mk1131'!F45*'gaku-mk1722'!$F$8/'gaku-mk1131'!$F$64</f>
        <v>23329.381319435259</v>
      </c>
      <c r="K42" s="7">
        <f>+'gaku-mk1131'!G45*'gaku-mk1722'!$G$8/'gaku-mk1131'!$G$64</f>
        <v>77823.801496119064</v>
      </c>
      <c r="L42" s="7">
        <f>+'gaku-jk1131'!B45*'gaku-jk1722'!$B$8/'gaku-jk1131'!$B$64</f>
        <v>376215.68809231854</v>
      </c>
      <c r="M42" s="7">
        <f>+'kgaku-jk1131'!B46*'kgaku-jk1722'!$B$9/'kgaku-jk1131'!$B$65</f>
        <v>208803.01695904584</v>
      </c>
      <c r="N42" s="7">
        <f>+'kgaku-jk1131'!C46*'kgaku-jk1722'!C$9/'kgaku-jk1131'!C$65</f>
        <v>3234.4891795710305</v>
      </c>
      <c r="O42" s="7">
        <f>+'kgaku-jk1131'!D46*'kgaku-jk1722'!D$9/'kgaku-jk1131'!D$65</f>
        <v>331.97194008038002</v>
      </c>
      <c r="P42" s="7">
        <f>+'kgaku-jk1131'!F46*'kgaku-jk1722'!F$9/'kgaku-jk1131'!F$65</f>
        <v>4926.7128114132756</v>
      </c>
      <c r="Q42" s="7">
        <f>+'kgaku-jk1131'!G46*'kgaku-jk1722'!G$9/'kgaku-jk1131'!G$65</f>
        <v>17228.229812924179</v>
      </c>
      <c r="R42" s="7">
        <f>+'kgaku-jk1131'!H46*'kgaku-jk1722'!H$9/'kgaku-jk1131'!H$65</f>
        <v>68078.075287865999</v>
      </c>
      <c r="S42" s="7">
        <f>+'kgaku-jk1131'!I46*'kgaku-jk1722'!I$9/'kgaku-jk1131'!I$65</f>
        <v>128804.18341018859</v>
      </c>
      <c r="T42" s="7">
        <f>+'gaku-jk1131'!F45*'gaku-jk1722'!$F$8/'gaku-jk1131'!$F$64</f>
        <v>25653.799432406711</v>
      </c>
      <c r="U42" s="7">
        <f>+'gaku-jk1131'!G45*'gaku-jk1722'!$G$8/'gaku-jk1131'!$G$64</f>
        <v>63352.276137554545</v>
      </c>
      <c r="V42" s="8">
        <f t="shared" si="105"/>
        <v>109.56161050533666</v>
      </c>
      <c r="W42" s="8">
        <f t="shared" si="105"/>
        <v>100.69706734792507</v>
      </c>
      <c r="X42" s="8">
        <f t="shared" si="105"/>
        <v>68.178866018257736</v>
      </c>
      <c r="Y42" s="8">
        <f t="shared" si="105"/>
        <v>93.457945372323678</v>
      </c>
      <c r="Z42" s="8">
        <f t="shared" si="105"/>
        <v>335.88009390932075</v>
      </c>
      <c r="AA42" s="8">
        <f t="shared" si="104"/>
        <v>105.89316356115441</v>
      </c>
      <c r="AB42" s="8">
        <f t="shared" si="104"/>
        <v>89.992890982253186</v>
      </c>
      <c r="AC42" s="8">
        <f t="shared" si="104"/>
        <v>87.277786582062092</v>
      </c>
      <c r="AD42" s="8">
        <f t="shared" si="104"/>
        <v>90.939283207947852</v>
      </c>
      <c r="AE42" s="8">
        <f t="shared" si="104"/>
        <v>122.84294462781891</v>
      </c>
      <c r="AF42" s="11">
        <f t="shared" ca="1" si="107"/>
        <v>100.75892857142857</v>
      </c>
      <c r="AG42" s="11">
        <f t="shared" ca="1" si="107"/>
        <v>70.042398022249685</v>
      </c>
      <c r="AH42" s="11">
        <f t="shared" ca="1" si="107"/>
        <v>93.495266868076556</v>
      </c>
      <c r="AI42" s="11">
        <f t="shared" ca="1" si="106"/>
        <v>337.34312647289863</v>
      </c>
      <c r="AJ42" s="11">
        <f t="shared" ca="1" si="106"/>
        <v>105.71100292112951</v>
      </c>
      <c r="AK42" s="11">
        <f t="shared" ca="1" si="106"/>
        <v>89.793465346534646</v>
      </c>
      <c r="AL42" s="11">
        <f t="shared" ca="1" si="106"/>
        <v>87.423755186721976</v>
      </c>
      <c r="AM42" s="11">
        <f t="shared" ca="1" si="106"/>
        <v>91.044739429695184</v>
      </c>
      <c r="AN42" s="11">
        <f t="shared" ca="1" si="106"/>
        <v>123.09070397111914</v>
      </c>
      <c r="AO42" s="9">
        <f ca="1">+OFFSET('kdef-cy1131'!B$9,ROUNDDOWN((ROW(Sheet1_OLD!AO42)-ROW(Sheet1_OLD!AO$5))/4,0),0)</f>
        <v>92.5</v>
      </c>
      <c r="AP42" s="9">
        <f ca="1">+OFFSET('kdef-cy1131'!C$9,ROUNDDOWN((ROW(Sheet1_OLD!AP42)-ROW(Sheet1_OLD!AP$5))/4,0),0)</f>
        <v>84.7</v>
      </c>
      <c r="AQ42" s="9">
        <f ca="1">+OFFSET('kdef-cy1131'!D$9,ROUNDDOWN((ROW(Sheet1_OLD!AQ42)-ROW(Sheet1_OLD!AQ$5))/4,0),0)</f>
        <v>90.4</v>
      </c>
      <c r="AR42" s="9">
        <f ca="1">+OFFSET('kdef-cy1131'!F$9,ROUNDDOWN((ROW(Sheet1_OLD!AR42)-ROW(Sheet1_OLD!AR$5))/4,0),0)</f>
        <v>139.69999999999999</v>
      </c>
      <c r="AS42" s="9">
        <f ca="1">+OFFSET('kdef-cy1131'!G$9,ROUNDDOWN((ROW(Sheet1_OLD!AS42)-ROW(Sheet1_OLD!AS$5))/4,0),0)</f>
        <v>95.4</v>
      </c>
      <c r="AT42" s="9">
        <f ca="1">+OFFSET('kdef-cy1131'!H$9,ROUNDDOWN((ROW(Sheet1_OLD!AT42)-ROW(Sheet1_OLD!AT$5))/4,0),0)</f>
        <v>93.4</v>
      </c>
      <c r="AU42" s="9">
        <f ca="1">+OFFSET('kdef-cy1131'!I$9,ROUNDDOWN((ROW(Sheet1_OLD!AU42)-ROW(Sheet1_OLD!AU$5))/4,0),0)</f>
        <v>84.7</v>
      </c>
      <c r="AV42" s="9">
        <f ca="1">+OFFSET('def-cy1131'!$F$8,ROUNDDOWN((ROW(Sheet1_OLD!AV42)-ROW(Sheet1_OLD!AV$5))/4,0),0)</f>
        <v>92.5</v>
      </c>
      <c r="AW42" s="9">
        <f ca="1">+OFFSET('def-cy1131'!$G$8,ROUNDDOWN((ROW(Sheet1_OLD!AW42)-ROW(Sheet1_OLD!AW$5))/4,0),0)</f>
        <v>108.5</v>
      </c>
      <c r="AX42" s="9">
        <f t="shared" ca="1" si="94"/>
        <v>98.798214285714295</v>
      </c>
      <c r="AY42" s="9">
        <f t="shared" ca="1" si="94"/>
        <v>61.442150803461061</v>
      </c>
      <c r="AZ42" s="9">
        <f t="shared" ca="1" si="94"/>
        <v>91.323363544813702</v>
      </c>
      <c r="BA42" s="9">
        <f t="shared" ca="1" si="94"/>
        <v>353.28059701492538</v>
      </c>
      <c r="BB42" s="9">
        <f t="shared" ca="1" si="94"/>
        <v>102.71918208373904</v>
      </c>
      <c r="BC42" s="9">
        <f t="shared" ca="1" si="94"/>
        <v>88.255247524752463</v>
      </c>
      <c r="BD42" s="9">
        <f t="shared" ca="1" si="94"/>
        <v>84.843360995850617</v>
      </c>
      <c r="BE42" s="9">
        <f t="shared" ca="1" si="94"/>
        <v>86.123402163225165</v>
      </c>
      <c r="BF42" s="9">
        <f t="shared" ca="1" si="94"/>
        <v>121.95622743682311</v>
      </c>
      <c r="BG42">
        <f t="shared" ca="1" si="62"/>
        <v>1.5216580421574657E-4</v>
      </c>
      <c r="BH42">
        <f t="shared" ca="1" si="63"/>
        <v>-1.4766263634100822E-4</v>
      </c>
      <c r="BI42">
        <f t="shared" ca="1" si="113"/>
        <v>-7.835851324225044E-3</v>
      </c>
      <c r="BJ42">
        <f t="shared" ca="1" si="113"/>
        <v>-7.935625082457055E-3</v>
      </c>
      <c r="BK42">
        <f t="shared" ca="1" si="113"/>
        <v>-1.3632170293227301E-3</v>
      </c>
      <c r="BL42" s="13">
        <f t="shared" ca="1" si="65"/>
        <v>-1.7130190268130091E-2</v>
      </c>
      <c r="BM42">
        <f t="shared" ca="1" si="66"/>
        <v>-2.5115613187678136E-3</v>
      </c>
      <c r="BN42">
        <f t="shared" ca="1" si="22"/>
        <v>-1.6342200362061098E-2</v>
      </c>
      <c r="BO42" s="13">
        <f t="shared" ca="1" si="23"/>
        <v>-1.8853761680828911E-2</v>
      </c>
      <c r="BP42">
        <f t="shared" ca="1" si="67"/>
        <v>-2.7173399116135585E-2</v>
      </c>
      <c r="BQ42">
        <f t="shared" ca="1" si="68"/>
        <v>-8.3698928817633426E-4</v>
      </c>
      <c r="BR42">
        <f t="shared" ca="1" si="69"/>
        <v>-5.4461129601196343E-3</v>
      </c>
      <c r="BS42" s="13">
        <f t="shared" ca="1" si="70"/>
        <v>-3.3456501364431554E-2</v>
      </c>
      <c r="BT42" s="5">
        <f t="shared" si="24"/>
        <v>63352.276137554545</v>
      </c>
      <c r="BU42" s="5">
        <f t="shared" ca="1" si="25"/>
        <v>218437.87241905776</v>
      </c>
      <c r="BV42" s="5">
        <f t="shared" ca="1" si="26"/>
        <v>27923.515316834859</v>
      </c>
      <c r="BW42" s="5">
        <f t="shared" ca="1" si="71"/>
        <v>88965.048766747044</v>
      </c>
      <c r="BX42" s="5">
        <f t="shared" si="27"/>
        <v>77823.801496119064</v>
      </c>
      <c r="BY42" s="5">
        <f t="shared" si="28"/>
        <v>193821.36984633209</v>
      </c>
      <c r="BZ42" s="5">
        <f t="shared" si="29"/>
        <v>39877.228937052707</v>
      </c>
      <c r="CA42" s="5">
        <f t="shared" si="30"/>
        <v>117701.03043317178</v>
      </c>
      <c r="CB42" s="9">
        <f t="shared" si="97"/>
        <v>122.84294462781891</v>
      </c>
      <c r="CC42" s="9">
        <f t="shared" ca="1" si="97"/>
        <v>88.730661812389087</v>
      </c>
      <c r="CD42" s="9">
        <f t="shared" ca="1" si="97"/>
        <v>142.80877061711158</v>
      </c>
      <c r="CE42" s="9">
        <f t="shared" ca="1" si="97"/>
        <v>132.30030451820033</v>
      </c>
      <c r="CF42" s="5"/>
      <c r="CG42" s="5">
        <f t="shared" si="111"/>
        <v>89.325892560098126</v>
      </c>
      <c r="CH42" s="5">
        <f t="shared" ca="1" si="72"/>
        <v>88.730661812389087</v>
      </c>
      <c r="CI42" s="5">
        <f t="shared" si="32"/>
        <v>130.40078798912694</v>
      </c>
      <c r="CJ42" s="5">
        <f t="shared" ca="1" si="73"/>
        <v>142.80877061711158</v>
      </c>
      <c r="CK42" s="5">
        <f t="shared" si="74"/>
        <v>125.30345629185018</v>
      </c>
      <c r="CL42" s="5">
        <f t="shared" ca="1" si="75"/>
        <v>132.30030451820033</v>
      </c>
      <c r="CM42" s="5"/>
      <c r="CN42" s="1" t="e">
        <f t="shared" si="4"/>
        <v>#DIV/0!</v>
      </c>
      <c r="CO42" s="1" t="e">
        <f t="shared" si="108"/>
        <v>#DIV/0!</v>
      </c>
      <c r="CP42" s="1" t="e">
        <f t="shared" ca="1" si="108"/>
        <v>#DIV/0!</v>
      </c>
      <c r="CQ42" s="1" t="e">
        <f t="shared" ca="1" si="108"/>
        <v>#DIV/0!</v>
      </c>
      <c r="CR42" s="1" t="e">
        <f t="shared" ca="1" si="108"/>
        <v>#DIV/0!</v>
      </c>
      <c r="CS42" s="83" t="e">
        <f t="shared" si="76"/>
        <v>#DIV/0!</v>
      </c>
      <c r="CT42" s="83" t="e">
        <f t="shared" si="76"/>
        <v>#DIV/0!</v>
      </c>
      <c r="CU42" s="83" t="e">
        <f t="shared" ca="1" si="33"/>
        <v>#DIV/0!</v>
      </c>
      <c r="CV42" s="83" t="e">
        <f t="shared" ca="1" si="33"/>
        <v>#DIV/0!</v>
      </c>
      <c r="CW42" s="83" t="e">
        <f t="shared" ca="1" si="33"/>
        <v>#DIV/0!</v>
      </c>
      <c r="CX42" s="83">
        <f t="shared" si="77"/>
        <v>9.4530569735576438E-3</v>
      </c>
      <c r="CY42" s="83">
        <f t="shared" si="100"/>
        <v>6.6475832070446552E-3</v>
      </c>
      <c r="CZ42" s="83">
        <f t="shared" ca="1" si="100"/>
        <v>1.8535673725201065E-2</v>
      </c>
      <c r="DA42" s="83">
        <f t="shared" ca="1" si="100"/>
        <v>6.0164504223688018E-3</v>
      </c>
      <c r="DB42" s="83">
        <f t="shared" ca="1" si="100"/>
        <v>6.4483969296229952E-3</v>
      </c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Y42" s="9"/>
      <c r="EF42" s="90">
        <f t="shared" si="8"/>
        <v>77823.801496119064</v>
      </c>
      <c r="EG42" s="1">
        <f>+'gaku-mk1131'!G45</f>
        <v>75984.100000000006</v>
      </c>
      <c r="EH42" s="5">
        <f t="shared" ca="1" si="38"/>
        <v>14705.899918282685</v>
      </c>
      <c r="EI42" s="7">
        <f ca="1">+EI41+$EH41</f>
        <v>421593.96705811017</v>
      </c>
      <c r="EJ42" s="4">
        <f ca="1">+EI41+EH41</f>
        <v>421593.96705811017</v>
      </c>
      <c r="EK42" s="131">
        <f ca="1">+EK41+EH41-(EJ45-EI45)/4</f>
        <v>417139.6381135665</v>
      </c>
      <c r="EL42" s="5">
        <f t="shared" ca="1" si="39"/>
        <v>6116.666666666667</v>
      </c>
      <c r="EM42" s="92">
        <f t="shared" ca="1" si="40"/>
        <v>120.40515953835707</v>
      </c>
      <c r="EN42">
        <f t="shared" ca="1" si="9"/>
        <v>0.6268349926545923</v>
      </c>
      <c r="EO42">
        <f t="shared" ca="1" si="41"/>
        <v>-2.3099205124190104E-2</v>
      </c>
      <c r="EQ42" s="6">
        <f>+call!C80</f>
        <v>4.7443633333333297</v>
      </c>
      <c r="ES42" s="7" t="e">
        <f>+fof!#REF!*fof!$B$138/fof!#REF!/10</f>
        <v>#REF!</v>
      </c>
      <c r="ET42" s="7" t="e">
        <f>+fof!#REF!*fof!$C$138/fof!#REF!/10</f>
        <v>#REF!</v>
      </c>
      <c r="EU42" s="7">
        <f ca="1">+AVERAGE(OFFSET(jikasougaku!$BF$287,(ROW(Sheet1_OLD!EU42)-ROW(Sheet1_OLD!$EU$5))*3,0):OFFSET(jikasougaku!$BF$287,(ROW(Sheet1_OLD!EU42)-ROW(Sheet1_OLD!$EU$5))*3+2,0))/1000</f>
        <v>142199.179</v>
      </c>
      <c r="EV42" s="7">
        <f ca="1">+AVERAGE(OFFSET(jikasougaku!$BR$287,(ROW(Sheet1_OLD!EV42)-ROW(Sheet1_OLD!$EV$5))*3,0):OFFSET(jikasougaku!$BR$287,(ROW(Sheet1_OLD!EV42)-ROW(Sheet1_OLD!$EV$5))*3+2,0))/1000</f>
        <v>497175.4</v>
      </c>
      <c r="EW42" s="7" t="e">
        <f ca="1">+AVERAGE(OFFSET(jikasougaku!$BH$287,(ROW(Sheet1_OLD!EW42)-ROW(Sheet1_OLD!EW$5))*3,0):OFFSET(jikasougaku!$BH$287,(ROW(Sheet1_OLD!EW42)-ROW(Sheet1_OLD!EW$5))*3+2,0))/1000</f>
        <v>#DIV/0!</v>
      </c>
      <c r="EX42" s="7" t="e">
        <f ca="1">+AVERAGE(OFFSET(jikasougaku!$BJ$287,(ROW(Sheet1_OLD!EX42)-ROW(Sheet1_OLD!EX$5))*3,0):OFFSET(jikasougaku!$BJ$287,(ROW(Sheet1_OLD!EX42)-ROW(Sheet1_OLD!EX$5))*3+2,0))/1000</f>
        <v>#DIV/0!</v>
      </c>
      <c r="EY42" s="7" t="e">
        <f ca="1">+AVERAGE(OFFSET(jikasougaku!$BL$287,(ROW(Sheet1_OLD!EY42)-ROW(Sheet1_OLD!EY$5))*3,0):OFFSET(jikasougaku!$BL$287,(ROW(Sheet1_OLD!EY42)-ROW(Sheet1_OLD!EY$5))*3+2,0))/1000</f>
        <v>#DIV/0!</v>
      </c>
      <c r="EZ42" s="4">
        <f t="shared" ca="1" si="10"/>
        <v>117156.5382279154</v>
      </c>
      <c r="FA42" s="64">
        <f t="shared" ca="1" si="42"/>
        <v>354976.22100000002</v>
      </c>
      <c r="FB42" s="7" t="e">
        <f t="shared" ca="1" si="11"/>
        <v>#REF!</v>
      </c>
      <c r="FC42" s="7" t="e">
        <f t="shared" ca="1" si="12"/>
        <v>#REF!</v>
      </c>
      <c r="FD42" s="1" t="e">
        <f t="shared" ca="1" si="110"/>
        <v>#REF!</v>
      </c>
      <c r="FE42" s="1" t="e">
        <f t="shared" ca="1" si="110"/>
        <v>#REF!</v>
      </c>
      <c r="FF42" t="e">
        <f t="shared" ca="1" si="43"/>
        <v>#REF!</v>
      </c>
      <c r="FG42" t="e">
        <f t="shared" ca="1" si="43"/>
        <v>#REF!</v>
      </c>
      <c r="FH42" s="83" t="e">
        <f t="shared" ca="1" si="80"/>
        <v>#REF!</v>
      </c>
      <c r="FI42" s="83" t="e">
        <f t="shared" ca="1" si="80"/>
        <v>#REF!</v>
      </c>
      <c r="FK42" s="7">
        <f>+kshotoku1631!$E46*kshotoku1722!$E$9/kshotoku1631!$E$65</f>
        <v>203657.27391694841</v>
      </c>
      <c r="FL42" s="72">
        <f t="shared" ca="1" si="44"/>
        <v>0.27652857446511531</v>
      </c>
      <c r="FM42">
        <f t="shared" ca="1" si="81"/>
        <v>2.2897329838196749E-2</v>
      </c>
      <c r="FO42" s="73">
        <f t="shared" ca="1" si="14"/>
        <v>120.40515953835707</v>
      </c>
      <c r="FP42" s="72">
        <f ca="1">+AVERAGE(OFFSET(Maikin30!$F$20,ROUNDDOWN((ROW(FP42)-ROW(FP$5))/4,0),MOD(ROW(FP42)-ROW(FP$5),4)*3):OFFSET(Maikin30!$F$20,ROUNDDOWN((ROW(FP42)-ROW(FP$5))/4,0),MOD(ROW(FP42)-ROW(FP$5),4)*3+2))</f>
        <v>115.46666666666665</v>
      </c>
      <c r="FQ42" s="5">
        <f ca="1">+AVERAGE(OFFSET(Rocho!$J$66,(ROW(FQ42)-ROW($FQ$5))*3,0):OFFSET(Rocho!$J$66,(ROW(FQ42)-ROW($FQ$5))*3+2,0))</f>
        <v>6116.666666666667</v>
      </c>
      <c r="FR42" s="72" t="e">
        <f t="shared" ca="1" si="45"/>
        <v>#DIV/0!</v>
      </c>
      <c r="FS42" t="e">
        <f t="shared" ca="1" si="82"/>
        <v>#DIV/0!</v>
      </c>
      <c r="FT42" s="72"/>
      <c r="FU42" s="87" t="s">
        <v>261</v>
      </c>
      <c r="FV42" s="78">
        <f ca="1">+AVERAGE(OFFSET(Rocho!$E$6,(ROW(FV42)-ROW($FV$5))*3,0):OFFSET(Rocho!$E$6,(ROW(FV42)-ROW($FV$5))*3+2,0))/10000</f>
        <v>9333.3333333333321</v>
      </c>
      <c r="FW42" s="82">
        <f>+Rocho!AA43</f>
        <v>0</v>
      </c>
      <c r="FX42" t="e">
        <f t="shared" si="83"/>
        <v>#DIV/0!</v>
      </c>
      <c r="FZ42" s="94">
        <f t="shared" si="15"/>
        <v>218423.47062932924</v>
      </c>
      <c r="GA42" s="5">
        <f t="shared" si="46"/>
        <v>77823.801496119064</v>
      </c>
      <c r="GB42" s="7">
        <f>+('gaku-mk1131'!C45-'gaku-mk1131'!D45)*('gaku-mk1722'!$C$8-'gaku-mk1722'!$D$8)/('gaku-mk1131'!$C$64-'gaku-mk1131'!$D$64)</f>
        <v>3209.6837334122188</v>
      </c>
      <c r="GC42" s="5">
        <f t="shared" si="47"/>
        <v>16547.847617617448</v>
      </c>
      <c r="GD42" s="5">
        <f t="shared" si="48"/>
        <v>23329.381319435259</v>
      </c>
      <c r="GE42" s="90">
        <f>+'gaku-mk1131'!H45+('gaku-mk1722'!$H$8-'gaku-mk1131'!$H$64)</f>
        <v>5683.2000000000007</v>
      </c>
      <c r="GF42" s="7">
        <f>+'gaku-mk1131'!W45*'gaku-mk1722'!$W$8/'gaku-mk1131'!$W$64</f>
        <v>85165.562083812882</v>
      </c>
      <c r="GG42" s="7">
        <f>+'gaku-mk1131'!M45*'gaku-mk1722'!$M$8/'gaku-mk1131'!$M$64</f>
        <v>43148.649514949284</v>
      </c>
      <c r="GH42" s="7">
        <f>+'gaku-mk1131'!N45*'gaku-mk1722'!$N$8/'gaku-mk1131'!$N$64</f>
        <v>36484.655136016918</v>
      </c>
      <c r="GI42" s="5">
        <f t="shared" si="49"/>
        <v>63352.276137554545</v>
      </c>
      <c r="GJ42" s="7">
        <f>+('gaku-jk1131'!C45-'gaku-jk1131'!D45)*('gaku-jk1722'!$C$8-'gaku-jk1722'!$D$8)/('gaku-jk1131'!$C$64-'gaku-jk1131'!$D$64)</f>
        <v>3157.262265068407</v>
      </c>
      <c r="GK42" s="5">
        <f t="shared" si="50"/>
        <v>4926.7128114132756</v>
      </c>
      <c r="GL42" s="5">
        <f t="shared" si="51"/>
        <v>25653.799432406711</v>
      </c>
      <c r="GM42" s="90">
        <f>+'gaku-jk1131'!H45+('gaku-jk1722'!$H$8-'gaku-jk1131'!$H$64)</f>
        <v>4988.6000000000004</v>
      </c>
      <c r="GN42" s="7">
        <f>+'gaku-jk1131'!Z45*'gaku-jk1722'!$Z$8/'gaku-jk1131'!$Z$64</f>
        <v>88629.273492272274</v>
      </c>
      <c r="GO42" s="7">
        <f>+'gaku-jk1131'!M45*'gaku-jk1722'!$M$8/'gaku-jk1131'!$M$64</f>
        <v>28204.561626851137</v>
      </c>
      <c r="GP42" s="7">
        <f>+'gaku-jk1131'!N45*'gaku-jk1722'!$N$8/'gaku-jk1131'!$N$64</f>
        <v>38727.208046399639</v>
      </c>
      <c r="GQ42" s="9">
        <f t="shared" ca="1" si="16"/>
        <v>123.09070397111914</v>
      </c>
      <c r="GR42" s="7">
        <f t="shared" ca="1" si="17"/>
        <v>100.75892857142857</v>
      </c>
      <c r="GS42" s="9">
        <f t="shared" ca="1" si="18"/>
        <v>337.34312647289863</v>
      </c>
      <c r="GT42" s="9">
        <f t="shared" ca="1" si="19"/>
        <v>91.044739429695184</v>
      </c>
      <c r="GU42" s="7">
        <f t="shared" ca="1" si="20"/>
        <v>123.73002544529263</v>
      </c>
      <c r="GV42" s="7">
        <f t="shared" ca="1" si="20"/>
        <v>97.207632093933469</v>
      </c>
      <c r="GW42" s="7">
        <f t="shared" ca="1" si="20"/>
        <v>153.80419325432996</v>
      </c>
      <c r="GX42" s="7">
        <f t="shared" ca="1" si="20"/>
        <v>94.989024390243898</v>
      </c>
      <c r="GZ42">
        <f ca="1">+OFFSET('def-cy1131'!$C$8,ROUNDDOWN((ROW(Sheet1_OLD!HC42)-ROW(Sheet1_OLD!HC$5))/4,0),0)</f>
        <v>92.5</v>
      </c>
      <c r="HC42">
        <f ca="1">+OFFSET('def-cy1131'!$H$8,ROUNDDOWN((ROW(Sheet1_OLD!HC42)-ROW(Sheet1_OLD!HC$5))/4,0),0)</f>
        <v>129.9</v>
      </c>
      <c r="HD42">
        <f ca="1">+OFFSET('def-cy1131'!$W$8,ROUNDDOWN((ROW(Sheet1_OLD!HC42)-ROW(Sheet1_OLD!HC$5))/4,0),0)</f>
        <v>93.9</v>
      </c>
      <c r="HE42">
        <f ca="1">+OFFSET('def-cy1131'!$M$8,ROUNDDOWN((ROW(Sheet1_OLD!HC42)-ROW(Sheet1_OLD!HC$5))/4,0),0)</f>
        <v>128.6</v>
      </c>
      <c r="HF42">
        <f ca="1">+OFFSET('def-cy1131'!$N$8,ROUNDDOWN((ROW(Sheet1_OLD!HC42)-ROW(Sheet1_OLD!HC$5))/4,0),0)</f>
        <v>116.4</v>
      </c>
      <c r="HG42" s="9">
        <f t="shared" ca="1" si="96"/>
        <v>121.95622743682311</v>
      </c>
      <c r="HH42" s="9">
        <f t="shared" ca="1" si="96"/>
        <v>98.798214285714295</v>
      </c>
      <c r="HI42" s="9">
        <f t="shared" ca="1" si="96"/>
        <v>353.28059701492538</v>
      </c>
      <c r="HJ42" s="9">
        <f t="shared" ca="1" si="96"/>
        <v>86.123402163225165</v>
      </c>
      <c r="HK42" s="9">
        <f t="shared" ca="1" si="96"/>
        <v>124.96827820186597</v>
      </c>
      <c r="HL42" s="9">
        <f t="shared" ca="1" si="96"/>
        <v>93.68786692759295</v>
      </c>
      <c r="HM42" s="9">
        <f t="shared" ca="1" si="96"/>
        <v>149.1398359161349</v>
      </c>
      <c r="HN42" s="9">
        <f t="shared" ca="1" si="96"/>
        <v>90.82713414634145</v>
      </c>
      <c r="HO42">
        <f t="shared" ca="1" si="112"/>
        <v>-1.5076751121019706E-2</v>
      </c>
      <c r="HP42">
        <f t="shared" ca="1" si="112"/>
        <v>2.0400179748761735E-4</v>
      </c>
      <c r="HQ42">
        <f t="shared" ca="1" si="112"/>
        <v>-4.6439089695263095E-4</v>
      </c>
      <c r="HR42">
        <f t="shared" ca="1" si="112"/>
        <v>-3.021693727963788E-3</v>
      </c>
      <c r="HS42">
        <f t="shared" ca="1" si="112"/>
        <v>1.0589689186099387E-2</v>
      </c>
      <c r="HT42">
        <f t="shared" ca="1" si="112"/>
        <v>-3.0259240345380692E-3</v>
      </c>
      <c r="HU42">
        <f t="shared" ca="1" si="112"/>
        <v>4.6689702435343131E-3</v>
      </c>
      <c r="HV42">
        <f t="shared" ca="1" si="53"/>
        <v>-1.6287898174203227E-3</v>
      </c>
      <c r="HW42">
        <f t="shared" ca="1" si="84"/>
        <v>-7.7548883707731974E-3</v>
      </c>
      <c r="HX42" s="5">
        <f t="shared" ca="1" si="85"/>
        <v>176973.91068983506</v>
      </c>
      <c r="HY42" s="1" t="e">
        <f t="shared" ca="1" si="54"/>
        <v>#DIV/0!</v>
      </c>
      <c r="HZ42" t="e">
        <f t="shared" ca="1" si="86"/>
        <v>#DIV/0!</v>
      </c>
      <c r="IA42" s="5">
        <f t="shared" si="55"/>
        <v>218423.47062932924</v>
      </c>
      <c r="IB42">
        <f t="shared" ca="1" si="56"/>
        <v>123.42128270654469</v>
      </c>
      <c r="ID42" s="112">
        <v>113.4871424472193</v>
      </c>
      <c r="IE42" s="112">
        <v>116.40998865077985</v>
      </c>
      <c r="IF42">
        <f t="shared" si="57"/>
        <v>106.75086747662081</v>
      </c>
      <c r="IG42">
        <f t="shared" si="87"/>
        <v>-7.532449447626966E-4</v>
      </c>
      <c r="IH42" s="112">
        <v>0.50390582885150437</v>
      </c>
      <c r="II42">
        <f t="shared" si="88"/>
        <v>-2.1574473976573732E-2</v>
      </c>
      <c r="IK42">
        <f>+util!B40</f>
        <v>124.4</v>
      </c>
      <c r="IL42">
        <f t="shared" si="89"/>
        <v>9.4226030306053931E-3</v>
      </c>
      <c r="IM42">
        <f t="shared" si="90"/>
        <v>5.6535618183632353E-3</v>
      </c>
      <c r="IO42" s="5">
        <f t="shared" si="58"/>
        <v>100722.44019615743</v>
      </c>
      <c r="IP42" s="1">
        <f t="shared" si="59"/>
        <v>2.5258134248784074</v>
      </c>
      <c r="IQ42" s="5">
        <f t="shared" ca="1" si="60"/>
        <v>81608.64802842986</v>
      </c>
      <c r="IR42" s="1" t="e">
        <f t="shared" ca="1" si="61"/>
        <v>#DIV/0!</v>
      </c>
      <c r="IS42" t="e">
        <f t="shared" ca="1" si="91"/>
        <v>#DIV/0!</v>
      </c>
    </row>
    <row r="43" spans="1:253" x14ac:dyDescent="0.15">
      <c r="A43" t="s">
        <v>282</v>
      </c>
      <c r="B43" s="7">
        <f>+'gaku-mk1131'!B46*'gaku-mk1722'!$B$8/'gaku-mk1131'!$B$64</f>
        <v>421951.44885229884</v>
      </c>
      <c r="C43" s="7">
        <f>+'kgaku-mk1131'!B47*'kgaku-mk1722'!B$9/'kgaku-mk1131'!B$65</f>
        <v>215673.22041011075</v>
      </c>
      <c r="D43" s="7">
        <f>+'kgaku-mk1131'!C47*'kgaku-mk1722'!C$9/'kgaku-mk1131'!C$65</f>
        <v>2370.0852976771425</v>
      </c>
      <c r="E43" s="7">
        <f>+'kgaku-mk1131'!D47*'kgaku-mk1722'!D$9/'kgaku-mk1131'!D$65</f>
        <v>332.96051470588236</v>
      </c>
      <c r="F43" s="7">
        <f>+'kgaku-mk1131'!F47*'kgaku-mk1722'!F$9/'kgaku-mk1131'!F$65</f>
        <v>18724.854690315646</v>
      </c>
      <c r="G43" s="7">
        <f>+'kgaku-mk1131'!G47*'kgaku-mk1722'!G$9/'kgaku-mk1131'!G$65</f>
        <v>18961.619114560017</v>
      </c>
      <c r="H43" s="7">
        <f>+'kgaku-mk1131'!H47*'kgaku-mk1722'!H$9/'kgaku-mk1131'!H$65</f>
        <v>62631.103725977919</v>
      </c>
      <c r="I43" s="7">
        <f>+'kgaku-mk1131'!I47*'kgaku-mk1722'!I$9/'kgaku-mk1131'!I$65</f>
        <v>113047.81467134994</v>
      </c>
      <c r="J43" s="7">
        <f>+'gaku-mk1131'!F46*'gaku-mk1722'!$F$8/'gaku-mk1131'!$F$64</f>
        <v>23482.470424299037</v>
      </c>
      <c r="K43" s="7">
        <f>+'gaku-mk1131'!G46*'gaku-mk1722'!$G$8/'gaku-mk1131'!$G$64</f>
        <v>80755.914647726953</v>
      </c>
      <c r="L43" s="7">
        <f>+'gaku-jk1131'!B46*'gaku-jk1722'!$B$8/'gaku-jk1131'!$B$64</f>
        <v>382798.25182850583</v>
      </c>
      <c r="M43" s="7">
        <f>+'kgaku-jk1131'!B47*'kgaku-jk1722'!$B$9/'kgaku-jk1131'!$B$65</f>
        <v>213490.9114680443</v>
      </c>
      <c r="N43" s="7">
        <f>+'kgaku-jk1131'!C47*'kgaku-jk1722'!C$9/'kgaku-jk1131'!C$65</f>
        <v>3359.5007534224615</v>
      </c>
      <c r="O43" s="7">
        <f>+'kgaku-jk1131'!D47*'kgaku-jk1722'!D$9/'kgaku-jk1131'!D$65</f>
        <v>354.58896602119108</v>
      </c>
      <c r="P43" s="7">
        <f>+'kgaku-jk1131'!F47*'kgaku-jk1722'!F$9/'kgaku-jk1131'!F$65</f>
        <v>5602.2016603223001</v>
      </c>
      <c r="Q43" s="7">
        <f>+'kgaku-jk1131'!G47*'kgaku-jk1722'!G$9/'kgaku-jk1131'!G$65</f>
        <v>17851.648654058317</v>
      </c>
      <c r="R43" s="7">
        <f>+'kgaku-jk1131'!H47*'kgaku-jk1722'!H$9/'kgaku-jk1131'!H$65</f>
        <v>69462.235018033563</v>
      </c>
      <c r="S43" s="7">
        <f>+'kgaku-jk1131'!I47*'kgaku-jk1722'!I$9/'kgaku-jk1131'!I$65</f>
        <v>128705.14363966168</v>
      </c>
      <c r="T43" s="7">
        <f>+'gaku-jk1131'!F46*'gaku-jk1722'!$F$8/'gaku-jk1131'!$F$64</f>
        <v>25457.251858152209</v>
      </c>
      <c r="U43" s="7">
        <f>+'gaku-jk1131'!G46*'gaku-jk1722'!$G$8/'gaku-jk1131'!$G$64</f>
        <v>65442.24999624645</v>
      </c>
      <c r="V43" s="8">
        <f t="shared" si="105"/>
        <v>110.2281546054013</v>
      </c>
      <c r="W43" s="8">
        <f t="shared" si="105"/>
        <v>101.02220226943624</v>
      </c>
      <c r="X43" s="8">
        <f t="shared" si="105"/>
        <v>70.548735411433952</v>
      </c>
      <c r="Y43" s="8">
        <f t="shared" si="105"/>
        <v>93.900416147180351</v>
      </c>
      <c r="Z43" s="8">
        <f t="shared" si="105"/>
        <v>334.24099712323437</v>
      </c>
      <c r="AA43" s="8">
        <f t="shared" si="104"/>
        <v>106.2177476266281</v>
      </c>
      <c r="AB43" s="8">
        <f t="shared" si="104"/>
        <v>90.165690334780962</v>
      </c>
      <c r="AC43" s="8">
        <f t="shared" si="104"/>
        <v>87.834729424530337</v>
      </c>
      <c r="AD43" s="8">
        <f t="shared" si="104"/>
        <v>92.242754854857651</v>
      </c>
      <c r="AE43" s="8">
        <f t="shared" si="104"/>
        <v>123.40027222835224</v>
      </c>
      <c r="AF43" s="11">
        <f t="shared" ca="1" si="107"/>
        <v>100.75892857142857</v>
      </c>
      <c r="AG43" s="11">
        <f t="shared" ca="1" si="107"/>
        <v>70.042398022249685</v>
      </c>
      <c r="AH43" s="11">
        <f t="shared" ca="1" si="107"/>
        <v>93.495266868076556</v>
      </c>
      <c r="AI43" s="11">
        <f t="shared" ca="1" si="106"/>
        <v>337.34312647289863</v>
      </c>
      <c r="AJ43" s="11">
        <f t="shared" ca="1" si="106"/>
        <v>105.71100292112951</v>
      </c>
      <c r="AK43" s="11">
        <f t="shared" ca="1" si="106"/>
        <v>89.793465346534646</v>
      </c>
      <c r="AL43" s="11">
        <f t="shared" ca="1" si="106"/>
        <v>87.423755186721976</v>
      </c>
      <c r="AM43" s="11">
        <f t="shared" ca="1" si="106"/>
        <v>91.044739429695184</v>
      </c>
      <c r="AN43" s="11">
        <f t="shared" ca="1" si="106"/>
        <v>123.09070397111914</v>
      </c>
      <c r="AO43" s="9">
        <f ca="1">+OFFSET('kdef-cy1131'!B$9,ROUNDDOWN((ROW(Sheet1_OLD!AO43)-ROW(Sheet1_OLD!AO$5))/4,0),0)</f>
        <v>92.5</v>
      </c>
      <c r="AP43" s="9">
        <f ca="1">+OFFSET('kdef-cy1131'!C$9,ROUNDDOWN((ROW(Sheet1_OLD!AP43)-ROW(Sheet1_OLD!AP$5))/4,0),0)</f>
        <v>84.7</v>
      </c>
      <c r="AQ43" s="9">
        <f ca="1">+OFFSET('kdef-cy1131'!D$9,ROUNDDOWN((ROW(Sheet1_OLD!AQ43)-ROW(Sheet1_OLD!AQ$5))/4,0),0)</f>
        <v>90.4</v>
      </c>
      <c r="AR43" s="9">
        <f ca="1">+OFFSET('kdef-cy1131'!F$9,ROUNDDOWN((ROW(Sheet1_OLD!AR43)-ROW(Sheet1_OLD!AR$5))/4,0),0)</f>
        <v>139.69999999999999</v>
      </c>
      <c r="AS43" s="9">
        <f ca="1">+OFFSET('kdef-cy1131'!G$9,ROUNDDOWN((ROW(Sheet1_OLD!AS43)-ROW(Sheet1_OLD!AS$5))/4,0),0)</f>
        <v>95.4</v>
      </c>
      <c r="AT43" s="9">
        <f ca="1">+OFFSET('kdef-cy1131'!H$9,ROUNDDOWN((ROW(Sheet1_OLD!AT43)-ROW(Sheet1_OLD!AT$5))/4,0),0)</f>
        <v>93.4</v>
      </c>
      <c r="AU43" s="9">
        <f ca="1">+OFFSET('kdef-cy1131'!I$9,ROUNDDOWN((ROW(Sheet1_OLD!AU43)-ROW(Sheet1_OLD!AU$5))/4,0),0)</f>
        <v>84.7</v>
      </c>
      <c r="AV43" s="9">
        <f ca="1">+OFFSET('def-cy1131'!$F$8,ROUNDDOWN((ROW(Sheet1_OLD!AV43)-ROW(Sheet1_OLD!AV$5))/4,0),0)</f>
        <v>92.5</v>
      </c>
      <c r="AW43" s="9">
        <f ca="1">+OFFSET('def-cy1131'!$G$8,ROUNDDOWN((ROW(Sheet1_OLD!AW43)-ROW(Sheet1_OLD!AW$5))/4,0),0)</f>
        <v>108.5</v>
      </c>
      <c r="AX43" s="9">
        <f t="shared" ca="1" si="94"/>
        <v>98.798214285714295</v>
      </c>
      <c r="AY43" s="9">
        <f t="shared" ca="1" si="94"/>
        <v>61.442150803461061</v>
      </c>
      <c r="AZ43" s="9">
        <f t="shared" ca="1" si="94"/>
        <v>91.323363544813702</v>
      </c>
      <c r="BA43" s="9">
        <f t="shared" ca="1" si="94"/>
        <v>353.28059701492538</v>
      </c>
      <c r="BB43" s="9">
        <f t="shared" ca="1" si="94"/>
        <v>102.71918208373904</v>
      </c>
      <c r="BC43" s="9">
        <f t="shared" ca="1" si="94"/>
        <v>88.255247524752463</v>
      </c>
      <c r="BD43" s="9">
        <f t="shared" ca="1" si="94"/>
        <v>84.843360995850617</v>
      </c>
      <c r="BE43" s="9">
        <f t="shared" ca="1" si="94"/>
        <v>86.123402163225165</v>
      </c>
      <c r="BF43" s="9">
        <f t="shared" ca="1" si="94"/>
        <v>121.95622743682311</v>
      </c>
      <c r="BG43">
        <f t="shared" ca="1" si="62"/>
        <v>4.0694981309500055E-4</v>
      </c>
      <c r="BH43">
        <f t="shared" ca="1" si="63"/>
        <v>-1.0943131434867024E-4</v>
      </c>
      <c r="BI43">
        <f t="shared" ca="1" si="113"/>
        <v>3.3927799794896013E-3</v>
      </c>
      <c r="BJ43">
        <f t="shared" ca="1" si="113"/>
        <v>6.472185675946816E-3</v>
      </c>
      <c r="BK43">
        <f t="shared" ca="1" si="113"/>
        <v>-4.4519646825938095E-4</v>
      </c>
      <c r="BL43" s="13">
        <f t="shared" ca="1" si="65"/>
        <v>9.7172876859233665E-3</v>
      </c>
      <c r="BM43">
        <f t="shared" ca="1" si="66"/>
        <v>6.0415916910232924E-2</v>
      </c>
      <c r="BN43">
        <f t="shared" ca="1" si="22"/>
        <v>-4.2855075756916021E-3</v>
      </c>
      <c r="BO43" s="13">
        <f t="shared" ca="1" si="23"/>
        <v>5.6130409334541324E-2</v>
      </c>
      <c r="BP43">
        <f t="shared" ca="1" si="67"/>
        <v>2.1829645860108868E-2</v>
      </c>
      <c r="BQ43">
        <f t="shared" ca="1" si="68"/>
        <v>2.0438067274074372E-2</v>
      </c>
      <c r="BR43">
        <f t="shared" ca="1" si="69"/>
        <v>-1.4497419987133432E-3</v>
      </c>
      <c r="BS43" s="13">
        <f t="shared" ca="1" si="70"/>
        <v>4.0817971135469894E-2</v>
      </c>
      <c r="BT43" s="5">
        <f t="shared" si="24"/>
        <v>65442.24999624645</v>
      </c>
      <c r="BU43" s="5">
        <f t="shared" ca="1" si="25"/>
        <v>220560.49606685474</v>
      </c>
      <c r="BV43" s="5">
        <f t="shared" ca="1" si="26"/>
        <v>29490.873661628135</v>
      </c>
      <c r="BW43" s="5">
        <f t="shared" ca="1" si="71"/>
        <v>92596.421559373804</v>
      </c>
      <c r="BX43" s="5">
        <f t="shared" si="27"/>
        <v>80755.914647726953</v>
      </c>
      <c r="BY43" s="5">
        <f t="shared" si="28"/>
        <v>196677.66229485912</v>
      </c>
      <c r="BZ43" s="5">
        <f t="shared" si="29"/>
        <v>42207.325114614679</v>
      </c>
      <c r="CA43" s="5">
        <f t="shared" si="30"/>
        <v>122963.23976234163</v>
      </c>
      <c r="CB43" s="9">
        <f t="shared" si="97"/>
        <v>123.40027222835224</v>
      </c>
      <c r="CC43" s="9">
        <f t="shared" ca="1" si="97"/>
        <v>89.171753692122451</v>
      </c>
      <c r="CD43" s="9">
        <f t="shared" ca="1" si="97"/>
        <v>143.11995500334217</v>
      </c>
      <c r="CE43" s="9">
        <f t="shared" ca="1" si="97"/>
        <v>132.79480750073728</v>
      </c>
      <c r="CF43" s="5"/>
      <c r="CG43" s="5">
        <f t="shared" si="111"/>
        <v>89.810578391901004</v>
      </c>
      <c r="CH43" s="5">
        <f t="shared" ca="1" si="72"/>
        <v>89.171753692122451</v>
      </c>
      <c r="CI43" s="5">
        <f t="shared" si="32"/>
        <v>135.89204037189288</v>
      </c>
      <c r="CJ43" s="5">
        <f t="shared" ca="1" si="73"/>
        <v>143.11995500334217</v>
      </c>
      <c r="CK43" s="5">
        <f t="shared" si="74"/>
        <v>127.42079702622458</v>
      </c>
      <c r="CL43" s="5">
        <f t="shared" ca="1" si="75"/>
        <v>132.79480750073728</v>
      </c>
      <c r="CM43" s="5"/>
      <c r="CN43" s="1" t="e">
        <f t="shared" si="4"/>
        <v>#DIV/0!</v>
      </c>
      <c r="CO43" s="1" t="e">
        <f t="shared" si="108"/>
        <v>#DIV/0!</v>
      </c>
      <c r="CP43" s="1" t="e">
        <f t="shared" ca="1" si="108"/>
        <v>#DIV/0!</v>
      </c>
      <c r="CQ43" s="1" t="e">
        <f t="shared" ca="1" si="108"/>
        <v>#DIV/0!</v>
      </c>
      <c r="CR43" s="1" t="e">
        <f t="shared" ca="1" si="108"/>
        <v>#DIV/0!</v>
      </c>
      <c r="CS43" s="83" t="e">
        <f t="shared" si="76"/>
        <v>#DIV/0!</v>
      </c>
      <c r="CT43" s="83" t="e">
        <f t="shared" si="76"/>
        <v>#DIV/0!</v>
      </c>
      <c r="CU43" s="83" t="e">
        <f t="shared" ca="1" si="33"/>
        <v>#DIV/0!</v>
      </c>
      <c r="CV43" s="83" t="e">
        <f t="shared" ca="1" si="33"/>
        <v>#DIV/0!</v>
      </c>
      <c r="CW43" s="83" t="e">
        <f t="shared" ca="1" si="33"/>
        <v>#DIV/0!</v>
      </c>
      <c r="CX43" s="83">
        <f t="shared" si="77"/>
        <v>6.0653064816407077E-3</v>
      </c>
      <c r="CY43" s="83">
        <f t="shared" si="100"/>
        <v>4.5266510023043724E-3</v>
      </c>
      <c r="CZ43" s="83">
        <f t="shared" ca="1" si="100"/>
        <v>4.9588172521215874E-3</v>
      </c>
      <c r="DA43" s="83">
        <f t="shared" ca="1" si="100"/>
        <v>2.1766578955447679E-3</v>
      </c>
      <c r="DB43" s="83">
        <f t="shared" ca="1" si="100"/>
        <v>3.7307632897210364E-3</v>
      </c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Y43" s="9"/>
      <c r="EF43" s="90">
        <f t="shared" si="8"/>
        <v>80755.914647726953</v>
      </c>
      <c r="EG43" s="1">
        <f>+'gaku-mk1131'!G46</f>
        <v>78846.899999999994</v>
      </c>
      <c r="EH43" s="5">
        <f t="shared" ca="1" si="38"/>
        <v>15203.138618066561</v>
      </c>
      <c r="EI43" s="7">
        <f ca="1">+EI42+$EH42</f>
        <v>436299.86697639286</v>
      </c>
      <c r="EJ43" s="7">
        <f ca="1">+EJ42+$EH42</f>
        <v>436299.86697639286</v>
      </c>
      <c r="EK43" s="7">
        <f ca="1">+EK42+EH42-(EJ45-EI45)/4</f>
        <v>427391.20908730535</v>
      </c>
      <c r="EL43" s="5">
        <f t="shared" ca="1" si="39"/>
        <v>6150.333333333333</v>
      </c>
      <c r="EM43" s="92">
        <f t="shared" ca="1" si="40"/>
        <v>120.47467752885265</v>
      </c>
      <c r="EN43">
        <f t="shared" ca="1" si="9"/>
        <v>0.62980238669828004</v>
      </c>
      <c r="EO43">
        <f t="shared" ca="1" si="41"/>
        <v>4.7227618849422495E-3</v>
      </c>
      <c r="EQ43" s="6">
        <f>+call!C81</f>
        <v>5.3454600000000001</v>
      </c>
      <c r="ES43" s="7" t="e">
        <f>+fof!#REF!*fof!$B$138/fof!#REF!/10</f>
        <v>#REF!</v>
      </c>
      <c r="ET43" s="7" t="e">
        <f>+fof!#REF!*fof!$C$138/fof!#REF!/10</f>
        <v>#REF!</v>
      </c>
      <c r="EU43" s="7">
        <f ca="1">+AVERAGE(OFFSET(jikasougaku!$BF$287,(ROW(Sheet1_OLD!EU43)-ROW(Sheet1_OLD!$EU$5))*3,0):OFFSET(jikasougaku!$BF$287,(ROW(Sheet1_OLD!EU43)-ROW(Sheet1_OLD!$EU$5))*3+2,0))/1000</f>
        <v>156168.64600000001</v>
      </c>
      <c r="EV43" s="7">
        <f ca="1">+AVERAGE(OFFSET(jikasougaku!$BR$287,(ROW(Sheet1_OLD!EV43)-ROW(Sheet1_OLD!$EV$5))*3,0):OFFSET(jikasougaku!$BR$287,(ROW(Sheet1_OLD!EV43)-ROW(Sheet1_OLD!$EV$5))*3+2,0))/1000</f>
        <v>532488.86566666665</v>
      </c>
      <c r="EW43" s="7" t="e">
        <f ca="1">+AVERAGE(OFFSET(jikasougaku!$BH$287,(ROW(Sheet1_OLD!EW43)-ROW(Sheet1_OLD!EW$5))*3,0):OFFSET(jikasougaku!$BH$287,(ROW(Sheet1_OLD!EW43)-ROW(Sheet1_OLD!EW$5))*3+2,0))/1000</f>
        <v>#DIV/0!</v>
      </c>
      <c r="EX43" s="7" t="e">
        <f ca="1">+AVERAGE(OFFSET(jikasougaku!$BJ$287,(ROW(Sheet1_OLD!EX43)-ROW(Sheet1_OLD!EX$5))*3,0):OFFSET(jikasougaku!$BJ$287,(ROW(Sheet1_OLD!EX43)-ROW(Sheet1_OLD!EX$5))*3+2,0))/1000</f>
        <v>#DIV/0!</v>
      </c>
      <c r="EY43" s="7" t="e">
        <f ca="1">+AVERAGE(OFFSET(jikasougaku!$BL$287,(ROW(Sheet1_OLD!EY43)-ROW(Sheet1_OLD!EY$5))*3,0):OFFSET(jikasougaku!$BL$287,(ROW(Sheet1_OLD!EY43)-ROW(Sheet1_OLD!EY$5))*3+2,0))/1000</f>
        <v>#DIV/0!</v>
      </c>
      <c r="EZ43" s="4">
        <f t="shared" ca="1" si="10"/>
        <v>128665.84795894488</v>
      </c>
      <c r="FA43" s="64">
        <f t="shared" ca="1" si="42"/>
        <v>376320.21966666664</v>
      </c>
      <c r="FB43" s="7" t="e">
        <f t="shared" ca="1" si="11"/>
        <v>#REF!</v>
      </c>
      <c r="FC43" s="7" t="e">
        <f t="shared" ca="1" si="12"/>
        <v>#REF!</v>
      </c>
      <c r="FD43" s="1" t="e">
        <f t="shared" ca="1" si="110"/>
        <v>#REF!</v>
      </c>
      <c r="FE43" s="1" t="e">
        <f t="shared" ca="1" si="110"/>
        <v>#REF!</v>
      </c>
      <c r="FF43" t="e">
        <f t="shared" ca="1" si="43"/>
        <v>#REF!</v>
      </c>
      <c r="FG43" t="e">
        <f t="shared" ca="1" si="43"/>
        <v>#REF!</v>
      </c>
      <c r="FH43" s="83" t="e">
        <f t="shared" ca="1" si="80"/>
        <v>#REF!</v>
      </c>
      <c r="FI43" s="83" t="e">
        <f t="shared" ca="1" si="80"/>
        <v>#REF!</v>
      </c>
      <c r="FK43" s="7">
        <f>+kshotoku1631!$E47*kshotoku1722!$E$9/kshotoku1631!$E$65</f>
        <v>206551.24150993236</v>
      </c>
      <c r="FL43" s="72">
        <f t="shared" ca="1" si="44"/>
        <v>0.27876187890051751</v>
      </c>
      <c r="FM43">
        <f t="shared" ca="1" si="81"/>
        <v>8.0437776789613544E-3</v>
      </c>
      <c r="FO43" s="73">
        <f t="shared" ca="1" si="14"/>
        <v>120.47467752885265</v>
      </c>
      <c r="FP43" s="72">
        <f ca="1">+AVERAGE(OFFSET(Maikin30!$F$20,ROUNDDOWN((ROW(FP43)-ROW(FP$5))/4,0),MOD(ROW(FP43)-ROW(FP$5),4)*3):OFFSET(Maikin30!$F$20,ROUNDDOWN((ROW(FP43)-ROW(FP$5))/4,0),MOD(ROW(FP43)-ROW(FP$5),4)*3+2))</f>
        <v>115.53333333333332</v>
      </c>
      <c r="FQ43" s="5">
        <f ca="1">+AVERAGE(OFFSET(Rocho!$J$66,(ROW(FQ43)-ROW($FQ$5))*3,0):OFFSET(Rocho!$J$66,(ROW(FQ43)-ROW($FQ$5))*3+2,0))</f>
        <v>6150.333333333333</v>
      </c>
      <c r="FR43" s="72" t="e">
        <f t="shared" ca="1" si="45"/>
        <v>#DIV/0!</v>
      </c>
      <c r="FS43" t="e">
        <f t="shared" ca="1" si="82"/>
        <v>#DIV/0!</v>
      </c>
      <c r="FT43" s="72"/>
      <c r="FU43" s="87" t="s">
        <v>262</v>
      </c>
      <c r="FV43" s="78">
        <f ca="1">+AVERAGE(OFFSET(Rocho!$E$6,(ROW(FV43)-ROW($FV$5))*3,0):OFFSET(Rocho!$E$6,(ROW(FV43)-ROW($FV$5))*3+2,0))/10000</f>
        <v>9362.3333333333321</v>
      </c>
      <c r="FW43" s="82">
        <f>+Rocho!AA44</f>
        <v>0</v>
      </c>
      <c r="FX43" t="e">
        <f t="shared" si="83"/>
        <v>#DIV/0!</v>
      </c>
      <c r="FZ43" s="94">
        <f t="shared" si="15"/>
        <v>224905.1662164345</v>
      </c>
      <c r="GA43" s="5">
        <f t="shared" si="46"/>
        <v>80755.914647726953</v>
      </c>
      <c r="GB43" s="7">
        <f>+('gaku-mk1131'!C46-'gaku-mk1131'!D46)*('gaku-mk1722'!$C$8-'gaku-mk1722'!$D$8)/('gaku-mk1131'!$C$64-'gaku-mk1131'!$D$64)</f>
        <v>3272.271845152567</v>
      </c>
      <c r="GC43" s="5">
        <f t="shared" si="47"/>
        <v>18724.854690315646</v>
      </c>
      <c r="GD43" s="5">
        <f t="shared" si="48"/>
        <v>23482.470424299037</v>
      </c>
      <c r="GE43" s="90">
        <f>+'gaku-mk1131'!H46+('gaku-mk1722'!$H$8-'gaku-mk1131'!$H$64)</f>
        <v>5219.1000000000004</v>
      </c>
      <c r="GF43" s="7">
        <f>+'gaku-mk1131'!W46*'gaku-mk1722'!$W$8/'gaku-mk1131'!$W$64</f>
        <v>87508.678491643848</v>
      </c>
      <c r="GG43" s="7">
        <f>+'gaku-mk1131'!M46*'gaku-mk1722'!$M$8/'gaku-mk1131'!$M$64</f>
        <v>44112.471522477346</v>
      </c>
      <c r="GH43" s="7">
        <f>+'gaku-mk1131'!N46*'gaku-mk1722'!$N$8/'gaku-mk1131'!$N$64</f>
        <v>38170.59540518088</v>
      </c>
      <c r="GI43" s="5">
        <f t="shared" si="49"/>
        <v>65442.24999624645</v>
      </c>
      <c r="GJ43" s="7">
        <f>+('gaku-jk1131'!C46-'gaku-jk1131'!D46)*('gaku-jk1722'!$C$8-'gaku-jk1722'!$D$8)/('gaku-jk1131'!$C$64-'gaku-jk1131'!$D$64)</f>
        <v>3202.823348343592</v>
      </c>
      <c r="GK43" s="5">
        <f t="shared" si="50"/>
        <v>5602.2016603223001</v>
      </c>
      <c r="GL43" s="5">
        <f t="shared" si="51"/>
        <v>25457.251858152209</v>
      </c>
      <c r="GM43" s="90">
        <f>+'gaku-jk1131'!H46+('gaku-jk1722'!$H$8-'gaku-jk1131'!$H$64)</f>
        <v>4318.3999999999996</v>
      </c>
      <c r="GN43" s="7">
        <f>+'gaku-jk1131'!Z46*'gaku-jk1722'!$Z$8/'gaku-jk1131'!$Z$64</f>
        <v>90151.018575527385</v>
      </c>
      <c r="GO43" s="7">
        <f>+'gaku-jk1131'!M46*'gaku-jk1722'!$M$8/'gaku-jk1131'!$M$64</f>
        <v>28583.552326078432</v>
      </c>
      <c r="GP43" s="7">
        <f>+'gaku-jk1131'!N46*'gaku-jk1722'!$N$8/'gaku-jk1131'!$N$64</f>
        <v>39949.511043636063</v>
      </c>
      <c r="GQ43" s="9">
        <f t="shared" ca="1" si="16"/>
        <v>123.09070397111914</v>
      </c>
      <c r="GR43" s="7">
        <f t="shared" ca="1" si="17"/>
        <v>100.75892857142857</v>
      </c>
      <c r="GS43" s="9">
        <f t="shared" ca="1" si="18"/>
        <v>337.34312647289863</v>
      </c>
      <c r="GT43" s="9">
        <f t="shared" ca="1" si="19"/>
        <v>91.044739429695184</v>
      </c>
      <c r="GU43" s="7">
        <f t="shared" ca="1" si="20"/>
        <v>123.73002544529263</v>
      </c>
      <c r="GV43" s="7">
        <f t="shared" ca="1" si="20"/>
        <v>97.207632093933469</v>
      </c>
      <c r="GW43" s="7">
        <f t="shared" ca="1" si="20"/>
        <v>153.80419325432996</v>
      </c>
      <c r="GX43" s="7">
        <f t="shared" ca="1" si="20"/>
        <v>94.989024390243898</v>
      </c>
      <c r="GZ43">
        <f ca="1">+OFFSET('def-cy1131'!$C$8,ROUNDDOWN((ROW(Sheet1_OLD!HC43)-ROW(Sheet1_OLD!HC$5))/4,0),0)</f>
        <v>92.5</v>
      </c>
      <c r="HC43">
        <f ca="1">+OFFSET('def-cy1131'!$H$8,ROUNDDOWN((ROW(Sheet1_OLD!HC43)-ROW(Sheet1_OLD!HC$5))/4,0),0)</f>
        <v>129.9</v>
      </c>
      <c r="HD43">
        <f ca="1">+OFFSET('def-cy1131'!$W$8,ROUNDDOWN((ROW(Sheet1_OLD!HC43)-ROW(Sheet1_OLD!HC$5))/4,0),0)</f>
        <v>93.9</v>
      </c>
      <c r="HE43">
        <f ca="1">+OFFSET('def-cy1131'!$M$8,ROUNDDOWN((ROW(Sheet1_OLD!HC43)-ROW(Sheet1_OLD!HC$5))/4,0),0)</f>
        <v>128.6</v>
      </c>
      <c r="HF43">
        <f ca="1">+OFFSET('def-cy1131'!$N$8,ROUNDDOWN((ROW(Sheet1_OLD!HC43)-ROW(Sheet1_OLD!HC$5))/4,0),0)</f>
        <v>116.4</v>
      </c>
      <c r="HG43" s="9">
        <f t="shared" ca="1" si="96"/>
        <v>121.95622743682311</v>
      </c>
      <c r="HH43" s="9">
        <f t="shared" ca="1" si="96"/>
        <v>98.798214285714295</v>
      </c>
      <c r="HI43" s="9">
        <f t="shared" ca="1" si="96"/>
        <v>353.28059701492538</v>
      </c>
      <c r="HJ43" s="9">
        <f t="shared" ca="1" si="96"/>
        <v>86.123402163225165</v>
      </c>
      <c r="HK43" s="9">
        <f t="shared" ca="1" si="96"/>
        <v>124.96827820186597</v>
      </c>
      <c r="HL43" s="9">
        <f t="shared" ca="1" si="96"/>
        <v>93.68786692759295</v>
      </c>
      <c r="HM43" s="9">
        <f t="shared" ca="1" si="96"/>
        <v>149.1398359161349</v>
      </c>
      <c r="HN43" s="9">
        <f t="shared" ca="1" si="96"/>
        <v>90.82713414634145</v>
      </c>
      <c r="HO43">
        <f t="shared" ca="1" si="112"/>
        <v>1.1798123130146089E-2</v>
      </c>
      <c r="HP43">
        <f t="shared" ca="1" si="112"/>
        <v>2.0835850147556221E-4</v>
      </c>
      <c r="HQ43">
        <f t="shared" ca="1" si="112"/>
        <v>1.1046025931294523E-2</v>
      </c>
      <c r="HR43">
        <f t="shared" ca="1" si="112"/>
        <v>-7.8353239064771587E-4</v>
      </c>
      <c r="HS43">
        <f t="shared" ca="1" si="112"/>
        <v>-3.8767901958145644E-3</v>
      </c>
      <c r="HT43">
        <f t="shared" ca="1" si="112"/>
        <v>6.5992312493265625E-3</v>
      </c>
      <c r="HU43">
        <f t="shared" ca="1" si="112"/>
        <v>2.6163166308380836E-3</v>
      </c>
      <c r="HV43">
        <f t="shared" ca="1" si="53"/>
        <v>-5.1388101904263489E-3</v>
      </c>
      <c r="HW43">
        <f t="shared" ca="1" si="84"/>
        <v>2.2468922666192194E-2</v>
      </c>
      <c r="HX43" s="5">
        <f t="shared" ca="1" si="85"/>
        <v>180950.32380305859</v>
      </c>
      <c r="HY43" s="1" t="e">
        <f t="shared" ca="1" si="54"/>
        <v>#DIV/0!</v>
      </c>
      <c r="HZ43" t="e">
        <f t="shared" ca="1" si="86"/>
        <v>#DIV/0!</v>
      </c>
      <c r="IA43" s="5">
        <f t="shared" si="55"/>
        <v>224905.1662164345</v>
      </c>
      <c r="IB43">
        <f t="shared" ca="1" si="56"/>
        <v>124.29111011772223</v>
      </c>
      <c r="ID43" s="112">
        <v>114.57086454224978</v>
      </c>
      <c r="IE43" s="112">
        <v>117.65727319277867</v>
      </c>
      <c r="IF43">
        <f t="shared" si="57"/>
        <v>107.06770872412631</v>
      </c>
      <c r="IG43">
        <f t="shared" si="87"/>
        <v>2.9636478274448204E-3</v>
      </c>
      <c r="IH43" s="112">
        <v>0.50930496992379737</v>
      </c>
      <c r="II43">
        <f t="shared" si="88"/>
        <v>1.0657589089032115E-2</v>
      </c>
      <c r="IK43">
        <f>+util!B41</f>
        <v>122.76666666666701</v>
      </c>
      <c r="IL43">
        <f t="shared" si="89"/>
        <v>-1.3216645522166443E-2</v>
      </c>
      <c r="IM43">
        <f t="shared" si="90"/>
        <v>-7.9299873132998647E-3</v>
      </c>
      <c r="IO43" s="5">
        <f t="shared" si="58"/>
        <v>101941.9264540929</v>
      </c>
      <c r="IP43" s="1">
        <f t="shared" si="59"/>
        <v>2.4152662168774719</v>
      </c>
      <c r="IQ43" s="5">
        <f t="shared" ca="1" si="60"/>
        <v>82018.678856065148</v>
      </c>
      <c r="IR43" s="1" t="e">
        <f t="shared" ca="1" si="61"/>
        <v>#DIV/0!</v>
      </c>
      <c r="IS43" t="e">
        <f t="shared" ca="1" si="91"/>
        <v>#DIV/0!</v>
      </c>
    </row>
    <row r="44" spans="1:253" x14ac:dyDescent="0.15">
      <c r="A44" t="s">
        <v>283</v>
      </c>
      <c r="B44" s="7">
        <f>+'gaku-mk1131'!B47*'gaku-mk1722'!$B$8/'gaku-mk1131'!$B$64</f>
        <v>437478.2551281433</v>
      </c>
      <c r="C44" s="7">
        <f>+'kgaku-mk1131'!B48*'kgaku-mk1722'!B$9/'kgaku-mk1131'!B$65</f>
        <v>222960.0522473178</v>
      </c>
      <c r="D44" s="7">
        <f>+'kgaku-mk1131'!C48*'kgaku-mk1722'!C$9/'kgaku-mk1131'!C$65</f>
        <v>2536.4551551825102</v>
      </c>
      <c r="E44" s="7">
        <f>+'kgaku-mk1131'!D48*'kgaku-mk1722'!D$9/'kgaku-mk1131'!D$65</f>
        <v>336.53007352941177</v>
      </c>
      <c r="F44" s="7">
        <f>+'kgaku-mk1131'!F48*'kgaku-mk1722'!F$9/'kgaku-mk1131'!F$65</f>
        <v>19668.856024906727</v>
      </c>
      <c r="G44" s="7">
        <f>+'kgaku-mk1131'!G48*'kgaku-mk1722'!G$9/'kgaku-mk1131'!G$65</f>
        <v>19779.463286076705</v>
      </c>
      <c r="H44" s="7">
        <f>+'kgaku-mk1131'!H48*'kgaku-mk1722'!H$9/'kgaku-mk1131'!H$65</f>
        <v>63920.829532526193</v>
      </c>
      <c r="I44" s="7">
        <f>+'kgaku-mk1131'!I48*'kgaku-mk1722'!I$9/'kgaku-mk1131'!I$65</f>
        <v>117026.18923746348</v>
      </c>
      <c r="J44" s="7">
        <f>+'gaku-mk1131'!F47*'gaku-mk1722'!$F$8/'gaku-mk1131'!$F$64</f>
        <v>23906.678380422563</v>
      </c>
      <c r="K44" s="7">
        <f>+'gaku-mk1131'!G47*'gaku-mk1722'!$G$8/'gaku-mk1131'!$G$64</f>
        <v>85153.36742697403</v>
      </c>
      <c r="L44" s="7">
        <f>+'gaku-jk1131'!B47*'gaku-jk1722'!$B$8/'gaku-jk1131'!$B$64</f>
        <v>394658.30709231854</v>
      </c>
      <c r="M44" s="7">
        <f>+'kgaku-jk1131'!B48*'kgaku-jk1722'!$B$9/'kgaku-jk1131'!$B$65</f>
        <v>219428.43190117084</v>
      </c>
      <c r="N44" s="7">
        <f>+'kgaku-jk1131'!C48*'kgaku-jk1722'!C$9/'kgaku-jk1131'!C$65</f>
        <v>3375.1889647654775</v>
      </c>
      <c r="O44" s="7">
        <f>+'kgaku-jk1131'!D48*'kgaku-jk1722'!D$9/'kgaku-jk1131'!D$65</f>
        <v>356.98483741322616</v>
      </c>
      <c r="P44" s="7">
        <f>+'kgaku-jk1131'!F48*'kgaku-jk1722'!F$9/'kgaku-jk1131'!F$65</f>
        <v>5872.518827407659</v>
      </c>
      <c r="Q44" s="7">
        <f>+'kgaku-jk1131'!G48*'kgaku-jk1722'!G$9/'kgaku-jk1131'!G$65</f>
        <v>18438.572355679731</v>
      </c>
      <c r="R44" s="7">
        <f>+'kgaku-jk1131'!H48*'kgaku-jk1722'!H$9/'kgaku-jk1131'!H$65</f>
        <v>70673.797297110345</v>
      </c>
      <c r="S44" s="7">
        <f>+'kgaku-jk1131'!I48*'kgaku-jk1722'!I$9/'kgaku-jk1131'!I$65</f>
        <v>132454.72907576981</v>
      </c>
      <c r="T44" s="7">
        <f>+'gaku-jk1131'!F47*'gaku-jk1722'!$F$8/'gaku-jk1131'!$F$64</f>
        <v>25695.535718797106</v>
      </c>
      <c r="U44" s="7">
        <f>+'gaku-jk1131'!G47*'gaku-jk1722'!$G$8/'gaku-jk1131'!$G$64</f>
        <v>68691.654421546045</v>
      </c>
      <c r="V44" s="8">
        <f t="shared" si="105"/>
        <v>110.84987881068682</v>
      </c>
      <c r="W44" s="8">
        <f t="shared" si="105"/>
        <v>101.60946342073738</v>
      </c>
      <c r="X44" s="8">
        <f t="shared" si="105"/>
        <v>75.150019203702684</v>
      </c>
      <c r="Y44" s="8">
        <f t="shared" si="105"/>
        <v>94.270130901908004</v>
      </c>
      <c r="Z44" s="8">
        <f t="shared" si="105"/>
        <v>334.93048899409433</v>
      </c>
      <c r="AA44" s="8">
        <f t="shared" si="104"/>
        <v>107.27220581144358</v>
      </c>
      <c r="AB44" s="8">
        <f t="shared" si="104"/>
        <v>90.444877701710453</v>
      </c>
      <c r="AC44" s="8">
        <f t="shared" si="104"/>
        <v>88.351839193691191</v>
      </c>
      <c r="AD44" s="8">
        <f t="shared" si="104"/>
        <v>93.038256302763372</v>
      </c>
      <c r="AE44" s="8">
        <f t="shared" si="104"/>
        <v>123.96464773494311</v>
      </c>
      <c r="AF44" s="11">
        <f t="shared" ca="1" si="107"/>
        <v>100.75892857142857</v>
      </c>
      <c r="AG44" s="11">
        <f t="shared" ca="1" si="107"/>
        <v>70.042398022249685</v>
      </c>
      <c r="AH44" s="11">
        <f t="shared" ca="1" si="107"/>
        <v>93.495266868076556</v>
      </c>
      <c r="AI44" s="11">
        <f t="shared" ca="1" si="106"/>
        <v>337.34312647289863</v>
      </c>
      <c r="AJ44" s="11">
        <f t="shared" ca="1" si="106"/>
        <v>105.71100292112951</v>
      </c>
      <c r="AK44" s="11">
        <f t="shared" ca="1" si="106"/>
        <v>89.793465346534646</v>
      </c>
      <c r="AL44" s="11">
        <f t="shared" ca="1" si="106"/>
        <v>87.423755186721976</v>
      </c>
      <c r="AM44" s="11">
        <f t="shared" ca="1" si="106"/>
        <v>91.044739429695184</v>
      </c>
      <c r="AN44" s="11">
        <f t="shared" ca="1" si="106"/>
        <v>123.09070397111914</v>
      </c>
      <c r="AO44" s="9">
        <f ca="1">+OFFSET('kdef-cy1131'!B$9,ROUNDDOWN((ROW(Sheet1_OLD!AO44)-ROW(Sheet1_OLD!AO$5))/4,0),0)</f>
        <v>92.5</v>
      </c>
      <c r="AP44" s="9">
        <f ca="1">+OFFSET('kdef-cy1131'!C$9,ROUNDDOWN((ROW(Sheet1_OLD!AP44)-ROW(Sheet1_OLD!AP$5))/4,0),0)</f>
        <v>84.7</v>
      </c>
      <c r="AQ44" s="9">
        <f ca="1">+OFFSET('kdef-cy1131'!D$9,ROUNDDOWN((ROW(Sheet1_OLD!AQ44)-ROW(Sheet1_OLD!AQ$5))/4,0),0)</f>
        <v>90.4</v>
      </c>
      <c r="AR44" s="9">
        <f ca="1">+OFFSET('kdef-cy1131'!F$9,ROUNDDOWN((ROW(Sheet1_OLD!AR44)-ROW(Sheet1_OLD!AR$5))/4,0),0)</f>
        <v>139.69999999999999</v>
      </c>
      <c r="AS44" s="9">
        <f ca="1">+OFFSET('kdef-cy1131'!G$9,ROUNDDOWN((ROW(Sheet1_OLD!AS44)-ROW(Sheet1_OLD!AS$5))/4,0),0)</f>
        <v>95.4</v>
      </c>
      <c r="AT44" s="9">
        <f ca="1">+OFFSET('kdef-cy1131'!H$9,ROUNDDOWN((ROW(Sheet1_OLD!AT44)-ROW(Sheet1_OLD!AT$5))/4,0),0)</f>
        <v>93.4</v>
      </c>
      <c r="AU44" s="9">
        <f ca="1">+OFFSET('kdef-cy1131'!I$9,ROUNDDOWN((ROW(Sheet1_OLD!AU44)-ROW(Sheet1_OLD!AU$5))/4,0),0)</f>
        <v>84.7</v>
      </c>
      <c r="AV44" s="9">
        <f ca="1">+OFFSET('def-cy1131'!$F$8,ROUNDDOWN((ROW(Sheet1_OLD!AV44)-ROW(Sheet1_OLD!AV$5))/4,0),0)</f>
        <v>92.5</v>
      </c>
      <c r="AW44" s="9">
        <f ca="1">+OFFSET('def-cy1131'!$G$8,ROUNDDOWN((ROW(Sheet1_OLD!AW44)-ROW(Sheet1_OLD!AW$5))/4,0),0)</f>
        <v>108.5</v>
      </c>
      <c r="AX44" s="9">
        <f t="shared" ca="1" si="94"/>
        <v>98.798214285714295</v>
      </c>
      <c r="AY44" s="9">
        <f t="shared" ca="1" si="94"/>
        <v>61.442150803461061</v>
      </c>
      <c r="AZ44" s="9">
        <f t="shared" ca="1" si="94"/>
        <v>91.323363544813702</v>
      </c>
      <c r="BA44" s="9">
        <f t="shared" ca="1" si="94"/>
        <v>353.28059701492538</v>
      </c>
      <c r="BB44" s="9">
        <f t="shared" ca="1" si="94"/>
        <v>102.71918208373904</v>
      </c>
      <c r="BC44" s="9">
        <f t="shared" ca="1" si="94"/>
        <v>88.255247524752463</v>
      </c>
      <c r="BD44" s="9">
        <f t="shared" ca="1" si="94"/>
        <v>84.843360995850617</v>
      </c>
      <c r="BE44" s="9">
        <f t="shared" ca="1" si="94"/>
        <v>86.123402163225165</v>
      </c>
      <c r="BF44" s="9">
        <f t="shared" ca="1" si="94"/>
        <v>121.95622743682311</v>
      </c>
      <c r="BG44">
        <f t="shared" ca="1" si="62"/>
        <v>5.057830485852024E-5</v>
      </c>
      <c r="BH44">
        <f t="shared" ca="1" si="63"/>
        <v>-1.1480738608890365E-5</v>
      </c>
      <c r="BI44">
        <f t="shared" ca="1" si="113"/>
        <v>3.1634256311084911E-3</v>
      </c>
      <c r="BJ44">
        <f t="shared" ca="1" si="113"/>
        <v>5.6106181128087297E-3</v>
      </c>
      <c r="BK44">
        <f t="shared" ca="1" si="113"/>
        <v>1.6692659960686317E-2</v>
      </c>
      <c r="BL44" s="13">
        <f t="shared" ca="1" si="65"/>
        <v>2.5505801270853168E-2</v>
      </c>
      <c r="BM44">
        <f t="shared" ca="1" si="66"/>
        <v>2.2892291473598551E-2</v>
      </c>
      <c r="BN44">
        <f t="shared" ca="1" si="22"/>
        <v>4.9193945911387002E-3</v>
      </c>
      <c r="BO44" s="13">
        <f t="shared" ca="1" si="23"/>
        <v>2.7811686064737252E-2</v>
      </c>
      <c r="BP44">
        <f t="shared" ca="1" si="67"/>
        <v>3.2608800332147705E-2</v>
      </c>
      <c r="BQ44">
        <f t="shared" ca="1" si="68"/>
        <v>7.8581530916804372E-3</v>
      </c>
      <c r="BR44">
        <f t="shared" ca="1" si="69"/>
        <v>1.6886625727326485E-3</v>
      </c>
      <c r="BS44" s="13">
        <f t="shared" ca="1" si="70"/>
        <v>4.2155615996560786E-2</v>
      </c>
      <c r="BT44" s="5">
        <f t="shared" si="24"/>
        <v>68691.654421546045</v>
      </c>
      <c r="BU44" s="5">
        <f t="shared" ca="1" si="25"/>
        <v>226186.06824773672</v>
      </c>
      <c r="BV44" s="5">
        <f t="shared" ca="1" si="26"/>
        <v>30311.064581680166</v>
      </c>
      <c r="BW44" s="5">
        <f t="shared" ca="1" si="71"/>
        <v>96499.880749286429</v>
      </c>
      <c r="BX44" s="5">
        <f t="shared" si="27"/>
        <v>85153.36742697403</v>
      </c>
      <c r="BY44" s="5">
        <f t="shared" si="28"/>
        <v>202926.40713771951</v>
      </c>
      <c r="BZ44" s="5">
        <f t="shared" si="29"/>
        <v>43575.534405329294</v>
      </c>
      <c r="CA44" s="5">
        <f t="shared" si="30"/>
        <v>128728.90183230332</v>
      </c>
      <c r="CB44" s="9">
        <f t="shared" si="97"/>
        <v>123.96464773494311</v>
      </c>
      <c r="CC44" s="9">
        <f t="shared" ca="1" si="97"/>
        <v>89.71658100332624</v>
      </c>
      <c r="CD44" s="9">
        <f t="shared" ca="1" si="97"/>
        <v>143.76114797256611</v>
      </c>
      <c r="CE44" s="9">
        <f t="shared" ca="1" si="97"/>
        <v>133.39799058068289</v>
      </c>
      <c r="CF44" s="5"/>
      <c r="CG44" s="5">
        <f t="shared" si="111"/>
        <v>90.368453034840726</v>
      </c>
      <c r="CH44" s="5">
        <f t="shared" ca="1" si="72"/>
        <v>89.71658100332624</v>
      </c>
      <c r="CI44" s="5">
        <f t="shared" si="32"/>
        <v>138.03680661267771</v>
      </c>
      <c r="CJ44" s="5">
        <f t="shared" ca="1" si="73"/>
        <v>143.76114797256611</v>
      </c>
      <c r="CK44" s="5">
        <f t="shared" si="74"/>
        <v>128.39544734137399</v>
      </c>
      <c r="CL44" s="5">
        <f t="shared" ca="1" si="75"/>
        <v>133.39799058068289</v>
      </c>
      <c r="CM44" s="5"/>
      <c r="CN44" s="1" t="e">
        <f t="shared" si="4"/>
        <v>#DIV/0!</v>
      </c>
      <c r="CO44" s="1" t="e">
        <f t="shared" si="108"/>
        <v>#DIV/0!</v>
      </c>
      <c r="CP44" s="1" t="e">
        <f t="shared" ca="1" si="108"/>
        <v>#DIV/0!</v>
      </c>
      <c r="CQ44" s="1" t="e">
        <f t="shared" ca="1" si="108"/>
        <v>#DIV/0!</v>
      </c>
      <c r="CR44" s="1" t="e">
        <f t="shared" ca="1" si="108"/>
        <v>#DIV/0!</v>
      </c>
      <c r="CS44" s="83" t="e">
        <f t="shared" si="76"/>
        <v>#DIV/0!</v>
      </c>
      <c r="CT44" s="83" t="e">
        <f t="shared" si="76"/>
        <v>#DIV/0!</v>
      </c>
      <c r="CU44" s="83" t="e">
        <f t="shared" ca="1" si="33"/>
        <v>#DIV/0!</v>
      </c>
      <c r="CV44" s="83" t="e">
        <f t="shared" ca="1" si="33"/>
        <v>#DIV/0!</v>
      </c>
      <c r="CW44" s="83" t="e">
        <f t="shared" ca="1" si="33"/>
        <v>#DIV/0!</v>
      </c>
      <c r="CX44" s="83">
        <f t="shared" si="77"/>
        <v>5.6244922636023136E-3</v>
      </c>
      <c r="CY44" s="83">
        <f t="shared" si="100"/>
        <v>4.5631085115701887E-3</v>
      </c>
      <c r="CZ44" s="83">
        <f t="shared" ca="1" si="100"/>
        <v>6.0912747241954552E-3</v>
      </c>
      <c r="DA44" s="83">
        <f t="shared" ca="1" si="100"/>
        <v>4.4701029817290497E-3</v>
      </c>
      <c r="DB44" s="83">
        <f t="shared" ca="1" si="100"/>
        <v>4.5319341218994728E-3</v>
      </c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Y44" s="5"/>
      <c r="EF44" s="90">
        <f t="shared" si="8"/>
        <v>85153.36742697403</v>
      </c>
      <c r="EG44" s="1">
        <f>+'gaku-mk1131'!G47</f>
        <v>83140.399999999994</v>
      </c>
      <c r="EH44" s="5">
        <f t="shared" ca="1" si="38"/>
        <v>15958.517638890306</v>
      </c>
      <c r="EI44" s="7">
        <f ca="1">+EI43+$EH43</f>
        <v>451503.00559445942</v>
      </c>
      <c r="EJ44" s="7">
        <f ca="1">+EJ43+$EH43</f>
        <v>451503.00559445942</v>
      </c>
      <c r="EK44" s="7">
        <f ca="1">+EK43+EH43-(EJ45-EI45)/4</f>
        <v>438140.01876082807</v>
      </c>
      <c r="EL44" s="5">
        <f t="shared" ca="1" si="39"/>
        <v>6174</v>
      </c>
      <c r="EM44" s="92">
        <f t="shared" ca="1" si="40"/>
        <v>120.12708757637475</v>
      </c>
      <c r="EN44">
        <f t="shared" ca="1" si="9"/>
        <v>0.64314330007245135</v>
      </c>
      <c r="EO44">
        <f t="shared" ca="1" si="41"/>
        <v>2.0961462833867319E-2</v>
      </c>
      <c r="EQ44" s="6">
        <f>+call!C82</f>
        <v>6.2028033333333301</v>
      </c>
      <c r="ES44" s="7" t="e">
        <f>+fof!#REF!*fof!$B$138/fof!#REF!/10</f>
        <v>#REF!</v>
      </c>
      <c r="ET44" s="7" t="e">
        <f>+fof!#REF!*fof!$C$138/fof!#REF!/10</f>
        <v>#REF!</v>
      </c>
      <c r="EU44" s="7">
        <f ca="1">+AVERAGE(OFFSET(jikasougaku!$BF$287,(ROW(Sheet1_OLD!EU44)-ROW(Sheet1_OLD!$EU$5))*3,0):OFFSET(jikasougaku!$BF$287,(ROW(Sheet1_OLD!EU44)-ROW(Sheet1_OLD!$EU$5))*3+2,0))/1000</f>
        <v>168367.484</v>
      </c>
      <c r="EV44" s="7">
        <f ca="1">+AVERAGE(OFFSET(jikasougaku!$BR$287,(ROW(Sheet1_OLD!EV44)-ROW(Sheet1_OLD!$EV$5))*3,0):OFFSET(jikasougaku!$BR$287,(ROW(Sheet1_OLD!EV44)-ROW(Sheet1_OLD!$EV$5))*3+2,0))/1000</f>
        <v>571956.78666666662</v>
      </c>
      <c r="EW44" s="7" t="e">
        <f ca="1">+AVERAGE(OFFSET(jikasougaku!$BH$287,(ROW(Sheet1_OLD!EW44)-ROW(Sheet1_OLD!EW$5))*3,0):OFFSET(jikasougaku!$BH$287,(ROW(Sheet1_OLD!EW44)-ROW(Sheet1_OLD!EW$5))*3+2,0))/1000</f>
        <v>#DIV/0!</v>
      </c>
      <c r="EX44" s="7" t="e">
        <f ca="1">+AVERAGE(OFFSET(jikasougaku!$BJ$287,(ROW(Sheet1_OLD!EX44)-ROW(Sheet1_OLD!EX$5))*3,0):OFFSET(jikasougaku!$BJ$287,(ROW(Sheet1_OLD!EX44)-ROW(Sheet1_OLD!EX$5))*3+2,0))/1000</f>
        <v>#DIV/0!</v>
      </c>
      <c r="EY44" s="7" t="e">
        <f ca="1">+AVERAGE(OFFSET(jikasougaku!$BL$287,(ROW(Sheet1_OLD!EY44)-ROW(Sheet1_OLD!EY$5))*3,0):OFFSET(jikasougaku!$BL$287,(ROW(Sheet1_OLD!EY44)-ROW(Sheet1_OLD!EY$5))*3+2,0))/1000</f>
        <v>#DIV/0!</v>
      </c>
      <c r="EZ44" s="4">
        <f t="shared" ca="1" si="10"/>
        <v>138716.35345787709</v>
      </c>
      <c r="FA44" s="64">
        <f t="shared" ca="1" si="42"/>
        <v>403589.30266666663</v>
      </c>
      <c r="FB44" s="7" t="e">
        <f t="shared" ca="1" si="11"/>
        <v>#REF!</v>
      </c>
      <c r="FC44" s="7" t="e">
        <f t="shared" ca="1" si="12"/>
        <v>#REF!</v>
      </c>
      <c r="FD44" s="1" t="e">
        <f t="shared" ca="1" si="110"/>
        <v>#REF!</v>
      </c>
      <c r="FE44" s="1" t="e">
        <f t="shared" ca="1" si="110"/>
        <v>#REF!</v>
      </c>
      <c r="FF44" t="e">
        <f t="shared" ca="1" si="43"/>
        <v>#REF!</v>
      </c>
      <c r="FG44" t="e">
        <f t="shared" ca="1" si="43"/>
        <v>#REF!</v>
      </c>
      <c r="FH44" s="83" t="e">
        <f t="shared" ca="1" si="80"/>
        <v>#REF!</v>
      </c>
      <c r="FI44" s="83" t="e">
        <f t="shared" ca="1" si="80"/>
        <v>#REF!</v>
      </c>
      <c r="FK44" s="7">
        <f>+kshotoku1631!$E48*kshotoku1722!$E$9/kshotoku1631!$E$65</f>
        <v>210540.8845150042</v>
      </c>
      <c r="FL44" s="72">
        <f t="shared" ca="1" si="44"/>
        <v>0.28387612612221347</v>
      </c>
      <c r="FM44">
        <f t="shared" ca="1" si="81"/>
        <v>1.8180030626850117E-2</v>
      </c>
      <c r="FO44" s="73">
        <f ca="1">+FP44*$FO$45/$FP$45</f>
        <v>120.12708757637475</v>
      </c>
      <c r="FP44" s="72">
        <f ca="1">+AVERAGE(OFFSET(Maikin30!$F$20,ROUNDDOWN((ROW(FP44)-ROW(FP$5))/4,0),MOD(ROW(FP44)-ROW(FP$5),4)*3):OFFSET(Maikin30!$F$20,ROUNDDOWN((ROW(FP44)-ROW(FP$5))/4,0),MOD(ROW(FP44)-ROW(FP$5),4)*3+2))</f>
        <v>115.2</v>
      </c>
      <c r="FQ44" s="5">
        <f ca="1">+AVERAGE(OFFSET(Rocho!$J$66,(ROW(FQ44)-ROW($FQ$5))*3,0):OFFSET(Rocho!$J$66,(ROW(FQ44)-ROW($FQ$5))*3+2,0))</f>
        <v>6174</v>
      </c>
      <c r="FR44" s="72" t="e">
        <f t="shared" ca="1" si="45"/>
        <v>#DIV/0!</v>
      </c>
      <c r="FS44" t="e">
        <f t="shared" ca="1" si="82"/>
        <v>#DIV/0!</v>
      </c>
      <c r="FT44" s="72"/>
      <c r="FU44" s="87" t="s">
        <v>263</v>
      </c>
      <c r="FV44" s="78">
        <f ca="1">+AVERAGE(OFFSET(Rocho!$E$6,(ROW(FV44)-ROW($FV$5))*3,0):OFFSET(Rocho!$E$6,(ROW(FV44)-ROW($FV$5))*3+2,0))/10000</f>
        <v>9389.3333333333321</v>
      </c>
      <c r="FW44" s="82">
        <f>+Rocho!AA45</f>
        <v>0</v>
      </c>
      <c r="FX44" t="e">
        <f t="shared" si="83"/>
        <v>#DIV/0!</v>
      </c>
      <c r="FZ44" s="94">
        <f t="shared" si="15"/>
        <v>233931.15550785334</v>
      </c>
      <c r="GA44" s="5">
        <f t="shared" si="46"/>
        <v>85153.36742697403</v>
      </c>
      <c r="GB44" s="7">
        <f>+('gaku-mk1131'!C47-'gaku-mk1131'!D47)*('gaku-mk1722'!$C$8-'gaku-mk1722'!$D$8)/('gaku-mk1131'!$C$64-'gaku-mk1131'!$D$64)</f>
        <v>3335.8213718197753</v>
      </c>
      <c r="GC44" s="5">
        <f t="shared" si="47"/>
        <v>19668.856024906727</v>
      </c>
      <c r="GD44" s="5">
        <f t="shared" si="48"/>
        <v>23906.678380422563</v>
      </c>
      <c r="GE44" s="90">
        <f>+'gaku-mk1131'!H47+('gaku-mk1722'!$H$8-'gaku-mk1131'!$H$64)</f>
        <v>7009.5</v>
      </c>
      <c r="GF44" s="7">
        <f>+'gaku-mk1131'!W47*'gaku-mk1722'!$W$8/'gaku-mk1131'!$W$64</f>
        <v>89772.637004963894</v>
      </c>
      <c r="GG44" s="7">
        <f>+'gaku-mk1131'!M47*'gaku-mk1722'!$M$8/'gaku-mk1131'!$M$64</f>
        <v>44482.251934065825</v>
      </c>
      <c r="GH44" s="7">
        <f>+'gaku-mk1131'!N47*'gaku-mk1722'!$N$8/'gaku-mk1131'!$N$64</f>
        <v>39397.956635299459</v>
      </c>
      <c r="GI44" s="5">
        <f t="shared" si="49"/>
        <v>68691.654421546045</v>
      </c>
      <c r="GJ44" s="7">
        <f>+('gaku-jk1131'!C47-'gaku-jk1131'!D47)*('gaku-jk1722'!$C$8-'gaku-jk1722'!$D$8)/('gaku-jk1131'!$C$64-'gaku-jk1131'!$D$64)</f>
        <v>3235.2683621910846</v>
      </c>
      <c r="GK44" s="5">
        <f t="shared" si="50"/>
        <v>5872.518827407659</v>
      </c>
      <c r="GL44" s="5">
        <f t="shared" si="51"/>
        <v>25695.535718797106</v>
      </c>
      <c r="GM44" s="90">
        <f>+'gaku-jk1131'!H47+('gaku-jk1722'!$H$8-'gaku-jk1131'!$H$64)</f>
        <v>6189.9</v>
      </c>
      <c r="GN44" s="7">
        <f>+'gaku-jk1131'!Z47*'gaku-jk1722'!$Z$8/'gaku-jk1131'!$Z$64</f>
        <v>91316.122494737443</v>
      </c>
      <c r="GO44" s="7">
        <f>+'gaku-jk1131'!M47*'gaku-jk1722'!$M$8/'gaku-jk1131'!$M$64</f>
        <v>28578.146753506258</v>
      </c>
      <c r="GP44" s="7">
        <f>+'gaku-jk1131'!N47*'gaku-jk1722'!$N$8/'gaku-jk1131'!$N$64</f>
        <v>41052.393633096508</v>
      </c>
      <c r="GQ44" s="9">
        <f t="shared" ca="1" si="16"/>
        <v>123.09070397111914</v>
      </c>
      <c r="GR44" s="7">
        <f t="shared" ca="1" si="17"/>
        <v>100.75892857142857</v>
      </c>
      <c r="GS44" s="9">
        <f t="shared" ca="1" si="18"/>
        <v>337.34312647289863</v>
      </c>
      <c r="GT44" s="9">
        <f t="shared" ca="1" si="19"/>
        <v>91.044739429695184</v>
      </c>
      <c r="GU44" s="7">
        <f t="shared" ca="1" si="20"/>
        <v>123.73002544529263</v>
      </c>
      <c r="GV44" s="7">
        <f t="shared" ca="1" si="20"/>
        <v>97.207632093933469</v>
      </c>
      <c r="GW44" s="7">
        <f t="shared" ca="1" si="20"/>
        <v>153.80419325432996</v>
      </c>
      <c r="GX44" s="7">
        <f t="shared" ca="1" si="20"/>
        <v>94.989024390243898</v>
      </c>
      <c r="GZ44">
        <f ca="1">+OFFSET('def-cy1131'!$C$8,ROUNDDOWN((ROW(Sheet1_OLD!HC44)-ROW(Sheet1_OLD!HC$5))/4,0),0)</f>
        <v>92.5</v>
      </c>
      <c r="HC44">
        <f ca="1">+OFFSET('def-cy1131'!$H$8,ROUNDDOWN((ROW(Sheet1_OLD!HC44)-ROW(Sheet1_OLD!HC$5))/4,0),0)</f>
        <v>129.9</v>
      </c>
      <c r="HD44">
        <f ca="1">+OFFSET('def-cy1131'!$W$8,ROUNDDOWN((ROW(Sheet1_OLD!HC44)-ROW(Sheet1_OLD!HC$5))/4,0),0)</f>
        <v>93.9</v>
      </c>
      <c r="HE44">
        <f ca="1">+OFFSET('def-cy1131'!$M$8,ROUNDDOWN((ROW(Sheet1_OLD!HC44)-ROW(Sheet1_OLD!HC$5))/4,0),0)</f>
        <v>128.6</v>
      </c>
      <c r="HF44">
        <f ca="1">+OFFSET('def-cy1131'!$N$8,ROUNDDOWN((ROW(Sheet1_OLD!HC44)-ROW(Sheet1_OLD!HC$5))/4,0),0)</f>
        <v>116.4</v>
      </c>
      <c r="HG44" s="9">
        <f t="shared" ca="1" si="96"/>
        <v>121.95622743682311</v>
      </c>
      <c r="HH44" s="9">
        <f t="shared" ca="1" si="96"/>
        <v>98.798214285714295</v>
      </c>
      <c r="HI44" s="9">
        <f t="shared" ca="1" si="96"/>
        <v>353.28059701492538</v>
      </c>
      <c r="HJ44" s="9">
        <f t="shared" ca="1" si="96"/>
        <v>86.123402163225165</v>
      </c>
      <c r="HK44" s="9">
        <f t="shared" ca="1" si="96"/>
        <v>124.96827820186597</v>
      </c>
      <c r="HL44" s="9">
        <f t="shared" ca="1" si="96"/>
        <v>93.68786692759295</v>
      </c>
      <c r="HM44" s="9">
        <f t="shared" ca="1" si="96"/>
        <v>149.1398359161349</v>
      </c>
      <c r="HN44" s="9">
        <f t="shared" ca="1" si="96"/>
        <v>90.82713414634145</v>
      </c>
      <c r="HO44">
        <f t="shared" ca="1" si="112"/>
        <v>1.7940135593354962E-2</v>
      </c>
      <c r="HP44">
        <f t="shared" ca="1" si="112"/>
        <v>1.4511591045690341E-4</v>
      </c>
      <c r="HQ44">
        <f t="shared" ca="1" si="112"/>
        <v>4.3232603021922788E-3</v>
      </c>
      <c r="HR44">
        <f t="shared" ca="1" si="112"/>
        <v>9.29038640418209E-4</v>
      </c>
      <c r="HS44">
        <f t="shared" ca="1" si="112"/>
        <v>1.058784536151809E-2</v>
      </c>
      <c r="HT44">
        <f t="shared" ca="1" si="112"/>
        <v>4.9415817712312824E-3</v>
      </c>
      <c r="HU44">
        <f t="shared" ca="1" si="112"/>
        <v>-3.6496677947424718E-5</v>
      </c>
      <c r="HV44">
        <f t="shared" ca="1" si="53"/>
        <v>-4.5348493488217793E-3</v>
      </c>
      <c r="HW44">
        <f t="shared" ca="1" si="84"/>
        <v>3.429563155240252E-2</v>
      </c>
      <c r="HX44" s="5">
        <f t="shared" ca="1" si="85"/>
        <v>187156.12943749622</v>
      </c>
      <c r="HY44" s="1" t="e">
        <f t="shared" ca="1" si="54"/>
        <v>#DIV/0!</v>
      </c>
      <c r="HZ44" t="e">
        <f t="shared" ca="1" si="86"/>
        <v>#DIV/0!</v>
      </c>
      <c r="IA44" s="5">
        <f t="shared" si="55"/>
        <v>233931.15550785334</v>
      </c>
      <c r="IB44">
        <f t="shared" ca="1" si="56"/>
        <v>124.99251625417824</v>
      </c>
      <c r="ID44" s="112">
        <v>116.62673652762545</v>
      </c>
      <c r="IE44" s="112">
        <v>120.55554563856555</v>
      </c>
      <c r="IF44">
        <f t="shared" si="57"/>
        <v>108.88450817127064</v>
      </c>
      <c r="IG44">
        <f t="shared" si="87"/>
        <v>1.6826336291086496E-2</v>
      </c>
      <c r="IH44" s="112">
        <v>0.52185076943772879</v>
      </c>
      <c r="II44">
        <f t="shared" si="88"/>
        <v>2.4334672521929349E-2</v>
      </c>
      <c r="IK44">
        <f>+util!B42</f>
        <v>122.23333333333299</v>
      </c>
      <c r="IL44">
        <f t="shared" si="89"/>
        <v>-4.3537483737448633E-3</v>
      </c>
      <c r="IM44">
        <f t="shared" si="90"/>
        <v>-2.6122490242469179E-3</v>
      </c>
      <c r="IO44" s="5">
        <f t="shared" si="58"/>
        <v>105202.25367555002</v>
      </c>
      <c r="IP44" s="1">
        <f t="shared" si="59"/>
        <v>2.4142504529487483</v>
      </c>
      <c r="IQ44" s="5">
        <f t="shared" ca="1" si="60"/>
        <v>84166.842006457591</v>
      </c>
      <c r="IR44" s="1" t="e">
        <f t="shared" ca="1" si="61"/>
        <v>#DIV/0!</v>
      </c>
      <c r="IS44" t="e">
        <f t="shared" ca="1" si="91"/>
        <v>#DIV/0!</v>
      </c>
    </row>
    <row r="45" spans="1:253" x14ac:dyDescent="0.15">
      <c r="A45" t="s">
        <v>284</v>
      </c>
      <c r="B45" s="7">
        <f>+'gaku-mk1131'!B48*'gaku-mk1722'!$B$8/'gaku-mk1131'!$B$64</f>
        <v>437368.12791276956</v>
      </c>
      <c r="C45" s="7">
        <f>+'kgaku-mk1131'!B49*'kgaku-mk1722'!B$9/'kgaku-mk1131'!B$65</f>
        <v>223458.2542171852</v>
      </c>
      <c r="D45" s="7">
        <f>+'kgaku-mk1131'!C49*'kgaku-mk1722'!C$9/'kgaku-mk1131'!C$65</f>
        <v>2754.3905328908841</v>
      </c>
      <c r="E45" s="7">
        <f>+'kgaku-mk1131'!D49*'kgaku-mk1722'!D$9/'kgaku-mk1131'!D$65</f>
        <v>431.22253676470581</v>
      </c>
      <c r="F45" s="7">
        <f>+'kgaku-mk1131'!F49*'kgaku-mk1722'!F$9/'kgaku-mk1131'!F$65</f>
        <v>19864.775623725687</v>
      </c>
      <c r="G45" s="7">
        <f>+'kgaku-mk1131'!G49*'kgaku-mk1722'!G$9/'kgaku-mk1131'!G$65</f>
        <v>20979.17492215092</v>
      </c>
      <c r="H45" s="7">
        <f>+'kgaku-mk1131'!H49*'kgaku-mk1722'!H$9/'kgaku-mk1131'!H$65</f>
        <v>63935.857041530231</v>
      </c>
      <c r="I45" s="7">
        <f>+'kgaku-mk1131'!I49*'kgaku-mk1722'!I$9/'kgaku-mk1131'!I$65</f>
        <v>115487.47593835411</v>
      </c>
      <c r="J45" s="7">
        <f>+'gaku-mk1131'!F48*'gaku-mk1722'!$F$8/'gaku-mk1131'!$F$64</f>
        <v>24202.472439988098</v>
      </c>
      <c r="K45" s="7">
        <f>+'gaku-mk1131'!G48*'gaku-mk1722'!$G$8/'gaku-mk1131'!$G$64</f>
        <v>86047.094524952598</v>
      </c>
      <c r="L45" s="7">
        <f>+'gaku-jk1131'!B48*'gaku-jk1722'!$B$8/'gaku-jk1131'!$B$64</f>
        <v>392780.66488643619</v>
      </c>
      <c r="M45" s="7">
        <f>+'kgaku-jk1131'!B49*'kgaku-jk1722'!$B$9/'kgaku-jk1131'!$B$65</f>
        <v>218623.52091168784</v>
      </c>
      <c r="N45" s="7">
        <f>+'kgaku-jk1131'!C49*'kgaku-jk1722'!C$9/'kgaku-jk1131'!C$65</f>
        <v>3500.2005386169089</v>
      </c>
      <c r="O45" s="7">
        <f>+'kgaku-jk1131'!D49*'kgaku-jk1722'!D$9/'kgaku-jk1131'!D$65</f>
        <v>452.24468396054073</v>
      </c>
      <c r="P45" s="7">
        <f>+'kgaku-jk1131'!F49*'kgaku-jk1722'!F$9/'kgaku-jk1131'!F$65</f>
        <v>5946.2935210680471</v>
      </c>
      <c r="Q45" s="7">
        <f>+'kgaku-jk1131'!G49*'kgaku-jk1722'!G$9/'kgaku-jk1131'!G$65</f>
        <v>19481.105471890805</v>
      </c>
      <c r="R45" s="7">
        <f>+'kgaku-jk1131'!H49*'kgaku-jk1722'!H$9/'kgaku-jk1131'!H$65</f>
        <v>70148.716556980391</v>
      </c>
      <c r="S45" s="7">
        <f>+'kgaku-jk1131'!I49*'kgaku-jk1722'!I$9/'kgaku-jk1131'!I$65</f>
        <v>129970.83657276482</v>
      </c>
      <c r="T45" s="7">
        <f>+'gaku-jk1131'!F48*'gaku-jk1722'!$F$8/'gaku-jk1131'!$F$64</f>
        <v>25965.095643679419</v>
      </c>
      <c r="U45" s="7">
        <f>+'gaku-jk1131'!G48*'gaku-jk1722'!$G$8/'gaku-jk1131'!$G$64</f>
        <v>68953.420531084004</v>
      </c>
      <c r="V45" s="8">
        <f t="shared" si="105"/>
        <v>111.35174590104246</v>
      </c>
      <c r="W45" s="8">
        <f t="shared" si="105"/>
        <v>102.2114424309589</v>
      </c>
      <c r="X45" s="8">
        <f t="shared" si="105"/>
        <v>78.692363551811553</v>
      </c>
      <c r="Y45" s="8">
        <f t="shared" si="105"/>
        <v>95.351598826605738</v>
      </c>
      <c r="Z45" s="8">
        <f t="shared" si="105"/>
        <v>334.06987988977818</v>
      </c>
      <c r="AA45" s="8">
        <f t="shared" si="104"/>
        <v>107.68985852687709</v>
      </c>
      <c r="AB45" s="8">
        <f t="shared" si="104"/>
        <v>91.143302657000746</v>
      </c>
      <c r="AC45" s="8">
        <f t="shared" si="104"/>
        <v>88.856453481160656</v>
      </c>
      <c r="AD45" s="8">
        <f t="shared" si="104"/>
        <v>93.211566682133949</v>
      </c>
      <c r="AE45" s="8">
        <f t="shared" si="104"/>
        <v>124.79017554489964</v>
      </c>
      <c r="AF45" s="11">
        <f t="shared" ca="1" si="107"/>
        <v>103.3732142857143</v>
      </c>
      <c r="AG45" s="11">
        <f t="shared" ca="1" si="107"/>
        <v>78.311866501854141</v>
      </c>
      <c r="AH45" s="11">
        <f t="shared" ca="1" si="107"/>
        <v>96.184290030211486</v>
      </c>
      <c r="AI45" s="11">
        <f t="shared" ca="1" si="106"/>
        <v>331.06472898664566</v>
      </c>
      <c r="AJ45" s="11">
        <f t="shared" ca="1" si="106"/>
        <v>108.81363193768257</v>
      </c>
      <c r="AK45" s="11">
        <f t="shared" ca="1" si="106"/>
        <v>92.389207920792074</v>
      </c>
      <c r="AL45" s="11">
        <f t="shared" ca="1" si="106"/>
        <v>90.00414937759335</v>
      </c>
      <c r="AM45" s="11">
        <f t="shared" ca="1" si="106"/>
        <v>94.391248770894791</v>
      </c>
      <c r="AN45" s="11">
        <f t="shared" ca="1" si="106"/>
        <v>126.04034296028881</v>
      </c>
      <c r="AO45" s="9">
        <f ca="1">+OFFSET('kdef-cy1131'!B$9,ROUNDDOWN((ROW(Sheet1_OLD!AO45)-ROW(Sheet1_OLD!AO$5))/4,0),0)</f>
        <v>94.9</v>
      </c>
      <c r="AP45" s="9">
        <f ca="1">+OFFSET('kdef-cy1131'!C$9,ROUNDDOWN((ROW(Sheet1_OLD!AP45)-ROW(Sheet1_OLD!AP$5))/4,0),0)</f>
        <v>94.7</v>
      </c>
      <c r="AQ45" s="9">
        <f ca="1">+OFFSET('kdef-cy1131'!D$9,ROUNDDOWN((ROW(Sheet1_OLD!AQ45)-ROW(Sheet1_OLD!AQ$5))/4,0),0)</f>
        <v>93</v>
      </c>
      <c r="AR45" s="9">
        <f ca="1">+OFFSET('kdef-cy1131'!F$9,ROUNDDOWN((ROW(Sheet1_OLD!AR45)-ROW(Sheet1_OLD!AR$5))/4,0),0)</f>
        <v>137.1</v>
      </c>
      <c r="AS45" s="9">
        <f ca="1">+OFFSET('kdef-cy1131'!G$9,ROUNDDOWN((ROW(Sheet1_OLD!AS45)-ROW(Sheet1_OLD!AS$5))/4,0),0)</f>
        <v>98.2</v>
      </c>
      <c r="AT45" s="9">
        <f ca="1">+OFFSET('kdef-cy1131'!H$9,ROUNDDOWN((ROW(Sheet1_OLD!AT45)-ROW(Sheet1_OLD!AT$5))/4,0),0)</f>
        <v>96.1</v>
      </c>
      <c r="AU45" s="9">
        <f ca="1">+OFFSET('kdef-cy1131'!I$9,ROUNDDOWN((ROW(Sheet1_OLD!AU45)-ROW(Sheet1_OLD!AU$5))/4,0),0)</f>
        <v>87.2</v>
      </c>
      <c r="AV45" s="9">
        <f ca="1">+OFFSET('def-cy1131'!$F$8,ROUNDDOWN((ROW(Sheet1_OLD!AV45)-ROW(Sheet1_OLD!AV$5))/4,0),0)</f>
        <v>95.9</v>
      </c>
      <c r="AW45" s="9">
        <f ca="1">+OFFSET('def-cy1131'!$G$8,ROUNDDOWN((ROW(Sheet1_OLD!AW45)-ROW(Sheet1_OLD!AW$5))/4,0),0)</f>
        <v>111.1</v>
      </c>
      <c r="AX45" s="9">
        <f t="shared" ca="1" si="94"/>
        <v>100.75892857142857</v>
      </c>
      <c r="AY45" s="9">
        <f t="shared" ca="1" si="94"/>
        <v>70.042398022249685</v>
      </c>
      <c r="AZ45" s="9">
        <f t="shared" ca="1" si="94"/>
        <v>93.495266868076556</v>
      </c>
      <c r="BA45" s="9">
        <f t="shared" ca="1" si="94"/>
        <v>337.34312647289863</v>
      </c>
      <c r="BB45" s="9">
        <f t="shared" ca="1" si="94"/>
        <v>105.71100292112951</v>
      </c>
      <c r="BC45" s="9">
        <f t="shared" ca="1" si="94"/>
        <v>89.793465346534646</v>
      </c>
      <c r="BD45" s="9">
        <f t="shared" ca="1" si="94"/>
        <v>87.423755186721976</v>
      </c>
      <c r="BE45" s="9">
        <f t="shared" ca="1" si="94"/>
        <v>91.044739429695184</v>
      </c>
      <c r="BF45" s="9">
        <f t="shared" ca="1" si="94"/>
        <v>123.09070397111914</v>
      </c>
      <c r="BG45">
        <f t="shared" ca="1" si="62"/>
        <v>4.3610634373460774E-4</v>
      </c>
      <c r="BH45">
        <f t="shared" ca="1" si="63"/>
        <v>-4.4358890791862859E-4</v>
      </c>
      <c r="BI45">
        <f t="shared" ca="1" si="113"/>
        <v>5.4889746775534575E-3</v>
      </c>
      <c r="BJ45">
        <f t="shared" ca="1" si="113"/>
        <v>-2.3482914446494793E-3</v>
      </c>
      <c r="BK45">
        <f t="shared" ca="1" si="113"/>
        <v>-1.0815420980708864E-2</v>
      </c>
      <c r="BL45" s="13">
        <f t="shared" ca="1" si="65"/>
        <v>-7.682220311988907E-3</v>
      </c>
      <c r="BM45">
        <f t="shared" ca="1" si="66"/>
        <v>5.7603059491627461E-3</v>
      </c>
      <c r="BN45">
        <f t="shared" ca="1" si="22"/>
        <v>5.6803677672480389E-3</v>
      </c>
      <c r="BO45" s="13">
        <f t="shared" ca="1" si="23"/>
        <v>1.1440673716410785E-2</v>
      </c>
      <c r="BP45">
        <f t="shared" ca="1" si="67"/>
        <v>2.5220316052049366E-3</v>
      </c>
      <c r="BQ45">
        <f t="shared" ca="1" si="68"/>
        <v>1.9480097725317006E-3</v>
      </c>
      <c r="BR45">
        <f t="shared" ca="1" si="69"/>
        <v>1.9209764237924901E-3</v>
      </c>
      <c r="BS45" s="13">
        <f t="shared" ca="1" si="70"/>
        <v>6.3910178015291275E-3</v>
      </c>
      <c r="BT45" s="5">
        <f t="shared" si="24"/>
        <v>68953.420531084004</v>
      </c>
      <c r="BU45" s="5">
        <f t="shared" ca="1" si="25"/>
        <v>224448.45703995504</v>
      </c>
      <c r="BV45" s="5">
        <f t="shared" ca="1" si="26"/>
        <v>30657.843581556222</v>
      </c>
      <c r="BW45" s="5">
        <f t="shared" ca="1" si="71"/>
        <v>97116.613205000554</v>
      </c>
      <c r="BX45" s="5">
        <f t="shared" si="27"/>
        <v>86047.094524952598</v>
      </c>
      <c r="BY45" s="5">
        <f t="shared" si="28"/>
        <v>202725.67589816143</v>
      </c>
      <c r="BZ45" s="5">
        <f t="shared" si="29"/>
        <v>44067.248063713785</v>
      </c>
      <c r="CA45" s="5">
        <f t="shared" si="30"/>
        <v>130114.34258866639</v>
      </c>
      <c r="CB45" s="9">
        <f t="shared" si="97"/>
        <v>124.79017554489964</v>
      </c>
      <c r="CC45" s="9">
        <f t="shared" ca="1" si="97"/>
        <v>90.321706182223096</v>
      </c>
      <c r="CD45" s="9">
        <f t="shared" ca="1" si="97"/>
        <v>143.73890305260957</v>
      </c>
      <c r="CE45" s="9">
        <f t="shared" ca="1" si="97"/>
        <v>133.9774301169378</v>
      </c>
      <c r="CF45" s="5"/>
      <c r="CG45" s="5">
        <f t="shared" si="111"/>
        <v>91.069243722859824</v>
      </c>
      <c r="CH45" s="5">
        <f t="shared" ca="1" si="72"/>
        <v>90.321706182223096</v>
      </c>
      <c r="CI45" s="5">
        <f t="shared" si="32"/>
        <v>138.09254067947285</v>
      </c>
      <c r="CJ45" s="5">
        <f t="shared" ca="1" si="73"/>
        <v>143.73890305260957</v>
      </c>
      <c r="CK45" s="5">
        <f t="shared" si="74"/>
        <v>128.99874890067207</v>
      </c>
      <c r="CL45" s="5">
        <f t="shared" ca="1" si="75"/>
        <v>133.9774301169378</v>
      </c>
      <c r="CM45" s="5"/>
      <c r="CN45" s="1" t="e">
        <f t="shared" si="4"/>
        <v>#DIV/0!</v>
      </c>
      <c r="CO45" s="1" t="e">
        <f t="shared" si="108"/>
        <v>#DIV/0!</v>
      </c>
      <c r="CP45" s="1" t="e">
        <f t="shared" ca="1" si="108"/>
        <v>#DIV/0!</v>
      </c>
      <c r="CQ45" s="1" t="e">
        <f t="shared" ca="1" si="108"/>
        <v>#DIV/0!</v>
      </c>
      <c r="CR45" s="1" t="e">
        <f t="shared" ca="1" si="108"/>
        <v>#DIV/0!</v>
      </c>
      <c r="CS45" s="83" t="e">
        <f t="shared" si="76"/>
        <v>#DIV/0!</v>
      </c>
      <c r="CT45" s="83" t="e">
        <f t="shared" si="76"/>
        <v>#DIV/0!</v>
      </c>
      <c r="CU45" s="83" t="e">
        <f t="shared" ca="1" si="33"/>
        <v>#DIV/0!</v>
      </c>
      <c r="CV45" s="83" t="e">
        <f t="shared" ca="1" si="33"/>
        <v>#DIV/0!</v>
      </c>
      <c r="CW45" s="83" t="e">
        <f t="shared" ca="1" si="33"/>
        <v>#DIV/0!</v>
      </c>
      <c r="CX45" s="83">
        <f t="shared" si="77"/>
        <v>4.5172301904184767E-3</v>
      </c>
      <c r="CY45" s="83">
        <f t="shared" si="100"/>
        <v>6.6373051963975575E-3</v>
      </c>
      <c r="CZ45" s="83">
        <f t="shared" ca="1" si="100"/>
        <v>6.7222085597341821E-3</v>
      </c>
      <c r="DA45" s="83">
        <f t="shared" ca="1" si="100"/>
        <v>-1.5474724210725555E-4</v>
      </c>
      <c r="DB45" s="83">
        <f t="shared" ca="1" si="100"/>
        <v>4.3342835467527459E-3</v>
      </c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Y45" s="5"/>
      <c r="EF45" s="90">
        <f t="shared" si="8"/>
        <v>86047.094524952598</v>
      </c>
      <c r="EG45" s="1">
        <f>+'gaku-mk1131'!G48</f>
        <v>84013</v>
      </c>
      <c r="EH45" s="5">
        <f t="shared" ca="1" si="38"/>
        <v>16056.266799909736</v>
      </c>
      <c r="EI45" s="90">
        <f ca="1">+OFFSET($EB$6,(ROW(EI45)-ROW($EI$9))/4,0)</f>
        <v>449644.2074551743</v>
      </c>
      <c r="EJ45" s="7">
        <f ca="1">+EJ44+$EH44</f>
        <v>467461.52323334973</v>
      </c>
      <c r="EK45" s="7">
        <f ca="1">+EK44+EH44-(EJ45-EI45)/4</f>
        <v>449644.20745517453</v>
      </c>
      <c r="EL45" s="5">
        <f t="shared" ca="1" si="39"/>
        <v>6208</v>
      </c>
      <c r="EM45" s="92">
        <f t="shared" ca="1" si="40"/>
        <v>119.46666666666665</v>
      </c>
      <c r="EN45">
        <f t="shared" ca="1" si="9"/>
        <v>0.63414744789842381</v>
      </c>
      <c r="EO45">
        <f t="shared" ca="1" si="41"/>
        <v>-1.4086066045942943E-2</v>
      </c>
      <c r="EQ45" s="6">
        <f>+call!C83</f>
        <v>6.68021333333333</v>
      </c>
      <c r="ES45" s="7" t="e">
        <f>+fof!#REF!*fof!$B$138/fof!#REF!/10</f>
        <v>#REF!</v>
      </c>
      <c r="ET45" s="7" t="e">
        <f>+fof!#REF!*fof!$C$138/fof!#REF!/10</f>
        <v>#REF!</v>
      </c>
      <c r="EU45" s="7">
        <f ca="1">+AVERAGE(OFFSET(jikasougaku!$BF$287,(ROW(Sheet1_OLD!EU45)-ROW(Sheet1_OLD!$EU$5))*3,0):OFFSET(jikasougaku!$BF$287,(ROW(Sheet1_OLD!EU45)-ROW(Sheet1_OLD!$EU$5))*3+2,0))/1000</f>
        <v>148336.43466666667</v>
      </c>
      <c r="EV45" s="7">
        <f ca="1">+AVERAGE(OFFSET(jikasougaku!$BR$287,(ROW(Sheet1_OLD!EV45)-ROW(Sheet1_OLD!$EV$5))*3,0):OFFSET(jikasougaku!$BR$287,(ROW(Sheet1_OLD!EV45)-ROW(Sheet1_OLD!$EV$5))*3+2,0))/1000</f>
        <v>516876.44900000002</v>
      </c>
      <c r="EW45" s="7" t="e">
        <f ca="1">+AVERAGE(OFFSET(jikasougaku!$BH$287,(ROW(Sheet1_OLD!EW45)-ROW(Sheet1_OLD!EW$5))*3,0):OFFSET(jikasougaku!$BH$287,(ROW(Sheet1_OLD!EW45)-ROW(Sheet1_OLD!EW$5))*3+2,0))/1000</f>
        <v>#DIV/0!</v>
      </c>
      <c r="EX45" s="7" t="e">
        <f ca="1">+AVERAGE(OFFSET(jikasougaku!$BJ$287,(ROW(Sheet1_OLD!EX45)-ROW(Sheet1_OLD!EX$5))*3,0):OFFSET(jikasougaku!$BJ$287,(ROW(Sheet1_OLD!EX45)-ROW(Sheet1_OLD!EX$5))*3+2,0))/1000</f>
        <v>#DIV/0!</v>
      </c>
      <c r="EY45" s="7" t="e">
        <f ca="1">+AVERAGE(OFFSET(jikasougaku!$BL$287,(ROW(Sheet1_OLD!EY45)-ROW(Sheet1_OLD!EY$5))*3,0):OFFSET(jikasougaku!$BL$287,(ROW(Sheet1_OLD!EY45)-ROW(Sheet1_OLD!EY$5))*3+2,0))/1000</f>
        <v>#DIV/0!</v>
      </c>
      <c r="EZ45" s="4">
        <f t="shared" ca="1" si="10"/>
        <v>122212.96424375282</v>
      </c>
      <c r="FA45" s="64">
        <f t="shared" ca="1" si="42"/>
        <v>368540.01433333335</v>
      </c>
      <c r="FB45" s="7" t="e">
        <f t="shared" ca="1" si="11"/>
        <v>#REF!</v>
      </c>
      <c r="FC45" s="7" t="e">
        <f t="shared" ca="1" si="12"/>
        <v>#REF!</v>
      </c>
      <c r="FD45" s="1" t="e">
        <f t="shared" ca="1" si="110"/>
        <v>#REF!</v>
      </c>
      <c r="FE45" s="1" t="e">
        <f t="shared" ca="1" si="110"/>
        <v>#REF!</v>
      </c>
      <c r="FF45" t="e">
        <f t="shared" ca="1" si="43"/>
        <v>#REF!</v>
      </c>
      <c r="FG45" t="e">
        <f t="shared" ca="1" si="43"/>
        <v>#REF!</v>
      </c>
      <c r="FH45" s="83" t="e">
        <f t="shared" ca="1" si="80"/>
        <v>#REF!</v>
      </c>
      <c r="FI45" s="83" t="e">
        <f t="shared" ca="1" si="80"/>
        <v>#REF!</v>
      </c>
      <c r="FK45" s="7">
        <f>+kshotoku1631!$E49*kshotoku1722!$E$9/kshotoku1631!$E$65</f>
        <v>214141.37990807267</v>
      </c>
      <c r="FL45" s="72">
        <f t="shared" ca="1" si="44"/>
        <v>0.2887368022594955</v>
      </c>
      <c r="FM45">
        <f t="shared" ca="1" si="81"/>
        <v>1.697758694787057E-2</v>
      </c>
      <c r="FO45" s="72">
        <f ca="1">+AVERAGE(OFFSET(Maikin05!$F$10,ROUNDDOWN((ROW(FO45)-ROW(FO$45))/4,0),MOD(ROW(FO45)-ROW(FO$45),4)*3):OFFSET(Maikin05!$F$10,ROUNDDOWN((ROW(FO45)-ROW(FO$45))/4,0),MOD(ROW(FO45)-ROW(FO$45),4)*3+2))</f>
        <v>119.46666666666665</v>
      </c>
      <c r="FP45" s="72">
        <f ca="1">+AVERAGE(OFFSET(Maikin30!$F$20,ROUNDDOWN((ROW(FP45)-ROW(FP$5))/4,0),MOD(ROW(FP45)-ROW(FP$5),4)*3):OFFSET(Maikin30!$F$20,ROUNDDOWN((ROW(FP45)-ROW(FP$5))/4,0),MOD(ROW(FP45)-ROW(FP$5),4)*3+2))</f>
        <v>114.56666666666666</v>
      </c>
      <c r="FQ45" s="5">
        <f ca="1">+AVERAGE(OFFSET(Rocho!$J$66,(ROW(FQ45)-ROW($FQ$5))*3,0):OFFSET(Rocho!$J$66,(ROW(FQ45)-ROW($FQ$5))*3+2,0))</f>
        <v>6208</v>
      </c>
      <c r="FR45" s="72" t="e">
        <f t="shared" ca="1" si="45"/>
        <v>#DIV/0!</v>
      </c>
      <c r="FS45" t="e">
        <f t="shared" ca="1" si="82"/>
        <v>#DIV/0!</v>
      </c>
      <c r="FT45" s="72"/>
      <c r="FU45" s="87" t="s">
        <v>264</v>
      </c>
      <c r="FV45" s="78">
        <f ca="1">+AVERAGE(OFFSET(Rocho!$E$6,(ROW(FV45)-ROW($FV$5))*3,0):OFFSET(Rocho!$E$6,(ROW(FV45)-ROW($FV$5))*3+2,0))/10000</f>
        <v>9419</v>
      </c>
      <c r="FW45" s="82">
        <f>+Rocho!AA46</f>
        <v>0</v>
      </c>
      <c r="FX45" t="e">
        <f t="shared" si="83"/>
        <v>#DIV/0!</v>
      </c>
      <c r="FZ45" s="94">
        <f t="shared" si="15"/>
        <v>233640.34534649071</v>
      </c>
      <c r="GA45" s="5">
        <f t="shared" si="46"/>
        <v>86047.094524952598</v>
      </c>
      <c r="GB45" s="7">
        <f>+('gaku-mk1131'!C48-'gaku-mk1131'!D48)*('gaku-mk1722'!$C$8-'gaku-mk1722'!$D$8)/('gaku-mk1131'!$C$64-'gaku-mk1131'!$D$64)</f>
        <v>3400.4284549065919</v>
      </c>
      <c r="GC45" s="5">
        <f t="shared" si="47"/>
        <v>19864.775623725687</v>
      </c>
      <c r="GD45" s="5">
        <f t="shared" si="48"/>
        <v>24202.472439988098</v>
      </c>
      <c r="GE45" s="90">
        <f>+'gaku-mk1131'!H48+('gaku-mk1722'!$H$8-'gaku-mk1131'!$H$64)</f>
        <v>3834.4</v>
      </c>
      <c r="GF45" s="7">
        <f>+'gaku-mk1131'!W48*'gaku-mk1722'!$W$8/'gaku-mk1131'!$W$64</f>
        <v>91375.450836599528</v>
      </c>
      <c r="GG45" s="7">
        <f>+'gaku-mk1131'!M48*'gaku-mk1722'!$M$8/'gaku-mk1131'!$M$64</f>
        <v>46599.490219886618</v>
      </c>
      <c r="GH45" s="7">
        <f>+'gaku-mk1131'!N48*'gaku-mk1722'!$N$8/'gaku-mk1131'!$N$64</f>
        <v>41683.76675356846</v>
      </c>
      <c r="GI45" s="5">
        <f t="shared" si="49"/>
        <v>68953.420531084004</v>
      </c>
      <c r="GJ45" s="7">
        <f>+('gaku-jk1131'!C48-'gaku-jk1131'!D48)*('gaku-jk1722'!$C$8-'gaku-jk1722'!$D$8)/('gaku-jk1131'!$C$64-'gaku-jk1131'!$D$64)</f>
        <v>3253.3892475846533</v>
      </c>
      <c r="GK45" s="5">
        <f t="shared" si="50"/>
        <v>5946.2935210680471</v>
      </c>
      <c r="GL45" s="5">
        <f t="shared" si="51"/>
        <v>25965.095643679419</v>
      </c>
      <c r="GM45" s="90">
        <f>+'gaku-jk1131'!H48+('gaku-jk1722'!$H$8-'gaku-jk1131'!$H$64)</f>
        <v>3417.9</v>
      </c>
      <c r="GN45" s="7">
        <f>+'gaku-jk1131'!Z48*'gaku-jk1722'!$Z$8/'gaku-jk1131'!$Z$64</f>
        <v>92803.303693351379</v>
      </c>
      <c r="GO45" s="7">
        <f>+'gaku-jk1131'!M48*'gaku-jk1722'!$M$8/'gaku-jk1131'!$M$64</f>
        <v>29546.173257622704</v>
      </c>
      <c r="GP45" s="7">
        <f>+'gaku-jk1131'!N48*'gaku-jk1722'!$N$8/'gaku-jk1131'!$N$64</f>
        <v>42051.437942854427</v>
      </c>
      <c r="GQ45" s="9">
        <f t="shared" ca="1" si="16"/>
        <v>126.04034296028881</v>
      </c>
      <c r="GR45" s="7">
        <f t="shared" ca="1" si="17"/>
        <v>103.3732142857143</v>
      </c>
      <c r="GS45" s="9">
        <f t="shared" ca="1" si="18"/>
        <v>331.06472898664566</v>
      </c>
      <c r="GT45" s="9">
        <f t="shared" ca="1" si="19"/>
        <v>94.391248770894791</v>
      </c>
      <c r="GU45" s="7">
        <f t="shared" ca="1" si="20"/>
        <v>123.73002544529263</v>
      </c>
      <c r="GV45" s="7">
        <f t="shared" ca="1" si="20"/>
        <v>100.72739726027397</v>
      </c>
      <c r="GW45" s="7">
        <f t="shared" ca="1" si="20"/>
        <v>155.71777575205104</v>
      </c>
      <c r="GX45" s="7">
        <f t="shared" ca="1" si="20"/>
        <v>101.68069105691056</v>
      </c>
      <c r="GZ45">
        <f ca="1">+OFFSET('def-cy1131'!$C$8,ROUNDDOWN((ROW(Sheet1_OLD!HC45)-ROW(Sheet1_OLD!HC$5))/4,0),0)</f>
        <v>94.9</v>
      </c>
      <c r="HC45">
        <f ca="1">+OFFSET('def-cy1131'!$H$8,ROUNDDOWN((ROW(Sheet1_OLD!HC45)-ROW(Sheet1_OLD!HC$5))/4,0),0)</f>
        <v>129.9</v>
      </c>
      <c r="HD45">
        <f ca="1">+OFFSET('def-cy1131'!$W$8,ROUNDDOWN((ROW(Sheet1_OLD!HC45)-ROW(Sheet1_OLD!HC$5))/4,0),0)</f>
        <v>97.3</v>
      </c>
      <c r="HE45">
        <f ca="1">+OFFSET('def-cy1131'!$M$8,ROUNDDOWN((ROW(Sheet1_OLD!HC45)-ROW(Sheet1_OLD!HC$5))/4,0),0)</f>
        <v>130.19999999999999</v>
      </c>
      <c r="HF45">
        <f ca="1">+OFFSET('def-cy1131'!$N$8,ROUNDDOWN((ROW(Sheet1_OLD!HC45)-ROW(Sheet1_OLD!HC$5))/4,0),0)</f>
        <v>124.6</v>
      </c>
      <c r="HG45" s="9">
        <f t="shared" ca="1" si="96"/>
        <v>123.09070397111914</v>
      </c>
      <c r="HH45" s="9">
        <f t="shared" ca="1" si="96"/>
        <v>100.75892857142857</v>
      </c>
      <c r="HI45" s="9">
        <f t="shared" ca="1" si="96"/>
        <v>337.34312647289863</v>
      </c>
      <c r="HJ45" s="9">
        <f t="shared" ca="1" si="96"/>
        <v>91.044739429695184</v>
      </c>
      <c r="HK45" s="9">
        <f t="shared" ca="1" si="96"/>
        <v>123.73002544529263</v>
      </c>
      <c r="HL45" s="9">
        <f t="shared" ca="1" si="96"/>
        <v>97.207632093933469</v>
      </c>
      <c r="HM45" s="9">
        <f t="shared" ca="1" si="96"/>
        <v>153.80419325432996</v>
      </c>
      <c r="HN45" s="9">
        <f t="shared" ca="1" si="96"/>
        <v>94.989024390243898</v>
      </c>
      <c r="HO45">
        <f t="shared" ca="1" si="112"/>
        <v>1.3864330016749567E-3</v>
      </c>
      <c r="HP45">
        <f t="shared" ca="1" si="112"/>
        <v>7.8563924206039024E-5</v>
      </c>
      <c r="HQ45">
        <f t="shared" ca="1" si="112"/>
        <v>1.0708767608817546E-3</v>
      </c>
      <c r="HR45">
        <f t="shared" ca="1" si="112"/>
        <v>1.0560157548735512E-3</v>
      </c>
      <c r="HS45">
        <f t="shared" ca="1" si="112"/>
        <v>-1.4758035196641425E-2</v>
      </c>
      <c r="HT45">
        <f t="shared" ca="1" si="112"/>
        <v>6.2204881067397964E-3</v>
      </c>
      <c r="HU45">
        <f t="shared" ca="1" si="112"/>
        <v>6.40642340189363E-3</v>
      </c>
      <c r="HV45">
        <f t="shared" ca="1" si="53"/>
        <v>-4.083366780100863E-3</v>
      </c>
      <c r="HW45">
        <f t="shared" ca="1" si="84"/>
        <v>-2.6226010264725598E-3</v>
      </c>
      <c r="HX45" s="5">
        <f t="shared" ca="1" si="85"/>
        <v>186665.29358032279</v>
      </c>
      <c r="HY45" s="1" t="e">
        <f t="shared" ca="1" si="54"/>
        <v>#DIV/0!</v>
      </c>
      <c r="HZ45" t="e">
        <f t="shared" ca="1" si="86"/>
        <v>#DIV/0!</v>
      </c>
      <c r="IA45" s="5">
        <f t="shared" si="55"/>
        <v>233640.34534649071</v>
      </c>
      <c r="IB45">
        <f t="shared" ca="1" si="56"/>
        <v>125.16539141538617</v>
      </c>
      <c r="ID45" s="112">
        <v>114.59927262160249</v>
      </c>
      <c r="IE45" s="112">
        <v>118.93310657173789</v>
      </c>
      <c r="IF45">
        <f t="shared" si="57"/>
        <v>110.0057128014065</v>
      </c>
      <c r="IG45">
        <f t="shared" si="87"/>
        <v>1.024453656316569E-2</v>
      </c>
      <c r="IH45" s="112">
        <v>0.51482769081529678</v>
      </c>
      <c r="II45">
        <f t="shared" si="88"/>
        <v>-1.3549400969427833E-2</v>
      </c>
      <c r="IK45">
        <f>+util!B43</f>
        <v>122.833333333333</v>
      </c>
      <c r="IL45">
        <f t="shared" si="89"/>
        <v>4.8966365521110654E-3</v>
      </c>
      <c r="IM45">
        <f t="shared" si="90"/>
        <v>2.937981931266639E-3</v>
      </c>
      <c r="IO45" s="5">
        <f t="shared" si="58"/>
        <v>103526.00275782426</v>
      </c>
      <c r="IP45" s="1">
        <f t="shared" si="59"/>
        <v>2.3492731519822425</v>
      </c>
      <c r="IQ45" s="5">
        <f t="shared" ca="1" si="60"/>
        <v>82711.364209498366</v>
      </c>
      <c r="IR45" s="1" t="e">
        <f t="shared" ca="1" si="61"/>
        <v>#DIV/0!</v>
      </c>
      <c r="IS45" t="e">
        <f t="shared" ca="1" si="91"/>
        <v>#DIV/0!</v>
      </c>
    </row>
    <row r="46" spans="1:253" x14ac:dyDescent="0.15">
      <c r="A46" t="s">
        <v>285</v>
      </c>
      <c r="B46" s="7">
        <f>+'gaku-mk1131'!B49*'gaku-mk1722'!$B$8/'gaku-mk1131'!$B$64</f>
        <v>453642.58590008202</v>
      </c>
      <c r="C46" s="7">
        <f>+'kgaku-mk1131'!B50*'kgaku-mk1722'!B$9/'kgaku-mk1131'!B$65</f>
        <v>232655.39618935573</v>
      </c>
      <c r="D46" s="7">
        <f>+'kgaku-mk1131'!C50*'kgaku-mk1722'!C$9/'kgaku-mk1131'!C$65</f>
        <v>2909.1886004294356</v>
      </c>
      <c r="E46" s="7">
        <f>+'kgaku-mk1131'!D50*'kgaku-mk1722'!D$9/'kgaku-mk1131'!D$65</f>
        <v>401.07959558823529</v>
      </c>
      <c r="F46" s="7">
        <f>+'kgaku-mk1131'!F50*'kgaku-mk1722'!F$9/'kgaku-mk1131'!F$65</f>
        <v>21015.366356883613</v>
      </c>
      <c r="G46" s="7">
        <f>+'kgaku-mk1131'!G50*'kgaku-mk1722'!G$9/'kgaku-mk1131'!G$65</f>
        <v>21392.297095955826</v>
      </c>
      <c r="H46" s="7">
        <f>+'kgaku-mk1131'!H50*'kgaku-mk1722'!H$9/'kgaku-mk1131'!H$65</f>
        <v>65083.735347547248</v>
      </c>
      <c r="I46" s="7">
        <f>+'kgaku-mk1131'!I50*'kgaku-mk1722'!I$9/'kgaku-mk1131'!I$65</f>
        <v>121960.03353055617</v>
      </c>
      <c r="J46" s="7">
        <f>+'gaku-mk1131'!F49*'gaku-mk1722'!$F$8/'gaku-mk1131'!$F$64</f>
        <v>24854.000752628624</v>
      </c>
      <c r="K46" s="7">
        <f>+'gaku-mk1131'!G49*'gaku-mk1722'!$G$8/'gaku-mk1131'!$G$64</f>
        <v>90003.726604027805</v>
      </c>
      <c r="L46" s="7">
        <f>+'gaku-jk1131'!B49*'gaku-jk1722'!$B$8/'gaku-jk1131'!$B$64</f>
        <v>405168.84944749268</v>
      </c>
      <c r="M46" s="7">
        <f>+'kgaku-jk1131'!B50*'kgaku-jk1722'!$B$9/'kgaku-jk1131'!$B$65</f>
        <v>226200.91038464964</v>
      </c>
      <c r="N46" s="7">
        <f>+'kgaku-jk1131'!C50*'kgaku-jk1722'!C$9/'kgaku-jk1131'!C$65</f>
        <v>3597.418037254336</v>
      </c>
      <c r="O46" s="7">
        <f>+'kgaku-jk1131'!D50*'kgaku-jk1722'!D$9/'kgaku-jk1131'!D$65</f>
        <v>418.98998903909393</v>
      </c>
      <c r="P46" s="7">
        <f>+'kgaku-jk1131'!F50*'kgaku-jk1722'!F$9/'kgaku-jk1131'!F$65</f>
        <v>6308.8195530787543</v>
      </c>
      <c r="Q46" s="7">
        <f>+'kgaku-jk1131'!G50*'kgaku-jk1722'!G$9/'kgaku-jk1131'!G$65</f>
        <v>19715.424732126688</v>
      </c>
      <c r="R46" s="7">
        <f>+'kgaku-jk1131'!H50*'kgaku-jk1722'!H$9/'kgaku-jk1131'!H$65</f>
        <v>70992.373742942582</v>
      </c>
      <c r="S46" s="7">
        <f>+'kgaku-jk1131'!I50*'kgaku-jk1722'!I$9/'kgaku-jk1131'!I$65</f>
        <v>136242.35077212227</v>
      </c>
      <c r="T46" s="7">
        <f>+'gaku-jk1131'!F49*'gaku-jk1722'!$F$8/'gaku-jk1131'!$F$64</f>
        <v>26517.499975578332</v>
      </c>
      <c r="U46" s="7">
        <f>+'gaku-jk1131'!G49*'gaku-jk1722'!$G$8/'gaku-jk1131'!$G$64</f>
        <v>71545.609561974328</v>
      </c>
      <c r="V46" s="8">
        <f t="shared" si="105"/>
        <v>111.96383594609765</v>
      </c>
      <c r="W46" s="8">
        <f t="shared" si="105"/>
        <v>102.85343051614177</v>
      </c>
      <c r="X46" s="8">
        <f t="shared" si="105"/>
        <v>80.868794516019634</v>
      </c>
      <c r="Y46" s="8">
        <f t="shared" si="105"/>
        <v>95.725340958161297</v>
      </c>
      <c r="Z46" s="8">
        <f t="shared" si="105"/>
        <v>333.11091211394603</v>
      </c>
      <c r="AA46" s="8">
        <f t="shared" si="104"/>
        <v>108.50538290000236</v>
      </c>
      <c r="AB46" s="8">
        <f t="shared" si="104"/>
        <v>91.677080108928294</v>
      </c>
      <c r="AC46" s="8">
        <f t="shared" si="104"/>
        <v>89.516976798606066</v>
      </c>
      <c r="AD46" s="8">
        <f t="shared" si="104"/>
        <v>93.726787123666526</v>
      </c>
      <c r="AE46" s="8">
        <f t="shared" si="104"/>
        <v>125.79909117423153</v>
      </c>
      <c r="AF46" s="11">
        <f t="shared" ca="1" si="107"/>
        <v>103.3732142857143</v>
      </c>
      <c r="AG46" s="11">
        <f t="shared" ca="1" si="107"/>
        <v>78.311866501854141</v>
      </c>
      <c r="AH46" s="11">
        <f t="shared" ca="1" si="107"/>
        <v>96.184290030211486</v>
      </c>
      <c r="AI46" s="11">
        <f t="shared" ca="1" si="106"/>
        <v>331.06472898664566</v>
      </c>
      <c r="AJ46" s="11">
        <f t="shared" ca="1" si="106"/>
        <v>108.81363193768257</v>
      </c>
      <c r="AK46" s="11">
        <f t="shared" ca="1" si="106"/>
        <v>92.389207920792074</v>
      </c>
      <c r="AL46" s="11">
        <f t="shared" ca="1" si="106"/>
        <v>90.00414937759335</v>
      </c>
      <c r="AM46" s="11">
        <f t="shared" ca="1" si="106"/>
        <v>94.391248770894791</v>
      </c>
      <c r="AN46" s="11">
        <f t="shared" ca="1" si="106"/>
        <v>126.04034296028881</v>
      </c>
      <c r="AO46" s="9">
        <f ca="1">+OFFSET('kdef-cy1131'!B$9,ROUNDDOWN((ROW(Sheet1_OLD!AO46)-ROW(Sheet1_OLD!AO$5))/4,0),0)</f>
        <v>94.9</v>
      </c>
      <c r="AP46" s="9">
        <f ca="1">+OFFSET('kdef-cy1131'!C$9,ROUNDDOWN((ROW(Sheet1_OLD!AP46)-ROW(Sheet1_OLD!AP$5))/4,0),0)</f>
        <v>94.7</v>
      </c>
      <c r="AQ46" s="9">
        <f ca="1">+OFFSET('kdef-cy1131'!D$9,ROUNDDOWN((ROW(Sheet1_OLD!AQ46)-ROW(Sheet1_OLD!AQ$5))/4,0),0)</f>
        <v>93</v>
      </c>
      <c r="AR46" s="9">
        <f ca="1">+OFFSET('kdef-cy1131'!F$9,ROUNDDOWN((ROW(Sheet1_OLD!AR46)-ROW(Sheet1_OLD!AR$5))/4,0),0)</f>
        <v>137.1</v>
      </c>
      <c r="AS46" s="9">
        <f ca="1">+OFFSET('kdef-cy1131'!G$9,ROUNDDOWN((ROW(Sheet1_OLD!AS46)-ROW(Sheet1_OLD!AS$5))/4,0),0)</f>
        <v>98.2</v>
      </c>
      <c r="AT46" s="9">
        <f ca="1">+OFFSET('kdef-cy1131'!H$9,ROUNDDOWN((ROW(Sheet1_OLD!AT46)-ROW(Sheet1_OLD!AT$5))/4,0),0)</f>
        <v>96.1</v>
      </c>
      <c r="AU46" s="9">
        <f ca="1">+OFFSET('kdef-cy1131'!I$9,ROUNDDOWN((ROW(Sheet1_OLD!AU46)-ROW(Sheet1_OLD!AU$5))/4,0),0)</f>
        <v>87.2</v>
      </c>
      <c r="AV46" s="9">
        <f ca="1">+OFFSET('def-cy1131'!$F$8,ROUNDDOWN((ROW(Sheet1_OLD!AV46)-ROW(Sheet1_OLD!AV$5))/4,0),0)</f>
        <v>95.9</v>
      </c>
      <c r="AW46" s="9">
        <f ca="1">+OFFSET('def-cy1131'!$G$8,ROUNDDOWN((ROW(Sheet1_OLD!AW46)-ROW(Sheet1_OLD!AW$5))/4,0),0)</f>
        <v>111.1</v>
      </c>
      <c r="AX46" s="9">
        <f t="shared" ca="1" si="94"/>
        <v>100.75892857142857</v>
      </c>
      <c r="AY46" s="9">
        <f t="shared" ca="1" si="94"/>
        <v>70.042398022249685</v>
      </c>
      <c r="AZ46" s="9">
        <f t="shared" ca="1" si="94"/>
        <v>93.495266868076556</v>
      </c>
      <c r="BA46" s="9">
        <f t="shared" ca="1" si="94"/>
        <v>337.34312647289863</v>
      </c>
      <c r="BB46" s="9">
        <f t="shared" ca="1" si="94"/>
        <v>105.71100292112951</v>
      </c>
      <c r="BC46" s="9">
        <f t="shared" ca="1" si="94"/>
        <v>89.793465346534646</v>
      </c>
      <c r="BD46" s="9">
        <f t="shared" ca="1" si="94"/>
        <v>87.423755186721976</v>
      </c>
      <c r="BE46" s="9">
        <f t="shared" ca="1" si="94"/>
        <v>91.044739429695184</v>
      </c>
      <c r="BF46" s="9">
        <f t="shared" ca="1" si="94"/>
        <v>123.09070397111914</v>
      </c>
      <c r="BG46">
        <f t="shared" ca="1" si="62"/>
        <v>3.4177150522393218E-4</v>
      </c>
      <c r="BH46">
        <f t="shared" ca="1" si="63"/>
        <v>1.5605331385268778E-4</v>
      </c>
      <c r="BI46">
        <f t="shared" ca="1" si="113"/>
        <v>1.2432503286329305E-3</v>
      </c>
      <c r="BJ46">
        <f t="shared" ca="1" si="113"/>
        <v>3.8022541654496983E-3</v>
      </c>
      <c r="BK46">
        <f t="shared" ca="1" si="113"/>
        <v>2.7518975972317908E-2</v>
      </c>
      <c r="BL46" s="13">
        <f t="shared" ca="1" si="65"/>
        <v>3.3062305285477156E-2</v>
      </c>
      <c r="BM46">
        <f t="shared" ca="1" si="66"/>
        <v>2.7985748012653838E-2</v>
      </c>
      <c r="BN46">
        <f t="shared" ca="1" si="22"/>
        <v>1.150900527506638E-2</v>
      </c>
      <c r="BO46" s="13">
        <f t="shared" ca="1" si="23"/>
        <v>3.9494753287720216E-2</v>
      </c>
      <c r="BP46">
        <f t="shared" ca="1" si="67"/>
        <v>2.4816299556081448E-2</v>
      </c>
      <c r="BQ46">
        <f t="shared" ca="1" si="68"/>
        <v>9.5116565883970015E-3</v>
      </c>
      <c r="BR46">
        <f t="shared" ca="1" si="69"/>
        <v>3.9116233663286024E-3</v>
      </c>
      <c r="BS46" s="13">
        <f t="shared" ca="1" si="70"/>
        <v>3.8239579510807052E-2</v>
      </c>
      <c r="BT46" s="5">
        <f t="shared" si="24"/>
        <v>71545.609561974328</v>
      </c>
      <c r="BU46" s="5">
        <f t="shared" ca="1" si="25"/>
        <v>231869.24044746431</v>
      </c>
      <c r="BV46" s="5">
        <f t="shared" ca="1" si="26"/>
        <v>31868.667550143298</v>
      </c>
      <c r="BW46" s="5">
        <f t="shared" ca="1" si="71"/>
        <v>100830.31165747346</v>
      </c>
      <c r="BX46" s="5">
        <f t="shared" si="27"/>
        <v>90003.726604027805</v>
      </c>
      <c r="BY46" s="5">
        <f t="shared" si="28"/>
        <v>210944.17497890044</v>
      </c>
      <c r="BZ46" s="5">
        <f t="shared" si="29"/>
        <v>45869.367109512241</v>
      </c>
      <c r="CA46" s="5">
        <f t="shared" si="30"/>
        <v>135873.09371354006</v>
      </c>
      <c r="CB46" s="9">
        <f t="shared" si="97"/>
        <v>125.79909117423153</v>
      </c>
      <c r="CC46" s="9">
        <f t="shared" ca="1" si="97"/>
        <v>90.975488845272267</v>
      </c>
      <c r="CD46" s="9">
        <f t="shared" ca="1" si="97"/>
        <v>143.93249117597949</v>
      </c>
      <c r="CE46" s="9">
        <f t="shared" ca="1" si="97"/>
        <v>134.7542137676902</v>
      </c>
      <c r="CF46" s="5"/>
      <c r="CG46" s="5">
        <f t="shared" si="111"/>
        <v>91.678352342304862</v>
      </c>
      <c r="CH46" s="5">
        <f t="shared" ca="1" si="72"/>
        <v>90.975488845272267</v>
      </c>
      <c r="CI46" s="5">
        <f t="shared" si="32"/>
        <v>139.73350582135379</v>
      </c>
      <c r="CJ46" s="5">
        <f t="shared" ca="1" si="73"/>
        <v>143.93249117597949</v>
      </c>
      <c r="CK46" s="5">
        <f t="shared" si="74"/>
        <v>130.18164452585194</v>
      </c>
      <c r="CL46" s="5">
        <f t="shared" ca="1" si="75"/>
        <v>134.7542137676902</v>
      </c>
      <c r="CM46" s="5"/>
      <c r="CN46" s="1" t="e">
        <f t="shared" si="4"/>
        <v>#DIV/0!</v>
      </c>
      <c r="CO46" s="1" t="e">
        <f t="shared" si="108"/>
        <v>#DIV/0!</v>
      </c>
      <c r="CP46" s="1" t="e">
        <f t="shared" ca="1" si="108"/>
        <v>#DIV/0!</v>
      </c>
      <c r="CQ46" s="1" t="e">
        <f t="shared" ca="1" si="108"/>
        <v>#DIV/0!</v>
      </c>
      <c r="CR46" s="1" t="e">
        <f t="shared" ca="1" si="108"/>
        <v>#DIV/0!</v>
      </c>
      <c r="CS46" s="83" t="e">
        <f t="shared" si="76"/>
        <v>#DIV/0!</v>
      </c>
      <c r="CT46" s="83" t="e">
        <f t="shared" si="76"/>
        <v>#DIV/0!</v>
      </c>
      <c r="CU46" s="83" t="e">
        <f t="shared" ca="1" si="33"/>
        <v>#DIV/0!</v>
      </c>
      <c r="CV46" s="83" t="e">
        <f t="shared" ca="1" si="33"/>
        <v>#DIV/0!</v>
      </c>
      <c r="CW46" s="83" t="e">
        <f t="shared" ca="1" si="33"/>
        <v>#DIV/0!</v>
      </c>
      <c r="CX46" s="83">
        <f t="shared" si="77"/>
        <v>5.4818528362711068E-3</v>
      </c>
      <c r="CY46" s="83">
        <f t="shared" si="100"/>
        <v>8.0523886288012513E-3</v>
      </c>
      <c r="CZ46" s="83">
        <f t="shared" ca="1" si="100"/>
        <v>7.2123068087412796E-3</v>
      </c>
      <c r="DA46" s="83">
        <f t="shared" ca="1" si="100"/>
        <v>1.3458978297917327E-3</v>
      </c>
      <c r="DB46" s="83">
        <f t="shared" ca="1" si="100"/>
        <v>5.781126501941198E-3</v>
      </c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 t="s">
        <v>815</v>
      </c>
      <c r="DR46" s="5">
        <f>+AVERAGE(DR5:DR39)</f>
        <v>84687.903272102791</v>
      </c>
      <c r="DS46" s="5">
        <f>+AVERAGE(DS5:DS39)</f>
        <v>18630.202020031036</v>
      </c>
      <c r="DY46" s="5"/>
      <c r="EF46" s="90">
        <f t="shared" si="8"/>
        <v>90003.726604027805</v>
      </c>
      <c r="EG46" s="1">
        <f>+'gaku-mk1131'!G49</f>
        <v>87876.1</v>
      </c>
      <c r="EH46" s="5">
        <f t="shared" ca="1" si="38"/>
        <v>16697.757362747467</v>
      </c>
      <c r="EI46" s="7">
        <f ca="1">+EI45+$EH45</f>
        <v>465700.47425508406</v>
      </c>
      <c r="EJ46" s="4">
        <f ca="1">+EI45+EH45</f>
        <v>465700.47425508406</v>
      </c>
      <c r="EK46" s="131">
        <f ca="1">+EK45+EH45-(EJ49-EI49)/4</f>
        <v>458757.96427133575</v>
      </c>
      <c r="EL46" s="5">
        <f t="shared" ca="1" si="39"/>
        <v>6235</v>
      </c>
      <c r="EM46" s="92">
        <f t="shared" ca="1" si="40"/>
        <v>119.13333333333334</v>
      </c>
      <c r="EN46">
        <f t="shared" ca="1" si="9"/>
        <v>0.64879770543769755</v>
      </c>
      <c r="EO46">
        <f t="shared" ca="1" si="41"/>
        <v>2.2839471109257325E-2</v>
      </c>
      <c r="EQ46" s="6">
        <f>+call!C84</f>
        <v>7.2620033333333298</v>
      </c>
      <c r="ES46" s="7" t="e">
        <f>+fof!#REF!*fof!$B$138/fof!#REF!/10</f>
        <v>#REF!</v>
      </c>
      <c r="ET46" s="7" t="e">
        <f>+fof!#REF!*fof!$C$138/fof!#REF!/10</f>
        <v>#REF!</v>
      </c>
      <c r="EU46" s="7">
        <f ca="1">+AVERAGE(OFFSET(jikasougaku!$BF$287,(ROW(Sheet1_OLD!EU46)-ROW(Sheet1_OLD!$EU$5))*3,0):OFFSET(jikasougaku!$BF$287,(ROW(Sheet1_OLD!EU46)-ROW(Sheet1_OLD!$EU$5))*3+2,0))/1000</f>
        <v>132389.769</v>
      </c>
      <c r="EV46" s="7">
        <f ca="1">+AVERAGE(OFFSET(jikasougaku!$BR$287,(ROW(Sheet1_OLD!EV46)-ROW(Sheet1_OLD!$EV$5))*3,0):OFFSET(jikasougaku!$BR$287,(ROW(Sheet1_OLD!EV46)-ROW(Sheet1_OLD!$EV$5))*3+2,0))/1000</f>
        <v>483191.24099999998</v>
      </c>
      <c r="EW46" s="7" t="e">
        <f ca="1">+AVERAGE(OFFSET(jikasougaku!$BH$287,(ROW(Sheet1_OLD!EW46)-ROW(Sheet1_OLD!EW$5))*3,0):OFFSET(jikasougaku!$BH$287,(ROW(Sheet1_OLD!EW46)-ROW(Sheet1_OLD!EW$5))*3+2,0))/1000</f>
        <v>#DIV/0!</v>
      </c>
      <c r="EX46" s="7" t="e">
        <f ca="1">+AVERAGE(OFFSET(jikasougaku!$BJ$287,(ROW(Sheet1_OLD!EX46)-ROW(Sheet1_OLD!EX$5))*3,0):OFFSET(jikasougaku!$BJ$287,(ROW(Sheet1_OLD!EX46)-ROW(Sheet1_OLD!EX$5))*3+2,0))/1000</f>
        <v>#DIV/0!</v>
      </c>
      <c r="EY46" s="7" t="e">
        <f ca="1">+AVERAGE(OFFSET(jikasougaku!$BL$287,(ROW(Sheet1_OLD!EY46)-ROW(Sheet1_OLD!EY$5))*3,0):OFFSET(jikasougaku!$BL$287,(ROW(Sheet1_OLD!EY46)-ROW(Sheet1_OLD!EY$5))*3+2,0))/1000</f>
        <v>#DIV/0!</v>
      </c>
      <c r="EZ46" s="4">
        <f t="shared" ca="1" si="10"/>
        <v>109074.65951567407</v>
      </c>
      <c r="FA46" s="64">
        <f t="shared" ca="1" si="42"/>
        <v>350801.47199999995</v>
      </c>
      <c r="FB46" s="7" t="e">
        <f t="shared" ca="1" si="11"/>
        <v>#REF!</v>
      </c>
      <c r="FC46" s="7" t="e">
        <f t="shared" ca="1" si="12"/>
        <v>#REF!</v>
      </c>
      <c r="FD46" s="1" t="e">
        <f t="shared" ca="1" si="110"/>
        <v>#REF!</v>
      </c>
      <c r="FE46" s="1" t="e">
        <f t="shared" ca="1" si="110"/>
        <v>#REF!</v>
      </c>
      <c r="FF46" t="e">
        <f t="shared" ca="1" si="43"/>
        <v>#REF!</v>
      </c>
      <c r="FG46" t="e">
        <f t="shared" ca="1" si="43"/>
        <v>#REF!</v>
      </c>
      <c r="FH46" s="83" t="e">
        <f t="shared" ca="1" si="80"/>
        <v>#REF!</v>
      </c>
      <c r="FI46" s="83" t="e">
        <f t="shared" ca="1" si="80"/>
        <v>#REF!</v>
      </c>
      <c r="FK46" s="7">
        <f>+kshotoku1631!$E50*kshotoku1722!$E$9/kshotoku1631!$E$65</f>
        <v>219930.58617920539</v>
      </c>
      <c r="FL46" s="72">
        <f t="shared" ca="1" si="44"/>
        <v>0.29608464165709675</v>
      </c>
      <c r="FM46">
        <f t="shared" ca="1" si="81"/>
        <v>2.5129810661145984E-2</v>
      </c>
      <c r="FO46" s="72">
        <f ca="1">+AVERAGE(OFFSET(Maikin05!$F$10,ROUNDDOWN((ROW(FO46)-ROW(FO$45))/4,0),MOD(ROW(FO46)-ROW(FO$45),4)*3):OFFSET(Maikin05!$F$10,ROUNDDOWN((ROW(FO46)-ROW(FO$45))/4,0),MOD(ROW(FO46)-ROW(FO$45),4)*3+2))</f>
        <v>119.13333333333334</v>
      </c>
      <c r="FP46" s="72">
        <f ca="1">+AVERAGE(OFFSET(Maikin30!$F$20,ROUNDDOWN((ROW(FP46)-ROW(FP$5))/4,0),MOD(ROW(FP46)-ROW(FP$5),4)*3):OFFSET(Maikin30!$F$20,ROUNDDOWN((ROW(FP46)-ROW(FP$5))/4,0),MOD(ROW(FP46)-ROW(FP$5),4)*3+2))</f>
        <v>114.73333333333335</v>
      </c>
      <c r="FQ46" s="5">
        <f ca="1">+AVERAGE(OFFSET(Rocho!$J$66,(ROW(FQ46)-ROW($FQ$5))*3,0):OFFSET(Rocho!$J$66,(ROW(FQ46)-ROW($FQ$5))*3+2,0))</f>
        <v>6235</v>
      </c>
      <c r="FR46" s="72" t="e">
        <f t="shared" ca="1" si="45"/>
        <v>#DIV/0!</v>
      </c>
      <c r="FS46" t="e">
        <f t="shared" ca="1" si="82"/>
        <v>#DIV/0!</v>
      </c>
      <c r="FT46" s="72"/>
      <c r="FU46" s="87" t="s">
        <v>265</v>
      </c>
      <c r="FV46" s="78">
        <f ca="1">+AVERAGE(OFFSET(Rocho!$E$6,(ROW(FV46)-ROW($FV$5))*3,0):OFFSET(Rocho!$E$6,(ROW(FV46)-ROW($FV$5))*3+2,0))/10000</f>
        <v>9450.6666666666679</v>
      </c>
      <c r="FW46" s="82">
        <f>+Rocho!AA47</f>
        <v>0</v>
      </c>
      <c r="FX46" t="e">
        <f t="shared" si="83"/>
        <v>#DIV/0!</v>
      </c>
      <c r="FZ46" s="94">
        <f t="shared" si="15"/>
        <v>241630.93719801368</v>
      </c>
      <c r="GA46" s="5">
        <f t="shared" si="46"/>
        <v>90003.726604027805</v>
      </c>
      <c r="GB46" s="7">
        <f>+('gaku-mk1131'!C49-'gaku-mk1131'!D49)*('gaku-mk1722'!$C$8-'gaku-mk1722'!$D$8)/('gaku-mk1131'!$C$64-'gaku-mk1131'!$D$64)</f>
        <v>3451.2873045389083</v>
      </c>
      <c r="GC46" s="5">
        <f t="shared" si="47"/>
        <v>21015.366356883613</v>
      </c>
      <c r="GD46" s="5">
        <f t="shared" si="48"/>
        <v>24854.000752628624</v>
      </c>
      <c r="GE46" s="90">
        <f>+'gaku-mk1131'!H49+('gaku-mk1722'!$H$8-'gaku-mk1131'!$H$64)</f>
        <v>4934.6000000000004</v>
      </c>
      <c r="GF46" s="7">
        <f>+'gaku-mk1131'!W49*'gaku-mk1722'!$W$8/'gaku-mk1131'!$W$64</f>
        <v>92280.371922162405</v>
      </c>
      <c r="GG46" s="7">
        <f>+'gaku-mk1131'!M49*'gaku-mk1722'!$M$8/'gaku-mk1131'!$M$64</f>
        <v>48057.85262300149</v>
      </c>
      <c r="GH46" s="7">
        <f>+'gaku-mk1131'!N49*'gaku-mk1722'!$N$8/'gaku-mk1131'!$N$64</f>
        <v>42966.268365229218</v>
      </c>
      <c r="GI46" s="5">
        <f t="shared" si="49"/>
        <v>71545.609561974328</v>
      </c>
      <c r="GJ46" s="7">
        <f>+('gaku-jk1131'!C49-'gaku-jk1131'!D49)*('gaku-jk1722'!$C$8-'gaku-jk1722'!$D$8)/('gaku-jk1131'!$C$64-'gaku-jk1131'!$D$64)</f>
        <v>3258.3940635504791</v>
      </c>
      <c r="GK46" s="5">
        <f t="shared" si="50"/>
        <v>6308.8195530787543</v>
      </c>
      <c r="GL46" s="5">
        <f t="shared" si="51"/>
        <v>26517.499975578332</v>
      </c>
      <c r="GM46" s="90">
        <f>+'gaku-jk1131'!H49+('gaku-jk1722'!$H$8-'gaku-jk1131'!$H$64)</f>
        <v>4327.8</v>
      </c>
      <c r="GN46" s="7">
        <f>+'gaku-jk1131'!Z49*'gaku-jk1722'!$Z$8/'gaku-jk1131'!$Z$64</f>
        <v>93091.855042607873</v>
      </c>
      <c r="GO46" s="7">
        <f>+'gaku-jk1131'!M49*'gaku-jk1722'!$M$8/'gaku-jk1131'!$M$64</f>
        <v>30240.231615342786</v>
      </c>
      <c r="GP46" s="7">
        <f>+'gaku-jk1131'!N49*'gaku-jk1722'!$N$8/'gaku-jk1131'!$N$64</f>
        <v>42503.830546429293</v>
      </c>
      <c r="GQ46" s="9">
        <f t="shared" ca="1" si="16"/>
        <v>126.04034296028881</v>
      </c>
      <c r="GR46" s="7">
        <f t="shared" ca="1" si="17"/>
        <v>103.3732142857143</v>
      </c>
      <c r="GS46" s="9">
        <f t="shared" ca="1" si="18"/>
        <v>331.06472898664566</v>
      </c>
      <c r="GT46" s="9">
        <f t="shared" ca="1" si="19"/>
        <v>94.391248770894791</v>
      </c>
      <c r="GU46" s="7">
        <f t="shared" ca="1" si="20"/>
        <v>123.73002544529263</v>
      </c>
      <c r="GV46" s="7">
        <f t="shared" ca="1" si="20"/>
        <v>100.72739726027397</v>
      </c>
      <c r="GW46" s="7">
        <f t="shared" ca="1" si="20"/>
        <v>155.71777575205104</v>
      </c>
      <c r="GX46" s="7">
        <f t="shared" ca="1" si="20"/>
        <v>101.68069105691056</v>
      </c>
      <c r="GZ46">
        <f ca="1">+OFFSET('def-cy1131'!$C$8,ROUNDDOWN((ROW(Sheet1_OLD!HC46)-ROW(Sheet1_OLD!HC$5))/4,0),0)</f>
        <v>94.9</v>
      </c>
      <c r="HC46">
        <f ca="1">+OFFSET('def-cy1131'!$H$8,ROUNDDOWN((ROW(Sheet1_OLD!HC46)-ROW(Sheet1_OLD!HC$5))/4,0),0)</f>
        <v>129.9</v>
      </c>
      <c r="HD46">
        <f ca="1">+OFFSET('def-cy1131'!$W$8,ROUNDDOWN((ROW(Sheet1_OLD!HC46)-ROW(Sheet1_OLD!HC$5))/4,0),0)</f>
        <v>97.3</v>
      </c>
      <c r="HE46">
        <f ca="1">+OFFSET('def-cy1131'!$M$8,ROUNDDOWN((ROW(Sheet1_OLD!HC46)-ROW(Sheet1_OLD!HC$5))/4,0),0)</f>
        <v>130.19999999999999</v>
      </c>
      <c r="HF46">
        <f ca="1">+OFFSET('def-cy1131'!$N$8,ROUNDDOWN((ROW(Sheet1_OLD!HC46)-ROW(Sheet1_OLD!HC$5))/4,0),0)</f>
        <v>124.6</v>
      </c>
      <c r="HG46" s="9">
        <f t="shared" ca="1" si="96"/>
        <v>123.09070397111914</v>
      </c>
      <c r="HH46" s="9">
        <f t="shared" ca="1" si="96"/>
        <v>100.75892857142857</v>
      </c>
      <c r="HI46" s="9">
        <f t="shared" ca="1" si="96"/>
        <v>337.34312647289863</v>
      </c>
      <c r="HJ46" s="9">
        <f t="shared" ca="1" si="96"/>
        <v>91.044739429695184</v>
      </c>
      <c r="HK46" s="9">
        <f t="shared" ca="1" si="96"/>
        <v>123.73002544529263</v>
      </c>
      <c r="HL46" s="9">
        <f t="shared" ca="1" si="96"/>
        <v>97.207632093933469</v>
      </c>
      <c r="HM46" s="9">
        <f t="shared" ca="1" si="96"/>
        <v>153.80419325432996</v>
      </c>
      <c r="HN46" s="9">
        <f t="shared" ca="1" si="96"/>
        <v>94.989024390243898</v>
      </c>
      <c r="HO46">
        <f t="shared" ca="1" si="112"/>
        <v>1.3765519783106377E-2</v>
      </c>
      <c r="HP46">
        <f t="shared" ca="1" si="112"/>
        <v>2.1755664064692728E-5</v>
      </c>
      <c r="HQ46">
        <f t="shared" ca="1" si="112"/>
        <v>5.2760846411368696E-3</v>
      </c>
      <c r="HR46">
        <f t="shared" ca="1" si="112"/>
        <v>2.1697646223029343E-3</v>
      </c>
      <c r="HS46">
        <f t="shared" ca="1" si="112"/>
        <v>4.8570151505181996E-3</v>
      </c>
      <c r="HT46">
        <f t="shared" ca="1" si="112"/>
        <v>1.210108090291059E-3</v>
      </c>
      <c r="HU46">
        <f t="shared" ca="1" si="112"/>
        <v>4.6053734744961111E-3</v>
      </c>
      <c r="HV46">
        <f t="shared" ca="1" si="53"/>
        <v>-1.853914127094946E-3</v>
      </c>
      <c r="HW46">
        <f t="shared" ca="1" si="84"/>
        <v>3.0051707298821301E-2</v>
      </c>
      <c r="HX46" s="5">
        <f t="shared" ca="1" si="85"/>
        <v>192274.9043458472</v>
      </c>
      <c r="HY46" s="1" t="e">
        <f t="shared" ca="1" si="54"/>
        <v>#DIV/0!</v>
      </c>
      <c r="HZ46" t="e">
        <f t="shared" ca="1" si="86"/>
        <v>#DIV/0!</v>
      </c>
      <c r="IA46" s="5">
        <f t="shared" si="55"/>
        <v>241630.93719801368</v>
      </c>
      <c r="IB46">
        <f t="shared" ca="1" si="56"/>
        <v>125.66951366850725</v>
      </c>
      <c r="ID46" s="112">
        <v>117.50784666345619</v>
      </c>
      <c r="IE46" s="112">
        <v>121.81780003893759</v>
      </c>
      <c r="IF46">
        <f t="shared" si="57"/>
        <v>109.69574001287448</v>
      </c>
      <c r="IG46">
        <f t="shared" si="87"/>
        <v>-2.8217655389860597E-3</v>
      </c>
      <c r="IH46" s="112">
        <v>0.52731471078170611</v>
      </c>
      <c r="II46">
        <f t="shared" si="88"/>
        <v>2.3965280724791378E-2</v>
      </c>
      <c r="IK46">
        <f>+util!B44</f>
        <v>124.5</v>
      </c>
      <c r="IL46">
        <f t="shared" si="89"/>
        <v>1.3477292943483489E-2</v>
      </c>
      <c r="IM46">
        <f t="shared" si="90"/>
        <v>8.086375766090094E-3</v>
      </c>
      <c r="IO46" s="5">
        <f t="shared" si="58"/>
        <v>105757.84348447359</v>
      </c>
      <c r="IP46" s="1">
        <f t="shared" si="59"/>
        <v>2.3056311902446516</v>
      </c>
      <c r="IQ46" s="5">
        <f t="shared" ca="1" si="60"/>
        <v>84155.528574291355</v>
      </c>
      <c r="IR46" s="1" t="e">
        <f t="shared" ca="1" si="61"/>
        <v>#DIV/0!</v>
      </c>
      <c r="IS46" t="e">
        <f t="shared" ca="1" si="91"/>
        <v>#DIV/0!</v>
      </c>
    </row>
    <row r="47" spans="1:253" x14ac:dyDescent="0.15">
      <c r="A47" t="s">
        <v>286</v>
      </c>
      <c r="B47" s="7">
        <f>+'gaku-mk1131'!B50*'gaku-mk1722'!$B$8/'gaku-mk1131'!$B$64</f>
        <v>462330.29673080926</v>
      </c>
      <c r="C47" s="7">
        <f>+'kgaku-mk1131'!B51*'kgaku-mk1722'!B$9/'kgaku-mk1131'!B$65</f>
        <v>235883.96200053743</v>
      </c>
      <c r="D47" s="7">
        <f>+'kgaku-mk1131'!C51*'kgaku-mk1722'!C$9/'kgaku-mk1131'!C$65</f>
        <v>2815.1931836814365</v>
      </c>
      <c r="E47" s="7">
        <f>+'kgaku-mk1131'!D51*'kgaku-mk1722'!D$9/'kgaku-mk1131'!D$65</f>
        <v>353.58463235294118</v>
      </c>
      <c r="F47" s="7">
        <f>+'kgaku-mk1131'!F51*'kgaku-mk1722'!F$9/'kgaku-mk1131'!F$65</f>
        <v>21856.348935288192</v>
      </c>
      <c r="G47" s="7">
        <f>+'kgaku-mk1131'!G51*'kgaku-mk1722'!G$9/'kgaku-mk1131'!G$65</f>
        <v>21067.490287021836</v>
      </c>
      <c r="H47" s="7">
        <f>+'kgaku-mk1131'!H51*'kgaku-mk1722'!H$9/'kgaku-mk1131'!H$65</f>
        <v>66605.879857542939</v>
      </c>
      <c r="I47" s="7">
        <f>+'kgaku-mk1131'!I51*'kgaku-mk1722'!I$9/'kgaku-mk1131'!I$65</f>
        <v>123324.14866206734</v>
      </c>
      <c r="J47" s="7">
        <f>+'gaku-mk1131'!F50*'gaku-mk1722'!$F$8/'gaku-mk1131'!$F$64</f>
        <v>25866.198360005292</v>
      </c>
      <c r="K47" s="7">
        <f>+'gaku-mk1131'!G50*'gaku-mk1722'!$G$8/'gaku-mk1131'!$G$64</f>
        <v>92997.599718972968</v>
      </c>
      <c r="L47" s="7">
        <f>+'gaku-jk1131'!B50*'gaku-jk1722'!$B$8/'gaku-jk1131'!$B$64</f>
        <v>411962.48388139601</v>
      </c>
      <c r="M47" s="7">
        <f>+'kgaku-jk1131'!B51*'kgaku-jk1722'!$B$9/'kgaku-jk1131'!$B$65</f>
        <v>228364.75961172991</v>
      </c>
      <c r="N47" s="7">
        <f>+'kgaku-jk1131'!C51*'kgaku-jk1722'!C$9/'kgaku-jk1131'!C$65</f>
        <v>3607.1768458850306</v>
      </c>
      <c r="O47" s="7">
        <f>+'kgaku-jk1131'!D51*'kgaku-jk1722'!D$9/'kgaku-jk1131'!D$65</f>
        <v>366.85582754841067</v>
      </c>
      <c r="P47" s="7">
        <f>+'kgaku-jk1131'!F51*'kgaku-jk1722'!F$9/'kgaku-jk1131'!F$65</f>
        <v>6598.7871666465544</v>
      </c>
      <c r="Q47" s="7">
        <f>+'kgaku-jk1131'!G51*'kgaku-jk1722'!G$9/'kgaku-jk1131'!G$65</f>
        <v>19323.937618736956</v>
      </c>
      <c r="R47" s="7">
        <f>+'kgaku-jk1131'!H51*'kgaku-jk1722'!H$9/'kgaku-jk1131'!H$65</f>
        <v>72300.586369478406</v>
      </c>
      <c r="S47" s="7">
        <f>+'kgaku-jk1131'!I51*'kgaku-jk1722'!I$9/'kgaku-jk1131'!I$65</f>
        <v>136788.99210787416</v>
      </c>
      <c r="T47" s="7">
        <f>+'gaku-jk1131'!F50*'gaku-jk1722'!$F$8/'gaku-jk1131'!$F$64</f>
        <v>27427.016291780001</v>
      </c>
      <c r="U47" s="7">
        <f>+'gaku-jk1131'!G50*'gaku-jk1722'!$G$8/'gaku-jk1131'!$G$64</f>
        <v>73698.17966425138</v>
      </c>
      <c r="V47" s="8">
        <f t="shared" si="105"/>
        <v>112.22631060354374</v>
      </c>
      <c r="W47" s="8">
        <f t="shared" si="105"/>
        <v>103.29262816276548</v>
      </c>
      <c r="X47" s="8">
        <f t="shared" si="105"/>
        <v>78.044224166412363</v>
      </c>
      <c r="Y47" s="8">
        <f t="shared" si="105"/>
        <v>96.382449398676044</v>
      </c>
      <c r="Z47" s="8">
        <f t="shared" si="105"/>
        <v>331.21766747927097</v>
      </c>
      <c r="AA47" s="8">
        <f t="shared" si="104"/>
        <v>109.02276079899103</v>
      </c>
      <c r="AB47" s="8">
        <f t="shared" si="104"/>
        <v>92.12356801252794</v>
      </c>
      <c r="AC47" s="8">
        <f t="shared" si="104"/>
        <v>90.15648610438754</v>
      </c>
      <c r="AD47" s="8">
        <f t="shared" si="104"/>
        <v>94.309195301559313</v>
      </c>
      <c r="AE47" s="8">
        <f t="shared" si="104"/>
        <v>126.18710549248901</v>
      </c>
      <c r="AF47" s="11">
        <f t="shared" ca="1" si="107"/>
        <v>103.3732142857143</v>
      </c>
      <c r="AG47" s="11">
        <f t="shared" ca="1" si="107"/>
        <v>78.311866501854141</v>
      </c>
      <c r="AH47" s="11">
        <f t="shared" ca="1" si="107"/>
        <v>96.184290030211486</v>
      </c>
      <c r="AI47" s="11">
        <f t="shared" ca="1" si="106"/>
        <v>331.06472898664566</v>
      </c>
      <c r="AJ47" s="11">
        <f t="shared" ca="1" si="106"/>
        <v>108.81363193768257</v>
      </c>
      <c r="AK47" s="11">
        <f t="shared" ca="1" si="106"/>
        <v>92.389207920792074</v>
      </c>
      <c r="AL47" s="11">
        <f t="shared" ca="1" si="106"/>
        <v>90.00414937759335</v>
      </c>
      <c r="AM47" s="11">
        <f t="shared" ca="1" si="106"/>
        <v>94.391248770894791</v>
      </c>
      <c r="AN47" s="11">
        <f t="shared" ca="1" si="106"/>
        <v>126.04034296028881</v>
      </c>
      <c r="AO47" s="9">
        <f ca="1">+OFFSET('kdef-cy1131'!B$9,ROUNDDOWN((ROW(Sheet1_OLD!AO47)-ROW(Sheet1_OLD!AO$5))/4,0),0)</f>
        <v>94.9</v>
      </c>
      <c r="AP47" s="9">
        <f ca="1">+OFFSET('kdef-cy1131'!C$9,ROUNDDOWN((ROW(Sheet1_OLD!AP47)-ROW(Sheet1_OLD!AP$5))/4,0),0)</f>
        <v>94.7</v>
      </c>
      <c r="AQ47" s="9">
        <f ca="1">+OFFSET('kdef-cy1131'!D$9,ROUNDDOWN((ROW(Sheet1_OLD!AQ47)-ROW(Sheet1_OLD!AQ$5))/4,0),0)</f>
        <v>93</v>
      </c>
      <c r="AR47" s="9">
        <f ca="1">+OFFSET('kdef-cy1131'!F$9,ROUNDDOWN((ROW(Sheet1_OLD!AR47)-ROW(Sheet1_OLD!AR$5))/4,0),0)</f>
        <v>137.1</v>
      </c>
      <c r="AS47" s="9">
        <f ca="1">+OFFSET('kdef-cy1131'!G$9,ROUNDDOWN((ROW(Sheet1_OLD!AS47)-ROW(Sheet1_OLD!AS$5))/4,0),0)</f>
        <v>98.2</v>
      </c>
      <c r="AT47" s="9">
        <f ca="1">+OFFSET('kdef-cy1131'!H$9,ROUNDDOWN((ROW(Sheet1_OLD!AT47)-ROW(Sheet1_OLD!AT$5))/4,0),0)</f>
        <v>96.1</v>
      </c>
      <c r="AU47" s="9">
        <f ca="1">+OFFSET('kdef-cy1131'!I$9,ROUNDDOWN((ROW(Sheet1_OLD!AU47)-ROW(Sheet1_OLD!AU$5))/4,0),0)</f>
        <v>87.2</v>
      </c>
      <c r="AV47" s="9">
        <f ca="1">+OFFSET('def-cy1131'!$F$8,ROUNDDOWN((ROW(Sheet1_OLD!AV47)-ROW(Sheet1_OLD!AV$5))/4,0),0)</f>
        <v>95.9</v>
      </c>
      <c r="AW47" s="9">
        <f ca="1">+OFFSET('def-cy1131'!$G$8,ROUNDDOWN((ROW(Sheet1_OLD!AW47)-ROW(Sheet1_OLD!AW$5))/4,0),0)</f>
        <v>111.1</v>
      </c>
      <c r="AX47" s="9">
        <f t="shared" ca="1" si="94"/>
        <v>100.75892857142857</v>
      </c>
      <c r="AY47" s="9">
        <f t="shared" ca="1" si="94"/>
        <v>70.042398022249685</v>
      </c>
      <c r="AZ47" s="9">
        <f t="shared" ca="1" si="94"/>
        <v>93.495266868076556</v>
      </c>
      <c r="BA47" s="9">
        <f t="shared" ca="1" si="94"/>
        <v>337.34312647289863</v>
      </c>
      <c r="BB47" s="9">
        <f t="shared" ca="1" si="94"/>
        <v>105.71100292112951</v>
      </c>
      <c r="BC47" s="9">
        <f t="shared" ca="1" si="94"/>
        <v>89.793465346534646</v>
      </c>
      <c r="BD47" s="9">
        <f t="shared" ca="1" si="94"/>
        <v>87.423755186721976</v>
      </c>
      <c r="BE47" s="9">
        <f t="shared" ca="1" si="94"/>
        <v>91.044739429695184</v>
      </c>
      <c r="BF47" s="9">
        <f t="shared" ca="1" si="94"/>
        <v>123.09070397111914</v>
      </c>
      <c r="BG47">
        <f t="shared" ca="1" si="62"/>
        <v>3.3209450905199741E-5</v>
      </c>
      <c r="BH47">
        <f t="shared" ca="1" si="63"/>
        <v>2.3681865229059328E-4</v>
      </c>
      <c r="BI47">
        <f t="shared" ca="1" si="113"/>
        <v>-2.010673485146836E-3</v>
      </c>
      <c r="BJ47">
        <f t="shared" ca="1" si="113"/>
        <v>5.7072507741195624E-3</v>
      </c>
      <c r="BK47">
        <f t="shared" ca="1" si="113"/>
        <v>2.3218588407222193E-3</v>
      </c>
      <c r="BL47" s="13">
        <f t="shared" ca="1" si="65"/>
        <v>6.2884642328907385E-3</v>
      </c>
      <c r="BM47">
        <f t="shared" ca="1" si="66"/>
        <v>2.1534010205406073E-2</v>
      </c>
      <c r="BN47">
        <f t="shared" ca="1" si="22"/>
        <v>1.8229254422081797E-2</v>
      </c>
      <c r="BO47" s="13">
        <f t="shared" ca="1" si="23"/>
        <v>3.9763264627487874E-2</v>
      </c>
      <c r="BP47">
        <f t="shared" ca="1" si="67"/>
        <v>1.9848609033008741E-2</v>
      </c>
      <c r="BQ47">
        <f t="shared" ca="1" si="68"/>
        <v>7.3277201982825E-3</v>
      </c>
      <c r="BR47">
        <f t="shared" ca="1" si="69"/>
        <v>6.2031583784976857E-3</v>
      </c>
      <c r="BS47" s="13">
        <f t="shared" ca="1" si="70"/>
        <v>3.3379487609788927E-2</v>
      </c>
      <c r="BT47" s="5">
        <f t="shared" si="24"/>
        <v>73698.17966425138</v>
      </c>
      <c r="BU47" s="5">
        <f t="shared" ca="1" si="25"/>
        <v>233327.34187272572</v>
      </c>
      <c r="BV47" s="5">
        <f t="shared" ca="1" si="26"/>
        <v>33135.869811265082</v>
      </c>
      <c r="BW47" s="5">
        <f t="shared" ca="1" si="71"/>
        <v>104195.97579613526</v>
      </c>
      <c r="BX47" s="5">
        <f t="shared" si="27"/>
        <v>92997.599718972968</v>
      </c>
      <c r="BY47" s="5">
        <f t="shared" si="28"/>
        <v>213459.12735796062</v>
      </c>
      <c r="BZ47" s="5">
        <f t="shared" si="29"/>
        <v>47722.54729529348</v>
      </c>
      <c r="CA47" s="5">
        <f t="shared" si="30"/>
        <v>140720.14701426646</v>
      </c>
      <c r="CB47" s="9">
        <f t="shared" si="97"/>
        <v>126.18710549248901</v>
      </c>
      <c r="CC47" s="9">
        <f t="shared" ca="1" si="97"/>
        <v>91.484832272420633</v>
      </c>
      <c r="CD47" s="9">
        <f t="shared" ca="1" si="97"/>
        <v>144.02080756325708</v>
      </c>
      <c r="CE47" s="9">
        <f t="shared" ca="1" si="97"/>
        <v>135.05334149333424</v>
      </c>
      <c r="CF47" s="5"/>
      <c r="CG47" s="5">
        <f t="shared" si="111"/>
        <v>92.159109968095606</v>
      </c>
      <c r="CH47" s="5">
        <f t="shared" ca="1" si="72"/>
        <v>91.484832272420633</v>
      </c>
      <c r="CI47" s="5">
        <f t="shared" si="32"/>
        <v>140.2539909266269</v>
      </c>
      <c r="CJ47" s="5">
        <f t="shared" ca="1" si="73"/>
        <v>144.02080756325708</v>
      </c>
      <c r="CK47" s="5">
        <f t="shared" si="74"/>
        <v>130.63028578697461</v>
      </c>
      <c r="CL47" s="5">
        <f t="shared" ca="1" si="75"/>
        <v>135.05334149333424</v>
      </c>
      <c r="CM47" s="5"/>
      <c r="CN47" s="1" t="e">
        <f t="shared" si="4"/>
        <v>#DIV/0!</v>
      </c>
      <c r="CO47" s="1" t="e">
        <f t="shared" si="108"/>
        <v>#DIV/0!</v>
      </c>
      <c r="CP47" s="1" t="e">
        <f t="shared" ca="1" si="108"/>
        <v>#DIV/0!</v>
      </c>
      <c r="CQ47" s="1" t="e">
        <f t="shared" ca="1" si="108"/>
        <v>#DIV/0!</v>
      </c>
      <c r="CR47" s="1" t="e">
        <f t="shared" ca="1" si="108"/>
        <v>#DIV/0!</v>
      </c>
      <c r="CS47" s="83" t="e">
        <f t="shared" si="76"/>
        <v>#DIV/0!</v>
      </c>
      <c r="CT47" s="83" t="e">
        <f t="shared" si="76"/>
        <v>#DIV/0!</v>
      </c>
      <c r="CU47" s="83" t="e">
        <f t="shared" ca="1" si="33"/>
        <v>#DIV/0!</v>
      </c>
      <c r="CV47" s="83" t="e">
        <f t="shared" ca="1" si="33"/>
        <v>#DIV/0!</v>
      </c>
      <c r="CW47" s="83" t="e">
        <f t="shared" ca="1" si="33"/>
        <v>#DIV/0!</v>
      </c>
      <c r="CX47" s="83">
        <f t="shared" si="77"/>
        <v>2.3415371407730931E-3</v>
      </c>
      <c r="CY47" s="83">
        <f t="shared" si="100"/>
        <v>3.0796498384325086E-3</v>
      </c>
      <c r="CZ47" s="83">
        <f t="shared" ca="1" si="100"/>
        <v>5.5830741399289074E-3</v>
      </c>
      <c r="DA47" s="83">
        <f t="shared" ca="1" si="100"/>
        <v>6.1340773266702813E-4</v>
      </c>
      <c r="DB47" s="83">
        <f t="shared" ca="1" si="100"/>
        <v>2.2173422676206034E-3</v>
      </c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 t="s">
        <v>816</v>
      </c>
      <c r="DU47">
        <f>+DS46/DR46</f>
        <v>0.21998657777808095</v>
      </c>
      <c r="DY47" s="5"/>
      <c r="EF47" s="90">
        <f t="shared" si="8"/>
        <v>92997.599718972968</v>
      </c>
      <c r="EG47" s="1">
        <f>+'gaku-mk1131'!G50</f>
        <v>90799.2</v>
      </c>
      <c r="EH47" s="5">
        <f t="shared" ca="1" si="38"/>
        <v>17214.975707128837</v>
      </c>
      <c r="EI47" s="7">
        <f ca="1">+EI46+$EH46</f>
        <v>482398.23161783151</v>
      </c>
      <c r="EJ47" s="7">
        <f ca="1">+EJ46+$EH46</f>
        <v>482398.23161783151</v>
      </c>
      <c r="EK47" s="7">
        <f ca="1">+EK46+EH46-(EJ49-EI49)/4</f>
        <v>468513.21165033465</v>
      </c>
      <c r="EL47" s="5">
        <f t="shared" ca="1" si="39"/>
        <v>6262.666666666667</v>
      </c>
      <c r="EM47" s="92">
        <f t="shared" ca="1" si="40"/>
        <v>118.3</v>
      </c>
      <c r="EN47">
        <f t="shared" ca="1" si="9"/>
        <v>0.65578521089565456</v>
      </c>
      <c r="EO47">
        <f t="shared" ca="1" si="41"/>
        <v>1.071234674456038E-2</v>
      </c>
      <c r="EQ47" s="6">
        <f>+call!C85</f>
        <v>7.6102633333333296</v>
      </c>
      <c r="ES47" s="7" t="e">
        <f>+fof!#REF!*fof!$B$138/fof!#REF!/10</f>
        <v>#REF!</v>
      </c>
      <c r="ET47" s="7" t="e">
        <f>+fof!#REF!*fof!$C$138/fof!#REF!/10</f>
        <v>#REF!</v>
      </c>
      <c r="EU47" s="7">
        <f ca="1">+AVERAGE(OFFSET(jikasougaku!$BF$287,(ROW(Sheet1_OLD!EU47)-ROW(Sheet1_OLD!$EU$5))*3,0):OFFSET(jikasougaku!$BF$287,(ROW(Sheet1_OLD!EU47)-ROW(Sheet1_OLD!$EU$5))*3+2,0))/1000</f>
        <v>106581.72933333332</v>
      </c>
      <c r="EV47" s="7">
        <f ca="1">+AVERAGE(OFFSET(jikasougaku!$BR$287,(ROW(Sheet1_OLD!EV47)-ROW(Sheet1_OLD!$EV$5))*3,0):OFFSET(jikasougaku!$BR$287,(ROW(Sheet1_OLD!EV47)-ROW(Sheet1_OLD!$EV$5))*3+2,0))/1000</f>
        <v>402811.80433333333</v>
      </c>
      <c r="EW47" s="7" t="e">
        <f ca="1">+AVERAGE(OFFSET(jikasougaku!$BH$287,(ROW(Sheet1_OLD!EW47)-ROW(Sheet1_OLD!EW$5))*3,0):OFFSET(jikasougaku!$BH$287,(ROW(Sheet1_OLD!EW47)-ROW(Sheet1_OLD!EW$5))*3+2,0))/1000</f>
        <v>#DIV/0!</v>
      </c>
      <c r="EX47" s="7" t="e">
        <f ca="1">+AVERAGE(OFFSET(jikasougaku!$BJ$287,(ROW(Sheet1_OLD!EX47)-ROW(Sheet1_OLD!EX$5))*3,0):OFFSET(jikasougaku!$BJ$287,(ROW(Sheet1_OLD!EX47)-ROW(Sheet1_OLD!EX$5))*3+2,0))/1000</f>
        <v>#DIV/0!</v>
      </c>
      <c r="EY47" s="7" t="e">
        <f ca="1">+AVERAGE(OFFSET(jikasougaku!$BL$287,(ROW(Sheet1_OLD!EY47)-ROW(Sheet1_OLD!EY$5))*3,0):OFFSET(jikasougaku!$BL$287,(ROW(Sheet1_OLD!EY47)-ROW(Sheet1_OLD!EY$5))*3+2,0))/1000</f>
        <v>#DIV/0!</v>
      </c>
      <c r="EZ47" s="4">
        <f t="shared" ca="1" si="10"/>
        <v>87811.663434695336</v>
      </c>
      <c r="FA47" s="64">
        <f t="shared" ca="1" si="42"/>
        <v>296230.07500000001</v>
      </c>
      <c r="FB47" s="7" t="e">
        <f t="shared" ca="1" si="11"/>
        <v>#REF!</v>
      </c>
      <c r="FC47" s="7" t="e">
        <f t="shared" ca="1" si="12"/>
        <v>#REF!</v>
      </c>
      <c r="FD47" s="1" t="e">
        <f t="shared" ca="1" si="110"/>
        <v>#REF!</v>
      </c>
      <c r="FE47" s="1" t="e">
        <f t="shared" ca="1" si="110"/>
        <v>#REF!</v>
      </c>
      <c r="FF47" t="e">
        <f t="shared" ca="1" si="43"/>
        <v>#REF!</v>
      </c>
      <c r="FG47" t="e">
        <f t="shared" ca="1" si="43"/>
        <v>#REF!</v>
      </c>
      <c r="FH47" s="83" t="e">
        <f t="shared" ca="1" si="80"/>
        <v>#REF!</v>
      </c>
      <c r="FI47" s="83" t="e">
        <f t="shared" ca="1" si="80"/>
        <v>#REF!</v>
      </c>
      <c r="FK47" s="7">
        <f>+kshotoku1631!$E51*kshotoku1722!$E$9/kshotoku1631!$E$65</f>
        <v>222442.25046491966</v>
      </c>
      <c r="FL47" s="72">
        <f t="shared" ca="1" si="44"/>
        <v>0.30024324054380092</v>
      </c>
      <c r="FM47">
        <f t="shared" ca="1" si="81"/>
        <v>1.394758295469122E-2</v>
      </c>
      <c r="FO47" s="72">
        <f ca="1">+AVERAGE(OFFSET(Maikin05!$F$10,ROUNDDOWN((ROW(FO47)-ROW(FO$45))/4,0),MOD(ROW(FO47)-ROW(FO$45),4)*3):OFFSET(Maikin05!$F$10,ROUNDDOWN((ROW(FO47)-ROW(FO$45))/4,0),MOD(ROW(FO47)-ROW(FO$45),4)*3+2))</f>
        <v>118.3</v>
      </c>
      <c r="FP47" s="72">
        <f ca="1">+AVERAGE(OFFSET(Maikin30!$F$20,ROUNDDOWN((ROW(FP47)-ROW(FP$5))/4,0),MOD(ROW(FP47)-ROW(FP$5),4)*3):OFFSET(Maikin30!$F$20,ROUNDDOWN((ROW(FP47)-ROW(FP$5))/4,0),MOD(ROW(FP47)-ROW(FP$5),4)*3+2))</f>
        <v>113.96666666666665</v>
      </c>
      <c r="FQ47" s="5">
        <f ca="1">+AVERAGE(OFFSET(Rocho!$J$66,(ROW(FQ47)-ROW($FQ$5))*3,0):OFFSET(Rocho!$J$66,(ROW(FQ47)-ROW($FQ$5))*3+2,0))</f>
        <v>6262.666666666667</v>
      </c>
      <c r="FR47" s="72" t="e">
        <f t="shared" ca="1" si="45"/>
        <v>#DIV/0!</v>
      </c>
      <c r="FS47" t="e">
        <f t="shared" ca="1" si="82"/>
        <v>#DIV/0!</v>
      </c>
      <c r="FT47" s="72"/>
      <c r="FU47" s="87" t="s">
        <v>266</v>
      </c>
      <c r="FV47" s="78">
        <f ca="1">+AVERAGE(OFFSET(Rocho!$E$6,(ROW(FV47)-ROW($FV$5))*3,0):OFFSET(Rocho!$E$6,(ROW(FV47)-ROW($FV$5))*3+2,0))/10000</f>
        <v>9481.3333333333321</v>
      </c>
      <c r="FW47" s="82">
        <f>+Rocho!AA48</f>
        <v>0</v>
      </c>
      <c r="FX47" t="e">
        <f t="shared" si="83"/>
        <v>#DIV/0!</v>
      </c>
      <c r="FZ47" s="94">
        <f t="shared" si="15"/>
        <v>247874.19106076797</v>
      </c>
      <c r="GA47" s="5">
        <f t="shared" si="46"/>
        <v>92997.599718972968</v>
      </c>
      <c r="GB47" s="7">
        <f>+('gaku-mk1131'!C50-'gaku-mk1131'!D50)*('gaku-mk1722'!$C$8-'gaku-mk1722'!$D$8)/('gaku-mk1131'!$C$64-'gaku-mk1131'!$D$64)</f>
        <v>3501.9538711858636</v>
      </c>
      <c r="GC47" s="5">
        <f t="shared" si="47"/>
        <v>21856.348935288192</v>
      </c>
      <c r="GD47" s="5">
        <f t="shared" si="48"/>
        <v>25866.198360005292</v>
      </c>
      <c r="GE47" s="90">
        <f>+'gaku-mk1131'!H50+('gaku-mk1722'!$H$8-'gaku-mk1131'!$H$64)</f>
        <v>5657.7000000000007</v>
      </c>
      <c r="GF47" s="7">
        <f>+'gaku-mk1131'!W50*'gaku-mk1722'!$W$8/'gaku-mk1131'!$W$64</f>
        <v>93520.512269500308</v>
      </c>
      <c r="GG47" s="7">
        <f>+'gaku-mk1131'!M50*'gaku-mk1722'!$M$8/'gaku-mk1131'!$M$64</f>
        <v>46400.385556899128</v>
      </c>
      <c r="GH47" s="7">
        <f>+'gaku-mk1131'!N50*'gaku-mk1722'!$N$8/'gaku-mk1131'!$N$64</f>
        <v>41926.507651083761</v>
      </c>
      <c r="GI47" s="5">
        <f t="shared" si="49"/>
        <v>73698.17966425138</v>
      </c>
      <c r="GJ47" s="7">
        <f>+('gaku-jk1131'!C50-'gaku-jk1131'!D50)*('gaku-jk1722'!$C$8-'gaku-jk1722'!$D$8)/('gaku-jk1131'!$C$64-'gaku-jk1131'!$D$64)</f>
        <v>3268.3174055516806</v>
      </c>
      <c r="GK47" s="5">
        <f t="shared" si="50"/>
        <v>6598.7871666465544</v>
      </c>
      <c r="GL47" s="5">
        <f t="shared" si="51"/>
        <v>27427.016291780001</v>
      </c>
      <c r="GM47" s="90">
        <f>+'gaku-jk1131'!H50+('gaku-jk1722'!$H$8-'gaku-jk1131'!$H$64)</f>
        <v>4812.6000000000004</v>
      </c>
      <c r="GN47" s="7">
        <f>+'gaku-jk1131'!Z50*'gaku-jk1722'!$Z$8/'gaku-jk1131'!$Z$64</f>
        <v>94129.809536336208</v>
      </c>
      <c r="GO47" s="7">
        <f>+'gaku-jk1131'!M50*'gaku-jk1722'!$M$8/'gaku-jk1131'!$M$64</f>
        <v>30031.47355076954</v>
      </c>
      <c r="GP47" s="7">
        <f>+'gaku-jk1131'!N50*'gaku-jk1722'!$N$8/'gaku-jk1131'!$N$64</f>
        <v>41993.962880288454</v>
      </c>
      <c r="GQ47" s="9">
        <f t="shared" ca="1" si="16"/>
        <v>126.04034296028881</v>
      </c>
      <c r="GR47" s="7">
        <f t="shared" ca="1" si="17"/>
        <v>103.3732142857143</v>
      </c>
      <c r="GS47" s="9">
        <f t="shared" ca="1" si="18"/>
        <v>331.06472898664566</v>
      </c>
      <c r="GT47" s="9">
        <f t="shared" ca="1" si="19"/>
        <v>94.391248770894791</v>
      </c>
      <c r="GU47" s="7">
        <f t="shared" ca="1" si="20"/>
        <v>123.73002544529263</v>
      </c>
      <c r="GV47" s="7">
        <f t="shared" ca="1" si="20"/>
        <v>100.72739726027397</v>
      </c>
      <c r="GW47" s="7">
        <f t="shared" ca="1" si="20"/>
        <v>155.71777575205104</v>
      </c>
      <c r="GX47" s="7">
        <f t="shared" ca="1" si="20"/>
        <v>101.68069105691056</v>
      </c>
      <c r="GZ47">
        <f ca="1">+OFFSET('def-cy1131'!$C$8,ROUNDDOWN((ROW(Sheet1_OLD!HC47)-ROW(Sheet1_OLD!HC$5))/4,0),0)</f>
        <v>94.9</v>
      </c>
      <c r="HC47">
        <f ca="1">+OFFSET('def-cy1131'!$H$8,ROUNDDOWN((ROW(Sheet1_OLD!HC47)-ROW(Sheet1_OLD!HC$5))/4,0),0)</f>
        <v>129.9</v>
      </c>
      <c r="HD47">
        <f ca="1">+OFFSET('def-cy1131'!$W$8,ROUNDDOWN((ROW(Sheet1_OLD!HC47)-ROW(Sheet1_OLD!HC$5))/4,0),0)</f>
        <v>97.3</v>
      </c>
      <c r="HE47">
        <f ca="1">+OFFSET('def-cy1131'!$M$8,ROUNDDOWN((ROW(Sheet1_OLD!HC47)-ROW(Sheet1_OLD!HC$5))/4,0),0)</f>
        <v>130.19999999999999</v>
      </c>
      <c r="HF47">
        <f ca="1">+OFFSET('def-cy1131'!$N$8,ROUNDDOWN((ROW(Sheet1_OLD!HC47)-ROW(Sheet1_OLD!HC$5))/4,0),0)</f>
        <v>124.6</v>
      </c>
      <c r="HG47" s="9">
        <f t="shared" ca="1" si="96"/>
        <v>123.09070397111914</v>
      </c>
      <c r="HH47" s="9">
        <f t="shared" ca="1" si="96"/>
        <v>100.75892857142857</v>
      </c>
      <c r="HI47" s="9">
        <f t="shared" ca="1" si="96"/>
        <v>337.34312647289863</v>
      </c>
      <c r="HJ47" s="9">
        <f t="shared" ca="1" si="96"/>
        <v>91.044739429695184</v>
      </c>
      <c r="HK47" s="9">
        <f t="shared" ca="1" si="96"/>
        <v>123.73002544529263</v>
      </c>
      <c r="HL47" s="9">
        <f t="shared" ca="1" si="96"/>
        <v>97.207632093933469</v>
      </c>
      <c r="HM47" s="9">
        <f t="shared" ca="1" si="96"/>
        <v>153.80419325432996</v>
      </c>
      <c r="HN47" s="9">
        <f t="shared" ca="1" si="96"/>
        <v>94.989024390243898</v>
      </c>
      <c r="HO47">
        <f t="shared" ca="1" si="112"/>
        <v>1.1097476244070781E-2</v>
      </c>
      <c r="HP47">
        <f t="shared" ca="1" si="112"/>
        <v>4.1877733095744665E-5</v>
      </c>
      <c r="HQ47">
        <f t="shared" ca="1" si="112"/>
        <v>4.0969722708730765E-3</v>
      </c>
      <c r="HR47">
        <f t="shared" ca="1" si="112"/>
        <v>3.4682230190087888E-3</v>
      </c>
      <c r="HS47">
        <f t="shared" ca="1" si="112"/>
        <v>2.512345582574895E-3</v>
      </c>
      <c r="HT47">
        <f t="shared" ca="1" si="112"/>
        <v>4.2259109603563728E-3</v>
      </c>
      <c r="HU47">
        <f t="shared" ca="1" si="112"/>
        <v>-1.3447857623860226E-3</v>
      </c>
      <c r="HV47">
        <f t="shared" ca="1" si="53"/>
        <v>2.028488562563018E-3</v>
      </c>
      <c r="HW47">
        <f t="shared" ca="1" si="84"/>
        <v>2.6126508610156654E-2</v>
      </c>
      <c r="HX47" s="5">
        <f t="shared" ca="1" si="85"/>
        <v>197298.37628975604</v>
      </c>
      <c r="HY47" s="1" t="e">
        <f t="shared" ca="1" si="54"/>
        <v>#DIV/0!</v>
      </c>
      <c r="HZ47" t="e">
        <f t="shared" ca="1" si="86"/>
        <v>#DIV/0!</v>
      </c>
      <c r="IA47" s="5">
        <f t="shared" si="55"/>
        <v>247874.19106076797</v>
      </c>
      <c r="IB47">
        <f t="shared" ca="1" si="56"/>
        <v>125.63417688584286</v>
      </c>
      <c r="ID47" s="112">
        <v>118.41100998303259</v>
      </c>
      <c r="IE47" s="112">
        <v>123.13001557480423</v>
      </c>
      <c r="IF47">
        <f t="shared" si="57"/>
        <v>110.56084685637759</v>
      </c>
      <c r="IG47">
        <f t="shared" si="87"/>
        <v>7.8554862264136466E-3</v>
      </c>
      <c r="IH47" s="112">
        <v>0.53299491971305779</v>
      </c>
      <c r="II47">
        <f t="shared" si="88"/>
        <v>1.0714348162553183E-2</v>
      </c>
      <c r="IK47">
        <f>+util!B45</f>
        <v>124.866666666667</v>
      </c>
      <c r="IL47">
        <f t="shared" si="89"/>
        <v>2.9407854371187908E-3</v>
      </c>
      <c r="IM47">
        <f t="shared" si="90"/>
        <v>1.7644712622712745E-3</v>
      </c>
      <c r="IO47" s="5">
        <f t="shared" si="58"/>
        <v>107154.04404650154</v>
      </c>
      <c r="IP47" s="1">
        <f t="shared" si="59"/>
        <v>2.245354661884726</v>
      </c>
      <c r="IQ47" s="5">
        <f t="shared" ca="1" si="60"/>
        <v>85290.521021096647</v>
      </c>
      <c r="IR47" s="1" t="e">
        <f t="shared" ca="1" si="61"/>
        <v>#DIV/0!</v>
      </c>
      <c r="IS47" t="e">
        <f t="shared" ca="1" si="91"/>
        <v>#DIV/0!</v>
      </c>
    </row>
    <row r="48" spans="1:253" x14ac:dyDescent="0.15">
      <c r="A48" t="s">
        <v>287</v>
      </c>
      <c r="B48" s="7">
        <f>+'gaku-mk1131'!B51*'gaku-mk1722'!$B$8/'gaku-mk1131'!$B$64</f>
        <v>466685.61730444949</v>
      </c>
      <c r="C48" s="7">
        <f>+'kgaku-mk1131'!B52*'kgaku-mk1722'!B$9/'kgaku-mk1131'!B$65</f>
        <v>236292.1298911387</v>
      </c>
      <c r="D48" s="7">
        <f>+'kgaku-mk1131'!C52*'kgaku-mk1722'!C$9/'kgaku-mk1131'!C$65</f>
        <v>2760.5824555924264</v>
      </c>
      <c r="E48" s="7">
        <f>+'kgaku-mk1131'!D52*'kgaku-mk1722'!D$9/'kgaku-mk1131'!D$65</f>
        <v>337.5216176470588</v>
      </c>
      <c r="F48" s="7">
        <f>+'kgaku-mk1131'!F52*'kgaku-mk1722'!F$9/'kgaku-mk1131'!F$65</f>
        <v>20165.64558040964</v>
      </c>
      <c r="G48" s="7">
        <f>+'kgaku-mk1131'!G52*'kgaku-mk1722'!G$9/'kgaku-mk1131'!G$65</f>
        <v>21769.245538476844</v>
      </c>
      <c r="H48" s="7">
        <f>+'kgaku-mk1131'!H52*'kgaku-mk1722'!H$9/'kgaku-mk1131'!H$65</f>
        <v>67413.100780394379</v>
      </c>
      <c r="I48" s="7">
        <f>+'kgaku-mk1131'!I52*'kgaku-mk1722'!I$9/'kgaku-mk1131'!I$65</f>
        <v>123923.45955023418</v>
      </c>
      <c r="J48" s="7">
        <f>+'gaku-mk1131'!F51*'gaku-mk1722'!$F$8/'gaku-mk1131'!$F$64</f>
        <v>26174.124396987831</v>
      </c>
      <c r="K48" s="7">
        <f>+'gaku-mk1131'!G51*'gaku-mk1722'!$G$8/'gaku-mk1131'!$G$64</f>
        <v>95085.14793247277</v>
      </c>
      <c r="L48" s="7">
        <f>+'gaku-jk1131'!B51*'gaku-jk1722'!$B$8/'gaku-jk1131'!$B$64</f>
        <v>411179.83880285826</v>
      </c>
      <c r="M48" s="7">
        <f>+'kgaku-jk1131'!B52*'kgaku-jk1722'!$B$9/'kgaku-jk1131'!$B$65</f>
        <v>226134.7331156185</v>
      </c>
      <c r="N48" s="7">
        <f>+'kgaku-jk1131'!C52*'kgaku-jk1722'!C$9/'kgaku-jk1131'!C$65</f>
        <v>3719.3413805264345</v>
      </c>
      <c r="O48" s="7">
        <f>+'kgaku-jk1131'!D52*'kgaku-jk1722'!D$9/'kgaku-jk1131'!D$65</f>
        <v>345.19715016441364</v>
      </c>
      <c r="P48" s="7">
        <f>+'kgaku-jk1131'!F52*'kgaku-jk1722'!F$9/'kgaku-jk1131'!F$65</f>
        <v>6131.1673541252994</v>
      </c>
      <c r="Q48" s="7">
        <f>+'kgaku-jk1131'!G52*'kgaku-jk1722'!G$9/'kgaku-jk1131'!G$65</f>
        <v>19785.277111306183</v>
      </c>
      <c r="R48" s="7">
        <f>+'kgaku-jk1131'!H52*'kgaku-jk1722'!H$9/'kgaku-jk1131'!H$65</f>
        <v>71361.652010392645</v>
      </c>
      <c r="S48" s="7">
        <f>+'kgaku-jk1131'!I52*'kgaku-jk1722'!I$9/'kgaku-jk1131'!I$65</f>
        <v>136254.61382870382</v>
      </c>
      <c r="T48" s="7">
        <f>+'gaku-jk1131'!F51*'gaku-jk1722'!$F$8/'gaku-jk1131'!$F$64</f>
        <v>27364.359561083649</v>
      </c>
      <c r="U48" s="7">
        <f>+'gaku-jk1131'!G51*'gaku-jk1722'!$G$8/'gaku-jk1131'!$G$64</f>
        <v>74888.592210007308</v>
      </c>
      <c r="V48" s="8">
        <f t="shared" si="105"/>
        <v>113.49914885496216</v>
      </c>
      <c r="W48" s="8">
        <f t="shared" si="105"/>
        <v>104.49174553398966</v>
      </c>
      <c r="X48" s="8">
        <f t="shared" si="105"/>
        <v>74.222346731767189</v>
      </c>
      <c r="Y48" s="8">
        <f t="shared" si="105"/>
        <v>97.776478596738386</v>
      </c>
      <c r="Z48" s="8">
        <f t="shared" si="105"/>
        <v>328.90385167583742</v>
      </c>
      <c r="AA48" s="8">
        <f t="shared" si="104"/>
        <v>110.02749881141132</v>
      </c>
      <c r="AB48" s="8">
        <f t="shared" si="104"/>
        <v>94.466844420273205</v>
      </c>
      <c r="AC48" s="8">
        <f t="shared" si="104"/>
        <v>90.949918001329422</v>
      </c>
      <c r="AD48" s="8">
        <f t="shared" si="104"/>
        <v>95.650418342739087</v>
      </c>
      <c r="AE48" s="8">
        <f t="shared" si="104"/>
        <v>126.96880142415952</v>
      </c>
      <c r="AF48" s="11">
        <f t="shared" ca="1" si="107"/>
        <v>103.3732142857143</v>
      </c>
      <c r="AG48" s="11">
        <f t="shared" ca="1" si="107"/>
        <v>78.311866501854141</v>
      </c>
      <c r="AH48" s="11">
        <f t="shared" ca="1" si="107"/>
        <v>96.184290030211486</v>
      </c>
      <c r="AI48" s="11">
        <f t="shared" ca="1" si="106"/>
        <v>331.06472898664566</v>
      </c>
      <c r="AJ48" s="11">
        <f t="shared" ca="1" si="106"/>
        <v>108.81363193768257</v>
      </c>
      <c r="AK48" s="11">
        <f t="shared" ca="1" si="106"/>
        <v>92.389207920792074</v>
      </c>
      <c r="AL48" s="11">
        <f t="shared" ca="1" si="106"/>
        <v>90.00414937759335</v>
      </c>
      <c r="AM48" s="11">
        <f t="shared" ca="1" si="106"/>
        <v>94.391248770894791</v>
      </c>
      <c r="AN48" s="11">
        <f t="shared" ca="1" si="106"/>
        <v>126.04034296028881</v>
      </c>
      <c r="AO48" s="9">
        <f ca="1">+OFFSET('kdef-cy1131'!B$9,ROUNDDOWN((ROW(Sheet1_OLD!AO48)-ROW(Sheet1_OLD!AO$5))/4,0),0)</f>
        <v>94.9</v>
      </c>
      <c r="AP48" s="9">
        <f ca="1">+OFFSET('kdef-cy1131'!C$9,ROUNDDOWN((ROW(Sheet1_OLD!AP48)-ROW(Sheet1_OLD!AP$5))/4,0),0)</f>
        <v>94.7</v>
      </c>
      <c r="AQ48" s="9">
        <f ca="1">+OFFSET('kdef-cy1131'!D$9,ROUNDDOWN((ROW(Sheet1_OLD!AQ48)-ROW(Sheet1_OLD!AQ$5))/4,0),0)</f>
        <v>93</v>
      </c>
      <c r="AR48" s="9">
        <f ca="1">+OFFSET('kdef-cy1131'!F$9,ROUNDDOWN((ROW(Sheet1_OLD!AR48)-ROW(Sheet1_OLD!AR$5))/4,0),0)</f>
        <v>137.1</v>
      </c>
      <c r="AS48" s="9">
        <f ca="1">+OFFSET('kdef-cy1131'!G$9,ROUNDDOWN((ROW(Sheet1_OLD!AS48)-ROW(Sheet1_OLD!AS$5))/4,0),0)</f>
        <v>98.2</v>
      </c>
      <c r="AT48" s="9">
        <f ca="1">+OFFSET('kdef-cy1131'!H$9,ROUNDDOWN((ROW(Sheet1_OLD!AT48)-ROW(Sheet1_OLD!AT$5))/4,0),0)</f>
        <v>96.1</v>
      </c>
      <c r="AU48" s="9">
        <f ca="1">+OFFSET('kdef-cy1131'!I$9,ROUNDDOWN((ROW(Sheet1_OLD!AU48)-ROW(Sheet1_OLD!AU$5))/4,0),0)</f>
        <v>87.2</v>
      </c>
      <c r="AV48" s="9">
        <f ca="1">+OFFSET('def-cy1131'!$F$8,ROUNDDOWN((ROW(Sheet1_OLD!AV48)-ROW(Sheet1_OLD!AV$5))/4,0),0)</f>
        <v>95.9</v>
      </c>
      <c r="AW48" s="9">
        <f ca="1">+OFFSET('def-cy1131'!$G$8,ROUNDDOWN((ROW(Sheet1_OLD!AW48)-ROW(Sheet1_OLD!AW$5))/4,0),0)</f>
        <v>111.1</v>
      </c>
      <c r="AX48" s="9">
        <f t="shared" ca="1" si="94"/>
        <v>100.75892857142857</v>
      </c>
      <c r="AY48" s="9">
        <f t="shared" ca="1" si="94"/>
        <v>70.042398022249685</v>
      </c>
      <c r="AZ48" s="9">
        <f t="shared" ca="1" si="94"/>
        <v>93.495266868076556</v>
      </c>
      <c r="BA48" s="9">
        <f t="shared" ca="1" si="94"/>
        <v>337.34312647289863</v>
      </c>
      <c r="BB48" s="9">
        <f t="shared" ca="1" si="94"/>
        <v>105.71100292112951</v>
      </c>
      <c r="BC48" s="9">
        <f t="shared" ca="1" si="94"/>
        <v>89.793465346534646</v>
      </c>
      <c r="BD48" s="9">
        <f t="shared" ca="1" si="94"/>
        <v>87.423755186721976</v>
      </c>
      <c r="BE48" s="9">
        <f t="shared" ca="1" si="94"/>
        <v>91.044739429695184</v>
      </c>
      <c r="BF48" s="9">
        <f t="shared" ca="1" si="94"/>
        <v>123.09070397111914</v>
      </c>
      <c r="BG48">
        <f t="shared" ca="1" si="62"/>
        <v>3.7931320151090702E-4</v>
      </c>
      <c r="BH48">
        <f t="shared" ca="1" si="63"/>
        <v>9.7769400141919333E-5</v>
      </c>
      <c r="BI48">
        <f t="shared" ca="1" si="113"/>
        <v>2.354627541082979E-3</v>
      </c>
      <c r="BJ48">
        <f t="shared" ca="1" si="113"/>
        <v>-4.0706274494607727E-3</v>
      </c>
      <c r="BK48">
        <f t="shared" ca="1" si="113"/>
        <v>-2.2555873328496956E-3</v>
      </c>
      <c r="BL48" s="13">
        <f t="shared" ca="1" si="65"/>
        <v>-3.494504639574663E-3</v>
      </c>
      <c r="BM48">
        <f t="shared" ca="1" si="66"/>
        <v>-3.3399030018819061E-2</v>
      </c>
      <c r="BN48">
        <f t="shared" ca="1" si="22"/>
        <v>-1.2077906767972333E-3</v>
      </c>
      <c r="BO48" s="13">
        <f t="shared" ca="1" si="23"/>
        <v>-3.4606820695616297E-2</v>
      </c>
      <c r="BP48">
        <f t="shared" ca="1" si="67"/>
        <v>1.0622101132968804E-2</v>
      </c>
      <c r="BQ48">
        <f t="shared" ca="1" si="68"/>
        <v>-1.1435428698580588E-2</v>
      </c>
      <c r="BR48">
        <f t="shared" ca="1" si="69"/>
        <v>-4.1353309241444589E-4</v>
      </c>
      <c r="BS48" s="13">
        <f t="shared" ca="1" si="70"/>
        <v>-1.2268606580262298E-3</v>
      </c>
      <c r="BT48" s="5">
        <f t="shared" si="24"/>
        <v>74888.592210007308</v>
      </c>
      <c r="BU48" s="5">
        <f t="shared" ca="1" si="25"/>
        <v>232511.97839401185</v>
      </c>
      <c r="BV48" s="5">
        <f t="shared" ca="1" si="26"/>
        <v>31989.142706113347</v>
      </c>
      <c r="BW48" s="5">
        <f t="shared" ca="1" si="71"/>
        <v>104068.14185270632</v>
      </c>
      <c r="BX48" s="5">
        <f t="shared" si="27"/>
        <v>95085.14793247277</v>
      </c>
      <c r="BY48" s="5">
        <f t="shared" si="28"/>
        <v>215528.86670705077</v>
      </c>
      <c r="BZ48" s="5">
        <f t="shared" si="29"/>
        <v>46339.769977397475</v>
      </c>
      <c r="CA48" s="5">
        <f t="shared" si="30"/>
        <v>141424.91790987024</v>
      </c>
      <c r="CB48" s="9">
        <f t="shared" si="97"/>
        <v>126.96880142415952</v>
      </c>
      <c r="CC48" s="9">
        <f t="shared" ca="1" si="97"/>
        <v>92.695812145135278</v>
      </c>
      <c r="CD48" s="9">
        <f t="shared" ca="1" si="97"/>
        <v>144.86093110754615</v>
      </c>
      <c r="CE48" s="9">
        <f t="shared" ca="1" si="97"/>
        <v>135.8964572558979</v>
      </c>
      <c r="CF48" s="5"/>
      <c r="CG48" s="5">
        <f t="shared" si="111"/>
        <v>93.406303229790808</v>
      </c>
      <c r="CH48" s="5">
        <f t="shared" ca="1" si="72"/>
        <v>92.695812145135278</v>
      </c>
      <c r="CI48" s="5">
        <f t="shared" si="32"/>
        <v>138.34614423204218</v>
      </c>
      <c r="CJ48" s="5">
        <f t="shared" ca="1" si="73"/>
        <v>144.86093110754615</v>
      </c>
      <c r="CK48" s="5">
        <f t="shared" si="74"/>
        <v>130.48490779952914</v>
      </c>
      <c r="CL48" s="5">
        <f t="shared" ca="1" si="75"/>
        <v>135.8964572558979</v>
      </c>
      <c r="CM48" s="5"/>
      <c r="CN48" s="1" t="e">
        <f t="shared" si="4"/>
        <v>#DIV/0!</v>
      </c>
      <c r="CO48" s="1" t="e">
        <f t="shared" si="108"/>
        <v>#DIV/0!</v>
      </c>
      <c r="CP48" s="1" t="e">
        <f t="shared" ca="1" si="108"/>
        <v>#DIV/0!</v>
      </c>
      <c r="CQ48" s="1" t="e">
        <f t="shared" ca="1" si="108"/>
        <v>#DIV/0!</v>
      </c>
      <c r="CR48" s="1" t="e">
        <f t="shared" ca="1" si="108"/>
        <v>#DIV/0!</v>
      </c>
      <c r="CS48" s="83" t="e">
        <f t="shared" si="76"/>
        <v>#DIV/0!</v>
      </c>
      <c r="CT48" s="83" t="e">
        <f t="shared" si="76"/>
        <v>#DIV/0!</v>
      </c>
      <c r="CU48" s="83" t="e">
        <f t="shared" ca="1" si="33"/>
        <v>#DIV/0!</v>
      </c>
      <c r="CV48" s="83" t="e">
        <f t="shared" ca="1" si="33"/>
        <v>#DIV/0!</v>
      </c>
      <c r="CW48" s="83" t="e">
        <f t="shared" ca="1" si="33"/>
        <v>#DIV/0!</v>
      </c>
      <c r="CX48" s="83">
        <f t="shared" si="77"/>
        <v>1.1277874861940557E-2</v>
      </c>
      <c r="CY48" s="83">
        <f t="shared" si="100"/>
        <v>6.1756284937209797E-3</v>
      </c>
      <c r="CZ48" s="83">
        <f t="shared" ca="1" si="100"/>
        <v>1.3150104097447322E-2</v>
      </c>
      <c r="DA48" s="83">
        <f t="shared" ca="1" si="100"/>
        <v>5.8164002794876806E-3</v>
      </c>
      <c r="DB48" s="83">
        <f t="shared" ca="1" si="100"/>
        <v>6.2234294890458879E-3</v>
      </c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 t="s">
        <v>817</v>
      </c>
      <c r="DU48" s="99">
        <f>+DU47*DS52/DS51</f>
        <v>0.1642566447409671</v>
      </c>
      <c r="DY48" s="5"/>
      <c r="EF48" s="90">
        <f t="shared" si="8"/>
        <v>95085.14793247277</v>
      </c>
      <c r="EG48" s="1">
        <f>+'gaku-mk1131'!G51</f>
        <v>92837.4</v>
      </c>
      <c r="EH48" s="5">
        <f t="shared" ca="1" si="38"/>
        <v>17492.205067830433</v>
      </c>
      <c r="EI48" s="7">
        <f ca="1">+EI47+$EH47</f>
        <v>499613.20732496033</v>
      </c>
      <c r="EJ48" s="7">
        <f ca="1">+EJ47+$EH47</f>
        <v>499613.20732496033</v>
      </c>
      <c r="EK48" s="7">
        <f ca="1">+EK47+EH47-(EJ49-EI49)/4</f>
        <v>478785.67737371498</v>
      </c>
      <c r="EL48" s="5">
        <f t="shared" ca="1" si="39"/>
        <v>6291</v>
      </c>
      <c r="EM48" s="92">
        <f t="shared" ca="1" si="40"/>
        <v>118</v>
      </c>
      <c r="EN48">
        <f t="shared" ca="1" si="9"/>
        <v>0.64862833198029302</v>
      </c>
      <c r="EO48">
        <f t="shared" ca="1" si="41"/>
        <v>-1.0973438249558775E-2</v>
      </c>
      <c r="EQ48" s="6">
        <f>+call!C86</f>
        <v>8.0391100000000009</v>
      </c>
      <c r="ES48" s="7" t="e">
        <f>+fof!#REF!*fof!$B$138/fof!#REF!/10</f>
        <v>#REF!</v>
      </c>
      <c r="ET48" s="7" t="e">
        <f>+fof!#REF!*fof!$C$138/fof!#REF!/10</f>
        <v>#REF!</v>
      </c>
      <c r="EU48" s="7">
        <f ca="1">+AVERAGE(OFFSET(jikasougaku!$BF$287,(ROW(Sheet1_OLD!EU48)-ROW(Sheet1_OLD!$EU$5))*3,0):OFFSET(jikasougaku!$BF$287,(ROW(Sheet1_OLD!EU48)-ROW(Sheet1_OLD!$EU$5))*3+2,0))/1000</f>
        <v>102333.739</v>
      </c>
      <c r="EV48" s="7">
        <f ca="1">+AVERAGE(OFFSET(jikasougaku!$BR$287,(ROW(Sheet1_OLD!EV48)-ROW(Sheet1_OLD!$EV$5))*3,0):OFFSET(jikasougaku!$BR$287,(ROW(Sheet1_OLD!EV48)-ROW(Sheet1_OLD!$EV$5))*3+2,0))/1000</f>
        <v>367455.39500000002</v>
      </c>
      <c r="EW48" s="7" t="e">
        <f ca="1">+AVERAGE(OFFSET(jikasougaku!$BH$287,(ROW(Sheet1_OLD!EW48)-ROW(Sheet1_OLD!EW$5))*3,0):OFFSET(jikasougaku!$BH$287,(ROW(Sheet1_OLD!EW48)-ROW(Sheet1_OLD!EW$5))*3+2,0))/1000</f>
        <v>#DIV/0!</v>
      </c>
      <c r="EX48" s="7" t="e">
        <f ca="1">+AVERAGE(OFFSET(jikasougaku!$BJ$287,(ROW(Sheet1_OLD!EX48)-ROW(Sheet1_OLD!EX$5))*3,0):OFFSET(jikasougaku!$BJ$287,(ROW(Sheet1_OLD!EX48)-ROW(Sheet1_OLD!EX$5))*3+2,0))/1000</f>
        <v>#DIV/0!</v>
      </c>
      <c r="EY48" s="7" t="e">
        <f ca="1">+AVERAGE(OFFSET(jikasougaku!$BL$287,(ROW(Sheet1_OLD!EY48)-ROW(Sheet1_OLD!EY$5))*3,0):OFFSET(jikasougaku!$BL$287,(ROW(Sheet1_OLD!EY48)-ROW(Sheet1_OLD!EY$5))*3+2,0))/1000</f>
        <v>#DIV/0!</v>
      </c>
      <c r="EZ48" s="4">
        <f t="shared" ca="1" si="10"/>
        <v>84311.784986881103</v>
      </c>
      <c r="FA48" s="64">
        <f t="shared" ca="1" si="42"/>
        <v>265121.65600000002</v>
      </c>
      <c r="FB48" s="7" t="e">
        <f t="shared" ca="1" si="11"/>
        <v>#REF!</v>
      </c>
      <c r="FC48" s="7" t="e">
        <f t="shared" ca="1" si="12"/>
        <v>#REF!</v>
      </c>
      <c r="FD48" s="1" t="e">
        <f t="shared" ca="1" si="110"/>
        <v>#REF!</v>
      </c>
      <c r="FE48" s="1" t="e">
        <f t="shared" ca="1" si="110"/>
        <v>#REF!</v>
      </c>
      <c r="FF48" t="e">
        <f t="shared" ca="1" si="43"/>
        <v>#REF!</v>
      </c>
      <c r="FG48" t="e">
        <f t="shared" ca="1" si="43"/>
        <v>#REF!</v>
      </c>
      <c r="FH48" s="83" t="e">
        <f t="shared" ca="1" si="80"/>
        <v>#REF!</v>
      </c>
      <c r="FI48" s="83" t="e">
        <f t="shared" ca="1" si="80"/>
        <v>#REF!</v>
      </c>
      <c r="FK48" s="7">
        <f>+kshotoku1631!$E52*kshotoku1722!$E$9/kshotoku1631!$E$65</f>
        <v>229915.35125211324</v>
      </c>
      <c r="FL48" s="72">
        <f t="shared" ca="1" si="44"/>
        <v>0.30971787952672936</v>
      </c>
      <c r="FM48">
        <f t="shared" ca="1" si="81"/>
        <v>3.1068869128219045E-2</v>
      </c>
      <c r="FO48" s="72">
        <f ca="1">+AVERAGE(OFFSET(Maikin05!$F$10,ROUNDDOWN((ROW(FO48)-ROW(FO$45))/4,0),MOD(ROW(FO48)-ROW(FO$45),4)*3):OFFSET(Maikin05!$F$10,ROUNDDOWN((ROW(FO48)-ROW(FO$45))/4,0),MOD(ROW(FO48)-ROW(FO$45),4)*3+2))</f>
        <v>118</v>
      </c>
      <c r="FP48" s="72">
        <f ca="1">+AVERAGE(OFFSET(Maikin30!$F$20,ROUNDDOWN((ROW(FP48)-ROW(FP$5))/4,0),MOD(ROW(FP48)-ROW(FP$5),4)*3):OFFSET(Maikin30!$F$20,ROUNDDOWN((ROW(FP48)-ROW(FP$5))/4,0),MOD(ROW(FP48)-ROW(FP$5),4)*3+2))</f>
        <v>113.76666666666667</v>
      </c>
      <c r="FQ48" s="5">
        <f ca="1">+AVERAGE(OFFSET(Rocho!$J$66,(ROW(FQ48)-ROW($FQ$5))*3,0):OFFSET(Rocho!$J$66,(ROW(FQ48)-ROW($FQ$5))*3+2,0))</f>
        <v>6291</v>
      </c>
      <c r="FR48" s="72" t="e">
        <f t="shared" ca="1" si="45"/>
        <v>#DIV/0!</v>
      </c>
      <c r="FS48" t="e">
        <f t="shared" ca="1" si="82"/>
        <v>#DIV/0!</v>
      </c>
      <c r="FT48" s="72"/>
      <c r="FU48" s="87" t="s">
        <v>267</v>
      </c>
      <c r="FV48" s="78">
        <f ca="1">+AVERAGE(OFFSET(Rocho!$E$6,(ROW(FV48)-ROW($FV$5))*3,0):OFFSET(Rocho!$E$6,(ROW(FV48)-ROW($FV$5))*3+2,0))/10000</f>
        <v>9510</v>
      </c>
      <c r="FW48" s="82">
        <f>+Rocho!AA49</f>
        <v>0</v>
      </c>
      <c r="FX48" t="e">
        <f t="shared" si="83"/>
        <v>#DIV/0!</v>
      </c>
      <c r="FZ48" s="94">
        <f t="shared" si="15"/>
        <v>250337.98160383652</v>
      </c>
      <c r="GA48" s="5">
        <f t="shared" si="46"/>
        <v>95085.14793247277</v>
      </c>
      <c r="GB48" s="7">
        <f>+('gaku-mk1131'!C51-'gaku-mk1131'!D51)*('gaku-mk1722'!$C$8-'gaku-mk1722'!$D$8)/('gaku-mk1131'!$C$64-'gaku-mk1131'!$D$64)</f>
        <v>3586.6545262446134</v>
      </c>
      <c r="GC48" s="5">
        <f t="shared" si="47"/>
        <v>20165.64558040964</v>
      </c>
      <c r="GD48" s="5">
        <f t="shared" si="48"/>
        <v>26174.124396987831</v>
      </c>
      <c r="GE48" s="90">
        <f>+'gaku-mk1131'!H51+('gaku-mk1722'!$H$8-'gaku-mk1131'!$H$64)</f>
        <v>4439</v>
      </c>
      <c r="GF48" s="7">
        <f>+'gaku-mk1131'!W51*'gaku-mk1722'!$W$8/'gaku-mk1131'!$W$64</f>
        <v>98728.695790398982</v>
      </c>
      <c r="GG48" s="7">
        <f>+'gaku-mk1131'!M51*'gaku-mk1722'!$M$8/'gaku-mk1131'!$M$64</f>
        <v>46772.31347640889</v>
      </c>
      <c r="GH48" s="7">
        <f>+'gaku-mk1131'!N51*'gaku-mk1722'!$N$8/'gaku-mk1131'!$N$64</f>
        <v>44613.600099086172</v>
      </c>
      <c r="GI48" s="5">
        <f t="shared" si="49"/>
        <v>74888.592210007308</v>
      </c>
      <c r="GJ48" s="7">
        <f>+('gaku-jk1131'!C51-'gaku-jk1131'!D51)*('gaku-jk1722'!$C$8-'gaku-jk1722'!$D$8)/('gaku-jk1131'!$C$64-'gaku-jk1131'!$D$64)</f>
        <v>3312.5841398702091</v>
      </c>
      <c r="GK48" s="5">
        <f t="shared" si="50"/>
        <v>6131.1673541252994</v>
      </c>
      <c r="GL48" s="5">
        <f t="shared" si="51"/>
        <v>27364.359561083649</v>
      </c>
      <c r="GM48" s="90">
        <f>+'gaku-jk1131'!H51+('gaku-jk1722'!$H$8-'gaku-jk1131'!$H$64)</f>
        <v>3904.8</v>
      </c>
      <c r="GN48" s="7">
        <f>+'gaku-jk1131'!Z51*'gaku-jk1722'!$Z$8/'gaku-jk1131'!$Z$64</f>
        <v>95913.015356561475</v>
      </c>
      <c r="GO48" s="7">
        <f>+'gaku-jk1131'!M51*'gaku-jk1722'!$M$8/'gaku-jk1131'!$M$64</f>
        <v>31143.648656810798</v>
      </c>
      <c r="GP48" s="7">
        <f>+'gaku-jk1131'!N51*'gaku-jk1722'!$N$8/'gaku-jk1131'!$N$64</f>
        <v>44297.307943210253</v>
      </c>
      <c r="GQ48" s="9">
        <f t="shared" ca="1" si="16"/>
        <v>126.04034296028881</v>
      </c>
      <c r="GR48" s="7">
        <f t="shared" ca="1" si="17"/>
        <v>103.3732142857143</v>
      </c>
      <c r="GS48" s="9">
        <f t="shared" ca="1" si="18"/>
        <v>331.06472898664566</v>
      </c>
      <c r="GT48" s="9">
        <f t="shared" ca="1" si="19"/>
        <v>94.391248770894791</v>
      </c>
      <c r="GU48" s="7">
        <f t="shared" ca="1" si="20"/>
        <v>123.73002544529263</v>
      </c>
      <c r="GV48" s="7">
        <f t="shared" ca="1" si="20"/>
        <v>100.72739726027397</v>
      </c>
      <c r="GW48" s="7">
        <f t="shared" ca="1" si="20"/>
        <v>155.71777575205104</v>
      </c>
      <c r="GX48" s="7">
        <f t="shared" ca="1" si="20"/>
        <v>101.68069105691056</v>
      </c>
      <c r="GZ48">
        <f ca="1">+OFFSET('def-cy1131'!$C$8,ROUNDDOWN((ROW(Sheet1_OLD!HC48)-ROW(Sheet1_OLD!HC$5))/4,0),0)</f>
        <v>94.9</v>
      </c>
      <c r="HC48">
        <f ca="1">+OFFSET('def-cy1131'!$H$8,ROUNDDOWN((ROW(Sheet1_OLD!HC48)-ROW(Sheet1_OLD!HC$5))/4,0),0)</f>
        <v>129.9</v>
      </c>
      <c r="HD48">
        <f ca="1">+OFFSET('def-cy1131'!$W$8,ROUNDDOWN((ROW(Sheet1_OLD!HC48)-ROW(Sheet1_OLD!HC$5))/4,0),0)</f>
        <v>97.3</v>
      </c>
      <c r="HE48">
        <f ca="1">+OFFSET('def-cy1131'!$M$8,ROUNDDOWN((ROW(Sheet1_OLD!HC48)-ROW(Sheet1_OLD!HC$5))/4,0),0)</f>
        <v>130.19999999999999</v>
      </c>
      <c r="HF48">
        <f ca="1">+OFFSET('def-cy1131'!$N$8,ROUNDDOWN((ROW(Sheet1_OLD!HC48)-ROW(Sheet1_OLD!HC$5))/4,0),0)</f>
        <v>124.6</v>
      </c>
      <c r="HG48" s="9">
        <f t="shared" ca="1" si="96"/>
        <v>123.09070397111914</v>
      </c>
      <c r="HH48" s="9">
        <f t="shared" ca="1" si="96"/>
        <v>100.75892857142857</v>
      </c>
      <c r="HI48" s="9">
        <f t="shared" ca="1" si="96"/>
        <v>337.34312647289863</v>
      </c>
      <c r="HJ48" s="9">
        <f t="shared" ca="1" si="96"/>
        <v>91.044739429695184</v>
      </c>
      <c r="HK48" s="9">
        <f t="shared" ca="1" si="96"/>
        <v>123.73002544529263</v>
      </c>
      <c r="HL48" s="9">
        <f t="shared" ca="1" si="96"/>
        <v>97.207632093933469</v>
      </c>
      <c r="HM48" s="9">
        <f t="shared" ca="1" si="96"/>
        <v>153.80419325432996</v>
      </c>
      <c r="HN48" s="9">
        <f t="shared" ca="1" si="96"/>
        <v>94.989024390243898</v>
      </c>
      <c r="HO48">
        <f t="shared" ca="1" si="112"/>
        <v>5.9808582318815161E-3</v>
      </c>
      <c r="HP48">
        <f t="shared" ca="1" si="112"/>
        <v>1.820546525794961E-4</v>
      </c>
      <c r="HQ48">
        <f t="shared" ca="1" si="112"/>
        <v>-6.4388087639949141E-3</v>
      </c>
      <c r="HR48">
        <f t="shared" ca="1" si="112"/>
        <v>-2.3284308527677264E-4</v>
      </c>
      <c r="HS48">
        <f t="shared" ca="1" si="112"/>
        <v>-4.5846484333742429E-3</v>
      </c>
      <c r="HT48">
        <f t="shared" ca="1" si="112"/>
        <v>7.0752631073976455E-3</v>
      </c>
      <c r="HU48">
        <f t="shared" ca="1" si="112"/>
        <v>6.9820363171786337E-3</v>
      </c>
      <c r="HV48">
        <f t="shared" ca="1" si="53"/>
        <v>-8.9304468248936793E-3</v>
      </c>
      <c r="HW48">
        <f t="shared" ca="1" si="84"/>
        <v>3.3465201497683006E-5</v>
      </c>
      <c r="HX48" s="5">
        <f t="shared" ca="1" si="85"/>
        <v>197304.97891967374</v>
      </c>
      <c r="HY48" s="1" t="e">
        <f t="shared" ca="1" si="54"/>
        <v>#DIV/0!</v>
      </c>
      <c r="HZ48" t="e">
        <f t="shared" ca="1" si="86"/>
        <v>#DIV/0!</v>
      </c>
      <c r="IA48" s="5">
        <f t="shared" si="55"/>
        <v>250337.98160383652</v>
      </c>
      <c r="IB48">
        <f t="shared" ca="1" si="56"/>
        <v>126.87869458466805</v>
      </c>
      <c r="ID48" s="112">
        <v>116.86303382253757</v>
      </c>
      <c r="IE48" s="112">
        <v>122.18540789889836</v>
      </c>
      <c r="IF48">
        <f t="shared" si="57"/>
        <v>112.12200306840741</v>
      </c>
      <c r="IG48">
        <f t="shared" si="87"/>
        <v>1.4021571845324977E-2</v>
      </c>
      <c r="IH48" s="112">
        <v>0.52890598095974528</v>
      </c>
      <c r="II48">
        <f t="shared" si="88"/>
        <v>-7.7012063174583022E-3</v>
      </c>
      <c r="IK48">
        <f>+util!B46</f>
        <v>125.566666666667</v>
      </c>
      <c r="IL48">
        <f t="shared" si="89"/>
        <v>5.590324688007295E-3</v>
      </c>
      <c r="IM48">
        <f t="shared" si="90"/>
        <v>3.3541948128043768E-3</v>
      </c>
      <c r="IO48" s="5">
        <f t="shared" si="58"/>
        <v>108913.06369396631</v>
      </c>
      <c r="IP48" s="1">
        <f t="shared" si="59"/>
        <v>2.3503151557957533</v>
      </c>
      <c r="IQ48" s="5">
        <f t="shared" ca="1" si="60"/>
        <v>85840.309163400947</v>
      </c>
      <c r="IR48" s="1" t="e">
        <f t="shared" ca="1" si="61"/>
        <v>#DIV/0!</v>
      </c>
      <c r="IS48" t="e">
        <f t="shared" ca="1" si="91"/>
        <v>#DIV/0!</v>
      </c>
    </row>
    <row r="49" spans="1:253" x14ac:dyDescent="0.15">
      <c r="A49" t="s">
        <v>288</v>
      </c>
      <c r="B49" s="7">
        <f>+'gaku-mk1131'!B52*'gaku-mk1722'!$B$8/'gaku-mk1131'!$B$64</f>
        <v>474006.14657064946</v>
      </c>
      <c r="C49" s="7">
        <f>+'kgaku-mk1131'!B53*'kgaku-mk1722'!B$9/'kgaku-mk1131'!B$65</f>
        <v>239020.28307425676</v>
      </c>
      <c r="D49" s="7">
        <f>+'kgaku-mk1131'!C53*'kgaku-mk1722'!C$9/'kgaku-mk1131'!C$65</f>
        <v>2123.8294866289284</v>
      </c>
      <c r="E49" s="7">
        <f>+'kgaku-mk1131'!D53*'kgaku-mk1722'!D$9/'kgaku-mk1131'!D$65</f>
        <v>321.45860294117642</v>
      </c>
      <c r="F49" s="7">
        <f>+'kgaku-mk1131'!F53*'kgaku-mk1722'!F$9/'kgaku-mk1131'!F$65</f>
        <v>21040.753121800997</v>
      </c>
      <c r="G49" s="7">
        <f>+'kgaku-mk1131'!G53*'kgaku-mk1722'!G$9/'kgaku-mk1131'!G$65</f>
        <v>22187.892152415061</v>
      </c>
      <c r="H49" s="7">
        <f>+'kgaku-mk1131'!H53*'kgaku-mk1722'!H$9/'kgaku-mk1131'!H$65</f>
        <v>68747.096816170757</v>
      </c>
      <c r="I49" s="7">
        <f>+'kgaku-mk1131'!I53*'kgaku-mk1722'!I$9/'kgaku-mk1131'!I$65</f>
        <v>124467.39175579476</v>
      </c>
      <c r="J49" s="7">
        <f>+'gaku-mk1131'!F52*'gaku-mk1722'!$F$8/'gaku-mk1131'!$F$64</f>
        <v>26224.091693807037</v>
      </c>
      <c r="K49" s="7">
        <f>+'gaku-mk1131'!G52*'gaku-mk1722'!$G$8/'gaku-mk1131'!$G$64</f>
        <v>98281.302851051645</v>
      </c>
      <c r="L49" s="7">
        <f>+'gaku-jk1131'!B52*'gaku-jk1722'!$B$8/'gaku-jk1131'!$B$64</f>
        <v>414762.51951799158</v>
      </c>
      <c r="M49" s="7">
        <f>+'kgaku-jk1131'!B53*'kgaku-jk1722'!$B$9/'kgaku-jk1131'!$B$65</f>
        <v>226871.25478250944</v>
      </c>
      <c r="N49" s="7">
        <f>+'kgaku-jk1131'!C53*'kgaku-jk1722'!C$9/'kgaku-jk1131'!C$65</f>
        <v>2809.5486518547023</v>
      </c>
      <c r="O49" s="7">
        <f>+'kgaku-jk1131'!D53*'kgaku-jk1722'!D$9/'kgaku-jk1131'!D$65</f>
        <v>324.9759956156376</v>
      </c>
      <c r="P49" s="7">
        <f>+'kgaku-jk1131'!F53*'kgaku-jk1722'!F$9/'kgaku-jk1131'!F$65</f>
        <v>6389.2837604352917</v>
      </c>
      <c r="Q49" s="7">
        <f>+'kgaku-jk1131'!G53*'kgaku-jk1722'!G$9/'kgaku-jk1131'!G$65</f>
        <v>19995.107109700817</v>
      </c>
      <c r="R49" s="7">
        <f>+'kgaku-jk1131'!H53*'kgaku-jk1722'!H$9/'kgaku-jk1131'!H$65</f>
        <v>72131.157782238704</v>
      </c>
      <c r="S49" s="7">
        <f>+'kgaku-jk1131'!I53*'kgaku-jk1722'!I$9/'kgaku-jk1131'!I$65</f>
        <v>135630.34110933845</v>
      </c>
      <c r="T49" s="7">
        <f>+'gaku-jk1131'!F52*'gaku-jk1722'!$F$8/'gaku-jk1131'!$F$64</f>
        <v>27156.828753568512</v>
      </c>
      <c r="U49" s="7">
        <f>+'gaku-jk1131'!G52*'gaku-jk1722'!$G$8/'gaku-jk1131'!$G$64</f>
        <v>77065.731112075373</v>
      </c>
      <c r="V49" s="8">
        <f t="shared" si="105"/>
        <v>114.28374654525359</v>
      </c>
      <c r="W49" s="8">
        <f t="shared" si="105"/>
        <v>105.35503199971015</v>
      </c>
      <c r="X49" s="8">
        <f t="shared" si="105"/>
        <v>75.593262470357942</v>
      </c>
      <c r="Y49" s="8">
        <f t="shared" si="105"/>
        <v>98.917645388608534</v>
      </c>
      <c r="Z49" s="8">
        <f t="shared" si="105"/>
        <v>329.31317360003311</v>
      </c>
      <c r="AA49" s="8">
        <f t="shared" si="104"/>
        <v>110.96660813409893</v>
      </c>
      <c r="AB49" s="8">
        <f t="shared" si="104"/>
        <v>95.308461599515283</v>
      </c>
      <c r="AC49" s="8">
        <f t="shared" si="104"/>
        <v>91.769578058832224</v>
      </c>
      <c r="AD49" s="8">
        <f t="shared" si="104"/>
        <v>96.565368260685034</v>
      </c>
      <c r="AE49" s="8">
        <f t="shared" si="104"/>
        <v>127.52919025464486</v>
      </c>
      <c r="AF49" s="11">
        <f t="shared" ca="1" si="107"/>
        <v>106.20535714285714</v>
      </c>
      <c r="AG49" s="11">
        <f t="shared" ca="1" si="107"/>
        <v>77.484919653893698</v>
      </c>
      <c r="AH49" s="11">
        <f t="shared" ca="1" si="107"/>
        <v>99.390433031218521</v>
      </c>
      <c r="AI49" s="11">
        <f t="shared" ca="1" si="106"/>
        <v>327.44257659073054</v>
      </c>
      <c r="AJ49" s="11">
        <f t="shared" ca="1" si="106"/>
        <v>112.24868549172345</v>
      </c>
      <c r="AK49" s="11">
        <f t="shared" ca="1" si="106"/>
        <v>95.657920792079196</v>
      </c>
      <c r="AL49" s="11">
        <f t="shared" ca="1" si="106"/>
        <v>92.790975103734439</v>
      </c>
      <c r="AM49" s="11">
        <f t="shared" ca="1" si="106"/>
        <v>97.344051130776791</v>
      </c>
      <c r="AN49" s="11">
        <f t="shared" ca="1" si="106"/>
        <v>128.08240072202167</v>
      </c>
      <c r="AO49" s="9">
        <f ca="1">+OFFSET('kdef-cy1131'!B$9,ROUNDDOWN((ROW(Sheet1_OLD!AO49)-ROW(Sheet1_OLD!AO$5))/4,0),0)</f>
        <v>97.5</v>
      </c>
      <c r="AP49" s="9">
        <f ca="1">+OFFSET('kdef-cy1131'!C$9,ROUNDDOWN((ROW(Sheet1_OLD!AP49)-ROW(Sheet1_OLD!AP$5))/4,0),0)</f>
        <v>93.7</v>
      </c>
      <c r="AQ49" s="9">
        <f ca="1">+OFFSET('kdef-cy1131'!D$9,ROUNDDOWN((ROW(Sheet1_OLD!AQ49)-ROW(Sheet1_OLD!AQ$5))/4,0),0)</f>
        <v>96.1</v>
      </c>
      <c r="AR49" s="9">
        <f ca="1">+OFFSET('kdef-cy1131'!F$9,ROUNDDOWN((ROW(Sheet1_OLD!AR49)-ROW(Sheet1_OLD!AR$5))/4,0),0)</f>
        <v>135.6</v>
      </c>
      <c r="AS49" s="9">
        <f ca="1">+OFFSET('kdef-cy1131'!G$9,ROUNDDOWN((ROW(Sheet1_OLD!AS49)-ROW(Sheet1_OLD!AS$5))/4,0),0)</f>
        <v>101.3</v>
      </c>
      <c r="AT49" s="9">
        <f ca="1">+OFFSET('kdef-cy1131'!H$9,ROUNDDOWN((ROW(Sheet1_OLD!AT49)-ROW(Sheet1_OLD!AT$5))/4,0),0)</f>
        <v>99.5</v>
      </c>
      <c r="AU49" s="9">
        <f ca="1">+OFFSET('kdef-cy1131'!I$9,ROUNDDOWN((ROW(Sheet1_OLD!AU49)-ROW(Sheet1_OLD!AU$5))/4,0),0)</f>
        <v>89.9</v>
      </c>
      <c r="AV49" s="9">
        <f ca="1">+OFFSET('def-cy1131'!$F$8,ROUNDDOWN((ROW(Sheet1_OLD!AV49)-ROW(Sheet1_OLD!AV$5))/4,0),0)</f>
        <v>98.9</v>
      </c>
      <c r="AW49" s="9">
        <f ca="1">+OFFSET('def-cy1131'!$G$8,ROUNDDOWN((ROW(Sheet1_OLD!AW49)-ROW(Sheet1_OLD!AW$5))/4,0),0)</f>
        <v>112.9</v>
      </c>
      <c r="AX49" s="9">
        <f t="shared" ca="1" si="94"/>
        <v>103.3732142857143</v>
      </c>
      <c r="AY49" s="9">
        <f t="shared" ca="1" si="94"/>
        <v>78.311866501854141</v>
      </c>
      <c r="AZ49" s="9">
        <f t="shared" ca="1" si="94"/>
        <v>96.184290030211486</v>
      </c>
      <c r="BA49" s="9">
        <f t="shared" ca="1" si="94"/>
        <v>331.06472898664566</v>
      </c>
      <c r="BB49" s="9">
        <f t="shared" ca="1" si="94"/>
        <v>108.81363193768257</v>
      </c>
      <c r="BC49" s="9">
        <f t="shared" ca="1" si="94"/>
        <v>92.389207920792074</v>
      </c>
      <c r="BD49" s="9">
        <f t="shared" ca="1" si="94"/>
        <v>90.00414937759335</v>
      </c>
      <c r="BE49" s="9">
        <f t="shared" ca="1" si="94"/>
        <v>94.391248770894791</v>
      </c>
      <c r="BF49" s="9">
        <f t="shared" ca="1" si="94"/>
        <v>126.04034296028881</v>
      </c>
      <c r="BG49">
        <f t="shared" ca="1" si="62"/>
        <v>-3.3500676310118491E-3</v>
      </c>
      <c r="BH49">
        <f t="shared" ca="1" si="63"/>
        <v>9.1452088956443941E-5</v>
      </c>
      <c r="BI49">
        <f t="shared" ca="1" si="113"/>
        <v>1.0735800228035086E-3</v>
      </c>
      <c r="BJ49">
        <f t="shared" ca="1" si="113"/>
        <v>3.3428482609165499E-3</v>
      </c>
      <c r="BK49">
        <f t="shared" ca="1" si="113"/>
        <v>-2.6419246469413602E-3</v>
      </c>
      <c r="BL49" s="13">
        <f t="shared" ca="1" si="65"/>
        <v>-1.4841119052767071E-3</v>
      </c>
      <c r="BM49">
        <f t="shared" ca="1" si="66"/>
        <v>1.8525365567301551E-2</v>
      </c>
      <c r="BN49">
        <f t="shared" ca="1" si="22"/>
        <v>-4.2467096621464267E-3</v>
      </c>
      <c r="BO49" s="13">
        <f t="shared" ca="1" si="23"/>
        <v>1.4278655905155126E-2</v>
      </c>
      <c r="BP49">
        <f t="shared" ca="1" si="67"/>
        <v>1.952833432719768E-2</v>
      </c>
      <c r="BQ49">
        <f t="shared" ca="1" si="68"/>
        <v>6.0813221693044395E-3</v>
      </c>
      <c r="BR49">
        <f t="shared" ca="1" si="69"/>
        <v>-1.39406747581782E-3</v>
      </c>
      <c r="BS49" s="13">
        <f t="shared" ca="1" si="70"/>
        <v>2.4215589020684297E-2</v>
      </c>
      <c r="BT49" s="5">
        <f t="shared" si="24"/>
        <v>77065.731112075373</v>
      </c>
      <c r="BU49" s="5">
        <f t="shared" ca="1" si="25"/>
        <v>232166.90459875786</v>
      </c>
      <c r="BV49" s="5">
        <f t="shared" ca="1" si="26"/>
        <v>32445.904667514842</v>
      </c>
      <c r="BW49" s="5">
        <f t="shared" ca="1" si="71"/>
        <v>106588.21320595774</v>
      </c>
      <c r="BX49" s="5">
        <f t="shared" si="27"/>
        <v>98281.302851051645</v>
      </c>
      <c r="BY49" s="5">
        <f t="shared" si="28"/>
        <v>217204.75160806833</v>
      </c>
      <c r="BZ49" s="5">
        <f t="shared" si="29"/>
        <v>47264.844815608034</v>
      </c>
      <c r="CA49" s="5">
        <f t="shared" si="30"/>
        <v>145546.14766665967</v>
      </c>
      <c r="CB49" s="9">
        <f t="shared" si="97"/>
        <v>127.52919025464486</v>
      </c>
      <c r="CC49" s="9">
        <f t="shared" ca="1" si="97"/>
        <v>93.555432452119803</v>
      </c>
      <c r="CD49" s="9">
        <f t="shared" ca="1" si="97"/>
        <v>145.67275993672649</v>
      </c>
      <c r="CE49" s="9">
        <f t="shared" ca="1" si="97"/>
        <v>136.54994608590022</v>
      </c>
      <c r="CF49" s="5"/>
      <c r="CG49" s="5">
        <f t="shared" si="111"/>
        <v>94.350817288585901</v>
      </c>
      <c r="CH49" s="5">
        <f t="shared" ca="1" si="72"/>
        <v>93.555432452119803</v>
      </c>
      <c r="CI49" s="5">
        <f t="shared" si="32"/>
        <v>140.89514782339489</v>
      </c>
      <c r="CJ49" s="5">
        <f t="shared" ca="1" si="73"/>
        <v>145.67275993672649</v>
      </c>
      <c r="CK49" s="5">
        <f t="shared" si="74"/>
        <v>131.58278796859685</v>
      </c>
      <c r="CL49" s="5">
        <f t="shared" ca="1" si="75"/>
        <v>136.54994608590022</v>
      </c>
      <c r="CM49" s="5"/>
      <c r="CN49" s="1" t="e">
        <f t="shared" si="4"/>
        <v>#DIV/0!</v>
      </c>
      <c r="CO49" s="1" t="e">
        <f t="shared" si="108"/>
        <v>#DIV/0!</v>
      </c>
      <c r="CP49" s="1" t="e">
        <f t="shared" ca="1" si="108"/>
        <v>#DIV/0!</v>
      </c>
      <c r="CQ49" s="1" t="e">
        <f t="shared" ca="1" si="108"/>
        <v>#DIV/0!</v>
      </c>
      <c r="CR49" s="1" t="e">
        <f t="shared" ca="1" si="108"/>
        <v>#DIV/0!</v>
      </c>
      <c r="CS49" s="83" t="e">
        <f t="shared" si="76"/>
        <v>#DIV/0!</v>
      </c>
      <c r="CT49" s="83" t="e">
        <f t="shared" si="76"/>
        <v>#DIV/0!</v>
      </c>
      <c r="CU49" s="83" t="e">
        <f t="shared" ca="1" si="33"/>
        <v>#DIV/0!</v>
      </c>
      <c r="CV49" s="83" t="e">
        <f t="shared" ca="1" si="33"/>
        <v>#DIV/0!</v>
      </c>
      <c r="CW49" s="83" t="e">
        <f t="shared" ca="1" si="33"/>
        <v>#DIV/0!</v>
      </c>
      <c r="CX49" s="83">
        <f t="shared" si="77"/>
        <v>6.8890229172401916E-3</v>
      </c>
      <c r="CY49" s="83">
        <f t="shared" si="100"/>
        <v>4.4038833664578067E-3</v>
      </c>
      <c r="CZ49" s="83">
        <f t="shared" ca="1" si="100"/>
        <v>9.2308259493516908E-3</v>
      </c>
      <c r="DA49" s="83">
        <f t="shared" ca="1" si="100"/>
        <v>5.588549397994246E-3</v>
      </c>
      <c r="DB49" s="83">
        <f t="shared" ca="1" si="100"/>
        <v>4.7972010290604685E-3</v>
      </c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Y49" s="5"/>
      <c r="EF49" s="90">
        <f t="shared" si="8"/>
        <v>98281.302851051645</v>
      </c>
      <c r="EG49" s="1">
        <f>+'gaku-mk1131'!G52</f>
        <v>95958</v>
      </c>
      <c r="EH49" s="5">
        <f t="shared" ca="1" si="38"/>
        <v>17993.654642167578</v>
      </c>
      <c r="EI49" s="90">
        <f ca="1">+OFFSET($EB$6,(ROW(EI49)-ROW($EI$9))/4,0)</f>
        <v>489335.37245779671</v>
      </c>
      <c r="EJ49" s="7">
        <f ca="1">+EJ48+$EH48</f>
        <v>517105.41239279078</v>
      </c>
      <c r="EK49" s="7">
        <f ca="1">+EK48+EH48-(EJ49-EI49)/4</f>
        <v>489335.37245779694</v>
      </c>
      <c r="EL49" s="5">
        <f t="shared" ca="1" si="39"/>
        <v>6330</v>
      </c>
      <c r="EM49" s="92">
        <f t="shared" ca="1" si="40"/>
        <v>116.83333333333333</v>
      </c>
      <c r="EN49">
        <f t="shared" ca="1" si="9"/>
        <v>0.65072878546063428</v>
      </c>
      <c r="EO49">
        <f t="shared" ca="1" si="41"/>
        <v>3.23306854100427E-3</v>
      </c>
      <c r="EQ49" s="6">
        <f>+call!C87</f>
        <v>8.1508266666666707</v>
      </c>
      <c r="ES49" s="7" t="e">
        <f>+fof!#REF!*fof!$B$138/fof!#REF!/10</f>
        <v>#REF!</v>
      </c>
      <c r="ET49" s="7" t="e">
        <f>+fof!#REF!*fof!$C$138/fof!#REF!/10</f>
        <v>#REF!</v>
      </c>
      <c r="EU49" s="7">
        <f ca="1">+AVERAGE(OFFSET(jikasougaku!$BF$287,(ROW(Sheet1_OLD!EU49)-ROW(Sheet1_OLD!$EU$5))*3,0):OFFSET(jikasougaku!$BF$287,(ROW(Sheet1_OLD!EU49)-ROW(Sheet1_OLD!$EU$5))*3+2,0))/1000</f>
        <v>115928.48266666668</v>
      </c>
      <c r="EV49" s="7">
        <f ca="1">+AVERAGE(OFFSET(jikasougaku!$BR$287,(ROW(Sheet1_OLD!EV49)-ROW(Sheet1_OLD!$EV$5))*3,0):OFFSET(jikasougaku!$BR$287,(ROW(Sheet1_OLD!EV49)-ROW(Sheet1_OLD!$EV$5))*3+2,0))/1000</f>
        <v>396531.90399999998</v>
      </c>
      <c r="EW49" s="7" t="e">
        <f ca="1">+AVERAGE(OFFSET(jikasougaku!$BH$287,(ROW(Sheet1_OLD!EW49)-ROW(Sheet1_OLD!EW$5))*3,0):OFFSET(jikasougaku!$BH$287,(ROW(Sheet1_OLD!EW49)-ROW(Sheet1_OLD!EW$5))*3+2,0))/1000</f>
        <v>#DIV/0!</v>
      </c>
      <c r="EX49" s="7" t="e">
        <f ca="1">+AVERAGE(OFFSET(jikasougaku!$BJ$287,(ROW(Sheet1_OLD!EX49)-ROW(Sheet1_OLD!EX$5))*3,0):OFFSET(jikasougaku!$BJ$287,(ROW(Sheet1_OLD!EX49)-ROW(Sheet1_OLD!EX$5))*3+2,0))/1000</f>
        <v>#DIV/0!</v>
      </c>
      <c r="EY49" s="7" t="e">
        <f ca="1">+AVERAGE(OFFSET(jikasougaku!$BL$287,(ROW(Sheet1_OLD!EY49)-ROW(Sheet1_OLD!EY$5))*3,0):OFFSET(jikasougaku!$BL$287,(ROW(Sheet1_OLD!EY49)-ROW(Sheet1_OLD!EY$5))*3+2,0))/1000</f>
        <v>#DIV/0!</v>
      </c>
      <c r="EZ49" s="4">
        <f t="shared" ca="1" si="10"/>
        <v>95512.363761548593</v>
      </c>
      <c r="FA49" s="64">
        <f t="shared" ca="1" si="42"/>
        <v>280603.4213333333</v>
      </c>
      <c r="FB49" s="7" t="e">
        <f t="shared" ca="1" si="11"/>
        <v>#REF!</v>
      </c>
      <c r="FC49" s="7" t="e">
        <f t="shared" ca="1" si="12"/>
        <v>#REF!</v>
      </c>
      <c r="FD49" s="1" t="e">
        <f t="shared" ca="1" si="110"/>
        <v>#REF!</v>
      </c>
      <c r="FE49" s="1" t="e">
        <f t="shared" ca="1" si="110"/>
        <v>#REF!</v>
      </c>
      <c r="FF49" t="e">
        <f t="shared" ca="1" si="43"/>
        <v>#REF!</v>
      </c>
      <c r="FG49" t="e">
        <f t="shared" ca="1" si="43"/>
        <v>#REF!</v>
      </c>
      <c r="FH49" s="83" t="e">
        <f t="shared" ca="1" si="80"/>
        <v>#REF!</v>
      </c>
      <c r="FI49" s="83" t="e">
        <f t="shared" ca="1" si="80"/>
        <v>#REF!</v>
      </c>
      <c r="FK49" s="7">
        <f>+kshotoku1631!$E53*kshotoku1722!$E$9/kshotoku1631!$E$65</f>
        <v>232846.47364222314</v>
      </c>
      <c r="FL49" s="72">
        <f t="shared" ca="1" si="44"/>
        <v>0.31484673032056187</v>
      </c>
      <c r="FM49">
        <f t="shared" ca="1" si="81"/>
        <v>1.642413292605761E-2</v>
      </c>
      <c r="FO49" s="72">
        <f ca="1">+AVERAGE(OFFSET(Maikin05!$F$10,ROUNDDOWN((ROW(FO49)-ROW(FO$45))/4,0),MOD(ROW(FO49)-ROW(FO$45),4)*3):OFFSET(Maikin05!$F$10,ROUNDDOWN((ROW(FO49)-ROW(FO$45))/4,0),MOD(ROW(FO49)-ROW(FO$45),4)*3+2))</f>
        <v>116.83333333333333</v>
      </c>
      <c r="FP49" s="72">
        <f ca="1">+AVERAGE(OFFSET(Maikin30!$F$20,ROUNDDOWN((ROW(FP49)-ROW(FP$5))/4,0),MOD(ROW(FP49)-ROW(FP$5),4)*3):OFFSET(Maikin30!$F$20,ROUNDDOWN((ROW(FP49)-ROW(FP$5))/4,0),MOD(ROW(FP49)-ROW(FP$5),4)*3+2))</f>
        <v>112.36666666666667</v>
      </c>
      <c r="FQ49" s="5">
        <f ca="1">+AVERAGE(OFFSET(Rocho!$J$66,(ROW(FQ49)-ROW($FQ$5))*3,0):OFFSET(Rocho!$J$66,(ROW(FQ49)-ROW($FQ$5))*3+2,0))</f>
        <v>6330</v>
      </c>
      <c r="FR49" s="72" t="e">
        <f t="shared" ca="1" si="45"/>
        <v>#DIV/0!</v>
      </c>
      <c r="FS49" t="e">
        <f t="shared" ca="1" si="82"/>
        <v>#DIV/0!</v>
      </c>
      <c r="FT49" s="72"/>
      <c r="FU49" s="87" t="s">
        <v>268</v>
      </c>
      <c r="FV49" s="78">
        <f ca="1">+AVERAGE(OFFSET(Rocho!$E$6,(ROW(FV49)-ROW($FV$5))*3,0):OFFSET(Rocho!$E$6,(ROW(FV49)-ROW($FV$5))*3+2,0))/10000</f>
        <v>9539</v>
      </c>
      <c r="FW49" s="82">
        <f>+Rocho!AA50</f>
        <v>0</v>
      </c>
      <c r="FX49" t="e">
        <f t="shared" si="83"/>
        <v>#DIV/0!</v>
      </c>
      <c r="FZ49" s="94">
        <f t="shared" si="15"/>
        <v>255704.06730714327</v>
      </c>
      <c r="GA49" s="5">
        <f t="shared" si="46"/>
        <v>98281.302851051645</v>
      </c>
      <c r="GB49" s="7">
        <f>+('gaku-mk1131'!C52-'gaku-mk1131'!D52)*('gaku-mk1722'!$C$8-'gaku-mk1722'!$D$8)/('gaku-mk1131'!$C$64-'gaku-mk1131'!$D$64)</f>
        <v>3705.2931282224622</v>
      </c>
      <c r="GC49" s="5">
        <f t="shared" si="47"/>
        <v>21040.753121800997</v>
      </c>
      <c r="GD49" s="5">
        <f t="shared" si="48"/>
        <v>26224.091693807037</v>
      </c>
      <c r="GE49" s="90">
        <f>+'gaku-mk1131'!H52+('gaku-mk1722'!$H$8-'gaku-mk1131'!$H$64)</f>
        <v>2944.2000000000003</v>
      </c>
      <c r="GF49" s="7">
        <f>+'gaku-mk1131'!W52*'gaku-mk1722'!$W$8/'gaku-mk1131'!$W$64</f>
        <v>97347.224951241966</v>
      </c>
      <c r="GG49" s="7">
        <f>+'gaku-mk1131'!M52*'gaku-mk1722'!$M$8/'gaku-mk1131'!$M$64</f>
        <v>47238.629482173128</v>
      </c>
      <c r="GH49" s="7">
        <f>+'gaku-mk1131'!N52*'gaku-mk1722'!$N$8/'gaku-mk1131'!$N$64</f>
        <v>41077.427921153991</v>
      </c>
      <c r="GI49" s="5">
        <f t="shared" si="49"/>
        <v>77065.731112075373</v>
      </c>
      <c r="GJ49" s="7">
        <f>+('gaku-jk1131'!C52-'gaku-jk1131'!D52)*('gaku-jk1722'!$C$8-'gaku-jk1722'!$D$8)/('gaku-jk1131'!$C$64-'gaku-jk1131'!$D$64)</f>
        <v>3393.2652248367258</v>
      </c>
      <c r="GK49" s="5">
        <f t="shared" si="50"/>
        <v>6389.2837604352917</v>
      </c>
      <c r="GL49" s="5">
        <f t="shared" si="51"/>
        <v>27156.828753568512</v>
      </c>
      <c r="GM49" s="90">
        <f>+'gaku-jk1131'!H52+('gaku-jk1722'!$H$8-'gaku-jk1131'!$H$64)</f>
        <v>2714.7</v>
      </c>
      <c r="GN49" s="7">
        <f>+'gaku-jk1131'!Z52*'gaku-jk1722'!$Z$8/'gaku-jk1131'!$Z$64</f>
        <v>95437.943584782028</v>
      </c>
      <c r="GO49" s="7">
        <f>+'gaku-jk1131'!M52*'gaku-jk1722'!$M$8/'gaku-jk1131'!$M$64</f>
        <v>31159.779571788094</v>
      </c>
      <c r="GP49" s="7">
        <f>+'gaku-jk1131'!N52*'gaku-jk1722'!$N$8/'gaku-jk1131'!$N$64</f>
        <v>41687.556935631168</v>
      </c>
      <c r="GQ49" s="9">
        <f t="shared" ca="1" si="16"/>
        <v>128.08240072202167</v>
      </c>
      <c r="GR49" s="7">
        <f t="shared" ca="1" si="17"/>
        <v>106.20535714285714</v>
      </c>
      <c r="GS49" s="9">
        <f t="shared" ca="1" si="18"/>
        <v>327.44257659073054</v>
      </c>
      <c r="GT49" s="9">
        <f t="shared" ca="1" si="19"/>
        <v>97.344051130776791</v>
      </c>
      <c r="GU49" s="7">
        <f t="shared" ca="1" si="20"/>
        <v>122.58702290076334</v>
      </c>
      <c r="GV49" s="7">
        <f t="shared" ca="1" si="20"/>
        <v>103.31545988258317</v>
      </c>
      <c r="GW49" s="7">
        <f t="shared" ca="1" si="20"/>
        <v>150.57502278942567</v>
      </c>
      <c r="GX49" s="7">
        <f t="shared" ca="1" si="20"/>
        <v>96.457926829268274</v>
      </c>
      <c r="GZ49">
        <f ca="1">+OFFSET('def-cy1131'!$C$8,ROUNDDOWN((ROW(Sheet1_OLD!HC49)-ROW(Sheet1_OLD!HC$5))/4,0),0)</f>
        <v>97.5</v>
      </c>
      <c r="HC49">
        <f ca="1">+OFFSET('def-cy1131'!$H$8,ROUNDDOWN((ROW(Sheet1_OLD!HC49)-ROW(Sheet1_OLD!HC$5))/4,0),0)</f>
        <v>128.69999999999999</v>
      </c>
      <c r="HD49">
        <f ca="1">+OFFSET('def-cy1131'!$W$8,ROUNDDOWN((ROW(Sheet1_OLD!HC49)-ROW(Sheet1_OLD!HC$5))/4,0),0)</f>
        <v>99.8</v>
      </c>
      <c r="HE49">
        <f ca="1">+OFFSET('def-cy1131'!$M$8,ROUNDDOWN((ROW(Sheet1_OLD!HC49)-ROW(Sheet1_OLD!HC$5))/4,0),0)</f>
        <v>125.9</v>
      </c>
      <c r="HF49">
        <f ca="1">+OFFSET('def-cy1131'!$N$8,ROUNDDOWN((ROW(Sheet1_OLD!HC49)-ROW(Sheet1_OLD!HC$5))/4,0),0)</f>
        <v>118.2</v>
      </c>
      <c r="HG49" s="9">
        <f t="shared" ca="1" si="96"/>
        <v>126.04034296028881</v>
      </c>
      <c r="HH49" s="9">
        <f t="shared" ca="1" si="96"/>
        <v>103.3732142857143</v>
      </c>
      <c r="HI49" s="9">
        <f t="shared" ca="1" si="96"/>
        <v>331.06472898664566</v>
      </c>
      <c r="HJ49" s="9">
        <f t="shared" ca="1" si="96"/>
        <v>94.391248770894791</v>
      </c>
      <c r="HK49" s="9">
        <f t="shared" ca="1" si="96"/>
        <v>123.73002544529263</v>
      </c>
      <c r="HL49" s="9">
        <f t="shared" ca="1" si="96"/>
        <v>100.72739726027397</v>
      </c>
      <c r="HM49" s="9">
        <f t="shared" ca="1" si="96"/>
        <v>155.71777575205104</v>
      </c>
      <c r="HN49" s="9">
        <f t="shared" ca="1" si="96"/>
        <v>101.68069105691056</v>
      </c>
      <c r="HO49">
        <f t="shared" ca="1" si="112"/>
        <v>1.1027534398435108E-2</v>
      </c>
      <c r="HP49">
        <f t="shared" ca="1" si="112"/>
        <v>3.3516792994904744E-4</v>
      </c>
      <c r="HQ49">
        <f t="shared" ca="1" si="112"/>
        <v>3.434086506629064E-3</v>
      </c>
      <c r="HR49">
        <f t="shared" ca="1" si="112"/>
        <v>-7.8722162298860336E-4</v>
      </c>
      <c r="HS49">
        <f t="shared" ca="1" si="112"/>
        <v>-5.9175408457283422E-3</v>
      </c>
      <c r="HT49">
        <f t="shared" ca="1" si="112"/>
        <v>-1.9230454337014768E-3</v>
      </c>
      <c r="HU49">
        <f t="shared" ca="1" si="112"/>
        <v>1.009438583677445E-4</v>
      </c>
      <c r="HV49">
        <f t="shared" ca="1" si="53"/>
        <v>1.0664003280137573E-2</v>
      </c>
      <c r="HW49">
        <f t="shared" ca="1" si="84"/>
        <v>1.6933928071100116E-2</v>
      </c>
      <c r="HX49" s="5">
        <f t="shared" ca="1" si="85"/>
        <v>200646.12724076942</v>
      </c>
      <c r="HY49" s="1" t="e">
        <f t="shared" ca="1" si="54"/>
        <v>#DIV/0!</v>
      </c>
      <c r="HZ49" t="e">
        <f t="shared" ca="1" si="86"/>
        <v>#DIV/0!</v>
      </c>
      <c r="IA49" s="5">
        <f t="shared" si="55"/>
        <v>255704.06730714327</v>
      </c>
      <c r="IB49">
        <f t="shared" ca="1" si="56"/>
        <v>127.44032034084863</v>
      </c>
      <c r="ID49" s="112">
        <v>117.52201461385047</v>
      </c>
      <c r="IE49" s="112">
        <v>122.60944937398853</v>
      </c>
      <c r="IF49">
        <f t="shared" si="57"/>
        <v>111.5019454453186</v>
      </c>
      <c r="IG49">
        <f t="shared" si="87"/>
        <v>-5.5455528468203374E-3</v>
      </c>
      <c r="IH49" s="112">
        <v>0.53074153625400555</v>
      </c>
      <c r="II49">
        <f t="shared" si="88"/>
        <v>3.4644673825676123E-3</v>
      </c>
      <c r="IK49">
        <f>+util!B47</f>
        <v>124.566666666667</v>
      </c>
      <c r="IL49">
        <f t="shared" si="89"/>
        <v>-7.9957782065571623E-3</v>
      </c>
      <c r="IM49">
        <f t="shared" si="90"/>
        <v>-4.7974669239342974E-3</v>
      </c>
      <c r="IO49" s="5">
        <f t="shared" si="58"/>
        <v>110157.91964048357</v>
      </c>
      <c r="IP49" s="1">
        <f t="shared" si="59"/>
        <v>2.3306523076556611</v>
      </c>
      <c r="IQ49" s="5">
        <f t="shared" ca="1" si="60"/>
        <v>86438.828265542659</v>
      </c>
      <c r="IR49" s="1" t="e">
        <f t="shared" ca="1" si="61"/>
        <v>#DIV/0!</v>
      </c>
      <c r="IS49" t="e">
        <f t="shared" ca="1" si="91"/>
        <v>#DIV/0!</v>
      </c>
    </row>
    <row r="50" spans="1:253" x14ac:dyDescent="0.15">
      <c r="A50" t="s">
        <v>289</v>
      </c>
      <c r="B50" s="7">
        <f>+'gaku-mk1131'!B53*'gaku-mk1722'!$B$8/'gaku-mk1131'!$B$64</f>
        <v>482367.48598998913</v>
      </c>
      <c r="C50" s="7">
        <f>+'kgaku-mk1131'!B54*'kgaku-mk1722'!B$9/'kgaku-mk1131'!B$65</f>
        <v>243561.97985401994</v>
      </c>
      <c r="D50" s="7">
        <f>+'kgaku-mk1131'!C54*'kgaku-mk1722'!C$9/'kgaku-mk1131'!C$65</f>
        <v>2547.0118758539916</v>
      </c>
      <c r="E50" s="7">
        <f>+'kgaku-mk1131'!D54*'kgaku-mk1722'!D$9/'kgaku-mk1131'!D$65</f>
        <v>349.22183823529411</v>
      </c>
      <c r="F50" s="7">
        <f>+'kgaku-mk1131'!F54*'kgaku-mk1722'!F$9/'kgaku-mk1131'!F$65</f>
        <v>22516.312842107931</v>
      </c>
      <c r="G50" s="7">
        <f>+'kgaku-mk1131'!G54*'kgaku-mk1722'!G$9/'kgaku-mk1131'!G$65</f>
        <v>22388.361219718448</v>
      </c>
      <c r="H50" s="7">
        <f>+'kgaku-mk1131'!H54*'kgaku-mk1722'!H$9/'kgaku-mk1131'!H$65</f>
        <v>69119.839961804391</v>
      </c>
      <c r="I50" s="7">
        <f>+'kgaku-mk1131'!I54*'kgaku-mk1722'!I$9/'kgaku-mk1131'!I$65</f>
        <v>126496.90800210349</v>
      </c>
      <c r="J50" s="7">
        <f>+'gaku-mk1131'!F53*'gaku-mk1722'!$F$8/'gaku-mk1131'!$F$64</f>
        <v>25307.716145351147</v>
      </c>
      <c r="K50" s="7">
        <f>+'gaku-mk1131'!G53*'gaku-mk1722'!$G$8/'gaku-mk1131'!$G$64</f>
        <v>96285.114317977801</v>
      </c>
      <c r="L50" s="7">
        <f>+'gaku-jk1131'!B53*'gaku-jk1722'!$B$8/'gaku-jk1131'!$B$64</f>
        <v>419683.30880732427</v>
      </c>
      <c r="M50" s="7">
        <f>+'kgaku-jk1131'!B54*'kgaku-jk1722'!$B$9/'kgaku-jk1131'!$B$65</f>
        <v>230193.2983865327</v>
      </c>
      <c r="N50" s="7">
        <f>+'kgaku-jk1131'!C54*'kgaku-jk1722'!C$9/'kgaku-jk1131'!C$65</f>
        <v>3314.7831746337088</v>
      </c>
      <c r="O50" s="7">
        <f>+'kgaku-jk1131'!D54*'kgaku-jk1722'!D$9/'kgaku-jk1131'!D$65</f>
        <v>352.76810376324448</v>
      </c>
      <c r="P50" s="7">
        <f>+'kgaku-jk1131'!F54*'kgaku-jk1722'!F$9/'kgaku-jk1131'!F$65</f>
        <v>6851.7724118827955</v>
      </c>
      <c r="Q50" s="7">
        <f>+'kgaku-jk1131'!G54*'kgaku-jk1722'!G$9/'kgaku-jk1131'!G$65</f>
        <v>19998.722516045069</v>
      </c>
      <c r="R50" s="7">
        <f>+'kgaku-jk1131'!H54*'kgaku-jk1722'!H$9/'kgaku-jk1131'!H$65</f>
        <v>72497.79532981287</v>
      </c>
      <c r="S50" s="7">
        <f>+'kgaku-jk1131'!I54*'kgaku-jk1722'!I$9/'kgaku-jk1131'!I$65</f>
        <v>136857.37423694736</v>
      </c>
      <c r="T50" s="7">
        <f>+'gaku-jk1131'!F53*'gaku-jk1722'!$F$8/'gaku-jk1131'!$F$64</f>
        <v>26161.329411269337</v>
      </c>
      <c r="U50" s="7">
        <f>+'gaku-jk1131'!G53*'gaku-jk1722'!$G$8/'gaku-jk1131'!$G$64</f>
        <v>75387.64595576204</v>
      </c>
      <c r="V50" s="8">
        <f t="shared" si="105"/>
        <v>114.93606628312278</v>
      </c>
      <c r="W50" s="8">
        <f t="shared" si="105"/>
        <v>105.80758934390828</v>
      </c>
      <c r="X50" s="8">
        <f t="shared" si="105"/>
        <v>76.837963199069335</v>
      </c>
      <c r="Y50" s="8">
        <f t="shared" si="105"/>
        <v>98.994731811034029</v>
      </c>
      <c r="Z50" s="8">
        <f t="shared" si="105"/>
        <v>328.62026769976563</v>
      </c>
      <c r="AA50" s="8">
        <f t="shared" si="104"/>
        <v>111.94895674839312</v>
      </c>
      <c r="AB50" s="8">
        <f t="shared" si="104"/>
        <v>95.340609527998453</v>
      </c>
      <c r="AC50" s="8">
        <f t="shared" si="104"/>
        <v>92.429734756633337</v>
      </c>
      <c r="AD50" s="8">
        <f t="shared" si="104"/>
        <v>96.737118162082069</v>
      </c>
      <c r="AE50" s="8">
        <f t="shared" si="104"/>
        <v>127.72001711590588</v>
      </c>
      <c r="AF50" s="11">
        <f t="shared" ca="1" si="107"/>
        <v>106.20535714285714</v>
      </c>
      <c r="AG50" s="11">
        <f t="shared" ca="1" si="107"/>
        <v>77.484919653893698</v>
      </c>
      <c r="AH50" s="11">
        <f t="shared" ca="1" si="107"/>
        <v>99.390433031218521</v>
      </c>
      <c r="AI50" s="11">
        <f t="shared" ca="1" si="106"/>
        <v>327.44257659073054</v>
      </c>
      <c r="AJ50" s="11">
        <f t="shared" ca="1" si="106"/>
        <v>112.24868549172345</v>
      </c>
      <c r="AK50" s="11">
        <f t="shared" ca="1" si="106"/>
        <v>95.657920792079196</v>
      </c>
      <c r="AL50" s="11">
        <f t="shared" ca="1" si="106"/>
        <v>92.790975103734439</v>
      </c>
      <c r="AM50" s="11">
        <f t="shared" ca="1" si="106"/>
        <v>97.344051130776791</v>
      </c>
      <c r="AN50" s="11">
        <f t="shared" ca="1" si="106"/>
        <v>128.08240072202167</v>
      </c>
      <c r="AO50" s="9">
        <f ca="1">+OFFSET('kdef-cy1131'!B$9,ROUNDDOWN((ROW(Sheet1_OLD!AO50)-ROW(Sheet1_OLD!AO$5))/4,0),0)</f>
        <v>97.5</v>
      </c>
      <c r="AP50" s="9">
        <f ca="1">+OFFSET('kdef-cy1131'!C$9,ROUNDDOWN((ROW(Sheet1_OLD!AP50)-ROW(Sheet1_OLD!AP$5))/4,0),0)</f>
        <v>93.7</v>
      </c>
      <c r="AQ50" s="9">
        <f ca="1">+OFFSET('kdef-cy1131'!D$9,ROUNDDOWN((ROW(Sheet1_OLD!AQ50)-ROW(Sheet1_OLD!AQ$5))/4,0),0)</f>
        <v>96.1</v>
      </c>
      <c r="AR50" s="9">
        <f ca="1">+OFFSET('kdef-cy1131'!F$9,ROUNDDOWN((ROW(Sheet1_OLD!AR50)-ROW(Sheet1_OLD!AR$5))/4,0),0)</f>
        <v>135.6</v>
      </c>
      <c r="AS50" s="9">
        <f ca="1">+OFFSET('kdef-cy1131'!G$9,ROUNDDOWN((ROW(Sheet1_OLD!AS50)-ROW(Sheet1_OLD!AS$5))/4,0),0)</f>
        <v>101.3</v>
      </c>
      <c r="AT50" s="9">
        <f ca="1">+OFFSET('kdef-cy1131'!H$9,ROUNDDOWN((ROW(Sheet1_OLD!AT50)-ROW(Sheet1_OLD!AT$5))/4,0),0)</f>
        <v>99.5</v>
      </c>
      <c r="AU50" s="9">
        <f ca="1">+OFFSET('kdef-cy1131'!I$9,ROUNDDOWN((ROW(Sheet1_OLD!AU50)-ROW(Sheet1_OLD!AU$5))/4,0),0)</f>
        <v>89.9</v>
      </c>
      <c r="AV50" s="9">
        <f ca="1">+OFFSET('def-cy1131'!$F$8,ROUNDDOWN((ROW(Sheet1_OLD!AV50)-ROW(Sheet1_OLD!AV$5))/4,0),0)</f>
        <v>98.9</v>
      </c>
      <c r="AW50" s="9">
        <f ca="1">+OFFSET('def-cy1131'!$G$8,ROUNDDOWN((ROW(Sheet1_OLD!AW50)-ROW(Sheet1_OLD!AW$5))/4,0),0)</f>
        <v>112.9</v>
      </c>
      <c r="AX50" s="9">
        <f t="shared" ca="1" si="94"/>
        <v>103.3732142857143</v>
      </c>
      <c r="AY50" s="9">
        <f t="shared" ca="1" si="94"/>
        <v>78.311866501854141</v>
      </c>
      <c r="AZ50" s="9">
        <f t="shared" ca="1" si="94"/>
        <v>96.184290030211486</v>
      </c>
      <c r="BA50" s="9">
        <f t="shared" ca="1" si="94"/>
        <v>331.06472898664566</v>
      </c>
      <c r="BB50" s="9">
        <f t="shared" ca="1" si="94"/>
        <v>108.81363193768257</v>
      </c>
      <c r="BC50" s="9">
        <f t="shared" ca="1" si="94"/>
        <v>92.389207920792074</v>
      </c>
      <c r="BD50" s="9">
        <f t="shared" ca="1" si="94"/>
        <v>90.00414937759335</v>
      </c>
      <c r="BE50" s="9">
        <f t="shared" ca="1" si="94"/>
        <v>94.391248770894791</v>
      </c>
      <c r="BF50" s="9">
        <f t="shared" ca="1" si="94"/>
        <v>126.04034296028881</v>
      </c>
      <c r="BG50">
        <f t="shared" ca="1" si="62"/>
        <v>1.8631557100959864E-3</v>
      </c>
      <c r="BH50">
        <f t="shared" ca="1" si="63"/>
        <v>-1.2587926345080741E-4</v>
      </c>
      <c r="BI50">
        <f t="shared" ca="1" si="113"/>
        <v>1.8525459136835806E-5</v>
      </c>
      <c r="BJ50">
        <f t="shared" ca="1" si="113"/>
        <v>1.595095689472177E-3</v>
      </c>
      <c r="BK50">
        <f t="shared" ca="1" si="113"/>
        <v>5.2005272715517697E-3</v>
      </c>
      <c r="BL50" s="13">
        <f t="shared" ca="1" si="65"/>
        <v>8.5514248668059623E-3</v>
      </c>
      <c r="BM50">
        <f t="shared" ca="1" si="66"/>
        <v>3.2726154091799513E-2</v>
      </c>
      <c r="BN50">
        <f t="shared" ca="1" si="22"/>
        <v>-2.0084160592366423E-2</v>
      </c>
      <c r="BO50" s="13">
        <f t="shared" ca="1" si="23"/>
        <v>1.2641993499433089E-2</v>
      </c>
      <c r="BP50">
        <f t="shared" ca="1" si="67"/>
        <v>-1.4696085761844488E-2</v>
      </c>
      <c r="BQ50">
        <f t="shared" ca="1" si="68"/>
        <v>1.0638786669694849E-2</v>
      </c>
      <c r="BR50">
        <f t="shared" ca="1" si="69"/>
        <v>-6.529062332919223E-3</v>
      </c>
      <c r="BS50" s="13">
        <f t="shared" ca="1" si="70"/>
        <v>-1.0586361425068861E-2</v>
      </c>
      <c r="BT50" s="5">
        <f t="shared" si="24"/>
        <v>75387.64595576204</v>
      </c>
      <c r="BU50" s="5">
        <f t="shared" ca="1" si="25"/>
        <v>234152.26243999304</v>
      </c>
      <c r="BV50" s="5">
        <f t="shared" ca="1" si="26"/>
        <v>32856.085583404791</v>
      </c>
      <c r="BW50" s="5">
        <f t="shared" ca="1" si="71"/>
        <v>105459.83185730717</v>
      </c>
      <c r="BX50" s="5">
        <f t="shared" si="27"/>
        <v>96285.114317977801</v>
      </c>
      <c r="BY50" s="5">
        <f t="shared" si="28"/>
        <v>220202.899221245</v>
      </c>
      <c r="BZ50" s="5">
        <f t="shared" si="29"/>
        <v>47824.028987459082</v>
      </c>
      <c r="CA50" s="5">
        <f t="shared" si="30"/>
        <v>144109.14330543688</v>
      </c>
      <c r="CB50" s="9">
        <f t="shared" si="97"/>
        <v>127.72001711590588</v>
      </c>
      <c r="CC50" s="9">
        <f t="shared" ca="1" si="97"/>
        <v>94.042610106181286</v>
      </c>
      <c r="CD50" s="9">
        <f t="shared" ca="1" si="97"/>
        <v>145.5560762588664</v>
      </c>
      <c r="CE50" s="9">
        <f t="shared" ca="1" si="97"/>
        <v>136.64837196063834</v>
      </c>
      <c r="CF50" s="5"/>
      <c r="CG50" s="5">
        <f t="shared" si="111"/>
        <v>94.798718826619094</v>
      </c>
      <c r="CH50" s="5">
        <f t="shared" ca="1" si="72"/>
        <v>94.042610106181286</v>
      </c>
      <c r="CI50" s="5">
        <f t="shared" si="32"/>
        <v>144.86378542570037</v>
      </c>
      <c r="CJ50" s="5">
        <f t="shared" ca="1" si="73"/>
        <v>145.5560762588664</v>
      </c>
      <c r="CK50" s="5">
        <f t="shared" si="74"/>
        <v>132.94109704791964</v>
      </c>
      <c r="CL50" s="5">
        <f t="shared" ca="1" si="75"/>
        <v>136.64837196063834</v>
      </c>
      <c r="CM50" s="5"/>
      <c r="CN50" s="1" t="e">
        <f t="shared" si="4"/>
        <v>#DIV/0!</v>
      </c>
      <c r="CO50" s="1" t="e">
        <f t="shared" si="108"/>
        <v>#DIV/0!</v>
      </c>
      <c r="CP50" s="1" t="e">
        <f t="shared" ca="1" si="108"/>
        <v>#DIV/0!</v>
      </c>
      <c r="CQ50" s="1" t="e">
        <f t="shared" ca="1" si="108"/>
        <v>#DIV/0!</v>
      </c>
      <c r="CR50" s="1" t="e">
        <f t="shared" ca="1" si="108"/>
        <v>#DIV/0!</v>
      </c>
      <c r="CS50" s="83" t="e">
        <f t="shared" si="76"/>
        <v>#DIV/0!</v>
      </c>
      <c r="CT50" s="83" t="e">
        <f t="shared" si="76"/>
        <v>#DIV/0!</v>
      </c>
      <c r="CU50" s="83" t="e">
        <f t="shared" ca="1" si="33"/>
        <v>#DIV/0!</v>
      </c>
      <c r="CV50" s="83" t="e">
        <f t="shared" ca="1" si="33"/>
        <v>#DIV/0!</v>
      </c>
      <c r="CW50" s="83" t="e">
        <f t="shared" ca="1" si="33"/>
        <v>#DIV/0!</v>
      </c>
      <c r="CX50" s="83">
        <f t="shared" si="77"/>
        <v>5.691667668820114E-3</v>
      </c>
      <c r="CY50" s="83">
        <f t="shared" si="100"/>
        <v>1.4952202890593702E-3</v>
      </c>
      <c r="CZ50" s="83">
        <f t="shared" ca="1" si="100"/>
        <v>5.1938574901842826E-3</v>
      </c>
      <c r="DA50" s="83">
        <f t="shared" ca="1" si="100"/>
        <v>-8.013195782947633E-4</v>
      </c>
      <c r="DB50" s="83">
        <f t="shared" ca="1" si="100"/>
        <v>7.2054527787979172E-4</v>
      </c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Y50" s="5"/>
      <c r="EF50" s="90">
        <f t="shared" si="8"/>
        <v>96285.114317977801</v>
      </c>
      <c r="EG50" s="1">
        <f>+'gaku-mk1131'!G53</f>
        <v>94009</v>
      </c>
      <c r="EH50" s="5">
        <f t="shared" ca="1" si="38"/>
        <v>17615.488742469759</v>
      </c>
      <c r="EI50" s="7">
        <f ca="1">+EI49+$EH49</f>
        <v>507329.02709996427</v>
      </c>
      <c r="EJ50" s="4">
        <f ca="1">+EI49+EH49</f>
        <v>507329.02709996427</v>
      </c>
      <c r="EK50" s="131">
        <f ca="1">+EK49+EH49-(EJ53-EI53)/4</f>
        <v>499172.13185830915</v>
      </c>
      <c r="EL50" s="5">
        <f t="shared" ca="1" si="39"/>
        <v>6359</v>
      </c>
      <c r="EM50" s="92">
        <f t="shared" ca="1" si="40"/>
        <v>116.33333333333333</v>
      </c>
      <c r="EN50">
        <f t="shared" ca="1" si="9"/>
        <v>0.65363012456760605</v>
      </c>
      <c r="EO50">
        <f t="shared" ca="1" si="41"/>
        <v>4.44868949743566E-3</v>
      </c>
      <c r="EQ50" s="6">
        <f>+call!C88</f>
        <v>8.1023333333333305</v>
      </c>
      <c r="ES50" s="7" t="e">
        <f>+fof!#REF!*fof!$B$138/fof!#REF!/10</f>
        <v>#REF!</v>
      </c>
      <c r="ET50" s="7" t="e">
        <f>+fof!#REF!*fof!$C$138/fof!#REF!/10</f>
        <v>#REF!</v>
      </c>
      <c r="EU50" s="7">
        <f ca="1">+AVERAGE(OFFSET(jikasougaku!$BF$287,(ROW(Sheet1_OLD!EU50)-ROW(Sheet1_OLD!$EU$5))*3,0):OFFSET(jikasougaku!$BF$287,(ROW(Sheet1_OLD!EU50)-ROW(Sheet1_OLD!$EU$5))*3+2,0))/1000</f>
        <v>121055.88933333333</v>
      </c>
      <c r="EV50" s="7">
        <f ca="1">+AVERAGE(OFFSET(jikasougaku!$BR$287,(ROW(Sheet1_OLD!EV50)-ROW(Sheet1_OLD!$EV$5))*3,0):OFFSET(jikasougaku!$BR$287,(ROW(Sheet1_OLD!EV50)-ROW(Sheet1_OLD!$EV$5))*3+2,0))/1000</f>
        <v>404644.52500000002</v>
      </c>
      <c r="EW50" s="7" t="e">
        <f ca="1">+AVERAGE(OFFSET(jikasougaku!$BH$287,(ROW(Sheet1_OLD!EW50)-ROW(Sheet1_OLD!EW$5))*3,0):OFFSET(jikasougaku!$BH$287,(ROW(Sheet1_OLD!EW50)-ROW(Sheet1_OLD!EW$5))*3+2,0))/1000</f>
        <v>#DIV/0!</v>
      </c>
      <c r="EX50" s="7" t="e">
        <f ca="1">+AVERAGE(OFFSET(jikasougaku!$BJ$287,(ROW(Sheet1_OLD!EX50)-ROW(Sheet1_OLD!EX$5))*3,0):OFFSET(jikasougaku!$BJ$287,(ROW(Sheet1_OLD!EX50)-ROW(Sheet1_OLD!EX$5))*3+2,0))/1000</f>
        <v>#DIV/0!</v>
      </c>
      <c r="EY50" s="7" t="e">
        <f ca="1">+AVERAGE(OFFSET(jikasougaku!$BL$287,(ROW(Sheet1_OLD!EY50)-ROW(Sheet1_OLD!EY$5))*3,0):OFFSET(jikasougaku!$BL$287,(ROW(Sheet1_OLD!EY50)-ROW(Sheet1_OLD!EY$5))*3+2,0))/1000</f>
        <v>#DIV/0!</v>
      </c>
      <c r="EZ50" s="4">
        <f t="shared" ca="1" si="10"/>
        <v>99736.784882527092</v>
      </c>
      <c r="FA50" s="64">
        <f t="shared" ca="1" si="42"/>
        <v>283588.63566666667</v>
      </c>
      <c r="FB50" s="7" t="e">
        <f t="shared" ca="1" si="11"/>
        <v>#REF!</v>
      </c>
      <c r="FC50" s="7" t="e">
        <f t="shared" ca="1" si="12"/>
        <v>#REF!</v>
      </c>
      <c r="FD50" s="1" t="e">
        <f t="shared" ca="1" si="110"/>
        <v>#REF!</v>
      </c>
      <c r="FE50" s="1" t="e">
        <f t="shared" ca="1" si="110"/>
        <v>#REF!</v>
      </c>
      <c r="FF50" t="e">
        <f t="shared" ca="1" si="43"/>
        <v>#REF!</v>
      </c>
      <c r="FG50" t="e">
        <f t="shared" ca="1" si="43"/>
        <v>#REF!</v>
      </c>
      <c r="FH50" s="83" t="e">
        <f t="shared" ca="1" si="80"/>
        <v>#REF!</v>
      </c>
      <c r="FI50" s="83" t="e">
        <f t="shared" ca="1" si="80"/>
        <v>#REF!</v>
      </c>
      <c r="FK50" s="7">
        <f>+kshotoku1631!$E54*kshotoku1722!$E$9/kshotoku1631!$E$65</f>
        <v>238093.70875422651</v>
      </c>
      <c r="FL50" s="72">
        <f t="shared" ca="1" si="44"/>
        <v>0.32185104443837226</v>
      </c>
      <c r="FM50">
        <f t="shared" ca="1" si="81"/>
        <v>2.2002893601562289E-2</v>
      </c>
      <c r="FO50" s="72">
        <f ca="1">+AVERAGE(OFFSET(Maikin05!$F$10,ROUNDDOWN((ROW(FO50)-ROW(FO$45))/4,0),MOD(ROW(FO50)-ROW(FO$45),4)*3):OFFSET(Maikin05!$F$10,ROUNDDOWN((ROW(FO50)-ROW(FO$45))/4,0),MOD(ROW(FO50)-ROW(FO$45),4)*3+2))</f>
        <v>116.33333333333333</v>
      </c>
      <c r="FP50" s="72">
        <f ca="1">+AVERAGE(OFFSET(Maikin30!$F$20,ROUNDDOWN((ROW(FP50)-ROW(FP$5))/4,0),MOD(ROW(FP50)-ROW(FP$5),4)*3):OFFSET(Maikin30!$F$20,ROUNDDOWN((ROW(FP50)-ROW(FP$5))/4,0),MOD(ROW(FP50)-ROW(FP$5),4)*3+2))</f>
        <v>112.13333333333333</v>
      </c>
      <c r="FQ50" s="5">
        <f ca="1">+AVERAGE(OFFSET(Rocho!$J$66,(ROW(FQ50)-ROW($FQ$5))*3,0):OFFSET(Rocho!$J$66,(ROW(FQ50)-ROW($FQ$5))*3+2,0))</f>
        <v>6359</v>
      </c>
      <c r="FR50" s="72" t="e">
        <f t="shared" ca="1" si="45"/>
        <v>#DIV/0!</v>
      </c>
      <c r="FS50" t="e">
        <f t="shared" ca="1" si="82"/>
        <v>#DIV/0!</v>
      </c>
      <c r="FT50" s="72"/>
      <c r="FU50" s="87" t="s">
        <v>269</v>
      </c>
      <c r="FV50" s="78">
        <f ca="1">+AVERAGE(OFFSET(Rocho!$E$6,(ROW(FV50)-ROW($FV$5))*3,0):OFFSET(Rocho!$E$6,(ROW(FV50)-ROW($FV$5))*3+2,0))/10000</f>
        <v>9571.3333333333321</v>
      </c>
      <c r="FW50" s="82">
        <f>+Rocho!AA51</f>
        <v>0</v>
      </c>
      <c r="FX50" t="e">
        <f t="shared" si="83"/>
        <v>#DIV/0!</v>
      </c>
      <c r="FZ50" s="94">
        <f t="shared" si="15"/>
        <v>260770.81148705466</v>
      </c>
      <c r="GA50" s="5">
        <f t="shared" si="46"/>
        <v>96285.114317977801</v>
      </c>
      <c r="GB50" s="7">
        <f>+('gaku-mk1131'!C53-'gaku-mk1131'!D53)*('gaku-mk1722'!$C$8-'gaku-mk1722'!$D$8)/('gaku-mk1131'!$C$64-'gaku-mk1131'!$D$64)</f>
        <v>3828.7388048347466</v>
      </c>
      <c r="GC50" s="5">
        <f t="shared" si="47"/>
        <v>22516.312842107931</v>
      </c>
      <c r="GD50" s="5">
        <f t="shared" si="48"/>
        <v>25307.716145351147</v>
      </c>
      <c r="GE50" s="90">
        <f>+'gaku-mk1131'!H53+('gaku-mk1722'!$H$8-'gaku-mk1131'!$H$64)</f>
        <v>7751.7</v>
      </c>
      <c r="GF50" s="7">
        <f>+'gaku-mk1131'!W53*'gaku-mk1722'!$W$8/'gaku-mk1131'!$W$64</f>
        <v>97744.937287630892</v>
      </c>
      <c r="GG50" s="7">
        <f>+'gaku-mk1131'!M53*'gaku-mk1722'!$M$8/'gaku-mk1131'!$M$64</f>
        <v>47089.940124194793</v>
      </c>
      <c r="GH50" s="7">
        <f>+'gaku-mk1131'!N53*'gaku-mk1722'!$N$8/'gaku-mk1131'!$N$64</f>
        <v>39753.648035042665</v>
      </c>
      <c r="GI50" s="5">
        <f t="shared" si="49"/>
        <v>75387.64595576204</v>
      </c>
      <c r="GJ50" s="7">
        <f>+('gaku-jk1131'!C53-'gaku-jk1131'!D53)*('gaku-jk1722'!$C$8-'gaku-jk1722'!$D$8)/('gaku-jk1131'!$C$64-'gaku-jk1131'!$D$64)</f>
        <v>3465.3173167586478</v>
      </c>
      <c r="GK50" s="5">
        <f t="shared" si="50"/>
        <v>6851.7724118827955</v>
      </c>
      <c r="GL50" s="5">
        <f t="shared" si="51"/>
        <v>26161.329411269337</v>
      </c>
      <c r="GM50" s="90">
        <f>+'gaku-jk1131'!H53+('gaku-jk1722'!$H$8-'gaku-jk1131'!$H$64)</f>
        <v>6403.4</v>
      </c>
      <c r="GN50" s="7">
        <f>+'gaku-jk1131'!Z53*'gaku-jk1722'!$Z$8/'gaku-jk1131'!$Z$64</f>
        <v>95337.054407991614</v>
      </c>
      <c r="GO50" s="7">
        <f>+'gaku-jk1131'!M53*'gaku-jk1722'!$M$8/'gaku-jk1131'!$M$64</f>
        <v>31286.167006690022</v>
      </c>
      <c r="GP50" s="7">
        <f>+'gaku-jk1131'!N53*'gaku-jk1722'!$N$8/'gaku-jk1131'!$N$64</f>
        <v>41719.359803584346</v>
      </c>
      <c r="GQ50" s="9">
        <f t="shared" ca="1" si="16"/>
        <v>128.08240072202167</v>
      </c>
      <c r="GR50" s="7">
        <f t="shared" ca="1" si="17"/>
        <v>106.20535714285714</v>
      </c>
      <c r="GS50" s="9">
        <f t="shared" ca="1" si="18"/>
        <v>327.44257659073054</v>
      </c>
      <c r="GT50" s="9">
        <f t="shared" ca="1" si="19"/>
        <v>97.344051130776791</v>
      </c>
      <c r="GU50" s="7">
        <f t="shared" ca="1" si="20"/>
        <v>122.58702290076334</v>
      </c>
      <c r="GV50" s="7">
        <f t="shared" ca="1" si="20"/>
        <v>103.31545988258317</v>
      </c>
      <c r="GW50" s="7">
        <f t="shared" ca="1" si="20"/>
        <v>150.57502278942567</v>
      </c>
      <c r="GX50" s="7">
        <f t="shared" ca="1" si="20"/>
        <v>96.457926829268274</v>
      </c>
      <c r="GZ50">
        <f ca="1">+OFFSET('def-cy1131'!$C$8,ROUNDDOWN((ROW(Sheet1_OLD!HC50)-ROW(Sheet1_OLD!HC$5))/4,0),0)</f>
        <v>97.5</v>
      </c>
      <c r="HC50">
        <f ca="1">+OFFSET('def-cy1131'!$H$8,ROUNDDOWN((ROW(Sheet1_OLD!HC50)-ROW(Sheet1_OLD!HC$5))/4,0),0)</f>
        <v>128.69999999999999</v>
      </c>
      <c r="HD50">
        <f ca="1">+OFFSET('def-cy1131'!$W$8,ROUNDDOWN((ROW(Sheet1_OLD!HC50)-ROW(Sheet1_OLD!HC$5))/4,0),0)</f>
        <v>99.8</v>
      </c>
      <c r="HE50">
        <f ca="1">+OFFSET('def-cy1131'!$M$8,ROUNDDOWN((ROW(Sheet1_OLD!HC50)-ROW(Sheet1_OLD!HC$5))/4,0),0)</f>
        <v>125.9</v>
      </c>
      <c r="HF50">
        <f ca="1">+OFFSET('def-cy1131'!$N$8,ROUNDDOWN((ROW(Sheet1_OLD!HC50)-ROW(Sheet1_OLD!HC$5))/4,0),0)</f>
        <v>118.2</v>
      </c>
      <c r="HG50" s="9">
        <f t="shared" ca="1" si="96"/>
        <v>126.04034296028881</v>
      </c>
      <c r="HH50" s="9">
        <f t="shared" ca="1" si="96"/>
        <v>103.3732142857143</v>
      </c>
      <c r="HI50" s="9">
        <f t="shared" ca="1" si="96"/>
        <v>331.06472898664566</v>
      </c>
      <c r="HJ50" s="9">
        <f t="shared" ca="1" si="96"/>
        <v>94.391248770894791</v>
      </c>
      <c r="HK50" s="9">
        <f t="shared" ca="1" si="96"/>
        <v>123.73002544529263</v>
      </c>
      <c r="HL50" s="9">
        <f t="shared" ca="1" si="96"/>
        <v>100.72739726027397</v>
      </c>
      <c r="HM50" s="9">
        <f t="shared" ca="1" si="96"/>
        <v>155.71777575205104</v>
      </c>
      <c r="HN50" s="9">
        <f t="shared" ca="1" si="96"/>
        <v>101.68069105691056</v>
      </c>
      <c r="HO50">
        <f t="shared" ca="1" si="112"/>
        <v>-8.3582150684187589E-3</v>
      </c>
      <c r="HP50">
        <f t="shared" ca="1" si="112"/>
        <v>2.943368140827903E-4</v>
      </c>
      <c r="HQ50">
        <f t="shared" ca="1" si="112"/>
        <v>6.0506769280839938E-3</v>
      </c>
      <c r="HR50">
        <f t="shared" ca="1" si="112"/>
        <v>-3.7133225852107178E-3</v>
      </c>
      <c r="HS50">
        <f t="shared" ca="1" si="112"/>
        <v>1.8035924467734471E-2</v>
      </c>
      <c r="HT50">
        <f t="shared" ca="1" si="112"/>
        <v>-4.0158932550734763E-4</v>
      </c>
      <c r="HU50">
        <f t="shared" ca="1" si="112"/>
        <v>7.7773574780804617E-4</v>
      </c>
      <c r="HV50">
        <f t="shared" ca="1" si="53"/>
        <v>-1.277893747134146E-4</v>
      </c>
      <c r="HW50">
        <f t="shared" ca="1" si="84"/>
        <v>1.2557757603859063E-2</v>
      </c>
      <c r="HX50" s="5">
        <f t="shared" ca="1" si="85"/>
        <v>203165.79267081208</v>
      </c>
      <c r="HY50" s="1" t="e">
        <f t="shared" ca="1" si="54"/>
        <v>#DIV/0!</v>
      </c>
      <c r="HZ50" t="e">
        <f t="shared" ca="1" si="86"/>
        <v>#DIV/0!</v>
      </c>
      <c r="IA50" s="5">
        <f t="shared" si="55"/>
        <v>260770.81148705466</v>
      </c>
      <c r="IB50">
        <f t="shared" ca="1" si="56"/>
        <v>128.35369973407853</v>
      </c>
      <c r="ID50" s="112">
        <v>118.43817818187317</v>
      </c>
      <c r="IE50" s="112">
        <v>123.34517747656744</v>
      </c>
      <c r="IF50">
        <f t="shared" si="57"/>
        <v>110.99242591076587</v>
      </c>
      <c r="IG50">
        <f t="shared" si="87"/>
        <v>-4.580074741964286E-3</v>
      </c>
      <c r="IH50" s="112">
        <v>0.53392629456930407</v>
      </c>
      <c r="II50">
        <f t="shared" si="88"/>
        <v>5.9826505924033936E-3</v>
      </c>
      <c r="IK50">
        <f>+util!B48</f>
        <v>122.8</v>
      </c>
      <c r="IL50">
        <f t="shared" si="89"/>
        <v>-1.4284032110289184E-2</v>
      </c>
      <c r="IM50">
        <f t="shared" si="90"/>
        <v>-8.5704192661735096E-3</v>
      </c>
      <c r="IO50" s="5">
        <f t="shared" si="58"/>
        <v>116661.66818161777</v>
      </c>
      <c r="IP50" s="1">
        <f t="shared" si="59"/>
        <v>2.4393943933960482</v>
      </c>
      <c r="IQ50" s="5">
        <f t="shared" ca="1" si="60"/>
        <v>90890.771690505106</v>
      </c>
      <c r="IR50" s="1" t="e">
        <f t="shared" ca="1" si="61"/>
        <v>#DIV/0!</v>
      </c>
      <c r="IS50" t="e">
        <f t="shared" ca="1" si="91"/>
        <v>#DIV/0!</v>
      </c>
    </row>
    <row r="51" spans="1:253" x14ac:dyDescent="0.15">
      <c r="A51" t="s">
        <v>290</v>
      </c>
      <c r="B51" s="7">
        <f>+'gaku-mk1131'!B54*'gaku-mk1722'!$B$8/'gaku-mk1131'!$B$64</f>
        <v>483158.42767127254</v>
      </c>
      <c r="C51" s="7">
        <f>+'kgaku-mk1131'!B55*'kgaku-mk1722'!B$9/'kgaku-mk1131'!B$65</f>
        <v>243625.68700385778</v>
      </c>
      <c r="D51" s="7">
        <f>+'kgaku-mk1131'!C55*'kgaku-mk1722'!C$9/'kgaku-mk1131'!C$65</f>
        <v>2880.1576185828617</v>
      </c>
      <c r="E51" s="7">
        <f>+'kgaku-mk1131'!D55*'kgaku-mk1722'!D$9/'kgaku-mk1131'!D$65</f>
        <v>356.95588235294116</v>
      </c>
      <c r="F51" s="7">
        <f>+'kgaku-mk1131'!F55*'kgaku-mk1722'!F$9/'kgaku-mk1131'!F$65</f>
        <v>21920.551695840135</v>
      </c>
      <c r="G51" s="7">
        <f>+'kgaku-mk1131'!G55*'kgaku-mk1722'!G$9/'kgaku-mk1131'!G$65</f>
        <v>22454.654501318211</v>
      </c>
      <c r="H51" s="7">
        <f>+'kgaku-mk1131'!H55*'kgaku-mk1722'!H$9/'kgaku-mk1131'!H$65</f>
        <v>69307.988436023734</v>
      </c>
      <c r="I51" s="7">
        <f>+'kgaku-mk1131'!I55*'kgaku-mk1722'!I$9/'kgaku-mk1131'!I$65</f>
        <v>126623.08999071129</v>
      </c>
      <c r="J51" s="7">
        <f>+'gaku-mk1131'!F54*'gaku-mk1722'!$F$8/'gaku-mk1131'!$F$64</f>
        <v>24179.750685673189</v>
      </c>
      <c r="K51" s="7">
        <f>+'gaku-mk1131'!G54*'gaku-mk1722'!$G$8/'gaku-mk1131'!$G$64</f>
        <v>96452.572925036584</v>
      </c>
      <c r="L51" s="7">
        <f>+'gaku-jk1131'!B54*'gaku-jk1722'!$B$8/'gaku-jk1131'!$B$64</f>
        <v>418754.21759289276</v>
      </c>
      <c r="M51" s="7">
        <f>+'kgaku-jk1131'!B55*'kgaku-jk1722'!$B$9/'kgaku-jk1131'!$B$65</f>
        <v>229418.43445791901</v>
      </c>
      <c r="N51" s="7">
        <f>+'kgaku-jk1131'!C55*'kgaku-jk1722'!C$9/'kgaku-jk1131'!C$65</f>
        <v>3677.2179154243213</v>
      </c>
      <c r="O51" s="7">
        <f>+'kgaku-jk1131'!D55*'kgaku-jk1722'!D$9/'kgaku-jk1131'!D$65</f>
        <v>359.18903909389849</v>
      </c>
      <c r="P51" s="7">
        <f>+'kgaku-jk1131'!F55*'kgaku-jk1722'!F$9/'kgaku-jk1131'!F$65</f>
        <v>6686.1309307019746</v>
      </c>
      <c r="Q51" s="7">
        <f>+'kgaku-jk1131'!G55*'kgaku-jk1722'!G$9/'kgaku-jk1131'!G$65</f>
        <v>19926.891895658347</v>
      </c>
      <c r="R51" s="7">
        <f>+'kgaku-jk1131'!H55*'kgaku-jk1722'!H$9/'kgaku-jk1131'!H$65</f>
        <v>72718.348253850563</v>
      </c>
      <c r="S51" s="7">
        <f>+'kgaku-jk1131'!I55*'kgaku-jk1722'!I$9/'kgaku-jk1131'!I$65</f>
        <v>136177.19029350698</v>
      </c>
      <c r="T51" s="7">
        <f>+'gaku-jk1131'!F54*'gaku-jk1722'!$F$8/'gaku-jk1131'!$F$64</f>
        <v>24752.337487262834</v>
      </c>
      <c r="U51" s="7">
        <f>+'gaku-jk1131'!G54*'gaku-jk1722'!$G$8/'gaku-jk1131'!$G$64</f>
        <v>75156.319866553356</v>
      </c>
      <c r="V51" s="8">
        <f t="shared" si="105"/>
        <v>115.37995496465487</v>
      </c>
      <c r="W51" s="8">
        <f t="shared" si="105"/>
        <v>106.19272491310838</v>
      </c>
      <c r="X51" s="8">
        <f t="shared" si="105"/>
        <v>78.324365996963621</v>
      </c>
      <c r="Y51" s="8">
        <f t="shared" si="105"/>
        <v>99.378278149413816</v>
      </c>
      <c r="Z51" s="8">
        <f t="shared" si="105"/>
        <v>327.85106847344827</v>
      </c>
      <c r="AA51" s="8">
        <f t="shared" si="104"/>
        <v>112.68518251062831</v>
      </c>
      <c r="AB51" s="8">
        <f t="shared" si="104"/>
        <v>95.310179755566367</v>
      </c>
      <c r="AC51" s="8">
        <f t="shared" si="104"/>
        <v>92.984067095081457</v>
      </c>
      <c r="AD51" s="8">
        <f t="shared" si="104"/>
        <v>97.686736447075788</v>
      </c>
      <c r="AE51" s="8">
        <f t="shared" si="104"/>
        <v>128.33594446388088</v>
      </c>
      <c r="AF51" s="11">
        <f t="shared" ca="1" si="107"/>
        <v>106.20535714285714</v>
      </c>
      <c r="AG51" s="11">
        <f t="shared" ca="1" si="107"/>
        <v>77.484919653893698</v>
      </c>
      <c r="AH51" s="11">
        <f t="shared" ca="1" si="107"/>
        <v>99.390433031218521</v>
      </c>
      <c r="AI51" s="11">
        <f t="shared" ca="1" si="106"/>
        <v>327.44257659073054</v>
      </c>
      <c r="AJ51" s="11">
        <f t="shared" ca="1" si="106"/>
        <v>112.24868549172345</v>
      </c>
      <c r="AK51" s="11">
        <f t="shared" ca="1" si="106"/>
        <v>95.657920792079196</v>
      </c>
      <c r="AL51" s="11">
        <f t="shared" ca="1" si="106"/>
        <v>92.790975103734439</v>
      </c>
      <c r="AM51" s="11">
        <f t="shared" ca="1" si="106"/>
        <v>97.344051130776791</v>
      </c>
      <c r="AN51" s="11">
        <f t="shared" ca="1" si="106"/>
        <v>128.08240072202167</v>
      </c>
      <c r="AO51" s="9">
        <f ca="1">+OFFSET('kdef-cy1131'!B$9,ROUNDDOWN((ROW(Sheet1_OLD!AO51)-ROW(Sheet1_OLD!AO$5))/4,0),0)</f>
        <v>97.5</v>
      </c>
      <c r="AP51" s="9">
        <f ca="1">+OFFSET('kdef-cy1131'!C$9,ROUNDDOWN((ROW(Sheet1_OLD!AP51)-ROW(Sheet1_OLD!AP$5))/4,0),0)</f>
        <v>93.7</v>
      </c>
      <c r="AQ51" s="9">
        <f ca="1">+OFFSET('kdef-cy1131'!D$9,ROUNDDOWN((ROW(Sheet1_OLD!AQ51)-ROW(Sheet1_OLD!AQ$5))/4,0),0)</f>
        <v>96.1</v>
      </c>
      <c r="AR51" s="9">
        <f ca="1">+OFFSET('kdef-cy1131'!F$9,ROUNDDOWN((ROW(Sheet1_OLD!AR51)-ROW(Sheet1_OLD!AR$5))/4,0),0)</f>
        <v>135.6</v>
      </c>
      <c r="AS51" s="9">
        <f ca="1">+OFFSET('kdef-cy1131'!G$9,ROUNDDOWN((ROW(Sheet1_OLD!AS51)-ROW(Sheet1_OLD!AS$5))/4,0),0)</f>
        <v>101.3</v>
      </c>
      <c r="AT51" s="9">
        <f ca="1">+OFFSET('kdef-cy1131'!H$9,ROUNDDOWN((ROW(Sheet1_OLD!AT51)-ROW(Sheet1_OLD!AT$5))/4,0),0)</f>
        <v>99.5</v>
      </c>
      <c r="AU51" s="9">
        <f ca="1">+OFFSET('kdef-cy1131'!I$9,ROUNDDOWN((ROW(Sheet1_OLD!AU51)-ROW(Sheet1_OLD!AU$5))/4,0),0)</f>
        <v>89.9</v>
      </c>
      <c r="AV51" s="9">
        <f ca="1">+OFFSET('def-cy1131'!$F$8,ROUNDDOWN((ROW(Sheet1_OLD!AV51)-ROW(Sheet1_OLD!AV$5))/4,0),0)</f>
        <v>98.9</v>
      </c>
      <c r="AW51" s="9">
        <f ca="1">+OFFSET('def-cy1131'!$G$8,ROUNDDOWN((ROW(Sheet1_OLD!AW51)-ROW(Sheet1_OLD!AW$5))/4,0),0)</f>
        <v>112.9</v>
      </c>
      <c r="AX51" s="9">
        <f t="shared" ca="1" si="94"/>
        <v>103.3732142857143</v>
      </c>
      <c r="AY51" s="9">
        <f t="shared" ca="1" si="94"/>
        <v>78.311866501854141</v>
      </c>
      <c r="AZ51" s="9">
        <f t="shared" ca="1" si="94"/>
        <v>96.184290030211486</v>
      </c>
      <c r="BA51" s="9">
        <f t="shared" ca="1" si="94"/>
        <v>331.06472898664566</v>
      </c>
      <c r="BB51" s="9">
        <f t="shared" ca="1" si="94"/>
        <v>108.81363193768257</v>
      </c>
      <c r="BC51" s="9">
        <f t="shared" ca="1" si="94"/>
        <v>92.389207920792074</v>
      </c>
      <c r="BD51" s="9">
        <f t="shared" ref="BD51:BF114" ca="1" si="114">+AL47</f>
        <v>90.00414937759335</v>
      </c>
      <c r="BE51" s="9">
        <f t="shared" ca="1" si="114"/>
        <v>94.391248770894791</v>
      </c>
      <c r="BF51" s="9">
        <f t="shared" ca="1" si="114"/>
        <v>126.04034296028881</v>
      </c>
      <c r="BG51">
        <f t="shared" ca="1" si="62"/>
        <v>1.3252197696083411E-3</v>
      </c>
      <c r="BH51">
        <f t="shared" ca="1" si="63"/>
        <v>-2.8835862807128753E-5</v>
      </c>
      <c r="BI51">
        <f t="shared" ca="1" si="113"/>
        <v>-3.6494165285752496E-4</v>
      </c>
      <c r="BJ51">
        <f t="shared" ca="1" si="113"/>
        <v>9.5140312764677084E-4</v>
      </c>
      <c r="BK51">
        <f t="shared" ca="1" si="113"/>
        <v>-2.8583764068078376E-3</v>
      </c>
      <c r="BL51" s="13">
        <f t="shared" ca="1" si="65"/>
        <v>-9.7553102521737937E-4</v>
      </c>
      <c r="BM51">
        <f t="shared" ca="1" si="66"/>
        <v>-1.1574628546539491E-2</v>
      </c>
      <c r="BN51">
        <f t="shared" ca="1" si="22"/>
        <v>-2.8071477937731383E-2</v>
      </c>
      <c r="BO51" s="13">
        <f t="shared" ca="1" si="23"/>
        <v>-3.9646106484270874E-2</v>
      </c>
      <c r="BP51">
        <f t="shared" ca="1" si="67"/>
        <v>-2.0475494778635986E-3</v>
      </c>
      <c r="BQ51">
        <f t="shared" ca="1" si="68"/>
        <v>-3.8510772708262335E-3</v>
      </c>
      <c r="BR51">
        <f t="shared" ca="1" si="69"/>
        <v>-9.3398617683345068E-3</v>
      </c>
      <c r="BS51" s="13">
        <f t="shared" ca="1" si="70"/>
        <v>-1.5238488517024338E-2</v>
      </c>
      <c r="BT51" s="5">
        <f t="shared" si="24"/>
        <v>75156.319866553356</v>
      </c>
      <c r="BU51" s="5">
        <f t="shared" ca="1" si="25"/>
        <v>233923.83964335796</v>
      </c>
      <c r="BV51" s="5">
        <f t="shared" ca="1" si="26"/>
        <v>31553.469715708805</v>
      </c>
      <c r="BW51" s="5">
        <f t="shared" ca="1" si="71"/>
        <v>103852.78342054228</v>
      </c>
      <c r="BX51" s="5">
        <f t="shared" si="27"/>
        <v>96452.572925036584</v>
      </c>
      <c r="BY51" s="5">
        <f t="shared" si="28"/>
        <v>220908.93466428315</v>
      </c>
      <c r="BZ51" s="5">
        <f t="shared" si="29"/>
        <v>46100.30238151332</v>
      </c>
      <c r="CA51" s="5">
        <f t="shared" si="30"/>
        <v>142552.87530654989</v>
      </c>
      <c r="CB51" s="9">
        <f t="shared" si="97"/>
        <v>128.33594446388088</v>
      </c>
      <c r="CC51" s="9">
        <f t="shared" ca="1" si="97"/>
        <v>94.436263957142017</v>
      </c>
      <c r="CD51" s="9">
        <f t="shared" ca="1" si="97"/>
        <v>146.10216498175609</v>
      </c>
      <c r="CE51" s="9">
        <f t="shared" ca="1" si="97"/>
        <v>137.26437617882146</v>
      </c>
      <c r="CF51" s="5"/>
      <c r="CG51" s="5">
        <f t="shared" si="111"/>
        <v>95.174762918976924</v>
      </c>
      <c r="CH51" s="5">
        <f t="shared" ca="1" si="72"/>
        <v>94.436263957142017</v>
      </c>
      <c r="CI51" s="5">
        <f t="shared" si="32"/>
        <v>146.63660382122919</v>
      </c>
      <c r="CJ51" s="5">
        <f t="shared" ca="1" si="73"/>
        <v>146.10216498175609</v>
      </c>
      <c r="CK51" s="5">
        <f t="shared" si="74"/>
        <v>133.73343819216942</v>
      </c>
      <c r="CL51" s="5">
        <f t="shared" ca="1" si="75"/>
        <v>137.26437617882146</v>
      </c>
      <c r="CM51" s="5"/>
      <c r="CN51" s="1" t="e">
        <f t="shared" si="4"/>
        <v>#DIV/0!</v>
      </c>
      <c r="CO51" s="1" t="e">
        <f t="shared" si="108"/>
        <v>#DIV/0!</v>
      </c>
      <c r="CP51" s="1" t="e">
        <f t="shared" ca="1" si="108"/>
        <v>#DIV/0!</v>
      </c>
      <c r="CQ51" s="1" t="e">
        <f t="shared" ca="1" si="108"/>
        <v>#DIV/0!</v>
      </c>
      <c r="CR51" s="1" t="e">
        <f t="shared" ca="1" si="108"/>
        <v>#DIV/0!</v>
      </c>
      <c r="CS51" s="83" t="e">
        <f t="shared" si="76"/>
        <v>#DIV/0!</v>
      </c>
      <c r="CT51" s="83" t="e">
        <f t="shared" si="76"/>
        <v>#DIV/0!</v>
      </c>
      <c r="CU51" s="83" t="e">
        <f t="shared" ca="1" si="33"/>
        <v>#DIV/0!</v>
      </c>
      <c r="CV51" s="83" t="e">
        <f t="shared" ca="1" si="33"/>
        <v>#DIV/0!</v>
      </c>
      <c r="CW51" s="83" t="e">
        <f t="shared" ca="1" si="33"/>
        <v>#DIV/0!</v>
      </c>
      <c r="CX51" s="83">
        <f t="shared" si="77"/>
        <v>3.8546101025535903E-3</v>
      </c>
      <c r="CY51" s="83">
        <f t="shared" si="100"/>
        <v>4.8108900267506659E-3</v>
      </c>
      <c r="CZ51" s="83">
        <f t="shared" ca="1" si="100"/>
        <v>4.177172909324337E-3</v>
      </c>
      <c r="DA51" s="83">
        <f t="shared" ca="1" si="100"/>
        <v>3.7447209358039261E-3</v>
      </c>
      <c r="DB51" s="83">
        <f t="shared" ca="1" si="100"/>
        <v>4.4978210095560035E-3</v>
      </c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t="s">
        <v>811</v>
      </c>
      <c r="DS51">
        <v>3.7499999999999999E-2</v>
      </c>
      <c r="DT51" t="s">
        <v>813</v>
      </c>
      <c r="DY51" s="5"/>
      <c r="EF51" s="90">
        <f t="shared" si="8"/>
        <v>96452.572925036584</v>
      </c>
      <c r="EG51" s="1">
        <f>+'gaku-mk1131'!G54</f>
        <v>94172.5</v>
      </c>
      <c r="EH51" s="5">
        <f t="shared" ca="1" si="38"/>
        <v>17566.934628286726</v>
      </c>
      <c r="EI51" s="7">
        <f ca="1">+EI50+$EH50</f>
        <v>524944.51584243402</v>
      </c>
      <c r="EJ51" s="7">
        <f ca="1">+EJ50+$EH50</f>
        <v>524944.51584243402</v>
      </c>
      <c r="EK51" s="7">
        <f ca="1">+EK50+EH50-(EJ53-EI53)/4</f>
        <v>508630.72535912355</v>
      </c>
      <c r="EL51" s="5">
        <f t="shared" ca="1" si="39"/>
        <v>6384.666666666667</v>
      </c>
      <c r="EM51" s="92">
        <f t="shared" ca="1" si="40"/>
        <v>115.63333333333333</v>
      </c>
      <c r="EN51">
        <f t="shared" ca="1" si="9"/>
        <v>0.64862345049186654</v>
      </c>
      <c r="EO51">
        <f t="shared" ca="1" si="41"/>
        <v>-7.6892839304716822E-3</v>
      </c>
      <c r="EQ51" s="6">
        <f>+call!C89</f>
        <v>7.3314399999999997</v>
      </c>
      <c r="ES51" s="7" t="e">
        <f>+fof!#REF!*fof!$B$138/fof!#REF!/10</f>
        <v>#REF!</v>
      </c>
      <c r="ET51" s="7" t="e">
        <f>+fof!#REF!*fof!$C$138/fof!#REF!/10</f>
        <v>#REF!</v>
      </c>
      <c r="EU51" s="7">
        <f ca="1">+AVERAGE(OFFSET(jikasougaku!$BF$287,(ROW(Sheet1_OLD!EU51)-ROW(Sheet1_OLD!$EU$5))*3,0):OFFSET(jikasougaku!$BF$287,(ROW(Sheet1_OLD!EU51)-ROW(Sheet1_OLD!$EU$5))*3+2,0))/1000</f>
        <v>116124.829</v>
      </c>
      <c r="EV51" s="7">
        <f ca="1">+AVERAGE(OFFSET(jikasougaku!$BR$287,(ROW(Sheet1_OLD!EV51)-ROW(Sheet1_OLD!$EV$5))*3,0):OFFSET(jikasougaku!$BR$287,(ROW(Sheet1_OLD!EV51)-ROW(Sheet1_OLD!$EV$5))*3+2,0))/1000</f>
        <v>383462.66833333333</v>
      </c>
      <c r="EW51" s="7" t="e">
        <f ca="1">+AVERAGE(OFFSET(jikasougaku!$BH$287,(ROW(Sheet1_OLD!EW51)-ROW(Sheet1_OLD!EW$5))*3,0):OFFSET(jikasougaku!$BH$287,(ROW(Sheet1_OLD!EW51)-ROW(Sheet1_OLD!EW$5))*3+2,0))/1000</f>
        <v>#DIV/0!</v>
      </c>
      <c r="EX51" s="7" t="e">
        <f ca="1">+AVERAGE(OFFSET(jikasougaku!$BJ$287,(ROW(Sheet1_OLD!EX51)-ROW(Sheet1_OLD!EX$5))*3,0):OFFSET(jikasougaku!$BJ$287,(ROW(Sheet1_OLD!EX51)-ROW(Sheet1_OLD!EX$5))*3+2,0))/1000</f>
        <v>#DIV/0!</v>
      </c>
      <c r="EY51" s="7" t="e">
        <f ca="1">+AVERAGE(OFFSET(jikasougaku!$BL$287,(ROW(Sheet1_OLD!EY51)-ROW(Sheet1_OLD!EY$5))*3,0):OFFSET(jikasougaku!$BL$287,(ROW(Sheet1_OLD!EY51)-ROW(Sheet1_OLD!EY$5))*3+2,0))/1000</f>
        <v>#DIV/0!</v>
      </c>
      <c r="EZ51" s="4">
        <f t="shared" ca="1" si="10"/>
        <v>95674.131620328408</v>
      </c>
      <c r="FA51" s="64">
        <f t="shared" ca="1" si="42"/>
        <v>267337.83933333331</v>
      </c>
      <c r="FB51" s="7" t="e">
        <f t="shared" ca="1" si="11"/>
        <v>#REF!</v>
      </c>
      <c r="FC51" s="7" t="e">
        <f t="shared" ca="1" si="12"/>
        <v>#REF!</v>
      </c>
      <c r="FD51" s="1" t="e">
        <f t="shared" ca="1" si="110"/>
        <v>#REF!</v>
      </c>
      <c r="FE51" s="1" t="e">
        <f t="shared" ca="1" si="110"/>
        <v>#REF!</v>
      </c>
      <c r="FF51" t="e">
        <f t="shared" ca="1" si="43"/>
        <v>#REF!</v>
      </c>
      <c r="FG51" t="e">
        <f t="shared" ca="1" si="43"/>
        <v>#REF!</v>
      </c>
      <c r="FH51" s="83" t="e">
        <f t="shared" ca="1" si="80"/>
        <v>#REF!</v>
      </c>
      <c r="FI51" s="83" t="e">
        <f t="shared" ca="1" si="80"/>
        <v>#REF!</v>
      </c>
      <c r="FK51" s="7">
        <f>+kshotoku1631!$E55*kshotoku1722!$E$9/kshotoku1631!$E$65</f>
        <v>241722.85245139475</v>
      </c>
      <c r="FL51" s="72">
        <f t="shared" ca="1" si="44"/>
        <v>0.32741339040107303</v>
      </c>
      <c r="FM51">
        <f t="shared" ca="1" si="81"/>
        <v>1.7134719707340772E-2</v>
      </c>
      <c r="FO51" s="72">
        <f ca="1">+AVERAGE(OFFSET(Maikin05!$F$10,ROUNDDOWN((ROW(FO51)-ROW(FO$45))/4,0),MOD(ROW(FO51)-ROW(FO$45),4)*3):OFFSET(Maikin05!$F$10,ROUNDDOWN((ROW(FO51)-ROW(FO$45))/4,0),MOD(ROW(FO51)-ROW(FO$45),4)*3+2))</f>
        <v>115.63333333333333</v>
      </c>
      <c r="FP51" s="72">
        <f ca="1">+AVERAGE(OFFSET(Maikin30!$F$20,ROUNDDOWN((ROW(FP51)-ROW(FP$5))/4,0),MOD(ROW(FP51)-ROW(FP$5),4)*3):OFFSET(Maikin30!$F$20,ROUNDDOWN((ROW(FP51)-ROW(FP$5))/4,0),MOD(ROW(FP51)-ROW(FP$5),4)*3+2))</f>
        <v>111.10000000000001</v>
      </c>
      <c r="FQ51" s="5">
        <f ca="1">+AVERAGE(OFFSET(Rocho!$J$66,(ROW(FQ51)-ROW($FQ$5))*3,0):OFFSET(Rocho!$J$66,(ROW(FQ51)-ROW($FQ$5))*3+2,0))</f>
        <v>6384.666666666667</v>
      </c>
      <c r="FR51" s="72" t="e">
        <f t="shared" ca="1" si="45"/>
        <v>#DIV/0!</v>
      </c>
      <c r="FS51" t="e">
        <f t="shared" ca="1" si="82"/>
        <v>#DIV/0!</v>
      </c>
      <c r="FT51" s="72"/>
      <c r="FU51" s="87" t="s">
        <v>270</v>
      </c>
      <c r="FV51" s="78">
        <f ca="1">+AVERAGE(OFFSET(Rocho!$E$6,(ROW(FV51)-ROW($FV$5))*3,0):OFFSET(Rocho!$E$6,(ROW(FV51)-ROW($FV$5))*3+2,0))/10000</f>
        <v>9602.3333333333321</v>
      </c>
      <c r="FW51" s="82">
        <f>+Rocho!AA52</f>
        <v>0</v>
      </c>
      <c r="FX51" t="e">
        <f t="shared" si="83"/>
        <v>#DIV/0!</v>
      </c>
      <c r="FZ51" s="94">
        <f t="shared" si="15"/>
        <v>260990.99279351457</v>
      </c>
      <c r="GA51" s="5">
        <f t="shared" si="46"/>
        <v>96452.572925036584</v>
      </c>
      <c r="GB51" s="7">
        <f>+('gaku-mk1131'!C54-'gaku-mk1131'!D54)*('gaku-mk1722'!$C$8-'gaku-mk1722'!$D$8)/('gaku-mk1131'!$C$64-'gaku-mk1131'!$D$64)</f>
        <v>3938.1478235144746</v>
      </c>
      <c r="GC51" s="5">
        <f t="shared" si="47"/>
        <v>21920.551695840135</v>
      </c>
      <c r="GD51" s="5">
        <f t="shared" si="48"/>
        <v>24179.750685673189</v>
      </c>
      <c r="GE51" s="90">
        <f>+'gaku-mk1131'!H54+('gaku-mk1722'!$H$8-'gaku-mk1131'!$H$64)</f>
        <v>6825.3</v>
      </c>
      <c r="GF51" s="7">
        <f>+'gaku-mk1131'!W54*'gaku-mk1722'!$W$8/'gaku-mk1131'!$W$64</f>
        <v>99811.268129095028</v>
      </c>
      <c r="GG51" s="7">
        <f>+'gaku-mk1131'!M54*'gaku-mk1722'!$M$8/'gaku-mk1131'!$M$64</f>
        <v>48129.947531787402</v>
      </c>
      <c r="GH51" s="7">
        <f>+'gaku-mk1131'!N54*'gaku-mk1722'!$N$8/'gaku-mk1131'!$N$64</f>
        <v>40266.545997432215</v>
      </c>
      <c r="GI51" s="5">
        <f t="shared" si="49"/>
        <v>75156.319866553356</v>
      </c>
      <c r="GJ51" s="7">
        <f>+('gaku-jk1131'!C54-'gaku-jk1131'!D54)*('gaku-jk1722'!$C$8-'gaku-jk1722'!$D$8)/('gaku-jk1131'!$C$64-'gaku-jk1131'!$D$64)</f>
        <v>3523.8218896006751</v>
      </c>
      <c r="GK51" s="5">
        <f t="shared" si="50"/>
        <v>6686.1309307019746</v>
      </c>
      <c r="GL51" s="5">
        <f t="shared" si="51"/>
        <v>24752.337487262834</v>
      </c>
      <c r="GM51" s="90">
        <f>+'gaku-jk1131'!H54+('gaku-jk1722'!$H$8-'gaku-jk1131'!$H$64)</f>
        <v>5770.8</v>
      </c>
      <c r="GN51" s="7">
        <f>+'gaku-jk1131'!Z54*'gaku-jk1722'!$Z$8/'gaku-jk1131'!$Z$64</f>
        <v>97454.170188849312</v>
      </c>
      <c r="GO51" s="7">
        <f>+'gaku-jk1131'!M54*'gaku-jk1722'!$M$8/'gaku-jk1131'!$M$64</f>
        <v>32032.650838086327</v>
      </c>
      <c r="GP51" s="7">
        <f>+'gaku-jk1131'!N54*'gaku-jk1722'!$N$8/'gaku-jk1131'!$N$64</f>
        <v>42734.113963776959</v>
      </c>
      <c r="GQ51" s="9">
        <f t="shared" ca="1" si="16"/>
        <v>128.08240072202167</v>
      </c>
      <c r="GR51" s="7">
        <f t="shared" ca="1" si="17"/>
        <v>106.20535714285714</v>
      </c>
      <c r="GS51" s="9">
        <f t="shared" ca="1" si="18"/>
        <v>327.44257659073054</v>
      </c>
      <c r="GT51" s="9">
        <f t="shared" ca="1" si="19"/>
        <v>97.344051130776791</v>
      </c>
      <c r="GU51" s="7">
        <f t="shared" ca="1" si="20"/>
        <v>122.58702290076334</v>
      </c>
      <c r="GV51" s="7">
        <f t="shared" ca="1" si="20"/>
        <v>103.31545988258317</v>
      </c>
      <c r="GW51" s="7">
        <f t="shared" ca="1" si="20"/>
        <v>150.57502278942567</v>
      </c>
      <c r="GX51" s="7">
        <f t="shared" ca="1" si="20"/>
        <v>96.457926829268274</v>
      </c>
      <c r="GZ51">
        <f ca="1">+OFFSET('def-cy1131'!$C$8,ROUNDDOWN((ROW(Sheet1_OLD!HC51)-ROW(Sheet1_OLD!HC$5))/4,0),0)</f>
        <v>97.5</v>
      </c>
      <c r="HC51">
        <f ca="1">+OFFSET('def-cy1131'!$H$8,ROUNDDOWN((ROW(Sheet1_OLD!HC51)-ROW(Sheet1_OLD!HC$5))/4,0),0)</f>
        <v>128.69999999999999</v>
      </c>
      <c r="HD51">
        <f ca="1">+OFFSET('def-cy1131'!$W$8,ROUNDDOWN((ROW(Sheet1_OLD!HC51)-ROW(Sheet1_OLD!HC$5))/4,0),0)</f>
        <v>99.8</v>
      </c>
      <c r="HE51">
        <f ca="1">+OFFSET('def-cy1131'!$M$8,ROUNDDOWN((ROW(Sheet1_OLD!HC51)-ROW(Sheet1_OLD!HC$5))/4,0),0)</f>
        <v>125.9</v>
      </c>
      <c r="HF51">
        <f ca="1">+OFFSET('def-cy1131'!$N$8,ROUNDDOWN((ROW(Sheet1_OLD!HC51)-ROW(Sheet1_OLD!HC$5))/4,0),0)</f>
        <v>118.2</v>
      </c>
      <c r="HG51" s="9">
        <f t="shared" ca="1" si="96"/>
        <v>126.04034296028881</v>
      </c>
      <c r="HH51" s="9">
        <f t="shared" ca="1" si="96"/>
        <v>103.3732142857143</v>
      </c>
      <c r="HI51" s="9">
        <f t="shared" ca="1" si="96"/>
        <v>331.06472898664566</v>
      </c>
      <c r="HJ51" s="9">
        <f t="shared" ca="1" si="96"/>
        <v>94.391248770894791</v>
      </c>
      <c r="HK51" s="9">
        <f t="shared" ca="1" si="96"/>
        <v>123.73002544529263</v>
      </c>
      <c r="HL51" s="9">
        <f t="shared" ca="1" si="96"/>
        <v>100.72739726027397</v>
      </c>
      <c r="HM51" s="9">
        <f t="shared" ca="1" si="96"/>
        <v>155.71777575205104</v>
      </c>
      <c r="HN51" s="9">
        <f t="shared" ca="1" si="96"/>
        <v>101.68069105691056</v>
      </c>
      <c r="HO51">
        <f t="shared" ca="1" si="112"/>
        <v>-1.1379006789746728E-3</v>
      </c>
      <c r="HP51">
        <f t="shared" ca="1" si="112"/>
        <v>2.3603043012317842E-4</v>
      </c>
      <c r="HQ51">
        <f t="shared" ca="1" si="112"/>
        <v>-2.140189279249752E-3</v>
      </c>
      <c r="HR51">
        <f t="shared" ca="1" si="112"/>
        <v>-5.1905143990984021E-3</v>
      </c>
      <c r="HS51">
        <f t="shared" ca="1" si="112"/>
        <v>-3.0547414252957883E-3</v>
      </c>
      <c r="HT51">
        <f t="shared" ca="1" si="112"/>
        <v>8.3226644665294475E-3</v>
      </c>
      <c r="HU51">
        <f t="shared" ca="1" si="112"/>
        <v>4.5365819633205705E-3</v>
      </c>
      <c r="HV51">
        <f t="shared" ca="1" si="53"/>
        <v>-4.0268874761798211E-3</v>
      </c>
      <c r="HW51">
        <f t="shared" ca="1" si="84"/>
        <v>-2.4549563988252397E-3</v>
      </c>
      <c r="HX51" s="5">
        <f t="shared" ca="1" si="85"/>
        <v>202667.02950807248</v>
      </c>
      <c r="HY51" s="1" t="e">
        <f t="shared" ca="1" si="54"/>
        <v>#DIV/0!</v>
      </c>
      <c r="HZ51" t="e">
        <f t="shared" ca="1" si="86"/>
        <v>#DIV/0!</v>
      </c>
      <c r="IA51" s="5">
        <f t="shared" si="55"/>
        <v>260990.99279351457</v>
      </c>
      <c r="IB51">
        <f t="shared" ca="1" si="56"/>
        <v>128.77821983526877</v>
      </c>
      <c r="ID51" s="112">
        <v>118.0467329441156</v>
      </c>
      <c r="IE51" s="112">
        <v>122.35662090446336</v>
      </c>
      <c r="IF51">
        <f t="shared" si="57"/>
        <v>109.6500790216717</v>
      </c>
      <c r="IG51">
        <f t="shared" si="87"/>
        <v>-1.2167768410554664E-2</v>
      </c>
      <c r="IH51" s="112">
        <v>0.52964711350755611</v>
      </c>
      <c r="II51">
        <f t="shared" si="88"/>
        <v>-8.0468430661663707E-3</v>
      </c>
      <c r="IK51">
        <f>+util!B49</f>
        <v>121.333333333333</v>
      </c>
      <c r="IL51">
        <f t="shared" si="89"/>
        <v>-1.2015436744413821E-2</v>
      </c>
      <c r="IM51">
        <f t="shared" si="90"/>
        <v>-7.2092620466482921E-3</v>
      </c>
      <c r="IO51" s="5">
        <f t="shared" si="58"/>
        <v>118438.11748696469</v>
      </c>
      <c r="IP51" s="1">
        <f t="shared" si="59"/>
        <v>2.5691397099048001</v>
      </c>
      <c r="IQ51" s="5">
        <f t="shared" ca="1" si="60"/>
        <v>91970.612451755442</v>
      </c>
      <c r="IR51" s="1" t="e">
        <f t="shared" ca="1" si="61"/>
        <v>#DIV/0!</v>
      </c>
      <c r="IS51" t="e">
        <f t="shared" ca="1" si="91"/>
        <v>#DIV/0!</v>
      </c>
    </row>
    <row r="52" spans="1:253" x14ac:dyDescent="0.15">
      <c r="A52" t="s">
        <v>291</v>
      </c>
      <c r="B52" s="7">
        <f>+'gaku-mk1131'!B55*'gaku-mk1722'!$B$8/'gaku-mk1131'!$B$64</f>
        <v>490450.37116167985</v>
      </c>
      <c r="C52" s="7">
        <f>+'kgaku-mk1131'!B56*'kgaku-mk1722'!B$9/'kgaku-mk1131'!B$65</f>
        <v>248435.37584768634</v>
      </c>
      <c r="D52" s="7">
        <f>+'kgaku-mk1131'!C56*'kgaku-mk1722'!C$9/'kgaku-mk1131'!C$65</f>
        <v>3049.3696701151666</v>
      </c>
      <c r="E52" s="7">
        <f>+'kgaku-mk1131'!D56*'kgaku-mk1722'!D$9/'kgaku-mk1131'!D$65</f>
        <v>337.22415441176469</v>
      </c>
      <c r="F52" s="7">
        <f>+'kgaku-mk1131'!F56*'kgaku-mk1722'!F$9/'kgaku-mk1131'!F$65</f>
        <v>22695.031987885042</v>
      </c>
      <c r="G52" s="7">
        <f>+'kgaku-mk1131'!G56*'kgaku-mk1722'!G$9/'kgaku-mk1131'!G$65</f>
        <v>22387.074706262745</v>
      </c>
      <c r="H52" s="7">
        <f>+'kgaku-mk1131'!H56*'kgaku-mk1722'!H$9/'kgaku-mk1131'!H$65</f>
        <v>70091.043499801119</v>
      </c>
      <c r="I52" s="7">
        <f>+'kgaku-mk1131'!I56*'kgaku-mk1722'!I$9/'kgaku-mk1131'!I$65</f>
        <v>129917.96093262595</v>
      </c>
      <c r="J52" s="7">
        <f>+'gaku-mk1131'!F55*'gaku-mk1722'!$F$8/'gaku-mk1131'!$F$64</f>
        <v>23332.157280369662</v>
      </c>
      <c r="K52" s="7">
        <f>+'gaku-mk1131'!G55*'gaku-mk1722'!$G$8/'gaku-mk1131'!$G$64</f>
        <v>96084.778516505627</v>
      </c>
      <c r="L52" s="7">
        <f>+'gaku-jk1131'!B55*'gaku-jk1722'!$B$8/'gaku-jk1131'!$B$64</f>
        <v>421695.26872993493</v>
      </c>
      <c r="M52" s="7">
        <f>+'kgaku-jk1131'!B56*'kgaku-jk1722'!$B$9/'kgaku-jk1131'!$B$65</f>
        <v>232142.02540481265</v>
      </c>
      <c r="N52" s="7">
        <f>+'kgaku-jk1131'!C56*'kgaku-jk1722'!C$9/'kgaku-jk1131'!C$65</f>
        <v>3958.8645442595621</v>
      </c>
      <c r="O52" s="7">
        <f>+'kgaku-jk1131'!D56*'kgaku-jk1722'!D$9/'kgaku-jk1131'!D$65</f>
        <v>335.32616002922913</v>
      </c>
      <c r="P52" s="7">
        <f>+'kgaku-jk1131'!F56*'kgaku-jk1722'!F$9/'kgaku-jk1131'!F$65</f>
        <v>6937.7478663185484</v>
      </c>
      <c r="Q52" s="7">
        <f>+'kgaku-jk1131'!G56*'kgaku-jk1722'!G$9/'kgaku-jk1131'!G$65</f>
        <v>19721.359455748388</v>
      </c>
      <c r="R52" s="7">
        <f>+'kgaku-jk1131'!H56*'kgaku-jk1722'!H$9/'kgaku-jk1131'!H$65</f>
        <v>72465.472918531479</v>
      </c>
      <c r="S52" s="7">
        <f>+'kgaku-jk1131'!I56*'kgaku-jk1722'!I$9/'kgaku-jk1131'!I$65</f>
        <v>138781.63487816072</v>
      </c>
      <c r="T52" s="7">
        <f>+'gaku-jk1131'!F55*'gaku-jk1722'!$F$8/'gaku-jk1131'!$F$64</f>
        <v>23829.850495591465</v>
      </c>
      <c r="U52" s="7">
        <f>+'gaku-jk1131'!G55*'gaku-jk1722'!$G$8/'gaku-jk1131'!$G$64</f>
        <v>74747.502264148687</v>
      </c>
      <c r="V52" s="8">
        <f t="shared" si="105"/>
        <v>116.30445194199643</v>
      </c>
      <c r="W52" s="8">
        <f t="shared" si="105"/>
        <v>107.01869918402802</v>
      </c>
      <c r="X52" s="8">
        <f t="shared" si="105"/>
        <v>77.026370466168586</v>
      </c>
      <c r="Y52" s="8">
        <f t="shared" si="105"/>
        <v>100.5660144088878</v>
      </c>
      <c r="Z52" s="8">
        <f t="shared" si="105"/>
        <v>327.12390858228105</v>
      </c>
      <c r="AA52" s="8">
        <f t="shared" si="104"/>
        <v>113.51689398743427</v>
      </c>
      <c r="AB52" s="8">
        <f t="shared" si="104"/>
        <v>96.7233644891826</v>
      </c>
      <c r="AC52" s="8">
        <f t="shared" si="104"/>
        <v>93.613222705355525</v>
      </c>
      <c r="AD52" s="8">
        <f t="shared" si="104"/>
        <v>97.911471516307344</v>
      </c>
      <c r="AE52" s="8">
        <f t="shared" si="104"/>
        <v>128.54580501827817</v>
      </c>
      <c r="AF52" s="11">
        <f t="shared" ca="1" si="107"/>
        <v>106.20535714285714</v>
      </c>
      <c r="AG52" s="11">
        <f t="shared" ca="1" si="107"/>
        <v>77.484919653893698</v>
      </c>
      <c r="AH52" s="11">
        <f t="shared" ca="1" si="107"/>
        <v>99.390433031218521</v>
      </c>
      <c r="AI52" s="11">
        <f t="shared" ca="1" si="106"/>
        <v>327.44257659073054</v>
      </c>
      <c r="AJ52" s="11">
        <f t="shared" ca="1" si="106"/>
        <v>112.24868549172345</v>
      </c>
      <c r="AK52" s="11">
        <f t="shared" ca="1" si="106"/>
        <v>95.657920792079196</v>
      </c>
      <c r="AL52" s="11">
        <f t="shared" ca="1" si="106"/>
        <v>92.790975103734439</v>
      </c>
      <c r="AM52" s="11">
        <f t="shared" ca="1" si="106"/>
        <v>97.344051130776791</v>
      </c>
      <c r="AN52" s="11">
        <f t="shared" ca="1" si="106"/>
        <v>128.08240072202167</v>
      </c>
      <c r="AO52" s="9">
        <f ca="1">+OFFSET('kdef-cy1131'!B$9,ROUNDDOWN((ROW(Sheet1_OLD!AO52)-ROW(Sheet1_OLD!AO$5))/4,0),0)</f>
        <v>97.5</v>
      </c>
      <c r="AP52" s="9">
        <f ca="1">+OFFSET('kdef-cy1131'!C$9,ROUNDDOWN((ROW(Sheet1_OLD!AP52)-ROW(Sheet1_OLD!AP$5))/4,0),0)</f>
        <v>93.7</v>
      </c>
      <c r="AQ52" s="9">
        <f ca="1">+OFFSET('kdef-cy1131'!D$9,ROUNDDOWN((ROW(Sheet1_OLD!AQ52)-ROW(Sheet1_OLD!AQ$5))/4,0),0)</f>
        <v>96.1</v>
      </c>
      <c r="AR52" s="9">
        <f ca="1">+OFFSET('kdef-cy1131'!F$9,ROUNDDOWN((ROW(Sheet1_OLD!AR52)-ROW(Sheet1_OLD!AR$5))/4,0),0)</f>
        <v>135.6</v>
      </c>
      <c r="AS52" s="9">
        <f ca="1">+OFFSET('kdef-cy1131'!G$9,ROUNDDOWN((ROW(Sheet1_OLD!AS52)-ROW(Sheet1_OLD!AS$5))/4,0),0)</f>
        <v>101.3</v>
      </c>
      <c r="AT52" s="9">
        <f ca="1">+OFFSET('kdef-cy1131'!H$9,ROUNDDOWN((ROW(Sheet1_OLD!AT52)-ROW(Sheet1_OLD!AT$5))/4,0),0)</f>
        <v>99.5</v>
      </c>
      <c r="AU52" s="9">
        <f ca="1">+OFFSET('kdef-cy1131'!I$9,ROUNDDOWN((ROW(Sheet1_OLD!AU52)-ROW(Sheet1_OLD!AU$5))/4,0),0)</f>
        <v>89.9</v>
      </c>
      <c r="AV52" s="9">
        <f ca="1">+OFFSET('def-cy1131'!$F$8,ROUNDDOWN((ROW(Sheet1_OLD!AV52)-ROW(Sheet1_OLD!AV$5))/4,0),0)</f>
        <v>98.9</v>
      </c>
      <c r="AW52" s="9">
        <f ca="1">+OFFSET('def-cy1131'!$G$8,ROUNDDOWN((ROW(Sheet1_OLD!AW52)-ROW(Sheet1_OLD!AW$5))/4,0),0)</f>
        <v>112.9</v>
      </c>
      <c r="AX52" s="9">
        <f t="shared" ref="AX52:BC94" ca="1" si="115">+AF48</f>
        <v>103.3732142857143</v>
      </c>
      <c r="AY52" s="9">
        <f t="shared" ca="1" si="115"/>
        <v>78.311866501854141</v>
      </c>
      <c r="AZ52" s="9">
        <f t="shared" ca="1" si="115"/>
        <v>96.184290030211486</v>
      </c>
      <c r="BA52" s="9">
        <f t="shared" ca="1" si="115"/>
        <v>331.06472898664566</v>
      </c>
      <c r="BB52" s="9">
        <f t="shared" ca="1" si="115"/>
        <v>108.81363193768257</v>
      </c>
      <c r="BC52" s="9">
        <f t="shared" ca="1" si="115"/>
        <v>92.389207920792074</v>
      </c>
      <c r="BD52" s="9">
        <f t="shared" ca="1" si="114"/>
        <v>90.00414937759335</v>
      </c>
      <c r="BE52" s="9">
        <f t="shared" ca="1" si="114"/>
        <v>94.391248770894791</v>
      </c>
      <c r="BF52" s="9">
        <f t="shared" ca="1" si="114"/>
        <v>126.04034296028881</v>
      </c>
      <c r="BG52">
        <f t="shared" ca="1" si="62"/>
        <v>1.03082873926381E-3</v>
      </c>
      <c r="BH52">
        <f t="shared" ca="1" si="63"/>
        <v>1.0727076295699102E-4</v>
      </c>
      <c r="BI52">
        <f t="shared" ca="1" si="113"/>
        <v>-1.0452449300735259E-3</v>
      </c>
      <c r="BJ52">
        <f t="shared" ca="1" si="113"/>
        <v>-1.0918980768039456E-3</v>
      </c>
      <c r="BK52">
        <f t="shared" ca="1" si="113"/>
        <v>1.0955495849475723E-2</v>
      </c>
      <c r="BL52" s="13">
        <f t="shared" ca="1" si="65"/>
        <v>9.9564523448190528E-3</v>
      </c>
      <c r="BM52">
        <f t="shared" ca="1" si="66"/>
        <v>1.8308236951959465E-2</v>
      </c>
      <c r="BN52">
        <f t="shared" ca="1" si="22"/>
        <v>-1.9137522921390079E-2</v>
      </c>
      <c r="BO52" s="13">
        <f t="shared" ca="1" si="23"/>
        <v>-8.2928596943061469E-4</v>
      </c>
      <c r="BP52">
        <f t="shared" ca="1" si="67"/>
        <v>-3.6745851021139186E-3</v>
      </c>
      <c r="BQ52">
        <f t="shared" ca="1" si="68"/>
        <v>5.9404853609761185E-3</v>
      </c>
      <c r="BR52">
        <f t="shared" ca="1" si="69"/>
        <v>-6.2095643102158598E-3</v>
      </c>
      <c r="BS52" s="13">
        <f t="shared" ca="1" si="70"/>
        <v>-3.9436640513536604E-3</v>
      </c>
      <c r="BT52" s="5">
        <f t="shared" si="24"/>
        <v>74747.502264148687</v>
      </c>
      <c r="BU52" s="5">
        <f t="shared" ca="1" si="25"/>
        <v>236252.89120508413</v>
      </c>
      <c r="BV52" s="5">
        <f t="shared" ca="1" si="26"/>
        <v>31527.302865986712</v>
      </c>
      <c r="BW52" s="5">
        <f t="shared" ca="1" si="71"/>
        <v>103443.22293193366</v>
      </c>
      <c r="BX52" s="5">
        <f t="shared" si="27"/>
        <v>96084.778516505627</v>
      </c>
      <c r="BY52" s="5">
        <f t="shared" si="28"/>
        <v>225108.22465439321</v>
      </c>
      <c r="BZ52" s="5">
        <f t="shared" si="29"/>
        <v>46027.189268254704</v>
      </c>
      <c r="CA52" s="5">
        <f t="shared" si="30"/>
        <v>142111.96778476035</v>
      </c>
      <c r="CB52" s="9">
        <f t="shared" si="97"/>
        <v>128.54580501827817</v>
      </c>
      <c r="CC52" s="9">
        <f t="shared" ca="1" si="97"/>
        <v>95.282738554502359</v>
      </c>
      <c r="CD52" s="9">
        <f t="shared" ca="1" si="97"/>
        <v>145.9915219005658</v>
      </c>
      <c r="CE52" s="9">
        <f t="shared" ca="1" si="97"/>
        <v>137.38161259560812</v>
      </c>
      <c r="CF52" s="5"/>
      <c r="CG52" s="5">
        <f t="shared" si="111"/>
        <v>95.970467614432792</v>
      </c>
      <c r="CH52" s="5">
        <f t="shared" ca="1" si="72"/>
        <v>95.282738554502359</v>
      </c>
      <c r="CI52" s="5">
        <f t="shared" si="32"/>
        <v>149.59630169001397</v>
      </c>
      <c r="CJ52" s="5">
        <f t="shared" ca="1" si="73"/>
        <v>145.9915219005658</v>
      </c>
      <c r="CK52" s="5">
        <f t="shared" si="74"/>
        <v>134.68400915277471</v>
      </c>
      <c r="CL52" s="5">
        <f t="shared" ca="1" si="75"/>
        <v>137.38161259560812</v>
      </c>
      <c r="CM52" s="5"/>
      <c r="CN52" s="1" t="e">
        <f t="shared" si="4"/>
        <v>#DIV/0!</v>
      </c>
      <c r="CO52" s="1" t="e">
        <f t="shared" si="108"/>
        <v>#DIV/0!</v>
      </c>
      <c r="CP52" s="1" t="e">
        <f t="shared" ca="1" si="108"/>
        <v>#DIV/0!</v>
      </c>
      <c r="CQ52" s="1" t="e">
        <f t="shared" ca="1" si="108"/>
        <v>#DIV/0!</v>
      </c>
      <c r="CR52" s="1" t="e">
        <f t="shared" ca="1" si="108"/>
        <v>#DIV/0!</v>
      </c>
      <c r="CS52" s="83" t="e">
        <f t="shared" si="76"/>
        <v>#DIV/0!</v>
      </c>
      <c r="CT52" s="83" t="e">
        <f t="shared" si="76"/>
        <v>#DIV/0!</v>
      </c>
      <c r="CU52" s="83" t="e">
        <f t="shared" ca="1" si="33"/>
        <v>#DIV/0!</v>
      </c>
      <c r="CV52" s="83" t="e">
        <f t="shared" ca="1" si="33"/>
        <v>#DIV/0!</v>
      </c>
      <c r="CW52" s="83" t="e">
        <f t="shared" ca="1" si="33"/>
        <v>#DIV/0!</v>
      </c>
      <c r="CX52" s="83">
        <f t="shared" si="77"/>
        <v>7.9807000960389202E-3</v>
      </c>
      <c r="CY52" s="83">
        <f t="shared" si="100"/>
        <v>1.6339082204812211E-3</v>
      </c>
      <c r="CZ52" s="83">
        <f t="shared" ca="1" si="100"/>
        <v>8.9235153374120028E-3</v>
      </c>
      <c r="DA52" s="83">
        <f t="shared" ca="1" si="100"/>
        <v>-7.5758629132378647E-4</v>
      </c>
      <c r="DB52" s="83">
        <f t="shared" ca="1" si="100"/>
        <v>8.5372755255198245E-4</v>
      </c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t="s">
        <v>812</v>
      </c>
      <c r="DS52">
        <v>2.8000000000000001E-2</v>
      </c>
      <c r="DT52" t="s">
        <v>814</v>
      </c>
      <c r="DY52" s="5"/>
      <c r="EF52" s="90">
        <f t="shared" si="8"/>
        <v>96084.778516505627</v>
      </c>
      <c r="EG52" s="1">
        <f>+'gaku-mk1131'!G55</f>
        <v>93813.4</v>
      </c>
      <c r="EH52" s="5">
        <f t="shared" ca="1" si="38"/>
        <v>17485.014315441458</v>
      </c>
      <c r="EI52" s="7">
        <f ca="1">+EI51+$EH51</f>
        <v>542511.45047072077</v>
      </c>
      <c r="EJ52" s="7">
        <f ca="1">+EJ51+$EH51</f>
        <v>542511.45047072077</v>
      </c>
      <c r="EK52" s="7">
        <f ca="1">+EK51+EH51-(EJ53-EI53)/4</f>
        <v>518040.76474575495</v>
      </c>
      <c r="EL52" s="5">
        <f t="shared" ca="1" si="39"/>
        <v>6400.666666666667</v>
      </c>
      <c r="EM52" s="92">
        <f t="shared" ca="1" si="40"/>
        <v>115.59999999999998</v>
      </c>
      <c r="EN52">
        <f t="shared" ca="1" si="9"/>
        <v>0.64796353027203846</v>
      </c>
      <c r="EO52">
        <f t="shared" ca="1" si="41"/>
        <v>-1.0179344488294218E-3</v>
      </c>
      <c r="EQ52" s="6">
        <f>+call!C90</f>
        <v>6.5167599999999997</v>
      </c>
      <c r="ES52" s="7" t="e">
        <f>+fof!#REF!*fof!$B$138/fof!#REF!/10</f>
        <v>#REF!</v>
      </c>
      <c r="ET52" s="7" t="e">
        <f>+fof!#REF!*fof!$C$138/fof!#REF!/10</f>
        <v>#REF!</v>
      </c>
      <c r="EU52" s="7">
        <f ca="1">+AVERAGE(OFFSET(jikasougaku!$BF$287,(ROW(Sheet1_OLD!EU52)-ROW(Sheet1_OLD!$EU$5))*3,0):OFFSET(jikasougaku!$BF$287,(ROW(Sheet1_OLD!EU52)-ROW(Sheet1_OLD!$EU$5))*3+2,0))/1000</f>
        <v>117536.92866666667</v>
      </c>
      <c r="EV52" s="7">
        <f ca="1">+AVERAGE(OFFSET(jikasougaku!$BR$287,(ROW(Sheet1_OLD!EV52)-ROW(Sheet1_OLD!$EV$5))*3,0):OFFSET(jikasougaku!$BR$287,(ROW(Sheet1_OLD!EV52)-ROW(Sheet1_OLD!$EV$5))*3+2,0))/1000</f>
        <v>379190.9806666667</v>
      </c>
      <c r="EW52" s="7" t="e">
        <f ca="1">+AVERAGE(OFFSET(jikasougaku!$BH$287,(ROW(Sheet1_OLD!EW52)-ROW(Sheet1_OLD!EW$5))*3,0):OFFSET(jikasougaku!$BH$287,(ROW(Sheet1_OLD!EW52)-ROW(Sheet1_OLD!EW$5))*3+2,0))/1000</f>
        <v>#DIV/0!</v>
      </c>
      <c r="EX52" s="7" t="e">
        <f ca="1">+AVERAGE(OFFSET(jikasougaku!$BJ$287,(ROW(Sheet1_OLD!EX52)-ROW(Sheet1_OLD!EX$5))*3,0):OFFSET(jikasougaku!$BJ$287,(ROW(Sheet1_OLD!EX52)-ROW(Sheet1_OLD!EX$5))*3+2,0))/1000</f>
        <v>#DIV/0!</v>
      </c>
      <c r="EY52" s="7" t="e">
        <f ca="1">+AVERAGE(OFFSET(jikasougaku!$BL$287,(ROW(Sheet1_OLD!EY52)-ROW(Sheet1_OLD!EY$5))*3,0):OFFSET(jikasougaku!$BL$287,(ROW(Sheet1_OLD!EY52)-ROW(Sheet1_OLD!EY$5))*3+2,0))/1000</f>
        <v>#DIV/0!</v>
      </c>
      <c r="EZ52" s="4">
        <f t="shared" ca="1" si="10"/>
        <v>96837.546977174177</v>
      </c>
      <c r="FA52" s="64">
        <f t="shared" ca="1" si="42"/>
        <v>261654.05200000003</v>
      </c>
      <c r="FB52" s="7" t="e">
        <f t="shared" ca="1" si="11"/>
        <v>#REF!</v>
      </c>
      <c r="FC52" s="7" t="e">
        <f t="shared" ca="1" si="12"/>
        <v>#REF!</v>
      </c>
      <c r="FD52" s="1" t="e">
        <f t="shared" ca="1" si="110"/>
        <v>#REF!</v>
      </c>
      <c r="FE52" s="1" t="e">
        <f t="shared" ca="1" si="110"/>
        <v>#REF!</v>
      </c>
      <c r="FF52" t="e">
        <f t="shared" ca="1" si="43"/>
        <v>#REF!</v>
      </c>
      <c r="FG52" t="e">
        <f t="shared" ca="1" si="43"/>
        <v>#REF!</v>
      </c>
      <c r="FH52" s="83" t="e">
        <f t="shared" ca="1" si="80"/>
        <v>#REF!</v>
      </c>
      <c r="FI52" s="83" t="e">
        <f t="shared" ca="1" si="80"/>
        <v>#REF!</v>
      </c>
      <c r="FK52" s="7">
        <f>+kshotoku1631!$E56*kshotoku1722!$E$9/kshotoku1631!$E$65</f>
        <v>245722.7619135672</v>
      </c>
      <c r="FL52" s="72">
        <f t="shared" ca="1" si="44"/>
        <v>0.33209500494501443</v>
      </c>
      <c r="FM52">
        <f t="shared" ca="1" si="81"/>
        <v>1.4197524143784297E-2</v>
      </c>
      <c r="FO52" s="72">
        <f ca="1">+AVERAGE(OFFSET(Maikin05!$F$10,ROUNDDOWN((ROW(FO52)-ROW(FO$45))/4,0),MOD(ROW(FO52)-ROW(FO$45),4)*3):OFFSET(Maikin05!$F$10,ROUNDDOWN((ROW(FO52)-ROW(FO$45))/4,0),MOD(ROW(FO52)-ROW(FO$45),4)*3+2))</f>
        <v>115.59999999999998</v>
      </c>
      <c r="FP52" s="72">
        <f ca="1">+AVERAGE(OFFSET(Maikin30!$F$20,ROUNDDOWN((ROW(FP52)-ROW(FP$5))/4,0),MOD(ROW(FP52)-ROW(FP$5),4)*3):OFFSET(Maikin30!$F$20,ROUNDDOWN((ROW(FP52)-ROW(FP$5))/4,0),MOD(ROW(FP52)-ROW(FP$5),4)*3+2))</f>
        <v>111.33333333333333</v>
      </c>
      <c r="FQ52" s="5">
        <f ca="1">+AVERAGE(OFFSET(Rocho!$J$66,(ROW(FQ52)-ROW($FQ$5))*3,0):OFFSET(Rocho!$J$66,(ROW(FQ52)-ROW($FQ$5))*3+2,0))</f>
        <v>6400.666666666667</v>
      </c>
      <c r="FR52" s="72" t="e">
        <f t="shared" ca="1" si="45"/>
        <v>#DIV/0!</v>
      </c>
      <c r="FS52" t="e">
        <f t="shared" ca="1" si="82"/>
        <v>#DIV/0!</v>
      </c>
      <c r="FT52" s="72"/>
      <c r="FU52" s="87" t="s">
        <v>271</v>
      </c>
      <c r="FV52" s="78">
        <f ca="1">+AVERAGE(OFFSET(Rocho!$E$6,(ROW(FV52)-ROW($FV$5))*3,0):OFFSET(Rocho!$E$6,(ROW(FV52)-ROW($FV$5))*3+2,0))/10000</f>
        <v>9634.6666666666679</v>
      </c>
      <c r="FW52" s="82">
        <f>+Rocho!AA53</f>
        <v>0</v>
      </c>
      <c r="FX52" t="e">
        <f t="shared" si="83"/>
        <v>#DIV/0!</v>
      </c>
      <c r="FZ52" s="94">
        <f t="shared" si="15"/>
        <v>264333.83890494495</v>
      </c>
      <c r="GA52" s="5">
        <f t="shared" si="46"/>
        <v>96084.778516505627</v>
      </c>
      <c r="GB52" s="7">
        <f>+('gaku-mk1131'!C55-'gaku-mk1131'!D55)*('gaku-mk1722'!$C$8-'gaku-mk1722'!$D$8)/('gaku-mk1131'!$C$64-'gaku-mk1131'!$D$64)</f>
        <v>4036.8851365057799</v>
      </c>
      <c r="GC52" s="5">
        <f t="shared" si="47"/>
        <v>22695.031987885042</v>
      </c>
      <c r="GD52" s="5">
        <f t="shared" si="48"/>
        <v>23332.157280369662</v>
      </c>
      <c r="GE52" s="90">
        <f>+'gaku-mk1131'!H55+('gaku-mk1722'!$H$8-'gaku-mk1131'!$H$64)</f>
        <v>5175.1000000000004</v>
      </c>
      <c r="GF52" s="7">
        <f>+'gaku-mk1131'!W55*'gaku-mk1722'!$W$8/'gaku-mk1131'!$W$64</f>
        <v>104082.4828338596</v>
      </c>
      <c r="GG52" s="7">
        <f>+'gaku-mk1131'!M55*'gaku-mk1722'!$M$8/'gaku-mk1131'!$M$64</f>
        <v>48528.054595480433</v>
      </c>
      <c r="GH52" s="7">
        <f>+'gaku-mk1131'!N55*'gaku-mk1722'!$N$8/'gaku-mk1131'!$N$64</f>
        <v>39600.651445661206</v>
      </c>
      <c r="GI52" s="5">
        <f t="shared" si="49"/>
        <v>74747.502264148687</v>
      </c>
      <c r="GJ52" s="7">
        <f>+('gaku-jk1131'!C55-'gaku-jk1131'!D55)*('gaku-jk1722'!$C$8-'gaku-jk1722'!$D$8)/('gaku-jk1131'!$C$64-'gaku-jk1131'!$D$64)</f>
        <v>3603.8126551235887</v>
      </c>
      <c r="GK52" s="5">
        <f t="shared" si="50"/>
        <v>6937.7478663185484</v>
      </c>
      <c r="GL52" s="5">
        <f t="shared" si="51"/>
        <v>23829.850495591465</v>
      </c>
      <c r="GM52" s="90">
        <f>+'gaku-jk1131'!H55+('gaku-jk1722'!$H$8-'gaku-jk1131'!$H$64)</f>
        <v>4073.5</v>
      </c>
      <c r="GN52" s="7">
        <f>+'gaku-jk1131'!Z55*'gaku-jk1722'!$Z$8/'gaku-jk1131'!$Z$64</f>
        <v>100430.40090416592</v>
      </c>
      <c r="GO52" s="7">
        <f>+'gaku-jk1131'!M55*'gaku-jk1722'!$M$8/'gaku-jk1131'!$M$64</f>
        <v>32791.49026393333</v>
      </c>
      <c r="GP52" s="7">
        <f>+'gaku-jk1131'!N55*'gaku-jk1722'!$N$8/'gaku-jk1131'!$N$64</f>
        <v>42783.542517583708</v>
      </c>
      <c r="GQ52" s="9">
        <f t="shared" ca="1" si="16"/>
        <v>128.08240072202167</v>
      </c>
      <c r="GR52" s="7">
        <f t="shared" ca="1" si="17"/>
        <v>106.20535714285714</v>
      </c>
      <c r="GS52" s="9">
        <f t="shared" ca="1" si="18"/>
        <v>327.44257659073054</v>
      </c>
      <c r="GT52" s="9">
        <f t="shared" ca="1" si="19"/>
        <v>97.344051130776791</v>
      </c>
      <c r="GU52" s="7">
        <f t="shared" ca="1" si="20"/>
        <v>122.58702290076334</v>
      </c>
      <c r="GV52" s="7">
        <f t="shared" ca="1" si="20"/>
        <v>103.31545988258317</v>
      </c>
      <c r="GW52" s="7">
        <f t="shared" ca="1" si="20"/>
        <v>150.57502278942567</v>
      </c>
      <c r="GX52" s="7">
        <f t="shared" ca="1" si="20"/>
        <v>96.457926829268274</v>
      </c>
      <c r="GZ52">
        <f ca="1">+OFFSET('def-cy1131'!$C$8,ROUNDDOWN((ROW(Sheet1_OLD!HC52)-ROW(Sheet1_OLD!HC$5))/4,0),0)</f>
        <v>97.5</v>
      </c>
      <c r="HC52">
        <f ca="1">+OFFSET('def-cy1131'!$H$8,ROUNDDOWN((ROW(Sheet1_OLD!HC52)-ROW(Sheet1_OLD!HC$5))/4,0),0)</f>
        <v>128.69999999999999</v>
      </c>
      <c r="HD52">
        <f ca="1">+OFFSET('def-cy1131'!$W$8,ROUNDDOWN((ROW(Sheet1_OLD!HC52)-ROW(Sheet1_OLD!HC$5))/4,0),0)</f>
        <v>99.8</v>
      </c>
      <c r="HE52">
        <f ca="1">+OFFSET('def-cy1131'!$M$8,ROUNDDOWN((ROW(Sheet1_OLD!HC52)-ROW(Sheet1_OLD!HC$5))/4,0),0)</f>
        <v>125.9</v>
      </c>
      <c r="HF52">
        <f ca="1">+OFFSET('def-cy1131'!$N$8,ROUNDDOWN((ROW(Sheet1_OLD!HC52)-ROW(Sheet1_OLD!HC$5))/4,0),0)</f>
        <v>118.2</v>
      </c>
      <c r="HG52" s="9">
        <f t="shared" ca="1" si="96"/>
        <v>126.04034296028881</v>
      </c>
      <c r="HH52" s="9">
        <f t="shared" ca="1" si="96"/>
        <v>103.3732142857143</v>
      </c>
      <c r="HI52" s="9">
        <f t="shared" ca="1" si="96"/>
        <v>331.06472898664566</v>
      </c>
      <c r="HJ52" s="9">
        <f t="shared" ca="1" si="96"/>
        <v>94.391248770894791</v>
      </c>
      <c r="HK52" s="9">
        <f t="shared" ca="1" si="96"/>
        <v>123.73002544529263</v>
      </c>
      <c r="HL52" s="9">
        <f t="shared" ca="1" si="96"/>
        <v>100.72739726027397</v>
      </c>
      <c r="HM52" s="9">
        <f t="shared" ca="1" si="96"/>
        <v>155.71777575205104</v>
      </c>
      <c r="HN52" s="9">
        <f t="shared" ca="1" si="96"/>
        <v>101.68069105691056</v>
      </c>
      <c r="HO52">
        <f t="shared" ca="1" si="112"/>
        <v>-2.0159363349220522E-3</v>
      </c>
      <c r="HP52">
        <f t="shared" ca="1" si="112"/>
        <v>3.2350837110514268E-4</v>
      </c>
      <c r="HQ52">
        <f t="shared" ca="1" si="112"/>
        <v>3.2590455666341605E-3</v>
      </c>
      <c r="HR52">
        <f t="shared" ca="1" si="112"/>
        <v>-3.4066665947668283E-3</v>
      </c>
      <c r="HS52">
        <f t="shared" ca="1" si="112"/>
        <v>-8.2162068208376047E-3</v>
      </c>
      <c r="HT52">
        <f t="shared" ca="1" si="112"/>
        <v>1.1728753421045084E-2</v>
      </c>
      <c r="HU52">
        <f t="shared" ca="1" si="112"/>
        <v>4.6230195278784345E-3</v>
      </c>
      <c r="HV52">
        <f t="shared" ca="1" si="53"/>
        <v>-1.9663193027698249E-4</v>
      </c>
      <c r="HW52">
        <f t="shared" ca="1" si="84"/>
        <v>6.0988852058593548E-3</v>
      </c>
      <c r="HX52" s="5">
        <f t="shared" ca="1" si="85"/>
        <v>203903.07245605474</v>
      </c>
      <c r="HY52" s="1" t="e">
        <f t="shared" ca="1" si="54"/>
        <v>#DIV/0!</v>
      </c>
      <c r="HZ52" t="e">
        <f t="shared" ca="1" si="86"/>
        <v>#DIV/0!</v>
      </c>
      <c r="IA52" s="5">
        <f t="shared" si="55"/>
        <v>264333.83890494495</v>
      </c>
      <c r="IB52">
        <f t="shared" ca="1" si="56"/>
        <v>129.63700630941412</v>
      </c>
      <c r="ID52" s="112">
        <v>119.04875429921609</v>
      </c>
      <c r="IE52" s="112">
        <v>122.50114328842217</v>
      </c>
      <c r="IF52">
        <f t="shared" si="57"/>
        <v>107.62058936193921</v>
      </c>
      <c r="IG52">
        <f t="shared" si="87"/>
        <v>-1.8682215165701007E-2</v>
      </c>
      <c r="IH52" s="112">
        <v>0.53027270992346875</v>
      </c>
      <c r="II52">
        <f t="shared" si="88"/>
        <v>1.1804600210875949E-3</v>
      </c>
      <c r="IK52">
        <f>+util!B50</f>
        <v>118.9</v>
      </c>
      <c r="IL52">
        <f t="shared" si="89"/>
        <v>-2.0258775271892029E-2</v>
      </c>
      <c r="IM52">
        <f t="shared" si="90"/>
        <v>-1.2155265163135217E-2</v>
      </c>
      <c r="IO52" s="5">
        <f t="shared" si="58"/>
        <v>122221.87112018463</v>
      </c>
      <c r="IP52" s="1">
        <f t="shared" si="59"/>
        <v>2.6554276518571158</v>
      </c>
      <c r="IQ52" s="5">
        <f t="shared" ca="1" si="60"/>
        <v>94280.078350828902</v>
      </c>
      <c r="IR52" s="1" t="e">
        <f t="shared" ca="1" si="61"/>
        <v>#DIV/0!</v>
      </c>
      <c r="IS52" t="e">
        <f t="shared" ca="1" si="91"/>
        <v>#DIV/0!</v>
      </c>
    </row>
    <row r="53" spans="1:253" x14ac:dyDescent="0.15">
      <c r="A53" t="s">
        <v>292</v>
      </c>
      <c r="B53" s="7">
        <f>+'gaku-mk1131'!B56*'gaku-mk1722'!$B$8/'gaku-mk1131'!$B$64</f>
        <v>491634.52149990917</v>
      </c>
      <c r="C53" s="7">
        <f>+'kgaku-mk1131'!B57*'kgaku-mk1722'!B$9/'kgaku-mk1131'!B$65</f>
        <v>252412.75188062107</v>
      </c>
      <c r="D53" s="7">
        <f>+'kgaku-mk1131'!C57*'kgaku-mk1722'!C$9/'kgaku-mk1131'!C$65</f>
        <v>3011.101557681046</v>
      </c>
      <c r="E53" s="7">
        <f>+'kgaku-mk1131'!D57*'kgaku-mk1722'!D$9/'kgaku-mk1131'!D$65</f>
        <v>348.82522058823525</v>
      </c>
      <c r="F53" s="7">
        <f>+'kgaku-mk1131'!F57*'kgaku-mk1722'!F$9/'kgaku-mk1131'!F$65</f>
        <v>22564.602884070351</v>
      </c>
      <c r="G53" s="7">
        <f>+'kgaku-mk1131'!G57*'kgaku-mk1722'!G$9/'kgaku-mk1131'!G$65</f>
        <v>22590.949250360642</v>
      </c>
      <c r="H53" s="7">
        <f>+'kgaku-mk1131'!H57*'kgaku-mk1722'!H$9/'kgaku-mk1131'!H$65</f>
        <v>71685.076363680942</v>
      </c>
      <c r="I53" s="7">
        <f>+'kgaku-mk1131'!I57*'kgaku-mk1722'!I$9/'kgaku-mk1131'!I$65</f>
        <v>132392.32760226927</v>
      </c>
      <c r="J53" s="7">
        <f>+'gaku-mk1131'!F56*'gaku-mk1722'!$F$8/'gaku-mk1131'!$F$64</f>
        <v>23346.551151881366</v>
      </c>
      <c r="K53" s="7">
        <f>+'gaku-mk1131'!G56*'gaku-mk1722'!$G$8/'gaku-mk1131'!$G$64</f>
        <v>92076.116484900864</v>
      </c>
      <c r="L53" s="7">
        <f>+'gaku-jk1131'!B56*'gaku-jk1722'!$B$8/'gaku-jk1131'!$B$64</f>
        <v>421826.41857598576</v>
      </c>
      <c r="M53" s="7">
        <f>+'kgaku-jk1131'!B57*'kgaku-jk1722'!$B$9/'kgaku-jk1131'!$B$65</f>
        <v>235482.50278851038</v>
      </c>
      <c r="N53" s="7">
        <f>+'kgaku-jk1131'!C57*'kgaku-jk1722'!C$9/'kgaku-jk1131'!C$65</f>
        <v>3995.305665095701</v>
      </c>
      <c r="O53" s="7">
        <f>+'kgaku-jk1131'!D57*'kgaku-jk1722'!D$9/'kgaku-jk1131'!D$65</f>
        <v>346.44300328827183</v>
      </c>
      <c r="P53" s="7">
        <f>+'kgaku-jk1131'!F57*'kgaku-jk1722'!F$9/'kgaku-jk1131'!F$65</f>
        <v>6908.7092955011685</v>
      </c>
      <c r="Q53" s="7">
        <f>+'kgaku-jk1131'!G57*'kgaku-jk1722'!G$9/'kgaku-jk1131'!G$65</f>
        <v>19754.716695415158</v>
      </c>
      <c r="R53" s="7">
        <f>+'kgaku-jk1131'!H57*'kgaku-jk1722'!H$9/'kgaku-jk1131'!H$65</f>
        <v>74776.630953945598</v>
      </c>
      <c r="S53" s="7">
        <f>+'kgaku-jk1131'!I57*'kgaku-jk1722'!I$9/'kgaku-jk1131'!I$65</f>
        <v>140409.50367725155</v>
      </c>
      <c r="T53" s="7">
        <f>+'gaku-jk1131'!F56*'gaku-jk1722'!$F$8/'gaku-jk1131'!$F$64</f>
        <v>23763.009676033918</v>
      </c>
      <c r="U53" s="7">
        <f>+'gaku-jk1131'!G56*'gaku-jk1722'!$G$8/'gaku-jk1131'!$G$64</f>
        <v>71451.760359831489</v>
      </c>
      <c r="V53" s="8">
        <f t="shared" si="105"/>
        <v>116.54901159571362</v>
      </c>
      <c r="W53" s="8">
        <f t="shared" si="105"/>
        <v>107.18959960575754</v>
      </c>
      <c r="X53" s="8">
        <f t="shared" si="105"/>
        <v>75.365987238148406</v>
      </c>
      <c r="Y53" s="8">
        <f t="shared" si="105"/>
        <v>100.68762170901205</v>
      </c>
      <c r="Z53" s="8">
        <f t="shared" si="105"/>
        <v>326.6109763623146</v>
      </c>
      <c r="AA53" s="8">
        <f t="shared" si="104"/>
        <v>114.35724236735696</v>
      </c>
      <c r="AB53" s="8">
        <f t="shared" si="104"/>
        <v>95.865613961441071</v>
      </c>
      <c r="AC53" s="8">
        <f t="shared" si="104"/>
        <v>94.290147130346156</v>
      </c>
      <c r="AD53" s="8">
        <f t="shared" si="104"/>
        <v>98.247450428922008</v>
      </c>
      <c r="AE53" s="8">
        <f t="shared" si="104"/>
        <v>128.86472778445906</v>
      </c>
      <c r="AF53" s="11">
        <f t="shared" ca="1" si="107"/>
        <v>108.05714285714286</v>
      </c>
      <c r="AG53" s="11">
        <f t="shared" ca="1" si="107"/>
        <v>76.327194066749072</v>
      </c>
      <c r="AH53" s="11">
        <f t="shared" ca="1" si="107"/>
        <v>101.04521651560928</v>
      </c>
      <c r="AI53" s="11">
        <f t="shared" ca="1" si="106"/>
        <v>325.02780832678707</v>
      </c>
      <c r="AJ53" s="11">
        <f t="shared" ca="1" si="106"/>
        <v>114.90808179162609</v>
      </c>
      <c r="AK53" s="11">
        <f t="shared" ca="1" si="106"/>
        <v>96.138613861386133</v>
      </c>
      <c r="AL53" s="11">
        <f t="shared" ca="1" si="106"/>
        <v>95.474585062240664</v>
      </c>
      <c r="AM53" s="11">
        <f t="shared" ca="1" si="106"/>
        <v>98.525172074729582</v>
      </c>
      <c r="AN53" s="11">
        <f t="shared" ca="1" si="106"/>
        <v>128.76308664259929</v>
      </c>
      <c r="AO53" s="9">
        <f ca="1">+OFFSET('kdef-cy1131'!B$9,ROUNDDOWN((ROW(Sheet1_OLD!AO53)-ROW(Sheet1_OLD!AO$5))/4,0),0)</f>
        <v>99.2</v>
      </c>
      <c r="AP53" s="9">
        <f ca="1">+OFFSET('kdef-cy1131'!C$9,ROUNDDOWN((ROW(Sheet1_OLD!AP53)-ROW(Sheet1_OLD!AP$5))/4,0),0)</f>
        <v>92.3</v>
      </c>
      <c r="AQ53" s="9">
        <f ca="1">+OFFSET('kdef-cy1131'!D$9,ROUNDDOWN((ROW(Sheet1_OLD!AQ53)-ROW(Sheet1_OLD!AQ$5))/4,0),0)</f>
        <v>97.7</v>
      </c>
      <c r="AR53" s="9">
        <f ca="1">+OFFSET('kdef-cy1131'!F$9,ROUNDDOWN((ROW(Sheet1_OLD!AR53)-ROW(Sheet1_OLD!AR$5))/4,0),0)</f>
        <v>134.6</v>
      </c>
      <c r="AS53" s="9">
        <f ca="1">+OFFSET('kdef-cy1131'!G$9,ROUNDDOWN((ROW(Sheet1_OLD!AS53)-ROW(Sheet1_OLD!AS$5))/4,0),0)</f>
        <v>103.7</v>
      </c>
      <c r="AT53" s="9">
        <f ca="1">+OFFSET('kdef-cy1131'!H$9,ROUNDDOWN((ROW(Sheet1_OLD!AT53)-ROW(Sheet1_OLD!AT$5))/4,0),0)</f>
        <v>100</v>
      </c>
      <c r="AU53" s="9">
        <f ca="1">+OFFSET('kdef-cy1131'!I$9,ROUNDDOWN((ROW(Sheet1_OLD!AU53)-ROW(Sheet1_OLD!AU$5))/4,0),0)</f>
        <v>92.5</v>
      </c>
      <c r="AV53" s="9">
        <f ca="1">+OFFSET('def-cy1131'!$F$8,ROUNDDOWN((ROW(Sheet1_OLD!AV53)-ROW(Sheet1_OLD!AV$5))/4,0),0)</f>
        <v>100.1</v>
      </c>
      <c r="AW53" s="9">
        <f ca="1">+OFFSET('def-cy1131'!$G$8,ROUNDDOWN((ROW(Sheet1_OLD!AW53)-ROW(Sheet1_OLD!AW$5))/4,0),0)</f>
        <v>113.5</v>
      </c>
      <c r="AX53" s="9">
        <f t="shared" ca="1" si="115"/>
        <v>106.20535714285714</v>
      </c>
      <c r="AY53" s="9">
        <f t="shared" ca="1" si="115"/>
        <v>77.484919653893698</v>
      </c>
      <c r="AZ53" s="9">
        <f t="shared" ca="1" si="115"/>
        <v>99.390433031218521</v>
      </c>
      <c r="BA53" s="9">
        <f t="shared" ca="1" si="115"/>
        <v>327.44257659073054</v>
      </c>
      <c r="BB53" s="9">
        <f t="shared" ca="1" si="115"/>
        <v>112.24868549172345</v>
      </c>
      <c r="BC53" s="9">
        <f t="shared" ca="1" si="115"/>
        <v>95.657920792079196</v>
      </c>
      <c r="BD53" s="9">
        <f t="shared" ca="1" si="114"/>
        <v>92.790975103734439</v>
      </c>
      <c r="BE53" s="9">
        <f t="shared" ca="1" si="114"/>
        <v>97.344051130776791</v>
      </c>
      <c r="BF53" s="9">
        <f t="shared" ca="1" si="114"/>
        <v>128.08240072202167</v>
      </c>
      <c r="BG53">
        <f t="shared" ca="1" si="62"/>
        <v>1.2663924535542367E-4</v>
      </c>
      <c r="BH53">
        <f t="shared" ca="1" si="63"/>
        <v>-4.9554770109218779E-5</v>
      </c>
      <c r="BI53">
        <f t="shared" ca="1" si="113"/>
        <v>1.6793095960795866E-4</v>
      </c>
      <c r="BJ53">
        <f t="shared" ca="1" si="113"/>
        <v>9.9153941047391819E-3</v>
      </c>
      <c r="BK53">
        <f t="shared" ca="1" si="113"/>
        <v>6.7746137364169783E-3</v>
      </c>
      <c r="BL53" s="13">
        <f t="shared" ca="1" si="65"/>
        <v>1.6935023276010326E-2</v>
      </c>
      <c r="BM53">
        <f t="shared" ca="1" si="66"/>
        <v>-2.0709255175899019E-3</v>
      </c>
      <c r="BN53">
        <f t="shared" ca="1" si="22"/>
        <v>-1.4171155867215921E-3</v>
      </c>
      <c r="BO53" s="13">
        <f t="shared" ca="1" si="23"/>
        <v>-3.4880411043114942E-3</v>
      </c>
      <c r="BP53">
        <f t="shared" ca="1" si="67"/>
        <v>-2.9800151922027441E-2</v>
      </c>
      <c r="BQ53">
        <f t="shared" ca="1" si="68"/>
        <v>-6.7125295723497965E-4</v>
      </c>
      <c r="BR53">
        <f t="shared" ca="1" si="69"/>
        <v>-4.5933232279531133E-4</v>
      </c>
      <c r="BS53" s="13">
        <f t="shared" ca="1" si="70"/>
        <v>-3.0930737202057731E-2</v>
      </c>
      <c r="BT53" s="5">
        <f t="shared" si="24"/>
        <v>71451.760359831489</v>
      </c>
      <c r="BU53" s="5">
        <f t="shared" ca="1" si="25"/>
        <v>240253.83941666698</v>
      </c>
      <c r="BV53" s="5">
        <f t="shared" ca="1" si="26"/>
        <v>31417.334337682074</v>
      </c>
      <c r="BW53" s="5">
        <f t="shared" ca="1" si="71"/>
        <v>100243.64778809214</v>
      </c>
      <c r="BX53" s="5">
        <f t="shared" si="27"/>
        <v>92076.116484900864</v>
      </c>
      <c r="BY53" s="5">
        <f t="shared" si="28"/>
        <v>229330.62955340365</v>
      </c>
      <c r="BZ53" s="5">
        <f t="shared" si="29"/>
        <v>45911.154035951717</v>
      </c>
      <c r="CA53" s="5">
        <f t="shared" si="30"/>
        <v>137987.27052085259</v>
      </c>
      <c r="CB53" s="9">
        <f t="shared" si="97"/>
        <v>128.86472778445906</v>
      </c>
      <c r="CC53" s="9">
        <f t="shared" ca="1" si="97"/>
        <v>95.45347125782267</v>
      </c>
      <c r="CD53" s="9">
        <f t="shared" ca="1" si="97"/>
        <v>146.13319367736969</v>
      </c>
      <c r="CE53" s="9">
        <f t="shared" ca="1" si="97"/>
        <v>137.65188474839599</v>
      </c>
      <c r="CF53" s="5"/>
      <c r="CG53" s="5">
        <f t="shared" si="111"/>
        <v>96.13247264924</v>
      </c>
      <c r="CH53" s="5">
        <f t="shared" ca="1" si="72"/>
        <v>95.45347125782267</v>
      </c>
      <c r="CI53" s="5">
        <f t="shared" si="32"/>
        <v>149.68562433217258</v>
      </c>
      <c r="CJ53" s="5">
        <f t="shared" ca="1" si="73"/>
        <v>146.13319367736969</v>
      </c>
      <c r="CK53" s="5">
        <f t="shared" si="74"/>
        <v>135.11806630982136</v>
      </c>
      <c r="CL53" s="5">
        <f t="shared" ca="1" si="75"/>
        <v>137.65188474839599</v>
      </c>
      <c r="CM53" s="5"/>
      <c r="CN53" s="1" t="e">
        <f t="shared" si="4"/>
        <v>#DIV/0!</v>
      </c>
      <c r="CO53" s="1" t="e">
        <f t="shared" ref="CO53:CR68" si="116">+BT53/$FW73</f>
        <v>#DIV/0!</v>
      </c>
      <c r="CP53" s="1" t="e">
        <f t="shared" ca="1" si="116"/>
        <v>#DIV/0!</v>
      </c>
      <c r="CQ53" s="1" t="e">
        <f t="shared" ca="1" si="116"/>
        <v>#DIV/0!</v>
      </c>
      <c r="CR53" s="1" t="e">
        <f t="shared" ca="1" si="116"/>
        <v>#DIV/0!</v>
      </c>
      <c r="CS53" s="83" t="e">
        <f t="shared" si="76"/>
        <v>#DIV/0!</v>
      </c>
      <c r="CT53" s="83" t="e">
        <f t="shared" si="76"/>
        <v>#DIV/0!</v>
      </c>
      <c r="CU53" s="83" t="e">
        <f t="shared" ca="1" si="33"/>
        <v>#DIV/0!</v>
      </c>
      <c r="CV53" s="83" t="e">
        <f t="shared" ca="1" si="33"/>
        <v>#DIV/0!</v>
      </c>
      <c r="CW53" s="83" t="e">
        <f t="shared" ca="1" si="33"/>
        <v>#DIV/0!</v>
      </c>
      <c r="CX53" s="83">
        <f t="shared" si="77"/>
        <v>2.1005463257798671E-3</v>
      </c>
      <c r="CY53" s="83">
        <f t="shared" si="100"/>
        <v>2.4779322422782625E-3</v>
      </c>
      <c r="CZ53" s="83">
        <f t="shared" ca="1" si="100"/>
        <v>1.7902499906870489E-3</v>
      </c>
      <c r="DA53" s="83">
        <f t="shared" ca="1" si="100"/>
        <v>9.6994044225597595E-4</v>
      </c>
      <c r="DB53" s="83">
        <f t="shared" ca="1" si="100"/>
        <v>1.9653768896980639E-3</v>
      </c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Y53" s="5"/>
      <c r="EF53" s="90">
        <f t="shared" si="8"/>
        <v>92076.116484900864</v>
      </c>
      <c r="EG53" s="1">
        <f>+'gaku-mk1131'!G56</f>
        <v>89899.5</v>
      </c>
      <c r="EH53" s="5">
        <f t="shared" ca="1" si="38"/>
        <v>16722.639986586488</v>
      </c>
      <c r="EI53" s="90">
        <f ca="1">+OFFSET($EB$6,(ROW(EI53)-ROW($EI$9))/4,0)</f>
        <v>527368.88381954085</v>
      </c>
      <c r="EJ53" s="7">
        <f ca="1">+EJ52+$EH52</f>
        <v>559996.46478616225</v>
      </c>
      <c r="EK53" s="7">
        <f ca="1">+EK52+EH52-(EJ53-EI53)/4</f>
        <v>527368.88381954096</v>
      </c>
      <c r="EL53" s="5">
        <f t="shared" ca="1" si="39"/>
        <v>6434.333333333333</v>
      </c>
      <c r="EM53" s="92">
        <f t="shared" ca="1" si="40"/>
        <v>114.66666666666667</v>
      </c>
      <c r="EN53">
        <f t="shared" ca="1" si="9"/>
        <v>0.64519423629098782</v>
      </c>
      <c r="EO53">
        <f t="shared" ca="1" si="41"/>
        <v>-4.2830013259096784E-3</v>
      </c>
      <c r="EQ53" s="6">
        <f>+call!C91</f>
        <v>5.6207200000000004</v>
      </c>
      <c r="ES53" s="7" t="e">
        <f>+fof!#REF!*fof!$B$138/fof!#REF!/10</f>
        <v>#REF!</v>
      </c>
      <c r="ET53" s="7" t="e">
        <f>+fof!#REF!*fof!$C$138/fof!#REF!/10</f>
        <v>#REF!</v>
      </c>
      <c r="EU53" s="7">
        <f ca="1">+AVERAGE(OFFSET(jikasougaku!$BF$287,(ROW(Sheet1_OLD!EU53)-ROW(Sheet1_OLD!$EU$5))*3,0):OFFSET(jikasougaku!$BF$287,(ROW(Sheet1_OLD!EU53)-ROW(Sheet1_OLD!$EU$5))*3+2,0))/1000</f>
        <v>93860.181333333327</v>
      </c>
      <c r="EV53" s="7">
        <f ca="1">+AVERAGE(OFFSET(jikasougaku!$BR$287,(ROW(Sheet1_OLD!EV53)-ROW(Sheet1_OLD!$EV$5))*3,0):OFFSET(jikasougaku!$BR$287,(ROW(Sheet1_OLD!EV53)-ROW(Sheet1_OLD!$EV$5))*3+2,0))/1000</f>
        <v>328135.60733333329</v>
      </c>
      <c r="EW53" s="7" t="e">
        <f ca="1">+AVERAGE(OFFSET(jikasougaku!$BH$287,(ROW(Sheet1_OLD!EW53)-ROW(Sheet1_OLD!EW$5))*3,0):OFFSET(jikasougaku!$BH$287,(ROW(Sheet1_OLD!EW53)-ROW(Sheet1_OLD!EW$5))*3+2,0))/1000</f>
        <v>#DIV/0!</v>
      </c>
      <c r="EX53" s="7" t="e">
        <f ca="1">+AVERAGE(OFFSET(jikasougaku!$BJ$287,(ROW(Sheet1_OLD!EX53)-ROW(Sheet1_OLD!EX$5))*3,0):OFFSET(jikasougaku!$BJ$287,(ROW(Sheet1_OLD!EX53)-ROW(Sheet1_OLD!EX$5))*3+2,0))/1000</f>
        <v>#DIV/0!</v>
      </c>
      <c r="EY53" s="7" t="e">
        <f ca="1">+AVERAGE(OFFSET(jikasougaku!$BL$287,(ROW(Sheet1_OLD!EY53)-ROW(Sheet1_OLD!EY$5))*3,0):OFFSET(jikasougaku!$BL$287,(ROW(Sheet1_OLD!EY53)-ROW(Sheet1_OLD!EY$5))*3+2,0))/1000</f>
        <v>#DIV/0!</v>
      </c>
      <c r="EZ53" s="4">
        <f t="shared" ca="1" si="10"/>
        <v>77330.502185654244</v>
      </c>
      <c r="FA53" s="64">
        <f t="shared" ca="1" si="42"/>
        <v>234275.42599999998</v>
      </c>
      <c r="FB53" s="7" t="e">
        <f t="shared" ca="1" si="11"/>
        <v>#REF!</v>
      </c>
      <c r="FC53" s="7" t="e">
        <f t="shared" ca="1" si="12"/>
        <v>#REF!</v>
      </c>
      <c r="FD53" s="1" t="e">
        <f t="shared" ref="FD53:FE68" ca="1" si="117">+FB53/$FW73</f>
        <v>#REF!</v>
      </c>
      <c r="FE53" s="1" t="e">
        <f t="shared" ca="1" si="117"/>
        <v>#REF!</v>
      </c>
      <c r="FF53" t="e">
        <f t="shared" ca="1" si="43"/>
        <v>#REF!</v>
      </c>
      <c r="FG53" t="e">
        <f t="shared" ca="1" si="43"/>
        <v>#REF!</v>
      </c>
      <c r="FH53" s="83" t="e">
        <f t="shared" ca="1" si="80"/>
        <v>#REF!</v>
      </c>
      <c r="FI53" s="83" t="e">
        <f t="shared" ca="1" si="80"/>
        <v>#REF!</v>
      </c>
      <c r="FK53" s="7">
        <f>+kshotoku1631!$E57*kshotoku1722!$E$9/kshotoku1631!$E$65</f>
        <v>245488.88224323752</v>
      </c>
      <c r="FL53" s="72">
        <f t="shared" ca="1" si="44"/>
        <v>0.33272932936516941</v>
      </c>
      <c r="FM53">
        <f t="shared" ca="1" si="81"/>
        <v>1.9082472764758926E-3</v>
      </c>
      <c r="FO53" s="72">
        <f ca="1">+AVERAGE(OFFSET(Maikin05!$F$10,ROUNDDOWN((ROW(FO53)-ROW(FO$45))/4,0),MOD(ROW(FO53)-ROW(FO$45),4)*3):OFFSET(Maikin05!$F$10,ROUNDDOWN((ROW(FO53)-ROW(FO$45))/4,0),MOD(ROW(FO53)-ROW(FO$45),4)*3+2))</f>
        <v>114.66666666666667</v>
      </c>
      <c r="FP53" s="72">
        <f ca="1">+AVERAGE(OFFSET(Maikin30!$F$20,ROUNDDOWN((ROW(FP53)-ROW(FP$5))/4,0),MOD(ROW(FP53)-ROW(FP$5),4)*3):OFFSET(Maikin30!$F$20,ROUNDDOWN((ROW(FP53)-ROW(FP$5))/4,0),MOD(ROW(FP53)-ROW(FP$5),4)*3+2))</f>
        <v>110.13333333333333</v>
      </c>
      <c r="FQ53" s="5">
        <f ca="1">+AVERAGE(OFFSET(Rocho!$J$66,(ROW(FQ53)-ROW($FQ$5))*3,0):OFFSET(Rocho!$J$66,(ROW(FQ53)-ROW($FQ$5))*3+2,0))</f>
        <v>6434.333333333333</v>
      </c>
      <c r="FR53" s="72" t="e">
        <f t="shared" ca="1" si="45"/>
        <v>#DIV/0!</v>
      </c>
      <c r="FS53" t="e">
        <f t="shared" ca="1" si="82"/>
        <v>#DIV/0!</v>
      </c>
      <c r="FT53" s="72"/>
      <c r="FU53" s="87" t="s">
        <v>272</v>
      </c>
      <c r="FV53" s="78">
        <f ca="1">+AVERAGE(OFFSET(Rocho!$E$6,(ROW(FV53)-ROW($FV$5))*3,0):OFFSET(Rocho!$E$6,(ROW(FV53)-ROW($FV$5))*3+2,0))/10000</f>
        <v>9672.3333333333321</v>
      </c>
      <c r="FW53" s="82">
        <f>+Rocho!AA54</f>
        <v>0</v>
      </c>
      <c r="FX53" t="e">
        <f t="shared" si="83"/>
        <v>#DIV/0!</v>
      </c>
      <c r="FZ53" s="94">
        <f t="shared" si="15"/>
        <v>261408.12820309616</v>
      </c>
      <c r="GA53" s="5">
        <f t="shared" si="46"/>
        <v>92076.116484900864</v>
      </c>
      <c r="GB53" s="7">
        <f>+('gaku-mk1131'!C56-'gaku-mk1131'!D56)*('gaku-mk1722'!$C$8-'gaku-mk1722'!$D$8)/('gaku-mk1131'!$C$64-'gaku-mk1131'!$D$64)</f>
        <v>4124.8546023159679</v>
      </c>
      <c r="GC53" s="5">
        <f t="shared" si="47"/>
        <v>22564.602884070351</v>
      </c>
      <c r="GD53" s="5">
        <f t="shared" si="48"/>
        <v>23346.551151881366</v>
      </c>
      <c r="GE53" s="90">
        <f>+'gaku-mk1131'!H56+('gaku-mk1722'!$H$8-'gaku-mk1131'!$H$64)</f>
        <v>3966.1000000000004</v>
      </c>
      <c r="GF53" s="7">
        <f>+'gaku-mk1131'!W56*'gaku-mk1722'!$W$8/'gaku-mk1131'!$W$64</f>
        <v>105329.13955308033</v>
      </c>
      <c r="GG53" s="7">
        <f>+'gaku-mk1131'!M56*'gaku-mk1722'!$M$8/'gaku-mk1131'!$M$64</f>
        <v>48147.53664428553</v>
      </c>
      <c r="GH53" s="7">
        <f>+'gaku-mk1131'!N56*'gaku-mk1722'!$N$8/'gaku-mk1131'!$N$64</f>
        <v>38146.773117438264</v>
      </c>
      <c r="GI53" s="5">
        <f t="shared" si="49"/>
        <v>71451.760359831489</v>
      </c>
      <c r="GJ53" s="7">
        <f>+('gaku-jk1131'!C56-'gaku-jk1131'!D56)*('gaku-jk1722'!$C$8-'gaku-jk1722'!$D$8)/('gaku-jk1131'!$C$64-'gaku-jk1131'!$D$64)</f>
        <v>3706.4113824232181</v>
      </c>
      <c r="GK53" s="5">
        <f t="shared" si="50"/>
        <v>6908.7092955011685</v>
      </c>
      <c r="GL53" s="5">
        <f t="shared" si="51"/>
        <v>23763.009676033918</v>
      </c>
      <c r="GM53" s="90">
        <f>+'gaku-jk1131'!H56+('gaku-jk1722'!$H$8-'gaku-jk1131'!$H$64)</f>
        <v>3491.7</v>
      </c>
      <c r="GN53" s="7">
        <f>+'gaku-jk1131'!Z56*'gaku-jk1722'!$Z$8/'gaku-jk1131'!$Z$64</f>
        <v>101241.14715921711</v>
      </c>
      <c r="GO53" s="7">
        <f>+'gaku-jk1131'!M56*'gaku-jk1722'!$M$8/'gaku-jk1131'!$M$64</f>
        <v>32932.464164506215</v>
      </c>
      <c r="GP53" s="7">
        <f>+'gaku-jk1131'!N56*'gaku-jk1722'!$N$8/'gaku-jk1131'!$N$64</f>
        <v>42304.58366286724</v>
      </c>
      <c r="GQ53" s="9">
        <f t="shared" ca="1" si="16"/>
        <v>128.76308664259929</v>
      </c>
      <c r="GR53" s="7">
        <f t="shared" ca="1" si="17"/>
        <v>108.05714285714286</v>
      </c>
      <c r="GS53" s="9">
        <f t="shared" ca="1" si="18"/>
        <v>325.02780832678707</v>
      </c>
      <c r="GT53" s="9">
        <f t="shared" ca="1" si="19"/>
        <v>98.525172074729582</v>
      </c>
      <c r="GU53" s="7">
        <f t="shared" ca="1" si="20"/>
        <v>119.8247667514843</v>
      </c>
      <c r="GV53" s="7">
        <f t="shared" ca="1" si="20"/>
        <v>105.48943248532289</v>
      </c>
      <c r="GW53" s="7">
        <f t="shared" ca="1" si="20"/>
        <v>146.14986326344575</v>
      </c>
      <c r="GX53" s="7">
        <f t="shared" ca="1" si="20"/>
        <v>91.969613821138196</v>
      </c>
      <c r="GZ53">
        <f ca="1">+OFFSET('def-cy1131'!$C$8,ROUNDDOWN((ROW(Sheet1_OLD!HC53)-ROW(Sheet1_OLD!HC$5))/4,0),0)</f>
        <v>99.2</v>
      </c>
      <c r="HC53">
        <f ca="1">+OFFSET('def-cy1131'!$H$8,ROUNDDOWN((ROW(Sheet1_OLD!HC53)-ROW(Sheet1_OLD!HC$5))/4,0),0)</f>
        <v>125.8</v>
      </c>
      <c r="HD53">
        <f ca="1">+OFFSET('def-cy1131'!$W$8,ROUNDDOWN((ROW(Sheet1_OLD!HC53)-ROW(Sheet1_OLD!HC$5))/4,0),0)</f>
        <v>101.9</v>
      </c>
      <c r="HE53">
        <f ca="1">+OFFSET('def-cy1131'!$M$8,ROUNDDOWN((ROW(Sheet1_OLD!HC53)-ROW(Sheet1_OLD!HC$5))/4,0),0)</f>
        <v>122.2</v>
      </c>
      <c r="HF53">
        <f ca="1">+OFFSET('def-cy1131'!$N$8,ROUNDDOWN((ROW(Sheet1_OLD!HC53)-ROW(Sheet1_OLD!HC$5))/4,0),0)</f>
        <v>112.7</v>
      </c>
      <c r="HG53" s="9">
        <f t="shared" ca="1" si="96"/>
        <v>128.08240072202167</v>
      </c>
      <c r="HH53" s="9">
        <f t="shared" ca="1" si="96"/>
        <v>106.20535714285714</v>
      </c>
      <c r="HI53" s="9">
        <f t="shared" ca="1" si="96"/>
        <v>327.44257659073054</v>
      </c>
      <c r="HJ53" s="9">
        <f t="shared" ca="1" si="96"/>
        <v>97.344051130776791</v>
      </c>
      <c r="HK53" s="9">
        <f t="shared" ca="1" si="96"/>
        <v>122.58702290076334</v>
      </c>
      <c r="HL53" s="9">
        <f t="shared" ca="1" si="96"/>
        <v>103.31545988258317</v>
      </c>
      <c r="HM53" s="9">
        <f t="shared" ca="1" si="96"/>
        <v>150.57502278942567</v>
      </c>
      <c r="HN53" s="9">
        <f t="shared" ca="1" si="96"/>
        <v>96.457926829268274</v>
      </c>
      <c r="HO53">
        <f t="shared" ca="1" si="112"/>
        <v>-1.6090738350698446E-2</v>
      </c>
      <c r="HP53">
        <f t="shared" ca="1" si="112"/>
        <v>4.1535717497752849E-4</v>
      </c>
      <c r="HQ53">
        <f t="shared" ca="1" si="112"/>
        <v>-3.6244633014829921E-4</v>
      </c>
      <c r="HR53">
        <f t="shared" ca="1" si="112"/>
        <v>-2.4801874304052442E-4</v>
      </c>
      <c r="HS53">
        <f t="shared" ca="1" si="112"/>
        <v>-2.7186389497099476E-3</v>
      </c>
      <c r="HT53">
        <f t="shared" ca="1" si="112"/>
        <v>3.1928872615417251E-3</v>
      </c>
      <c r="HU53">
        <f t="shared" ca="1" si="112"/>
        <v>8.0914242663069095E-4</v>
      </c>
      <c r="HV53">
        <f t="shared" ca="1" si="53"/>
        <v>1.7610409293754023E-3</v>
      </c>
      <c r="HW53">
        <f t="shared" ca="1" si="84"/>
        <v>-1.3241414581071875E-2</v>
      </c>
      <c r="HX53" s="5">
        <f t="shared" ca="1" si="85"/>
        <v>201203.10733930979</v>
      </c>
      <c r="HY53" s="1" t="e">
        <f t="shared" ca="1" si="54"/>
        <v>#DIV/0!</v>
      </c>
      <c r="HZ53" t="e">
        <f t="shared" ca="1" si="86"/>
        <v>#DIV/0!</v>
      </c>
      <c r="IA53" s="5">
        <f t="shared" si="55"/>
        <v>261408.12820309616</v>
      </c>
      <c r="IB53">
        <f t="shared" ca="1" si="56"/>
        <v>129.92251047209541</v>
      </c>
      <c r="ID53" s="112">
        <v>118.76374146242459</v>
      </c>
      <c r="IE53" s="112">
        <v>121.94500855832962</v>
      </c>
      <c r="IF53">
        <f t="shared" si="57"/>
        <v>107.02690891088945</v>
      </c>
      <c r="IG53">
        <f t="shared" si="87"/>
        <v>-5.5316923765006062E-3</v>
      </c>
      <c r="IH53" s="112">
        <v>0.52786536038784526</v>
      </c>
      <c r="II53">
        <f t="shared" si="88"/>
        <v>-4.5501693146762752E-3</v>
      </c>
      <c r="IK53">
        <f>+util!B51</f>
        <v>116.066666666667</v>
      </c>
      <c r="IL53">
        <f t="shared" si="89"/>
        <v>-2.4118065030754286E-2</v>
      </c>
      <c r="IM53">
        <f t="shared" si="90"/>
        <v>-1.447083901845257E-2</v>
      </c>
      <c r="IO53" s="5">
        <f t="shared" si="58"/>
        <v>123420.85768224356</v>
      </c>
      <c r="IP53" s="1">
        <f t="shared" si="59"/>
        <v>2.688254309303491</v>
      </c>
      <c r="IQ53" s="5">
        <f t="shared" ca="1" si="60"/>
        <v>94995.745720870851</v>
      </c>
      <c r="IR53" s="1" t="e">
        <f t="shared" ca="1" si="61"/>
        <v>#DIV/0!</v>
      </c>
      <c r="IS53" t="e">
        <f t="shared" ca="1" si="91"/>
        <v>#DIV/0!</v>
      </c>
    </row>
    <row r="54" spans="1:253" x14ac:dyDescent="0.15">
      <c r="A54" t="s">
        <v>293</v>
      </c>
      <c r="B54" s="7">
        <f>+'gaku-mk1131'!B57*'gaku-mk1722'!$B$8/'gaku-mk1131'!$B$64</f>
        <v>496366.59848543478</v>
      </c>
      <c r="C54" s="7">
        <f>+'kgaku-mk1131'!B58*'kgaku-mk1722'!B$9/'kgaku-mk1131'!B$65</f>
        <v>252764.94992507147</v>
      </c>
      <c r="D54" s="7">
        <f>+'kgaku-mk1131'!C58*'kgaku-mk1722'!C$9/'kgaku-mk1131'!C$65</f>
        <v>2916.3955924263128</v>
      </c>
      <c r="E54" s="7">
        <f>+'kgaku-mk1131'!D58*'kgaku-mk1722'!D$9/'kgaku-mk1131'!D$65</f>
        <v>344.3632720588235</v>
      </c>
      <c r="F54" s="7">
        <f>+'kgaku-mk1131'!F58*'kgaku-mk1722'!F$9/'kgaku-mk1131'!F$65</f>
        <v>22136.891083831775</v>
      </c>
      <c r="G54" s="7">
        <f>+'kgaku-mk1131'!G58*'kgaku-mk1722'!G$9/'kgaku-mk1131'!G$65</f>
        <v>22790.812899567227</v>
      </c>
      <c r="H54" s="7">
        <f>+'kgaku-mk1131'!H58*'kgaku-mk1722'!H$9/'kgaku-mk1131'!H$65</f>
        <v>71194.854651036076</v>
      </c>
      <c r="I54" s="7">
        <f>+'kgaku-mk1131'!I58*'kgaku-mk1722'!I$9/'kgaku-mk1131'!I$65</f>
        <v>133595.44822709323</v>
      </c>
      <c r="J54" s="7">
        <f>+'gaku-mk1131'!F57*'gaku-mk1722'!$F$8/'gaku-mk1131'!$F$64</f>
        <v>23920.558185094564</v>
      </c>
      <c r="K54" s="7">
        <f>+'gaku-mk1131'!G57*'gaku-mk1722'!$G$8/'gaku-mk1131'!$G$64</f>
        <v>92233.230554153561</v>
      </c>
      <c r="L54" s="7">
        <f>+'gaku-jk1131'!B57*'gaku-jk1722'!$B$8/'gaku-jk1131'!$B$64</f>
        <v>423303.46090704354</v>
      </c>
      <c r="M54" s="7">
        <f>+'kgaku-jk1131'!B58*'kgaku-jk1722'!$B$9/'kgaku-jk1131'!$B$65</f>
        <v>234192.04604240347</v>
      </c>
      <c r="N54" s="7">
        <f>+'kgaku-jk1131'!C58*'kgaku-jk1722'!C$9/'kgaku-jk1131'!C$65</f>
        <v>3811.0000641210604</v>
      </c>
      <c r="O54" s="7">
        <f>+'kgaku-jk1131'!D58*'kgaku-jk1722'!D$9/'kgaku-jk1131'!D$65</f>
        <v>340.11790281329928</v>
      </c>
      <c r="P54" s="7">
        <f>+'kgaku-jk1131'!F58*'kgaku-jk1722'!F$9/'kgaku-jk1131'!F$65</f>
        <v>6802.0951709687679</v>
      </c>
      <c r="Q54" s="7">
        <f>+'kgaku-jk1131'!G58*'kgaku-jk1722'!G$9/'kgaku-jk1131'!G$65</f>
        <v>19841.077156392923</v>
      </c>
      <c r="R54" s="7">
        <f>+'kgaku-jk1131'!H58*'kgaku-jk1722'!H$9/'kgaku-jk1131'!H$65</f>
        <v>73794.388788894605</v>
      </c>
      <c r="S54" s="7">
        <f>+'kgaku-jk1131'!I58*'kgaku-jk1722'!I$9/'kgaku-jk1131'!I$65</f>
        <v>140369.28500863255</v>
      </c>
      <c r="T54" s="7">
        <f>+'gaku-jk1131'!F57*'gaku-jk1722'!$F$8/'gaku-jk1131'!$F$64</f>
        <v>24285.811579239893</v>
      </c>
      <c r="U54" s="7">
        <f>+'gaku-jk1131'!G57*'gaku-jk1722'!$G$8/'gaku-jk1131'!$G$64</f>
        <v>71562.590938300462</v>
      </c>
      <c r="V54" s="8">
        <f t="shared" si="105"/>
        <v>117.26022684100749</v>
      </c>
      <c r="W54" s="8">
        <f t="shared" si="105"/>
        <v>107.93062966762976</v>
      </c>
      <c r="X54" s="8">
        <f t="shared" si="105"/>
        <v>76.525729293025549</v>
      </c>
      <c r="Y54" s="8">
        <f t="shared" si="105"/>
        <v>101.24820516956281</v>
      </c>
      <c r="Z54" s="8">
        <f t="shared" si="105"/>
        <v>325.44224282999841</v>
      </c>
      <c r="AA54" s="8">
        <f t="shared" si="104"/>
        <v>114.86681252193951</v>
      </c>
      <c r="AB54" s="8">
        <f t="shared" si="104"/>
        <v>96.477328181015125</v>
      </c>
      <c r="AC54" s="8">
        <f t="shared" si="104"/>
        <v>95.174274214531522</v>
      </c>
      <c r="AD54" s="8">
        <f t="shared" si="104"/>
        <v>98.496021461116996</v>
      </c>
      <c r="AE54" s="8">
        <f t="shared" si="104"/>
        <v>128.88469987577005</v>
      </c>
      <c r="AF54" s="11">
        <f t="shared" ca="1" si="107"/>
        <v>108.05714285714286</v>
      </c>
      <c r="AG54" s="11">
        <f t="shared" ca="1" si="107"/>
        <v>76.327194066749072</v>
      </c>
      <c r="AH54" s="11">
        <f t="shared" ca="1" si="107"/>
        <v>101.04521651560928</v>
      </c>
      <c r="AI54" s="11">
        <f t="shared" ca="1" si="106"/>
        <v>325.02780832678707</v>
      </c>
      <c r="AJ54" s="11">
        <f t="shared" ca="1" si="106"/>
        <v>114.90808179162609</v>
      </c>
      <c r="AK54" s="11">
        <f t="shared" ca="1" si="106"/>
        <v>96.138613861386133</v>
      </c>
      <c r="AL54" s="11">
        <f t="shared" ca="1" si="106"/>
        <v>95.474585062240664</v>
      </c>
      <c r="AM54" s="11">
        <f t="shared" ca="1" si="106"/>
        <v>98.525172074729582</v>
      </c>
      <c r="AN54" s="11">
        <f t="shared" ca="1" si="106"/>
        <v>128.76308664259929</v>
      </c>
      <c r="AO54" s="9">
        <f ca="1">+OFFSET('kdef-cy1131'!B$9,ROUNDDOWN((ROW(Sheet1_OLD!AO54)-ROW(Sheet1_OLD!AO$5))/4,0),0)</f>
        <v>99.2</v>
      </c>
      <c r="AP54" s="9">
        <f ca="1">+OFFSET('kdef-cy1131'!C$9,ROUNDDOWN((ROW(Sheet1_OLD!AP54)-ROW(Sheet1_OLD!AP$5))/4,0),0)</f>
        <v>92.3</v>
      </c>
      <c r="AQ54" s="9">
        <f ca="1">+OFFSET('kdef-cy1131'!D$9,ROUNDDOWN((ROW(Sheet1_OLD!AQ54)-ROW(Sheet1_OLD!AQ$5))/4,0),0)</f>
        <v>97.7</v>
      </c>
      <c r="AR54" s="9">
        <f ca="1">+OFFSET('kdef-cy1131'!F$9,ROUNDDOWN((ROW(Sheet1_OLD!AR54)-ROW(Sheet1_OLD!AR$5))/4,0),0)</f>
        <v>134.6</v>
      </c>
      <c r="AS54" s="9">
        <f ca="1">+OFFSET('kdef-cy1131'!G$9,ROUNDDOWN((ROW(Sheet1_OLD!AS54)-ROW(Sheet1_OLD!AS$5))/4,0),0)</f>
        <v>103.7</v>
      </c>
      <c r="AT54" s="9">
        <f ca="1">+OFFSET('kdef-cy1131'!H$9,ROUNDDOWN((ROW(Sheet1_OLD!AT54)-ROW(Sheet1_OLD!AT$5))/4,0),0)</f>
        <v>100</v>
      </c>
      <c r="AU54" s="9">
        <f ca="1">+OFFSET('kdef-cy1131'!I$9,ROUNDDOWN((ROW(Sheet1_OLD!AU54)-ROW(Sheet1_OLD!AU$5))/4,0),0)</f>
        <v>92.5</v>
      </c>
      <c r="AV54" s="9">
        <f ca="1">+OFFSET('def-cy1131'!$F$8,ROUNDDOWN((ROW(Sheet1_OLD!AV54)-ROW(Sheet1_OLD!AV$5))/4,0),0)</f>
        <v>100.1</v>
      </c>
      <c r="AW54" s="9">
        <f ca="1">+OFFSET('def-cy1131'!$G$8,ROUNDDOWN((ROW(Sheet1_OLD!AW54)-ROW(Sheet1_OLD!AW$5))/4,0),0)</f>
        <v>113.5</v>
      </c>
      <c r="AX54" s="9">
        <f t="shared" ca="1" si="115"/>
        <v>106.20535714285714</v>
      </c>
      <c r="AY54" s="9">
        <f t="shared" ca="1" si="115"/>
        <v>77.484919653893698</v>
      </c>
      <c r="AZ54" s="9">
        <f t="shared" ca="1" si="115"/>
        <v>99.390433031218521</v>
      </c>
      <c r="BA54" s="9">
        <f t="shared" ca="1" si="115"/>
        <v>327.44257659073054</v>
      </c>
      <c r="BB54" s="9">
        <f t="shared" ca="1" si="115"/>
        <v>112.24868549172345</v>
      </c>
      <c r="BC54" s="9">
        <f t="shared" ca="1" si="115"/>
        <v>95.657920792079196</v>
      </c>
      <c r="BD54" s="9">
        <f t="shared" ca="1" si="114"/>
        <v>92.790975103734439</v>
      </c>
      <c r="BE54" s="9">
        <f t="shared" ca="1" si="114"/>
        <v>97.344051130776791</v>
      </c>
      <c r="BF54" s="9">
        <f t="shared" ca="1" si="114"/>
        <v>128.08240072202167</v>
      </c>
      <c r="BG54">
        <f t="shared" ca="1" si="62"/>
        <v>-6.2982793092412567E-4</v>
      </c>
      <c r="BH54">
        <f t="shared" ca="1" si="63"/>
        <v>2.7725424694431721E-5</v>
      </c>
      <c r="BI54">
        <f t="shared" ca="1" si="113"/>
        <v>4.2752588190481469E-4</v>
      </c>
      <c r="BJ54">
        <f t="shared" ca="1" si="113"/>
        <v>-4.1438660268959685E-3</v>
      </c>
      <c r="BK54">
        <f t="shared" ca="1" si="113"/>
        <v>-1.6458855191220346E-4</v>
      </c>
      <c r="BL54" s="13">
        <f t="shared" ca="1" si="65"/>
        <v>-4.4830312031330513E-3</v>
      </c>
      <c r="BM54">
        <f t="shared" ca="1" si="66"/>
        <v>-7.6299461270235456E-3</v>
      </c>
      <c r="BN54">
        <f t="shared" ca="1" si="22"/>
        <v>1.112290309379216E-2</v>
      </c>
      <c r="BO54" s="13">
        <f t="shared" ca="1" si="23"/>
        <v>3.4929569667686141E-3</v>
      </c>
      <c r="BP54">
        <f t="shared" ca="1" si="67"/>
        <v>1.0341179235073602E-3</v>
      </c>
      <c r="BQ54">
        <f t="shared" ca="1" si="68"/>
        <v>-2.5431436981973188E-3</v>
      </c>
      <c r="BR54">
        <f t="shared" ca="1" si="69"/>
        <v>3.7073840938994752E-3</v>
      </c>
      <c r="BS54" s="13">
        <f t="shared" ca="1" si="70"/>
        <v>2.1983583192095165E-3</v>
      </c>
      <c r="BT54" s="5">
        <f t="shared" si="24"/>
        <v>71562.590938300462</v>
      </c>
      <c r="BU54" s="5">
        <f t="shared" ca="1" si="25"/>
        <v>239176.77395788953</v>
      </c>
      <c r="BV54" s="5">
        <f t="shared" ca="1" si="26"/>
        <v>31527.073734534177</v>
      </c>
      <c r="BW54" s="5">
        <f t="shared" ca="1" si="71"/>
        <v>100464.01924515501</v>
      </c>
      <c r="BX54" s="5">
        <f t="shared" si="27"/>
        <v>92233.230554153561</v>
      </c>
      <c r="BY54" s="5">
        <f t="shared" si="28"/>
        <v>230153.14809806403</v>
      </c>
      <c r="BZ54" s="5">
        <f t="shared" si="29"/>
        <v>46057.449268926342</v>
      </c>
      <c r="CA54" s="5">
        <f t="shared" si="30"/>
        <v>138290.6798230799</v>
      </c>
      <c r="CB54" s="9">
        <f t="shared" si="97"/>
        <v>128.88469987577005</v>
      </c>
      <c r="CC54" s="9">
        <f t="shared" ca="1" si="97"/>
        <v>96.227214829223257</v>
      </c>
      <c r="CD54" s="9">
        <f t="shared" ca="1" si="97"/>
        <v>146.08856393315014</v>
      </c>
      <c r="CE54" s="9">
        <f t="shared" ca="1" si="97"/>
        <v>137.65194829167569</v>
      </c>
      <c r="CF54" s="5"/>
      <c r="CG54" s="5">
        <f t="shared" si="111"/>
        <v>96.92890445580268</v>
      </c>
      <c r="CH54" s="5">
        <f t="shared" ca="1" si="72"/>
        <v>96.227214829223257</v>
      </c>
      <c r="CI54" s="5">
        <f t="shared" si="32"/>
        <v>148.1523012758561</v>
      </c>
      <c r="CJ54" s="5">
        <f t="shared" ca="1" si="73"/>
        <v>146.08856393315014</v>
      </c>
      <c r="CK54" s="5">
        <f t="shared" si="74"/>
        <v>134.71993116167852</v>
      </c>
      <c r="CL54" s="5">
        <f t="shared" ca="1" si="75"/>
        <v>137.65194829167569</v>
      </c>
      <c r="CM54" s="5"/>
      <c r="CN54" s="1" t="e">
        <f t="shared" si="4"/>
        <v>#DIV/0!</v>
      </c>
      <c r="CO54" s="1" t="e">
        <f t="shared" si="116"/>
        <v>#DIV/0!</v>
      </c>
      <c r="CP54" s="1" t="e">
        <f t="shared" ca="1" si="116"/>
        <v>#DIV/0!</v>
      </c>
      <c r="CQ54" s="1" t="e">
        <f t="shared" ca="1" si="116"/>
        <v>#DIV/0!</v>
      </c>
      <c r="CR54" s="1" t="e">
        <f t="shared" ca="1" si="116"/>
        <v>#DIV/0!</v>
      </c>
      <c r="CS54" s="83" t="e">
        <f t="shared" si="76"/>
        <v>#DIV/0!</v>
      </c>
      <c r="CT54" s="83" t="e">
        <f t="shared" si="76"/>
        <v>#DIV/0!</v>
      </c>
      <c r="CU54" s="83" t="e">
        <f t="shared" ca="1" si="33"/>
        <v>#DIV/0!</v>
      </c>
      <c r="CV54" s="83" t="e">
        <f t="shared" ca="1" si="33"/>
        <v>#DIV/0!</v>
      </c>
      <c r="CW54" s="83" t="e">
        <f t="shared" ca="1" si="33"/>
        <v>#DIV/0!</v>
      </c>
      <c r="CX54" s="83">
        <f t="shared" si="77"/>
        <v>6.0837411187609144E-3</v>
      </c>
      <c r="CY54" s="83">
        <f t="shared" si="100"/>
        <v>1.5497292492372715E-4</v>
      </c>
      <c r="CZ54" s="83">
        <f t="shared" ca="1" si="100"/>
        <v>8.0732992957178885E-3</v>
      </c>
      <c r="DA54" s="83">
        <f t="shared" ca="1" si="100"/>
        <v>-3.0545120891394445E-4</v>
      </c>
      <c r="DB54" s="83">
        <f t="shared" ca="1" si="100"/>
        <v>4.6162292036711565E-7</v>
      </c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t="s">
        <v>806</v>
      </c>
      <c r="DY54" s="5"/>
      <c r="EF54" s="90">
        <f t="shared" si="8"/>
        <v>92233.230554153561</v>
      </c>
      <c r="EG54" s="1">
        <f>+'gaku-mk1131'!G57</f>
        <v>90052.9</v>
      </c>
      <c r="EH54" s="5">
        <f t="shared" ca="1" si="38"/>
        <v>16751.166928403592</v>
      </c>
      <c r="EI54" s="7">
        <f ca="1">+EI53+$EH53</f>
        <v>544091.52380612737</v>
      </c>
      <c r="EJ54" s="4">
        <f ca="1">+EI53+EH53</f>
        <v>544091.52380612737</v>
      </c>
      <c r="EK54" s="131">
        <f ca="1">+EK53+EH53-(EJ57-EI57)/4</f>
        <v>533294.06913493981</v>
      </c>
      <c r="EL54" s="5">
        <f t="shared" ca="1" si="39"/>
        <v>6418.666666666667</v>
      </c>
      <c r="EM54" s="92">
        <f t="shared" ca="1" si="40"/>
        <v>114.13333333333333</v>
      </c>
      <c r="EN54">
        <f t="shared" ca="1" si="9"/>
        <v>0.64779128447800027</v>
      </c>
      <c r="EO54">
        <f t="shared" ca="1" si="41"/>
        <v>4.0171396164381369E-3</v>
      </c>
      <c r="EQ54" s="6">
        <f>+call!C92</f>
        <v>4.7547600000000001</v>
      </c>
      <c r="ES54" s="7" t="e">
        <f>+fof!#REF!*fof!$B$138/fof!#REF!/10</f>
        <v>#REF!</v>
      </c>
      <c r="ET54" s="7" t="e">
        <f>+fof!#REF!*fof!$C$138/fof!#REF!/10</f>
        <v>#REF!</v>
      </c>
      <c r="EU54" s="7">
        <f ca="1">+AVERAGE(OFFSET(jikasougaku!$BF$287,(ROW(Sheet1_OLD!EU54)-ROW(Sheet1_OLD!$EU$5))*3,0):OFFSET(jikasougaku!$BF$287,(ROW(Sheet1_OLD!EU54)-ROW(Sheet1_OLD!$EU$5))*3+2,0))/1000</f>
        <v>71871.558000000005</v>
      </c>
      <c r="EV54" s="7">
        <f ca="1">+AVERAGE(OFFSET(jikasougaku!$BR$287,(ROW(Sheet1_OLD!EV54)-ROW(Sheet1_OLD!$EV$5))*3,0):OFFSET(jikasougaku!$BR$287,(ROW(Sheet1_OLD!EV54)-ROW(Sheet1_OLD!$EV$5))*3+2,0))/1000</f>
        <v>280554.66133333329</v>
      </c>
      <c r="EW54" s="7" t="e">
        <f ca="1">+AVERAGE(OFFSET(jikasougaku!$BH$287,(ROW(Sheet1_OLD!EW54)-ROW(Sheet1_OLD!EW$5))*3,0):OFFSET(jikasougaku!$BH$287,(ROW(Sheet1_OLD!EW54)-ROW(Sheet1_OLD!EW$5))*3+2,0))/1000</f>
        <v>#DIV/0!</v>
      </c>
      <c r="EX54" s="7" t="e">
        <f ca="1">+AVERAGE(OFFSET(jikasougaku!$BJ$287,(ROW(Sheet1_OLD!EX54)-ROW(Sheet1_OLD!EX$5))*3,0):OFFSET(jikasougaku!$BJ$287,(ROW(Sheet1_OLD!EX54)-ROW(Sheet1_OLD!EX$5))*3+2,0))/1000</f>
        <v>#DIV/0!</v>
      </c>
      <c r="EY54" s="7" t="e">
        <f ca="1">+AVERAGE(OFFSET(jikasougaku!$BL$287,(ROW(Sheet1_OLD!EY54)-ROW(Sheet1_OLD!EY$5))*3,0):OFFSET(jikasougaku!$BL$287,(ROW(Sheet1_OLD!EY54)-ROW(Sheet1_OLD!EY$5))*3+2,0))/1000</f>
        <v>#DIV/0!</v>
      </c>
      <c r="EZ54" s="4">
        <f t="shared" ca="1" si="10"/>
        <v>59214.286548917691</v>
      </c>
      <c r="FA54" s="64">
        <f t="shared" ca="1" si="42"/>
        <v>208683.10333333327</v>
      </c>
      <c r="FB54" s="7" t="e">
        <f t="shared" ca="1" si="11"/>
        <v>#REF!</v>
      </c>
      <c r="FC54" s="7" t="e">
        <f t="shared" ca="1" si="12"/>
        <v>#REF!</v>
      </c>
      <c r="FD54" s="1" t="e">
        <f t="shared" ca="1" si="117"/>
        <v>#REF!</v>
      </c>
      <c r="FE54" s="1" t="e">
        <f t="shared" ca="1" si="117"/>
        <v>#REF!</v>
      </c>
      <c r="FF54" t="e">
        <f t="shared" ca="1" si="43"/>
        <v>#REF!</v>
      </c>
      <c r="FG54" t="e">
        <f t="shared" ca="1" si="43"/>
        <v>#REF!</v>
      </c>
      <c r="FH54" s="83" t="e">
        <f t="shared" ca="1" si="80"/>
        <v>#REF!</v>
      </c>
      <c r="FI54" s="83" t="e">
        <f t="shared" ca="1" si="80"/>
        <v>#REF!</v>
      </c>
      <c r="FK54" s="7">
        <f>+kshotoku1631!$E58*kshotoku1722!$E$9/kshotoku1631!$E$65</f>
        <v>246488.34628592557</v>
      </c>
      <c r="FL54" s="72">
        <f t="shared" ca="1" si="44"/>
        <v>0.33646435917493644</v>
      </c>
      <c r="FM54">
        <f t="shared" ca="1" si="81"/>
        <v>1.1162892474551806E-2</v>
      </c>
      <c r="FO54" s="72">
        <f ca="1">+AVERAGE(OFFSET(Maikin05!$F$10,ROUNDDOWN((ROW(FO54)-ROW(FO$45))/4,0),MOD(ROW(FO54)-ROW(FO$45),4)*3):OFFSET(Maikin05!$F$10,ROUNDDOWN((ROW(FO54)-ROW(FO$45))/4,0),MOD(ROW(FO54)-ROW(FO$45),4)*3+2))</f>
        <v>114.13333333333333</v>
      </c>
      <c r="FP54" s="72">
        <f ca="1">+AVERAGE(OFFSET(Maikin30!$F$20,ROUNDDOWN((ROW(FP54)-ROW(FP$5))/4,0),MOD(ROW(FP54)-ROW(FP$5),4)*3):OFFSET(Maikin30!$F$20,ROUNDDOWN((ROW(FP54)-ROW(FP$5))/4,0),MOD(ROW(FP54)-ROW(FP$5),4)*3+2))</f>
        <v>109.43333333333334</v>
      </c>
      <c r="FQ54" s="5">
        <f ca="1">+AVERAGE(OFFSET(Rocho!$J$66,(ROW(FQ54)-ROW($FQ$5))*3,0):OFFSET(Rocho!$J$66,(ROW(FQ54)-ROW($FQ$5))*3+2,0))</f>
        <v>6418.666666666667</v>
      </c>
      <c r="FR54" s="72" t="e">
        <f t="shared" ca="1" si="45"/>
        <v>#DIV/0!</v>
      </c>
      <c r="FS54" t="e">
        <f t="shared" ca="1" si="82"/>
        <v>#DIV/0!</v>
      </c>
      <c r="FT54" s="72"/>
      <c r="FU54" s="87" t="s">
        <v>273</v>
      </c>
      <c r="FV54" s="78">
        <f ca="1">+AVERAGE(OFFSET(Rocho!$E$6,(ROW(FV54)-ROW($FV$5))*3,0):OFFSET(Rocho!$E$6,(ROW(FV54)-ROW($FV$5))*3+2,0))/10000</f>
        <v>9703.6666666666679</v>
      </c>
      <c r="FW54" s="82">
        <f>+Rocho!AA55</f>
        <v>0</v>
      </c>
      <c r="FX54" t="e">
        <f t="shared" si="83"/>
        <v>#DIV/0!</v>
      </c>
      <c r="FZ54" s="94">
        <f t="shared" si="15"/>
        <v>265571.95140818931</v>
      </c>
      <c r="GA54" s="5">
        <f t="shared" si="46"/>
        <v>92233.230554153561</v>
      </c>
      <c r="GB54" s="7">
        <f>+('gaku-mk1131'!C57-'gaku-mk1131'!D57)*('gaku-mk1722'!$C$8-'gaku-mk1722'!$D$8)/('gaku-mk1131'!$C$64-'gaku-mk1131'!$D$64)</f>
        <v>4227.1491505367376</v>
      </c>
      <c r="GC54" s="5">
        <f t="shared" si="47"/>
        <v>22136.891083831775</v>
      </c>
      <c r="GD54" s="5">
        <f t="shared" si="48"/>
        <v>23920.558185094564</v>
      </c>
      <c r="GE54" s="90">
        <f>+'gaku-mk1131'!H57+('gaku-mk1722'!$H$8-'gaku-mk1131'!$H$64)</f>
        <v>2623.3</v>
      </c>
      <c r="GF54" s="7">
        <f>+'gaku-mk1131'!W57*'gaku-mk1722'!$W$8/'gaku-mk1131'!$W$64</f>
        <v>110448.5508602967</v>
      </c>
      <c r="GG54" s="7">
        <f>+'gaku-mk1131'!M57*'gaku-mk1722'!$M$8/'gaku-mk1131'!$M$64</f>
        <v>48624.794714220116</v>
      </c>
      <c r="GH54" s="7">
        <f>+'gaku-mk1131'!N57*'gaku-mk1722'!$N$8/'gaku-mk1131'!$N$64</f>
        <v>38642.523139944111</v>
      </c>
      <c r="GI54" s="5">
        <f t="shared" si="49"/>
        <v>71562.590938300462</v>
      </c>
      <c r="GJ54" s="7">
        <f>+('gaku-jk1131'!C57-'gaku-jk1131'!D57)*('gaku-jk1722'!$C$8-'gaku-jk1722'!$D$8)/('gaku-jk1131'!$C$64-'gaku-jk1131'!$D$64)</f>
        <v>3830.2374326124327</v>
      </c>
      <c r="GK54" s="5">
        <f t="shared" si="50"/>
        <v>6802.0951709687679</v>
      </c>
      <c r="GL54" s="5">
        <f t="shared" si="51"/>
        <v>24285.811579239893</v>
      </c>
      <c r="GM54" s="90">
        <f>+'gaku-jk1131'!H57+('gaku-jk1722'!$H$8-'gaku-jk1131'!$H$64)</f>
        <v>2495.7000000000003</v>
      </c>
      <c r="GN54" s="7">
        <f>+'gaku-jk1131'!Z57*'gaku-jk1722'!$Z$8/'gaku-jk1131'!$Z$64</f>
        <v>104710.4062590547</v>
      </c>
      <c r="GO54" s="7">
        <f>+'gaku-jk1131'!M57*'gaku-jk1722'!$M$8/'gaku-jk1131'!$M$64</f>
        <v>33070.349166466433</v>
      </c>
      <c r="GP54" s="7">
        <f>+'gaku-jk1131'!N57*'gaku-jk1722'!$N$8/'gaku-jk1131'!$N$64</f>
        <v>42301.646048558316</v>
      </c>
      <c r="GQ54" s="9">
        <f t="shared" ca="1" si="16"/>
        <v>128.76308664259929</v>
      </c>
      <c r="GR54" s="7">
        <f t="shared" ca="1" si="17"/>
        <v>108.05714285714286</v>
      </c>
      <c r="GS54" s="9">
        <f t="shared" ca="1" si="18"/>
        <v>325.02780832678707</v>
      </c>
      <c r="GT54" s="9">
        <f t="shared" ca="1" si="19"/>
        <v>98.525172074729582</v>
      </c>
      <c r="GU54" s="7">
        <f t="shared" ca="1" si="20"/>
        <v>119.8247667514843</v>
      </c>
      <c r="GV54" s="7">
        <f t="shared" ca="1" si="20"/>
        <v>105.48943248532289</v>
      </c>
      <c r="GW54" s="7">
        <f t="shared" ca="1" si="20"/>
        <v>146.14986326344575</v>
      </c>
      <c r="GX54" s="7">
        <f t="shared" ca="1" si="20"/>
        <v>91.969613821138196</v>
      </c>
      <c r="GZ54">
        <f ca="1">+OFFSET('def-cy1131'!$C$8,ROUNDDOWN((ROW(Sheet1_OLD!HC54)-ROW(Sheet1_OLD!HC$5))/4,0),0)</f>
        <v>99.2</v>
      </c>
      <c r="HC54">
        <f ca="1">+OFFSET('def-cy1131'!$H$8,ROUNDDOWN((ROW(Sheet1_OLD!HC54)-ROW(Sheet1_OLD!HC$5))/4,0),0)</f>
        <v>125.8</v>
      </c>
      <c r="HD54">
        <f ca="1">+OFFSET('def-cy1131'!$W$8,ROUNDDOWN((ROW(Sheet1_OLD!HC54)-ROW(Sheet1_OLD!HC$5))/4,0),0)</f>
        <v>101.9</v>
      </c>
      <c r="HE54">
        <f ca="1">+OFFSET('def-cy1131'!$M$8,ROUNDDOWN((ROW(Sheet1_OLD!HC54)-ROW(Sheet1_OLD!HC$5))/4,0),0)</f>
        <v>122.2</v>
      </c>
      <c r="HF54">
        <f ca="1">+OFFSET('def-cy1131'!$N$8,ROUNDDOWN((ROW(Sheet1_OLD!HC54)-ROW(Sheet1_OLD!HC$5))/4,0),0)</f>
        <v>112.7</v>
      </c>
      <c r="HG54" s="9">
        <f t="shared" ca="1" si="96"/>
        <v>128.08240072202167</v>
      </c>
      <c r="HH54" s="9">
        <f t="shared" ca="1" si="96"/>
        <v>106.20535714285714</v>
      </c>
      <c r="HI54" s="9">
        <f t="shared" ca="1" si="96"/>
        <v>327.44257659073054</v>
      </c>
      <c r="HJ54" s="9">
        <f t="shared" ca="1" si="96"/>
        <v>97.344051130776791</v>
      </c>
      <c r="HK54" s="9">
        <f t="shared" ca="1" si="96"/>
        <v>122.58702290076334</v>
      </c>
      <c r="HL54" s="9">
        <f t="shared" ca="1" si="96"/>
        <v>103.31545988258317</v>
      </c>
      <c r="HM54" s="9">
        <f t="shared" ca="1" si="96"/>
        <v>150.57502278942567</v>
      </c>
      <c r="HN54" s="9">
        <f t="shared" ca="1" si="96"/>
        <v>96.457926829268274</v>
      </c>
      <c r="HO54">
        <f t="shared" ref="HO54:HU69" ca="1" si="118">+HG54*(GI54-GI53)/($HG54*$GI53+$HH54*$GJ53+$HI54*$GK53+$HJ54*$GL53+$HK54*$GM53+$HL54*$GN53+$HM54*$GO53-$HN54*$GP53)</f>
        <v>5.4836719392685322E-4</v>
      </c>
      <c r="HP54">
        <f t="shared" ca="1" si="118"/>
        <v>5.0802004626234029E-4</v>
      </c>
      <c r="HQ54">
        <f t="shared" ca="1" si="118"/>
        <v>-1.3485662919402034E-3</v>
      </c>
      <c r="HR54">
        <f t="shared" ca="1" si="118"/>
        <v>1.965934219073841E-3</v>
      </c>
      <c r="HS54">
        <f t="shared" ca="1" si="118"/>
        <v>-4.7165695459016142E-3</v>
      </c>
      <c r="HT54">
        <f t="shared" ca="1" si="118"/>
        <v>1.3846004081923744E-2</v>
      </c>
      <c r="HU54">
        <f t="shared" ca="1" si="118"/>
        <v>8.0203324989787839E-4</v>
      </c>
      <c r="HV54">
        <f t="shared" ca="1" si="53"/>
        <v>1.0945991444205592E-5</v>
      </c>
      <c r="HW54">
        <f t="shared" ca="1" si="84"/>
        <v>1.1616168944687045E-2</v>
      </c>
      <c r="HX54" s="5">
        <f t="shared" ca="1" si="85"/>
        <v>203540.31662635921</v>
      </c>
      <c r="HY54" s="1" t="e">
        <f t="shared" ca="1" si="54"/>
        <v>#DIV/0!</v>
      </c>
      <c r="HZ54" t="e">
        <f t="shared" ca="1" si="86"/>
        <v>#DIV/0!</v>
      </c>
      <c r="IA54" s="5">
        <f t="shared" si="55"/>
        <v>265571.95140818931</v>
      </c>
      <c r="IB54">
        <f t="shared" ca="1" si="56"/>
        <v>130.47633796094664</v>
      </c>
      <c r="ID54" s="112">
        <v>119.76768750723572</v>
      </c>
      <c r="IE54" s="112">
        <v>122.35705939430591</v>
      </c>
      <c r="IF54">
        <f t="shared" si="57"/>
        <v>105.6488450461774</v>
      </c>
      <c r="IG54">
        <f t="shared" si="87"/>
        <v>-1.2959475877635598E-2</v>
      </c>
      <c r="IH54" s="112">
        <v>0.52964901160573574</v>
      </c>
      <c r="II54">
        <f t="shared" si="88"/>
        <v>3.3732929906014997E-3</v>
      </c>
      <c r="IK54">
        <f>+util!B52</f>
        <v>113.166666666667</v>
      </c>
      <c r="IL54">
        <f t="shared" si="89"/>
        <v>-2.5303080335337853E-2</v>
      </c>
      <c r="IM54">
        <f t="shared" si="90"/>
        <v>-1.5181848201202712E-2</v>
      </c>
      <c r="IO54" s="5">
        <f t="shared" si="58"/>
        <v>127281.27158510945</v>
      </c>
      <c r="IP54" s="1">
        <f t="shared" si="59"/>
        <v>2.7635327966584229</v>
      </c>
      <c r="IQ54" s="5">
        <f t="shared" ca="1" si="60"/>
        <v>97551.229268257433</v>
      </c>
      <c r="IR54" s="1" t="e">
        <f t="shared" ca="1" si="61"/>
        <v>#DIV/0!</v>
      </c>
      <c r="IS54" t="e">
        <f t="shared" ca="1" si="91"/>
        <v>#DIV/0!</v>
      </c>
    </row>
    <row r="55" spans="1:253" x14ac:dyDescent="0.15">
      <c r="A55" t="s">
        <v>294</v>
      </c>
      <c r="B55" s="7">
        <f>+'gaku-mk1131'!B58*'gaku-mk1722'!$B$8/'gaku-mk1131'!$B$64</f>
        <v>496389.8372815827</v>
      </c>
      <c r="C55" s="7">
        <f>+'kgaku-mk1131'!B59*'kgaku-mk1722'!B$9/'kgaku-mk1131'!B$65</f>
        <v>253223.86246972345</v>
      </c>
      <c r="D55" s="7">
        <f>+'kgaku-mk1131'!C59*'kgaku-mk1722'!C$9/'kgaku-mk1131'!C$65</f>
        <v>2821.7911341011127</v>
      </c>
      <c r="E55" s="7">
        <f>+'kgaku-mk1131'!D59*'kgaku-mk1722'!D$9/'kgaku-mk1131'!D$65</f>
        <v>329.88672794117645</v>
      </c>
      <c r="F55" s="7">
        <f>+'kgaku-mk1131'!F59*'kgaku-mk1722'!F$9/'kgaku-mk1131'!F$65</f>
        <v>21680.481201512677</v>
      </c>
      <c r="G55" s="7">
        <f>+'kgaku-mk1131'!G59*'kgaku-mk1722'!G$9/'kgaku-mk1131'!G$65</f>
        <v>22894.036685071882</v>
      </c>
      <c r="H55" s="7">
        <f>+'kgaku-mk1131'!H59*'kgaku-mk1722'!H$9/'kgaku-mk1131'!H$65</f>
        <v>71696.854681548968</v>
      </c>
      <c r="I55" s="7">
        <f>+'kgaku-mk1131'!I59*'kgaku-mk1722'!I$9/'kgaku-mk1131'!I$65</f>
        <v>134024.55268071193</v>
      </c>
      <c r="J55" s="7">
        <f>+'gaku-mk1131'!F58*'gaku-mk1722'!$F$8/'gaku-mk1131'!$F$64</f>
        <v>23684.395878934662</v>
      </c>
      <c r="K55" s="7">
        <f>+'gaku-mk1131'!G58*'gaku-mk1722'!$G$8/'gaku-mk1131'!$G$64</f>
        <v>90169.546472424234</v>
      </c>
      <c r="L55" s="7">
        <f>+'gaku-jk1131'!B58*'gaku-jk1722'!$B$8/'gaku-jk1131'!$B$64</f>
        <v>423801.54068814596</v>
      </c>
      <c r="M55" s="7">
        <f>+'kgaku-jk1131'!B59*'kgaku-jk1722'!$B$9/'kgaku-jk1131'!$B$65</f>
        <v>234145.22424203047</v>
      </c>
      <c r="N55" s="7">
        <f>+'kgaku-jk1131'!C59*'kgaku-jk1722'!C$9/'kgaku-jk1131'!C$65</f>
        <v>3729.8413644961693</v>
      </c>
      <c r="O55" s="7">
        <f>+'kgaku-jk1131'!D59*'kgaku-jk1722'!D$9/'kgaku-jk1131'!D$65</f>
        <v>326.22184873949578</v>
      </c>
      <c r="P55" s="7">
        <f>+'kgaku-jk1131'!F59*'kgaku-jk1722'!F$9/'kgaku-jk1131'!F$65</f>
        <v>6664.1239509856623</v>
      </c>
      <c r="Q55" s="7">
        <f>+'kgaku-jk1131'!G59*'kgaku-jk1722'!G$9/'kgaku-jk1131'!G$65</f>
        <v>19869.113609364376</v>
      </c>
      <c r="R55" s="7">
        <f>+'kgaku-jk1131'!H59*'kgaku-jk1722'!H$9/'kgaku-jk1131'!H$65</f>
        <v>74605.723563575404</v>
      </c>
      <c r="S55" s="7">
        <f>+'kgaku-jk1131'!I59*'kgaku-jk1722'!I$9/'kgaku-jk1131'!I$65</f>
        <v>140016.3583971851</v>
      </c>
      <c r="T55" s="7">
        <f>+'gaku-jk1131'!F58*'gaku-jk1722'!$F$8/'gaku-jk1131'!$F$64</f>
        <v>24098.782807144598</v>
      </c>
      <c r="U55" s="7">
        <f>+'gaku-jk1131'!G58*'gaku-jk1722'!$G$8/'gaku-jk1131'!$G$64</f>
        <v>70125.587129936306</v>
      </c>
      <c r="V55" s="8">
        <f t="shared" si="105"/>
        <v>117.12789823169869</v>
      </c>
      <c r="W55" s="8">
        <f t="shared" si="105"/>
        <v>108.14820728864059</v>
      </c>
      <c r="X55" s="8">
        <f t="shared" si="105"/>
        <v>75.654454394799259</v>
      </c>
      <c r="Y55" s="8">
        <f t="shared" si="105"/>
        <v>101.12343155918022</v>
      </c>
      <c r="Z55" s="8">
        <f t="shared" si="105"/>
        <v>325.33130177307112</v>
      </c>
      <c r="AA55" s="8">
        <f t="shared" si="104"/>
        <v>115.22424772024983</v>
      </c>
      <c r="AB55" s="8">
        <f t="shared" si="104"/>
        <v>96.101011097965369</v>
      </c>
      <c r="AC55" s="8">
        <f t="shared" si="104"/>
        <v>95.720638798877928</v>
      </c>
      <c r="AD55" s="8">
        <f t="shared" si="104"/>
        <v>98.280465318409853</v>
      </c>
      <c r="AE55" s="8">
        <f t="shared" si="104"/>
        <v>128.58294691401056</v>
      </c>
      <c r="AF55" s="11">
        <f t="shared" ca="1" si="107"/>
        <v>108.05714285714286</v>
      </c>
      <c r="AG55" s="11">
        <f t="shared" ca="1" si="107"/>
        <v>76.327194066749072</v>
      </c>
      <c r="AH55" s="11">
        <f t="shared" ca="1" si="107"/>
        <v>101.04521651560928</v>
      </c>
      <c r="AI55" s="11">
        <f t="shared" ca="1" si="106"/>
        <v>325.02780832678707</v>
      </c>
      <c r="AJ55" s="11">
        <f t="shared" ca="1" si="106"/>
        <v>114.90808179162609</v>
      </c>
      <c r="AK55" s="11">
        <f t="shared" ca="1" si="106"/>
        <v>96.138613861386133</v>
      </c>
      <c r="AL55" s="11">
        <f t="shared" ca="1" si="106"/>
        <v>95.474585062240664</v>
      </c>
      <c r="AM55" s="11">
        <f t="shared" ca="1" si="106"/>
        <v>98.525172074729582</v>
      </c>
      <c r="AN55" s="11">
        <f t="shared" ca="1" si="106"/>
        <v>128.76308664259929</v>
      </c>
      <c r="AO55" s="9">
        <f ca="1">+OFFSET('kdef-cy1131'!B$9,ROUNDDOWN((ROW(Sheet1_OLD!AO55)-ROW(Sheet1_OLD!AO$5))/4,0),0)</f>
        <v>99.2</v>
      </c>
      <c r="AP55" s="9">
        <f ca="1">+OFFSET('kdef-cy1131'!C$9,ROUNDDOWN((ROW(Sheet1_OLD!AP55)-ROW(Sheet1_OLD!AP$5))/4,0),0)</f>
        <v>92.3</v>
      </c>
      <c r="AQ55" s="9">
        <f ca="1">+OFFSET('kdef-cy1131'!D$9,ROUNDDOWN((ROW(Sheet1_OLD!AQ55)-ROW(Sheet1_OLD!AQ$5))/4,0),0)</f>
        <v>97.7</v>
      </c>
      <c r="AR55" s="9">
        <f ca="1">+OFFSET('kdef-cy1131'!F$9,ROUNDDOWN((ROW(Sheet1_OLD!AR55)-ROW(Sheet1_OLD!AR$5))/4,0),0)</f>
        <v>134.6</v>
      </c>
      <c r="AS55" s="9">
        <f ca="1">+OFFSET('kdef-cy1131'!G$9,ROUNDDOWN((ROW(Sheet1_OLD!AS55)-ROW(Sheet1_OLD!AS$5))/4,0),0)</f>
        <v>103.7</v>
      </c>
      <c r="AT55" s="9">
        <f ca="1">+OFFSET('kdef-cy1131'!H$9,ROUNDDOWN((ROW(Sheet1_OLD!AT55)-ROW(Sheet1_OLD!AT$5))/4,0),0)</f>
        <v>100</v>
      </c>
      <c r="AU55" s="9">
        <f ca="1">+OFFSET('kdef-cy1131'!I$9,ROUNDDOWN((ROW(Sheet1_OLD!AU55)-ROW(Sheet1_OLD!AU$5))/4,0),0)</f>
        <v>92.5</v>
      </c>
      <c r="AV55" s="9">
        <f ca="1">+OFFSET('def-cy1131'!$F$8,ROUNDDOWN((ROW(Sheet1_OLD!AV55)-ROW(Sheet1_OLD!AV$5))/4,0),0)</f>
        <v>100.1</v>
      </c>
      <c r="AW55" s="9">
        <f ca="1">+OFFSET('def-cy1131'!$G$8,ROUNDDOWN((ROW(Sheet1_OLD!AW55)-ROW(Sheet1_OLD!AW$5))/4,0),0)</f>
        <v>113.5</v>
      </c>
      <c r="AX55" s="9">
        <f t="shared" ca="1" si="115"/>
        <v>106.20535714285714</v>
      </c>
      <c r="AY55" s="9">
        <f t="shared" ca="1" si="115"/>
        <v>77.484919653893698</v>
      </c>
      <c r="AZ55" s="9">
        <f t="shared" ca="1" si="115"/>
        <v>99.390433031218521</v>
      </c>
      <c r="BA55" s="9">
        <f t="shared" ca="1" si="115"/>
        <v>327.44257659073054</v>
      </c>
      <c r="BB55" s="9">
        <f t="shared" ca="1" si="115"/>
        <v>112.24868549172345</v>
      </c>
      <c r="BC55" s="9">
        <f t="shared" ca="1" si="115"/>
        <v>95.657920792079196</v>
      </c>
      <c r="BD55" s="9">
        <f t="shared" ca="1" si="114"/>
        <v>92.790975103734439</v>
      </c>
      <c r="BE55" s="9">
        <f t="shared" ca="1" si="114"/>
        <v>97.344051130776791</v>
      </c>
      <c r="BF55" s="9">
        <f t="shared" ca="1" si="114"/>
        <v>128.08240072202167</v>
      </c>
      <c r="BG55">
        <f t="shared" ca="1" si="62"/>
        <v>-2.7859274063094826E-4</v>
      </c>
      <c r="BH55">
        <f t="shared" ca="1" si="63"/>
        <v>6.1186217612039072E-5</v>
      </c>
      <c r="BI55">
        <f t="shared" ref="BI55:BK70" ca="1" si="119">+BB55*(Q55-Q54)/($AY55*$N54-$AZ55*$O54+$BB55*$Q54+$BC55*$R54+$BD55*$S54)</f>
        <v>1.3941896702249736E-4</v>
      </c>
      <c r="BJ55">
        <f t="shared" ca="1" si="119"/>
        <v>3.4382587457051747E-3</v>
      </c>
      <c r="BK55">
        <f t="shared" ca="1" si="119"/>
        <v>-1.4508004236048401E-3</v>
      </c>
      <c r="BL55" s="13">
        <f t="shared" ca="1" si="65"/>
        <v>1.9094707661039226E-3</v>
      </c>
      <c r="BM55">
        <f t="shared" ca="1" si="66"/>
        <v>-9.8396783560247766E-3</v>
      </c>
      <c r="BN55">
        <f t="shared" ca="1" si="22"/>
        <v>-3.9652912114988307E-3</v>
      </c>
      <c r="BO55" s="13">
        <f t="shared" ca="1" si="23"/>
        <v>-1.3804969567523608E-2</v>
      </c>
      <c r="BP55">
        <f t="shared" ca="1" si="67"/>
        <v>-1.3378724096643629E-2</v>
      </c>
      <c r="BQ55">
        <f t="shared" ca="1" si="68"/>
        <v>-3.2839079325205876E-3</v>
      </c>
      <c r="BR55">
        <f t="shared" ca="1" si="69"/>
        <v>-1.323381801014065E-3</v>
      </c>
      <c r="BS55" s="13">
        <f t="shared" ca="1" si="70"/>
        <v>-1.7986013830178282E-2</v>
      </c>
      <c r="BT55" s="5">
        <f t="shared" si="24"/>
        <v>70125.587129936306</v>
      </c>
      <c r="BU55" s="5">
        <f t="shared" ca="1" si="25"/>
        <v>239633.47501569314</v>
      </c>
      <c r="BV55" s="5">
        <f t="shared" ca="1" si="26"/>
        <v>31091.84344107586</v>
      </c>
      <c r="BW55" s="5">
        <f t="shared" ca="1" si="71"/>
        <v>98657.072005576352</v>
      </c>
      <c r="BX55" s="5">
        <f t="shared" si="27"/>
        <v>90169.546472424234</v>
      </c>
      <c r="BY55" s="5">
        <f t="shared" si="28"/>
        <v>231107.34845349274</v>
      </c>
      <c r="BZ55" s="5">
        <f t="shared" si="29"/>
        <v>45364.877080447339</v>
      </c>
      <c r="CA55" s="5">
        <f t="shared" si="30"/>
        <v>135534.42355287157</v>
      </c>
      <c r="CB55" s="9">
        <f t="shared" si="97"/>
        <v>128.58294691401056</v>
      </c>
      <c r="CC55" s="9">
        <f t="shared" ca="1" si="97"/>
        <v>96.442013553556308</v>
      </c>
      <c r="CD55" s="9">
        <f t="shared" ca="1" si="97"/>
        <v>145.90603856095319</v>
      </c>
      <c r="CE55" s="9">
        <f t="shared" ca="1" si="97"/>
        <v>137.37932902084384</v>
      </c>
      <c r="CF55" s="5"/>
      <c r="CG55" s="5">
        <f t="shared" si="111"/>
        <v>97.157738509104846</v>
      </c>
      <c r="CH55" s="5">
        <f t="shared" ca="1" si="72"/>
        <v>96.442013553556308</v>
      </c>
      <c r="CI55" s="5">
        <f t="shared" si="32"/>
        <v>147.46615928437242</v>
      </c>
      <c r="CJ55" s="5">
        <f t="shared" ca="1" si="73"/>
        <v>145.90603856095319</v>
      </c>
      <c r="CK55" s="5">
        <f t="shared" si="74"/>
        <v>134.34081363454968</v>
      </c>
      <c r="CL55" s="5">
        <f t="shared" ca="1" si="75"/>
        <v>137.37932902084384</v>
      </c>
      <c r="CM55" s="5"/>
      <c r="CN55" s="1" t="e">
        <f t="shared" si="4"/>
        <v>#DIV/0!</v>
      </c>
      <c r="CO55" s="1" t="e">
        <f t="shared" si="116"/>
        <v>#DIV/0!</v>
      </c>
      <c r="CP55" s="1" t="e">
        <f t="shared" ca="1" si="116"/>
        <v>#DIV/0!</v>
      </c>
      <c r="CQ55" s="1" t="e">
        <f t="shared" ca="1" si="116"/>
        <v>#DIV/0!</v>
      </c>
      <c r="CR55" s="1" t="e">
        <f t="shared" ca="1" si="116"/>
        <v>#DIV/0!</v>
      </c>
      <c r="CS55" s="83" t="e">
        <f t="shared" si="76"/>
        <v>#DIV/0!</v>
      </c>
      <c r="CT55" s="83" t="e">
        <f t="shared" si="76"/>
        <v>#DIV/0!</v>
      </c>
      <c r="CU55" s="83" t="e">
        <f t="shared" ca="1" si="33"/>
        <v>#DIV/0!</v>
      </c>
      <c r="CV55" s="83" t="e">
        <f t="shared" ca="1" si="33"/>
        <v>#DIV/0!</v>
      </c>
      <c r="CW55" s="83" t="e">
        <f t="shared" ca="1" si="33"/>
        <v>#DIV/0!</v>
      </c>
      <c r="CX55" s="83">
        <f t="shared" si="77"/>
        <v>-1.1291410204950735E-3</v>
      </c>
      <c r="CY55" s="83">
        <f t="shared" si="100"/>
        <v>-2.3440079068870524E-3</v>
      </c>
      <c r="CZ55" s="83">
        <f t="shared" ca="1" si="100"/>
        <v>2.2297158205045425E-3</v>
      </c>
      <c r="DA55" s="83">
        <f t="shared" ca="1" si="100"/>
        <v>-1.2501970544092954E-3</v>
      </c>
      <c r="DB55" s="83">
        <f t="shared" ca="1" si="100"/>
        <v>-1.9824607788757145E-3</v>
      </c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t="s">
        <v>808</v>
      </c>
      <c r="DY55" s="5"/>
      <c r="EF55" s="90">
        <f t="shared" si="8"/>
        <v>90169.546472424234</v>
      </c>
      <c r="EG55" s="1">
        <f>+'gaku-mk1131'!G58</f>
        <v>88038</v>
      </c>
      <c r="EH55" s="5">
        <f t="shared" ca="1" si="38"/>
        <v>16408.863530470309</v>
      </c>
      <c r="EI55" s="7">
        <f ca="1">+EI54+$EH54</f>
        <v>560842.69073453092</v>
      </c>
      <c r="EJ55" s="7">
        <f ca="1">+EJ54+$EH54</f>
        <v>560842.69073453092</v>
      </c>
      <c r="EK55" s="7">
        <f ca="1">+EK54+EH54-(EJ57-EI57)/4</f>
        <v>539247.78139215568</v>
      </c>
      <c r="EL55" s="5">
        <f t="shared" ca="1" si="39"/>
        <v>6428</v>
      </c>
      <c r="EM55" s="92">
        <f t="shared" ca="1" si="40"/>
        <v>112.56666666666666</v>
      </c>
      <c r="EN55">
        <f t="shared" ca="1" si="9"/>
        <v>0.65110028843226142</v>
      </c>
      <c r="EO55">
        <f t="shared" ca="1" si="41"/>
        <v>5.0951306203652477E-3</v>
      </c>
      <c r="EQ55" s="6">
        <f>+call!C93</f>
        <v>4.2922866666666701</v>
      </c>
      <c r="ES55" s="7" t="e">
        <f>+fof!#REF!*fof!$B$138/fof!#REF!/10</f>
        <v>#REF!</v>
      </c>
      <c r="ET55" s="7" t="e">
        <f>+fof!#REF!*fof!$C$138/fof!#REF!/10</f>
        <v>#REF!</v>
      </c>
      <c r="EU55" s="7">
        <f ca="1">+AVERAGE(OFFSET(jikasougaku!$BF$287,(ROW(Sheet1_OLD!EU55)-ROW(Sheet1_OLD!$EU$5))*3,0):OFFSET(jikasougaku!$BF$287,(ROW(Sheet1_OLD!EU55)-ROW(Sheet1_OLD!$EU$5))*3+2,0))/1000</f>
        <v>80145.285000000003</v>
      </c>
      <c r="EV55" s="7">
        <f ca="1">+AVERAGE(OFFSET(jikasougaku!$BR$287,(ROW(Sheet1_OLD!EV55)-ROW(Sheet1_OLD!$EV$5))*3,0):OFFSET(jikasougaku!$BR$287,(ROW(Sheet1_OLD!EV55)-ROW(Sheet1_OLD!$EV$5))*3+2,0))/1000</f>
        <v>279801.92499999999</v>
      </c>
      <c r="EW55" s="7" t="e">
        <f ca="1">+AVERAGE(OFFSET(jikasougaku!$BH$287,(ROW(Sheet1_OLD!EW55)-ROW(Sheet1_OLD!EW$5))*3,0):OFFSET(jikasougaku!$BH$287,(ROW(Sheet1_OLD!EW55)-ROW(Sheet1_OLD!EW$5))*3+2,0))/1000</f>
        <v>#DIV/0!</v>
      </c>
      <c r="EX55" s="7" t="e">
        <f ca="1">+AVERAGE(OFFSET(jikasougaku!$BJ$287,(ROW(Sheet1_OLD!EX55)-ROW(Sheet1_OLD!EX$5))*3,0):OFFSET(jikasougaku!$BJ$287,(ROW(Sheet1_OLD!EX55)-ROW(Sheet1_OLD!EX$5))*3+2,0))/1000</f>
        <v>#DIV/0!</v>
      </c>
      <c r="EY55" s="7" t="e">
        <f ca="1">+AVERAGE(OFFSET(jikasougaku!$BL$287,(ROW(Sheet1_OLD!EY55)-ROW(Sheet1_OLD!EY$5))*3,0):OFFSET(jikasougaku!$BL$287,(ROW(Sheet1_OLD!EY55)-ROW(Sheet1_OLD!EY$5))*3+2,0))/1000</f>
        <v>#DIV/0!</v>
      </c>
      <c r="EZ55" s="4">
        <f t="shared" ca="1" si="10"/>
        <v>66030.930782586831</v>
      </c>
      <c r="FA55" s="64">
        <f t="shared" ca="1" si="42"/>
        <v>199656.63999999998</v>
      </c>
      <c r="FB55" s="7" t="e">
        <f t="shared" ca="1" si="11"/>
        <v>#REF!</v>
      </c>
      <c r="FC55" s="7" t="e">
        <f t="shared" ca="1" si="12"/>
        <v>#REF!</v>
      </c>
      <c r="FD55" s="1" t="e">
        <f t="shared" ca="1" si="117"/>
        <v>#REF!</v>
      </c>
      <c r="FE55" s="1" t="e">
        <f t="shared" ca="1" si="117"/>
        <v>#REF!</v>
      </c>
      <c r="FF55" t="e">
        <f t="shared" ca="1" si="43"/>
        <v>#REF!</v>
      </c>
      <c r="FG55" t="e">
        <f t="shared" ca="1" si="43"/>
        <v>#REF!</v>
      </c>
      <c r="FH55" s="83" t="e">
        <f t="shared" ca="1" si="80"/>
        <v>#REF!</v>
      </c>
      <c r="FI55" s="83" t="e">
        <f t="shared" ca="1" si="80"/>
        <v>#REF!</v>
      </c>
      <c r="FK55" s="7">
        <f>+kshotoku1631!$E59*kshotoku1722!$E$9/kshotoku1631!$E$65</f>
        <v>248723.69621196113</v>
      </c>
      <c r="FL55" s="72">
        <f t="shared" ca="1" si="44"/>
        <v>0.34374112104481236</v>
      </c>
      <c r="FM55">
        <f t="shared" ca="1" si="81"/>
        <v>2.1396591754731895E-2</v>
      </c>
      <c r="FO55" s="72">
        <f ca="1">+AVERAGE(OFFSET(Maikin05!$F$10,ROUNDDOWN((ROW(FO55)-ROW(FO$45))/4,0),MOD(ROW(FO55)-ROW(FO$45),4)*3):OFFSET(Maikin05!$F$10,ROUNDDOWN((ROW(FO55)-ROW(FO$45))/4,0),MOD(ROW(FO55)-ROW(FO$45),4)*3+2))</f>
        <v>112.56666666666666</v>
      </c>
      <c r="FP55" s="72">
        <f ca="1">+AVERAGE(OFFSET(Maikin30!$F$20,ROUNDDOWN((ROW(FP55)-ROW(FP$5))/4,0),MOD(ROW(FP55)-ROW(FP$5),4)*3):OFFSET(Maikin30!$F$20,ROUNDDOWN((ROW(FP55)-ROW(FP$5))/4,0),MOD(ROW(FP55)-ROW(FP$5),4)*3+2))</f>
        <v>107.90000000000002</v>
      </c>
      <c r="FQ55" s="5">
        <f ca="1">+AVERAGE(OFFSET(Rocho!$J$66,(ROW(FQ55)-ROW($FQ$5))*3,0):OFFSET(Rocho!$J$66,(ROW(FQ55)-ROW($FQ$5))*3+2,0))</f>
        <v>6428</v>
      </c>
      <c r="FR55" s="72" t="e">
        <f t="shared" ca="1" si="45"/>
        <v>#DIV/0!</v>
      </c>
      <c r="FS55" t="e">
        <f t="shared" ca="1" si="82"/>
        <v>#DIV/0!</v>
      </c>
      <c r="FT55" s="72"/>
      <c r="FU55" s="87" t="s">
        <v>274</v>
      </c>
      <c r="FV55" s="78">
        <f ca="1">+AVERAGE(OFFSET(Rocho!$E$6,(ROW(FV55)-ROW($FV$5))*3,0):OFFSET(Rocho!$E$6,(ROW(FV55)-ROW($FV$5))*3+2,0))/10000</f>
        <v>9735.6666666666679</v>
      </c>
      <c r="FW55" s="82">
        <f>+Rocho!AA56</f>
        <v>0</v>
      </c>
      <c r="FX55" t="e">
        <f t="shared" si="83"/>
        <v>#DIV/0!</v>
      </c>
      <c r="FZ55" s="94">
        <f t="shared" si="15"/>
        <v>264645.87619097065</v>
      </c>
      <c r="GA55" s="5">
        <f t="shared" si="46"/>
        <v>90169.546472424234</v>
      </c>
      <c r="GB55" s="7">
        <f>+('gaku-mk1131'!C58-'gaku-mk1131'!D58)*('gaku-mk1722'!$C$8-'gaku-mk1722'!$D$8)/('gaku-mk1131'!$C$64-'gaku-mk1131'!$D$64)</f>
        <v>4333.5777829431108</v>
      </c>
      <c r="GC55" s="5">
        <f t="shared" si="47"/>
        <v>21680.481201512677</v>
      </c>
      <c r="GD55" s="5">
        <f t="shared" si="48"/>
        <v>23684.395878934662</v>
      </c>
      <c r="GE55" s="90">
        <f>+'gaku-mk1131'!H58+('gaku-mk1722'!$H$8-'gaku-mk1131'!$H$64)</f>
        <v>3721.7000000000003</v>
      </c>
      <c r="GF55" s="7">
        <f>+'gaku-mk1131'!W58*'gaku-mk1722'!$W$8/'gaku-mk1131'!$W$64</f>
        <v>110633.57309146125</v>
      </c>
      <c r="GG55" s="7">
        <f>+'gaku-mk1131'!M58*'gaku-mk1722'!$M$8/'gaku-mk1131'!$M$64</f>
        <v>48467.822111402551</v>
      </c>
      <c r="GH55" s="7">
        <f>+'gaku-mk1131'!N58*'gaku-mk1722'!$N$8/'gaku-mk1131'!$N$64</f>
        <v>38045.22034770788</v>
      </c>
      <c r="GI55" s="5">
        <f t="shared" si="49"/>
        <v>70125.587129936306</v>
      </c>
      <c r="GJ55" s="7">
        <f>+('gaku-jk1131'!C58-'gaku-jk1131'!D58)*('gaku-jk1722'!$C$8-'gaku-jk1722'!$D$8)/('gaku-jk1131'!$C$64-'gaku-jk1131'!$D$64)</f>
        <v>3943.7086911482188</v>
      </c>
      <c r="GK55" s="5">
        <f t="shared" si="50"/>
        <v>6664.1239509856623</v>
      </c>
      <c r="GL55" s="5">
        <f t="shared" si="51"/>
        <v>24098.782807144598</v>
      </c>
      <c r="GM55" s="90">
        <f>+'gaku-jk1131'!H58+('gaku-jk1722'!$H$8-'gaku-jk1131'!$H$64)</f>
        <v>3086.1000000000004</v>
      </c>
      <c r="GN55" s="7">
        <f>+'gaku-jk1131'!Z58*'gaku-jk1722'!$Z$8/'gaku-jk1131'!$Z$64</f>
        <v>105531.94724084067</v>
      </c>
      <c r="GO55" s="7">
        <f>+'gaku-jk1131'!M58*'gaku-jk1722'!$M$8/'gaku-jk1131'!$M$64</f>
        <v>33205.145269813969</v>
      </c>
      <c r="GP55" s="7">
        <f>+'gaku-jk1131'!N58*'gaku-jk1722'!$N$8/'gaku-jk1131'!$N$64</f>
        <v>41525.860426278894</v>
      </c>
      <c r="GQ55" s="9">
        <f t="shared" ca="1" si="16"/>
        <v>128.76308664259929</v>
      </c>
      <c r="GR55" s="7">
        <f t="shared" ca="1" si="17"/>
        <v>108.05714285714286</v>
      </c>
      <c r="GS55" s="9">
        <f t="shared" ca="1" si="18"/>
        <v>325.02780832678707</v>
      </c>
      <c r="GT55" s="9">
        <f t="shared" ca="1" si="19"/>
        <v>98.525172074729582</v>
      </c>
      <c r="GU55" s="7">
        <f t="shared" ca="1" si="20"/>
        <v>119.8247667514843</v>
      </c>
      <c r="GV55" s="7">
        <f t="shared" ca="1" si="20"/>
        <v>105.48943248532289</v>
      </c>
      <c r="GW55" s="7">
        <f t="shared" ca="1" si="20"/>
        <v>146.14986326344575</v>
      </c>
      <c r="GX55" s="7">
        <f t="shared" ca="1" si="20"/>
        <v>91.969613821138196</v>
      </c>
      <c r="GZ55">
        <f ca="1">+OFFSET('def-cy1131'!$C$8,ROUNDDOWN((ROW(Sheet1_OLD!HC55)-ROW(Sheet1_OLD!HC$5))/4,0),0)</f>
        <v>99.2</v>
      </c>
      <c r="HC55">
        <f ca="1">+OFFSET('def-cy1131'!$H$8,ROUNDDOWN((ROW(Sheet1_OLD!HC55)-ROW(Sheet1_OLD!HC$5))/4,0),0)</f>
        <v>125.8</v>
      </c>
      <c r="HD55">
        <f ca="1">+OFFSET('def-cy1131'!$W$8,ROUNDDOWN((ROW(Sheet1_OLD!HC55)-ROW(Sheet1_OLD!HC$5))/4,0),0)</f>
        <v>101.9</v>
      </c>
      <c r="HE55">
        <f ca="1">+OFFSET('def-cy1131'!$M$8,ROUNDDOWN((ROW(Sheet1_OLD!HC55)-ROW(Sheet1_OLD!HC$5))/4,0),0)</f>
        <v>122.2</v>
      </c>
      <c r="HF55">
        <f ca="1">+OFFSET('def-cy1131'!$N$8,ROUNDDOWN((ROW(Sheet1_OLD!HC55)-ROW(Sheet1_OLD!HC$5))/4,0),0)</f>
        <v>112.7</v>
      </c>
      <c r="HG55" s="9">
        <f t="shared" ref="HG55:HN86" ca="1" si="120">+GQ51</f>
        <v>128.08240072202167</v>
      </c>
      <c r="HH55" s="9">
        <f t="shared" ca="1" si="120"/>
        <v>106.20535714285714</v>
      </c>
      <c r="HI55" s="9">
        <f t="shared" ca="1" si="120"/>
        <v>327.44257659073054</v>
      </c>
      <c r="HJ55" s="9">
        <f t="shared" ca="1" si="120"/>
        <v>97.344051130776791</v>
      </c>
      <c r="HK55" s="9">
        <f t="shared" ca="1" si="120"/>
        <v>122.58702290076334</v>
      </c>
      <c r="HL55" s="9">
        <f t="shared" ca="1" si="120"/>
        <v>103.31545988258317</v>
      </c>
      <c r="HM55" s="9">
        <f t="shared" ca="1" si="120"/>
        <v>150.57502278942567</v>
      </c>
      <c r="HN55" s="9">
        <f t="shared" ca="1" si="120"/>
        <v>96.457926829268274</v>
      </c>
      <c r="HO55">
        <f t="shared" ca="1" si="118"/>
        <v>-7.0283603842259575E-3</v>
      </c>
      <c r="HP55">
        <f t="shared" ca="1" si="118"/>
        <v>4.6019186720657119E-4</v>
      </c>
      <c r="HQ55">
        <f t="shared" ca="1" si="118"/>
        <v>-1.7251636442793042E-3</v>
      </c>
      <c r="HR55">
        <f t="shared" ca="1" si="118"/>
        <v>-6.952235621471767E-4</v>
      </c>
      <c r="HS55">
        <f t="shared" ca="1" si="118"/>
        <v>2.7637419506582562E-3</v>
      </c>
      <c r="HT55">
        <f t="shared" ca="1" si="118"/>
        <v>3.2411653671766882E-3</v>
      </c>
      <c r="HU55">
        <f t="shared" ca="1" si="118"/>
        <v>7.7506284704680376E-4</v>
      </c>
      <c r="HV55">
        <f t="shared" ca="1" si="53"/>
        <v>2.8575003596785289E-3</v>
      </c>
      <c r="HW55">
        <f t="shared" ca="1" si="84"/>
        <v>6.4891480111441092E-4</v>
      </c>
      <c r="HX55" s="5">
        <f t="shared" ca="1" si="85"/>
        <v>203672.39695044156</v>
      </c>
      <c r="HY55" s="1" t="e">
        <f t="shared" ca="1" si="54"/>
        <v>#DIV/0!</v>
      </c>
      <c r="HZ55" t="e">
        <f t="shared" ca="1" si="86"/>
        <v>#DIV/0!</v>
      </c>
      <c r="IA55" s="5">
        <f t="shared" si="55"/>
        <v>264645.87619097065</v>
      </c>
      <c r="IB55">
        <f t="shared" ca="1" si="56"/>
        <v>129.93703621770868</v>
      </c>
      <c r="ID55" s="112">
        <v>120.41984576729989</v>
      </c>
      <c r="IE55" s="112">
        <v>122.34224234602695</v>
      </c>
      <c r="IF55">
        <f t="shared" si="57"/>
        <v>104.15276540872054</v>
      </c>
      <c r="IG55">
        <f t="shared" si="87"/>
        <v>-1.4262092589137784E-2</v>
      </c>
      <c r="IH55" s="112">
        <v>0.52958487280561495</v>
      </c>
      <c r="II55">
        <f t="shared" si="88"/>
        <v>-1.2110413222825887E-4</v>
      </c>
      <c r="IK55">
        <f>+util!B53</f>
        <v>111</v>
      </c>
      <c r="IL55">
        <f t="shared" si="89"/>
        <v>-1.9331457018309864E-2</v>
      </c>
      <c r="IM55">
        <f t="shared" si="90"/>
        <v>-1.1598874210985918E-2</v>
      </c>
      <c r="IO55" s="5">
        <f t="shared" si="58"/>
        <v>129111.45263809903</v>
      </c>
      <c r="IP55" s="1">
        <f t="shared" si="59"/>
        <v>2.846066405275177</v>
      </c>
      <c r="IQ55" s="5">
        <f t="shared" ca="1" si="60"/>
        <v>99364.627973947019</v>
      </c>
      <c r="IR55" s="1" t="e">
        <f t="shared" ca="1" si="61"/>
        <v>#DIV/0!</v>
      </c>
      <c r="IS55" t="e">
        <f t="shared" ca="1" si="91"/>
        <v>#DIV/0!</v>
      </c>
    </row>
    <row r="56" spans="1:253" x14ac:dyDescent="0.15">
      <c r="A56" t="s">
        <v>295</v>
      </c>
      <c r="B56" s="7">
        <f>+'gaku-mk1131'!B59*'gaku-mk1722'!$B$8/'gaku-mk1131'!$B$64</f>
        <v>494022.87335003528</v>
      </c>
      <c r="C56" s="7">
        <f>+'kgaku-mk1131'!B60*'kgaku-mk1722'!B$9/'kgaku-mk1131'!B$65</f>
        <v>252774.49594910082</v>
      </c>
      <c r="D56" s="7">
        <f>+'kgaku-mk1131'!C60*'kgaku-mk1722'!C$9/'kgaku-mk1131'!C$65</f>
        <v>2642.3268826859262</v>
      </c>
      <c r="E56" s="7">
        <f>+'kgaku-mk1131'!D60*'kgaku-mk1722'!D$9/'kgaku-mk1131'!D$65</f>
        <v>323.14422794117644</v>
      </c>
      <c r="F56" s="7">
        <f>+'kgaku-mk1131'!F60*'kgaku-mk1722'!F$9/'kgaku-mk1131'!F$65</f>
        <v>21601.745437855854</v>
      </c>
      <c r="G56" s="7">
        <f>+'kgaku-mk1131'!G60*'kgaku-mk1722'!G$9/'kgaku-mk1131'!G$65</f>
        <v>22860.511657961499</v>
      </c>
      <c r="H56" s="7">
        <f>+'kgaku-mk1131'!H60*'kgaku-mk1722'!H$9/'kgaku-mk1131'!H$65</f>
        <v>72086.656080646659</v>
      </c>
      <c r="I56" s="7">
        <f>+'kgaku-mk1131'!I60*'kgaku-mk1722'!I$9/'kgaku-mk1131'!I$65</f>
        <v>133455.55546213419</v>
      </c>
      <c r="J56" s="7">
        <f>+'gaku-mk1131'!F59*'gaku-mk1722'!$F$8/'gaku-mk1131'!$F$64</f>
        <v>23445.0463583686</v>
      </c>
      <c r="K56" s="7">
        <f>+'gaku-mk1131'!G59*'gaku-mk1722'!$G$8/'gaku-mk1131'!$G$64</f>
        <v>86373.101097593652</v>
      </c>
      <c r="L56" s="7">
        <f>+'gaku-jk1131'!B59*'gaku-jk1722'!$B$8/'gaku-jk1131'!$B$64</f>
        <v>421099.79955314536</v>
      </c>
      <c r="M56" s="7">
        <f>+'kgaku-jk1131'!B60*'kgaku-jk1722'!$B$9/'kgaku-jk1131'!$B$65</f>
        <v>233122.88682128786</v>
      </c>
      <c r="N56" s="7">
        <f>+'kgaku-jk1131'!C60*'kgaku-jk1722'!C$9/'kgaku-jk1131'!C$65</f>
        <v>3484.8829149434127</v>
      </c>
      <c r="O56" s="7">
        <f>+'kgaku-jk1131'!D60*'kgaku-jk1722'!D$9/'kgaku-jk1131'!D$65</f>
        <v>318.7467299963464</v>
      </c>
      <c r="P56" s="7">
        <f>+'kgaku-jk1131'!F60*'kgaku-jk1722'!F$9/'kgaku-jk1131'!F$65</f>
        <v>6639.6084036332923</v>
      </c>
      <c r="Q56" s="7">
        <f>+'kgaku-jk1131'!G60*'kgaku-jk1722'!G$9/'kgaku-jk1131'!G$65</f>
        <v>19791.075404499792</v>
      </c>
      <c r="R56" s="7">
        <f>+'kgaku-jk1131'!H60*'kgaku-jk1722'!H$9/'kgaku-jk1131'!H$65</f>
        <v>75067.321397887994</v>
      </c>
      <c r="S56" s="7">
        <f>+'kgaku-jk1131'!I60*'kgaku-jk1722'!I$9/'kgaku-jk1131'!I$65</f>
        <v>138712.31743121269</v>
      </c>
      <c r="T56" s="7">
        <f>+'gaku-jk1131'!F59*'gaku-jk1722'!$F$8/'gaku-jk1131'!$F$64</f>
        <v>23788.74182253025</v>
      </c>
      <c r="U56" s="7">
        <f>+'gaku-jk1131'!G59*'gaku-jk1722'!$G$8/'gaku-jk1131'!$G$64</f>
        <v>67266.031748379217</v>
      </c>
      <c r="V56" s="8">
        <f t="shared" si="105"/>
        <v>117.31729007571911</v>
      </c>
      <c r="W56" s="8">
        <f t="shared" si="105"/>
        <v>108.42972107791282</v>
      </c>
      <c r="X56" s="8">
        <f t="shared" si="105"/>
        <v>75.822544033128068</v>
      </c>
      <c r="Y56" s="8">
        <f t="shared" si="105"/>
        <v>101.37962135168586</v>
      </c>
      <c r="Z56" s="8">
        <f t="shared" si="105"/>
        <v>325.34667897032989</v>
      </c>
      <c r="AA56" s="8">
        <f t="shared" si="104"/>
        <v>115.50919387010079</v>
      </c>
      <c r="AB56" s="8">
        <f t="shared" si="104"/>
        <v>96.029343712102673</v>
      </c>
      <c r="AC56" s="8">
        <f t="shared" si="104"/>
        <v>96.210313498882087</v>
      </c>
      <c r="AD56" s="8">
        <f t="shared" si="104"/>
        <v>98.555217981994588</v>
      </c>
      <c r="AE56" s="8">
        <f t="shared" si="104"/>
        <v>128.40522750128608</v>
      </c>
      <c r="AF56" s="11">
        <f t="shared" ca="1" si="107"/>
        <v>108.05714285714286</v>
      </c>
      <c r="AG56" s="11">
        <f t="shared" ca="1" si="107"/>
        <v>76.327194066749072</v>
      </c>
      <c r="AH56" s="11">
        <f t="shared" ca="1" si="107"/>
        <v>101.04521651560928</v>
      </c>
      <c r="AI56" s="11">
        <f t="shared" ca="1" si="106"/>
        <v>325.02780832678707</v>
      </c>
      <c r="AJ56" s="11">
        <f t="shared" ca="1" si="106"/>
        <v>114.90808179162609</v>
      </c>
      <c r="AK56" s="11">
        <f t="shared" ca="1" si="106"/>
        <v>96.138613861386133</v>
      </c>
      <c r="AL56" s="11">
        <f t="shared" ca="1" si="106"/>
        <v>95.474585062240664</v>
      </c>
      <c r="AM56" s="11">
        <f t="shared" ca="1" si="106"/>
        <v>98.525172074729582</v>
      </c>
      <c r="AN56" s="11">
        <f t="shared" ca="1" si="106"/>
        <v>128.76308664259929</v>
      </c>
      <c r="AO56" s="9">
        <f ca="1">+OFFSET('kdef-cy1131'!B$9,ROUNDDOWN((ROW(Sheet1_OLD!AO56)-ROW(Sheet1_OLD!AO$5))/4,0),0)</f>
        <v>99.2</v>
      </c>
      <c r="AP56" s="9">
        <f ca="1">+OFFSET('kdef-cy1131'!C$9,ROUNDDOWN((ROW(Sheet1_OLD!AP56)-ROW(Sheet1_OLD!AP$5))/4,0),0)</f>
        <v>92.3</v>
      </c>
      <c r="AQ56" s="9">
        <f ca="1">+OFFSET('kdef-cy1131'!D$9,ROUNDDOWN((ROW(Sheet1_OLD!AQ56)-ROW(Sheet1_OLD!AQ$5))/4,0),0)</f>
        <v>97.7</v>
      </c>
      <c r="AR56" s="9">
        <f ca="1">+OFFSET('kdef-cy1131'!F$9,ROUNDDOWN((ROW(Sheet1_OLD!AR56)-ROW(Sheet1_OLD!AR$5))/4,0),0)</f>
        <v>134.6</v>
      </c>
      <c r="AS56" s="9">
        <f ca="1">+OFFSET('kdef-cy1131'!G$9,ROUNDDOWN((ROW(Sheet1_OLD!AS56)-ROW(Sheet1_OLD!AS$5))/4,0),0)</f>
        <v>103.7</v>
      </c>
      <c r="AT56" s="9">
        <f ca="1">+OFFSET('kdef-cy1131'!H$9,ROUNDDOWN((ROW(Sheet1_OLD!AT56)-ROW(Sheet1_OLD!AT$5))/4,0),0)</f>
        <v>100</v>
      </c>
      <c r="AU56" s="9">
        <f ca="1">+OFFSET('kdef-cy1131'!I$9,ROUNDDOWN((ROW(Sheet1_OLD!AU56)-ROW(Sheet1_OLD!AU$5))/4,0),0)</f>
        <v>92.5</v>
      </c>
      <c r="AV56" s="9">
        <f ca="1">+OFFSET('def-cy1131'!$F$8,ROUNDDOWN((ROW(Sheet1_OLD!AV56)-ROW(Sheet1_OLD!AV$5))/4,0),0)</f>
        <v>100.1</v>
      </c>
      <c r="AW56" s="9">
        <f ca="1">+OFFSET('def-cy1131'!$G$8,ROUNDDOWN((ROW(Sheet1_OLD!AW56)-ROW(Sheet1_OLD!AW$5))/4,0),0)</f>
        <v>113.5</v>
      </c>
      <c r="AX56" s="9">
        <f t="shared" ca="1" si="115"/>
        <v>106.20535714285714</v>
      </c>
      <c r="AY56" s="9">
        <f t="shared" ca="1" si="115"/>
        <v>77.484919653893698</v>
      </c>
      <c r="AZ56" s="9">
        <f t="shared" ca="1" si="115"/>
        <v>99.390433031218521</v>
      </c>
      <c r="BA56" s="9">
        <f t="shared" ca="1" si="115"/>
        <v>327.44257659073054</v>
      </c>
      <c r="BB56" s="9">
        <f t="shared" ca="1" si="115"/>
        <v>112.24868549172345</v>
      </c>
      <c r="BC56" s="9">
        <f t="shared" ca="1" si="115"/>
        <v>95.657920792079196</v>
      </c>
      <c r="BD56" s="9">
        <f t="shared" ca="1" si="114"/>
        <v>92.790975103734439</v>
      </c>
      <c r="BE56" s="9">
        <f t="shared" ca="1" si="114"/>
        <v>97.344051130776791</v>
      </c>
      <c r="BF56" s="9">
        <f t="shared" ca="1" si="114"/>
        <v>128.08240072202167</v>
      </c>
      <c r="BG56">
        <f t="shared" ca="1" si="62"/>
        <v>-8.3926412346772351E-4</v>
      </c>
      <c r="BH56">
        <f t="shared" ca="1" si="63"/>
        <v>3.2851236859716988E-5</v>
      </c>
      <c r="BI56">
        <f t="shared" ca="1" si="119"/>
        <v>-3.8732682989890861E-4</v>
      </c>
      <c r="BJ56">
        <f t="shared" ca="1" si="119"/>
        <v>1.9524222412339392E-3</v>
      </c>
      <c r="BK56">
        <f t="shared" ca="1" si="119"/>
        <v>-5.3503971523769251E-3</v>
      </c>
      <c r="BL56" s="13">
        <f t="shared" ca="1" si="65"/>
        <v>-4.591714627649901E-3</v>
      </c>
      <c r="BM56">
        <f t="shared" ca="1" si="66"/>
        <v>-1.7728466951247685E-3</v>
      </c>
      <c r="BN56">
        <f t="shared" ca="1" si="22"/>
        <v>-6.6653500501714126E-3</v>
      </c>
      <c r="BO56" s="13">
        <f t="shared" ca="1" si="23"/>
        <v>-8.4381967452961809E-3</v>
      </c>
      <c r="BP56">
        <f t="shared" ca="1" si="67"/>
        <v>-2.7110505613842831E-2</v>
      </c>
      <c r="BQ56">
        <f t="shared" ca="1" si="68"/>
        <v>-5.9419143747158174E-4</v>
      </c>
      <c r="BR56">
        <f t="shared" ca="1" si="69"/>
        <v>-2.2339742846653196E-3</v>
      </c>
      <c r="BS56" s="13">
        <f t="shared" ca="1" si="70"/>
        <v>-2.993867133597973E-2</v>
      </c>
      <c r="BT56" s="5">
        <f t="shared" si="24"/>
        <v>67266.031748379217</v>
      </c>
      <c r="BU56" s="5">
        <f t="shared" ca="1" si="25"/>
        <v>238533.14648318899</v>
      </c>
      <c r="BV56" s="5">
        <f t="shared" ca="1" si="26"/>
        <v>30829.484348946113</v>
      </c>
      <c r="BW56" s="5">
        <f t="shared" ca="1" si="71"/>
        <v>95703.41035183132</v>
      </c>
      <c r="BX56" s="5">
        <f t="shared" si="27"/>
        <v>86373.101097593652</v>
      </c>
      <c r="BY56" s="5">
        <f t="shared" si="28"/>
        <v>230721.90585548707</v>
      </c>
      <c r="BZ56" s="5">
        <f t="shared" si="29"/>
        <v>45046.791796224454</v>
      </c>
      <c r="CA56" s="5">
        <f t="shared" si="30"/>
        <v>131419.89289381809</v>
      </c>
      <c r="CB56" s="9">
        <f t="shared" si="97"/>
        <v>128.40522750128608</v>
      </c>
      <c r="CC56" s="9">
        <f t="shared" ca="1" si="97"/>
        <v>96.725301811145798</v>
      </c>
      <c r="CD56" s="9">
        <f t="shared" ca="1" si="97"/>
        <v>146.11594305749182</v>
      </c>
      <c r="CE56" s="9">
        <f t="shared" ca="1" si="97"/>
        <v>137.31996844279993</v>
      </c>
      <c r="CF56" s="5"/>
      <c r="CG56" s="5">
        <f t="shared" si="111"/>
        <v>97.469756221740624</v>
      </c>
      <c r="CH56" s="5">
        <f t="shared" ca="1" si="72"/>
        <v>96.725301811145798</v>
      </c>
      <c r="CI56" s="5">
        <f t="shared" si="32"/>
        <v>148.04217600167945</v>
      </c>
      <c r="CJ56" s="5">
        <f t="shared" ca="1" si="73"/>
        <v>146.11594305749182</v>
      </c>
      <c r="CK56" s="5">
        <f t="shared" si="74"/>
        <v>134.52144354428032</v>
      </c>
      <c r="CL56" s="5">
        <f t="shared" ca="1" si="75"/>
        <v>137.31996844279993</v>
      </c>
      <c r="CM56" s="5"/>
      <c r="CN56" s="1" t="e">
        <f t="shared" si="4"/>
        <v>#DIV/0!</v>
      </c>
      <c r="CO56" s="1" t="e">
        <f t="shared" si="116"/>
        <v>#DIV/0!</v>
      </c>
      <c r="CP56" s="1" t="e">
        <f t="shared" ca="1" si="116"/>
        <v>#DIV/0!</v>
      </c>
      <c r="CQ56" s="1" t="e">
        <f t="shared" ca="1" si="116"/>
        <v>#DIV/0!</v>
      </c>
      <c r="CR56" s="1" t="e">
        <f t="shared" ca="1" si="116"/>
        <v>#DIV/0!</v>
      </c>
      <c r="CS56" s="83" t="e">
        <f t="shared" si="76"/>
        <v>#DIV/0!</v>
      </c>
      <c r="CT56" s="83" t="e">
        <f t="shared" si="76"/>
        <v>#DIV/0!</v>
      </c>
      <c r="CU56" s="83" t="e">
        <f t="shared" ca="1" si="33"/>
        <v>#DIV/0!</v>
      </c>
      <c r="CV56" s="83" t="e">
        <f t="shared" ca="1" si="33"/>
        <v>#DIV/0!</v>
      </c>
      <c r="CW56" s="83" t="e">
        <f t="shared" ca="1" si="33"/>
        <v>#DIV/0!</v>
      </c>
      <c r="CX56" s="83">
        <f t="shared" si="77"/>
        <v>1.6156602452463329E-3</v>
      </c>
      <c r="CY56" s="83">
        <f t="shared" si="100"/>
        <v>-1.3830943113202195E-3</v>
      </c>
      <c r="CZ56" s="83">
        <f t="shared" ca="1" si="100"/>
        <v>2.933088966411672E-3</v>
      </c>
      <c r="DA56" s="83">
        <f t="shared" ca="1" si="100"/>
        <v>1.437594057308298E-3</v>
      </c>
      <c r="DB56" s="83">
        <f t="shared" ca="1" si="100"/>
        <v>-4.3218588118691209E-4</v>
      </c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t="s">
        <v>809</v>
      </c>
      <c r="DY56" s="5"/>
      <c r="EF56" s="90">
        <f t="shared" si="8"/>
        <v>86373.101097593652</v>
      </c>
      <c r="EG56" s="1">
        <f>+'gaku-mk1131'!G59</f>
        <v>84331.3</v>
      </c>
      <c r="EH56" s="5">
        <f t="shared" ca="1" si="38"/>
        <v>15724.788986820226</v>
      </c>
      <c r="EI56" s="7">
        <f ca="1">+EI55+$EH55</f>
        <v>577251.55426500121</v>
      </c>
      <c r="EJ56" s="7">
        <f ca="1">+EJ55+$EH55</f>
        <v>577251.55426500121</v>
      </c>
      <c r="EK56" s="7">
        <f ca="1">+EK55+EH55-(EJ57-EI57)/4</f>
        <v>544859.1902514383</v>
      </c>
      <c r="EL56" s="5">
        <f t="shared" ca="1" si="39"/>
        <v>6464</v>
      </c>
      <c r="EM56" s="92">
        <f t="shared" ca="1" si="40"/>
        <v>112.60000000000001</v>
      </c>
      <c r="EN56">
        <f t="shared" ca="1" si="9"/>
        <v>0.64212157337716524</v>
      </c>
      <c r="EO56">
        <f t="shared" ca="1" si="41"/>
        <v>-1.3886030841517259E-2</v>
      </c>
      <c r="EQ56" s="6">
        <f>+call!C94</f>
        <v>3.9714900000000002</v>
      </c>
      <c r="ES56" s="7" t="e">
        <f>+fof!#REF!*fof!$B$138/fof!#REF!/10</f>
        <v>#REF!</v>
      </c>
      <c r="ET56" s="7" t="e">
        <f>+fof!#REF!*fof!$C$138/fof!#REF!/10</f>
        <v>#REF!</v>
      </c>
      <c r="EU56" s="7">
        <f ca="1">+AVERAGE(OFFSET(jikasougaku!$BF$287,(ROW(Sheet1_OLD!EU56)-ROW(Sheet1_OLD!$EU$5))*3,0):OFFSET(jikasougaku!$BF$287,(ROW(Sheet1_OLD!EU56)-ROW(Sheet1_OLD!$EU$5))*3+2,0))/1000</f>
        <v>82706.09133333333</v>
      </c>
      <c r="EV56" s="7">
        <f ca="1">+AVERAGE(OFFSET(jikasougaku!$BR$287,(ROW(Sheet1_OLD!EV56)-ROW(Sheet1_OLD!$EV$5))*3,0):OFFSET(jikasougaku!$BR$287,(ROW(Sheet1_OLD!EV56)-ROW(Sheet1_OLD!$EV$5))*3+2,0))/1000</f>
        <v>279962.59666666668</v>
      </c>
      <c r="EW56" s="7" t="e">
        <f ca="1">+AVERAGE(OFFSET(jikasougaku!$BH$287,(ROW(Sheet1_OLD!EW56)-ROW(Sheet1_OLD!EW$5))*3,0):OFFSET(jikasougaku!$BH$287,(ROW(Sheet1_OLD!EW56)-ROW(Sheet1_OLD!EW$5))*3+2,0))/1000</f>
        <v>#DIV/0!</v>
      </c>
      <c r="EX56" s="7" t="e">
        <f ca="1">+AVERAGE(OFFSET(jikasougaku!$BJ$287,(ROW(Sheet1_OLD!EX56)-ROW(Sheet1_OLD!EX$5))*3,0):OFFSET(jikasougaku!$BJ$287,(ROW(Sheet1_OLD!EX56)-ROW(Sheet1_OLD!EX$5))*3+2,0))/1000</f>
        <v>#DIV/0!</v>
      </c>
      <c r="EY56" s="7" t="e">
        <f ca="1">+AVERAGE(OFFSET(jikasougaku!$BL$287,(ROW(Sheet1_OLD!EY56)-ROW(Sheet1_OLD!EY$5))*3,0):OFFSET(jikasougaku!$BL$287,(ROW(Sheet1_OLD!EY56)-ROW(Sheet1_OLD!EY$5))*3+2,0))/1000</f>
        <v>#DIV/0!</v>
      </c>
      <c r="EZ56" s="4">
        <f t="shared" ca="1" si="10"/>
        <v>68140.754532592124</v>
      </c>
      <c r="FA56" s="64">
        <f t="shared" ca="1" si="42"/>
        <v>197256.50533333333</v>
      </c>
      <c r="FB56" s="7" t="e">
        <f t="shared" ca="1" si="11"/>
        <v>#REF!</v>
      </c>
      <c r="FC56" s="7" t="e">
        <f t="shared" ca="1" si="12"/>
        <v>#REF!</v>
      </c>
      <c r="FD56" s="1" t="e">
        <f t="shared" ca="1" si="117"/>
        <v>#REF!</v>
      </c>
      <c r="FE56" s="1" t="e">
        <f t="shared" ca="1" si="117"/>
        <v>#REF!</v>
      </c>
      <c r="FF56" t="e">
        <f t="shared" ca="1" si="43"/>
        <v>#REF!</v>
      </c>
      <c r="FG56" t="e">
        <f t="shared" ca="1" si="43"/>
        <v>#REF!</v>
      </c>
      <c r="FH56" s="83" t="e">
        <f t="shared" ca="1" si="80"/>
        <v>#REF!</v>
      </c>
      <c r="FI56" s="83" t="e">
        <f t="shared" ca="1" si="80"/>
        <v>#REF!</v>
      </c>
      <c r="FK56" s="7">
        <f>+kshotoku1631!$E60*kshotoku1722!$E$9/kshotoku1631!$E$65</f>
        <v>250675.49637045644</v>
      </c>
      <c r="FL56" s="72">
        <f t="shared" ca="1" si="44"/>
        <v>0.34440713915800975</v>
      </c>
      <c r="FM56">
        <f t="shared" ca="1" si="81"/>
        <v>1.9356826418708872E-3</v>
      </c>
      <c r="FO56" s="72">
        <f ca="1">+AVERAGE(OFFSET(Maikin05!$F$10,ROUNDDOWN((ROW(FO56)-ROW(FO$45))/4,0),MOD(ROW(FO56)-ROW(FO$45),4)*3):OFFSET(Maikin05!$F$10,ROUNDDOWN((ROW(FO56)-ROW(FO$45))/4,0),MOD(ROW(FO56)-ROW(FO$45),4)*3+2))</f>
        <v>112.60000000000001</v>
      </c>
      <c r="FP56" s="72">
        <f ca="1">+AVERAGE(OFFSET(Maikin30!$F$20,ROUNDDOWN((ROW(FP56)-ROW(FP$5))/4,0),MOD(ROW(FP56)-ROW(FP$5),4)*3):OFFSET(Maikin30!$F$20,ROUNDDOWN((ROW(FP56)-ROW(FP$5))/4,0),MOD(ROW(FP56)-ROW(FP$5),4)*3+2))</f>
        <v>108.10000000000001</v>
      </c>
      <c r="FQ56" s="5">
        <f ca="1">+AVERAGE(OFFSET(Rocho!$J$66,(ROW(FQ56)-ROW($FQ$5))*3,0):OFFSET(Rocho!$J$66,(ROW(FQ56)-ROW($FQ$5))*3+2,0))</f>
        <v>6464</v>
      </c>
      <c r="FR56" s="72" t="e">
        <f t="shared" ca="1" si="45"/>
        <v>#DIV/0!</v>
      </c>
      <c r="FS56" t="e">
        <f t="shared" ca="1" si="82"/>
        <v>#DIV/0!</v>
      </c>
      <c r="FT56" s="72"/>
      <c r="FU56" s="87" t="s">
        <v>275</v>
      </c>
      <c r="FV56" s="78">
        <f ca="1">+AVERAGE(OFFSET(Rocho!$E$6,(ROW(FV56)-ROW($FV$5))*3,0):OFFSET(Rocho!$E$6,(ROW(FV56)-ROW($FV$5))*3+2,0))/10000</f>
        <v>9769</v>
      </c>
      <c r="FW56" s="82">
        <f>+Rocho!AA57</f>
        <v>0</v>
      </c>
      <c r="FX56" t="e">
        <f t="shared" si="83"/>
        <v>#DIV/0!</v>
      </c>
      <c r="FZ56" s="94">
        <f t="shared" si="15"/>
        <v>262735.23292163794</v>
      </c>
      <c r="GA56" s="5">
        <f t="shared" si="46"/>
        <v>86373.101097593652</v>
      </c>
      <c r="GB56" s="7">
        <f>+('gaku-mk1131'!C59-'gaku-mk1131'!D59)*('gaku-mk1722'!$C$8-'gaku-mk1722'!$D$8)/('gaku-mk1131'!$C$64-'gaku-mk1131'!$D$64)</f>
        <v>4404.1456385766387</v>
      </c>
      <c r="GC56" s="5">
        <f t="shared" si="47"/>
        <v>21601.745437855854</v>
      </c>
      <c r="GD56" s="5">
        <f t="shared" si="48"/>
        <v>23445.0463583686</v>
      </c>
      <c r="GE56" s="90">
        <f>+'gaku-mk1131'!H59+('gaku-mk1722'!$H$8-'gaku-mk1131'!$H$64)</f>
        <v>3333.1000000000004</v>
      </c>
      <c r="GF56" s="7">
        <f>+'gaku-mk1131'!W59*'gaku-mk1722'!$W$8/'gaku-mk1131'!$W$64</f>
        <v>112093.1335674435</v>
      </c>
      <c r="GG56" s="7">
        <f>+'gaku-mk1131'!M59*'gaku-mk1722'!$M$8/'gaku-mk1131'!$M$64</f>
        <v>48240.799845438378</v>
      </c>
      <c r="GH56" s="7">
        <f>+'gaku-mk1131'!N59*'gaku-mk1722'!$N$8/'gaku-mk1131'!$N$64</f>
        <v>36755.839023638699</v>
      </c>
      <c r="GI56" s="5">
        <f t="shared" si="49"/>
        <v>67266.031748379217</v>
      </c>
      <c r="GJ56" s="7">
        <f>+('gaku-jk1131'!C59-'gaku-jk1131'!D59)*('gaku-jk1722'!$C$8-'gaku-jk1722'!$D$8)/('gaku-jk1131'!$C$64-'gaku-jk1131'!$D$64)</f>
        <v>4007.649529608274</v>
      </c>
      <c r="GK56" s="5">
        <f t="shared" si="50"/>
        <v>6639.6084036332923</v>
      </c>
      <c r="GL56" s="5">
        <f t="shared" si="51"/>
        <v>23788.74182253025</v>
      </c>
      <c r="GM56" s="90">
        <f>+'gaku-jk1131'!H59+('gaku-jk1722'!$H$8-'gaku-jk1131'!$H$64)</f>
        <v>2988.1000000000004</v>
      </c>
      <c r="GN56" s="7">
        <f>+'gaku-jk1131'!Z59*'gaku-jk1722'!$Z$8/'gaku-jk1131'!$Z$64</f>
        <v>106496.62214731176</v>
      </c>
      <c r="GO56" s="7">
        <f>+'gaku-jk1131'!M59*'gaku-jk1722'!$M$8/'gaku-jk1131'!$M$64</f>
        <v>33643.68307007449</v>
      </c>
      <c r="GP56" s="7">
        <f>+'gaku-jk1131'!N59*'gaku-jk1722'!$N$8/'gaku-jk1131'!$N$64</f>
        <v>41066.953982279883</v>
      </c>
      <c r="GQ56" s="9">
        <f t="shared" ca="1" si="16"/>
        <v>128.76308664259929</v>
      </c>
      <c r="GR56" s="7">
        <f t="shared" ca="1" si="17"/>
        <v>108.05714285714286</v>
      </c>
      <c r="GS56" s="9">
        <f t="shared" ca="1" si="18"/>
        <v>325.02780832678707</v>
      </c>
      <c r="GT56" s="9">
        <f t="shared" ca="1" si="19"/>
        <v>98.525172074729582</v>
      </c>
      <c r="GU56" s="7">
        <f t="shared" ca="1" si="20"/>
        <v>119.8247667514843</v>
      </c>
      <c r="GV56" s="7">
        <f t="shared" ca="1" si="20"/>
        <v>105.48943248532289</v>
      </c>
      <c r="GW56" s="7">
        <f t="shared" ca="1" si="20"/>
        <v>146.14986326344575</v>
      </c>
      <c r="GX56" s="7">
        <f t="shared" ca="1" si="20"/>
        <v>91.969613821138196</v>
      </c>
      <c r="GZ56">
        <f ca="1">+OFFSET('def-cy1131'!$C$8,ROUNDDOWN((ROW(Sheet1_OLD!HC56)-ROW(Sheet1_OLD!HC$5))/4,0),0)</f>
        <v>99.2</v>
      </c>
      <c r="HC56">
        <f ca="1">+OFFSET('def-cy1131'!$H$8,ROUNDDOWN((ROW(Sheet1_OLD!HC56)-ROW(Sheet1_OLD!HC$5))/4,0),0)</f>
        <v>125.8</v>
      </c>
      <c r="HD56">
        <f ca="1">+OFFSET('def-cy1131'!$W$8,ROUNDDOWN((ROW(Sheet1_OLD!HC56)-ROW(Sheet1_OLD!HC$5))/4,0),0)</f>
        <v>101.9</v>
      </c>
      <c r="HE56">
        <f ca="1">+OFFSET('def-cy1131'!$M$8,ROUNDDOWN((ROW(Sheet1_OLD!HC56)-ROW(Sheet1_OLD!HC$5))/4,0),0)</f>
        <v>122.2</v>
      </c>
      <c r="HF56">
        <f ca="1">+OFFSET('def-cy1131'!$N$8,ROUNDDOWN((ROW(Sheet1_OLD!HC56)-ROW(Sheet1_OLD!HC$5))/4,0),0)</f>
        <v>112.7</v>
      </c>
      <c r="HG56" s="9">
        <f t="shared" ca="1" si="120"/>
        <v>128.08240072202167</v>
      </c>
      <c r="HH56" s="9">
        <f t="shared" ca="1" si="120"/>
        <v>106.20535714285714</v>
      </c>
      <c r="HI56" s="9">
        <f t="shared" ca="1" si="120"/>
        <v>327.44257659073054</v>
      </c>
      <c r="HJ56" s="9">
        <f t="shared" ca="1" si="120"/>
        <v>97.344051130776791</v>
      </c>
      <c r="HK56" s="9">
        <f t="shared" ca="1" si="120"/>
        <v>122.58702290076334</v>
      </c>
      <c r="HL56" s="9">
        <f t="shared" ca="1" si="120"/>
        <v>103.31545988258317</v>
      </c>
      <c r="HM56" s="9">
        <f t="shared" ca="1" si="120"/>
        <v>150.57502278942567</v>
      </c>
      <c r="HN56" s="9">
        <f t="shared" ca="1" si="120"/>
        <v>96.457926829268274</v>
      </c>
      <c r="HO56">
        <f t="shared" ca="1" si="118"/>
        <v>-1.3976965280453026E-2</v>
      </c>
      <c r="HP56">
        <f t="shared" ca="1" si="118"/>
        <v>2.5914907660977551E-4</v>
      </c>
      <c r="HQ56">
        <f t="shared" ca="1" si="118"/>
        <v>-3.0633855413018121E-4</v>
      </c>
      <c r="HR56">
        <f t="shared" ca="1" si="118"/>
        <v>-1.1517373175898556E-3</v>
      </c>
      <c r="HS56">
        <f t="shared" ca="1" si="118"/>
        <v>-4.5845370715073678E-4</v>
      </c>
      <c r="HT56">
        <f t="shared" ca="1" si="118"/>
        <v>3.8033930618768617E-3</v>
      </c>
      <c r="HU56">
        <f t="shared" ca="1" si="118"/>
        <v>2.5199091674542912E-3</v>
      </c>
      <c r="HV56">
        <f t="shared" ca="1" si="53"/>
        <v>1.6892230334831844E-3</v>
      </c>
      <c r="HW56">
        <f t="shared" ca="1" si="84"/>
        <v>-7.6218205198996863E-3</v>
      </c>
      <c r="HX56" s="5">
        <f t="shared" ca="1" si="85"/>
        <v>202120.04249602754</v>
      </c>
      <c r="HY56" s="1" t="e">
        <f t="shared" ca="1" si="54"/>
        <v>#DIV/0!</v>
      </c>
      <c r="HZ56" t="e">
        <f t="shared" ca="1" si="86"/>
        <v>#DIV/0!</v>
      </c>
      <c r="IA56" s="5">
        <f t="shared" si="55"/>
        <v>262735.23292163794</v>
      </c>
      <c r="IB56">
        <f t="shared" ca="1" si="56"/>
        <v>129.98969804135169</v>
      </c>
      <c r="ID56" s="112">
        <v>120.49614295779689</v>
      </c>
      <c r="IE56" s="112">
        <v>121.25644402213483</v>
      </c>
      <c r="IF56">
        <f t="shared" si="57"/>
        <v>101.62903481030803</v>
      </c>
      <c r="IG56">
        <f t="shared" si="87"/>
        <v>-2.4529449516248532E-2</v>
      </c>
      <c r="IH56" s="112">
        <v>0.52488475977658777</v>
      </c>
      <c r="II56">
        <f t="shared" si="88"/>
        <v>-8.9147074719670479E-3</v>
      </c>
      <c r="IK56">
        <f>+util!B54</f>
        <v>107.466666666667</v>
      </c>
      <c r="IL56">
        <f t="shared" si="89"/>
        <v>-3.2349479347967593E-2</v>
      </c>
      <c r="IM56">
        <f t="shared" si="90"/>
        <v>-1.9409687608780556E-2</v>
      </c>
      <c r="IO56" s="5">
        <f t="shared" si="58"/>
        <v>131315.34002781985</v>
      </c>
      <c r="IP56" s="1">
        <f t="shared" si="59"/>
        <v>2.9150875077151643</v>
      </c>
      <c r="IQ56" s="5">
        <f t="shared" ca="1" si="60"/>
        <v>101019.80542030836</v>
      </c>
      <c r="IR56" s="1" t="e">
        <f t="shared" ca="1" si="61"/>
        <v>#DIV/0!</v>
      </c>
      <c r="IS56" t="e">
        <f t="shared" ca="1" si="91"/>
        <v>#DIV/0!</v>
      </c>
    </row>
    <row r="57" spans="1:253" x14ac:dyDescent="0.15">
      <c r="A57" t="s">
        <v>296</v>
      </c>
      <c r="B57" s="7">
        <f>+'gaku-mk1131'!B60*'gaku-mk1722'!$B$8/'gaku-mk1131'!$B$64</f>
        <v>501202.9415740312</v>
      </c>
      <c r="C57" s="7">
        <f>+'kgaku-mk1131'!B61*'kgaku-mk1722'!B$9/'kgaku-mk1131'!B$65</f>
        <v>257182.0459701361</v>
      </c>
      <c r="D57" s="7">
        <f>+'kgaku-mk1131'!C61*'kgaku-mk1722'!C$9/'kgaku-mk1131'!C$65</f>
        <v>2568.0238102674216</v>
      </c>
      <c r="E57" s="7">
        <f>+'kgaku-mk1131'!D61*'kgaku-mk1722'!D$9/'kgaku-mk1131'!D$65</f>
        <v>289.13426470588234</v>
      </c>
      <c r="F57" s="7">
        <f>+'kgaku-mk1131'!F61*'kgaku-mk1722'!F$9/'kgaku-mk1131'!F$65</f>
        <v>22751.140417593757</v>
      </c>
      <c r="G57" s="7">
        <f>+'kgaku-mk1131'!G61*'kgaku-mk1722'!G$9/'kgaku-mk1131'!G$65</f>
        <v>22793.007540168135</v>
      </c>
      <c r="H57" s="7">
        <f>+'kgaku-mk1131'!H61*'kgaku-mk1722'!H$9/'kgaku-mk1131'!H$65</f>
        <v>72418.885874303232</v>
      </c>
      <c r="I57" s="7">
        <f>+'kgaku-mk1131'!I61*'kgaku-mk1722'!I$9/'kgaku-mk1131'!I$65</f>
        <v>136602.0715193105</v>
      </c>
      <c r="J57" s="7">
        <f>+'gaku-mk1131'!F60*'gaku-mk1722'!$F$8/'gaku-mk1131'!$F$64</f>
        <v>23128.895251950798</v>
      </c>
      <c r="K57" s="7">
        <f>+'gaku-mk1131'!G60*'gaku-mk1722'!$G$8/'gaku-mk1131'!$G$64</f>
        <v>89025.502043771849</v>
      </c>
      <c r="L57" s="7">
        <f>+'gaku-jk1131'!B60*'gaku-jk1722'!$B$8/'gaku-jk1131'!$B$64</f>
        <v>425844.99829635071</v>
      </c>
      <c r="M57" s="7">
        <f>+'kgaku-jk1131'!B61*'kgaku-jk1722'!$B$9/'kgaku-jk1131'!$B$65</f>
        <v>236475.71483736738</v>
      </c>
      <c r="N57" s="7">
        <f>+'kgaku-jk1131'!C61*'kgaku-jk1722'!C$9/'kgaku-jk1131'!C$65</f>
        <v>3502.0534769645092</v>
      </c>
      <c r="O57" s="7">
        <f>+'kgaku-jk1131'!D61*'kgaku-jk1722'!D$9/'kgaku-jk1131'!D$65</f>
        <v>284.0545122396785</v>
      </c>
      <c r="P57" s="7">
        <f>+'kgaku-jk1131'!F61*'kgaku-jk1722'!F$9/'kgaku-jk1131'!F$65</f>
        <v>7037.4064169509738</v>
      </c>
      <c r="Q57" s="7">
        <f>+'kgaku-jk1131'!G61*'kgaku-jk1722'!G$9/'kgaku-jk1131'!G$65</f>
        <v>19803.831649525735</v>
      </c>
      <c r="R57" s="7">
        <f>+'kgaku-jk1131'!H61*'kgaku-jk1722'!H$9/'kgaku-jk1131'!H$65</f>
        <v>75078.20116377683</v>
      </c>
      <c r="S57" s="7">
        <f>+'kgaku-jk1131'!I61*'kgaku-jk1722'!I$9/'kgaku-jk1131'!I$65</f>
        <v>141086.15419760911</v>
      </c>
      <c r="T57" s="7">
        <f>+'gaku-jk1131'!F60*'gaku-jk1722'!$F$8/'gaku-jk1131'!$F$64</f>
        <v>23273.052870388303</v>
      </c>
      <c r="U57" s="7">
        <f>+'gaku-jk1131'!G60*'gaku-jk1722'!$G$8/'gaku-jk1131'!$G$64</f>
        <v>69359.528339394092</v>
      </c>
      <c r="V57" s="8">
        <f t="shared" si="105"/>
        <v>117.69609683785414</v>
      </c>
      <c r="W57" s="8">
        <f t="shared" si="105"/>
        <v>108.75621885613462</v>
      </c>
      <c r="X57" s="8">
        <f t="shared" si="105"/>
        <v>73.329086125015991</v>
      </c>
      <c r="Y57" s="8">
        <f t="shared" si="105"/>
        <v>101.78830197983888</v>
      </c>
      <c r="Z57" s="8">
        <f t="shared" si="105"/>
        <v>323.28870992576429</v>
      </c>
      <c r="AA57" s="8">
        <f t="shared" si="104"/>
        <v>115.09392699121427</v>
      </c>
      <c r="AB57" s="8">
        <f t="shared" si="104"/>
        <v>96.4579395240537</v>
      </c>
      <c r="AC57" s="8">
        <f t="shared" si="104"/>
        <v>96.821741506953202</v>
      </c>
      <c r="AD57" s="8">
        <f t="shared" si="104"/>
        <v>99.380581399267456</v>
      </c>
      <c r="AE57" s="8">
        <f t="shared" si="104"/>
        <v>128.3536727760706</v>
      </c>
      <c r="AF57" s="11">
        <f t="shared" ca="1" si="107"/>
        <v>109.25535714285714</v>
      </c>
      <c r="AG57" s="11">
        <f t="shared" ca="1" si="107"/>
        <v>69.711619283065502</v>
      </c>
      <c r="AH57" s="11">
        <f t="shared" ca="1" si="107"/>
        <v>102.1828801611279</v>
      </c>
      <c r="AI57" s="11">
        <f t="shared" ca="1" si="106"/>
        <v>319.23236449332279</v>
      </c>
      <c r="AJ57" s="11">
        <f t="shared" ca="1" si="106"/>
        <v>114.90808179162609</v>
      </c>
      <c r="AK57" s="11">
        <f t="shared" ca="1" si="106"/>
        <v>96.81158415841584</v>
      </c>
      <c r="AL57" s="11">
        <f t="shared" ca="1" si="106"/>
        <v>97.642116182572593</v>
      </c>
      <c r="AM57" s="11">
        <f t="shared" ca="1" si="106"/>
        <v>99.804719764011793</v>
      </c>
      <c r="AN57" s="11">
        <f t="shared" ca="1" si="106"/>
        <v>127.51516245487365</v>
      </c>
      <c r="AO57" s="9">
        <f ca="1">+OFFSET('kdef-cy1131'!B$9,ROUNDDOWN((ROW(Sheet1_OLD!AO57)-ROW(Sheet1_OLD!AO$5))/4,0),0)</f>
        <v>100.3</v>
      </c>
      <c r="AP57" s="9">
        <f ca="1">+OFFSET('kdef-cy1131'!C$9,ROUNDDOWN((ROW(Sheet1_OLD!AP57)-ROW(Sheet1_OLD!AP$5))/4,0),0)</f>
        <v>84.3</v>
      </c>
      <c r="AQ57" s="9">
        <f ca="1">+OFFSET('kdef-cy1131'!D$9,ROUNDDOWN((ROW(Sheet1_OLD!AQ57)-ROW(Sheet1_OLD!AQ$5))/4,0),0)</f>
        <v>98.8</v>
      </c>
      <c r="AR57" s="9">
        <f ca="1">+OFFSET('kdef-cy1131'!F$9,ROUNDDOWN((ROW(Sheet1_OLD!AR57)-ROW(Sheet1_OLD!AR$5))/4,0),0)</f>
        <v>132.19999999999999</v>
      </c>
      <c r="AS57" s="9">
        <f ca="1">+OFFSET('kdef-cy1131'!G$9,ROUNDDOWN((ROW(Sheet1_OLD!AS57)-ROW(Sheet1_OLD!AS$5))/4,0),0)</f>
        <v>103.7</v>
      </c>
      <c r="AT57" s="9">
        <f ca="1">+OFFSET('kdef-cy1131'!H$9,ROUNDDOWN((ROW(Sheet1_OLD!AT57)-ROW(Sheet1_OLD!AT$5))/4,0),0)</f>
        <v>100.7</v>
      </c>
      <c r="AU57" s="9">
        <f ca="1">+OFFSET('kdef-cy1131'!I$9,ROUNDDOWN((ROW(Sheet1_OLD!AU57)-ROW(Sheet1_OLD!AU$5))/4,0),0)</f>
        <v>94.6</v>
      </c>
      <c r="AV57" s="9">
        <f ca="1">+OFFSET('def-cy1131'!$F$8,ROUNDDOWN((ROW(Sheet1_OLD!AV57)-ROW(Sheet1_OLD!AV$5))/4,0),0)</f>
        <v>101.4</v>
      </c>
      <c r="AW57" s="9">
        <f ca="1">+OFFSET('def-cy1131'!$G$8,ROUNDDOWN((ROW(Sheet1_OLD!AW57)-ROW(Sheet1_OLD!AW$5))/4,0),0)</f>
        <v>112.4</v>
      </c>
      <c r="AX57" s="9">
        <f t="shared" ca="1" si="115"/>
        <v>108.05714285714286</v>
      </c>
      <c r="AY57" s="9">
        <f t="shared" ca="1" si="115"/>
        <v>76.327194066749072</v>
      </c>
      <c r="AZ57" s="9">
        <f t="shared" ca="1" si="115"/>
        <v>101.04521651560928</v>
      </c>
      <c r="BA57" s="9">
        <f t="shared" ca="1" si="115"/>
        <v>325.02780832678707</v>
      </c>
      <c r="BB57" s="9">
        <f t="shared" ca="1" si="115"/>
        <v>114.90808179162609</v>
      </c>
      <c r="BC57" s="9">
        <f t="shared" ca="1" si="115"/>
        <v>96.138613861386133</v>
      </c>
      <c r="BD57" s="9">
        <f t="shared" ca="1" si="114"/>
        <v>95.474585062240664</v>
      </c>
      <c r="BE57" s="9">
        <f t="shared" ca="1" si="114"/>
        <v>98.525172074729582</v>
      </c>
      <c r="BF57" s="9">
        <f t="shared" ca="1" si="114"/>
        <v>128.76308664259929</v>
      </c>
      <c r="BG57">
        <f t="shared" ca="1" si="62"/>
        <v>5.706040104949184E-5</v>
      </c>
      <c r="BH57">
        <f t="shared" ca="1" si="63"/>
        <v>1.5262259537971061E-4</v>
      </c>
      <c r="BI57">
        <f t="shared" ca="1" si="119"/>
        <v>6.3818183671432546E-5</v>
      </c>
      <c r="BJ57">
        <f t="shared" ca="1" si="119"/>
        <v>4.5539516826051362E-5</v>
      </c>
      <c r="BK57">
        <f t="shared" ca="1" si="119"/>
        <v>9.867556995578711E-3</v>
      </c>
      <c r="BL57" s="13">
        <f t="shared" ca="1" si="65"/>
        <v>1.0186597692505397E-2</v>
      </c>
      <c r="BM57">
        <f t="shared" ca="1" si="66"/>
        <v>2.87205249915162E-2</v>
      </c>
      <c r="BN57">
        <f t="shared" ca="1" si="22"/>
        <v>-1.1286109886808086E-2</v>
      </c>
      <c r="BO57" s="13">
        <f t="shared" ca="1" si="23"/>
        <v>1.7434415104708112E-2</v>
      </c>
      <c r="BP57">
        <f t="shared" ca="1" si="67"/>
        <v>2.0478643987103098E-2</v>
      </c>
      <c r="BQ57">
        <f t="shared" ca="1" si="68"/>
        <v>9.822469487934438E-3</v>
      </c>
      <c r="BR57">
        <f t="shared" ca="1" si="69"/>
        <v>-3.8598692061998859E-3</v>
      </c>
      <c r="BS57" s="13">
        <f t="shared" ca="1" si="70"/>
        <v>2.6441244268837649E-2</v>
      </c>
      <c r="BT57" s="5">
        <f t="shared" si="24"/>
        <v>69359.528339394092</v>
      </c>
      <c r="BU57" s="5">
        <f t="shared" ca="1" si="25"/>
        <v>240962.98768274067</v>
      </c>
      <c r="BV57" s="5">
        <f t="shared" ca="1" si="26"/>
        <v>31366.978376549741</v>
      </c>
      <c r="BW57" s="5">
        <f t="shared" ca="1" si="71"/>
        <v>98233.927602304902</v>
      </c>
      <c r="BX57" s="5">
        <f t="shared" si="27"/>
        <v>89025.502043771849</v>
      </c>
      <c r="BY57" s="5">
        <f t="shared" si="28"/>
        <v>234092.85447934343</v>
      </c>
      <c r="BZ57" s="5">
        <f t="shared" si="29"/>
        <v>45880.035669544552</v>
      </c>
      <c r="CA57" s="5">
        <f t="shared" si="30"/>
        <v>134905.53771331639</v>
      </c>
      <c r="CB57" s="9">
        <f t="shared" si="97"/>
        <v>128.3536727760706</v>
      </c>
      <c r="CC57" s="9">
        <f t="shared" ca="1" si="97"/>
        <v>97.148884453390551</v>
      </c>
      <c r="CD57" s="9">
        <f t="shared" ca="1" si="97"/>
        <v>146.26858576803468</v>
      </c>
      <c r="CE57" s="9">
        <f t="shared" ca="1" si="97"/>
        <v>137.33090084667555</v>
      </c>
      <c r="CF57" s="5"/>
      <c r="CG57" s="5">
        <f t="shared" si="111"/>
        <v>97.879841113437323</v>
      </c>
      <c r="CH57" s="5">
        <f t="shared" ca="1" si="72"/>
        <v>97.148884453390551</v>
      </c>
      <c r="CI57" s="5">
        <f t="shared" si="32"/>
        <v>151.36700910602406</v>
      </c>
      <c r="CJ57" s="5">
        <f t="shared" ca="1" si="73"/>
        <v>146.26858576803468</v>
      </c>
      <c r="CK57" s="5">
        <f t="shared" si="74"/>
        <v>135.35221677616843</v>
      </c>
      <c r="CL57" s="5">
        <f t="shared" ca="1" si="75"/>
        <v>137.33090084667555</v>
      </c>
      <c r="CM57" s="5"/>
      <c r="CN57" s="1" t="e">
        <f t="shared" si="4"/>
        <v>#DIV/0!</v>
      </c>
      <c r="CO57" s="1" t="e">
        <f t="shared" si="116"/>
        <v>#DIV/0!</v>
      </c>
      <c r="CP57" s="1" t="e">
        <f t="shared" ca="1" si="116"/>
        <v>#DIV/0!</v>
      </c>
      <c r="CQ57" s="1" t="e">
        <f t="shared" ca="1" si="116"/>
        <v>#DIV/0!</v>
      </c>
      <c r="CR57" s="1" t="e">
        <f t="shared" ca="1" si="116"/>
        <v>#DIV/0!</v>
      </c>
      <c r="CS57" s="83" t="e">
        <f t="shared" si="76"/>
        <v>#DIV/0!</v>
      </c>
      <c r="CT57" s="83" t="e">
        <f t="shared" si="76"/>
        <v>#DIV/0!</v>
      </c>
      <c r="CU57" s="83" t="e">
        <f t="shared" ca="1" si="33"/>
        <v>#DIV/0!</v>
      </c>
      <c r="CV57" s="83" t="e">
        <f t="shared" ca="1" si="33"/>
        <v>#DIV/0!</v>
      </c>
      <c r="CW57" s="83" t="e">
        <f t="shared" ca="1" si="33"/>
        <v>#DIV/0!</v>
      </c>
      <c r="CX57" s="83">
        <f t="shared" si="77"/>
        <v>3.223706488940329E-3</v>
      </c>
      <c r="CY57" s="83">
        <f t="shared" si="100"/>
        <v>-4.0158082818265485E-4</v>
      </c>
      <c r="CZ57" s="83">
        <f t="shared" ca="1" si="100"/>
        <v>4.369672150766734E-3</v>
      </c>
      <c r="DA57" s="83">
        <f t="shared" ca="1" si="100"/>
        <v>1.0441231280158593E-3</v>
      </c>
      <c r="DB57" s="83">
        <f t="shared" ca="1" si="100"/>
        <v>7.9609461347643102E-5</v>
      </c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t="s">
        <v>818</v>
      </c>
      <c r="DY57" s="5"/>
      <c r="EF57" s="90">
        <f t="shared" si="8"/>
        <v>89025.502043771849</v>
      </c>
      <c r="EG57" s="1">
        <f>+'gaku-mk1131'!G60</f>
        <v>86921</v>
      </c>
      <c r="EH57" s="5">
        <f t="shared" ca="1" si="38"/>
        <v>16206.385725082597</v>
      </c>
      <c r="EI57" s="90">
        <f ca="1">+OFFSET($EB$6,(ROW(EI57)-ROW($EI$9))/4,0)</f>
        <v>549786.52456707065</v>
      </c>
      <c r="EJ57" s="7">
        <f ca="1">+EJ56+$EH56</f>
        <v>592976.34325182147</v>
      </c>
      <c r="EK57" s="7">
        <f ca="1">+EK56+EH56-(EJ57-EI57)/4</f>
        <v>549786.52456707088</v>
      </c>
      <c r="EL57" s="5">
        <f t="shared" ca="1" si="39"/>
        <v>6436</v>
      </c>
      <c r="EM57" s="92">
        <f t="shared" ca="1" si="40"/>
        <v>111.39999999999999</v>
      </c>
      <c r="EN57">
        <f t="shared" ca="1" si="9"/>
        <v>0.65352302472010027</v>
      </c>
      <c r="EO57">
        <f t="shared" ca="1" si="41"/>
        <v>1.7600112980677533E-2</v>
      </c>
      <c r="EQ57" s="6">
        <f>+call!C95</f>
        <v>3.4726133333333302</v>
      </c>
      <c r="ES57" s="7" t="e">
        <f>+fof!#REF!*fof!$B$138/fof!#REF!/10</f>
        <v>#REF!</v>
      </c>
      <c r="ET57" s="7" t="e">
        <f>+fof!#REF!*fof!$C$138/fof!#REF!/10</f>
        <v>#REF!</v>
      </c>
      <c r="EU57" s="7">
        <f ca="1">+AVERAGE(OFFSET(jikasougaku!$BF$287,(ROW(Sheet1_OLD!EU57)-ROW(Sheet1_OLD!$EU$5))*3,0):OFFSET(jikasougaku!$BF$287,(ROW(Sheet1_OLD!EU57)-ROW(Sheet1_OLD!$EU$5))*3+2,0))/1000</f>
        <v>84183.056333333327</v>
      </c>
      <c r="EV57" s="7">
        <f ca="1">+AVERAGE(OFFSET(jikasougaku!$BR$287,(ROW(Sheet1_OLD!EV57)-ROW(Sheet1_OLD!$EV$5))*3,0):OFFSET(jikasougaku!$BR$287,(ROW(Sheet1_OLD!EV57)-ROW(Sheet1_OLD!$EV$5))*3+2,0))/1000</f>
        <v>287743.92033333331</v>
      </c>
      <c r="EW57" s="7" t="e">
        <f ca="1">+AVERAGE(OFFSET(jikasougaku!$BH$287,(ROW(Sheet1_OLD!EW57)-ROW(Sheet1_OLD!EW$5))*3,0):OFFSET(jikasougaku!$BH$287,(ROW(Sheet1_OLD!EW57)-ROW(Sheet1_OLD!EW$5))*3+2,0))/1000</f>
        <v>#DIV/0!</v>
      </c>
      <c r="EX57" s="7" t="e">
        <f ca="1">+AVERAGE(OFFSET(jikasougaku!$BJ$287,(ROW(Sheet1_OLD!EX57)-ROW(Sheet1_OLD!EX$5))*3,0):OFFSET(jikasougaku!$BJ$287,(ROW(Sheet1_OLD!EX57)-ROW(Sheet1_OLD!EX$5))*3+2,0))/1000</f>
        <v>#DIV/0!</v>
      </c>
      <c r="EY57" s="7" t="e">
        <f ca="1">+AVERAGE(OFFSET(jikasougaku!$BL$287,(ROW(Sheet1_OLD!EY57)-ROW(Sheet1_OLD!EY$5))*3,0):OFFSET(jikasougaku!$BL$287,(ROW(Sheet1_OLD!EY57)-ROW(Sheet1_OLD!EY$5))*3+2,0))/1000</f>
        <v>#DIV/0!</v>
      </c>
      <c r="EZ57" s="4">
        <f t="shared" ca="1" si="10"/>
        <v>69357.611814755423</v>
      </c>
      <c r="FA57" s="64">
        <f t="shared" ca="1" si="42"/>
        <v>203560.864</v>
      </c>
      <c r="FB57" s="7" t="e">
        <f t="shared" ca="1" si="11"/>
        <v>#REF!</v>
      </c>
      <c r="FC57" s="7" t="e">
        <f t="shared" ca="1" si="12"/>
        <v>#REF!</v>
      </c>
      <c r="FD57" s="1" t="e">
        <f t="shared" ca="1" si="117"/>
        <v>#REF!</v>
      </c>
      <c r="FE57" s="1" t="e">
        <f t="shared" ca="1" si="117"/>
        <v>#REF!</v>
      </c>
      <c r="FF57" t="e">
        <f t="shared" ca="1" si="43"/>
        <v>#REF!</v>
      </c>
      <c r="FG57" t="e">
        <f t="shared" ca="1" si="43"/>
        <v>#REF!</v>
      </c>
      <c r="FH57" s="83" t="e">
        <f t="shared" ca="1" si="80"/>
        <v>#REF!</v>
      </c>
      <c r="FI57" s="83" t="e">
        <f t="shared" ca="1" si="80"/>
        <v>#REF!</v>
      </c>
      <c r="FK57" s="7">
        <f>+kshotoku1631!$E61*kshotoku1722!$E$9/kshotoku1631!$E$65</f>
        <v>250749.80596470833</v>
      </c>
      <c r="FL57" s="72">
        <f t="shared" ca="1" si="44"/>
        <v>0.34973522751386721</v>
      </c>
      <c r="FM57">
        <f t="shared" ca="1" si="81"/>
        <v>1.5351873779613456E-2</v>
      </c>
      <c r="FO57" s="72">
        <f ca="1">+AVERAGE(OFFSET(Maikin05!$F$10,ROUNDDOWN((ROW(FO57)-ROW(FO$45))/4,0),MOD(ROW(FO57)-ROW(FO$45),4)*3):OFFSET(Maikin05!$F$10,ROUNDDOWN((ROW(FO57)-ROW(FO$45))/4,0),MOD(ROW(FO57)-ROW(FO$45),4)*3+2))</f>
        <v>111.39999999999999</v>
      </c>
      <c r="FP57" s="72">
        <f ca="1">+AVERAGE(OFFSET(Maikin30!$F$20,ROUNDDOWN((ROW(FP57)-ROW(FP$5))/4,0),MOD(ROW(FP57)-ROW(FP$5),4)*3):OFFSET(Maikin30!$F$20,ROUNDDOWN((ROW(FP57)-ROW(FP$5))/4,0),MOD(ROW(FP57)-ROW(FP$5),4)*3+2))</f>
        <v>107.09999999999998</v>
      </c>
      <c r="FQ57" s="5">
        <f ca="1">+AVERAGE(OFFSET(Rocho!$J$66,(ROW(FQ57)-ROW($FQ$5))*3,0):OFFSET(Rocho!$J$66,(ROW(FQ57)-ROW($FQ$5))*3+2,0))</f>
        <v>6436</v>
      </c>
      <c r="FR57" s="72" t="e">
        <f t="shared" ca="1" si="45"/>
        <v>#DIV/0!</v>
      </c>
      <c r="FS57" t="e">
        <f t="shared" ca="1" si="82"/>
        <v>#DIV/0!</v>
      </c>
      <c r="FT57" s="72"/>
      <c r="FU57" s="87" t="s">
        <v>276</v>
      </c>
      <c r="FV57" s="78">
        <f ca="1">+AVERAGE(OFFSET(Rocho!$E$6,(ROW(FV57)-ROW($FV$5))*3,0):OFFSET(Rocho!$E$6,(ROW(FV57)-ROW($FV$5))*3+2,0))/10000</f>
        <v>9800.3333333333321</v>
      </c>
      <c r="FW57" s="82">
        <f>+Rocho!AA58</f>
        <v>0</v>
      </c>
      <c r="FX57" t="e">
        <f t="shared" si="83"/>
        <v>#DIV/0!</v>
      </c>
      <c r="FZ57" s="94">
        <f t="shared" si="15"/>
        <v>266750.23461425549</v>
      </c>
      <c r="GA57" s="5">
        <f t="shared" si="46"/>
        <v>89025.502043771849</v>
      </c>
      <c r="GB57" s="7">
        <f>+('gaku-mk1131'!C60-'gaku-mk1131'!D60)*('gaku-mk1722'!$C$8-'gaku-mk1722'!$D$8)/('gaku-mk1131'!$C$64-'gaku-mk1131'!$D$64)</f>
        <v>4438.7565759445415</v>
      </c>
      <c r="GC57" s="5">
        <f t="shared" si="47"/>
        <v>22751.140417593757</v>
      </c>
      <c r="GD57" s="5">
        <f t="shared" si="48"/>
        <v>23128.895251950798</v>
      </c>
      <c r="GE57" s="90">
        <f>+'gaku-mk1131'!H60+('gaku-mk1722'!$H$8-'gaku-mk1131'!$H$64)</f>
        <v>402</v>
      </c>
      <c r="GF57" s="7">
        <f>+'gaku-mk1131'!W60*'gaku-mk1722'!$W$8/'gaku-mk1131'!$W$64</f>
        <v>115396.29315741986</v>
      </c>
      <c r="GG57" s="7">
        <f>+'gaku-mk1131'!M60*'gaku-mk1722'!$M$8/'gaku-mk1131'!$M$64</f>
        <v>47670.380836632918</v>
      </c>
      <c r="GH57" s="7">
        <f>+'gaku-mk1131'!N60*'gaku-mk1722'!$N$8/'gaku-mk1131'!$N$64</f>
        <v>36062.733669058231</v>
      </c>
      <c r="GI57" s="5">
        <f t="shared" si="49"/>
        <v>69359.528339394092</v>
      </c>
      <c r="GJ57" s="7">
        <f>+('gaku-jk1131'!C60-'gaku-jk1131'!D60)*('gaku-jk1722'!$C$8-'gaku-jk1722'!$D$8)/('gaku-jk1131'!$C$64-'gaku-jk1131'!$D$64)</f>
        <v>4020.9381788968922</v>
      </c>
      <c r="GK57" s="5">
        <f t="shared" si="50"/>
        <v>7037.4064169509738</v>
      </c>
      <c r="GL57" s="5">
        <f t="shared" si="51"/>
        <v>23273.052870388303</v>
      </c>
      <c r="GM57" s="90">
        <f>+'gaku-jk1131'!H60+('gaku-jk1722'!$H$8-'gaku-jk1131'!$H$64)</f>
        <v>363.60000000000014</v>
      </c>
      <c r="GN57" s="7">
        <f>+'gaku-jk1131'!Z60*'gaku-jk1722'!$Z$8/'gaku-jk1131'!$Z$64</f>
        <v>109213.57183009505</v>
      </c>
      <c r="GO57" s="7">
        <f>+'gaku-jk1131'!M60*'gaku-jk1722'!$M$8/'gaku-jk1131'!$M$64</f>
        <v>34009.717555676405</v>
      </c>
      <c r="GP57" s="7">
        <f>+'gaku-jk1131'!N60*'gaku-jk1722'!$N$8/'gaku-jk1131'!$N$64</f>
        <v>41296.854232543788</v>
      </c>
      <c r="GQ57" s="9">
        <f t="shared" ca="1" si="16"/>
        <v>127.51516245487365</v>
      </c>
      <c r="GR57" s="7">
        <f t="shared" ca="1" si="17"/>
        <v>109.14642857142857</v>
      </c>
      <c r="GS57" s="9">
        <f t="shared" ca="1" si="18"/>
        <v>319.23236449332279</v>
      </c>
      <c r="GT57" s="9">
        <f t="shared" ca="1" si="19"/>
        <v>99.804719764011793</v>
      </c>
      <c r="GU57" s="7">
        <f t="shared" ca="1" si="20"/>
        <v>116.11000848176421</v>
      </c>
      <c r="GV57" s="7">
        <f t="shared" ca="1" si="20"/>
        <v>105.59295499021526</v>
      </c>
      <c r="GW57" s="7">
        <f t="shared" ca="1" si="20"/>
        <v>135.86435733819505</v>
      </c>
      <c r="GX57" s="7">
        <f t="shared" ca="1" si="20"/>
        <v>84.217073170731695</v>
      </c>
      <c r="GZ57">
        <f ca="1">+OFFSET('def-cy1131'!$C$8,ROUNDDOWN((ROW(Sheet1_OLD!HC57)-ROW(Sheet1_OLD!HC$5))/4,0),0)</f>
        <v>100.2</v>
      </c>
      <c r="HC57">
        <f ca="1">+OFFSET('def-cy1131'!$H$8,ROUNDDOWN((ROW(Sheet1_OLD!HC57)-ROW(Sheet1_OLD!HC$5))/4,0),0)</f>
        <v>121.9</v>
      </c>
      <c r="HD57">
        <f ca="1">+OFFSET('def-cy1131'!$W$8,ROUNDDOWN((ROW(Sheet1_OLD!HC57)-ROW(Sheet1_OLD!HC$5))/4,0),0)</f>
        <v>102</v>
      </c>
      <c r="HE57">
        <f ca="1">+OFFSET('def-cy1131'!$M$8,ROUNDDOWN((ROW(Sheet1_OLD!HC57)-ROW(Sheet1_OLD!HC$5))/4,0),0)</f>
        <v>113.6</v>
      </c>
      <c r="HF57">
        <f ca="1">+OFFSET('def-cy1131'!$N$8,ROUNDDOWN((ROW(Sheet1_OLD!HC57)-ROW(Sheet1_OLD!HC$5))/4,0),0)</f>
        <v>103.2</v>
      </c>
      <c r="HG57" s="9">
        <f t="shared" ca="1" si="120"/>
        <v>128.76308664259929</v>
      </c>
      <c r="HH57" s="9">
        <f t="shared" ca="1" si="120"/>
        <v>108.05714285714286</v>
      </c>
      <c r="HI57" s="9">
        <f t="shared" ca="1" si="120"/>
        <v>325.02780832678707</v>
      </c>
      <c r="HJ57" s="9">
        <f t="shared" ca="1" si="120"/>
        <v>98.525172074729582</v>
      </c>
      <c r="HK57" s="9">
        <f t="shared" ca="1" si="120"/>
        <v>119.8247667514843</v>
      </c>
      <c r="HL57" s="9">
        <f t="shared" ca="1" si="120"/>
        <v>105.48943248532289</v>
      </c>
      <c r="HM57" s="9">
        <f t="shared" ca="1" si="120"/>
        <v>146.14986326344575</v>
      </c>
      <c r="HN57" s="9">
        <f t="shared" ca="1" si="120"/>
        <v>91.969613821138196</v>
      </c>
      <c r="HO57">
        <f t="shared" ca="1" si="118"/>
        <v>1.0238446792395189E-2</v>
      </c>
      <c r="HP57">
        <f t="shared" ca="1" si="118"/>
        <v>5.4538697358820475E-5</v>
      </c>
      <c r="HQ57">
        <f t="shared" ca="1" si="118"/>
        <v>4.910814958523438E-3</v>
      </c>
      <c r="HR57">
        <f t="shared" ca="1" si="118"/>
        <v>-1.9297696428616188E-3</v>
      </c>
      <c r="HS57">
        <f t="shared" ca="1" si="118"/>
        <v>-1.1944379960252797E-2</v>
      </c>
      <c r="HT57">
        <f t="shared" ca="1" si="118"/>
        <v>1.0885816072832493E-2</v>
      </c>
      <c r="HU57">
        <f t="shared" ca="1" si="118"/>
        <v>2.0318463267676164E-3</v>
      </c>
      <c r="HV57">
        <f t="shared" ca="1" si="53"/>
        <v>-8.0307156309738484E-4</v>
      </c>
      <c r="HW57">
        <f t="shared" ca="1" si="84"/>
        <v>1.3444241681665754E-2</v>
      </c>
      <c r="HX57" s="5">
        <f t="shared" ca="1" si="85"/>
        <v>204837.3931960527</v>
      </c>
      <c r="HY57" s="1" t="e">
        <f t="shared" ca="1" si="54"/>
        <v>#DIV/0!</v>
      </c>
      <c r="HZ57" t="e">
        <f t="shared" ca="1" si="86"/>
        <v>#DIV/0!</v>
      </c>
      <c r="IA57" s="5">
        <f t="shared" si="55"/>
        <v>266750.23461425549</v>
      </c>
      <c r="IB57">
        <f t="shared" ca="1" si="56"/>
        <v>130.22536093248618</v>
      </c>
      <c r="ID57" s="112">
        <v>122.8219632311029</v>
      </c>
      <c r="IE57" s="112">
        <v>123.34665649206364</v>
      </c>
      <c r="IF57">
        <f t="shared" si="57"/>
        <v>101.10117046493691</v>
      </c>
      <c r="IG57">
        <f t="shared" si="87"/>
        <v>-5.2075667518059225E-3</v>
      </c>
      <c r="IH57" s="112">
        <v>0.53393269680796196</v>
      </c>
      <c r="II57">
        <f t="shared" si="88"/>
        <v>1.7091061767469853E-2</v>
      </c>
      <c r="IK57">
        <f>+util!B55</f>
        <v>108.366666666667</v>
      </c>
      <c r="IL57">
        <f t="shared" si="89"/>
        <v>8.3398166773865513E-3</v>
      </c>
      <c r="IM57">
        <f t="shared" si="90"/>
        <v>5.0038900064319309E-3</v>
      </c>
      <c r="IO57" s="5">
        <f t="shared" si="58"/>
        <v>131844.6969009391</v>
      </c>
      <c r="IP57" s="1">
        <f t="shared" si="59"/>
        <v>2.8736834001299267</v>
      </c>
      <c r="IQ57" s="5">
        <f t="shared" ca="1" si="60"/>
        <v>101243.48741048409</v>
      </c>
      <c r="IR57" s="1" t="e">
        <f t="shared" ca="1" si="61"/>
        <v>#DIV/0!</v>
      </c>
      <c r="IS57" t="e">
        <f t="shared" ca="1" si="91"/>
        <v>#DIV/0!</v>
      </c>
    </row>
    <row r="58" spans="1:253" x14ac:dyDescent="0.15">
      <c r="A58" t="s">
        <v>297</v>
      </c>
      <c r="B58" s="7">
        <f>+'gaku-mk1131'!B61*'gaku-mk1722'!$B$8/'gaku-mk1131'!$B$64</f>
        <v>495858.2241130654</v>
      </c>
      <c r="C58" s="7">
        <f>+'kgaku-mk1131'!B62*'kgaku-mk1722'!B$9/'kgaku-mk1131'!B$65</f>
        <v>255535.40706730899</v>
      </c>
      <c r="D58" s="7">
        <f>+'kgaku-mk1131'!C62*'kgaku-mk1722'!C$9/'kgaku-mk1131'!C$65</f>
        <v>2433.1211009174312</v>
      </c>
      <c r="E58" s="7">
        <f>+'kgaku-mk1131'!D62*'kgaku-mk1722'!D$9/'kgaku-mk1131'!D$65</f>
        <v>258.99132352941177</v>
      </c>
      <c r="F58" s="7">
        <f>+'kgaku-mk1131'!F62*'kgaku-mk1722'!F$9/'kgaku-mk1131'!F$65</f>
        <v>21710.283055980912</v>
      </c>
      <c r="G58" s="7">
        <f>+'kgaku-mk1131'!G62*'kgaku-mk1722'!G$9/'kgaku-mk1131'!G$65</f>
        <v>22602.149485151469</v>
      </c>
      <c r="H58" s="7">
        <f>+'kgaku-mk1131'!H62*'kgaku-mk1722'!H$9/'kgaku-mk1131'!H$65</f>
        <v>72924.338170398143</v>
      </c>
      <c r="I58" s="7">
        <f>+'kgaku-mk1131'!I62*'kgaku-mk1722'!I$9/'kgaku-mk1131'!I$65</f>
        <v>135905.71404228231</v>
      </c>
      <c r="J58" s="7">
        <f>+'gaku-mk1131'!F61*'gaku-mk1722'!$F$8/'gaku-mk1131'!$F$64</f>
        <v>23454.299561483269</v>
      </c>
      <c r="K58" s="7">
        <f>+'gaku-mk1131'!G61*'gaku-mk1722'!$G$8/'gaku-mk1131'!$G$64</f>
        <v>82177.725279647493</v>
      </c>
      <c r="L58" s="7">
        <f>+'gaku-jk1131'!B61*'gaku-jk1722'!$B$8/'gaku-jk1131'!$B$64</f>
        <v>423148.77830738807</v>
      </c>
      <c r="M58" s="7">
        <f>+'kgaku-jk1131'!B62*'kgaku-jk1722'!$B$9/'kgaku-jk1131'!$B$65</f>
        <v>234714.18285168105</v>
      </c>
      <c r="N58" s="7">
        <f>+'kgaku-jk1131'!C62*'kgaku-jk1722'!C$9/'kgaku-jk1131'!C$65</f>
        <v>3558.6298611779043</v>
      </c>
      <c r="O58" s="7">
        <f>+'kgaku-jk1131'!D62*'kgaku-jk1722'!D$9/'kgaku-jk1131'!D$65</f>
        <v>253.96236755571795</v>
      </c>
      <c r="P58" s="7">
        <f>+'kgaku-jk1131'!F62*'kgaku-jk1722'!F$9/'kgaku-jk1131'!F$65</f>
        <v>6757.8911685334097</v>
      </c>
      <c r="Q58" s="7">
        <f>+'kgaku-jk1131'!G62*'kgaku-jk1722'!G$9/'kgaku-jk1131'!G$65</f>
        <v>19613.374771919156</v>
      </c>
      <c r="R58" s="7">
        <f>+'kgaku-jk1131'!H62*'kgaku-jk1722'!H$9/'kgaku-jk1131'!H$65</f>
        <v>75686.306136806044</v>
      </c>
      <c r="S58" s="7">
        <f>+'kgaku-jk1131'!I62*'kgaku-jk1722'!I$9/'kgaku-jk1131'!I$65</f>
        <v>139663.53570994601</v>
      </c>
      <c r="T58" s="7">
        <f>+'gaku-jk1131'!F61*'gaku-jk1722'!$F$8/'gaku-jk1131'!$F$64</f>
        <v>23517.822068768048</v>
      </c>
      <c r="U58" s="7">
        <f>+'gaku-jk1131'!G61*'gaku-jk1722'!$G$8/'gaku-jk1131'!$G$64</f>
        <v>64536.546483362719</v>
      </c>
      <c r="V58" s="8">
        <f t="shared" si="105"/>
        <v>117.18295066253481</v>
      </c>
      <c r="W58" s="8">
        <f t="shared" si="105"/>
        <v>108.87088456379526</v>
      </c>
      <c r="X58" s="8">
        <f t="shared" si="105"/>
        <v>68.372412862069041</v>
      </c>
      <c r="Y58" s="8">
        <f t="shared" si="105"/>
        <v>101.9801973111589</v>
      </c>
      <c r="Z58" s="8">
        <f t="shared" si="105"/>
        <v>321.25825223510446</v>
      </c>
      <c r="AA58" s="8">
        <f t="shared" si="104"/>
        <v>115.23845206645109</v>
      </c>
      <c r="AB58" s="8">
        <f t="shared" si="104"/>
        <v>96.350769237680154</v>
      </c>
      <c r="AC58" s="8">
        <f t="shared" si="104"/>
        <v>97.309375243465155</v>
      </c>
      <c r="AD58" s="8">
        <f t="shared" si="104"/>
        <v>99.729896301200711</v>
      </c>
      <c r="AE58" s="8">
        <f t="shared" si="104"/>
        <v>127.33517635752729</v>
      </c>
      <c r="AF58" s="11">
        <f t="shared" ca="1" si="107"/>
        <v>109.25535714285714</v>
      </c>
      <c r="AG58" s="11">
        <f t="shared" ca="1" si="107"/>
        <v>69.711619283065502</v>
      </c>
      <c r="AH58" s="11">
        <f t="shared" ca="1" si="107"/>
        <v>102.1828801611279</v>
      </c>
      <c r="AI58" s="11">
        <f t="shared" ca="1" si="106"/>
        <v>319.23236449332279</v>
      </c>
      <c r="AJ58" s="11">
        <f t="shared" ca="1" si="106"/>
        <v>114.90808179162609</v>
      </c>
      <c r="AK58" s="11">
        <f t="shared" ca="1" si="106"/>
        <v>96.81158415841584</v>
      </c>
      <c r="AL58" s="11">
        <f t="shared" ca="1" si="106"/>
        <v>97.642116182572593</v>
      </c>
      <c r="AM58" s="11">
        <f t="shared" ca="1" si="106"/>
        <v>99.804719764011793</v>
      </c>
      <c r="AN58" s="11">
        <f t="shared" ca="1" si="106"/>
        <v>127.51516245487365</v>
      </c>
      <c r="AO58" s="9">
        <f ca="1">+OFFSET('kdef-cy1131'!B$9,ROUNDDOWN((ROW(Sheet1_OLD!AO58)-ROW(Sheet1_OLD!AO$5))/4,0),0)</f>
        <v>100.3</v>
      </c>
      <c r="AP58" s="9">
        <f ca="1">+OFFSET('kdef-cy1131'!C$9,ROUNDDOWN((ROW(Sheet1_OLD!AP58)-ROW(Sheet1_OLD!AP$5))/4,0),0)</f>
        <v>84.3</v>
      </c>
      <c r="AQ58" s="9">
        <f ca="1">+OFFSET('kdef-cy1131'!D$9,ROUNDDOWN((ROW(Sheet1_OLD!AQ58)-ROW(Sheet1_OLD!AQ$5))/4,0),0)</f>
        <v>98.8</v>
      </c>
      <c r="AR58" s="9">
        <f ca="1">+OFFSET('kdef-cy1131'!F$9,ROUNDDOWN((ROW(Sheet1_OLD!AR58)-ROW(Sheet1_OLD!AR$5))/4,0),0)</f>
        <v>132.19999999999999</v>
      </c>
      <c r="AS58" s="9">
        <f ca="1">+OFFSET('kdef-cy1131'!G$9,ROUNDDOWN((ROW(Sheet1_OLD!AS58)-ROW(Sheet1_OLD!AS$5))/4,0),0)</f>
        <v>103.7</v>
      </c>
      <c r="AT58" s="9">
        <f ca="1">+OFFSET('kdef-cy1131'!H$9,ROUNDDOWN((ROW(Sheet1_OLD!AT58)-ROW(Sheet1_OLD!AT$5))/4,0),0)</f>
        <v>100.7</v>
      </c>
      <c r="AU58" s="9">
        <f ca="1">+OFFSET('kdef-cy1131'!I$9,ROUNDDOWN((ROW(Sheet1_OLD!AU58)-ROW(Sheet1_OLD!AU$5))/4,0),0)</f>
        <v>94.6</v>
      </c>
      <c r="AV58" s="9">
        <f ca="1">+OFFSET('def-cy1131'!$F$8,ROUNDDOWN((ROW(Sheet1_OLD!AV58)-ROW(Sheet1_OLD!AV$5))/4,0),0)</f>
        <v>101.4</v>
      </c>
      <c r="AW58" s="9">
        <f ca="1">+OFFSET('def-cy1131'!$G$8,ROUNDDOWN((ROW(Sheet1_OLD!AW58)-ROW(Sheet1_OLD!AW$5))/4,0),0)</f>
        <v>112.4</v>
      </c>
      <c r="AX58" s="9">
        <f t="shared" ca="1" si="115"/>
        <v>108.05714285714286</v>
      </c>
      <c r="AY58" s="9">
        <f t="shared" ca="1" si="115"/>
        <v>76.327194066749072</v>
      </c>
      <c r="AZ58" s="9">
        <f t="shared" ca="1" si="115"/>
        <v>101.04521651560928</v>
      </c>
      <c r="BA58" s="9">
        <f t="shared" ca="1" si="115"/>
        <v>325.02780832678707</v>
      </c>
      <c r="BB58" s="9">
        <f t="shared" ca="1" si="115"/>
        <v>114.90808179162609</v>
      </c>
      <c r="BC58" s="9">
        <f t="shared" ca="1" si="115"/>
        <v>96.138613861386133</v>
      </c>
      <c r="BD58" s="9">
        <f t="shared" ca="1" si="114"/>
        <v>95.474585062240664</v>
      </c>
      <c r="BE58" s="9">
        <f t="shared" ca="1" si="114"/>
        <v>98.525172074729582</v>
      </c>
      <c r="BF58" s="9">
        <f t="shared" ca="1" si="114"/>
        <v>128.76308664259929</v>
      </c>
      <c r="BG58">
        <f t="shared" ca="1" si="62"/>
        <v>1.8611607930170518E-4</v>
      </c>
      <c r="BH58">
        <f t="shared" ca="1" si="63"/>
        <v>1.3105038758781247E-4</v>
      </c>
      <c r="BI58">
        <f t="shared" ca="1" si="119"/>
        <v>-9.4322791356049541E-4</v>
      </c>
      <c r="BJ58">
        <f t="shared" ca="1" si="119"/>
        <v>2.5196825067048696E-3</v>
      </c>
      <c r="BK58">
        <f t="shared" ca="1" si="119"/>
        <v>-5.8539045592985823E-3</v>
      </c>
      <c r="BL58" s="13">
        <f t="shared" ca="1" si="65"/>
        <v>-3.9602834992646906E-3</v>
      </c>
      <c r="BM58">
        <f t="shared" ca="1" si="66"/>
        <v>-1.9834846582164008E-2</v>
      </c>
      <c r="BN58">
        <f t="shared" ca="1" si="22"/>
        <v>5.2651019968333098E-3</v>
      </c>
      <c r="BO58" s="13">
        <f t="shared" ca="1" si="23"/>
        <v>-1.4569744585330698E-2</v>
      </c>
      <c r="BP58">
        <f t="shared" ca="1" si="67"/>
        <v>-4.5963222713107599E-2</v>
      </c>
      <c r="BQ58">
        <f t="shared" ca="1" si="68"/>
        <v>-6.7240276259190011E-3</v>
      </c>
      <c r="BR58">
        <f t="shared" ca="1" si="69"/>
        <v>1.7848734616290637E-3</v>
      </c>
      <c r="BS58" s="13">
        <f t="shared" ca="1" si="70"/>
        <v>-5.0902376877397543E-2</v>
      </c>
      <c r="BT58" s="5">
        <f t="shared" si="24"/>
        <v>64536.546483362719</v>
      </c>
      <c r="BU58" s="5">
        <f t="shared" ca="1" si="25"/>
        <v>240008.7059386872</v>
      </c>
      <c r="BV58" s="5">
        <f t="shared" ca="1" si="26"/>
        <v>30909.969513189822</v>
      </c>
      <c r="BW58" s="5">
        <f t="shared" ca="1" si="71"/>
        <v>93233.58719734539</v>
      </c>
      <c r="BX58" s="5">
        <f t="shared" si="27"/>
        <v>82177.725279647493</v>
      </c>
      <c r="BY58" s="5">
        <f t="shared" si="28"/>
        <v>233606.33147521992</v>
      </c>
      <c r="BZ58" s="5">
        <f t="shared" si="29"/>
        <v>45164.582617464184</v>
      </c>
      <c r="CA58" s="5">
        <f t="shared" si="30"/>
        <v>127342.30789711168</v>
      </c>
      <c r="CB58" s="9">
        <f t="shared" si="97"/>
        <v>127.33517635752729</v>
      </c>
      <c r="CC58" s="9">
        <f t="shared" ca="1" si="97"/>
        <v>97.33244073858603</v>
      </c>
      <c r="CD58" s="9">
        <f t="shared" ca="1" si="97"/>
        <v>146.11655504283715</v>
      </c>
      <c r="CE58" s="9">
        <f t="shared" ca="1" si="97"/>
        <v>136.58415569441638</v>
      </c>
      <c r="CF58" s="5"/>
      <c r="CG58" s="5">
        <f t="shared" si="111"/>
        <v>98.051940543064518</v>
      </c>
      <c r="CH58" s="5">
        <f t="shared" ca="1" si="72"/>
        <v>97.33244073858603</v>
      </c>
      <c r="CI58" s="5">
        <f t="shared" si="32"/>
        <v>149.17760075035577</v>
      </c>
      <c r="CJ58" s="5">
        <f t="shared" ca="1" si="73"/>
        <v>146.11655504283715</v>
      </c>
      <c r="CK58" s="5">
        <f t="shared" si="74"/>
        <v>134.30995977976636</v>
      </c>
      <c r="CL58" s="5">
        <f t="shared" ca="1" si="75"/>
        <v>136.58415569441638</v>
      </c>
      <c r="CM58" s="5"/>
      <c r="CN58" s="1" t="e">
        <f t="shared" si="4"/>
        <v>#DIV/0!</v>
      </c>
      <c r="CO58" s="1" t="e">
        <f t="shared" si="116"/>
        <v>#DIV/0!</v>
      </c>
      <c r="CP58" s="1" t="e">
        <f t="shared" ca="1" si="116"/>
        <v>#DIV/0!</v>
      </c>
      <c r="CQ58" s="1" t="e">
        <f t="shared" ca="1" si="116"/>
        <v>#DIV/0!</v>
      </c>
      <c r="CR58" s="1" t="e">
        <f t="shared" ca="1" si="116"/>
        <v>#DIV/0!</v>
      </c>
      <c r="CS58" s="83" t="e">
        <f t="shared" si="76"/>
        <v>#DIV/0!</v>
      </c>
      <c r="CT58" s="83" t="e">
        <f t="shared" si="76"/>
        <v>#DIV/0!</v>
      </c>
      <c r="CU58" s="83" t="e">
        <f t="shared" ca="1" si="33"/>
        <v>#DIV/0!</v>
      </c>
      <c r="CV58" s="83" t="e">
        <f t="shared" ca="1" si="33"/>
        <v>#DIV/0!</v>
      </c>
      <c r="CW58" s="83" t="e">
        <f t="shared" ca="1" si="33"/>
        <v>#DIV/0!</v>
      </c>
      <c r="CX58" s="83">
        <f t="shared" si="77"/>
        <v>-4.3694573628627938E-3</v>
      </c>
      <c r="CY58" s="83">
        <f t="shared" si="100"/>
        <v>-7.9667283800678619E-3</v>
      </c>
      <c r="CZ58" s="83">
        <f t="shared" ca="1" si="100"/>
        <v>1.8876500303419965E-3</v>
      </c>
      <c r="DA58" s="83">
        <f t="shared" ca="1" si="100"/>
        <v>-1.0399347824394962E-3</v>
      </c>
      <c r="DB58" s="83">
        <f t="shared" ca="1" si="100"/>
        <v>-5.4523983578332672E-3</v>
      </c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t="s">
        <v>807</v>
      </c>
      <c r="DY58" s="5"/>
      <c r="EF58" s="90">
        <f t="shared" si="8"/>
        <v>82177.725279647493</v>
      </c>
      <c r="EG58" s="1">
        <f>+'gaku-mk1131'!G61</f>
        <v>80235.100000000006</v>
      </c>
      <c r="EH58" s="5">
        <f t="shared" ca="1" si="38"/>
        <v>15041.591914860544</v>
      </c>
      <c r="EI58" s="7">
        <f ca="1">+EI57+$EH57</f>
        <v>565992.91029215325</v>
      </c>
      <c r="EJ58" s="4">
        <f ca="1">+EI57+EH57</f>
        <v>565992.91029215325</v>
      </c>
      <c r="EK58" s="131">
        <f ca="1">+EK57+EH57-(EJ61-EI61)/4</f>
        <v>554554.39726642158</v>
      </c>
      <c r="EL58" s="5">
        <f t="shared" ca="1" si="39"/>
        <v>6442.333333333333</v>
      </c>
      <c r="EM58" s="92">
        <f t="shared" ca="1" si="40"/>
        <v>109.93333333333332</v>
      </c>
      <c r="EN58">
        <f t="shared" ca="1" si="9"/>
        <v>0.6524732924486768</v>
      </c>
      <c r="EO58">
        <f t="shared" ca="1" si="41"/>
        <v>-1.6075581281312452E-3</v>
      </c>
      <c r="EQ58" s="6">
        <f>+call!C96</f>
        <v>3.1998199999999999</v>
      </c>
      <c r="ES58" s="7" t="e">
        <f>+fof!#REF!*fof!$B$138/fof!#REF!/10</f>
        <v>#REF!</v>
      </c>
      <c r="ET58" s="7" t="e">
        <f>+fof!#REF!*fof!$C$138/fof!#REF!/10</f>
        <v>#REF!</v>
      </c>
      <c r="EU58" s="7">
        <f ca="1">+AVERAGE(OFFSET(jikasougaku!$BF$287,(ROW(Sheet1_OLD!EU58)-ROW(Sheet1_OLD!$EU$5))*3,0):OFFSET(jikasougaku!$BF$287,(ROW(Sheet1_OLD!EU58)-ROW(Sheet1_OLD!$EU$5))*3+2,0))/1000</f>
        <v>102707.965</v>
      </c>
      <c r="EV58" s="7">
        <f ca="1">+AVERAGE(OFFSET(jikasougaku!$BR$287,(ROW(Sheet1_OLD!EV58)-ROW(Sheet1_OLD!$EV$5))*3,0):OFFSET(jikasougaku!$BR$287,(ROW(Sheet1_OLD!EV58)-ROW(Sheet1_OLD!$EV$5))*3+2,0))/1000</f>
        <v>347121.505</v>
      </c>
      <c r="EW58" s="7" t="e">
        <f ca="1">+AVERAGE(OFFSET(jikasougaku!$BH$287,(ROW(Sheet1_OLD!EW58)-ROW(Sheet1_OLD!EW$5))*3,0):OFFSET(jikasougaku!$BH$287,(ROW(Sheet1_OLD!EW58)-ROW(Sheet1_OLD!EW$5))*3+2,0))/1000</f>
        <v>#DIV/0!</v>
      </c>
      <c r="EX58" s="7" t="e">
        <f ca="1">+AVERAGE(OFFSET(jikasougaku!$BJ$287,(ROW(Sheet1_OLD!EX58)-ROW(Sheet1_OLD!EX$5))*3,0):OFFSET(jikasougaku!$BJ$287,(ROW(Sheet1_OLD!EX58)-ROW(Sheet1_OLD!EX$5))*3+2,0))/1000</f>
        <v>#DIV/0!</v>
      </c>
      <c r="EY58" s="7" t="e">
        <f ca="1">+AVERAGE(OFFSET(jikasougaku!$BL$287,(ROW(Sheet1_OLD!EY58)-ROW(Sheet1_OLD!EY$5))*3,0):OFFSET(jikasougaku!$BL$287,(ROW(Sheet1_OLD!EY58)-ROW(Sheet1_OLD!EY$5))*3+2,0))/1000</f>
        <v>#DIV/0!</v>
      </c>
      <c r="EZ58" s="4">
        <f ca="1">+EU58*$EU$59/SUM($EU$59,$EW$59:$EY$59)</f>
        <v>84620.106195084969</v>
      </c>
      <c r="FA58" s="64">
        <f t="shared" ca="1" si="42"/>
        <v>244413.54</v>
      </c>
      <c r="FB58" s="7" t="e">
        <f t="shared" ca="1" si="11"/>
        <v>#REF!</v>
      </c>
      <c r="FC58" s="7" t="e">
        <f t="shared" ca="1" si="12"/>
        <v>#REF!</v>
      </c>
      <c r="FD58" s="1" t="e">
        <f t="shared" ca="1" si="117"/>
        <v>#REF!</v>
      </c>
      <c r="FE58" s="1" t="e">
        <f t="shared" ca="1" si="117"/>
        <v>#REF!</v>
      </c>
      <c r="FF58" t="e">
        <f t="shared" ca="1" si="43"/>
        <v>#REF!</v>
      </c>
      <c r="FG58" t="e">
        <f t="shared" ca="1" si="43"/>
        <v>#REF!</v>
      </c>
      <c r="FH58" s="83" t="e">
        <f t="shared" ca="1" si="80"/>
        <v>#REF!</v>
      </c>
      <c r="FI58" s="83" t="e">
        <f t="shared" ca="1" si="80"/>
        <v>#REF!</v>
      </c>
      <c r="FK58" s="7">
        <f>+kshotoku1631!$E62*kshotoku1722!$E$9/kshotoku1631!$E$65</f>
        <v>251434.52976542688</v>
      </c>
      <c r="FL58" s="72">
        <f t="shared" ca="1" si="44"/>
        <v>0.35501960056709397</v>
      </c>
      <c r="FM58">
        <f t="shared" ca="1" si="81"/>
        <v>1.4996625435440345E-2</v>
      </c>
      <c r="FO58" s="72">
        <f ca="1">+AVERAGE(OFFSET(Maikin05!$F$10,ROUNDDOWN((ROW(FO58)-ROW(FO$45))/4,0),MOD(ROW(FO58)-ROW(FO$45),4)*3):OFFSET(Maikin05!$F$10,ROUNDDOWN((ROW(FO58)-ROW(FO$45))/4,0),MOD(ROW(FO58)-ROW(FO$45),4)*3+2))</f>
        <v>109.93333333333332</v>
      </c>
      <c r="FP58" s="72">
        <f ca="1">+AVERAGE(OFFSET(Maikin30!$F$20,ROUNDDOWN((ROW(FP58)-ROW(FP$5))/4,0),MOD(ROW(FP58)-ROW(FP$5),4)*3):OFFSET(Maikin30!$F$20,ROUNDDOWN((ROW(FP58)-ROW(FP$5))/4,0),MOD(ROW(FP58)-ROW(FP$5),4)*3+2))</f>
        <v>105.93333333333332</v>
      </c>
      <c r="FQ58" s="5">
        <f ca="1">+AVERAGE(OFFSET(Rocho!$J$66,(ROW(FQ58)-ROW($FQ$5))*3,0):OFFSET(Rocho!$J$66,(ROW(FQ58)-ROW($FQ$5))*3+2,0))</f>
        <v>6442.333333333333</v>
      </c>
      <c r="FR58" s="72" t="e">
        <f t="shared" ca="1" si="45"/>
        <v>#DIV/0!</v>
      </c>
      <c r="FS58" t="e">
        <f t="shared" ca="1" si="82"/>
        <v>#DIV/0!</v>
      </c>
      <c r="FT58" s="72"/>
      <c r="FU58" s="87" t="s">
        <v>277</v>
      </c>
      <c r="FV58" s="78">
        <f ca="1">+AVERAGE(OFFSET(Rocho!$E$6,(ROW(FV58)-ROW($FV$5))*3,0):OFFSET(Rocho!$E$6,(ROW(FV58)-ROW($FV$5))*3+2,0))/10000</f>
        <v>9831.6666666666679</v>
      </c>
      <c r="FW58" s="82">
        <f>+Rocho!AA59</f>
        <v>0</v>
      </c>
      <c r="FX58" t="e">
        <f t="shared" si="83"/>
        <v>#DIV/0!</v>
      </c>
      <c r="FZ58" s="94">
        <f t="shared" si="15"/>
        <v>262042.21076317449</v>
      </c>
      <c r="GA58" s="5">
        <f t="shared" si="46"/>
        <v>82177.725279647493</v>
      </c>
      <c r="GB58" s="7">
        <f>+('gaku-mk1131'!C61-'gaku-mk1131'!D61)*('gaku-mk1722'!$C$8-'gaku-mk1722'!$D$8)/('gaku-mk1131'!$C$64-'gaku-mk1131'!$D$64)</f>
        <v>4493.3649437917402</v>
      </c>
      <c r="GC58" s="5">
        <f t="shared" si="47"/>
        <v>21710.283055980912</v>
      </c>
      <c r="GD58" s="5">
        <f t="shared" si="48"/>
        <v>23454.299561483269</v>
      </c>
      <c r="GE58" s="90">
        <f>+'gaku-mk1131'!H61+('gaku-mk1722'!$H$8-'gaku-mk1131'!$H$64)</f>
        <v>3247.6000000000004</v>
      </c>
      <c r="GF58" s="7">
        <f>+'gaku-mk1131'!W61*'gaku-mk1722'!$W$8/'gaku-mk1131'!$W$64</f>
        <v>116369.79638640517</v>
      </c>
      <c r="GG58" s="7">
        <f>+'gaku-mk1131'!M61*'gaku-mk1722'!$M$8/'gaku-mk1131'!$M$64</f>
        <v>44770.222520081639</v>
      </c>
      <c r="GH58" s="7">
        <f>+'gaku-mk1131'!N61*'gaku-mk1722'!$N$8/'gaku-mk1131'!$N$64</f>
        <v>34181.080984215696</v>
      </c>
      <c r="GI58" s="5">
        <f t="shared" si="49"/>
        <v>64536.546483362719</v>
      </c>
      <c r="GJ58" s="7">
        <f>+('gaku-jk1131'!C61-'gaku-jk1131'!D61)*('gaku-jk1722'!$C$8-'gaku-jk1722'!$D$8)/('gaku-jk1131'!$C$64-'gaku-jk1131'!$D$64)</f>
        <v>4049.8453055960917</v>
      </c>
      <c r="GK58" s="5">
        <f t="shared" si="50"/>
        <v>6757.8911685334097</v>
      </c>
      <c r="GL58" s="5">
        <f t="shared" si="51"/>
        <v>23517.822068768048</v>
      </c>
      <c r="GM58" s="90">
        <f>+'gaku-jk1131'!H61+('gaku-jk1722'!$H$8-'gaku-jk1131'!$H$64)</f>
        <v>3293.8</v>
      </c>
      <c r="GN58" s="7">
        <f>+'gaku-jk1131'!Z61*'gaku-jk1722'!$Z$8/'gaku-jk1131'!$Z$64</f>
        <v>110671.3789165365</v>
      </c>
      <c r="GO58" s="7">
        <f>+'gaku-jk1131'!M61*'gaku-jk1722'!$M$8/'gaku-jk1131'!$M$64</f>
        <v>33335.22222250326</v>
      </c>
      <c r="GP58" s="7">
        <f>+'gaku-jk1131'!N61*'gaku-jk1722'!$N$8/'gaku-jk1131'!$N$64</f>
        <v>40771.659883052031</v>
      </c>
      <c r="GQ58" s="9">
        <f t="shared" ca="1" si="16"/>
        <v>127.51516245487365</v>
      </c>
      <c r="GR58" s="7">
        <f t="shared" ca="1" si="17"/>
        <v>109.14642857142857</v>
      </c>
      <c r="GS58" s="9">
        <f t="shared" ca="1" si="18"/>
        <v>319.23236449332279</v>
      </c>
      <c r="GT58" s="9">
        <f t="shared" ca="1" si="19"/>
        <v>99.804719764011793</v>
      </c>
      <c r="GU58" s="7">
        <f t="shared" ca="1" si="20"/>
        <v>116.11000848176421</v>
      </c>
      <c r="GV58" s="7">
        <f t="shared" ca="1" si="20"/>
        <v>105.59295499021526</v>
      </c>
      <c r="GW58" s="7">
        <f t="shared" ca="1" si="20"/>
        <v>135.86435733819505</v>
      </c>
      <c r="GX58" s="7">
        <f t="shared" ca="1" si="20"/>
        <v>84.217073170731695</v>
      </c>
      <c r="GZ58">
        <f ca="1">+OFFSET('def-cy1131'!$C$8,ROUNDDOWN((ROW(Sheet1_OLD!HC58)-ROW(Sheet1_OLD!HC$5))/4,0),0)</f>
        <v>100.2</v>
      </c>
      <c r="HC58">
        <f ca="1">+OFFSET('def-cy1131'!$H$8,ROUNDDOWN((ROW(Sheet1_OLD!HC58)-ROW(Sheet1_OLD!HC$5))/4,0),0)</f>
        <v>121.9</v>
      </c>
      <c r="HD58">
        <f ca="1">+OFFSET('def-cy1131'!$W$8,ROUNDDOWN((ROW(Sheet1_OLD!HC58)-ROW(Sheet1_OLD!HC$5))/4,0),0)</f>
        <v>102</v>
      </c>
      <c r="HE58">
        <f ca="1">+OFFSET('def-cy1131'!$M$8,ROUNDDOWN((ROW(Sheet1_OLD!HC58)-ROW(Sheet1_OLD!HC$5))/4,0),0)</f>
        <v>113.6</v>
      </c>
      <c r="HF58">
        <f ca="1">+OFFSET('def-cy1131'!$N$8,ROUNDDOWN((ROW(Sheet1_OLD!HC58)-ROW(Sheet1_OLD!HC$5))/4,0),0)</f>
        <v>103.2</v>
      </c>
      <c r="HG58" s="9">
        <f t="shared" ca="1" si="120"/>
        <v>128.76308664259929</v>
      </c>
      <c r="HH58" s="9">
        <f t="shared" ca="1" si="120"/>
        <v>108.05714285714286</v>
      </c>
      <c r="HI58" s="9">
        <f t="shared" ca="1" si="120"/>
        <v>325.02780832678707</v>
      </c>
      <c r="HJ58" s="9">
        <f t="shared" ca="1" si="120"/>
        <v>98.525172074729582</v>
      </c>
      <c r="HK58" s="9">
        <f t="shared" ca="1" si="120"/>
        <v>119.8247667514843</v>
      </c>
      <c r="HL58" s="9">
        <f t="shared" ca="1" si="120"/>
        <v>105.48943248532289</v>
      </c>
      <c r="HM58" s="9">
        <f t="shared" ca="1" si="120"/>
        <v>146.14986326344575</v>
      </c>
      <c r="HN58" s="9">
        <f t="shared" ca="1" si="120"/>
        <v>91.969613821138196</v>
      </c>
      <c r="HO58">
        <f t="shared" ca="1" si="118"/>
        <v>-2.3274351468096446E-2</v>
      </c>
      <c r="HP58">
        <f t="shared" ca="1" si="118"/>
        <v>1.1706551702101096E-4</v>
      </c>
      <c r="HQ58">
        <f t="shared" ca="1" si="118"/>
        <v>-3.4048391955379511E-3</v>
      </c>
      <c r="HR58">
        <f t="shared" ca="1" si="118"/>
        <v>9.0380460333095998E-4</v>
      </c>
      <c r="HS58">
        <f t="shared" ca="1" si="118"/>
        <v>1.3158743993597869E-2</v>
      </c>
      <c r="HT58">
        <f t="shared" ca="1" si="118"/>
        <v>5.7634110433942435E-3</v>
      </c>
      <c r="HU58">
        <f t="shared" ca="1" si="118"/>
        <v>-3.6944342680137049E-3</v>
      </c>
      <c r="HV58">
        <f t="shared" ca="1" si="53"/>
        <v>1.8102351321912888E-3</v>
      </c>
      <c r="HW58">
        <f t="shared" ca="1" si="84"/>
        <v>-8.620364642112726E-3</v>
      </c>
      <c r="HX58" s="5">
        <f t="shared" ca="1" si="85"/>
        <v>203071.62017436291</v>
      </c>
      <c r="HY58" s="1" t="e">
        <f t="shared" ca="1" si="54"/>
        <v>#DIV/0!</v>
      </c>
      <c r="HZ58" t="e">
        <f t="shared" ca="1" si="86"/>
        <v>#DIV/0!</v>
      </c>
      <c r="IA58" s="5">
        <f t="shared" si="55"/>
        <v>262042.21076317449</v>
      </c>
      <c r="IB58">
        <f t="shared" ca="1" si="56"/>
        <v>129.03930669296764</v>
      </c>
      <c r="ID58" s="112">
        <v>122.07820632658913</v>
      </c>
      <c r="IE58" s="112">
        <v>122.17286637604548</v>
      </c>
      <c r="IF58">
        <f t="shared" si="57"/>
        <v>100.19932582924338</v>
      </c>
      <c r="IG58">
        <f t="shared" si="87"/>
        <v>-8.960242881423058E-3</v>
      </c>
      <c r="IH58" s="112">
        <v>0.52885169226389117</v>
      </c>
      <c r="II58">
        <f t="shared" si="88"/>
        <v>-9.561757414005825E-3</v>
      </c>
      <c r="IK58">
        <f>+util!B56</f>
        <v>107.866666666667</v>
      </c>
      <c r="IL58">
        <f t="shared" si="89"/>
        <v>-4.6246421255229844E-3</v>
      </c>
      <c r="IM58">
        <f t="shared" si="90"/>
        <v>-2.7747852753137905E-3</v>
      </c>
      <c r="IO58" s="5">
        <f t="shared" si="58"/>
        <v>134699.90286606285</v>
      </c>
      <c r="IP58" s="1">
        <f t="shared" si="59"/>
        <v>2.9824232852309644</v>
      </c>
      <c r="IQ58" s="5">
        <f t="shared" ca="1" si="60"/>
        <v>104386.72240123225</v>
      </c>
      <c r="IR58" s="1" t="e">
        <f t="shared" ca="1" si="61"/>
        <v>#DIV/0!</v>
      </c>
      <c r="IS58" t="e">
        <f t="shared" ca="1" si="91"/>
        <v>#DIV/0!</v>
      </c>
    </row>
    <row r="59" spans="1:253" x14ac:dyDescent="0.15">
      <c r="A59" t="s">
        <v>298</v>
      </c>
      <c r="B59" s="7">
        <f>+'gaku-mk1131'!B62*'gaku-mk1722'!$B$8/'gaku-mk1131'!$B$64</f>
        <v>494570.63028401817</v>
      </c>
      <c r="C59" s="7">
        <f>+'kgaku-mk1131'!B63*'kgaku-mk1722'!B$9/'kgaku-mk1131'!B$65</f>
        <v>256722.22906531295</v>
      </c>
      <c r="D59" s="7">
        <f>+'kgaku-mk1131'!C63*'kgaku-mk1722'!C$9/'kgaku-mk1131'!C$65</f>
        <v>2419.9252000780789</v>
      </c>
      <c r="E59" s="7">
        <f>+'kgaku-mk1131'!D63*'kgaku-mk1722'!D$9/'kgaku-mk1131'!D$65</f>
        <v>264.24650735294119</v>
      </c>
      <c r="F59" s="7">
        <f>+'kgaku-mk1131'!F63*'kgaku-mk1722'!F$9/'kgaku-mk1131'!F$65</f>
        <v>22120.794403177635</v>
      </c>
      <c r="G59" s="7">
        <f>+'kgaku-mk1131'!G63*'kgaku-mk1722'!G$9/'kgaku-mk1131'!G$65</f>
        <v>23120.76576232403</v>
      </c>
      <c r="H59" s="7">
        <f>+'kgaku-mk1131'!H63*'kgaku-mk1722'!H$9/'kgaku-mk1131'!H$65</f>
        <v>73036.333727367339</v>
      </c>
      <c r="I59" s="7">
        <f>+'kgaku-mk1131'!I63*'kgaku-mk1722'!I$9/'kgaku-mk1131'!I$65</f>
        <v>135860.08286473821</v>
      </c>
      <c r="J59" s="7">
        <f>+'gaku-mk1131'!F62*'gaku-mk1722'!$F$8/'gaku-mk1131'!$F$64</f>
        <v>24451.89767061235</v>
      </c>
      <c r="K59" s="7">
        <f>+'gaku-mk1131'!G62*'gaku-mk1722'!$G$8/'gaku-mk1131'!$G$64</f>
        <v>77613.223578007222</v>
      </c>
      <c r="L59" s="7">
        <f>+'gaku-jk1131'!B62*'gaku-jk1722'!$B$8/'gaku-jk1131'!$B$64</f>
        <v>420111.15236997581</v>
      </c>
      <c r="M59" s="7">
        <f>+'kgaku-jk1131'!B63*'kgaku-jk1722'!$B$9/'kgaku-jk1131'!$B$65</f>
        <v>234575.19215293604</v>
      </c>
      <c r="N59" s="7">
        <f>+'kgaku-jk1131'!C63*'kgaku-jk1722'!C$9/'kgaku-jk1131'!C$65</f>
        <v>3617.6768298547654</v>
      </c>
      <c r="O59" s="7">
        <f>+'kgaku-jk1131'!D63*'kgaku-jk1722'!D$9/'kgaku-jk1131'!D$65</f>
        <v>257.1249177932043</v>
      </c>
      <c r="P59" s="7">
        <f>+'kgaku-jk1131'!F63*'kgaku-jk1722'!F$9/'kgaku-jk1131'!F$65</f>
        <v>6927.9416473776</v>
      </c>
      <c r="Q59" s="7">
        <f>+'kgaku-jk1131'!G63*'kgaku-jk1722'!G$9/'kgaku-jk1131'!G$65</f>
        <v>20107.798643298982</v>
      </c>
      <c r="R59" s="7">
        <f>+'kgaku-jk1131'!H63*'kgaku-jk1722'!H$9/'kgaku-jk1131'!H$65</f>
        <v>74886.801787169403</v>
      </c>
      <c r="S59" s="7">
        <f>+'kgaku-jk1131'!I63*'kgaku-jk1722'!I$9/'kgaku-jk1131'!I$65</f>
        <v>138771.24245732895</v>
      </c>
      <c r="T59" s="7">
        <f>+'gaku-jk1131'!F62*'gaku-jk1722'!$F$8/'gaku-jk1131'!$F$64</f>
        <v>24491.877955653617</v>
      </c>
      <c r="U59" s="7">
        <f>+'gaku-jk1131'!G62*'gaku-jk1722'!$G$8/'gaku-jk1131'!$G$64</f>
        <v>61070.990815784178</v>
      </c>
      <c r="V59" s="8">
        <f t="shared" si="105"/>
        <v>117.72375655680494</v>
      </c>
      <c r="W59" s="8">
        <f t="shared" si="105"/>
        <v>109.44133806695879</v>
      </c>
      <c r="X59" s="8">
        <f t="shared" si="105"/>
        <v>66.891690825109691</v>
      </c>
      <c r="Y59" s="8">
        <f t="shared" si="105"/>
        <v>102.76970027675985</v>
      </c>
      <c r="Z59" s="8">
        <f t="shared" si="105"/>
        <v>319.29822058404483</v>
      </c>
      <c r="AA59" s="8">
        <f t="shared" si="104"/>
        <v>114.98407246100575</v>
      </c>
      <c r="AB59" s="8">
        <f t="shared" si="104"/>
        <v>97.528979719201857</v>
      </c>
      <c r="AC59" s="8">
        <f t="shared" si="104"/>
        <v>97.902188132756763</v>
      </c>
      <c r="AD59" s="8">
        <f t="shared" si="104"/>
        <v>99.836761047422911</v>
      </c>
      <c r="AE59" s="8">
        <f t="shared" si="104"/>
        <v>127.08689107750256</v>
      </c>
      <c r="AF59" s="11">
        <f t="shared" ca="1" si="107"/>
        <v>109.25535714285714</v>
      </c>
      <c r="AG59" s="11">
        <f t="shared" ca="1" si="107"/>
        <v>69.711619283065502</v>
      </c>
      <c r="AH59" s="11">
        <f t="shared" ca="1" si="107"/>
        <v>102.1828801611279</v>
      </c>
      <c r="AI59" s="11">
        <f t="shared" ca="1" si="106"/>
        <v>319.23236449332279</v>
      </c>
      <c r="AJ59" s="11">
        <f t="shared" ca="1" si="106"/>
        <v>114.90808179162609</v>
      </c>
      <c r="AK59" s="11">
        <f t="shared" ca="1" si="106"/>
        <v>96.81158415841584</v>
      </c>
      <c r="AL59" s="11">
        <f t="shared" ca="1" si="106"/>
        <v>97.642116182572593</v>
      </c>
      <c r="AM59" s="11">
        <f t="shared" ca="1" si="106"/>
        <v>99.804719764011793</v>
      </c>
      <c r="AN59" s="11">
        <f t="shared" ca="1" si="106"/>
        <v>127.51516245487365</v>
      </c>
      <c r="AO59" s="9">
        <f ca="1">+OFFSET('kdef-cy1131'!B$9,ROUNDDOWN((ROW(Sheet1_OLD!AO59)-ROW(Sheet1_OLD!AO$5))/4,0),0)</f>
        <v>100.3</v>
      </c>
      <c r="AP59" s="9">
        <f ca="1">+OFFSET('kdef-cy1131'!C$9,ROUNDDOWN((ROW(Sheet1_OLD!AP59)-ROW(Sheet1_OLD!AP$5))/4,0),0)</f>
        <v>84.3</v>
      </c>
      <c r="AQ59" s="9">
        <f ca="1">+OFFSET('kdef-cy1131'!D$9,ROUNDDOWN((ROW(Sheet1_OLD!AQ59)-ROW(Sheet1_OLD!AQ$5))/4,0),0)</f>
        <v>98.8</v>
      </c>
      <c r="AR59" s="9">
        <f ca="1">+OFFSET('kdef-cy1131'!F$9,ROUNDDOWN((ROW(Sheet1_OLD!AR59)-ROW(Sheet1_OLD!AR$5))/4,0),0)</f>
        <v>132.19999999999999</v>
      </c>
      <c r="AS59" s="9">
        <f ca="1">+OFFSET('kdef-cy1131'!G$9,ROUNDDOWN((ROW(Sheet1_OLD!AS59)-ROW(Sheet1_OLD!AS$5))/4,0),0)</f>
        <v>103.7</v>
      </c>
      <c r="AT59" s="9">
        <f ca="1">+OFFSET('kdef-cy1131'!H$9,ROUNDDOWN((ROW(Sheet1_OLD!AT59)-ROW(Sheet1_OLD!AT$5))/4,0),0)</f>
        <v>100.7</v>
      </c>
      <c r="AU59" s="9">
        <f ca="1">+OFFSET('kdef-cy1131'!I$9,ROUNDDOWN((ROW(Sheet1_OLD!AU59)-ROW(Sheet1_OLD!AU$5))/4,0),0)</f>
        <v>94.6</v>
      </c>
      <c r="AV59" s="9">
        <f ca="1">+OFFSET('def-cy1131'!$F$8,ROUNDDOWN((ROW(Sheet1_OLD!AV59)-ROW(Sheet1_OLD!AV$5))/4,0),0)</f>
        <v>101.4</v>
      </c>
      <c r="AW59" s="9">
        <f ca="1">+OFFSET('def-cy1131'!$G$8,ROUNDDOWN((ROW(Sheet1_OLD!AW59)-ROW(Sheet1_OLD!AW$5))/4,0),0)</f>
        <v>112.4</v>
      </c>
      <c r="AX59" s="9">
        <f t="shared" ca="1" si="115"/>
        <v>108.05714285714286</v>
      </c>
      <c r="AY59" s="9">
        <f t="shared" ca="1" si="115"/>
        <v>76.327194066749072</v>
      </c>
      <c r="AZ59" s="9">
        <f t="shared" ca="1" si="115"/>
        <v>101.04521651560928</v>
      </c>
      <c r="BA59" s="9">
        <f t="shared" ca="1" si="115"/>
        <v>325.02780832678707</v>
      </c>
      <c r="BB59" s="9">
        <f t="shared" ca="1" si="115"/>
        <v>114.90808179162609</v>
      </c>
      <c r="BC59" s="9">
        <f t="shared" ca="1" si="115"/>
        <v>96.138613861386133</v>
      </c>
      <c r="BD59" s="9">
        <f t="shared" ca="1" si="114"/>
        <v>95.474585062240664</v>
      </c>
      <c r="BE59" s="9">
        <f t="shared" ca="1" si="114"/>
        <v>98.525172074729582</v>
      </c>
      <c r="BF59" s="9">
        <f t="shared" ca="1" si="114"/>
        <v>128.76308664259929</v>
      </c>
      <c r="BG59">
        <f t="shared" ca="1" si="62"/>
        <v>1.9501573661300498E-4</v>
      </c>
      <c r="BH59">
        <f t="shared" ca="1" si="63"/>
        <v>-1.3827572541760201E-5</v>
      </c>
      <c r="BI59">
        <f t="shared" ca="1" si="119"/>
        <v>2.4583445945010243E-3</v>
      </c>
      <c r="BJ59">
        <f t="shared" ca="1" si="119"/>
        <v>-3.3259172575782108E-3</v>
      </c>
      <c r="BK59">
        <f t="shared" ca="1" si="119"/>
        <v>-3.6862784906353551E-3</v>
      </c>
      <c r="BL59" s="13">
        <f t="shared" ca="1" si="65"/>
        <v>-4.3726629896412971E-3</v>
      </c>
      <c r="BM59">
        <f t="shared" ca="1" si="66"/>
        <v>1.2245465743429291E-2</v>
      </c>
      <c r="BN59">
        <f t="shared" ca="1" si="22"/>
        <v>2.1262190581183414E-2</v>
      </c>
      <c r="BO59" s="13">
        <f t="shared" ca="1" si="23"/>
        <v>3.3507656324612708E-2</v>
      </c>
      <c r="BP59">
        <f t="shared" ca="1" si="67"/>
        <v>-3.4798204588676898E-2</v>
      </c>
      <c r="BQ59">
        <f t="shared" ca="1" si="68"/>
        <v>4.3101358376650056E-3</v>
      </c>
      <c r="BR59">
        <f t="shared" ca="1" si="69"/>
        <v>7.4838255670590563E-3</v>
      </c>
      <c r="BS59" s="13">
        <f t="shared" ca="1" si="70"/>
        <v>-2.3004243183952836E-2</v>
      </c>
      <c r="BT59" s="5">
        <f t="shared" si="24"/>
        <v>61070.990815784178</v>
      </c>
      <c r="BU59" s="5">
        <f t="shared" ca="1" si="25"/>
        <v>238959.2287530374</v>
      </c>
      <c r="BV59" s="5">
        <f t="shared" ca="1" si="26"/>
        <v>31945.690148642039</v>
      </c>
      <c r="BW59" s="5">
        <f t="shared" ca="1" si="71"/>
        <v>91088.819084545379</v>
      </c>
      <c r="BX59" s="5">
        <f t="shared" si="27"/>
        <v>77613.223578007222</v>
      </c>
      <c r="BY59" s="5">
        <f t="shared" si="28"/>
        <v>234172.86104715473</v>
      </c>
      <c r="BZ59" s="5">
        <f t="shared" si="29"/>
        <v>46572.692073789985</v>
      </c>
      <c r="CA59" s="5">
        <f t="shared" si="30"/>
        <v>124185.9156517972</v>
      </c>
      <c r="CB59" s="9">
        <f t="shared" si="97"/>
        <v>127.08689107750256</v>
      </c>
      <c r="CC59" s="9">
        <f t="shared" ca="1" si="97"/>
        <v>97.996993993134566</v>
      </c>
      <c r="CD59" s="9">
        <f t="shared" ca="1" si="97"/>
        <v>145.78709008034912</v>
      </c>
      <c r="CE59" s="9">
        <f t="shared" ca="1" si="97"/>
        <v>136.33497162426957</v>
      </c>
      <c r="CF59" s="5"/>
      <c r="CG59" s="5">
        <f t="shared" si="111"/>
        <v>98.763136424708108</v>
      </c>
      <c r="CH59" s="5">
        <f t="shared" ca="1" si="72"/>
        <v>97.996993993134566</v>
      </c>
      <c r="CI59" s="5">
        <f t="shared" si="32"/>
        <v>148.22711480271167</v>
      </c>
      <c r="CJ59" s="5">
        <f t="shared" ca="1" si="73"/>
        <v>145.78709008034912</v>
      </c>
      <c r="CK59" s="5">
        <f t="shared" si="74"/>
        <v>134.26838308526064</v>
      </c>
      <c r="CL59" s="5">
        <f t="shared" ca="1" si="75"/>
        <v>136.33497162426957</v>
      </c>
      <c r="CM59" s="5"/>
      <c r="CN59" s="1" t="e">
        <f t="shared" si="4"/>
        <v>#DIV/0!</v>
      </c>
      <c r="CO59" s="1" t="e">
        <f t="shared" si="116"/>
        <v>#DIV/0!</v>
      </c>
      <c r="CP59" s="1" t="e">
        <f t="shared" ca="1" si="116"/>
        <v>#DIV/0!</v>
      </c>
      <c r="CQ59" s="1" t="e">
        <f t="shared" ca="1" si="116"/>
        <v>#DIV/0!</v>
      </c>
      <c r="CR59" s="1" t="e">
        <f t="shared" ca="1" si="116"/>
        <v>#DIV/0!</v>
      </c>
      <c r="CS59" s="83" t="e">
        <f t="shared" si="76"/>
        <v>#DIV/0!</v>
      </c>
      <c r="CT59" s="83" t="e">
        <f t="shared" si="76"/>
        <v>#DIV/0!</v>
      </c>
      <c r="CU59" s="83" t="e">
        <f t="shared" ca="1" si="33"/>
        <v>#DIV/0!</v>
      </c>
      <c r="CV59" s="83" t="e">
        <f t="shared" ca="1" si="33"/>
        <v>#DIV/0!</v>
      </c>
      <c r="CW59" s="83" t="e">
        <f t="shared" ca="1" si="33"/>
        <v>#DIV/0!</v>
      </c>
      <c r="CX59" s="83">
        <f t="shared" si="77"/>
        <v>4.6044394060440899E-3</v>
      </c>
      <c r="CY59" s="83">
        <f t="shared" si="100"/>
        <v>-1.9517596201090468E-3</v>
      </c>
      <c r="CZ59" s="83">
        <f t="shared" ca="1" si="100"/>
        <v>6.8044615965424642E-3</v>
      </c>
      <c r="DA59" s="83">
        <f t="shared" ca="1" si="100"/>
        <v>-2.2573551779542268E-3</v>
      </c>
      <c r="DB59" s="83">
        <f t="shared" ca="1" si="100"/>
        <v>-1.8260657788063555E-3</v>
      </c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Y59" s="5"/>
      <c r="EF59" s="90">
        <f t="shared" si="8"/>
        <v>77613.223578007222</v>
      </c>
      <c r="EG59" s="1">
        <f>+'gaku-mk1131'!G62</f>
        <v>75778.5</v>
      </c>
      <c r="EH59" s="5">
        <f t="shared" ca="1" si="38"/>
        <v>14232.082688201284</v>
      </c>
      <c r="EI59" s="7">
        <f ca="1">+EI58+$EH58</f>
        <v>581034.50220701378</v>
      </c>
      <c r="EJ59" s="7">
        <f ca="1">+EJ58+$EH58</f>
        <v>581034.50220701378</v>
      </c>
      <c r="EK59" s="7">
        <f ca="1">+EK58+EH58-(EJ61-EI61)/4</f>
        <v>558157.47615555022</v>
      </c>
      <c r="EL59" s="5">
        <f t="shared" ca="1" si="39"/>
        <v>6452.333333333333</v>
      </c>
      <c r="EM59" s="92">
        <f t="shared" ca="1" si="40"/>
        <v>110.53333333333335</v>
      </c>
      <c r="EN59">
        <f t="shared" ca="1" si="9"/>
        <v>0.64339449686976269</v>
      </c>
      <c r="EO59">
        <f t="shared" ca="1" si="41"/>
        <v>-1.4012145679771083E-2</v>
      </c>
      <c r="EQ59" s="6">
        <f>+call!C97</f>
        <v>3.08328333333333</v>
      </c>
      <c r="ES59" s="7" t="e">
        <f>+fof!#REF!*fof!$B$138/fof!#REF!/10</f>
        <v>#REF!</v>
      </c>
      <c r="ET59" s="7" t="e">
        <f>+fof!#REF!*fof!$C$138/fof!#REF!/10</f>
        <v>#REF!</v>
      </c>
      <c r="EU59" s="65">
        <f ca="1">+AVERAGE(OFFSET(jikasougaku!$BF$450,(ROW(Sheet1_OLD!EU59)-ROW(Sheet1_OLD!$EU$59))*3,0):OFFSET(jikasougaku!$BF$450,(ROW(Sheet1_OLD!EU59)-ROW(Sheet1_OLD!$EU$59))*3+2,0))/1000</f>
        <v>91999.328333333324</v>
      </c>
      <c r="EV59" s="65">
        <f ca="1">+AVERAGE(OFFSET(jikasougaku!$BR$450,(ROW(Sheet1_OLD!EV59)-ROW(Sheet1_OLD!$EV$59))*3,0):OFFSET(jikasougaku!$BR$450,(ROW(Sheet1_OLD!EV59)-ROW(Sheet1_OLD!$EV$59))*3+2,0))/1000</f>
        <v>358007.40299999999</v>
      </c>
      <c r="EW59" s="65">
        <f ca="1">+AVERAGE(OFFSET(jikasougaku!$BH$450,(ROW(Sheet1_OLD!EW59)-ROW(Sheet1_OLD!EW$59))*3,0):OFFSET(jikasougaku!$BH$450,(ROW(Sheet1_OLD!EW59)-ROW(Sheet1_OLD!EW$59))*3+2,0))/1000</f>
        <v>10954.884</v>
      </c>
      <c r="EX59" s="65">
        <f ca="1">+AVERAGE(OFFSET(jikasougaku!$BJ$450,(ROW(Sheet1_OLD!EX59)-ROW(Sheet1_OLD!EX$59))*3,0):OFFSET(jikasougaku!$BJ$450,(ROW(Sheet1_OLD!EX59)-ROW(Sheet1_OLD!EX$59))*3+2,0))/1000</f>
        <v>6489.3646666666673</v>
      </c>
      <c r="EY59" s="65">
        <f ca="1">+AVERAGE(OFFSET(jikasougaku!$BL$450,(ROW(Sheet1_OLD!EY59)-ROW(Sheet1_OLD!EY$59))*3,0):OFFSET(jikasougaku!$BL$450,(ROW(Sheet1_OLD!EY59)-ROW(Sheet1_OLD!EY$59))*3+2,0))/1000</f>
        <v>2220.9459999999999</v>
      </c>
      <c r="EZ59" s="64">
        <f ca="1">+EU59</f>
        <v>91999.328333333324</v>
      </c>
      <c r="FA59" s="7">
        <f ca="1">+EV59-EU59-SUM(EW59:EY59)</f>
        <v>246342.88</v>
      </c>
      <c r="FB59" s="7" t="e">
        <f t="shared" ca="1" si="11"/>
        <v>#REF!</v>
      </c>
      <c r="FC59" s="7" t="e">
        <f t="shared" ca="1" si="12"/>
        <v>#REF!</v>
      </c>
      <c r="FD59" s="1" t="e">
        <f t="shared" ca="1" si="117"/>
        <v>#REF!</v>
      </c>
      <c r="FE59" s="1" t="e">
        <f t="shared" ca="1" si="117"/>
        <v>#REF!</v>
      </c>
      <c r="FF59" t="e">
        <f t="shared" ca="1" si="43"/>
        <v>#REF!</v>
      </c>
      <c r="FG59" t="e">
        <f t="shared" ca="1" si="43"/>
        <v>#REF!</v>
      </c>
      <c r="FH59" s="83" t="e">
        <f t="shared" ca="1" si="80"/>
        <v>#REF!</v>
      </c>
      <c r="FI59" s="83" t="e">
        <f t="shared" ca="1" si="80"/>
        <v>#REF!</v>
      </c>
      <c r="FK59" s="7">
        <f>+kshotoku1631!$E63*kshotoku1722!$E$9/kshotoku1631!$E$65</f>
        <v>256397.92178254435</v>
      </c>
      <c r="FL59" s="72">
        <f t="shared" ca="1" si="44"/>
        <v>0.35950458882176867</v>
      </c>
      <c r="FM59">
        <f t="shared" ca="1" si="81"/>
        <v>1.2553940718886906E-2</v>
      </c>
      <c r="FO59" s="72">
        <f ca="1">+AVERAGE(OFFSET(Maikin05!$F$10,ROUNDDOWN((ROW(FO59)-ROW(FO$45))/4,0),MOD(ROW(FO59)-ROW(FO$45),4)*3):OFFSET(Maikin05!$F$10,ROUNDDOWN((ROW(FO59)-ROW(FO$45))/4,0),MOD(ROW(FO59)-ROW(FO$45),4)*3+2))</f>
        <v>110.53333333333335</v>
      </c>
      <c r="FP59" s="72">
        <f ca="1">+AVERAGE(OFFSET(Maikin30!$F$20,ROUNDDOWN((ROW(FP59)-ROW(FP$5))/4,0),MOD(ROW(FP59)-ROW(FP$5),4)*3):OFFSET(Maikin30!$F$20,ROUNDDOWN((ROW(FP59)-ROW(FP$5))/4,0),MOD(ROW(FP59)-ROW(FP$5),4)*3+2))</f>
        <v>106.39999999999999</v>
      </c>
      <c r="FQ59" s="5">
        <f ca="1">+AVERAGE(OFFSET(Rocho!$J$66,(ROW(FQ59)-ROW($FQ$5))*3,0):OFFSET(Rocho!$J$66,(ROW(FQ59)-ROW($FQ$5))*3+2,0))</f>
        <v>6452.333333333333</v>
      </c>
      <c r="FR59" s="72" t="e">
        <f t="shared" ca="1" si="45"/>
        <v>#DIV/0!</v>
      </c>
      <c r="FS59" t="e">
        <f t="shared" ca="1" si="82"/>
        <v>#DIV/0!</v>
      </c>
      <c r="FT59" s="72"/>
      <c r="FU59" s="87" t="s">
        <v>278</v>
      </c>
      <c r="FV59" s="78">
        <f ca="1">+AVERAGE(OFFSET(Rocho!$E$6,(ROW(FV59)-ROW($FV$5))*3,0):OFFSET(Rocho!$E$6,(ROW(FV59)-ROW($FV$5))*3+2,0))/10000</f>
        <v>9864</v>
      </c>
      <c r="FW59" s="82">
        <f>+Rocho!AA60</f>
        <v>0</v>
      </c>
      <c r="FX59" t="e">
        <f t="shared" si="83"/>
        <v>#DIV/0!</v>
      </c>
      <c r="FZ59" s="94">
        <f t="shared" si="15"/>
        <v>260002.97744969634</v>
      </c>
      <c r="GA59" s="5">
        <f t="shared" si="46"/>
        <v>77613.223578007222</v>
      </c>
      <c r="GB59" s="7">
        <f>+('gaku-mk1131'!C62-'gaku-mk1131'!D62)*('gaku-mk1722'!$C$8-'gaku-mk1722'!$D$8)/('gaku-mk1131'!$C$64-'gaku-mk1131'!$D$64)</f>
        <v>4562.0099695714653</v>
      </c>
      <c r="GC59" s="5">
        <f t="shared" si="47"/>
        <v>22120.794403177635</v>
      </c>
      <c r="GD59" s="5">
        <f t="shared" si="48"/>
        <v>24451.89767061235</v>
      </c>
      <c r="GE59" s="90">
        <f>+'gaku-mk1131'!H62+('gaku-mk1722'!$H$8-'gaku-mk1131'!$H$64)</f>
        <v>3085.8</v>
      </c>
      <c r="GF59" s="7">
        <f>+'gaku-mk1131'!W62*'gaku-mk1722'!$W$8/'gaku-mk1131'!$W$64</f>
        <v>117233.48272529972</v>
      </c>
      <c r="GG59" s="7">
        <f>+'gaku-mk1131'!M62*'gaku-mk1722'!$M$8/'gaku-mk1131'!$M$64</f>
        <v>44201.951019197455</v>
      </c>
      <c r="GH59" s="7">
        <f>+'gaku-mk1131'!N62*'gaku-mk1722'!$N$8/'gaku-mk1131'!$N$64</f>
        <v>33266.18191616948</v>
      </c>
      <c r="GI59" s="5">
        <f t="shared" si="49"/>
        <v>61070.990815784178</v>
      </c>
      <c r="GJ59" s="7">
        <f>+('gaku-jk1131'!C62-'gaku-jk1131'!D62)*('gaku-jk1722'!$C$8-'gaku-jk1722'!$D$8)/('gaku-jk1131'!$C$64-'gaku-jk1131'!$D$64)</f>
        <v>4098.426536436893</v>
      </c>
      <c r="GK59" s="5">
        <f t="shared" si="50"/>
        <v>6927.9416473776</v>
      </c>
      <c r="GL59" s="5">
        <f t="shared" si="51"/>
        <v>24491.877955653617</v>
      </c>
      <c r="GM59" s="90">
        <f>+'gaku-jk1131'!H62+('gaku-jk1722'!$H$8-'gaku-jk1131'!$H$64)</f>
        <v>2694.6000000000004</v>
      </c>
      <c r="GN59" s="7">
        <f>+'gaku-jk1131'!Z62*'gaku-jk1722'!$Z$8/'gaku-jk1131'!$Z$64</f>
        <v>111820.70592744189</v>
      </c>
      <c r="GO59" s="7">
        <f>+'gaku-jk1131'!M62*'gaku-jk1722'!$M$8/'gaku-jk1131'!$M$64</f>
        <v>33348.864858042572</v>
      </c>
      <c r="GP59" s="7">
        <f>+'gaku-jk1131'!N62*'gaku-jk1722'!$N$8/'gaku-jk1131'!$N$64</f>
        <v>41181.265495605548</v>
      </c>
      <c r="GQ59" s="9">
        <f t="shared" ca="1" si="16"/>
        <v>127.51516245487365</v>
      </c>
      <c r="GR59" s="7">
        <f t="shared" ca="1" si="17"/>
        <v>109.14642857142857</v>
      </c>
      <c r="GS59" s="9">
        <f t="shared" ca="1" si="18"/>
        <v>319.23236449332279</v>
      </c>
      <c r="GT59" s="9">
        <f t="shared" ca="1" si="19"/>
        <v>99.804719764011793</v>
      </c>
      <c r="GU59" s="7">
        <f t="shared" ca="1" si="20"/>
        <v>116.11000848176421</v>
      </c>
      <c r="GV59" s="7">
        <f t="shared" ca="1" si="20"/>
        <v>105.59295499021526</v>
      </c>
      <c r="GW59" s="7">
        <f t="shared" ca="1" si="20"/>
        <v>135.86435733819505</v>
      </c>
      <c r="GX59" s="7">
        <f t="shared" ca="1" si="20"/>
        <v>84.217073170731695</v>
      </c>
      <c r="GZ59">
        <f ca="1">+OFFSET('def-cy1131'!$C$8,ROUNDDOWN((ROW(Sheet1_OLD!HC59)-ROW(Sheet1_OLD!HC$5))/4,0),0)</f>
        <v>100.2</v>
      </c>
      <c r="HC59">
        <f ca="1">+OFFSET('def-cy1131'!$H$8,ROUNDDOWN((ROW(Sheet1_OLD!HC59)-ROW(Sheet1_OLD!HC$5))/4,0),0)</f>
        <v>121.9</v>
      </c>
      <c r="HD59">
        <f ca="1">+OFFSET('def-cy1131'!$W$8,ROUNDDOWN((ROW(Sheet1_OLD!HC59)-ROW(Sheet1_OLD!HC$5))/4,0),0)</f>
        <v>102</v>
      </c>
      <c r="HE59">
        <f ca="1">+OFFSET('def-cy1131'!$M$8,ROUNDDOWN((ROW(Sheet1_OLD!HC59)-ROW(Sheet1_OLD!HC$5))/4,0),0)</f>
        <v>113.6</v>
      </c>
      <c r="HF59">
        <f ca="1">+OFFSET('def-cy1131'!$N$8,ROUNDDOWN((ROW(Sheet1_OLD!HC59)-ROW(Sheet1_OLD!HC$5))/4,0),0)</f>
        <v>103.2</v>
      </c>
      <c r="HG59" s="9">
        <f t="shared" ca="1" si="120"/>
        <v>128.76308664259929</v>
      </c>
      <c r="HH59" s="9">
        <f t="shared" ca="1" si="120"/>
        <v>108.05714285714286</v>
      </c>
      <c r="HI59" s="9">
        <f t="shared" ca="1" si="120"/>
        <v>325.02780832678707</v>
      </c>
      <c r="HJ59" s="9">
        <f t="shared" ca="1" si="120"/>
        <v>98.525172074729582</v>
      </c>
      <c r="HK59" s="9">
        <f t="shared" ca="1" si="120"/>
        <v>119.8247667514843</v>
      </c>
      <c r="HL59" s="9">
        <f t="shared" ca="1" si="120"/>
        <v>105.48943248532289</v>
      </c>
      <c r="HM59" s="9">
        <f t="shared" ca="1" si="120"/>
        <v>146.14986326344575</v>
      </c>
      <c r="HN59" s="9">
        <f t="shared" ca="1" si="120"/>
        <v>91.969613821138196</v>
      </c>
      <c r="HO59">
        <f t="shared" ca="1" si="118"/>
        <v>-1.6869213939282774E-2</v>
      </c>
      <c r="HP59">
        <f t="shared" ca="1" si="118"/>
        <v>1.9845067564396143E-4</v>
      </c>
      <c r="HQ59">
        <f t="shared" ca="1" si="118"/>
        <v>2.0894354870423294E-3</v>
      </c>
      <c r="HR59">
        <f t="shared" ca="1" si="118"/>
        <v>3.6279531104335509E-3</v>
      </c>
      <c r="HS59">
        <f t="shared" ca="1" si="118"/>
        <v>-2.7142446150318186E-3</v>
      </c>
      <c r="HT59">
        <f t="shared" ca="1" si="118"/>
        <v>4.5833514195802007E-3</v>
      </c>
      <c r="HU59">
        <f t="shared" ca="1" si="118"/>
        <v>7.537499189752359E-5</v>
      </c>
      <c r="HV59">
        <f t="shared" ca="1" si="53"/>
        <v>-1.4241011910427366E-3</v>
      </c>
      <c r="HW59">
        <f t="shared" ca="1" si="84"/>
        <v>-1.0432994060759763E-2</v>
      </c>
      <c r="HX59" s="5">
        <f t="shared" ca="1" si="85"/>
        <v>200952.97516717491</v>
      </c>
      <c r="HY59" s="1" t="e">
        <f t="shared" ca="1" si="54"/>
        <v>#DIV/0!</v>
      </c>
      <c r="HZ59" t="e">
        <f t="shared" ca="1" si="86"/>
        <v>#DIV/0!</v>
      </c>
      <c r="IA59" s="5">
        <f t="shared" si="55"/>
        <v>260002.97744969634</v>
      </c>
      <c r="IB59">
        <f t="shared" ca="1" si="56"/>
        <v>129.38498533470187</v>
      </c>
      <c r="ID59" s="112">
        <v>121.34477028276937</v>
      </c>
      <c r="IE59" s="112">
        <v>120.89566202351772</v>
      </c>
      <c r="IF59">
        <f t="shared" si="57"/>
        <v>99.051933357895678</v>
      </c>
      <c r="IG59">
        <f t="shared" si="87"/>
        <v>-1.1517168413451555E-2</v>
      </c>
      <c r="IH59" s="112">
        <v>0.52332303681659986</v>
      </c>
      <c r="II59">
        <f t="shared" si="88"/>
        <v>-1.0509103054894263E-2</v>
      </c>
      <c r="IK59">
        <f>+util!B57</f>
        <v>106.366666666667</v>
      </c>
      <c r="IL59">
        <f t="shared" si="89"/>
        <v>-1.4003651900138728E-2</v>
      </c>
      <c r="IM59">
        <f t="shared" si="90"/>
        <v>-8.4021911400832365E-3</v>
      </c>
      <c r="IO59" s="5">
        <f t="shared" si="58"/>
        <v>135817.06179789916</v>
      </c>
      <c r="IP59" s="1">
        <f t="shared" si="59"/>
        <v>2.9162381591064137</v>
      </c>
      <c r="IQ59" s="5">
        <f t="shared" ca="1" si="60"/>
        <v>104971.26961568097</v>
      </c>
      <c r="IR59" s="1" t="e">
        <f t="shared" ca="1" si="61"/>
        <v>#DIV/0!</v>
      </c>
      <c r="IS59" t="e">
        <f t="shared" ca="1" si="91"/>
        <v>#DIV/0!</v>
      </c>
    </row>
    <row r="60" spans="1:253" x14ac:dyDescent="0.15">
      <c r="A60" t="s">
        <v>299</v>
      </c>
      <c r="B60" s="7">
        <f>+'gaku-mk1131'!B63*'gaku-mk1722'!$B$8/'gaku-mk1131'!$B$64</f>
        <v>498052.23381841427</v>
      </c>
      <c r="C60" s="7">
        <f>+'kgaku-mk1131'!B64*'kgaku-mk1722'!B$9/'kgaku-mk1131'!B$65</f>
        <v>262047.20223779819</v>
      </c>
      <c r="D60" s="7">
        <f>+'kgaku-mk1131'!C64*'kgaku-mk1722'!C$9/'kgaku-mk1131'!C$65</f>
        <v>2440.8356275619753</v>
      </c>
      <c r="E60" s="7">
        <f>+'kgaku-mk1131'!D64*'kgaku-mk1722'!D$9/'kgaku-mk1131'!D$65</f>
        <v>279.41713235294122</v>
      </c>
      <c r="F60" s="7">
        <f>+'kgaku-mk1131'!F64*'kgaku-mk1722'!F$9/'kgaku-mk1131'!F$65</f>
        <v>22170.740103721626</v>
      </c>
      <c r="G60" s="7">
        <f>+'kgaku-mk1131'!G64*'kgaku-mk1722'!G$9/'kgaku-mk1131'!G$65</f>
        <v>22970.168010744663</v>
      </c>
      <c r="H60" s="7">
        <f>+'kgaku-mk1131'!H64*'kgaku-mk1722'!H$9/'kgaku-mk1131'!H$65</f>
        <v>73257.583336284733</v>
      </c>
      <c r="I60" s="7">
        <f>+'kgaku-mk1131'!I64*'kgaku-mk1722'!I$9/'kgaku-mk1131'!I$65</f>
        <v>141452.57999989318</v>
      </c>
      <c r="J60" s="7">
        <f>+'gaku-mk1131'!F63*'gaku-mk1722'!$F$8/'gaku-mk1131'!$F$64</f>
        <v>25949.374374669354</v>
      </c>
      <c r="K60" s="7">
        <f>+'gaku-mk1131'!G63*'gaku-mk1722'!$G$8/'gaku-mk1131'!$G$64</f>
        <v>73160.258526573089</v>
      </c>
      <c r="L60" s="7">
        <f>+'gaku-jk1131'!B63*'gaku-jk1722'!$B$8/'gaku-jk1131'!$B$64</f>
        <v>422757.86306577775</v>
      </c>
      <c r="M60" s="7">
        <f>+'kgaku-jk1131'!B64*'kgaku-jk1722'!B$9/'kgaku-jk1131'!B$65</f>
        <v>239711.30401471772</v>
      </c>
      <c r="N60" s="7">
        <f>+'kgaku-jk1131'!C64*'kgaku-jk1722'!C$9/'kgaku-jk1131'!C$65</f>
        <v>3547.2651726459553</v>
      </c>
      <c r="O60" s="7">
        <f>+'kgaku-jk1131'!D64*'kgaku-jk1722'!D$9/'kgaku-jk1131'!D$65</f>
        <v>272.84183412495435</v>
      </c>
      <c r="P60" s="7">
        <f>+'kgaku-jk1131'!F64*'kgaku-jk1722'!F$9/'kgaku-jk1131'!F$65</f>
        <v>7003.7688054674891</v>
      </c>
      <c r="Q60" s="7">
        <f>+'kgaku-jk1131'!G64*'kgaku-jk1722'!G$9/'kgaku-jk1131'!G$65</f>
        <v>20023.075347458234</v>
      </c>
      <c r="R60" s="7">
        <f>+'kgaku-jk1131'!H64*'kgaku-jk1722'!H$9/'kgaku-jk1131'!H$65</f>
        <v>75582.050516104311</v>
      </c>
      <c r="S60" s="7">
        <f>+'kgaku-jk1131'!I64*'kgaku-jk1722'!I$9/'kgaku-jk1131'!I$65</f>
        <v>144137.16110540464</v>
      </c>
      <c r="T60" s="7">
        <f>+'gaku-jk1131'!F63*'gaku-jk1722'!$F$8/'gaku-jk1131'!$F$64</f>
        <v>26031.099645464728</v>
      </c>
      <c r="U60" s="7">
        <f>+'gaku-jk1131'!G63*'gaku-jk1722'!$G$8/'gaku-jk1131'!$G$64</f>
        <v>57786.901026073741</v>
      </c>
      <c r="V60" s="8">
        <f t="shared" si="105"/>
        <v>117.8102827482883</v>
      </c>
      <c r="W60" s="8">
        <f t="shared" si="105"/>
        <v>109.31783267997619</v>
      </c>
      <c r="X60" s="8">
        <f t="shared" si="105"/>
        <v>68.808941783772013</v>
      </c>
      <c r="Y60" s="8">
        <f t="shared" si="105"/>
        <v>102.40993037195885</v>
      </c>
      <c r="Z60" s="8">
        <f t="shared" si="105"/>
        <v>316.55442547466799</v>
      </c>
      <c r="AA60" s="8">
        <f t="shared" si="104"/>
        <v>114.71848161256877</v>
      </c>
      <c r="AB60" s="8">
        <f t="shared" si="104"/>
        <v>96.924577774819298</v>
      </c>
      <c r="AC60" s="8">
        <f t="shared" si="104"/>
        <v>98.13748162866321</v>
      </c>
      <c r="AD60" s="8">
        <f t="shared" si="104"/>
        <v>99.686047566532167</v>
      </c>
      <c r="AE60" s="8">
        <f t="shared" si="104"/>
        <v>126.60353337439363</v>
      </c>
      <c r="AF60" s="11">
        <f t="shared" ca="1" si="107"/>
        <v>109.25535714285714</v>
      </c>
      <c r="AG60" s="11">
        <f t="shared" ca="1" si="107"/>
        <v>69.711619283065502</v>
      </c>
      <c r="AH60" s="11">
        <f t="shared" ca="1" si="107"/>
        <v>102.1828801611279</v>
      </c>
      <c r="AI60" s="11">
        <f t="shared" ca="1" si="106"/>
        <v>319.23236449332279</v>
      </c>
      <c r="AJ60" s="11">
        <f t="shared" ca="1" si="106"/>
        <v>114.90808179162609</v>
      </c>
      <c r="AK60" s="11">
        <f t="shared" ca="1" si="106"/>
        <v>96.81158415841584</v>
      </c>
      <c r="AL60" s="11">
        <f t="shared" ca="1" si="106"/>
        <v>97.642116182572593</v>
      </c>
      <c r="AM60" s="11">
        <f t="shared" ca="1" si="106"/>
        <v>99.804719764011793</v>
      </c>
      <c r="AN60" s="11">
        <f ca="1">+AW60*AN$61/AW$61</f>
        <v>127.51516245487365</v>
      </c>
      <c r="AO60" s="9">
        <f ca="1">+OFFSET('kdef-cy1131'!B$9,ROUNDDOWN((ROW(Sheet1_OLD!AO60)-ROW(Sheet1_OLD!AO$5))/4,0),0)</f>
        <v>100.3</v>
      </c>
      <c r="AP60" s="9">
        <f ca="1">+OFFSET('kdef-cy1131'!C$9,ROUNDDOWN((ROW(Sheet1_OLD!AP60)-ROW(Sheet1_OLD!AP$5))/4,0),0)</f>
        <v>84.3</v>
      </c>
      <c r="AQ60" s="9">
        <f ca="1">+OFFSET('kdef-cy1131'!D$9,ROUNDDOWN((ROW(Sheet1_OLD!AQ60)-ROW(Sheet1_OLD!AQ$5))/4,0),0)</f>
        <v>98.8</v>
      </c>
      <c r="AR60" s="9">
        <f ca="1">+OFFSET('kdef-cy1131'!F$9,ROUNDDOWN((ROW(Sheet1_OLD!AR60)-ROW(Sheet1_OLD!AR$5))/4,0),0)</f>
        <v>132.19999999999999</v>
      </c>
      <c r="AS60" s="9">
        <f ca="1">+OFFSET('kdef-cy1131'!G$9,ROUNDDOWN((ROW(Sheet1_OLD!AS60)-ROW(Sheet1_OLD!AS$5))/4,0),0)</f>
        <v>103.7</v>
      </c>
      <c r="AT60" s="9">
        <f ca="1">+OFFSET('kdef-cy1131'!H$9,ROUNDDOWN((ROW(Sheet1_OLD!AT60)-ROW(Sheet1_OLD!AT$5))/4,0),0)</f>
        <v>100.7</v>
      </c>
      <c r="AU60" s="9">
        <f ca="1">+OFFSET('kdef-cy1131'!I$9,ROUNDDOWN((ROW(Sheet1_OLD!AU60)-ROW(Sheet1_OLD!AU$5))/4,0),0)</f>
        <v>94.6</v>
      </c>
      <c r="AV60" s="9">
        <f ca="1">+OFFSET('def-cy1131'!$F$8,ROUNDDOWN((ROW(Sheet1_OLD!AV60)-ROW(Sheet1_OLD!AV$5))/4,0),0)</f>
        <v>101.4</v>
      </c>
      <c r="AW60" s="9">
        <f ca="1">+OFFSET('def-cy1131'!$G$8,ROUNDDOWN((ROW(Sheet1_OLD!AW60)-ROW(Sheet1_OLD!AW$5))/4,0),0)</f>
        <v>112.4</v>
      </c>
      <c r="AX60" s="9">
        <f t="shared" ca="1" si="115"/>
        <v>108.05714285714286</v>
      </c>
      <c r="AY60" s="9">
        <f t="shared" ca="1" si="115"/>
        <v>76.327194066749072</v>
      </c>
      <c r="AZ60" s="9">
        <f t="shared" ca="1" si="115"/>
        <v>101.04521651560928</v>
      </c>
      <c r="BA60" s="9">
        <f t="shared" ca="1" si="115"/>
        <v>325.02780832678707</v>
      </c>
      <c r="BB60" s="9">
        <f t="shared" ca="1" si="115"/>
        <v>114.90808179162609</v>
      </c>
      <c r="BC60" s="9">
        <f t="shared" ca="1" si="115"/>
        <v>96.138613861386133</v>
      </c>
      <c r="BD60" s="9">
        <f t="shared" ca="1" si="114"/>
        <v>95.474585062240664</v>
      </c>
      <c r="BE60" s="9">
        <f t="shared" ca="1" si="114"/>
        <v>98.525172074729582</v>
      </c>
      <c r="BF60" s="9">
        <f t="shared" ca="1" si="114"/>
        <v>128.76308664259929</v>
      </c>
      <c r="BG60">
        <f t="shared" ca="1" si="62"/>
        <v>-2.3357147551675053E-4</v>
      </c>
      <c r="BH60">
        <f t="shared" ca="1" si="63"/>
        <v>-6.9020649398193694E-5</v>
      </c>
      <c r="BI60">
        <f t="shared" ca="1" si="119"/>
        <v>-4.2310616944752391E-4</v>
      </c>
      <c r="BJ60">
        <f t="shared" ca="1" si="119"/>
        <v>2.9049188236266845E-3</v>
      </c>
      <c r="BK60">
        <f t="shared" ca="1" si="119"/>
        <v>2.2265261736237541E-2</v>
      </c>
      <c r="BL60" s="13">
        <f t="shared" ca="1" si="65"/>
        <v>2.4444482265501756E-2</v>
      </c>
      <c r="BM60">
        <f t="shared" ca="1" si="66"/>
        <v>5.2833396333537338E-3</v>
      </c>
      <c r="BN60">
        <f t="shared" ca="1" si="22"/>
        <v>3.250959861475735E-2</v>
      </c>
      <c r="BO60" s="13">
        <f t="shared" ca="1" si="23"/>
        <v>3.7792938248111085E-2</v>
      </c>
      <c r="BP60">
        <f t="shared" ca="1" si="67"/>
        <v>-3.3752527735145012E-2</v>
      </c>
      <c r="BQ60">
        <f t="shared" ca="1" si="68"/>
        <v>1.9671849821695435E-3</v>
      </c>
      <c r="BR60">
        <f t="shared" ca="1" si="69"/>
        <v>1.2104539667974186E-2</v>
      </c>
      <c r="BS60" s="13">
        <f t="shared" ca="1" si="70"/>
        <v>-1.9680803085001281E-2</v>
      </c>
      <c r="BT60" s="5">
        <f t="shared" si="24"/>
        <v>57786.901026073741</v>
      </c>
      <c r="BU60" s="5">
        <f t="shared" ca="1" si="25"/>
        <v>244800.46338246897</v>
      </c>
      <c r="BV60" s="5">
        <f t="shared" ca="1" si="26"/>
        <v>33153.011643722959</v>
      </c>
      <c r="BW60" s="5">
        <f t="shared" ca="1" si="71"/>
        <v>89296.117972897133</v>
      </c>
      <c r="BX60" s="5">
        <f t="shared" si="27"/>
        <v>73160.258526573089</v>
      </c>
      <c r="BY60" s="5">
        <f t="shared" si="28"/>
        <v>239841.7498421316</v>
      </c>
      <c r="BZ60" s="5">
        <f t="shared" si="29"/>
        <v>48120.114478390984</v>
      </c>
      <c r="CA60" s="5">
        <f t="shared" si="30"/>
        <v>121280.37300496407</v>
      </c>
      <c r="CB60" s="9">
        <f t="shared" si="97"/>
        <v>126.60353337439363</v>
      </c>
      <c r="CC60" s="9">
        <f t="shared" ca="1" si="97"/>
        <v>97.974385558008521</v>
      </c>
      <c r="CD60" s="9">
        <f t="shared" ca="1" si="97"/>
        <v>145.14553005172255</v>
      </c>
      <c r="CE60" s="9">
        <f t="shared" ca="1" si="97"/>
        <v>135.81819205374046</v>
      </c>
      <c r="CF60" s="5"/>
      <c r="CG60" s="5">
        <f t="shared" si="111"/>
        <v>98.701848090220537</v>
      </c>
      <c r="CH60" s="5">
        <f t="shared" ca="1" si="72"/>
        <v>97.974385558008521</v>
      </c>
      <c r="CI60" s="5">
        <f t="shared" si="32"/>
        <v>145.66461661521487</v>
      </c>
      <c r="CJ60" s="5">
        <f t="shared" ca="1" si="73"/>
        <v>145.14553005172255</v>
      </c>
      <c r="CK60" s="5">
        <f t="shared" si="74"/>
        <v>133.53667705810284</v>
      </c>
      <c r="CL60" s="5">
        <f t="shared" ca="1" si="75"/>
        <v>135.81819205374046</v>
      </c>
      <c r="CM60" s="5"/>
      <c r="CN60" s="1" t="e">
        <f t="shared" si="4"/>
        <v>#DIV/0!</v>
      </c>
      <c r="CO60" s="1" t="e">
        <f t="shared" si="116"/>
        <v>#DIV/0!</v>
      </c>
      <c r="CP60" s="1" t="e">
        <f t="shared" ca="1" si="116"/>
        <v>#DIV/0!</v>
      </c>
      <c r="CQ60" s="1" t="e">
        <f t="shared" ca="1" si="116"/>
        <v>#DIV/0!</v>
      </c>
      <c r="CR60" s="1" t="e">
        <f t="shared" ca="1" si="116"/>
        <v>#DIV/0!</v>
      </c>
      <c r="CS60" s="83" t="e">
        <f t="shared" si="76"/>
        <v>#DIV/0!</v>
      </c>
      <c r="CT60" s="83" t="e">
        <f t="shared" si="76"/>
        <v>#DIV/0!</v>
      </c>
      <c r="CU60" s="83" t="e">
        <f t="shared" ca="1" si="33"/>
        <v>#DIV/0!</v>
      </c>
      <c r="CV60" s="83" t="e">
        <f t="shared" ca="1" si="33"/>
        <v>#DIV/0!</v>
      </c>
      <c r="CW60" s="83" t="e">
        <f t="shared" ca="1" si="33"/>
        <v>#DIV/0!</v>
      </c>
      <c r="CX60" s="83">
        <f t="shared" si="77"/>
        <v>7.3472348736534215E-4</v>
      </c>
      <c r="CY60" s="83">
        <f t="shared" si="100"/>
        <v>-3.8106151546527518E-3</v>
      </c>
      <c r="CZ60" s="83">
        <f t="shared" ca="1" si="100"/>
        <v>-2.3073201074695244E-4</v>
      </c>
      <c r="DA60" s="83">
        <f t="shared" ca="1" si="100"/>
        <v>-4.4103756276791285E-3</v>
      </c>
      <c r="DB60" s="83">
        <f t="shared" ca="1" si="100"/>
        <v>-3.7977158498226872E-3</v>
      </c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Y60" s="5"/>
      <c r="EF60" s="90">
        <f>+EG60*EF$61/EG$61</f>
        <v>73160.258526573089</v>
      </c>
      <c r="EG60" s="1">
        <f>+'gaku-mk1131'!G63</f>
        <v>71430.8</v>
      </c>
      <c r="EH60" s="5">
        <f t="shared" ca="1" si="38"/>
        <v>13466.57936987283</v>
      </c>
      <c r="EI60" s="7">
        <f ca="1">+EI59+$EH59</f>
        <v>595266.58489521511</v>
      </c>
      <c r="EJ60" s="7">
        <f ca="1">+EJ59+$EH59</f>
        <v>595266.58489521511</v>
      </c>
      <c r="EK60" s="7">
        <f ca="1">+EK59+EH59-(EJ61-EI61)/4</f>
        <v>560951.04581801966</v>
      </c>
      <c r="EL60" s="5">
        <f t="shared" ca="1" si="39"/>
        <v>6469.333333333333</v>
      </c>
      <c r="EM60" s="92">
        <f t="shared" ca="1" si="40"/>
        <v>109.8</v>
      </c>
      <c r="EN60">
        <f t="shared" ca="1" si="9"/>
        <v>0.64795241301456341</v>
      </c>
      <c r="EO60">
        <f t="shared" ca="1" si="41"/>
        <v>7.059195383509579E-3</v>
      </c>
      <c r="EQ60" s="6">
        <f>+call!C98</f>
        <v>2.4816933333333302</v>
      </c>
      <c r="ES60" s="7" t="e">
        <f>+fof!#REF!*fof!$B$138/fof!#REF!/10</f>
        <v>#REF!</v>
      </c>
      <c r="ET60" s="7" t="e">
        <f>+fof!#REF!*fof!$C$138/fof!#REF!/10</f>
        <v>#REF!</v>
      </c>
      <c r="EU60" s="65">
        <f ca="1">+AVERAGE(OFFSET(jikasougaku!$BF$450,(ROW(Sheet1_OLD!EU60)-ROW(Sheet1_OLD!$EU$59))*3,0):OFFSET(jikasougaku!$BF$450,(ROW(Sheet1_OLD!EU60)-ROW(Sheet1_OLD!$EU$59))*3+2,0))/1000</f>
        <v>80909.97</v>
      </c>
      <c r="EV60" s="65">
        <f ca="1">+AVERAGE(OFFSET(jikasougaku!$BR$450,(ROW(Sheet1_OLD!EV60)-ROW(Sheet1_OLD!$EV$59))*3,0):OFFSET(jikasougaku!$BR$450,(ROW(Sheet1_OLD!EV60)-ROW(Sheet1_OLD!$EV$59))*3+2,0))/1000</f>
        <v>322590.46566666669</v>
      </c>
      <c r="EW60" s="65">
        <f ca="1">+AVERAGE(OFFSET(jikasougaku!$BH$450,(ROW(Sheet1_OLD!EW60)-ROW(Sheet1_OLD!EW$59))*3,0):OFFSET(jikasougaku!$BH$450,(ROW(Sheet1_OLD!EW60)-ROW(Sheet1_OLD!EW$59))*3+2,0))/1000</f>
        <v>9497.9576666666653</v>
      </c>
      <c r="EX60" s="65">
        <f ca="1">+AVERAGE(OFFSET(jikasougaku!$BJ$450,(ROW(Sheet1_OLD!EX60)-ROW(Sheet1_OLD!EX$59))*3,0):OFFSET(jikasougaku!$BJ$450,(ROW(Sheet1_OLD!EX60)-ROW(Sheet1_OLD!EX$59))*3+2,0))/1000</f>
        <v>5852.8886666666667</v>
      </c>
      <c r="EY60" s="65">
        <f ca="1">+AVERAGE(OFFSET(jikasougaku!$BL$450,(ROW(Sheet1_OLD!EY60)-ROW(Sheet1_OLD!EY$59))*3,0):OFFSET(jikasougaku!$BL$450,(ROW(Sheet1_OLD!EY60)-ROW(Sheet1_OLD!EY$59))*3+2,0))/1000</f>
        <v>1899.0596666666668</v>
      </c>
      <c r="EZ60" s="64">
        <f t="shared" ref="EZ60:EZ88" ca="1" si="121">+EU60</f>
        <v>80909.97</v>
      </c>
      <c r="FA60" s="7">
        <f t="shared" ref="FA60:FA88" ca="1" si="122">+EV60-EU60-SUM(EW60:EY60)</f>
        <v>224430.5896666667</v>
      </c>
      <c r="FB60" s="7" t="e">
        <f t="shared" ca="1" si="11"/>
        <v>#REF!</v>
      </c>
      <c r="FC60" s="7" t="e">
        <f t="shared" ca="1" si="12"/>
        <v>#REF!</v>
      </c>
      <c r="FD60" s="1" t="e">
        <f t="shared" ca="1" si="117"/>
        <v>#REF!</v>
      </c>
      <c r="FE60" s="1" t="e">
        <f t="shared" ca="1" si="117"/>
        <v>#REF!</v>
      </c>
      <c r="FF60" t="e">
        <f t="shared" ca="1" si="43"/>
        <v>#REF!</v>
      </c>
      <c r="FG60" t="e">
        <f t="shared" ca="1" si="43"/>
        <v>#REF!</v>
      </c>
      <c r="FH60" s="83" t="e">
        <f t="shared" ca="1" si="80"/>
        <v>#REF!</v>
      </c>
      <c r="FI60" s="83" t="e">
        <f t="shared" ca="1" si="80"/>
        <v>#REF!</v>
      </c>
      <c r="FK60" s="7">
        <f>+kshotoku1631!$E64*kshotoku1722!$E$9/kshotoku1631!$E$65</f>
        <v>255333.24129332206</v>
      </c>
      <c r="FL60" s="72">
        <f t="shared" ca="1" si="44"/>
        <v>0.35945579493629198</v>
      </c>
      <c r="FM60">
        <f t="shared" ca="1" si="81"/>
        <v>-1.3573455966111046E-4</v>
      </c>
      <c r="FO60" s="72">
        <f ca="1">+AVERAGE(OFFSET(Maikin05!$F$10,ROUNDDOWN((ROW(FO60)-ROW(FO$45))/4,0),MOD(ROW(FO60)-ROW(FO$45),4)*3):OFFSET(Maikin05!$F$10,ROUNDDOWN((ROW(FO60)-ROW(FO$45))/4,0),MOD(ROW(FO60)-ROW(FO$45),4)*3+2))</f>
        <v>109.8</v>
      </c>
      <c r="FP60" s="72">
        <f ca="1">+AVERAGE(OFFSET(Maikin30!$F$20,ROUNDDOWN((ROW(FP60)-ROW(FP$5))/4,0),MOD(ROW(FP60)-ROW(FP$5),4)*3):OFFSET(Maikin30!$F$20,ROUNDDOWN((ROW(FP60)-ROW(FP$5))/4,0),MOD(ROW(FP60)-ROW(FP$5),4)*3+2))</f>
        <v>105.83333333333333</v>
      </c>
      <c r="FQ60" s="5">
        <f ca="1">+AVERAGE(OFFSET(Rocho!$J$66,(ROW(FQ60)-ROW($FQ$5))*3,0):OFFSET(Rocho!$J$66,(ROW(FQ60)-ROW($FQ$5))*3+2,0))</f>
        <v>6469.333333333333</v>
      </c>
      <c r="FR60" s="72" t="e">
        <f t="shared" ca="1" si="45"/>
        <v>#DIV/0!</v>
      </c>
      <c r="FS60" t="e">
        <f t="shared" ca="1" si="82"/>
        <v>#DIV/0!</v>
      </c>
      <c r="FT60" s="72"/>
      <c r="FU60" s="87" t="s">
        <v>279</v>
      </c>
      <c r="FV60" s="78">
        <f ca="1">+AVERAGE(OFFSET(Rocho!$E$6,(ROW(FV60)-ROW($FV$5))*3,0):OFFSET(Rocho!$E$6,(ROW(FV60)-ROW($FV$5))*3+2,0))/10000</f>
        <v>9898.6666666666679</v>
      </c>
      <c r="FW60" s="82">
        <f>+Rocho!AA61</f>
        <v>0</v>
      </c>
      <c r="FX60" t="e">
        <f t="shared" si="83"/>
        <v>#DIV/0!</v>
      </c>
      <c r="FZ60" s="94">
        <f t="shared" si="15"/>
        <v>258076.30476146354</v>
      </c>
      <c r="GA60" s="5">
        <f t="shared" si="46"/>
        <v>73160.258526573089</v>
      </c>
      <c r="GB60" s="7">
        <f>+('gaku-mk1131'!C63-'gaku-mk1131'!D63)*('gaku-mk1722'!$C$8-'gaku-mk1722'!$D$8)/('gaku-mk1131'!$C$64-'gaku-mk1131'!$D$64)</f>
        <v>4580.8537021384564</v>
      </c>
      <c r="GC60" s="5">
        <f t="shared" si="47"/>
        <v>22170.740103721626</v>
      </c>
      <c r="GD60" s="5">
        <f t="shared" si="48"/>
        <v>25949.374374669354</v>
      </c>
      <c r="GE60" s="90">
        <f>+'gaku-mk1131'!H63+('gaku-mk1722'!$H$8-'gaku-mk1131'!$H$64)</f>
        <v>4408.2000000000007</v>
      </c>
      <c r="GF60" s="7">
        <f>+'gaku-mk1131'!W63*'gaku-mk1722'!$W$8/'gaku-mk1131'!$W$64</f>
        <v>117497.23554790093</v>
      </c>
      <c r="GG60" s="7">
        <f>+'gaku-mk1131'!M63*'gaku-mk1722'!$M$8/'gaku-mk1131'!$M$64</f>
        <v>43794.640350127513</v>
      </c>
      <c r="GH60" s="7">
        <f>+'gaku-mk1131'!N63*'gaku-mk1722'!$N$8/'gaku-mk1131'!$N$64</f>
        <v>33484.997843667399</v>
      </c>
      <c r="GI60" s="5">
        <f t="shared" si="49"/>
        <v>57786.901026073741</v>
      </c>
      <c r="GJ60" s="7">
        <f>+('gaku-jk1131'!C63-'gaku-jk1131'!D63)*('gaku-jk1722'!$C$8-'gaku-jk1722'!$D$8)/('gaku-jk1131'!$C$64-'gaku-jk1131'!$D$64)</f>
        <v>4109.0401978816972</v>
      </c>
      <c r="GK60" s="5">
        <f t="shared" si="50"/>
        <v>7003.7688054674891</v>
      </c>
      <c r="GL60" s="5">
        <f t="shared" si="51"/>
        <v>26031.099645464728</v>
      </c>
      <c r="GM60" s="90">
        <f>+'gaku-jk1131'!H63+('gaku-jk1722'!$H$8-'gaku-jk1131'!$H$64)</f>
        <v>3320.7</v>
      </c>
      <c r="GN60" s="7">
        <f>+'gaku-jk1131'!Z63*'gaku-jk1722'!$Z$8/'gaku-jk1131'!$Z$64</f>
        <v>112678.47152105898</v>
      </c>
      <c r="GO60" s="7">
        <f>+'gaku-jk1131'!M63*'gaku-jk1722'!$M$8/'gaku-jk1131'!$M$64</f>
        <v>32647.170056530042</v>
      </c>
      <c r="GP60" s="7">
        <f>+'gaku-jk1131'!N63*'gaku-jk1722'!$N$8/'gaku-jk1131'!$N$64</f>
        <v>41799.186279370428</v>
      </c>
      <c r="GQ60" s="9">
        <f t="shared" ca="1" si="16"/>
        <v>127.51516245487365</v>
      </c>
      <c r="GR60" s="7">
        <f ca="1">+GZ60*GR$61/GZ$61</f>
        <v>109.14642857142857</v>
      </c>
      <c r="GS60" s="9">
        <f t="shared" ca="1" si="18"/>
        <v>319.23236449332279</v>
      </c>
      <c r="GT60" s="9">
        <f t="shared" ca="1" si="19"/>
        <v>99.804719764011793</v>
      </c>
      <c r="GU60" s="7">
        <f ca="1">+HC60*GU$61/HC$61</f>
        <v>116.11000848176421</v>
      </c>
      <c r="GV60" s="7">
        <f ca="1">+HD60*GV$61/HD$61</f>
        <v>105.59295499021526</v>
      </c>
      <c r="GW60" s="7">
        <f ca="1">+HE60*GW$61/HE$61</f>
        <v>135.86435733819505</v>
      </c>
      <c r="GX60" s="7">
        <f ca="1">+HF60*GX$61/HF$61</f>
        <v>84.217073170731695</v>
      </c>
      <c r="GZ60">
        <f ca="1">+OFFSET('def-cy1131'!$C$8,ROUNDDOWN((ROW(Sheet1_OLD!HC60)-ROW(Sheet1_OLD!HC$5))/4,0),0)</f>
        <v>100.2</v>
      </c>
      <c r="HC60">
        <f ca="1">+OFFSET('def-cy1131'!$H$8,ROUNDDOWN((ROW(Sheet1_OLD!HC60)-ROW(Sheet1_OLD!HC$5))/4,0),0)</f>
        <v>121.9</v>
      </c>
      <c r="HD60">
        <f ca="1">+OFFSET('def-cy1131'!$W$8,ROUNDDOWN((ROW(Sheet1_OLD!HC60)-ROW(Sheet1_OLD!HC$5))/4,0),0)</f>
        <v>102</v>
      </c>
      <c r="HE60">
        <f ca="1">+OFFSET('def-cy1131'!$M$8,ROUNDDOWN((ROW(Sheet1_OLD!HC60)-ROW(Sheet1_OLD!HC$5))/4,0),0)</f>
        <v>113.6</v>
      </c>
      <c r="HF60">
        <f ca="1">+OFFSET('def-cy1131'!$N$8,ROUNDDOWN((ROW(Sheet1_OLD!HC60)-ROW(Sheet1_OLD!HC$5))/4,0),0)</f>
        <v>103.2</v>
      </c>
      <c r="HG60" s="9">
        <f t="shared" ca="1" si="120"/>
        <v>128.76308664259929</v>
      </c>
      <c r="HH60" s="9">
        <f t="shared" ca="1" si="120"/>
        <v>108.05714285714286</v>
      </c>
      <c r="HI60" s="9">
        <f t="shared" ca="1" si="120"/>
        <v>325.02780832678707</v>
      </c>
      <c r="HJ60" s="9">
        <f t="shared" ca="1" si="120"/>
        <v>98.525172074729582</v>
      </c>
      <c r="HK60" s="9">
        <f t="shared" ca="1" si="120"/>
        <v>119.8247667514843</v>
      </c>
      <c r="HL60" s="9">
        <f t="shared" ca="1" si="120"/>
        <v>105.48943248532289</v>
      </c>
      <c r="HM60" s="9">
        <f t="shared" ca="1" si="120"/>
        <v>146.14986326344575</v>
      </c>
      <c r="HN60" s="9">
        <f t="shared" ca="1" si="120"/>
        <v>91.969613821138196</v>
      </c>
      <c r="HO60">
        <f t="shared" ca="1" si="118"/>
        <v>-1.6154435351509917E-2</v>
      </c>
      <c r="HP60">
        <f t="shared" ca="1" si="118"/>
        <v>4.3813110992904797E-5</v>
      </c>
      <c r="HQ60">
        <f t="shared" ca="1" si="118"/>
        <v>9.4152245035648884E-4</v>
      </c>
      <c r="HR60">
        <f t="shared" ca="1" si="118"/>
        <v>5.7934032396177266E-3</v>
      </c>
      <c r="HS60">
        <f t="shared" ca="1" si="118"/>
        <v>2.865996642692728E-3</v>
      </c>
      <c r="HT60">
        <f t="shared" ca="1" si="118"/>
        <v>3.4567101045182157E-3</v>
      </c>
      <c r="HU60">
        <f t="shared" ca="1" si="118"/>
        <v>-3.9177079122985833E-3</v>
      </c>
      <c r="HV60">
        <f t="shared" ca="1" si="53"/>
        <v>-2.1710136153304136E-3</v>
      </c>
      <c r="HW60">
        <f t="shared" ca="1" si="84"/>
        <v>-9.1417113309608493E-3</v>
      </c>
      <c r="HX60" s="5">
        <f t="shared" ca="1" si="85"/>
        <v>199115.92107709884</v>
      </c>
      <c r="HY60" s="1" t="e">
        <f t="shared" ca="1" si="54"/>
        <v>#DIV/0!</v>
      </c>
      <c r="HZ60" t="e">
        <f t="shared" ca="1" si="86"/>
        <v>#DIV/0!</v>
      </c>
      <c r="IA60" s="5">
        <f t="shared" si="55"/>
        <v>258076.30476146354</v>
      </c>
      <c r="IB60">
        <f t="shared" ca="1" si="56"/>
        <v>129.61108452072745</v>
      </c>
      <c r="ID60" s="112">
        <v>123.01910684848355</v>
      </c>
      <c r="IE60" s="112">
        <v>121.26951987331094</v>
      </c>
      <c r="IF60">
        <f t="shared" si="57"/>
        <v>96.386948321774796</v>
      </c>
      <c r="IG60">
        <f t="shared" si="87"/>
        <v>-2.7273490366241521E-2</v>
      </c>
      <c r="IH60" s="112">
        <v>0.52494136142822623</v>
      </c>
      <c r="II60">
        <f t="shared" si="88"/>
        <v>3.0876292279335619E-3</v>
      </c>
      <c r="IK60">
        <f>+util!B58</f>
        <v>102.866666666667</v>
      </c>
      <c r="IL60">
        <f t="shared" si="89"/>
        <v>-3.3458593355137213E-2</v>
      </c>
      <c r="IM60">
        <f t="shared" si="90"/>
        <v>-2.0075156013082327E-2</v>
      </c>
      <c r="IO60" s="5">
        <f t="shared" si="58"/>
        <v>136795.93175649951</v>
      </c>
      <c r="IP60" s="1">
        <f t="shared" si="59"/>
        <v>2.8428014612876629</v>
      </c>
      <c r="IQ60" s="5">
        <f t="shared" ca="1" si="60"/>
        <v>105543.38948890059</v>
      </c>
      <c r="IR60" s="1" t="e">
        <f t="shared" ca="1" si="61"/>
        <v>#DIV/0!</v>
      </c>
      <c r="IS60" t="e">
        <f t="shared" ca="1" si="91"/>
        <v>#DIV/0!</v>
      </c>
    </row>
    <row r="61" spans="1:253" x14ac:dyDescent="0.15">
      <c r="A61" t="s">
        <v>300</v>
      </c>
      <c r="B61" s="5">
        <f>+'gaku-mk1722'!B8</f>
        <v>500939.5</v>
      </c>
      <c r="C61" s="5">
        <f>+'kgaku-mk1722'!B9</f>
        <v>261777.1</v>
      </c>
      <c r="D61" s="5">
        <f>+'kgaku-mk1722'!C9</f>
        <v>2600.1</v>
      </c>
      <c r="E61" s="5">
        <f>+'kgaku-mk1722'!D9</f>
        <v>269.7</v>
      </c>
      <c r="F61" s="5">
        <f>+'kgaku-mk1722'!F9</f>
        <v>21744.5</v>
      </c>
      <c r="G61" s="5">
        <f>+'kgaku-mk1722'!G9</f>
        <v>22820.1</v>
      </c>
      <c r="H61" s="5">
        <f>+'kgaku-mk1722'!H9</f>
        <v>74540.100000000006</v>
      </c>
      <c r="I61" s="5">
        <f>+'kgaku-mk1722'!I9</f>
        <v>140341.9</v>
      </c>
      <c r="J61" s="5">
        <f>+'gaku-mk1722'!F8</f>
        <v>24875.9</v>
      </c>
      <c r="K61" s="5">
        <f>+'gaku-mk1722'!G8</f>
        <v>76097.8</v>
      </c>
      <c r="L61" s="5">
        <f>+'gaku-jk1722'!B8</f>
        <v>425598.9</v>
      </c>
      <c r="M61" s="5">
        <f>+'kgaku-jk1722'!B9</f>
        <v>239049.9</v>
      </c>
      <c r="N61" s="5">
        <f>+'kgaku-jk1722'!C9</f>
        <v>3853</v>
      </c>
      <c r="O61" s="5">
        <f>+'kgaku-jk1722'!D9</f>
        <v>262.3</v>
      </c>
      <c r="P61" s="5">
        <f>+'kgaku-jk1722'!F9</f>
        <v>6929.5</v>
      </c>
      <c r="Q61" s="5">
        <f>+'kgaku-jk1722'!G9</f>
        <v>19971.3</v>
      </c>
      <c r="R61" s="5">
        <f>+'kgaku-jk1722'!H9</f>
        <v>76350.5</v>
      </c>
      <c r="S61" s="5">
        <f>+'kgaku-jk1722'!I9</f>
        <v>142657.79999999999</v>
      </c>
      <c r="T61" s="5">
        <f>+'gaku-jk1722'!F8</f>
        <v>24842.400000000001</v>
      </c>
      <c r="U61" s="5">
        <f>+'gaku-jk1722'!G8</f>
        <v>60160.5</v>
      </c>
      <c r="V61" s="8">
        <f t="shared" si="105"/>
        <v>117.70225439962367</v>
      </c>
      <c r="W61" s="8">
        <f t="shared" si="105"/>
        <v>109.50730370520967</v>
      </c>
      <c r="X61" s="8">
        <f t="shared" si="105"/>
        <v>67.482481183493377</v>
      </c>
      <c r="Y61" s="8">
        <f t="shared" si="105"/>
        <v>102.82119710255432</v>
      </c>
      <c r="Z61" s="8">
        <f t="shared" si="105"/>
        <v>313.79608918392381</v>
      </c>
      <c r="AA61" s="8">
        <f t="shared" si="104"/>
        <v>114.26446951375222</v>
      </c>
      <c r="AB61" s="8">
        <f t="shared" si="104"/>
        <v>97.628830197575667</v>
      </c>
      <c r="AC61" s="8">
        <f t="shared" si="104"/>
        <v>98.376604714218217</v>
      </c>
      <c r="AD61" s="8">
        <f t="shared" si="104"/>
        <v>100.13485009499887</v>
      </c>
      <c r="AE61" s="8">
        <f t="shared" si="104"/>
        <v>126.49130243265931</v>
      </c>
      <c r="AF61" s="10">
        <f ca="1">+OFFSET('kdef-cy1722'!B$9,ROUNDDOWN((ROW(Sheet1_OLD!AF61)-ROW(Sheet1_OLD!AF$61))/4,0),0)</f>
        <v>109.8</v>
      </c>
      <c r="AG61" s="10">
        <f ca="1">+OFFSET('kdef-cy1722'!C$9,ROUNDDOWN((ROW(Sheet1_OLD!AG61)-ROW(Sheet1_OLD!AG$61))/4,0),0)</f>
        <v>66.900000000000006</v>
      </c>
      <c r="AH61" s="10">
        <f ca="1">+OFFSET('kdef-cy1722'!D$9,ROUNDDOWN((ROW(Sheet1_OLD!AH61)-ROW(Sheet1_OLD!AH$61))/4,0),0)</f>
        <v>102.7</v>
      </c>
      <c r="AI61" s="10">
        <f ca="1">+OFFSET('kdef-cy1722'!F$9,ROUNDDOWN((ROW(Sheet1_OLD!AI61)-ROW(Sheet1_OLD!AI$61))/4,0),0)</f>
        <v>307.39999999999998</v>
      </c>
      <c r="AJ61" s="10">
        <f ca="1">+OFFSET('kdef-cy1722'!G$9,ROUNDDOWN((ROW(Sheet1_OLD!AJ61)-ROW(Sheet1_OLD!AJ$61))/4,0),0)</f>
        <v>113.8</v>
      </c>
      <c r="AK61" s="10">
        <f ca="1">+OFFSET('kdef-cy1722'!H$9,ROUNDDOWN((ROW(Sheet1_OLD!AK61)-ROW(Sheet1_OLD!AK$61))/4,0),0)</f>
        <v>97.1</v>
      </c>
      <c r="AL61" s="10">
        <f ca="1">+OFFSET('kdef-cy1722'!I$9,ROUNDDOWN((ROW(Sheet1_OLD!AL61)-ROW(Sheet1_OLD!AL$61))/4,0),0)</f>
        <v>99.5</v>
      </c>
      <c r="AM61" s="10">
        <f ca="1">+OFFSET('def-cy1722'!$F$8,ROUNDDOWN((ROW(Sheet1_OLD!AM61)-ROW(Sheet1_OLD!AM$61))/4,0),0)</f>
        <v>100.1</v>
      </c>
      <c r="AN61" s="10">
        <f ca="1">+OFFSET('def-cy1722'!$G$8,ROUNDDOWN((ROW(Sheet1_OLD!AN61)-ROW(Sheet1_OLD!AN$61))/4,0),0)</f>
        <v>125.7</v>
      </c>
      <c r="AO61" s="9">
        <f ca="1">+OFFSET('kdef-cy1131'!B$9,ROUNDDOWN((ROW(Sheet1_OLD!AO61)-ROW(Sheet1_OLD!AO$5))/4,0),0)</f>
        <v>100.8</v>
      </c>
      <c r="AP61" s="9">
        <f ca="1">+OFFSET('kdef-cy1131'!C$9,ROUNDDOWN((ROW(Sheet1_OLD!AP61)-ROW(Sheet1_OLD!AP$5))/4,0),0)</f>
        <v>80.900000000000006</v>
      </c>
      <c r="AQ61" s="9">
        <f ca="1">+OFFSET('kdef-cy1131'!D$9,ROUNDDOWN((ROW(Sheet1_OLD!AQ61)-ROW(Sheet1_OLD!AQ$5))/4,0),0)</f>
        <v>99.3</v>
      </c>
      <c r="AR61" s="9">
        <f ca="1">+OFFSET('kdef-cy1131'!F$9,ROUNDDOWN((ROW(Sheet1_OLD!AR61)-ROW(Sheet1_OLD!AR$5))/4,0),0)</f>
        <v>127.3</v>
      </c>
      <c r="AS61" s="9">
        <f ca="1">+OFFSET('kdef-cy1131'!G$9,ROUNDDOWN((ROW(Sheet1_OLD!AS61)-ROW(Sheet1_OLD!AS$5))/4,0),0)</f>
        <v>102.7</v>
      </c>
      <c r="AT61" s="9">
        <f ca="1">+OFFSET('kdef-cy1131'!H$9,ROUNDDOWN((ROW(Sheet1_OLD!AT61)-ROW(Sheet1_OLD!AT$5))/4,0),0)</f>
        <v>101</v>
      </c>
      <c r="AU61" s="9">
        <f ca="1">+OFFSET('kdef-cy1131'!I$9,ROUNDDOWN((ROW(Sheet1_OLD!AU61)-ROW(Sheet1_OLD!AU$5))/4,0),0)</f>
        <v>96.4</v>
      </c>
      <c r="AV61" s="9">
        <f ca="1">+OFFSET('def-cy1131'!$F$8,ROUNDDOWN((ROW(Sheet1_OLD!AV61)-ROW(Sheet1_OLD!AV$5))/4,0),0)</f>
        <v>101.7</v>
      </c>
      <c r="AW61" s="9">
        <f ca="1">+OFFSET('def-cy1131'!$G$8,ROUNDDOWN((ROW(Sheet1_OLD!AW61)-ROW(Sheet1_OLD!AW$5))/4,0),0)</f>
        <v>110.8</v>
      </c>
      <c r="AX61" s="9">
        <f t="shared" ca="1" si="115"/>
        <v>109.25535714285714</v>
      </c>
      <c r="AY61" s="9">
        <f t="shared" ca="1" si="115"/>
        <v>69.711619283065502</v>
      </c>
      <c r="AZ61" s="9">
        <f t="shared" ca="1" si="115"/>
        <v>102.1828801611279</v>
      </c>
      <c r="BA61" s="9">
        <f t="shared" ca="1" si="115"/>
        <v>319.23236449332279</v>
      </c>
      <c r="BB61" s="9">
        <f t="shared" ca="1" si="115"/>
        <v>114.90808179162609</v>
      </c>
      <c r="BC61" s="9">
        <f t="shared" ca="1" si="115"/>
        <v>96.81158415841584</v>
      </c>
      <c r="BD61" s="9">
        <f t="shared" ca="1" si="114"/>
        <v>97.642116182572593</v>
      </c>
      <c r="BE61" s="9">
        <f t="shared" ca="1" si="114"/>
        <v>99.804719764011793</v>
      </c>
      <c r="BF61" s="9">
        <f t="shared" ca="1" si="114"/>
        <v>127.51516245487365</v>
      </c>
      <c r="BG61">
        <f t="shared" ca="1" si="62"/>
        <v>8.9134738795373903E-4</v>
      </c>
      <c r="BH61">
        <f t="shared" ca="1" si="63"/>
        <v>4.5049630145622147E-5</v>
      </c>
      <c r="BI61">
        <f t="shared" ca="1" si="119"/>
        <v>-2.4881153394090629E-4</v>
      </c>
      <c r="BJ61">
        <f t="shared" ca="1" si="119"/>
        <v>3.1112833273574175E-3</v>
      </c>
      <c r="BK61">
        <f t="shared" ca="1" si="119"/>
        <v>-6.0409924268841697E-3</v>
      </c>
      <c r="BL61" s="13">
        <f t="shared" ca="1" si="65"/>
        <v>-2.2421236153682975E-3</v>
      </c>
      <c r="BM61">
        <f t="shared" ca="1" si="66"/>
        <v>-4.9047809858801094E-3</v>
      </c>
      <c r="BN61">
        <f t="shared" ca="1" si="22"/>
        <v>-2.4543103496006378E-2</v>
      </c>
      <c r="BO61" s="13">
        <f t="shared" ca="1" si="23"/>
        <v>-2.944788448188649E-2</v>
      </c>
      <c r="BP61">
        <f t="shared" ca="1" si="67"/>
        <v>2.4803795300915806E-2</v>
      </c>
      <c r="BQ61">
        <f t="shared" ca="1" si="68"/>
        <v>-1.9429531020324334E-3</v>
      </c>
      <c r="BR61">
        <f t="shared" ca="1" si="69"/>
        <v>-9.7223707252877267E-3</v>
      </c>
      <c r="BS61" s="13">
        <f t="shared" ca="1" si="70"/>
        <v>1.3138471473595648E-2</v>
      </c>
      <c r="BT61" s="5">
        <f t="shared" si="24"/>
        <v>60160.5</v>
      </c>
      <c r="BU61" s="5">
        <f t="shared" ca="1" si="25"/>
        <v>244251.59048246601</v>
      </c>
      <c r="BV61" s="5">
        <f t="shared" ca="1" si="26"/>
        <v>32176.725586611967</v>
      </c>
      <c r="BW61" s="5">
        <f t="shared" ca="1" si="71"/>
        <v>90469.332471586866</v>
      </c>
      <c r="BX61" s="5">
        <f t="shared" si="27"/>
        <v>76097.8</v>
      </c>
      <c r="BY61" s="5">
        <f t="shared" si="28"/>
        <v>240032.5</v>
      </c>
      <c r="BZ61" s="5">
        <f t="shared" si="29"/>
        <v>46620.4</v>
      </c>
      <c r="CA61" s="5">
        <f t="shared" si="30"/>
        <v>122718.20000000001</v>
      </c>
      <c r="CB61" s="9">
        <f t="shared" si="97"/>
        <v>126.49130243265931</v>
      </c>
      <c r="CC61" s="9">
        <f t="shared" ca="1" si="97"/>
        <v>98.272645646183051</v>
      </c>
      <c r="CD61" s="9">
        <f t="shared" ca="1" si="97"/>
        <v>144.88857753567606</v>
      </c>
      <c r="CE61" s="9">
        <f t="shared" ca="1" si="97"/>
        <v>135.64618710825721</v>
      </c>
      <c r="CF61" s="5"/>
      <c r="CG61" s="5">
        <f t="shared" si="111"/>
        <v>98.962133718148777</v>
      </c>
      <c r="CH61" s="5">
        <f t="shared" ca="1" si="72"/>
        <v>98.272645646183051</v>
      </c>
      <c r="CI61" s="5">
        <f t="shared" si="32"/>
        <v>146.73469323521729</v>
      </c>
      <c r="CJ61" s="5">
        <f t="shared" ca="1" si="73"/>
        <v>144.88857753567606</v>
      </c>
      <c r="CK61" s="5">
        <f t="shared" si="74"/>
        <v>133.48743206965119</v>
      </c>
      <c r="CL61" s="5">
        <f t="shared" ca="1" si="75"/>
        <v>135.64618710825721</v>
      </c>
      <c r="CM61" s="5"/>
      <c r="CN61" s="1" t="e">
        <f t="shared" si="4"/>
        <v>#DIV/0!</v>
      </c>
      <c r="CO61" s="1" t="e">
        <f t="shared" si="116"/>
        <v>#DIV/0!</v>
      </c>
      <c r="CP61" s="1" t="e">
        <f t="shared" ca="1" si="116"/>
        <v>#DIV/0!</v>
      </c>
      <c r="CQ61" s="1" t="e">
        <f t="shared" ca="1" si="116"/>
        <v>#DIV/0!</v>
      </c>
      <c r="CR61" s="1" t="e">
        <f t="shared" ca="1" si="116"/>
        <v>#DIV/0!</v>
      </c>
      <c r="CS61" s="83" t="e">
        <f t="shared" si="76"/>
        <v>#DIV/0!</v>
      </c>
      <c r="CT61" s="83" t="e">
        <f t="shared" si="76"/>
        <v>#DIV/0!</v>
      </c>
      <c r="CU61" s="83" t="e">
        <f t="shared" ca="1" si="33"/>
        <v>#DIV/0!</v>
      </c>
      <c r="CV61" s="83" t="e">
        <f t="shared" ca="1" si="33"/>
        <v>#DIV/0!</v>
      </c>
      <c r="CW61" s="83" t="e">
        <f t="shared" ca="1" si="33"/>
        <v>#DIV/0!</v>
      </c>
      <c r="CX61" s="83">
        <f t="shared" si="77"/>
        <v>-9.1738943114700374E-4</v>
      </c>
      <c r="CY61" s="83">
        <f t="shared" si="100"/>
        <v>-8.8686874019052982E-4</v>
      </c>
      <c r="CZ61" s="83">
        <f t="shared" ca="1" si="100"/>
        <v>3.0396415781702817E-3</v>
      </c>
      <c r="DA61" s="83">
        <f t="shared" ca="1" si="100"/>
        <v>-1.7718783863748674E-3</v>
      </c>
      <c r="DB61" s="83">
        <f t="shared" ca="1" si="100"/>
        <v>-1.2672378529563905E-3</v>
      </c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Y61" s="5"/>
      <c r="EF61" s="91">
        <f>+'gaku-mk1722'!G8</f>
        <v>76097.8</v>
      </c>
      <c r="EG61" s="1">
        <f>+'gaku-mk1131'!G64</f>
        <v>74298.899999999994</v>
      </c>
      <c r="EH61" s="5">
        <f t="shared" ca="1" si="38"/>
        <v>14025.053269515693</v>
      </c>
      <c r="EI61" s="90">
        <f ca="1">+OFFSET($EB$6,(ROW(EI61)-ROW($EI$9))/4,0)</f>
        <v>562979.11216216022</v>
      </c>
      <c r="EJ61" s="7">
        <f ca="1">+EJ60+$EH60</f>
        <v>608733.16426508792</v>
      </c>
      <c r="EK61" s="7">
        <f ca="1">+EK60+EH60-(EJ61-EI61)/4</f>
        <v>562979.11216216057</v>
      </c>
      <c r="EL61" s="5">
        <f t="shared" ca="1" si="39"/>
        <v>6453</v>
      </c>
      <c r="EM61" s="92">
        <f t="shared" ca="1" si="40"/>
        <v>110.33333333333333</v>
      </c>
      <c r="EN61">
        <f t="shared" ca="1" si="9"/>
        <v>0.65049430197313507</v>
      </c>
      <c r="EO61">
        <f t="shared" ca="1" si="41"/>
        <v>3.9152815073156466E-3</v>
      </c>
      <c r="EQ61" s="6">
        <f>+call!C99</f>
        <v>2.2737933333333298</v>
      </c>
      <c r="ES61" s="7" t="e">
        <f>+fof!#REF!*fof!$B$138/fof!#REF!/10</f>
        <v>#REF!</v>
      </c>
      <c r="ET61" s="7" t="e">
        <f>+fof!#REF!*fof!$C$138/fof!#REF!/10</f>
        <v>#REF!</v>
      </c>
      <c r="EU61" s="65">
        <f ca="1">+AVERAGE(OFFSET(jikasougaku!$BF$450,(ROW(Sheet1_OLD!EU61)-ROW(Sheet1_OLD!$EU$59))*3,0):OFFSET(jikasougaku!$BF$450,(ROW(Sheet1_OLD!EU61)-ROW(Sheet1_OLD!$EU$59))*3+2,0))/1000</f>
        <v>82981.512000000002</v>
      </c>
      <c r="EV61" s="65">
        <f ca="1">+AVERAGE(OFFSET(jikasougaku!$BR$450,(ROW(Sheet1_OLD!EV61)-ROW(Sheet1_OLD!$EV$59))*3,0):OFFSET(jikasougaku!$BR$450,(ROW(Sheet1_OLD!EV61)-ROW(Sheet1_OLD!$EV$59))*3+2,0))/1000</f>
        <v>350386.837</v>
      </c>
      <c r="EW61" s="65">
        <f ca="1">+AVERAGE(OFFSET(jikasougaku!$BH$450,(ROW(Sheet1_OLD!EW61)-ROW(Sheet1_OLD!EW$59))*3,0):OFFSET(jikasougaku!$BH$450,(ROW(Sheet1_OLD!EW61)-ROW(Sheet1_OLD!EW$59))*3+2,0))/1000</f>
        <v>12339.850333333334</v>
      </c>
      <c r="EX61" s="65">
        <f ca="1">+AVERAGE(OFFSET(jikasougaku!$BJ$450,(ROW(Sheet1_OLD!EX61)-ROW(Sheet1_OLD!EX$59))*3,0):OFFSET(jikasougaku!$BJ$450,(ROW(Sheet1_OLD!EX61)-ROW(Sheet1_OLD!EX$59))*3+2,0))/1000</f>
        <v>6115.760666666667</v>
      </c>
      <c r="EY61" s="65">
        <f ca="1">+AVERAGE(OFFSET(jikasougaku!$BL$450,(ROW(Sheet1_OLD!EY61)-ROW(Sheet1_OLD!EY$59))*3,0):OFFSET(jikasougaku!$BL$450,(ROW(Sheet1_OLD!EY61)-ROW(Sheet1_OLD!EY$59))*3+2,0))/1000</f>
        <v>2055.8436666666666</v>
      </c>
      <c r="EZ61" s="64">
        <f t="shared" ca="1" si="121"/>
        <v>82981.512000000002</v>
      </c>
      <c r="FA61" s="7">
        <f t="shared" ca="1" si="122"/>
        <v>246893.87033333335</v>
      </c>
      <c r="FB61" s="7" t="e">
        <f t="shared" ca="1" si="11"/>
        <v>#REF!</v>
      </c>
      <c r="FC61" s="7" t="e">
        <f t="shared" ca="1" si="12"/>
        <v>#REF!</v>
      </c>
      <c r="FD61" s="1" t="e">
        <f t="shared" ca="1" si="117"/>
        <v>#REF!</v>
      </c>
      <c r="FE61" s="1" t="e">
        <f t="shared" ca="1" si="117"/>
        <v>#REF!</v>
      </c>
      <c r="FF61" t="e">
        <f t="shared" ca="1" si="43"/>
        <v>#REF!</v>
      </c>
      <c r="FG61" t="e">
        <f t="shared" ca="1" si="43"/>
        <v>#REF!</v>
      </c>
      <c r="FH61" s="83" t="e">
        <f t="shared" ca="1" si="80"/>
        <v>#REF!</v>
      </c>
      <c r="FI61" s="83" t="e">
        <f t="shared" ca="1" si="80"/>
        <v>#REF!</v>
      </c>
      <c r="FK61" s="132">
        <f>kshotoku1722!E9</f>
        <v>257247.3</v>
      </c>
      <c r="FL61" s="72">
        <f t="shared" ca="1" si="44"/>
        <v>0.36131202939404278</v>
      </c>
      <c r="FM61">
        <f t="shared" ca="1" si="81"/>
        <v>5.1507253762174913E-3</v>
      </c>
      <c r="FO61" s="72">
        <f ca="1">+AVERAGE(OFFSET(Maikin05!$F$10,ROUNDDOWN((ROW(FO61)-ROW(FO$45))/4,0),MOD(ROW(FO61)-ROW(FO$45),4)*3):OFFSET(Maikin05!$F$10,ROUNDDOWN((ROW(FO61)-ROW(FO$45))/4,0),MOD(ROW(FO61)-ROW(FO$45),4)*3+2))</f>
        <v>110.33333333333333</v>
      </c>
      <c r="FP61" s="72">
        <f ca="1">+AVERAGE(OFFSET(Maikin30!$F$20,ROUNDDOWN((ROW(FP61)-ROW(FP$5))/4,0),MOD(ROW(FP61)-ROW(FP$5),4)*3):OFFSET(Maikin30!$F$20,ROUNDDOWN((ROW(FP61)-ROW(FP$5))/4,0),MOD(ROW(FP61)-ROW(FP$5),4)*3+2))</f>
        <v>106.23333333333333</v>
      </c>
      <c r="FQ61" s="5">
        <f ca="1">+AVERAGE(OFFSET(Rocho!$J$66,(ROW(FQ61)-ROW($FQ$5))*3,0):OFFSET(Rocho!$J$66,(ROW(FQ61)-ROW($FQ$5))*3+2,0))</f>
        <v>6453</v>
      </c>
      <c r="FR61" s="72" t="e">
        <f t="shared" ca="1" si="45"/>
        <v>#DIV/0!</v>
      </c>
      <c r="FS61" t="e">
        <f t="shared" ca="1" si="82"/>
        <v>#DIV/0!</v>
      </c>
      <c r="FT61" s="72"/>
      <c r="FU61" s="87" t="s">
        <v>280</v>
      </c>
      <c r="FV61" s="78">
        <f ca="1">+AVERAGE(OFFSET(Rocho!$E$6,(ROW(FV61)-ROW($FV$5))*3,0):OFFSET(Rocho!$E$6,(ROW(FV61)-ROW($FV$5))*3+2,0))/10000</f>
        <v>9927</v>
      </c>
      <c r="FW61" s="82">
        <f>+Rocho!AA62</f>
        <v>0</v>
      </c>
      <c r="FX61" t="e">
        <f t="shared" si="83"/>
        <v>#DIV/0!</v>
      </c>
      <c r="FZ61" s="94">
        <f t="shared" si="15"/>
        <v>260906.90000000005</v>
      </c>
      <c r="GA61" s="5">
        <f t="shared" si="46"/>
        <v>76097.8</v>
      </c>
      <c r="GB61" s="5">
        <f>+'gaku-mk1722'!C8-'gaku-mk1722'!D8</f>
        <v>4549.8000000000175</v>
      </c>
      <c r="GC61" s="5">
        <f t="shared" si="47"/>
        <v>21744.5</v>
      </c>
      <c r="GD61" s="5">
        <f t="shared" si="48"/>
        <v>24875.9</v>
      </c>
      <c r="GE61" s="5">
        <f>+'gaku-mk1722'!H8</f>
        <v>3177.8</v>
      </c>
      <c r="GF61" s="5">
        <f>+'gaku-mk1722'!W8</f>
        <v>119460.8</v>
      </c>
      <c r="GG61" s="5">
        <f>+'gaku-mk1722'!M8</f>
        <v>44990.7</v>
      </c>
      <c r="GH61" s="5">
        <f>+'gaku-mk1722'!N8</f>
        <v>33990.400000000001</v>
      </c>
      <c r="GI61" s="5">
        <f t="shared" si="49"/>
        <v>60160.5</v>
      </c>
      <c r="GJ61" s="5">
        <f>+'gaku-jk1722'!C8-'gaku-jk1722'!D8</f>
        <v>4081.6000000000058</v>
      </c>
      <c r="GK61" s="5">
        <f t="shared" si="50"/>
        <v>6929.5</v>
      </c>
      <c r="GL61" s="5">
        <f t="shared" si="51"/>
        <v>24842.400000000001</v>
      </c>
      <c r="GM61" s="5">
        <f>+'gaku-jk1722'!H8</f>
        <v>3808.3</v>
      </c>
      <c r="GN61" s="5">
        <f>+'gaku-jk1722'!Z8</f>
        <v>113557.1</v>
      </c>
      <c r="GO61" s="5">
        <f>+'gaku-jk1722'!M8</f>
        <v>33923.4</v>
      </c>
      <c r="GP61" s="5">
        <f>+'gaku-jk1722'!N8</f>
        <v>43073.599999999999</v>
      </c>
      <c r="GQ61" s="9">
        <f t="shared" ca="1" si="16"/>
        <v>125.7</v>
      </c>
      <c r="GR61">
        <f ca="1">+OFFSET('def-cy1722'!$C$8,ROUNDDOWN((ROW(Sheet1_OLD!GU61)-ROW(Sheet1_OLD!GU$61))/4,0),0)</f>
        <v>109.8</v>
      </c>
      <c r="GS61" s="9">
        <f t="shared" ca="1" si="18"/>
        <v>307.39999999999998</v>
      </c>
      <c r="GT61" s="9">
        <f t="shared" ca="1" si="19"/>
        <v>100.1</v>
      </c>
      <c r="GU61">
        <f ca="1">+OFFSET('def-cy1722'!$H$8,ROUNDDOWN((ROW(Sheet1_OLD!GU61)-ROW(Sheet1_OLD!GU$61))/4,0),0)</f>
        <v>112.3</v>
      </c>
      <c r="GV61">
        <f ca="1">+OFFSET('def-cy1722'!$W$8,ROUNDDOWN((ROW(Sheet1_OLD!GU61)-ROW(Sheet1_OLD!GU$61))/4,0),0)</f>
        <v>105.8</v>
      </c>
      <c r="GW61">
        <f ca="1">+OFFSET('def-cy1722'!$M$8,ROUNDDOWN((ROW(Sheet1_OLD!GU61)-ROW(Sheet1_OLD!GU$61))/4,0),0)</f>
        <v>131.19999999999999</v>
      </c>
      <c r="GX61">
        <f ca="1">+OFFSET('def-cy1722'!$N$8,ROUNDDOWN((ROW(Sheet1_OLD!GU61)-ROW(Sheet1_OLD!GU$61))/4,0),0)</f>
        <v>80.3</v>
      </c>
      <c r="GZ61">
        <f ca="1">+OFFSET('def-cy1131'!$C$8,ROUNDDOWN((ROW(Sheet1_OLD!HC61)-ROW(Sheet1_OLD!HC$5))/4,0),0)</f>
        <v>100.8</v>
      </c>
      <c r="HC61">
        <f ca="1">+OFFSET('def-cy1131'!$H$8,ROUNDDOWN((ROW(Sheet1_OLD!HC61)-ROW(Sheet1_OLD!HC$5))/4,0),0)</f>
        <v>117.9</v>
      </c>
      <c r="HD61">
        <f ca="1">+OFFSET('def-cy1131'!$W$8,ROUNDDOWN((ROW(Sheet1_OLD!HC61)-ROW(Sheet1_OLD!HC$5))/4,0),0)</f>
        <v>102.2</v>
      </c>
      <c r="HE61">
        <f ca="1">+OFFSET('def-cy1131'!$M$8,ROUNDDOWN((ROW(Sheet1_OLD!HC61)-ROW(Sheet1_OLD!HC$5))/4,0),0)</f>
        <v>109.7</v>
      </c>
      <c r="HF61">
        <f ca="1">+OFFSET('def-cy1131'!$N$8,ROUNDDOWN((ROW(Sheet1_OLD!HC61)-ROW(Sheet1_OLD!HC$5))/4,0),0)</f>
        <v>98.4</v>
      </c>
      <c r="HG61" s="9">
        <f t="shared" ca="1" si="120"/>
        <v>127.51516245487365</v>
      </c>
      <c r="HH61" s="9">
        <f t="shared" ca="1" si="120"/>
        <v>109.14642857142857</v>
      </c>
      <c r="HI61" s="9">
        <f t="shared" ca="1" si="120"/>
        <v>319.23236449332279</v>
      </c>
      <c r="HJ61" s="9">
        <f t="shared" ca="1" si="120"/>
        <v>99.804719764011793</v>
      </c>
      <c r="HK61" s="9">
        <f t="shared" ca="1" si="120"/>
        <v>116.11000848176421</v>
      </c>
      <c r="HL61" s="9">
        <f t="shared" ca="1" si="120"/>
        <v>105.59295499021526</v>
      </c>
      <c r="HM61" s="9">
        <f t="shared" ca="1" si="120"/>
        <v>135.86435733819505</v>
      </c>
      <c r="HN61" s="9">
        <f t="shared" ca="1" si="120"/>
        <v>84.217073170731695</v>
      </c>
      <c r="HO61">
        <f t="shared" ca="1" si="118"/>
        <v>1.1708675795890026E-2</v>
      </c>
      <c r="HP61">
        <f t="shared" ca="1" si="118"/>
        <v>-1.1586049382672627E-4</v>
      </c>
      <c r="HQ61">
        <f t="shared" ca="1" si="118"/>
        <v>-9.1717447601563792E-4</v>
      </c>
      <c r="HR61">
        <f t="shared" ca="1" si="118"/>
        <v>-4.5894624354379798E-3</v>
      </c>
      <c r="HS61">
        <f t="shared" ca="1" si="118"/>
        <v>2.1901404208692259E-3</v>
      </c>
      <c r="HT61">
        <f t="shared" ca="1" si="118"/>
        <v>3.5890443617005441E-3</v>
      </c>
      <c r="HU61">
        <f t="shared" ca="1" si="118"/>
        <v>6.7076914277030648E-3</v>
      </c>
      <c r="HV61">
        <f t="shared" ca="1" si="53"/>
        <v>-4.1519220326354496E-3</v>
      </c>
      <c r="HW61">
        <f t="shared" ca="1" si="84"/>
        <v>1.4421132568247067E-2</v>
      </c>
      <c r="HX61" s="5">
        <f t="shared" ca="1" si="85"/>
        <v>201987.3981714003</v>
      </c>
      <c r="HY61" s="1" t="e">
        <f t="shared" ca="1" si="54"/>
        <v>#DIV/0!</v>
      </c>
      <c r="HZ61" t="e">
        <f t="shared" ca="1" si="86"/>
        <v>#DIV/0!</v>
      </c>
      <c r="IA61" s="5">
        <f t="shared" si="55"/>
        <v>260906.90000000005</v>
      </c>
      <c r="IB61">
        <f t="shared" ca="1" si="56"/>
        <v>129.16988998422687</v>
      </c>
      <c r="ID61" s="112">
        <v>124.22136235480825</v>
      </c>
      <c r="IE61" s="112">
        <v>121.99548367508055</v>
      </c>
      <c r="IF61">
        <f t="shared" si="57"/>
        <v>95.46111997290096</v>
      </c>
      <c r="IG61">
        <f t="shared" si="87"/>
        <v>-9.6517577094288095E-3</v>
      </c>
      <c r="IH61" s="112">
        <v>0.52808385285432136</v>
      </c>
      <c r="II61">
        <f t="shared" si="88"/>
        <v>5.9685194851430848E-3</v>
      </c>
      <c r="IK61">
        <f>+util!B59</f>
        <v>102.73333333333299</v>
      </c>
      <c r="IL61">
        <f t="shared" si="89"/>
        <v>-1.2970170430515974E-3</v>
      </c>
      <c r="IM61">
        <f t="shared" si="90"/>
        <v>-7.7821022583095842E-4</v>
      </c>
      <c r="IO61" s="5">
        <f t="shared" si="58"/>
        <v>138188.70000000001</v>
      </c>
      <c r="IP61" s="1">
        <f t="shared" si="59"/>
        <v>2.9641251469313863</v>
      </c>
      <c r="IQ61" s="5">
        <f t="shared" ca="1" si="60"/>
        <v>106982.13029125784</v>
      </c>
      <c r="IR61" s="1" t="e">
        <f t="shared" ca="1" si="61"/>
        <v>#DIV/0!</v>
      </c>
      <c r="IS61" t="e">
        <f t="shared" ca="1" si="91"/>
        <v>#DIV/0!</v>
      </c>
    </row>
    <row r="62" spans="1:253" x14ac:dyDescent="0.15">
      <c r="A62" t="s">
        <v>301</v>
      </c>
      <c r="B62" s="5">
        <f>+'gaku-mk1722'!B9</f>
        <v>498477.8</v>
      </c>
      <c r="C62" s="5">
        <f>+'kgaku-mk1722'!B10</f>
        <v>262262.7</v>
      </c>
      <c r="D62" s="5">
        <f>+'kgaku-mk1722'!C10</f>
        <v>2650</v>
      </c>
      <c r="E62" s="5">
        <f>+'kgaku-mk1722'!D10</f>
        <v>269.2</v>
      </c>
      <c r="F62" s="5">
        <f>+'kgaku-mk1722'!F10</f>
        <v>22109.8</v>
      </c>
      <c r="G62" s="5">
        <f>+'kgaku-mk1722'!G10</f>
        <v>23198.7</v>
      </c>
      <c r="H62" s="5">
        <f>+'kgaku-mk1722'!H10</f>
        <v>74247.100000000006</v>
      </c>
      <c r="I62" s="5">
        <f>+'kgaku-mk1722'!I10</f>
        <v>140326.29999999999</v>
      </c>
      <c r="J62" s="5">
        <f>+'gaku-mk1722'!F9</f>
        <v>26083.5</v>
      </c>
      <c r="K62" s="5">
        <f>+'gaku-mk1722'!G9</f>
        <v>75329.899999999994</v>
      </c>
      <c r="L62" s="5">
        <f>+'gaku-jk1722'!B9</f>
        <v>421812</v>
      </c>
      <c r="M62" s="5">
        <f>+'kgaku-jk1722'!B10</f>
        <v>238591.4</v>
      </c>
      <c r="N62" s="5">
        <f>+'kgaku-jk1722'!C10</f>
        <v>3853.8</v>
      </c>
      <c r="O62" s="5">
        <f>+'kgaku-jk1722'!D10</f>
        <v>262.7</v>
      </c>
      <c r="P62" s="5">
        <f>+'kgaku-jk1722'!F10</f>
        <v>7161.8</v>
      </c>
      <c r="Q62" s="5">
        <f>+'kgaku-jk1722'!G10</f>
        <v>20331.599999999999</v>
      </c>
      <c r="R62" s="5">
        <f>+'kgaku-jk1722'!H10</f>
        <v>76353.100000000006</v>
      </c>
      <c r="S62" s="5">
        <f>+'kgaku-jk1722'!I10</f>
        <v>141019.29999999999</v>
      </c>
      <c r="T62" s="5">
        <f>+'gaku-jk1722'!F9</f>
        <v>26021</v>
      </c>
      <c r="U62" s="5">
        <f>+'gaku-jk1722'!G9</f>
        <v>59749.4</v>
      </c>
      <c r="V62" s="8">
        <f t="shared" si="105"/>
        <v>118.17534825941414</v>
      </c>
      <c r="W62" s="8">
        <f t="shared" si="105"/>
        <v>109.92127126124413</v>
      </c>
      <c r="X62" s="8">
        <f t="shared" si="105"/>
        <v>68.763298562457834</v>
      </c>
      <c r="Y62" s="8">
        <f t="shared" si="105"/>
        <v>102.47430529120669</v>
      </c>
      <c r="Z62" s="8">
        <f t="shared" si="105"/>
        <v>308.71847859476668</v>
      </c>
      <c r="AA62" s="8">
        <f t="shared" si="105"/>
        <v>114.10169391489111</v>
      </c>
      <c r="AB62" s="8">
        <f t="shared" si="105"/>
        <v>97.241762286010655</v>
      </c>
      <c r="AC62" s="8">
        <f t="shared" si="105"/>
        <v>99.508577903875576</v>
      </c>
      <c r="AD62" s="8">
        <f t="shared" si="105"/>
        <v>100.24019061527227</v>
      </c>
      <c r="AE62" s="8">
        <f t="shared" si="105"/>
        <v>126.07641248280316</v>
      </c>
      <c r="AF62" s="10">
        <f ca="1">+OFFSET('kdef-cy1722'!B$9,ROUNDDOWN((ROW(Sheet1_OLD!AF62)-ROW(Sheet1_OLD!AF$61))/4,0),0)</f>
        <v>109.8</v>
      </c>
      <c r="AG62" s="10">
        <f ca="1">+OFFSET('kdef-cy1722'!C$9,ROUNDDOWN((ROW(Sheet1_OLD!AG62)-ROW(Sheet1_OLD!AG$61))/4,0),0)</f>
        <v>66.900000000000006</v>
      </c>
      <c r="AH62" s="10">
        <f ca="1">+OFFSET('kdef-cy1722'!D$9,ROUNDDOWN((ROW(Sheet1_OLD!AH62)-ROW(Sheet1_OLD!AH$61))/4,0),0)</f>
        <v>102.7</v>
      </c>
      <c r="AI62" s="10">
        <f ca="1">+OFFSET('kdef-cy1722'!F$9,ROUNDDOWN((ROW(Sheet1_OLD!AI62)-ROW(Sheet1_OLD!AI$61))/4,0),0)</f>
        <v>307.39999999999998</v>
      </c>
      <c r="AJ62" s="10">
        <f ca="1">+OFFSET('kdef-cy1722'!G$9,ROUNDDOWN((ROW(Sheet1_OLD!AJ62)-ROW(Sheet1_OLD!AJ$61))/4,0),0)</f>
        <v>113.8</v>
      </c>
      <c r="AK62" s="10">
        <f ca="1">+OFFSET('kdef-cy1722'!H$9,ROUNDDOWN((ROW(Sheet1_OLD!AK62)-ROW(Sheet1_OLD!AK$61))/4,0),0)</f>
        <v>97.1</v>
      </c>
      <c r="AL62" s="10">
        <f ca="1">+OFFSET('kdef-cy1722'!I$9,ROUNDDOWN((ROW(Sheet1_OLD!AL62)-ROW(Sheet1_OLD!AL$61))/4,0),0)</f>
        <v>99.5</v>
      </c>
      <c r="AM62" s="10">
        <f ca="1">+OFFSET('def-cy1722'!$F$8,ROUNDDOWN((ROW(Sheet1_OLD!AM62)-ROW(Sheet1_OLD!AM$61))/4,0),0)</f>
        <v>100.1</v>
      </c>
      <c r="AN62" s="10">
        <f ca="1">+OFFSET('def-cy1722'!$G$8,ROUNDDOWN((ROW(Sheet1_OLD!AN62)-ROW(Sheet1_OLD!AN$61))/4,0),0)</f>
        <v>125.7</v>
      </c>
      <c r="AO62" s="128"/>
      <c r="AP62" s="128"/>
      <c r="AQ62" s="128"/>
      <c r="AR62" s="128"/>
      <c r="AS62" s="128"/>
      <c r="AT62" s="128"/>
      <c r="AU62" s="128"/>
      <c r="AV62" s="128"/>
      <c r="AW62" s="128"/>
      <c r="AX62" s="9">
        <f t="shared" ca="1" si="115"/>
        <v>109.25535714285714</v>
      </c>
      <c r="AY62" s="9">
        <f t="shared" ca="1" si="115"/>
        <v>69.711619283065502</v>
      </c>
      <c r="AZ62" s="9">
        <f t="shared" ca="1" si="115"/>
        <v>102.1828801611279</v>
      </c>
      <c r="BA62" s="9">
        <f t="shared" ca="1" si="115"/>
        <v>319.23236449332279</v>
      </c>
      <c r="BB62" s="9">
        <f t="shared" ca="1" si="115"/>
        <v>114.90808179162609</v>
      </c>
      <c r="BC62" s="9">
        <f t="shared" ca="1" si="115"/>
        <v>96.81158415841584</v>
      </c>
      <c r="BD62" s="9">
        <f t="shared" ca="1" si="114"/>
        <v>97.642116182572593</v>
      </c>
      <c r="BE62" s="9">
        <f t="shared" ca="1" si="114"/>
        <v>99.804719764011793</v>
      </c>
      <c r="BF62" s="9">
        <f t="shared" ca="1" si="114"/>
        <v>127.51516245487365</v>
      </c>
      <c r="BG62">
        <f t="shared" ca="1" si="62"/>
        <v>2.3375822707317777E-6</v>
      </c>
      <c r="BH62">
        <f t="shared" ca="1" si="63"/>
        <v>-1.713207148918711E-6</v>
      </c>
      <c r="BI62">
        <f t="shared" ca="1" si="119"/>
        <v>1.7353480172544267E-3</v>
      </c>
      <c r="BJ62">
        <f t="shared" ca="1" si="119"/>
        <v>1.055048493262012E-5</v>
      </c>
      <c r="BK62">
        <f t="shared" ca="1" si="119"/>
        <v>-6.7058737979647839E-3</v>
      </c>
      <c r="BL62" s="13">
        <f t="shared" ca="1" si="65"/>
        <v>-4.9593509206559243E-3</v>
      </c>
      <c r="BM62">
        <f t="shared" ca="1" si="66"/>
        <v>1.580678440912435E-2</v>
      </c>
      <c r="BN62">
        <f t="shared" ca="1" si="22"/>
        <v>2.5072920393252662E-2</v>
      </c>
      <c r="BO62" s="13">
        <f t="shared" ca="1" si="23"/>
        <v>4.0879704802377015E-2</v>
      </c>
      <c r="BP62">
        <f t="shared" ca="1" si="67"/>
        <v>-4.2402304731093193E-3</v>
      </c>
      <c r="BQ62">
        <f t="shared" ca="1" si="68"/>
        <v>5.9984118631741376E-3</v>
      </c>
      <c r="BR62">
        <f t="shared" ca="1" si="69"/>
        <v>9.5147564007067482E-3</v>
      </c>
      <c r="BS62" s="13">
        <f t="shared" ca="1" si="70"/>
        <v>1.1272937790771567E-2</v>
      </c>
      <c r="BT62" s="5">
        <f t="shared" si="24"/>
        <v>59749.4</v>
      </c>
      <c r="BU62" s="5">
        <f t="shared" ca="1" si="25"/>
        <v>243040.26113233512</v>
      </c>
      <c r="BV62" s="5">
        <f t="shared" ca="1" si="26"/>
        <v>33492.100630099754</v>
      </c>
      <c r="BW62" s="5">
        <f t="shared" ca="1" si="71"/>
        <v>91489.187628511703</v>
      </c>
      <c r="BX62" s="5">
        <f t="shared" si="27"/>
        <v>75329.899999999994</v>
      </c>
      <c r="BY62" s="5">
        <f t="shared" si="28"/>
        <v>240152.89999999997</v>
      </c>
      <c r="BZ62" s="5">
        <f t="shared" si="29"/>
        <v>48193.3</v>
      </c>
      <c r="CA62" s="5">
        <f t="shared" si="30"/>
        <v>123523.2</v>
      </c>
      <c r="CB62" s="9">
        <f t="shared" si="97"/>
        <v>126.07641248280316</v>
      </c>
      <c r="CC62" s="9">
        <f t="shared" ca="1" si="97"/>
        <v>98.811982377371223</v>
      </c>
      <c r="CD62" s="9">
        <f t="shared" ca="1" si="97"/>
        <v>143.89452764479068</v>
      </c>
      <c r="CE62" s="9">
        <f t="shared" ca="1" si="97"/>
        <v>135.01398711896007</v>
      </c>
      <c r="CF62" s="5"/>
      <c r="CG62" s="5">
        <f t="shared" si="111"/>
        <v>99.533042070461349</v>
      </c>
      <c r="CH62" s="5">
        <f t="shared" ca="1" si="72"/>
        <v>98.811982377371223</v>
      </c>
      <c r="CI62" s="5">
        <f t="shared" si="32"/>
        <v>145.23578480417564</v>
      </c>
      <c r="CJ62" s="5">
        <f t="shared" ca="1" si="73"/>
        <v>143.89452764479068</v>
      </c>
      <c r="CK62" s="5">
        <f t="shared" si="74"/>
        <v>132.91754634023513</v>
      </c>
      <c r="CL62" s="5">
        <f t="shared" ca="1" si="75"/>
        <v>135.01398711896007</v>
      </c>
      <c r="CM62" s="5"/>
      <c r="CN62" s="1" t="e">
        <f t="shared" si="4"/>
        <v>#DIV/0!</v>
      </c>
      <c r="CO62" s="1" t="e">
        <f t="shared" si="116"/>
        <v>#DIV/0!</v>
      </c>
      <c r="CP62" s="1" t="e">
        <f t="shared" ca="1" si="116"/>
        <v>#DIV/0!</v>
      </c>
      <c r="CQ62" s="1" t="e">
        <f t="shared" ca="1" si="116"/>
        <v>#DIV/0!</v>
      </c>
      <c r="CR62" s="1" t="e">
        <f t="shared" ca="1" si="116"/>
        <v>#DIV/0!</v>
      </c>
      <c r="CS62" s="83" t="e">
        <f t="shared" si="76"/>
        <v>#DIV/0!</v>
      </c>
      <c r="CT62" s="83" t="e">
        <f t="shared" si="76"/>
        <v>#DIV/0!</v>
      </c>
      <c r="CU62" s="83" t="e">
        <f t="shared" ca="1" si="33"/>
        <v>#DIV/0!</v>
      </c>
      <c r="CV62" s="83" t="e">
        <f t="shared" ca="1" si="33"/>
        <v>#DIV/0!</v>
      </c>
      <c r="CW62" s="83" t="e">
        <f t="shared" ca="1" si="33"/>
        <v>#DIV/0!</v>
      </c>
      <c r="CX62" s="83">
        <f t="shared" si="77"/>
        <v>4.0113557950021556E-3</v>
      </c>
      <c r="CY62" s="83">
        <f t="shared" si="100"/>
        <v>-3.2853789185097416E-3</v>
      </c>
      <c r="CZ62" s="83">
        <f t="shared" ca="1" si="100"/>
        <v>5.4731622951849166E-3</v>
      </c>
      <c r="DA62" s="83">
        <f t="shared" ca="1" si="100"/>
        <v>-6.8844319433254784E-3</v>
      </c>
      <c r="DB62" s="83">
        <f t="shared" ca="1" si="100"/>
        <v>-4.6715490435905458E-3</v>
      </c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Y62" s="5"/>
      <c r="EF62" s="91">
        <f>+'gaku-mk1722'!G9</f>
        <v>75329.899999999994</v>
      </c>
      <c r="EG62" s="1">
        <f>+'gaku-mk1131'!G65</f>
        <v>73092.100000000006</v>
      </c>
      <c r="EH62" s="5">
        <f t="shared" ca="1" si="38"/>
        <v>13948.536297507317</v>
      </c>
      <c r="EI62" s="7">
        <f ca="1">+EI61+$EH61</f>
        <v>577004.16543167597</v>
      </c>
      <c r="EJ62" s="4">
        <f ca="1">+EI61+EH61</f>
        <v>577004.16543167597</v>
      </c>
      <c r="EK62" s="131">
        <f ca="1">+EK61+EH61-(EJ65-EI65)/4</f>
        <v>566892.98986791715</v>
      </c>
      <c r="EL62" s="5">
        <f t="shared" ca="1" si="39"/>
        <v>6467.333333333333</v>
      </c>
      <c r="EM62" s="92">
        <f t="shared" ca="1" si="40"/>
        <v>109.3</v>
      </c>
      <c r="EN62">
        <f t="shared" ca="1" si="9"/>
        <v>0.64606688120539513</v>
      </c>
      <c r="EO62">
        <f t="shared" ca="1" si="41"/>
        <v>-6.8295087557523719E-3</v>
      </c>
      <c r="EQ62" s="6">
        <f>+call!C100</f>
        <v>2.1093199999999999</v>
      </c>
      <c r="ES62" s="7" t="e">
        <f>+fof!#REF!*fof!$B$138/fof!#REF!/10</f>
        <v>#REF!</v>
      </c>
      <c r="ET62" s="7" t="e">
        <f>+fof!#REF!*fof!$C$138/fof!#REF!/10</f>
        <v>#REF!</v>
      </c>
      <c r="EU62" s="65">
        <f ca="1">+AVERAGE(OFFSET(jikasougaku!$BF$450,(ROW(Sheet1_OLD!EU62)-ROW(Sheet1_OLD!$EU$59))*3,0):OFFSET(jikasougaku!$BF$450,(ROW(Sheet1_OLD!EU62)-ROW(Sheet1_OLD!$EU$59))*3+2,0))/1000</f>
        <v>85109.863333333327</v>
      </c>
      <c r="EV62" s="65">
        <f ca="1">+AVERAGE(OFFSET(jikasougaku!$BR$450,(ROW(Sheet1_OLD!EV62)-ROW(Sheet1_OLD!$EV$59))*3,0):OFFSET(jikasougaku!$BR$450,(ROW(Sheet1_OLD!EV62)-ROW(Sheet1_OLD!$EV$59))*3+2,0))/1000</f>
        <v>360552.27766666666</v>
      </c>
      <c r="EW62" s="65">
        <f ca="1">+AVERAGE(OFFSET(jikasougaku!$BH$450,(ROW(Sheet1_OLD!EW62)-ROW(Sheet1_OLD!EW$59))*3,0):OFFSET(jikasougaku!$BH$450,(ROW(Sheet1_OLD!EW62)-ROW(Sheet1_OLD!EW$59))*3+2,0))/1000</f>
        <v>12528.233666666665</v>
      </c>
      <c r="EX62" s="65">
        <f ca="1">+AVERAGE(OFFSET(jikasougaku!$BJ$450,(ROW(Sheet1_OLD!EX62)-ROW(Sheet1_OLD!EX$59))*3,0):OFFSET(jikasougaku!$BJ$450,(ROW(Sheet1_OLD!EX62)-ROW(Sheet1_OLD!EX$59))*3+2,0))/1000</f>
        <v>6344.7790000000005</v>
      </c>
      <c r="EY62" s="65">
        <f ca="1">+AVERAGE(OFFSET(jikasougaku!$BL$450,(ROW(Sheet1_OLD!EY62)-ROW(Sheet1_OLD!EY$59))*3,0):OFFSET(jikasougaku!$BL$450,(ROW(Sheet1_OLD!EY62)-ROW(Sheet1_OLD!EY$59))*3+2,0))/1000</f>
        <v>2062.8523333333333</v>
      </c>
      <c r="EZ62" s="64">
        <f t="shared" ca="1" si="121"/>
        <v>85109.863333333327</v>
      </c>
      <c r="FA62" s="7">
        <f t="shared" ca="1" si="122"/>
        <v>254506.54933333333</v>
      </c>
      <c r="FB62" s="7" t="e">
        <f t="shared" ca="1" si="11"/>
        <v>#REF!</v>
      </c>
      <c r="FC62" s="7" t="e">
        <f t="shared" ca="1" si="12"/>
        <v>#REF!</v>
      </c>
      <c r="FD62" s="1" t="e">
        <f t="shared" ca="1" si="117"/>
        <v>#REF!</v>
      </c>
      <c r="FE62" s="1" t="e">
        <f t="shared" ca="1" si="117"/>
        <v>#REF!</v>
      </c>
      <c r="FF62" t="e">
        <f t="shared" ca="1" si="43"/>
        <v>#REF!</v>
      </c>
      <c r="FG62" t="e">
        <f t="shared" ca="1" si="43"/>
        <v>#REF!</v>
      </c>
      <c r="FH62" s="83" t="e">
        <f t="shared" ca="1" si="80"/>
        <v>#REF!</v>
      </c>
      <c r="FI62" s="83" t="e">
        <f t="shared" ca="1" si="80"/>
        <v>#REF!</v>
      </c>
      <c r="FK62" s="132">
        <f>kshotoku1722!E10</f>
        <v>263611.90000000002</v>
      </c>
      <c r="FL62" s="72">
        <f t="shared" ca="1" si="44"/>
        <v>0.37292337317636304</v>
      </c>
      <c r="FM62">
        <f t="shared" ca="1" si="81"/>
        <v>3.1631032344124031E-2</v>
      </c>
      <c r="FO62" s="72">
        <f ca="1">+AVERAGE(OFFSET(Maikin05!$F$10,ROUNDDOWN((ROW(FO62)-ROW(FO$45))/4,0),MOD(ROW(FO62)-ROW(FO$45),4)*3):OFFSET(Maikin05!$F$10,ROUNDDOWN((ROW(FO62)-ROW(FO$45))/4,0),MOD(ROW(FO62)-ROW(FO$45),4)*3+2))</f>
        <v>109.3</v>
      </c>
      <c r="FP62" s="72">
        <f ca="1">+AVERAGE(OFFSET(Maikin30!$F$20,ROUNDDOWN((ROW(FP62)-ROW(FP$5))/4,0),MOD(ROW(FP62)-ROW(FP$5),4)*3):OFFSET(Maikin30!$F$20,ROUNDDOWN((ROW(FP62)-ROW(FP$5))/4,0),MOD(ROW(FP62)-ROW(FP$5),4)*3+2))</f>
        <v>105.5</v>
      </c>
      <c r="FQ62" s="5">
        <f ca="1">+AVERAGE(OFFSET(Rocho!$J$66,(ROW(FQ62)-ROW($FQ$5))*3,0):OFFSET(Rocho!$J$66,(ROW(FQ62)-ROW($FQ$5))*3+2,0))</f>
        <v>6467.333333333333</v>
      </c>
      <c r="FR62" s="72" t="e">
        <f t="shared" ca="1" si="45"/>
        <v>#DIV/0!</v>
      </c>
      <c r="FS62" t="e">
        <f t="shared" ca="1" si="82"/>
        <v>#DIV/0!</v>
      </c>
      <c r="FT62" s="72"/>
      <c r="FU62" s="87" t="s">
        <v>281</v>
      </c>
      <c r="FV62" s="78">
        <f ca="1">+AVERAGE(OFFSET(Rocho!$E$6,(ROW(FV62)-ROW($FV$5))*3,0):OFFSET(Rocho!$E$6,(ROW(FV62)-ROW($FV$5))*3+2,0))/10000</f>
        <v>9957.3333333333321</v>
      </c>
      <c r="FW62" s="82">
        <f>+Rocho!AA63</f>
        <v>0</v>
      </c>
      <c r="FX62" t="e">
        <f t="shared" si="83"/>
        <v>#DIV/0!</v>
      </c>
      <c r="FZ62" s="94">
        <f t="shared" si="15"/>
        <v>258324.99999999997</v>
      </c>
      <c r="GA62" s="5">
        <f t="shared" si="46"/>
        <v>75329.899999999994</v>
      </c>
      <c r="GB62" s="5">
        <f>+'gaku-mk1722'!C9-'gaku-mk1722'!D9</f>
        <v>4619.5999999999767</v>
      </c>
      <c r="GC62" s="5">
        <f t="shared" si="47"/>
        <v>22109.8</v>
      </c>
      <c r="GD62" s="5">
        <f t="shared" si="48"/>
        <v>26083.5</v>
      </c>
      <c r="GE62" s="5">
        <f>+'gaku-mk1722'!H9</f>
        <v>-2760.5</v>
      </c>
      <c r="GF62" s="5">
        <f>+'gaku-mk1722'!W9</f>
        <v>122977.9</v>
      </c>
      <c r="GG62" s="5">
        <f>+'gaku-mk1722'!M9</f>
        <v>45487.7</v>
      </c>
      <c r="GH62" s="5">
        <f>+'gaku-mk1722'!N9</f>
        <v>35522.9</v>
      </c>
      <c r="GI62" s="5">
        <f t="shared" si="49"/>
        <v>59749.4</v>
      </c>
      <c r="GJ62" s="5">
        <f>+'gaku-jk1722'!C9-'gaku-jk1722'!D9</f>
        <v>4122.2000000000116</v>
      </c>
      <c r="GK62" s="5">
        <f t="shared" si="50"/>
        <v>7161.8</v>
      </c>
      <c r="GL62" s="5">
        <f t="shared" si="51"/>
        <v>26021</v>
      </c>
      <c r="GM62" s="5">
        <f>+'gaku-jk1722'!H9</f>
        <v>-2723.4</v>
      </c>
      <c r="GN62" s="5">
        <f>+'gaku-jk1722'!Z9</f>
        <v>116378.4</v>
      </c>
      <c r="GO62" s="5">
        <f>+'gaku-jk1722'!M9</f>
        <v>34107.300000000003</v>
      </c>
      <c r="GP62" s="5">
        <f>+'gaku-jk1722'!N9</f>
        <v>43768.3</v>
      </c>
      <c r="GQ62" s="9">
        <f t="shared" ca="1" si="16"/>
        <v>125.7</v>
      </c>
      <c r="GR62">
        <f ca="1">+OFFSET('def-cy1722'!$C$8,ROUNDDOWN((ROW(Sheet1_OLD!GU62)-ROW(Sheet1_OLD!GU$61))/4,0),0)</f>
        <v>109.8</v>
      </c>
      <c r="GS62" s="9">
        <f t="shared" ca="1" si="18"/>
        <v>307.39999999999998</v>
      </c>
      <c r="GT62" s="9">
        <f t="shared" ca="1" si="19"/>
        <v>100.1</v>
      </c>
      <c r="GU62">
        <f ca="1">+OFFSET('def-cy1722'!$H$8,ROUNDDOWN((ROW(Sheet1_OLD!GU62)-ROW(Sheet1_OLD!GU$61))/4,0),0)</f>
        <v>112.3</v>
      </c>
      <c r="GV62">
        <f ca="1">+OFFSET('def-cy1722'!$W$8,ROUNDDOWN((ROW(Sheet1_OLD!GU62)-ROW(Sheet1_OLD!GU$61))/4,0),0)</f>
        <v>105.8</v>
      </c>
      <c r="GW62">
        <f ca="1">+OFFSET('def-cy1722'!$M$8,ROUNDDOWN((ROW(Sheet1_OLD!GU62)-ROW(Sheet1_OLD!GU$61))/4,0),0)</f>
        <v>131.19999999999999</v>
      </c>
      <c r="GX62">
        <f ca="1">+OFFSET('def-cy1722'!$N$8,ROUNDDOWN((ROW(Sheet1_OLD!GU62)-ROW(Sheet1_OLD!GU$61))/4,0),0)</f>
        <v>80.3</v>
      </c>
      <c r="HG62" s="9">
        <f t="shared" ca="1" si="120"/>
        <v>127.51516245487365</v>
      </c>
      <c r="HH62" s="9">
        <f t="shared" ca="1" si="120"/>
        <v>109.14642857142857</v>
      </c>
      <c r="HI62" s="9">
        <f t="shared" ca="1" si="120"/>
        <v>319.23236449332279</v>
      </c>
      <c r="HJ62" s="9">
        <f t="shared" ca="1" si="120"/>
        <v>99.804719764011793</v>
      </c>
      <c r="HK62" s="9">
        <f t="shared" ca="1" si="120"/>
        <v>116.11000848176421</v>
      </c>
      <c r="HL62" s="9">
        <f t="shared" ca="1" si="120"/>
        <v>105.59295499021526</v>
      </c>
      <c r="HM62" s="9">
        <f t="shared" ca="1" si="120"/>
        <v>135.86435733819505</v>
      </c>
      <c r="HN62" s="9">
        <f t="shared" ca="1" si="120"/>
        <v>84.217073170731695</v>
      </c>
      <c r="HO62">
        <f t="shared" ca="1" si="118"/>
        <v>-1.9990774680704909E-3</v>
      </c>
      <c r="HP62">
        <f t="shared" ca="1" si="118"/>
        <v>1.6898800620640579E-4</v>
      </c>
      <c r="HQ62">
        <f t="shared" ca="1" si="118"/>
        <v>2.8279807137664989E-3</v>
      </c>
      <c r="HR62">
        <f t="shared" ca="1" si="118"/>
        <v>4.4857786045966099E-3</v>
      </c>
      <c r="HS62">
        <f t="shared" ca="1" si="118"/>
        <v>-2.8921193096823176E-2</v>
      </c>
      <c r="HT62">
        <f t="shared" ca="1" si="118"/>
        <v>1.1360685344413582E-2</v>
      </c>
      <c r="HU62">
        <f t="shared" ca="1" si="118"/>
        <v>9.5281280914824421E-4</v>
      </c>
      <c r="HV62">
        <f t="shared" ca="1" si="53"/>
        <v>-2.231093453467942E-3</v>
      </c>
      <c r="HW62">
        <f t="shared" ca="1" si="84"/>
        <v>-1.3355118540230268E-2</v>
      </c>
      <c r="HX62" s="5">
        <f t="shared" ca="1" si="85"/>
        <v>199289.83252518854</v>
      </c>
      <c r="HY62" s="1" t="e">
        <f t="shared" ca="1" si="54"/>
        <v>#DIV/0!</v>
      </c>
      <c r="HZ62" t="e">
        <f t="shared" ca="1" si="86"/>
        <v>#DIV/0!</v>
      </c>
      <c r="IA62" s="5">
        <f t="shared" si="55"/>
        <v>258324.99999999997</v>
      </c>
      <c r="IB62">
        <f t="shared" ca="1" si="56"/>
        <v>129.62276937402206</v>
      </c>
      <c r="ID62" s="112">
        <v>121.8894352065587</v>
      </c>
      <c r="IE62" s="112">
        <v>120.20232226465666</v>
      </c>
      <c r="IF62">
        <f t="shared" si="57"/>
        <v>96.482616189549773</v>
      </c>
      <c r="IG62">
        <f t="shared" si="87"/>
        <v>1.0643805115803201E-2</v>
      </c>
      <c r="IH62" s="112">
        <v>0.52032176562059718</v>
      </c>
      <c r="II62">
        <f t="shared" si="88"/>
        <v>-1.480768307137641E-2</v>
      </c>
      <c r="IK62">
        <f>+util!B60</f>
        <v>104.2</v>
      </c>
      <c r="IL62">
        <f t="shared" si="89"/>
        <v>1.4175495101364108E-2</v>
      </c>
      <c r="IM62">
        <f t="shared" si="90"/>
        <v>8.5052970608184651E-3</v>
      </c>
      <c r="IO62" s="5">
        <f t="shared" si="58"/>
        <v>134801.79999999996</v>
      </c>
      <c r="IP62" s="1">
        <f t="shared" si="59"/>
        <v>2.797106651754496</v>
      </c>
      <c r="IQ62" s="5">
        <f t="shared" ca="1" si="60"/>
        <v>103995.46364499742</v>
      </c>
      <c r="IR62" s="1" t="e">
        <f t="shared" ca="1" si="61"/>
        <v>#DIV/0!</v>
      </c>
      <c r="IS62" t="e">
        <f t="shared" ca="1" si="91"/>
        <v>#DIV/0!</v>
      </c>
    </row>
    <row r="63" spans="1:253" x14ac:dyDescent="0.15">
      <c r="A63" t="s">
        <v>302</v>
      </c>
      <c r="B63" s="5">
        <f>+'gaku-mk1722'!B10</f>
        <v>504391.1</v>
      </c>
      <c r="C63" s="5">
        <f>+'kgaku-mk1722'!B11</f>
        <v>265821.2</v>
      </c>
      <c r="D63" s="5">
        <f>+'kgaku-mk1722'!C11</f>
        <v>2531.6999999999998</v>
      </c>
      <c r="E63" s="5">
        <f>+'kgaku-mk1722'!D11</f>
        <v>225.2</v>
      </c>
      <c r="F63" s="5">
        <f>+'kgaku-mk1722'!F11</f>
        <v>23555.5</v>
      </c>
      <c r="G63" s="5">
        <f>+'kgaku-mk1722'!G11</f>
        <v>22717.1</v>
      </c>
      <c r="H63" s="5">
        <f>+'kgaku-mk1722'!H11</f>
        <v>74634.600000000006</v>
      </c>
      <c r="I63" s="5">
        <f>+'kgaku-mk1722'!I11</f>
        <v>142607.4</v>
      </c>
      <c r="J63" s="5">
        <f>+'gaku-mk1722'!F10</f>
        <v>28413.200000000001</v>
      </c>
      <c r="K63" s="5">
        <f>+'gaku-mk1722'!G10</f>
        <v>74808.800000000003</v>
      </c>
      <c r="L63" s="5">
        <f>+'gaku-jk1722'!B10</f>
        <v>428451.1</v>
      </c>
      <c r="M63" s="5">
        <f>+'kgaku-jk1722'!B11</f>
        <v>242143.6</v>
      </c>
      <c r="N63" s="5">
        <f>+'kgaku-jk1722'!C11</f>
        <v>3806.5</v>
      </c>
      <c r="O63" s="5">
        <f>+'kgaku-jk1722'!D11</f>
        <v>219.9</v>
      </c>
      <c r="P63" s="5">
        <f>+'kgaku-jk1722'!F11</f>
        <v>7708.3</v>
      </c>
      <c r="Q63" s="5">
        <f>+'kgaku-jk1722'!G11</f>
        <v>20005.7</v>
      </c>
      <c r="R63" s="5">
        <f>+'kgaku-jk1722'!H11</f>
        <v>77081.399999999994</v>
      </c>
      <c r="S63" s="5">
        <f>+'kgaku-jk1722'!I11</f>
        <v>142900.29999999999</v>
      </c>
      <c r="T63" s="5">
        <f>+'gaku-jk1722'!F10</f>
        <v>28366.1</v>
      </c>
      <c r="U63" s="5">
        <f>+'gaku-jk1722'!G10</f>
        <v>59661</v>
      </c>
      <c r="V63" s="8">
        <f t="shared" ref="V63:AE88" si="123">+B63/L63*100</f>
        <v>117.72430972869483</v>
      </c>
      <c r="W63" s="8">
        <f t="shared" si="123"/>
        <v>109.77832988358973</v>
      </c>
      <c r="X63" s="8">
        <f t="shared" si="123"/>
        <v>66.509917246814652</v>
      </c>
      <c r="Y63" s="8">
        <f t="shared" si="123"/>
        <v>102.41018644838562</v>
      </c>
      <c r="Z63" s="8">
        <f t="shared" si="123"/>
        <v>305.58618631864351</v>
      </c>
      <c r="AA63" s="8">
        <f t="shared" si="123"/>
        <v>113.55313735585358</v>
      </c>
      <c r="AB63" s="8">
        <f t="shared" si="123"/>
        <v>96.825693357930717</v>
      </c>
      <c r="AC63" s="8">
        <f t="shared" si="123"/>
        <v>99.795031920856715</v>
      </c>
      <c r="AD63" s="8">
        <f t="shared" si="123"/>
        <v>100.16604326995957</v>
      </c>
      <c r="AE63" s="8">
        <f t="shared" si="123"/>
        <v>125.38978562209819</v>
      </c>
      <c r="AF63" s="10">
        <f ca="1">+OFFSET('kdef-cy1722'!B$9,ROUNDDOWN((ROW(Sheet1_OLD!AF63)-ROW(Sheet1_OLD!AF$61))/4,0),0)</f>
        <v>109.8</v>
      </c>
      <c r="AG63" s="10">
        <f ca="1">+OFFSET('kdef-cy1722'!C$9,ROUNDDOWN((ROW(Sheet1_OLD!AG63)-ROW(Sheet1_OLD!AG$61))/4,0),0)</f>
        <v>66.900000000000006</v>
      </c>
      <c r="AH63" s="10">
        <f ca="1">+OFFSET('kdef-cy1722'!D$9,ROUNDDOWN((ROW(Sheet1_OLD!AH63)-ROW(Sheet1_OLD!AH$61))/4,0),0)</f>
        <v>102.7</v>
      </c>
      <c r="AI63" s="10">
        <f ca="1">+OFFSET('kdef-cy1722'!F$9,ROUNDDOWN((ROW(Sheet1_OLD!AI63)-ROW(Sheet1_OLD!AI$61))/4,0),0)</f>
        <v>307.39999999999998</v>
      </c>
      <c r="AJ63" s="10">
        <f ca="1">+OFFSET('kdef-cy1722'!G$9,ROUNDDOWN((ROW(Sheet1_OLD!AJ63)-ROW(Sheet1_OLD!AJ$61))/4,0),0)</f>
        <v>113.8</v>
      </c>
      <c r="AK63" s="10">
        <f ca="1">+OFFSET('kdef-cy1722'!H$9,ROUNDDOWN((ROW(Sheet1_OLD!AK63)-ROW(Sheet1_OLD!AK$61))/4,0),0)</f>
        <v>97.1</v>
      </c>
      <c r="AL63" s="10">
        <f ca="1">+OFFSET('kdef-cy1722'!I$9,ROUNDDOWN((ROW(Sheet1_OLD!AL63)-ROW(Sheet1_OLD!AL$61))/4,0),0)</f>
        <v>99.5</v>
      </c>
      <c r="AM63" s="10">
        <f ca="1">+OFFSET('def-cy1722'!$F$8,ROUNDDOWN((ROW(Sheet1_OLD!AM63)-ROW(Sheet1_OLD!AM$61))/4,0),0)</f>
        <v>100.1</v>
      </c>
      <c r="AN63" s="10">
        <f ca="1">+OFFSET('def-cy1722'!$G$8,ROUNDDOWN((ROW(Sheet1_OLD!AN63)-ROW(Sheet1_OLD!AN$61))/4,0),0)</f>
        <v>125.7</v>
      </c>
      <c r="AO63" s="128"/>
      <c r="AP63" s="128"/>
      <c r="AQ63" s="128"/>
      <c r="AR63" s="128"/>
      <c r="AS63" s="128"/>
      <c r="AT63" s="128"/>
      <c r="AU63" s="128"/>
      <c r="AV63" s="128"/>
      <c r="AW63" s="128"/>
      <c r="AX63" s="9">
        <f t="shared" ca="1" si="115"/>
        <v>109.25535714285714</v>
      </c>
      <c r="AY63" s="9">
        <f t="shared" ca="1" si="115"/>
        <v>69.711619283065502</v>
      </c>
      <c r="AZ63" s="9">
        <f t="shared" ca="1" si="115"/>
        <v>102.1828801611279</v>
      </c>
      <c r="BA63" s="9">
        <f t="shared" ca="1" si="115"/>
        <v>319.23236449332279</v>
      </c>
      <c r="BB63" s="9">
        <f t="shared" ca="1" si="115"/>
        <v>114.90808179162609</v>
      </c>
      <c r="BC63" s="9">
        <f t="shared" ca="1" si="115"/>
        <v>96.81158415841584</v>
      </c>
      <c r="BD63" s="9">
        <f t="shared" ca="1" si="114"/>
        <v>97.642116182572593</v>
      </c>
      <c r="BE63" s="9">
        <f t="shared" ca="1" si="114"/>
        <v>99.804719764011793</v>
      </c>
      <c r="BF63" s="9">
        <f t="shared" ca="1" si="114"/>
        <v>127.51516245487365</v>
      </c>
      <c r="BG63">
        <f t="shared" ca="1" si="62"/>
        <v>-1.3889839765326479E-4</v>
      </c>
      <c r="BH63">
        <f t="shared" ca="1" si="63"/>
        <v>1.8422681033576058E-4</v>
      </c>
      <c r="BI63">
        <f t="shared" ca="1" si="119"/>
        <v>-1.5774872563219114E-3</v>
      </c>
      <c r="BJ63">
        <f t="shared" ca="1" si="119"/>
        <v>2.9700828277794133E-3</v>
      </c>
      <c r="BK63">
        <f t="shared" ca="1" si="119"/>
        <v>7.7367204169678221E-3</v>
      </c>
      <c r="BL63" s="13">
        <f t="shared" ca="1" si="65"/>
        <v>9.1746444011078197E-3</v>
      </c>
      <c r="BM63">
        <f t="shared" ca="1" si="66"/>
        <v>3.5725963132826215E-2</v>
      </c>
      <c r="BN63">
        <f t="shared" ca="1" si="22"/>
        <v>4.7929104084280194E-2</v>
      </c>
      <c r="BO63" s="13">
        <f t="shared" ca="1" si="23"/>
        <v>8.3655067217106416E-2</v>
      </c>
      <c r="BP63">
        <f t="shared" ca="1" si="67"/>
        <v>-9.016248348091199E-4</v>
      </c>
      <c r="BQ63">
        <f t="shared" ca="1" si="68"/>
        <v>1.3954325624563042E-2</v>
      </c>
      <c r="BR63">
        <f t="shared" ca="1" si="69"/>
        <v>1.8720792013332387E-2</v>
      </c>
      <c r="BS63" s="13">
        <f t="shared" ca="1" si="70"/>
        <v>3.1773492803086306E-2</v>
      </c>
      <c r="BT63" s="5">
        <f t="shared" si="24"/>
        <v>59661</v>
      </c>
      <c r="BU63" s="5">
        <f t="shared" ca="1" si="25"/>
        <v>245270.06910337668</v>
      </c>
      <c r="BV63" s="5">
        <f t="shared" ca="1" si="26"/>
        <v>36293.88455955284</v>
      </c>
      <c r="BW63" s="5">
        <f t="shared" ca="1" si="71"/>
        <v>94396.118673186444</v>
      </c>
      <c r="BX63" s="5">
        <f t="shared" si="27"/>
        <v>74808.800000000003</v>
      </c>
      <c r="BY63" s="5">
        <f t="shared" si="28"/>
        <v>242265.60000000001</v>
      </c>
      <c r="BZ63" s="5">
        <f t="shared" si="29"/>
        <v>51968.7</v>
      </c>
      <c r="CA63" s="5">
        <f t="shared" si="30"/>
        <v>126777.5</v>
      </c>
      <c r="CB63" s="9">
        <f t="shared" si="97"/>
        <v>125.38978562209819</v>
      </c>
      <c r="CC63" s="9">
        <f t="shared" ca="1" si="97"/>
        <v>98.775036385662546</v>
      </c>
      <c r="CD63" s="9">
        <f t="shared" ca="1" si="97"/>
        <v>143.18858570987939</v>
      </c>
      <c r="CE63" s="9">
        <f t="shared" ca="1" si="97"/>
        <v>134.30372115078458</v>
      </c>
      <c r="CF63" s="5"/>
      <c r="CG63" s="5">
        <f t="shared" si="111"/>
        <v>99.468144834431513</v>
      </c>
      <c r="CH63" s="5">
        <f t="shared" ca="1" si="72"/>
        <v>98.775036385662546</v>
      </c>
      <c r="CI63" s="5">
        <f t="shared" si="32"/>
        <v>144.05977646197857</v>
      </c>
      <c r="CJ63" s="5">
        <f t="shared" ca="1" si="73"/>
        <v>143.18858570987939</v>
      </c>
      <c r="CK63" s="5">
        <f t="shared" si="74"/>
        <v>132.42489194174775</v>
      </c>
      <c r="CL63" s="5">
        <f t="shared" ca="1" si="75"/>
        <v>134.30372115078458</v>
      </c>
      <c r="CM63" s="5"/>
      <c r="CN63" s="1" t="e">
        <f t="shared" si="4"/>
        <v>#DIV/0!</v>
      </c>
      <c r="CO63" s="1" t="e">
        <f t="shared" si="116"/>
        <v>#DIV/0!</v>
      </c>
      <c r="CP63" s="1" t="e">
        <f t="shared" ca="1" si="116"/>
        <v>#DIV/0!</v>
      </c>
      <c r="CQ63" s="1" t="e">
        <f t="shared" ca="1" si="116"/>
        <v>#DIV/0!</v>
      </c>
      <c r="CR63" s="1" t="e">
        <f t="shared" ca="1" si="116"/>
        <v>#DIV/0!</v>
      </c>
      <c r="CS63" s="83" t="e">
        <f t="shared" si="76"/>
        <v>#DIV/0!</v>
      </c>
      <c r="CT63" s="83" t="e">
        <f t="shared" si="76"/>
        <v>#DIV/0!</v>
      </c>
      <c r="CU63" s="83" t="e">
        <f t="shared" ca="1" si="33"/>
        <v>#DIV/0!</v>
      </c>
      <c r="CV63" s="83" t="e">
        <f t="shared" ca="1" si="33"/>
        <v>#DIV/0!</v>
      </c>
      <c r="CW63" s="83" t="e">
        <f t="shared" ca="1" si="33"/>
        <v>#DIV/0!</v>
      </c>
      <c r="CX63" s="83">
        <f t="shared" si="77"/>
        <v>-3.8239909645518661E-3</v>
      </c>
      <c r="CY63" s="83">
        <f t="shared" si="100"/>
        <v>-5.4610009002502074E-3</v>
      </c>
      <c r="CZ63" s="83">
        <f t="shared" ca="1" si="100"/>
        <v>-3.7397185676024518E-4</v>
      </c>
      <c r="DA63" s="83">
        <f t="shared" ca="1" si="100"/>
        <v>-4.918041674790239E-3</v>
      </c>
      <c r="DB63" s="83">
        <f t="shared" ca="1" si="100"/>
        <v>-5.2745704650162314E-3</v>
      </c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Y63" s="5"/>
      <c r="EF63" s="91">
        <f>+'gaku-mk1722'!G10</f>
        <v>74808.800000000003</v>
      </c>
      <c r="EG63" s="1">
        <f>+'gaku-mk1131'!G66</f>
        <v>72509.2</v>
      </c>
      <c r="EH63" s="5">
        <f t="shared" ca="1" si="38"/>
        <v>13925.302917707537</v>
      </c>
      <c r="EI63" s="7">
        <f ca="1">+EI62+$EH62</f>
        <v>590952.70172918332</v>
      </c>
      <c r="EJ63" s="7">
        <f ca="1">+EJ62+$EH62</f>
        <v>590952.70172918332</v>
      </c>
      <c r="EK63" s="7">
        <f ca="1">+EK62+EH62-(EJ65-EI65)/4</f>
        <v>570730.35060166533</v>
      </c>
      <c r="EL63" s="5">
        <f t="shared" ca="1" si="39"/>
        <v>6444.333333333333</v>
      </c>
      <c r="EM63" s="92">
        <f t="shared" ca="1" si="40"/>
        <v>110.10000000000001</v>
      </c>
      <c r="EN63">
        <f t="shared" ca="1" si="9"/>
        <v>0.65308289894466443</v>
      </c>
      <c r="EO63">
        <f t="shared" ca="1" si="41"/>
        <v>1.0801042428200932E-2</v>
      </c>
      <c r="EQ63" s="6">
        <f>+call!C101</f>
        <v>2.1337799999999998</v>
      </c>
      <c r="ES63" s="7" t="e">
        <f>+fof!#REF!*fof!$B$138/fof!#REF!/10</f>
        <v>#REF!</v>
      </c>
      <c r="ET63" s="7" t="e">
        <f>+fof!#REF!*fof!$C$138/fof!#REF!/10</f>
        <v>#REF!</v>
      </c>
      <c r="EU63" s="65">
        <f ca="1">+AVERAGE(OFFSET(jikasougaku!$BF$450,(ROW(Sheet1_OLD!EU63)-ROW(Sheet1_OLD!$EU$59))*3,0):OFFSET(jikasougaku!$BF$450,(ROW(Sheet1_OLD!EU63)-ROW(Sheet1_OLD!$EU$59))*3+2,0))/1000</f>
        <v>81457.752999999997</v>
      </c>
      <c r="EV63" s="65">
        <f ca="1">+AVERAGE(OFFSET(jikasougaku!$BR$450,(ROW(Sheet1_OLD!EV63)-ROW(Sheet1_OLD!$EV$59))*3,0):OFFSET(jikasougaku!$BR$450,(ROW(Sheet1_OLD!EV63)-ROW(Sheet1_OLD!$EV$59))*3+2,0))/1000</f>
        <v>353200.69699999999</v>
      </c>
      <c r="EW63" s="65">
        <f ca="1">+AVERAGE(OFFSET(jikasougaku!$BH$450,(ROW(Sheet1_OLD!EW63)-ROW(Sheet1_OLD!EW$59))*3,0):OFFSET(jikasougaku!$BH$450,(ROW(Sheet1_OLD!EW63)-ROW(Sheet1_OLD!EW$59))*3+2,0))/1000</f>
        <v>11465.47</v>
      </c>
      <c r="EX63" s="65">
        <f ca="1">+AVERAGE(OFFSET(jikasougaku!$BJ$450,(ROW(Sheet1_OLD!EX63)-ROW(Sheet1_OLD!EX$59))*3,0):OFFSET(jikasougaku!$BJ$450,(ROW(Sheet1_OLD!EX63)-ROW(Sheet1_OLD!EX$59))*3+2,0))/1000</f>
        <v>6081.3810000000003</v>
      </c>
      <c r="EY63" s="65">
        <f ca="1">+AVERAGE(OFFSET(jikasougaku!$BL$450,(ROW(Sheet1_OLD!EY63)-ROW(Sheet1_OLD!EY$59))*3,0):OFFSET(jikasougaku!$BL$450,(ROW(Sheet1_OLD!EY63)-ROW(Sheet1_OLD!EY$59))*3+2,0))/1000</f>
        <v>1988.5740000000001</v>
      </c>
      <c r="EZ63" s="64">
        <f t="shared" ca="1" si="121"/>
        <v>81457.752999999997</v>
      </c>
      <c r="FA63" s="7">
        <f t="shared" ca="1" si="122"/>
        <v>252207.51900000003</v>
      </c>
      <c r="FB63" s="7" t="e">
        <f t="shared" ca="1" si="11"/>
        <v>#REF!</v>
      </c>
      <c r="FC63" s="7" t="e">
        <f t="shared" ca="1" si="12"/>
        <v>#REF!</v>
      </c>
      <c r="FD63" s="1" t="e">
        <f t="shared" ca="1" si="117"/>
        <v>#REF!</v>
      </c>
      <c r="FE63" s="1" t="e">
        <f t="shared" ca="1" si="117"/>
        <v>#REF!</v>
      </c>
      <c r="FF63" t="e">
        <f t="shared" ca="1" si="43"/>
        <v>#REF!</v>
      </c>
      <c r="FG63" t="e">
        <f t="shared" ca="1" si="43"/>
        <v>#REF!</v>
      </c>
      <c r="FH63" s="83" t="e">
        <f t="shared" ca="1" si="80"/>
        <v>#REF!</v>
      </c>
      <c r="FI63" s="83" t="e">
        <f t="shared" ca="1" si="80"/>
        <v>#REF!</v>
      </c>
      <c r="FK63" s="132">
        <f>kshotoku1722!E11</f>
        <v>259229.4</v>
      </c>
      <c r="FL63" s="72">
        <f t="shared" ca="1" si="44"/>
        <v>0.36535826771043173</v>
      </c>
      <c r="FM63">
        <f t="shared" ca="1" si="81"/>
        <v>-2.0494537152803301E-2</v>
      </c>
      <c r="FO63" s="72">
        <f ca="1">+AVERAGE(OFFSET(Maikin05!$F$10,ROUNDDOWN((ROW(FO63)-ROW(FO$45))/4,0),MOD(ROW(FO63)-ROW(FO$45),4)*3):OFFSET(Maikin05!$F$10,ROUNDDOWN((ROW(FO63)-ROW(FO$45))/4,0),MOD(ROW(FO63)-ROW(FO$45),4)*3+2))</f>
        <v>110.10000000000001</v>
      </c>
      <c r="FP63" s="72">
        <f ca="1">+AVERAGE(OFFSET(Maikin30!$F$20,ROUNDDOWN((ROW(FP63)-ROW(FP$5))/4,0),MOD(ROW(FP63)-ROW(FP$5),4)*3):OFFSET(Maikin30!$F$20,ROUNDDOWN((ROW(FP63)-ROW(FP$5))/4,0),MOD(ROW(FP63)-ROW(FP$5),4)*3+2))</f>
        <v>106</v>
      </c>
      <c r="FQ63" s="5">
        <f ca="1">+AVERAGE(OFFSET(Rocho!$J$66,(ROW(FQ63)-ROW($FQ$5))*3,0):OFFSET(Rocho!$J$66,(ROW(FQ63)-ROW($FQ$5))*3+2,0))</f>
        <v>6444.333333333333</v>
      </c>
      <c r="FR63" s="72" t="e">
        <f t="shared" ca="1" si="45"/>
        <v>#DIV/0!</v>
      </c>
      <c r="FS63" t="e">
        <f t="shared" ca="1" si="82"/>
        <v>#DIV/0!</v>
      </c>
      <c r="FT63" s="72"/>
      <c r="FU63" s="87" t="s">
        <v>282</v>
      </c>
      <c r="FV63" s="78">
        <f ca="1">+AVERAGE(OFFSET(Rocho!$E$6,(ROW(FV63)-ROW($FV$5))*3,0):OFFSET(Rocho!$E$6,(ROW(FV63)-ROW($FV$5))*3+2,0))/10000</f>
        <v>9989.6666666666679</v>
      </c>
      <c r="FW63" s="82">
        <f>+Rocho!AA64</f>
        <v>0</v>
      </c>
      <c r="FX63" t="e">
        <f t="shared" si="83"/>
        <v>#DIV/0!</v>
      </c>
      <c r="FZ63" s="94">
        <f t="shared" si="15"/>
        <v>262125.29999999996</v>
      </c>
      <c r="GA63" s="5">
        <f t="shared" si="46"/>
        <v>74808.800000000003</v>
      </c>
      <c r="GB63" s="5">
        <f>+'gaku-mk1722'!C10-'gaku-mk1722'!D10</f>
        <v>4654.5</v>
      </c>
      <c r="GC63" s="5">
        <f t="shared" si="47"/>
        <v>23555.5</v>
      </c>
      <c r="GD63" s="5">
        <f t="shared" si="48"/>
        <v>28413.200000000001</v>
      </c>
      <c r="GE63" s="5">
        <f>+'gaku-mk1722'!H10</f>
        <v>64.3</v>
      </c>
      <c r="GF63" s="5">
        <f>+'gaku-mk1722'!W10</f>
        <v>122049.9</v>
      </c>
      <c r="GG63" s="5">
        <f>+'gaku-mk1722'!M10</f>
        <v>45045.2</v>
      </c>
      <c r="GH63" s="5">
        <f>+'gaku-mk1722'!N10</f>
        <v>36466.1</v>
      </c>
      <c r="GI63" s="5">
        <f t="shared" si="49"/>
        <v>59661</v>
      </c>
      <c r="GJ63" s="5">
        <f>+'gaku-jk1722'!C10-'gaku-jk1722'!D10</f>
        <v>4140.1000000000058</v>
      </c>
      <c r="GK63" s="5">
        <f t="shared" si="50"/>
        <v>7708.3</v>
      </c>
      <c r="GL63" s="5">
        <f t="shared" si="51"/>
        <v>28366.1</v>
      </c>
      <c r="GM63" s="5">
        <f>+'gaku-jk1722'!H10</f>
        <v>-64.099999999999994</v>
      </c>
      <c r="GN63" s="5">
        <f>+'gaku-jk1722'!Z10</f>
        <v>115350.2</v>
      </c>
      <c r="GO63" s="5">
        <f>+'gaku-jk1722'!M10</f>
        <v>34735.599999999999</v>
      </c>
      <c r="GP63" s="5">
        <f>+'gaku-jk1722'!N10</f>
        <v>45079.3</v>
      </c>
      <c r="GQ63" s="9">
        <f t="shared" ca="1" si="16"/>
        <v>125.7</v>
      </c>
      <c r="GR63">
        <f ca="1">+OFFSET('def-cy1722'!$C$8,ROUNDDOWN((ROW(Sheet1_OLD!GU63)-ROW(Sheet1_OLD!GU$61))/4,0),0)</f>
        <v>109.8</v>
      </c>
      <c r="GS63" s="9">
        <f t="shared" ca="1" si="18"/>
        <v>307.39999999999998</v>
      </c>
      <c r="GT63" s="9">
        <f t="shared" ca="1" si="19"/>
        <v>100.1</v>
      </c>
      <c r="GU63">
        <f ca="1">+OFFSET('def-cy1722'!$H$8,ROUNDDOWN((ROW(Sheet1_OLD!GU63)-ROW(Sheet1_OLD!GU$61))/4,0),0)</f>
        <v>112.3</v>
      </c>
      <c r="GV63">
        <f ca="1">+OFFSET('def-cy1722'!$W$8,ROUNDDOWN((ROW(Sheet1_OLD!GU63)-ROW(Sheet1_OLD!GU$61))/4,0),0)</f>
        <v>105.8</v>
      </c>
      <c r="GW63">
        <f ca="1">+OFFSET('def-cy1722'!$M$8,ROUNDDOWN((ROW(Sheet1_OLD!GU63)-ROW(Sheet1_OLD!GU$61))/4,0),0)</f>
        <v>131.19999999999999</v>
      </c>
      <c r="GX63">
        <f ca="1">+OFFSET('def-cy1722'!$N$8,ROUNDDOWN((ROW(Sheet1_OLD!GU63)-ROW(Sheet1_OLD!GU$61))/4,0),0)</f>
        <v>80.3</v>
      </c>
      <c r="HG63" s="9">
        <f t="shared" ca="1" si="120"/>
        <v>127.51516245487365</v>
      </c>
      <c r="HH63" s="9">
        <f t="shared" ca="1" si="120"/>
        <v>109.14642857142857</v>
      </c>
      <c r="HI63" s="9">
        <f t="shared" ca="1" si="120"/>
        <v>319.23236449332279</v>
      </c>
      <c r="HJ63" s="9">
        <f t="shared" ca="1" si="120"/>
        <v>99.804719764011793</v>
      </c>
      <c r="HK63" s="9">
        <f t="shared" ca="1" si="120"/>
        <v>116.11000848176421</v>
      </c>
      <c r="HL63" s="9">
        <f t="shared" ca="1" si="120"/>
        <v>105.59295499021526</v>
      </c>
      <c r="HM63" s="9">
        <f t="shared" ca="1" si="120"/>
        <v>135.86435733819505</v>
      </c>
      <c r="HN63" s="9">
        <f t="shared" ca="1" si="120"/>
        <v>84.217073170731695</v>
      </c>
      <c r="HO63">
        <f t="shared" ca="1" si="118"/>
        <v>-4.3568594016839398E-4</v>
      </c>
      <c r="HP63">
        <f t="shared" ca="1" si="118"/>
        <v>7.5513050047358354E-5</v>
      </c>
      <c r="HQ63">
        <f t="shared" ca="1" si="118"/>
        <v>6.7430523699369659E-3</v>
      </c>
      <c r="HR63">
        <f t="shared" ca="1" si="118"/>
        <v>9.0463189944767278E-3</v>
      </c>
      <c r="HS63">
        <f t="shared" ca="1" si="118"/>
        <v>1.1934286020207302E-2</v>
      </c>
      <c r="HT63">
        <f t="shared" ca="1" si="118"/>
        <v>-4.1963528134067209E-3</v>
      </c>
      <c r="HU63">
        <f t="shared" ca="1" si="118"/>
        <v>3.2993778177973542E-3</v>
      </c>
      <c r="HV63">
        <f t="shared" ca="1" si="53"/>
        <v>-4.2673895317707827E-3</v>
      </c>
      <c r="HW63">
        <f t="shared" ca="1" si="84"/>
        <v>2.2199119967119811E-2</v>
      </c>
      <c r="HX63" s="5">
        <f t="shared" ca="1" si="85"/>
        <v>203713.89142564242</v>
      </c>
      <c r="HY63" s="1" t="e">
        <f t="shared" ca="1" si="54"/>
        <v>#DIV/0!</v>
      </c>
      <c r="HZ63" t="e">
        <f t="shared" ca="1" si="86"/>
        <v>#DIV/0!</v>
      </c>
      <c r="IA63" s="5">
        <f t="shared" si="55"/>
        <v>262125.29999999996</v>
      </c>
      <c r="IB63">
        <f t="shared" ca="1" si="56"/>
        <v>128.67325746201175</v>
      </c>
      <c r="ID63" s="112">
        <v>123.9393821383651</v>
      </c>
      <c r="IE63" s="112">
        <v>122.53589211020474</v>
      </c>
      <c r="IF63">
        <f t="shared" si="57"/>
        <v>97.116607611836031</v>
      </c>
      <c r="IG63">
        <f t="shared" si="87"/>
        <v>6.5495478357241056E-3</v>
      </c>
      <c r="IH63" s="112">
        <v>0.53042312771875344</v>
      </c>
      <c r="II63">
        <f t="shared" si="88"/>
        <v>1.9227641967653187E-2</v>
      </c>
      <c r="IK63">
        <f>+util!B61</f>
        <v>106.73333333333299</v>
      </c>
      <c r="IL63">
        <f t="shared" si="89"/>
        <v>2.4021382575234833E-2</v>
      </c>
      <c r="IM63">
        <f t="shared" si="90"/>
        <v>1.44128295451409E-2</v>
      </c>
      <c r="IO63" s="5">
        <f t="shared" si="58"/>
        <v>135347.79999999999</v>
      </c>
      <c r="IP63" s="1">
        <f t="shared" si="59"/>
        <v>2.6044099621502941</v>
      </c>
      <c r="IQ63" s="5">
        <f t="shared" ca="1" si="60"/>
        <v>105187.20258555573</v>
      </c>
      <c r="IR63" s="1" t="e">
        <f t="shared" ca="1" si="61"/>
        <v>#DIV/0!</v>
      </c>
      <c r="IS63" t="e">
        <f t="shared" ca="1" si="91"/>
        <v>#DIV/0!</v>
      </c>
    </row>
    <row r="64" spans="1:253" x14ac:dyDescent="0.15">
      <c r="A64" t="s">
        <v>303</v>
      </c>
      <c r="B64" s="5">
        <f>+'gaku-mk1722'!B11</f>
        <v>502220.4</v>
      </c>
      <c r="C64" s="5">
        <f>+'kgaku-mk1722'!B12</f>
        <v>265264.90000000002</v>
      </c>
      <c r="D64" s="5">
        <f>+'kgaku-mk1722'!C12</f>
        <v>2442.1999999999998</v>
      </c>
      <c r="E64" s="5">
        <f>+'kgaku-mk1722'!D12</f>
        <v>220.6</v>
      </c>
      <c r="F64" s="5">
        <f>+'kgaku-mk1722'!F12</f>
        <v>23357.599999999999</v>
      </c>
      <c r="G64" s="5">
        <f>+'kgaku-mk1722'!G12</f>
        <v>22560.2</v>
      </c>
      <c r="H64" s="5">
        <f>+'kgaku-mk1722'!H12</f>
        <v>74318.100000000006</v>
      </c>
      <c r="I64" s="5">
        <f>+'kgaku-mk1722'!I12</f>
        <v>142807.4</v>
      </c>
      <c r="J64" s="5">
        <f>+'gaku-mk1722'!F11</f>
        <v>27067.4</v>
      </c>
      <c r="K64" s="5">
        <f>+'gaku-mk1722'!G11</f>
        <v>75883</v>
      </c>
      <c r="L64" s="5">
        <f>+'gaku-jk1722'!B11</f>
        <v>426034.4</v>
      </c>
      <c r="M64" s="5">
        <f>+'kgaku-jk1722'!B12</f>
        <v>241315.1</v>
      </c>
      <c r="N64" s="5">
        <f>+'kgaku-jk1722'!C12</f>
        <v>3751.5</v>
      </c>
      <c r="O64" s="5">
        <f>+'kgaku-jk1722'!D12</f>
        <v>214.1</v>
      </c>
      <c r="P64" s="5">
        <f>+'kgaku-jk1722'!F12</f>
        <v>7721.8</v>
      </c>
      <c r="Q64" s="5">
        <f>+'kgaku-jk1722'!G12</f>
        <v>19895.8</v>
      </c>
      <c r="R64" s="5">
        <f>+'kgaku-jk1722'!H12</f>
        <v>76756.7</v>
      </c>
      <c r="S64" s="5">
        <f>+'kgaku-jk1722'!I12</f>
        <v>142419</v>
      </c>
      <c r="T64" s="5">
        <f>+'gaku-jk1722'!F11</f>
        <v>27078.9</v>
      </c>
      <c r="U64" s="5">
        <f>+'gaku-jk1722'!G11</f>
        <v>60824.5</v>
      </c>
      <c r="V64" s="8">
        <f t="shared" si="123"/>
        <v>117.88259351826989</v>
      </c>
      <c r="W64" s="8">
        <f t="shared" si="123"/>
        <v>109.92470011201124</v>
      </c>
      <c r="X64" s="8">
        <f t="shared" si="123"/>
        <v>65.099293615886978</v>
      </c>
      <c r="Y64" s="8">
        <f t="shared" si="123"/>
        <v>103.03596450256889</v>
      </c>
      <c r="Z64" s="8">
        <f t="shared" si="123"/>
        <v>302.48905695563207</v>
      </c>
      <c r="AA64" s="8">
        <f t="shared" si="123"/>
        <v>113.39177112757469</v>
      </c>
      <c r="AB64" s="8">
        <f t="shared" si="123"/>
        <v>96.822948354997024</v>
      </c>
      <c r="AC64" s="8">
        <f t="shared" si="123"/>
        <v>100.27271642126401</v>
      </c>
      <c r="AD64" s="8">
        <f t="shared" si="123"/>
        <v>99.95753150977329</v>
      </c>
      <c r="AE64" s="8">
        <f t="shared" si="123"/>
        <v>124.75729352481319</v>
      </c>
      <c r="AF64" s="10">
        <f ca="1">+OFFSET('kdef-cy1722'!B$9,ROUNDDOWN((ROW(Sheet1_OLD!AF64)-ROW(Sheet1_OLD!AF$61))/4,0),0)</f>
        <v>109.8</v>
      </c>
      <c r="AG64" s="10">
        <f ca="1">+OFFSET('kdef-cy1722'!C$9,ROUNDDOWN((ROW(Sheet1_OLD!AG64)-ROW(Sheet1_OLD!AG$61))/4,0),0)</f>
        <v>66.900000000000006</v>
      </c>
      <c r="AH64" s="10">
        <f ca="1">+OFFSET('kdef-cy1722'!D$9,ROUNDDOWN((ROW(Sheet1_OLD!AH64)-ROW(Sheet1_OLD!AH$61))/4,0),0)</f>
        <v>102.7</v>
      </c>
      <c r="AI64" s="10">
        <f ca="1">+OFFSET('kdef-cy1722'!F$9,ROUNDDOWN((ROW(Sheet1_OLD!AI64)-ROW(Sheet1_OLD!AI$61))/4,0),0)</f>
        <v>307.39999999999998</v>
      </c>
      <c r="AJ64" s="10">
        <f ca="1">+OFFSET('kdef-cy1722'!G$9,ROUNDDOWN((ROW(Sheet1_OLD!AJ64)-ROW(Sheet1_OLD!AJ$61))/4,0),0)</f>
        <v>113.8</v>
      </c>
      <c r="AK64" s="10">
        <f ca="1">+OFFSET('kdef-cy1722'!H$9,ROUNDDOWN((ROW(Sheet1_OLD!AK64)-ROW(Sheet1_OLD!AK$61))/4,0),0)</f>
        <v>97.1</v>
      </c>
      <c r="AL64" s="10">
        <f ca="1">+OFFSET('kdef-cy1722'!I$9,ROUNDDOWN((ROW(Sheet1_OLD!AL64)-ROW(Sheet1_OLD!AL$61))/4,0),0)</f>
        <v>99.5</v>
      </c>
      <c r="AM64" s="10">
        <f ca="1">+OFFSET('def-cy1722'!$F$8,ROUNDDOWN((ROW(Sheet1_OLD!AM64)-ROW(Sheet1_OLD!AM$61))/4,0),0)</f>
        <v>100.1</v>
      </c>
      <c r="AN64" s="10">
        <f ca="1">+OFFSET('def-cy1722'!$G$8,ROUNDDOWN((ROW(Sheet1_OLD!AN64)-ROW(Sheet1_OLD!AN$61))/4,0),0)</f>
        <v>125.7</v>
      </c>
      <c r="AO64" s="128"/>
      <c r="AP64" s="128"/>
      <c r="AQ64" s="128"/>
      <c r="AR64" s="128"/>
      <c r="AS64" s="128"/>
      <c r="AT64" s="128"/>
      <c r="AU64" s="128"/>
      <c r="AV64" s="128"/>
      <c r="AW64" s="128"/>
      <c r="AX64" s="9">
        <f t="shared" ca="1" si="115"/>
        <v>109.25535714285714</v>
      </c>
      <c r="AY64" s="9">
        <f t="shared" ca="1" si="115"/>
        <v>69.711619283065502</v>
      </c>
      <c r="AZ64" s="9">
        <f t="shared" ca="1" si="115"/>
        <v>102.1828801611279</v>
      </c>
      <c r="BA64" s="9">
        <f t="shared" ca="1" si="115"/>
        <v>319.23236449332279</v>
      </c>
      <c r="BB64" s="9">
        <f t="shared" ca="1" si="115"/>
        <v>114.90808179162609</v>
      </c>
      <c r="BC64" s="9">
        <f t="shared" ca="1" si="115"/>
        <v>96.81158415841584</v>
      </c>
      <c r="BD64" s="9">
        <f t="shared" ca="1" si="114"/>
        <v>97.642116182572593</v>
      </c>
      <c r="BE64" s="9">
        <f t="shared" ca="1" si="114"/>
        <v>99.804719764011793</v>
      </c>
      <c r="BF64" s="9">
        <f t="shared" ca="1" si="114"/>
        <v>127.51516245487365</v>
      </c>
      <c r="BG64">
        <f t="shared" ca="1" si="62"/>
        <v>-1.6004144139882302E-4</v>
      </c>
      <c r="BH64">
        <f t="shared" ca="1" si="63"/>
        <v>2.4738349856330073E-5</v>
      </c>
      <c r="BI64">
        <f t="shared" ca="1" si="119"/>
        <v>-5.2712408621144219E-4</v>
      </c>
      <c r="BJ64">
        <f t="shared" ca="1" si="119"/>
        <v>-1.3121219756378221E-3</v>
      </c>
      <c r="BK64">
        <f t="shared" ca="1" si="119"/>
        <v>-1.961632457495522E-3</v>
      </c>
      <c r="BL64" s="13">
        <f t="shared" ca="1" si="65"/>
        <v>-3.9361816108872787E-3</v>
      </c>
      <c r="BM64">
        <f t="shared" ca="1" si="66"/>
        <v>8.1439759377061537E-4</v>
      </c>
      <c r="BN64">
        <f t="shared" ca="1" si="22"/>
        <v>-2.4276882107089302E-2</v>
      </c>
      <c r="BO64" s="13">
        <f t="shared" ca="1" si="23"/>
        <v>-2.3462484513318688E-2</v>
      </c>
      <c r="BP64">
        <f t="shared" ca="1" si="67"/>
        <v>1.1501530143498554E-2</v>
      </c>
      <c r="BQ64">
        <f t="shared" ca="1" si="68"/>
        <v>3.3409354826120969E-4</v>
      </c>
      <c r="BR64">
        <f t="shared" ca="1" si="69"/>
        <v>-9.9592014341842779E-3</v>
      </c>
      <c r="BS64" s="13">
        <f t="shared" ca="1" si="70"/>
        <v>1.8764222575754861E-3</v>
      </c>
      <c r="BT64" s="5">
        <f t="shared" si="24"/>
        <v>60824.5</v>
      </c>
      <c r="BU64" s="5">
        <f t="shared" ca="1" si="25"/>
        <v>244304.64156767091</v>
      </c>
      <c r="BV64" s="5">
        <f t="shared" ca="1" si="26"/>
        <v>35442.339855146158</v>
      </c>
      <c r="BW64" s="5">
        <f t="shared" ca="1" si="71"/>
        <v>94573.245651293561</v>
      </c>
      <c r="BX64" s="5">
        <f t="shared" si="27"/>
        <v>75883</v>
      </c>
      <c r="BY64" s="5">
        <f t="shared" si="28"/>
        <v>241907.30000000002</v>
      </c>
      <c r="BZ64" s="5">
        <f t="shared" si="29"/>
        <v>50425</v>
      </c>
      <c r="CA64" s="5">
        <f t="shared" si="30"/>
        <v>126308</v>
      </c>
      <c r="CB64" s="9">
        <f t="shared" si="97"/>
        <v>124.75729352481319</v>
      </c>
      <c r="CC64" s="9">
        <f t="shared" ca="1" si="97"/>
        <v>99.018708137394569</v>
      </c>
      <c r="CD64" s="9">
        <f t="shared" ca="1" si="97"/>
        <v>142.27333806427114</v>
      </c>
      <c r="CE64" s="9">
        <f t="shared" ca="1" si="97"/>
        <v>133.55574203905138</v>
      </c>
      <c r="CF64" s="5"/>
      <c r="CG64" s="5">
        <f t="shared" si="111"/>
        <v>99.716668771969381</v>
      </c>
      <c r="CH64" s="5">
        <f t="shared" ca="1" si="72"/>
        <v>99.018708137394569</v>
      </c>
      <c r="CI64" s="5">
        <f t="shared" si="32"/>
        <v>144.8965107023709</v>
      </c>
      <c r="CJ64" s="5">
        <f t="shared" ca="1" si="73"/>
        <v>142.27333806427114</v>
      </c>
      <c r="CK64" s="5">
        <f t="shared" si="74"/>
        <v>132.08652112623034</v>
      </c>
      <c r="CL64" s="5">
        <f t="shared" ca="1" si="75"/>
        <v>133.55574203905138</v>
      </c>
      <c r="CM64" s="5"/>
      <c r="CN64" s="1" t="e">
        <f t="shared" si="4"/>
        <v>#DIV/0!</v>
      </c>
      <c r="CO64" s="1" t="e">
        <f t="shared" si="116"/>
        <v>#DIV/0!</v>
      </c>
      <c r="CP64" s="1" t="e">
        <f t="shared" ca="1" si="116"/>
        <v>#DIV/0!</v>
      </c>
      <c r="CQ64" s="1" t="e">
        <f t="shared" ca="1" si="116"/>
        <v>#DIV/0!</v>
      </c>
      <c r="CR64" s="1" t="e">
        <f t="shared" ca="1" si="116"/>
        <v>#DIV/0!</v>
      </c>
      <c r="CS64" s="83" t="e">
        <f t="shared" si="76"/>
        <v>#DIV/0!</v>
      </c>
      <c r="CT64" s="83" t="e">
        <f t="shared" si="76"/>
        <v>#DIV/0!</v>
      </c>
      <c r="CU64" s="83" t="e">
        <f t="shared" ca="1" si="33"/>
        <v>#DIV/0!</v>
      </c>
      <c r="CV64" s="83" t="e">
        <f t="shared" ca="1" si="33"/>
        <v>#DIV/0!</v>
      </c>
      <c r="CW64" s="83" t="e">
        <f t="shared" ca="1" si="33"/>
        <v>#DIV/0!</v>
      </c>
      <c r="CX64" s="83">
        <f t="shared" si="77"/>
        <v>1.3436262792523555E-3</v>
      </c>
      <c r="CY64" s="83">
        <f t="shared" si="100"/>
        <v>-5.0569724606280486E-3</v>
      </c>
      <c r="CZ64" s="83">
        <f t="shared" ca="1" si="100"/>
        <v>2.4638987000631914E-3</v>
      </c>
      <c r="DA64" s="83">
        <f t="shared" ca="1" si="100"/>
        <v>-6.4124193495721854E-3</v>
      </c>
      <c r="DB64" s="83">
        <f t="shared" ca="1" si="100"/>
        <v>-5.5848768380260261E-3</v>
      </c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Y64" s="5"/>
      <c r="EF64" s="91">
        <f>+'gaku-mk1722'!G11</f>
        <v>75883</v>
      </c>
      <c r="EG64" s="1">
        <f>+'gaku-mk1131'!G67</f>
        <v>72243.199999999997</v>
      </c>
      <c r="EH64" s="5">
        <f t="shared" ca="1" si="38"/>
        <v>14204.368685588221</v>
      </c>
      <c r="EI64" s="7">
        <f ca="1">+EI63+$EH63</f>
        <v>604878.0046468908</v>
      </c>
      <c r="EJ64" s="7">
        <f ca="1">+EJ63+$EH63</f>
        <v>604878.0046468908</v>
      </c>
      <c r="EK64" s="7">
        <f ca="1">+EK63+EH63-(EJ65-EI65)/4</f>
        <v>574544.47795561375</v>
      </c>
      <c r="EL64" s="5">
        <f t="shared" ca="1" si="39"/>
        <v>6450</v>
      </c>
      <c r="EM64" s="92">
        <f t="shared" ca="1" si="40"/>
        <v>110</v>
      </c>
      <c r="EN64">
        <f t="shared" ca="1" si="9"/>
        <v>0.64785619478247902</v>
      </c>
      <c r="EO64">
        <f t="shared" ca="1" si="41"/>
        <v>-8.0353220374626538E-3</v>
      </c>
      <c r="EQ64" s="6">
        <f>+call!C102</f>
        <v>2.2659466666666699</v>
      </c>
      <c r="ES64" s="7" t="e">
        <f>+fof!#REF!*fof!$B$138/fof!#REF!/10</f>
        <v>#REF!</v>
      </c>
      <c r="ET64" s="7" t="e">
        <f>+fof!#REF!*fof!$C$138/fof!#REF!/10</f>
        <v>#REF!</v>
      </c>
      <c r="EU64" s="65">
        <f ca="1">+AVERAGE(OFFSET(jikasougaku!$BF$450,(ROW(Sheet1_OLD!EU64)-ROW(Sheet1_OLD!$EU$59))*3,0):OFFSET(jikasougaku!$BF$450,(ROW(Sheet1_OLD!EU64)-ROW(Sheet1_OLD!$EU$59))*3+2,0))/1000</f>
        <v>78228.215333333326</v>
      </c>
      <c r="EV64" s="65">
        <f ca="1">+AVERAGE(OFFSET(jikasougaku!$BR$450,(ROW(Sheet1_OLD!EV64)-ROW(Sheet1_OLD!$EV$59))*3,0):OFFSET(jikasougaku!$BR$450,(ROW(Sheet1_OLD!EV64)-ROW(Sheet1_OLD!$EV$59))*3+2,0))/1000</f>
        <v>340899.11833333329</v>
      </c>
      <c r="EW64" s="65">
        <f ca="1">+AVERAGE(OFFSET(jikasougaku!$BH$450,(ROW(Sheet1_OLD!EW64)-ROW(Sheet1_OLD!EW$59))*3,0):OFFSET(jikasougaku!$BH$450,(ROW(Sheet1_OLD!EW64)-ROW(Sheet1_OLD!EW$59))*3+2,0))/1000</f>
        <v>10452.908333333335</v>
      </c>
      <c r="EX64" s="65">
        <f ca="1">+AVERAGE(OFFSET(jikasougaku!$BJ$450,(ROW(Sheet1_OLD!EX64)-ROW(Sheet1_OLD!EX$59))*3,0):OFFSET(jikasougaku!$BJ$450,(ROW(Sheet1_OLD!EX64)-ROW(Sheet1_OLD!EX$59))*3+2,0))/1000</f>
        <v>5702.1833333333334</v>
      </c>
      <c r="EY64" s="65">
        <f ca="1">+AVERAGE(OFFSET(jikasougaku!$BL$450,(ROW(Sheet1_OLD!EY64)-ROW(Sheet1_OLD!EY$59))*3,0):OFFSET(jikasougaku!$BL$450,(ROW(Sheet1_OLD!EY64)-ROW(Sheet1_OLD!EY$59))*3+2,0))/1000</f>
        <v>1804.9746666666667</v>
      </c>
      <c r="EZ64" s="64">
        <f t="shared" ca="1" si="121"/>
        <v>78228.215333333326</v>
      </c>
      <c r="FA64" s="7">
        <f t="shared" ca="1" si="122"/>
        <v>244710.83666666661</v>
      </c>
      <c r="FB64" s="7" t="e">
        <f t="shared" ca="1" si="11"/>
        <v>#REF!</v>
      </c>
      <c r="FC64" s="7" t="e">
        <f t="shared" ca="1" si="12"/>
        <v>#REF!</v>
      </c>
      <c r="FD64" s="1" t="e">
        <f t="shared" ca="1" si="117"/>
        <v>#REF!</v>
      </c>
      <c r="FE64" s="1" t="e">
        <f t="shared" ca="1" si="117"/>
        <v>#REF!</v>
      </c>
      <c r="FF64" t="e">
        <f t="shared" ca="1" si="43"/>
        <v>#REF!</v>
      </c>
      <c r="FG64" t="e">
        <f t="shared" ca="1" si="43"/>
        <v>#REF!</v>
      </c>
      <c r="FH64" s="83" t="e">
        <f t="shared" ca="1" si="80"/>
        <v>#REF!</v>
      </c>
      <c r="FI64" s="83" t="e">
        <f t="shared" ca="1" si="80"/>
        <v>#REF!</v>
      </c>
      <c r="FK64" s="132">
        <f>kshotoku1722!E12</f>
        <v>263214.7</v>
      </c>
      <c r="FL64" s="72">
        <f t="shared" ca="1" si="44"/>
        <v>0.37098618745595491</v>
      </c>
      <c r="FM64">
        <f t="shared" ca="1" si="81"/>
        <v>1.5286403794359948E-2</v>
      </c>
      <c r="FO64" s="72">
        <f ca="1">+AVERAGE(OFFSET(Maikin05!$F$10,ROUNDDOWN((ROW(FO64)-ROW(FO$45))/4,0),MOD(ROW(FO64)-ROW(FO$45),4)*3):OFFSET(Maikin05!$F$10,ROUNDDOWN((ROW(FO64)-ROW(FO$45))/4,0),MOD(ROW(FO64)-ROW(FO$45),4)*3+2))</f>
        <v>110</v>
      </c>
      <c r="FP64" s="72">
        <f ca="1">+AVERAGE(OFFSET(Maikin30!$F$20,ROUNDDOWN((ROW(FP64)-ROW(FP$5))/4,0),MOD(ROW(FP64)-ROW(FP$5),4)*3):OFFSET(Maikin30!$F$20,ROUNDDOWN((ROW(FP64)-ROW(FP$5))/4,0),MOD(ROW(FP64)-ROW(FP$5),4)*3+2))</f>
        <v>105.83333333333333</v>
      </c>
      <c r="FQ64" s="5">
        <f ca="1">+AVERAGE(OFFSET(Rocho!$J$66,(ROW(FQ64)-ROW($FQ$5))*3,0):OFFSET(Rocho!$J$66,(ROW(FQ64)-ROW($FQ$5))*3+2,0))</f>
        <v>6450</v>
      </c>
      <c r="FR64" s="72" t="e">
        <f t="shared" ca="1" si="45"/>
        <v>#DIV/0!</v>
      </c>
      <c r="FS64" t="e">
        <f t="shared" ca="1" si="82"/>
        <v>#DIV/0!</v>
      </c>
      <c r="FT64" s="72"/>
      <c r="FU64" s="87" t="s">
        <v>283</v>
      </c>
      <c r="FV64" s="78">
        <f ca="1">+AVERAGE(OFFSET(Rocho!$E$6,(ROW(FV64)-ROW($FV$5))*3,0):OFFSET(Rocho!$E$6,(ROW(FV64)-ROW($FV$5))*3+2,0))/10000</f>
        <v>10023.333333333332</v>
      </c>
      <c r="FW64" s="82">
        <f>+Rocho!AA65</f>
        <v>0</v>
      </c>
      <c r="FX64" t="e">
        <f t="shared" si="83"/>
        <v>#DIV/0!</v>
      </c>
      <c r="FZ64" s="94">
        <f t="shared" si="15"/>
        <v>260313.2</v>
      </c>
      <c r="GA64" s="5">
        <f t="shared" si="46"/>
        <v>75883</v>
      </c>
      <c r="GB64" s="5">
        <f>+'gaku-mk1722'!C11-'gaku-mk1722'!D11</f>
        <v>4709</v>
      </c>
      <c r="GC64" s="5">
        <f t="shared" si="47"/>
        <v>23357.599999999999</v>
      </c>
      <c r="GD64" s="5">
        <f t="shared" si="48"/>
        <v>27067.4</v>
      </c>
      <c r="GE64" s="5">
        <f>+'gaku-mk1722'!H11</f>
        <v>-1406.9</v>
      </c>
      <c r="GF64" s="5">
        <f>+'gaku-mk1722'!W11</f>
        <v>122096.9</v>
      </c>
      <c r="GG64" s="5">
        <f>+'gaku-mk1722'!M11</f>
        <v>45098.2</v>
      </c>
      <c r="GH64" s="5">
        <f>+'gaku-mk1722'!N11</f>
        <v>36492</v>
      </c>
      <c r="GI64" s="5">
        <f t="shared" si="49"/>
        <v>60824.5</v>
      </c>
      <c r="GJ64" s="5">
        <f>+'gaku-jk1722'!C11-'gaku-jk1722'!D11</f>
        <v>4182.5</v>
      </c>
      <c r="GK64" s="5">
        <f t="shared" si="50"/>
        <v>7721.8</v>
      </c>
      <c r="GL64" s="5">
        <f t="shared" si="51"/>
        <v>27078.9</v>
      </c>
      <c r="GM64" s="5">
        <f>+'gaku-jk1722'!H11</f>
        <v>-1409.1</v>
      </c>
      <c r="GN64" s="5">
        <f>+'gaku-jk1722'!Z11</f>
        <v>114855.6</v>
      </c>
      <c r="GO64" s="5">
        <f>+'gaku-jk1722'!M11</f>
        <v>34897.699999999997</v>
      </c>
      <c r="GP64" s="5">
        <f>+'gaku-jk1722'!N11</f>
        <v>45498.7</v>
      </c>
      <c r="GQ64" s="9">
        <f t="shared" ca="1" si="16"/>
        <v>125.7</v>
      </c>
      <c r="GR64">
        <f ca="1">+OFFSET('def-cy1722'!$C$8,ROUNDDOWN((ROW(Sheet1_OLD!GU64)-ROW(Sheet1_OLD!GU$61))/4,0),0)</f>
        <v>109.8</v>
      </c>
      <c r="GS64" s="9">
        <f t="shared" ca="1" si="18"/>
        <v>307.39999999999998</v>
      </c>
      <c r="GT64" s="9">
        <f t="shared" ca="1" si="19"/>
        <v>100.1</v>
      </c>
      <c r="GU64">
        <f ca="1">+OFFSET('def-cy1722'!$H$8,ROUNDDOWN((ROW(Sheet1_OLD!GU64)-ROW(Sheet1_OLD!GU$61))/4,0),0)</f>
        <v>112.3</v>
      </c>
      <c r="GV64">
        <f ca="1">+OFFSET('def-cy1722'!$W$8,ROUNDDOWN((ROW(Sheet1_OLD!GU64)-ROW(Sheet1_OLD!GU$61))/4,0),0)</f>
        <v>105.8</v>
      </c>
      <c r="GW64">
        <f ca="1">+OFFSET('def-cy1722'!$M$8,ROUNDDOWN((ROW(Sheet1_OLD!GU64)-ROW(Sheet1_OLD!GU$61))/4,0),0)</f>
        <v>131.19999999999999</v>
      </c>
      <c r="GX64">
        <f ca="1">+OFFSET('def-cy1722'!$N$8,ROUNDDOWN((ROW(Sheet1_OLD!GU64)-ROW(Sheet1_OLD!GU$61))/4,0),0)</f>
        <v>80.3</v>
      </c>
      <c r="HG64" s="9">
        <f t="shared" ca="1" si="120"/>
        <v>127.51516245487365</v>
      </c>
      <c r="HH64" s="9">
        <f t="shared" ca="1" si="120"/>
        <v>109.14642857142857</v>
      </c>
      <c r="HI64" s="9">
        <f t="shared" ca="1" si="120"/>
        <v>319.23236449332279</v>
      </c>
      <c r="HJ64" s="9">
        <f t="shared" ca="1" si="120"/>
        <v>99.804719764011793</v>
      </c>
      <c r="HK64" s="9">
        <f t="shared" ca="1" si="120"/>
        <v>116.11000848176421</v>
      </c>
      <c r="HL64" s="9">
        <f t="shared" ca="1" si="120"/>
        <v>105.59295499021526</v>
      </c>
      <c r="HM64" s="9">
        <f t="shared" ca="1" si="120"/>
        <v>135.86435733819505</v>
      </c>
      <c r="HN64" s="9">
        <f t="shared" ca="1" si="120"/>
        <v>84.217073170731695</v>
      </c>
      <c r="HO64">
        <f t="shared" ca="1" si="118"/>
        <v>5.6098618342988764E-3</v>
      </c>
      <c r="HP64">
        <f t="shared" ca="1" si="118"/>
        <v>1.7498440096155117E-4</v>
      </c>
      <c r="HQ64">
        <f t="shared" ca="1" si="118"/>
        <v>1.6295385240854107E-4</v>
      </c>
      <c r="HR64">
        <f t="shared" ca="1" si="118"/>
        <v>-4.8575922793460992E-3</v>
      </c>
      <c r="HS64">
        <f t="shared" ca="1" si="118"/>
        <v>-5.9049454519526272E-3</v>
      </c>
      <c r="HT64">
        <f t="shared" ca="1" si="118"/>
        <v>-1.9747540112010167E-3</v>
      </c>
      <c r="HU64">
        <f t="shared" ca="1" si="118"/>
        <v>8.3274589908689182E-4</v>
      </c>
      <c r="HV64">
        <f t="shared" ca="1" si="53"/>
        <v>-1.3355265287971309E-3</v>
      </c>
      <c r="HW64">
        <f t="shared" ca="1" si="84"/>
        <v>-7.2922722845410138E-3</v>
      </c>
      <c r="HX64" s="5">
        <f t="shared" ca="1" si="85"/>
        <v>202228.35426122323</v>
      </c>
      <c r="HY64" s="1" t="e">
        <f t="shared" ca="1" si="54"/>
        <v>#DIV/0!</v>
      </c>
      <c r="HZ64" t="e">
        <f t="shared" ca="1" si="86"/>
        <v>#DIV/0!</v>
      </c>
      <c r="IA64" s="5">
        <f t="shared" si="55"/>
        <v>260313.2</v>
      </c>
      <c r="IB64">
        <f t="shared" ca="1" si="56"/>
        <v>128.72240440811143</v>
      </c>
      <c r="ID64" s="112">
        <v>121.74076347162742</v>
      </c>
      <c r="IE64" s="112">
        <v>120.87653285318551</v>
      </c>
      <c r="IF64">
        <f t="shared" si="57"/>
        <v>98.186396735937706</v>
      </c>
      <c r="IG64">
        <f t="shared" si="87"/>
        <v>1.0955282814707526E-2</v>
      </c>
      <c r="IH64" s="112">
        <v>0.52324023206295966</v>
      </c>
      <c r="II64">
        <f t="shared" si="88"/>
        <v>-1.3634348885872784E-2</v>
      </c>
      <c r="IK64">
        <f>+util!B62</f>
        <v>110.133333333333</v>
      </c>
      <c r="IL64">
        <f t="shared" si="89"/>
        <v>3.1358241084208899E-2</v>
      </c>
      <c r="IM64">
        <f t="shared" si="90"/>
        <v>1.8814944650525339E-2</v>
      </c>
      <c r="IO64" s="5">
        <f t="shared" si="58"/>
        <v>134005.20000000001</v>
      </c>
      <c r="IP64" s="1">
        <f t="shared" si="59"/>
        <v>2.6575151214675263</v>
      </c>
      <c r="IQ64" s="5">
        <f t="shared" ca="1" si="60"/>
        <v>104104.02184155883</v>
      </c>
      <c r="IR64" s="1" t="e">
        <f t="shared" ca="1" si="61"/>
        <v>#DIV/0!</v>
      </c>
      <c r="IS64" t="e">
        <f t="shared" ca="1" si="91"/>
        <v>#DIV/0!</v>
      </c>
    </row>
    <row r="65" spans="1:253" x14ac:dyDescent="0.15">
      <c r="A65" t="s">
        <v>304</v>
      </c>
      <c r="B65" s="5">
        <f>+'gaku-mk1722'!B12</f>
        <v>504971.9</v>
      </c>
      <c r="C65" s="5">
        <f>+'kgaku-mk1722'!B13</f>
        <v>266488.5</v>
      </c>
      <c r="D65" s="5">
        <f>+'kgaku-mk1722'!C13</f>
        <v>2496.9</v>
      </c>
      <c r="E65" s="5">
        <f>+'kgaku-mk1722'!D13</f>
        <v>187.5</v>
      </c>
      <c r="F65" s="5">
        <f>+'kgaku-mk1722'!F13</f>
        <v>24193</v>
      </c>
      <c r="G65" s="5">
        <f>+'kgaku-mk1722'!G13</f>
        <v>22939.4</v>
      </c>
      <c r="H65" s="5">
        <f>+'kgaku-mk1722'!H13</f>
        <v>74824.899999999994</v>
      </c>
      <c r="I65" s="5">
        <f>+'kgaku-mk1722'!I13</f>
        <v>142221.9</v>
      </c>
      <c r="J65" s="5">
        <f>+'gaku-mk1722'!F12</f>
        <v>26075.5</v>
      </c>
      <c r="K65" s="5">
        <f>+'gaku-mk1722'!G12</f>
        <v>77722.100000000006</v>
      </c>
      <c r="L65" s="5">
        <f>+'gaku-jk1722'!B12</f>
        <v>430299.9</v>
      </c>
      <c r="M65" s="5">
        <f>+'kgaku-jk1722'!B13</f>
        <v>242841.8</v>
      </c>
      <c r="N65" s="5">
        <f>+'kgaku-jk1722'!C13</f>
        <v>3964.5</v>
      </c>
      <c r="O65" s="5">
        <f>+'kgaku-jk1722'!D13</f>
        <v>182.3</v>
      </c>
      <c r="P65" s="5">
        <f>+'kgaku-jk1722'!F13</f>
        <v>8125.1</v>
      </c>
      <c r="Q65" s="5">
        <f>+'kgaku-jk1722'!G13</f>
        <v>20319.099999999999</v>
      </c>
      <c r="R65" s="5">
        <f>+'kgaku-jk1722'!H13</f>
        <v>77663.8</v>
      </c>
      <c r="S65" s="5">
        <f>+'kgaku-jk1722'!I13</f>
        <v>141312.29999999999</v>
      </c>
      <c r="T65" s="5">
        <f>+'gaku-jk1722'!F12</f>
        <v>26096.3</v>
      </c>
      <c r="U65" s="5">
        <f>+'gaku-jk1722'!G12</f>
        <v>62462.5</v>
      </c>
      <c r="V65" s="8">
        <f t="shared" si="123"/>
        <v>117.35347835312069</v>
      </c>
      <c r="W65" s="8">
        <f t="shared" si="123"/>
        <v>109.73749165094313</v>
      </c>
      <c r="X65" s="8">
        <f t="shared" si="123"/>
        <v>62.981460461596669</v>
      </c>
      <c r="Y65" s="8">
        <f t="shared" si="123"/>
        <v>102.85244103126713</v>
      </c>
      <c r="Z65" s="8">
        <f t="shared" si="123"/>
        <v>297.75633530664237</v>
      </c>
      <c r="AA65" s="8">
        <f t="shared" si="123"/>
        <v>112.89574833531016</v>
      </c>
      <c r="AB65" s="8">
        <f t="shared" si="123"/>
        <v>96.344629029225956</v>
      </c>
      <c r="AC65" s="8">
        <f t="shared" si="123"/>
        <v>100.64368069870775</v>
      </c>
      <c r="AD65" s="8">
        <f t="shared" si="123"/>
        <v>99.920295214264101</v>
      </c>
      <c r="AE65" s="8">
        <f t="shared" si="123"/>
        <v>124.43001801080649</v>
      </c>
      <c r="AF65" s="10">
        <f ca="1">+OFFSET('kdef-cy1722'!B$9,ROUNDDOWN((ROW(Sheet1_OLD!AF65)-ROW(Sheet1_OLD!AF$61))/4,0),0)</f>
        <v>109.4</v>
      </c>
      <c r="AG65" s="10">
        <f ca="1">+OFFSET('kdef-cy1722'!C$9,ROUNDDOWN((ROW(Sheet1_OLD!AG65)-ROW(Sheet1_OLD!AG$61))/4,0),0)</f>
        <v>64.3</v>
      </c>
      <c r="AH65" s="10">
        <f ca="1">+OFFSET('kdef-cy1722'!D$9,ROUNDDOWN((ROW(Sheet1_OLD!AH65)-ROW(Sheet1_OLD!AH$61))/4,0),0)</f>
        <v>102.4</v>
      </c>
      <c r="AI65" s="10">
        <f ca="1">+OFFSET('kdef-cy1722'!F$9,ROUNDDOWN((ROW(Sheet1_OLD!AI65)-ROW(Sheet1_OLD!AI$61))/4,0),0)</f>
        <v>291.39999999999998</v>
      </c>
      <c r="AJ65" s="10">
        <f ca="1">+OFFSET('kdef-cy1722'!G$9,ROUNDDOWN((ROW(Sheet1_OLD!AJ65)-ROW(Sheet1_OLD!AJ$61))/4,0),0)</f>
        <v>113</v>
      </c>
      <c r="AK65" s="10">
        <f ca="1">+OFFSET('kdef-cy1722'!H$9,ROUNDDOWN((ROW(Sheet1_OLD!AK65)-ROW(Sheet1_OLD!AK$61))/4,0),0)</f>
        <v>95.7</v>
      </c>
      <c r="AL65" s="10">
        <f ca="1">+OFFSET('kdef-cy1722'!I$9,ROUNDDOWN((ROW(Sheet1_OLD!AL65)-ROW(Sheet1_OLD!AL$61))/4,0),0)</f>
        <v>100.7</v>
      </c>
      <c r="AM65" s="10">
        <f ca="1">+OFFSET('def-cy1722'!$F$8,ROUNDDOWN((ROW(Sheet1_OLD!AM65)-ROW(Sheet1_OLD!AM$61))/4,0),0)</f>
        <v>99.5</v>
      </c>
      <c r="AN65" s="10">
        <f ca="1">+OFFSET('def-cy1722'!$G$8,ROUNDDOWN((ROW(Sheet1_OLD!AN65)-ROW(Sheet1_OLD!AN$61))/4,0),0)</f>
        <v>123.6</v>
      </c>
      <c r="AO65" s="128"/>
      <c r="AP65" s="128"/>
      <c r="AQ65" s="128"/>
      <c r="AR65" s="128"/>
      <c r="AS65" s="128"/>
      <c r="AT65" s="128"/>
      <c r="AU65" s="128"/>
      <c r="AV65" s="128"/>
      <c r="AW65" s="128"/>
      <c r="AX65" s="9">
        <f t="shared" ca="1" si="115"/>
        <v>109.8</v>
      </c>
      <c r="AY65" s="9">
        <f t="shared" ca="1" si="115"/>
        <v>66.900000000000006</v>
      </c>
      <c r="AZ65" s="9">
        <f t="shared" ca="1" si="115"/>
        <v>102.7</v>
      </c>
      <c r="BA65" s="9">
        <f t="shared" ca="1" si="115"/>
        <v>307.39999999999998</v>
      </c>
      <c r="BB65" s="9">
        <f t="shared" ca="1" si="115"/>
        <v>113.8</v>
      </c>
      <c r="BC65" s="9">
        <f t="shared" ca="1" si="115"/>
        <v>97.1</v>
      </c>
      <c r="BD65" s="9">
        <f t="shared" ca="1" si="114"/>
        <v>99.5</v>
      </c>
      <c r="BE65" s="9">
        <f t="shared" ca="1" si="114"/>
        <v>100.1</v>
      </c>
      <c r="BF65" s="9">
        <f t="shared" ca="1" si="114"/>
        <v>125.7</v>
      </c>
      <c r="BG65">
        <f t="shared" ca="1" si="62"/>
        <v>5.9085963469031745E-4</v>
      </c>
      <c r="BH65">
        <f t="shared" ca="1" si="63"/>
        <v>1.3541792785460178E-4</v>
      </c>
      <c r="BI65">
        <f t="shared" ca="1" si="119"/>
        <v>1.9974187896496039E-3</v>
      </c>
      <c r="BJ65">
        <f t="shared" ca="1" si="119"/>
        <v>3.6521869243800933E-3</v>
      </c>
      <c r="BK65">
        <f t="shared" ca="1" si="119"/>
        <v>-4.5659546230673084E-3</v>
      </c>
      <c r="BL65" s="13">
        <f t="shared" ca="1" si="65"/>
        <v>1.8099286535073079E-3</v>
      </c>
      <c r="BM65">
        <f t="shared" ca="1" si="66"/>
        <v>2.4383873284567321E-2</v>
      </c>
      <c r="BN65">
        <f t="shared" ca="1" si="22"/>
        <v>-1.9345566192852773E-2</v>
      </c>
      <c r="BO65" s="13">
        <f t="shared" ca="1" si="23"/>
        <v>5.038307091714548E-3</v>
      </c>
      <c r="BP65">
        <f t="shared" ca="1" si="67"/>
        <v>1.6174227209489061E-2</v>
      </c>
      <c r="BQ65">
        <f t="shared" ca="1" si="68"/>
        <v>9.7388224829580757E-3</v>
      </c>
      <c r="BR65">
        <f t="shared" ca="1" si="69"/>
        <v>-7.726542571222658E-3</v>
      </c>
      <c r="BS65" s="13">
        <f t="shared" ca="1" si="70"/>
        <v>1.8186507121224476E-2</v>
      </c>
      <c r="BT65" s="5">
        <f t="shared" si="24"/>
        <v>62462.5</v>
      </c>
      <c r="BU65" s="5">
        <f t="shared" ca="1" si="25"/>
        <v>244746.8155386291</v>
      </c>
      <c r="BV65" s="5">
        <f t="shared" ca="1" si="26"/>
        <v>35620.909247385302</v>
      </c>
      <c r="BW65" s="5">
        <f t="shared" ca="1" si="71"/>
        <v>96293.20265680812</v>
      </c>
      <c r="BX65" s="5">
        <f t="shared" si="27"/>
        <v>77722.100000000006</v>
      </c>
      <c r="BY65" s="5">
        <f t="shared" si="28"/>
        <v>242295.59999999998</v>
      </c>
      <c r="BZ65" s="5">
        <f t="shared" si="29"/>
        <v>50268.5</v>
      </c>
      <c r="CA65" s="5">
        <f t="shared" si="30"/>
        <v>127990.6</v>
      </c>
      <c r="CB65" s="9">
        <f t="shared" si="97"/>
        <v>124.43001801080649</v>
      </c>
      <c r="CC65" s="9">
        <f t="shared" ca="1" si="97"/>
        <v>98.998468873544041</v>
      </c>
      <c r="CD65" s="9">
        <f t="shared" ca="1" si="97"/>
        <v>141.1207660390923</v>
      </c>
      <c r="CE65" s="9">
        <f t="shared" ca="1" si="97"/>
        <v>132.91758552902468</v>
      </c>
      <c r="CF65" s="5"/>
      <c r="CG65" s="5">
        <f t="shared" si="111"/>
        <v>99.683127808677213</v>
      </c>
      <c r="CH65" s="5">
        <f t="shared" ca="1" si="72"/>
        <v>98.998468873544041</v>
      </c>
      <c r="CI65" s="5">
        <f t="shared" si="32"/>
        <v>146.89200324942871</v>
      </c>
      <c r="CJ65" s="5">
        <f t="shared" ca="1" si="73"/>
        <v>141.1207660390923</v>
      </c>
      <c r="CK65" s="5">
        <f t="shared" si="74"/>
        <v>132.3804687233345</v>
      </c>
      <c r="CL65" s="5">
        <f t="shared" ca="1" si="75"/>
        <v>132.91758552902468</v>
      </c>
      <c r="CM65" s="5"/>
      <c r="CN65" s="1" t="e">
        <f t="shared" si="4"/>
        <v>#DIV/0!</v>
      </c>
      <c r="CO65" s="1" t="e">
        <f t="shared" si="116"/>
        <v>#DIV/0!</v>
      </c>
      <c r="CP65" s="1" t="e">
        <f t="shared" ca="1" si="116"/>
        <v>#DIV/0!</v>
      </c>
      <c r="CQ65" s="1" t="e">
        <f t="shared" ca="1" si="116"/>
        <v>#DIV/0!</v>
      </c>
      <c r="CR65" s="1" t="e">
        <f t="shared" ca="1" si="116"/>
        <v>#DIV/0!</v>
      </c>
      <c r="CS65" s="83" t="e">
        <f t="shared" si="76"/>
        <v>#DIV/0!</v>
      </c>
      <c r="CT65" s="83" t="e">
        <f t="shared" si="76"/>
        <v>#DIV/0!</v>
      </c>
      <c r="CU65" s="83" t="e">
        <f t="shared" ca="1" si="33"/>
        <v>#DIV/0!</v>
      </c>
      <c r="CV65" s="83" t="e">
        <f t="shared" ca="1" si="33"/>
        <v>#DIV/0!</v>
      </c>
      <c r="CW65" s="83" t="e">
        <f t="shared" ca="1" si="33"/>
        <v>#DIV/0!</v>
      </c>
      <c r="CX65" s="83">
        <f t="shared" si="77"/>
        <v>-4.4985962676935493E-3</v>
      </c>
      <c r="CY65" s="83">
        <f t="shared" si="100"/>
        <v>-2.6267445173467998E-3</v>
      </c>
      <c r="CZ65" s="83">
        <f t="shared" ca="1" si="100"/>
        <v>-2.0441927540342544E-4</v>
      </c>
      <c r="DA65" s="83">
        <f t="shared" ca="1" si="100"/>
        <v>-8.1341027448731135E-3</v>
      </c>
      <c r="DB65" s="83">
        <f t="shared" ca="1" si="100"/>
        <v>-4.7896555789307812E-3</v>
      </c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Y65" s="5"/>
      <c r="EF65" s="91">
        <f>+'gaku-mk1722'!G12</f>
        <v>77722.100000000006</v>
      </c>
      <c r="EG65" s="1">
        <f>+'gaku-mk1131'!G68</f>
        <v>72308.2</v>
      </c>
      <c r="EH65" s="5">
        <f t="shared" ca="1" si="38"/>
        <v>14618.475743946641</v>
      </c>
      <c r="EI65" s="90">
        <f ca="1">+OFFSET($EB$6,(ROW(EI65)-ROW($EI$9))/4,0)</f>
        <v>578637.67107744236</v>
      </c>
      <c r="EJ65" s="7">
        <f ca="1">+EJ64+$EH64</f>
        <v>619082.37333247904</v>
      </c>
      <c r="EK65" s="7">
        <f ca="1">+EK64+EH64-(EJ65-EI65)/4</f>
        <v>578637.67107744282</v>
      </c>
      <c r="EL65" s="5">
        <f t="shared" ca="1" si="39"/>
        <v>6458</v>
      </c>
      <c r="EM65" s="92">
        <f t="shared" ca="1" si="40"/>
        <v>110.13333333333333</v>
      </c>
      <c r="EN65">
        <f t="shared" ca="1" si="9"/>
        <v>0.65164949632443459</v>
      </c>
      <c r="EO65">
        <f t="shared" ca="1" si="41"/>
        <v>5.8380849609325448E-3</v>
      </c>
      <c r="EQ65" s="6">
        <f>+call!C103</f>
        <v>2.2187033333333299</v>
      </c>
      <c r="ES65" s="7" t="e">
        <f>+fof!#REF!*fof!$B$138/fof!#REF!/10</f>
        <v>#REF!</v>
      </c>
      <c r="ET65" s="7" t="e">
        <f>+fof!#REF!*fof!$C$138/fof!#REF!/10</f>
        <v>#REF!</v>
      </c>
      <c r="EU65" s="65">
        <f ca="1">+AVERAGE(OFFSET(jikasougaku!$BF$450,(ROW(Sheet1_OLD!EU65)-ROW(Sheet1_OLD!$EU$59))*3,0):OFFSET(jikasougaku!$BF$450,(ROW(Sheet1_OLD!EU65)-ROW(Sheet1_OLD!$EU$59))*3+2,0))/1000</f>
        <v>71962.683333333334</v>
      </c>
      <c r="EV65" s="65">
        <f ca="1">+AVERAGE(OFFSET(jikasougaku!$BR$450,(ROW(Sheet1_OLD!EV65)-ROW(Sheet1_OLD!$EV$59))*3,0):OFFSET(jikasougaku!$BR$450,(ROW(Sheet1_OLD!EV65)-ROW(Sheet1_OLD!$EV$59))*3+2,0))/1000</f>
        <v>301571.90399999998</v>
      </c>
      <c r="EW65" s="65">
        <f ca="1">+AVERAGE(OFFSET(jikasougaku!$BH$450,(ROW(Sheet1_OLD!EW65)-ROW(Sheet1_OLD!EW$59))*3,0):OFFSET(jikasougaku!$BH$450,(ROW(Sheet1_OLD!EW65)-ROW(Sheet1_OLD!EW$59))*3+2,0))/1000</f>
        <v>8828.2980000000007</v>
      </c>
      <c r="EX65" s="65">
        <f ca="1">+AVERAGE(OFFSET(jikasougaku!$BJ$450,(ROW(Sheet1_OLD!EX65)-ROW(Sheet1_OLD!EX$59))*3,0):OFFSET(jikasougaku!$BJ$450,(ROW(Sheet1_OLD!EX65)-ROW(Sheet1_OLD!EX$59))*3+2,0))/1000</f>
        <v>4994.123333333333</v>
      </c>
      <c r="EY65" s="65">
        <f ca="1">+AVERAGE(OFFSET(jikasougaku!$BL$450,(ROW(Sheet1_OLD!EY65)-ROW(Sheet1_OLD!EY$59))*3,0):OFFSET(jikasougaku!$BL$450,(ROW(Sheet1_OLD!EY65)-ROW(Sheet1_OLD!EY$59))*3+2,0))/1000</f>
        <v>1572.4976666666666</v>
      </c>
      <c r="EZ65" s="64">
        <f t="shared" ca="1" si="121"/>
        <v>71962.683333333334</v>
      </c>
      <c r="FA65" s="7">
        <f t="shared" ca="1" si="122"/>
        <v>214214.30166666664</v>
      </c>
      <c r="FB65" s="7" t="e">
        <f t="shared" ca="1" si="11"/>
        <v>#REF!</v>
      </c>
      <c r="FC65" s="5" t="e">
        <f t="shared" ref="FC65:FC128" si="124">+ET65</f>
        <v>#REF!</v>
      </c>
      <c r="FD65" s="1" t="e">
        <f t="shared" ca="1" si="117"/>
        <v>#REF!</v>
      </c>
      <c r="FE65" s="1" t="e">
        <f t="shared" si="117"/>
        <v>#REF!</v>
      </c>
      <c r="FF65" t="e">
        <f t="shared" ca="1" si="43"/>
        <v>#REF!</v>
      </c>
      <c r="FG65" t="e">
        <f t="shared" si="43"/>
        <v>#REF!</v>
      </c>
      <c r="FH65" s="83" t="e">
        <f t="shared" ca="1" si="80"/>
        <v>#REF!</v>
      </c>
      <c r="FI65" s="83" t="e">
        <f t="shared" ca="1" si="80"/>
        <v>#REF!</v>
      </c>
      <c r="FK65" s="5">
        <f>kshotoku1722!E13</f>
        <v>262822.7</v>
      </c>
      <c r="FL65" s="72">
        <f t="shared" ca="1" si="44"/>
        <v>0.36952689083569978</v>
      </c>
      <c r="FM65">
        <f t="shared" ca="1" si="81"/>
        <v>-3.9413173165787014E-3</v>
      </c>
      <c r="FO65" s="72">
        <f ca="1">+AVERAGE(OFFSET(Maikin05!$F$10,ROUNDDOWN((ROW(FO65)-ROW(FO$45))/4,0),MOD(ROW(FO65)-ROW(FO$45),4)*3):OFFSET(Maikin05!$F$10,ROUNDDOWN((ROW(FO65)-ROW(FO$45))/4,0),MOD(ROW(FO65)-ROW(FO$45),4)*3+2))</f>
        <v>110.13333333333333</v>
      </c>
      <c r="FP65" s="72">
        <f ca="1">+AVERAGE(OFFSET(Maikin30!$F$20,ROUNDDOWN((ROW(FP65)-ROW(FP$5))/4,0),MOD(ROW(FP65)-ROW(FP$5),4)*3):OFFSET(Maikin30!$F$20,ROUNDDOWN((ROW(FP65)-ROW(FP$5))/4,0),MOD(ROW(FP65)-ROW(FP$5),4)*3+2))</f>
        <v>106.16666666666667</v>
      </c>
      <c r="FQ65" s="5">
        <f ca="1">+AVERAGE(OFFSET(Rocho!$J$66,(ROW(FQ65)-ROW($FQ$5))*3,0):OFFSET(Rocho!$J$66,(ROW(FQ65)-ROW($FQ$5))*3+2,0))</f>
        <v>6458</v>
      </c>
      <c r="FR65" s="72" t="e">
        <f t="shared" ca="1" si="45"/>
        <v>#DIV/0!</v>
      </c>
      <c r="FS65" t="e">
        <f t="shared" ca="1" si="82"/>
        <v>#DIV/0!</v>
      </c>
      <c r="FT65" s="72"/>
      <c r="FU65" s="87" t="s">
        <v>284</v>
      </c>
      <c r="FV65" s="78">
        <f ca="1">+AVERAGE(OFFSET(Rocho!$E$6,(ROW(FV65)-ROW($FV$5))*3,0):OFFSET(Rocho!$E$6,(ROW(FV65)-ROW($FV$5))*3+2,0))/10000</f>
        <v>10048</v>
      </c>
      <c r="FW65" s="82">
        <f>+Rocho!AA66</f>
        <v>0</v>
      </c>
      <c r="FX65" t="e">
        <f t="shared" si="83"/>
        <v>#DIV/0!</v>
      </c>
      <c r="FZ65" s="94">
        <f t="shared" si="15"/>
        <v>262676.50000000006</v>
      </c>
      <c r="GA65" s="5">
        <f t="shared" si="46"/>
        <v>77722.100000000006</v>
      </c>
      <c r="GB65" s="5">
        <f>+'gaku-mk1722'!C12-'gaku-mk1722'!D12</f>
        <v>4777.2000000000116</v>
      </c>
      <c r="GC65" s="5">
        <f t="shared" si="47"/>
        <v>24193</v>
      </c>
      <c r="GD65" s="5">
        <f t="shared" si="48"/>
        <v>26075.5</v>
      </c>
      <c r="GE65" s="5">
        <f>+'gaku-mk1722'!H12</f>
        <v>1899.6</v>
      </c>
      <c r="GF65" s="5">
        <f>+'gaku-mk1722'!W12</f>
        <v>120252.4</v>
      </c>
      <c r="GG65" s="5">
        <f>+'gaku-mk1722'!M12</f>
        <v>45059</v>
      </c>
      <c r="GH65" s="5">
        <f>+'gaku-mk1722'!N12</f>
        <v>37302.300000000003</v>
      </c>
      <c r="GI65" s="5">
        <f t="shared" si="49"/>
        <v>62462.5</v>
      </c>
      <c r="GJ65" s="5">
        <f>+'gaku-jk1722'!C12-'gaku-jk1722'!D12</f>
        <v>4245.1000000000058</v>
      </c>
      <c r="GK65" s="5">
        <f t="shared" si="50"/>
        <v>8125.1</v>
      </c>
      <c r="GL65" s="5">
        <f t="shared" si="51"/>
        <v>26096.3</v>
      </c>
      <c r="GM65" s="5">
        <f>+'gaku-jk1722'!H12</f>
        <v>2273</v>
      </c>
      <c r="GN65" s="5">
        <f>+'gaku-jk1722'!Z12</f>
        <v>113731</v>
      </c>
      <c r="GO65" s="5">
        <f>+'gaku-jk1722'!M12</f>
        <v>35325.1</v>
      </c>
      <c r="GP65" s="5">
        <f>+'gaku-jk1722'!N12</f>
        <v>47112</v>
      </c>
      <c r="GQ65" s="9">
        <f t="shared" ca="1" si="16"/>
        <v>123.6</v>
      </c>
      <c r="GR65">
        <f ca="1">+OFFSET('def-cy1722'!$C$8,ROUNDDOWN((ROW(Sheet1_OLD!GU65)-ROW(Sheet1_OLD!GU$61))/4,0),0)</f>
        <v>109.4</v>
      </c>
      <c r="GS65" s="9">
        <f t="shared" ca="1" si="18"/>
        <v>291.39999999999998</v>
      </c>
      <c r="GT65" s="9">
        <f t="shared" ca="1" si="19"/>
        <v>99.5</v>
      </c>
      <c r="GU65">
        <f ca="1">+OFFSET('def-cy1722'!$H$8,ROUNDDOWN((ROW(Sheet1_OLD!GU65)-ROW(Sheet1_OLD!GU$61))/4,0),0)</f>
        <v>110.7</v>
      </c>
      <c r="GV65">
        <f ca="1">+OFFSET('def-cy1722'!$W$8,ROUNDDOWN((ROW(Sheet1_OLD!GU65)-ROW(Sheet1_OLD!GU$61))/4,0),0)</f>
        <v>106</v>
      </c>
      <c r="GW65">
        <f ca="1">+OFFSET('def-cy1722'!$M$8,ROUNDDOWN((ROW(Sheet1_OLD!GU65)-ROW(Sheet1_OLD!GU$61))/4,0),0)</f>
        <v>128.19999999999999</v>
      </c>
      <c r="GX65">
        <f ca="1">+OFFSET('def-cy1722'!$N$8,ROUNDDOWN((ROW(Sheet1_OLD!GU65)-ROW(Sheet1_OLD!GU$61))/4,0),0)</f>
        <v>78.900000000000006</v>
      </c>
      <c r="HG65" s="9">
        <f t="shared" ca="1" si="120"/>
        <v>125.7</v>
      </c>
      <c r="HH65" s="9">
        <f t="shared" ca="1" si="120"/>
        <v>109.8</v>
      </c>
      <c r="HI65" s="9">
        <f t="shared" ca="1" si="120"/>
        <v>307.39999999999998</v>
      </c>
      <c r="HJ65" s="9">
        <f t="shared" ca="1" si="120"/>
        <v>100.1</v>
      </c>
      <c r="HK65" s="9">
        <f t="shared" ca="1" si="120"/>
        <v>112.3</v>
      </c>
      <c r="HL65" s="9">
        <f t="shared" ca="1" si="120"/>
        <v>105.8</v>
      </c>
      <c r="HM65" s="9">
        <f t="shared" ca="1" si="120"/>
        <v>131.19999999999999</v>
      </c>
      <c r="HN65" s="9">
        <f t="shared" ca="1" si="120"/>
        <v>80.3</v>
      </c>
      <c r="HO65">
        <f t="shared" ca="1" si="118"/>
        <v>7.8864408712582129E-3</v>
      </c>
      <c r="HP65">
        <f t="shared" ca="1" si="118"/>
        <v>2.6327435032817898E-4</v>
      </c>
      <c r="HQ65">
        <f t="shared" ca="1" si="118"/>
        <v>4.7485822149493095E-3</v>
      </c>
      <c r="HR65">
        <f t="shared" ca="1" si="118"/>
        <v>-3.7674085035393663E-3</v>
      </c>
      <c r="HS65">
        <f t="shared" ca="1" si="118"/>
        <v>1.5838250653824895E-2</v>
      </c>
      <c r="HT65">
        <f t="shared" ca="1" si="118"/>
        <v>-4.5573840001429944E-3</v>
      </c>
      <c r="HU65">
        <f t="shared" ca="1" si="118"/>
        <v>2.1478316081125245E-3</v>
      </c>
      <c r="HV65">
        <f t="shared" ca="1" si="53"/>
        <v>-4.9620662173408981E-3</v>
      </c>
      <c r="HW65">
        <f t="shared" ca="1" si="84"/>
        <v>1.7597520977449863E-2</v>
      </c>
      <c r="HX65" s="5">
        <f t="shared" ca="1" si="85"/>
        <v>205787.07196757029</v>
      </c>
      <c r="HY65" s="1" t="e">
        <f t="shared" ca="1" si="54"/>
        <v>#DIV/0!</v>
      </c>
      <c r="HZ65" t="e">
        <f t="shared" ca="1" si="86"/>
        <v>#DIV/0!</v>
      </c>
      <c r="IA65" s="5">
        <f t="shared" si="55"/>
        <v>262676.50000000006</v>
      </c>
      <c r="IB65">
        <f t="shared" ca="1" si="56"/>
        <v>127.64480173049691</v>
      </c>
      <c r="ID65" s="112">
        <v>121.96127864087376</v>
      </c>
      <c r="IE65" s="112">
        <v>121.28107850609777</v>
      </c>
      <c r="IF65">
        <f t="shared" si="57"/>
        <v>98.573462400897682</v>
      </c>
      <c r="IG65">
        <f t="shared" si="87"/>
        <v>3.9344017215400462E-3</v>
      </c>
      <c r="IH65" s="112">
        <v>0.52499139547171636</v>
      </c>
      <c r="II65">
        <f t="shared" si="88"/>
        <v>3.3411795481974567E-3</v>
      </c>
      <c r="IK65">
        <f>+util!B63</f>
        <v>109.5</v>
      </c>
      <c r="IL65">
        <f t="shared" si="89"/>
        <v>-5.7672037221548154E-3</v>
      </c>
      <c r="IM65">
        <f t="shared" si="90"/>
        <v>-3.460322233292889E-3</v>
      </c>
      <c r="IO65" s="5">
        <f t="shared" si="58"/>
        <v>134685.90000000002</v>
      </c>
      <c r="IP65" s="1">
        <f t="shared" si="59"/>
        <v>2.6793299979112173</v>
      </c>
      <c r="IQ65" s="5">
        <f t="shared" ca="1" si="60"/>
        <v>105516.16530720096</v>
      </c>
      <c r="IR65" s="1" t="e">
        <f t="shared" ca="1" si="61"/>
        <v>#DIV/0!</v>
      </c>
      <c r="IS65" t="e">
        <f t="shared" ca="1" si="91"/>
        <v>#DIV/0!</v>
      </c>
    </row>
    <row r="66" spans="1:253" x14ac:dyDescent="0.15">
      <c r="A66" t="s">
        <v>305</v>
      </c>
      <c r="B66" s="5">
        <f>+'gaku-mk1722'!B13</f>
        <v>510326.4</v>
      </c>
      <c r="C66" s="5">
        <f>+'kgaku-mk1722'!B14</f>
        <v>268686.8</v>
      </c>
      <c r="D66" s="5">
        <f>+'kgaku-mk1722'!C14</f>
        <v>2546.6999999999998</v>
      </c>
      <c r="E66" s="5">
        <f>+'kgaku-mk1722'!D14</f>
        <v>175.6</v>
      </c>
      <c r="F66" s="5">
        <f>+'kgaku-mk1722'!F14</f>
        <v>25369.599999999999</v>
      </c>
      <c r="G66" s="5">
        <f>+'kgaku-mk1722'!G14</f>
        <v>23029.5</v>
      </c>
      <c r="H66" s="5">
        <f>+'kgaku-mk1722'!H14</f>
        <v>75239.899999999994</v>
      </c>
      <c r="I66" s="5">
        <f>+'kgaku-mk1722'!I14</f>
        <v>142676.6</v>
      </c>
      <c r="J66" s="5">
        <f>+'gaku-mk1722'!F13</f>
        <v>25136.2</v>
      </c>
      <c r="K66" s="5">
        <f>+'gaku-mk1722'!G13</f>
        <v>80315.5</v>
      </c>
      <c r="L66" s="5">
        <f>+'gaku-jk1722'!B13</f>
        <v>435620.9</v>
      </c>
      <c r="M66" s="5">
        <f>+'kgaku-jk1722'!B14</f>
        <v>245698.5</v>
      </c>
      <c r="N66" s="5">
        <f>+'kgaku-jk1722'!C14</f>
        <v>4359</v>
      </c>
      <c r="O66" s="5">
        <f>+'kgaku-jk1722'!D14</f>
        <v>171.6</v>
      </c>
      <c r="P66" s="5">
        <f>+'kgaku-jk1722'!F14</f>
        <v>8661</v>
      </c>
      <c r="Q66" s="5">
        <f>+'kgaku-jk1722'!G14</f>
        <v>20391.5</v>
      </c>
      <c r="R66" s="5">
        <f>+'kgaku-jk1722'!H14</f>
        <v>78316</v>
      </c>
      <c r="S66" s="5">
        <f>+'kgaku-jk1722'!I14</f>
        <v>141811.79999999999</v>
      </c>
      <c r="T66" s="5">
        <f>+'gaku-jk1722'!F13</f>
        <v>25299.7</v>
      </c>
      <c r="U66" s="5">
        <f>+'gaku-jk1722'!G13</f>
        <v>64990.400000000001</v>
      </c>
      <c r="V66" s="8">
        <f t="shared" si="123"/>
        <v>117.14920014168283</v>
      </c>
      <c r="W66" s="8">
        <f t="shared" si="123"/>
        <v>109.35630457654402</v>
      </c>
      <c r="X66" s="8">
        <f t="shared" si="123"/>
        <v>58.4239504473503</v>
      </c>
      <c r="Y66" s="8">
        <f t="shared" si="123"/>
        <v>102.33100233100234</v>
      </c>
      <c r="Z66" s="8">
        <f t="shared" si="123"/>
        <v>292.91767694261631</v>
      </c>
      <c r="AA66" s="8">
        <f t="shared" si="123"/>
        <v>112.93676286688081</v>
      </c>
      <c r="AB66" s="8">
        <f t="shared" si="123"/>
        <v>96.072194698401333</v>
      </c>
      <c r="AC66" s="8">
        <f t="shared" si="123"/>
        <v>100.609822313799</v>
      </c>
      <c r="AD66" s="8">
        <f t="shared" si="123"/>
        <v>99.353747277635705</v>
      </c>
      <c r="AE66" s="8">
        <f t="shared" si="123"/>
        <v>123.58055959033949</v>
      </c>
      <c r="AF66" s="10">
        <f ca="1">+OFFSET('kdef-cy1722'!B$9,ROUNDDOWN((ROW(Sheet1_OLD!AF66)-ROW(Sheet1_OLD!AF$61))/4,0),0)</f>
        <v>109.4</v>
      </c>
      <c r="AG66" s="10">
        <f ca="1">+OFFSET('kdef-cy1722'!C$9,ROUNDDOWN((ROW(Sheet1_OLD!AG66)-ROW(Sheet1_OLD!AG$61))/4,0),0)</f>
        <v>64.3</v>
      </c>
      <c r="AH66" s="10">
        <f ca="1">+OFFSET('kdef-cy1722'!D$9,ROUNDDOWN((ROW(Sheet1_OLD!AH66)-ROW(Sheet1_OLD!AH$61))/4,0),0)</f>
        <v>102.4</v>
      </c>
      <c r="AI66" s="10">
        <f ca="1">+OFFSET('kdef-cy1722'!F$9,ROUNDDOWN((ROW(Sheet1_OLD!AI66)-ROW(Sheet1_OLD!AI$61))/4,0),0)</f>
        <v>291.39999999999998</v>
      </c>
      <c r="AJ66" s="10">
        <f ca="1">+OFFSET('kdef-cy1722'!G$9,ROUNDDOWN((ROW(Sheet1_OLD!AJ66)-ROW(Sheet1_OLD!AJ$61))/4,0),0)</f>
        <v>113</v>
      </c>
      <c r="AK66" s="10">
        <f ca="1">+OFFSET('kdef-cy1722'!H$9,ROUNDDOWN((ROW(Sheet1_OLD!AK66)-ROW(Sheet1_OLD!AK$61))/4,0),0)</f>
        <v>95.7</v>
      </c>
      <c r="AL66" s="10">
        <f ca="1">+OFFSET('kdef-cy1722'!I$9,ROUNDDOWN((ROW(Sheet1_OLD!AL66)-ROW(Sheet1_OLD!AL$61))/4,0),0)</f>
        <v>100.7</v>
      </c>
      <c r="AM66" s="10">
        <f ca="1">+OFFSET('def-cy1722'!$F$8,ROUNDDOWN((ROW(Sheet1_OLD!AM66)-ROW(Sheet1_OLD!AM$61))/4,0),0)</f>
        <v>99.5</v>
      </c>
      <c r="AN66" s="10">
        <f ca="1">+OFFSET('def-cy1722'!$G$8,ROUNDDOWN((ROW(Sheet1_OLD!AN66)-ROW(Sheet1_OLD!AN$61))/4,0),0)</f>
        <v>123.6</v>
      </c>
      <c r="AO66" s="128"/>
      <c r="AP66" s="128"/>
      <c r="AQ66" s="128"/>
      <c r="AR66" s="128"/>
      <c r="AS66" s="128"/>
      <c r="AT66" s="128"/>
      <c r="AU66" s="128"/>
      <c r="AV66" s="128"/>
      <c r="AW66" s="128"/>
      <c r="AX66" s="9">
        <f t="shared" ca="1" si="115"/>
        <v>109.8</v>
      </c>
      <c r="AY66" s="9">
        <f t="shared" ca="1" si="115"/>
        <v>66.900000000000006</v>
      </c>
      <c r="AZ66" s="9">
        <f t="shared" ca="1" si="115"/>
        <v>102.7</v>
      </c>
      <c r="BA66" s="9">
        <f t="shared" ca="1" si="115"/>
        <v>307.39999999999998</v>
      </c>
      <c r="BB66" s="9">
        <f t="shared" ca="1" si="115"/>
        <v>113.8</v>
      </c>
      <c r="BC66" s="9">
        <f t="shared" ca="1" si="115"/>
        <v>97.1</v>
      </c>
      <c r="BD66" s="9">
        <f t="shared" ca="1" si="114"/>
        <v>99.5</v>
      </c>
      <c r="BE66" s="9">
        <f t="shared" ca="1" si="114"/>
        <v>100.1</v>
      </c>
      <c r="BF66" s="9">
        <f t="shared" ca="1" si="114"/>
        <v>125.7</v>
      </c>
      <c r="BG66">
        <f t="shared" ca="1" si="62"/>
        <v>1.0923615227599222E-3</v>
      </c>
      <c r="BH66">
        <f t="shared" ca="1" si="63"/>
        <v>4.5482831145956925E-5</v>
      </c>
      <c r="BI66">
        <f t="shared" ca="1" si="119"/>
        <v>3.41015482670043E-4</v>
      </c>
      <c r="BJ66">
        <f t="shared" ca="1" si="119"/>
        <v>2.6211585601529299E-3</v>
      </c>
      <c r="BK66">
        <f t="shared" ca="1" si="119"/>
        <v>2.0570831281218707E-3</v>
      </c>
      <c r="BL66" s="13">
        <f t="shared" ca="1" si="65"/>
        <v>6.1571015248507218E-3</v>
      </c>
      <c r="BM66">
        <f t="shared" ca="1" si="66"/>
        <v>3.2238558340579079E-2</v>
      </c>
      <c r="BN66">
        <f t="shared" ca="1" si="22"/>
        <v>-1.5604949656728461E-2</v>
      </c>
      <c r="BO66" s="13">
        <f t="shared" ca="1" si="23"/>
        <v>1.6633608683850616E-2</v>
      </c>
      <c r="BP66">
        <f t="shared" ca="1" si="67"/>
        <v>2.4515581250275514E-2</v>
      </c>
      <c r="BQ66">
        <f t="shared" ca="1" si="68"/>
        <v>1.2709680907918092E-2</v>
      </c>
      <c r="BR66">
        <f t="shared" ca="1" si="69"/>
        <v>-6.1520719576191258E-3</v>
      </c>
      <c r="BS66" s="13">
        <f t="shared" ca="1" si="70"/>
        <v>3.1073190200574481E-2</v>
      </c>
      <c r="BT66" s="5">
        <f t="shared" si="24"/>
        <v>64990.400000000001</v>
      </c>
      <c r="BU66" s="5">
        <f t="shared" ca="1" si="25"/>
        <v>246253.74652978434</v>
      </c>
      <c r="BV66" s="5">
        <f t="shared" ca="1" si="26"/>
        <v>36213.413512769264</v>
      </c>
      <c r="BW66" s="5">
        <f t="shared" ca="1" si="71"/>
        <v>99285.339657985591</v>
      </c>
      <c r="BX66" s="5">
        <f t="shared" si="27"/>
        <v>80315.5</v>
      </c>
      <c r="BY66" s="5">
        <f t="shared" si="28"/>
        <v>243317.1</v>
      </c>
      <c r="BZ66" s="5">
        <f t="shared" si="29"/>
        <v>50505.8</v>
      </c>
      <c r="CA66" s="5">
        <f t="shared" si="30"/>
        <v>130821.3</v>
      </c>
      <c r="CB66" s="9">
        <f t="shared" si="97"/>
        <v>123.58055959033949</v>
      </c>
      <c r="CC66" s="9">
        <f t="shared" ca="1" si="97"/>
        <v>98.807471329404066</v>
      </c>
      <c r="CD66" s="9">
        <f t="shared" ca="1" si="97"/>
        <v>139.46710652446802</v>
      </c>
      <c r="CE66" s="9">
        <f t="shared" ca="1" si="97"/>
        <v>131.76295760345718</v>
      </c>
      <c r="CF66" s="5"/>
      <c r="CG66" s="5">
        <f t="shared" si="111"/>
        <v>99.436196464475188</v>
      </c>
      <c r="CH66" s="5">
        <f t="shared" ca="1" si="72"/>
        <v>98.807471329404066</v>
      </c>
      <c r="CI66" s="5">
        <f t="shared" si="32"/>
        <v>148.71837152944437</v>
      </c>
      <c r="CJ66" s="5">
        <f t="shared" ca="1" si="73"/>
        <v>139.46710652446802</v>
      </c>
      <c r="CK66" s="5">
        <f t="shared" si="74"/>
        <v>132.20803002695268</v>
      </c>
      <c r="CL66" s="5">
        <f t="shared" ca="1" si="75"/>
        <v>131.76295760345718</v>
      </c>
      <c r="CM66" s="5"/>
      <c r="CN66" s="1" t="e">
        <f t="shared" si="4"/>
        <v>#DIV/0!</v>
      </c>
      <c r="CO66" s="1" t="e">
        <f t="shared" si="116"/>
        <v>#DIV/0!</v>
      </c>
      <c r="CP66" s="1" t="e">
        <f t="shared" ca="1" si="116"/>
        <v>#DIV/0!</v>
      </c>
      <c r="CQ66" s="1" t="e">
        <f t="shared" ca="1" si="116"/>
        <v>#DIV/0!</v>
      </c>
      <c r="CR66" s="1" t="e">
        <f t="shared" ca="1" si="116"/>
        <v>#DIV/0!</v>
      </c>
      <c r="CS66" s="83" t="e">
        <f t="shared" si="76"/>
        <v>#DIV/0!</v>
      </c>
      <c r="CT66" s="83" t="e">
        <f t="shared" si="76"/>
        <v>#DIV/0!</v>
      </c>
      <c r="CU66" s="83" t="e">
        <f t="shared" ca="1" si="33"/>
        <v>#DIV/0!</v>
      </c>
      <c r="CV66" s="83" t="e">
        <f t="shared" ca="1" si="33"/>
        <v>#DIV/0!</v>
      </c>
      <c r="CW66" s="83" t="e">
        <f t="shared" ca="1" si="33"/>
        <v>#DIV/0!</v>
      </c>
      <c r="CX66" s="83">
        <f t="shared" si="77"/>
        <v>-1.7422254143993215E-3</v>
      </c>
      <c r="CY66" s="83">
        <f t="shared" si="100"/>
        <v>-6.8502057488004035E-3</v>
      </c>
      <c r="CZ66" s="83">
        <f t="shared" ca="1" si="100"/>
        <v>-1.9311614535197266E-3</v>
      </c>
      <c r="DA66" s="83">
        <f t="shared" ca="1" si="100"/>
        <v>-1.1787242591539501E-2</v>
      </c>
      <c r="DB66" s="83">
        <f t="shared" ca="1" si="100"/>
        <v>-8.7247459612833766E-3</v>
      </c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Y66" s="5"/>
      <c r="EF66" s="91">
        <f>+'gaku-mk1722'!G13</f>
        <v>80315.5</v>
      </c>
      <c r="EG66" s="1">
        <f>+'gaku-mk1131'!G69</f>
        <v>74940.399999999994</v>
      </c>
      <c r="EH66" s="5">
        <f t="shared" ca="1" si="38"/>
        <v>15238.63410870581</v>
      </c>
      <c r="EI66" s="7">
        <f ca="1">+EI65+$EH65</f>
        <v>593256.14682138897</v>
      </c>
      <c r="EJ66" s="4">
        <f ca="1">+EI65+EH65</f>
        <v>593256.14682138897</v>
      </c>
      <c r="EK66" s="131">
        <f ca="1">+EK65+EH65-(EJ69-EI69)/4</f>
        <v>580283.54815574724</v>
      </c>
      <c r="EL66" s="5">
        <f t="shared" ca="1" si="39"/>
        <v>6454</v>
      </c>
      <c r="EM66" s="92">
        <f t="shared" ca="1" si="40"/>
        <v>109.73333333333333</v>
      </c>
      <c r="EN66">
        <f t="shared" ca="1" si="9"/>
        <v>0.66083189203234927</v>
      </c>
      <c r="EO66">
        <f t="shared" ca="1" si="41"/>
        <v>1.3992648749996507E-2</v>
      </c>
      <c r="EQ66" s="6">
        <f>+call!C104</f>
        <v>1.3716666666666699</v>
      </c>
      <c r="ES66" s="7" t="e">
        <f>+fof!#REF!*fof!$B$138/fof!#REF!/10</f>
        <v>#REF!</v>
      </c>
      <c r="ET66" s="7" t="e">
        <f>+fof!#REF!*fof!$C$138/fof!#REF!/10</f>
        <v>#REF!</v>
      </c>
      <c r="EU66" s="65">
        <f ca="1">+AVERAGE(OFFSET(jikasougaku!$BF$450,(ROW(Sheet1_OLD!EU66)-ROW(Sheet1_OLD!$EU$59))*3,0):OFFSET(jikasougaku!$BF$450,(ROW(Sheet1_OLD!EU66)-ROW(Sheet1_OLD!$EU$59))*3+2,0))/1000</f>
        <v>67343.295333333328</v>
      </c>
      <c r="EV66" s="65">
        <f ca="1">+AVERAGE(OFFSET(jikasougaku!$BR$450,(ROW(Sheet1_OLD!EV66)-ROW(Sheet1_OLD!$EV$59))*3,0):OFFSET(jikasougaku!$BR$450,(ROW(Sheet1_OLD!EV66)-ROW(Sheet1_OLD!$EV$59))*3+2,0))/1000</f>
        <v>277086.18</v>
      </c>
      <c r="EW66" s="65">
        <f ca="1">+AVERAGE(OFFSET(jikasougaku!$BH$450,(ROW(Sheet1_OLD!EW66)-ROW(Sheet1_OLD!EW$59))*3,0):OFFSET(jikasougaku!$BH$450,(ROW(Sheet1_OLD!EW66)-ROW(Sheet1_OLD!EW$59))*3+2,0))/1000</f>
        <v>7466.6553333333331</v>
      </c>
      <c r="EX66" s="65">
        <f ca="1">+AVERAGE(OFFSET(jikasougaku!$BJ$450,(ROW(Sheet1_OLD!EX66)-ROW(Sheet1_OLD!EX$59))*3,0):OFFSET(jikasougaku!$BJ$450,(ROW(Sheet1_OLD!EX66)-ROW(Sheet1_OLD!EX$59))*3+2,0))/1000</f>
        <v>4618.5863333333327</v>
      </c>
      <c r="EY66" s="65">
        <f ca="1">+AVERAGE(OFFSET(jikasougaku!$BL$450,(ROW(Sheet1_OLD!EY66)-ROW(Sheet1_OLD!EY$59))*3,0):OFFSET(jikasougaku!$BL$450,(ROW(Sheet1_OLD!EY66)-ROW(Sheet1_OLD!EY$59))*3+2,0))/1000</f>
        <v>1409.1746666666668</v>
      </c>
      <c r="EZ66" s="64">
        <f t="shared" ca="1" si="121"/>
        <v>67343.295333333328</v>
      </c>
      <c r="FA66" s="7">
        <f t="shared" ca="1" si="122"/>
        <v>196248.46833333335</v>
      </c>
      <c r="FB66" s="7" t="e">
        <f t="shared" ca="1" si="11"/>
        <v>#REF!</v>
      </c>
      <c r="FC66" s="5" t="e">
        <f t="shared" si="124"/>
        <v>#REF!</v>
      </c>
      <c r="FD66" s="1" t="e">
        <f t="shared" ca="1" si="117"/>
        <v>#REF!</v>
      </c>
      <c r="FE66" s="1" t="e">
        <f t="shared" si="117"/>
        <v>#REF!</v>
      </c>
      <c r="FF66" t="e">
        <f t="shared" ca="1" si="43"/>
        <v>#REF!</v>
      </c>
      <c r="FG66" t="e">
        <f t="shared" si="43"/>
        <v>#REF!</v>
      </c>
      <c r="FH66" s="83" t="e">
        <f t="shared" ca="1" si="80"/>
        <v>#REF!</v>
      </c>
      <c r="FI66" s="83" t="e">
        <f t="shared" si="80"/>
        <v>#REF!</v>
      </c>
      <c r="FK66" s="5">
        <f>kshotoku1722!E14</f>
        <v>264163.8</v>
      </c>
      <c r="FL66" s="72">
        <f t="shared" ca="1" si="44"/>
        <v>0.3729973706812319</v>
      </c>
      <c r="FM66">
        <f t="shared" ca="1" si="81"/>
        <v>9.3478564861513274E-3</v>
      </c>
      <c r="FO66" s="72">
        <f ca="1">+AVERAGE(OFFSET(Maikin05!$F$10,ROUNDDOWN((ROW(FO66)-ROW(FO$45))/4,0),MOD(ROW(FO66)-ROW(FO$45),4)*3):OFFSET(Maikin05!$F$10,ROUNDDOWN((ROW(FO66)-ROW(FO$45))/4,0),MOD(ROW(FO66)-ROW(FO$45),4)*3+2))</f>
        <v>109.73333333333333</v>
      </c>
      <c r="FP66" s="72">
        <f ca="1">+AVERAGE(OFFSET(Maikin30!$F$20,ROUNDDOWN((ROW(FP66)-ROW(FP$5))/4,0),MOD(ROW(FP66)-ROW(FP$5),4)*3):OFFSET(Maikin30!$F$20,ROUNDDOWN((ROW(FP66)-ROW(FP$5))/4,0),MOD(ROW(FP66)-ROW(FP$5),4)*3+2))</f>
        <v>106.06666666666668</v>
      </c>
      <c r="FQ66" s="5">
        <f ca="1">+AVERAGE(OFFSET(Rocho!$J$66,(ROW(FQ66)-ROW($FQ$5))*3,0):OFFSET(Rocho!$J$66,(ROW(FQ66)-ROW($FQ$5))*3+2,0))</f>
        <v>6454</v>
      </c>
      <c r="FR66" s="72" t="e">
        <f t="shared" ca="1" si="45"/>
        <v>#DIV/0!</v>
      </c>
      <c r="FS66" t="e">
        <f t="shared" ca="1" si="82"/>
        <v>#DIV/0!</v>
      </c>
      <c r="FT66" s="72"/>
      <c r="FU66" s="87" t="s">
        <v>285</v>
      </c>
      <c r="FV66" s="78">
        <f ca="1">+AVERAGE(OFFSET(Rocho!$E$6,(ROW(FV66)-ROW($FV$5))*3,0):OFFSET(Rocho!$E$6,(ROW(FV66)-ROW($FV$5))*3+2,0))/10000</f>
        <v>10075.333333333332</v>
      </c>
      <c r="FW66" s="82">
        <f>+Rocho!AA67</f>
        <v>0</v>
      </c>
      <c r="FX66" t="e">
        <f t="shared" si="83"/>
        <v>#DIV/0!</v>
      </c>
      <c r="FZ66" s="94">
        <f t="shared" si="15"/>
        <v>267009.3</v>
      </c>
      <c r="GA66" s="5">
        <f t="shared" si="46"/>
        <v>80315.5</v>
      </c>
      <c r="GB66" s="5">
        <f>+'gaku-mk1722'!C13-'gaku-mk1722'!D13</f>
        <v>4851.7999999999884</v>
      </c>
      <c r="GC66" s="5">
        <f t="shared" si="47"/>
        <v>25369.599999999999</v>
      </c>
      <c r="GD66" s="5">
        <f t="shared" si="48"/>
        <v>25136.2</v>
      </c>
      <c r="GE66" s="5">
        <f>+'gaku-mk1722'!H13</f>
        <v>1130.0999999999999</v>
      </c>
      <c r="GF66" s="5">
        <f>+'gaku-mk1722'!W13</f>
        <v>122812</v>
      </c>
      <c r="GG66" s="5">
        <f>+'gaku-mk1722'!M13</f>
        <v>44066.3</v>
      </c>
      <c r="GH66" s="5">
        <f>+'gaku-mk1722'!N13</f>
        <v>36672.199999999997</v>
      </c>
      <c r="GI66" s="5">
        <f t="shared" si="49"/>
        <v>64990.400000000001</v>
      </c>
      <c r="GJ66" s="5">
        <f>+'gaku-jk1722'!C13-'gaku-jk1722'!D13</f>
        <v>4314.5</v>
      </c>
      <c r="GK66" s="5">
        <f t="shared" si="50"/>
        <v>8661</v>
      </c>
      <c r="GL66" s="5">
        <f t="shared" si="51"/>
        <v>25299.7</v>
      </c>
      <c r="GM66" s="5">
        <f>+'gaku-jk1722'!H13</f>
        <v>1072.5</v>
      </c>
      <c r="GN66" s="5">
        <f>+'gaku-jk1722'!Z13</f>
        <v>115985.2</v>
      </c>
      <c r="GO66" s="5">
        <f>+'gaku-jk1722'!M13</f>
        <v>35877</v>
      </c>
      <c r="GP66" s="5">
        <f>+'gaku-jk1722'!N13</f>
        <v>48456.7</v>
      </c>
      <c r="GQ66" s="9">
        <f t="shared" ca="1" si="16"/>
        <v>123.6</v>
      </c>
      <c r="GR66">
        <f ca="1">+OFFSET('def-cy1722'!$C$8,ROUNDDOWN((ROW(Sheet1_OLD!GU66)-ROW(Sheet1_OLD!GU$61))/4,0),0)</f>
        <v>109.4</v>
      </c>
      <c r="GS66" s="9">
        <f t="shared" ca="1" si="18"/>
        <v>291.39999999999998</v>
      </c>
      <c r="GT66" s="9">
        <f t="shared" ca="1" si="19"/>
        <v>99.5</v>
      </c>
      <c r="GU66">
        <f ca="1">+OFFSET('def-cy1722'!$H$8,ROUNDDOWN((ROW(Sheet1_OLD!GU66)-ROW(Sheet1_OLD!GU$61))/4,0),0)</f>
        <v>110.7</v>
      </c>
      <c r="GV66">
        <f ca="1">+OFFSET('def-cy1722'!$W$8,ROUNDDOWN((ROW(Sheet1_OLD!GU66)-ROW(Sheet1_OLD!GU$61))/4,0),0)</f>
        <v>106</v>
      </c>
      <c r="GW66">
        <f ca="1">+OFFSET('def-cy1722'!$M$8,ROUNDDOWN((ROW(Sheet1_OLD!GU66)-ROW(Sheet1_OLD!GU$61))/4,0),0)</f>
        <v>128.19999999999999</v>
      </c>
      <c r="GX66">
        <f ca="1">+OFFSET('def-cy1722'!$N$8,ROUNDDOWN((ROW(Sheet1_OLD!GU66)-ROW(Sheet1_OLD!GU$61))/4,0),0)</f>
        <v>78.900000000000006</v>
      </c>
      <c r="HG66" s="9">
        <f t="shared" ca="1" si="120"/>
        <v>125.7</v>
      </c>
      <c r="HH66" s="9">
        <f t="shared" ca="1" si="120"/>
        <v>109.8</v>
      </c>
      <c r="HI66" s="9">
        <f t="shared" ca="1" si="120"/>
        <v>307.39999999999998</v>
      </c>
      <c r="HJ66" s="9">
        <f t="shared" ca="1" si="120"/>
        <v>100.1</v>
      </c>
      <c r="HK66" s="9">
        <f t="shared" ca="1" si="120"/>
        <v>112.3</v>
      </c>
      <c r="HL66" s="9">
        <f t="shared" ca="1" si="120"/>
        <v>105.8</v>
      </c>
      <c r="HM66" s="9">
        <f t="shared" ca="1" si="120"/>
        <v>131.19999999999999</v>
      </c>
      <c r="HN66" s="9">
        <f t="shared" ca="1" si="120"/>
        <v>80.3</v>
      </c>
      <c r="HO66">
        <f t="shared" ca="1" si="118"/>
        <v>1.1960545945637745E-2</v>
      </c>
      <c r="HP66">
        <f t="shared" ca="1" si="118"/>
        <v>2.868254256129766E-4</v>
      </c>
      <c r="HQ66">
        <f t="shared" ca="1" si="118"/>
        <v>6.2007390688254968E-3</v>
      </c>
      <c r="HR66">
        <f t="shared" ca="1" si="118"/>
        <v>-3.0014437984882025E-3</v>
      </c>
      <c r="HS66">
        <f t="shared" ca="1" si="118"/>
        <v>-5.0745525796517827E-3</v>
      </c>
      <c r="HT66">
        <f t="shared" ca="1" si="118"/>
        <v>8.9770563079452984E-3</v>
      </c>
      <c r="HU66">
        <f t="shared" ca="1" si="118"/>
        <v>2.7255243427047071E-3</v>
      </c>
      <c r="HV66">
        <f t="shared" ca="1" si="53"/>
        <v>-4.0644032155255604E-3</v>
      </c>
      <c r="HW66">
        <f t="shared" ca="1" si="84"/>
        <v>1.8010291497060682E-2</v>
      </c>
      <c r="HX66" s="5">
        <f t="shared" ca="1" si="85"/>
        <v>209493.3571200328</v>
      </c>
      <c r="HY66" s="1" t="e">
        <f t="shared" ca="1" si="54"/>
        <v>#DIV/0!</v>
      </c>
      <c r="HZ66" t="e">
        <f t="shared" ca="1" si="86"/>
        <v>#DIV/0!</v>
      </c>
      <c r="IA66" s="5">
        <f t="shared" si="55"/>
        <v>267009.3</v>
      </c>
      <c r="IB66">
        <f t="shared" ca="1" si="56"/>
        <v>127.45478122583735</v>
      </c>
      <c r="ID66" s="112">
        <v>122.8292840652655</v>
      </c>
      <c r="IE66" s="112">
        <v>122.78738530433625</v>
      </c>
      <c r="IF66">
        <f t="shared" si="57"/>
        <v>99.912389961171769</v>
      </c>
      <c r="IG66">
        <f t="shared" si="87"/>
        <v>1.3491620223847169E-2</v>
      </c>
      <c r="IH66" s="112">
        <v>0.53151177043668663</v>
      </c>
      <c r="II66">
        <f t="shared" si="88"/>
        <v>1.2343470351772882E-2</v>
      </c>
      <c r="IK66">
        <f>+util!B64</f>
        <v>109.9</v>
      </c>
      <c r="IL66">
        <f t="shared" si="89"/>
        <v>3.6463121530203001E-3</v>
      </c>
      <c r="IM66">
        <f t="shared" si="90"/>
        <v>2.18778729181218E-3</v>
      </c>
      <c r="IO66" s="5">
        <f t="shared" si="58"/>
        <v>136188</v>
      </c>
      <c r="IP66" s="1">
        <f t="shared" si="59"/>
        <v>2.6964823842014183</v>
      </c>
      <c r="IQ66" s="5">
        <f t="shared" ca="1" si="60"/>
        <v>106852.01346718273</v>
      </c>
      <c r="IR66" s="1" t="e">
        <f t="shared" ca="1" si="61"/>
        <v>#DIV/0!</v>
      </c>
      <c r="IS66" t="e">
        <f t="shared" ca="1" si="91"/>
        <v>#DIV/0!</v>
      </c>
    </row>
    <row r="67" spans="1:253" x14ac:dyDescent="0.15">
      <c r="A67" t="s">
        <v>306</v>
      </c>
      <c r="B67" s="5">
        <f>+'gaku-mk1722'!B14</f>
        <v>516624.7</v>
      </c>
      <c r="C67" s="5">
        <f>+'kgaku-mk1722'!B15</f>
        <v>270195.90000000002</v>
      </c>
      <c r="D67" s="5">
        <f>+'kgaku-mk1722'!C15</f>
        <v>2896.2</v>
      </c>
      <c r="E67" s="5">
        <f>+'kgaku-mk1722'!D15</f>
        <v>215.8</v>
      </c>
      <c r="F67" s="5">
        <f>+'kgaku-mk1722'!F15</f>
        <v>24886.799999999999</v>
      </c>
      <c r="G67" s="5">
        <f>+'kgaku-mk1722'!G15</f>
        <v>23577.200000000001</v>
      </c>
      <c r="H67" s="5">
        <f>+'kgaku-mk1722'!H15</f>
        <v>75369.5</v>
      </c>
      <c r="I67" s="5">
        <f>+'kgaku-mk1722'!I15</f>
        <v>143682</v>
      </c>
      <c r="J67" s="5">
        <f>+'gaku-mk1722'!F14</f>
        <v>24544.2</v>
      </c>
      <c r="K67" s="5">
        <f>+'gaku-mk1722'!G14</f>
        <v>81502.899999999994</v>
      </c>
      <c r="L67" s="5">
        <f>+'gaku-jk1722'!B14</f>
        <v>440854.1</v>
      </c>
      <c r="M67" s="5">
        <f>+'kgaku-jk1722'!B15</f>
        <v>247319.2</v>
      </c>
      <c r="N67" s="5">
        <f>+'kgaku-jk1722'!C15</f>
        <v>4440.7</v>
      </c>
      <c r="O67" s="5">
        <f>+'kgaku-jk1722'!D15</f>
        <v>211</v>
      </c>
      <c r="P67" s="5">
        <f>+'kgaku-jk1722'!F15</f>
        <v>8591.9</v>
      </c>
      <c r="Q67" s="5">
        <f>+'kgaku-jk1722'!G15</f>
        <v>20887.400000000001</v>
      </c>
      <c r="R67" s="5">
        <f>+'kgaku-jk1722'!H15</f>
        <v>78867</v>
      </c>
      <c r="S67" s="5">
        <f>+'kgaku-jk1722'!I15</f>
        <v>142692.1</v>
      </c>
      <c r="T67" s="5">
        <f>+'gaku-jk1722'!F14</f>
        <v>24680.7</v>
      </c>
      <c r="U67" s="5">
        <f>+'gaku-jk1722'!G14</f>
        <v>66029.7</v>
      </c>
      <c r="V67" s="8">
        <f t="shared" si="123"/>
        <v>117.18722815552812</v>
      </c>
      <c r="W67" s="8">
        <f t="shared" si="123"/>
        <v>109.24986818653788</v>
      </c>
      <c r="X67" s="8">
        <f t="shared" si="123"/>
        <v>65.219447384421372</v>
      </c>
      <c r="Y67" s="8">
        <f t="shared" si="123"/>
        <v>102.27488151658768</v>
      </c>
      <c r="Z67" s="8">
        <f t="shared" si="123"/>
        <v>289.65420919703445</v>
      </c>
      <c r="AA67" s="8">
        <f t="shared" si="123"/>
        <v>112.87762000057451</v>
      </c>
      <c r="AB67" s="8">
        <f t="shared" si="123"/>
        <v>95.565318827900143</v>
      </c>
      <c r="AC67" s="8">
        <f t="shared" si="123"/>
        <v>100.69373146796494</v>
      </c>
      <c r="AD67" s="8">
        <f t="shared" si="123"/>
        <v>99.446936270040965</v>
      </c>
      <c r="AE67" s="8">
        <f t="shared" si="123"/>
        <v>123.43369726047521</v>
      </c>
      <c r="AF67" s="10">
        <f ca="1">+OFFSET('kdef-cy1722'!B$9,ROUNDDOWN((ROW(Sheet1_OLD!AF67)-ROW(Sheet1_OLD!AF$61))/4,0),0)</f>
        <v>109.4</v>
      </c>
      <c r="AG67" s="10">
        <f ca="1">+OFFSET('kdef-cy1722'!C$9,ROUNDDOWN((ROW(Sheet1_OLD!AG67)-ROW(Sheet1_OLD!AG$61))/4,0),0)</f>
        <v>64.3</v>
      </c>
      <c r="AH67" s="10">
        <f ca="1">+OFFSET('kdef-cy1722'!D$9,ROUNDDOWN((ROW(Sheet1_OLD!AH67)-ROW(Sheet1_OLD!AH$61))/4,0),0)</f>
        <v>102.4</v>
      </c>
      <c r="AI67" s="10">
        <f ca="1">+OFFSET('kdef-cy1722'!F$9,ROUNDDOWN((ROW(Sheet1_OLD!AI67)-ROW(Sheet1_OLD!AI$61))/4,0),0)</f>
        <v>291.39999999999998</v>
      </c>
      <c r="AJ67" s="10">
        <f ca="1">+OFFSET('kdef-cy1722'!G$9,ROUNDDOWN((ROW(Sheet1_OLD!AJ67)-ROW(Sheet1_OLD!AJ$61))/4,0),0)</f>
        <v>113</v>
      </c>
      <c r="AK67" s="10">
        <f ca="1">+OFFSET('kdef-cy1722'!H$9,ROUNDDOWN((ROW(Sheet1_OLD!AK67)-ROW(Sheet1_OLD!AK$61))/4,0),0)</f>
        <v>95.7</v>
      </c>
      <c r="AL67" s="10">
        <f ca="1">+OFFSET('kdef-cy1722'!I$9,ROUNDDOWN((ROW(Sheet1_OLD!AL67)-ROW(Sheet1_OLD!AL$61))/4,0),0)</f>
        <v>100.7</v>
      </c>
      <c r="AM67" s="10">
        <f ca="1">+OFFSET('def-cy1722'!$F$8,ROUNDDOWN((ROW(Sheet1_OLD!AM67)-ROW(Sheet1_OLD!AM$61))/4,0),0)</f>
        <v>99.5</v>
      </c>
      <c r="AN67" s="10">
        <f ca="1">+OFFSET('def-cy1722'!$G$8,ROUNDDOWN((ROW(Sheet1_OLD!AN67)-ROW(Sheet1_OLD!AN$61))/4,0),0)</f>
        <v>123.6</v>
      </c>
      <c r="AO67" s="128"/>
      <c r="AP67" s="128"/>
      <c r="AQ67" s="128"/>
      <c r="AR67" s="128"/>
      <c r="AS67" s="128"/>
      <c r="AT67" s="128"/>
      <c r="AU67" s="128"/>
      <c r="AV67" s="128"/>
      <c r="AW67" s="128"/>
      <c r="AX67" s="9">
        <f t="shared" ca="1" si="115"/>
        <v>109.8</v>
      </c>
      <c r="AY67" s="9">
        <f t="shared" ca="1" si="115"/>
        <v>66.900000000000006</v>
      </c>
      <c r="AZ67" s="9">
        <f t="shared" ca="1" si="115"/>
        <v>102.7</v>
      </c>
      <c r="BA67" s="9">
        <f t="shared" ca="1" si="115"/>
        <v>307.39999999999998</v>
      </c>
      <c r="BB67" s="9">
        <f t="shared" ca="1" si="115"/>
        <v>113.8</v>
      </c>
      <c r="BC67" s="9">
        <f t="shared" ca="1" si="115"/>
        <v>97.1</v>
      </c>
      <c r="BD67" s="9">
        <f t="shared" ca="1" si="114"/>
        <v>99.5</v>
      </c>
      <c r="BE67" s="9">
        <f t="shared" ca="1" si="114"/>
        <v>100.1</v>
      </c>
      <c r="BF67" s="9">
        <f t="shared" ca="1" si="114"/>
        <v>125.7</v>
      </c>
      <c r="BG67">
        <f t="shared" ca="1" si="62"/>
        <v>2.2484107153082606E-4</v>
      </c>
      <c r="BH67">
        <f t="shared" ca="1" si="63"/>
        <v>-1.664539622375979E-4</v>
      </c>
      <c r="BI67">
        <f t="shared" ca="1" si="119"/>
        <v>2.3214740982355903E-3</v>
      </c>
      <c r="BJ67">
        <f t="shared" ca="1" si="119"/>
        <v>2.2008898158433427E-3</v>
      </c>
      <c r="BK67">
        <f t="shared" ca="1" si="119"/>
        <v>3.603140976452323E-3</v>
      </c>
      <c r="BL67" s="13">
        <f t="shared" ca="1" si="65"/>
        <v>8.1838919998244841E-3</v>
      </c>
      <c r="BM67">
        <f t="shared" ca="1" si="66"/>
        <v>-4.0888901205262569E-3</v>
      </c>
      <c r="BN67">
        <f t="shared" ca="1" si="22"/>
        <v>-1.1927467888515252E-2</v>
      </c>
      <c r="BO67" s="13">
        <f t="shared" ca="1" si="23"/>
        <v>-1.6016358009041508E-2</v>
      </c>
      <c r="BP67">
        <f t="shared" ca="1" si="67"/>
        <v>9.775381994591003E-3</v>
      </c>
      <c r="BQ67">
        <f t="shared" ca="1" si="68"/>
        <v>-1.589422816003976E-3</v>
      </c>
      <c r="BR67">
        <f t="shared" ca="1" si="69"/>
        <v>-4.6364145380167286E-3</v>
      </c>
      <c r="BS67" s="13">
        <f t="shared" ca="1" si="70"/>
        <v>3.5495446405702982E-3</v>
      </c>
      <c r="BT67" s="5">
        <f t="shared" si="24"/>
        <v>66029.7</v>
      </c>
      <c r="BU67" s="5">
        <f t="shared" ca="1" si="25"/>
        <v>248269.06059593626</v>
      </c>
      <c r="BV67" s="5">
        <f t="shared" ca="1" si="26"/>
        <v>35633.406517219286</v>
      </c>
      <c r="BW67" s="5">
        <f t="shared" ca="1" si="71"/>
        <v>99637.75740325579</v>
      </c>
      <c r="BX67" s="5">
        <f t="shared" si="27"/>
        <v>81502.899999999994</v>
      </c>
      <c r="BY67" s="5">
        <f t="shared" si="28"/>
        <v>245309.1</v>
      </c>
      <c r="BZ67" s="5">
        <f t="shared" si="29"/>
        <v>49431</v>
      </c>
      <c r="CA67" s="5">
        <f t="shared" si="30"/>
        <v>130933.9</v>
      </c>
      <c r="CB67" s="9">
        <f t="shared" si="97"/>
        <v>123.43369726047521</v>
      </c>
      <c r="CC67" s="9">
        <f t="shared" ca="1" si="97"/>
        <v>98.807760987683579</v>
      </c>
      <c r="CD67" s="9">
        <f t="shared" ca="1" si="97"/>
        <v>138.72094989322235</v>
      </c>
      <c r="CE67" s="9">
        <f t="shared" ca="1" si="97"/>
        <v>131.40992271642756</v>
      </c>
      <c r="CF67" s="5"/>
      <c r="CG67" s="5">
        <f t="shared" si="111"/>
        <v>99.450623274471454</v>
      </c>
      <c r="CH67" s="5">
        <f t="shared" ca="1" si="72"/>
        <v>98.807760987683579</v>
      </c>
      <c r="CI67" s="5">
        <f t="shared" si="32"/>
        <v>148.56368303048154</v>
      </c>
      <c r="CJ67" s="5">
        <f t="shared" ca="1" si="73"/>
        <v>138.72094989322235</v>
      </c>
      <c r="CK67" s="5">
        <f t="shared" si="74"/>
        <v>131.85384427148216</v>
      </c>
      <c r="CL67" s="5">
        <f t="shared" ca="1" si="75"/>
        <v>131.40992271642756</v>
      </c>
      <c r="CM67" s="5"/>
      <c r="CN67" s="1" t="e">
        <f t="shared" si="4"/>
        <v>#DIV/0!</v>
      </c>
      <c r="CO67" s="1" t="e">
        <f t="shared" si="116"/>
        <v>#DIV/0!</v>
      </c>
      <c r="CP67" s="1" t="e">
        <f t="shared" ca="1" si="116"/>
        <v>#DIV/0!</v>
      </c>
      <c r="CQ67" s="1" t="e">
        <f t="shared" ca="1" si="116"/>
        <v>#DIV/0!</v>
      </c>
      <c r="CR67" s="1" t="e">
        <f t="shared" ca="1" si="116"/>
        <v>#DIV/0!</v>
      </c>
      <c r="CS67" s="83" t="e">
        <f t="shared" si="76"/>
        <v>#DIV/0!</v>
      </c>
      <c r="CT67" s="83" t="e">
        <f t="shared" si="76"/>
        <v>#DIV/0!</v>
      </c>
      <c r="CU67" s="83" t="e">
        <f t="shared" ca="1" si="33"/>
        <v>#DIV/0!</v>
      </c>
      <c r="CV67" s="83" t="e">
        <f t="shared" ca="1" si="33"/>
        <v>#DIV/0!</v>
      </c>
      <c r="CW67" s="83" t="e">
        <f t="shared" ca="1" si="33"/>
        <v>#DIV/0!</v>
      </c>
      <c r="CX67" s="83">
        <f t="shared" si="77"/>
        <v>3.2455913453520972E-4</v>
      </c>
      <c r="CY67" s="83">
        <f t="shared" si="100"/>
        <v>-1.1891001680745018E-3</v>
      </c>
      <c r="CZ67" s="83">
        <f t="shared" ca="1" si="100"/>
        <v>2.9315379804118024E-6</v>
      </c>
      <c r="DA67" s="83">
        <f t="shared" ca="1" si="100"/>
        <v>-5.364417367139788E-3</v>
      </c>
      <c r="DB67" s="83">
        <f t="shared" ca="1" si="100"/>
        <v>-2.6829139717085022E-3</v>
      </c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Y67" s="5"/>
      <c r="EF67" s="91">
        <f>+'gaku-mk1722'!G14</f>
        <v>81502.899999999994</v>
      </c>
      <c r="EG67" s="1">
        <f>+'gaku-mk1131'!G70</f>
        <v>74419.5</v>
      </c>
      <c r="EH67" s="5">
        <f t="shared" ca="1" si="38"/>
        <v>15505.469129579535</v>
      </c>
      <c r="EI67" s="7">
        <f ca="1">+EI66+$EH66</f>
        <v>608494.78093009477</v>
      </c>
      <c r="EJ67" s="7">
        <f ca="1">+EJ66+$EH66</f>
        <v>608494.78093009477</v>
      </c>
      <c r="EK67" s="7">
        <f ca="1">+EK66+EH66-(EJ69-EI69)/4</f>
        <v>582549.58359881083</v>
      </c>
      <c r="EL67" s="5">
        <f t="shared" ca="1" si="39"/>
        <v>6468</v>
      </c>
      <c r="EM67" s="92">
        <f t="shared" ca="1" si="40"/>
        <v>110.06666666666666</v>
      </c>
      <c r="EN67">
        <f t="shared" ca="1" si="9"/>
        <v>0.66561410000965593</v>
      </c>
      <c r="EO67">
        <f t="shared" ca="1" si="41"/>
        <v>7.2105893883829559E-3</v>
      </c>
      <c r="EQ67" s="6">
        <f>+call!C105</f>
        <v>0.8</v>
      </c>
      <c r="ES67" s="7" t="e">
        <f>+fof!#REF!*fof!$B$138/fof!#REF!/10</f>
        <v>#REF!</v>
      </c>
      <c r="ET67" s="7" t="e">
        <f>+fof!#REF!*fof!$C$138/fof!#REF!/10</f>
        <v>#REF!</v>
      </c>
      <c r="EU67" s="65">
        <f ca="1">+AVERAGE(OFFSET(jikasougaku!$BF$450,(ROW(Sheet1_OLD!EU67)-ROW(Sheet1_OLD!$EU$59))*3,0):OFFSET(jikasougaku!$BF$450,(ROW(Sheet1_OLD!EU67)-ROW(Sheet1_OLD!$EU$59))*3+2,0))/1000</f>
        <v>71994.797000000006</v>
      </c>
      <c r="EV67" s="65">
        <f ca="1">+AVERAGE(OFFSET(jikasougaku!$BR$450,(ROW(Sheet1_OLD!EV67)-ROW(Sheet1_OLD!$EV$59))*3,0):OFFSET(jikasougaku!$BR$450,(ROW(Sheet1_OLD!EV67)-ROW(Sheet1_OLD!$EV$59))*3+2,0))/1000</f>
        <v>308938.85800000001</v>
      </c>
      <c r="EW67" s="65">
        <f ca="1">+AVERAGE(OFFSET(jikasougaku!$BH$450,(ROW(Sheet1_OLD!EW67)-ROW(Sheet1_OLD!EW$59))*3,0):OFFSET(jikasougaku!$BH$450,(ROW(Sheet1_OLD!EW67)-ROW(Sheet1_OLD!EW$59))*3+2,0))/1000</f>
        <v>8869.23</v>
      </c>
      <c r="EX67" s="65">
        <f ca="1">+AVERAGE(OFFSET(jikasougaku!$BJ$450,(ROW(Sheet1_OLD!EX67)-ROW(Sheet1_OLD!EX$59))*3,0):OFFSET(jikasougaku!$BJ$450,(ROW(Sheet1_OLD!EX67)-ROW(Sheet1_OLD!EX$59))*3+2,0))/1000</f>
        <v>5027.3123333333333</v>
      </c>
      <c r="EY67" s="65">
        <f ca="1">+AVERAGE(OFFSET(jikasougaku!$BL$450,(ROW(Sheet1_OLD!EY67)-ROW(Sheet1_OLD!EY$59))*3,0):OFFSET(jikasougaku!$BL$450,(ROW(Sheet1_OLD!EY67)-ROW(Sheet1_OLD!EY$59))*3+2,0))/1000</f>
        <v>1562.3050000000001</v>
      </c>
      <c r="EZ67" s="64">
        <f t="shared" ca="1" si="121"/>
        <v>71994.797000000006</v>
      </c>
      <c r="FA67" s="7">
        <f t="shared" ca="1" si="122"/>
        <v>221485.21366666665</v>
      </c>
      <c r="FB67" s="7" t="e">
        <f t="shared" ca="1" si="11"/>
        <v>#REF!</v>
      </c>
      <c r="FC67" s="5" t="e">
        <f t="shared" si="124"/>
        <v>#REF!</v>
      </c>
      <c r="FD67" s="1" t="e">
        <f t="shared" ca="1" si="117"/>
        <v>#REF!</v>
      </c>
      <c r="FE67" s="1" t="e">
        <f t="shared" si="117"/>
        <v>#REF!</v>
      </c>
      <c r="FF67" t="e">
        <f t="shared" ca="1" si="43"/>
        <v>#REF!</v>
      </c>
      <c r="FG67" t="e">
        <f t="shared" si="43"/>
        <v>#REF!</v>
      </c>
      <c r="FH67" s="83" t="e">
        <f t="shared" ca="1" si="80"/>
        <v>#REF!</v>
      </c>
      <c r="FI67" s="83" t="e">
        <f t="shared" si="80"/>
        <v>#REF!</v>
      </c>
      <c r="FK67" s="5">
        <f>kshotoku1722!E15</f>
        <v>265998</v>
      </c>
      <c r="FL67" s="72">
        <f t="shared" ca="1" si="44"/>
        <v>0.37363929658642819</v>
      </c>
      <c r="FM67">
        <f t="shared" ca="1" si="81"/>
        <v>1.7195138988074282E-3</v>
      </c>
      <c r="FO67" s="72">
        <f ca="1">+AVERAGE(OFFSET(Maikin05!$F$10,ROUNDDOWN((ROW(FO67)-ROW(FO$45))/4,0),MOD(ROW(FO67)-ROW(FO$45),4)*3):OFFSET(Maikin05!$F$10,ROUNDDOWN((ROW(FO67)-ROW(FO$45))/4,0),MOD(ROW(FO67)-ROW(FO$45),4)*3+2))</f>
        <v>110.06666666666666</v>
      </c>
      <c r="FP67" s="72">
        <f ca="1">+AVERAGE(OFFSET(Maikin30!$F$20,ROUNDDOWN((ROW(FP67)-ROW(FP$5))/4,0),MOD(ROW(FP67)-ROW(FP$5),4)*3):OFFSET(Maikin30!$F$20,ROUNDDOWN((ROW(FP67)-ROW(FP$5))/4,0),MOD(ROW(FP67)-ROW(FP$5),4)*3+2))</f>
        <v>106.23333333333335</v>
      </c>
      <c r="FQ67" s="5">
        <f ca="1">+AVERAGE(OFFSET(Rocho!$J$66,(ROW(FQ67)-ROW($FQ$5))*3,0):OFFSET(Rocho!$J$66,(ROW(FQ67)-ROW($FQ$5))*3+2,0))</f>
        <v>6468</v>
      </c>
      <c r="FR67" s="72" t="e">
        <f t="shared" ca="1" si="45"/>
        <v>#DIV/0!</v>
      </c>
      <c r="FS67" t="e">
        <f t="shared" ca="1" si="82"/>
        <v>#DIV/0!</v>
      </c>
      <c r="FT67" s="72"/>
      <c r="FU67" s="87" t="s">
        <v>286</v>
      </c>
      <c r="FV67" s="78">
        <f ca="1">+AVERAGE(OFFSET(Rocho!$E$6,(ROW(FV67)-ROW($FV$5))*3,0):OFFSET(Rocho!$E$6,(ROW(FV67)-ROW($FV$5))*3+2,0))/10000</f>
        <v>10102.333333333332</v>
      </c>
      <c r="FW67" s="82">
        <f>+Rocho!AA68</f>
        <v>0</v>
      </c>
      <c r="FX67" t="e">
        <f t="shared" si="83"/>
        <v>#DIV/0!</v>
      </c>
      <c r="FZ67" s="94">
        <f t="shared" si="15"/>
        <v>271315.59999999998</v>
      </c>
      <c r="GA67" s="5">
        <f t="shared" si="46"/>
        <v>81502.899999999994</v>
      </c>
      <c r="GB67" s="5">
        <f>+'gaku-mk1722'!C14-'gaku-mk1722'!D14</f>
        <v>4921.6999999999534</v>
      </c>
      <c r="GC67" s="5">
        <f t="shared" si="47"/>
        <v>24886.799999999999</v>
      </c>
      <c r="GD67" s="5">
        <f t="shared" si="48"/>
        <v>24544.2</v>
      </c>
      <c r="GE67" s="5">
        <f>+'gaku-mk1722'!H14</f>
        <v>2090.5</v>
      </c>
      <c r="GF67" s="5">
        <f>+'gaku-mk1722'!W14</f>
        <v>127097.60000000001</v>
      </c>
      <c r="GG67" s="5">
        <f>+'gaku-mk1722'!M14</f>
        <v>46797.9</v>
      </c>
      <c r="GH67" s="5">
        <f>+'gaku-mk1722'!N14</f>
        <v>40526</v>
      </c>
      <c r="GI67" s="5">
        <f t="shared" si="49"/>
        <v>66029.7</v>
      </c>
      <c r="GJ67" s="5">
        <f>+'gaku-jk1722'!C14-'gaku-jk1722'!D14</f>
        <v>4378.2999999999884</v>
      </c>
      <c r="GK67" s="5">
        <f t="shared" si="50"/>
        <v>8591.9</v>
      </c>
      <c r="GL67" s="5">
        <f t="shared" si="51"/>
        <v>24680.7</v>
      </c>
      <c r="GM67" s="5">
        <f>+'gaku-jk1722'!H14</f>
        <v>2011.1</v>
      </c>
      <c r="GN67" s="5">
        <f>+'gaku-jk1722'!Z14</f>
        <v>120056</v>
      </c>
      <c r="GO67" s="5">
        <f>+'gaku-jk1722'!M14</f>
        <v>36199.300000000003</v>
      </c>
      <c r="GP67" s="5">
        <f>+'gaku-jk1722'!N14</f>
        <v>51136.7</v>
      </c>
      <c r="GQ67" s="9">
        <f t="shared" ca="1" si="16"/>
        <v>123.6</v>
      </c>
      <c r="GR67">
        <f ca="1">+OFFSET('def-cy1722'!$C$8,ROUNDDOWN((ROW(Sheet1_OLD!GU67)-ROW(Sheet1_OLD!GU$61))/4,0),0)</f>
        <v>109.4</v>
      </c>
      <c r="GS67" s="9">
        <f t="shared" ca="1" si="18"/>
        <v>291.39999999999998</v>
      </c>
      <c r="GT67" s="9">
        <f t="shared" ca="1" si="19"/>
        <v>99.5</v>
      </c>
      <c r="GU67">
        <f ca="1">+OFFSET('def-cy1722'!$H$8,ROUNDDOWN((ROW(Sheet1_OLD!GU67)-ROW(Sheet1_OLD!GU$61))/4,0),0)</f>
        <v>110.7</v>
      </c>
      <c r="GV67">
        <f ca="1">+OFFSET('def-cy1722'!$W$8,ROUNDDOWN((ROW(Sheet1_OLD!GU67)-ROW(Sheet1_OLD!GU$61))/4,0),0)</f>
        <v>106</v>
      </c>
      <c r="GW67">
        <f ca="1">+OFFSET('def-cy1722'!$M$8,ROUNDDOWN((ROW(Sheet1_OLD!GU67)-ROW(Sheet1_OLD!GU$61))/4,0),0)</f>
        <v>128.19999999999999</v>
      </c>
      <c r="GX67">
        <f ca="1">+OFFSET('def-cy1722'!$N$8,ROUNDDOWN((ROW(Sheet1_OLD!GU67)-ROW(Sheet1_OLD!GU$61))/4,0),0)</f>
        <v>78.900000000000006</v>
      </c>
      <c r="HG67" s="9">
        <f t="shared" ca="1" si="120"/>
        <v>125.7</v>
      </c>
      <c r="HH67" s="9">
        <f t="shared" ca="1" si="120"/>
        <v>109.8</v>
      </c>
      <c r="HI67" s="9">
        <f t="shared" ca="1" si="120"/>
        <v>307.39999999999998</v>
      </c>
      <c r="HJ67" s="9">
        <f t="shared" ca="1" si="120"/>
        <v>100.1</v>
      </c>
      <c r="HK67" s="9">
        <f t="shared" ca="1" si="120"/>
        <v>112.3</v>
      </c>
      <c r="HL67" s="9">
        <f t="shared" ca="1" si="120"/>
        <v>105.8</v>
      </c>
      <c r="HM67" s="9">
        <f t="shared" ca="1" si="120"/>
        <v>131.19999999999999</v>
      </c>
      <c r="HN67" s="9">
        <f t="shared" ca="1" si="120"/>
        <v>80.3</v>
      </c>
      <c r="HO67">
        <f t="shared" ca="1" si="118"/>
        <v>4.8303641518411865E-3</v>
      </c>
      <c r="HP67">
        <f t="shared" ca="1" si="118"/>
        <v>2.5901605619165158E-4</v>
      </c>
      <c r="HQ67">
        <f t="shared" ca="1" si="118"/>
        <v>-7.8539038134696427E-4</v>
      </c>
      <c r="HR67">
        <f t="shared" ca="1" si="118"/>
        <v>-2.2910174343983105E-3</v>
      </c>
      <c r="HS67">
        <f t="shared" ca="1" si="118"/>
        <v>3.897301222992167E-3</v>
      </c>
      <c r="HT67">
        <f t="shared" ca="1" si="118"/>
        <v>1.5924620856884106E-2</v>
      </c>
      <c r="HU67">
        <f t="shared" ca="1" si="118"/>
        <v>1.5634997213898152E-3</v>
      </c>
      <c r="HV67">
        <f t="shared" ca="1" si="53"/>
        <v>-7.9570851757653337E-3</v>
      </c>
      <c r="HW67">
        <f t="shared" ca="1" si="84"/>
        <v>1.5441309017788318E-2</v>
      </c>
      <c r="HX67" s="5">
        <f t="shared" ca="1" si="85"/>
        <v>212728.20878449711</v>
      </c>
      <c r="HY67" s="1" t="e">
        <f t="shared" ca="1" si="54"/>
        <v>#DIV/0!</v>
      </c>
      <c r="HZ67" t="e">
        <f t="shared" ca="1" si="86"/>
        <v>#DIV/0!</v>
      </c>
      <c r="IA67" s="5">
        <f t="shared" si="55"/>
        <v>271315.59999999998</v>
      </c>
      <c r="IB67">
        <f t="shared" ca="1" si="56"/>
        <v>127.54096015298772</v>
      </c>
      <c r="ID67" s="112">
        <v>124.11216055953469</v>
      </c>
      <c r="IE67" s="112">
        <v>123.12773727051119</v>
      </c>
      <c r="IF67">
        <f t="shared" si="57"/>
        <v>97.974969354740509</v>
      </c>
      <c r="IG67">
        <f t="shared" si="87"/>
        <v>-1.9581670300441428E-2</v>
      </c>
      <c r="IH67" s="112">
        <v>0.53298505757986392</v>
      </c>
      <c r="II67">
        <f t="shared" si="88"/>
        <v>2.76804598211117E-3</v>
      </c>
      <c r="IK67">
        <f>+util!B65</f>
        <v>106.5</v>
      </c>
      <c r="IL67">
        <f t="shared" si="89"/>
        <v>-3.1425876260095915E-2</v>
      </c>
      <c r="IM67">
        <f t="shared" si="90"/>
        <v>-1.8855525756057548E-2</v>
      </c>
      <c r="IO67" s="5">
        <f t="shared" si="58"/>
        <v>140381.69999999995</v>
      </c>
      <c r="IP67" s="1">
        <f t="shared" si="59"/>
        <v>2.8399526612854271</v>
      </c>
      <c r="IQ67" s="5">
        <f t="shared" ca="1" si="60"/>
        <v>110067.93412219065</v>
      </c>
      <c r="IR67" s="1" t="e">
        <f t="shared" ca="1" si="61"/>
        <v>#DIV/0!</v>
      </c>
      <c r="IS67" t="e">
        <f t="shared" ca="1" si="91"/>
        <v>#DIV/0!</v>
      </c>
    </row>
    <row r="68" spans="1:253" x14ac:dyDescent="0.15">
      <c r="A68" t="s">
        <v>307</v>
      </c>
      <c r="B68" s="5">
        <f>+'gaku-mk1722'!B15</f>
        <v>517836.1</v>
      </c>
      <c r="C68" s="5">
        <f>+'kgaku-mk1722'!B16</f>
        <v>271775.3</v>
      </c>
      <c r="D68" s="5">
        <f>+'kgaku-mk1722'!C16</f>
        <v>3096.7</v>
      </c>
      <c r="E68" s="5">
        <f>+'kgaku-mk1722'!D16</f>
        <v>244.3</v>
      </c>
      <c r="F68" s="5">
        <f>+'kgaku-mk1722'!F16</f>
        <v>24521</v>
      </c>
      <c r="G68" s="5">
        <f>+'kgaku-mk1722'!G16</f>
        <v>23602.2</v>
      </c>
      <c r="H68" s="5">
        <f>+'kgaku-mk1722'!H16</f>
        <v>75459.5</v>
      </c>
      <c r="I68" s="5">
        <f>+'kgaku-mk1722'!I16</f>
        <v>145340.1</v>
      </c>
      <c r="J68" s="5">
        <f>+'gaku-mk1722'!F15</f>
        <v>25106.5</v>
      </c>
      <c r="K68" s="5">
        <f>+'gaku-mk1722'!G15</f>
        <v>82476.5</v>
      </c>
      <c r="L68" s="5">
        <f>+'gaku-jk1722'!B15</f>
        <v>441692.5</v>
      </c>
      <c r="M68" s="5">
        <f>+'kgaku-jk1722'!B16</f>
        <v>248939.2</v>
      </c>
      <c r="N68" s="5">
        <f>+'kgaku-jk1722'!C16</f>
        <v>4454.2</v>
      </c>
      <c r="O68" s="5">
        <f>+'kgaku-jk1722'!D16</f>
        <v>238.8</v>
      </c>
      <c r="P68" s="5">
        <f>+'kgaku-jk1722'!F16</f>
        <v>8580.1</v>
      </c>
      <c r="Q68" s="5">
        <f>+'kgaku-jk1722'!G16</f>
        <v>20868.099999999999</v>
      </c>
      <c r="R68" s="5">
        <f>+'kgaku-jk1722'!H16</f>
        <v>79422.2</v>
      </c>
      <c r="S68" s="5">
        <f>+'kgaku-jk1722'!I16</f>
        <v>144012.1</v>
      </c>
      <c r="T68" s="5">
        <f>+'gaku-jk1722'!F15</f>
        <v>25322.1</v>
      </c>
      <c r="U68" s="5">
        <f>+'gaku-jk1722'!G15</f>
        <v>67046.5</v>
      </c>
      <c r="V68" s="8">
        <f t="shared" si="123"/>
        <v>117.2390520554458</v>
      </c>
      <c r="W68" s="8">
        <f t="shared" si="123"/>
        <v>109.17336441990653</v>
      </c>
      <c r="X68" s="8">
        <f t="shared" si="123"/>
        <v>69.52314669300884</v>
      </c>
      <c r="Y68" s="8">
        <f t="shared" si="123"/>
        <v>102.30318257956451</v>
      </c>
      <c r="Z68" s="8">
        <f t="shared" si="123"/>
        <v>285.78920991596834</v>
      </c>
      <c r="AA68" s="8">
        <f t="shared" si="123"/>
        <v>113.10181568997658</v>
      </c>
      <c r="AB68" s="8">
        <f t="shared" si="123"/>
        <v>95.010588978900117</v>
      </c>
      <c r="AC68" s="8">
        <f t="shared" si="123"/>
        <v>100.92214473644923</v>
      </c>
      <c r="AD68" s="8">
        <f t="shared" si="123"/>
        <v>99.148569826357232</v>
      </c>
      <c r="AE68" s="8">
        <f t="shared" si="123"/>
        <v>123.01387842765841</v>
      </c>
      <c r="AF68" s="10">
        <f ca="1">+OFFSET('kdef-cy1722'!B$9,ROUNDDOWN((ROW(Sheet1_OLD!AF68)-ROW(Sheet1_OLD!AF$61))/4,0),0)</f>
        <v>109.4</v>
      </c>
      <c r="AG68" s="10">
        <f ca="1">+OFFSET('kdef-cy1722'!C$9,ROUNDDOWN((ROW(Sheet1_OLD!AG68)-ROW(Sheet1_OLD!AG$61))/4,0),0)</f>
        <v>64.3</v>
      </c>
      <c r="AH68" s="10">
        <f ca="1">+OFFSET('kdef-cy1722'!D$9,ROUNDDOWN((ROW(Sheet1_OLD!AH68)-ROW(Sheet1_OLD!AH$61))/4,0),0)</f>
        <v>102.4</v>
      </c>
      <c r="AI68" s="10">
        <f ca="1">+OFFSET('kdef-cy1722'!F$9,ROUNDDOWN((ROW(Sheet1_OLD!AI68)-ROW(Sheet1_OLD!AI$61))/4,0),0)</f>
        <v>291.39999999999998</v>
      </c>
      <c r="AJ68" s="10">
        <f ca="1">+OFFSET('kdef-cy1722'!G$9,ROUNDDOWN((ROW(Sheet1_OLD!AJ68)-ROW(Sheet1_OLD!AJ$61))/4,0),0)</f>
        <v>113</v>
      </c>
      <c r="AK68" s="10">
        <f ca="1">+OFFSET('kdef-cy1722'!H$9,ROUNDDOWN((ROW(Sheet1_OLD!AK68)-ROW(Sheet1_OLD!AK$61))/4,0),0)</f>
        <v>95.7</v>
      </c>
      <c r="AL68" s="10">
        <f ca="1">+OFFSET('kdef-cy1722'!I$9,ROUNDDOWN((ROW(Sheet1_OLD!AL68)-ROW(Sheet1_OLD!AL$61))/4,0),0)</f>
        <v>100.7</v>
      </c>
      <c r="AM68" s="10">
        <f ca="1">+OFFSET('def-cy1722'!$F$8,ROUNDDOWN((ROW(Sheet1_OLD!AM68)-ROW(Sheet1_OLD!AM$61))/4,0),0)</f>
        <v>99.5</v>
      </c>
      <c r="AN68" s="10">
        <f ca="1">+OFFSET('def-cy1722'!$G$8,ROUNDDOWN((ROW(Sheet1_OLD!AN68)-ROW(Sheet1_OLD!AN$61))/4,0),0)</f>
        <v>123.6</v>
      </c>
      <c r="AO68" s="128"/>
      <c r="AP68" s="128"/>
      <c r="AQ68" s="128"/>
      <c r="AR68" s="128"/>
      <c r="AS68" s="128"/>
      <c r="AT68" s="128"/>
      <c r="AU68" s="128"/>
      <c r="AV68" s="128"/>
      <c r="AW68" s="128"/>
      <c r="AX68" s="9">
        <f t="shared" ca="1" si="115"/>
        <v>109.8</v>
      </c>
      <c r="AY68" s="9">
        <f t="shared" ca="1" si="115"/>
        <v>66.900000000000006</v>
      </c>
      <c r="AZ68" s="9">
        <f t="shared" ca="1" si="115"/>
        <v>102.7</v>
      </c>
      <c r="BA68" s="9">
        <f t="shared" ca="1" si="115"/>
        <v>307.39999999999998</v>
      </c>
      <c r="BB68" s="9">
        <f t="shared" ca="1" si="115"/>
        <v>113.8</v>
      </c>
      <c r="BC68" s="9">
        <f t="shared" ca="1" si="115"/>
        <v>97.1</v>
      </c>
      <c r="BD68" s="9">
        <f t="shared" ca="1" si="114"/>
        <v>99.5</v>
      </c>
      <c r="BE68" s="9">
        <f t="shared" ca="1" si="114"/>
        <v>100.1</v>
      </c>
      <c r="BF68" s="9">
        <f t="shared" ca="1" si="114"/>
        <v>125.7</v>
      </c>
      <c r="BG68">
        <f t="shared" ca="1" si="62"/>
        <v>3.6850857998263604E-5</v>
      </c>
      <c r="BH68">
        <f t="shared" ca="1" si="63"/>
        <v>-1.164938389376322E-4</v>
      </c>
      <c r="BI68">
        <f t="shared" ca="1" si="119"/>
        <v>-8.9616357699073775E-5</v>
      </c>
      <c r="BJ68">
        <f t="shared" ca="1" si="119"/>
        <v>2.1996642934371258E-3</v>
      </c>
      <c r="BK68">
        <f t="shared" ca="1" si="119"/>
        <v>5.359012001873378E-3</v>
      </c>
      <c r="BL68" s="13">
        <f t="shared" ca="1" si="65"/>
        <v>7.3894169566720612E-3</v>
      </c>
      <c r="BM68">
        <f t="shared" ca="1" si="66"/>
        <v>-7.0961293172628996E-4</v>
      </c>
      <c r="BN68">
        <f t="shared" ca="1" si="22"/>
        <v>1.2560261574486899E-2</v>
      </c>
      <c r="BO68" s="13">
        <f t="shared" ca="1" si="23"/>
        <v>1.1850648642760609E-2</v>
      </c>
      <c r="BP68">
        <f t="shared" ca="1" si="67"/>
        <v>9.5299260244105805E-3</v>
      </c>
      <c r="BQ68">
        <f t="shared" ca="1" si="68"/>
        <v>-2.7046095967118164E-4</v>
      </c>
      <c r="BR68">
        <f t="shared" ca="1" si="69"/>
        <v>4.7872019340074526E-3</v>
      </c>
      <c r="BS68" s="13">
        <f t="shared" ca="1" si="70"/>
        <v>1.4046666998746852E-2</v>
      </c>
      <c r="BT68" s="5">
        <f t="shared" si="24"/>
        <v>67046.5</v>
      </c>
      <c r="BU68" s="5">
        <f t="shared" ca="1" si="25"/>
        <v>250103.62420212093</v>
      </c>
      <c r="BV68" s="5">
        <f t="shared" ca="1" si="26"/>
        <v>36055.685497799503</v>
      </c>
      <c r="BW68" s="5">
        <f t="shared" ca="1" si="71"/>
        <v>101037.33580200125</v>
      </c>
      <c r="BX68" s="5">
        <f t="shared" si="27"/>
        <v>82476.5</v>
      </c>
      <c r="BY68" s="5">
        <f t="shared" si="28"/>
        <v>247254.19999999998</v>
      </c>
      <c r="BZ68" s="5">
        <f t="shared" si="29"/>
        <v>49627.5</v>
      </c>
      <c r="CA68" s="5">
        <f t="shared" si="30"/>
        <v>132104</v>
      </c>
      <c r="CB68" s="9">
        <f t="shared" si="97"/>
        <v>123.01387842765841</v>
      </c>
      <c r="CC68" s="9">
        <f t="shared" ca="1" si="97"/>
        <v>98.860702554306783</v>
      </c>
      <c r="CD68" s="9">
        <f t="shared" ca="1" si="97"/>
        <v>137.64126049698541</v>
      </c>
      <c r="CE68" s="9">
        <f t="shared" ca="1" si="97"/>
        <v>130.74770722268332</v>
      </c>
      <c r="CF68" s="5"/>
      <c r="CG68" s="5">
        <f t="shared" si="111"/>
        <v>99.496938497658988</v>
      </c>
      <c r="CH68" s="5">
        <f t="shared" ca="1" si="72"/>
        <v>98.860702554306783</v>
      </c>
      <c r="CI68" s="5">
        <f t="shared" si="32"/>
        <v>146.38430544330458</v>
      </c>
      <c r="CJ68" s="5">
        <f t="shared" ca="1" si="73"/>
        <v>137.64126049698541</v>
      </c>
      <c r="CK68" s="5">
        <f t="shared" si="74"/>
        <v>130.86250739236857</v>
      </c>
      <c r="CL68" s="5">
        <f t="shared" ca="1" si="75"/>
        <v>130.74770722268332</v>
      </c>
      <c r="CM68" s="5"/>
      <c r="CN68" s="1" t="e">
        <f t="shared" si="4"/>
        <v>#DIV/0!</v>
      </c>
      <c r="CO68" s="1" t="e">
        <f t="shared" si="116"/>
        <v>#DIV/0!</v>
      </c>
      <c r="CP68" s="1" t="e">
        <f t="shared" ca="1" si="116"/>
        <v>#DIV/0!</v>
      </c>
      <c r="CQ68" s="1" t="e">
        <f t="shared" ca="1" si="116"/>
        <v>#DIV/0!</v>
      </c>
      <c r="CR68" s="1" t="e">
        <f t="shared" ca="1" si="116"/>
        <v>#DIV/0!</v>
      </c>
      <c r="CS68" s="83" t="e">
        <f t="shared" si="76"/>
        <v>#DIV/0!</v>
      </c>
      <c r="CT68" s="83" t="e">
        <f t="shared" si="76"/>
        <v>#DIV/0!</v>
      </c>
      <c r="CU68" s="83" t="e">
        <f t="shared" ca="1" si="33"/>
        <v>#DIV/0!</v>
      </c>
      <c r="CV68" s="83" t="e">
        <f t="shared" ca="1" si="33"/>
        <v>#DIV/0!</v>
      </c>
      <c r="CW68" s="83" t="e">
        <f t="shared" ca="1" si="33"/>
        <v>#DIV/0!</v>
      </c>
      <c r="CX68" s="83">
        <f t="shared" si="77"/>
        <v>4.4213388290141321E-4</v>
      </c>
      <c r="CY68" s="83">
        <f t="shared" si="100"/>
        <v>-3.4069658646779916E-3</v>
      </c>
      <c r="CZ68" s="83">
        <f t="shared" ca="1" si="100"/>
        <v>5.3566023573460683E-4</v>
      </c>
      <c r="DA68" s="83">
        <f t="shared" ca="1" si="100"/>
        <v>-7.8136217529036003E-3</v>
      </c>
      <c r="DB68" s="83">
        <f t="shared" ca="1" si="100"/>
        <v>-5.0520513355794159E-3</v>
      </c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Y68" s="5"/>
      <c r="EF68" s="91">
        <f>+'gaku-mk1722'!G15</f>
        <v>82476.5</v>
      </c>
      <c r="EG68" s="1">
        <f>+'gaku-mk1131'!G71</f>
        <v>74095.399999999994</v>
      </c>
      <c r="EH68" s="5">
        <f t="shared" ca="1" si="38"/>
        <v>15770.161816208738</v>
      </c>
      <c r="EI68" s="7">
        <f ca="1">+EI67+$EH67</f>
        <v>624000.25005967426</v>
      </c>
      <c r="EJ68" s="7">
        <f ca="1">+EJ67+$EH67</f>
        <v>624000.25005967426</v>
      </c>
      <c r="EK68" s="7">
        <f ca="1">+EK67+EH67-(EJ69-EI69)/4</f>
        <v>585082.45406274812</v>
      </c>
      <c r="EL68" s="5">
        <f t="shared" ca="1" si="39"/>
        <v>6449.333333333333</v>
      </c>
      <c r="EM68" s="92">
        <f t="shared" ca="1" si="40"/>
        <v>110.43333333333334</v>
      </c>
      <c r="EN68">
        <f t="shared" ca="1" si="9"/>
        <v>0.66565358432649813</v>
      </c>
      <c r="EO68">
        <f t="shared" ca="1" si="41"/>
        <v>5.9318373484753057E-5</v>
      </c>
      <c r="EQ68" s="6">
        <f>+call!C106</f>
        <v>0.46333333333333299</v>
      </c>
      <c r="ES68" s="7" t="e">
        <f>+fof!#REF!*fof!$B$138/fof!#REF!/10</f>
        <v>#REF!</v>
      </c>
      <c r="ET68" s="7" t="e">
        <f>+fof!#REF!*fof!$C$138/fof!#REF!/10</f>
        <v>#REF!</v>
      </c>
      <c r="EU68" s="65">
        <f ca="1">+AVERAGE(OFFSET(jikasougaku!$BF$450,(ROW(Sheet1_OLD!EU68)-ROW(Sheet1_OLD!$EU$59))*3,0):OFFSET(jikasougaku!$BF$450,(ROW(Sheet1_OLD!EU68)-ROW(Sheet1_OLD!$EU$59))*3+2,0))/1000</f>
        <v>74995.657999999996</v>
      </c>
      <c r="EV68" s="65">
        <f ca="1">+AVERAGE(OFFSET(jikasougaku!$BR$450,(ROW(Sheet1_OLD!EV68)-ROW(Sheet1_OLD!$EV$59))*3,0):OFFSET(jikasougaku!$BR$450,(ROW(Sheet1_OLD!EV68)-ROW(Sheet1_OLD!$EV$59))*3+2,0))/1000</f>
        <v>330665.42200000002</v>
      </c>
      <c r="EW68" s="65">
        <f ca="1">+AVERAGE(OFFSET(jikasougaku!$BH$450,(ROW(Sheet1_OLD!EW68)-ROW(Sheet1_OLD!EW$59))*3,0):OFFSET(jikasougaku!$BH$450,(ROW(Sheet1_OLD!EW68)-ROW(Sheet1_OLD!EW$59))*3+2,0))/1000</f>
        <v>10160.672666666665</v>
      </c>
      <c r="EX68" s="65">
        <f ca="1">+AVERAGE(OFFSET(jikasougaku!$BJ$450,(ROW(Sheet1_OLD!EX68)-ROW(Sheet1_OLD!EX$59))*3,0):OFFSET(jikasougaku!$BJ$450,(ROW(Sheet1_OLD!EX68)-ROW(Sheet1_OLD!EX$59))*3+2,0))/1000</f>
        <v>5384.4560000000001</v>
      </c>
      <c r="EY68" s="65">
        <f ca="1">+AVERAGE(OFFSET(jikasougaku!$BL$450,(ROW(Sheet1_OLD!EY68)-ROW(Sheet1_OLD!EY$59))*3,0):OFFSET(jikasougaku!$BL$450,(ROW(Sheet1_OLD!EY68)-ROW(Sheet1_OLD!EY$59))*3+2,0))/1000</f>
        <v>1726.3986666666667</v>
      </c>
      <c r="EZ68" s="64">
        <f t="shared" ca="1" si="121"/>
        <v>74995.657999999996</v>
      </c>
      <c r="FA68" s="7">
        <f t="shared" ca="1" si="122"/>
        <v>238398.23666666669</v>
      </c>
      <c r="FB68" s="7" t="e">
        <f t="shared" ca="1" si="11"/>
        <v>#REF!</v>
      </c>
      <c r="FC68" s="5" t="e">
        <f t="shared" si="124"/>
        <v>#REF!</v>
      </c>
      <c r="FD68" s="1" t="e">
        <f t="shared" ca="1" si="117"/>
        <v>#REF!</v>
      </c>
      <c r="FE68" s="1" t="e">
        <f t="shared" si="117"/>
        <v>#REF!</v>
      </c>
      <c r="FF68" t="e">
        <f t="shared" ca="1" si="43"/>
        <v>#REF!</v>
      </c>
      <c r="FG68" t="e">
        <f t="shared" si="43"/>
        <v>#REF!</v>
      </c>
      <c r="FH68" s="83" t="e">
        <f t="shared" ca="1" si="80"/>
        <v>#REF!</v>
      </c>
      <c r="FI68" s="83" t="e">
        <f t="shared" si="80"/>
        <v>#REF!</v>
      </c>
      <c r="FK68" s="5">
        <f>kshotoku1722!E16</f>
        <v>268509.3</v>
      </c>
      <c r="FL68" s="72">
        <f t="shared" ca="1" si="44"/>
        <v>0.37700258427763506</v>
      </c>
      <c r="FM68">
        <f t="shared" ca="1" si="81"/>
        <v>8.9611578665558297E-3</v>
      </c>
      <c r="FO68" s="72">
        <f ca="1">+AVERAGE(OFFSET(Maikin05!$F$10,ROUNDDOWN((ROW(FO68)-ROW(FO$45))/4,0),MOD(ROW(FO68)-ROW(FO$45),4)*3):OFFSET(Maikin05!$F$10,ROUNDDOWN((ROW(FO68)-ROW(FO$45))/4,0),MOD(ROW(FO68)-ROW(FO$45),4)*3+2))</f>
        <v>110.43333333333334</v>
      </c>
      <c r="FP68" s="72">
        <f ca="1">+AVERAGE(OFFSET(Maikin30!$F$20,ROUNDDOWN((ROW(FP68)-ROW(FP$5))/4,0),MOD(ROW(FP68)-ROW(FP$5),4)*3):OFFSET(Maikin30!$F$20,ROUNDDOWN((ROW(FP68)-ROW(FP$5))/4,0),MOD(ROW(FP68)-ROW(FP$5),4)*3+2))</f>
        <v>106.56666666666666</v>
      </c>
      <c r="FQ68" s="5">
        <f ca="1">+AVERAGE(OFFSET(Rocho!$J$66,(ROW(FQ68)-ROW($FQ$5))*3,0):OFFSET(Rocho!$J$66,(ROW(FQ68)-ROW($FQ$5))*3+2,0))</f>
        <v>6449.333333333333</v>
      </c>
      <c r="FR68" s="72" t="e">
        <f t="shared" ca="1" si="45"/>
        <v>#DIV/0!</v>
      </c>
      <c r="FS68" t="e">
        <f t="shared" ca="1" si="82"/>
        <v>#DIV/0!</v>
      </c>
      <c r="FT68" s="72"/>
      <c r="FU68" s="87" t="s">
        <v>287</v>
      </c>
      <c r="FV68" s="78">
        <f ca="1">+AVERAGE(OFFSET(Rocho!$E$6,(ROW(FV68)-ROW($FV$5))*3,0):OFFSET(Rocho!$E$6,(ROW(FV68)-ROW($FV$5))*3+2,0))/10000</f>
        <v>10132.333333333332</v>
      </c>
      <c r="FW68" s="82">
        <f>+Rocho!AA69</f>
        <v>0</v>
      </c>
      <c r="FX68" t="e">
        <f t="shared" si="83"/>
        <v>#DIV/0!</v>
      </c>
      <c r="FZ68" s="94">
        <f t="shared" si="15"/>
        <v>270581.80000000005</v>
      </c>
      <c r="GA68" s="5">
        <f t="shared" si="46"/>
        <v>82476.5</v>
      </c>
      <c r="GB68" s="5">
        <f>+'gaku-mk1722'!C15-'gaku-mk1722'!D15</f>
        <v>4965.6000000000349</v>
      </c>
      <c r="GC68" s="5">
        <f t="shared" si="47"/>
        <v>24521</v>
      </c>
      <c r="GD68" s="5">
        <f t="shared" si="48"/>
        <v>25106.5</v>
      </c>
      <c r="GE68" s="5">
        <f>+'gaku-mk1722'!H15</f>
        <v>1180.5</v>
      </c>
      <c r="GF68" s="5">
        <f>+'gaku-mk1722'!W15</f>
        <v>127855.1</v>
      </c>
      <c r="GG68" s="5">
        <f>+'gaku-mk1722'!M15</f>
        <v>47873.8</v>
      </c>
      <c r="GH68" s="5">
        <f>+'gaku-mk1722'!N15</f>
        <v>43397.2</v>
      </c>
      <c r="GI68" s="5">
        <f t="shared" si="49"/>
        <v>67046.5</v>
      </c>
      <c r="GJ68" s="5">
        <f>+'gaku-jk1722'!C15-'gaku-jk1722'!D15</f>
        <v>4409.1999999999825</v>
      </c>
      <c r="GK68" s="5">
        <f t="shared" si="50"/>
        <v>8580.1</v>
      </c>
      <c r="GL68" s="5">
        <f t="shared" si="51"/>
        <v>25322.1</v>
      </c>
      <c r="GM68" s="5">
        <f>+'gaku-jk1722'!H15</f>
        <v>1109.4000000000001</v>
      </c>
      <c r="GN68" s="5">
        <f>+'gaku-jk1722'!Z15</f>
        <v>120368.7</v>
      </c>
      <c r="GO68" s="5">
        <f>+'gaku-jk1722'!M15</f>
        <v>36105</v>
      </c>
      <c r="GP68" s="5">
        <f>+'gaku-jk1722'!N15</f>
        <v>53561.1</v>
      </c>
      <c r="GQ68" s="9">
        <f t="shared" ca="1" si="16"/>
        <v>123.6</v>
      </c>
      <c r="GR68">
        <f ca="1">+OFFSET('def-cy1722'!$C$8,ROUNDDOWN((ROW(Sheet1_OLD!GU68)-ROW(Sheet1_OLD!GU$61))/4,0),0)</f>
        <v>109.4</v>
      </c>
      <c r="GS68" s="9">
        <f t="shared" ca="1" si="18"/>
        <v>291.39999999999998</v>
      </c>
      <c r="GT68" s="9">
        <f t="shared" ca="1" si="19"/>
        <v>99.5</v>
      </c>
      <c r="GU68">
        <f ca="1">+OFFSET('def-cy1722'!$H$8,ROUNDDOWN((ROW(Sheet1_OLD!GU68)-ROW(Sheet1_OLD!GU$61))/4,0),0)</f>
        <v>110.7</v>
      </c>
      <c r="GV68">
        <f ca="1">+OFFSET('def-cy1722'!$W$8,ROUNDDOWN((ROW(Sheet1_OLD!GU68)-ROW(Sheet1_OLD!GU$61))/4,0),0)</f>
        <v>106</v>
      </c>
      <c r="GW68">
        <f ca="1">+OFFSET('def-cy1722'!$M$8,ROUNDDOWN((ROW(Sheet1_OLD!GU68)-ROW(Sheet1_OLD!GU$61))/4,0),0)</f>
        <v>128.19999999999999</v>
      </c>
      <c r="GX68">
        <f ca="1">+OFFSET('def-cy1722'!$N$8,ROUNDDOWN((ROW(Sheet1_OLD!GU68)-ROW(Sheet1_OLD!GU$61))/4,0),0)</f>
        <v>78.900000000000006</v>
      </c>
      <c r="HG68" s="9">
        <f t="shared" ca="1" si="120"/>
        <v>125.7</v>
      </c>
      <c r="HH68" s="9">
        <f t="shared" ca="1" si="120"/>
        <v>109.8</v>
      </c>
      <c r="HI68" s="9">
        <f t="shared" ca="1" si="120"/>
        <v>307.39999999999998</v>
      </c>
      <c r="HJ68" s="9">
        <f t="shared" ca="1" si="120"/>
        <v>100.1</v>
      </c>
      <c r="HK68" s="9">
        <f t="shared" ca="1" si="120"/>
        <v>112.3</v>
      </c>
      <c r="HL68" s="9">
        <f t="shared" ca="1" si="120"/>
        <v>105.8</v>
      </c>
      <c r="HM68" s="9">
        <f t="shared" ca="1" si="120"/>
        <v>131.19999999999999</v>
      </c>
      <c r="HN68" s="9">
        <f t="shared" ca="1" si="120"/>
        <v>80.3</v>
      </c>
      <c r="HO68">
        <f t="shared" ca="1" si="118"/>
        <v>4.653927955559794E-3</v>
      </c>
      <c r="HP68">
        <f t="shared" ca="1" si="118"/>
        <v>1.2354058692392125E-4</v>
      </c>
      <c r="HQ68">
        <f t="shared" ca="1" si="118"/>
        <v>-1.3207928559750729E-4</v>
      </c>
      <c r="HR68">
        <f t="shared" ca="1" si="118"/>
        <v>2.3378243285959986E-3</v>
      </c>
      <c r="HS68">
        <f t="shared" ca="1" si="118"/>
        <v>-3.6871488183436549E-3</v>
      </c>
      <c r="HT68">
        <f t="shared" ca="1" si="118"/>
        <v>1.2046541738118107E-3</v>
      </c>
      <c r="HU68">
        <f t="shared" ca="1" si="118"/>
        <v>-4.5049955727595226E-4</v>
      </c>
      <c r="HV68">
        <f t="shared" ca="1" si="53"/>
        <v>-7.0887336949070163E-3</v>
      </c>
      <c r="HW68">
        <f t="shared" ca="1" si="84"/>
        <v>-3.0385143112326065E-3</v>
      </c>
      <c r="HX68" s="5">
        <f t="shared" ca="1" si="85"/>
        <v>212081.83107770255</v>
      </c>
      <c r="HY68" s="1" t="e">
        <f t="shared" ca="1" si="54"/>
        <v>#DIV/0!</v>
      </c>
      <c r="HZ68" t="e">
        <f t="shared" ca="1" si="86"/>
        <v>#DIV/0!</v>
      </c>
      <c r="IA68" s="5">
        <f t="shared" si="55"/>
        <v>270581.80000000005</v>
      </c>
      <c r="IB68">
        <f t="shared" ca="1" si="56"/>
        <v>127.58367778372504</v>
      </c>
      <c r="ID68" s="112">
        <v>123.42733142084622</v>
      </c>
      <c r="IE68" s="112">
        <v>122.9739782969983</v>
      </c>
      <c r="IF68">
        <f t="shared" si="57"/>
        <v>99.059099423570601</v>
      </c>
      <c r="IG68">
        <f t="shared" si="87"/>
        <v>1.100460459786325E-2</v>
      </c>
      <c r="IH68" s="112">
        <v>0.53231947858712136</v>
      </c>
      <c r="II68">
        <f t="shared" si="88"/>
        <v>-1.2495564540441276E-3</v>
      </c>
      <c r="IK68">
        <f>+util!B66</f>
        <v>107.866666666667</v>
      </c>
      <c r="IL68">
        <f t="shared" si="89"/>
        <v>1.2750911366750207E-2</v>
      </c>
      <c r="IM68">
        <f t="shared" si="90"/>
        <v>7.6505468200501235E-3</v>
      </c>
      <c r="IO68" s="5">
        <f t="shared" si="58"/>
        <v>138477.80000000005</v>
      </c>
      <c r="IP68" s="1">
        <f t="shared" si="59"/>
        <v>2.7903440632713727</v>
      </c>
      <c r="IQ68" s="5">
        <f t="shared" ca="1" si="60"/>
        <v>108538.8055945074</v>
      </c>
      <c r="IR68" s="1" t="e">
        <f t="shared" ca="1" si="61"/>
        <v>#DIV/0!</v>
      </c>
      <c r="IS68" t="e">
        <f t="shared" ca="1" si="91"/>
        <v>#DIV/0!</v>
      </c>
    </row>
    <row r="69" spans="1:253" x14ac:dyDescent="0.15">
      <c r="A69" t="s">
        <v>308</v>
      </c>
      <c r="B69" s="5">
        <f>+'gaku-mk1722'!B16</f>
        <v>521415.5</v>
      </c>
      <c r="C69" s="5">
        <f>+'kgaku-mk1722'!B17</f>
        <v>272896.5</v>
      </c>
      <c r="D69" s="5">
        <f>+'kgaku-mk1722'!C17</f>
        <v>3225.2</v>
      </c>
      <c r="E69" s="5">
        <f>+'kgaku-mk1722'!D17</f>
        <v>284.3</v>
      </c>
      <c r="F69" s="5">
        <f>+'kgaku-mk1722'!F17</f>
        <v>24714.7</v>
      </c>
      <c r="G69" s="5">
        <f>+'kgaku-mk1722'!G17</f>
        <v>22719.200000000001</v>
      </c>
      <c r="H69" s="5">
        <f>+'kgaku-mk1722'!H17</f>
        <v>74441.5</v>
      </c>
      <c r="I69" s="5">
        <f>+'kgaku-mk1722'!I17</f>
        <v>148080.20000000001</v>
      </c>
      <c r="J69" s="5">
        <f>+'gaku-mk1722'!F16</f>
        <v>26205.8</v>
      </c>
      <c r="K69" s="5">
        <f>+'gaku-mk1722'!G16</f>
        <v>81422.100000000006</v>
      </c>
      <c r="L69" s="5">
        <f>+'gaku-jk1722'!B16</f>
        <v>446782.3</v>
      </c>
      <c r="M69" s="5">
        <f>+'kgaku-jk1722'!B17</f>
        <v>250030.3</v>
      </c>
      <c r="N69" s="5">
        <f>+'kgaku-jk1722'!C17</f>
        <v>4481.5</v>
      </c>
      <c r="O69" s="5">
        <f>+'kgaku-jk1722'!D17</f>
        <v>277.89999999999998</v>
      </c>
      <c r="P69" s="5">
        <f>+'kgaku-jk1722'!F17</f>
        <v>8770.1</v>
      </c>
      <c r="Q69" s="5">
        <f>+'kgaku-jk1722'!G17</f>
        <v>20073.7</v>
      </c>
      <c r="R69" s="5">
        <f>+'kgaku-jk1722'!H17</f>
        <v>78494.100000000006</v>
      </c>
      <c r="S69" s="5">
        <f>+'kgaku-jk1722'!I17</f>
        <v>146437.4</v>
      </c>
      <c r="T69" s="5">
        <f>+'gaku-jk1722'!F16</f>
        <v>26364</v>
      </c>
      <c r="U69" s="5">
        <f>+'gaku-jk1722'!G16</f>
        <v>66541.2</v>
      </c>
      <c r="V69" s="8">
        <f t="shared" si="123"/>
        <v>116.70460087608663</v>
      </c>
      <c r="W69" s="8">
        <f t="shared" si="123"/>
        <v>109.14537158096439</v>
      </c>
      <c r="X69" s="8">
        <f t="shared" si="123"/>
        <v>71.966975343077095</v>
      </c>
      <c r="Y69" s="8">
        <f t="shared" si="123"/>
        <v>102.30298668585824</v>
      </c>
      <c r="Z69" s="8">
        <f t="shared" si="123"/>
        <v>281.80636480769891</v>
      </c>
      <c r="AA69" s="8">
        <f t="shared" si="123"/>
        <v>113.17893562223207</v>
      </c>
      <c r="AB69" s="8">
        <f t="shared" si="123"/>
        <v>94.837064186989835</v>
      </c>
      <c r="AC69" s="8">
        <f t="shared" si="123"/>
        <v>101.12184455610385</v>
      </c>
      <c r="AD69" s="8">
        <f t="shared" si="123"/>
        <v>99.399939311181924</v>
      </c>
      <c r="AE69" s="8">
        <f t="shared" si="123"/>
        <v>122.36343799029777</v>
      </c>
      <c r="AF69" s="10">
        <f ca="1">+OFFSET('kdef-cy1722'!B$9,ROUNDDOWN((ROW(Sheet1_OLD!AF69)-ROW(Sheet1_OLD!AF$61))/4,0),0)</f>
        <v>109.4</v>
      </c>
      <c r="AG69" s="10">
        <f ca="1">+OFFSET('kdef-cy1722'!C$9,ROUNDDOWN((ROW(Sheet1_OLD!AG69)-ROW(Sheet1_OLD!AG$61))/4,0),0)</f>
        <v>76.900000000000006</v>
      </c>
      <c r="AH69" s="10">
        <f ca="1">+OFFSET('kdef-cy1722'!D$9,ROUNDDOWN((ROW(Sheet1_OLD!AH69)-ROW(Sheet1_OLD!AH$61))/4,0),0)</f>
        <v>102.4</v>
      </c>
      <c r="AI69" s="10">
        <f ca="1">+OFFSET('kdef-cy1722'!F$9,ROUNDDOWN((ROW(Sheet1_OLD!AI69)-ROW(Sheet1_OLD!AI$61))/4,0),0)</f>
        <v>275.8</v>
      </c>
      <c r="AJ69" s="10">
        <f ca="1">+OFFSET('kdef-cy1722'!G$9,ROUNDDOWN((ROW(Sheet1_OLD!AJ69)-ROW(Sheet1_OLD!AJ$61))/4,0),0)</f>
        <v>112.7</v>
      </c>
      <c r="AK69" s="10">
        <f ca="1">+OFFSET('kdef-cy1722'!H$9,ROUNDDOWN((ROW(Sheet1_OLD!AK69)-ROW(Sheet1_OLD!AK$61))/4,0),0)</f>
        <v>95.2</v>
      </c>
      <c r="AL69" s="10">
        <f ca="1">+OFFSET('kdef-cy1722'!I$9,ROUNDDOWN((ROW(Sheet1_OLD!AL69)-ROW(Sheet1_OLD!AL$61))/4,0),0)</f>
        <v>101.7</v>
      </c>
      <c r="AM69" s="10">
        <f ca="1">+OFFSET('def-cy1722'!$F$8,ROUNDDOWN((ROW(Sheet1_OLD!AM69)-ROW(Sheet1_OLD!AM$61))/4,0),0)</f>
        <v>100.1</v>
      </c>
      <c r="AN69" s="10">
        <f ca="1">+OFFSET('def-cy1722'!$G$8,ROUNDDOWN((ROW(Sheet1_OLD!AN69)-ROW(Sheet1_OLD!AN$61))/4,0),0)</f>
        <v>121.6</v>
      </c>
      <c r="AO69" s="128"/>
      <c r="AP69" s="128"/>
      <c r="AQ69" s="128"/>
      <c r="AR69" s="128"/>
      <c r="AS69" s="128"/>
      <c r="AT69" s="128"/>
      <c r="AU69" s="128"/>
      <c r="AV69" s="128"/>
      <c r="AW69" s="128"/>
      <c r="AX69" s="9">
        <f t="shared" ca="1" si="115"/>
        <v>109.4</v>
      </c>
      <c r="AY69" s="9">
        <f t="shared" ca="1" si="115"/>
        <v>64.3</v>
      </c>
      <c r="AZ69" s="9">
        <f t="shared" ca="1" si="115"/>
        <v>102.4</v>
      </c>
      <c r="BA69" s="9">
        <f t="shared" ca="1" si="115"/>
        <v>291.39999999999998</v>
      </c>
      <c r="BB69" s="9">
        <f t="shared" ca="1" si="115"/>
        <v>113</v>
      </c>
      <c r="BC69" s="9">
        <f t="shared" ca="1" si="115"/>
        <v>95.7</v>
      </c>
      <c r="BD69" s="9">
        <f t="shared" ca="1" si="114"/>
        <v>100.7</v>
      </c>
      <c r="BE69" s="9">
        <f t="shared" ca="1" si="114"/>
        <v>99.5</v>
      </c>
      <c r="BF69" s="9">
        <f t="shared" ca="1" si="114"/>
        <v>123.6</v>
      </c>
      <c r="BG69">
        <f t="shared" ca="1" si="62"/>
        <v>7.1002965373591649E-5</v>
      </c>
      <c r="BH69">
        <f t="shared" ca="1" si="63"/>
        <v>-1.6194948865004303E-4</v>
      </c>
      <c r="BI69">
        <f t="shared" ca="1" si="119"/>
        <v>-3.6309523201591759E-3</v>
      </c>
      <c r="BJ69">
        <f t="shared" ca="1" si="119"/>
        <v>-3.5926058893015508E-3</v>
      </c>
      <c r="BK69">
        <f t="shared" ca="1" si="119"/>
        <v>9.8786546786761818E-3</v>
      </c>
      <c r="BL69" s="13">
        <f t="shared" ca="1" si="65"/>
        <v>2.5641499459390042E-3</v>
      </c>
      <c r="BM69">
        <f t="shared" ca="1" si="66"/>
        <v>1.1029544862900829E-2</v>
      </c>
      <c r="BN69">
        <f t="shared" ca="1" si="22"/>
        <v>2.0652068740189124E-2</v>
      </c>
      <c r="BO69" s="13">
        <f t="shared" ca="1" si="23"/>
        <v>3.168161360308995E-2</v>
      </c>
      <c r="BP69">
        <f t="shared" ca="1" si="67"/>
        <v>-4.6934930554491886E-3</v>
      </c>
      <c r="BQ69">
        <f t="shared" ca="1" si="68"/>
        <v>4.160749397935256E-3</v>
      </c>
      <c r="BR69">
        <f t="shared" ca="1" si="69"/>
        <v>7.7907188052599181E-3</v>
      </c>
      <c r="BS69" s="13">
        <f t="shared" ca="1" si="70"/>
        <v>7.2579751477459854E-3</v>
      </c>
      <c r="BT69" s="5">
        <f t="shared" si="24"/>
        <v>66541.2</v>
      </c>
      <c r="BU69" s="5">
        <f t="shared" ca="1" si="25"/>
        <v>250744.92739659795</v>
      </c>
      <c r="BV69" s="5">
        <f t="shared" ca="1" si="26"/>
        <v>37197.987793935317</v>
      </c>
      <c r="BW69" s="5">
        <f t="shared" ca="1" si="71"/>
        <v>101770.66227424664</v>
      </c>
      <c r="BX69" s="5">
        <f t="shared" si="27"/>
        <v>81422.100000000006</v>
      </c>
      <c r="BY69" s="5">
        <f t="shared" si="28"/>
        <v>248181.80000000002</v>
      </c>
      <c r="BZ69" s="5">
        <f t="shared" si="29"/>
        <v>50920.5</v>
      </c>
      <c r="CA69" s="5">
        <f t="shared" si="30"/>
        <v>132342.6</v>
      </c>
      <c r="CB69" s="9">
        <f t="shared" si="97"/>
        <v>122.36343799029777</v>
      </c>
      <c r="CC69" s="9">
        <f t="shared" ca="1" si="97"/>
        <v>98.977794915649923</v>
      </c>
      <c r="CD69" s="9">
        <f t="shared" ca="1" si="97"/>
        <v>136.89046913527397</v>
      </c>
      <c r="CE69" s="9">
        <f t="shared" ca="1" si="97"/>
        <v>130.04003024306709</v>
      </c>
      <c r="CF69" s="5"/>
      <c r="CG69" s="5">
        <f t="shared" si="111"/>
        <v>99.593937651692841</v>
      </c>
      <c r="CH69" s="5">
        <f t="shared" ca="1" si="72"/>
        <v>98.977794915649923</v>
      </c>
      <c r="CI69" s="5">
        <f t="shared" si="32"/>
        <v>144.93184683825686</v>
      </c>
      <c r="CJ69" s="5">
        <f t="shared" ca="1" si="73"/>
        <v>136.89046913527397</v>
      </c>
      <c r="CK69" s="5">
        <f t="shared" si="74"/>
        <v>130.16199607967718</v>
      </c>
      <c r="CL69" s="5">
        <f t="shared" ca="1" si="75"/>
        <v>130.04003024306709</v>
      </c>
      <c r="CM69" s="5"/>
      <c r="CN69" s="1" t="e">
        <f t="shared" ref="CN69:CN132" si="125">+L69/$FW89</f>
        <v>#DIV/0!</v>
      </c>
      <c r="CO69" s="1" t="e">
        <f t="shared" ref="CO69:CR84" si="126">+BT69/$FW89</f>
        <v>#DIV/0!</v>
      </c>
      <c r="CP69" s="1" t="e">
        <f t="shared" ca="1" si="126"/>
        <v>#DIV/0!</v>
      </c>
      <c r="CQ69" s="1" t="e">
        <f t="shared" ca="1" si="126"/>
        <v>#DIV/0!</v>
      </c>
      <c r="CR69" s="1" t="e">
        <f t="shared" ca="1" si="126"/>
        <v>#DIV/0!</v>
      </c>
      <c r="CS69" s="83" t="e">
        <f t="shared" si="76"/>
        <v>#DIV/0!</v>
      </c>
      <c r="CT69" s="83" t="e">
        <f t="shared" si="76"/>
        <v>#DIV/0!</v>
      </c>
      <c r="CU69" s="83" t="e">
        <f t="shared" ca="1" si="33"/>
        <v>#DIV/0!</v>
      </c>
      <c r="CV69" s="83" t="e">
        <f t="shared" ca="1" si="33"/>
        <v>#DIV/0!</v>
      </c>
      <c r="CW69" s="83" t="e">
        <f t="shared" ca="1" si="33"/>
        <v>#DIV/0!</v>
      </c>
      <c r="CX69" s="83">
        <f t="shared" si="77"/>
        <v>-4.5690669735654454E-3</v>
      </c>
      <c r="CY69" s="83">
        <f t="shared" si="100"/>
        <v>-5.3015655263283631E-3</v>
      </c>
      <c r="CZ69" s="83">
        <f t="shared" ca="1" si="100"/>
        <v>1.1837167842751147E-3</v>
      </c>
      <c r="DA69" s="83">
        <f t="shared" ca="1" si="100"/>
        <v>-5.4696281154175191E-3</v>
      </c>
      <c r="DB69" s="83">
        <f t="shared" ca="1" si="100"/>
        <v>-5.4272392064142611E-3</v>
      </c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Y69" s="5"/>
      <c r="EF69" s="91">
        <f>+'gaku-mk1722'!G16</f>
        <v>81422.100000000006</v>
      </c>
      <c r="EG69" s="1">
        <f>+'gaku-mk1131'!G72</f>
        <v>70226.899999999994</v>
      </c>
      <c r="EH69" s="5">
        <f t="shared" ca="1" si="38"/>
        <v>15653.276119631806</v>
      </c>
      <c r="EI69" s="90">
        <f ca="1">+OFFSET($EB$6,(ROW(EI69)-ROW($EI$9))/4,0)</f>
        <v>587880.01721331407</v>
      </c>
      <c r="EJ69" s="7">
        <f ca="1">+EJ68+$EH68</f>
        <v>639770.411875883</v>
      </c>
      <c r="EK69" s="7">
        <f ca="1">+EK68+EH68-(EJ69-EI69)/4</f>
        <v>587880.01721331466</v>
      </c>
      <c r="EL69" s="5">
        <f t="shared" ca="1" si="39"/>
        <v>6451.333333333333</v>
      </c>
      <c r="EM69" s="92">
        <f t="shared" ca="1" si="40"/>
        <v>110.5</v>
      </c>
      <c r="EN69">
        <f t="shared" ref="EN69:EN132" ca="1" si="127">+L69/((EK69^$ED$19)*(EL69*EM69)^(1-$ED$19))</f>
        <v>0.67177602729594577</v>
      </c>
      <c r="EO69">
        <f t="shared" ca="1" si="41"/>
        <v>9.1556006895765502E-3</v>
      </c>
      <c r="EQ69" s="6">
        <f>+call!C107</f>
        <v>0.46333333333333299</v>
      </c>
      <c r="ES69" s="7" t="e">
        <f>+fof!#REF!*fof!$B$138/fof!#REF!/10</f>
        <v>#REF!</v>
      </c>
      <c r="ET69" s="7" t="e">
        <f>+fof!#REF!*fof!$C$138/fof!#REF!/10</f>
        <v>#REF!</v>
      </c>
      <c r="EU69" s="65">
        <f ca="1">+AVERAGE(OFFSET(jikasougaku!$BF$450,(ROW(Sheet1_OLD!EU69)-ROW(Sheet1_OLD!$EU$59))*3,0):OFFSET(jikasougaku!$BF$450,(ROW(Sheet1_OLD!EU69)-ROW(Sheet1_OLD!$EU$59))*3+2,0))/1000</f>
        <v>77522.2</v>
      </c>
      <c r="EV69" s="65">
        <f ca="1">+AVERAGE(OFFSET(jikasougaku!$BR$450,(ROW(Sheet1_OLD!EV69)-ROW(Sheet1_OLD!$EV$59))*3,0):OFFSET(jikasougaku!$BR$450,(ROW(Sheet1_OLD!EV69)-ROW(Sheet1_OLD!$EV$59))*3+2,0))/1000</f>
        <v>355378.6276666667</v>
      </c>
      <c r="EW69" s="65">
        <f ca="1">+AVERAGE(OFFSET(jikasougaku!$BH$450,(ROW(Sheet1_OLD!EW69)-ROW(Sheet1_OLD!EW$59))*3,0):OFFSET(jikasougaku!$BH$450,(ROW(Sheet1_OLD!EW69)-ROW(Sheet1_OLD!EW$59))*3+2,0))/1000</f>
        <v>11613.333333333334</v>
      </c>
      <c r="EX69" s="65">
        <f ca="1">+AVERAGE(OFFSET(jikasougaku!$BJ$450,(ROW(Sheet1_OLD!EX69)-ROW(Sheet1_OLD!EX$59))*3,0):OFFSET(jikasougaku!$BJ$450,(ROW(Sheet1_OLD!EX69)-ROW(Sheet1_OLD!EX$59))*3+2,0))/1000</f>
        <v>6027.116</v>
      </c>
      <c r="EY69" s="65">
        <f ca="1">+AVERAGE(OFFSET(jikasougaku!$BL$450,(ROW(Sheet1_OLD!EY69)-ROW(Sheet1_OLD!EY$59))*3,0):OFFSET(jikasougaku!$BL$450,(ROW(Sheet1_OLD!EY69)-ROW(Sheet1_OLD!EY$59))*3+2,0))/1000</f>
        <v>1852.961</v>
      </c>
      <c r="EZ69" s="64">
        <f t="shared" ca="1" si="121"/>
        <v>77522.2</v>
      </c>
      <c r="FA69" s="7">
        <f t="shared" ca="1" si="122"/>
        <v>258363.01733333335</v>
      </c>
      <c r="FB69" s="5" t="e">
        <f t="shared" ref="FB69:FC129" si="128">+ES69</f>
        <v>#REF!</v>
      </c>
      <c r="FC69" s="5" t="e">
        <f t="shared" si="124"/>
        <v>#REF!</v>
      </c>
      <c r="FD69" s="1" t="e">
        <f t="shared" ref="FD69:FE84" si="129">+FB69/$FW89</f>
        <v>#REF!</v>
      </c>
      <c r="FE69" s="1" t="e">
        <f t="shared" si="129"/>
        <v>#REF!</v>
      </c>
      <c r="FF69" t="e">
        <f t="shared" si="43"/>
        <v>#REF!</v>
      </c>
      <c r="FG69" t="e">
        <f t="shared" si="43"/>
        <v>#REF!</v>
      </c>
      <c r="FH69" s="83" t="e">
        <f t="shared" ca="1" si="80"/>
        <v>#REF!</v>
      </c>
      <c r="FI69" s="83" t="e">
        <f t="shared" si="80"/>
        <v>#REF!</v>
      </c>
      <c r="FK69" s="5">
        <f>kshotoku1722!E17</f>
        <v>267305.40000000002</v>
      </c>
      <c r="FL69" s="72">
        <f t="shared" ca="1" si="44"/>
        <v>0.37496952469750316</v>
      </c>
      <c r="FM69">
        <f t="shared" ca="1" si="81"/>
        <v>-5.4072870776488832E-3</v>
      </c>
      <c r="FO69" s="72">
        <f ca="1">+AVERAGE(OFFSET(Maikin05!$F$10,ROUNDDOWN((ROW(FO69)-ROW(FO$45))/4,0),MOD(ROW(FO69)-ROW(FO$45),4)*3):OFFSET(Maikin05!$F$10,ROUNDDOWN((ROW(FO69)-ROW(FO$45))/4,0),MOD(ROW(FO69)-ROW(FO$45),4)*3+2))</f>
        <v>110.5</v>
      </c>
      <c r="FP69" s="72">
        <f ca="1">+AVERAGE(OFFSET(Maikin30!$F$20,ROUNDDOWN((ROW(FP69)-ROW(FP$5))/4,0),MOD(ROW(FP69)-ROW(FP$5),4)*3):OFFSET(Maikin30!$F$20,ROUNDDOWN((ROW(FP69)-ROW(FP$5))/4,0),MOD(ROW(FP69)-ROW(FP$5),4)*3+2))</f>
        <v>106.76666666666667</v>
      </c>
      <c r="FQ69" s="5">
        <f ca="1">+AVERAGE(OFFSET(Rocho!$J$66,(ROW(FQ69)-ROW($FQ$5))*3,0):OFFSET(Rocho!$J$66,(ROW(FQ69)-ROW($FQ$5))*3+2,0))</f>
        <v>6451.333333333333</v>
      </c>
      <c r="FR69" s="72" t="e">
        <f t="shared" ca="1" si="45"/>
        <v>#DIV/0!</v>
      </c>
      <c r="FS69" t="e">
        <f t="shared" ca="1" si="82"/>
        <v>#DIV/0!</v>
      </c>
      <c r="FT69" s="72"/>
      <c r="FU69" s="87" t="s">
        <v>288</v>
      </c>
      <c r="FV69" s="78">
        <f ca="1">+AVERAGE(OFFSET(Rocho!$E$6,(ROW(FV69)-ROW($FV$5))*3,0):OFFSET(Rocho!$E$6,(ROW(FV69)-ROW($FV$5))*3+2,0))/10000</f>
        <v>10155.666666666668</v>
      </c>
      <c r="FW69" s="82">
        <f>+Rocho!AA70</f>
        <v>0</v>
      </c>
      <c r="FX69" t="e">
        <f t="shared" si="83"/>
        <v>#DIV/0!</v>
      </c>
      <c r="FZ69" s="94">
        <f t="shared" ref="FZ69:FZ131" si="130">+SUM(GA69:GG69)-GH69</f>
        <v>273233.7</v>
      </c>
      <c r="GA69" s="5">
        <f t="shared" si="46"/>
        <v>81422.100000000006</v>
      </c>
      <c r="GB69" s="5">
        <f>+'gaku-mk1722'!C16-'gaku-mk1722'!D16</f>
        <v>4988.2000000000116</v>
      </c>
      <c r="GC69" s="5">
        <f t="shared" si="47"/>
        <v>24714.7</v>
      </c>
      <c r="GD69" s="5">
        <f t="shared" si="48"/>
        <v>26205.8</v>
      </c>
      <c r="GE69" s="5">
        <f>+'gaku-mk1722'!H16</f>
        <v>1445.6</v>
      </c>
      <c r="GF69" s="5">
        <f>+'gaku-mk1722'!W16</f>
        <v>130642.8</v>
      </c>
      <c r="GG69" s="5">
        <f>+'gaku-mk1722'!M16</f>
        <v>48791.1</v>
      </c>
      <c r="GH69" s="5">
        <f>+'gaku-mk1722'!N16</f>
        <v>44976.6</v>
      </c>
      <c r="GI69" s="5">
        <f t="shared" si="49"/>
        <v>66541.2</v>
      </c>
      <c r="GJ69" s="5">
        <f>+'gaku-jk1722'!C16-'gaku-jk1722'!D16</f>
        <v>4412.2000000000116</v>
      </c>
      <c r="GK69" s="5">
        <f t="shared" si="50"/>
        <v>8770.1</v>
      </c>
      <c r="GL69" s="5">
        <f t="shared" si="51"/>
        <v>26364</v>
      </c>
      <c r="GM69" s="5">
        <f>+'gaku-jk1722'!H16</f>
        <v>1852.5</v>
      </c>
      <c r="GN69" s="5">
        <f>+'gaku-jk1722'!Z16</f>
        <v>123556.9</v>
      </c>
      <c r="GO69" s="5">
        <f>+'gaku-jk1722'!M16</f>
        <v>36675.800000000003</v>
      </c>
      <c r="GP69" s="5">
        <f>+'gaku-jk1722'!N16</f>
        <v>54298.8</v>
      </c>
      <c r="GQ69" s="9">
        <f t="shared" ref="GQ69:GQ131" ca="1" si="131">+AN69</f>
        <v>121.6</v>
      </c>
      <c r="GR69">
        <f ca="1">+OFFSET('def-cy1722'!$C$8,ROUNDDOWN((ROW(Sheet1_OLD!GU69)-ROW(Sheet1_OLD!GU$61))/4,0),0)</f>
        <v>109.5</v>
      </c>
      <c r="GS69" s="9">
        <f t="shared" ref="GS69:GS131" ca="1" si="132">+AI69</f>
        <v>275.8</v>
      </c>
      <c r="GT69" s="9">
        <f t="shared" ref="GT69:GT131" ca="1" si="133">+AM69</f>
        <v>100.1</v>
      </c>
      <c r="GU69">
        <f ca="1">+OFFSET('def-cy1722'!$H$8,ROUNDDOWN((ROW(Sheet1_OLD!GU69)-ROW(Sheet1_OLD!GU$61))/4,0),0)</f>
        <v>109.1</v>
      </c>
      <c r="GV69">
        <f ca="1">+OFFSET('def-cy1722'!$W$8,ROUNDDOWN((ROW(Sheet1_OLD!GU69)-ROW(Sheet1_OLD!GU$61))/4,0),0)</f>
        <v>106.4</v>
      </c>
      <c r="GW69">
        <f ca="1">+OFFSET('def-cy1722'!$M$8,ROUNDDOWN((ROW(Sheet1_OLD!GU69)-ROW(Sheet1_OLD!GU$61))/4,0),0)</f>
        <v>132.5</v>
      </c>
      <c r="GX69">
        <f ca="1">+OFFSET('def-cy1722'!$N$8,ROUNDDOWN((ROW(Sheet1_OLD!GU69)-ROW(Sheet1_OLD!GU$61))/4,0),0)</f>
        <v>85.5</v>
      </c>
      <c r="HG69" s="9">
        <f t="shared" ca="1" si="120"/>
        <v>123.6</v>
      </c>
      <c r="HH69" s="9">
        <f t="shared" ca="1" si="120"/>
        <v>109.4</v>
      </c>
      <c r="HI69" s="9">
        <f t="shared" ca="1" si="120"/>
        <v>291.39999999999998</v>
      </c>
      <c r="HJ69" s="9">
        <f t="shared" ca="1" si="120"/>
        <v>99.5</v>
      </c>
      <c r="HK69" s="9">
        <f t="shared" ca="1" si="120"/>
        <v>110.7</v>
      </c>
      <c r="HL69" s="9">
        <f t="shared" ca="1" si="120"/>
        <v>106</v>
      </c>
      <c r="HM69" s="9">
        <f t="shared" ca="1" si="120"/>
        <v>128.19999999999999</v>
      </c>
      <c r="HN69" s="9">
        <f t="shared" ca="1" si="120"/>
        <v>78.900000000000006</v>
      </c>
      <c r="HO69">
        <f t="shared" ca="1" si="118"/>
        <v>-2.3068553644826646E-3</v>
      </c>
      <c r="HP69">
        <f t="shared" ca="1" si="118"/>
        <v>1.2122471552843277E-5</v>
      </c>
      <c r="HQ69">
        <f t="shared" ca="1" si="118"/>
        <v>2.0450114563930824E-3</v>
      </c>
      <c r="HR69">
        <f t="shared" ca="1" si="118"/>
        <v>3.829144148455507E-3</v>
      </c>
      <c r="HS69">
        <f t="shared" ca="1" si="118"/>
        <v>3.0384177124281857E-3</v>
      </c>
      <c r="HT69">
        <f t="shared" ca="1" si="118"/>
        <v>1.24825702719878E-2</v>
      </c>
      <c r="HU69">
        <f t="shared" ca="1" si="118"/>
        <v>2.7028664440168428E-3</v>
      </c>
      <c r="HV69">
        <f t="shared" ca="1" si="53"/>
        <v>-2.1498560608311161E-3</v>
      </c>
      <c r="HW69">
        <f t="shared" ca="1" si="84"/>
        <v>1.9653421079520481E-2</v>
      </c>
      <c r="HX69" s="5">
        <f t="shared" ca="1" si="85"/>
        <v>216249.96460718836</v>
      </c>
      <c r="HY69" s="1" t="e">
        <f t="shared" ca="1" si="54"/>
        <v>#DIV/0!</v>
      </c>
      <c r="HZ69" t="e">
        <f t="shared" ca="1" si="86"/>
        <v>#DIV/0!</v>
      </c>
      <c r="IA69" s="5">
        <f t="shared" si="55"/>
        <v>273233.7</v>
      </c>
      <c r="IB69">
        <f t="shared" ca="1" si="56"/>
        <v>126.35086460999932</v>
      </c>
      <c r="ID69" s="112">
        <v>123.82390173651592</v>
      </c>
      <c r="IE69" s="112">
        <v>123.50155953857376</v>
      </c>
      <c r="IF69">
        <f t="shared" si="57"/>
        <v>99.332584789839672</v>
      </c>
      <c r="IG69">
        <f t="shared" si="87"/>
        <v>2.7570262391590373E-3</v>
      </c>
      <c r="IH69" s="112">
        <v>0.53460322816826866</v>
      </c>
      <c r="II69">
        <f t="shared" si="88"/>
        <v>4.2810094012448062E-3</v>
      </c>
      <c r="IK69">
        <f>+util!B67</f>
        <v>107.366666666667</v>
      </c>
      <c r="IL69">
        <f t="shared" si="89"/>
        <v>-4.6461288471834963E-3</v>
      </c>
      <c r="IM69">
        <f t="shared" si="90"/>
        <v>-2.7876773083100976E-3</v>
      </c>
      <c r="IO69" s="5">
        <f t="shared" si="58"/>
        <v>140891.1</v>
      </c>
      <c r="IP69" s="1">
        <f t="shared" si="59"/>
        <v>2.7668836716057386</v>
      </c>
      <c r="IQ69" s="5">
        <f t="shared" ca="1" si="60"/>
        <v>111507.82421226897</v>
      </c>
      <c r="IR69" s="1" t="e">
        <f t="shared" ca="1" si="61"/>
        <v>#DIV/0!</v>
      </c>
      <c r="IS69" t="e">
        <f t="shared" ca="1" si="91"/>
        <v>#DIV/0!</v>
      </c>
    </row>
    <row r="70" spans="1:253" x14ac:dyDescent="0.15">
      <c r="A70" t="s">
        <v>309</v>
      </c>
      <c r="B70" s="5">
        <f>+'gaku-mk1722'!B17</f>
        <v>526228.5</v>
      </c>
      <c r="C70" s="5">
        <f>+'kgaku-mk1722'!B18</f>
        <v>274902.2</v>
      </c>
      <c r="D70" s="5">
        <f>+'kgaku-mk1722'!C18</f>
        <v>3150</v>
      </c>
      <c r="E70" s="5">
        <f>+'kgaku-mk1722'!D18</f>
        <v>304.5</v>
      </c>
      <c r="F70" s="5">
        <f>+'kgaku-mk1722'!F18</f>
        <v>24944.6</v>
      </c>
      <c r="G70" s="5">
        <f>+'kgaku-mk1722'!G18</f>
        <v>22379.9</v>
      </c>
      <c r="H70" s="5">
        <f>+'kgaku-mk1722'!H18</f>
        <v>75267.5</v>
      </c>
      <c r="I70" s="5">
        <f>+'kgaku-mk1722'!I18</f>
        <v>149464.79999999999</v>
      </c>
      <c r="J70" s="5">
        <f>+'gaku-mk1722'!F17</f>
        <v>27557.3</v>
      </c>
      <c r="K70" s="5">
        <f>+'gaku-mk1722'!G17</f>
        <v>83545.7</v>
      </c>
      <c r="L70" s="5">
        <f>+'gaku-jk1722'!B17</f>
        <v>450410.1</v>
      </c>
      <c r="M70" s="5">
        <f>+'kgaku-jk1722'!B18</f>
        <v>251053.7</v>
      </c>
      <c r="N70" s="5">
        <f>+'kgaku-jk1722'!C18</f>
        <v>4092</v>
      </c>
      <c r="O70" s="5">
        <f>+'kgaku-jk1722'!D18</f>
        <v>297.8</v>
      </c>
      <c r="P70" s="5">
        <f>+'kgaku-jk1722'!F18</f>
        <v>8997.2000000000007</v>
      </c>
      <c r="Q70" s="5">
        <f>+'kgaku-jk1722'!G18</f>
        <v>19844</v>
      </c>
      <c r="R70" s="5">
        <f>+'kgaku-jk1722'!H18</f>
        <v>78918.100000000006</v>
      </c>
      <c r="S70" s="5">
        <f>+'kgaku-jk1722'!I18</f>
        <v>147016.9</v>
      </c>
      <c r="T70" s="5">
        <f>+'gaku-jk1722'!F17</f>
        <v>27716.5</v>
      </c>
      <c r="U70" s="5">
        <f>+'gaku-jk1722'!G17</f>
        <v>68710.2</v>
      </c>
      <c r="V70" s="8">
        <f t="shared" si="123"/>
        <v>116.83319268373423</v>
      </c>
      <c r="W70" s="8">
        <f t="shared" si="123"/>
        <v>109.49936208866869</v>
      </c>
      <c r="X70" s="8">
        <f t="shared" si="123"/>
        <v>76.979472140762468</v>
      </c>
      <c r="Y70" s="8">
        <f t="shared" si="123"/>
        <v>102.24983210208194</v>
      </c>
      <c r="Z70" s="8">
        <f t="shared" si="123"/>
        <v>277.24847730405008</v>
      </c>
      <c r="AA70" s="8">
        <f t="shared" si="123"/>
        <v>112.77917758516429</v>
      </c>
      <c r="AB70" s="8">
        <f t="shared" si="123"/>
        <v>95.374191725345639</v>
      </c>
      <c r="AC70" s="8">
        <f t="shared" si="123"/>
        <v>101.66504667150511</v>
      </c>
      <c r="AD70" s="8">
        <f t="shared" si="123"/>
        <v>99.425612902061943</v>
      </c>
      <c r="AE70" s="8">
        <f t="shared" si="123"/>
        <v>121.5914085536063</v>
      </c>
      <c r="AF70" s="10">
        <f ca="1">+OFFSET('kdef-cy1722'!B$9,ROUNDDOWN((ROW(Sheet1_OLD!AF70)-ROW(Sheet1_OLD!AF$61))/4,0),0)</f>
        <v>109.4</v>
      </c>
      <c r="AG70" s="10">
        <f ca="1">+OFFSET('kdef-cy1722'!C$9,ROUNDDOWN((ROW(Sheet1_OLD!AG70)-ROW(Sheet1_OLD!AG$61))/4,0),0)</f>
        <v>76.900000000000006</v>
      </c>
      <c r="AH70" s="10">
        <f ca="1">+OFFSET('kdef-cy1722'!D$9,ROUNDDOWN((ROW(Sheet1_OLD!AH70)-ROW(Sheet1_OLD!AH$61))/4,0),0)</f>
        <v>102.4</v>
      </c>
      <c r="AI70" s="10">
        <f ca="1">+OFFSET('kdef-cy1722'!F$9,ROUNDDOWN((ROW(Sheet1_OLD!AI70)-ROW(Sheet1_OLD!AI$61))/4,0),0)</f>
        <v>275.8</v>
      </c>
      <c r="AJ70" s="10">
        <f ca="1">+OFFSET('kdef-cy1722'!G$9,ROUNDDOWN((ROW(Sheet1_OLD!AJ70)-ROW(Sheet1_OLD!AJ$61))/4,0),0)</f>
        <v>112.7</v>
      </c>
      <c r="AK70" s="10">
        <f ca="1">+OFFSET('kdef-cy1722'!H$9,ROUNDDOWN((ROW(Sheet1_OLD!AK70)-ROW(Sheet1_OLD!AK$61))/4,0),0)</f>
        <v>95.2</v>
      </c>
      <c r="AL70" s="10">
        <f ca="1">+OFFSET('kdef-cy1722'!I$9,ROUNDDOWN((ROW(Sheet1_OLD!AL70)-ROW(Sheet1_OLD!AL$61))/4,0),0)</f>
        <v>101.7</v>
      </c>
      <c r="AM70" s="10">
        <f ca="1">+OFFSET('def-cy1722'!$F$8,ROUNDDOWN((ROW(Sheet1_OLD!AM70)-ROW(Sheet1_OLD!AM$61))/4,0),0)</f>
        <v>100.1</v>
      </c>
      <c r="AN70" s="10">
        <f ca="1">+OFFSET('def-cy1722'!$G$8,ROUNDDOWN((ROW(Sheet1_OLD!AN70)-ROW(Sheet1_OLD!AN$61))/4,0),0)</f>
        <v>121.6</v>
      </c>
      <c r="AO70" s="128"/>
      <c r="AP70" s="128"/>
      <c r="AQ70" s="128"/>
      <c r="AR70" s="128"/>
      <c r="AS70" s="128"/>
      <c r="AT70" s="128"/>
      <c r="AU70" s="128"/>
      <c r="AV70" s="128"/>
      <c r="AW70" s="128"/>
      <c r="AX70" s="9">
        <f t="shared" ca="1" si="115"/>
        <v>109.4</v>
      </c>
      <c r="AY70" s="9">
        <f t="shared" ca="1" si="115"/>
        <v>64.3</v>
      </c>
      <c r="AZ70" s="9">
        <f t="shared" ca="1" si="115"/>
        <v>102.4</v>
      </c>
      <c r="BA70" s="9">
        <f t="shared" ca="1" si="115"/>
        <v>291.39999999999998</v>
      </c>
      <c r="BB70" s="9">
        <f t="shared" ca="1" si="115"/>
        <v>113</v>
      </c>
      <c r="BC70" s="9">
        <f t="shared" ca="1" si="115"/>
        <v>95.7</v>
      </c>
      <c r="BD70" s="9">
        <f t="shared" ca="1" si="114"/>
        <v>100.7</v>
      </c>
      <c r="BE70" s="9">
        <f t="shared" ca="1" si="114"/>
        <v>99.5</v>
      </c>
      <c r="BF70" s="9">
        <f t="shared" ca="1" si="114"/>
        <v>123.6</v>
      </c>
      <c r="BG70">
        <f t="shared" ca="1" si="62"/>
        <v>-1.0104367448297202E-3</v>
      </c>
      <c r="BH70">
        <f t="shared" ca="1" si="63"/>
        <v>-8.2213612025794309E-5</v>
      </c>
      <c r="BI70">
        <f t="shared" ca="1" si="119"/>
        <v>-1.0472012087305289E-3</v>
      </c>
      <c r="BJ70">
        <f t="shared" ca="1" si="119"/>
        <v>1.6370746763349191E-3</v>
      </c>
      <c r="BK70">
        <f t="shared" ca="1" si="119"/>
        <v>2.3543639921350086E-3</v>
      </c>
      <c r="BL70" s="13">
        <f t="shared" ca="1" si="65"/>
        <v>1.8515871028838846E-3</v>
      </c>
      <c r="BM70">
        <f t="shared" ca="1" si="66"/>
        <v>1.277836926542766E-2</v>
      </c>
      <c r="BN70">
        <f t="shared" ref="BN70:BN133" ca="1" si="134">+BE70*(T70-T69)/($BA70*$P69+$BE70*$T69)</f>
        <v>2.5985382082238054E-2</v>
      </c>
      <c r="BO70" s="13">
        <f t="shared" ref="BO70:BO133" ca="1" si="135">+BM70+BN70</f>
        <v>3.8763751347665715E-2</v>
      </c>
      <c r="BP70">
        <f t="shared" ca="1" si="67"/>
        <v>2.0001645174790927E-2</v>
      </c>
      <c r="BQ70">
        <f t="shared" ca="1" si="68"/>
        <v>4.9373552627917918E-3</v>
      </c>
      <c r="BR70">
        <f t="shared" ca="1" si="69"/>
        <v>1.0040331462834725E-2</v>
      </c>
      <c r="BS70" s="13">
        <f t="shared" ca="1" si="70"/>
        <v>3.4979331900417444E-2</v>
      </c>
      <c r="BT70" s="5">
        <f t="shared" ref="BT70:BT133" si="136">+U70</f>
        <v>68710.2</v>
      </c>
      <c r="BU70" s="5">
        <f t="shared" ref="BU70:BU133" ca="1" si="137">+BU69*(1+BL70)</f>
        <v>251209.20347027906</v>
      </c>
      <c r="BV70" s="5">
        <f t="shared" ref="BV70:BV133" ca="1" si="138">+BV69*(1+BO70)</f>
        <v>38639.921343412934</v>
      </c>
      <c r="BW70" s="5">
        <f t="shared" ca="1" si="71"/>
        <v>105330.53204766281</v>
      </c>
      <c r="BX70" s="5">
        <f t="shared" ref="BX70:BX133" si="139">+K70</f>
        <v>83545.7</v>
      </c>
      <c r="BY70" s="5">
        <f t="shared" ref="BY70:BY133" si="140">+D70-E70+SUM(G70:I70)</f>
        <v>249957.69999999998</v>
      </c>
      <c r="BZ70" s="5">
        <f t="shared" ref="BZ70:BZ133" si="141">+F70+J70</f>
        <v>52501.899999999994</v>
      </c>
      <c r="CA70" s="5">
        <f t="shared" ref="CA70:CA133" si="142">+F70+J70+K70</f>
        <v>136047.59999999998</v>
      </c>
      <c r="CB70" s="9">
        <f t="shared" si="97"/>
        <v>121.5914085536063</v>
      </c>
      <c r="CC70" s="9">
        <f t="shared" ca="1" si="97"/>
        <v>99.501808272551145</v>
      </c>
      <c r="CD70" s="9">
        <f t="shared" ca="1" si="97"/>
        <v>135.87475899184292</v>
      </c>
      <c r="CE70" s="9">
        <f t="shared" ca="1" si="97"/>
        <v>129.1625489354193</v>
      </c>
      <c r="CF70" s="5"/>
      <c r="CG70" s="5">
        <f t="shared" ref="CG70:CG101" si="143">+(SUM(D70:E70)+SUM(G70:I70))/(SUM(N70:O70)+SUM(Q70:S70))*100</f>
        <v>100.1590526076793</v>
      </c>
      <c r="CH70" s="5">
        <f t="shared" ca="1" si="72"/>
        <v>99.501808272551145</v>
      </c>
      <c r="CI70" s="5">
        <f t="shared" ref="CI70:CI133" si="144">+(F70+J70)/(P70+T70)*100</f>
        <v>143.00356542653014</v>
      </c>
      <c r="CJ70" s="5">
        <f t="shared" ca="1" si="73"/>
        <v>135.87475899184292</v>
      </c>
      <c r="CK70" s="5">
        <f t="shared" si="74"/>
        <v>129.04815701183509</v>
      </c>
      <c r="CL70" s="5">
        <f t="shared" ca="1" si="75"/>
        <v>129.1625489354193</v>
      </c>
      <c r="CM70" s="5"/>
      <c r="CN70" s="1" t="e">
        <f t="shared" si="125"/>
        <v>#DIV/0!</v>
      </c>
      <c r="CO70" s="1" t="e">
        <f t="shared" si="126"/>
        <v>#DIV/0!</v>
      </c>
      <c r="CP70" s="1" t="e">
        <f t="shared" ca="1" si="126"/>
        <v>#DIV/0!</v>
      </c>
      <c r="CQ70" s="1" t="e">
        <f t="shared" ca="1" si="126"/>
        <v>#DIV/0!</v>
      </c>
      <c r="CR70" s="1" t="e">
        <f t="shared" ca="1" si="126"/>
        <v>#DIV/0!</v>
      </c>
      <c r="CS70" s="83" t="e">
        <f t="shared" si="76"/>
        <v>#DIV/0!</v>
      </c>
      <c r="CT70" s="83" t="e">
        <f t="shared" si="76"/>
        <v>#DIV/0!</v>
      </c>
      <c r="CU70" s="83" t="e">
        <f t="shared" ca="1" si="76"/>
        <v>#DIV/0!</v>
      </c>
      <c r="CV70" s="83" t="e">
        <f t="shared" ca="1" si="76"/>
        <v>#DIV/0!</v>
      </c>
      <c r="CW70" s="83" t="e">
        <f t="shared" ca="1" si="76"/>
        <v>#DIV/0!</v>
      </c>
      <c r="CX70" s="83">
        <f t="shared" si="77"/>
        <v>1.101250625719354E-3</v>
      </c>
      <c r="CY70" s="83">
        <f t="shared" si="100"/>
        <v>-6.3293025321958518E-3</v>
      </c>
      <c r="CZ70" s="83">
        <f t="shared" ca="1" si="100"/>
        <v>5.2802863972241368E-3</v>
      </c>
      <c r="DA70" s="83">
        <f t="shared" ca="1" si="100"/>
        <v>-7.4475390075831593E-3</v>
      </c>
      <c r="DB70" s="83">
        <f t="shared" ca="1" si="100"/>
        <v>-6.7706475956138649E-3</v>
      </c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Y70" s="5"/>
      <c r="EF70" s="91">
        <f>+'gaku-mk1722'!G17</f>
        <v>83545.7</v>
      </c>
      <c r="EG70" s="1">
        <f>+'gaku-mk1131'!G73</f>
        <v>73045.899999999994</v>
      </c>
      <c r="EH70" s="5">
        <f t="shared" ref="EH70:EH133" ca="1" si="145">+EF70/CE70*100/4</f>
        <v>16170.650991444214</v>
      </c>
      <c r="EI70" s="7">
        <f ca="1">+EI69+$EH69</f>
        <v>603533.2933329459</v>
      </c>
      <c r="EJ70" s="4">
        <f ca="1">+EI69+EH69</f>
        <v>603533.2933329459</v>
      </c>
      <c r="EK70" s="131">
        <f ca="1">+EK69+EH69-(EJ73-EI73)/4</f>
        <v>591282.07229219459</v>
      </c>
      <c r="EL70" s="5">
        <f t="shared" ref="EL70:EL133" ca="1" si="146">+FQ70</f>
        <v>6475.333333333333</v>
      </c>
      <c r="EM70" s="92">
        <f t="shared" ref="EM70:EM133" ca="1" si="147">+FO70</f>
        <v>110.16666666666667</v>
      </c>
      <c r="EN70">
        <f t="shared" ca="1" si="127"/>
        <v>0.67552609119628948</v>
      </c>
      <c r="EO70">
        <f t="shared" ref="EO70:EO133" ca="1" si="148">+LN(EN70/EN69)</f>
        <v>5.5667894129166253E-3</v>
      </c>
      <c r="EQ70" s="6">
        <f>+call!C108</f>
        <v>0.47666666666666702</v>
      </c>
      <c r="ES70" s="7" t="e">
        <f>+fof!#REF!*fof!$B$138/fof!#REF!/10</f>
        <v>#REF!</v>
      </c>
      <c r="ET70" s="7" t="e">
        <f>+fof!#REF!*fof!$C$138/fof!#REF!/10</f>
        <v>#REF!</v>
      </c>
      <c r="EU70" s="65">
        <f ca="1">+AVERAGE(OFFSET(jikasougaku!$BF$450,(ROW(Sheet1_OLD!EU70)-ROW(Sheet1_OLD!$EU$59))*3,0):OFFSET(jikasougaku!$BF$450,(ROW(Sheet1_OLD!EU70)-ROW(Sheet1_OLD!$EU$59))*3+2,0))/1000</f>
        <v>83122.914000000004</v>
      </c>
      <c r="EV70" s="65">
        <f ca="1">+AVERAGE(OFFSET(jikasougaku!$BR$450,(ROW(Sheet1_OLD!EV70)-ROW(Sheet1_OLD!$EV$59))*3,0):OFFSET(jikasougaku!$BR$450,(ROW(Sheet1_OLD!EV70)-ROW(Sheet1_OLD!$EV$59))*3+2,0))/1000</f>
        <v>379391.33199999999</v>
      </c>
      <c r="EW70" s="65">
        <f ca="1">+AVERAGE(OFFSET(jikasougaku!$BH$450,(ROW(Sheet1_OLD!EW70)-ROW(Sheet1_OLD!EW$59))*3,0):OFFSET(jikasougaku!$BH$450,(ROW(Sheet1_OLD!EW70)-ROW(Sheet1_OLD!EW$59))*3+2,0))/1000</f>
        <v>11272.956666666667</v>
      </c>
      <c r="EX70" s="65">
        <f ca="1">+AVERAGE(OFFSET(jikasougaku!$BJ$450,(ROW(Sheet1_OLD!EX70)-ROW(Sheet1_OLD!EX$59))*3,0):OFFSET(jikasougaku!$BJ$450,(ROW(Sheet1_OLD!EX70)-ROW(Sheet1_OLD!EX$59))*3+2,0))/1000</f>
        <v>6501.5186666666668</v>
      </c>
      <c r="EY70" s="65">
        <f ca="1">+AVERAGE(OFFSET(jikasougaku!$BL$450,(ROW(Sheet1_OLD!EY70)-ROW(Sheet1_OLD!EY$59))*3,0):OFFSET(jikasougaku!$BL$450,(ROW(Sheet1_OLD!EY70)-ROW(Sheet1_OLD!EY$59))*3+2,0))/1000</f>
        <v>1978.2323333333331</v>
      </c>
      <c r="EZ70" s="64">
        <f t="shared" ca="1" si="121"/>
        <v>83122.914000000004</v>
      </c>
      <c r="FA70" s="7">
        <f t="shared" ca="1" si="122"/>
        <v>276515.71033333335</v>
      </c>
      <c r="FB70" s="5" t="e">
        <f t="shared" si="128"/>
        <v>#REF!</v>
      </c>
      <c r="FC70" s="5" t="e">
        <f t="shared" si="124"/>
        <v>#REF!</v>
      </c>
      <c r="FD70" s="1" t="e">
        <f t="shared" si="129"/>
        <v>#REF!</v>
      </c>
      <c r="FE70" s="1" t="e">
        <f t="shared" si="129"/>
        <v>#REF!</v>
      </c>
      <c r="FF70" t="e">
        <f t="shared" ref="FF70:FG132" si="149">+FD70/$V70*100</f>
        <v>#REF!</v>
      </c>
      <c r="FG70" t="e">
        <f t="shared" si="149"/>
        <v>#REF!</v>
      </c>
      <c r="FH70" s="83" t="e">
        <f t="shared" si="80"/>
        <v>#REF!</v>
      </c>
      <c r="FI70" s="83" t="e">
        <f t="shared" si="80"/>
        <v>#REF!</v>
      </c>
      <c r="FK70" s="5">
        <f>kshotoku1722!E18</f>
        <v>268747.40000000002</v>
      </c>
      <c r="FL70" s="72">
        <f t="shared" ref="FL70:FL133" ca="1" si="150">+FK70/(FO70*FQ70)</f>
        <v>0.37673149807960482</v>
      </c>
      <c r="FM70">
        <f t="shared" ca="1" si="81"/>
        <v>4.6879718282413748E-3</v>
      </c>
      <c r="FO70" s="72">
        <f ca="1">+AVERAGE(OFFSET(Maikin05!$F$10,ROUNDDOWN((ROW(FO70)-ROW(FO$45))/4,0),MOD(ROW(FO70)-ROW(FO$45),4)*3):OFFSET(Maikin05!$F$10,ROUNDDOWN((ROW(FO70)-ROW(FO$45))/4,0),MOD(ROW(FO70)-ROW(FO$45),4)*3+2))</f>
        <v>110.16666666666667</v>
      </c>
      <c r="FP70" s="72">
        <f ca="1">+AVERAGE(OFFSET(Maikin30!$F$20,ROUNDDOWN((ROW(FP70)-ROW(FP$5))/4,0),MOD(ROW(FP70)-ROW(FP$5),4)*3):OFFSET(Maikin30!$F$20,ROUNDDOWN((ROW(FP70)-ROW(FP$5))/4,0),MOD(ROW(FP70)-ROW(FP$5),4)*3+2))</f>
        <v>106.39999999999999</v>
      </c>
      <c r="FQ70" s="5">
        <f ca="1">+AVERAGE(OFFSET(Rocho!$J$66,(ROW(FQ70)-ROW($FQ$5))*3,0):OFFSET(Rocho!$J$66,(ROW(FQ70)-ROW($FQ$5))*3+2,0))</f>
        <v>6475.333333333333</v>
      </c>
      <c r="FR70" s="72" t="e">
        <f t="shared" ref="FR70:FR133" ca="1" si="151">+FO70*FQ70/FW90</f>
        <v>#DIV/0!</v>
      </c>
      <c r="FS70" t="e">
        <f t="shared" ca="1" si="82"/>
        <v>#DIV/0!</v>
      </c>
      <c r="FT70" s="72"/>
      <c r="FU70" s="87" t="s">
        <v>289</v>
      </c>
      <c r="FV70" s="78">
        <f ca="1">+AVERAGE(OFFSET(Rocho!$E$6,(ROW(FV70)-ROW($FV$5))*3,0):OFFSET(Rocho!$E$6,(ROW(FV70)-ROW($FV$5))*3+2,0))/10000</f>
        <v>10190.333333333332</v>
      </c>
      <c r="FW70" s="82">
        <f>+Rocho!AA71</f>
        <v>0</v>
      </c>
      <c r="FX70" t="e">
        <f t="shared" si="83"/>
        <v>#DIV/0!</v>
      </c>
      <c r="FZ70" s="94">
        <f t="shared" si="130"/>
        <v>276270.90000000002</v>
      </c>
      <c r="GA70" s="5">
        <f t="shared" ref="GA70:GA133" si="152">+K70</f>
        <v>83545.7</v>
      </c>
      <c r="GB70" s="5">
        <f>+'gaku-mk1722'!C17-'gaku-mk1722'!D17</f>
        <v>5025.5999999999767</v>
      </c>
      <c r="GC70" s="5">
        <f t="shared" ref="GC70:GC133" si="153">+F70</f>
        <v>24944.6</v>
      </c>
      <c r="GD70" s="5">
        <f t="shared" ref="GD70:GD133" si="154">+J70</f>
        <v>27557.3</v>
      </c>
      <c r="GE70" s="5">
        <f>+'gaku-mk1722'!H17</f>
        <v>3353.7</v>
      </c>
      <c r="GF70" s="5">
        <f>+'gaku-mk1722'!W17</f>
        <v>130513.1</v>
      </c>
      <c r="GG70" s="5">
        <f>+'gaku-mk1722'!M17</f>
        <v>48905</v>
      </c>
      <c r="GH70" s="5">
        <f>+'gaku-mk1722'!N17</f>
        <v>47574.1</v>
      </c>
      <c r="GI70" s="5">
        <f t="shared" ref="GI70:GI133" si="155">+U70</f>
        <v>68710.2</v>
      </c>
      <c r="GJ70" s="5">
        <f>+'gaku-jk1722'!C17-'gaku-jk1722'!D17</f>
        <v>4424.8999999999942</v>
      </c>
      <c r="GK70" s="5">
        <f t="shared" ref="GK70:GK133" si="156">+P70</f>
        <v>8997.2000000000007</v>
      </c>
      <c r="GL70" s="5">
        <f t="shared" ref="GL70:GL133" si="157">+T70</f>
        <v>27716.5</v>
      </c>
      <c r="GM70" s="5">
        <f>+'gaku-jk1722'!H17</f>
        <v>3032.4</v>
      </c>
      <c r="GN70" s="5">
        <f>+'gaku-jk1722'!Z17</f>
        <v>122698.5</v>
      </c>
      <c r="GO70" s="5">
        <f>+'gaku-jk1722'!M17</f>
        <v>36655.300000000003</v>
      </c>
      <c r="GP70" s="5">
        <f>+'gaku-jk1722'!N17</f>
        <v>55930.7</v>
      </c>
      <c r="GQ70" s="9">
        <f t="shared" ca="1" si="131"/>
        <v>121.6</v>
      </c>
      <c r="GR70">
        <f ca="1">+OFFSET('def-cy1722'!$C$8,ROUNDDOWN((ROW(Sheet1_OLD!GU70)-ROW(Sheet1_OLD!GU$61))/4,0),0)</f>
        <v>109.5</v>
      </c>
      <c r="GS70" s="9">
        <f t="shared" ca="1" si="132"/>
        <v>275.8</v>
      </c>
      <c r="GT70" s="9">
        <f t="shared" ca="1" si="133"/>
        <v>100.1</v>
      </c>
      <c r="GU70">
        <f ca="1">+OFFSET('def-cy1722'!$H$8,ROUNDDOWN((ROW(Sheet1_OLD!GU70)-ROW(Sheet1_OLD!GU$61))/4,0),0)</f>
        <v>109.1</v>
      </c>
      <c r="GV70">
        <f ca="1">+OFFSET('def-cy1722'!$W$8,ROUNDDOWN((ROW(Sheet1_OLD!GU70)-ROW(Sheet1_OLD!GU$61))/4,0),0)</f>
        <v>106.4</v>
      </c>
      <c r="GW70">
        <f ca="1">+OFFSET('def-cy1722'!$M$8,ROUNDDOWN((ROW(Sheet1_OLD!GU70)-ROW(Sheet1_OLD!GU$61))/4,0),0)</f>
        <v>132.5</v>
      </c>
      <c r="GX70">
        <f ca="1">+OFFSET('def-cy1722'!$N$8,ROUNDDOWN((ROW(Sheet1_OLD!GU70)-ROW(Sheet1_OLD!GU$61))/4,0),0)</f>
        <v>85.5</v>
      </c>
      <c r="HG70" s="9">
        <f t="shared" ca="1" si="120"/>
        <v>123.6</v>
      </c>
      <c r="HH70" s="9">
        <f t="shared" ca="1" si="120"/>
        <v>109.4</v>
      </c>
      <c r="HI70" s="9">
        <f t="shared" ca="1" si="120"/>
        <v>291.39999999999998</v>
      </c>
      <c r="HJ70" s="9">
        <f t="shared" ca="1" si="120"/>
        <v>99.5</v>
      </c>
      <c r="HK70" s="9">
        <f t="shared" ca="1" si="120"/>
        <v>110.7</v>
      </c>
      <c r="HL70" s="9">
        <f t="shared" ca="1" si="120"/>
        <v>106</v>
      </c>
      <c r="HM70" s="9">
        <f t="shared" ca="1" si="120"/>
        <v>128.19999999999999</v>
      </c>
      <c r="HN70" s="9">
        <f t="shared" ca="1" si="120"/>
        <v>78.900000000000006</v>
      </c>
      <c r="HO70">
        <f t="shared" ref="HO70:HU85" ca="1" si="158">+HG70*(GI70-GI69)/($HG70*$GI69+$HH70*$GJ69+$HI70*$GK69+$HJ70*$GL69+$HK70*$GM69+$HL70*$GN69+$HM70*$GO69-$HN70*$GP69)</f>
        <v>9.711314948787823E-3</v>
      </c>
      <c r="HP70">
        <f t="shared" ca="1" si="158"/>
        <v>5.0329319595805995E-5</v>
      </c>
      <c r="HQ70">
        <f t="shared" ca="1" si="158"/>
        <v>2.397213406798041E-3</v>
      </c>
      <c r="HR70">
        <f t="shared" ca="1" si="158"/>
        <v>4.8748400530923214E-3</v>
      </c>
      <c r="HS70">
        <f t="shared" ca="1" si="158"/>
        <v>4.7314345650310693E-3</v>
      </c>
      <c r="HT70">
        <f t="shared" ca="1" si="158"/>
        <v>-3.2960636555560692E-3</v>
      </c>
      <c r="HU70">
        <f t="shared" ca="1" si="158"/>
        <v>-9.5201085973541869E-5</v>
      </c>
      <c r="HV70">
        <f t="shared" ref="HV70:HV131" ca="1" si="159">-HN70*(GP70-GP69)/($HG70*$GI69+$HH70*$GJ69+$HI70*$GK69+$HJ70*$GL69+$HK70*$GM69+$HL70*$GN69+$HM70*$GO69-$HN70*$GP69)</f>
        <v>-4.6641290889226248E-3</v>
      </c>
      <c r="HW70">
        <f t="shared" ca="1" si="84"/>
        <v>1.3709738462852825E-2</v>
      </c>
      <c r="HX70" s="5">
        <f t="shared" ca="1" si="85"/>
        <v>219214.69506455411</v>
      </c>
      <c r="HY70" s="1" t="e">
        <f t="shared" ref="HY70:HY133" ca="1" si="160">+HX70/$FW90</f>
        <v>#DIV/0!</v>
      </c>
      <c r="HZ70" t="e">
        <f t="shared" ca="1" si="86"/>
        <v>#DIV/0!</v>
      </c>
      <c r="IA70" s="5">
        <f t="shared" ref="IA70:IA133" si="161">+FZ70</f>
        <v>276270.90000000002</v>
      </c>
      <c r="IB70">
        <f t="shared" ref="IB70:IB133" ca="1" si="162">+IA70/HX70*100</f>
        <v>126.02754569835935</v>
      </c>
      <c r="ID70" s="112">
        <v>124.53973431974235</v>
      </c>
      <c r="IE70" s="112">
        <v>124.32862483695327</v>
      </c>
      <c r="IF70">
        <f t="shared" ref="IF70:IF132" si="163">+(IE70/ID70)^(1/$IF$3)*100</f>
        <v>99.565096499015198</v>
      </c>
      <c r="IG70">
        <f t="shared" si="87"/>
        <v>2.3380042802213651E-3</v>
      </c>
      <c r="IH70" s="112">
        <v>0.53818335930241468</v>
      </c>
      <c r="II70">
        <f t="shared" si="88"/>
        <v>6.6744764835418831E-3</v>
      </c>
      <c r="IK70">
        <f>+util!B68</f>
        <v>107.9</v>
      </c>
      <c r="IL70">
        <f t="shared" si="89"/>
        <v>4.9551045950425362E-3</v>
      </c>
      <c r="IM70">
        <f t="shared" si="90"/>
        <v>2.9730627570255215E-3</v>
      </c>
      <c r="IO70" s="5">
        <f t="shared" ref="IO70:IO132" si="164">+GB70+SUM(GE70:GG70)-GH70</f>
        <v>140223.29999999999</v>
      </c>
      <c r="IP70" s="1">
        <f t="shared" ref="IP70:IP132" si="165">+IO70/SUM(GC70:GD70)</f>
        <v>2.6708233416314457</v>
      </c>
      <c r="IQ70" s="5">
        <f t="shared" ref="IQ70:IQ133" ca="1" si="166">+IO70/IB70*100</f>
        <v>111264.00916797781</v>
      </c>
      <c r="IR70" s="1" t="e">
        <f t="shared" ref="IR70:IR133" ca="1" si="167">+IQ70/$FW90</f>
        <v>#DIV/0!</v>
      </c>
      <c r="IS70" t="e">
        <f t="shared" ca="1" si="91"/>
        <v>#DIV/0!</v>
      </c>
    </row>
    <row r="71" spans="1:253" x14ac:dyDescent="0.15">
      <c r="A71" t="s">
        <v>310</v>
      </c>
      <c r="B71" s="5">
        <f>+'gaku-mk1722'!B18</f>
        <v>525385.4</v>
      </c>
      <c r="C71" s="5">
        <f>+'kgaku-mk1722'!B19</f>
        <v>274573</v>
      </c>
      <c r="D71" s="5">
        <f>+'kgaku-mk1722'!C19</f>
        <v>3205</v>
      </c>
      <c r="E71" s="5">
        <f>+'kgaku-mk1722'!D19</f>
        <v>318.7</v>
      </c>
      <c r="F71" s="5">
        <f>+'kgaku-mk1722'!F19</f>
        <v>25404.9</v>
      </c>
      <c r="G71" s="5">
        <f>+'kgaku-mk1722'!G19</f>
        <v>22091.5</v>
      </c>
      <c r="H71" s="5">
        <f>+'kgaku-mk1722'!H19</f>
        <v>73689.8</v>
      </c>
      <c r="I71" s="5">
        <f>+'kgaku-mk1722'!I19</f>
        <v>150500.6</v>
      </c>
      <c r="J71" s="5">
        <f>+'gaku-mk1722'!F18</f>
        <v>28889.1</v>
      </c>
      <c r="K71" s="5">
        <f>+'gaku-mk1722'!G18</f>
        <v>84545.1</v>
      </c>
      <c r="L71" s="5">
        <f>+'gaku-jk1722'!B18</f>
        <v>450363.8</v>
      </c>
      <c r="M71" s="5">
        <f>+'kgaku-jk1722'!B19</f>
        <v>250902.8</v>
      </c>
      <c r="N71" s="5">
        <f>+'kgaku-jk1722'!C19</f>
        <v>4124.6000000000004</v>
      </c>
      <c r="O71" s="5">
        <f>+'kgaku-jk1722'!D19</f>
        <v>311.5</v>
      </c>
      <c r="P71" s="5">
        <f>+'kgaku-jk1722'!F19</f>
        <v>9279.7000000000007</v>
      </c>
      <c r="Q71" s="5">
        <f>+'kgaku-jk1722'!G19</f>
        <v>19641.7</v>
      </c>
      <c r="R71" s="5">
        <f>+'kgaku-jk1722'!H19</f>
        <v>77358.7</v>
      </c>
      <c r="S71" s="5">
        <f>+'kgaku-jk1722'!I19</f>
        <v>147748.4</v>
      </c>
      <c r="T71" s="5">
        <f>+'gaku-jk1722'!F18</f>
        <v>28849.1</v>
      </c>
      <c r="U71" s="5">
        <f>+'gaku-jk1722'!G18</f>
        <v>69800.7</v>
      </c>
      <c r="V71" s="8">
        <f t="shared" si="123"/>
        <v>116.65799959943494</v>
      </c>
      <c r="W71" s="8">
        <f t="shared" si="123"/>
        <v>109.43401189624031</v>
      </c>
      <c r="X71" s="8">
        <f t="shared" si="123"/>
        <v>77.704504679241609</v>
      </c>
      <c r="Y71" s="8">
        <f t="shared" si="123"/>
        <v>102.31139646869984</v>
      </c>
      <c r="Z71" s="8">
        <f t="shared" si="123"/>
        <v>273.76854855221609</v>
      </c>
      <c r="AA71" s="8">
        <f t="shared" si="123"/>
        <v>112.4724438312366</v>
      </c>
      <c r="AB71" s="8">
        <f t="shared" si="123"/>
        <v>95.257288449780049</v>
      </c>
      <c r="AC71" s="8">
        <f t="shared" si="123"/>
        <v>101.86276128878553</v>
      </c>
      <c r="AD71" s="8">
        <f t="shared" si="123"/>
        <v>100.13865250562408</v>
      </c>
      <c r="AE71" s="8">
        <f t="shared" si="123"/>
        <v>121.12357039399319</v>
      </c>
      <c r="AF71" s="10">
        <f ca="1">+OFFSET('kdef-cy1722'!B$9,ROUNDDOWN((ROW(Sheet1_OLD!AF71)-ROW(Sheet1_OLD!AF$61))/4,0),0)</f>
        <v>109.4</v>
      </c>
      <c r="AG71" s="10">
        <f ca="1">+OFFSET('kdef-cy1722'!C$9,ROUNDDOWN((ROW(Sheet1_OLD!AG71)-ROW(Sheet1_OLD!AG$61))/4,0),0)</f>
        <v>76.900000000000006</v>
      </c>
      <c r="AH71" s="10">
        <f ca="1">+OFFSET('kdef-cy1722'!D$9,ROUNDDOWN((ROW(Sheet1_OLD!AH71)-ROW(Sheet1_OLD!AH$61))/4,0),0)</f>
        <v>102.4</v>
      </c>
      <c r="AI71" s="10">
        <f ca="1">+OFFSET('kdef-cy1722'!F$9,ROUNDDOWN((ROW(Sheet1_OLD!AI71)-ROW(Sheet1_OLD!AI$61))/4,0),0)</f>
        <v>275.8</v>
      </c>
      <c r="AJ71" s="10">
        <f ca="1">+OFFSET('kdef-cy1722'!G$9,ROUNDDOWN((ROW(Sheet1_OLD!AJ71)-ROW(Sheet1_OLD!AJ$61))/4,0),0)</f>
        <v>112.7</v>
      </c>
      <c r="AK71" s="10">
        <f ca="1">+OFFSET('kdef-cy1722'!H$9,ROUNDDOWN((ROW(Sheet1_OLD!AK71)-ROW(Sheet1_OLD!AK$61))/4,0),0)</f>
        <v>95.2</v>
      </c>
      <c r="AL71" s="10">
        <f ca="1">+OFFSET('kdef-cy1722'!I$9,ROUNDDOWN((ROW(Sheet1_OLD!AL71)-ROW(Sheet1_OLD!AL$61))/4,0),0)</f>
        <v>101.7</v>
      </c>
      <c r="AM71" s="10">
        <f ca="1">+OFFSET('def-cy1722'!$F$8,ROUNDDOWN((ROW(Sheet1_OLD!AM71)-ROW(Sheet1_OLD!AM$61))/4,0),0)</f>
        <v>100.1</v>
      </c>
      <c r="AN71" s="10">
        <f ca="1">+OFFSET('def-cy1722'!$G$8,ROUNDDOWN((ROW(Sheet1_OLD!AN71)-ROW(Sheet1_OLD!AN$61))/4,0),0)</f>
        <v>121.6</v>
      </c>
      <c r="AO71" s="128"/>
      <c r="AP71" s="128"/>
      <c r="AQ71" s="128"/>
      <c r="AR71" s="128"/>
      <c r="AS71" s="128"/>
      <c r="AT71" s="128"/>
      <c r="AU71" s="128"/>
      <c r="AV71" s="128"/>
      <c r="AW71" s="128"/>
      <c r="AX71" s="9">
        <f t="shared" ca="1" si="115"/>
        <v>109.4</v>
      </c>
      <c r="AY71" s="9">
        <f t="shared" ca="1" si="115"/>
        <v>64.3</v>
      </c>
      <c r="AZ71" s="9">
        <f t="shared" ca="1" si="115"/>
        <v>102.4</v>
      </c>
      <c r="BA71" s="9">
        <f t="shared" ca="1" si="115"/>
        <v>291.39999999999998</v>
      </c>
      <c r="BB71" s="9">
        <f t="shared" ca="1" si="115"/>
        <v>113</v>
      </c>
      <c r="BC71" s="9">
        <f t="shared" ca="1" si="115"/>
        <v>95.7</v>
      </c>
      <c r="BD71" s="9">
        <f t="shared" ca="1" si="114"/>
        <v>100.7</v>
      </c>
      <c r="BE71" s="9">
        <f t="shared" ca="1" si="114"/>
        <v>99.5</v>
      </c>
      <c r="BF71" s="9">
        <f t="shared" ca="1" si="114"/>
        <v>123.6</v>
      </c>
      <c r="BG71">
        <f t="shared" ref="BG71:BG134" ca="1" si="168">+AY71*(N71-N70)/($AY71*$N70-$AZ71*$O70+$BB71*$Q70+$BC71*$R70+$BD71*$S70)</f>
        <v>8.4414271847464592E-5</v>
      </c>
      <c r="BH71">
        <f t="shared" ref="BH71:BH134" ca="1" si="169">-AZ71*(O71-O70)/($AY71*$N70-$AZ71*$O70+$BB71*$Q70+$BC71*$R70+$BD71*$S70)</f>
        <v>-5.6494715954436021E-5</v>
      </c>
      <c r="BI71">
        <f t="shared" ref="BI71:BK86" ca="1" si="170">+BB71*(Q71-Q70)/($AY71*$N70-$AZ71*$O70+$BB71*$Q70+$BC71*$R70+$BD71*$S70)</f>
        <v>-9.205802044699535E-4</v>
      </c>
      <c r="BJ71">
        <f t="shared" ca="1" si="170"/>
        <v>-6.0097550807478991E-3</v>
      </c>
      <c r="BK71">
        <f t="shared" ca="1" si="170"/>
        <v>2.9664095228183929E-3</v>
      </c>
      <c r="BL71" s="13">
        <f t="shared" ref="BL71:BL134" ca="1" si="171">+SUM(BG71:BK71)</f>
        <v>-3.9360062065064306E-3</v>
      </c>
      <c r="BM71">
        <f t="shared" ref="BM71:BM131" ca="1" si="172">+BA71*(P71-P70)/($BA71*$P70+$BE71*$T70)</f>
        <v>1.5302414651528391E-2</v>
      </c>
      <c r="BN71">
        <f t="shared" ca="1" si="134"/>
        <v>2.0948436003364199E-2</v>
      </c>
      <c r="BO71" s="13">
        <f t="shared" ca="1" si="135"/>
        <v>3.6250850654892586E-2</v>
      </c>
      <c r="BP71">
        <f t="shared" ref="BP71:BP134" ca="1" si="173">+BF71*(U71-U70)/($BF71*$U70+$BA71*$P70+$BE71*$T70)</f>
        <v>9.7162830821715309E-3</v>
      </c>
      <c r="BQ71">
        <f t="shared" ref="BQ71:BQ134" ca="1" si="174">+BA71*(P71-P70)/($BF71*$U70+$BA71*$P70+$BE71*$T70)</f>
        <v>5.9342251295455579E-3</v>
      </c>
      <c r="BR71">
        <f t="shared" ref="BR71:BR134" ca="1" si="175">+BE71*(T71-T70)/($BF71*$U70+$BA71*$P70+$BE71*$T70)</f>
        <v>8.1237332922111417E-3</v>
      </c>
      <c r="BS71" s="13">
        <f t="shared" ref="BS71:BS134" ca="1" si="176">+SUM(BP71:BR71)</f>
        <v>2.3774241503928231E-2</v>
      </c>
      <c r="BT71" s="5">
        <f t="shared" si="136"/>
        <v>69800.7</v>
      </c>
      <c r="BU71" s="5">
        <f t="shared" ca="1" si="137"/>
        <v>250220.44248628849</v>
      </c>
      <c r="BV71" s="5">
        <f t="shared" ca="1" si="138"/>
        <v>40040.651361349795</v>
      </c>
      <c r="BW71" s="5">
        <f t="shared" ref="BW71:BW134" ca="1" si="177">+BW70*(1+BS71)</f>
        <v>107834.68555430119</v>
      </c>
      <c r="BX71" s="5">
        <f t="shared" si="139"/>
        <v>84545.1</v>
      </c>
      <c r="BY71" s="5">
        <f t="shared" si="140"/>
        <v>249168.2</v>
      </c>
      <c r="BZ71" s="5">
        <f t="shared" si="141"/>
        <v>54294</v>
      </c>
      <c r="CA71" s="5">
        <f t="shared" si="142"/>
        <v>138839.1</v>
      </c>
      <c r="CB71" s="9">
        <f t="shared" si="97"/>
        <v>121.12357039399319</v>
      </c>
      <c r="CC71" s="9">
        <f t="shared" ca="1" si="97"/>
        <v>99.579473812837591</v>
      </c>
      <c r="CD71" s="9">
        <f t="shared" ca="1" si="97"/>
        <v>135.59719473596923</v>
      </c>
      <c r="CE71" s="9">
        <f t="shared" ca="1" si="97"/>
        <v>128.75180122826643</v>
      </c>
      <c r="CF71" s="5"/>
      <c r="CG71" s="5">
        <f t="shared" si="143"/>
        <v>100.24909214001332</v>
      </c>
      <c r="CH71" s="5">
        <f t="shared" ref="CH71:CH134" ca="1" si="178">+CC71</f>
        <v>99.579473812837591</v>
      </c>
      <c r="CI71" s="5">
        <f t="shared" si="144"/>
        <v>142.39629886070369</v>
      </c>
      <c r="CJ71" s="5">
        <f t="shared" ref="CJ71:CJ134" ca="1" si="179">+CD71</f>
        <v>135.59719473596923</v>
      </c>
      <c r="CK71" s="5">
        <f t="shared" ref="CK71:CK132" si="180">+(F71+SUM(J71:K71))/(P71+SUM(T71:U71))*100</f>
        <v>128.638694703487</v>
      </c>
      <c r="CL71" s="5">
        <f t="shared" ref="CL71:CL134" ca="1" si="181">+CE71</f>
        <v>128.75180122826643</v>
      </c>
      <c r="CM71" s="5"/>
      <c r="CN71" s="1" t="e">
        <f t="shared" si="125"/>
        <v>#DIV/0!</v>
      </c>
      <c r="CO71" s="1" t="e">
        <f t="shared" si="126"/>
        <v>#DIV/0!</v>
      </c>
      <c r="CP71" s="1" t="e">
        <f t="shared" ca="1" si="126"/>
        <v>#DIV/0!</v>
      </c>
      <c r="CQ71" s="1" t="e">
        <f t="shared" ca="1" si="126"/>
        <v>#DIV/0!</v>
      </c>
      <c r="CR71" s="1" t="e">
        <f t="shared" ca="1" si="126"/>
        <v>#DIV/0!</v>
      </c>
      <c r="CS71" s="83" t="e">
        <f t="shared" ref="CS71:CW121" si="182">+LN(CN71/CN70)</f>
        <v>#DIV/0!</v>
      </c>
      <c r="CT71" s="83" t="e">
        <f t="shared" si="182"/>
        <v>#DIV/0!</v>
      </c>
      <c r="CU71" s="83" t="e">
        <f t="shared" ca="1" si="182"/>
        <v>#DIV/0!</v>
      </c>
      <c r="CV71" s="83" t="e">
        <f t="shared" ca="1" si="182"/>
        <v>#DIV/0!</v>
      </c>
      <c r="CW71" s="83" t="e">
        <f t="shared" ca="1" si="182"/>
        <v>#DIV/0!</v>
      </c>
      <c r="CX71" s="83">
        <f t="shared" ref="CX71:CX134" si="183">+LN(V71/V70)</f>
        <v>-1.5006400495274996E-3</v>
      </c>
      <c r="CY71" s="83">
        <f t="shared" si="100"/>
        <v>-3.8550462854411095E-3</v>
      </c>
      <c r="CZ71" s="83">
        <f t="shared" ca="1" si="100"/>
        <v>7.8023954249204538E-4</v>
      </c>
      <c r="DA71" s="83">
        <f t="shared" ca="1" si="100"/>
        <v>-2.0448841862519668E-3</v>
      </c>
      <c r="DB71" s="83">
        <f t="shared" ca="1" si="100"/>
        <v>-3.1851508390397664E-3</v>
      </c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Y71" s="5"/>
      <c r="EF71" s="91">
        <f>+'gaku-mk1722'!G18</f>
        <v>84545.1</v>
      </c>
      <c r="EG71" s="1">
        <f>+'gaku-mk1131'!G74</f>
        <v>75316.5</v>
      </c>
      <c r="EH71" s="5">
        <f t="shared" ca="1" si="145"/>
        <v>16416.294605872823</v>
      </c>
      <c r="EI71" s="7">
        <f ca="1">+EI70+$EH70</f>
        <v>619703.94432439015</v>
      </c>
      <c r="EJ71" s="7">
        <f ca="1">+EJ70+$EH70</f>
        <v>619703.94432439015</v>
      </c>
      <c r="EK71" s="7">
        <f ca="1">+EK70+EH70-(EJ73-EI73)/4</f>
        <v>595201.50224288693</v>
      </c>
      <c r="EL71" s="5">
        <f t="shared" ca="1" si="146"/>
        <v>6512.666666666667</v>
      </c>
      <c r="EM71" s="92">
        <f t="shared" ca="1" si="147"/>
        <v>109.7</v>
      </c>
      <c r="EN71">
        <f t="shared" ca="1" si="127"/>
        <v>0.6732037432977791</v>
      </c>
      <c r="EO71">
        <f t="shared" ca="1" si="148"/>
        <v>-3.4437589119297135E-3</v>
      </c>
      <c r="EQ71" s="6">
        <f>+call!C109</f>
        <v>0.46333333333333299</v>
      </c>
      <c r="ES71" s="7" t="e">
        <f>+fof!#REF!*fof!$B$138/fof!#REF!/10</f>
        <v>#REF!</v>
      </c>
      <c r="ET71" s="7" t="e">
        <f>+fof!#REF!*fof!$C$138/fof!#REF!/10</f>
        <v>#REF!</v>
      </c>
      <c r="EU71" s="65">
        <f ca="1">+AVERAGE(OFFSET(jikasougaku!$BF$450,(ROW(Sheet1_OLD!EU71)-ROW(Sheet1_OLD!$EU$59))*3,0):OFFSET(jikasougaku!$BF$450,(ROW(Sheet1_OLD!EU71)-ROW(Sheet1_OLD!$EU$59))*3+2,0))/1000</f>
        <v>76348.237666666668</v>
      </c>
      <c r="EV71" s="65">
        <f ca="1">+AVERAGE(OFFSET(jikasougaku!$BR$450,(ROW(Sheet1_OLD!EV71)-ROW(Sheet1_OLD!$EV$59))*3,0):OFFSET(jikasougaku!$BR$450,(ROW(Sheet1_OLD!EV71)-ROW(Sheet1_OLD!$EV$59))*3+2,0))/1000</f>
        <v>355940.68733333331</v>
      </c>
      <c r="EW71" s="65">
        <f ca="1">+AVERAGE(OFFSET(jikasougaku!$BH$450,(ROW(Sheet1_OLD!EW71)-ROW(Sheet1_OLD!EW$59))*3,0):OFFSET(jikasougaku!$BH$450,(ROW(Sheet1_OLD!EW71)-ROW(Sheet1_OLD!EW$59))*3+2,0))/1000</f>
        <v>9862.4983333333348</v>
      </c>
      <c r="EX71" s="65">
        <f ca="1">+AVERAGE(OFFSET(jikasougaku!$BJ$450,(ROW(Sheet1_OLD!EX71)-ROW(Sheet1_OLD!EX$59))*3,0):OFFSET(jikasougaku!$BJ$450,(ROW(Sheet1_OLD!EX71)-ROW(Sheet1_OLD!EX$59))*3+2,0))/1000</f>
        <v>5923.9476666666669</v>
      </c>
      <c r="EY71" s="65">
        <f ca="1">+AVERAGE(OFFSET(jikasougaku!$BL$450,(ROW(Sheet1_OLD!EY71)-ROW(Sheet1_OLD!EY$59))*3,0):OFFSET(jikasougaku!$BL$450,(ROW(Sheet1_OLD!EY71)-ROW(Sheet1_OLD!EY$59))*3+2,0))/1000</f>
        <v>2505.4786666666664</v>
      </c>
      <c r="EZ71" s="64">
        <f t="shared" ca="1" si="121"/>
        <v>76348.237666666668</v>
      </c>
      <c r="FA71" s="7">
        <f t="shared" ca="1" si="122"/>
        <v>261300.52499999997</v>
      </c>
      <c r="FB71" s="5" t="e">
        <f t="shared" si="128"/>
        <v>#REF!</v>
      </c>
      <c r="FC71" s="5" t="e">
        <f t="shared" si="124"/>
        <v>#REF!</v>
      </c>
      <c r="FD71" s="1" t="e">
        <f t="shared" si="129"/>
        <v>#REF!</v>
      </c>
      <c r="FE71" s="1" t="e">
        <f t="shared" si="129"/>
        <v>#REF!</v>
      </c>
      <c r="FF71" t="e">
        <f t="shared" si="149"/>
        <v>#REF!</v>
      </c>
      <c r="FG71" t="e">
        <f t="shared" si="149"/>
        <v>#REF!</v>
      </c>
      <c r="FH71" s="83" t="e">
        <f t="shared" ref="FH71:FI132" si="184">+LN(FF71/FF70)</f>
        <v>#REF!</v>
      </c>
      <c r="FI71" s="83" t="e">
        <f t="shared" si="184"/>
        <v>#REF!</v>
      </c>
      <c r="FK71" s="5">
        <f>kshotoku1722!E19</f>
        <v>271624.3</v>
      </c>
      <c r="FL71" s="72">
        <f t="shared" ca="1" si="150"/>
        <v>0.38019214688847464</v>
      </c>
      <c r="FM71">
        <f t="shared" ref="FM71:FM134" ca="1" si="185">+LN(FL71/FL70)</f>
        <v>9.1440476062624489E-3</v>
      </c>
      <c r="FO71" s="72">
        <f ca="1">+AVERAGE(OFFSET(Maikin05!$F$10,ROUNDDOWN((ROW(FO71)-ROW(FO$45))/4,0),MOD(ROW(FO71)-ROW(FO$45),4)*3):OFFSET(Maikin05!$F$10,ROUNDDOWN((ROW(FO71)-ROW(FO$45))/4,0),MOD(ROW(FO71)-ROW(FO$45),4)*3+2))</f>
        <v>109.7</v>
      </c>
      <c r="FP71" s="72">
        <f ca="1">+AVERAGE(OFFSET(Maikin30!$F$20,ROUNDDOWN((ROW(FP71)-ROW(FP$5))/4,0),MOD(ROW(FP71)-ROW(FP$5),4)*3):OFFSET(Maikin30!$F$20,ROUNDDOWN((ROW(FP71)-ROW(FP$5))/4,0),MOD(ROW(FP71)-ROW(FP$5),4)*3+2))</f>
        <v>106.2</v>
      </c>
      <c r="FQ71" s="5">
        <f ca="1">+AVERAGE(OFFSET(Rocho!$J$66,(ROW(FQ71)-ROW($FQ$5))*3,0):OFFSET(Rocho!$J$66,(ROW(FQ71)-ROW($FQ$5))*3+2,0))</f>
        <v>6512.666666666667</v>
      </c>
      <c r="FR71" s="72" t="e">
        <f t="shared" ca="1" si="151"/>
        <v>#DIV/0!</v>
      </c>
      <c r="FS71" t="e">
        <f t="shared" ref="FS71:FS134" ca="1" si="186">+LN(FR71/FR70)</f>
        <v>#DIV/0!</v>
      </c>
      <c r="FT71" s="72"/>
      <c r="FU71" s="87" t="s">
        <v>290</v>
      </c>
      <c r="FV71" s="78">
        <f ca="1">+AVERAGE(OFFSET(Rocho!$E$6,(ROW(FV71)-ROW($FV$5))*3,0):OFFSET(Rocho!$E$6,(ROW(FV71)-ROW($FV$5))*3+2,0))/10000</f>
        <v>10210.666666666668</v>
      </c>
      <c r="FW71" s="82">
        <f>+Rocho!AA72</f>
        <v>0</v>
      </c>
      <c r="FX71" t="e">
        <f t="shared" ref="FX71:FX134" si="187">LN(FW71/FW70)</f>
        <v>#DIV/0!</v>
      </c>
      <c r="FZ71" s="94">
        <f t="shared" si="130"/>
        <v>276217.2</v>
      </c>
      <c r="GA71" s="5">
        <f t="shared" si="152"/>
        <v>84545.1</v>
      </c>
      <c r="GB71" s="5">
        <f>+'gaku-mk1722'!C18-'gaku-mk1722'!D18</f>
        <v>5067.7999999999884</v>
      </c>
      <c r="GC71" s="5">
        <f t="shared" si="153"/>
        <v>25404.9</v>
      </c>
      <c r="GD71" s="5">
        <f t="shared" si="154"/>
        <v>28889.1</v>
      </c>
      <c r="GE71" s="5">
        <f>+'gaku-mk1722'!H18</f>
        <v>1389.8</v>
      </c>
      <c r="GF71" s="5">
        <f>+'gaku-mk1722'!W18</f>
        <v>129290.8</v>
      </c>
      <c r="GG71" s="5">
        <f>+'gaku-mk1722'!M18</f>
        <v>49604.3</v>
      </c>
      <c r="GH71" s="5">
        <f>+'gaku-mk1722'!N18</f>
        <v>47974.6</v>
      </c>
      <c r="GI71" s="5">
        <f t="shared" si="155"/>
        <v>69800.7</v>
      </c>
      <c r="GJ71" s="5">
        <f>+'gaku-jk1722'!C18-'gaku-jk1722'!D18</f>
        <v>4452.5</v>
      </c>
      <c r="GK71" s="5">
        <f t="shared" si="156"/>
        <v>9279.7000000000007</v>
      </c>
      <c r="GL71" s="5">
        <f t="shared" si="157"/>
        <v>28849.1</v>
      </c>
      <c r="GM71" s="5">
        <f>+'gaku-jk1722'!H18</f>
        <v>1242.5999999999999</v>
      </c>
      <c r="GN71" s="5">
        <f>+'gaku-jk1722'!Z18</f>
        <v>120963.6</v>
      </c>
      <c r="GO71" s="5">
        <f>+'gaku-jk1722'!M18</f>
        <v>37695.599999999999</v>
      </c>
      <c r="GP71" s="5">
        <f>+'gaku-jk1722'!N18</f>
        <v>55826.400000000001</v>
      </c>
      <c r="GQ71" s="9">
        <f t="shared" ca="1" si="131"/>
        <v>121.6</v>
      </c>
      <c r="GR71">
        <f ca="1">+OFFSET('def-cy1722'!$C$8,ROUNDDOWN((ROW(Sheet1_OLD!GU71)-ROW(Sheet1_OLD!GU$61))/4,0),0)</f>
        <v>109.5</v>
      </c>
      <c r="GS71" s="9">
        <f t="shared" ca="1" si="132"/>
        <v>275.8</v>
      </c>
      <c r="GT71" s="9">
        <f t="shared" ca="1" si="133"/>
        <v>100.1</v>
      </c>
      <c r="GU71">
        <f ca="1">+OFFSET('def-cy1722'!$H$8,ROUNDDOWN((ROW(Sheet1_OLD!GU71)-ROW(Sheet1_OLD!GU$61))/4,0),0)</f>
        <v>109.1</v>
      </c>
      <c r="GV71">
        <f ca="1">+OFFSET('def-cy1722'!$W$8,ROUNDDOWN((ROW(Sheet1_OLD!GU71)-ROW(Sheet1_OLD!GU$61))/4,0),0)</f>
        <v>106.4</v>
      </c>
      <c r="GW71">
        <f ca="1">+OFFSET('def-cy1722'!$M$8,ROUNDDOWN((ROW(Sheet1_OLD!GU71)-ROW(Sheet1_OLD!GU$61))/4,0),0)</f>
        <v>132.5</v>
      </c>
      <c r="GX71">
        <f ca="1">+OFFSET('def-cy1722'!$N$8,ROUNDDOWN((ROW(Sheet1_OLD!GU71)-ROW(Sheet1_OLD!GU$61))/4,0),0)</f>
        <v>85.5</v>
      </c>
      <c r="HG71" s="9">
        <f t="shared" ca="1" si="120"/>
        <v>123.6</v>
      </c>
      <c r="HH71" s="9">
        <f t="shared" ca="1" si="120"/>
        <v>109.4</v>
      </c>
      <c r="HI71" s="9">
        <f t="shared" ca="1" si="120"/>
        <v>291.39999999999998</v>
      </c>
      <c r="HJ71" s="9">
        <f t="shared" ca="1" si="120"/>
        <v>99.5</v>
      </c>
      <c r="HK71" s="9">
        <f t="shared" ca="1" si="120"/>
        <v>110.7</v>
      </c>
      <c r="HL71" s="9">
        <f t="shared" ca="1" si="120"/>
        <v>106</v>
      </c>
      <c r="HM71" s="9">
        <f t="shared" ca="1" si="120"/>
        <v>128.19999999999999</v>
      </c>
      <c r="HN71" s="9">
        <f t="shared" ca="1" si="120"/>
        <v>78.900000000000006</v>
      </c>
      <c r="HO71">
        <f t="shared" ca="1" si="158"/>
        <v>4.8164886169137638E-3</v>
      </c>
      <c r="HP71">
        <f t="shared" ca="1" si="158"/>
        <v>1.0789785266294494E-4</v>
      </c>
      <c r="HQ71">
        <f t="shared" ca="1" si="158"/>
        <v>2.9416730188836621E-3</v>
      </c>
      <c r="HR71">
        <f t="shared" ca="1" si="158"/>
        <v>4.0270408548073603E-3</v>
      </c>
      <c r="HS71">
        <f t="shared" ca="1" si="158"/>
        <v>-7.0800858239468455E-3</v>
      </c>
      <c r="HT71">
        <f t="shared" ca="1" si="158"/>
        <v>-6.5715332531859297E-3</v>
      </c>
      <c r="HU71">
        <f t="shared" ca="1" si="158"/>
        <v>4.7657693649337104E-3</v>
      </c>
      <c r="HV71">
        <f t="shared" ca="1" si="159"/>
        <v>2.9406796027851807E-4</v>
      </c>
      <c r="HW71">
        <f t="shared" ref="HW71:HW132" ca="1" si="188">+SUM(HO71:HV71)</f>
        <v>3.3013185913471836E-3</v>
      </c>
      <c r="HX71" s="5">
        <f t="shared" ref="HX71:HX134" ca="1" si="189">+HX70*(1+HW71)</f>
        <v>219938.3926128672</v>
      </c>
      <c r="HY71" s="1" t="e">
        <f t="shared" ca="1" si="160"/>
        <v>#DIV/0!</v>
      </c>
      <c r="HZ71" t="e">
        <f t="shared" ref="HZ71:HZ134" ca="1" si="190">+LN(HY71/HY70)</f>
        <v>#DIV/0!</v>
      </c>
      <c r="IA71" s="5">
        <f t="shared" si="161"/>
        <v>276217.2</v>
      </c>
      <c r="IB71">
        <f t="shared" ca="1" si="162"/>
        <v>125.58844170794413</v>
      </c>
      <c r="ID71" s="112">
        <v>123.71131770227875</v>
      </c>
      <c r="IE71" s="112">
        <v>123.76721358448046</v>
      </c>
      <c r="IF71">
        <f t="shared" si="163"/>
        <v>100.11611682544475</v>
      </c>
      <c r="IG71">
        <f t="shared" ref="IG71:IG132" si="191">+LN(IF71/IF70)</f>
        <v>5.5190141917316905E-3</v>
      </c>
      <c r="IH71" s="112">
        <v>0.53575316919774474</v>
      </c>
      <c r="II71">
        <f t="shared" ref="II71:II132" si="192">+LN(IH71/IH70)</f>
        <v>-4.5257688666391176E-3</v>
      </c>
      <c r="IK71">
        <f>+util!B69</f>
        <v>109.9</v>
      </c>
      <c r="IL71">
        <f t="shared" ref="IL71:IL134" si="193">+LN(IK71/IK70)</f>
        <v>1.8365989145486677E-2</v>
      </c>
      <c r="IM71">
        <f t="shared" ref="IM71:IM134" si="194">+IL71*0.6</f>
        <v>1.1019593487292006E-2</v>
      </c>
      <c r="IO71" s="5">
        <f t="shared" si="164"/>
        <v>137378.1</v>
      </c>
      <c r="IP71" s="1">
        <f t="shared" si="165"/>
        <v>2.5302630124875676</v>
      </c>
      <c r="IQ71" s="5">
        <f t="shared" ca="1" si="166"/>
        <v>109387.53449897301</v>
      </c>
      <c r="IR71" s="1" t="e">
        <f t="shared" ca="1" si="167"/>
        <v>#DIV/0!</v>
      </c>
      <c r="IS71" t="e">
        <f t="shared" ref="IS71:IS134" ca="1" si="195">+LN(IR71/IR70)</f>
        <v>#DIV/0!</v>
      </c>
    </row>
    <row r="72" spans="1:253" x14ac:dyDescent="0.15">
      <c r="A72" t="s">
        <v>311</v>
      </c>
      <c r="B72" s="5">
        <f>+'gaku-mk1722'!B19</f>
        <v>530701.9</v>
      </c>
      <c r="C72" s="5">
        <f>+'kgaku-mk1722'!B20</f>
        <v>277684.8</v>
      </c>
      <c r="D72" s="5">
        <f>+'kgaku-mk1722'!C20</f>
        <v>3338.9</v>
      </c>
      <c r="E72" s="5">
        <f>+'kgaku-mk1722'!D20</f>
        <v>336</v>
      </c>
      <c r="F72" s="5">
        <f>+'kgaku-mk1722'!F20</f>
        <v>25921.8</v>
      </c>
      <c r="G72" s="5">
        <f>+'kgaku-mk1722'!G20</f>
        <v>21911.5</v>
      </c>
      <c r="H72" s="5">
        <f>+'kgaku-mk1722'!H20</f>
        <v>75307.199999999997</v>
      </c>
      <c r="I72" s="5">
        <f>+'kgaku-mk1722'!I20</f>
        <v>151541.5</v>
      </c>
      <c r="J72" s="5">
        <f>+'gaku-mk1722'!F19</f>
        <v>29856.5</v>
      </c>
      <c r="K72" s="5">
        <f>+'gaku-mk1722'!G19</f>
        <v>84612.6</v>
      </c>
      <c r="L72" s="5">
        <f>+'gaku-jk1722'!B19</f>
        <v>455846.1</v>
      </c>
      <c r="M72" s="5">
        <f>+'kgaku-jk1722'!B20</f>
        <v>253565.5</v>
      </c>
      <c r="N72" s="5">
        <f>+'kgaku-jk1722'!C20</f>
        <v>4132.7</v>
      </c>
      <c r="O72" s="5">
        <f>+'kgaku-jk1722'!D20</f>
        <v>327.39999999999998</v>
      </c>
      <c r="P72" s="5">
        <f>+'kgaku-jk1722'!F20</f>
        <v>9554.4</v>
      </c>
      <c r="Q72" s="5">
        <f>+'kgaku-jk1722'!G20</f>
        <v>19521.3</v>
      </c>
      <c r="R72" s="5">
        <f>+'kgaku-jk1722'!H20</f>
        <v>78959.7</v>
      </c>
      <c r="S72" s="5">
        <f>+'kgaku-jk1722'!I20</f>
        <v>148487.79999999999</v>
      </c>
      <c r="T72" s="5">
        <f>+'gaku-jk1722'!F19</f>
        <v>29508.1</v>
      </c>
      <c r="U72" s="5">
        <f>+'gaku-jk1722'!G19</f>
        <v>69858.5</v>
      </c>
      <c r="V72" s="8">
        <f t="shared" si="123"/>
        <v>116.42128779866714</v>
      </c>
      <c r="W72" s="8">
        <f t="shared" si="123"/>
        <v>109.51205901433751</v>
      </c>
      <c r="X72" s="8">
        <f t="shared" si="123"/>
        <v>80.792218162460387</v>
      </c>
      <c r="Y72" s="8">
        <f t="shared" si="123"/>
        <v>102.62675626145388</v>
      </c>
      <c r="Z72" s="8">
        <f t="shared" si="123"/>
        <v>271.30746043707614</v>
      </c>
      <c r="AA72" s="8">
        <f t="shared" si="123"/>
        <v>112.24406161474903</v>
      </c>
      <c r="AB72" s="8">
        <f t="shared" si="123"/>
        <v>95.374222546438247</v>
      </c>
      <c r="AC72" s="8">
        <f t="shared" si="123"/>
        <v>102.05653259055627</v>
      </c>
      <c r="AD72" s="8">
        <f t="shared" si="123"/>
        <v>101.18069275893737</v>
      </c>
      <c r="AE72" s="8">
        <f t="shared" si="123"/>
        <v>121.1199782417315</v>
      </c>
      <c r="AF72" s="10">
        <f ca="1">+OFFSET('kdef-cy1722'!B$9,ROUNDDOWN((ROW(Sheet1_OLD!AF72)-ROW(Sheet1_OLD!AF$61))/4,0),0)</f>
        <v>109.4</v>
      </c>
      <c r="AG72" s="10">
        <f ca="1">+OFFSET('kdef-cy1722'!C$9,ROUNDDOWN((ROW(Sheet1_OLD!AG72)-ROW(Sheet1_OLD!AG$61))/4,0),0)</f>
        <v>76.900000000000006</v>
      </c>
      <c r="AH72" s="10">
        <f ca="1">+OFFSET('kdef-cy1722'!D$9,ROUNDDOWN((ROW(Sheet1_OLD!AH72)-ROW(Sheet1_OLD!AH$61))/4,0),0)</f>
        <v>102.4</v>
      </c>
      <c r="AI72" s="10">
        <f ca="1">+OFFSET('kdef-cy1722'!F$9,ROUNDDOWN((ROW(Sheet1_OLD!AI72)-ROW(Sheet1_OLD!AI$61))/4,0),0)</f>
        <v>275.8</v>
      </c>
      <c r="AJ72" s="10">
        <f ca="1">+OFFSET('kdef-cy1722'!G$9,ROUNDDOWN((ROW(Sheet1_OLD!AJ72)-ROW(Sheet1_OLD!AJ$61))/4,0),0)</f>
        <v>112.7</v>
      </c>
      <c r="AK72" s="10">
        <f ca="1">+OFFSET('kdef-cy1722'!H$9,ROUNDDOWN((ROW(Sheet1_OLD!AK72)-ROW(Sheet1_OLD!AK$61))/4,0),0)</f>
        <v>95.2</v>
      </c>
      <c r="AL72" s="10">
        <f ca="1">+OFFSET('kdef-cy1722'!I$9,ROUNDDOWN((ROW(Sheet1_OLD!AL72)-ROW(Sheet1_OLD!AL$61))/4,0),0)</f>
        <v>101.7</v>
      </c>
      <c r="AM72" s="10">
        <f ca="1">+OFFSET('def-cy1722'!$F$8,ROUNDDOWN((ROW(Sheet1_OLD!AM72)-ROW(Sheet1_OLD!AM$61))/4,0),0)</f>
        <v>100.1</v>
      </c>
      <c r="AN72" s="10">
        <f ca="1">+OFFSET('def-cy1722'!$G$8,ROUNDDOWN((ROW(Sheet1_OLD!AN72)-ROW(Sheet1_OLD!AN$61))/4,0),0)</f>
        <v>121.6</v>
      </c>
      <c r="AO72" s="128"/>
      <c r="AP72" s="128"/>
      <c r="AQ72" s="128"/>
      <c r="AR72" s="128"/>
      <c r="AS72" s="128"/>
      <c r="AT72" s="128"/>
      <c r="AU72" s="128"/>
      <c r="AV72" s="128"/>
      <c r="AW72" s="128"/>
      <c r="AX72" s="9">
        <f t="shared" ca="1" si="115"/>
        <v>109.4</v>
      </c>
      <c r="AY72" s="9">
        <f t="shared" ca="1" si="115"/>
        <v>64.3</v>
      </c>
      <c r="AZ72" s="9">
        <f t="shared" ca="1" si="115"/>
        <v>102.4</v>
      </c>
      <c r="BA72" s="9">
        <f t="shared" ca="1" si="115"/>
        <v>291.39999999999998</v>
      </c>
      <c r="BB72" s="9">
        <f t="shared" ca="1" si="115"/>
        <v>113</v>
      </c>
      <c r="BC72" s="9">
        <f t="shared" ca="1" si="115"/>
        <v>95.7</v>
      </c>
      <c r="BD72" s="9">
        <f t="shared" ca="1" si="114"/>
        <v>100.7</v>
      </c>
      <c r="BE72" s="9">
        <f t="shared" ca="1" si="114"/>
        <v>99.5</v>
      </c>
      <c r="BF72" s="9">
        <f t="shared" ca="1" si="114"/>
        <v>123.6</v>
      </c>
      <c r="BG72">
        <f t="shared" ca="1" si="168"/>
        <v>2.1056978618299061E-5</v>
      </c>
      <c r="BH72">
        <f t="shared" ca="1" si="169"/>
        <v>-6.5825951475859798E-5</v>
      </c>
      <c r="BI72">
        <f t="shared" ca="1" si="170"/>
        <v>-5.500535788984988E-4</v>
      </c>
      <c r="BJ72">
        <f t="shared" ca="1" si="170"/>
        <v>6.1944583047979975E-3</v>
      </c>
      <c r="BK72">
        <f t="shared" ca="1" si="170"/>
        <v>3.0102944723429622E-3</v>
      </c>
      <c r="BL72" s="13">
        <f t="shared" ca="1" si="171"/>
        <v>8.6099302253849E-3</v>
      </c>
      <c r="BM72">
        <f t="shared" ca="1" si="172"/>
        <v>1.4359366261773279E-2</v>
      </c>
      <c r="BN72">
        <f t="shared" ca="1" si="134"/>
        <v>1.1762389637108437E-2</v>
      </c>
      <c r="BO72" s="13">
        <f t="shared" ca="1" si="135"/>
        <v>2.6121755898881716E-2</v>
      </c>
      <c r="BP72">
        <f t="shared" ca="1" si="173"/>
        <v>5.0303491458015756E-4</v>
      </c>
      <c r="BQ72">
        <f t="shared" ca="1" si="174"/>
        <v>5.6363769117431699E-3</v>
      </c>
      <c r="BR72">
        <f t="shared" ca="1" si="175"/>
        <v>4.6170046901037737E-3</v>
      </c>
      <c r="BS72" s="13">
        <f t="shared" ca="1" si="176"/>
        <v>1.07564165164271E-2</v>
      </c>
      <c r="BT72" s="5">
        <f t="shared" si="136"/>
        <v>69858.5</v>
      </c>
      <c r="BU72" s="5">
        <f t="shared" ca="1" si="137"/>
        <v>252374.82303706036</v>
      </c>
      <c r="BV72" s="5">
        <f t="shared" ca="1" si="138"/>
        <v>41086.583482243201</v>
      </c>
      <c r="BW72" s="5">
        <f t="shared" ca="1" si="177"/>
        <v>108994.6003470412</v>
      </c>
      <c r="BX72" s="5">
        <f t="shared" si="139"/>
        <v>84612.6</v>
      </c>
      <c r="BY72" s="5">
        <f t="shared" si="140"/>
        <v>251763.1</v>
      </c>
      <c r="BZ72" s="5">
        <f t="shared" si="141"/>
        <v>55778.3</v>
      </c>
      <c r="CA72" s="5">
        <f t="shared" si="142"/>
        <v>140390.90000000002</v>
      </c>
      <c r="CB72" s="9">
        <f t="shared" si="97"/>
        <v>121.1199782417315</v>
      </c>
      <c r="CC72" s="9">
        <f t="shared" ca="1" si="97"/>
        <v>99.757613287371953</v>
      </c>
      <c r="CD72" s="9">
        <f t="shared" ca="1" si="97"/>
        <v>135.75794157746475</v>
      </c>
      <c r="CE72" s="9">
        <f t="shared" ca="1" si="97"/>
        <v>128.80537159913641</v>
      </c>
      <c r="CF72" s="5"/>
      <c r="CG72" s="5">
        <f t="shared" si="143"/>
        <v>100.40019265883915</v>
      </c>
      <c r="CH72" s="5">
        <f t="shared" ca="1" si="178"/>
        <v>99.757613287371953</v>
      </c>
      <c r="CI72" s="5">
        <f t="shared" si="144"/>
        <v>142.79244800000001</v>
      </c>
      <c r="CJ72" s="5">
        <f t="shared" ca="1" si="179"/>
        <v>135.75794157746475</v>
      </c>
      <c r="CK72" s="5">
        <f t="shared" si="180"/>
        <v>128.89240825919703</v>
      </c>
      <c r="CL72" s="5">
        <f t="shared" ca="1" si="181"/>
        <v>128.80537159913641</v>
      </c>
      <c r="CM72" s="5"/>
      <c r="CN72" s="1" t="e">
        <f t="shared" si="125"/>
        <v>#DIV/0!</v>
      </c>
      <c r="CO72" s="1" t="e">
        <f t="shared" si="126"/>
        <v>#DIV/0!</v>
      </c>
      <c r="CP72" s="1" t="e">
        <f t="shared" ca="1" si="126"/>
        <v>#DIV/0!</v>
      </c>
      <c r="CQ72" s="1" t="e">
        <f t="shared" ca="1" si="126"/>
        <v>#DIV/0!</v>
      </c>
      <c r="CR72" s="1" t="e">
        <f t="shared" ca="1" si="126"/>
        <v>#DIV/0!</v>
      </c>
      <c r="CS72" s="83" t="e">
        <f t="shared" si="182"/>
        <v>#DIV/0!</v>
      </c>
      <c r="CT72" s="83" t="e">
        <f t="shared" si="182"/>
        <v>#DIV/0!</v>
      </c>
      <c r="CU72" s="83" t="e">
        <f t="shared" ca="1" si="182"/>
        <v>#DIV/0!</v>
      </c>
      <c r="CV72" s="83" t="e">
        <f t="shared" ca="1" si="182"/>
        <v>#DIV/0!</v>
      </c>
      <c r="CW72" s="83" t="e">
        <f t="shared" ca="1" si="182"/>
        <v>#DIV/0!</v>
      </c>
      <c r="CX72" s="83">
        <f t="shared" si="183"/>
        <v>-2.0311704638608266E-3</v>
      </c>
      <c r="CY72" s="83">
        <f t="shared" si="100"/>
        <v>-2.9657361627840622E-5</v>
      </c>
      <c r="CZ72" s="83">
        <f t="shared" ca="1" si="100"/>
        <v>1.7873194050154904E-3</v>
      </c>
      <c r="DA72" s="83">
        <f t="shared" ca="1" si="100"/>
        <v>1.1847710898899729E-3</v>
      </c>
      <c r="DB72" s="83">
        <f t="shared" ca="1" si="100"/>
        <v>4.1598819442238244E-4</v>
      </c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Y72" s="5"/>
      <c r="EF72" s="91">
        <f>+'gaku-mk1722'!G19</f>
        <v>84612.6</v>
      </c>
      <c r="EG72" s="1">
        <f>+'gaku-mk1131'!G75</f>
        <v>76452</v>
      </c>
      <c r="EH72" s="5">
        <f t="shared" ca="1" si="145"/>
        <v>16422.568203003284</v>
      </c>
      <c r="EI72" s="7">
        <f ca="1">+EI71+$EH71</f>
        <v>636120.23893026297</v>
      </c>
      <c r="EJ72" s="7">
        <f ca="1">+EJ71+$EH71</f>
        <v>636120.23893026297</v>
      </c>
      <c r="EK72" s="7">
        <f ca="1">+EK71+EH71-(EJ73-EI73)/4</f>
        <v>599366.57580800785</v>
      </c>
      <c r="EL72" s="5">
        <f t="shared" ca="1" si="146"/>
        <v>6505.666666666667</v>
      </c>
      <c r="EM72" s="92">
        <f t="shared" ca="1" si="147"/>
        <v>110.36666666666667</v>
      </c>
      <c r="EN72">
        <f t="shared" ca="1" si="127"/>
        <v>0.6775259077797986</v>
      </c>
      <c r="EO72">
        <f t="shared" ca="1" si="148"/>
        <v>6.39976953269212E-3</v>
      </c>
      <c r="EQ72" s="6">
        <f>+call!C110</f>
        <v>0.483333333333333</v>
      </c>
      <c r="ES72" s="7" t="e">
        <f>+fof!#REF!*fof!$B$138/fof!#REF!/10</f>
        <v>#REF!</v>
      </c>
      <c r="ET72" s="7" t="e">
        <f>+fof!#REF!*fof!$C$138/fof!#REF!/10</f>
        <v>#REF!</v>
      </c>
      <c r="EU72" s="65">
        <f ca="1">+AVERAGE(OFFSET(jikasougaku!$BF$450,(ROW(Sheet1_OLD!EU72)-ROW(Sheet1_OLD!$EU$59))*3,0):OFFSET(jikasougaku!$BF$450,(ROW(Sheet1_OLD!EU72)-ROW(Sheet1_OLD!$EU$59))*3+2,0))/1000</f>
        <v>72460.827666666679</v>
      </c>
      <c r="EV72" s="65">
        <f ca="1">+AVERAGE(OFFSET(jikasougaku!$BR$450,(ROW(Sheet1_OLD!EV72)-ROW(Sheet1_OLD!$EV$59))*3,0):OFFSET(jikasougaku!$BR$450,(ROW(Sheet1_OLD!EV72)-ROW(Sheet1_OLD!$EV$59))*3+2,0))/1000</f>
        <v>348394.391</v>
      </c>
      <c r="EW72" s="65">
        <f ca="1">+AVERAGE(OFFSET(jikasougaku!$BH$450,(ROW(Sheet1_OLD!EW72)-ROW(Sheet1_OLD!EW$59))*3,0):OFFSET(jikasougaku!$BH$450,(ROW(Sheet1_OLD!EW72)-ROW(Sheet1_OLD!EW$59))*3+2,0))/1000</f>
        <v>9015.6370000000006</v>
      </c>
      <c r="EX72" s="65">
        <f ca="1">+AVERAGE(OFFSET(jikasougaku!$BJ$450,(ROW(Sheet1_OLD!EX72)-ROW(Sheet1_OLD!EX$59))*3,0):OFFSET(jikasougaku!$BJ$450,(ROW(Sheet1_OLD!EX72)-ROW(Sheet1_OLD!EX$59))*3+2,0))/1000</f>
        <v>5385.2416666666668</v>
      </c>
      <c r="EY72" s="65">
        <f ca="1">+AVERAGE(OFFSET(jikasougaku!$BL$450,(ROW(Sheet1_OLD!EY72)-ROW(Sheet1_OLD!EY$59))*3,0):OFFSET(jikasougaku!$BL$450,(ROW(Sheet1_OLD!EY72)-ROW(Sheet1_OLD!EY$59))*3+2,0))/1000</f>
        <v>3824.9589999999998</v>
      </c>
      <c r="EZ72" s="64">
        <f t="shared" ca="1" si="121"/>
        <v>72460.827666666679</v>
      </c>
      <c r="FA72" s="7">
        <f t="shared" ca="1" si="122"/>
        <v>257707.72566666669</v>
      </c>
      <c r="FB72" s="5" t="e">
        <f t="shared" si="128"/>
        <v>#REF!</v>
      </c>
      <c r="FC72" s="5" t="e">
        <f t="shared" si="124"/>
        <v>#REF!</v>
      </c>
      <c r="FD72" s="1" t="e">
        <f t="shared" si="129"/>
        <v>#REF!</v>
      </c>
      <c r="FE72" s="1" t="e">
        <f t="shared" si="129"/>
        <v>#REF!</v>
      </c>
      <c r="FF72" t="e">
        <f t="shared" si="149"/>
        <v>#REF!</v>
      </c>
      <c r="FG72" t="e">
        <f t="shared" si="149"/>
        <v>#REF!</v>
      </c>
      <c r="FH72" s="83" t="e">
        <f t="shared" si="184"/>
        <v>#REF!</v>
      </c>
      <c r="FI72" s="83" t="e">
        <f t="shared" si="184"/>
        <v>#REF!</v>
      </c>
      <c r="FK72" s="5">
        <f>kshotoku1722!E20</f>
        <v>272798.8</v>
      </c>
      <c r="FL72" s="72">
        <f t="shared" ca="1" si="150"/>
        <v>0.37993799116064614</v>
      </c>
      <c r="FM72">
        <f t="shared" ca="1" si="185"/>
        <v>-6.6871638046590864E-4</v>
      </c>
      <c r="FO72" s="72">
        <f ca="1">+AVERAGE(OFFSET(Maikin05!$F$10,ROUNDDOWN((ROW(FO72)-ROW(FO$45))/4,0),MOD(ROW(FO72)-ROW(FO$45),4)*3):OFFSET(Maikin05!$F$10,ROUNDDOWN((ROW(FO72)-ROW(FO$45))/4,0),MOD(ROW(FO72)-ROW(FO$45),4)*3+2))</f>
        <v>110.36666666666667</v>
      </c>
      <c r="FP72" s="72">
        <f ca="1">+AVERAGE(OFFSET(Maikin30!$F$20,ROUNDDOWN((ROW(FP72)-ROW(FP$5))/4,0),MOD(ROW(FP72)-ROW(FP$5),4)*3):OFFSET(Maikin30!$F$20,ROUNDDOWN((ROW(FP72)-ROW(FP$5))/4,0),MOD(ROW(FP72)-ROW(FP$5),4)*3+2))</f>
        <v>106.86666666666667</v>
      </c>
      <c r="FQ72" s="5">
        <f ca="1">+AVERAGE(OFFSET(Rocho!$J$66,(ROW(FQ72)-ROW($FQ$5))*3,0):OFFSET(Rocho!$J$66,(ROW(FQ72)-ROW($FQ$5))*3+2,0))</f>
        <v>6505.666666666667</v>
      </c>
      <c r="FR72" s="72" t="e">
        <f t="shared" ca="1" si="151"/>
        <v>#DIV/0!</v>
      </c>
      <c r="FS72" t="e">
        <f t="shared" ca="1" si="186"/>
        <v>#DIV/0!</v>
      </c>
      <c r="FT72" s="72"/>
      <c r="FU72" s="87" t="s">
        <v>291</v>
      </c>
      <c r="FV72" s="78">
        <f ca="1">+AVERAGE(OFFSET(Rocho!$E$6,(ROW(FV72)-ROW($FV$5))*3,0):OFFSET(Rocho!$E$6,(ROW(FV72)-ROW($FV$5))*3+2,0))/10000</f>
        <v>10237.333333333332</v>
      </c>
      <c r="FW72" s="82">
        <f>+Rocho!AA73</f>
        <v>0</v>
      </c>
      <c r="FX72" t="e">
        <f t="shared" si="187"/>
        <v>#DIV/0!</v>
      </c>
      <c r="FZ72" s="94">
        <f t="shared" si="130"/>
        <v>278939.00000000006</v>
      </c>
      <c r="GA72" s="5">
        <f t="shared" si="152"/>
        <v>84612.6</v>
      </c>
      <c r="GB72" s="5">
        <f>+'gaku-mk1722'!C19-'gaku-mk1722'!D19</f>
        <v>5081.7999999999884</v>
      </c>
      <c r="GC72" s="5">
        <f t="shared" si="153"/>
        <v>25921.8</v>
      </c>
      <c r="GD72" s="5">
        <f t="shared" si="154"/>
        <v>29856.5</v>
      </c>
      <c r="GE72" s="5">
        <f>+'gaku-mk1722'!H19</f>
        <v>2397</v>
      </c>
      <c r="GF72" s="5">
        <f>+'gaku-mk1722'!W19</f>
        <v>128804.5</v>
      </c>
      <c r="GG72" s="5">
        <f>+'gaku-mk1722'!M19</f>
        <v>51956.4</v>
      </c>
      <c r="GH72" s="5">
        <f>+'gaku-mk1722'!N19</f>
        <v>49691.6</v>
      </c>
      <c r="GI72" s="5">
        <f t="shared" si="155"/>
        <v>69858.5</v>
      </c>
      <c r="GJ72" s="5">
        <f>+'gaku-jk1722'!C19-'gaku-jk1722'!D19</f>
        <v>4450</v>
      </c>
      <c r="GK72" s="5">
        <f t="shared" si="156"/>
        <v>9554.4</v>
      </c>
      <c r="GL72" s="5">
        <f t="shared" si="157"/>
        <v>29508.1</v>
      </c>
      <c r="GM72" s="5">
        <f>+'gaku-jk1722'!H19</f>
        <v>2258.5</v>
      </c>
      <c r="GN72" s="5">
        <f>+'gaku-jk1722'!Z19</f>
        <v>121006.6</v>
      </c>
      <c r="GO72" s="5">
        <f>+'gaku-jk1722'!M19</f>
        <v>39316.9</v>
      </c>
      <c r="GP72" s="5">
        <f>+'gaku-jk1722'!N19</f>
        <v>56415.7</v>
      </c>
      <c r="GQ72" s="9">
        <f t="shared" ca="1" si="131"/>
        <v>121.6</v>
      </c>
      <c r="GR72">
        <f ca="1">+OFFSET('def-cy1722'!$C$8,ROUNDDOWN((ROW(Sheet1_OLD!GU72)-ROW(Sheet1_OLD!GU$61))/4,0),0)</f>
        <v>109.5</v>
      </c>
      <c r="GS72" s="9">
        <f t="shared" ca="1" si="132"/>
        <v>275.8</v>
      </c>
      <c r="GT72" s="9">
        <f t="shared" ca="1" si="133"/>
        <v>100.1</v>
      </c>
      <c r="GU72">
        <f ca="1">+OFFSET('def-cy1722'!$H$8,ROUNDDOWN((ROW(Sheet1_OLD!GU72)-ROW(Sheet1_OLD!GU$61))/4,0),0)</f>
        <v>109.1</v>
      </c>
      <c r="GV72">
        <f ca="1">+OFFSET('def-cy1722'!$W$8,ROUNDDOWN((ROW(Sheet1_OLD!GU72)-ROW(Sheet1_OLD!GU$61))/4,0),0)</f>
        <v>106.4</v>
      </c>
      <c r="GW72">
        <f ca="1">+OFFSET('def-cy1722'!$M$8,ROUNDDOWN((ROW(Sheet1_OLD!GU72)-ROW(Sheet1_OLD!GU$61))/4,0),0)</f>
        <v>132.5</v>
      </c>
      <c r="GX72">
        <f ca="1">+OFFSET('def-cy1722'!$N$8,ROUNDDOWN((ROW(Sheet1_OLD!GU72)-ROW(Sheet1_OLD!GU$61))/4,0),0)</f>
        <v>85.5</v>
      </c>
      <c r="HG72" s="9">
        <f t="shared" ca="1" si="120"/>
        <v>123.6</v>
      </c>
      <c r="HH72" s="9">
        <f t="shared" ca="1" si="120"/>
        <v>109.4</v>
      </c>
      <c r="HI72" s="9">
        <f t="shared" ca="1" si="120"/>
        <v>291.39999999999998</v>
      </c>
      <c r="HJ72" s="9">
        <f t="shared" ca="1" si="120"/>
        <v>99.5</v>
      </c>
      <c r="HK72" s="9">
        <f t="shared" ca="1" si="120"/>
        <v>110.7</v>
      </c>
      <c r="HL72" s="9">
        <f t="shared" ca="1" si="120"/>
        <v>106</v>
      </c>
      <c r="HM72" s="9">
        <f t="shared" ca="1" si="120"/>
        <v>128.19999999999999</v>
      </c>
      <c r="HN72" s="9">
        <f t="shared" ca="1" si="120"/>
        <v>78.900000000000006</v>
      </c>
      <c r="HO72">
        <f t="shared" ca="1" si="158"/>
        <v>2.5444933706741675E-4</v>
      </c>
      <c r="HP72">
        <f t="shared" ca="1" si="158"/>
        <v>-9.7411974233120263E-6</v>
      </c>
      <c r="HQ72">
        <f t="shared" ca="1" si="158"/>
        <v>2.8510394151311158E-3</v>
      </c>
      <c r="HR72">
        <f t="shared" ca="1" si="158"/>
        <v>2.335412013328268E-3</v>
      </c>
      <c r="HS72">
        <f t="shared" ca="1" si="158"/>
        <v>4.00547103686046E-3</v>
      </c>
      <c r="HT72">
        <f t="shared" ca="1" si="158"/>
        <v>1.6234141811866991E-4</v>
      </c>
      <c r="HU72">
        <f t="shared" ca="1" si="158"/>
        <v>7.4029773807155665E-3</v>
      </c>
      <c r="HV72">
        <f t="shared" ca="1" si="159"/>
        <v>-1.6560309869064181E-3</v>
      </c>
      <c r="HW72">
        <f t="shared" ca="1" si="188"/>
        <v>1.5345918416891766E-2</v>
      </c>
      <c r="HX72" s="5">
        <f t="shared" ca="1" si="189"/>
        <v>223313.54924264658</v>
      </c>
      <c r="HY72" s="1" t="e">
        <f t="shared" ca="1" si="160"/>
        <v>#DIV/0!</v>
      </c>
      <c r="HZ72" t="e">
        <f t="shared" ca="1" si="190"/>
        <v>#DIV/0!</v>
      </c>
      <c r="IA72" s="5">
        <f t="shared" si="161"/>
        <v>278939.00000000006</v>
      </c>
      <c r="IB72">
        <f t="shared" ca="1" si="162"/>
        <v>124.90912483635839</v>
      </c>
      <c r="ID72" s="112">
        <v>125.00257039220398</v>
      </c>
      <c r="IE72" s="112">
        <v>125.51568120366451</v>
      </c>
      <c r="IF72">
        <f t="shared" si="163"/>
        <v>101.05793859599078</v>
      </c>
      <c r="IG72">
        <f t="shared" si="191"/>
        <v>9.3633212244578923E-3</v>
      </c>
      <c r="IH72" s="112">
        <v>0.54332178968363853</v>
      </c>
      <c r="II72">
        <f t="shared" si="192"/>
        <v>1.402820914834816E-2</v>
      </c>
      <c r="IK72">
        <f>+util!B70</f>
        <v>111.8</v>
      </c>
      <c r="IL72">
        <f t="shared" si="193"/>
        <v>1.7140699311422977E-2</v>
      </c>
      <c r="IM72">
        <f t="shared" si="194"/>
        <v>1.0284419586853786E-2</v>
      </c>
      <c r="IO72" s="5">
        <f t="shared" si="164"/>
        <v>138548.09999999998</v>
      </c>
      <c r="IP72" s="1">
        <f t="shared" si="165"/>
        <v>2.4839068239799342</v>
      </c>
      <c r="IQ72" s="5">
        <f t="shared" ca="1" si="166"/>
        <v>110919.11834424411</v>
      </c>
      <c r="IR72" s="1" t="e">
        <f t="shared" ca="1" si="167"/>
        <v>#DIV/0!</v>
      </c>
      <c r="IS72" t="e">
        <f t="shared" ca="1" si="195"/>
        <v>#DIV/0!</v>
      </c>
    </row>
    <row r="73" spans="1:253" x14ac:dyDescent="0.15">
      <c r="A73" t="s">
        <v>312</v>
      </c>
      <c r="B73" s="5">
        <f>+'gaku-mk1722'!B20</f>
        <v>533109.19999999995</v>
      </c>
      <c r="C73" s="5">
        <f>+'kgaku-mk1722'!B21</f>
        <v>283377.8</v>
      </c>
      <c r="D73" s="5">
        <f>+'kgaku-mk1722'!C21</f>
        <v>3402.8</v>
      </c>
      <c r="E73" s="5">
        <f>+'kgaku-mk1722'!D21</f>
        <v>384.3</v>
      </c>
      <c r="F73" s="5">
        <f>+'kgaku-mk1722'!F21</f>
        <v>27379.1</v>
      </c>
      <c r="G73" s="5">
        <f>+'kgaku-mk1722'!G21</f>
        <v>23098.2</v>
      </c>
      <c r="H73" s="5">
        <f>+'kgaku-mk1722'!H21</f>
        <v>75813.8</v>
      </c>
      <c r="I73" s="5">
        <f>+'kgaku-mk1722'!I21</f>
        <v>154068.29999999999</v>
      </c>
      <c r="J73" s="5">
        <f>+'gaku-mk1722'!F20</f>
        <v>28734.7</v>
      </c>
      <c r="K73" s="5">
        <f>+'gaku-mk1722'!G20</f>
        <v>85500.3</v>
      </c>
      <c r="L73" s="5">
        <f>+'gaku-jk1722'!B20</f>
        <v>458099.3</v>
      </c>
      <c r="M73" s="5">
        <f>+'kgaku-jk1722'!B21</f>
        <v>258708.8</v>
      </c>
      <c r="N73" s="5">
        <f>+'kgaku-jk1722'!C21</f>
        <v>3967</v>
      </c>
      <c r="O73" s="5">
        <f>+'kgaku-jk1722'!D21</f>
        <v>374.6</v>
      </c>
      <c r="P73" s="5">
        <f>+'kgaku-jk1722'!F21</f>
        <v>10227.9</v>
      </c>
      <c r="Q73" s="5">
        <f>+'kgaku-jk1722'!G21</f>
        <v>20558.2</v>
      </c>
      <c r="R73" s="5">
        <f>+'kgaku-jk1722'!H21</f>
        <v>79375.8</v>
      </c>
      <c r="S73" s="5">
        <f>+'kgaku-jk1722'!I21</f>
        <v>150854</v>
      </c>
      <c r="T73" s="5">
        <f>+'gaku-jk1722'!F20</f>
        <v>28339.7</v>
      </c>
      <c r="U73" s="5">
        <f>+'gaku-jk1722'!G20</f>
        <v>70584.800000000003</v>
      </c>
      <c r="V73" s="8">
        <f t="shared" si="123"/>
        <v>116.3741573060688</v>
      </c>
      <c r="W73" s="8">
        <f t="shared" si="123"/>
        <v>109.53543134211128</v>
      </c>
      <c r="X73" s="8">
        <f t="shared" si="123"/>
        <v>85.777665742374595</v>
      </c>
      <c r="Y73" s="8">
        <f t="shared" si="123"/>
        <v>102.58942872397223</v>
      </c>
      <c r="Z73" s="8">
        <f t="shared" si="123"/>
        <v>267.69033721487301</v>
      </c>
      <c r="AA73" s="8">
        <f t="shared" si="123"/>
        <v>112.3551672811822</v>
      </c>
      <c r="AB73" s="8">
        <f t="shared" si="123"/>
        <v>95.512486173367705</v>
      </c>
      <c r="AC73" s="8">
        <f t="shared" si="123"/>
        <v>102.13073567820541</v>
      </c>
      <c r="AD73" s="8">
        <f t="shared" si="123"/>
        <v>101.39380445099984</v>
      </c>
      <c r="AE73" s="8">
        <f t="shared" si="123"/>
        <v>121.13132005757615</v>
      </c>
      <c r="AF73" s="10">
        <f ca="1">+OFFSET('kdef-cy1722'!B$9,ROUNDDOWN((ROW(Sheet1_OLD!AF73)-ROW(Sheet1_OLD!AF$61))/4,0),0)</f>
        <v>110.7</v>
      </c>
      <c r="AG73" s="10">
        <f ca="1">+OFFSET('kdef-cy1722'!C$9,ROUNDDOWN((ROW(Sheet1_OLD!AG73)-ROW(Sheet1_OLD!AG$61))/4,0),0)</f>
        <v>88</v>
      </c>
      <c r="AH73" s="10">
        <f ca="1">+OFFSET('kdef-cy1722'!D$9,ROUNDDOWN((ROW(Sheet1_OLD!AH73)-ROW(Sheet1_OLD!AH$61))/4,0),0)</f>
        <v>104.1</v>
      </c>
      <c r="AI73" s="10">
        <f ca="1">+OFFSET('kdef-cy1722'!F$9,ROUNDDOWN((ROW(Sheet1_OLD!AI73)-ROW(Sheet1_OLD!AI$61))/4,0),0)</f>
        <v>268.89999999999998</v>
      </c>
      <c r="AJ73" s="10">
        <f ca="1">+OFFSET('kdef-cy1722'!G$9,ROUNDDOWN((ROW(Sheet1_OLD!AJ73)-ROW(Sheet1_OLD!AJ$61))/4,0),0)</f>
        <v>114</v>
      </c>
      <c r="AK73" s="10">
        <f ca="1">+OFFSET('kdef-cy1722'!H$9,ROUNDDOWN((ROW(Sheet1_OLD!AK73)-ROW(Sheet1_OLD!AK$61))/4,0),0)</f>
        <v>96.7</v>
      </c>
      <c r="AL73" s="10">
        <f ca="1">+OFFSET('kdef-cy1722'!I$9,ROUNDDOWN((ROW(Sheet1_OLD!AL73)-ROW(Sheet1_OLD!AL$61))/4,0),0)</f>
        <v>103</v>
      </c>
      <c r="AM73" s="10">
        <f ca="1">+OFFSET('def-cy1722'!$F$8,ROUNDDOWN((ROW(Sheet1_OLD!AM73)-ROW(Sheet1_OLD!AM$61))/4,0),0)</f>
        <v>101.8</v>
      </c>
      <c r="AN73" s="10">
        <f ca="1">+OFFSET('def-cy1722'!$G$8,ROUNDDOWN((ROW(Sheet1_OLD!AN73)-ROW(Sheet1_OLD!AN$61))/4,0),0)</f>
        <v>121</v>
      </c>
      <c r="AO73" s="128"/>
      <c r="AP73" s="128"/>
      <c r="AQ73" s="128"/>
      <c r="AR73" s="128"/>
      <c r="AS73" s="128"/>
      <c r="AT73" s="128"/>
      <c r="AU73" s="128"/>
      <c r="AV73" s="128"/>
      <c r="AW73" s="128"/>
      <c r="AX73" s="9">
        <f t="shared" ca="1" si="115"/>
        <v>109.4</v>
      </c>
      <c r="AY73" s="9">
        <f t="shared" ca="1" si="115"/>
        <v>76.900000000000006</v>
      </c>
      <c r="AZ73" s="9">
        <f t="shared" ca="1" si="115"/>
        <v>102.4</v>
      </c>
      <c r="BA73" s="9">
        <f t="shared" ca="1" si="115"/>
        <v>275.8</v>
      </c>
      <c r="BB73" s="9">
        <f t="shared" ca="1" si="115"/>
        <v>112.7</v>
      </c>
      <c r="BC73" s="9">
        <f t="shared" ca="1" si="115"/>
        <v>95.2</v>
      </c>
      <c r="BD73" s="9">
        <f t="shared" ca="1" si="114"/>
        <v>101.7</v>
      </c>
      <c r="BE73" s="9">
        <f t="shared" ca="1" si="114"/>
        <v>100.1</v>
      </c>
      <c r="BF73" s="9">
        <f t="shared" ca="1" si="114"/>
        <v>121.6</v>
      </c>
      <c r="BG73">
        <f t="shared" ca="1" si="168"/>
        <v>-5.0761194877670091E-4</v>
      </c>
      <c r="BH73">
        <f t="shared" ca="1" si="169"/>
        <v>-1.9254176275323729E-4</v>
      </c>
      <c r="BI73">
        <f t="shared" ca="1" si="170"/>
        <v>4.6552582538417686E-3</v>
      </c>
      <c r="BJ73">
        <f t="shared" ca="1" si="170"/>
        <v>1.5780387099962171E-3</v>
      </c>
      <c r="BK73">
        <f t="shared" ca="1" si="170"/>
        <v>9.5863965764484155E-3</v>
      </c>
      <c r="BL73" s="13">
        <f t="shared" ca="1" si="171"/>
        <v>1.5119539828756462E-2</v>
      </c>
      <c r="BM73">
        <f t="shared" ca="1" si="172"/>
        <v>3.3235965132114777E-2</v>
      </c>
      <c r="BN73">
        <f t="shared" ca="1" si="134"/>
        <v>-2.0926763130068641E-2</v>
      </c>
      <c r="BO73" s="13">
        <f t="shared" ca="1" si="135"/>
        <v>1.2309202002046136E-2</v>
      </c>
      <c r="BP73">
        <f t="shared" ca="1" si="173"/>
        <v>6.2709617372821514E-3</v>
      </c>
      <c r="BQ73">
        <f t="shared" ca="1" si="174"/>
        <v>1.3189137433132759E-2</v>
      </c>
      <c r="BR73">
        <f t="shared" ca="1" si="175"/>
        <v>-8.3044362893014249E-3</v>
      </c>
      <c r="BS73" s="13">
        <f t="shared" ca="1" si="176"/>
        <v>1.1155662881113484E-2</v>
      </c>
      <c r="BT73" s="5">
        <f t="shared" si="136"/>
        <v>70584.800000000003</v>
      </c>
      <c r="BU73" s="5">
        <f t="shared" ca="1" si="137"/>
        <v>256190.61422574456</v>
      </c>
      <c r="BV73" s="5">
        <f t="shared" ca="1" si="138"/>
        <v>41592.326537900066</v>
      </c>
      <c r="BW73" s="5">
        <f t="shared" ca="1" si="177"/>
        <v>110210.5073643745</v>
      </c>
      <c r="BX73" s="5">
        <f t="shared" si="139"/>
        <v>85500.3</v>
      </c>
      <c r="BY73" s="5">
        <f t="shared" si="140"/>
        <v>255998.8</v>
      </c>
      <c r="BZ73" s="5">
        <f t="shared" si="141"/>
        <v>56113.8</v>
      </c>
      <c r="CA73" s="5">
        <f t="shared" si="142"/>
        <v>141614.1</v>
      </c>
      <c r="CB73" s="9">
        <f t="shared" si="97"/>
        <v>121.13132005757615</v>
      </c>
      <c r="CC73" s="9">
        <f t="shared" ca="1" si="97"/>
        <v>99.925128316537169</v>
      </c>
      <c r="CD73" s="9">
        <f t="shared" ca="1" si="97"/>
        <v>134.91382827278866</v>
      </c>
      <c r="CE73" s="9">
        <f t="shared" ca="1" si="97"/>
        <v>128.49419114985102</v>
      </c>
      <c r="CF73" s="5"/>
      <c r="CG73" s="5">
        <f t="shared" si="143"/>
        <v>100.64194824904675</v>
      </c>
      <c r="CH73" s="5">
        <f t="shared" ca="1" si="178"/>
        <v>99.925128316537169</v>
      </c>
      <c r="CI73" s="5">
        <f t="shared" si="144"/>
        <v>145.49466391478859</v>
      </c>
      <c r="CJ73" s="5">
        <f t="shared" ca="1" si="179"/>
        <v>134.91382827278866</v>
      </c>
      <c r="CK73" s="5">
        <f t="shared" si="180"/>
        <v>129.73979500221711</v>
      </c>
      <c r="CL73" s="5">
        <f t="shared" ca="1" si="181"/>
        <v>128.49419114985102</v>
      </c>
      <c r="CM73" s="5"/>
      <c r="CN73" s="1" t="e">
        <f t="shared" si="125"/>
        <v>#DIV/0!</v>
      </c>
      <c r="CO73" s="1" t="e">
        <f t="shared" si="126"/>
        <v>#DIV/0!</v>
      </c>
      <c r="CP73" s="1" t="e">
        <f t="shared" ca="1" si="126"/>
        <v>#DIV/0!</v>
      </c>
      <c r="CQ73" s="1" t="e">
        <f t="shared" ca="1" si="126"/>
        <v>#DIV/0!</v>
      </c>
      <c r="CR73" s="1" t="e">
        <f t="shared" ca="1" si="126"/>
        <v>#DIV/0!</v>
      </c>
      <c r="CS73" s="83" t="e">
        <f t="shared" si="182"/>
        <v>#DIV/0!</v>
      </c>
      <c r="CT73" s="83" t="e">
        <f t="shared" si="182"/>
        <v>#DIV/0!</v>
      </c>
      <c r="CU73" s="83" t="e">
        <f t="shared" ca="1" si="182"/>
        <v>#DIV/0!</v>
      </c>
      <c r="CV73" s="83" t="e">
        <f t="shared" ca="1" si="182"/>
        <v>#DIV/0!</v>
      </c>
      <c r="CW73" s="83" t="e">
        <f t="shared" ca="1" si="182"/>
        <v>#DIV/0!</v>
      </c>
      <c r="CX73" s="83">
        <f t="shared" si="183"/>
        <v>-4.0490906702291088E-4</v>
      </c>
      <c r="CY73" s="83">
        <f t="shared" si="100"/>
        <v>9.3636780752506479E-5</v>
      </c>
      <c r="CZ73" s="83">
        <f t="shared" ca="1" si="100"/>
        <v>1.6778121846351469E-3</v>
      </c>
      <c r="DA73" s="83">
        <f t="shared" ca="1" si="100"/>
        <v>-6.2371930523568092E-3</v>
      </c>
      <c r="DB73" s="83">
        <f t="shared" ca="1" si="100"/>
        <v>-2.4188195088947939E-3</v>
      </c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Y73" s="5"/>
      <c r="EF73" s="91">
        <f>+'gaku-mk1722'!G20</f>
        <v>85500.3</v>
      </c>
      <c r="EG73" s="1">
        <f>+'gaku-mk1131'!G76</f>
        <v>78965.2</v>
      </c>
      <c r="EH73" s="5">
        <f t="shared" ca="1" si="145"/>
        <v>16635.051599392697</v>
      </c>
      <c r="EI73" s="90">
        <f ca="1">+OFFSET($EB$6,(ROW(EI73)-ROW($EI$9))/4,0)</f>
        <v>603537.92297025875</v>
      </c>
      <c r="EJ73" s="7">
        <f ca="1">+EJ72+$EH72</f>
        <v>652542.80713326624</v>
      </c>
      <c r="EK73" s="7">
        <f ca="1">+EK72+EH72-(EJ73-EI73)/4</f>
        <v>603537.92297025921</v>
      </c>
      <c r="EL73" s="5">
        <f t="shared" ca="1" si="146"/>
        <v>6550.666666666667</v>
      </c>
      <c r="EM73" s="92">
        <f t="shared" ca="1" si="147"/>
        <v>108.63333333333333</v>
      </c>
      <c r="EN73">
        <f t="shared" ca="1" si="127"/>
        <v>0.6830726190181774</v>
      </c>
      <c r="EO73">
        <f t="shared" ca="1" si="148"/>
        <v>8.153385229824164E-3</v>
      </c>
      <c r="EQ73" s="6">
        <f>+call!C111</f>
        <v>0.49666666666666698</v>
      </c>
      <c r="ES73" s="7" t="e">
        <f>+fof!#REF!*fof!$B$138/fof!#REF!/10</f>
        <v>#REF!</v>
      </c>
      <c r="ET73" s="7" t="e">
        <f>+fof!#REF!*fof!$C$138/fof!#REF!/10</f>
        <v>#REF!</v>
      </c>
      <c r="EU73" s="65">
        <f ca="1">+AVERAGE(OFFSET(jikasougaku!$BF$450,(ROW(Sheet1_OLD!EU73)-ROW(Sheet1_OLD!$EU$59))*3,0):OFFSET(jikasougaku!$BF$450,(ROW(Sheet1_OLD!EU73)-ROW(Sheet1_OLD!$EU$59))*3+2,0))/1000</f>
        <v>56429.725666666665</v>
      </c>
      <c r="EV73" s="65">
        <f ca="1">+AVERAGE(OFFSET(jikasougaku!$BR$450,(ROW(Sheet1_OLD!EV73)-ROW(Sheet1_OLD!$EV$59))*3,0):OFFSET(jikasougaku!$BR$450,(ROW(Sheet1_OLD!EV73)-ROW(Sheet1_OLD!$EV$59))*3+2,0))/1000</f>
        <v>315560.27899999998</v>
      </c>
      <c r="EW73" s="65">
        <f ca="1">+AVERAGE(OFFSET(jikasougaku!$BH$450,(ROW(Sheet1_OLD!EW73)-ROW(Sheet1_OLD!EW$59))*3,0):OFFSET(jikasougaku!$BH$450,(ROW(Sheet1_OLD!EW73)-ROW(Sheet1_OLD!EW$59))*3+2,0))/1000</f>
        <v>7023.7020000000002</v>
      </c>
      <c r="EX73" s="65">
        <f ca="1">+AVERAGE(OFFSET(jikasougaku!$BJ$450,(ROW(Sheet1_OLD!EX73)-ROW(Sheet1_OLD!EX$59))*3,0):OFFSET(jikasougaku!$BJ$450,(ROW(Sheet1_OLD!EX73)-ROW(Sheet1_OLD!EX$59))*3+2,0))/1000</f>
        <v>4943.3773333333329</v>
      </c>
      <c r="EY73" s="65">
        <f ca="1">+AVERAGE(OFFSET(jikasougaku!$BL$450,(ROW(Sheet1_OLD!EY73)-ROW(Sheet1_OLD!EY$59))*3,0):OFFSET(jikasougaku!$BL$450,(ROW(Sheet1_OLD!EY73)-ROW(Sheet1_OLD!EY$59))*3+2,0))/1000</f>
        <v>3632.7646666666665</v>
      </c>
      <c r="EZ73" s="64">
        <f t="shared" ca="1" si="121"/>
        <v>56429.725666666665</v>
      </c>
      <c r="FA73" s="7">
        <f t="shared" ca="1" si="122"/>
        <v>243530.7093333333</v>
      </c>
      <c r="FB73" s="5" t="e">
        <f t="shared" si="128"/>
        <v>#REF!</v>
      </c>
      <c r="FC73" s="5" t="e">
        <f t="shared" si="124"/>
        <v>#REF!</v>
      </c>
      <c r="FD73" s="1" t="e">
        <f t="shared" si="129"/>
        <v>#REF!</v>
      </c>
      <c r="FE73" s="1" t="e">
        <f t="shared" si="129"/>
        <v>#REF!</v>
      </c>
      <c r="FF73" t="e">
        <f t="shared" si="149"/>
        <v>#REF!</v>
      </c>
      <c r="FG73" t="e">
        <f t="shared" si="149"/>
        <v>#REF!</v>
      </c>
      <c r="FH73" s="83" t="e">
        <f t="shared" si="184"/>
        <v>#REF!</v>
      </c>
      <c r="FI73" s="83" t="e">
        <f t="shared" si="184"/>
        <v>#REF!</v>
      </c>
      <c r="FK73" s="5">
        <f>kshotoku1722!E21</f>
        <v>277130.09999999998</v>
      </c>
      <c r="FL73" s="72">
        <f t="shared" ca="1" si="150"/>
        <v>0.3894350998568713</v>
      </c>
      <c r="FM73">
        <f t="shared" ca="1" si="185"/>
        <v>2.4689168934464829E-2</v>
      </c>
      <c r="FO73" s="72">
        <f ca="1">+AVERAGE(OFFSET(Maikin05!$F$10,ROUNDDOWN((ROW(FO73)-ROW(FO$45))/4,0),MOD(ROW(FO73)-ROW(FO$45),4)*3):OFFSET(Maikin05!$F$10,ROUNDDOWN((ROW(FO73)-ROW(FO$45))/4,0),MOD(ROW(FO73)-ROW(FO$45),4)*3+2))</f>
        <v>108.63333333333333</v>
      </c>
      <c r="FP73" s="72">
        <f ca="1">+AVERAGE(OFFSET(Maikin30!$F$20,ROUNDDOWN((ROW(FP73)-ROW(FP$5))/4,0),MOD(ROW(FP73)-ROW(FP$5),4)*3):OFFSET(Maikin30!$F$20,ROUNDDOWN((ROW(FP73)-ROW(FP$5))/4,0),MOD(ROW(FP73)-ROW(FP$5),4)*3+2))</f>
        <v>105.26666666666667</v>
      </c>
      <c r="FQ73" s="5">
        <f ca="1">+AVERAGE(OFFSET(Rocho!$J$66,(ROW(FQ73)-ROW($FQ$5))*3,0):OFFSET(Rocho!$J$66,(ROW(FQ73)-ROW($FQ$5))*3+2,0))</f>
        <v>6550.666666666667</v>
      </c>
      <c r="FR73" s="72" t="e">
        <f t="shared" ca="1" si="151"/>
        <v>#DIV/0!</v>
      </c>
      <c r="FS73" t="e">
        <f t="shared" ca="1" si="186"/>
        <v>#DIV/0!</v>
      </c>
      <c r="FT73" s="72"/>
      <c r="FU73" s="87" t="s">
        <v>292</v>
      </c>
      <c r="FV73" s="78">
        <f ca="1">+AVERAGE(OFFSET(Rocho!$E$6,(ROW(FV73)-ROW($FV$5))*3,0):OFFSET(Rocho!$E$6,(ROW(FV73)-ROW($FV$5))*3+2,0))/10000</f>
        <v>10251.666666666668</v>
      </c>
      <c r="FW73" s="82">
        <f>+Rocho!AA74</f>
        <v>0</v>
      </c>
      <c r="FX73" t="e">
        <f t="shared" si="187"/>
        <v>#DIV/0!</v>
      </c>
      <c r="FZ73" s="94">
        <f t="shared" si="130"/>
        <v>277110.5</v>
      </c>
      <c r="GA73" s="5">
        <f t="shared" si="152"/>
        <v>85500.3</v>
      </c>
      <c r="GB73" s="5">
        <f>+'gaku-mk1722'!C20-'gaku-mk1722'!D20</f>
        <v>5068.1000000000349</v>
      </c>
      <c r="GC73" s="5">
        <f t="shared" si="153"/>
        <v>27379.1</v>
      </c>
      <c r="GD73" s="5">
        <f t="shared" si="154"/>
        <v>28734.7</v>
      </c>
      <c r="GE73" s="5">
        <f>+'gaku-mk1722'!H20</f>
        <v>-697.7</v>
      </c>
      <c r="GF73" s="5">
        <f>+'gaku-mk1722'!W20</f>
        <v>128613.5</v>
      </c>
      <c r="GG73" s="5">
        <f>+'gaku-mk1722'!M20</f>
        <v>55053.2</v>
      </c>
      <c r="GH73" s="5">
        <f>+'gaku-mk1722'!N20</f>
        <v>52540.7</v>
      </c>
      <c r="GI73" s="5">
        <f t="shared" si="155"/>
        <v>70584.800000000003</v>
      </c>
      <c r="GJ73" s="5">
        <f>+'gaku-jk1722'!C20-'gaku-jk1722'!D20</f>
        <v>4418.9000000000233</v>
      </c>
      <c r="GK73" s="5">
        <f t="shared" si="156"/>
        <v>10227.9</v>
      </c>
      <c r="GL73" s="5">
        <f t="shared" si="157"/>
        <v>28339.7</v>
      </c>
      <c r="GM73" s="5">
        <f>+'gaku-jk1722'!H20</f>
        <v>-281.10000000000002</v>
      </c>
      <c r="GN73" s="5">
        <f>+'gaku-jk1722'!Z20</f>
        <v>120058.7</v>
      </c>
      <c r="GO73" s="5">
        <f>+'gaku-jk1722'!M20</f>
        <v>40541.199999999997</v>
      </c>
      <c r="GP73" s="5">
        <f>+'gaku-jk1722'!N20</f>
        <v>57038.8</v>
      </c>
      <c r="GQ73" s="9">
        <f t="shared" ca="1" si="131"/>
        <v>121</v>
      </c>
      <c r="GR73">
        <f ca="1">+OFFSET('def-cy1722'!$C$8,ROUNDDOWN((ROW(Sheet1_OLD!GU73)-ROW(Sheet1_OLD!GU$61))/4,0),0)</f>
        <v>110.8</v>
      </c>
      <c r="GS73" s="9">
        <f t="shared" ca="1" si="132"/>
        <v>268.89999999999998</v>
      </c>
      <c r="GT73" s="9">
        <f t="shared" ca="1" si="133"/>
        <v>101.8</v>
      </c>
      <c r="GU73">
        <f ca="1">+OFFSET('def-cy1722'!$H$8,ROUNDDOWN((ROW(Sheet1_OLD!GU73)-ROW(Sheet1_OLD!GU$61))/4,0),0)</f>
        <v>108.4</v>
      </c>
      <c r="GV73">
        <f ca="1">+OFFSET('def-cy1722'!$W$8,ROUNDDOWN((ROW(Sheet1_OLD!GU73)-ROW(Sheet1_OLD!GU$61))/4,0),0)</f>
        <v>107.5</v>
      </c>
      <c r="GW73">
        <f ca="1">+OFFSET('def-cy1722'!$M$8,ROUNDDOWN((ROW(Sheet1_OLD!GU73)-ROW(Sheet1_OLD!GU$61))/4,0),0)</f>
        <v>134.9</v>
      </c>
      <c r="GX73">
        <f ca="1">+OFFSET('def-cy1722'!$N$8,ROUNDDOWN((ROW(Sheet1_OLD!GU73)-ROW(Sheet1_OLD!GU$61))/4,0),0)</f>
        <v>90.9</v>
      </c>
      <c r="HG73" s="9">
        <f t="shared" ca="1" si="120"/>
        <v>121.6</v>
      </c>
      <c r="HH73" s="9">
        <f t="shared" ca="1" si="120"/>
        <v>109.5</v>
      </c>
      <c r="HI73" s="9">
        <f t="shared" ca="1" si="120"/>
        <v>275.8</v>
      </c>
      <c r="HJ73" s="9">
        <f t="shared" ca="1" si="120"/>
        <v>100.1</v>
      </c>
      <c r="HK73" s="9">
        <f t="shared" ca="1" si="120"/>
        <v>109.1</v>
      </c>
      <c r="HL73" s="9">
        <f t="shared" ca="1" si="120"/>
        <v>106.4</v>
      </c>
      <c r="HM73" s="9">
        <f t="shared" ca="1" si="120"/>
        <v>132.5</v>
      </c>
      <c r="HN73" s="9">
        <f t="shared" ca="1" si="120"/>
        <v>85.5</v>
      </c>
      <c r="HO73">
        <f t="shared" ca="1" si="158"/>
        <v>3.1454117401816077E-3</v>
      </c>
      <c r="HP73">
        <f t="shared" ca="1" si="158"/>
        <v>-1.2128368744648202E-4</v>
      </c>
      <c r="HQ73">
        <f t="shared" ca="1" si="158"/>
        <v>6.6154554058919035E-3</v>
      </c>
      <c r="HR73">
        <f t="shared" ca="1" si="158"/>
        <v>-4.1653692837360107E-3</v>
      </c>
      <c r="HS73">
        <f t="shared" ca="1" si="158"/>
        <v>-9.8677458024488424E-3</v>
      </c>
      <c r="HT73">
        <f t="shared" ca="1" si="158"/>
        <v>-3.5919644980770913E-3</v>
      </c>
      <c r="HU73">
        <f t="shared" ca="1" si="158"/>
        <v>5.7773890254330879E-3</v>
      </c>
      <c r="HV73">
        <f t="shared" ca="1" si="159"/>
        <v>-1.8973687803082117E-3</v>
      </c>
      <c r="HW73">
        <f t="shared" ca="1" si="188"/>
        <v>-4.1054758805100389E-3</v>
      </c>
      <c r="HX73" s="5">
        <f t="shared" ca="1" si="189"/>
        <v>222396.74085243981</v>
      </c>
      <c r="HY73" s="1" t="e">
        <f t="shared" ca="1" si="160"/>
        <v>#DIV/0!</v>
      </c>
      <c r="HZ73" t="e">
        <f t="shared" ca="1" si="190"/>
        <v>#DIV/0!</v>
      </c>
      <c r="IA73" s="5">
        <f t="shared" si="161"/>
        <v>277110.5</v>
      </c>
      <c r="IB73">
        <f t="shared" ca="1" si="162"/>
        <v>124.60187093472865</v>
      </c>
      <c r="ID73" s="112">
        <v>124.62599141042021</v>
      </c>
      <c r="IE73" s="112">
        <v>125.73756481742492</v>
      </c>
      <c r="IF73">
        <f t="shared" si="163"/>
        <v>102.30745793757794</v>
      </c>
      <c r="IG73">
        <f t="shared" si="191"/>
        <v>1.2288571083376932E-2</v>
      </c>
      <c r="IH73" s="112">
        <v>0.54428226092495036</v>
      </c>
      <c r="II73">
        <f t="shared" si="192"/>
        <v>1.7662153620303092E-3</v>
      </c>
      <c r="IK73">
        <f>+util!B71</f>
        <v>115.4</v>
      </c>
      <c r="IL73">
        <f t="shared" si="193"/>
        <v>3.169279335300039E-2</v>
      </c>
      <c r="IM73">
        <f t="shared" si="194"/>
        <v>1.9015676011800233E-2</v>
      </c>
      <c r="IO73" s="5">
        <f t="shared" si="164"/>
        <v>135496.40000000002</v>
      </c>
      <c r="IP73" s="1">
        <f t="shared" si="165"/>
        <v>2.4146716137563313</v>
      </c>
      <c r="IQ73" s="5">
        <f t="shared" ca="1" si="166"/>
        <v>108743.47149327987</v>
      </c>
      <c r="IR73" s="1" t="e">
        <f t="shared" ca="1" si="167"/>
        <v>#DIV/0!</v>
      </c>
      <c r="IS73" t="e">
        <f t="shared" ca="1" si="195"/>
        <v>#DIV/0!</v>
      </c>
    </row>
    <row r="74" spans="1:253" x14ac:dyDescent="0.15">
      <c r="A74" t="s">
        <v>313</v>
      </c>
      <c r="B74" s="5">
        <f>+'gaku-mk1722'!B21</f>
        <v>532962</v>
      </c>
      <c r="C74" s="5">
        <f>+'kgaku-mk1722'!B22</f>
        <v>277830.7</v>
      </c>
      <c r="D74" s="5">
        <f>+'kgaku-mk1722'!C22</f>
        <v>3295</v>
      </c>
      <c r="E74" s="5">
        <f>+'kgaku-mk1722'!D22</f>
        <v>361.9</v>
      </c>
      <c r="F74" s="5">
        <f>+'kgaku-mk1722'!F22</f>
        <v>24589.599999999999</v>
      </c>
      <c r="G74" s="5">
        <f>+'kgaku-mk1722'!G22</f>
        <v>21914.799999999999</v>
      </c>
      <c r="H74" s="5">
        <f>+'kgaku-mk1722'!H22</f>
        <v>74211.199999999997</v>
      </c>
      <c r="I74" s="5">
        <f>+'kgaku-mk1722'!I22</f>
        <v>154182.1</v>
      </c>
      <c r="J74" s="5">
        <f>+'gaku-mk1722'!F21</f>
        <v>26034.6</v>
      </c>
      <c r="K74" s="5">
        <f>+'gaku-mk1722'!G21</f>
        <v>85894</v>
      </c>
      <c r="L74" s="5">
        <f>+'gaku-jk1722'!B21</f>
        <v>452932.3</v>
      </c>
      <c r="M74" s="5">
        <f>+'kgaku-jk1722'!B22</f>
        <v>250023.9</v>
      </c>
      <c r="N74" s="5">
        <f>+'kgaku-jk1722'!C22</f>
        <v>3757.7</v>
      </c>
      <c r="O74" s="5">
        <f>+'kgaku-jk1722'!D22</f>
        <v>346.8</v>
      </c>
      <c r="P74" s="5">
        <f>+'kgaku-jk1722'!F22</f>
        <v>9067.7999999999993</v>
      </c>
      <c r="Q74" s="5">
        <f>+'kgaku-jk1722'!G22</f>
        <v>19172.5</v>
      </c>
      <c r="R74" s="5">
        <f>+'kgaku-jk1722'!H22</f>
        <v>76148.100000000006</v>
      </c>
      <c r="S74" s="5">
        <f>+'kgaku-jk1722'!I22</f>
        <v>149363.6</v>
      </c>
      <c r="T74" s="5">
        <f>+'gaku-jk1722'!F21</f>
        <v>25315.4</v>
      </c>
      <c r="U74" s="5">
        <f>+'gaku-jk1722'!G21</f>
        <v>70885.100000000006</v>
      </c>
      <c r="V74" s="8">
        <f t="shared" si="123"/>
        <v>117.66924107642578</v>
      </c>
      <c r="W74" s="8">
        <f t="shared" si="123"/>
        <v>111.12165676961283</v>
      </c>
      <c r="X74" s="8">
        <f t="shared" si="123"/>
        <v>87.686616813476334</v>
      </c>
      <c r="Y74" s="8">
        <f t="shared" si="123"/>
        <v>104.35409457900806</v>
      </c>
      <c r="Z74" s="8">
        <f t="shared" si="123"/>
        <v>271.17492666357884</v>
      </c>
      <c r="AA74" s="8">
        <f t="shared" si="123"/>
        <v>114.30329899595775</v>
      </c>
      <c r="AB74" s="8">
        <f t="shared" si="123"/>
        <v>97.456404033718485</v>
      </c>
      <c r="AC74" s="8">
        <f t="shared" si="123"/>
        <v>103.22602026196476</v>
      </c>
      <c r="AD74" s="8">
        <f t="shared" si="123"/>
        <v>102.84095846796811</v>
      </c>
      <c r="AE74" s="8">
        <f t="shared" si="123"/>
        <v>121.17356115742236</v>
      </c>
      <c r="AF74" s="10">
        <f ca="1">+OFFSET('kdef-cy1722'!B$9,ROUNDDOWN((ROW(Sheet1_OLD!AF74)-ROW(Sheet1_OLD!AF$61))/4,0),0)</f>
        <v>110.7</v>
      </c>
      <c r="AG74" s="10">
        <f ca="1">+OFFSET('kdef-cy1722'!C$9,ROUNDDOWN((ROW(Sheet1_OLD!AG74)-ROW(Sheet1_OLD!AG$61))/4,0),0)</f>
        <v>88</v>
      </c>
      <c r="AH74" s="10">
        <f ca="1">+OFFSET('kdef-cy1722'!D$9,ROUNDDOWN((ROW(Sheet1_OLD!AH74)-ROW(Sheet1_OLD!AH$61))/4,0),0)</f>
        <v>104.1</v>
      </c>
      <c r="AI74" s="10">
        <f ca="1">+OFFSET('kdef-cy1722'!F$9,ROUNDDOWN((ROW(Sheet1_OLD!AI74)-ROW(Sheet1_OLD!AI$61))/4,0),0)</f>
        <v>268.89999999999998</v>
      </c>
      <c r="AJ74" s="10">
        <f ca="1">+OFFSET('kdef-cy1722'!G$9,ROUNDDOWN((ROW(Sheet1_OLD!AJ74)-ROW(Sheet1_OLD!AJ$61))/4,0),0)</f>
        <v>114</v>
      </c>
      <c r="AK74" s="10">
        <f ca="1">+OFFSET('kdef-cy1722'!H$9,ROUNDDOWN((ROW(Sheet1_OLD!AK74)-ROW(Sheet1_OLD!AK$61))/4,0),0)</f>
        <v>96.7</v>
      </c>
      <c r="AL74" s="10">
        <f ca="1">+OFFSET('kdef-cy1722'!I$9,ROUNDDOWN((ROW(Sheet1_OLD!AL74)-ROW(Sheet1_OLD!AL$61))/4,0),0)</f>
        <v>103</v>
      </c>
      <c r="AM74" s="10">
        <f ca="1">+OFFSET('def-cy1722'!$F$8,ROUNDDOWN((ROW(Sheet1_OLD!AM74)-ROW(Sheet1_OLD!AM$61))/4,0),0)</f>
        <v>101.8</v>
      </c>
      <c r="AN74" s="10">
        <f ca="1">+OFFSET('def-cy1722'!$G$8,ROUNDDOWN((ROW(Sheet1_OLD!AN74)-ROW(Sheet1_OLD!AN$61))/4,0),0)</f>
        <v>121</v>
      </c>
      <c r="AO74" s="128"/>
      <c r="AP74" s="128"/>
      <c r="AQ74" s="128"/>
      <c r="AR74" s="128"/>
      <c r="AS74" s="128"/>
      <c r="AT74" s="128"/>
      <c r="AU74" s="128"/>
      <c r="AV74" s="128"/>
      <c r="AW74" s="128"/>
      <c r="AX74" s="9">
        <f t="shared" ca="1" si="115"/>
        <v>109.4</v>
      </c>
      <c r="AY74" s="9">
        <f t="shared" ca="1" si="115"/>
        <v>76.900000000000006</v>
      </c>
      <c r="AZ74" s="9">
        <f t="shared" ca="1" si="115"/>
        <v>102.4</v>
      </c>
      <c r="BA74" s="9">
        <f t="shared" ca="1" si="115"/>
        <v>275.8</v>
      </c>
      <c r="BB74" s="9">
        <f t="shared" ca="1" si="115"/>
        <v>112.7</v>
      </c>
      <c r="BC74" s="9">
        <f t="shared" ca="1" si="115"/>
        <v>95.2</v>
      </c>
      <c r="BD74" s="9">
        <f t="shared" ca="1" si="114"/>
        <v>101.7</v>
      </c>
      <c r="BE74" s="9">
        <f t="shared" ca="1" si="114"/>
        <v>100.1</v>
      </c>
      <c r="BF74" s="9">
        <f t="shared" ca="1" si="114"/>
        <v>121.6</v>
      </c>
      <c r="BG74">
        <f t="shared" ca="1" si="168"/>
        <v>-6.3162799260239519E-4</v>
      </c>
      <c r="BH74">
        <f t="shared" ca="1" si="169"/>
        <v>1.1171475909239165E-4</v>
      </c>
      <c r="BI74">
        <f t="shared" ca="1" si="170"/>
        <v>-6.1285669355246276E-3</v>
      </c>
      <c r="BJ74">
        <f t="shared" ca="1" si="170"/>
        <v>-1.2058572848128075E-2</v>
      </c>
      <c r="BK74">
        <f t="shared" ca="1" si="170"/>
        <v>-5.9482552361831125E-3</v>
      </c>
      <c r="BL74" s="13">
        <f t="shared" ca="1" si="171"/>
        <v>-2.4655308253345817E-2</v>
      </c>
      <c r="BM74">
        <f t="shared" ca="1" si="172"/>
        <v>-5.655264692977361E-2</v>
      </c>
      <c r="BN74">
        <f t="shared" ca="1" si="134"/>
        <v>-5.3508428351155476E-2</v>
      </c>
      <c r="BO74" s="13">
        <f t="shared" ca="1" si="135"/>
        <v>-0.11006107528092909</v>
      </c>
      <c r="BP74">
        <f t="shared" ca="1" si="173"/>
        <v>2.5642208107297974E-3</v>
      </c>
      <c r="BQ74">
        <f t="shared" ca="1" si="174"/>
        <v>-2.2467575098835235E-2</v>
      </c>
      <c r="BR74">
        <f t="shared" ca="1" si="175"/>
        <v>-2.1258149665268775E-2</v>
      </c>
      <c r="BS74" s="13">
        <f t="shared" ca="1" si="176"/>
        <v>-4.1161503953374215E-2</v>
      </c>
      <c r="BT74" s="5">
        <f t="shared" si="136"/>
        <v>70885.100000000006</v>
      </c>
      <c r="BU74" s="5">
        <f t="shared" ca="1" si="137"/>
        <v>249874.15566039481</v>
      </c>
      <c r="BV74" s="5">
        <f t="shared" ca="1" si="138"/>
        <v>37014.630355703259</v>
      </c>
      <c r="BW74" s="5">
        <f t="shared" ca="1" si="177"/>
        <v>105674.07712979241</v>
      </c>
      <c r="BX74" s="5">
        <f t="shared" si="139"/>
        <v>85894</v>
      </c>
      <c r="BY74" s="5">
        <f t="shared" si="140"/>
        <v>253241.2</v>
      </c>
      <c r="BZ74" s="5">
        <f t="shared" si="141"/>
        <v>50624.2</v>
      </c>
      <c r="CA74" s="5">
        <f t="shared" si="142"/>
        <v>136518.20000000001</v>
      </c>
      <c r="CB74" s="9">
        <f t="shared" si="97"/>
        <v>121.17356115742236</v>
      </c>
      <c r="CC74" s="9">
        <f t="shared" ca="1" si="97"/>
        <v>101.34749603483657</v>
      </c>
      <c r="CD74" s="9">
        <f t="shared" ca="1" si="97"/>
        <v>136.76808200841523</v>
      </c>
      <c r="CE74" s="9">
        <f t="shared" ca="1" si="97"/>
        <v>129.18797467454939</v>
      </c>
      <c r="CF74" s="5"/>
      <c r="CG74" s="5">
        <f t="shared" si="143"/>
        <v>102.08060092761446</v>
      </c>
      <c r="CH74" s="5">
        <f t="shared" ca="1" si="178"/>
        <v>101.34749603483657</v>
      </c>
      <c r="CI74" s="5">
        <f t="shared" si="144"/>
        <v>147.23527769375741</v>
      </c>
      <c r="CJ74" s="5">
        <f t="shared" ca="1" si="179"/>
        <v>136.76808200841523</v>
      </c>
      <c r="CK74" s="5">
        <f t="shared" si="180"/>
        <v>129.68595484110602</v>
      </c>
      <c r="CL74" s="5">
        <f t="shared" ca="1" si="181"/>
        <v>129.18797467454939</v>
      </c>
      <c r="CM74" s="5"/>
      <c r="CN74" s="1" t="e">
        <f t="shared" si="125"/>
        <v>#DIV/0!</v>
      </c>
      <c r="CO74" s="1" t="e">
        <f t="shared" si="126"/>
        <v>#DIV/0!</v>
      </c>
      <c r="CP74" s="1" t="e">
        <f t="shared" ca="1" si="126"/>
        <v>#DIV/0!</v>
      </c>
      <c r="CQ74" s="1" t="e">
        <f t="shared" ca="1" si="126"/>
        <v>#DIV/0!</v>
      </c>
      <c r="CR74" s="1" t="e">
        <f t="shared" ca="1" si="126"/>
        <v>#DIV/0!</v>
      </c>
      <c r="CS74" s="83" t="e">
        <f t="shared" si="182"/>
        <v>#DIV/0!</v>
      </c>
      <c r="CT74" s="83" t="e">
        <f t="shared" si="182"/>
        <v>#DIV/0!</v>
      </c>
      <c r="CU74" s="83" t="e">
        <f t="shared" ca="1" si="182"/>
        <v>#DIV/0!</v>
      </c>
      <c r="CV74" s="83" t="e">
        <f t="shared" ca="1" si="182"/>
        <v>#DIV/0!</v>
      </c>
      <c r="CW74" s="83" t="e">
        <f t="shared" ca="1" si="182"/>
        <v>#DIV/0!</v>
      </c>
      <c r="CX74" s="83">
        <f t="shared" si="183"/>
        <v>1.1067152485138477E-2</v>
      </c>
      <c r="CY74" s="83">
        <f t="shared" si="100"/>
        <v>3.4866074560540412E-4</v>
      </c>
      <c r="CZ74" s="83">
        <f t="shared" ca="1" si="100"/>
        <v>1.4133977748749622E-2</v>
      </c>
      <c r="DA74" s="83">
        <f t="shared" ca="1" si="100"/>
        <v>1.365039377148798E-2</v>
      </c>
      <c r="DB74" s="83">
        <f t="shared" ca="1" si="100"/>
        <v>5.3848134883740335E-3</v>
      </c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Y74" s="5"/>
      <c r="EF74" s="91">
        <f>+'gaku-mk1722'!G21</f>
        <v>85894</v>
      </c>
      <c r="EG74" s="1">
        <f>+'gaku-mk1131'!G77</f>
        <v>79305.8</v>
      </c>
      <c r="EH74" s="5">
        <f t="shared" ca="1" si="145"/>
        <v>16621.903125345903</v>
      </c>
      <c r="EI74" s="7">
        <f ca="1">+EI73+$EH73</f>
        <v>620172.97456965141</v>
      </c>
      <c r="EJ74" s="4">
        <f ca="1">+EI73+EH73</f>
        <v>620172.97456965141</v>
      </c>
      <c r="EK74" s="131">
        <f ca="1">+EK73+EH73-(EJ77-EI77)/4</f>
        <v>608897.9383928153</v>
      </c>
      <c r="EL74" s="5">
        <f t="shared" ca="1" si="146"/>
        <v>6568</v>
      </c>
      <c r="EM74" s="92">
        <f t="shared" ca="1" si="147"/>
        <v>110.03333333333335</v>
      </c>
      <c r="EN74">
        <f t="shared" ca="1" si="127"/>
        <v>0.66659879856531223</v>
      </c>
      <c r="EO74">
        <f t="shared" ca="1" si="148"/>
        <v>-2.441281397817506E-2</v>
      </c>
      <c r="EQ74" s="6">
        <f>+call!C112</f>
        <v>0.49666666666666698</v>
      </c>
      <c r="ES74" s="7" t="e">
        <f>+fof!#REF!*fof!$B$138/fof!#REF!/10</f>
        <v>#REF!</v>
      </c>
      <c r="ET74" s="7" t="e">
        <f>+fof!#REF!*fof!$C$138/fof!#REF!/10</f>
        <v>#REF!</v>
      </c>
      <c r="EU74" s="65">
        <f ca="1">+AVERAGE(OFFSET(jikasougaku!$BF$450,(ROW(Sheet1_OLD!EU74)-ROW(Sheet1_OLD!$EU$59))*3,0):OFFSET(jikasougaku!$BF$450,(ROW(Sheet1_OLD!EU74)-ROW(Sheet1_OLD!$EU$59))*3+2,0))/1000</f>
        <v>60878.550333333333</v>
      </c>
      <c r="EV74" s="65">
        <f ca="1">+AVERAGE(OFFSET(jikasougaku!$BR$450,(ROW(Sheet1_OLD!EV74)-ROW(Sheet1_OLD!$EV$59))*3,0):OFFSET(jikasougaku!$BR$450,(ROW(Sheet1_OLD!EV74)-ROW(Sheet1_OLD!$EV$59))*3+2,0))/1000</f>
        <v>342593.53399999999</v>
      </c>
      <c r="EW74" s="65">
        <f ca="1">+AVERAGE(OFFSET(jikasougaku!$BH$450,(ROW(Sheet1_OLD!EW74)-ROW(Sheet1_OLD!EW$59))*3,0):OFFSET(jikasougaku!$BH$450,(ROW(Sheet1_OLD!EW74)-ROW(Sheet1_OLD!EW$59))*3+2,0))/1000</f>
        <v>6628.8546666666671</v>
      </c>
      <c r="EX74" s="65">
        <f ca="1">+AVERAGE(OFFSET(jikasougaku!$BJ$450,(ROW(Sheet1_OLD!EX74)-ROW(Sheet1_OLD!EX$59))*3,0):OFFSET(jikasougaku!$BJ$450,(ROW(Sheet1_OLD!EX74)-ROW(Sheet1_OLD!EX$59))*3+2,0))/1000</f>
        <v>5729.9813333333332</v>
      </c>
      <c r="EY74" s="65">
        <f ca="1">+AVERAGE(OFFSET(jikasougaku!$BL$450,(ROW(Sheet1_OLD!EY74)-ROW(Sheet1_OLD!EY$59))*3,0):OFFSET(jikasougaku!$BL$450,(ROW(Sheet1_OLD!EY74)-ROW(Sheet1_OLD!EY$59))*3+2,0))/1000</f>
        <v>4043.9706666666666</v>
      </c>
      <c r="EZ74" s="64">
        <f t="shared" ca="1" si="121"/>
        <v>60878.550333333333</v>
      </c>
      <c r="FA74" s="7">
        <f t="shared" ca="1" si="122"/>
        <v>265312.17700000003</v>
      </c>
      <c r="FB74" s="5" t="e">
        <f t="shared" si="128"/>
        <v>#REF!</v>
      </c>
      <c r="FC74" s="5" t="e">
        <f t="shared" si="124"/>
        <v>#REF!</v>
      </c>
      <c r="FD74" s="1" t="e">
        <f t="shared" si="129"/>
        <v>#REF!</v>
      </c>
      <c r="FE74" s="1" t="e">
        <f t="shared" si="129"/>
        <v>#REF!</v>
      </c>
      <c r="FF74" t="e">
        <f t="shared" si="149"/>
        <v>#REF!</v>
      </c>
      <c r="FG74" t="e">
        <f t="shared" si="149"/>
        <v>#REF!</v>
      </c>
      <c r="FH74" s="83" t="e">
        <f t="shared" si="184"/>
        <v>#REF!</v>
      </c>
      <c r="FI74" s="83" t="e">
        <f t="shared" si="184"/>
        <v>#REF!</v>
      </c>
      <c r="FK74" s="5">
        <f>kshotoku1722!E22</f>
        <v>278190.09999999998</v>
      </c>
      <c r="FL74" s="72">
        <f t="shared" ca="1" si="150"/>
        <v>0.38493221335873923</v>
      </c>
      <c r="FM74">
        <f t="shared" ca="1" si="185"/>
        <v>-1.1629977595505105E-2</v>
      </c>
      <c r="FO74" s="72">
        <f ca="1">+AVERAGE(OFFSET(Maikin05!$F$10,ROUNDDOWN((ROW(FO74)-ROW(FO$45))/4,0),MOD(ROW(FO74)-ROW(FO$45),4)*3):OFFSET(Maikin05!$F$10,ROUNDDOWN((ROW(FO74)-ROW(FO$45))/4,0),MOD(ROW(FO74)-ROW(FO$45),4)*3+2))</f>
        <v>110.03333333333335</v>
      </c>
      <c r="FP74" s="72">
        <f ca="1">+AVERAGE(OFFSET(Maikin30!$F$20,ROUNDDOWN((ROW(FP74)-ROW(FP$5))/4,0),MOD(ROW(FP74)-ROW(FP$5),4)*3):OFFSET(Maikin30!$F$20,ROUNDDOWN((ROW(FP74)-ROW(FP$5))/4,0),MOD(ROW(FP74)-ROW(FP$5),4)*3+2))</f>
        <v>106.8</v>
      </c>
      <c r="FQ74" s="5">
        <f ca="1">+AVERAGE(OFFSET(Rocho!$J$66,(ROW(FQ74)-ROW($FQ$5))*3,0):OFFSET(Rocho!$J$66,(ROW(FQ74)-ROW($FQ$5))*3+2,0))</f>
        <v>6568</v>
      </c>
      <c r="FR74" s="72" t="e">
        <f t="shared" ca="1" si="151"/>
        <v>#DIV/0!</v>
      </c>
      <c r="FS74" t="e">
        <f t="shared" ca="1" si="186"/>
        <v>#DIV/0!</v>
      </c>
      <c r="FT74" s="72"/>
      <c r="FU74" s="87" t="s">
        <v>293</v>
      </c>
      <c r="FV74" s="78">
        <f ca="1">+AVERAGE(OFFSET(Rocho!$E$6,(ROW(FV74)-ROW($FV$5))*3,0):OFFSET(Rocho!$E$6,(ROW(FV74)-ROW($FV$5))*3+2,0))/10000</f>
        <v>10266.333333333332</v>
      </c>
      <c r="FW74" s="82">
        <f>+Rocho!AA75</f>
        <v>0</v>
      </c>
      <c r="FX74" t="e">
        <f t="shared" si="187"/>
        <v>#DIV/0!</v>
      </c>
      <c r="FZ74" s="94">
        <f t="shared" si="130"/>
        <v>279720.89999999997</v>
      </c>
      <c r="GA74" s="5">
        <f t="shared" si="152"/>
        <v>85894</v>
      </c>
      <c r="GB74" s="5">
        <f>+'gaku-mk1722'!C21-'gaku-mk1722'!D21</f>
        <v>4990.7999999999884</v>
      </c>
      <c r="GC74" s="5">
        <f t="shared" si="153"/>
        <v>24589.599999999999</v>
      </c>
      <c r="GD74" s="5">
        <f t="shared" si="154"/>
        <v>26034.6</v>
      </c>
      <c r="GE74" s="5">
        <f>+'gaku-mk1722'!H21</f>
        <v>2587.4</v>
      </c>
      <c r="GF74" s="5">
        <f>+'gaku-mk1722'!W21</f>
        <v>129710.2</v>
      </c>
      <c r="GG74" s="5">
        <f>+'gaku-mk1722'!M21</f>
        <v>56796.5</v>
      </c>
      <c r="GH74" s="5">
        <f>+'gaku-mk1722'!N21</f>
        <v>50882.2</v>
      </c>
      <c r="GI74" s="5">
        <f t="shared" si="155"/>
        <v>70885.100000000006</v>
      </c>
      <c r="GJ74" s="5">
        <f>+'gaku-jk1722'!C21-'gaku-jk1722'!D21</f>
        <v>4327.8000000000175</v>
      </c>
      <c r="GK74" s="5">
        <f t="shared" si="156"/>
        <v>9067.7999999999993</v>
      </c>
      <c r="GL74" s="5">
        <f t="shared" si="157"/>
        <v>25315.4</v>
      </c>
      <c r="GM74" s="5">
        <f>+'gaku-jk1722'!H21</f>
        <v>2337.8000000000002</v>
      </c>
      <c r="GN74" s="5">
        <f>+'gaku-jk1722'!Z21</f>
        <v>120197.1</v>
      </c>
      <c r="GO74" s="5">
        <f>+'gaku-jk1722'!M21</f>
        <v>42268.7</v>
      </c>
      <c r="GP74" s="5">
        <f>+'gaku-jk1722'!N21</f>
        <v>55942.400000000001</v>
      </c>
      <c r="GQ74" s="9">
        <f t="shared" ca="1" si="131"/>
        <v>121</v>
      </c>
      <c r="GR74">
        <f ca="1">+OFFSET('def-cy1722'!$C$8,ROUNDDOWN((ROW(Sheet1_OLD!GU74)-ROW(Sheet1_OLD!GU$61))/4,0),0)</f>
        <v>110.8</v>
      </c>
      <c r="GS74" s="9">
        <f t="shared" ca="1" si="132"/>
        <v>268.89999999999998</v>
      </c>
      <c r="GT74" s="9">
        <f t="shared" ca="1" si="133"/>
        <v>101.8</v>
      </c>
      <c r="GU74">
        <f ca="1">+OFFSET('def-cy1722'!$H$8,ROUNDDOWN((ROW(Sheet1_OLD!GU74)-ROW(Sheet1_OLD!GU$61))/4,0),0)</f>
        <v>108.4</v>
      </c>
      <c r="GV74">
        <f ca="1">+OFFSET('def-cy1722'!$W$8,ROUNDDOWN((ROW(Sheet1_OLD!GU74)-ROW(Sheet1_OLD!GU$61))/4,0),0)</f>
        <v>107.5</v>
      </c>
      <c r="GW74">
        <f ca="1">+OFFSET('def-cy1722'!$M$8,ROUNDDOWN((ROW(Sheet1_OLD!GU74)-ROW(Sheet1_OLD!GU$61))/4,0),0)</f>
        <v>134.9</v>
      </c>
      <c r="GX74">
        <f ca="1">+OFFSET('def-cy1722'!$N$8,ROUNDDOWN((ROW(Sheet1_OLD!GU74)-ROW(Sheet1_OLD!GU$61))/4,0),0)</f>
        <v>90.9</v>
      </c>
      <c r="HG74" s="9">
        <f t="shared" ca="1" si="120"/>
        <v>121.6</v>
      </c>
      <c r="HH74" s="9">
        <f t="shared" ca="1" si="120"/>
        <v>109.5</v>
      </c>
      <c r="HI74" s="9">
        <f t="shared" ca="1" si="120"/>
        <v>275.8</v>
      </c>
      <c r="HJ74" s="9">
        <f t="shared" ca="1" si="120"/>
        <v>100.1</v>
      </c>
      <c r="HK74" s="9">
        <f t="shared" ca="1" si="120"/>
        <v>109.1</v>
      </c>
      <c r="HL74" s="9">
        <f t="shared" ca="1" si="120"/>
        <v>106.4</v>
      </c>
      <c r="HM74" s="9">
        <f t="shared" ca="1" si="120"/>
        <v>132.5</v>
      </c>
      <c r="HN74" s="9">
        <f t="shared" ca="1" si="120"/>
        <v>85.5</v>
      </c>
      <c r="HO74">
        <f t="shared" ca="1" si="158"/>
        <v>1.3058805307126253E-3</v>
      </c>
      <c r="HP74">
        <f t="shared" ca="1" si="158"/>
        <v>-3.5673608026014458E-4</v>
      </c>
      <c r="HQ74">
        <f t="shared" ca="1" si="158"/>
        <v>-1.144206020445733E-2</v>
      </c>
      <c r="HR74">
        <f t="shared" ca="1" si="158"/>
        <v>-1.0826136208975202E-2</v>
      </c>
      <c r="HS74">
        <f t="shared" ca="1" si="158"/>
        <v>1.0217819021369635E-2</v>
      </c>
      <c r="HT74">
        <f t="shared" ca="1" si="158"/>
        <v>5.2661382707062064E-4</v>
      </c>
      <c r="HU74">
        <f t="shared" ca="1" si="158"/>
        <v>8.1855614705141373E-3</v>
      </c>
      <c r="HV74">
        <f t="shared" ca="1" si="159"/>
        <v>3.3523525237418297E-3</v>
      </c>
      <c r="HW74">
        <f t="shared" ca="1" si="188"/>
        <v>9.6329487971617053E-4</v>
      </c>
      <c r="HX74" s="5">
        <f t="shared" ca="1" si="189"/>
        <v>222610.97449416853</v>
      </c>
      <c r="HY74" s="1" t="e">
        <f t="shared" ca="1" si="160"/>
        <v>#DIV/0!</v>
      </c>
      <c r="HZ74" t="e">
        <f t="shared" ca="1" si="190"/>
        <v>#DIV/0!</v>
      </c>
      <c r="IA74" s="5">
        <f t="shared" si="161"/>
        <v>279720.89999999997</v>
      </c>
      <c r="IB74">
        <f t="shared" ca="1" si="162"/>
        <v>125.65458672268983</v>
      </c>
      <c r="ID74" s="112">
        <v>123.37000215665309</v>
      </c>
      <c r="IE74" s="112">
        <v>124.27411288399762</v>
      </c>
      <c r="IF74">
        <f t="shared" si="163"/>
        <v>101.89354698799711</v>
      </c>
      <c r="IG74">
        <f t="shared" si="191"/>
        <v>-4.0539616012509588E-3</v>
      </c>
      <c r="IH74" s="112">
        <v>0.53794739251679091</v>
      </c>
      <c r="II74">
        <f t="shared" si="192"/>
        <v>-1.170720233336192E-2</v>
      </c>
      <c r="IK74">
        <f>+util!B72</f>
        <v>114.7</v>
      </c>
      <c r="IL74">
        <f t="shared" si="193"/>
        <v>-6.0843299386742411E-3</v>
      </c>
      <c r="IM74">
        <f t="shared" si="194"/>
        <v>-3.6505979632045446E-3</v>
      </c>
      <c r="IO74" s="5">
        <f t="shared" si="164"/>
        <v>143202.70000000001</v>
      </c>
      <c r="IP74" s="1">
        <f t="shared" si="165"/>
        <v>2.8287400097186723</v>
      </c>
      <c r="IQ74" s="5">
        <f t="shared" ca="1" si="166"/>
        <v>113965.35831679391</v>
      </c>
      <c r="IR74" s="1" t="e">
        <f t="shared" ca="1" si="167"/>
        <v>#DIV/0!</v>
      </c>
      <c r="IS74" t="e">
        <f t="shared" ca="1" si="195"/>
        <v>#DIV/0!</v>
      </c>
    </row>
    <row r="75" spans="1:253" x14ac:dyDescent="0.15">
      <c r="A75" t="s">
        <v>314</v>
      </c>
      <c r="B75" s="5">
        <f>+'gaku-mk1722'!B22</f>
        <v>534955.1</v>
      </c>
      <c r="C75" s="5">
        <f>+'kgaku-mk1722'!B23</f>
        <v>280034</v>
      </c>
      <c r="D75" s="5">
        <f>+'kgaku-mk1722'!C23</f>
        <v>3141</v>
      </c>
      <c r="E75" s="5">
        <f>+'kgaku-mk1722'!D23</f>
        <v>366.8</v>
      </c>
      <c r="F75" s="5">
        <f>+'kgaku-mk1722'!F23</f>
        <v>23904.9</v>
      </c>
      <c r="G75" s="5">
        <f>+'kgaku-mk1722'!G23</f>
        <v>21753.4</v>
      </c>
      <c r="H75" s="5">
        <f>+'kgaku-mk1722'!H23</f>
        <v>74897.399999999994</v>
      </c>
      <c r="I75" s="5">
        <f>+'kgaku-mk1722'!I23</f>
        <v>156704.1</v>
      </c>
      <c r="J75" s="5">
        <f>+'gaku-mk1722'!F22</f>
        <v>24021.1</v>
      </c>
      <c r="K75" s="5">
        <f>+'gaku-mk1722'!G22</f>
        <v>86115</v>
      </c>
      <c r="L75" s="5">
        <f>+'gaku-jk1722'!B22</f>
        <v>455447.5</v>
      </c>
      <c r="M75" s="5">
        <f>+'kgaku-jk1722'!B23</f>
        <v>252041</v>
      </c>
      <c r="N75" s="5">
        <f>+'kgaku-jk1722'!C23</f>
        <v>3634.8</v>
      </c>
      <c r="O75" s="5">
        <f>+'kgaku-jk1722'!D23</f>
        <v>350.9</v>
      </c>
      <c r="P75" s="5">
        <f>+'kgaku-jk1722'!F23</f>
        <v>8889.5</v>
      </c>
      <c r="Q75" s="5">
        <f>+'kgaku-jk1722'!G23</f>
        <v>18960.5</v>
      </c>
      <c r="R75" s="5">
        <f>+'kgaku-jk1722'!H23</f>
        <v>76875.100000000006</v>
      </c>
      <c r="S75" s="5">
        <f>+'kgaku-jk1722'!I23</f>
        <v>151677.5</v>
      </c>
      <c r="T75" s="5">
        <f>+'gaku-jk1722'!F22</f>
        <v>23554.3</v>
      </c>
      <c r="U75" s="5">
        <f>+'gaku-jk1722'!G22</f>
        <v>71310.399999999994</v>
      </c>
      <c r="V75" s="8">
        <f t="shared" si="123"/>
        <v>117.45702852688838</v>
      </c>
      <c r="W75" s="8">
        <f t="shared" si="123"/>
        <v>111.10652631913062</v>
      </c>
      <c r="X75" s="8">
        <f t="shared" si="123"/>
        <v>86.414658303070311</v>
      </c>
      <c r="Y75" s="8">
        <f t="shared" si="123"/>
        <v>104.53120547164436</v>
      </c>
      <c r="Z75" s="8">
        <f t="shared" si="123"/>
        <v>268.91163732493391</v>
      </c>
      <c r="AA75" s="8">
        <f t="shared" si="123"/>
        <v>114.7300967801482</v>
      </c>
      <c r="AB75" s="8">
        <f t="shared" si="123"/>
        <v>97.427385460311584</v>
      </c>
      <c r="AC75" s="8">
        <f t="shared" si="123"/>
        <v>103.31400504359578</v>
      </c>
      <c r="AD75" s="8">
        <f t="shared" si="123"/>
        <v>101.98180374708652</v>
      </c>
      <c r="AE75" s="8">
        <f t="shared" si="123"/>
        <v>120.76078664542619</v>
      </c>
      <c r="AF75" s="10">
        <f ca="1">+OFFSET('kdef-cy1722'!B$9,ROUNDDOWN((ROW(Sheet1_OLD!AF75)-ROW(Sheet1_OLD!AF$61))/4,0),0)</f>
        <v>110.7</v>
      </c>
      <c r="AG75" s="10">
        <f ca="1">+OFFSET('kdef-cy1722'!C$9,ROUNDDOWN((ROW(Sheet1_OLD!AG75)-ROW(Sheet1_OLD!AG$61))/4,0),0)</f>
        <v>88</v>
      </c>
      <c r="AH75" s="10">
        <f ca="1">+OFFSET('kdef-cy1722'!D$9,ROUNDDOWN((ROW(Sheet1_OLD!AH75)-ROW(Sheet1_OLD!AH$61))/4,0),0)</f>
        <v>104.1</v>
      </c>
      <c r="AI75" s="10">
        <f ca="1">+OFFSET('kdef-cy1722'!F$9,ROUNDDOWN((ROW(Sheet1_OLD!AI75)-ROW(Sheet1_OLD!AI$61))/4,0),0)</f>
        <v>268.89999999999998</v>
      </c>
      <c r="AJ75" s="10">
        <f ca="1">+OFFSET('kdef-cy1722'!G$9,ROUNDDOWN((ROW(Sheet1_OLD!AJ75)-ROW(Sheet1_OLD!AJ$61))/4,0),0)</f>
        <v>114</v>
      </c>
      <c r="AK75" s="10">
        <f ca="1">+OFFSET('kdef-cy1722'!H$9,ROUNDDOWN((ROW(Sheet1_OLD!AK75)-ROW(Sheet1_OLD!AK$61))/4,0),0)</f>
        <v>96.7</v>
      </c>
      <c r="AL75" s="10">
        <f ca="1">+OFFSET('kdef-cy1722'!I$9,ROUNDDOWN((ROW(Sheet1_OLD!AL75)-ROW(Sheet1_OLD!AL$61))/4,0),0)</f>
        <v>103</v>
      </c>
      <c r="AM75" s="10">
        <f ca="1">+OFFSET('def-cy1722'!$F$8,ROUNDDOWN((ROW(Sheet1_OLD!AM75)-ROW(Sheet1_OLD!AM$61))/4,0),0)</f>
        <v>101.8</v>
      </c>
      <c r="AN75" s="10">
        <f ca="1">+OFFSET('def-cy1722'!$G$8,ROUNDDOWN((ROW(Sheet1_OLD!AN75)-ROW(Sheet1_OLD!AN$61))/4,0),0)</f>
        <v>121</v>
      </c>
      <c r="AO75" s="128"/>
      <c r="AP75" s="128"/>
      <c r="AQ75" s="128"/>
      <c r="AR75" s="128"/>
      <c r="AS75" s="128"/>
      <c r="AT75" s="128"/>
      <c r="AU75" s="128"/>
      <c r="AV75" s="128"/>
      <c r="AW75" s="128"/>
      <c r="AX75" s="9">
        <f t="shared" ca="1" si="115"/>
        <v>109.4</v>
      </c>
      <c r="AY75" s="9">
        <f t="shared" ca="1" si="115"/>
        <v>76.900000000000006</v>
      </c>
      <c r="AZ75" s="9">
        <f t="shared" ca="1" si="115"/>
        <v>102.4</v>
      </c>
      <c r="BA75" s="9">
        <f t="shared" ca="1" si="115"/>
        <v>275.8</v>
      </c>
      <c r="BB75" s="9">
        <f t="shared" ca="1" si="115"/>
        <v>112.7</v>
      </c>
      <c r="BC75" s="9">
        <f t="shared" ca="1" si="115"/>
        <v>95.2</v>
      </c>
      <c r="BD75" s="9">
        <f t="shared" ca="1" si="114"/>
        <v>101.7</v>
      </c>
      <c r="BE75" s="9">
        <f t="shared" ca="1" si="114"/>
        <v>100.1</v>
      </c>
      <c r="BF75" s="9">
        <f t="shared" ca="1" si="114"/>
        <v>121.6</v>
      </c>
      <c r="BG75">
        <f t="shared" ca="1" si="168"/>
        <v>-3.8026460111520661E-4</v>
      </c>
      <c r="BH75">
        <f t="shared" ca="1" si="169"/>
        <v>-1.6892405164337722E-5</v>
      </c>
      <c r="BI75">
        <f t="shared" ca="1" si="170"/>
        <v>-9.6131883848234092E-4</v>
      </c>
      <c r="BJ75">
        <f t="shared" ca="1" si="170"/>
        <v>2.7847039786249271E-3</v>
      </c>
      <c r="BK75">
        <f t="shared" ca="1" si="170"/>
        <v>9.4683262735868971E-3</v>
      </c>
      <c r="BL75" s="13">
        <f t="shared" ca="1" si="171"/>
        <v>1.0894554407449939E-2</v>
      </c>
      <c r="BM75">
        <f t="shared" ca="1" si="172"/>
        <v>-9.7667180503478133E-3</v>
      </c>
      <c r="BN75">
        <f t="shared" ca="1" si="134"/>
        <v>-3.5012340230502835E-2</v>
      </c>
      <c r="BO75" s="13">
        <f t="shared" ca="1" si="135"/>
        <v>-4.4779058280850645E-2</v>
      </c>
      <c r="BP75">
        <f t="shared" ca="1" si="173"/>
        <v>3.7874770417825675E-3</v>
      </c>
      <c r="BQ75">
        <f t="shared" ca="1" si="174"/>
        <v>-3.6013609931775702E-3</v>
      </c>
      <c r="BR75">
        <f t="shared" ca="1" si="175"/>
        <v>-1.2910383583920935E-2</v>
      </c>
      <c r="BS75" s="13">
        <f t="shared" ca="1" si="176"/>
        <v>-1.2724267535315938E-2</v>
      </c>
      <c r="BT75" s="5">
        <f t="shared" si="136"/>
        <v>71310.399999999994</v>
      </c>
      <c r="BU75" s="5">
        <f t="shared" ca="1" si="137"/>
        <v>252596.4232442526</v>
      </c>
      <c r="BV75" s="5">
        <f t="shared" ca="1" si="138"/>
        <v>35357.150065761081</v>
      </c>
      <c r="BW75" s="5">
        <f t="shared" ca="1" si="177"/>
        <v>104329.45190084532</v>
      </c>
      <c r="BX75" s="5">
        <f t="shared" si="139"/>
        <v>86115</v>
      </c>
      <c r="BY75" s="5">
        <f t="shared" si="140"/>
        <v>256129.1</v>
      </c>
      <c r="BZ75" s="5">
        <f t="shared" si="141"/>
        <v>47926</v>
      </c>
      <c r="CA75" s="5">
        <f t="shared" si="142"/>
        <v>134041</v>
      </c>
      <c r="CB75" s="9">
        <f t="shared" si="97"/>
        <v>120.76078664542619</v>
      </c>
      <c r="CC75" s="9">
        <f t="shared" ca="1" si="97"/>
        <v>101.39854583464604</v>
      </c>
      <c r="CD75" s="9">
        <f t="shared" ca="1" si="97"/>
        <v>135.54825519268948</v>
      </c>
      <c r="CE75" s="9">
        <f t="shared" ca="1" si="97"/>
        <v>128.47858160646001</v>
      </c>
      <c r="CF75" s="5"/>
      <c r="CG75" s="5">
        <f t="shared" si="143"/>
        <v>102.1327735957388</v>
      </c>
      <c r="CH75" s="5">
        <f t="shared" ca="1" si="178"/>
        <v>101.39854583464604</v>
      </c>
      <c r="CI75" s="5">
        <f t="shared" si="144"/>
        <v>147.72005745319598</v>
      </c>
      <c r="CJ75" s="5">
        <f t="shared" ca="1" si="179"/>
        <v>135.54825519268948</v>
      </c>
      <c r="CK75" s="5">
        <f t="shared" si="180"/>
        <v>129.19091468104423</v>
      </c>
      <c r="CL75" s="5">
        <f t="shared" ca="1" si="181"/>
        <v>128.47858160646001</v>
      </c>
      <c r="CM75" s="5"/>
      <c r="CN75" s="1" t="e">
        <f t="shared" si="125"/>
        <v>#DIV/0!</v>
      </c>
      <c r="CO75" s="1" t="e">
        <f t="shared" si="126"/>
        <v>#DIV/0!</v>
      </c>
      <c r="CP75" s="1" t="e">
        <f t="shared" ca="1" si="126"/>
        <v>#DIV/0!</v>
      </c>
      <c r="CQ75" s="1" t="e">
        <f t="shared" ca="1" si="126"/>
        <v>#DIV/0!</v>
      </c>
      <c r="CR75" s="1" t="e">
        <f t="shared" ca="1" si="126"/>
        <v>#DIV/0!</v>
      </c>
      <c r="CS75" s="83" t="e">
        <f t="shared" si="182"/>
        <v>#DIV/0!</v>
      </c>
      <c r="CT75" s="83" t="e">
        <f t="shared" si="182"/>
        <v>#DIV/0!</v>
      </c>
      <c r="CU75" s="83" t="e">
        <f t="shared" ca="1" si="182"/>
        <v>#DIV/0!</v>
      </c>
      <c r="CV75" s="83" t="e">
        <f t="shared" ca="1" si="182"/>
        <v>#DIV/0!</v>
      </c>
      <c r="CW75" s="83" t="e">
        <f t="shared" ca="1" si="182"/>
        <v>#DIV/0!</v>
      </c>
      <c r="CX75" s="83">
        <f t="shared" si="183"/>
        <v>-1.8050948328114974E-3</v>
      </c>
      <c r="CY75" s="83">
        <f t="shared" si="100"/>
        <v>-3.4122886333731754E-3</v>
      </c>
      <c r="CZ75" s="83">
        <f t="shared" ca="1" si="100"/>
        <v>5.0358369926830498E-4</v>
      </c>
      <c r="DA75" s="83">
        <f t="shared" ca="1" si="100"/>
        <v>-8.9589555085377443E-3</v>
      </c>
      <c r="DB75" s="83">
        <f t="shared" ca="1" si="100"/>
        <v>-5.5063014051114486E-3</v>
      </c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Y75" s="5"/>
      <c r="EF75" s="91">
        <f>+'gaku-mk1722'!G22</f>
        <v>86115</v>
      </c>
      <c r="EG75" s="1">
        <f>+'gaku-mk1131'!G78</f>
        <v>79148.7</v>
      </c>
      <c r="EH75" s="5">
        <f t="shared" ca="1" si="145"/>
        <v>16756.68405644783</v>
      </c>
      <c r="EI75" s="7">
        <f ca="1">+EI74+$EH74</f>
        <v>636794.87769499735</v>
      </c>
      <c r="EJ75" s="7">
        <f ca="1">+EJ74+$EH74</f>
        <v>636794.87769499735</v>
      </c>
      <c r="EK75" s="7">
        <f ca="1">+EK74+EH74-(EJ77-EI77)/4</f>
        <v>614244.80534132465</v>
      </c>
      <c r="EL75" s="5">
        <f t="shared" ca="1" si="146"/>
        <v>6560</v>
      </c>
      <c r="EM75" s="92">
        <f t="shared" ca="1" si="147"/>
        <v>108.10000000000001</v>
      </c>
      <c r="EN75">
        <f t="shared" ca="1" si="127"/>
        <v>0.67634531174622192</v>
      </c>
      <c r="EO75">
        <f t="shared" ca="1" si="148"/>
        <v>1.4515398273671046E-2</v>
      </c>
      <c r="EQ75" s="6">
        <f>+call!C113</f>
        <v>0.49</v>
      </c>
      <c r="ES75" s="7" t="e">
        <f>+fof!#REF!*fof!$B$138/fof!#REF!/10</f>
        <v>#REF!</v>
      </c>
      <c r="ET75" s="7" t="e">
        <f>+fof!#REF!*fof!$C$138/fof!#REF!/10</f>
        <v>#REF!</v>
      </c>
      <c r="EU75" s="65">
        <f ca="1">+AVERAGE(OFFSET(jikasougaku!$BF$450,(ROW(Sheet1_OLD!EU75)-ROW(Sheet1_OLD!$EU$59))*3,0):OFFSET(jikasougaku!$BF$450,(ROW(Sheet1_OLD!EU75)-ROW(Sheet1_OLD!$EU$59))*3+2,0))/1000</f>
        <v>62212.410333333333</v>
      </c>
      <c r="EV75" s="65">
        <f ca="1">+AVERAGE(OFFSET(jikasougaku!$BR$450,(ROW(Sheet1_OLD!EV75)-ROW(Sheet1_OLD!$EV$59))*3,0):OFFSET(jikasougaku!$BR$450,(ROW(Sheet1_OLD!EV75)-ROW(Sheet1_OLD!$EV$59))*3+2,0))/1000</f>
        <v>335536.94566666667</v>
      </c>
      <c r="EW75" s="65">
        <f ca="1">+AVERAGE(OFFSET(jikasougaku!$BH$450,(ROW(Sheet1_OLD!EW75)-ROW(Sheet1_OLD!EW$59))*3,0):OFFSET(jikasougaku!$BH$450,(ROW(Sheet1_OLD!EW75)-ROW(Sheet1_OLD!EW$59))*3+2,0))/1000</f>
        <v>6241.6896666666671</v>
      </c>
      <c r="EX75" s="65">
        <f ca="1">+AVERAGE(OFFSET(jikasougaku!$BJ$450,(ROW(Sheet1_OLD!EX75)-ROW(Sheet1_OLD!EX$59))*3,0):OFFSET(jikasougaku!$BJ$450,(ROW(Sheet1_OLD!EX75)-ROW(Sheet1_OLD!EX$59))*3+2,0))/1000</f>
        <v>5808.8816666666671</v>
      </c>
      <c r="EY75" s="65">
        <f ca="1">+AVERAGE(OFFSET(jikasougaku!$BL$450,(ROW(Sheet1_OLD!EY75)-ROW(Sheet1_OLD!EY$59))*3,0):OFFSET(jikasougaku!$BL$450,(ROW(Sheet1_OLD!EY75)-ROW(Sheet1_OLD!EY$59))*3+2,0))/1000</f>
        <v>4497.0336666666672</v>
      </c>
      <c r="EZ75" s="64">
        <f t="shared" ca="1" si="121"/>
        <v>62212.410333333333</v>
      </c>
      <c r="FA75" s="7">
        <f t="shared" ca="1" si="122"/>
        <v>256776.93033333329</v>
      </c>
      <c r="FB75" s="5" t="e">
        <f t="shared" si="128"/>
        <v>#REF!</v>
      </c>
      <c r="FC75" s="5" t="e">
        <f t="shared" si="124"/>
        <v>#REF!</v>
      </c>
      <c r="FD75" s="1" t="e">
        <f t="shared" si="129"/>
        <v>#REF!</v>
      </c>
      <c r="FE75" s="1" t="e">
        <f t="shared" si="129"/>
        <v>#REF!</v>
      </c>
      <c r="FF75" t="e">
        <f t="shared" si="149"/>
        <v>#REF!</v>
      </c>
      <c r="FG75" t="e">
        <f t="shared" si="149"/>
        <v>#REF!</v>
      </c>
      <c r="FH75" s="83" t="e">
        <f t="shared" si="184"/>
        <v>#REF!</v>
      </c>
      <c r="FI75" s="83" t="e">
        <f t="shared" si="184"/>
        <v>#REF!</v>
      </c>
      <c r="FK75" s="5">
        <f>kshotoku1722!E23</f>
        <v>279329.90000000002</v>
      </c>
      <c r="FL75" s="72">
        <f t="shared" ca="1" si="150"/>
        <v>0.39390173394102124</v>
      </c>
      <c r="FM75">
        <f t="shared" ca="1" si="185"/>
        <v>2.3034222362258685E-2</v>
      </c>
      <c r="FO75" s="72">
        <f ca="1">+AVERAGE(OFFSET(Maikin05!$F$10,ROUNDDOWN((ROW(FO75)-ROW(FO$45))/4,0),MOD(ROW(FO75)-ROW(FO$45),4)*3):OFFSET(Maikin05!$F$10,ROUNDDOWN((ROW(FO75)-ROW(FO$45))/4,0),MOD(ROW(FO75)-ROW(FO$45),4)*3+2))</f>
        <v>108.10000000000001</v>
      </c>
      <c r="FP75" s="72">
        <f ca="1">+AVERAGE(OFFSET(Maikin30!$F$20,ROUNDDOWN((ROW(FP75)-ROW(FP$5))/4,0),MOD(ROW(FP75)-ROW(FP$5),4)*3):OFFSET(Maikin30!$F$20,ROUNDDOWN((ROW(FP75)-ROW(FP$5))/4,0),MOD(ROW(FP75)-ROW(FP$5),4)*3+2))</f>
        <v>105.16666666666667</v>
      </c>
      <c r="FQ75" s="5">
        <f ca="1">+AVERAGE(OFFSET(Rocho!$J$66,(ROW(FQ75)-ROW($FQ$5))*3,0):OFFSET(Rocho!$J$66,(ROW(FQ75)-ROW($FQ$5))*3+2,0))</f>
        <v>6560</v>
      </c>
      <c r="FR75" s="72" t="e">
        <f t="shared" ca="1" si="151"/>
        <v>#DIV/0!</v>
      </c>
      <c r="FS75" t="e">
        <f t="shared" ca="1" si="186"/>
        <v>#DIV/0!</v>
      </c>
      <c r="FT75" s="72"/>
      <c r="FU75" s="87" t="s">
        <v>294</v>
      </c>
      <c r="FV75" s="78">
        <f ca="1">+AVERAGE(OFFSET(Rocho!$E$6,(ROW(FV75)-ROW($FV$5))*3,0):OFFSET(Rocho!$E$6,(ROW(FV75)-ROW($FV$5))*3+2,0))/10000</f>
        <v>10294.333333333332</v>
      </c>
      <c r="FW75" s="82">
        <f>+Rocho!AA76</f>
        <v>0</v>
      </c>
      <c r="FX75" t="e">
        <f t="shared" si="187"/>
        <v>#DIV/0!</v>
      </c>
      <c r="FZ75" s="94">
        <f t="shared" si="130"/>
        <v>278825.89999999997</v>
      </c>
      <c r="GA75" s="5">
        <f t="shared" si="152"/>
        <v>86115</v>
      </c>
      <c r="GB75" s="5">
        <f>+'gaku-mk1722'!C22-'gaku-mk1722'!D22</f>
        <v>4933.2000000000116</v>
      </c>
      <c r="GC75" s="5">
        <f t="shared" si="153"/>
        <v>23904.9</v>
      </c>
      <c r="GD75" s="5">
        <f t="shared" si="154"/>
        <v>24021.1</v>
      </c>
      <c r="GE75" s="5">
        <f>+'gaku-mk1722'!H22</f>
        <v>4831.5</v>
      </c>
      <c r="GF75" s="5">
        <f>+'gaku-mk1722'!W22</f>
        <v>129562.9</v>
      </c>
      <c r="GG75" s="5">
        <f>+'gaku-mk1722'!M22</f>
        <v>55192</v>
      </c>
      <c r="GH75" s="5">
        <f>+'gaku-mk1722'!N22</f>
        <v>49734.7</v>
      </c>
      <c r="GI75" s="5">
        <f t="shared" si="155"/>
        <v>71310.399999999994</v>
      </c>
      <c r="GJ75" s="5">
        <f>+'gaku-jk1722'!C22-'gaku-jk1722'!D22</f>
        <v>4251.7999999999884</v>
      </c>
      <c r="GK75" s="5">
        <f t="shared" si="156"/>
        <v>8889.5</v>
      </c>
      <c r="GL75" s="5">
        <f t="shared" si="157"/>
        <v>23554.3</v>
      </c>
      <c r="GM75" s="5">
        <f>+'gaku-jk1722'!H22</f>
        <v>4490.8999999999996</v>
      </c>
      <c r="GN75" s="5">
        <f>+'gaku-jk1722'!Z22</f>
        <v>120552.3</v>
      </c>
      <c r="GO75" s="5">
        <f>+'gaku-jk1722'!M22</f>
        <v>41622.5</v>
      </c>
      <c r="GP75" s="5">
        <f>+'gaku-jk1722'!N22</f>
        <v>55732.800000000003</v>
      </c>
      <c r="GQ75" s="9">
        <f t="shared" ca="1" si="131"/>
        <v>121</v>
      </c>
      <c r="GR75">
        <f ca="1">+OFFSET('def-cy1722'!$C$8,ROUNDDOWN((ROW(Sheet1_OLD!GU75)-ROW(Sheet1_OLD!GU$61))/4,0),0)</f>
        <v>110.8</v>
      </c>
      <c r="GS75" s="9">
        <f t="shared" ca="1" si="132"/>
        <v>268.89999999999998</v>
      </c>
      <c r="GT75" s="9">
        <f t="shared" ca="1" si="133"/>
        <v>101.8</v>
      </c>
      <c r="GU75">
        <f ca="1">+OFFSET('def-cy1722'!$H$8,ROUNDDOWN((ROW(Sheet1_OLD!GU75)-ROW(Sheet1_OLD!GU$61))/4,0),0)</f>
        <v>108.4</v>
      </c>
      <c r="GV75">
        <f ca="1">+OFFSET('def-cy1722'!$W$8,ROUNDDOWN((ROW(Sheet1_OLD!GU75)-ROW(Sheet1_OLD!GU$61))/4,0),0)</f>
        <v>107.5</v>
      </c>
      <c r="GW75">
        <f ca="1">+OFFSET('def-cy1722'!$M$8,ROUNDDOWN((ROW(Sheet1_OLD!GU75)-ROW(Sheet1_OLD!GU$61))/4,0),0)</f>
        <v>134.9</v>
      </c>
      <c r="GX75">
        <f ca="1">+OFFSET('def-cy1722'!$N$8,ROUNDDOWN((ROW(Sheet1_OLD!GU75)-ROW(Sheet1_OLD!GU$61))/4,0),0)</f>
        <v>90.9</v>
      </c>
      <c r="HG75" s="9">
        <f t="shared" ca="1" si="120"/>
        <v>121.6</v>
      </c>
      <c r="HH75" s="9">
        <f t="shared" ca="1" si="120"/>
        <v>109.5</v>
      </c>
      <c r="HI75" s="9">
        <f t="shared" ca="1" si="120"/>
        <v>275.8</v>
      </c>
      <c r="HJ75" s="9">
        <f t="shared" ca="1" si="120"/>
        <v>100.1</v>
      </c>
      <c r="HK75" s="9">
        <f t="shared" ca="1" si="120"/>
        <v>109.1</v>
      </c>
      <c r="HL75" s="9">
        <f t="shared" ca="1" si="120"/>
        <v>106.4</v>
      </c>
      <c r="HM75" s="9">
        <f t="shared" ca="1" si="120"/>
        <v>132.5</v>
      </c>
      <c r="HN75" s="9">
        <f t="shared" ca="1" si="120"/>
        <v>85.5</v>
      </c>
      <c r="HO75">
        <f t="shared" ca="1" si="158"/>
        <v>1.8476739903007602E-3</v>
      </c>
      <c r="HP75">
        <f t="shared" ca="1" si="158"/>
        <v>-2.9731998286212127E-4</v>
      </c>
      <c r="HQ75">
        <f t="shared" ca="1" si="158"/>
        <v>-1.7568795700596918E-3</v>
      </c>
      <c r="HR75">
        <f t="shared" ca="1" si="158"/>
        <v>-6.2981714977180985E-3</v>
      </c>
      <c r="HS75">
        <f t="shared" ca="1" si="158"/>
        <v>8.3923838466030409E-3</v>
      </c>
      <c r="HT75">
        <f t="shared" ca="1" si="158"/>
        <v>1.3502400098412588E-3</v>
      </c>
      <c r="HU75">
        <f t="shared" ca="1" si="158"/>
        <v>-3.0589981870486967E-3</v>
      </c>
      <c r="HV75">
        <f t="shared" ca="1" si="159"/>
        <v>6.4025618227270189E-4</v>
      </c>
      <c r="HW75">
        <f t="shared" ca="1" si="188"/>
        <v>8.191847913291535E-4</v>
      </c>
      <c r="HX75" s="5">
        <f t="shared" ca="1" si="189"/>
        <v>222793.33401885713</v>
      </c>
      <c r="HY75" s="1" t="e">
        <f t="shared" ca="1" si="160"/>
        <v>#DIV/0!</v>
      </c>
      <c r="HZ75" t="e">
        <f t="shared" ca="1" si="190"/>
        <v>#DIV/0!</v>
      </c>
      <c r="IA75" s="5">
        <f t="shared" si="161"/>
        <v>278825.89999999997</v>
      </c>
      <c r="IB75">
        <f t="shared" ca="1" si="162"/>
        <v>125.15001906493319</v>
      </c>
      <c r="ID75" s="112">
        <v>124.10842256770142</v>
      </c>
      <c r="IE75" s="112">
        <v>124.99412373618352</v>
      </c>
      <c r="IF75">
        <f t="shared" si="163"/>
        <v>101.84367681523369</v>
      </c>
      <c r="IG75">
        <f t="shared" si="191"/>
        <v>-4.895538756097158E-4</v>
      </c>
      <c r="IH75" s="112">
        <v>0.54106411531229981</v>
      </c>
      <c r="II75">
        <f t="shared" si="192"/>
        <v>5.7770124618361828E-3</v>
      </c>
      <c r="IK75">
        <f>+util!B73</f>
        <v>113.366666666667</v>
      </c>
      <c r="IL75">
        <f t="shared" si="193"/>
        <v>-1.1692620790282037E-2</v>
      </c>
      <c r="IM75">
        <f t="shared" si="194"/>
        <v>-7.0155724741692215E-3</v>
      </c>
      <c r="IO75" s="5">
        <f t="shared" si="164"/>
        <v>144784.90000000002</v>
      </c>
      <c r="IP75" s="1">
        <f t="shared" si="165"/>
        <v>3.0210094729374459</v>
      </c>
      <c r="IQ75" s="5">
        <f t="shared" ca="1" si="166"/>
        <v>115689.07546460653</v>
      </c>
      <c r="IR75" s="1" t="e">
        <f t="shared" ca="1" si="167"/>
        <v>#DIV/0!</v>
      </c>
      <c r="IS75" t="e">
        <f t="shared" ca="1" si="195"/>
        <v>#DIV/0!</v>
      </c>
    </row>
    <row r="76" spans="1:253" x14ac:dyDescent="0.15">
      <c r="A76" t="s">
        <v>315</v>
      </c>
      <c r="B76" s="5">
        <f>+'gaku-mk1722'!B23</f>
        <v>536602.80000000005</v>
      </c>
      <c r="C76" s="5">
        <f>+'kgaku-mk1722'!B24</f>
        <v>279661.40000000002</v>
      </c>
      <c r="D76" s="5">
        <f>+'kgaku-mk1722'!C24</f>
        <v>3057.8</v>
      </c>
      <c r="E76" s="5">
        <f>+'kgaku-mk1722'!D24</f>
        <v>379.5</v>
      </c>
      <c r="F76" s="5">
        <f>+'kgaku-mk1722'!F24</f>
        <v>23725.1</v>
      </c>
      <c r="G76" s="5">
        <f>+'kgaku-mk1722'!G24</f>
        <v>21015.8</v>
      </c>
      <c r="H76" s="5">
        <f>+'kgaku-mk1722'!H24</f>
        <v>74229</v>
      </c>
      <c r="I76" s="5">
        <f>+'kgaku-mk1722'!I24</f>
        <v>158013.20000000001</v>
      </c>
      <c r="J76" s="5">
        <f>+'gaku-mk1722'!F23</f>
        <v>22741</v>
      </c>
      <c r="K76" s="5">
        <f>+'gaku-mk1722'!G23</f>
        <v>88325.6</v>
      </c>
      <c r="L76" s="5">
        <f>+'gaku-jk1722'!B23</f>
        <v>456567.5</v>
      </c>
      <c r="M76" s="5">
        <f>+'kgaku-jk1722'!B24</f>
        <v>252188.3</v>
      </c>
      <c r="N76" s="5">
        <f>+'kgaku-jk1722'!C24</f>
        <v>3294.5</v>
      </c>
      <c r="O76" s="5">
        <f>+'kgaku-jk1722'!D24</f>
        <v>362.1</v>
      </c>
      <c r="P76" s="5">
        <f>+'kgaku-jk1722'!F24</f>
        <v>8843.2000000000007</v>
      </c>
      <c r="Q76" s="5">
        <f>+'kgaku-jk1722'!G24</f>
        <v>18262.099999999999</v>
      </c>
      <c r="R76" s="5">
        <f>+'kgaku-jk1722'!H24</f>
        <v>76992.899999999994</v>
      </c>
      <c r="S76" s="5">
        <f>+'kgaku-jk1722'!I24</f>
        <v>152893.4</v>
      </c>
      <c r="T76" s="5">
        <f>+'gaku-jk1722'!F23</f>
        <v>22486</v>
      </c>
      <c r="U76" s="5">
        <f>+'gaku-jk1722'!G23</f>
        <v>73147.3</v>
      </c>
      <c r="V76" s="8">
        <f t="shared" si="123"/>
        <v>117.52978475252837</v>
      </c>
      <c r="W76" s="8">
        <f t="shared" si="123"/>
        <v>110.89388365756858</v>
      </c>
      <c r="X76" s="8">
        <f t="shared" si="123"/>
        <v>92.815298224313253</v>
      </c>
      <c r="Y76" s="8">
        <f t="shared" si="123"/>
        <v>104.80530240265121</v>
      </c>
      <c r="Z76" s="8">
        <f t="shared" si="123"/>
        <v>268.28636692599963</v>
      </c>
      <c r="AA76" s="8">
        <f t="shared" si="123"/>
        <v>115.07876969242312</v>
      </c>
      <c r="AB76" s="8">
        <f t="shared" si="123"/>
        <v>96.410188471924045</v>
      </c>
      <c r="AC76" s="8">
        <f t="shared" si="123"/>
        <v>103.34860759195624</v>
      </c>
      <c r="AD76" s="8">
        <f t="shared" si="123"/>
        <v>101.13403895757361</v>
      </c>
      <c r="AE76" s="8">
        <f t="shared" si="123"/>
        <v>120.750321611324</v>
      </c>
      <c r="AF76" s="10">
        <f ca="1">+OFFSET('kdef-cy1722'!B$9,ROUNDDOWN((ROW(Sheet1_OLD!AF76)-ROW(Sheet1_OLD!AF$61))/4,0),0)</f>
        <v>110.7</v>
      </c>
      <c r="AG76" s="10">
        <f ca="1">+OFFSET('kdef-cy1722'!C$9,ROUNDDOWN((ROW(Sheet1_OLD!AG76)-ROW(Sheet1_OLD!AG$61))/4,0),0)</f>
        <v>88</v>
      </c>
      <c r="AH76" s="10">
        <f ca="1">+OFFSET('kdef-cy1722'!D$9,ROUNDDOWN((ROW(Sheet1_OLD!AH76)-ROW(Sheet1_OLD!AH$61))/4,0),0)</f>
        <v>104.1</v>
      </c>
      <c r="AI76" s="10">
        <f ca="1">+OFFSET('kdef-cy1722'!F$9,ROUNDDOWN((ROW(Sheet1_OLD!AI76)-ROW(Sheet1_OLD!AI$61))/4,0),0)</f>
        <v>268.89999999999998</v>
      </c>
      <c r="AJ76" s="10">
        <f ca="1">+OFFSET('kdef-cy1722'!G$9,ROUNDDOWN((ROW(Sheet1_OLD!AJ76)-ROW(Sheet1_OLD!AJ$61))/4,0),0)</f>
        <v>114</v>
      </c>
      <c r="AK76" s="10">
        <f ca="1">+OFFSET('kdef-cy1722'!H$9,ROUNDDOWN((ROW(Sheet1_OLD!AK76)-ROW(Sheet1_OLD!AK$61))/4,0),0)</f>
        <v>96.7</v>
      </c>
      <c r="AL76" s="10">
        <f ca="1">+OFFSET('kdef-cy1722'!I$9,ROUNDDOWN((ROW(Sheet1_OLD!AL76)-ROW(Sheet1_OLD!AL$61))/4,0),0)</f>
        <v>103</v>
      </c>
      <c r="AM76" s="10">
        <f ca="1">+OFFSET('def-cy1722'!$F$8,ROUNDDOWN((ROW(Sheet1_OLD!AM76)-ROW(Sheet1_OLD!AM$61))/4,0),0)</f>
        <v>101.8</v>
      </c>
      <c r="AN76" s="10">
        <f ca="1">+OFFSET('def-cy1722'!$G$8,ROUNDDOWN((ROW(Sheet1_OLD!AN76)-ROW(Sheet1_OLD!AN$61))/4,0),0)</f>
        <v>121</v>
      </c>
      <c r="AO76" s="128"/>
      <c r="AP76" s="128"/>
      <c r="AQ76" s="128"/>
      <c r="AR76" s="128"/>
      <c r="AS76" s="128"/>
      <c r="AT76" s="128"/>
      <c r="AU76" s="128"/>
      <c r="AV76" s="128"/>
      <c r="AW76" s="128"/>
      <c r="AX76" s="9">
        <f t="shared" ca="1" si="115"/>
        <v>109.4</v>
      </c>
      <c r="AY76" s="9">
        <f t="shared" ca="1" si="115"/>
        <v>76.900000000000006</v>
      </c>
      <c r="AZ76" s="9">
        <f t="shared" ca="1" si="115"/>
        <v>102.4</v>
      </c>
      <c r="BA76" s="9">
        <f t="shared" ca="1" si="115"/>
        <v>275.8</v>
      </c>
      <c r="BB76" s="9">
        <f t="shared" ca="1" si="115"/>
        <v>112.7</v>
      </c>
      <c r="BC76" s="9">
        <f t="shared" ca="1" si="115"/>
        <v>95.2</v>
      </c>
      <c r="BD76" s="9">
        <f t="shared" ca="1" si="114"/>
        <v>101.7</v>
      </c>
      <c r="BE76" s="9">
        <f t="shared" ca="1" si="114"/>
        <v>100.1</v>
      </c>
      <c r="BF76" s="9">
        <f t="shared" ca="1" si="114"/>
        <v>121.6</v>
      </c>
      <c r="BG76">
        <f t="shared" ca="1" si="168"/>
        <v>-1.0415739460768352E-3</v>
      </c>
      <c r="BH76">
        <f t="shared" ca="1" si="169"/>
        <v>-4.5647794410600187E-5</v>
      </c>
      <c r="BI76">
        <f t="shared" ca="1" si="170"/>
        <v>-3.1327804920864627E-3</v>
      </c>
      <c r="BJ76">
        <f t="shared" ca="1" si="170"/>
        <v>4.4635875530594984E-4</v>
      </c>
      <c r="BK76">
        <f t="shared" ca="1" si="170"/>
        <v>4.9217622444068859E-3</v>
      </c>
      <c r="BL76" s="13">
        <f t="shared" ca="1" si="171"/>
        <v>1.1481187671389375E-3</v>
      </c>
      <c r="BM76">
        <f t="shared" ca="1" si="172"/>
        <v>-2.6550607541887543E-3</v>
      </c>
      <c r="BN76">
        <f t="shared" ca="1" si="134"/>
        <v>-2.2234456410360814E-2</v>
      </c>
      <c r="BO76" s="13">
        <f t="shared" ca="1" si="135"/>
        <v>-2.4889517164549568E-2</v>
      </c>
      <c r="BP76">
        <f t="shared" ca="1" si="173"/>
        <v>1.6569205273140424E-2</v>
      </c>
      <c r="BQ76">
        <f t="shared" ca="1" si="174"/>
        <v>-9.4723522997651423E-4</v>
      </c>
      <c r="BR76">
        <f t="shared" ca="1" si="175"/>
        <v>-7.9324966097456071E-3</v>
      </c>
      <c r="BS76" s="13">
        <f t="shared" ca="1" si="176"/>
        <v>7.6894734334183017E-3</v>
      </c>
      <c r="BT76" s="5">
        <f t="shared" si="136"/>
        <v>73147.3</v>
      </c>
      <c r="BU76" s="5">
        <f t="shared" ca="1" si="137"/>
        <v>252886.43393829151</v>
      </c>
      <c r="BV76" s="5">
        <f t="shared" ca="1" si="138"/>
        <v>34477.127672309769</v>
      </c>
      <c r="BW76" s="5">
        <f t="shared" ca="1" si="177"/>
        <v>105131.69044955996</v>
      </c>
      <c r="BX76" s="5">
        <f t="shared" si="139"/>
        <v>88325.6</v>
      </c>
      <c r="BY76" s="5">
        <f t="shared" si="140"/>
        <v>255936.3</v>
      </c>
      <c r="BZ76" s="5">
        <f t="shared" si="141"/>
        <v>46466.1</v>
      </c>
      <c r="CA76" s="5">
        <f t="shared" si="142"/>
        <v>134791.70000000001</v>
      </c>
      <c r="CB76" s="9">
        <f t="shared" si="97"/>
        <v>120.750321611324</v>
      </c>
      <c r="CC76" s="9">
        <f t="shared" ca="1" si="97"/>
        <v>101.20602201320641</v>
      </c>
      <c r="CD76" s="9">
        <f t="shared" ca="1" si="97"/>
        <v>134.77369820838976</v>
      </c>
      <c r="CE76" s="9">
        <f t="shared" ca="1" si="97"/>
        <v>128.21224449412836</v>
      </c>
      <c r="CF76" s="5"/>
      <c r="CG76" s="5">
        <f t="shared" si="143"/>
        <v>101.9420980520641</v>
      </c>
      <c r="CH76" s="5">
        <f t="shared" ca="1" si="178"/>
        <v>101.20602201320641</v>
      </c>
      <c r="CI76" s="5">
        <f t="shared" si="144"/>
        <v>148.31562887019138</v>
      </c>
      <c r="CJ76" s="5">
        <f t="shared" ca="1" si="179"/>
        <v>134.77369820838976</v>
      </c>
      <c r="CK76" s="5">
        <f t="shared" si="180"/>
        <v>129.01628595904344</v>
      </c>
      <c r="CL76" s="5">
        <f t="shared" ca="1" si="181"/>
        <v>128.21224449412836</v>
      </c>
      <c r="CM76" s="5"/>
      <c r="CN76" s="1" t="e">
        <f t="shared" si="125"/>
        <v>#DIV/0!</v>
      </c>
      <c r="CO76" s="1" t="e">
        <f t="shared" si="126"/>
        <v>#DIV/0!</v>
      </c>
      <c r="CP76" s="1" t="e">
        <f t="shared" ca="1" si="126"/>
        <v>#DIV/0!</v>
      </c>
      <c r="CQ76" s="1" t="e">
        <f t="shared" ca="1" si="126"/>
        <v>#DIV/0!</v>
      </c>
      <c r="CR76" s="1" t="e">
        <f t="shared" ca="1" si="126"/>
        <v>#DIV/0!</v>
      </c>
      <c r="CS76" s="83" t="e">
        <f t="shared" si="182"/>
        <v>#DIV/0!</v>
      </c>
      <c r="CT76" s="83" t="e">
        <f t="shared" si="182"/>
        <v>#DIV/0!</v>
      </c>
      <c r="CU76" s="83" t="e">
        <f t="shared" ca="1" si="182"/>
        <v>#DIV/0!</v>
      </c>
      <c r="CV76" s="83" t="e">
        <f t="shared" ca="1" si="182"/>
        <v>#DIV/0!</v>
      </c>
      <c r="CW76" s="83" t="e">
        <f t="shared" ca="1" si="182"/>
        <v>#DIV/0!</v>
      </c>
      <c r="CX76" s="83">
        <f t="shared" si="183"/>
        <v>6.1923668779119011E-4</v>
      </c>
      <c r="CY76" s="83">
        <f t="shared" si="100"/>
        <v>-8.6662962911148567E-5</v>
      </c>
      <c r="CZ76" s="83">
        <f t="shared" ca="1" si="100"/>
        <v>-1.900489030746948E-3</v>
      </c>
      <c r="DA76" s="83">
        <f t="shared" ca="1" si="100"/>
        <v>-5.730641513010208E-3</v>
      </c>
      <c r="DB76" s="83">
        <f t="shared" ca="1" si="100"/>
        <v>-2.0751595368997712E-3</v>
      </c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Y76" s="5"/>
      <c r="EF76" s="91">
        <f>+'gaku-mk1722'!G23</f>
        <v>88325.6</v>
      </c>
      <c r="EG76" s="1">
        <f>+'gaku-mk1131'!G79</f>
        <v>79771.399999999994</v>
      </c>
      <c r="EH76" s="5">
        <f t="shared" ca="1" si="145"/>
        <v>17222.536027759226</v>
      </c>
      <c r="EI76" s="7">
        <f ca="1">+EI75+$EH75</f>
        <v>653551.56175144517</v>
      </c>
      <c r="EJ76" s="7">
        <f ca="1">+EJ75+$EH75</f>
        <v>653551.56175144517</v>
      </c>
      <c r="EK76" s="7">
        <f ca="1">+EK75+EH75-(EJ77-EI77)/4</f>
        <v>619726.45322093589</v>
      </c>
      <c r="EL76" s="5">
        <f t="shared" ca="1" si="146"/>
        <v>6549</v>
      </c>
      <c r="EM76" s="92">
        <f t="shared" ca="1" si="147"/>
        <v>108</v>
      </c>
      <c r="EN76">
        <f t="shared" ca="1" si="127"/>
        <v>0.67697056209152928</v>
      </c>
      <c r="EO76">
        <f t="shared" ca="1" si="148"/>
        <v>9.2402727535027037E-4</v>
      </c>
      <c r="EQ76" s="6">
        <f>+call!C114</f>
        <v>0.45333333333333298</v>
      </c>
      <c r="ES76" s="5">
        <f>+fof!B138/10</f>
        <v>16611.871500358549</v>
      </c>
      <c r="ET76" s="5">
        <f>+fof!C138/10</f>
        <v>236111.30000000013</v>
      </c>
      <c r="EU76" s="65">
        <f ca="1">+AVERAGE(OFFSET(jikasougaku!$BF$450,(ROW(Sheet1_OLD!EU76)-ROW(Sheet1_OLD!$EU$59))*3,0):OFFSET(jikasougaku!$BF$450,(ROW(Sheet1_OLD!EU76)-ROW(Sheet1_OLD!$EU$59))*3+2,0))/1000</f>
        <v>46486.014666666662</v>
      </c>
      <c r="EV76" s="65">
        <f ca="1">+AVERAGE(OFFSET(jikasougaku!$BR$450,(ROW(Sheet1_OLD!EV76)-ROW(Sheet1_OLD!$EV$59))*3,0):OFFSET(jikasougaku!$BR$450,(ROW(Sheet1_OLD!EV76)-ROW(Sheet1_OLD!$EV$59))*3+2,0))/1000</f>
        <v>287705.46000000002</v>
      </c>
      <c r="EW76" s="65">
        <f ca="1">+AVERAGE(OFFSET(jikasougaku!$BH$450,(ROW(Sheet1_OLD!EW76)-ROW(Sheet1_OLD!EW$59))*3,0):OFFSET(jikasougaku!$BH$450,(ROW(Sheet1_OLD!EW76)-ROW(Sheet1_OLD!EW$59))*3+2,0))/1000</f>
        <v>5116.3373333333329</v>
      </c>
      <c r="EX76" s="65">
        <f ca="1">+AVERAGE(OFFSET(jikasougaku!$BJ$450,(ROW(Sheet1_OLD!EX76)-ROW(Sheet1_OLD!EX$59))*3,0):OFFSET(jikasougaku!$BJ$450,(ROW(Sheet1_OLD!EX76)-ROW(Sheet1_OLD!EX$59))*3+2,0))/1000</f>
        <v>5028.717333333333</v>
      </c>
      <c r="EY76" s="65">
        <f ca="1">+AVERAGE(OFFSET(jikasougaku!$BL$450,(ROW(Sheet1_OLD!EY76)-ROW(Sheet1_OLD!EY$59))*3,0):OFFSET(jikasougaku!$BL$450,(ROW(Sheet1_OLD!EY76)-ROW(Sheet1_OLD!EY$59))*3+2,0))/1000</f>
        <v>4658.2456666666667</v>
      </c>
      <c r="EZ76" s="64">
        <f t="shared" ca="1" si="121"/>
        <v>46486.014666666662</v>
      </c>
      <c r="FA76" s="7">
        <f t="shared" ca="1" si="122"/>
        <v>226416.14500000002</v>
      </c>
      <c r="FB76" s="5">
        <f t="shared" si="128"/>
        <v>16611.871500358549</v>
      </c>
      <c r="FC76" s="5">
        <f t="shared" si="124"/>
        <v>236111.30000000013</v>
      </c>
      <c r="FD76" s="1" t="e">
        <f t="shared" si="129"/>
        <v>#DIV/0!</v>
      </c>
      <c r="FE76" s="1" t="e">
        <f t="shared" si="129"/>
        <v>#DIV/0!</v>
      </c>
      <c r="FF76" t="e">
        <f t="shared" si="149"/>
        <v>#DIV/0!</v>
      </c>
      <c r="FG76" t="e">
        <f t="shared" si="149"/>
        <v>#DIV/0!</v>
      </c>
      <c r="FH76" s="83" t="e">
        <f t="shared" si="184"/>
        <v>#DIV/0!</v>
      </c>
      <c r="FI76" s="83" t="e">
        <f t="shared" si="184"/>
        <v>#DIV/0!</v>
      </c>
      <c r="FK76" s="5">
        <f>kshotoku1722!E24</f>
        <v>278817.40000000002</v>
      </c>
      <c r="FL76" s="72">
        <f t="shared" ca="1" si="150"/>
        <v>0.39420409109674648</v>
      </c>
      <c r="FM76">
        <f t="shared" ca="1" si="185"/>
        <v>7.6730094094947627E-4</v>
      </c>
      <c r="FO76" s="72">
        <f ca="1">+AVERAGE(OFFSET(Maikin05!$F$10,ROUNDDOWN((ROW(FO76)-ROW(FO$45))/4,0),MOD(ROW(FO76)-ROW(FO$45),4)*3):OFFSET(Maikin05!$F$10,ROUNDDOWN((ROW(FO76)-ROW(FO$45))/4,0),MOD(ROW(FO76)-ROW(FO$45),4)*3+2))</f>
        <v>108</v>
      </c>
      <c r="FP76" s="72">
        <f ca="1">+AVERAGE(OFFSET(Maikin30!$F$20,ROUNDDOWN((ROW(FP76)-ROW(FP$5))/4,0),MOD(ROW(FP76)-ROW(FP$5),4)*3):OFFSET(Maikin30!$F$20,ROUNDDOWN((ROW(FP76)-ROW(FP$5))/4,0),MOD(ROW(FP76)-ROW(FP$5),4)*3+2))</f>
        <v>104.89999999999999</v>
      </c>
      <c r="FQ76" s="5">
        <f ca="1">+AVERAGE(OFFSET(Rocho!$J$66,(ROW(FQ76)-ROW($FQ$5))*3,0):OFFSET(Rocho!$J$66,(ROW(FQ76)-ROW($FQ$5))*3+2,0))</f>
        <v>6549</v>
      </c>
      <c r="FR76" s="72" t="e">
        <f t="shared" ca="1" si="151"/>
        <v>#DIV/0!</v>
      </c>
      <c r="FS76" t="e">
        <f t="shared" ca="1" si="186"/>
        <v>#DIV/0!</v>
      </c>
      <c r="FT76" s="72"/>
      <c r="FU76" s="87" t="s">
        <v>295</v>
      </c>
      <c r="FV76" s="78">
        <f ca="1">+AVERAGE(OFFSET(Rocho!$E$6,(ROW(FV76)-ROW($FV$5))*3,0):OFFSET(Rocho!$E$6,(ROW(FV76)-ROW($FV$5))*3+2,0))/10000</f>
        <v>10319</v>
      </c>
      <c r="FW76" s="82">
        <f>+Rocho!AA77</f>
        <v>0</v>
      </c>
      <c r="FX76" t="e">
        <f t="shared" si="187"/>
        <v>#DIV/0!</v>
      </c>
      <c r="FZ76" s="94">
        <f t="shared" si="130"/>
        <v>280666.49999999994</v>
      </c>
      <c r="GA76" s="5">
        <f t="shared" si="152"/>
        <v>88325.6</v>
      </c>
      <c r="GB76" s="5">
        <f>+'gaku-mk1722'!C23-'gaku-mk1722'!D23</f>
        <v>5028.6999999999534</v>
      </c>
      <c r="GC76" s="5">
        <f t="shared" si="153"/>
        <v>23725.1</v>
      </c>
      <c r="GD76" s="5">
        <f t="shared" si="154"/>
        <v>22741</v>
      </c>
      <c r="GE76" s="5">
        <f>+'gaku-mk1722'!H23</f>
        <v>4060.5</v>
      </c>
      <c r="GF76" s="5">
        <f>+'gaku-mk1722'!W23</f>
        <v>128139.7</v>
      </c>
      <c r="GG76" s="5">
        <f>+'gaku-mk1722'!M23</f>
        <v>58321.1</v>
      </c>
      <c r="GH76" s="5">
        <f>+'gaku-mk1722'!N23</f>
        <v>49675.199999999997</v>
      </c>
      <c r="GI76" s="5">
        <f t="shared" si="155"/>
        <v>73147.3</v>
      </c>
      <c r="GJ76" s="5">
        <f>+'gaku-jk1722'!C23-'gaku-jk1722'!D23</f>
        <v>4339.5</v>
      </c>
      <c r="GK76" s="5">
        <f t="shared" si="156"/>
        <v>8843.2000000000007</v>
      </c>
      <c r="GL76" s="5">
        <f t="shared" si="157"/>
        <v>22486</v>
      </c>
      <c r="GM76" s="5">
        <f>+'gaku-jk1722'!H23</f>
        <v>3726.1</v>
      </c>
      <c r="GN76" s="5">
        <f>+'gaku-jk1722'!Z23</f>
        <v>119093.5</v>
      </c>
      <c r="GO76" s="5">
        <f>+'gaku-jk1722'!M23</f>
        <v>42584.6</v>
      </c>
      <c r="GP76" s="5">
        <f>+'gaku-jk1722'!N23</f>
        <v>54570.2</v>
      </c>
      <c r="GQ76" s="9">
        <f t="shared" ca="1" si="131"/>
        <v>121</v>
      </c>
      <c r="GR76">
        <f ca="1">+OFFSET('def-cy1722'!$C$8,ROUNDDOWN((ROW(Sheet1_OLD!GU76)-ROW(Sheet1_OLD!GU$61))/4,0),0)</f>
        <v>110.8</v>
      </c>
      <c r="GS76" s="9">
        <f t="shared" ca="1" si="132"/>
        <v>268.89999999999998</v>
      </c>
      <c r="GT76" s="9">
        <f t="shared" ca="1" si="133"/>
        <v>101.8</v>
      </c>
      <c r="GU76">
        <f ca="1">+OFFSET('def-cy1722'!$H$8,ROUNDDOWN((ROW(Sheet1_OLD!GU76)-ROW(Sheet1_OLD!GU$61))/4,0),0)</f>
        <v>108.4</v>
      </c>
      <c r="GV76">
        <f ca="1">+OFFSET('def-cy1722'!$W$8,ROUNDDOWN((ROW(Sheet1_OLD!GU76)-ROW(Sheet1_OLD!GU$61))/4,0),0)</f>
        <v>107.5</v>
      </c>
      <c r="GW76">
        <f ca="1">+OFFSET('def-cy1722'!$M$8,ROUNDDOWN((ROW(Sheet1_OLD!GU76)-ROW(Sheet1_OLD!GU$61))/4,0),0)</f>
        <v>134.9</v>
      </c>
      <c r="GX76">
        <f ca="1">+OFFSET('def-cy1722'!$N$8,ROUNDDOWN((ROW(Sheet1_OLD!GU76)-ROW(Sheet1_OLD!GU$61))/4,0),0)</f>
        <v>90.9</v>
      </c>
      <c r="HG76" s="9">
        <f t="shared" ca="1" si="120"/>
        <v>121.6</v>
      </c>
      <c r="HH76" s="9">
        <f t="shared" ca="1" si="120"/>
        <v>109.5</v>
      </c>
      <c r="HI76" s="9">
        <f t="shared" ca="1" si="120"/>
        <v>275.8</v>
      </c>
      <c r="HJ76" s="9">
        <f t="shared" ca="1" si="120"/>
        <v>100.1</v>
      </c>
      <c r="HK76" s="9">
        <f t="shared" ca="1" si="120"/>
        <v>109.1</v>
      </c>
      <c r="HL76" s="9">
        <f t="shared" ca="1" si="120"/>
        <v>106.4</v>
      </c>
      <c r="HM76" s="9">
        <f t="shared" ca="1" si="120"/>
        <v>132.5</v>
      </c>
      <c r="HN76" s="9">
        <f t="shared" ca="1" si="120"/>
        <v>85.5</v>
      </c>
      <c r="HO76">
        <f t="shared" ca="1" si="158"/>
        <v>7.9736993218603187E-3</v>
      </c>
      <c r="HP76">
        <f t="shared" ca="1" si="158"/>
        <v>3.4281078642011249E-4</v>
      </c>
      <c r="HQ76">
        <f t="shared" ca="1" si="158"/>
        <v>-4.558437647670226E-4</v>
      </c>
      <c r="HR76">
        <f t="shared" ca="1" si="158"/>
        <v>-3.8174035383774056E-3</v>
      </c>
      <c r="HS76">
        <f t="shared" ca="1" si="158"/>
        <v>-2.9786083024256334E-3</v>
      </c>
      <c r="HT76">
        <f t="shared" ca="1" si="158"/>
        <v>-5.5408723933739329E-3</v>
      </c>
      <c r="HU76">
        <f t="shared" ca="1" si="158"/>
        <v>4.5506858826482813E-3</v>
      </c>
      <c r="HV76">
        <f t="shared" ca="1" si="159"/>
        <v>3.5484378183162396E-3</v>
      </c>
      <c r="HW76">
        <f t="shared" ca="1" si="188"/>
        <v>3.6229058103009562E-3</v>
      </c>
      <c r="HX76" s="5">
        <f t="shared" ca="1" si="189"/>
        <v>223600.49328317039</v>
      </c>
      <c r="HY76" s="1" t="e">
        <f t="shared" ca="1" si="160"/>
        <v>#DIV/0!</v>
      </c>
      <c r="HZ76" t="e">
        <f t="shared" ca="1" si="190"/>
        <v>#DIV/0!</v>
      </c>
      <c r="IA76" s="5">
        <f t="shared" si="161"/>
        <v>280666.49999999994</v>
      </c>
      <c r="IB76">
        <f t="shared" ca="1" si="162"/>
        <v>125.52141360643623</v>
      </c>
      <c r="ID76" s="112">
        <v>124.96704971749588</v>
      </c>
      <c r="IE76" s="112">
        <v>125.00522894499302</v>
      </c>
      <c r="IF76">
        <f t="shared" si="163"/>
        <v>100.07850666874005</v>
      </c>
      <c r="IG76">
        <f t="shared" si="191"/>
        <v>-1.7484112767241836E-2</v>
      </c>
      <c r="IH76" s="112">
        <v>0.5411121866119758</v>
      </c>
      <c r="II76">
        <f t="shared" si="192"/>
        <v>8.8841900570350252E-5</v>
      </c>
      <c r="IK76">
        <f>+util!B74</f>
        <v>110.5</v>
      </c>
      <c r="IL76">
        <f t="shared" si="193"/>
        <v>-2.5611882387235489E-2</v>
      </c>
      <c r="IM76">
        <f t="shared" si="194"/>
        <v>-1.5367129432341293E-2</v>
      </c>
      <c r="IO76" s="5">
        <f t="shared" si="164"/>
        <v>145874.79999999999</v>
      </c>
      <c r="IP76" s="1">
        <f t="shared" si="165"/>
        <v>3.139381183271245</v>
      </c>
      <c r="IQ76" s="5">
        <f t="shared" ca="1" si="166"/>
        <v>116215.0710454715</v>
      </c>
      <c r="IR76" s="1" t="e">
        <f t="shared" ca="1" si="167"/>
        <v>#DIV/0!</v>
      </c>
      <c r="IS76" t="e">
        <f t="shared" ca="1" si="195"/>
        <v>#DIV/0!</v>
      </c>
    </row>
    <row r="77" spans="1:253" x14ac:dyDescent="0.15">
      <c r="A77" t="s">
        <v>316</v>
      </c>
      <c r="B77" s="5">
        <f>+'gaku-mk1722'!B24</f>
        <v>528876.30000000005</v>
      </c>
      <c r="C77" s="5">
        <f>+'kgaku-mk1722'!B25</f>
        <v>277532.59999999998</v>
      </c>
      <c r="D77" s="5">
        <f>+'kgaku-mk1722'!C25</f>
        <v>2909.1</v>
      </c>
      <c r="E77" s="5">
        <f>+'kgaku-mk1722'!D25</f>
        <v>353.3</v>
      </c>
      <c r="F77" s="5">
        <f>+'kgaku-mk1722'!F25</f>
        <v>22212.9</v>
      </c>
      <c r="G77" s="5">
        <f>+'kgaku-mk1722'!G25</f>
        <v>21701.9</v>
      </c>
      <c r="H77" s="5">
        <f>+'kgaku-mk1722'!H25</f>
        <v>74873</v>
      </c>
      <c r="I77" s="5">
        <f>+'kgaku-mk1722'!I25</f>
        <v>156189</v>
      </c>
      <c r="J77" s="5">
        <f>+'gaku-mk1722'!F24</f>
        <v>22503.3</v>
      </c>
      <c r="K77" s="5">
        <f>+'gaku-mk1722'!G24</f>
        <v>86548.6</v>
      </c>
      <c r="L77" s="5">
        <f>+'gaku-jk1722'!B24</f>
        <v>450161.6</v>
      </c>
      <c r="M77" s="5">
        <f>+'kgaku-jk1722'!B25</f>
        <v>250539.6</v>
      </c>
      <c r="N77" s="5">
        <f>+'kgaku-jk1722'!C25</f>
        <v>3127.3</v>
      </c>
      <c r="O77" s="5">
        <f>+'kgaku-jk1722'!D25</f>
        <v>337.5</v>
      </c>
      <c r="P77" s="5">
        <f>+'kgaku-jk1722'!F25</f>
        <v>8374.5</v>
      </c>
      <c r="Q77" s="5">
        <f>+'kgaku-jk1722'!G25</f>
        <v>18900.400000000001</v>
      </c>
      <c r="R77" s="5">
        <f>+'kgaku-jk1722'!H25</f>
        <v>77602.5</v>
      </c>
      <c r="S77" s="5">
        <f>+'kgaku-jk1722'!I25</f>
        <v>151176.29999999999</v>
      </c>
      <c r="T77" s="5">
        <f>+'gaku-jk1722'!F24</f>
        <v>22398.1</v>
      </c>
      <c r="U77" s="5">
        <f>+'gaku-jk1722'!G24</f>
        <v>71908.800000000003</v>
      </c>
      <c r="V77" s="8">
        <f t="shared" si="123"/>
        <v>117.48587618313069</v>
      </c>
      <c r="W77" s="8">
        <f t="shared" si="123"/>
        <v>110.77394551599826</v>
      </c>
      <c r="X77" s="8">
        <f t="shared" si="123"/>
        <v>93.022735266843597</v>
      </c>
      <c r="Y77" s="8">
        <f t="shared" si="123"/>
        <v>104.68148148148148</v>
      </c>
      <c r="Z77" s="8">
        <f t="shared" si="123"/>
        <v>265.2444922084901</v>
      </c>
      <c r="AA77" s="8">
        <f t="shared" si="123"/>
        <v>114.82243762036781</v>
      </c>
      <c r="AB77" s="8">
        <f t="shared" si="123"/>
        <v>96.482716407332234</v>
      </c>
      <c r="AC77" s="8">
        <f t="shared" si="123"/>
        <v>103.31579751588048</v>
      </c>
      <c r="AD77" s="8">
        <f t="shared" si="123"/>
        <v>100.46968269630014</v>
      </c>
      <c r="AE77" s="8">
        <f t="shared" si="123"/>
        <v>120.35884342389249</v>
      </c>
      <c r="AF77" s="10">
        <f ca="1">+OFFSET('kdef-cy1722'!B$9,ROUNDDOWN((ROW(Sheet1_OLD!AF77)-ROW(Sheet1_OLD!AF$61))/4,0),0)</f>
        <v>110.7</v>
      </c>
      <c r="AG77" s="10">
        <f ca="1">+OFFSET('kdef-cy1722'!C$9,ROUNDDOWN((ROW(Sheet1_OLD!AG77)-ROW(Sheet1_OLD!AG$61))/4,0),0)</f>
        <v>97.7</v>
      </c>
      <c r="AH77" s="10">
        <f ca="1">+OFFSET('kdef-cy1722'!D$9,ROUNDDOWN((ROW(Sheet1_OLD!AH77)-ROW(Sheet1_OLD!AH$61))/4,0),0)</f>
        <v>104.7</v>
      </c>
      <c r="AI77" s="10">
        <f ca="1">+OFFSET('kdef-cy1722'!F$9,ROUNDDOWN((ROW(Sheet1_OLD!AI77)-ROW(Sheet1_OLD!AI$61))/4,0),0)</f>
        <v>261.8</v>
      </c>
      <c r="AJ77" s="10">
        <f ca="1">+OFFSET('kdef-cy1722'!G$9,ROUNDDOWN((ROW(Sheet1_OLD!AJ77)-ROW(Sheet1_OLD!AJ$61))/4,0),0)</f>
        <v>114.8</v>
      </c>
      <c r="AK77" s="10">
        <f ca="1">+OFFSET('kdef-cy1722'!H$9,ROUNDDOWN((ROW(Sheet1_OLD!AK77)-ROW(Sheet1_OLD!AK$61))/4,0),0)</f>
        <v>96.7</v>
      </c>
      <c r="AL77" s="10">
        <f ca="1">+OFFSET('kdef-cy1722'!I$9,ROUNDDOWN((ROW(Sheet1_OLD!AL77)-ROW(Sheet1_OLD!AL$61))/4,0),0)</f>
        <v>103.1</v>
      </c>
      <c r="AM77" s="10">
        <f ca="1">+OFFSET('def-cy1722'!$F$8,ROUNDDOWN((ROW(Sheet1_OLD!AM77)-ROW(Sheet1_OLD!AM$61))/4,0),0)</f>
        <v>99.8</v>
      </c>
      <c r="AN77" s="10">
        <f ca="1">+OFFSET('def-cy1722'!$G$8,ROUNDDOWN((ROW(Sheet1_OLD!AN77)-ROW(Sheet1_OLD!AN$61))/4,0),0)</f>
        <v>119.7</v>
      </c>
      <c r="AO77" s="128"/>
      <c r="AP77" s="128"/>
      <c r="AQ77" s="128"/>
      <c r="AR77" s="128"/>
      <c r="AS77" s="128"/>
      <c r="AT77" s="128"/>
      <c r="AU77" s="128"/>
      <c r="AV77" s="128"/>
      <c r="AW77" s="128"/>
      <c r="AX77" s="9">
        <f t="shared" ca="1" si="115"/>
        <v>110.7</v>
      </c>
      <c r="AY77" s="9">
        <f t="shared" ca="1" si="115"/>
        <v>88</v>
      </c>
      <c r="AZ77" s="9">
        <f t="shared" ca="1" si="115"/>
        <v>104.1</v>
      </c>
      <c r="BA77" s="9">
        <f t="shared" ca="1" si="115"/>
        <v>268.89999999999998</v>
      </c>
      <c r="BB77" s="9">
        <f t="shared" ca="1" si="115"/>
        <v>114</v>
      </c>
      <c r="BC77" s="9">
        <f t="shared" ca="1" si="115"/>
        <v>96.7</v>
      </c>
      <c r="BD77" s="9">
        <f t="shared" ca="1" si="114"/>
        <v>103</v>
      </c>
      <c r="BE77" s="9">
        <f t="shared" ca="1" si="114"/>
        <v>101.8</v>
      </c>
      <c r="BF77" s="9">
        <f t="shared" ca="1" si="114"/>
        <v>121</v>
      </c>
      <c r="BG77">
        <f t="shared" ca="1" si="168"/>
        <v>-5.7638607141340472E-4</v>
      </c>
      <c r="BH77">
        <f t="shared" ca="1" si="169"/>
        <v>1.0031834730043869E-4</v>
      </c>
      <c r="BI77">
        <f t="shared" ca="1" si="170"/>
        <v>2.850520888815948E-3</v>
      </c>
      <c r="BJ77">
        <f t="shared" ca="1" si="170"/>
        <v>2.3092234790411999E-3</v>
      </c>
      <c r="BK77">
        <f t="shared" ca="1" si="170"/>
        <v>-6.9283105352917068E-3</v>
      </c>
      <c r="BL77" s="13">
        <f t="shared" ca="1" si="171"/>
        <v>-2.2446338915475244E-3</v>
      </c>
      <c r="BM77">
        <f t="shared" ca="1" si="172"/>
        <v>-2.7005169355408157E-2</v>
      </c>
      <c r="BN77">
        <f t="shared" ca="1" si="134"/>
        <v>-1.9173341273775858E-3</v>
      </c>
      <c r="BO77" s="13">
        <f t="shared" ca="1" si="135"/>
        <v>-2.8922503482785744E-2</v>
      </c>
      <c r="BP77">
        <f t="shared" ca="1" si="173"/>
        <v>-1.1085984157678601E-2</v>
      </c>
      <c r="BQ77">
        <f t="shared" ca="1" si="174"/>
        <v>-9.323492550091567E-3</v>
      </c>
      <c r="BR77">
        <f t="shared" ca="1" si="175"/>
        <v>-6.6195661346820148E-4</v>
      </c>
      <c r="BS77" s="13">
        <f t="shared" ca="1" si="176"/>
        <v>-2.107143332123837E-2</v>
      </c>
      <c r="BT77" s="5">
        <f t="shared" si="136"/>
        <v>71908.800000000003</v>
      </c>
      <c r="BU77" s="5">
        <f t="shared" ca="1" si="137"/>
        <v>252318.79647796103</v>
      </c>
      <c r="BV77" s="5">
        <f t="shared" ca="1" si="138"/>
        <v>33479.962827130941</v>
      </c>
      <c r="BW77" s="5">
        <f t="shared" ca="1" si="177"/>
        <v>102916.41504430298</v>
      </c>
      <c r="BX77" s="5">
        <f t="shared" si="139"/>
        <v>86548.6</v>
      </c>
      <c r="BY77" s="5">
        <f t="shared" si="140"/>
        <v>255319.69999999998</v>
      </c>
      <c r="BZ77" s="5">
        <f t="shared" si="141"/>
        <v>44716.2</v>
      </c>
      <c r="CA77" s="5">
        <f t="shared" si="142"/>
        <v>131264.79999999999</v>
      </c>
      <c r="CB77" s="9">
        <f t="shared" si="97"/>
        <v>120.35884342389249</v>
      </c>
      <c r="CC77" s="9">
        <f t="shared" ca="1" si="97"/>
        <v>101.18933015055858</v>
      </c>
      <c r="CD77" s="9">
        <f t="shared" ca="1" si="97"/>
        <v>133.56108019260887</v>
      </c>
      <c r="CE77" s="9">
        <f t="shared" ca="1" si="97"/>
        <v>127.54505677592221</v>
      </c>
      <c r="CF77" s="5"/>
      <c r="CG77" s="5">
        <f t="shared" si="143"/>
        <v>101.94402414551016</v>
      </c>
      <c r="CH77" s="5">
        <f t="shared" ca="1" si="178"/>
        <v>101.18933015055858</v>
      </c>
      <c r="CI77" s="5">
        <f t="shared" si="144"/>
        <v>145.31173836464907</v>
      </c>
      <c r="CJ77" s="5">
        <f t="shared" ca="1" si="179"/>
        <v>133.56108019260887</v>
      </c>
      <c r="CK77" s="5">
        <f t="shared" si="180"/>
        <v>127.83697923869369</v>
      </c>
      <c r="CL77" s="5">
        <f t="shared" ca="1" si="181"/>
        <v>127.54505677592221</v>
      </c>
      <c r="CM77" s="5"/>
      <c r="CN77" s="1" t="e">
        <f t="shared" si="125"/>
        <v>#DIV/0!</v>
      </c>
      <c r="CO77" s="1" t="e">
        <f t="shared" si="126"/>
        <v>#DIV/0!</v>
      </c>
      <c r="CP77" s="1" t="e">
        <f t="shared" ca="1" si="126"/>
        <v>#DIV/0!</v>
      </c>
      <c r="CQ77" s="1" t="e">
        <f t="shared" ca="1" si="126"/>
        <v>#DIV/0!</v>
      </c>
      <c r="CR77" s="1" t="e">
        <f t="shared" ca="1" si="126"/>
        <v>#DIV/0!</v>
      </c>
      <c r="CS77" s="83" t="e">
        <f t="shared" si="182"/>
        <v>#DIV/0!</v>
      </c>
      <c r="CT77" s="83" t="e">
        <f t="shared" si="182"/>
        <v>#DIV/0!</v>
      </c>
      <c r="CU77" s="83" t="e">
        <f t="shared" ca="1" si="182"/>
        <v>#DIV/0!</v>
      </c>
      <c r="CV77" s="83" t="e">
        <f t="shared" ca="1" si="182"/>
        <v>#DIV/0!</v>
      </c>
      <c r="CW77" s="83" t="e">
        <f t="shared" ca="1" si="182"/>
        <v>#DIV/0!</v>
      </c>
      <c r="CX77" s="83">
        <f t="shared" si="183"/>
        <v>-3.7366505477778118E-4</v>
      </c>
      <c r="CY77" s="83">
        <f t="shared" si="100"/>
        <v>-3.2473135675884189E-3</v>
      </c>
      <c r="CZ77" s="83">
        <f t="shared" ca="1" si="100"/>
        <v>-1.6494314229285585E-4</v>
      </c>
      <c r="DA77" s="83">
        <f t="shared" ca="1" si="100"/>
        <v>-9.0381595537028011E-3</v>
      </c>
      <c r="DB77" s="83">
        <f t="shared" ca="1" si="100"/>
        <v>-5.2173621503252693E-3</v>
      </c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Y77" s="5"/>
      <c r="EF77" s="91">
        <f>+'gaku-mk1722'!G24</f>
        <v>86548.6</v>
      </c>
      <c r="EG77" s="1">
        <f>+'gaku-mk1131'!G80</f>
        <v>76473.600000000006</v>
      </c>
      <c r="EH77" s="5">
        <f t="shared" ca="1" si="145"/>
        <v>16964.318764633328</v>
      </c>
      <c r="EI77" s="90">
        <f ca="1">+OFFSET($EB$6,(ROW(EI77)-ROW($EI$9))/4,0)</f>
        <v>625673.95307185815</v>
      </c>
      <c r="EJ77" s="7">
        <f ca="1">+EJ76+$EH76</f>
        <v>670774.09777920437</v>
      </c>
      <c r="EK77" s="7">
        <f ca="1">+EK76+EH76-(EJ77-EI77)/4</f>
        <v>625673.9530718585</v>
      </c>
      <c r="EL77" s="5">
        <f t="shared" ca="1" si="146"/>
        <v>6547.666666666667</v>
      </c>
      <c r="EM77" s="92">
        <f t="shared" ca="1" si="147"/>
        <v>107.53333333333335</v>
      </c>
      <c r="EN77">
        <f t="shared" ca="1" si="127"/>
        <v>0.66711414555523318</v>
      </c>
      <c r="EO77">
        <f t="shared" ca="1" si="148"/>
        <v>-1.4666625048222852E-2</v>
      </c>
      <c r="EQ77" s="6">
        <f>+call!C115</f>
        <v>0.43333333333333302</v>
      </c>
      <c r="ES77" s="5">
        <f>+fof!B139/10</f>
        <v>17678.372760675389</v>
      </c>
      <c r="ET77" s="5">
        <f>+fof!C139/10</f>
        <v>252850.00000000015</v>
      </c>
      <c r="EU77" s="65">
        <f ca="1">+AVERAGE(OFFSET(jikasougaku!$BF$450,(ROW(Sheet1_OLD!EU77)-ROW(Sheet1_OLD!$EU$59))*3,0):OFFSET(jikasougaku!$BF$450,(ROW(Sheet1_OLD!EU77)-ROW(Sheet1_OLD!$EU$59))*3+2,0))/1000</f>
        <v>48258.381999999998</v>
      </c>
      <c r="EV77" s="65">
        <f ca="1">+AVERAGE(OFFSET(jikasougaku!$BR$450,(ROW(Sheet1_OLD!EV77)-ROW(Sheet1_OLD!$EV$59))*3,0):OFFSET(jikasougaku!$BR$450,(ROW(Sheet1_OLD!EV77)-ROW(Sheet1_OLD!$EV$59))*3+2,0))/1000</f>
        <v>295357.0463333333</v>
      </c>
      <c r="EW77" s="65">
        <f ca="1">+AVERAGE(OFFSET(jikasougaku!$BH$450,(ROW(Sheet1_OLD!EW77)-ROW(Sheet1_OLD!EW$59))*3,0):OFFSET(jikasougaku!$BH$450,(ROW(Sheet1_OLD!EW77)-ROW(Sheet1_OLD!EW$59))*3+2,0))/1000</f>
        <v>5503.7476666666671</v>
      </c>
      <c r="EX77" s="65">
        <f ca="1">+AVERAGE(OFFSET(jikasougaku!$BJ$450,(ROW(Sheet1_OLD!EX77)-ROW(Sheet1_OLD!EX$59))*3,0):OFFSET(jikasougaku!$BJ$450,(ROW(Sheet1_OLD!EX77)-ROW(Sheet1_OLD!EX$59))*3+2,0))/1000</f>
        <v>5639.5280000000002</v>
      </c>
      <c r="EY77" s="65">
        <f ca="1">+AVERAGE(OFFSET(jikasougaku!$BL$450,(ROW(Sheet1_OLD!EY77)-ROW(Sheet1_OLD!EY$59))*3,0):OFFSET(jikasougaku!$BL$450,(ROW(Sheet1_OLD!EY77)-ROW(Sheet1_OLD!EY$59))*3+2,0))/1000</f>
        <v>4648.6263333333327</v>
      </c>
      <c r="EZ77" s="64">
        <f t="shared" ca="1" si="121"/>
        <v>48258.381999999998</v>
      </c>
      <c r="FA77" s="7">
        <f t="shared" ca="1" si="122"/>
        <v>231306.76233333332</v>
      </c>
      <c r="FB77" s="5">
        <f t="shared" si="128"/>
        <v>17678.372760675389</v>
      </c>
      <c r="FC77" s="5">
        <f t="shared" si="124"/>
        <v>252850.00000000015</v>
      </c>
      <c r="FD77" s="1" t="e">
        <f t="shared" si="129"/>
        <v>#DIV/0!</v>
      </c>
      <c r="FE77" s="1" t="e">
        <f t="shared" si="129"/>
        <v>#DIV/0!</v>
      </c>
      <c r="FF77" t="e">
        <f t="shared" si="149"/>
        <v>#DIV/0!</v>
      </c>
      <c r="FG77" t="e">
        <f t="shared" si="149"/>
        <v>#DIV/0!</v>
      </c>
      <c r="FH77" s="83" t="e">
        <f t="shared" si="184"/>
        <v>#DIV/0!</v>
      </c>
      <c r="FI77" s="83" t="e">
        <f t="shared" si="184"/>
        <v>#DIV/0!</v>
      </c>
      <c r="FK77" s="5">
        <f>kshotoku1722!E25</f>
        <v>277440.5</v>
      </c>
      <c r="FL77" s="72">
        <f t="shared" ca="1" si="150"/>
        <v>0.39403988914460369</v>
      </c>
      <c r="FM77">
        <f t="shared" ca="1" si="185"/>
        <v>-4.1662723378533975E-4</v>
      </c>
      <c r="FO77" s="72">
        <f ca="1">+AVERAGE(OFFSET(Maikin05!$F$10,ROUNDDOWN((ROW(FO77)-ROW(FO$45))/4,0),MOD(ROW(FO77)-ROW(FO$45),4)*3):OFFSET(Maikin05!$F$10,ROUNDDOWN((ROW(FO77)-ROW(FO$45))/4,0),MOD(ROW(FO77)-ROW(FO$45),4)*3+2))</f>
        <v>107.53333333333335</v>
      </c>
      <c r="FP77" s="72">
        <f ca="1">+AVERAGE(OFFSET(Maikin30!$F$20,ROUNDDOWN((ROW(FP77)-ROW(FP$5))/4,0),MOD(ROW(FP77)-ROW(FP$5),4)*3):OFFSET(Maikin30!$F$20,ROUNDDOWN((ROW(FP77)-ROW(FP$5))/4,0),MOD(ROW(FP77)-ROW(FP$5),4)*3+2))</f>
        <v>104.3</v>
      </c>
      <c r="FQ77" s="5">
        <f ca="1">+AVERAGE(OFFSET(Rocho!$J$66,(ROW(FQ77)-ROW($FQ$5))*3,0):OFFSET(Rocho!$J$66,(ROW(FQ77)-ROW($FQ$5))*3+2,0))</f>
        <v>6547.666666666667</v>
      </c>
      <c r="FR77" s="72" t="e">
        <f t="shared" ca="1" si="151"/>
        <v>#DIV/0!</v>
      </c>
      <c r="FS77" t="e">
        <f t="shared" ca="1" si="186"/>
        <v>#DIV/0!</v>
      </c>
      <c r="FT77" s="72"/>
      <c r="FU77" s="87" t="s">
        <v>296</v>
      </c>
      <c r="FV77" s="78">
        <f ca="1">+AVERAGE(OFFSET(Rocho!$E$6,(ROW(FV77)-ROW($FV$5))*3,0):OFFSET(Rocho!$E$6,(ROW(FV77)-ROW($FV$5))*3+2,0))/10000</f>
        <v>10338.333333333332</v>
      </c>
      <c r="FW77" s="82">
        <f>+Rocho!AA78</f>
        <v>0</v>
      </c>
      <c r="FX77" t="e">
        <f t="shared" si="187"/>
        <v>#DIV/0!</v>
      </c>
      <c r="FZ77" s="94">
        <f t="shared" si="130"/>
        <v>273556.80000000005</v>
      </c>
      <c r="GA77" s="5">
        <f t="shared" si="152"/>
        <v>86548.6</v>
      </c>
      <c r="GB77" s="5">
        <f>+'gaku-mk1722'!C24-'gaku-mk1722'!D24</f>
        <v>5271.6000000000349</v>
      </c>
      <c r="GC77" s="5">
        <f t="shared" si="153"/>
        <v>22212.9</v>
      </c>
      <c r="GD77" s="5">
        <f t="shared" si="154"/>
        <v>22503.3</v>
      </c>
      <c r="GE77" s="5">
        <f>+'gaku-mk1722'!H24</f>
        <v>3188</v>
      </c>
      <c r="GF77" s="5">
        <f>+'gaku-mk1722'!W24</f>
        <v>125275.7</v>
      </c>
      <c r="GG77" s="5">
        <f>+'gaku-mk1722'!M24</f>
        <v>56778.8</v>
      </c>
      <c r="GH77" s="5">
        <f>+'gaku-mk1722'!N24</f>
        <v>48222.1</v>
      </c>
      <c r="GI77" s="5">
        <f t="shared" si="155"/>
        <v>71908.800000000003</v>
      </c>
      <c r="GJ77" s="5">
        <f>+'gaku-jk1722'!C24-'gaku-jk1722'!D24</f>
        <v>4589.7999999999884</v>
      </c>
      <c r="GK77" s="5">
        <f t="shared" si="156"/>
        <v>8374.5</v>
      </c>
      <c r="GL77" s="5">
        <f t="shared" si="157"/>
        <v>22398.1</v>
      </c>
      <c r="GM77" s="5">
        <f>+'gaku-jk1722'!H24</f>
        <v>3350.6</v>
      </c>
      <c r="GN77" s="5">
        <f>+'gaku-jk1722'!Z24</f>
        <v>116432.3</v>
      </c>
      <c r="GO77" s="5">
        <f>+'gaku-jk1722'!M24</f>
        <v>41493.699999999997</v>
      </c>
      <c r="GP77" s="5">
        <f>+'gaku-jk1722'!N24</f>
        <v>54170.8</v>
      </c>
      <c r="GQ77" s="9">
        <f t="shared" ca="1" si="131"/>
        <v>119.7</v>
      </c>
      <c r="GR77">
        <f ca="1">+OFFSET('def-cy1722'!$C$8,ROUNDDOWN((ROW(Sheet1_OLD!GU77)-ROW(Sheet1_OLD!GU$61))/4,0),0)</f>
        <v>110.7</v>
      </c>
      <c r="GS77" s="9">
        <f t="shared" ca="1" si="132"/>
        <v>261.8</v>
      </c>
      <c r="GT77" s="9">
        <f t="shared" ca="1" si="133"/>
        <v>99.8</v>
      </c>
      <c r="GU77">
        <f ca="1">+OFFSET('def-cy1722'!$H$8,ROUNDDOWN((ROW(Sheet1_OLD!GU77)-ROW(Sheet1_OLD!GU$61))/4,0),0)</f>
        <v>105.5</v>
      </c>
      <c r="GV77">
        <f ca="1">+OFFSET('def-cy1722'!$W$8,ROUNDDOWN((ROW(Sheet1_OLD!GU77)-ROW(Sheet1_OLD!GU$61))/4,0),0)</f>
        <v>106.9</v>
      </c>
      <c r="GW77">
        <f ca="1">+OFFSET('def-cy1722'!$M$8,ROUNDDOWN((ROW(Sheet1_OLD!GU77)-ROW(Sheet1_OLD!GU$61))/4,0),0)</f>
        <v>136.4</v>
      </c>
      <c r="GX77">
        <f ca="1">+OFFSET('def-cy1722'!$N$8,ROUNDDOWN((ROW(Sheet1_OLD!GU77)-ROW(Sheet1_OLD!GU$61))/4,0),0)</f>
        <v>88.3</v>
      </c>
      <c r="HG77" s="9">
        <f t="shared" ca="1" si="120"/>
        <v>121</v>
      </c>
      <c r="HH77" s="9">
        <f t="shared" ca="1" si="120"/>
        <v>110.8</v>
      </c>
      <c r="HI77" s="9">
        <f t="shared" ca="1" si="120"/>
        <v>268.89999999999998</v>
      </c>
      <c r="HJ77" s="9">
        <f t="shared" ca="1" si="120"/>
        <v>101.8</v>
      </c>
      <c r="HK77" s="9">
        <f t="shared" ca="1" si="120"/>
        <v>108.4</v>
      </c>
      <c r="HL77" s="9">
        <f t="shared" ca="1" si="120"/>
        <v>107.5</v>
      </c>
      <c r="HM77" s="9">
        <f t="shared" ca="1" si="120"/>
        <v>134.9</v>
      </c>
      <c r="HN77" s="9">
        <f t="shared" ca="1" si="120"/>
        <v>90.9</v>
      </c>
      <c r="HO77">
        <f t="shared" ca="1" si="158"/>
        <v>-5.3541270989953633E-3</v>
      </c>
      <c r="HP77">
        <f t="shared" ca="1" si="158"/>
        <v>9.9084998066132561E-4</v>
      </c>
      <c r="HQ77">
        <f t="shared" ca="1" si="158"/>
        <v>-4.5029077626049649E-3</v>
      </c>
      <c r="HR77">
        <f t="shared" ca="1" si="158"/>
        <v>-3.197009658429324E-4</v>
      </c>
      <c r="HS77">
        <f t="shared" ca="1" si="158"/>
        <v>-1.4542749344410033E-3</v>
      </c>
      <c r="HT77">
        <f t="shared" ca="1" si="158"/>
        <v>-1.0220997316491844E-2</v>
      </c>
      <c r="HU77">
        <f t="shared" ca="1" si="158"/>
        <v>-5.2578015083192967E-3</v>
      </c>
      <c r="HV77">
        <f t="shared" ca="1" si="159"/>
        <v>1.2971172621338756E-3</v>
      </c>
      <c r="HW77">
        <f t="shared" ca="1" si="188"/>
        <v>-2.4821842343900204E-2</v>
      </c>
      <c r="HX77" s="5">
        <f t="shared" ca="1" si="189"/>
        <v>218050.31709087722</v>
      </c>
      <c r="HY77" s="1" t="e">
        <f t="shared" ca="1" si="160"/>
        <v>#DIV/0!</v>
      </c>
      <c r="HZ77" t="e">
        <f t="shared" ca="1" si="190"/>
        <v>#DIV/0!</v>
      </c>
      <c r="IA77" s="5">
        <f t="shared" si="161"/>
        <v>273556.80000000005</v>
      </c>
      <c r="IB77">
        <f t="shared" ca="1" si="162"/>
        <v>125.45581389179512</v>
      </c>
      <c r="ID77" s="112">
        <v>123.28528172245241</v>
      </c>
      <c r="IE77" s="112">
        <v>122.54121554543882</v>
      </c>
      <c r="IF77">
        <f t="shared" si="163"/>
        <v>98.456835060230702</v>
      </c>
      <c r="IG77">
        <f t="shared" si="191"/>
        <v>-1.6336715280208785E-2</v>
      </c>
      <c r="IH77" s="112">
        <v>0.53044617136024041</v>
      </c>
      <c r="II77">
        <f t="shared" si="192"/>
        <v>-1.9908141158158026E-2</v>
      </c>
      <c r="IK77">
        <f>+util!B75</f>
        <v>107.966666666667</v>
      </c>
      <c r="IL77">
        <f t="shared" si="193"/>
        <v>-2.3192983448630546E-2</v>
      </c>
      <c r="IM77">
        <f t="shared" si="194"/>
        <v>-1.3915790069178327E-2</v>
      </c>
      <c r="IO77" s="5">
        <f t="shared" si="164"/>
        <v>142292.00000000003</v>
      </c>
      <c r="IP77" s="1">
        <f t="shared" si="165"/>
        <v>3.1821129702434474</v>
      </c>
      <c r="IQ77" s="5">
        <f t="shared" ca="1" si="166"/>
        <v>113420.01266097242</v>
      </c>
      <c r="IR77" s="1" t="e">
        <f t="shared" ca="1" si="167"/>
        <v>#DIV/0!</v>
      </c>
      <c r="IS77" t="e">
        <f t="shared" ca="1" si="195"/>
        <v>#DIV/0!</v>
      </c>
    </row>
    <row r="78" spans="1:253" x14ac:dyDescent="0.15">
      <c r="A78" t="s">
        <v>317</v>
      </c>
      <c r="B78" s="5">
        <f>+'gaku-mk1722'!B25</f>
        <v>525897.80000000005</v>
      </c>
      <c r="C78" s="5">
        <f>+'kgaku-mk1722'!B26</f>
        <v>276641.5</v>
      </c>
      <c r="D78" s="5">
        <f>+'kgaku-mk1722'!C26</f>
        <v>3053.7</v>
      </c>
      <c r="E78" s="5">
        <f>+'kgaku-mk1722'!D26</f>
        <v>365.9</v>
      </c>
      <c r="F78" s="5">
        <f>+'kgaku-mk1722'!F26</f>
        <v>21847.200000000001</v>
      </c>
      <c r="G78" s="5">
        <f>+'kgaku-mk1722'!G26</f>
        <v>21308.2</v>
      </c>
      <c r="H78" s="5">
        <f>+'kgaku-mk1722'!H26</f>
        <v>74869.600000000006</v>
      </c>
      <c r="I78" s="5">
        <f>+'kgaku-mk1722'!I26</f>
        <v>155928.6</v>
      </c>
      <c r="J78" s="5">
        <f>+'gaku-mk1722'!F25</f>
        <v>21877.7</v>
      </c>
      <c r="K78" s="5">
        <f>+'gaku-mk1722'!G25</f>
        <v>85568.3</v>
      </c>
      <c r="L78" s="5">
        <f>+'gaku-jk1722'!B25</f>
        <v>448272.2</v>
      </c>
      <c r="M78" s="5">
        <f>+'kgaku-jk1722'!B26</f>
        <v>249940.1</v>
      </c>
      <c r="N78" s="5">
        <f>+'kgaku-jk1722'!C26</f>
        <v>3016.1</v>
      </c>
      <c r="O78" s="5">
        <f>+'kgaku-jk1722'!D26</f>
        <v>349.5</v>
      </c>
      <c r="P78" s="5">
        <f>+'kgaku-jk1722'!F26</f>
        <v>8314.2999999999993</v>
      </c>
      <c r="Q78" s="5">
        <f>+'kgaku-jk1722'!G26</f>
        <v>18536.900000000001</v>
      </c>
      <c r="R78" s="5">
        <f>+'kgaku-jk1722'!H26</f>
        <v>77465.399999999994</v>
      </c>
      <c r="S78" s="5">
        <f>+'kgaku-jk1722'!I26</f>
        <v>151322.79999999999</v>
      </c>
      <c r="T78" s="5">
        <f>+'gaku-jk1722'!F25</f>
        <v>21902.6</v>
      </c>
      <c r="U78" s="5">
        <f>+'gaku-jk1722'!G25</f>
        <v>71306.100000000006</v>
      </c>
      <c r="V78" s="8">
        <f t="shared" si="123"/>
        <v>117.31662146347688</v>
      </c>
      <c r="W78" s="8">
        <f t="shared" si="123"/>
        <v>110.68311967547425</v>
      </c>
      <c r="X78" s="8">
        <f t="shared" si="123"/>
        <v>101.24664301581512</v>
      </c>
      <c r="Y78" s="8">
        <f t="shared" si="123"/>
        <v>104.69241773962803</v>
      </c>
      <c r="Z78" s="8">
        <f t="shared" si="123"/>
        <v>262.76655882034572</v>
      </c>
      <c r="AA78" s="8">
        <f t="shared" si="123"/>
        <v>114.95018045088446</v>
      </c>
      <c r="AB78" s="8">
        <f t="shared" si="123"/>
        <v>96.649084623586802</v>
      </c>
      <c r="AC78" s="8">
        <f t="shared" si="123"/>
        <v>103.04369202790326</v>
      </c>
      <c r="AD78" s="8">
        <f t="shared" si="123"/>
        <v>99.886314866728171</v>
      </c>
      <c r="AE78" s="8">
        <f t="shared" si="123"/>
        <v>120.0013743564716</v>
      </c>
      <c r="AF78" s="10">
        <f ca="1">+OFFSET('kdef-cy1722'!B$9,ROUNDDOWN((ROW(Sheet1_OLD!AF78)-ROW(Sheet1_OLD!AF$61))/4,0),0)</f>
        <v>110.7</v>
      </c>
      <c r="AG78" s="10">
        <f ca="1">+OFFSET('kdef-cy1722'!C$9,ROUNDDOWN((ROW(Sheet1_OLD!AG78)-ROW(Sheet1_OLD!AG$61))/4,0),0)</f>
        <v>97.7</v>
      </c>
      <c r="AH78" s="10">
        <f ca="1">+OFFSET('kdef-cy1722'!D$9,ROUNDDOWN((ROW(Sheet1_OLD!AH78)-ROW(Sheet1_OLD!AH$61))/4,0),0)</f>
        <v>104.7</v>
      </c>
      <c r="AI78" s="10">
        <f ca="1">+OFFSET('kdef-cy1722'!F$9,ROUNDDOWN((ROW(Sheet1_OLD!AI78)-ROW(Sheet1_OLD!AI$61))/4,0),0)</f>
        <v>261.8</v>
      </c>
      <c r="AJ78" s="10">
        <f ca="1">+OFFSET('kdef-cy1722'!G$9,ROUNDDOWN((ROW(Sheet1_OLD!AJ78)-ROW(Sheet1_OLD!AJ$61))/4,0),0)</f>
        <v>114.8</v>
      </c>
      <c r="AK78" s="10">
        <f ca="1">+OFFSET('kdef-cy1722'!H$9,ROUNDDOWN((ROW(Sheet1_OLD!AK78)-ROW(Sheet1_OLD!AK$61))/4,0),0)</f>
        <v>96.7</v>
      </c>
      <c r="AL78" s="10">
        <f ca="1">+OFFSET('kdef-cy1722'!I$9,ROUNDDOWN((ROW(Sheet1_OLD!AL78)-ROW(Sheet1_OLD!AL$61))/4,0),0)</f>
        <v>103.1</v>
      </c>
      <c r="AM78" s="10">
        <f ca="1">+OFFSET('def-cy1722'!$F$8,ROUNDDOWN((ROW(Sheet1_OLD!AM78)-ROW(Sheet1_OLD!AM$61))/4,0),0)</f>
        <v>99.8</v>
      </c>
      <c r="AN78" s="10">
        <f ca="1">+OFFSET('def-cy1722'!$G$8,ROUNDDOWN((ROW(Sheet1_OLD!AN78)-ROW(Sheet1_OLD!AN$61))/4,0),0)</f>
        <v>119.7</v>
      </c>
      <c r="AO78" s="128"/>
      <c r="AP78" s="128"/>
      <c r="AQ78" s="128"/>
      <c r="AR78" s="128"/>
      <c r="AS78" s="128"/>
      <c r="AT78" s="128"/>
      <c r="AU78" s="128"/>
      <c r="AV78" s="128"/>
      <c r="AW78" s="128"/>
      <c r="AX78" s="9">
        <f t="shared" ca="1" si="115"/>
        <v>110.7</v>
      </c>
      <c r="AY78" s="9">
        <f t="shared" ca="1" si="115"/>
        <v>88</v>
      </c>
      <c r="AZ78" s="9">
        <f t="shared" ca="1" si="115"/>
        <v>104.1</v>
      </c>
      <c r="BA78" s="9">
        <f t="shared" ca="1" si="115"/>
        <v>268.89999999999998</v>
      </c>
      <c r="BB78" s="9">
        <f t="shared" ca="1" si="115"/>
        <v>114</v>
      </c>
      <c r="BC78" s="9">
        <f t="shared" ca="1" si="115"/>
        <v>96.7</v>
      </c>
      <c r="BD78" s="9">
        <f t="shared" ca="1" si="114"/>
        <v>103</v>
      </c>
      <c r="BE78" s="9">
        <f t="shared" ca="1" si="114"/>
        <v>101.8</v>
      </c>
      <c r="BF78" s="9">
        <f t="shared" ca="1" si="114"/>
        <v>121</v>
      </c>
      <c r="BG78">
        <f t="shared" ca="1" si="168"/>
        <v>-3.842004943621033E-4</v>
      </c>
      <c r="BH78">
        <f t="shared" ca="1" si="169"/>
        <v>-4.9045869191172557E-5</v>
      </c>
      <c r="BI78">
        <f t="shared" ca="1" si="170"/>
        <v>-1.6269706799655779E-3</v>
      </c>
      <c r="BJ78">
        <f t="shared" ca="1" si="170"/>
        <v>-5.2051636568431101E-4</v>
      </c>
      <c r="BK78">
        <f t="shared" ca="1" si="170"/>
        <v>5.9244127694540387E-4</v>
      </c>
      <c r="BL78" s="13">
        <f t="shared" ca="1" si="171"/>
        <v>-1.9882921322577612E-3</v>
      </c>
      <c r="BM78">
        <f t="shared" ca="1" si="172"/>
        <v>-3.5718610251010644E-3</v>
      </c>
      <c r="BN78">
        <f t="shared" ca="1" si="134"/>
        <v>-1.1130090515317308E-2</v>
      </c>
      <c r="BO78" s="13">
        <f t="shared" ca="1" si="135"/>
        <v>-1.4701951540418373E-2</v>
      </c>
      <c r="BP78">
        <f t="shared" ca="1" si="173"/>
        <v>-5.5109748882437668E-3</v>
      </c>
      <c r="BQ78">
        <f t="shared" ca="1" si="174"/>
        <v>-1.2232892627311559E-3</v>
      </c>
      <c r="BR78">
        <f t="shared" ca="1" si="175"/>
        <v>-3.8118280988349209E-3</v>
      </c>
      <c r="BS78" s="13">
        <f t="shared" ca="1" si="176"/>
        <v>-1.0546092249809843E-2</v>
      </c>
      <c r="BT78" s="5">
        <f t="shared" si="136"/>
        <v>71306.100000000006</v>
      </c>
      <c r="BU78" s="5">
        <f t="shared" ca="1" si="137"/>
        <v>251817.11300010316</v>
      </c>
      <c r="BV78" s="5">
        <f t="shared" ca="1" si="138"/>
        <v>32987.742036071453</v>
      </c>
      <c r="BW78" s="5">
        <f t="shared" ca="1" si="177"/>
        <v>101831.04903722604</v>
      </c>
      <c r="BX78" s="5">
        <f t="shared" si="139"/>
        <v>85568.3</v>
      </c>
      <c r="BY78" s="5">
        <f t="shared" si="140"/>
        <v>254794.2</v>
      </c>
      <c r="BZ78" s="5">
        <f t="shared" si="141"/>
        <v>43724.9</v>
      </c>
      <c r="CA78" s="5">
        <f t="shared" si="142"/>
        <v>129293.20000000001</v>
      </c>
      <c r="CB78" s="9">
        <f t="shared" si="97"/>
        <v>120.0013743564716</v>
      </c>
      <c r="CC78" s="9">
        <f t="shared" ca="1" si="97"/>
        <v>101.18224173267194</v>
      </c>
      <c r="CD78" s="9">
        <f t="shared" ca="1" si="97"/>
        <v>132.54893272836824</v>
      </c>
      <c r="CE78" s="9">
        <f t="shared" ca="1" si="97"/>
        <v>126.96834729919627</v>
      </c>
      <c r="CF78" s="5"/>
      <c r="CG78" s="5">
        <f t="shared" si="143"/>
        <v>101.92879113584989</v>
      </c>
      <c r="CH78" s="5">
        <f t="shared" ca="1" si="178"/>
        <v>101.18224173267194</v>
      </c>
      <c r="CI78" s="5">
        <f t="shared" si="144"/>
        <v>144.70346064619471</v>
      </c>
      <c r="CJ78" s="5">
        <f t="shared" ca="1" si="179"/>
        <v>132.54893272836824</v>
      </c>
      <c r="CK78" s="5">
        <f t="shared" si="180"/>
        <v>127.35360460191285</v>
      </c>
      <c r="CL78" s="5">
        <f t="shared" ca="1" si="181"/>
        <v>126.96834729919627</v>
      </c>
      <c r="CM78" s="5"/>
      <c r="CN78" s="1" t="e">
        <f t="shared" si="125"/>
        <v>#DIV/0!</v>
      </c>
      <c r="CO78" s="1" t="e">
        <f t="shared" si="126"/>
        <v>#DIV/0!</v>
      </c>
      <c r="CP78" s="1" t="e">
        <f t="shared" ca="1" si="126"/>
        <v>#DIV/0!</v>
      </c>
      <c r="CQ78" s="1" t="e">
        <f t="shared" ca="1" si="126"/>
        <v>#DIV/0!</v>
      </c>
      <c r="CR78" s="1" t="e">
        <f t="shared" ca="1" si="126"/>
        <v>#DIV/0!</v>
      </c>
      <c r="CS78" s="83" t="e">
        <f t="shared" si="182"/>
        <v>#DIV/0!</v>
      </c>
      <c r="CT78" s="83" t="e">
        <f t="shared" si="182"/>
        <v>#DIV/0!</v>
      </c>
      <c r="CU78" s="83" t="e">
        <f t="shared" ca="1" si="182"/>
        <v>#DIV/0!</v>
      </c>
      <c r="CV78" s="83" t="e">
        <f t="shared" ca="1" si="182"/>
        <v>#DIV/0!</v>
      </c>
      <c r="CW78" s="83" t="e">
        <f t="shared" ca="1" si="182"/>
        <v>#DIV/0!</v>
      </c>
      <c r="CX78" s="83">
        <f t="shared" si="183"/>
        <v>-1.4416775857635214E-3</v>
      </c>
      <c r="CY78" s="83">
        <f t="shared" si="100"/>
        <v>-2.9744467223065665E-3</v>
      </c>
      <c r="CZ78" s="83">
        <f t="shared" ca="1" si="100"/>
        <v>-7.0053494407075503E-5</v>
      </c>
      <c r="DA78" s="83">
        <f t="shared" ca="1" si="100"/>
        <v>-7.6070218774232775E-3</v>
      </c>
      <c r="DB78" s="83">
        <f t="shared" ca="1" si="100"/>
        <v>-4.5318671199335555E-3</v>
      </c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Y78" s="5"/>
      <c r="EF78" s="91">
        <f>+'gaku-mk1722'!G25</f>
        <v>85568.3</v>
      </c>
      <c r="EG78" s="1">
        <f>+'gaku-mk1131'!G81</f>
        <v>75137.2</v>
      </c>
      <c r="EH78" s="5">
        <f t="shared" ca="1" si="145"/>
        <v>16848.352723368414</v>
      </c>
      <c r="EI78" s="7">
        <f ca="1">+EI77+$EH77</f>
        <v>642638.27183649153</v>
      </c>
      <c r="EJ78" s="4">
        <f ca="1">+EI77+EH77</f>
        <v>642638.27183649153</v>
      </c>
      <c r="EK78" s="131">
        <f ca="1">+EK77+EH77-(EJ81-EI81)/4</f>
        <v>625915.6195042528</v>
      </c>
      <c r="EL78" s="5">
        <f t="shared" ca="1" si="146"/>
        <v>6524</v>
      </c>
      <c r="EM78" s="92">
        <f t="shared" ca="1" si="147"/>
        <v>107.83333333333333</v>
      </c>
      <c r="EN78">
        <f t="shared" ca="1" si="127"/>
        <v>0.66457691820075582</v>
      </c>
      <c r="EO78">
        <f t="shared" ca="1" si="148"/>
        <v>-3.8105390861594246E-3</v>
      </c>
      <c r="EQ78" s="6">
        <f>+call!C116</f>
        <v>0.43666666666666698</v>
      </c>
      <c r="ES78" s="5">
        <f>+fof!B140/10</f>
        <v>16233.988982854153</v>
      </c>
      <c r="ET78" s="5">
        <f>+fof!C140/10</f>
        <v>252188.50000000009</v>
      </c>
      <c r="EU78" s="65">
        <f ca="1">+AVERAGE(OFFSET(jikasougaku!$BF$450,(ROW(Sheet1_OLD!EU78)-ROW(Sheet1_OLD!$EU$59))*3,0):OFFSET(jikasougaku!$BF$450,(ROW(Sheet1_OLD!EU78)-ROW(Sheet1_OLD!$EU$59))*3+2,0))/1000</f>
        <v>43071.122666666663</v>
      </c>
      <c r="EV78" s="65">
        <f ca="1">+AVERAGE(OFFSET(jikasougaku!$BR$450,(ROW(Sheet1_OLD!EV78)-ROW(Sheet1_OLD!$EV$59))*3,0):OFFSET(jikasougaku!$BR$450,(ROW(Sheet1_OLD!EV78)-ROW(Sheet1_OLD!$EV$59))*3+2,0))/1000</f>
        <v>287100.04733333329</v>
      </c>
      <c r="EW78" s="65">
        <f ca="1">+AVERAGE(OFFSET(jikasougaku!$BH$450,(ROW(Sheet1_OLD!EW78)-ROW(Sheet1_OLD!EW$59))*3,0):OFFSET(jikasougaku!$BH$450,(ROW(Sheet1_OLD!EW78)-ROW(Sheet1_OLD!EW$59))*3+2,0))/1000</f>
        <v>5242.1809999999996</v>
      </c>
      <c r="EX78" s="65">
        <f ca="1">+AVERAGE(OFFSET(jikasougaku!$BJ$450,(ROW(Sheet1_OLD!EX78)-ROW(Sheet1_OLD!EX$59))*3,0):OFFSET(jikasougaku!$BJ$450,(ROW(Sheet1_OLD!EX78)-ROW(Sheet1_OLD!EX$59))*3+2,0))/1000</f>
        <v>5382.4253333333327</v>
      </c>
      <c r="EY78" s="65">
        <f ca="1">+AVERAGE(OFFSET(jikasougaku!$BL$450,(ROW(Sheet1_OLD!EY78)-ROW(Sheet1_OLD!EY$59))*3,0):OFFSET(jikasougaku!$BL$450,(ROW(Sheet1_OLD!EY78)-ROW(Sheet1_OLD!EY$59))*3+2,0))/1000</f>
        <v>4266.7430000000004</v>
      </c>
      <c r="EZ78" s="64">
        <f t="shared" ca="1" si="121"/>
        <v>43071.122666666663</v>
      </c>
      <c r="FA78" s="7">
        <f t="shared" ca="1" si="122"/>
        <v>229137.57533333328</v>
      </c>
      <c r="FB78" s="5">
        <f t="shared" si="128"/>
        <v>16233.988982854153</v>
      </c>
      <c r="FC78" s="5">
        <f t="shared" si="124"/>
        <v>252188.50000000009</v>
      </c>
      <c r="FD78" s="1" t="e">
        <f t="shared" si="129"/>
        <v>#DIV/0!</v>
      </c>
      <c r="FE78" s="1" t="e">
        <f t="shared" si="129"/>
        <v>#DIV/0!</v>
      </c>
      <c r="FF78" t="e">
        <f t="shared" si="149"/>
        <v>#DIV/0!</v>
      </c>
      <c r="FG78" t="e">
        <f t="shared" si="149"/>
        <v>#DIV/0!</v>
      </c>
      <c r="FH78" s="83" t="e">
        <f t="shared" si="184"/>
        <v>#DIV/0!</v>
      </c>
      <c r="FI78" s="83" t="e">
        <f t="shared" si="184"/>
        <v>#DIV/0!</v>
      </c>
      <c r="FK78" s="5">
        <f>kshotoku1722!E26</f>
        <v>275589.90000000002</v>
      </c>
      <c r="FL78" s="72">
        <f t="shared" ca="1" si="150"/>
        <v>0.39173855278856246</v>
      </c>
      <c r="FM78">
        <f t="shared" ca="1" si="185"/>
        <v>-5.8574855535771598E-3</v>
      </c>
      <c r="FO78" s="72">
        <f ca="1">+AVERAGE(OFFSET(Maikin05!$F$10,ROUNDDOWN((ROW(FO78)-ROW(FO$45))/4,0),MOD(ROW(FO78)-ROW(FO$45),4)*3):OFFSET(Maikin05!$F$10,ROUNDDOWN((ROW(FO78)-ROW(FO$45))/4,0),MOD(ROW(FO78)-ROW(FO$45),4)*3+2))</f>
        <v>107.83333333333333</v>
      </c>
      <c r="FP78" s="72">
        <f ca="1">+AVERAGE(OFFSET(Maikin30!$F$20,ROUNDDOWN((ROW(FP78)-ROW(FP$5))/4,0),MOD(ROW(FP78)-ROW(FP$5),4)*3):OFFSET(Maikin30!$F$20,ROUNDDOWN((ROW(FP78)-ROW(FP$5))/4,0),MOD(ROW(FP78)-ROW(FP$5),4)*3+2))</f>
        <v>104.66666666666667</v>
      </c>
      <c r="FQ78" s="5">
        <f ca="1">+AVERAGE(OFFSET(Rocho!$J$66,(ROW(FQ78)-ROW($FQ$5))*3,0):OFFSET(Rocho!$J$66,(ROW(FQ78)-ROW($FQ$5))*3+2,0))</f>
        <v>6524</v>
      </c>
      <c r="FR78" s="72" t="e">
        <f t="shared" ca="1" si="151"/>
        <v>#DIV/0!</v>
      </c>
      <c r="FS78" t="e">
        <f t="shared" ca="1" si="186"/>
        <v>#DIV/0!</v>
      </c>
      <c r="FT78" s="72"/>
      <c r="FU78" s="87" t="s">
        <v>297</v>
      </c>
      <c r="FV78" s="78">
        <f ca="1">+AVERAGE(OFFSET(Rocho!$E$6,(ROW(FV78)-ROW($FV$5))*3,0):OFFSET(Rocho!$E$6,(ROW(FV78)-ROW($FV$5))*3+2,0))/10000</f>
        <v>10359.333333333332</v>
      </c>
      <c r="FW78" s="82">
        <f>+Rocho!AA79</f>
        <v>0</v>
      </c>
      <c r="FX78" t="e">
        <f t="shared" si="187"/>
        <v>#DIV/0!</v>
      </c>
      <c r="FZ78" s="94">
        <f t="shared" si="130"/>
        <v>271103.50000000006</v>
      </c>
      <c r="GA78" s="5">
        <f t="shared" si="152"/>
        <v>85568.3</v>
      </c>
      <c r="GB78" s="5">
        <f>+'gaku-mk1722'!C25-'gaku-mk1722'!D25</f>
        <v>5547.9000000000233</v>
      </c>
      <c r="GC78" s="5">
        <f t="shared" si="153"/>
        <v>21847.200000000001</v>
      </c>
      <c r="GD78" s="5">
        <f t="shared" si="154"/>
        <v>21877.7</v>
      </c>
      <c r="GE78" s="5">
        <f>+'gaku-mk1722'!H25</f>
        <v>1683</v>
      </c>
      <c r="GF78" s="5">
        <f>+'gaku-mk1722'!W25</f>
        <v>124455</v>
      </c>
      <c r="GG78" s="5">
        <f>+'gaku-mk1722'!M25</f>
        <v>56590</v>
      </c>
      <c r="GH78" s="5">
        <f>+'gaku-mk1722'!N25</f>
        <v>46465.599999999999</v>
      </c>
      <c r="GI78" s="5">
        <f t="shared" si="155"/>
        <v>71306.100000000006</v>
      </c>
      <c r="GJ78" s="5">
        <f>+'gaku-jk1722'!C25-'gaku-jk1722'!D25</f>
        <v>4872.1000000000058</v>
      </c>
      <c r="GK78" s="5">
        <f t="shared" si="156"/>
        <v>8314.2999999999993</v>
      </c>
      <c r="GL78" s="5">
        <f t="shared" si="157"/>
        <v>21902.6</v>
      </c>
      <c r="GM78" s="5">
        <f>+'gaku-jk1722'!H25</f>
        <v>1500.7</v>
      </c>
      <c r="GN78" s="5">
        <f>+'gaku-jk1722'!Z25</f>
        <v>116670.39999999999</v>
      </c>
      <c r="GO78" s="5">
        <f>+'gaku-jk1722'!M25</f>
        <v>40698.1</v>
      </c>
      <c r="GP78" s="5">
        <f>+'gaku-jk1722'!N25</f>
        <v>51754</v>
      </c>
      <c r="GQ78" s="9">
        <f t="shared" ca="1" si="131"/>
        <v>119.7</v>
      </c>
      <c r="GR78">
        <f ca="1">+OFFSET('def-cy1722'!$C$8,ROUNDDOWN((ROW(Sheet1_OLD!GU78)-ROW(Sheet1_OLD!GU$61))/4,0),0)</f>
        <v>110.7</v>
      </c>
      <c r="GS78" s="9">
        <f t="shared" ca="1" si="132"/>
        <v>261.8</v>
      </c>
      <c r="GT78" s="9">
        <f t="shared" ca="1" si="133"/>
        <v>99.8</v>
      </c>
      <c r="GU78">
        <f ca="1">+OFFSET('def-cy1722'!$H$8,ROUNDDOWN((ROW(Sheet1_OLD!GU78)-ROW(Sheet1_OLD!GU$61))/4,0),0)</f>
        <v>105.5</v>
      </c>
      <c r="GV78">
        <f ca="1">+OFFSET('def-cy1722'!$W$8,ROUNDDOWN((ROW(Sheet1_OLD!GU78)-ROW(Sheet1_OLD!GU$61))/4,0),0)</f>
        <v>106.9</v>
      </c>
      <c r="GW78">
        <f ca="1">+OFFSET('def-cy1722'!$M$8,ROUNDDOWN((ROW(Sheet1_OLD!GU78)-ROW(Sheet1_OLD!GU$61))/4,0),0)</f>
        <v>136.4</v>
      </c>
      <c r="GX78">
        <f ca="1">+OFFSET('def-cy1722'!$N$8,ROUNDDOWN((ROW(Sheet1_OLD!GU78)-ROW(Sheet1_OLD!GU$61))/4,0),0)</f>
        <v>88.3</v>
      </c>
      <c r="HG78" s="9">
        <f t="shared" ca="1" si="120"/>
        <v>121</v>
      </c>
      <c r="HH78" s="9">
        <f t="shared" ca="1" si="120"/>
        <v>110.8</v>
      </c>
      <c r="HI78" s="9">
        <f t="shared" ca="1" si="120"/>
        <v>268.89999999999998</v>
      </c>
      <c r="HJ78" s="9">
        <f t="shared" ca="1" si="120"/>
        <v>101.8</v>
      </c>
      <c r="HK78" s="9">
        <f t="shared" ca="1" si="120"/>
        <v>108.4</v>
      </c>
      <c r="HL78" s="9">
        <f t="shared" ca="1" si="120"/>
        <v>107.5</v>
      </c>
      <c r="HM78" s="9">
        <f t="shared" ca="1" si="120"/>
        <v>134.9</v>
      </c>
      <c r="HN78" s="9">
        <f t="shared" ca="1" si="120"/>
        <v>90.9</v>
      </c>
      <c r="HO78">
        <f t="shared" ca="1" si="158"/>
        <v>-2.6718365818697134E-3</v>
      </c>
      <c r="HP78">
        <f t="shared" ca="1" si="158"/>
        <v>1.1459718998728208E-3</v>
      </c>
      <c r="HQ78">
        <f t="shared" ca="1" si="158"/>
        <v>-5.9307637371853702E-4</v>
      </c>
      <c r="HR78">
        <f t="shared" ca="1" si="158"/>
        <v>-1.8480544667318628E-3</v>
      </c>
      <c r="HS78">
        <f t="shared" ca="1" si="158"/>
        <v>-7.3468447827696503E-3</v>
      </c>
      <c r="HT78">
        <f t="shared" ca="1" si="158"/>
        <v>9.377588892736067E-4</v>
      </c>
      <c r="HU78">
        <f t="shared" ca="1" si="158"/>
        <v>-3.9321497969035451E-3</v>
      </c>
      <c r="HV78">
        <f t="shared" ca="1" si="159"/>
        <v>8.0487404994550021E-3</v>
      </c>
      <c r="HW78">
        <f t="shared" ca="1" si="188"/>
        <v>-6.2594907133918815E-3</v>
      </c>
      <c r="HX78" s="5">
        <f t="shared" ca="1" si="189"/>
        <v>216685.43315599472</v>
      </c>
      <c r="HY78" s="1" t="e">
        <f t="shared" ca="1" si="160"/>
        <v>#DIV/0!</v>
      </c>
      <c r="HZ78" t="e">
        <f t="shared" ca="1" si="190"/>
        <v>#DIV/0!</v>
      </c>
      <c r="IA78" s="5">
        <f t="shared" si="161"/>
        <v>271103.50000000006</v>
      </c>
      <c r="IB78">
        <f t="shared" ca="1" si="162"/>
        <v>125.11385562537056</v>
      </c>
      <c r="ID78" s="112">
        <v>123.55113115082146</v>
      </c>
      <c r="IE78" s="112">
        <v>121.94680309488655</v>
      </c>
      <c r="IF78">
        <f t="shared" si="163"/>
        <v>96.697966833256345</v>
      </c>
      <c r="IG78">
        <f t="shared" si="191"/>
        <v>-1.8025852662654961E-2</v>
      </c>
      <c r="IH78" s="112">
        <v>0.52787312842769829</v>
      </c>
      <c r="II78">
        <f t="shared" si="192"/>
        <v>-4.8625173949376635E-3</v>
      </c>
      <c r="IK78">
        <f>+util!B76</f>
        <v>104.8</v>
      </c>
      <c r="IL78">
        <f t="shared" si="193"/>
        <v>-2.9768765622235217E-2</v>
      </c>
      <c r="IM78">
        <f t="shared" si="194"/>
        <v>-1.786125937334113E-2</v>
      </c>
      <c r="IO78" s="5">
        <f t="shared" si="164"/>
        <v>141810.30000000002</v>
      </c>
      <c r="IP78" s="1">
        <f t="shared" si="165"/>
        <v>3.2432389782480922</v>
      </c>
      <c r="IQ78" s="5">
        <f t="shared" ca="1" si="166"/>
        <v>113345.00027289044</v>
      </c>
      <c r="IR78" s="1" t="e">
        <f t="shared" ca="1" si="167"/>
        <v>#DIV/0!</v>
      </c>
      <c r="IS78" t="e">
        <f t="shared" ca="1" si="195"/>
        <v>#DIV/0!</v>
      </c>
    </row>
    <row r="79" spans="1:253" x14ac:dyDescent="0.15">
      <c r="A79" t="s">
        <v>318</v>
      </c>
      <c r="B79" s="5">
        <f>+'gaku-mk1722'!B26</f>
        <v>525138.30000000005</v>
      </c>
      <c r="C79" s="5">
        <f>+'kgaku-mk1722'!B27</f>
        <v>277849.09999999998</v>
      </c>
      <c r="D79" s="5">
        <f>+'kgaku-mk1722'!C27</f>
        <v>3088.5</v>
      </c>
      <c r="E79" s="5">
        <f>+'kgaku-mk1722'!D27</f>
        <v>394.7</v>
      </c>
      <c r="F79" s="5">
        <f>+'kgaku-mk1722'!F27</f>
        <v>22275.8</v>
      </c>
      <c r="G79" s="5">
        <f>+'kgaku-mk1722'!G27</f>
        <v>21106.5</v>
      </c>
      <c r="H79" s="5">
        <f>+'kgaku-mk1722'!H27</f>
        <v>75364.2</v>
      </c>
      <c r="I79" s="5">
        <f>+'kgaku-mk1722'!I27</f>
        <v>156408.9</v>
      </c>
      <c r="J79" s="5">
        <f>+'gaku-mk1722'!F26</f>
        <v>21242.6</v>
      </c>
      <c r="K79" s="5">
        <f>+'gaku-mk1722'!G26</f>
        <v>84657.2</v>
      </c>
      <c r="L79" s="5">
        <f>+'gaku-jk1722'!B26</f>
        <v>449106.4</v>
      </c>
      <c r="M79" s="5">
        <f>+'kgaku-jk1722'!B27</f>
        <v>251569.5</v>
      </c>
      <c r="N79" s="5">
        <f>+'kgaku-jk1722'!C27</f>
        <v>2969.9</v>
      </c>
      <c r="O79" s="5">
        <f>+'kgaku-jk1722'!D27</f>
        <v>379</v>
      </c>
      <c r="P79" s="5">
        <f>+'kgaku-jk1722'!F27</f>
        <v>8563</v>
      </c>
      <c r="Q79" s="5">
        <f>+'kgaku-jk1722'!G27</f>
        <v>18379.400000000001</v>
      </c>
      <c r="R79" s="5">
        <f>+'kgaku-jk1722'!H27</f>
        <v>78290.600000000006</v>
      </c>
      <c r="S79" s="5">
        <f>+'kgaku-jk1722'!I27</f>
        <v>151891.79999999999</v>
      </c>
      <c r="T79" s="5">
        <f>+'gaku-jk1722'!F26</f>
        <v>21301.4</v>
      </c>
      <c r="U79" s="5">
        <f>+'gaku-jk1722'!G26</f>
        <v>70767.5</v>
      </c>
      <c r="V79" s="8">
        <f t="shared" si="123"/>
        <v>116.92959619368595</v>
      </c>
      <c r="W79" s="8">
        <f t="shared" si="123"/>
        <v>110.44625838982864</v>
      </c>
      <c r="X79" s="8">
        <f t="shared" si="123"/>
        <v>103.99340045119362</v>
      </c>
      <c r="Y79" s="8">
        <f t="shared" si="123"/>
        <v>104.14248021108179</v>
      </c>
      <c r="Z79" s="8">
        <f t="shared" si="123"/>
        <v>260.14013780217209</v>
      </c>
      <c r="AA79" s="8">
        <f t="shared" si="123"/>
        <v>114.83780754540409</v>
      </c>
      <c r="AB79" s="8">
        <f t="shared" si="123"/>
        <v>96.262131085979661</v>
      </c>
      <c r="AC79" s="8">
        <f t="shared" si="123"/>
        <v>102.97389325822724</v>
      </c>
      <c r="AD79" s="8">
        <f t="shared" si="123"/>
        <v>99.723961805327335</v>
      </c>
      <c r="AE79" s="8">
        <f t="shared" si="123"/>
        <v>119.62723001377751</v>
      </c>
      <c r="AF79" s="10">
        <f ca="1">+OFFSET('kdef-cy1722'!B$9,ROUNDDOWN((ROW(Sheet1_OLD!AF79)-ROW(Sheet1_OLD!AF$61))/4,0),0)</f>
        <v>110.7</v>
      </c>
      <c r="AG79" s="10">
        <f ca="1">+OFFSET('kdef-cy1722'!C$9,ROUNDDOWN((ROW(Sheet1_OLD!AG79)-ROW(Sheet1_OLD!AG$61))/4,0),0)</f>
        <v>97.7</v>
      </c>
      <c r="AH79" s="10">
        <f ca="1">+OFFSET('kdef-cy1722'!D$9,ROUNDDOWN((ROW(Sheet1_OLD!AH79)-ROW(Sheet1_OLD!AH$61))/4,0),0)</f>
        <v>104.7</v>
      </c>
      <c r="AI79" s="10">
        <f ca="1">+OFFSET('kdef-cy1722'!F$9,ROUNDDOWN((ROW(Sheet1_OLD!AI79)-ROW(Sheet1_OLD!AI$61))/4,0),0)</f>
        <v>261.8</v>
      </c>
      <c r="AJ79" s="10">
        <f ca="1">+OFFSET('kdef-cy1722'!G$9,ROUNDDOWN((ROW(Sheet1_OLD!AJ79)-ROW(Sheet1_OLD!AJ$61))/4,0),0)</f>
        <v>114.8</v>
      </c>
      <c r="AK79" s="10">
        <f ca="1">+OFFSET('kdef-cy1722'!H$9,ROUNDDOWN((ROW(Sheet1_OLD!AK79)-ROW(Sheet1_OLD!AK$61))/4,0),0)</f>
        <v>96.7</v>
      </c>
      <c r="AL79" s="10">
        <f ca="1">+OFFSET('kdef-cy1722'!I$9,ROUNDDOWN((ROW(Sheet1_OLD!AL79)-ROW(Sheet1_OLD!AL$61))/4,0),0)</f>
        <v>103.1</v>
      </c>
      <c r="AM79" s="10">
        <f ca="1">+OFFSET('def-cy1722'!$F$8,ROUNDDOWN((ROW(Sheet1_OLD!AM79)-ROW(Sheet1_OLD!AM$61))/4,0),0)</f>
        <v>99.8</v>
      </c>
      <c r="AN79" s="10">
        <f ca="1">+OFFSET('def-cy1722'!$G$8,ROUNDDOWN((ROW(Sheet1_OLD!AN79)-ROW(Sheet1_OLD!AN$61))/4,0),0)</f>
        <v>119.7</v>
      </c>
      <c r="AO79" s="128"/>
      <c r="AP79" s="128"/>
      <c r="AQ79" s="128"/>
      <c r="AR79" s="128"/>
      <c r="AS79" s="128"/>
      <c r="AT79" s="128"/>
      <c r="AU79" s="128"/>
      <c r="AV79" s="128"/>
      <c r="AW79" s="128"/>
      <c r="AX79" s="9">
        <f t="shared" ca="1" si="115"/>
        <v>110.7</v>
      </c>
      <c r="AY79" s="9">
        <f t="shared" ca="1" si="115"/>
        <v>88</v>
      </c>
      <c r="AZ79" s="9">
        <f t="shared" ca="1" si="115"/>
        <v>104.1</v>
      </c>
      <c r="BA79" s="9">
        <f t="shared" ca="1" si="115"/>
        <v>268.89999999999998</v>
      </c>
      <c r="BB79" s="9">
        <f t="shared" ca="1" si="115"/>
        <v>114</v>
      </c>
      <c r="BC79" s="9">
        <f t="shared" ca="1" si="115"/>
        <v>96.7</v>
      </c>
      <c r="BD79" s="9">
        <f t="shared" ca="1" si="114"/>
        <v>103</v>
      </c>
      <c r="BE79" s="9">
        <f t="shared" ca="1" si="114"/>
        <v>101.8</v>
      </c>
      <c r="BF79" s="9">
        <f t="shared" ca="1" si="114"/>
        <v>121</v>
      </c>
      <c r="BG79">
        <f t="shared" ca="1" si="168"/>
        <v>-1.5994087644822039E-4</v>
      </c>
      <c r="BH79">
        <f t="shared" ca="1" si="169"/>
        <v>-1.2081130325872302E-4</v>
      </c>
      <c r="BI79">
        <f t="shared" ca="1" si="170"/>
        <v>-7.0635046158692646E-4</v>
      </c>
      <c r="BJ79">
        <f t="shared" ca="1" si="170"/>
        <v>3.139211070296793E-3</v>
      </c>
      <c r="BK79">
        <f t="shared" ca="1" si="170"/>
        <v>2.3056018658994711E-3</v>
      </c>
      <c r="BL79" s="13">
        <f t="shared" ca="1" si="171"/>
        <v>4.4577102949023943E-3</v>
      </c>
      <c r="BM79">
        <f t="shared" ca="1" si="172"/>
        <v>1.4976358388681445E-2</v>
      </c>
      <c r="BN79">
        <f t="shared" ca="1" si="134"/>
        <v>-1.3705863010098282E-2</v>
      </c>
      <c r="BO79" s="13">
        <f t="shared" ca="1" si="135"/>
        <v>1.270495378583163E-3</v>
      </c>
      <c r="BP79">
        <f t="shared" ca="1" si="173"/>
        <v>-4.9773481763256749E-3</v>
      </c>
      <c r="BQ79">
        <f t="shared" ca="1" si="174"/>
        <v>5.1075530922147826E-3</v>
      </c>
      <c r="BR79">
        <f t="shared" ca="1" si="175"/>
        <v>-4.6742620056158361E-3</v>
      </c>
      <c r="BS79" s="13">
        <f t="shared" ca="1" si="176"/>
        <v>-4.5440570897267284E-3</v>
      </c>
      <c r="BT79" s="5">
        <f t="shared" si="136"/>
        <v>70767.5</v>
      </c>
      <c r="BU79" s="5">
        <f t="shared" ca="1" si="137"/>
        <v>252939.64073715633</v>
      </c>
      <c r="BV79" s="5">
        <f t="shared" ca="1" si="138"/>
        <v>33029.652809878178</v>
      </c>
      <c r="BW79" s="5">
        <f t="shared" ca="1" si="177"/>
        <v>101368.32293689412</v>
      </c>
      <c r="BX79" s="5">
        <f t="shared" si="139"/>
        <v>84657.2</v>
      </c>
      <c r="BY79" s="5">
        <f t="shared" si="140"/>
        <v>255573.39999999997</v>
      </c>
      <c r="BZ79" s="5">
        <f t="shared" si="141"/>
        <v>43518.399999999994</v>
      </c>
      <c r="CA79" s="5">
        <f t="shared" si="142"/>
        <v>128175.59999999999</v>
      </c>
      <c r="CB79" s="9">
        <f t="shared" si="97"/>
        <v>119.62723001377751</v>
      </c>
      <c r="CC79" s="9">
        <f t="shared" ca="1" si="97"/>
        <v>101.0412599840689</v>
      </c>
      <c r="CD79" s="9">
        <f t="shared" ca="1" si="97"/>
        <v>131.75554781182848</v>
      </c>
      <c r="CE79" s="9">
        <f t="shared" ca="1" si="97"/>
        <v>126.44541833822632</v>
      </c>
      <c r="CF79" s="5"/>
      <c r="CG79" s="5">
        <f t="shared" si="143"/>
        <v>101.7673326301741</v>
      </c>
      <c r="CH79" s="5">
        <f t="shared" ca="1" si="178"/>
        <v>101.0412599840689</v>
      </c>
      <c r="CI79" s="5">
        <f t="shared" si="144"/>
        <v>145.71998767763623</v>
      </c>
      <c r="CJ79" s="5">
        <f t="shared" ca="1" si="179"/>
        <v>131.75554781182848</v>
      </c>
      <c r="CK79" s="5">
        <f t="shared" si="180"/>
        <v>127.37074426697697</v>
      </c>
      <c r="CL79" s="5">
        <f t="shared" ca="1" si="181"/>
        <v>126.44541833822632</v>
      </c>
      <c r="CM79" s="5"/>
      <c r="CN79" s="1" t="e">
        <f t="shared" si="125"/>
        <v>#DIV/0!</v>
      </c>
      <c r="CO79" s="1" t="e">
        <f t="shared" si="126"/>
        <v>#DIV/0!</v>
      </c>
      <c r="CP79" s="1" t="e">
        <f t="shared" ca="1" si="126"/>
        <v>#DIV/0!</v>
      </c>
      <c r="CQ79" s="1" t="e">
        <f t="shared" ca="1" si="126"/>
        <v>#DIV/0!</v>
      </c>
      <c r="CR79" s="1" t="e">
        <f t="shared" ca="1" si="126"/>
        <v>#DIV/0!</v>
      </c>
      <c r="CS79" s="83" t="e">
        <f t="shared" si="182"/>
        <v>#DIV/0!</v>
      </c>
      <c r="CT79" s="83" t="e">
        <f t="shared" si="182"/>
        <v>#DIV/0!</v>
      </c>
      <c r="CU79" s="83" t="e">
        <f t="shared" ca="1" si="182"/>
        <v>#DIV/0!</v>
      </c>
      <c r="CV79" s="83" t="e">
        <f t="shared" ca="1" si="182"/>
        <v>#DIV/0!</v>
      </c>
      <c r="CW79" s="83" t="e">
        <f t="shared" ca="1" si="182"/>
        <v>#DIV/0!</v>
      </c>
      <c r="CX79" s="83">
        <f t="shared" si="183"/>
        <v>-3.3044343326583325E-3</v>
      </c>
      <c r="CY79" s="83">
        <f t="shared" si="100"/>
        <v>-3.1227043842247202E-3</v>
      </c>
      <c r="CZ79" s="83">
        <f t="shared" ca="1" si="100"/>
        <v>-1.3943163900004545E-3</v>
      </c>
      <c r="DA79" s="83">
        <f t="shared" ca="1" si="100"/>
        <v>-6.0035856972019989E-3</v>
      </c>
      <c r="DB79" s="83">
        <f t="shared" ca="1" si="100"/>
        <v>-4.1270820620185229E-3</v>
      </c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Y79" s="5"/>
      <c r="EF79" s="91">
        <f>+'gaku-mk1722'!G26</f>
        <v>84657.2</v>
      </c>
      <c r="EG79" s="1">
        <f>+'gaku-mk1131'!G82</f>
        <v>72618.399999999994</v>
      </c>
      <c r="EH79" s="5">
        <f t="shared" ca="1" si="145"/>
        <v>16737.893929369617</v>
      </c>
      <c r="EI79" s="7">
        <f ca="1">+EI78+$EH78</f>
        <v>659486.62455985998</v>
      </c>
      <c r="EJ79" s="7">
        <f ca="1">+EJ78+$EH78</f>
        <v>659486.62455985998</v>
      </c>
      <c r="EK79" s="7">
        <f ca="1">+EK78+EH78-(EJ81-EI81)/4</f>
        <v>626041.31989538216</v>
      </c>
      <c r="EL79" s="5">
        <f t="shared" ca="1" si="146"/>
        <v>6502.666666666667</v>
      </c>
      <c r="EM79" s="92">
        <f t="shared" ca="1" si="147"/>
        <v>106.8</v>
      </c>
      <c r="EN79">
        <f t="shared" ca="1" si="127"/>
        <v>0.67128664612944489</v>
      </c>
      <c r="EO79">
        <f t="shared" ca="1" si="148"/>
        <v>1.0045613239864809E-2</v>
      </c>
      <c r="EQ79" s="6">
        <f>+call!C117</f>
        <v>0.38666666666666699</v>
      </c>
      <c r="ES79" s="5">
        <f>+fof!B141/10</f>
        <v>11255.922697437896</v>
      </c>
      <c r="ET79" s="5">
        <f>+fof!C141/10</f>
        <v>222528.70000000004</v>
      </c>
      <c r="EU79" s="65">
        <f ca="1">+AVERAGE(OFFSET(jikasougaku!$BF$450,(ROW(Sheet1_OLD!EU79)-ROW(Sheet1_OLD!$EU$59))*3,0):OFFSET(jikasougaku!$BF$450,(ROW(Sheet1_OLD!EU79)-ROW(Sheet1_OLD!$EU$59))*3+2,0))/1000</f>
        <v>33774.635000000002</v>
      </c>
      <c r="EV79" s="65">
        <f ca="1">+AVERAGE(OFFSET(jikasougaku!$BR$450,(ROW(Sheet1_OLD!EV79)-ROW(Sheet1_OLD!$EV$59))*3,0):OFFSET(jikasougaku!$BR$450,(ROW(Sheet1_OLD!EV79)-ROW(Sheet1_OLD!$EV$59))*3+2,0))/1000</f>
        <v>267285.38566666667</v>
      </c>
      <c r="EW79" s="65">
        <f ca="1">+AVERAGE(OFFSET(jikasougaku!$BH$450,(ROW(Sheet1_OLD!EW79)-ROW(Sheet1_OLD!EW$59))*3,0):OFFSET(jikasougaku!$BH$450,(ROW(Sheet1_OLD!EW79)-ROW(Sheet1_OLD!EW$59))*3+2,0))/1000</f>
        <v>4652.6866666666674</v>
      </c>
      <c r="EX79" s="65">
        <f ca="1">+AVERAGE(OFFSET(jikasougaku!$BJ$450,(ROW(Sheet1_OLD!EX79)-ROW(Sheet1_OLD!EX$59))*3,0):OFFSET(jikasougaku!$BJ$450,(ROW(Sheet1_OLD!EX79)-ROW(Sheet1_OLD!EX$59))*3+2,0))/1000</f>
        <v>4964.5746666666673</v>
      </c>
      <c r="EY79" s="65">
        <f ca="1">+AVERAGE(OFFSET(jikasougaku!$BL$450,(ROW(Sheet1_OLD!EY79)-ROW(Sheet1_OLD!EY$59))*3,0):OFFSET(jikasougaku!$BL$450,(ROW(Sheet1_OLD!EY79)-ROW(Sheet1_OLD!EY$59))*3+2,0))/1000</f>
        <v>4532.2383333333328</v>
      </c>
      <c r="EZ79" s="64">
        <f t="shared" ca="1" si="121"/>
        <v>33774.635000000002</v>
      </c>
      <c r="FA79" s="7">
        <f t="shared" ca="1" si="122"/>
        <v>219361.25099999999</v>
      </c>
      <c r="FB79" s="5">
        <f t="shared" si="128"/>
        <v>11255.922697437896</v>
      </c>
      <c r="FC79" s="5">
        <f t="shared" si="124"/>
        <v>222528.70000000004</v>
      </c>
      <c r="FD79" s="1" t="e">
        <f t="shared" si="129"/>
        <v>#DIV/0!</v>
      </c>
      <c r="FE79" s="1" t="e">
        <f t="shared" si="129"/>
        <v>#DIV/0!</v>
      </c>
      <c r="FF79" t="e">
        <f t="shared" si="149"/>
        <v>#DIV/0!</v>
      </c>
      <c r="FG79" t="e">
        <f t="shared" si="149"/>
        <v>#DIV/0!</v>
      </c>
      <c r="FH79" s="83" t="e">
        <f t="shared" si="184"/>
        <v>#DIV/0!</v>
      </c>
      <c r="FI79" s="83" t="e">
        <f t="shared" si="184"/>
        <v>#DIV/0!</v>
      </c>
      <c r="FK79" s="5">
        <f>kshotoku1722!E27</f>
        <v>272725.09999999998</v>
      </c>
      <c r="FL79" s="72">
        <f t="shared" ca="1" si="150"/>
        <v>0.39270132334069796</v>
      </c>
      <c r="FM79">
        <f t="shared" ca="1" si="185"/>
        <v>2.4546713262721923E-3</v>
      </c>
      <c r="FO79" s="72">
        <f ca="1">+AVERAGE(OFFSET(Maikin05!$F$10,ROUNDDOWN((ROW(FO79)-ROW(FO$45))/4,0),MOD(ROW(FO79)-ROW(FO$45),4)*3):OFFSET(Maikin05!$F$10,ROUNDDOWN((ROW(FO79)-ROW(FO$45))/4,0),MOD(ROW(FO79)-ROW(FO$45),4)*3+2))</f>
        <v>106.8</v>
      </c>
      <c r="FP79" s="72">
        <f ca="1">+AVERAGE(OFFSET(Maikin30!$F$20,ROUNDDOWN((ROW(FP79)-ROW(FP$5))/4,0),MOD(ROW(FP79)-ROW(FP$5),4)*3):OFFSET(Maikin30!$F$20,ROUNDDOWN((ROW(FP79)-ROW(FP$5))/4,0),MOD(ROW(FP79)-ROW(FP$5),4)*3+2))</f>
        <v>103.8</v>
      </c>
      <c r="FQ79" s="5">
        <f ca="1">+AVERAGE(OFFSET(Rocho!$J$66,(ROW(FQ79)-ROW($FQ$5))*3,0):OFFSET(Rocho!$J$66,(ROW(FQ79)-ROW($FQ$5))*3+2,0))</f>
        <v>6502.666666666667</v>
      </c>
      <c r="FR79" s="72" t="e">
        <f t="shared" ca="1" si="151"/>
        <v>#DIV/0!</v>
      </c>
      <c r="FS79" t="e">
        <f t="shared" ca="1" si="186"/>
        <v>#DIV/0!</v>
      </c>
      <c r="FT79" s="72"/>
      <c r="FU79" s="87" t="s">
        <v>298</v>
      </c>
      <c r="FV79" s="78">
        <f ca="1">+AVERAGE(OFFSET(Rocho!$E$6,(ROW(FV79)-ROW($FV$5))*3,0):OFFSET(Rocho!$E$6,(ROW(FV79)-ROW($FV$5))*3+2,0))/10000</f>
        <v>10381.666666666668</v>
      </c>
      <c r="FW79" s="82">
        <f>+Rocho!AA80</f>
        <v>0</v>
      </c>
      <c r="FX79" t="e">
        <f t="shared" si="187"/>
        <v>#DIV/0!</v>
      </c>
      <c r="FZ79" s="94">
        <f t="shared" si="130"/>
        <v>269565.00000000006</v>
      </c>
      <c r="GA79" s="5">
        <f t="shared" si="152"/>
        <v>84657.2</v>
      </c>
      <c r="GB79" s="5">
        <f>+'gaku-mk1722'!C26-'gaku-mk1722'!D26</f>
        <v>5766.8000000000466</v>
      </c>
      <c r="GC79" s="5">
        <f t="shared" si="153"/>
        <v>22275.8</v>
      </c>
      <c r="GD79" s="5">
        <f t="shared" si="154"/>
        <v>21242.6</v>
      </c>
      <c r="GE79" s="5">
        <f>+'gaku-mk1722'!H26</f>
        <v>-341</v>
      </c>
      <c r="GF79" s="5">
        <f>+'gaku-mk1722'!W26</f>
        <v>126101.3</v>
      </c>
      <c r="GG79" s="5">
        <f>+'gaku-mk1722'!M26</f>
        <v>57027.199999999997</v>
      </c>
      <c r="GH79" s="5">
        <f>+'gaku-mk1722'!N26</f>
        <v>47164.9</v>
      </c>
      <c r="GI79" s="5">
        <f t="shared" si="155"/>
        <v>70767.5</v>
      </c>
      <c r="GJ79" s="5">
        <f>+'gaku-jk1722'!C26-'gaku-jk1722'!D26</f>
        <v>5084.5</v>
      </c>
      <c r="GK79" s="5">
        <f t="shared" si="156"/>
        <v>8563</v>
      </c>
      <c r="GL79" s="5">
        <f t="shared" si="157"/>
        <v>21301.4</v>
      </c>
      <c r="GM79" s="5">
        <f>+'gaku-jk1722'!H26</f>
        <v>-275.7</v>
      </c>
      <c r="GN79" s="5">
        <f>+'gaku-jk1722'!Z26</f>
        <v>118611.2</v>
      </c>
      <c r="GO79" s="5">
        <f>+'gaku-jk1722'!M26</f>
        <v>40771.800000000003</v>
      </c>
      <c r="GP79" s="5">
        <f>+'gaku-jk1722'!N26</f>
        <v>51808.9</v>
      </c>
      <c r="GQ79" s="9">
        <f t="shared" ca="1" si="131"/>
        <v>119.7</v>
      </c>
      <c r="GR79">
        <f ca="1">+OFFSET('def-cy1722'!$C$8,ROUNDDOWN((ROW(Sheet1_OLD!GU79)-ROW(Sheet1_OLD!GU$61))/4,0),0)</f>
        <v>110.7</v>
      </c>
      <c r="GS79" s="9">
        <f t="shared" ca="1" si="132"/>
        <v>261.8</v>
      </c>
      <c r="GT79" s="9">
        <f t="shared" ca="1" si="133"/>
        <v>99.8</v>
      </c>
      <c r="GU79">
        <f ca="1">+OFFSET('def-cy1722'!$H$8,ROUNDDOWN((ROW(Sheet1_OLD!GU79)-ROW(Sheet1_OLD!GU$61))/4,0),0)</f>
        <v>105.5</v>
      </c>
      <c r="GV79">
        <f ca="1">+OFFSET('def-cy1722'!$W$8,ROUNDDOWN((ROW(Sheet1_OLD!GU79)-ROW(Sheet1_OLD!GU$61))/4,0),0)</f>
        <v>106.9</v>
      </c>
      <c r="GW79">
        <f ca="1">+OFFSET('def-cy1722'!$M$8,ROUNDDOWN((ROW(Sheet1_OLD!GU79)-ROW(Sheet1_OLD!GU$61))/4,0),0)</f>
        <v>136.4</v>
      </c>
      <c r="GX79">
        <f ca="1">+OFFSET('def-cy1722'!$N$8,ROUNDDOWN((ROW(Sheet1_OLD!GU79)-ROW(Sheet1_OLD!GU$61))/4,0),0)</f>
        <v>88.3</v>
      </c>
      <c r="HG79" s="9">
        <f t="shared" ca="1" si="120"/>
        <v>121</v>
      </c>
      <c r="HH79" s="9">
        <f t="shared" ca="1" si="120"/>
        <v>110.8</v>
      </c>
      <c r="HI79" s="9">
        <f t="shared" ca="1" si="120"/>
        <v>268.89999999999998</v>
      </c>
      <c r="HJ79" s="9">
        <f t="shared" ca="1" si="120"/>
        <v>101.8</v>
      </c>
      <c r="HK79" s="9">
        <f t="shared" ca="1" si="120"/>
        <v>108.4</v>
      </c>
      <c r="HL79" s="9">
        <f t="shared" ca="1" si="120"/>
        <v>107.5</v>
      </c>
      <c r="HM79" s="9">
        <f t="shared" ca="1" si="120"/>
        <v>134.9</v>
      </c>
      <c r="HN79" s="9">
        <f t="shared" ca="1" si="120"/>
        <v>90.9</v>
      </c>
      <c r="HO79">
        <f t="shared" ca="1" si="158"/>
        <v>-2.4027138700095062E-3</v>
      </c>
      <c r="HP79">
        <f t="shared" ca="1" si="158"/>
        <v>8.6765007533599447E-4</v>
      </c>
      <c r="HQ79">
        <f t="shared" ca="1" si="158"/>
        <v>2.4655676520370928E-3</v>
      </c>
      <c r="HR79">
        <f t="shared" ca="1" si="158"/>
        <v>-2.2564051689955089E-3</v>
      </c>
      <c r="HS79">
        <f t="shared" ca="1" si="158"/>
        <v>-7.0993793456779093E-3</v>
      </c>
      <c r="HT79">
        <f t="shared" ca="1" si="158"/>
        <v>7.692005459260751E-3</v>
      </c>
      <c r="HU79">
        <f t="shared" ca="1" si="158"/>
        <v>3.6654708792674564E-4</v>
      </c>
      <c r="HV79">
        <f t="shared" ca="1" si="159"/>
        <v>-1.8398675666687632E-4</v>
      </c>
      <c r="HW79">
        <f t="shared" ca="1" si="188"/>
        <v>-5.5071486678921668E-4</v>
      </c>
      <c r="HX79" s="5">
        <f t="shared" ca="1" si="189"/>
        <v>216566.10126653904</v>
      </c>
      <c r="HY79" s="1" t="e">
        <f t="shared" ca="1" si="160"/>
        <v>#DIV/0!</v>
      </c>
      <c r="HZ79" t="e">
        <f t="shared" ca="1" si="190"/>
        <v>#DIV/0!</v>
      </c>
      <c r="IA79" s="5">
        <f t="shared" si="161"/>
        <v>269565.00000000006</v>
      </c>
      <c r="IB79">
        <f t="shared" ca="1" si="162"/>
        <v>124.47238899509603</v>
      </c>
      <c r="ID79" s="112">
        <v>124.6761695409856</v>
      </c>
      <c r="IE79" s="112">
        <v>122.35493323759559</v>
      </c>
      <c r="IF79">
        <f t="shared" si="163"/>
        <v>95.286545577908257</v>
      </c>
      <c r="IG79">
        <f t="shared" si="191"/>
        <v>-1.4703755700779562E-2</v>
      </c>
      <c r="IH79" s="112">
        <v>0.52963980807628097</v>
      </c>
      <c r="II79">
        <f t="shared" si="192"/>
        <v>3.3412003411851655E-3</v>
      </c>
      <c r="IK79">
        <f>+util!B77</f>
        <v>103.4</v>
      </c>
      <c r="IL79">
        <f t="shared" si="193"/>
        <v>-1.3448809812612971E-2</v>
      </c>
      <c r="IM79">
        <f t="shared" si="194"/>
        <v>-8.0692858875677821E-3</v>
      </c>
      <c r="IO79" s="5">
        <f t="shared" si="164"/>
        <v>141389.40000000005</v>
      </c>
      <c r="IP79" s="1">
        <f t="shared" si="165"/>
        <v>3.2489567631162926</v>
      </c>
      <c r="IQ79" s="5">
        <f t="shared" ca="1" si="166"/>
        <v>113590.9747868425</v>
      </c>
      <c r="IR79" s="1" t="e">
        <f t="shared" ca="1" si="167"/>
        <v>#DIV/0!</v>
      </c>
      <c r="IS79" t="e">
        <f t="shared" ca="1" si="195"/>
        <v>#DIV/0!</v>
      </c>
    </row>
    <row r="80" spans="1:253" x14ac:dyDescent="0.15">
      <c r="A80" t="s">
        <v>319</v>
      </c>
      <c r="B80" s="5">
        <f>+'gaku-mk1722'!B27</f>
        <v>531480.69999999995</v>
      </c>
      <c r="C80" s="5">
        <f>+'kgaku-mk1722'!B28</f>
        <v>279689.5</v>
      </c>
      <c r="D80" s="5">
        <f>+'kgaku-mk1722'!C28</f>
        <v>2997.1</v>
      </c>
      <c r="E80" s="5">
        <f>+'kgaku-mk1722'!D28</f>
        <v>312.60000000000002</v>
      </c>
      <c r="F80" s="5">
        <f>+'kgaku-mk1722'!F28</f>
        <v>22912.7</v>
      </c>
      <c r="G80" s="5">
        <f>+'kgaku-mk1722'!G28</f>
        <v>20935.8</v>
      </c>
      <c r="H80" s="5">
        <f>+'kgaku-mk1722'!H28</f>
        <v>76049.8</v>
      </c>
      <c r="I80" s="5">
        <f>+'kgaku-mk1722'!I28</f>
        <v>157106.6</v>
      </c>
      <c r="J80" s="5">
        <f>+'gaku-mk1722'!F27</f>
        <v>20439.900000000001</v>
      </c>
      <c r="K80" s="5">
        <f>+'gaku-mk1722'!G27</f>
        <v>81329.5</v>
      </c>
      <c r="L80" s="5">
        <f>+'gaku-jk1722'!B27</f>
        <v>453971.3</v>
      </c>
      <c r="M80" s="5">
        <f>+'kgaku-jk1722'!B28</f>
        <v>252581.1</v>
      </c>
      <c r="N80" s="5">
        <f>+'kgaku-jk1722'!C28</f>
        <v>3231.7</v>
      </c>
      <c r="O80" s="5">
        <f>+'kgaku-jk1722'!D28</f>
        <v>296.8</v>
      </c>
      <c r="P80" s="5">
        <f>+'kgaku-jk1722'!F28</f>
        <v>8841.2999999999993</v>
      </c>
      <c r="Q80" s="5">
        <f>+'kgaku-jk1722'!G28</f>
        <v>18252.599999999999</v>
      </c>
      <c r="R80" s="5">
        <f>+'kgaku-jk1722'!H28</f>
        <v>78020.600000000006</v>
      </c>
      <c r="S80" s="5">
        <f>+'kgaku-jk1722'!I28</f>
        <v>152341.4</v>
      </c>
      <c r="T80" s="5">
        <f>+'gaku-jk1722'!F27</f>
        <v>20625.7</v>
      </c>
      <c r="U80" s="5">
        <f>+'gaku-jk1722'!G27</f>
        <v>68555.3</v>
      </c>
      <c r="V80" s="8">
        <f t="shared" si="123"/>
        <v>117.07363439054406</v>
      </c>
      <c r="W80" s="8">
        <f t="shared" si="123"/>
        <v>110.73255283154599</v>
      </c>
      <c r="X80" s="8">
        <f t="shared" si="123"/>
        <v>92.740662809047876</v>
      </c>
      <c r="Y80" s="8">
        <f t="shared" si="123"/>
        <v>105.32345013477089</v>
      </c>
      <c r="Z80" s="8">
        <f t="shared" si="123"/>
        <v>259.15532783640418</v>
      </c>
      <c r="AA80" s="8">
        <f t="shared" si="123"/>
        <v>114.70037145392986</v>
      </c>
      <c r="AB80" s="8">
        <f t="shared" si="123"/>
        <v>97.474000456289744</v>
      </c>
      <c r="AC80" s="8">
        <f t="shared" si="123"/>
        <v>103.12797440485646</v>
      </c>
      <c r="AD80" s="8">
        <f t="shared" si="123"/>
        <v>99.099182088365495</v>
      </c>
      <c r="AE80" s="8">
        <f t="shared" si="123"/>
        <v>118.63342440336486</v>
      </c>
      <c r="AF80" s="10">
        <f ca="1">+OFFSET('kdef-cy1722'!B$9,ROUNDDOWN((ROW(Sheet1_OLD!AF80)-ROW(Sheet1_OLD!AF$61))/4,0),0)</f>
        <v>110.7</v>
      </c>
      <c r="AG80" s="10">
        <f ca="1">+OFFSET('kdef-cy1722'!C$9,ROUNDDOWN((ROW(Sheet1_OLD!AG80)-ROW(Sheet1_OLD!AG$61))/4,0),0)</f>
        <v>97.7</v>
      </c>
      <c r="AH80" s="10">
        <f ca="1">+OFFSET('kdef-cy1722'!D$9,ROUNDDOWN((ROW(Sheet1_OLD!AH80)-ROW(Sheet1_OLD!AH$61))/4,0),0)</f>
        <v>104.7</v>
      </c>
      <c r="AI80" s="10">
        <f ca="1">+OFFSET('kdef-cy1722'!F$9,ROUNDDOWN((ROW(Sheet1_OLD!AI80)-ROW(Sheet1_OLD!AI$61))/4,0),0)</f>
        <v>261.8</v>
      </c>
      <c r="AJ80" s="10">
        <f ca="1">+OFFSET('kdef-cy1722'!G$9,ROUNDDOWN((ROW(Sheet1_OLD!AJ80)-ROW(Sheet1_OLD!AJ$61))/4,0),0)</f>
        <v>114.8</v>
      </c>
      <c r="AK80" s="10">
        <f ca="1">+OFFSET('kdef-cy1722'!H$9,ROUNDDOWN((ROW(Sheet1_OLD!AK80)-ROW(Sheet1_OLD!AK$61))/4,0),0)</f>
        <v>96.7</v>
      </c>
      <c r="AL80" s="10">
        <f ca="1">+OFFSET('kdef-cy1722'!I$9,ROUNDDOWN((ROW(Sheet1_OLD!AL80)-ROW(Sheet1_OLD!AL$61))/4,0),0)</f>
        <v>103.1</v>
      </c>
      <c r="AM80" s="10">
        <f ca="1">+OFFSET('def-cy1722'!$F$8,ROUNDDOWN((ROW(Sheet1_OLD!AM80)-ROW(Sheet1_OLD!AM$61))/4,0),0)</f>
        <v>99.8</v>
      </c>
      <c r="AN80" s="10">
        <f ca="1">+OFFSET('def-cy1722'!$G$8,ROUNDDOWN((ROW(Sheet1_OLD!AN80)-ROW(Sheet1_OLD!AN$61))/4,0),0)</f>
        <v>119.7</v>
      </c>
      <c r="AO80" s="128"/>
      <c r="AP80" s="128"/>
      <c r="AQ80" s="128"/>
      <c r="AR80" s="128"/>
      <c r="AS80" s="128"/>
      <c r="AT80" s="128"/>
      <c r="AU80" s="128"/>
      <c r="AV80" s="128"/>
      <c r="AW80" s="128"/>
      <c r="AX80" s="9">
        <f t="shared" ca="1" si="115"/>
        <v>110.7</v>
      </c>
      <c r="AY80" s="9">
        <f t="shared" ca="1" si="115"/>
        <v>88</v>
      </c>
      <c r="AZ80" s="9">
        <f t="shared" ca="1" si="115"/>
        <v>104.1</v>
      </c>
      <c r="BA80" s="9">
        <f t="shared" ca="1" si="115"/>
        <v>268.89999999999998</v>
      </c>
      <c r="BB80" s="9">
        <f t="shared" ca="1" si="115"/>
        <v>114</v>
      </c>
      <c r="BC80" s="9">
        <f t="shared" ca="1" si="115"/>
        <v>96.7</v>
      </c>
      <c r="BD80" s="9">
        <f t="shared" ca="1" si="114"/>
        <v>103</v>
      </c>
      <c r="BE80" s="9">
        <f t="shared" ca="1" si="114"/>
        <v>101.8</v>
      </c>
      <c r="BF80" s="9">
        <f t="shared" ca="1" si="114"/>
        <v>121</v>
      </c>
      <c r="BG80">
        <f t="shared" ca="1" si="168"/>
        <v>9.0230939930810179E-4</v>
      </c>
      <c r="BH80">
        <f t="shared" ca="1" si="169"/>
        <v>3.3513957462616417E-4</v>
      </c>
      <c r="BI80">
        <f t="shared" ca="1" si="170"/>
        <v>-5.6614447309182871E-4</v>
      </c>
      <c r="BJ80">
        <f t="shared" ca="1" si="170"/>
        <v>-1.0225708428769035E-3</v>
      </c>
      <c r="BK80">
        <f t="shared" ca="1" si="170"/>
        <v>1.8137051839832458E-3</v>
      </c>
      <c r="BL80" s="13">
        <f t="shared" ca="1" si="171"/>
        <v>1.4624388419487797E-3</v>
      </c>
      <c r="BM80">
        <f t="shared" ca="1" si="172"/>
        <v>1.6737563067687762E-2</v>
      </c>
      <c r="BN80">
        <f t="shared" ca="1" si="134"/>
        <v>-1.5384731274877236E-2</v>
      </c>
      <c r="BO80" s="13">
        <f t="shared" ca="1" si="135"/>
        <v>1.3528317928105261E-3</v>
      </c>
      <c r="BP80">
        <f t="shared" ca="1" si="173"/>
        <v>-2.0536858786634075E-2</v>
      </c>
      <c r="BQ80">
        <f t="shared" ca="1" si="174"/>
        <v>5.7415383119833463E-3</v>
      </c>
      <c r="BR80">
        <f t="shared" ca="1" si="175"/>
        <v>-5.2774722148651969E-3</v>
      </c>
      <c r="BS80" s="13">
        <f t="shared" ca="1" si="176"/>
        <v>-2.0072792689515926E-2</v>
      </c>
      <c r="BT80" s="5">
        <f t="shared" si="136"/>
        <v>68555.3</v>
      </c>
      <c r="BU80" s="5">
        <f t="shared" ca="1" si="137"/>
        <v>253309.54949243893</v>
      </c>
      <c r="BV80" s="5">
        <f t="shared" ca="1" si="138"/>
        <v>33074.336374304869</v>
      </c>
      <c r="BW80" s="5">
        <f t="shared" ca="1" si="177"/>
        <v>99333.577605297949</v>
      </c>
      <c r="BX80" s="5">
        <f t="shared" si="139"/>
        <v>81329.5</v>
      </c>
      <c r="BY80" s="5">
        <f t="shared" si="140"/>
        <v>256776.7</v>
      </c>
      <c r="BZ80" s="5">
        <f t="shared" si="141"/>
        <v>43352.600000000006</v>
      </c>
      <c r="CA80" s="5">
        <f t="shared" si="142"/>
        <v>124682.1</v>
      </c>
      <c r="CB80" s="9">
        <f t="shared" si="97"/>
        <v>118.63342440336486</v>
      </c>
      <c r="CC80" s="9">
        <f t="shared" ca="1" si="97"/>
        <v>101.36874054472413</v>
      </c>
      <c r="CD80" s="9">
        <f t="shared" ca="1" si="97"/>
        <v>131.07625050847648</v>
      </c>
      <c r="CE80" s="9">
        <f t="shared" ca="1" si="97"/>
        <v>125.51858395297553</v>
      </c>
      <c r="CF80" s="5"/>
      <c r="CG80" s="5">
        <f t="shared" si="143"/>
        <v>102.08564105065736</v>
      </c>
      <c r="CH80" s="5">
        <f t="shared" ca="1" si="178"/>
        <v>101.36874054472413</v>
      </c>
      <c r="CI80" s="5">
        <f t="shared" si="144"/>
        <v>147.122543862626</v>
      </c>
      <c r="CJ80" s="5">
        <f t="shared" ca="1" si="179"/>
        <v>131.07625050847648</v>
      </c>
      <c r="CK80" s="5">
        <f t="shared" si="180"/>
        <v>127.19768868920642</v>
      </c>
      <c r="CL80" s="5">
        <f t="shared" ca="1" si="181"/>
        <v>125.51858395297553</v>
      </c>
      <c r="CM80" s="5"/>
      <c r="CN80" s="1" t="e">
        <f t="shared" si="125"/>
        <v>#DIV/0!</v>
      </c>
      <c r="CO80" s="1" t="e">
        <f t="shared" si="126"/>
        <v>#DIV/0!</v>
      </c>
      <c r="CP80" s="1" t="e">
        <f t="shared" ca="1" si="126"/>
        <v>#DIV/0!</v>
      </c>
      <c r="CQ80" s="1" t="e">
        <f t="shared" ca="1" si="126"/>
        <v>#DIV/0!</v>
      </c>
      <c r="CR80" s="1" t="e">
        <f t="shared" ca="1" si="126"/>
        <v>#DIV/0!</v>
      </c>
      <c r="CS80" s="83" t="e">
        <f t="shared" si="182"/>
        <v>#DIV/0!</v>
      </c>
      <c r="CT80" s="83" t="e">
        <f t="shared" si="182"/>
        <v>#DIV/0!</v>
      </c>
      <c r="CU80" s="83" t="e">
        <f t="shared" ca="1" si="182"/>
        <v>#DIV/0!</v>
      </c>
      <c r="CV80" s="83" t="e">
        <f t="shared" ca="1" si="182"/>
        <v>#DIV/0!</v>
      </c>
      <c r="CW80" s="83" t="e">
        <f t="shared" ca="1" si="182"/>
        <v>#DIV/0!</v>
      </c>
      <c r="CX80" s="83">
        <f t="shared" si="183"/>
        <v>1.2310788589539089E-3</v>
      </c>
      <c r="CY80" s="83">
        <f t="shared" si="100"/>
        <v>-8.3422197953698669E-3</v>
      </c>
      <c r="CZ80" s="83">
        <f t="shared" ca="1" si="100"/>
        <v>3.2358168622139611E-3</v>
      </c>
      <c r="DA80" s="83">
        <f t="shared" ca="1" si="100"/>
        <v>-5.1690763463510935E-3</v>
      </c>
      <c r="DB80" s="83">
        <f t="shared" ca="1" si="100"/>
        <v>-7.356912552297085E-3</v>
      </c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Y80" s="5"/>
      <c r="EF80" s="91">
        <f>+'gaku-mk1722'!G27</f>
        <v>81329.5</v>
      </c>
      <c r="EG80" s="1">
        <f>+'gaku-mk1131'!G83</f>
        <v>67680.600000000006</v>
      </c>
      <c r="EH80" s="5">
        <f t="shared" ca="1" si="145"/>
        <v>16198.696925721655</v>
      </c>
      <c r="EI80" s="7">
        <f ca="1">+EI79+$EH79</f>
        <v>676224.51848922961</v>
      </c>
      <c r="EJ80" s="7">
        <f ca="1">+EJ79+$EH79</f>
        <v>676224.51848922961</v>
      </c>
      <c r="EK80" s="7">
        <f ca="1">+EK79+EH79-(EJ81-EI81)/4</f>
        <v>626056.5614925127</v>
      </c>
      <c r="EL80" s="5">
        <f t="shared" ca="1" si="146"/>
        <v>6481.666666666667</v>
      </c>
      <c r="EM80" s="92">
        <f t="shared" ca="1" si="147"/>
        <v>107.46666666666665</v>
      </c>
      <c r="EN80">
        <f t="shared" ca="1" si="127"/>
        <v>0.67725592062663809</v>
      </c>
      <c r="EO80">
        <f t="shared" ca="1" si="148"/>
        <v>8.8529848909334827E-3</v>
      </c>
      <c r="EQ80" s="6">
        <f>+call!C118</f>
        <v>0.23</v>
      </c>
      <c r="ES80" s="5">
        <f>+fof!B142/10</f>
        <v>12641.643414564176</v>
      </c>
      <c r="ET80" s="5">
        <f>+fof!C142/10</f>
        <v>239372.50000000006</v>
      </c>
      <c r="EU80" s="65">
        <f ca="1">+AVERAGE(OFFSET(jikasougaku!$BF$450,(ROW(Sheet1_OLD!EU80)-ROW(Sheet1_OLD!$EU$59))*3,0):OFFSET(jikasougaku!$BF$450,(ROW(Sheet1_OLD!EU80)-ROW(Sheet1_OLD!$EU$59))*3+2,0))/1000</f>
        <v>34735.140333333336</v>
      </c>
      <c r="EV80" s="65">
        <f ca="1">+AVERAGE(OFFSET(jikasougaku!$BR$450,(ROW(Sheet1_OLD!EV80)-ROW(Sheet1_OLD!$EV$59))*3,0):OFFSET(jikasougaku!$BR$450,(ROW(Sheet1_OLD!EV80)-ROW(Sheet1_OLD!$EV$59))*3+2,0))/1000</f>
        <v>266700.19933333335</v>
      </c>
      <c r="EW80" s="65">
        <f ca="1">+AVERAGE(OFFSET(jikasougaku!$BH$450,(ROW(Sheet1_OLD!EW80)-ROW(Sheet1_OLD!EW$59))*3,0):OFFSET(jikasougaku!$BH$450,(ROW(Sheet1_OLD!EW80)-ROW(Sheet1_OLD!EW$59))*3+2,0))/1000</f>
        <v>3718.8673333333336</v>
      </c>
      <c r="EX80" s="65">
        <f ca="1">+AVERAGE(OFFSET(jikasougaku!$BJ$450,(ROW(Sheet1_OLD!EX80)-ROW(Sheet1_OLD!EX$59))*3,0):OFFSET(jikasougaku!$BJ$450,(ROW(Sheet1_OLD!EX80)-ROW(Sheet1_OLD!EX$59))*3+2,0))/1000</f>
        <v>4844.1863333333331</v>
      </c>
      <c r="EY80" s="65">
        <f ca="1">+AVERAGE(OFFSET(jikasougaku!$BL$450,(ROW(Sheet1_OLD!EY80)-ROW(Sheet1_OLD!EY$59))*3,0):OFFSET(jikasougaku!$BL$450,(ROW(Sheet1_OLD!EY80)-ROW(Sheet1_OLD!EY$59))*3+2,0))/1000</f>
        <v>4727.4889999999996</v>
      </c>
      <c r="EZ80" s="64">
        <f t="shared" ca="1" si="121"/>
        <v>34735.140333333336</v>
      </c>
      <c r="FA80" s="7">
        <f t="shared" ca="1" si="122"/>
        <v>218674.51633333333</v>
      </c>
      <c r="FB80" s="5">
        <f t="shared" si="128"/>
        <v>12641.643414564176</v>
      </c>
      <c r="FC80" s="5">
        <f t="shared" si="124"/>
        <v>239372.50000000006</v>
      </c>
      <c r="FD80" s="1" t="e">
        <f t="shared" si="129"/>
        <v>#DIV/0!</v>
      </c>
      <c r="FE80" s="1" t="e">
        <f t="shared" si="129"/>
        <v>#DIV/0!</v>
      </c>
      <c r="FF80" t="e">
        <f t="shared" si="149"/>
        <v>#DIV/0!</v>
      </c>
      <c r="FG80" t="e">
        <f t="shared" si="149"/>
        <v>#DIV/0!</v>
      </c>
      <c r="FH80" s="83" t="e">
        <f t="shared" si="184"/>
        <v>#DIV/0!</v>
      </c>
      <c r="FI80" s="83" t="e">
        <f t="shared" si="184"/>
        <v>#DIV/0!</v>
      </c>
      <c r="FK80" s="5">
        <f>kshotoku1722!E28</f>
        <v>272228.3</v>
      </c>
      <c r="FL80" s="72">
        <f t="shared" ca="1" si="150"/>
        <v>0.39081641800663197</v>
      </c>
      <c r="FM80">
        <f t="shared" ca="1" si="185"/>
        <v>-4.8114008677164616E-3</v>
      </c>
      <c r="FO80" s="72">
        <f ca="1">+AVERAGE(OFFSET(Maikin05!$F$10,ROUNDDOWN((ROW(FO80)-ROW(FO$45))/4,0),MOD(ROW(FO80)-ROW(FO$45),4)*3):OFFSET(Maikin05!$F$10,ROUNDDOWN((ROW(FO80)-ROW(FO$45))/4,0),MOD(ROW(FO80)-ROW(FO$45),4)*3+2))</f>
        <v>107.46666666666665</v>
      </c>
      <c r="FP80" s="72">
        <f ca="1">+AVERAGE(OFFSET(Maikin30!$F$20,ROUNDDOWN((ROW(FP80)-ROW(FP$5))/4,0),MOD(ROW(FP80)-ROW(FP$5),4)*3):OFFSET(Maikin30!$F$20,ROUNDDOWN((ROW(FP80)-ROW(FP$5))/4,0),MOD(ROW(FP80)-ROW(FP$5),4)*3+2))</f>
        <v>104.56666666666666</v>
      </c>
      <c r="FQ80" s="5">
        <f ca="1">+AVERAGE(OFFSET(Rocho!$J$66,(ROW(FQ80)-ROW($FQ$5))*3,0):OFFSET(Rocho!$J$66,(ROW(FQ80)-ROW($FQ$5))*3+2,0))</f>
        <v>6481.666666666667</v>
      </c>
      <c r="FR80" s="72" t="e">
        <f t="shared" ca="1" si="151"/>
        <v>#DIV/0!</v>
      </c>
      <c r="FS80" t="e">
        <f t="shared" ca="1" si="186"/>
        <v>#DIV/0!</v>
      </c>
      <c r="FT80" s="72"/>
      <c r="FU80" s="87" t="s">
        <v>299</v>
      </c>
      <c r="FV80" s="78">
        <f ca="1">+AVERAGE(OFFSET(Rocho!$E$6,(ROW(FV80)-ROW($FV$5))*3,0):OFFSET(Rocho!$E$6,(ROW(FV80)-ROW($FV$5))*3+2,0))/10000</f>
        <v>10402.333333333332</v>
      </c>
      <c r="FW80" s="82">
        <f>+Rocho!AA81</f>
        <v>0</v>
      </c>
      <c r="FX80" t="e">
        <f t="shared" si="187"/>
        <v>#DIV/0!</v>
      </c>
      <c r="FZ80" s="94">
        <f t="shared" si="130"/>
        <v>274703.8</v>
      </c>
      <c r="GA80" s="5">
        <f t="shared" si="152"/>
        <v>81329.5</v>
      </c>
      <c r="GB80" s="5">
        <f>+'gaku-mk1722'!C27-'gaku-mk1722'!D27</f>
        <v>5903.7000000000116</v>
      </c>
      <c r="GC80" s="5">
        <f t="shared" si="153"/>
        <v>22912.7</v>
      </c>
      <c r="GD80" s="5">
        <f t="shared" si="154"/>
        <v>20439.900000000001</v>
      </c>
      <c r="GE80" s="5">
        <f>+'gaku-mk1722'!H27</f>
        <v>2569.1999999999998</v>
      </c>
      <c r="GF80" s="5">
        <f>+'gaku-mk1722'!W27</f>
        <v>131518</v>
      </c>
      <c r="GG80" s="5">
        <f>+'gaku-mk1722'!M27</f>
        <v>52076.6</v>
      </c>
      <c r="GH80" s="5">
        <f>+'gaku-mk1722'!N27</f>
        <v>42045.8</v>
      </c>
      <c r="GI80" s="5">
        <f t="shared" si="155"/>
        <v>68555.3</v>
      </c>
      <c r="GJ80" s="5">
        <f>+'gaku-jk1722'!C27-'gaku-jk1722'!D27</f>
        <v>5218.3999999999942</v>
      </c>
      <c r="GK80" s="5">
        <f t="shared" si="156"/>
        <v>8841.2999999999993</v>
      </c>
      <c r="GL80" s="5">
        <f t="shared" si="157"/>
        <v>20625.7</v>
      </c>
      <c r="GM80" s="5">
        <f>+'gaku-jk1722'!H27</f>
        <v>2503.3000000000002</v>
      </c>
      <c r="GN80" s="5">
        <f>+'gaku-jk1722'!Z27</f>
        <v>122884.7</v>
      </c>
      <c r="GO80" s="5">
        <f>+'gaku-jk1722'!M27</f>
        <v>40053.1</v>
      </c>
      <c r="GP80" s="5">
        <f>+'gaku-jk1722'!N27</f>
        <v>50512</v>
      </c>
      <c r="GQ80" s="9">
        <f t="shared" ca="1" si="131"/>
        <v>119.7</v>
      </c>
      <c r="GR80">
        <f ca="1">+OFFSET('def-cy1722'!$C$8,ROUNDDOWN((ROW(Sheet1_OLD!GU80)-ROW(Sheet1_OLD!GU$61))/4,0),0)</f>
        <v>110.7</v>
      </c>
      <c r="GS80" s="9">
        <f t="shared" ca="1" si="132"/>
        <v>261.8</v>
      </c>
      <c r="GT80" s="9">
        <f t="shared" ca="1" si="133"/>
        <v>99.8</v>
      </c>
      <c r="GU80">
        <f ca="1">+OFFSET('def-cy1722'!$H$8,ROUNDDOWN((ROW(Sheet1_OLD!GU80)-ROW(Sheet1_OLD!GU$61))/4,0),0)</f>
        <v>105.5</v>
      </c>
      <c r="GV80">
        <f ca="1">+OFFSET('def-cy1722'!$W$8,ROUNDDOWN((ROW(Sheet1_OLD!GU80)-ROW(Sheet1_OLD!GU$61))/4,0),0)</f>
        <v>106.9</v>
      </c>
      <c r="GW80">
        <f ca="1">+OFFSET('def-cy1722'!$M$8,ROUNDDOWN((ROW(Sheet1_OLD!GU80)-ROW(Sheet1_OLD!GU$61))/4,0),0)</f>
        <v>136.4</v>
      </c>
      <c r="GX80">
        <f ca="1">+OFFSET('def-cy1722'!$N$8,ROUNDDOWN((ROW(Sheet1_OLD!GU80)-ROW(Sheet1_OLD!GU$61))/4,0),0)</f>
        <v>88.3</v>
      </c>
      <c r="HG80" s="9">
        <f t="shared" ca="1" si="120"/>
        <v>121</v>
      </c>
      <c r="HH80" s="9">
        <f t="shared" ca="1" si="120"/>
        <v>110.8</v>
      </c>
      <c r="HI80" s="9">
        <f t="shared" ca="1" si="120"/>
        <v>268.89999999999998</v>
      </c>
      <c r="HJ80" s="9">
        <f t="shared" ca="1" si="120"/>
        <v>101.8</v>
      </c>
      <c r="HK80" s="9">
        <f t="shared" ca="1" si="120"/>
        <v>108.4</v>
      </c>
      <c r="HL80" s="9">
        <f t="shared" ca="1" si="120"/>
        <v>107.5</v>
      </c>
      <c r="HM80" s="9">
        <f t="shared" ca="1" si="120"/>
        <v>134.9</v>
      </c>
      <c r="HN80" s="9">
        <f t="shared" ca="1" si="120"/>
        <v>90.9</v>
      </c>
      <c r="HO80">
        <f t="shared" ca="1" si="158"/>
        <v>-9.87414118435102E-3</v>
      </c>
      <c r="HP80">
        <f t="shared" ca="1" si="158"/>
        <v>5.4728042129994256E-4</v>
      </c>
      <c r="HQ80">
        <f t="shared" ca="1" si="158"/>
        <v>2.7605370663979596E-3</v>
      </c>
      <c r="HR80">
        <f t="shared" ca="1" si="158"/>
        <v>-2.5374136467249562E-3</v>
      </c>
      <c r="HS80">
        <f t="shared" ca="1" si="158"/>
        <v>1.1112388166307535E-2</v>
      </c>
      <c r="HT80">
        <f t="shared" ca="1" si="158"/>
        <v>1.6946567542304263E-2</v>
      </c>
      <c r="HU80">
        <f t="shared" ca="1" si="158"/>
        <v>-3.5764253856493526E-3</v>
      </c>
      <c r="HV80">
        <f t="shared" ca="1" si="159"/>
        <v>4.3487050007076627E-3</v>
      </c>
      <c r="HW80">
        <f t="shared" ca="1" si="188"/>
        <v>1.9727497980292032E-2</v>
      </c>
      <c r="HX80" s="5">
        <f t="shared" ca="1" si="189"/>
        <v>220838.40859187438</v>
      </c>
      <c r="HY80" s="1" t="e">
        <f t="shared" ca="1" si="160"/>
        <v>#DIV/0!</v>
      </c>
      <c r="HZ80" t="e">
        <f t="shared" ca="1" si="190"/>
        <v>#DIV/0!</v>
      </c>
      <c r="IA80" s="5">
        <f t="shared" si="161"/>
        <v>274703.8</v>
      </c>
      <c r="IB80">
        <f t="shared" ca="1" si="162"/>
        <v>124.39131478604016</v>
      </c>
      <c r="ID80" s="112">
        <v>125.77274978866542</v>
      </c>
      <c r="IE80" s="112">
        <v>123.32645680406094</v>
      </c>
      <c r="IF80">
        <f t="shared" si="163"/>
        <v>95.079155298848292</v>
      </c>
      <c r="IG80">
        <f t="shared" si="191"/>
        <v>-2.1788626853742731E-3</v>
      </c>
      <c r="IH80" s="112">
        <v>0.53384525808690786</v>
      </c>
      <c r="II80">
        <f t="shared" si="192"/>
        <v>7.9088499975885785E-3</v>
      </c>
      <c r="IK80">
        <f>+util!B78</f>
        <v>102.866666666667</v>
      </c>
      <c r="IL80">
        <f t="shared" si="193"/>
        <v>-5.1713108133748251E-3</v>
      </c>
      <c r="IM80">
        <f t="shared" si="194"/>
        <v>-3.102786488024895E-3</v>
      </c>
      <c r="IO80" s="5">
        <f t="shared" si="164"/>
        <v>150021.70000000001</v>
      </c>
      <c r="IP80" s="1">
        <f t="shared" si="165"/>
        <v>3.4605006389466837</v>
      </c>
      <c r="IQ80" s="5">
        <f t="shared" ca="1" si="166"/>
        <v>120604.64209904487</v>
      </c>
      <c r="IR80" s="1" t="e">
        <f t="shared" ca="1" si="167"/>
        <v>#DIV/0!</v>
      </c>
      <c r="IS80" t="e">
        <f t="shared" ca="1" si="195"/>
        <v>#DIV/0!</v>
      </c>
    </row>
    <row r="81" spans="1:253" x14ac:dyDescent="0.15">
      <c r="A81" t="s">
        <v>320</v>
      </c>
      <c r="B81" s="5">
        <f>+'gaku-mk1722'!B28</f>
        <v>520494.2</v>
      </c>
      <c r="C81" s="5">
        <f>+'kgaku-mk1722'!B29</f>
        <v>278209.8</v>
      </c>
      <c r="D81" s="5">
        <f>+'kgaku-mk1722'!C29</f>
        <v>3051.7</v>
      </c>
      <c r="E81" s="5">
        <f>+'kgaku-mk1722'!D29</f>
        <v>294.60000000000002</v>
      </c>
      <c r="F81" s="5">
        <f>+'kgaku-mk1722'!F29</f>
        <v>22685.4</v>
      </c>
      <c r="G81" s="5">
        <f>+'kgaku-mk1722'!G29</f>
        <v>19550.2</v>
      </c>
      <c r="H81" s="5">
        <f>+'kgaku-mk1722'!H29</f>
        <v>75673.3</v>
      </c>
      <c r="I81" s="5">
        <f>+'kgaku-mk1722'!I29</f>
        <v>157543.79999999999</v>
      </c>
      <c r="J81" s="5">
        <f>+'gaku-mk1722'!F28</f>
        <v>20219.7</v>
      </c>
      <c r="K81" s="5">
        <f>+'gaku-mk1722'!G28</f>
        <v>78859.199999999997</v>
      </c>
      <c r="L81" s="5">
        <f>+'gaku-jk1722'!B28</f>
        <v>447097.2</v>
      </c>
      <c r="M81" s="5">
        <f>+'kgaku-jk1722'!B29</f>
        <v>252469.2</v>
      </c>
      <c r="N81" s="5">
        <f>+'kgaku-jk1722'!C29</f>
        <v>3459.4</v>
      </c>
      <c r="O81" s="5">
        <f>+'kgaku-jk1722'!D29</f>
        <v>281.7</v>
      </c>
      <c r="P81" s="5">
        <f>+'kgaku-jk1722'!F29</f>
        <v>8788</v>
      </c>
      <c r="Q81" s="5">
        <f>+'kgaku-jk1722'!G29</f>
        <v>17114.400000000001</v>
      </c>
      <c r="R81" s="5">
        <f>+'kgaku-jk1722'!H29</f>
        <v>78128.3</v>
      </c>
      <c r="S81" s="5">
        <f>+'kgaku-jk1722'!I29</f>
        <v>153298.70000000001</v>
      </c>
      <c r="T81" s="5">
        <f>+'gaku-jk1722'!F28</f>
        <v>20523.2</v>
      </c>
      <c r="U81" s="5">
        <f>+'gaku-jk1722'!G28</f>
        <v>66837.2</v>
      </c>
      <c r="V81" s="8">
        <f t="shared" si="123"/>
        <v>116.41634078674615</v>
      </c>
      <c r="W81" s="8">
        <f t="shared" si="123"/>
        <v>110.19554068377448</v>
      </c>
      <c r="X81" s="8">
        <f t="shared" si="123"/>
        <v>88.214719315488239</v>
      </c>
      <c r="Y81" s="8">
        <f t="shared" si="123"/>
        <v>104.57933972310971</v>
      </c>
      <c r="Z81" s="8">
        <f t="shared" si="123"/>
        <v>258.14064633591261</v>
      </c>
      <c r="AA81" s="8">
        <f t="shared" si="123"/>
        <v>114.23245921563128</v>
      </c>
      <c r="AB81" s="8">
        <f t="shared" si="123"/>
        <v>96.857732729369516</v>
      </c>
      <c r="AC81" s="8">
        <f t="shared" si="123"/>
        <v>102.76916894924743</v>
      </c>
      <c r="AD81" s="8">
        <f t="shared" si="123"/>
        <v>98.521185779995321</v>
      </c>
      <c r="AE81" s="8">
        <f t="shared" si="123"/>
        <v>117.98698928141813</v>
      </c>
      <c r="AF81" s="10">
        <f ca="1">+OFFSET('kdef-cy1722'!B$9,ROUNDDOWN((ROW(Sheet1_OLD!AF81)-ROW(Sheet1_OLD!AF$61))/4,0),0)</f>
        <v>109.9</v>
      </c>
      <c r="AG81" s="10">
        <f ca="1">+OFFSET('kdef-cy1722'!C$9,ROUNDDOWN((ROW(Sheet1_OLD!AG81)-ROW(Sheet1_OLD!AG$61))/4,0),0)</f>
        <v>86.9</v>
      </c>
      <c r="AH81" s="10">
        <f ca="1">+OFFSET('kdef-cy1722'!D$9,ROUNDDOWN((ROW(Sheet1_OLD!AH81)-ROW(Sheet1_OLD!AH$61))/4,0),0)</f>
        <v>104.3</v>
      </c>
      <c r="AI81" s="10">
        <f ca="1">+OFFSET('kdef-cy1722'!F$9,ROUNDDOWN((ROW(Sheet1_OLD!AI81)-ROW(Sheet1_OLD!AI$61))/4,0),0)</f>
        <v>255.2</v>
      </c>
      <c r="AJ81" s="10">
        <f ca="1">+OFFSET('kdef-cy1722'!G$9,ROUNDDOWN((ROW(Sheet1_OLD!AJ81)-ROW(Sheet1_OLD!AJ$61))/4,0),0)</f>
        <v>113.8</v>
      </c>
      <c r="AK81" s="10">
        <f ca="1">+OFFSET('kdef-cy1722'!H$9,ROUNDDOWN((ROW(Sheet1_OLD!AK81)-ROW(Sheet1_OLD!AK$61))/4,0),0)</f>
        <v>96.6</v>
      </c>
      <c r="AL81" s="10">
        <f ca="1">+OFFSET('kdef-cy1722'!I$9,ROUNDDOWN((ROW(Sheet1_OLD!AL81)-ROW(Sheet1_OLD!AL$61))/4,0),0)</f>
        <v>102.7</v>
      </c>
      <c r="AM81" s="10">
        <f ca="1">+OFFSET('def-cy1722'!$F$8,ROUNDDOWN((ROW(Sheet1_OLD!AM81)-ROW(Sheet1_OLD!AM$61))/4,0),0)</f>
        <v>98.6</v>
      </c>
      <c r="AN81" s="10">
        <f ca="1">+OFFSET('def-cy1722'!$G$8,ROUNDDOWN((ROW(Sheet1_OLD!AN81)-ROW(Sheet1_OLD!AN$61))/4,0),0)</f>
        <v>117.2</v>
      </c>
      <c r="AO81" s="128"/>
      <c r="AP81" s="128"/>
      <c r="AQ81" s="128"/>
      <c r="AR81" s="128"/>
      <c r="AS81" s="128"/>
      <c r="AT81" s="128"/>
      <c r="AU81" s="128"/>
      <c r="AV81" s="128"/>
      <c r="AW81" s="128"/>
      <c r="AX81" s="9">
        <f t="shared" ca="1" si="115"/>
        <v>110.7</v>
      </c>
      <c r="AY81" s="9">
        <f t="shared" ca="1" si="115"/>
        <v>97.7</v>
      </c>
      <c r="AZ81" s="9">
        <f t="shared" ca="1" si="115"/>
        <v>104.7</v>
      </c>
      <c r="BA81" s="9">
        <f t="shared" ca="1" si="115"/>
        <v>261.8</v>
      </c>
      <c r="BB81" s="9">
        <f t="shared" ca="1" si="115"/>
        <v>114.8</v>
      </c>
      <c r="BC81" s="9">
        <f t="shared" ca="1" si="115"/>
        <v>96.7</v>
      </c>
      <c r="BD81" s="9">
        <f t="shared" ca="1" si="114"/>
        <v>103.1</v>
      </c>
      <c r="BE81" s="9">
        <f t="shared" ca="1" si="114"/>
        <v>99.8</v>
      </c>
      <c r="BF81" s="9">
        <f t="shared" ca="1" si="114"/>
        <v>119.7</v>
      </c>
      <c r="BG81">
        <f t="shared" ca="1" si="168"/>
        <v>8.6794295037056091E-4</v>
      </c>
      <c r="BH81">
        <f t="shared" ca="1" si="169"/>
        <v>6.1681824980585359E-5</v>
      </c>
      <c r="BI81">
        <f t="shared" ca="1" si="170"/>
        <v>-5.0979321976667141E-3</v>
      </c>
      <c r="BJ81">
        <f t="shared" ca="1" si="170"/>
        <v>4.0632707617762264E-4</v>
      </c>
      <c r="BK81">
        <f t="shared" ca="1" si="170"/>
        <v>3.8507055413187297E-3</v>
      </c>
      <c r="BL81" s="13">
        <f t="shared" ca="1" si="171"/>
        <v>8.8725195180784731E-5</v>
      </c>
      <c r="BM81">
        <f t="shared" ca="1" si="172"/>
        <v>-3.1908597869719905E-3</v>
      </c>
      <c r="BN81">
        <f t="shared" ca="1" si="134"/>
        <v>-2.3391888019319578E-3</v>
      </c>
      <c r="BO81" s="13">
        <f t="shared" ca="1" si="135"/>
        <v>-5.5300485889039483E-3</v>
      </c>
      <c r="BP81">
        <f t="shared" ca="1" si="173"/>
        <v>-1.6348982120684443E-2</v>
      </c>
      <c r="BQ81">
        <f t="shared" ca="1" si="174"/>
        <v>-1.1092897035728038E-3</v>
      </c>
      <c r="BR81">
        <f t="shared" ca="1" si="175"/>
        <v>-8.1320967574019596E-4</v>
      </c>
      <c r="BS81" s="13">
        <f t="shared" ca="1" si="176"/>
        <v>-1.8271481499997442E-2</v>
      </c>
      <c r="BT81" s="5">
        <f t="shared" si="136"/>
        <v>66837.2</v>
      </c>
      <c r="BU81" s="5">
        <f t="shared" ca="1" si="137"/>
        <v>253332.02443165882</v>
      </c>
      <c r="BV81" s="5">
        <f t="shared" ca="1" si="138"/>
        <v>32891.433687109209</v>
      </c>
      <c r="BW81" s="5">
        <f t="shared" ca="1" si="177"/>
        <v>97518.605979754182</v>
      </c>
      <c r="BX81" s="5">
        <f t="shared" si="139"/>
        <v>78859.199999999997</v>
      </c>
      <c r="BY81" s="5">
        <f t="shared" si="140"/>
        <v>255524.4</v>
      </c>
      <c r="BZ81" s="5">
        <f t="shared" si="141"/>
        <v>42905.100000000006</v>
      </c>
      <c r="CA81" s="5">
        <f t="shared" si="142"/>
        <v>121764.3</v>
      </c>
      <c r="CB81" s="9">
        <f t="shared" si="97"/>
        <v>117.98698928141813</v>
      </c>
      <c r="CC81" s="9">
        <f t="shared" ca="1" si="97"/>
        <v>100.86541587991478</v>
      </c>
      <c r="CD81" s="9">
        <f t="shared" ca="1" si="97"/>
        <v>130.44460271373134</v>
      </c>
      <c r="CE81" s="9">
        <f t="shared" ca="1" si="97"/>
        <v>124.86263393190779</v>
      </c>
      <c r="CF81" s="5"/>
      <c r="CG81" s="5">
        <f t="shared" si="143"/>
        <v>101.51857540653828</v>
      </c>
      <c r="CH81" s="5">
        <f t="shared" ca="1" si="178"/>
        <v>100.86541587991478</v>
      </c>
      <c r="CI81" s="5">
        <f t="shared" si="144"/>
        <v>146.37783509375257</v>
      </c>
      <c r="CJ81" s="5">
        <f t="shared" ca="1" si="179"/>
        <v>130.44460271373134</v>
      </c>
      <c r="CK81" s="5">
        <f t="shared" si="180"/>
        <v>126.64204500542911</v>
      </c>
      <c r="CL81" s="5">
        <f t="shared" ca="1" si="181"/>
        <v>124.86263393190779</v>
      </c>
      <c r="CM81" s="5"/>
      <c r="CN81" s="1" t="e">
        <f t="shared" si="125"/>
        <v>#DIV/0!</v>
      </c>
      <c r="CO81" s="1" t="e">
        <f t="shared" si="126"/>
        <v>#DIV/0!</v>
      </c>
      <c r="CP81" s="1" t="e">
        <f t="shared" ca="1" si="126"/>
        <v>#DIV/0!</v>
      </c>
      <c r="CQ81" s="1" t="e">
        <f t="shared" ca="1" si="126"/>
        <v>#DIV/0!</v>
      </c>
      <c r="CR81" s="1" t="e">
        <f t="shared" ca="1" si="126"/>
        <v>#DIV/0!</v>
      </c>
      <c r="CS81" s="83" t="e">
        <f t="shared" si="182"/>
        <v>#DIV/0!</v>
      </c>
      <c r="CT81" s="83" t="e">
        <f t="shared" si="182"/>
        <v>#DIV/0!</v>
      </c>
      <c r="CU81" s="83" t="e">
        <f t="shared" ca="1" si="182"/>
        <v>#DIV/0!</v>
      </c>
      <c r="CV81" s="83" t="e">
        <f t="shared" ca="1" si="182"/>
        <v>#DIV/0!</v>
      </c>
      <c r="CW81" s="83" t="e">
        <f t="shared" ca="1" si="182"/>
        <v>#DIV/0!</v>
      </c>
      <c r="CX81" s="83">
        <f t="shared" si="183"/>
        <v>-5.6301803928838117E-3</v>
      </c>
      <c r="CY81" s="83">
        <f t="shared" si="100"/>
        <v>-5.4639134478802172E-3</v>
      </c>
      <c r="CZ81" s="83">
        <f t="shared" ca="1" si="100"/>
        <v>-4.977652765963134E-3</v>
      </c>
      <c r="DA81" s="83">
        <f t="shared" ca="1" si="100"/>
        <v>-4.8305824581783962E-3</v>
      </c>
      <c r="DB81" s="83">
        <f t="shared" ca="1" si="100"/>
        <v>-5.239622422904309E-3</v>
      </c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Y81" s="5"/>
      <c r="EF81" s="91">
        <f>+'gaku-mk1722'!G28</f>
        <v>78859.199999999997</v>
      </c>
      <c r="EG81" s="1">
        <f>+'gaku-mk1131'!G84</f>
        <v>68634.7</v>
      </c>
      <c r="EH81" s="5">
        <f t="shared" ca="1" si="145"/>
        <v>15789.191192900196</v>
      </c>
      <c r="EI81" s="90">
        <f ca="1">+OFFSET($EB$6,(ROW(EI81)-ROW($EI$9))/4,0)</f>
        <v>625532.60608599498</v>
      </c>
      <c r="EJ81" s="7">
        <f ca="1">+EJ80+$EH80</f>
        <v>692423.21541495132</v>
      </c>
      <c r="EK81" s="7">
        <f ca="1">+EK80+EH80-(EJ81-EI81)/4</f>
        <v>625532.60608599521</v>
      </c>
      <c r="EL81" s="5">
        <f t="shared" ca="1" si="146"/>
        <v>6463.666666666667</v>
      </c>
      <c r="EM81" s="92">
        <f t="shared" ca="1" si="147"/>
        <v>106.43333333333332</v>
      </c>
      <c r="EN81">
        <f t="shared" ca="1" si="127"/>
        <v>0.67253630473095849</v>
      </c>
      <c r="EO81">
        <f t="shared" ca="1" si="148"/>
        <v>-6.9931283362669157E-3</v>
      </c>
      <c r="EQ81" s="6">
        <f>+call!C119</f>
        <v>0.15</v>
      </c>
      <c r="ES81" s="5">
        <f>+fof!B143/10</f>
        <v>16944.762593650164</v>
      </c>
      <c r="ET81" s="5">
        <f>+fof!C143/10</f>
        <v>279926.20000000007</v>
      </c>
      <c r="EU81" s="65">
        <f ca="1">+AVERAGE(OFFSET(jikasougaku!$BF$450,(ROW(Sheet1_OLD!EU81)-ROW(Sheet1_OLD!$EU$59))*3,0):OFFSET(jikasougaku!$BF$450,(ROW(Sheet1_OLD!EU81)-ROW(Sheet1_OLD!$EU$59))*3+2,0))/1000</f>
        <v>39798.639999999999</v>
      </c>
      <c r="EV81" s="65">
        <f ca="1">+AVERAGE(OFFSET(jikasougaku!$BR$450,(ROW(Sheet1_OLD!EV81)-ROW(Sheet1_OLD!$EV$59))*3,0):OFFSET(jikasougaku!$BR$450,(ROW(Sheet1_OLD!EV81)-ROW(Sheet1_OLD!$EV$59))*3+2,0))/1000</f>
        <v>289018.12566666666</v>
      </c>
      <c r="EW81" s="65">
        <f ca="1">+AVERAGE(OFFSET(jikasougaku!$BH$450,(ROW(Sheet1_OLD!EW81)-ROW(Sheet1_OLD!EW$59))*3,0):OFFSET(jikasougaku!$BH$450,(ROW(Sheet1_OLD!EW81)-ROW(Sheet1_OLD!EW$59))*3+2,0))/1000</f>
        <v>4285.9049999999997</v>
      </c>
      <c r="EX81" s="65">
        <f ca="1">+AVERAGE(OFFSET(jikasougaku!$BJ$450,(ROW(Sheet1_OLD!EX81)-ROW(Sheet1_OLD!EX$59))*3,0):OFFSET(jikasougaku!$BJ$450,(ROW(Sheet1_OLD!EX81)-ROW(Sheet1_OLD!EX$59))*3+2,0))/1000</f>
        <v>4778.077666666667</v>
      </c>
      <c r="EY81" s="65">
        <f ca="1">+AVERAGE(OFFSET(jikasougaku!$BL$450,(ROW(Sheet1_OLD!EY81)-ROW(Sheet1_OLD!EY$59))*3,0):OFFSET(jikasougaku!$BL$450,(ROW(Sheet1_OLD!EY81)-ROW(Sheet1_OLD!EY$59))*3+2,0))/1000</f>
        <v>5628.5603333333329</v>
      </c>
      <c r="EZ81" s="64">
        <f t="shared" ca="1" si="121"/>
        <v>39798.639999999999</v>
      </c>
      <c r="FA81" s="7">
        <f t="shared" ca="1" si="122"/>
        <v>234526.94266666664</v>
      </c>
      <c r="FB81" s="5">
        <f t="shared" si="128"/>
        <v>16944.762593650164</v>
      </c>
      <c r="FC81" s="5">
        <f t="shared" si="124"/>
        <v>279926.20000000007</v>
      </c>
      <c r="FD81" s="1" t="e">
        <f t="shared" si="129"/>
        <v>#DIV/0!</v>
      </c>
      <c r="FE81" s="1" t="e">
        <f t="shared" si="129"/>
        <v>#DIV/0!</v>
      </c>
      <c r="FF81" t="e">
        <f t="shared" si="149"/>
        <v>#DIV/0!</v>
      </c>
      <c r="FG81" t="e">
        <f t="shared" si="149"/>
        <v>#DIV/0!</v>
      </c>
      <c r="FH81" s="83" t="e">
        <f t="shared" si="184"/>
        <v>#DIV/0!</v>
      </c>
      <c r="FI81" s="83" t="e">
        <f t="shared" si="184"/>
        <v>#DIV/0!</v>
      </c>
      <c r="FK81" s="5">
        <f>kshotoku1722!E29</f>
        <v>270516.2</v>
      </c>
      <c r="FL81" s="72">
        <f t="shared" ca="1" si="150"/>
        <v>0.39322096323498384</v>
      </c>
      <c r="FM81">
        <f t="shared" ca="1" si="185"/>
        <v>6.1337707225601803E-3</v>
      </c>
      <c r="FO81" s="72">
        <f ca="1">+AVERAGE(OFFSET(Maikin05!$F$10,ROUNDDOWN((ROW(FO81)-ROW(FO$45))/4,0),MOD(ROW(FO81)-ROW(FO$45),4)*3):OFFSET(Maikin05!$F$10,ROUNDDOWN((ROW(FO81)-ROW(FO$45))/4,0),MOD(ROW(FO81)-ROW(FO$45),4)*3+2))</f>
        <v>106.43333333333332</v>
      </c>
      <c r="FP81" s="72">
        <f ca="1">+AVERAGE(OFFSET(Maikin30!$F$20,ROUNDDOWN((ROW(FP81)-ROW(FP$5))/4,0),MOD(ROW(FP81)-ROW(FP$5),4)*3):OFFSET(Maikin30!$F$20,ROUNDDOWN((ROW(FP81)-ROW(FP$5))/4,0),MOD(ROW(FP81)-ROW(FP$5),4)*3+2))</f>
        <v>103.60000000000001</v>
      </c>
      <c r="FQ81" s="5">
        <f ca="1">+AVERAGE(OFFSET(Rocho!$J$66,(ROW(FQ81)-ROW($FQ$5))*3,0):OFFSET(Rocho!$J$66,(ROW(FQ81)-ROW($FQ$5))*3+2,0))</f>
        <v>6463.666666666667</v>
      </c>
      <c r="FR81" s="72" t="e">
        <f t="shared" ca="1" si="151"/>
        <v>#DIV/0!</v>
      </c>
      <c r="FS81" t="e">
        <f t="shared" ca="1" si="186"/>
        <v>#DIV/0!</v>
      </c>
      <c r="FT81" s="72"/>
      <c r="FU81" s="87" t="s">
        <v>300</v>
      </c>
      <c r="FV81" s="78">
        <f ca="1">+AVERAGE(OFFSET(Rocho!$E$6,(ROW(FV81)-ROW($FV$5))*3,0):OFFSET(Rocho!$E$6,(ROW(FV81)-ROW($FV$5))*3+2,0))/10000</f>
        <v>10417.333333333332</v>
      </c>
      <c r="FW81" s="82">
        <f>+Rocho!AA82</f>
        <v>0</v>
      </c>
      <c r="FX81" t="e">
        <f t="shared" si="187"/>
        <v>#DIV/0!</v>
      </c>
      <c r="FZ81" s="94">
        <f t="shared" si="130"/>
        <v>264969.90000000002</v>
      </c>
      <c r="GA81" s="5">
        <f t="shared" si="152"/>
        <v>78859.199999999997</v>
      </c>
      <c r="GB81" s="5">
        <f>+'gaku-mk1722'!C28-'gaku-mk1722'!D28</f>
        <v>5952.5</v>
      </c>
      <c r="GC81" s="5">
        <f t="shared" si="153"/>
        <v>22685.4</v>
      </c>
      <c r="GD81" s="5">
        <f t="shared" si="154"/>
        <v>20219.7</v>
      </c>
      <c r="GE81" s="5">
        <f>+'gaku-mk1722'!H28</f>
        <v>-3639.9</v>
      </c>
      <c r="GF81" s="5">
        <f>+'gaku-mk1722'!W28</f>
        <v>131791.20000000001</v>
      </c>
      <c r="GG81" s="5">
        <f>+'gaku-mk1722'!M28</f>
        <v>50620</v>
      </c>
      <c r="GH81" s="5">
        <f>+'gaku-mk1722'!N28</f>
        <v>41518.199999999997</v>
      </c>
      <c r="GI81" s="5">
        <f t="shared" si="155"/>
        <v>66837.2</v>
      </c>
      <c r="GJ81" s="5">
        <f>+'gaku-jk1722'!C28-'gaku-jk1722'!D28</f>
        <v>5282.1999999999825</v>
      </c>
      <c r="GK81" s="5">
        <f t="shared" si="156"/>
        <v>8788</v>
      </c>
      <c r="GL81" s="5">
        <f t="shared" si="157"/>
        <v>20523.2</v>
      </c>
      <c r="GM81" s="5">
        <f>+'gaku-jk1722'!H28</f>
        <v>-3422.6</v>
      </c>
      <c r="GN81" s="5">
        <f>+'gaku-jk1722'!Z28</f>
        <v>124418</v>
      </c>
      <c r="GO81" s="5">
        <f>+'gaku-jk1722'!M28</f>
        <v>40148.1</v>
      </c>
      <c r="GP81" s="5">
        <f>+'gaku-jk1722'!N28</f>
        <v>52037.5</v>
      </c>
      <c r="GQ81" s="9">
        <f t="shared" ca="1" si="131"/>
        <v>117.2</v>
      </c>
      <c r="GR81">
        <f ca="1">+OFFSET('def-cy1722'!$C$8,ROUNDDOWN((ROW(Sheet1_OLD!GU81)-ROW(Sheet1_OLD!GU$61))/4,0),0)</f>
        <v>110</v>
      </c>
      <c r="GS81" s="9">
        <f t="shared" ca="1" si="132"/>
        <v>255.2</v>
      </c>
      <c r="GT81" s="9">
        <f t="shared" ca="1" si="133"/>
        <v>98.6</v>
      </c>
      <c r="GU81">
        <f ca="1">+OFFSET('def-cy1722'!$H$8,ROUNDDOWN((ROW(Sheet1_OLD!GU81)-ROW(Sheet1_OLD!GU$61))/4,0),0)</f>
        <v>102.3</v>
      </c>
      <c r="GV81">
        <f ca="1">+OFFSET('def-cy1722'!$W$8,ROUNDDOWN((ROW(Sheet1_OLD!GU81)-ROW(Sheet1_OLD!GU$61))/4,0),0)</f>
        <v>105.1</v>
      </c>
      <c r="GW81">
        <f ca="1">+OFFSET('def-cy1722'!$M$8,ROUNDDOWN((ROW(Sheet1_OLD!GU81)-ROW(Sheet1_OLD!GU$61))/4,0),0)</f>
        <v>124.5</v>
      </c>
      <c r="GX81">
        <f ca="1">+OFFSET('def-cy1722'!$N$8,ROUNDDOWN((ROW(Sheet1_OLD!GU81)-ROW(Sheet1_OLD!GU$61))/4,0),0)</f>
        <v>80.900000000000006</v>
      </c>
      <c r="HG81" s="9">
        <f t="shared" ca="1" si="120"/>
        <v>119.7</v>
      </c>
      <c r="HH81" s="9">
        <f t="shared" ca="1" si="120"/>
        <v>110.7</v>
      </c>
      <c r="HI81" s="9">
        <f t="shared" ca="1" si="120"/>
        <v>261.8</v>
      </c>
      <c r="HJ81" s="9">
        <f t="shared" ca="1" si="120"/>
        <v>99.8</v>
      </c>
      <c r="HK81" s="9">
        <f t="shared" ca="1" si="120"/>
        <v>105.5</v>
      </c>
      <c r="HL81" s="9">
        <f t="shared" ca="1" si="120"/>
        <v>106.9</v>
      </c>
      <c r="HM81" s="9">
        <f t="shared" ca="1" si="120"/>
        <v>136.4</v>
      </c>
      <c r="HN81" s="9">
        <f t="shared" ca="1" si="120"/>
        <v>88.3</v>
      </c>
      <c r="HO81">
        <f t="shared" ca="1" si="158"/>
        <v>-7.4620451173084456E-3</v>
      </c>
      <c r="HP81">
        <f t="shared" ca="1" si="158"/>
        <v>2.5626162863748954E-4</v>
      </c>
      <c r="HQ81">
        <f t="shared" ca="1" si="158"/>
        <v>-5.0630490357888018E-4</v>
      </c>
      <c r="HR81">
        <f t="shared" ca="1" si="158"/>
        <v>-3.7116728401872346E-4</v>
      </c>
      <c r="HS81">
        <f t="shared" ca="1" si="158"/>
        <v>-2.2684126495202246E-2</v>
      </c>
      <c r="HT81">
        <f t="shared" ca="1" si="158"/>
        <v>5.9473037934438394E-3</v>
      </c>
      <c r="HU81">
        <f t="shared" ca="1" si="158"/>
        <v>4.7016820629694695E-4</v>
      </c>
      <c r="HV81">
        <f t="shared" ca="1" si="159"/>
        <v>-4.8875160646503421E-3</v>
      </c>
      <c r="HW81">
        <f t="shared" ca="1" si="188"/>
        <v>-2.923742623638036E-2</v>
      </c>
      <c r="HX81" s="5">
        <f t="shared" ca="1" si="189"/>
        <v>214381.66191050984</v>
      </c>
      <c r="HY81" s="1" t="e">
        <f t="shared" ca="1" si="160"/>
        <v>#DIV/0!</v>
      </c>
      <c r="HZ81" t="e">
        <f t="shared" ca="1" si="190"/>
        <v>#DIV/0!</v>
      </c>
      <c r="IA81" s="5">
        <f t="shared" si="161"/>
        <v>264969.90000000002</v>
      </c>
      <c r="IB81">
        <f t="shared" ca="1" si="162"/>
        <v>123.59727862852721</v>
      </c>
      <c r="ID81" s="112">
        <v>125.07305041571088</v>
      </c>
      <c r="IE81" s="112">
        <v>122.63563740809744</v>
      </c>
      <c r="IF81">
        <f t="shared" si="163"/>
        <v>95.069736366425857</v>
      </c>
      <c r="IG81">
        <f t="shared" si="191"/>
        <v>-9.9069022676332122E-5</v>
      </c>
      <c r="IH81" s="112">
        <v>0.53085489682715392</v>
      </c>
      <c r="II81">
        <f t="shared" si="192"/>
        <v>-5.6172981831786976E-3</v>
      </c>
      <c r="IK81">
        <f>+util!B79</f>
        <v>103.633333333333</v>
      </c>
      <c r="IL81">
        <f t="shared" si="193"/>
        <v>7.4253771356412868E-3</v>
      </c>
      <c r="IM81">
        <f t="shared" si="194"/>
        <v>4.4552262813847719E-3</v>
      </c>
      <c r="IO81" s="5">
        <f t="shared" si="164"/>
        <v>143205.60000000003</v>
      </c>
      <c r="IP81" s="1">
        <f t="shared" si="165"/>
        <v>3.3377290811581846</v>
      </c>
      <c r="IQ81" s="5">
        <f t="shared" ca="1" si="166"/>
        <v>115864.68698101825</v>
      </c>
      <c r="IR81" s="1" t="e">
        <f t="shared" ca="1" si="167"/>
        <v>#DIV/0!</v>
      </c>
      <c r="IS81" t="e">
        <f t="shared" ca="1" si="195"/>
        <v>#DIV/0!</v>
      </c>
    </row>
    <row r="82" spans="1:253" x14ac:dyDescent="0.15">
      <c r="A82" t="s">
        <v>321</v>
      </c>
      <c r="B82" s="5">
        <f>+'gaku-mk1722'!B29</f>
        <v>521132.6</v>
      </c>
      <c r="C82" s="5">
        <f>+'kgaku-mk1722'!B30</f>
        <v>278881.2</v>
      </c>
      <c r="D82" s="5">
        <f>+'kgaku-mk1722'!C30</f>
        <v>3042.9</v>
      </c>
      <c r="E82" s="5">
        <f>+'kgaku-mk1722'!D30</f>
        <v>315.89999999999998</v>
      </c>
      <c r="F82" s="5">
        <f>+'kgaku-mk1722'!F30</f>
        <v>22966.7</v>
      </c>
      <c r="G82" s="5">
        <f>+'kgaku-mk1722'!G30</f>
        <v>19591.7</v>
      </c>
      <c r="H82" s="5">
        <f>+'kgaku-mk1722'!H30</f>
        <v>76067.5</v>
      </c>
      <c r="I82" s="5">
        <f>+'kgaku-mk1722'!I30</f>
        <v>157528.4</v>
      </c>
      <c r="J82" s="5">
        <f>+'gaku-mk1722'!F29</f>
        <v>21695.7</v>
      </c>
      <c r="K82" s="5">
        <f>+'gaku-mk1722'!G29</f>
        <v>78867.3</v>
      </c>
      <c r="L82" s="5">
        <f>+'gaku-jk1722'!B29</f>
        <v>449208.2</v>
      </c>
      <c r="M82" s="5">
        <f>+'kgaku-jk1722'!B30</f>
        <v>253348</v>
      </c>
      <c r="N82" s="5">
        <f>+'kgaku-jk1722'!C30</f>
        <v>3326.4</v>
      </c>
      <c r="O82" s="5">
        <f>+'kgaku-jk1722'!D30</f>
        <v>302.5</v>
      </c>
      <c r="P82" s="5">
        <f>+'kgaku-jk1722'!F30</f>
        <v>8945.2999999999993</v>
      </c>
      <c r="Q82" s="5">
        <f>+'kgaku-jk1722'!G30</f>
        <v>17206</v>
      </c>
      <c r="R82" s="5">
        <f>+'kgaku-jk1722'!H30</f>
        <v>78906.600000000006</v>
      </c>
      <c r="S82" s="5">
        <f>+'kgaku-jk1722'!I30</f>
        <v>153161.4</v>
      </c>
      <c r="T82" s="5">
        <f>+'gaku-jk1722'!F29</f>
        <v>21999.7</v>
      </c>
      <c r="U82" s="5">
        <f>+'gaku-jk1722'!G29</f>
        <v>67240</v>
      </c>
      <c r="V82" s="8">
        <f t="shared" si="123"/>
        <v>116.0113729001385</v>
      </c>
      <c r="W82" s="8">
        <f t="shared" si="123"/>
        <v>110.07831125566415</v>
      </c>
      <c r="X82" s="8">
        <f t="shared" si="123"/>
        <v>91.477272727272734</v>
      </c>
      <c r="Y82" s="8">
        <f t="shared" si="123"/>
        <v>104.42975206611568</v>
      </c>
      <c r="Z82" s="8">
        <f t="shared" si="123"/>
        <v>256.74600069310145</v>
      </c>
      <c r="AA82" s="8">
        <f t="shared" si="123"/>
        <v>113.86551203068697</v>
      </c>
      <c r="AB82" s="8">
        <f t="shared" si="123"/>
        <v>96.401948632940716</v>
      </c>
      <c r="AC82" s="8">
        <f t="shared" si="123"/>
        <v>102.85124058672746</v>
      </c>
      <c r="AD82" s="8">
        <f t="shared" si="123"/>
        <v>98.618162974949669</v>
      </c>
      <c r="AE82" s="8">
        <f t="shared" si="123"/>
        <v>117.29223676383104</v>
      </c>
      <c r="AF82" s="10">
        <f ca="1">+OFFSET('kdef-cy1722'!B$9,ROUNDDOWN((ROW(Sheet1_OLD!AF82)-ROW(Sheet1_OLD!AF$61))/4,0),0)</f>
        <v>109.9</v>
      </c>
      <c r="AG82" s="10">
        <f ca="1">+OFFSET('kdef-cy1722'!C$9,ROUNDDOWN((ROW(Sheet1_OLD!AG82)-ROW(Sheet1_OLD!AG$61))/4,0),0)</f>
        <v>86.9</v>
      </c>
      <c r="AH82" s="10">
        <f ca="1">+OFFSET('kdef-cy1722'!D$9,ROUNDDOWN((ROW(Sheet1_OLD!AH82)-ROW(Sheet1_OLD!AH$61))/4,0),0)</f>
        <v>104.3</v>
      </c>
      <c r="AI82" s="10">
        <f ca="1">+OFFSET('kdef-cy1722'!F$9,ROUNDDOWN((ROW(Sheet1_OLD!AI82)-ROW(Sheet1_OLD!AI$61))/4,0),0)</f>
        <v>255.2</v>
      </c>
      <c r="AJ82" s="10">
        <f ca="1">+OFFSET('kdef-cy1722'!G$9,ROUNDDOWN((ROW(Sheet1_OLD!AJ82)-ROW(Sheet1_OLD!AJ$61))/4,0),0)</f>
        <v>113.8</v>
      </c>
      <c r="AK82" s="10">
        <f ca="1">+OFFSET('kdef-cy1722'!H$9,ROUNDDOWN((ROW(Sheet1_OLD!AK82)-ROW(Sheet1_OLD!AK$61))/4,0),0)</f>
        <v>96.6</v>
      </c>
      <c r="AL82" s="10">
        <f ca="1">+OFFSET('kdef-cy1722'!I$9,ROUNDDOWN((ROW(Sheet1_OLD!AL82)-ROW(Sheet1_OLD!AL$61))/4,0),0)</f>
        <v>102.7</v>
      </c>
      <c r="AM82" s="10">
        <f ca="1">+OFFSET('def-cy1722'!$F$8,ROUNDDOWN((ROW(Sheet1_OLD!AM82)-ROW(Sheet1_OLD!AM$61))/4,0),0)</f>
        <v>98.6</v>
      </c>
      <c r="AN82" s="10">
        <f ca="1">+OFFSET('def-cy1722'!$G$8,ROUNDDOWN((ROW(Sheet1_OLD!AN82)-ROW(Sheet1_OLD!AN$61))/4,0),0)</f>
        <v>117.2</v>
      </c>
      <c r="AO82" s="128"/>
      <c r="AP82" s="128"/>
      <c r="AQ82" s="128"/>
      <c r="AR82" s="128"/>
      <c r="AS82" s="128"/>
      <c r="AT82" s="128"/>
      <c r="AU82" s="128"/>
      <c r="AV82" s="128"/>
      <c r="AW82" s="128"/>
      <c r="AX82" s="9">
        <f t="shared" ca="1" si="115"/>
        <v>110.7</v>
      </c>
      <c r="AY82" s="9">
        <f t="shared" ca="1" si="115"/>
        <v>97.7</v>
      </c>
      <c r="AZ82" s="9">
        <f t="shared" ca="1" si="115"/>
        <v>104.7</v>
      </c>
      <c r="BA82" s="9">
        <f t="shared" ca="1" si="115"/>
        <v>261.8</v>
      </c>
      <c r="BB82" s="9">
        <f t="shared" ca="1" si="115"/>
        <v>114.8</v>
      </c>
      <c r="BC82" s="9">
        <f t="shared" ca="1" si="115"/>
        <v>96.7</v>
      </c>
      <c r="BD82" s="9">
        <f t="shared" ca="1" si="114"/>
        <v>103.1</v>
      </c>
      <c r="BE82" s="9">
        <f t="shared" ca="1" si="114"/>
        <v>99.8</v>
      </c>
      <c r="BF82" s="9">
        <f t="shared" ca="1" si="114"/>
        <v>119.7</v>
      </c>
      <c r="BG82">
        <f t="shared" ca="1" si="168"/>
        <v>-5.0692213961228228E-4</v>
      </c>
      <c r="BH82">
        <f t="shared" ca="1" si="169"/>
        <v>-8.49581547596251E-5</v>
      </c>
      <c r="BI82">
        <f t="shared" ca="1" si="170"/>
        <v>4.1023472230304522E-4</v>
      </c>
      <c r="BJ82">
        <f t="shared" ca="1" si="170"/>
        <v>2.9360845592896223E-3</v>
      </c>
      <c r="BK82">
        <f t="shared" ca="1" si="170"/>
        <v>-5.5223541816368379E-4</v>
      </c>
      <c r="BL82" s="13">
        <f t="shared" ca="1" si="171"/>
        <v>2.2022035690570764E-3</v>
      </c>
      <c r="BM82">
        <f t="shared" ca="1" si="172"/>
        <v>9.4692933161313851E-3</v>
      </c>
      <c r="BN82">
        <f t="shared" ca="1" si="134"/>
        <v>3.3883104639904377E-2</v>
      </c>
      <c r="BO82" s="13">
        <f t="shared" ca="1" si="135"/>
        <v>4.3352397956035765E-2</v>
      </c>
      <c r="BP82">
        <f t="shared" ca="1" si="173"/>
        <v>3.9042744241617479E-3</v>
      </c>
      <c r="BQ82">
        <f t="shared" ca="1" si="174"/>
        <v>3.3346870913592819E-3</v>
      </c>
      <c r="BR82">
        <f t="shared" ca="1" si="175"/>
        <v>1.1932205275063338E-2</v>
      </c>
      <c r="BS82" s="13">
        <f t="shared" ca="1" si="176"/>
        <v>1.9171166790584369E-2</v>
      </c>
      <c r="BT82" s="5">
        <f t="shared" si="136"/>
        <v>67240</v>
      </c>
      <c r="BU82" s="5">
        <f t="shared" ca="1" si="137"/>
        <v>253889.91312001864</v>
      </c>
      <c r="BV82" s="5">
        <f t="shared" ca="1" si="138"/>
        <v>34317.35620965733</v>
      </c>
      <c r="BW82" s="5">
        <f t="shared" ca="1" si="177"/>
        <v>99388.151440177317</v>
      </c>
      <c r="BX82" s="5">
        <f t="shared" si="139"/>
        <v>78867.3</v>
      </c>
      <c r="BY82" s="5">
        <f t="shared" si="140"/>
        <v>255914.59999999998</v>
      </c>
      <c r="BZ82" s="5">
        <f t="shared" si="141"/>
        <v>44662.400000000001</v>
      </c>
      <c r="CA82" s="5">
        <f t="shared" si="142"/>
        <v>123529.70000000001</v>
      </c>
      <c r="CB82" s="9">
        <f t="shared" si="97"/>
        <v>117.29223676383104</v>
      </c>
      <c r="CC82" s="9">
        <f t="shared" ca="1" si="97"/>
        <v>100.79746645114815</v>
      </c>
      <c r="CD82" s="9">
        <f t="shared" ca="1" si="97"/>
        <v>130.1452236796477</v>
      </c>
      <c r="CE82" s="9">
        <f t="shared" ca="1" si="97"/>
        <v>124.29016760046466</v>
      </c>
      <c r="CF82" s="5"/>
      <c r="CG82" s="5">
        <f t="shared" si="143"/>
        <v>101.44067149882423</v>
      </c>
      <c r="CH82" s="5">
        <f t="shared" ca="1" si="178"/>
        <v>100.79746645114815</v>
      </c>
      <c r="CI82" s="5">
        <f t="shared" si="144"/>
        <v>144.3283244465988</v>
      </c>
      <c r="CJ82" s="5">
        <f t="shared" ca="1" si="179"/>
        <v>130.1452236796477</v>
      </c>
      <c r="CK82" s="5">
        <f t="shared" si="180"/>
        <v>125.8132097570912</v>
      </c>
      <c r="CL82" s="5">
        <f t="shared" ca="1" si="181"/>
        <v>124.29016760046466</v>
      </c>
      <c r="CM82" s="5"/>
      <c r="CN82" s="1" t="e">
        <f t="shared" si="125"/>
        <v>#DIV/0!</v>
      </c>
      <c r="CO82" s="1" t="e">
        <f t="shared" si="126"/>
        <v>#DIV/0!</v>
      </c>
      <c r="CP82" s="1" t="e">
        <f t="shared" ca="1" si="126"/>
        <v>#DIV/0!</v>
      </c>
      <c r="CQ82" s="1" t="e">
        <f t="shared" ca="1" si="126"/>
        <v>#DIV/0!</v>
      </c>
      <c r="CR82" s="1" t="e">
        <f t="shared" ca="1" si="126"/>
        <v>#DIV/0!</v>
      </c>
      <c r="CS82" s="83" t="e">
        <f t="shared" si="182"/>
        <v>#DIV/0!</v>
      </c>
      <c r="CT82" s="83" t="e">
        <f t="shared" si="182"/>
        <v>#DIV/0!</v>
      </c>
      <c r="CU82" s="83" t="e">
        <f t="shared" ca="1" si="182"/>
        <v>#DIV/0!</v>
      </c>
      <c r="CV82" s="83" t="e">
        <f t="shared" ca="1" si="182"/>
        <v>#DIV/0!</v>
      </c>
      <c r="CW82" s="83" t="e">
        <f t="shared" ca="1" si="182"/>
        <v>#DIV/0!</v>
      </c>
      <c r="CX82" s="83">
        <f t="shared" si="183"/>
        <v>-3.4846816670673331E-3</v>
      </c>
      <c r="CY82" s="83">
        <f t="shared" si="100"/>
        <v>-5.9057873368662979E-3</v>
      </c>
      <c r="CZ82" s="83">
        <f t="shared" ca="1" si="100"/>
        <v>-6.7389130367140262E-4</v>
      </c>
      <c r="DA82" s="83">
        <f t="shared" ca="1" si="100"/>
        <v>-2.2977041731829296E-3</v>
      </c>
      <c r="DB82" s="83">
        <f t="shared" ca="1" si="100"/>
        <v>-4.5953112733558643E-3</v>
      </c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Y82" s="5"/>
      <c r="EF82" s="91">
        <f>+'gaku-mk1722'!G29</f>
        <v>78867.3</v>
      </c>
      <c r="EG82" s="1">
        <f>+'gaku-mk1131'!G85</f>
        <v>67744.3</v>
      </c>
      <c r="EH82" s="5">
        <f t="shared" ca="1" si="145"/>
        <v>15863.543658079587</v>
      </c>
      <c r="EI82" s="7">
        <f ca="1">+EI81+$EH81</f>
        <v>641321.79727889516</v>
      </c>
      <c r="EJ82" s="4">
        <f ca="1">+EI81+EH81</f>
        <v>641321.79727889516</v>
      </c>
      <c r="EK82" s="131">
        <f ca="1">+EK81+EH81-(EJ85-EI85)/4</f>
        <v>625591.79761349107</v>
      </c>
      <c r="EL82" s="5">
        <f t="shared" ca="1" si="146"/>
        <v>6458.333333333333</v>
      </c>
      <c r="EM82" s="92">
        <f t="shared" ca="1" si="147"/>
        <v>105.73333333333335</v>
      </c>
      <c r="EN82">
        <f t="shared" ca="1" si="127"/>
        <v>0.67890682630147214</v>
      </c>
      <c r="EO82">
        <f t="shared" ca="1" si="148"/>
        <v>9.4278014521160646E-3</v>
      </c>
      <c r="EQ82" s="6">
        <f>+call!C120</f>
        <v>0.03</v>
      </c>
      <c r="ES82" s="5">
        <f>+fof!B144/10</f>
        <v>16907.724198969936</v>
      </c>
      <c r="ET82" s="5">
        <f>+fof!C144/10</f>
        <v>325774.60000000009</v>
      </c>
      <c r="EU82" s="65">
        <f ca="1">+AVERAGE(OFFSET(jikasougaku!$BF$450,(ROW(Sheet1_OLD!EU82)-ROW(Sheet1_OLD!$EU$59))*3,0):OFFSET(jikasougaku!$BF$450,(ROW(Sheet1_OLD!EU82)-ROW(Sheet1_OLD!$EU$59))*3+2,0))/1000</f>
        <v>44735.088333333333</v>
      </c>
      <c r="EV82" s="65">
        <f ca="1">+AVERAGE(OFFSET(jikasougaku!$BR$450,(ROW(Sheet1_OLD!EV82)-ROW(Sheet1_OLD!$EV$59))*3,0):OFFSET(jikasougaku!$BR$450,(ROW(Sheet1_OLD!EV82)-ROW(Sheet1_OLD!$EV$59))*3+2,0))/1000</f>
        <v>335074.12633333332</v>
      </c>
      <c r="EW82" s="65">
        <f ca="1">+AVERAGE(OFFSET(jikasougaku!$BH$450,(ROW(Sheet1_OLD!EW82)-ROW(Sheet1_OLD!EW$59))*3,0):OFFSET(jikasougaku!$BH$450,(ROW(Sheet1_OLD!EW82)-ROW(Sheet1_OLD!EW$59))*3+2,0))/1000</f>
        <v>5861.1923333333334</v>
      </c>
      <c r="EX82" s="65">
        <f ca="1">+AVERAGE(OFFSET(jikasougaku!$BJ$450,(ROW(Sheet1_OLD!EX82)-ROW(Sheet1_OLD!EX$59))*3,0):OFFSET(jikasougaku!$BJ$450,(ROW(Sheet1_OLD!EX82)-ROW(Sheet1_OLD!EX$59))*3+2,0))/1000</f>
        <v>5036.4693333333335</v>
      </c>
      <c r="EY82" s="65">
        <f ca="1">+AVERAGE(OFFSET(jikasougaku!$BL$450,(ROW(Sheet1_OLD!EY82)-ROW(Sheet1_OLD!EY$59))*3,0):OFFSET(jikasougaku!$BL$450,(ROW(Sheet1_OLD!EY82)-ROW(Sheet1_OLD!EY$59))*3+2,0))/1000</f>
        <v>6936.7416666666668</v>
      </c>
      <c r="EZ82" s="64">
        <f t="shared" ca="1" si="121"/>
        <v>44735.088333333333</v>
      </c>
      <c r="FA82" s="7">
        <f t="shared" ca="1" si="122"/>
        <v>272504.63466666668</v>
      </c>
      <c r="FB82" s="5">
        <f t="shared" si="128"/>
        <v>16907.724198969936</v>
      </c>
      <c r="FC82" s="5">
        <f t="shared" si="124"/>
        <v>325774.60000000009</v>
      </c>
      <c r="FD82" s="1" t="e">
        <f t="shared" si="129"/>
        <v>#DIV/0!</v>
      </c>
      <c r="FE82" s="1" t="e">
        <f t="shared" si="129"/>
        <v>#DIV/0!</v>
      </c>
      <c r="FF82" t="e">
        <f t="shared" si="149"/>
        <v>#DIV/0!</v>
      </c>
      <c r="FG82" t="e">
        <f t="shared" si="149"/>
        <v>#DIV/0!</v>
      </c>
      <c r="FH82" s="83" t="e">
        <f t="shared" si="184"/>
        <v>#DIV/0!</v>
      </c>
      <c r="FI82" s="83" t="e">
        <f t="shared" si="184"/>
        <v>#DIV/0!</v>
      </c>
      <c r="FK82" s="5">
        <f>kshotoku1722!E30</f>
        <v>268651</v>
      </c>
      <c r="FL82" s="72">
        <f t="shared" ca="1" si="150"/>
        <v>0.39341968026685109</v>
      </c>
      <c r="FM82">
        <f t="shared" ca="1" si="185"/>
        <v>5.0522951677039823E-4</v>
      </c>
      <c r="FO82" s="72">
        <f ca="1">+AVERAGE(OFFSET(Maikin05!$F$10,ROUNDDOWN((ROW(FO82)-ROW(FO$45))/4,0),MOD(ROW(FO82)-ROW(FO$45),4)*3):OFFSET(Maikin05!$F$10,ROUNDDOWN((ROW(FO82)-ROW(FO$45))/4,0),MOD(ROW(FO82)-ROW(FO$45),4)*3+2))</f>
        <v>105.73333333333335</v>
      </c>
      <c r="FP82" s="72">
        <f ca="1">+AVERAGE(OFFSET(Maikin30!$F$20,ROUNDDOWN((ROW(FP82)-ROW(FP$5))/4,0),MOD(ROW(FP82)-ROW(FP$5),4)*3):OFFSET(Maikin30!$F$20,ROUNDDOWN((ROW(FP82)-ROW(FP$5))/4,0),MOD(ROW(FP82)-ROW(FP$5),4)*3+2))</f>
        <v>102.7</v>
      </c>
      <c r="FQ82" s="5">
        <f ca="1">+AVERAGE(OFFSET(Rocho!$J$66,(ROW(FQ82)-ROW($FQ$5))*3,0):OFFSET(Rocho!$J$66,(ROW(FQ82)-ROW($FQ$5))*3+2,0))</f>
        <v>6458.333333333333</v>
      </c>
      <c r="FR82" s="72" t="e">
        <f t="shared" ca="1" si="151"/>
        <v>#DIV/0!</v>
      </c>
      <c r="FS82" t="e">
        <f t="shared" ca="1" si="186"/>
        <v>#DIV/0!</v>
      </c>
      <c r="FT82" s="72"/>
      <c r="FU82" s="87" t="s">
        <v>301</v>
      </c>
      <c r="FV82" s="78">
        <f ca="1">+AVERAGE(OFFSET(Rocho!$E$6,(ROW(FV82)-ROW($FV$5))*3,0):OFFSET(Rocho!$E$6,(ROW(FV82)-ROW($FV$5))*3+2,0))/10000</f>
        <v>10433.666666666668</v>
      </c>
      <c r="FW82" s="82">
        <f>+Rocho!AA83</f>
        <v>0</v>
      </c>
      <c r="FX82" t="e">
        <f t="shared" si="187"/>
        <v>#DIV/0!</v>
      </c>
      <c r="FZ82" s="94">
        <f t="shared" si="130"/>
        <v>265218.10000000003</v>
      </c>
      <c r="GA82" s="5">
        <f t="shared" si="152"/>
        <v>78867.3</v>
      </c>
      <c r="GB82" s="5">
        <f>+'gaku-mk1722'!C29-'gaku-mk1722'!D29</f>
        <v>6099.7000000000116</v>
      </c>
      <c r="GC82" s="5">
        <f t="shared" si="153"/>
        <v>22966.7</v>
      </c>
      <c r="GD82" s="5">
        <f t="shared" si="154"/>
        <v>21695.7</v>
      </c>
      <c r="GE82" s="5">
        <f>+'gaku-mk1722'!H29</f>
        <v>-3883.4</v>
      </c>
      <c r="GF82" s="5">
        <f>+'gaku-mk1722'!W29</f>
        <v>131352</v>
      </c>
      <c r="GG82" s="5">
        <f>+'gaku-mk1722'!M29</f>
        <v>51624.7</v>
      </c>
      <c r="GH82" s="5">
        <f>+'gaku-mk1722'!N29</f>
        <v>43504.6</v>
      </c>
      <c r="GI82" s="5">
        <f t="shared" si="155"/>
        <v>67240</v>
      </c>
      <c r="GJ82" s="5">
        <f>+'gaku-jk1722'!C29-'gaku-jk1722'!D29</f>
        <v>5442.7999999999884</v>
      </c>
      <c r="GK82" s="5">
        <f t="shared" si="156"/>
        <v>8945.2999999999993</v>
      </c>
      <c r="GL82" s="5">
        <f t="shared" si="157"/>
        <v>21999.7</v>
      </c>
      <c r="GM82" s="5">
        <f>+'gaku-jk1722'!H29</f>
        <v>-3700.7</v>
      </c>
      <c r="GN82" s="5">
        <f>+'gaku-jk1722'!Z29</f>
        <v>124459.2</v>
      </c>
      <c r="GO82" s="5">
        <f>+'gaku-jk1722'!M29</f>
        <v>40525.4</v>
      </c>
      <c r="GP82" s="5">
        <f>+'gaku-jk1722'!N29</f>
        <v>53038.7</v>
      </c>
      <c r="GQ82" s="9">
        <f t="shared" ca="1" si="131"/>
        <v>117.2</v>
      </c>
      <c r="GR82">
        <f ca="1">+OFFSET('def-cy1722'!$C$8,ROUNDDOWN((ROW(Sheet1_OLD!GU82)-ROW(Sheet1_OLD!GU$61))/4,0),0)</f>
        <v>110</v>
      </c>
      <c r="GS82" s="9">
        <f t="shared" ca="1" si="132"/>
        <v>255.2</v>
      </c>
      <c r="GT82" s="9">
        <f t="shared" ca="1" si="133"/>
        <v>98.6</v>
      </c>
      <c r="GU82">
        <f ca="1">+OFFSET('def-cy1722'!$H$8,ROUNDDOWN((ROW(Sheet1_OLD!GU82)-ROW(Sheet1_OLD!GU$61))/4,0),0)</f>
        <v>102.3</v>
      </c>
      <c r="GV82">
        <f ca="1">+OFFSET('def-cy1722'!$W$8,ROUNDDOWN((ROW(Sheet1_OLD!GU82)-ROW(Sheet1_OLD!GU$61))/4,0),0)</f>
        <v>105.1</v>
      </c>
      <c r="GW82">
        <f ca="1">+OFFSET('def-cy1722'!$M$8,ROUNDDOWN((ROW(Sheet1_OLD!GU82)-ROW(Sheet1_OLD!GU$61))/4,0),0)</f>
        <v>124.5</v>
      </c>
      <c r="GX82">
        <f ca="1">+OFFSET('def-cy1722'!$N$8,ROUNDDOWN((ROW(Sheet1_OLD!GU82)-ROW(Sheet1_OLD!GU$61))/4,0),0)</f>
        <v>80.900000000000006</v>
      </c>
      <c r="HG82" s="9">
        <f t="shared" ca="1" si="120"/>
        <v>119.7</v>
      </c>
      <c r="HH82" s="9">
        <f t="shared" ca="1" si="120"/>
        <v>110.7</v>
      </c>
      <c r="HI82" s="9">
        <f t="shared" ca="1" si="120"/>
        <v>261.8</v>
      </c>
      <c r="HJ82" s="9">
        <f t="shared" ca="1" si="120"/>
        <v>99.8</v>
      </c>
      <c r="HK82" s="9">
        <f t="shared" ca="1" si="120"/>
        <v>105.5</v>
      </c>
      <c r="HL82" s="9">
        <f t="shared" ca="1" si="120"/>
        <v>106.9</v>
      </c>
      <c r="HM82" s="9">
        <f t="shared" ca="1" si="120"/>
        <v>136.4</v>
      </c>
      <c r="HN82" s="9">
        <f t="shared" ca="1" si="120"/>
        <v>88.3</v>
      </c>
      <c r="HO82">
        <f t="shared" ca="1" si="158"/>
        <v>1.8021289782117137E-3</v>
      </c>
      <c r="HP82">
        <f t="shared" ca="1" si="158"/>
        <v>6.6450066470420557E-4</v>
      </c>
      <c r="HQ82">
        <f t="shared" ca="1" si="158"/>
        <v>1.5392197339963748E-3</v>
      </c>
      <c r="HR82">
        <f t="shared" ca="1" si="158"/>
        <v>5.5076489416542775E-3</v>
      </c>
      <c r="HS82">
        <f t="shared" ca="1" si="158"/>
        <v>-1.0966188489821684E-3</v>
      </c>
      <c r="HT82">
        <f t="shared" ca="1" si="158"/>
        <v>1.6461794622599341E-4</v>
      </c>
      <c r="HU82">
        <f t="shared" ca="1" si="158"/>
        <v>1.9235497950970978E-3</v>
      </c>
      <c r="HV82">
        <f t="shared" ca="1" si="159"/>
        <v>-3.3043329600611925E-3</v>
      </c>
      <c r="HW82">
        <f t="shared" ca="1" si="188"/>
        <v>7.2007142508463025E-3</v>
      </c>
      <c r="HX82" s="5">
        <f t="shared" ca="1" si="189"/>
        <v>215925.36299854895</v>
      </c>
      <c r="HY82" s="1" t="e">
        <f t="shared" ca="1" si="160"/>
        <v>#DIV/0!</v>
      </c>
      <c r="HZ82" t="e">
        <f t="shared" ca="1" si="190"/>
        <v>#DIV/0!</v>
      </c>
      <c r="IA82" s="5">
        <f t="shared" si="161"/>
        <v>265218.10000000003</v>
      </c>
      <c r="IB82">
        <f t="shared" ca="1" si="162"/>
        <v>122.82859980732432</v>
      </c>
      <c r="ID82" s="112">
        <v>126.08100100636884</v>
      </c>
      <c r="IE82" s="112">
        <v>123.20043286159768</v>
      </c>
      <c r="IF82">
        <f t="shared" si="163"/>
        <v>94.235270618110093</v>
      </c>
      <c r="IG82">
        <f t="shared" si="191"/>
        <v>-8.8161551189470857E-3</v>
      </c>
      <c r="IH82" s="112">
        <v>0.53329973617836623</v>
      </c>
      <c r="II82">
        <f t="shared" si="192"/>
        <v>4.5949029904123299E-3</v>
      </c>
      <c r="IK82">
        <f>+util!B80</f>
        <v>103</v>
      </c>
      <c r="IL82">
        <f t="shared" si="193"/>
        <v>-6.1300401669594877E-3</v>
      </c>
      <c r="IM82">
        <f t="shared" si="194"/>
        <v>-3.6780241001756926E-3</v>
      </c>
      <c r="IO82" s="5">
        <f t="shared" si="164"/>
        <v>141688.4</v>
      </c>
      <c r="IP82" s="1">
        <f t="shared" si="165"/>
        <v>3.1724313964318975</v>
      </c>
      <c r="IQ82" s="5">
        <f t="shared" ca="1" si="166"/>
        <v>115354.56743971696</v>
      </c>
      <c r="IR82" s="1" t="e">
        <f t="shared" ca="1" si="167"/>
        <v>#DIV/0!</v>
      </c>
      <c r="IS82" t="e">
        <f t="shared" ca="1" si="195"/>
        <v>#DIV/0!</v>
      </c>
    </row>
    <row r="83" spans="1:253" x14ac:dyDescent="0.15">
      <c r="A83" t="s">
        <v>322</v>
      </c>
      <c r="B83" s="5">
        <f>+'gaku-mk1722'!B30</f>
        <v>520065.3</v>
      </c>
      <c r="C83" s="5">
        <f>+'kgaku-mk1722'!B31</f>
        <v>279544.90000000002</v>
      </c>
      <c r="D83" s="5">
        <f>+'kgaku-mk1722'!C31</f>
        <v>3254.4</v>
      </c>
      <c r="E83" s="5">
        <f>+'kgaku-mk1722'!D31</f>
        <v>274.10000000000002</v>
      </c>
      <c r="F83" s="5">
        <f>+'kgaku-mk1722'!F31</f>
        <v>23097.9</v>
      </c>
      <c r="G83" s="5">
        <f>+'kgaku-mk1722'!G31</f>
        <v>19368.5</v>
      </c>
      <c r="H83" s="5">
        <f>+'kgaku-mk1722'!H31</f>
        <v>75658.5</v>
      </c>
      <c r="I83" s="5">
        <f>+'kgaku-mk1722'!I31</f>
        <v>158439.70000000001</v>
      </c>
      <c r="J83" s="5">
        <f>+'gaku-mk1722'!F30</f>
        <v>22056.5</v>
      </c>
      <c r="K83" s="5">
        <f>+'gaku-mk1722'!G30</f>
        <v>78315.100000000006</v>
      </c>
      <c r="L83" s="5">
        <f>+'gaku-jk1722'!B30</f>
        <v>451013.8</v>
      </c>
      <c r="M83" s="5">
        <f>+'kgaku-jk1722'!B31</f>
        <v>254244.3</v>
      </c>
      <c r="N83" s="5">
        <f>+'kgaku-jk1722'!C31</f>
        <v>3766.2</v>
      </c>
      <c r="O83" s="5">
        <f>+'kgaku-jk1722'!D31</f>
        <v>263.2</v>
      </c>
      <c r="P83" s="5">
        <f>+'kgaku-jk1722'!F31</f>
        <v>9088.7000000000007</v>
      </c>
      <c r="Q83" s="5">
        <f>+'kgaku-jk1722'!G31</f>
        <v>17044.3</v>
      </c>
      <c r="R83" s="5">
        <f>+'kgaku-jk1722'!H31</f>
        <v>78052</v>
      </c>
      <c r="S83" s="5">
        <f>+'kgaku-jk1722'!I31</f>
        <v>154285.9</v>
      </c>
      <c r="T83" s="5">
        <f>+'gaku-jk1722'!F30</f>
        <v>22327.200000000001</v>
      </c>
      <c r="U83" s="5">
        <f>+'gaku-jk1722'!G30</f>
        <v>66943.199999999997</v>
      </c>
      <c r="V83" s="8">
        <f t="shared" si="123"/>
        <v>115.31028540590111</v>
      </c>
      <c r="W83" s="8">
        <f t="shared" si="123"/>
        <v>109.95129487662065</v>
      </c>
      <c r="X83" s="8">
        <f t="shared" si="123"/>
        <v>86.410705751155021</v>
      </c>
      <c r="Y83" s="8">
        <f t="shared" si="123"/>
        <v>104.14133738601825</v>
      </c>
      <c r="Z83" s="8">
        <f t="shared" si="123"/>
        <v>254.13865569333348</v>
      </c>
      <c r="AA83" s="8">
        <f t="shared" si="123"/>
        <v>113.63623029399858</v>
      </c>
      <c r="AB83" s="8">
        <f t="shared" si="123"/>
        <v>96.933454619996922</v>
      </c>
      <c r="AC83" s="8">
        <f t="shared" si="123"/>
        <v>102.69227453707697</v>
      </c>
      <c r="AD83" s="8">
        <f t="shared" si="123"/>
        <v>98.787577483965734</v>
      </c>
      <c r="AE83" s="8">
        <f t="shared" si="123"/>
        <v>116.98738632153827</v>
      </c>
      <c r="AF83" s="10">
        <f ca="1">+OFFSET('kdef-cy1722'!B$9,ROUNDDOWN((ROW(Sheet1_OLD!AF83)-ROW(Sheet1_OLD!AF$61))/4,0),0)</f>
        <v>109.9</v>
      </c>
      <c r="AG83" s="10">
        <f ca="1">+OFFSET('kdef-cy1722'!C$9,ROUNDDOWN((ROW(Sheet1_OLD!AG83)-ROW(Sheet1_OLD!AG$61))/4,0),0)</f>
        <v>86.9</v>
      </c>
      <c r="AH83" s="10">
        <f ca="1">+OFFSET('kdef-cy1722'!D$9,ROUNDDOWN((ROW(Sheet1_OLD!AH83)-ROW(Sheet1_OLD!AH$61))/4,0),0)</f>
        <v>104.3</v>
      </c>
      <c r="AI83" s="10">
        <f ca="1">+OFFSET('kdef-cy1722'!F$9,ROUNDDOWN((ROW(Sheet1_OLD!AI83)-ROW(Sheet1_OLD!AI$61))/4,0),0)</f>
        <v>255.2</v>
      </c>
      <c r="AJ83" s="10">
        <f ca="1">+OFFSET('kdef-cy1722'!G$9,ROUNDDOWN((ROW(Sheet1_OLD!AJ83)-ROW(Sheet1_OLD!AJ$61))/4,0),0)</f>
        <v>113.8</v>
      </c>
      <c r="AK83" s="10">
        <f ca="1">+OFFSET('kdef-cy1722'!H$9,ROUNDDOWN((ROW(Sheet1_OLD!AK83)-ROW(Sheet1_OLD!AK$61))/4,0),0)</f>
        <v>96.6</v>
      </c>
      <c r="AL83" s="10">
        <f ca="1">+OFFSET('kdef-cy1722'!I$9,ROUNDDOWN((ROW(Sheet1_OLD!AL83)-ROW(Sheet1_OLD!AL$61))/4,0),0)</f>
        <v>102.7</v>
      </c>
      <c r="AM83" s="10">
        <f ca="1">+OFFSET('def-cy1722'!$F$8,ROUNDDOWN((ROW(Sheet1_OLD!AM83)-ROW(Sheet1_OLD!AM$61))/4,0),0)</f>
        <v>98.6</v>
      </c>
      <c r="AN83" s="10">
        <f ca="1">+OFFSET('def-cy1722'!$G$8,ROUNDDOWN((ROW(Sheet1_OLD!AN83)-ROW(Sheet1_OLD!AN$61))/4,0),0)</f>
        <v>117.2</v>
      </c>
      <c r="AO83" s="128"/>
      <c r="AP83" s="128"/>
      <c r="AQ83" s="128"/>
      <c r="AR83" s="128"/>
      <c r="AS83" s="128"/>
      <c r="AT83" s="128"/>
      <c r="AU83" s="128"/>
      <c r="AV83" s="128"/>
      <c r="AW83" s="128"/>
      <c r="AX83" s="9">
        <f t="shared" ca="1" si="115"/>
        <v>110.7</v>
      </c>
      <c r="AY83" s="9">
        <f t="shared" ca="1" si="115"/>
        <v>97.7</v>
      </c>
      <c r="AZ83" s="9">
        <f t="shared" ca="1" si="115"/>
        <v>104.7</v>
      </c>
      <c r="BA83" s="9">
        <f t="shared" ca="1" si="115"/>
        <v>261.8</v>
      </c>
      <c r="BB83" s="9">
        <f t="shared" ca="1" si="115"/>
        <v>114.8</v>
      </c>
      <c r="BC83" s="9">
        <f t="shared" ca="1" si="115"/>
        <v>96.7</v>
      </c>
      <c r="BD83" s="9">
        <f t="shared" ca="1" si="114"/>
        <v>103.1</v>
      </c>
      <c r="BE83" s="9">
        <f t="shared" ca="1" si="114"/>
        <v>99.8</v>
      </c>
      <c r="BF83" s="9">
        <f t="shared" ca="1" si="114"/>
        <v>119.7</v>
      </c>
      <c r="BG83">
        <f t="shared" ca="1" si="168"/>
        <v>1.6725899772958258E-3</v>
      </c>
      <c r="BH83">
        <f t="shared" ca="1" si="169"/>
        <v>1.6016917305109173E-4</v>
      </c>
      <c r="BI83">
        <f t="shared" ca="1" si="170"/>
        <v>-7.2258943799565867E-4</v>
      </c>
      <c r="BJ83">
        <f t="shared" ca="1" si="170"/>
        <v>-3.2168370627556151E-3</v>
      </c>
      <c r="BK83">
        <f t="shared" ca="1" si="170"/>
        <v>4.5129219892514208E-3</v>
      </c>
      <c r="BL83" s="13">
        <f t="shared" ca="1" si="171"/>
        <v>2.4062546388470647E-3</v>
      </c>
      <c r="BM83">
        <f t="shared" ca="1" si="172"/>
        <v>8.2738373556811261E-3</v>
      </c>
      <c r="BN83">
        <f t="shared" ca="1" si="134"/>
        <v>7.2032756022237694E-3</v>
      </c>
      <c r="BO83" s="13">
        <f t="shared" ca="1" si="135"/>
        <v>1.5477112957904895E-2</v>
      </c>
      <c r="BP83">
        <f t="shared" ca="1" si="173"/>
        <v>-2.8227189700467405E-3</v>
      </c>
      <c r="BQ83">
        <f t="shared" ca="1" si="174"/>
        <v>2.9828292175793024E-3</v>
      </c>
      <c r="BR83">
        <f t="shared" ca="1" si="175"/>
        <v>2.5968773623324874E-3</v>
      </c>
      <c r="BS83" s="13">
        <f t="shared" ca="1" si="176"/>
        <v>2.7569876098650493E-3</v>
      </c>
      <c r="BT83" s="5">
        <f t="shared" si="136"/>
        <v>66943.199999999997</v>
      </c>
      <c r="BU83" s="5">
        <f t="shared" ca="1" si="137"/>
        <v>254500.83690122014</v>
      </c>
      <c r="BV83" s="5">
        <f t="shared" ca="1" si="138"/>
        <v>34848.489808130857</v>
      </c>
      <c r="BW83" s="5">
        <f t="shared" ca="1" si="177"/>
        <v>99662.163342265267</v>
      </c>
      <c r="BX83" s="5">
        <f t="shared" si="139"/>
        <v>78315.100000000006</v>
      </c>
      <c r="BY83" s="5">
        <f t="shared" si="140"/>
        <v>256447</v>
      </c>
      <c r="BZ83" s="5">
        <f t="shared" si="141"/>
        <v>45154.400000000001</v>
      </c>
      <c r="CA83" s="5">
        <f t="shared" si="142"/>
        <v>123469.5</v>
      </c>
      <c r="CB83" s="9">
        <f t="shared" si="97"/>
        <v>116.98738632153827</v>
      </c>
      <c r="CC83" s="9">
        <f t="shared" ca="1" si="97"/>
        <v>100.7646981135607</v>
      </c>
      <c r="CD83" s="9">
        <f t="shared" ca="1" si="97"/>
        <v>129.57347721124077</v>
      </c>
      <c r="CE83" s="9">
        <f t="shared" ca="1" si="97"/>
        <v>123.88803921100356</v>
      </c>
      <c r="CF83" s="5"/>
      <c r="CG83" s="5">
        <f t="shared" si="143"/>
        <v>101.41414205190291</v>
      </c>
      <c r="CH83" s="5">
        <f t="shared" ca="1" si="178"/>
        <v>100.7646981135607</v>
      </c>
      <c r="CI83" s="5">
        <f t="shared" si="144"/>
        <v>143.73104065138992</v>
      </c>
      <c r="CJ83" s="5">
        <f t="shared" ca="1" si="179"/>
        <v>129.57347721124077</v>
      </c>
      <c r="CK83" s="5">
        <f t="shared" si="180"/>
        <v>125.52931045526037</v>
      </c>
      <c r="CL83" s="5">
        <f t="shared" ca="1" si="181"/>
        <v>123.88803921100356</v>
      </c>
      <c r="CM83" s="5"/>
      <c r="CN83" s="1" t="e">
        <f t="shared" si="125"/>
        <v>#DIV/0!</v>
      </c>
      <c r="CO83" s="1" t="e">
        <f t="shared" si="126"/>
        <v>#DIV/0!</v>
      </c>
      <c r="CP83" s="1" t="e">
        <f t="shared" ca="1" si="126"/>
        <v>#DIV/0!</v>
      </c>
      <c r="CQ83" s="1" t="e">
        <f t="shared" ca="1" si="126"/>
        <v>#DIV/0!</v>
      </c>
      <c r="CR83" s="1" t="e">
        <f t="shared" ca="1" si="126"/>
        <v>#DIV/0!</v>
      </c>
      <c r="CS83" s="83" t="e">
        <f t="shared" si="182"/>
        <v>#DIV/0!</v>
      </c>
      <c r="CT83" s="83" t="e">
        <f t="shared" si="182"/>
        <v>#DIV/0!</v>
      </c>
      <c r="CU83" s="83" t="e">
        <f t="shared" ca="1" si="182"/>
        <v>#DIV/0!</v>
      </c>
      <c r="CV83" s="83" t="e">
        <f t="shared" ca="1" si="182"/>
        <v>#DIV/0!</v>
      </c>
      <c r="CW83" s="83" t="e">
        <f t="shared" ca="1" si="182"/>
        <v>#DIV/0!</v>
      </c>
      <c r="CX83" s="83">
        <f t="shared" si="183"/>
        <v>-6.0615996447633677E-3</v>
      </c>
      <c r="CY83" s="83">
        <f t="shared" si="100"/>
        <v>-2.6024509544137382E-3</v>
      </c>
      <c r="CZ83" s="83">
        <f t="shared" ca="1" si="100"/>
        <v>-3.2514373862678719E-4</v>
      </c>
      <c r="DA83" s="83">
        <f t="shared" ca="1" si="100"/>
        <v>-4.4028203594577734E-3</v>
      </c>
      <c r="DB83" s="83">
        <f t="shared" ca="1" si="100"/>
        <v>-3.2406450715353687E-3</v>
      </c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Y83" s="5"/>
      <c r="EF83" s="91">
        <f>+'gaku-mk1722'!G30</f>
        <v>78315.100000000006</v>
      </c>
      <c r="EG83" s="1">
        <f>+'gaku-mk1131'!G86</f>
        <v>67648.3</v>
      </c>
      <c r="EH83" s="5">
        <f t="shared" ca="1" si="145"/>
        <v>15803.603902919016</v>
      </c>
      <c r="EI83" s="7">
        <f ca="1">+EI82+$EH82</f>
        <v>657185.34093697474</v>
      </c>
      <c r="EJ83" s="7">
        <f ca="1">+EJ82+$EH82</f>
        <v>657185.34093697474</v>
      </c>
      <c r="EK83" s="7">
        <f ca="1">+EK82+EH82-(EJ85-EI85)/4</f>
        <v>625725.34160616633</v>
      </c>
      <c r="EL83" s="5">
        <f t="shared" ca="1" si="146"/>
        <v>6464.333333333333</v>
      </c>
      <c r="EM83" s="92">
        <f t="shared" ca="1" si="147"/>
        <v>106.56666666666668</v>
      </c>
      <c r="EN83">
        <f t="shared" ca="1" si="127"/>
        <v>0.67776447738410384</v>
      </c>
      <c r="EO83">
        <f t="shared" ca="1" si="148"/>
        <v>-1.684047100047748E-3</v>
      </c>
      <c r="EQ83" s="6">
        <f>+call!C121</f>
        <v>0.03</v>
      </c>
      <c r="ES83" s="5">
        <f>+fof!B145/10</f>
        <v>20098.593262142243</v>
      </c>
      <c r="ET83" s="5">
        <f>+fof!C145/10</f>
        <v>348423.40000000008</v>
      </c>
      <c r="EU83" s="65">
        <f ca="1">+AVERAGE(OFFSET(jikasougaku!$BF$450,(ROW(Sheet1_OLD!EU83)-ROW(Sheet1_OLD!$EU$59))*3,0):OFFSET(jikasougaku!$BF$450,(ROW(Sheet1_OLD!EU83)-ROW(Sheet1_OLD!$EU$59))*3+2,0))/1000</f>
        <v>48905.612000000001</v>
      </c>
      <c r="EV83" s="65">
        <f ca="1">+AVERAGE(OFFSET(jikasougaku!$BR$450,(ROW(Sheet1_OLD!EV83)-ROW(Sheet1_OLD!$EV$59))*3,0):OFFSET(jikasougaku!$BR$450,(ROW(Sheet1_OLD!EV83)-ROW(Sheet1_OLD!$EV$59))*3+2,0))/1000</f>
        <v>371685.815</v>
      </c>
      <c r="EW83" s="65">
        <f ca="1">+AVERAGE(OFFSET(jikasougaku!$BH$450,(ROW(Sheet1_OLD!EW83)-ROW(Sheet1_OLD!EW$59))*3,0):OFFSET(jikasougaku!$BH$450,(ROW(Sheet1_OLD!EW83)-ROW(Sheet1_OLD!EW$59))*3+2,0))/1000</f>
        <v>7501.7430000000004</v>
      </c>
      <c r="EX83" s="65">
        <f ca="1">+AVERAGE(OFFSET(jikasougaku!$BJ$450,(ROW(Sheet1_OLD!EX83)-ROW(Sheet1_OLD!EX$59))*3,0):OFFSET(jikasougaku!$BJ$450,(ROW(Sheet1_OLD!EX83)-ROW(Sheet1_OLD!EX$59))*3+2,0))/1000</f>
        <v>4867.5376666666671</v>
      </c>
      <c r="EY83" s="65">
        <f ca="1">+AVERAGE(OFFSET(jikasougaku!$BL$450,(ROW(Sheet1_OLD!EY83)-ROW(Sheet1_OLD!EY$59))*3,0):OFFSET(jikasougaku!$BL$450,(ROW(Sheet1_OLD!EY83)-ROW(Sheet1_OLD!EY$59))*3+2,0))/1000</f>
        <v>9527.8870000000006</v>
      </c>
      <c r="EZ83" s="64">
        <f t="shared" ca="1" si="121"/>
        <v>48905.612000000001</v>
      </c>
      <c r="FA83" s="7">
        <f t="shared" ca="1" si="122"/>
        <v>300883.0353333333</v>
      </c>
      <c r="FB83" s="5">
        <f t="shared" si="128"/>
        <v>20098.593262142243</v>
      </c>
      <c r="FC83" s="5">
        <f t="shared" si="124"/>
        <v>348423.40000000008</v>
      </c>
      <c r="FD83" s="1" t="e">
        <f t="shared" si="129"/>
        <v>#DIV/0!</v>
      </c>
      <c r="FE83" s="1" t="e">
        <f t="shared" si="129"/>
        <v>#DIV/0!</v>
      </c>
      <c r="FF83" t="e">
        <f t="shared" si="149"/>
        <v>#DIV/0!</v>
      </c>
      <c r="FG83" t="e">
        <f t="shared" si="149"/>
        <v>#DIV/0!</v>
      </c>
      <c r="FH83" s="83" t="e">
        <f t="shared" si="184"/>
        <v>#DIV/0!</v>
      </c>
      <c r="FI83" s="83" t="e">
        <f t="shared" si="184"/>
        <v>#DIV/0!</v>
      </c>
      <c r="FK83" s="5">
        <f>kshotoku1722!E31</f>
        <v>268720.7</v>
      </c>
      <c r="FL83" s="72">
        <f t="shared" ca="1" si="150"/>
        <v>0.39008207834715097</v>
      </c>
      <c r="FM83">
        <f t="shared" ca="1" si="185"/>
        <v>-8.5197565203873928E-3</v>
      </c>
      <c r="FO83" s="72">
        <f ca="1">+AVERAGE(OFFSET(Maikin05!$F$10,ROUNDDOWN((ROW(FO83)-ROW(FO$45))/4,0),MOD(ROW(FO83)-ROW(FO$45),4)*3):OFFSET(Maikin05!$F$10,ROUNDDOWN((ROW(FO83)-ROW(FO$45))/4,0),MOD(ROW(FO83)-ROW(FO$45),4)*3+2))</f>
        <v>106.56666666666668</v>
      </c>
      <c r="FP83" s="72">
        <f ca="1">+AVERAGE(OFFSET(Maikin30!$F$20,ROUNDDOWN((ROW(FP83)-ROW(FP$5))/4,0),MOD(ROW(FP83)-ROW(FP$5),4)*3):OFFSET(Maikin30!$F$20,ROUNDDOWN((ROW(FP83)-ROW(FP$5))/4,0),MOD(ROW(FP83)-ROW(FP$5),4)*3+2))</f>
        <v>103.76666666666667</v>
      </c>
      <c r="FQ83" s="5">
        <f ca="1">+AVERAGE(OFFSET(Rocho!$J$66,(ROW(FQ83)-ROW($FQ$5))*3,0):OFFSET(Rocho!$J$66,(ROW(FQ83)-ROW($FQ$5))*3+2,0))</f>
        <v>6464.333333333333</v>
      </c>
      <c r="FR83" s="72" t="e">
        <f t="shared" ca="1" si="151"/>
        <v>#DIV/0!</v>
      </c>
      <c r="FS83" t="e">
        <f t="shared" ca="1" si="186"/>
        <v>#DIV/0!</v>
      </c>
      <c r="FT83" s="72"/>
      <c r="FU83" s="87" t="s">
        <v>302</v>
      </c>
      <c r="FV83" s="78">
        <f ca="1">+AVERAGE(OFFSET(Rocho!$E$6,(ROW(FV83)-ROW($FV$5))*3,0):OFFSET(Rocho!$E$6,(ROW(FV83)-ROW($FV$5))*3+2,0))/10000</f>
        <v>10452.666666666668</v>
      </c>
      <c r="FW83" s="82">
        <f>+Rocho!AA84</f>
        <v>0</v>
      </c>
      <c r="FX83" t="e">
        <f t="shared" si="187"/>
        <v>#DIV/0!</v>
      </c>
      <c r="FZ83" s="94">
        <f t="shared" si="130"/>
        <v>263618.40000000002</v>
      </c>
      <c r="GA83" s="5">
        <f t="shared" si="152"/>
        <v>78315.100000000006</v>
      </c>
      <c r="GB83" s="5">
        <f>+'gaku-mk1722'!C30-'gaku-mk1722'!D30</f>
        <v>6278.7999999999884</v>
      </c>
      <c r="GC83" s="5">
        <f t="shared" si="153"/>
        <v>23097.9</v>
      </c>
      <c r="GD83" s="5">
        <f t="shared" si="154"/>
        <v>22056.5</v>
      </c>
      <c r="GE83" s="5">
        <f>+'gaku-mk1722'!H30</f>
        <v>-3302.4</v>
      </c>
      <c r="GF83" s="5">
        <f>+'gaku-mk1722'!W30</f>
        <v>129610.8</v>
      </c>
      <c r="GG83" s="5">
        <f>+'gaku-mk1722'!M30</f>
        <v>52111.7</v>
      </c>
      <c r="GH83" s="5">
        <f>+'gaku-mk1722'!N30</f>
        <v>44550</v>
      </c>
      <c r="GI83" s="5">
        <f t="shared" si="155"/>
        <v>66943.199999999997</v>
      </c>
      <c r="GJ83" s="5">
        <f>+'gaku-jk1722'!C30-'gaku-jk1722'!D30</f>
        <v>5628.4000000000233</v>
      </c>
      <c r="GK83" s="5">
        <f t="shared" si="156"/>
        <v>9088.7000000000007</v>
      </c>
      <c r="GL83" s="5">
        <f t="shared" si="157"/>
        <v>22327.200000000001</v>
      </c>
      <c r="GM83" s="5">
        <f>+'gaku-jk1722'!H30</f>
        <v>-3292.6</v>
      </c>
      <c r="GN83" s="5">
        <f>+'gaku-jk1722'!Z30</f>
        <v>123952.9</v>
      </c>
      <c r="GO83" s="5">
        <f>+'gaku-jk1722'!M30</f>
        <v>42205.3</v>
      </c>
      <c r="GP83" s="5">
        <f>+'gaku-jk1722'!N30</f>
        <v>54427</v>
      </c>
      <c r="GQ83" s="9">
        <f t="shared" ca="1" si="131"/>
        <v>117.2</v>
      </c>
      <c r="GR83">
        <f ca="1">+OFFSET('def-cy1722'!$C$8,ROUNDDOWN((ROW(Sheet1_OLD!GU83)-ROW(Sheet1_OLD!GU$61))/4,0),0)</f>
        <v>110</v>
      </c>
      <c r="GS83" s="9">
        <f t="shared" ca="1" si="132"/>
        <v>255.2</v>
      </c>
      <c r="GT83" s="9">
        <f t="shared" ca="1" si="133"/>
        <v>98.6</v>
      </c>
      <c r="GU83">
        <f ca="1">+OFFSET('def-cy1722'!$H$8,ROUNDDOWN((ROW(Sheet1_OLD!GU83)-ROW(Sheet1_OLD!GU$61))/4,0),0)</f>
        <v>102.3</v>
      </c>
      <c r="GV83">
        <f ca="1">+OFFSET('def-cy1722'!$W$8,ROUNDDOWN((ROW(Sheet1_OLD!GU83)-ROW(Sheet1_OLD!GU$61))/4,0),0)</f>
        <v>105.1</v>
      </c>
      <c r="GW83">
        <f ca="1">+OFFSET('def-cy1722'!$M$8,ROUNDDOWN((ROW(Sheet1_OLD!GU83)-ROW(Sheet1_OLD!GU$61))/4,0),0)</f>
        <v>124.5</v>
      </c>
      <c r="GX83">
        <f ca="1">+OFFSET('def-cy1722'!$N$8,ROUNDDOWN((ROW(Sheet1_OLD!GU83)-ROW(Sheet1_OLD!GU$61))/4,0),0)</f>
        <v>80.900000000000006</v>
      </c>
      <c r="HG83" s="9">
        <f t="shared" ca="1" si="120"/>
        <v>119.7</v>
      </c>
      <c r="HH83" s="9">
        <f t="shared" ca="1" si="120"/>
        <v>110.7</v>
      </c>
      <c r="HI83" s="9">
        <f t="shared" ca="1" si="120"/>
        <v>261.8</v>
      </c>
      <c r="HJ83" s="9">
        <f t="shared" ca="1" si="120"/>
        <v>99.8</v>
      </c>
      <c r="HK83" s="9">
        <f t="shared" ca="1" si="120"/>
        <v>105.5</v>
      </c>
      <c r="HL83" s="9">
        <f t="shared" ca="1" si="120"/>
        <v>106.9</v>
      </c>
      <c r="HM83" s="9">
        <f t="shared" ca="1" si="120"/>
        <v>136.4</v>
      </c>
      <c r="HN83" s="9">
        <f t="shared" ca="1" si="120"/>
        <v>88.3</v>
      </c>
      <c r="HO83">
        <f t="shared" ca="1" si="158"/>
        <v>-1.3183911523026906E-3</v>
      </c>
      <c r="HP83">
        <f t="shared" ca="1" si="158"/>
        <v>7.6245080198034749E-4</v>
      </c>
      <c r="HQ83">
        <f t="shared" ca="1" si="158"/>
        <v>1.3931729268894918E-3</v>
      </c>
      <c r="HR83">
        <f t="shared" ca="1" si="158"/>
        <v>1.2129086084887888E-3</v>
      </c>
      <c r="HS83">
        <f t="shared" ca="1" si="158"/>
        <v>1.5977369802080794E-3</v>
      </c>
      <c r="HT83">
        <f t="shared" ca="1" si="158"/>
        <v>-2.0085001356693567E-3</v>
      </c>
      <c r="HU83">
        <f t="shared" ca="1" si="158"/>
        <v>8.5032320940813984E-3</v>
      </c>
      <c r="HV83">
        <f t="shared" ca="1" si="159"/>
        <v>-4.5491500304079471E-3</v>
      </c>
      <c r="HW83">
        <f t="shared" ca="1" si="188"/>
        <v>5.5934600932681117E-3</v>
      </c>
      <c r="HX83" s="5">
        <f t="shared" ca="1" si="189"/>
        <v>217133.13289960576</v>
      </c>
      <c r="HY83" s="1" t="e">
        <f t="shared" ca="1" si="160"/>
        <v>#DIV/0!</v>
      </c>
      <c r="HZ83" t="e">
        <f t="shared" ca="1" si="190"/>
        <v>#DIV/0!</v>
      </c>
      <c r="IA83" s="5">
        <f t="shared" si="161"/>
        <v>263618.40000000002</v>
      </c>
      <c r="IB83">
        <f t="shared" ca="1" si="162"/>
        <v>121.40864753325661</v>
      </c>
      <c r="ID83" s="112">
        <v>124.95645348591383</v>
      </c>
      <c r="IE83" s="112">
        <v>122.73060479916047</v>
      </c>
      <c r="IF83">
        <f t="shared" si="163"/>
        <v>95.487505272977003</v>
      </c>
      <c r="IG83">
        <f t="shared" si="191"/>
        <v>1.3200869887932707E-2</v>
      </c>
      <c r="IH83" s="112">
        <v>0.5312659837318271</v>
      </c>
      <c r="II83">
        <f t="shared" si="192"/>
        <v>-3.8208160993155262E-3</v>
      </c>
      <c r="IK83">
        <f>+util!B81</f>
        <v>105.1</v>
      </c>
      <c r="IL83">
        <f t="shared" si="193"/>
        <v>2.0183289653269706E-2</v>
      </c>
      <c r="IM83">
        <f t="shared" si="194"/>
        <v>1.2109973791961824E-2</v>
      </c>
      <c r="IO83" s="5">
        <f t="shared" si="164"/>
        <v>140148.9</v>
      </c>
      <c r="IP83" s="1">
        <f t="shared" si="165"/>
        <v>3.1037706181457398</v>
      </c>
      <c r="IQ83" s="5">
        <f t="shared" ca="1" si="166"/>
        <v>115435.68176361574</v>
      </c>
      <c r="IR83" s="1" t="e">
        <f t="shared" ca="1" si="167"/>
        <v>#DIV/0!</v>
      </c>
      <c r="IS83" t="e">
        <f t="shared" ca="1" si="195"/>
        <v>#DIV/0!</v>
      </c>
    </row>
    <row r="84" spans="1:253" x14ac:dyDescent="0.15">
      <c r="A84" t="s">
        <v>323</v>
      </c>
      <c r="B84" s="5">
        <f>+'gaku-mk1722'!B31</f>
        <v>519204.6</v>
      </c>
      <c r="C84" s="5">
        <f>+'kgaku-mk1722'!B32</f>
        <v>278904.5</v>
      </c>
      <c r="D84" s="5">
        <f>+'kgaku-mk1722'!C32</f>
        <v>2939.4</v>
      </c>
      <c r="E84" s="5">
        <f>+'kgaku-mk1722'!D32</f>
        <v>257.2</v>
      </c>
      <c r="F84" s="5">
        <f>+'kgaku-mk1722'!F32</f>
        <v>23162.5</v>
      </c>
      <c r="G84" s="5">
        <f>+'kgaku-mk1722'!G32</f>
        <v>18620.8</v>
      </c>
      <c r="H84" s="5">
        <f>+'kgaku-mk1722'!H32</f>
        <v>76055.399999999994</v>
      </c>
      <c r="I84" s="5">
        <f>+'kgaku-mk1722'!I32</f>
        <v>158383.6</v>
      </c>
      <c r="J84" s="5">
        <f>+'gaku-mk1722'!F31</f>
        <v>20983.9</v>
      </c>
      <c r="K84" s="5">
        <f>+'gaku-mk1722'!G31</f>
        <v>79283.100000000006</v>
      </c>
      <c r="L84" s="5">
        <f>+'gaku-jk1722'!B31</f>
        <v>451410</v>
      </c>
      <c r="M84" s="5">
        <f>+'kgaku-jk1722'!B32</f>
        <v>254705.8</v>
      </c>
      <c r="N84" s="5">
        <f>+'kgaku-jk1722'!C32</f>
        <v>3572.5</v>
      </c>
      <c r="O84" s="5">
        <f>+'kgaku-jk1722'!D32</f>
        <v>247</v>
      </c>
      <c r="P84" s="5">
        <f>+'kgaku-jk1722'!F32</f>
        <v>9193.7999999999993</v>
      </c>
      <c r="Q84" s="5">
        <f>+'kgaku-jk1722'!G32</f>
        <v>16419.5</v>
      </c>
      <c r="R84" s="5">
        <f>+'kgaku-jk1722'!H32</f>
        <v>79154.600000000006</v>
      </c>
      <c r="S84" s="5">
        <f>+'kgaku-jk1722'!I32</f>
        <v>154341.29999999999</v>
      </c>
      <c r="T84" s="5">
        <f>+'gaku-jk1722'!F31</f>
        <v>21310.5</v>
      </c>
      <c r="U84" s="5">
        <f>+'gaku-jk1722'!G31</f>
        <v>67992.3</v>
      </c>
      <c r="V84" s="8">
        <f t="shared" si="123"/>
        <v>115.01840898517976</v>
      </c>
      <c r="W84" s="8">
        <f t="shared" si="123"/>
        <v>109.50064741360426</v>
      </c>
      <c r="X84" s="8">
        <f t="shared" si="123"/>
        <v>82.278516445066487</v>
      </c>
      <c r="Y84" s="8">
        <f t="shared" si="123"/>
        <v>104.12955465587044</v>
      </c>
      <c r="Z84" s="8">
        <f t="shared" si="123"/>
        <v>251.93608736322309</v>
      </c>
      <c r="AA84" s="8">
        <f t="shared" si="123"/>
        <v>113.40662017722829</v>
      </c>
      <c r="AB84" s="8">
        <f t="shared" si="123"/>
        <v>96.084624266940892</v>
      </c>
      <c r="AC84" s="8">
        <f t="shared" si="123"/>
        <v>102.6190656681005</v>
      </c>
      <c r="AD84" s="8">
        <f t="shared" si="123"/>
        <v>98.467422162783606</v>
      </c>
      <c r="AE84" s="8">
        <f t="shared" si="123"/>
        <v>116.60599803213012</v>
      </c>
      <c r="AF84" s="10">
        <f ca="1">+OFFSET('kdef-cy1722'!B$9,ROUNDDOWN((ROW(Sheet1_OLD!AF84)-ROW(Sheet1_OLD!AF$61))/4,0),0)</f>
        <v>109.9</v>
      </c>
      <c r="AG84" s="10">
        <f ca="1">+OFFSET('kdef-cy1722'!C$9,ROUNDDOWN((ROW(Sheet1_OLD!AG84)-ROW(Sheet1_OLD!AG$61))/4,0),0)</f>
        <v>86.9</v>
      </c>
      <c r="AH84" s="10">
        <f ca="1">+OFFSET('kdef-cy1722'!D$9,ROUNDDOWN((ROW(Sheet1_OLD!AH84)-ROW(Sheet1_OLD!AH$61))/4,0),0)</f>
        <v>104.3</v>
      </c>
      <c r="AI84" s="10">
        <f ca="1">+OFFSET('kdef-cy1722'!F$9,ROUNDDOWN((ROW(Sheet1_OLD!AI84)-ROW(Sheet1_OLD!AI$61))/4,0),0)</f>
        <v>255.2</v>
      </c>
      <c r="AJ84" s="10">
        <f ca="1">+OFFSET('kdef-cy1722'!G$9,ROUNDDOWN((ROW(Sheet1_OLD!AJ84)-ROW(Sheet1_OLD!AJ$61))/4,0),0)</f>
        <v>113.8</v>
      </c>
      <c r="AK84" s="10">
        <f ca="1">+OFFSET('kdef-cy1722'!H$9,ROUNDDOWN((ROW(Sheet1_OLD!AK84)-ROW(Sheet1_OLD!AK$61))/4,0),0)</f>
        <v>96.6</v>
      </c>
      <c r="AL84" s="10">
        <f ca="1">+OFFSET('kdef-cy1722'!I$9,ROUNDDOWN((ROW(Sheet1_OLD!AL84)-ROW(Sheet1_OLD!AL$61))/4,0),0)</f>
        <v>102.7</v>
      </c>
      <c r="AM84" s="10">
        <f ca="1">+OFFSET('def-cy1722'!$F$8,ROUNDDOWN((ROW(Sheet1_OLD!AM84)-ROW(Sheet1_OLD!AM$61))/4,0),0)</f>
        <v>98.6</v>
      </c>
      <c r="AN84" s="10">
        <f ca="1">+OFFSET('def-cy1722'!$G$8,ROUNDDOWN((ROW(Sheet1_OLD!AN84)-ROW(Sheet1_OLD!AN$61))/4,0),0)</f>
        <v>117.2</v>
      </c>
      <c r="AO84" s="128"/>
      <c r="AP84" s="128"/>
      <c r="AQ84" s="128"/>
      <c r="AR84" s="128"/>
      <c r="AS84" s="128"/>
      <c r="AT84" s="128"/>
      <c r="AU84" s="128"/>
      <c r="AV84" s="128"/>
      <c r="AW84" s="128"/>
      <c r="AX84" s="9">
        <f t="shared" ca="1" si="115"/>
        <v>110.7</v>
      </c>
      <c r="AY84" s="9">
        <f t="shared" ca="1" si="115"/>
        <v>97.7</v>
      </c>
      <c r="AZ84" s="9">
        <f t="shared" ca="1" si="115"/>
        <v>104.7</v>
      </c>
      <c r="BA84" s="9">
        <f t="shared" ca="1" si="115"/>
        <v>261.8</v>
      </c>
      <c r="BB84" s="9">
        <f t="shared" ca="1" si="115"/>
        <v>114.8</v>
      </c>
      <c r="BC84" s="9">
        <f t="shared" ca="1" si="115"/>
        <v>96.7</v>
      </c>
      <c r="BD84" s="9">
        <f t="shared" ca="1" si="114"/>
        <v>103.1</v>
      </c>
      <c r="BE84" s="9">
        <f t="shared" ca="1" si="114"/>
        <v>99.8</v>
      </c>
      <c r="BF84" s="9">
        <f t="shared" ca="1" si="114"/>
        <v>119.7</v>
      </c>
      <c r="BG84">
        <f t="shared" ca="1" si="168"/>
        <v>-7.3488624364814563E-4</v>
      </c>
      <c r="BH84">
        <f t="shared" ca="1" si="169"/>
        <v>6.5865444897134141E-5</v>
      </c>
      <c r="BI84">
        <f t="shared" ca="1" si="170"/>
        <v>-2.785344016858593E-3</v>
      </c>
      <c r="BJ84">
        <f t="shared" ca="1" si="170"/>
        <v>4.1403818457581556E-3</v>
      </c>
      <c r="BK84">
        <f t="shared" ca="1" si="170"/>
        <v>2.2180144105835465E-4</v>
      </c>
      <c r="BL84" s="13">
        <f t="shared" ca="1" si="171"/>
        <v>9.0781847120690554E-4</v>
      </c>
      <c r="BM84">
        <f t="shared" ca="1" si="172"/>
        <v>5.971595808005715E-3</v>
      </c>
      <c r="BN84">
        <f t="shared" ca="1" si="134"/>
        <v>-2.2021221794963724E-2</v>
      </c>
      <c r="BO84" s="13">
        <f t="shared" ca="1" si="135"/>
        <v>-1.604962598695801E-2</v>
      </c>
      <c r="BP84">
        <f t="shared" ca="1" si="173"/>
        <v>9.9500424904892665E-3</v>
      </c>
      <c r="BQ84">
        <f t="shared" ca="1" si="174"/>
        <v>2.1801494023038978E-3</v>
      </c>
      <c r="BR84">
        <f t="shared" ca="1" si="175"/>
        <v>-8.0396522266173078E-3</v>
      </c>
      <c r="BS84" s="13">
        <f t="shared" ca="1" si="176"/>
        <v>4.0905396661758565E-3</v>
      </c>
      <c r="BT84" s="5">
        <f t="shared" si="136"/>
        <v>67992.3</v>
      </c>
      <c r="BU84" s="5">
        <f t="shared" ca="1" si="137"/>
        <v>254731.87746189666</v>
      </c>
      <c r="BV84" s="5">
        <f t="shared" ca="1" si="138"/>
        <v>34289.184580500041</v>
      </c>
      <c r="BW84" s="5">
        <f t="shared" ca="1" si="177"/>
        <v>100069.83537463371</v>
      </c>
      <c r="BX84" s="5">
        <f t="shared" si="139"/>
        <v>79283.100000000006</v>
      </c>
      <c r="BY84" s="5">
        <f t="shared" si="140"/>
        <v>255742</v>
      </c>
      <c r="BZ84" s="5">
        <f t="shared" si="141"/>
        <v>44146.400000000001</v>
      </c>
      <c r="CA84" s="5">
        <f t="shared" si="142"/>
        <v>123429.5</v>
      </c>
      <c r="CB84" s="9">
        <f t="shared" si="97"/>
        <v>116.60599803213012</v>
      </c>
      <c r="CC84" s="9">
        <f t="shared" ca="1" si="97"/>
        <v>100.39654343546165</v>
      </c>
      <c r="CD84" s="9">
        <f t="shared" ca="1" si="97"/>
        <v>128.74730192652547</v>
      </c>
      <c r="CE84" s="9">
        <f t="shared" ref="CE84:CE147" ca="1" si="196">+CA84/BW84*100</f>
        <v>123.34336270057224</v>
      </c>
      <c r="CF84" s="5"/>
      <c r="CG84" s="5">
        <f t="shared" si="143"/>
        <v>100.99375371696995</v>
      </c>
      <c r="CH84" s="5">
        <f t="shared" ca="1" si="178"/>
        <v>100.39654343546165</v>
      </c>
      <c r="CI84" s="5">
        <f t="shared" si="144"/>
        <v>144.72189166773211</v>
      </c>
      <c r="CJ84" s="5">
        <f t="shared" ca="1" si="179"/>
        <v>128.74730192652547</v>
      </c>
      <c r="CK84" s="5">
        <f t="shared" si="180"/>
        <v>125.31346259667846</v>
      </c>
      <c r="CL84" s="5">
        <f t="shared" ca="1" si="181"/>
        <v>123.34336270057224</v>
      </c>
      <c r="CM84" s="5"/>
      <c r="CN84" s="1" t="e">
        <f t="shared" si="125"/>
        <v>#DIV/0!</v>
      </c>
      <c r="CO84" s="1" t="e">
        <f t="shared" si="126"/>
        <v>#DIV/0!</v>
      </c>
      <c r="CP84" s="1" t="e">
        <f t="shared" ca="1" si="126"/>
        <v>#DIV/0!</v>
      </c>
      <c r="CQ84" s="1" t="e">
        <f t="shared" ca="1" si="126"/>
        <v>#DIV/0!</v>
      </c>
      <c r="CR84" s="1" t="e">
        <f t="shared" ca="1" si="126"/>
        <v>#DIV/0!</v>
      </c>
      <c r="CS84" s="83" t="e">
        <f t="shared" si="182"/>
        <v>#DIV/0!</v>
      </c>
      <c r="CT84" s="83" t="e">
        <f t="shared" si="182"/>
        <v>#DIV/0!</v>
      </c>
      <c r="CU84" s="83" t="e">
        <f t="shared" ca="1" si="182"/>
        <v>#DIV/0!</v>
      </c>
      <c r="CV84" s="83" t="e">
        <f t="shared" ca="1" si="182"/>
        <v>#DIV/0!</v>
      </c>
      <c r="CW84" s="83" t="e">
        <f t="shared" ca="1" si="182"/>
        <v>#DIV/0!</v>
      </c>
      <c r="CX84" s="83">
        <f t="shared" si="183"/>
        <v>-2.5344352142370238E-3</v>
      </c>
      <c r="CY84" s="83">
        <f t="shared" si="100"/>
        <v>-3.2654060760729645E-3</v>
      </c>
      <c r="CZ84" s="83">
        <f t="shared" ca="1" si="100"/>
        <v>-3.6602984382289646E-3</v>
      </c>
      <c r="DA84" s="83">
        <f t="shared" ca="1" si="100"/>
        <v>-6.3965284126515729E-3</v>
      </c>
      <c r="DB84" s="83">
        <f t="shared" ca="1" si="100"/>
        <v>-4.4062152901995525E-3</v>
      </c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Y84" s="5"/>
      <c r="EF84" s="91">
        <f>+'gaku-mk1722'!G31</f>
        <v>79283.100000000006</v>
      </c>
      <c r="EG84" s="1">
        <f>+'gaku-mk1131'!G87</f>
        <v>68819.5</v>
      </c>
      <c r="EH84" s="5">
        <f t="shared" ca="1" si="145"/>
        <v>16069.591882391611</v>
      </c>
      <c r="EI84" s="7">
        <f ca="1">+EI83+$EH83</f>
        <v>672988.94483989372</v>
      </c>
      <c r="EJ84" s="7">
        <f ca="1">+EJ83+$EH83</f>
        <v>672988.94483989372</v>
      </c>
      <c r="EK84" s="7">
        <f ca="1">+EK83+EH83-(EJ85-EI85)/4</f>
        <v>625798.94584368099</v>
      </c>
      <c r="EL84" s="5">
        <f t="shared" ca="1" si="146"/>
        <v>6461</v>
      </c>
      <c r="EM84" s="92">
        <f t="shared" ca="1" si="147"/>
        <v>106.06666666666666</v>
      </c>
      <c r="EN84">
        <f t="shared" ca="1" si="127"/>
        <v>0.68060054799798053</v>
      </c>
      <c r="EO84">
        <f t="shared" ca="1" si="148"/>
        <v>4.1757181344321071E-3</v>
      </c>
      <c r="EQ84" s="6">
        <f>+call!C122</f>
        <v>2.33333333333333E-2</v>
      </c>
      <c r="ES84" s="5">
        <f>+fof!B146/10</f>
        <v>17057.089667905333</v>
      </c>
      <c r="ET84" s="5">
        <f>+fof!C146/10</f>
        <v>423633.70000000007</v>
      </c>
      <c r="EU84" s="65">
        <f ca="1">+AVERAGE(OFFSET(jikasougaku!$BF$450,(ROW(Sheet1_OLD!EU84)-ROW(Sheet1_OLD!$EU$59))*3,0):OFFSET(jikasougaku!$BF$450,(ROW(Sheet1_OLD!EU84)-ROW(Sheet1_OLD!$EU$59))*3+2,0))/1000</f>
        <v>50740.807999999997</v>
      </c>
      <c r="EV84" s="65">
        <f ca="1">+AVERAGE(OFFSET(jikasougaku!$BR$450,(ROW(Sheet1_OLD!EV84)-ROW(Sheet1_OLD!$EV$59))*3,0):OFFSET(jikasougaku!$BR$450,(ROW(Sheet1_OLD!EV84)-ROW(Sheet1_OLD!$EV$59))*3+2,0))/1000</f>
        <v>419124.52500000002</v>
      </c>
      <c r="EW84" s="65">
        <f ca="1">+AVERAGE(OFFSET(jikasougaku!$BH$450,(ROW(Sheet1_OLD!EW84)-ROW(Sheet1_OLD!EW$59))*3,0):OFFSET(jikasougaku!$BH$450,(ROW(Sheet1_OLD!EW84)-ROW(Sheet1_OLD!EW$59))*3+2,0))/1000</f>
        <v>8767.1929999999993</v>
      </c>
      <c r="EX84" s="65">
        <f ca="1">+AVERAGE(OFFSET(jikasougaku!$BJ$450,(ROW(Sheet1_OLD!EX84)-ROW(Sheet1_OLD!EX$59))*3,0):OFFSET(jikasougaku!$BJ$450,(ROW(Sheet1_OLD!EX84)-ROW(Sheet1_OLD!EX$59))*3+2,0))/1000</f>
        <v>4787.3876666666674</v>
      </c>
      <c r="EY84" s="65">
        <f ca="1">+AVERAGE(OFFSET(jikasougaku!$BL$450,(ROW(Sheet1_OLD!EY84)-ROW(Sheet1_OLD!EY$59))*3,0):OFFSET(jikasougaku!$BL$450,(ROW(Sheet1_OLD!EY84)-ROW(Sheet1_OLD!EY$59))*3+2,0))/1000</f>
        <v>8518.2620000000006</v>
      </c>
      <c r="EZ84" s="64">
        <f t="shared" ca="1" si="121"/>
        <v>50740.807999999997</v>
      </c>
      <c r="FA84" s="7">
        <f t="shared" ca="1" si="122"/>
        <v>346310.87433333334</v>
      </c>
      <c r="FB84" s="5">
        <f t="shared" si="128"/>
        <v>17057.089667905333</v>
      </c>
      <c r="FC84" s="5">
        <f t="shared" si="124"/>
        <v>423633.70000000007</v>
      </c>
      <c r="FD84" s="1" t="e">
        <f t="shared" si="129"/>
        <v>#DIV/0!</v>
      </c>
      <c r="FE84" s="1" t="e">
        <f t="shared" si="129"/>
        <v>#DIV/0!</v>
      </c>
      <c r="FF84" t="e">
        <f t="shared" si="149"/>
        <v>#DIV/0!</v>
      </c>
      <c r="FG84" t="e">
        <f t="shared" si="149"/>
        <v>#DIV/0!</v>
      </c>
      <c r="FH84" s="83" t="e">
        <f t="shared" si="184"/>
        <v>#DIV/0!</v>
      </c>
      <c r="FI84" s="83" t="e">
        <f t="shared" si="184"/>
        <v>#DIV/0!</v>
      </c>
      <c r="FK84" s="5">
        <f>kshotoku1722!E32</f>
        <v>268309.09999999998</v>
      </c>
      <c r="FL84" s="72">
        <f t="shared" ca="1" si="150"/>
        <v>0.39152251418874412</v>
      </c>
      <c r="FM84">
        <f t="shared" ca="1" si="185"/>
        <v>3.6858470026868498E-3</v>
      </c>
      <c r="FO84" s="72">
        <f ca="1">+AVERAGE(OFFSET(Maikin05!$F$10,ROUNDDOWN((ROW(FO84)-ROW(FO$45))/4,0),MOD(ROW(FO84)-ROW(FO$45),4)*3):OFFSET(Maikin05!$F$10,ROUNDDOWN((ROW(FO84)-ROW(FO$45))/4,0),MOD(ROW(FO84)-ROW(FO$45),4)*3+2))</f>
        <v>106.06666666666666</v>
      </c>
      <c r="FP84" s="72">
        <f ca="1">+AVERAGE(OFFSET(Maikin30!$F$20,ROUNDDOWN((ROW(FP84)-ROW(FP$5))/4,0),MOD(ROW(FP84)-ROW(FP$5),4)*3):OFFSET(Maikin30!$F$20,ROUNDDOWN((ROW(FP84)-ROW(FP$5))/4,0),MOD(ROW(FP84)-ROW(FP$5),4)*3+2))</f>
        <v>103.03333333333335</v>
      </c>
      <c r="FQ84" s="5">
        <f ca="1">+AVERAGE(OFFSET(Rocho!$J$66,(ROW(FQ84)-ROW($FQ$5))*3,0):OFFSET(Rocho!$J$66,(ROW(FQ84)-ROW($FQ$5))*3+2,0))</f>
        <v>6461</v>
      </c>
      <c r="FR84" s="72" t="e">
        <f t="shared" ca="1" si="151"/>
        <v>#DIV/0!</v>
      </c>
      <c r="FS84" t="e">
        <f t="shared" ca="1" si="186"/>
        <v>#DIV/0!</v>
      </c>
      <c r="FT84" s="72"/>
      <c r="FU84" s="87" t="s">
        <v>303</v>
      </c>
      <c r="FV84" s="78">
        <f ca="1">+AVERAGE(OFFSET(Rocho!$E$6,(ROW(FV84)-ROW($FV$5))*3,0):OFFSET(Rocho!$E$6,(ROW(FV84)-ROW($FV$5))*3+2,0))/10000</f>
        <v>10472.333333333332</v>
      </c>
      <c r="FW84" s="82">
        <f>+Rocho!AA85</f>
        <v>0</v>
      </c>
      <c r="FX84" t="e">
        <f t="shared" si="187"/>
        <v>#DIV/0!</v>
      </c>
      <c r="FZ84" s="94">
        <f t="shared" si="130"/>
        <v>263462.59999999998</v>
      </c>
      <c r="GA84" s="5">
        <f t="shared" si="152"/>
        <v>79283.100000000006</v>
      </c>
      <c r="GB84" s="5">
        <f>+'gaku-mk1722'!C31-'gaku-mk1722'!D31</f>
        <v>6240.2999999999884</v>
      </c>
      <c r="GC84" s="5">
        <f t="shared" si="153"/>
        <v>23162.5</v>
      </c>
      <c r="GD84" s="5">
        <f t="shared" si="154"/>
        <v>20983.9</v>
      </c>
      <c r="GE84" s="5">
        <f>+'gaku-mk1722'!H31</f>
        <v>-3422.1</v>
      </c>
      <c r="GF84" s="5">
        <f>+'gaku-mk1722'!W31</f>
        <v>129396</v>
      </c>
      <c r="GG84" s="5">
        <f>+'gaku-mk1722'!M31</f>
        <v>52716</v>
      </c>
      <c r="GH84" s="5">
        <f>+'gaku-mk1722'!N31</f>
        <v>44897.1</v>
      </c>
      <c r="GI84" s="5">
        <f t="shared" si="155"/>
        <v>67992.3</v>
      </c>
      <c r="GJ84" s="5">
        <f>+'gaku-jk1722'!C31-'gaku-jk1722'!D31</f>
        <v>5598.7000000000116</v>
      </c>
      <c r="GK84" s="5">
        <f t="shared" si="156"/>
        <v>9193.7999999999993</v>
      </c>
      <c r="GL84" s="5">
        <f t="shared" si="157"/>
        <v>21310.5</v>
      </c>
      <c r="GM84" s="5">
        <f>+'gaku-jk1722'!H31</f>
        <v>-3368.1</v>
      </c>
      <c r="GN84" s="5">
        <f>+'gaku-jk1722'!Z31</f>
        <v>123877</v>
      </c>
      <c r="GO84" s="5">
        <f>+'gaku-jk1722'!M31</f>
        <v>43200.7</v>
      </c>
      <c r="GP84" s="5">
        <f>+'gaku-jk1722'!N31</f>
        <v>56066.5</v>
      </c>
      <c r="GQ84" s="9">
        <f t="shared" ca="1" si="131"/>
        <v>117.2</v>
      </c>
      <c r="GR84">
        <f ca="1">+OFFSET('def-cy1722'!$C$8,ROUNDDOWN((ROW(Sheet1_OLD!GU84)-ROW(Sheet1_OLD!GU$61))/4,0),0)</f>
        <v>110</v>
      </c>
      <c r="GS84" s="9">
        <f t="shared" ca="1" si="132"/>
        <v>255.2</v>
      </c>
      <c r="GT84" s="9">
        <f t="shared" ca="1" si="133"/>
        <v>98.6</v>
      </c>
      <c r="GU84">
        <f ca="1">+OFFSET('def-cy1722'!$H$8,ROUNDDOWN((ROW(Sheet1_OLD!GU84)-ROW(Sheet1_OLD!GU$61))/4,0),0)</f>
        <v>102.3</v>
      </c>
      <c r="GV84">
        <f ca="1">+OFFSET('def-cy1722'!$W$8,ROUNDDOWN((ROW(Sheet1_OLD!GU84)-ROW(Sheet1_OLD!GU$61))/4,0),0)</f>
        <v>105.1</v>
      </c>
      <c r="GW84">
        <f ca="1">+OFFSET('def-cy1722'!$M$8,ROUNDDOWN((ROW(Sheet1_OLD!GU84)-ROW(Sheet1_OLD!GU$61))/4,0),0)</f>
        <v>124.5</v>
      </c>
      <c r="GX84">
        <f ca="1">+OFFSET('def-cy1722'!$N$8,ROUNDDOWN((ROW(Sheet1_OLD!GU84)-ROW(Sheet1_OLD!GU$61))/4,0),0)</f>
        <v>80.900000000000006</v>
      </c>
      <c r="HG84" s="9">
        <f t="shared" ca="1" si="120"/>
        <v>119.7</v>
      </c>
      <c r="HH84" s="9">
        <f t="shared" ca="1" si="120"/>
        <v>110.7</v>
      </c>
      <c r="HI84" s="9">
        <f t="shared" ca="1" si="120"/>
        <v>261.8</v>
      </c>
      <c r="HJ84" s="9">
        <f t="shared" ca="1" si="120"/>
        <v>99.8</v>
      </c>
      <c r="HK84" s="9">
        <f t="shared" ca="1" si="120"/>
        <v>105.5</v>
      </c>
      <c r="HL84" s="9">
        <f t="shared" ca="1" si="120"/>
        <v>106.9</v>
      </c>
      <c r="HM84" s="9">
        <f t="shared" ca="1" si="120"/>
        <v>136.4</v>
      </c>
      <c r="HN84" s="9">
        <f t="shared" ca="1" si="120"/>
        <v>88.3</v>
      </c>
      <c r="HO84">
        <f t="shared" ca="1" si="158"/>
        <v>4.6342006095699282E-3</v>
      </c>
      <c r="HP84">
        <f t="shared" ca="1" si="158"/>
        <v>-1.2132990645634995E-4</v>
      </c>
      <c r="HQ84">
        <f t="shared" ca="1" si="158"/>
        <v>1.0153976426500099E-3</v>
      </c>
      <c r="HR84">
        <f t="shared" ca="1" si="158"/>
        <v>-3.7444424267466742E-3</v>
      </c>
      <c r="HS84">
        <f t="shared" ca="1" si="158"/>
        <v>-2.9394305518328802E-4</v>
      </c>
      <c r="HT84">
        <f t="shared" ca="1" si="158"/>
        <v>-2.994217012988937E-4</v>
      </c>
      <c r="HU84">
        <f t="shared" ca="1" si="158"/>
        <v>5.0104392324730618E-3</v>
      </c>
      <c r="HV84">
        <f t="shared" ca="1" si="159"/>
        <v>-5.3423940392725864E-3</v>
      </c>
      <c r="HW84">
        <f t="shared" ca="1" si="188"/>
        <v>8.5850635573520798E-4</v>
      </c>
      <c r="HX84" s="5">
        <f t="shared" ca="1" si="189"/>
        <v>217319.54307424076</v>
      </c>
      <c r="HY84" s="1" t="e">
        <f t="shared" ca="1" si="160"/>
        <v>#DIV/0!</v>
      </c>
      <c r="HZ84" t="e">
        <f t="shared" ca="1" si="190"/>
        <v>#DIV/0!</v>
      </c>
      <c r="IA84" s="5">
        <f t="shared" si="161"/>
        <v>263462.59999999998</v>
      </c>
      <c r="IB84">
        <f t="shared" ca="1" si="162"/>
        <v>121.23281517760039</v>
      </c>
      <c r="ID84" s="112">
        <v>124.48476275667917</v>
      </c>
      <c r="IE84" s="112">
        <v>122.9723573635592</v>
      </c>
      <c r="IF84">
        <f t="shared" si="163"/>
        <v>96.908471695877722</v>
      </c>
      <c r="IG84">
        <f t="shared" si="191"/>
        <v>1.4771538188102505E-2</v>
      </c>
      <c r="IH84" s="112">
        <v>0.53231246202593441</v>
      </c>
      <c r="II84">
        <f t="shared" si="192"/>
        <v>1.9678447527420825E-3</v>
      </c>
      <c r="IK84">
        <f>+util!B82</f>
        <v>107.066666666667</v>
      </c>
      <c r="IL84">
        <f t="shared" si="193"/>
        <v>1.8539415521594677E-2</v>
      </c>
      <c r="IM84">
        <f t="shared" si="194"/>
        <v>1.1123649312956806E-2</v>
      </c>
      <c r="IO84" s="5">
        <f t="shared" si="164"/>
        <v>140033.09999999998</v>
      </c>
      <c r="IP84" s="1">
        <f t="shared" si="165"/>
        <v>3.1720162912491161</v>
      </c>
      <c r="IQ84" s="5">
        <f t="shared" ca="1" si="166"/>
        <v>115507.5874422763</v>
      </c>
      <c r="IR84" s="1" t="e">
        <f t="shared" ca="1" si="167"/>
        <v>#DIV/0!</v>
      </c>
      <c r="IS84" t="e">
        <f t="shared" ca="1" si="195"/>
        <v>#DIV/0!</v>
      </c>
    </row>
    <row r="85" spans="1:253" x14ac:dyDescent="0.15">
      <c r="A85" t="s">
        <v>324</v>
      </c>
      <c r="B85" s="5">
        <f>+'gaku-mk1722'!B32</f>
        <v>527304.9</v>
      </c>
      <c r="C85" s="5">
        <f>+'kgaku-mk1722'!B33</f>
        <v>281573.8</v>
      </c>
      <c r="D85" s="5">
        <f>+'kgaku-mk1722'!C33</f>
        <v>2820.8</v>
      </c>
      <c r="E85" s="5">
        <f>+'kgaku-mk1722'!D33</f>
        <v>252.8</v>
      </c>
      <c r="F85" s="5">
        <f>+'kgaku-mk1722'!F33</f>
        <v>24151.4</v>
      </c>
      <c r="G85" s="5">
        <f>+'kgaku-mk1722'!G33</f>
        <v>19355.5</v>
      </c>
      <c r="H85" s="5">
        <f>+'kgaku-mk1722'!H33</f>
        <v>75579.7</v>
      </c>
      <c r="I85" s="5">
        <f>+'kgaku-mk1722'!I33</f>
        <v>159919.20000000001</v>
      </c>
      <c r="J85" s="5">
        <f>+'gaku-mk1722'!F32</f>
        <v>21117.599999999999</v>
      </c>
      <c r="K85" s="5">
        <f>+'gaku-mk1722'!G32</f>
        <v>82424</v>
      </c>
      <c r="L85" s="5">
        <f>+'gaku-jk1722'!B32</f>
        <v>460112.4</v>
      </c>
      <c r="M85" s="5">
        <f>+'kgaku-jk1722'!B33</f>
        <v>257628.79999999999</v>
      </c>
      <c r="N85" s="5">
        <f>+'kgaku-jk1722'!C33</f>
        <v>3415.4</v>
      </c>
      <c r="O85" s="5">
        <f>+'kgaku-jk1722'!D33</f>
        <v>243.8</v>
      </c>
      <c r="P85" s="5">
        <f>+'kgaku-jk1722'!F33</f>
        <v>9662.9</v>
      </c>
      <c r="Q85" s="5">
        <f>+'kgaku-jk1722'!G33</f>
        <v>17130.599999999999</v>
      </c>
      <c r="R85" s="5">
        <f>+'kgaku-jk1722'!H33</f>
        <v>78671.899999999994</v>
      </c>
      <c r="S85" s="5">
        <f>+'kgaku-jk1722'!I33</f>
        <v>156095.4</v>
      </c>
      <c r="T85" s="5">
        <f>+'gaku-jk1722'!F32</f>
        <v>21351.1</v>
      </c>
      <c r="U85" s="5">
        <f>+'gaku-jk1722'!G32</f>
        <v>70538.100000000006</v>
      </c>
      <c r="V85" s="8">
        <f t="shared" si="123"/>
        <v>114.60349688467426</v>
      </c>
      <c r="W85" s="8">
        <f t="shared" si="123"/>
        <v>109.29438013141389</v>
      </c>
      <c r="X85" s="8">
        <f t="shared" si="123"/>
        <v>82.590618961175849</v>
      </c>
      <c r="Y85" s="8">
        <f t="shared" si="123"/>
        <v>103.6915504511895</v>
      </c>
      <c r="Z85" s="8">
        <f t="shared" si="123"/>
        <v>249.9394591685726</v>
      </c>
      <c r="AA85" s="8">
        <f t="shared" si="123"/>
        <v>112.98786966014033</v>
      </c>
      <c r="AB85" s="8">
        <f t="shared" si="123"/>
        <v>96.06949876639564</v>
      </c>
      <c r="AC85" s="8">
        <f t="shared" si="123"/>
        <v>102.44965578742232</v>
      </c>
      <c r="AD85" s="8">
        <f t="shared" si="123"/>
        <v>98.906379530797011</v>
      </c>
      <c r="AE85" s="8">
        <f t="shared" si="123"/>
        <v>116.85032627757197</v>
      </c>
      <c r="AF85" s="10">
        <f ca="1">+OFFSET('kdef-cy1722'!B$9,ROUNDDOWN((ROW(Sheet1_OLD!AF85)-ROW(Sheet1_OLD!AF$61))/4,0),0)</f>
        <v>108.9</v>
      </c>
      <c r="AG85" s="10">
        <f ca="1">+OFFSET('kdef-cy1722'!C$9,ROUNDDOWN((ROW(Sheet1_OLD!AG85)-ROW(Sheet1_OLD!AG$61))/4,0),0)</f>
        <v>83.6</v>
      </c>
      <c r="AH85" s="10">
        <f ca="1">+OFFSET('kdef-cy1722'!D$9,ROUNDDOWN((ROW(Sheet1_OLD!AH85)-ROW(Sheet1_OLD!AH$61))/4,0),0)</f>
        <v>103.4</v>
      </c>
      <c r="AI85" s="10">
        <f ca="1">+OFFSET('kdef-cy1722'!F$9,ROUNDDOWN((ROW(Sheet1_OLD!AI85)-ROW(Sheet1_OLD!AI$61))/4,0),0)</f>
        <v>241.2</v>
      </c>
      <c r="AJ85" s="10">
        <f ca="1">+OFFSET('kdef-cy1722'!G$9,ROUNDDOWN((ROW(Sheet1_OLD!AJ85)-ROW(Sheet1_OLD!AJ$61))/4,0),0)</f>
        <v>112.4</v>
      </c>
      <c r="AK85" s="10">
        <f ca="1">+OFFSET('kdef-cy1722'!H$9,ROUNDDOWN((ROW(Sheet1_OLD!AK85)-ROW(Sheet1_OLD!AK$61))/4,0),0)</f>
        <v>95.8</v>
      </c>
      <c r="AL85" s="10">
        <f ca="1">+OFFSET('kdef-cy1722'!I$9,ROUNDDOWN((ROW(Sheet1_OLD!AL85)-ROW(Sheet1_OLD!AL$61))/4,0),0)</f>
        <v>102.5</v>
      </c>
      <c r="AM85" s="10">
        <f ca="1">+OFFSET('def-cy1722'!$F$8,ROUNDDOWN((ROW(Sheet1_OLD!AM85)-ROW(Sheet1_OLD!AM$61))/4,0),0)</f>
        <v>98.6</v>
      </c>
      <c r="AN85" s="10">
        <f ca="1">+OFFSET('def-cy1722'!$G$8,ROUNDDOWN((ROW(Sheet1_OLD!AN85)-ROW(Sheet1_OLD!AN$61))/4,0),0)</f>
        <v>115.8</v>
      </c>
      <c r="AO85" s="128"/>
      <c r="AP85" s="128"/>
      <c r="AQ85" s="128"/>
      <c r="AR85" s="128"/>
      <c r="AS85" s="128"/>
      <c r="AT85" s="128"/>
      <c r="AU85" s="128"/>
      <c r="AV85" s="128"/>
      <c r="AW85" s="128"/>
      <c r="AX85" s="9">
        <f t="shared" ca="1" si="115"/>
        <v>109.9</v>
      </c>
      <c r="AY85" s="9">
        <f t="shared" ca="1" si="115"/>
        <v>86.9</v>
      </c>
      <c r="AZ85" s="9">
        <f t="shared" ca="1" si="115"/>
        <v>104.3</v>
      </c>
      <c r="BA85" s="9">
        <f t="shared" ca="1" si="115"/>
        <v>255.2</v>
      </c>
      <c r="BB85" s="9">
        <f t="shared" ca="1" si="115"/>
        <v>113.8</v>
      </c>
      <c r="BC85" s="9">
        <f t="shared" ca="1" si="115"/>
        <v>96.6</v>
      </c>
      <c r="BD85" s="9">
        <f t="shared" ca="1" si="114"/>
        <v>102.7</v>
      </c>
      <c r="BE85" s="9">
        <f t="shared" ca="1" si="114"/>
        <v>98.6</v>
      </c>
      <c r="BF85" s="9">
        <f t="shared" ca="1" si="114"/>
        <v>117.2</v>
      </c>
      <c r="BG85">
        <f t="shared" ca="1" si="168"/>
        <v>-5.3223275337251151E-4</v>
      </c>
      <c r="BH85">
        <f t="shared" ca="1" si="169"/>
        <v>1.3011876200144367E-5</v>
      </c>
      <c r="BI85">
        <f t="shared" ca="1" si="170"/>
        <v>3.1548489929350441E-3</v>
      </c>
      <c r="BJ85">
        <f t="shared" ca="1" si="170"/>
        <v>-1.8178584407922832E-3</v>
      </c>
      <c r="BK85">
        <f t="shared" ca="1" si="170"/>
        <v>7.0231254817310559E-3</v>
      </c>
      <c r="BL85" s="13">
        <f t="shared" ca="1" si="171"/>
        <v>7.8408951567014492E-3</v>
      </c>
      <c r="BM85">
        <f t="shared" ca="1" si="172"/>
        <v>2.6917379461315973E-2</v>
      </c>
      <c r="BN85">
        <f t="shared" ca="1" si="134"/>
        <v>9.0009763881512004E-4</v>
      </c>
      <c r="BO85" s="13">
        <f t="shared" ca="1" si="135"/>
        <v>2.7817477100131095E-2</v>
      </c>
      <c r="BP85">
        <f t="shared" ca="1" si="173"/>
        <v>2.4030578278248591E-2</v>
      </c>
      <c r="BQ85">
        <f t="shared" ca="1" si="174"/>
        <v>9.6418069358006359E-3</v>
      </c>
      <c r="BR85">
        <f t="shared" ca="1" si="175"/>
        <v>3.224150281530084E-4</v>
      </c>
      <c r="BS85" s="13">
        <f t="shared" ca="1" si="176"/>
        <v>3.3994800242202236E-2</v>
      </c>
      <c r="BT85" s="5">
        <f t="shared" si="136"/>
        <v>70538.100000000006</v>
      </c>
      <c r="BU85" s="5">
        <f t="shared" ca="1" si="137"/>
        <v>256729.20340614513</v>
      </c>
      <c r="BV85" s="5">
        <f t="shared" ca="1" si="138"/>
        <v>35243.023187350271</v>
      </c>
      <c r="BW85" s="5">
        <f t="shared" ca="1" si="177"/>
        <v>103471.68943846444</v>
      </c>
      <c r="BX85" s="5">
        <f t="shared" si="139"/>
        <v>82424</v>
      </c>
      <c r="BY85" s="5">
        <f t="shared" si="140"/>
        <v>257422.40000000002</v>
      </c>
      <c r="BZ85" s="5">
        <f t="shared" si="141"/>
        <v>45269</v>
      </c>
      <c r="CA85" s="5">
        <f t="shared" si="142"/>
        <v>127693</v>
      </c>
      <c r="CB85" s="9">
        <f t="shared" ref="CB85:CD146" si="197">+BX85/BT85*100</f>
        <v>116.85032627757197</v>
      </c>
      <c r="CC85" s="9">
        <f t="shared" ca="1" si="197"/>
        <v>100.27001080697401</v>
      </c>
      <c r="CD85" s="9">
        <f t="shared" ca="1" si="197"/>
        <v>128.44811797033444</v>
      </c>
      <c r="CE85" s="9">
        <f t="shared" ca="1" si="196"/>
        <v>123.40863543736782</v>
      </c>
      <c r="CF85" s="5"/>
      <c r="CG85" s="5">
        <f t="shared" si="143"/>
        <v>100.92773787149723</v>
      </c>
      <c r="CH85" s="5">
        <f t="shared" ca="1" si="178"/>
        <v>100.27001080697401</v>
      </c>
      <c r="CI85" s="5">
        <f t="shared" si="144"/>
        <v>145.96311343264333</v>
      </c>
      <c r="CJ85" s="5">
        <f t="shared" ca="1" si="179"/>
        <v>128.44811797033444</v>
      </c>
      <c r="CK85" s="5">
        <f t="shared" si="180"/>
        <v>125.74136822379842</v>
      </c>
      <c r="CL85" s="5">
        <f t="shared" ca="1" si="181"/>
        <v>123.40863543736782</v>
      </c>
      <c r="CM85" s="5"/>
      <c r="CN85" s="1" t="e">
        <f t="shared" si="125"/>
        <v>#DIV/0!</v>
      </c>
      <c r="CO85" s="1" t="e">
        <f t="shared" ref="CO85:CR100" si="198">+BT85/$FW105</f>
        <v>#DIV/0!</v>
      </c>
      <c r="CP85" s="1" t="e">
        <f t="shared" ca="1" si="198"/>
        <v>#DIV/0!</v>
      </c>
      <c r="CQ85" s="1" t="e">
        <f t="shared" ca="1" si="198"/>
        <v>#DIV/0!</v>
      </c>
      <c r="CR85" s="1" t="e">
        <f t="shared" ca="1" si="198"/>
        <v>#DIV/0!</v>
      </c>
      <c r="CS85" s="83" t="e">
        <f t="shared" si="182"/>
        <v>#DIV/0!</v>
      </c>
      <c r="CT85" s="83" t="e">
        <f t="shared" si="182"/>
        <v>#DIV/0!</v>
      </c>
      <c r="CU85" s="83" t="e">
        <f t="shared" ca="1" si="182"/>
        <v>#DIV/0!</v>
      </c>
      <c r="CV85" s="83" t="e">
        <f t="shared" ca="1" si="182"/>
        <v>#DIV/0!</v>
      </c>
      <c r="CW85" s="83" t="e">
        <f t="shared" ca="1" si="182"/>
        <v>#DIV/0!</v>
      </c>
      <c r="CX85" s="83">
        <f t="shared" si="183"/>
        <v>-3.6138760411360297E-3</v>
      </c>
      <c r="CY85" s="83">
        <f t="shared" si="100"/>
        <v>2.0931395657769764E-3</v>
      </c>
      <c r="CZ85" s="83">
        <f t="shared" ca="1" si="100"/>
        <v>-1.2611234167593526E-3</v>
      </c>
      <c r="DA85" s="83">
        <f t="shared" ca="1" si="100"/>
        <v>-2.3265118115971344E-3</v>
      </c>
      <c r="DB85" s="83">
        <f t="shared" ref="DA85:DB145" ca="1" si="199">+LN(CE85/CE84)</f>
        <v>5.2905539821871057E-4</v>
      </c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Y85" s="5"/>
      <c r="EF85" s="91">
        <f>+'gaku-mk1722'!G32</f>
        <v>82424</v>
      </c>
      <c r="EG85" s="1">
        <f>+'gaku-mk1131'!G88</f>
        <v>71269</v>
      </c>
      <c r="EH85" s="5">
        <f t="shared" ca="1" si="145"/>
        <v>16697.372859663399</v>
      </c>
      <c r="EI85" s="90">
        <f ca="1">+OFFSET($EB$6,(ROW(EI85)-ROW($EI$9))/4,0)</f>
        <v>626138.53806066804</v>
      </c>
      <c r="EJ85" s="7">
        <f ca="1">+EJ84+$EH84</f>
        <v>689058.53672228532</v>
      </c>
      <c r="EK85" s="7">
        <f ca="1">+EK84+EH84-(EJ85-EI85)/4</f>
        <v>626138.53806066827</v>
      </c>
      <c r="EL85" s="5">
        <f t="shared" ca="1" si="146"/>
        <v>6431.333333333333</v>
      </c>
      <c r="EM85" s="92">
        <f t="shared" ca="1" si="147"/>
        <v>107.7</v>
      </c>
      <c r="EN85">
        <f t="shared" ca="1" si="127"/>
        <v>0.68886144525907711</v>
      </c>
      <c r="EO85">
        <f t="shared" ca="1" si="148"/>
        <v>1.2064588140860921E-2</v>
      </c>
      <c r="EQ85" s="6">
        <f>+call!C123</f>
        <v>2.33333333333333E-2</v>
      </c>
      <c r="ES85" s="5">
        <f>+fof!B147/10</f>
        <v>16882.728963296166</v>
      </c>
      <c r="ET85" s="5">
        <f>+fof!C147/10</f>
        <v>423336.3000000001</v>
      </c>
      <c r="EU85" s="7">
        <f>+AVERAGE(jikasougaku!BF528:BF529,jikasougaku!BF531)/1000</f>
        <v>43015.490666666665</v>
      </c>
      <c r="EV85" s="7">
        <f>+AVERAGE(jikasougaku!BR528:BR529,jikasougaku!BR531)/1000</f>
        <v>443417.72866666666</v>
      </c>
      <c r="EW85" s="7">
        <f>+AVERAGE(jikasougaku!BH528:BH529,jikasougaku!BH531)/1000</f>
        <v>12389.19</v>
      </c>
      <c r="EX85" s="7">
        <f>+AVERAGE(jikasougaku!BJ528:BJ529,jikasougaku!BJ531)/1000</f>
        <v>3831.5250000000001</v>
      </c>
      <c r="EY85" s="7">
        <f>+AVERAGE(jikasougaku!BL528:BL529,jikasougaku!BL531)/1000</f>
        <v>8571.5076666666664</v>
      </c>
      <c r="EZ85" s="64">
        <f t="shared" si="121"/>
        <v>43015.490666666665</v>
      </c>
      <c r="FA85" s="7">
        <f t="shared" si="122"/>
        <v>375610.01533333334</v>
      </c>
      <c r="FB85" s="5">
        <f t="shared" si="128"/>
        <v>16882.728963296166</v>
      </c>
      <c r="FC85" s="5">
        <f t="shared" si="124"/>
        <v>423336.3000000001</v>
      </c>
      <c r="FD85" s="1" t="e">
        <f t="shared" ref="FD85:FE100" si="200">+FB85/$FW105</f>
        <v>#DIV/0!</v>
      </c>
      <c r="FE85" s="1" t="e">
        <f t="shared" si="200"/>
        <v>#DIV/0!</v>
      </c>
      <c r="FF85" t="e">
        <f t="shared" si="149"/>
        <v>#DIV/0!</v>
      </c>
      <c r="FG85" t="e">
        <f t="shared" si="149"/>
        <v>#DIV/0!</v>
      </c>
      <c r="FH85" s="83" t="e">
        <f t="shared" si="184"/>
        <v>#DIV/0!</v>
      </c>
      <c r="FI85" s="83" t="e">
        <f t="shared" si="184"/>
        <v>#DIV/0!</v>
      </c>
      <c r="FK85" s="5">
        <f>kshotoku1722!E33</f>
        <v>269444</v>
      </c>
      <c r="FL85" s="72">
        <f t="shared" ca="1" si="150"/>
        <v>0.38900196432680878</v>
      </c>
      <c r="FM85">
        <f t="shared" ca="1" si="185"/>
        <v>-6.4586279947254997E-3</v>
      </c>
      <c r="FO85" s="72">
        <f ca="1">+AVERAGE(OFFSET(Maikin05!$F$10,ROUNDDOWN((ROW(FO85)-ROW(FO$45))/4,0),MOD(ROW(FO85)-ROW(FO$45),4)*3):OFFSET(Maikin05!$F$10,ROUNDDOWN((ROW(FO85)-ROW(FO$45))/4,0),MOD(ROW(FO85)-ROW(FO$45),4)*3+2))</f>
        <v>107.7</v>
      </c>
      <c r="FP85" s="72">
        <f ca="1">+AVERAGE(OFFSET(Maikin30!$F$20,ROUNDDOWN((ROW(FP85)-ROW(FP$5))/4,0),MOD(ROW(FP85)-ROW(FP$5),4)*3):OFFSET(Maikin30!$F$20,ROUNDDOWN((ROW(FP85)-ROW(FP$5))/4,0),MOD(ROW(FP85)-ROW(FP$5),4)*3+2))</f>
        <v>104.86666666666667</v>
      </c>
      <c r="FQ85" s="5">
        <f ca="1">+AVERAGE(OFFSET(Rocho!$J$66,(ROW(FQ85)-ROW($FQ$5))*3,0):OFFSET(Rocho!$J$66,(ROW(FQ85)-ROW($FQ$5))*3+2,0))</f>
        <v>6431.333333333333</v>
      </c>
      <c r="FR85" s="72" t="e">
        <f t="shared" ca="1" si="151"/>
        <v>#DIV/0!</v>
      </c>
      <c r="FS85" t="e">
        <f t="shared" ca="1" si="186"/>
        <v>#DIV/0!</v>
      </c>
      <c r="FT85" s="72"/>
      <c r="FU85" s="87" t="s">
        <v>304</v>
      </c>
      <c r="FV85" s="78">
        <f ca="1">+AVERAGE(OFFSET(Rocho!$E$6,(ROW(FV85)-ROW($FV$5))*3,0):OFFSET(Rocho!$E$6,(ROW(FV85)-ROW($FV$5))*3+2,0))/10000</f>
        <v>10488.666666666668</v>
      </c>
      <c r="FW85" s="82">
        <f>+Rocho!AA86</f>
        <v>0</v>
      </c>
      <c r="FX85" t="e">
        <f t="shared" si="187"/>
        <v>#DIV/0!</v>
      </c>
      <c r="FZ85" s="94">
        <f t="shared" si="130"/>
        <v>269882.59999999998</v>
      </c>
      <c r="GA85" s="5">
        <f t="shared" si="152"/>
        <v>82424</v>
      </c>
      <c r="GB85" s="5">
        <f>+'gaku-mk1722'!C32-'gaku-mk1722'!D32</f>
        <v>5976.2999999999884</v>
      </c>
      <c r="GC85" s="5">
        <f t="shared" si="153"/>
        <v>24151.4</v>
      </c>
      <c r="GD85" s="5">
        <f t="shared" si="154"/>
        <v>21117.599999999999</v>
      </c>
      <c r="GE85" s="5">
        <f>+'gaku-mk1722'!H32</f>
        <v>-1504.2</v>
      </c>
      <c r="GF85" s="5">
        <f>+'gaku-mk1722'!W32</f>
        <v>129118.2</v>
      </c>
      <c r="GG85" s="5">
        <f>+'gaku-mk1722'!M32</f>
        <v>54584.5</v>
      </c>
      <c r="GH85" s="5">
        <f>+'gaku-mk1722'!N32</f>
        <v>45985.2</v>
      </c>
      <c r="GI85" s="5">
        <f t="shared" si="155"/>
        <v>70538.100000000006</v>
      </c>
      <c r="GJ85" s="5">
        <f>+'gaku-jk1722'!C32-'gaku-jk1722'!D32</f>
        <v>5352.4000000000233</v>
      </c>
      <c r="GK85" s="5">
        <f t="shared" si="156"/>
        <v>9662.9</v>
      </c>
      <c r="GL85" s="5">
        <f t="shared" si="157"/>
        <v>21351.1</v>
      </c>
      <c r="GM85" s="5">
        <f>+'gaku-jk1722'!H32</f>
        <v>-1395.3</v>
      </c>
      <c r="GN85" s="5">
        <f>+'gaku-jk1722'!Z32</f>
        <v>123120.5</v>
      </c>
      <c r="GO85" s="5">
        <f>+'gaku-jk1722'!M32</f>
        <v>45433.8</v>
      </c>
      <c r="GP85" s="5">
        <f>+'gaku-jk1722'!N32</f>
        <v>55951.9</v>
      </c>
      <c r="GQ85" s="9">
        <f t="shared" ca="1" si="131"/>
        <v>115.8</v>
      </c>
      <c r="GR85">
        <f ca="1">+OFFSET('def-cy1722'!$C$8,ROUNDDOWN((ROW(Sheet1_OLD!GU85)-ROW(Sheet1_OLD!GU$61))/4,0),0)</f>
        <v>109</v>
      </c>
      <c r="GS85" s="9">
        <f t="shared" ca="1" si="132"/>
        <v>241.2</v>
      </c>
      <c r="GT85" s="9">
        <f t="shared" ca="1" si="133"/>
        <v>98.6</v>
      </c>
      <c r="GU85">
        <f ca="1">+OFFSET('def-cy1722'!$H$8,ROUNDDOWN((ROW(Sheet1_OLD!GU85)-ROW(Sheet1_OLD!GU$61))/4,0),0)</f>
        <v>100.8</v>
      </c>
      <c r="GV85">
        <f ca="1">+OFFSET('def-cy1722'!$W$8,ROUNDDOWN((ROW(Sheet1_OLD!GU85)-ROW(Sheet1_OLD!GU$61))/4,0),0)</f>
        <v>104.7</v>
      </c>
      <c r="GW85">
        <f ca="1">+OFFSET('def-cy1722'!$M$8,ROUNDDOWN((ROW(Sheet1_OLD!GU85)-ROW(Sheet1_OLD!GU$61))/4,0),0)</f>
        <v>119.5</v>
      </c>
      <c r="GX85">
        <f ca="1">+OFFSET('def-cy1722'!$N$8,ROUNDDOWN((ROW(Sheet1_OLD!GU85)-ROW(Sheet1_OLD!GU$61))/4,0),0)</f>
        <v>82.2</v>
      </c>
      <c r="HG85" s="9">
        <f t="shared" ca="1" si="120"/>
        <v>117.2</v>
      </c>
      <c r="HH85" s="9">
        <f t="shared" ca="1" si="120"/>
        <v>110</v>
      </c>
      <c r="HI85" s="9">
        <f t="shared" ca="1" si="120"/>
        <v>255.2</v>
      </c>
      <c r="HJ85" s="9">
        <f t="shared" ca="1" si="120"/>
        <v>98.6</v>
      </c>
      <c r="HK85" s="9">
        <f t="shared" ca="1" si="120"/>
        <v>102.3</v>
      </c>
      <c r="HL85" s="9">
        <f t="shared" ca="1" si="120"/>
        <v>105.1</v>
      </c>
      <c r="HM85" s="9">
        <f t="shared" ca="1" si="120"/>
        <v>124.5</v>
      </c>
      <c r="HN85" s="9">
        <f t="shared" ca="1" si="120"/>
        <v>80.900000000000006</v>
      </c>
      <c r="HO85">
        <f t="shared" ca="1" si="158"/>
        <v>1.123810479137302E-2</v>
      </c>
      <c r="HP85">
        <f t="shared" ca="1" si="158"/>
        <v>-1.0204653918126222E-3</v>
      </c>
      <c r="HQ85">
        <f t="shared" ca="1" si="158"/>
        <v>4.5090732094780024E-3</v>
      </c>
      <c r="HR85">
        <f t="shared" ca="1" si="158"/>
        <v>1.507801364887116E-4</v>
      </c>
      <c r="HS85">
        <f t="shared" ca="1" si="158"/>
        <v>7.6015100942763859E-3</v>
      </c>
      <c r="HT85">
        <f t="shared" ca="1" si="158"/>
        <v>-2.9946966169139841E-3</v>
      </c>
      <c r="HU85">
        <f t="shared" ca="1" si="158"/>
        <v>1.0471736525075909E-2</v>
      </c>
      <c r="HV85">
        <f t="shared" ca="1" si="159"/>
        <v>3.4920007059572591E-4</v>
      </c>
      <c r="HW85">
        <f t="shared" ca="1" si="188"/>
        <v>3.0305242818561146E-2</v>
      </c>
      <c r="HX85" s="5">
        <f t="shared" ca="1" si="189"/>
        <v>223905.46459632437</v>
      </c>
      <c r="HY85" s="1" t="e">
        <f t="shared" ca="1" si="160"/>
        <v>#DIV/0!</v>
      </c>
      <c r="HZ85" t="e">
        <f t="shared" ca="1" si="190"/>
        <v>#DIV/0!</v>
      </c>
      <c r="IA85" s="5">
        <f t="shared" si="161"/>
        <v>269882.59999999998</v>
      </c>
      <c r="IB85">
        <f t="shared" ca="1" si="162"/>
        <v>120.53417297633493</v>
      </c>
      <c r="ID85" s="112">
        <v>126.51581793709545</v>
      </c>
      <c r="IE85" s="112">
        <v>125.08788757376574</v>
      </c>
      <c r="IF85">
        <f t="shared" si="163"/>
        <v>97.126053000316574</v>
      </c>
      <c r="IG85">
        <f t="shared" si="191"/>
        <v>2.2427080539159268E-3</v>
      </c>
      <c r="IH85" s="112">
        <v>0.54146999237526305</v>
      </c>
      <c r="II85">
        <f t="shared" si="192"/>
        <v>1.7056997599337653E-2</v>
      </c>
      <c r="IK85">
        <f>+util!B83</f>
        <v>108.066666666667</v>
      </c>
      <c r="IL85">
        <f t="shared" si="193"/>
        <v>9.2966272289691562E-3</v>
      </c>
      <c r="IM85">
        <f t="shared" si="194"/>
        <v>5.5779763373814935E-3</v>
      </c>
      <c r="IO85" s="5">
        <f t="shared" si="164"/>
        <v>142189.59999999998</v>
      </c>
      <c r="IP85" s="1">
        <f t="shared" si="165"/>
        <v>3.1409927323333844</v>
      </c>
      <c r="IQ85" s="5">
        <f t="shared" ca="1" si="166"/>
        <v>117966.21363795044</v>
      </c>
      <c r="IR85" s="1" t="e">
        <f t="shared" ca="1" si="167"/>
        <v>#DIV/0!</v>
      </c>
      <c r="IS85" t="e">
        <f t="shared" ca="1" si="195"/>
        <v>#DIV/0!</v>
      </c>
    </row>
    <row r="86" spans="1:253" x14ac:dyDescent="0.15">
      <c r="A86" t="s">
        <v>325</v>
      </c>
      <c r="B86" s="5">
        <f>+'gaku-mk1722'!B33</f>
        <v>526648.69999999995</v>
      </c>
      <c r="C86" s="5">
        <f>+'kgaku-mk1722'!B34</f>
        <v>279987.20000000001</v>
      </c>
      <c r="D86" s="5">
        <f>+'kgaku-mk1722'!C34</f>
        <v>2782.7</v>
      </c>
      <c r="E86" s="5">
        <f>+'kgaku-mk1722'!D34</f>
        <v>250.8</v>
      </c>
      <c r="F86" s="5">
        <f>+'kgaku-mk1722'!F34</f>
        <v>23706.799999999999</v>
      </c>
      <c r="G86" s="5">
        <f>+'kgaku-mk1722'!G34</f>
        <v>18940.599999999999</v>
      </c>
      <c r="H86" s="5">
        <f>+'kgaku-mk1722'!H34</f>
        <v>74969</v>
      </c>
      <c r="I86" s="5">
        <f>+'kgaku-mk1722'!I34</f>
        <v>159839</v>
      </c>
      <c r="J86" s="5">
        <f>+'gaku-mk1722'!F33</f>
        <v>21448.6</v>
      </c>
      <c r="K86" s="5">
        <f>+'gaku-mk1722'!G33</f>
        <v>80560.600000000006</v>
      </c>
      <c r="L86" s="5">
        <f>+'gaku-jk1722'!B33</f>
        <v>461079</v>
      </c>
      <c r="M86" s="5">
        <f>+'kgaku-jk1722'!B34</f>
        <v>256724.6</v>
      </c>
      <c r="N86" s="5">
        <f>+'kgaku-jk1722'!C34</f>
        <v>3385.9</v>
      </c>
      <c r="O86" s="5">
        <f>+'kgaku-jk1722'!D34</f>
        <v>242.1</v>
      </c>
      <c r="P86" s="5">
        <f>+'kgaku-jk1722'!F34</f>
        <v>9696.1</v>
      </c>
      <c r="Q86" s="5">
        <f>+'kgaku-jk1722'!G34</f>
        <v>16815</v>
      </c>
      <c r="R86" s="5">
        <f>+'kgaku-jk1722'!H34</f>
        <v>78260.5</v>
      </c>
      <c r="S86" s="5">
        <f>+'kgaku-jk1722'!I34</f>
        <v>155807.4</v>
      </c>
      <c r="T86" s="5">
        <f>+'gaku-jk1722'!F33</f>
        <v>21802.1</v>
      </c>
      <c r="U86" s="5">
        <f>+'gaku-jk1722'!G33</f>
        <v>69496</v>
      </c>
      <c r="V86" s="8">
        <f t="shared" si="123"/>
        <v>114.22092526443406</v>
      </c>
      <c r="W86" s="8">
        <f t="shared" si="123"/>
        <v>109.06130538327842</v>
      </c>
      <c r="X86" s="8">
        <f t="shared" si="123"/>
        <v>82.184943441920893</v>
      </c>
      <c r="Y86" s="8">
        <f t="shared" si="123"/>
        <v>103.59355638166048</v>
      </c>
      <c r="Z86" s="8">
        <f t="shared" si="123"/>
        <v>244.49830344158991</v>
      </c>
      <c r="AA86" s="8">
        <f t="shared" si="123"/>
        <v>112.6410942610764</v>
      </c>
      <c r="AB86" s="8">
        <f t="shared" si="123"/>
        <v>95.794174583602199</v>
      </c>
      <c r="AC86" s="8">
        <f t="shared" si="123"/>
        <v>102.58755360785175</v>
      </c>
      <c r="AD86" s="8">
        <f t="shared" si="123"/>
        <v>98.37859655721239</v>
      </c>
      <c r="AE86" s="8">
        <f t="shared" si="123"/>
        <v>115.9212040980776</v>
      </c>
      <c r="AF86" s="10">
        <f ca="1">+OFFSET('kdef-cy1722'!B$9,ROUNDDOWN((ROW(Sheet1_OLD!AF86)-ROW(Sheet1_OLD!AF$61))/4,0),0)</f>
        <v>108.9</v>
      </c>
      <c r="AG86" s="10">
        <f ca="1">+OFFSET('kdef-cy1722'!C$9,ROUNDDOWN((ROW(Sheet1_OLD!AG86)-ROW(Sheet1_OLD!AG$61))/4,0),0)</f>
        <v>83.6</v>
      </c>
      <c r="AH86" s="10">
        <f ca="1">+OFFSET('kdef-cy1722'!D$9,ROUNDDOWN((ROW(Sheet1_OLD!AH86)-ROW(Sheet1_OLD!AH$61))/4,0),0)</f>
        <v>103.4</v>
      </c>
      <c r="AI86" s="10">
        <f ca="1">+OFFSET('kdef-cy1722'!F$9,ROUNDDOWN((ROW(Sheet1_OLD!AI86)-ROW(Sheet1_OLD!AI$61))/4,0),0)</f>
        <v>241.2</v>
      </c>
      <c r="AJ86" s="10">
        <f ca="1">+OFFSET('kdef-cy1722'!G$9,ROUNDDOWN((ROW(Sheet1_OLD!AJ86)-ROW(Sheet1_OLD!AJ$61))/4,0),0)</f>
        <v>112.4</v>
      </c>
      <c r="AK86" s="10">
        <f ca="1">+OFFSET('kdef-cy1722'!H$9,ROUNDDOWN((ROW(Sheet1_OLD!AK86)-ROW(Sheet1_OLD!AK$61))/4,0),0)</f>
        <v>95.8</v>
      </c>
      <c r="AL86" s="10">
        <f ca="1">+OFFSET('kdef-cy1722'!I$9,ROUNDDOWN((ROW(Sheet1_OLD!AL86)-ROW(Sheet1_OLD!AL$61))/4,0),0)</f>
        <v>102.5</v>
      </c>
      <c r="AM86" s="10">
        <f ca="1">+OFFSET('def-cy1722'!$F$8,ROUNDDOWN((ROW(Sheet1_OLD!AM86)-ROW(Sheet1_OLD!AM$61))/4,0),0)</f>
        <v>98.6</v>
      </c>
      <c r="AN86" s="10">
        <f ca="1">+OFFSET('def-cy1722'!$G$8,ROUNDDOWN((ROW(Sheet1_OLD!AN86)-ROW(Sheet1_OLD!AN$61))/4,0),0)</f>
        <v>115.8</v>
      </c>
      <c r="AO86" s="128"/>
      <c r="AP86" s="128"/>
      <c r="AQ86" s="128"/>
      <c r="AR86" s="128"/>
      <c r="AS86" s="128"/>
      <c r="AT86" s="128"/>
      <c r="AU86" s="128"/>
      <c r="AV86" s="128"/>
      <c r="AW86" s="128"/>
      <c r="AX86" s="9">
        <f t="shared" ca="1" si="115"/>
        <v>109.9</v>
      </c>
      <c r="AY86" s="9">
        <f t="shared" ca="1" si="115"/>
        <v>86.9</v>
      </c>
      <c r="AZ86" s="9">
        <f t="shared" ca="1" si="115"/>
        <v>104.3</v>
      </c>
      <c r="BA86" s="9">
        <f t="shared" ca="1" si="115"/>
        <v>255.2</v>
      </c>
      <c r="BB86" s="9">
        <f t="shared" ca="1" si="115"/>
        <v>113.8</v>
      </c>
      <c r="BC86" s="9">
        <f t="shared" ca="1" si="115"/>
        <v>96.6</v>
      </c>
      <c r="BD86" s="9">
        <f t="shared" ca="1" si="114"/>
        <v>102.7</v>
      </c>
      <c r="BE86" s="9">
        <f t="shared" ca="1" si="114"/>
        <v>98.6</v>
      </c>
      <c r="BF86" s="9">
        <f t="shared" ca="1" si="114"/>
        <v>117.2</v>
      </c>
      <c r="BG86">
        <f t="shared" ca="1" si="168"/>
        <v>-9.9164323057312334E-5</v>
      </c>
      <c r="BH86">
        <f t="shared" ca="1" si="169"/>
        <v>6.8587802544488004E-6</v>
      </c>
      <c r="BI86">
        <f t="shared" ca="1" si="170"/>
        <v>-1.3892900191585151E-3</v>
      </c>
      <c r="BJ86">
        <f t="shared" ca="1" si="170"/>
        <v>-1.5372874186413868E-3</v>
      </c>
      <c r="BK86">
        <f t="shared" ca="1" si="170"/>
        <v>-1.1441332065533971E-3</v>
      </c>
      <c r="BL86" s="13">
        <f t="shared" ca="1" si="171"/>
        <v>-4.1630161871561624E-3</v>
      </c>
      <c r="BM86">
        <f t="shared" ca="1" si="172"/>
        <v>1.8534865098841814E-3</v>
      </c>
      <c r="BN86">
        <f t="shared" ca="1" si="134"/>
        <v>9.7280127815455291E-3</v>
      </c>
      <c r="BO86" s="13">
        <f t="shared" ca="1" si="135"/>
        <v>1.1581499291429711E-2</v>
      </c>
      <c r="BP86">
        <f t="shared" ca="1" si="173"/>
        <v>-9.5132953675220403E-3</v>
      </c>
      <c r="BQ86">
        <f t="shared" ca="1" si="174"/>
        <v>6.5995257396281445E-4</v>
      </c>
      <c r="BR86">
        <f t="shared" ca="1" si="175"/>
        <v>3.4637571088258403E-3</v>
      </c>
      <c r="BS86" s="13">
        <f t="shared" ca="1" si="176"/>
        <v>-5.3895856847333851E-3</v>
      </c>
      <c r="BT86" s="5">
        <f t="shared" si="136"/>
        <v>69496</v>
      </c>
      <c r="BU86" s="5">
        <f t="shared" ca="1" si="137"/>
        <v>255660.43557664962</v>
      </c>
      <c r="BV86" s="5">
        <f t="shared" ca="1" si="138"/>
        <v>35651.190235422415</v>
      </c>
      <c r="BW86" s="5">
        <f t="shared" ca="1" si="177"/>
        <v>102914.01990229172</v>
      </c>
      <c r="BX86" s="5">
        <f t="shared" si="139"/>
        <v>80560.600000000006</v>
      </c>
      <c r="BY86" s="5">
        <f t="shared" si="140"/>
        <v>256280.5</v>
      </c>
      <c r="BZ86" s="5">
        <f t="shared" si="141"/>
        <v>45155.399999999994</v>
      </c>
      <c r="CA86" s="5">
        <f t="shared" si="142"/>
        <v>125716</v>
      </c>
      <c r="CB86" s="9">
        <f t="shared" si="197"/>
        <v>115.9212040980776</v>
      </c>
      <c r="CC86" s="9">
        <f t="shared" ca="1" si="197"/>
        <v>100.24253436866437</v>
      </c>
      <c r="CD86" s="9">
        <f t="shared" ca="1" si="197"/>
        <v>126.65888488383301</v>
      </c>
      <c r="CE86" s="9">
        <f t="shared" ca="1" si="196"/>
        <v>122.15633994217391</v>
      </c>
      <c r="CF86" s="5"/>
      <c r="CG86" s="5">
        <f t="shared" si="143"/>
        <v>100.8923782832091</v>
      </c>
      <c r="CH86" s="5">
        <f t="shared" ca="1" si="178"/>
        <v>100.24253436866437</v>
      </c>
      <c r="CI86" s="5">
        <f t="shared" si="144"/>
        <v>143.35866811436844</v>
      </c>
      <c r="CJ86" s="5">
        <f t="shared" ca="1" si="179"/>
        <v>126.65888488383301</v>
      </c>
      <c r="CK86" s="5">
        <f t="shared" si="180"/>
        <v>124.47843539529993</v>
      </c>
      <c r="CL86" s="5">
        <f t="shared" ca="1" si="181"/>
        <v>122.15633994217391</v>
      </c>
      <c r="CM86" s="5"/>
      <c r="CN86" s="1" t="e">
        <f t="shared" si="125"/>
        <v>#DIV/0!</v>
      </c>
      <c r="CO86" s="1" t="e">
        <f t="shared" si="198"/>
        <v>#DIV/0!</v>
      </c>
      <c r="CP86" s="1" t="e">
        <f t="shared" ca="1" si="198"/>
        <v>#DIV/0!</v>
      </c>
      <c r="CQ86" s="1" t="e">
        <f t="shared" ca="1" si="198"/>
        <v>#DIV/0!</v>
      </c>
      <c r="CR86" s="1" t="e">
        <f t="shared" ca="1" si="198"/>
        <v>#DIV/0!</v>
      </c>
      <c r="CS86" s="83" t="e">
        <f t="shared" si="182"/>
        <v>#DIV/0!</v>
      </c>
      <c r="CT86" s="83" t="e">
        <f t="shared" si="182"/>
        <v>#DIV/0!</v>
      </c>
      <c r="CU86" s="83" t="e">
        <f t="shared" ca="1" si="182"/>
        <v>#DIV/0!</v>
      </c>
      <c r="CV86" s="83" t="e">
        <f t="shared" ca="1" si="182"/>
        <v>#DIV/0!</v>
      </c>
      <c r="CW86" s="83" t="e">
        <f t="shared" ca="1" si="182"/>
        <v>#DIV/0!</v>
      </c>
      <c r="CX86" s="83">
        <f t="shared" si="183"/>
        <v>-3.343803717355702E-3</v>
      </c>
      <c r="CY86" s="83">
        <f t="shared" ref="CY86:DB146" si="201">+LN(CB86/CB85)</f>
        <v>-7.9831679800180886E-3</v>
      </c>
      <c r="CZ86" s="83">
        <f t="shared" ca="1" si="201"/>
        <v>-2.7406203893682554E-4</v>
      </c>
      <c r="DA86" s="83">
        <f t="shared" ca="1" si="199"/>
        <v>-1.4027544564715562E-2</v>
      </c>
      <c r="DB86" s="83">
        <f t="shared" ca="1" si="199"/>
        <v>-1.0199388975082511E-2</v>
      </c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Y86" s="5"/>
      <c r="EF86" s="91">
        <f>+'gaku-mk1722'!G33</f>
        <v>80560.600000000006</v>
      </c>
      <c r="EG86" s="1">
        <f>+'gaku-mk1131'!G89</f>
        <v>69582</v>
      </c>
      <c r="EH86" s="5">
        <f t="shared" ca="1" si="145"/>
        <v>16487.191749142043</v>
      </c>
      <c r="EI86" s="7">
        <f ca="1">+EI85+$EH85</f>
        <v>642835.91092033149</v>
      </c>
      <c r="EJ86" s="4">
        <f ca="1">+EI85+EH85</f>
        <v>642835.91092033149</v>
      </c>
      <c r="EK86" s="131">
        <f ca="1">+EK85+EH85-(EJ89-EI89)/4</f>
        <v>630803.89133302355</v>
      </c>
      <c r="EL86" s="5">
        <f t="shared" ca="1" si="146"/>
        <v>6439.666666666667</v>
      </c>
      <c r="EM86" s="92">
        <f t="shared" ca="1" si="147"/>
        <v>106.7</v>
      </c>
      <c r="EN86">
        <f t="shared" ca="1" si="127"/>
        <v>0.69201510639335684</v>
      </c>
      <c r="EO86">
        <f t="shared" ca="1" si="148"/>
        <v>4.5676300513190918E-3</v>
      </c>
      <c r="EQ86" s="6">
        <f>+call!C124</f>
        <v>0.02</v>
      </c>
      <c r="ES86" s="5">
        <f>+fof!B148/10</f>
        <v>15338.402114349035</v>
      </c>
      <c r="ET86" s="5">
        <f>+fof!C148/10</f>
        <v>395977.4</v>
      </c>
      <c r="EU86" s="65">
        <f ca="1">+AVERAGE(OFFSET(jikasougaku!$BF$532,(ROW(Sheet1_OLD!EU86)-ROW(Sheet1_OLD!$EU$86))*3,0):OFFSET(jikasougaku!$BF$532,(ROW(Sheet1_OLD!EU86)-ROW(Sheet1_OLD!$EU$86))*3+2,0))/1000</f>
        <v>41242.566333333336</v>
      </c>
      <c r="EV86" s="65">
        <f ca="1">+AVERAGE(OFFSET(jikasougaku!$BR$532,(ROW(Sheet1_OLD!EV86)-ROW(Sheet1_OLD!$EV$86))*3,0):OFFSET(jikasougaku!$BR$532,(ROW(Sheet1_OLD!EV86)-ROW(Sheet1_OLD!$EV$86))*3+2,0))/1000</f>
        <v>422155.17233333329</v>
      </c>
      <c r="EW86" s="65">
        <f ca="1">+AVERAGE(OFFSET(jikasougaku!$BH$532,(ROW(Sheet1_OLD!EW86)-ROW(Sheet1_OLD!EW$86))*3,0):OFFSET(jikasougaku!$BH$532,(ROW(Sheet1_OLD!EW86)-ROW(Sheet1_OLD!EW$86))*3+2,0))/1000</f>
        <v>10850.496666666666</v>
      </c>
      <c r="EX86" s="65">
        <f ca="1">+AVERAGE(OFFSET(jikasougaku!$BJ$532,(ROW(Sheet1_OLD!EX86)-ROW(Sheet1_OLD!EX$86))*3,0):OFFSET(jikasougaku!$BJ$532,(ROW(Sheet1_OLD!EX86)-ROW(Sheet1_OLD!EX$86))*3+2,0))/1000</f>
        <v>4133.4390000000003</v>
      </c>
      <c r="EY86" s="65">
        <f ca="1">+AVERAGE(OFFSET(jikasougaku!$BL$532,(ROW(Sheet1_OLD!EY86)-ROW(Sheet1_OLD!EY$86))*3,0):OFFSET(jikasougaku!$BL$532,(ROW(Sheet1_OLD!EY86)-ROW(Sheet1_OLD!EY$86))*3+2,0))/1000</f>
        <v>8814.369333333334</v>
      </c>
      <c r="EZ86" s="64">
        <f t="shared" ca="1" si="121"/>
        <v>41242.566333333336</v>
      </c>
      <c r="FA86" s="7">
        <f t="shared" ca="1" si="122"/>
        <v>357114.30099999998</v>
      </c>
      <c r="FB86" s="5">
        <f t="shared" si="128"/>
        <v>15338.402114349035</v>
      </c>
      <c r="FC86" s="5">
        <f t="shared" si="124"/>
        <v>395977.4</v>
      </c>
      <c r="FD86" s="1" t="e">
        <f t="shared" si="200"/>
        <v>#DIV/0!</v>
      </c>
      <c r="FE86" s="1" t="e">
        <f t="shared" si="200"/>
        <v>#DIV/0!</v>
      </c>
      <c r="FF86" t="e">
        <f t="shared" si="149"/>
        <v>#DIV/0!</v>
      </c>
      <c r="FG86" t="e">
        <f t="shared" si="149"/>
        <v>#DIV/0!</v>
      </c>
      <c r="FH86" s="83" t="e">
        <f t="shared" si="184"/>
        <v>#DIV/0!</v>
      </c>
      <c r="FI86" s="83" t="e">
        <f t="shared" si="184"/>
        <v>#DIV/0!</v>
      </c>
      <c r="FK86" s="5">
        <f>kshotoku1722!E34</f>
        <v>268733.7</v>
      </c>
      <c r="FL86" s="72">
        <f t="shared" ca="1" si="150"/>
        <v>0.39110586122901869</v>
      </c>
      <c r="FM86">
        <f t="shared" ca="1" si="185"/>
        <v>5.3938748828381887E-3</v>
      </c>
      <c r="FO86" s="72">
        <f ca="1">+AVERAGE(OFFSET(Maikin05!$F$10,ROUNDDOWN((ROW(FO86)-ROW(FO$45))/4,0),MOD(ROW(FO86)-ROW(FO$45),4)*3):OFFSET(Maikin05!$F$10,ROUNDDOWN((ROW(FO86)-ROW(FO$45))/4,0),MOD(ROW(FO86)-ROW(FO$45),4)*3+2))</f>
        <v>106.7</v>
      </c>
      <c r="FP86" s="72">
        <f ca="1">+AVERAGE(OFFSET(Maikin30!$F$20,ROUNDDOWN((ROW(FP86)-ROW(FP$5))/4,0),MOD(ROW(FP86)-ROW(FP$5),4)*3):OFFSET(Maikin30!$F$20,ROUNDDOWN((ROW(FP86)-ROW(FP$5))/4,0),MOD(ROW(FP86)-ROW(FP$5),4)*3+2))</f>
        <v>103.86666666666666</v>
      </c>
      <c r="FQ86" s="5">
        <f ca="1">+AVERAGE(OFFSET(Rocho!$J$66,(ROW(FQ86)-ROW($FQ$5))*3,0):OFFSET(Rocho!$J$66,(ROW(FQ86)-ROW($FQ$5))*3+2,0))</f>
        <v>6439.666666666667</v>
      </c>
      <c r="FR86" s="72" t="e">
        <f t="shared" ca="1" si="151"/>
        <v>#DIV/0!</v>
      </c>
      <c r="FS86" t="e">
        <f t="shared" ca="1" si="186"/>
        <v>#DIV/0!</v>
      </c>
      <c r="FT86" s="72"/>
      <c r="FU86" s="87" t="s">
        <v>305</v>
      </c>
      <c r="FV86" s="78">
        <f ca="1">+AVERAGE(OFFSET(Rocho!$E$6,(ROW(FV86)-ROW($FV$5))*3,0):OFFSET(Rocho!$E$6,(ROW(FV86)-ROW($FV$5))*3+2,0))/10000</f>
        <v>10502.333333333332</v>
      </c>
      <c r="FW86" s="82">
        <f>+Rocho!AA87</f>
        <v>0</v>
      </c>
      <c r="FX86" t="e">
        <f t="shared" si="187"/>
        <v>#DIV/0!</v>
      </c>
      <c r="FZ86" s="94">
        <f t="shared" si="130"/>
        <v>270368.3</v>
      </c>
      <c r="GA86" s="5">
        <f t="shared" si="152"/>
        <v>80560.600000000006</v>
      </c>
      <c r="GB86" s="5">
        <f>+'gaku-mk1722'!C33-'gaku-mk1722'!D33</f>
        <v>5632</v>
      </c>
      <c r="GC86" s="5">
        <f t="shared" si="153"/>
        <v>23706.799999999999</v>
      </c>
      <c r="GD86" s="5">
        <f t="shared" si="154"/>
        <v>21448.6</v>
      </c>
      <c r="GE86" s="5">
        <f>+'gaku-mk1722'!H33</f>
        <v>1017.3</v>
      </c>
      <c r="GF86" s="5">
        <f>+'gaku-mk1722'!W33</f>
        <v>129561</v>
      </c>
      <c r="GG86" s="5">
        <f>+'gaku-mk1722'!M33</f>
        <v>55424.7</v>
      </c>
      <c r="GH86" s="5">
        <f>+'gaku-mk1722'!N33</f>
        <v>46982.7</v>
      </c>
      <c r="GI86" s="5">
        <f t="shared" si="155"/>
        <v>69496</v>
      </c>
      <c r="GJ86" s="5">
        <f>+'gaku-jk1722'!C33-'gaku-jk1722'!D33</f>
        <v>5022.5</v>
      </c>
      <c r="GK86" s="5">
        <f t="shared" si="156"/>
        <v>9696.1</v>
      </c>
      <c r="GL86" s="5">
        <f t="shared" si="157"/>
        <v>21802.1</v>
      </c>
      <c r="GM86" s="5">
        <f>+'gaku-jk1722'!H33</f>
        <v>1059.2</v>
      </c>
      <c r="GN86" s="5">
        <f>+'gaku-jk1722'!Z33</f>
        <v>123813.4</v>
      </c>
      <c r="GO86" s="5">
        <f>+'gaku-jk1722'!M33</f>
        <v>46874</v>
      </c>
      <c r="GP86" s="5">
        <f>+'gaku-jk1722'!N33</f>
        <v>58143.3</v>
      </c>
      <c r="GQ86" s="9">
        <f t="shared" ca="1" si="131"/>
        <v>115.8</v>
      </c>
      <c r="GR86">
        <f ca="1">+OFFSET('def-cy1722'!$C$8,ROUNDDOWN((ROW(Sheet1_OLD!GU86)-ROW(Sheet1_OLD!GU$61))/4,0),0)</f>
        <v>109</v>
      </c>
      <c r="GS86" s="9">
        <f t="shared" ca="1" si="132"/>
        <v>241.2</v>
      </c>
      <c r="GT86" s="9">
        <f t="shared" ca="1" si="133"/>
        <v>98.6</v>
      </c>
      <c r="GU86">
        <f ca="1">+OFFSET('def-cy1722'!$H$8,ROUNDDOWN((ROW(Sheet1_OLD!GU86)-ROW(Sheet1_OLD!GU$61))/4,0),0)</f>
        <v>100.8</v>
      </c>
      <c r="GV86">
        <f ca="1">+OFFSET('def-cy1722'!$W$8,ROUNDDOWN((ROW(Sheet1_OLD!GU86)-ROW(Sheet1_OLD!GU$61))/4,0),0)</f>
        <v>104.7</v>
      </c>
      <c r="GW86">
        <f ca="1">+OFFSET('def-cy1722'!$M$8,ROUNDDOWN((ROW(Sheet1_OLD!GU86)-ROW(Sheet1_OLD!GU$61))/4,0),0)</f>
        <v>119.5</v>
      </c>
      <c r="GX86">
        <f ca="1">+OFFSET('def-cy1722'!$N$8,ROUNDDOWN((ROW(Sheet1_OLD!GU86)-ROW(Sheet1_OLD!GU$61))/4,0),0)</f>
        <v>82.2</v>
      </c>
      <c r="HG86" s="9">
        <f t="shared" ca="1" si="120"/>
        <v>117.2</v>
      </c>
      <c r="HH86" s="9">
        <f t="shared" ca="1" si="120"/>
        <v>110</v>
      </c>
      <c r="HI86" s="9">
        <f t="shared" ca="1" si="120"/>
        <v>255.2</v>
      </c>
      <c r="HJ86" s="9">
        <f t="shared" ca="1" si="120"/>
        <v>98.6</v>
      </c>
      <c r="HK86" s="9">
        <f t="shared" ca="1" si="120"/>
        <v>102.3</v>
      </c>
      <c r="HL86" s="9">
        <f t="shared" ca="1" si="120"/>
        <v>105.1</v>
      </c>
      <c r="HM86" s="9">
        <f t="shared" ca="1" si="120"/>
        <v>124.5</v>
      </c>
      <c r="HN86" s="9">
        <f t="shared" ref="HN86:HN149" ca="1" si="202">+GX82</f>
        <v>80.900000000000006</v>
      </c>
      <c r="HO86">
        <f t="shared" ref="HO86:HU101" ca="1" si="203">+HG86*(GI86-GI85)/($HG86*$GI85+$HH86*$GJ85+$HI86*$GK85+$HJ86*$GL85+$HK86*$GM85+$HL86*$GN85+$HM86*$GO85-$HN86*$GP85)</f>
        <v>-4.4649056020853017E-3</v>
      </c>
      <c r="HP86">
        <f t="shared" ca="1" si="203"/>
        <v>-1.3266314064741616E-3</v>
      </c>
      <c r="HQ86">
        <f t="shared" ca="1" si="203"/>
        <v>3.0973767036150608E-4</v>
      </c>
      <c r="HR86">
        <f t="shared" ca="1" si="203"/>
        <v>1.6256562970027486E-3</v>
      </c>
      <c r="HS86">
        <f t="shared" ca="1" si="203"/>
        <v>9.1793925798340659E-3</v>
      </c>
      <c r="HT86">
        <f t="shared" ca="1" si="203"/>
        <v>2.6622482557378644E-3</v>
      </c>
      <c r="HU86">
        <f t="shared" ca="1" si="203"/>
        <v>6.5549205454736052E-3</v>
      </c>
      <c r="HV86">
        <f t="shared" ca="1" si="159"/>
        <v>-6.4810512053105496E-3</v>
      </c>
      <c r="HW86">
        <f t="shared" ca="1" si="188"/>
        <v>8.0593671345397782E-3</v>
      </c>
      <c r="HX86" s="5">
        <f t="shared" ca="1" si="189"/>
        <v>225710.00093893582</v>
      </c>
      <c r="HY86" s="1" t="e">
        <f t="shared" ca="1" si="160"/>
        <v>#DIV/0!</v>
      </c>
      <c r="HZ86" t="e">
        <f t="shared" ca="1" si="190"/>
        <v>#DIV/0!</v>
      </c>
      <c r="IA86" s="5">
        <f t="shared" si="161"/>
        <v>270368.3</v>
      </c>
      <c r="IB86">
        <f t="shared" ca="1" si="162"/>
        <v>119.78569796432996</v>
      </c>
      <c r="ID86" s="112">
        <v>126.01963092507135</v>
      </c>
      <c r="IE86" s="112">
        <v>125.04409604565289</v>
      </c>
      <c r="IF86">
        <f t="shared" si="163"/>
        <v>98.023331700286803</v>
      </c>
      <c r="IG86">
        <f t="shared" si="191"/>
        <v>9.1958785775788452E-3</v>
      </c>
      <c r="IH86" s="112">
        <v>0.54128043126864211</v>
      </c>
      <c r="II86">
        <f t="shared" si="192"/>
        <v>-3.5014737361124728E-4</v>
      </c>
      <c r="IK86">
        <f>+util!B84</f>
        <v>109.166666666667</v>
      </c>
      <c r="IL86">
        <f t="shared" si="193"/>
        <v>1.0127445773730802E-2</v>
      </c>
      <c r="IM86">
        <f t="shared" si="194"/>
        <v>6.0764674642384813E-3</v>
      </c>
      <c r="IO86" s="5">
        <f t="shared" si="164"/>
        <v>144652.29999999999</v>
      </c>
      <c r="IP86" s="1">
        <f t="shared" si="165"/>
        <v>3.2034330334799384</v>
      </c>
      <c r="IQ86" s="5">
        <f t="shared" ca="1" si="166"/>
        <v>120759.24126023366</v>
      </c>
      <c r="IR86" s="1" t="e">
        <f t="shared" ca="1" si="167"/>
        <v>#DIV/0!</v>
      </c>
      <c r="IS86" t="e">
        <f t="shared" ca="1" si="195"/>
        <v>#DIV/0!</v>
      </c>
    </row>
    <row r="87" spans="1:253" x14ac:dyDescent="0.15">
      <c r="A87" t="s">
        <v>326</v>
      </c>
      <c r="B87" s="5">
        <f>+'gaku-mk1722'!B34</f>
        <v>525563.30000000005</v>
      </c>
      <c r="C87" s="5">
        <f>+'kgaku-mk1722'!B35</f>
        <v>280194.40000000002</v>
      </c>
      <c r="D87" s="5">
        <f>+'kgaku-mk1722'!C35</f>
        <v>2810.8</v>
      </c>
      <c r="E87" s="5">
        <f>+'kgaku-mk1722'!D35</f>
        <v>265.10000000000002</v>
      </c>
      <c r="F87" s="5">
        <f>+'kgaku-mk1722'!F35</f>
        <v>24429.7</v>
      </c>
      <c r="G87" s="5">
        <f>+'kgaku-mk1722'!G35</f>
        <v>18425.599999999999</v>
      </c>
      <c r="H87" s="5">
        <f>+'kgaku-mk1722'!H35</f>
        <v>75089.399999999994</v>
      </c>
      <c r="I87" s="5">
        <f>+'kgaku-mk1722'!I35</f>
        <v>159703.9</v>
      </c>
      <c r="J87" s="5">
        <f>+'gaku-mk1722'!F34</f>
        <v>21042.799999999999</v>
      </c>
      <c r="K87" s="5">
        <f>+'gaku-mk1722'!G34</f>
        <v>82850.600000000006</v>
      </c>
      <c r="L87" s="5">
        <f>+'gaku-jk1722'!B34</f>
        <v>461242.2</v>
      </c>
      <c r="M87" s="5">
        <f>+'kgaku-jk1722'!B35</f>
        <v>257546.9</v>
      </c>
      <c r="N87" s="5">
        <f>+'kgaku-jk1722'!C35</f>
        <v>3374.4</v>
      </c>
      <c r="O87" s="5">
        <f>+'kgaku-jk1722'!D35</f>
        <v>256.5</v>
      </c>
      <c r="P87" s="5">
        <f>+'kgaku-jk1722'!F35</f>
        <v>10222.4</v>
      </c>
      <c r="Q87" s="5">
        <f>+'kgaku-jk1722'!G35</f>
        <v>16420.8</v>
      </c>
      <c r="R87" s="5">
        <f>+'kgaku-jk1722'!H35</f>
        <v>78330.2</v>
      </c>
      <c r="S87" s="5">
        <f>+'kgaku-jk1722'!I35</f>
        <v>155785</v>
      </c>
      <c r="T87" s="5">
        <f>+'gaku-jk1722'!F34</f>
        <v>21284.2</v>
      </c>
      <c r="U87" s="5">
        <f>+'gaku-jk1722'!G34</f>
        <v>71761.899999999994</v>
      </c>
      <c r="V87" s="8">
        <f t="shared" si="123"/>
        <v>113.94518975063428</v>
      </c>
      <c r="W87" s="8">
        <f t="shared" si="123"/>
        <v>108.79354401081902</v>
      </c>
      <c r="X87" s="8">
        <f t="shared" si="123"/>
        <v>83.297771455666194</v>
      </c>
      <c r="Y87" s="8">
        <f t="shared" si="123"/>
        <v>103.35282651072126</v>
      </c>
      <c r="Z87" s="8">
        <f t="shared" si="123"/>
        <v>238.98203944279231</v>
      </c>
      <c r="AA87" s="8">
        <f t="shared" si="123"/>
        <v>112.20890577803762</v>
      </c>
      <c r="AB87" s="8">
        <f t="shared" si="123"/>
        <v>95.862643016358945</v>
      </c>
      <c r="AC87" s="8">
        <f t="shared" si="123"/>
        <v>102.51558237314246</v>
      </c>
      <c r="AD87" s="8">
        <f t="shared" si="123"/>
        <v>98.865825354018469</v>
      </c>
      <c r="AE87" s="8">
        <f t="shared" si="123"/>
        <v>115.45207136377383</v>
      </c>
      <c r="AF87" s="10">
        <f ca="1">+OFFSET('kdef-cy1722'!B$9,ROUNDDOWN((ROW(Sheet1_OLD!AF87)-ROW(Sheet1_OLD!AF$61))/4,0),0)</f>
        <v>108.9</v>
      </c>
      <c r="AG87" s="10">
        <f ca="1">+OFFSET('kdef-cy1722'!C$9,ROUNDDOWN((ROW(Sheet1_OLD!AG87)-ROW(Sheet1_OLD!AG$61))/4,0),0)</f>
        <v>83.6</v>
      </c>
      <c r="AH87" s="10">
        <f ca="1">+OFFSET('kdef-cy1722'!D$9,ROUNDDOWN((ROW(Sheet1_OLD!AH87)-ROW(Sheet1_OLD!AH$61))/4,0),0)</f>
        <v>103.4</v>
      </c>
      <c r="AI87" s="10">
        <f ca="1">+OFFSET('kdef-cy1722'!F$9,ROUNDDOWN((ROW(Sheet1_OLD!AI87)-ROW(Sheet1_OLD!AI$61))/4,0),0)</f>
        <v>241.2</v>
      </c>
      <c r="AJ87" s="10">
        <f ca="1">+OFFSET('kdef-cy1722'!G$9,ROUNDDOWN((ROW(Sheet1_OLD!AJ87)-ROW(Sheet1_OLD!AJ$61))/4,0),0)</f>
        <v>112.4</v>
      </c>
      <c r="AK87" s="10">
        <f ca="1">+OFFSET('kdef-cy1722'!H$9,ROUNDDOWN((ROW(Sheet1_OLD!AK87)-ROW(Sheet1_OLD!AK$61))/4,0),0)</f>
        <v>95.8</v>
      </c>
      <c r="AL87" s="10">
        <f ca="1">+OFFSET('kdef-cy1722'!I$9,ROUNDDOWN((ROW(Sheet1_OLD!AL87)-ROW(Sheet1_OLD!AL$61))/4,0),0)</f>
        <v>102.5</v>
      </c>
      <c r="AM87" s="10">
        <f ca="1">+OFFSET('def-cy1722'!$F$8,ROUNDDOWN((ROW(Sheet1_OLD!AM87)-ROW(Sheet1_OLD!AM$61))/4,0),0)</f>
        <v>98.6</v>
      </c>
      <c r="AN87" s="10">
        <f ca="1">+OFFSET('def-cy1722'!$G$8,ROUNDDOWN((ROW(Sheet1_OLD!AN87)-ROW(Sheet1_OLD!AN$61))/4,0),0)</f>
        <v>115.8</v>
      </c>
      <c r="AO87" s="128"/>
      <c r="AP87" s="128"/>
      <c r="AQ87" s="128"/>
      <c r="AR87" s="128"/>
      <c r="AS87" s="128"/>
      <c r="AT87" s="128"/>
      <c r="AU87" s="128"/>
      <c r="AV87" s="128"/>
      <c r="AW87" s="128"/>
      <c r="AX87" s="9">
        <f t="shared" ca="1" si="115"/>
        <v>109.9</v>
      </c>
      <c r="AY87" s="9">
        <f t="shared" ca="1" si="115"/>
        <v>86.9</v>
      </c>
      <c r="AZ87" s="9">
        <f t="shared" ca="1" si="115"/>
        <v>104.3</v>
      </c>
      <c r="BA87" s="9">
        <f t="shared" ca="1" si="115"/>
        <v>255.2</v>
      </c>
      <c r="BB87" s="9">
        <f t="shared" ca="1" si="115"/>
        <v>113.8</v>
      </c>
      <c r="BC87" s="9">
        <f t="shared" ca="1" si="115"/>
        <v>96.6</v>
      </c>
      <c r="BD87" s="9">
        <f t="shared" ca="1" si="114"/>
        <v>102.7</v>
      </c>
      <c r="BE87" s="9">
        <f t="shared" ca="1" si="114"/>
        <v>98.6</v>
      </c>
      <c r="BF87" s="9">
        <f t="shared" ca="1" si="114"/>
        <v>117.2</v>
      </c>
      <c r="BG87">
        <f t="shared" ca="1" si="168"/>
        <v>-3.8818882114579515E-5</v>
      </c>
      <c r="BH87">
        <f t="shared" ca="1" si="169"/>
        <v>-5.8340776930534129E-5</v>
      </c>
      <c r="BI87">
        <f t="shared" ref="BI87:BK102" ca="1" si="204">+BB87*(Q87-Q86)/($AY87*$N86-$AZ87*$O86+$BB87*$Q86+$BC87*$R86+$BD87*$S86)</f>
        <v>-1.7425461539047936E-3</v>
      </c>
      <c r="BJ87">
        <f t="shared" ca="1" si="204"/>
        <v>2.6153830955630682E-4</v>
      </c>
      <c r="BK87">
        <f t="shared" ca="1" si="204"/>
        <v>-8.9360146021838879E-5</v>
      </c>
      <c r="BL87" s="13">
        <f t="shared" ca="1" si="171"/>
        <v>-1.6675276494154394E-3</v>
      </c>
      <c r="BM87">
        <f t="shared" ca="1" si="172"/>
        <v>2.9045833118536216E-2</v>
      </c>
      <c r="BN87">
        <f t="shared" ca="1" si="134"/>
        <v>-1.1043141162382659E-2</v>
      </c>
      <c r="BO87" s="13">
        <f t="shared" ca="1" si="135"/>
        <v>1.8002691956153557E-2</v>
      </c>
      <c r="BP87">
        <f t="shared" ca="1" si="173"/>
        <v>2.0797413280516167E-2</v>
      </c>
      <c r="BQ87">
        <f t="shared" ca="1" si="174"/>
        <v>1.0518529058112595E-2</v>
      </c>
      <c r="BR87">
        <f t="shared" ca="1" si="175"/>
        <v>-3.9991141151063366E-3</v>
      </c>
      <c r="BS87" s="13">
        <f t="shared" ca="1" si="176"/>
        <v>2.7316828223522428E-2</v>
      </c>
      <c r="BT87" s="5">
        <f t="shared" si="136"/>
        <v>71761.899999999994</v>
      </c>
      <c r="BU87" s="5">
        <f t="shared" ca="1" si="137"/>
        <v>255234.11473146395</v>
      </c>
      <c r="BV87" s="5">
        <f t="shared" ca="1" si="138"/>
        <v>36293.007631100954</v>
      </c>
      <c r="BW87" s="5">
        <f t="shared" ca="1" si="177"/>
        <v>105725.30450575479</v>
      </c>
      <c r="BX87" s="5">
        <f t="shared" si="139"/>
        <v>82850.600000000006</v>
      </c>
      <c r="BY87" s="5">
        <f t="shared" si="140"/>
        <v>255764.6</v>
      </c>
      <c r="BZ87" s="5">
        <f t="shared" si="141"/>
        <v>45472.5</v>
      </c>
      <c r="CA87" s="5">
        <f t="shared" si="142"/>
        <v>128323.1</v>
      </c>
      <c r="CB87" s="9">
        <f t="shared" si="197"/>
        <v>115.45207136377383</v>
      </c>
      <c r="CC87" s="9">
        <f t="shared" ca="1" si="197"/>
        <v>100.20784261895955</v>
      </c>
      <c r="CD87" s="9">
        <f t="shared" ca="1" si="197"/>
        <v>125.29272983436282</v>
      </c>
      <c r="CE87" s="9">
        <f t="shared" ca="1" si="196"/>
        <v>121.37406517757078</v>
      </c>
      <c r="CF87" s="5"/>
      <c r="CG87" s="5">
        <f t="shared" si="143"/>
        <v>100.83720578879469</v>
      </c>
      <c r="CH87" s="5">
        <f t="shared" ca="1" si="178"/>
        <v>100.20784261895955</v>
      </c>
      <c r="CI87" s="5">
        <f t="shared" si="144"/>
        <v>144.32690293462323</v>
      </c>
      <c r="CJ87" s="5">
        <f t="shared" ca="1" si="179"/>
        <v>125.29272983436282</v>
      </c>
      <c r="CK87" s="5">
        <f t="shared" si="180"/>
        <v>124.26160930002858</v>
      </c>
      <c r="CL87" s="5">
        <f t="shared" ca="1" si="181"/>
        <v>121.37406517757078</v>
      </c>
      <c r="CM87" s="5"/>
      <c r="CN87" s="1" t="e">
        <f t="shared" si="125"/>
        <v>#DIV/0!</v>
      </c>
      <c r="CO87" s="1" t="e">
        <f t="shared" si="198"/>
        <v>#DIV/0!</v>
      </c>
      <c r="CP87" s="1" t="e">
        <f t="shared" ca="1" si="198"/>
        <v>#DIV/0!</v>
      </c>
      <c r="CQ87" s="1" t="e">
        <f t="shared" ca="1" si="198"/>
        <v>#DIV/0!</v>
      </c>
      <c r="CR87" s="1" t="e">
        <f t="shared" ca="1" si="198"/>
        <v>#DIV/0!</v>
      </c>
      <c r="CS87" s="83" t="e">
        <f t="shared" si="182"/>
        <v>#DIV/0!</v>
      </c>
      <c r="CT87" s="83" t="e">
        <f t="shared" si="182"/>
        <v>#DIV/0!</v>
      </c>
      <c r="CU87" s="83" t="e">
        <f t="shared" ca="1" si="182"/>
        <v>#DIV/0!</v>
      </c>
      <c r="CV87" s="83" t="e">
        <f t="shared" ca="1" si="182"/>
        <v>#DIV/0!</v>
      </c>
      <c r="CW87" s="83" t="e">
        <f t="shared" ca="1" si="182"/>
        <v>#DIV/0!</v>
      </c>
      <c r="CX87" s="83">
        <f t="shared" si="183"/>
        <v>-2.4169728095972936E-3</v>
      </c>
      <c r="CY87" s="83">
        <f t="shared" si="201"/>
        <v>-4.0552079859974737E-3</v>
      </c>
      <c r="CZ87" s="83">
        <f t="shared" ca="1" si="201"/>
        <v>-3.4613803747884751E-4</v>
      </c>
      <c r="DA87" s="83">
        <f t="shared" ca="1" si="199"/>
        <v>-1.0844688890920195E-2</v>
      </c>
      <c r="DB87" s="83">
        <f t="shared" ca="1" si="199"/>
        <v>-6.4244746346353628E-3</v>
      </c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Y87" s="5"/>
      <c r="EF87" s="91">
        <f>+'gaku-mk1722'!G34</f>
        <v>82850.600000000006</v>
      </c>
      <c r="EG87" s="1">
        <f>+'gaku-mk1131'!G90</f>
        <v>71594.899999999994</v>
      </c>
      <c r="EH87" s="5">
        <f t="shared" ca="1" si="145"/>
        <v>17065.136583912968</v>
      </c>
      <c r="EI87" s="7">
        <f ca="1">+EI86+$EH86</f>
        <v>659323.1026694735</v>
      </c>
      <c r="EJ87" s="7">
        <f ca="1">+EJ86+$EH86</f>
        <v>659323.1026694735</v>
      </c>
      <c r="EK87" s="7">
        <f ca="1">+EK86+EH86-(EJ89-EI89)/4</f>
        <v>635259.0634948574</v>
      </c>
      <c r="EL87" s="5">
        <f t="shared" ca="1" si="146"/>
        <v>6442.333333333333</v>
      </c>
      <c r="EM87" s="92">
        <f t="shared" ca="1" si="147"/>
        <v>106.5</v>
      </c>
      <c r="EN87">
        <f t="shared" ca="1" si="127"/>
        <v>0.69115480225933579</v>
      </c>
      <c r="EO87">
        <f t="shared" ca="1" si="148"/>
        <v>-1.243960325594365E-3</v>
      </c>
      <c r="EQ87" s="6">
        <f>+call!C125</f>
        <v>0.14333333333333301</v>
      </c>
      <c r="ES87" s="5">
        <f>+fof!B149/10</f>
        <v>15943.135331377523</v>
      </c>
      <c r="ET87" s="5">
        <f>+fof!C149/10</f>
        <v>363915.9</v>
      </c>
      <c r="EU87" s="65">
        <f ca="1">+AVERAGE(OFFSET(jikasougaku!$BF$532,(ROW(Sheet1_OLD!EU87)-ROW(Sheet1_OLD!$EU$86))*3,0):OFFSET(jikasougaku!$BF$532,(ROW(Sheet1_OLD!EU87)-ROW(Sheet1_OLD!$EU$86))*3+2,0))/1000</f>
        <v>39441.027999999998</v>
      </c>
      <c r="EV87" s="65">
        <f ca="1">+AVERAGE(OFFSET(jikasougaku!$BR$532,(ROW(Sheet1_OLD!EV87)-ROW(Sheet1_OLD!$EV$86))*3,0):OFFSET(jikasougaku!$BR$532,(ROW(Sheet1_OLD!EV87)-ROW(Sheet1_OLD!$EV$86))*3+2,0))/1000</f>
        <v>398896.71433333331</v>
      </c>
      <c r="EW87" s="65">
        <f ca="1">+AVERAGE(OFFSET(jikasougaku!$BH$532,(ROW(Sheet1_OLD!EW87)-ROW(Sheet1_OLD!EW$86))*3,0):OFFSET(jikasougaku!$BH$532,(ROW(Sheet1_OLD!EW87)-ROW(Sheet1_OLD!EW$86))*3+2,0))/1000</f>
        <v>9474.15</v>
      </c>
      <c r="EX87" s="65">
        <f ca="1">+AVERAGE(OFFSET(jikasougaku!$BJ$532,(ROW(Sheet1_OLD!EX87)-ROW(Sheet1_OLD!EX$86))*3,0):OFFSET(jikasougaku!$BJ$532,(ROW(Sheet1_OLD!EX87)-ROW(Sheet1_OLD!EX$86))*3+2,0))/1000</f>
        <v>4203.2416666666668</v>
      </c>
      <c r="EY87" s="65">
        <f ca="1">+AVERAGE(OFFSET(jikasougaku!$BL$532,(ROW(Sheet1_OLD!EY87)-ROW(Sheet1_OLD!EY$86))*3,0):OFFSET(jikasougaku!$BL$532,(ROW(Sheet1_OLD!EY87)-ROW(Sheet1_OLD!EY$86))*3+2,0))/1000</f>
        <v>8171.8853333333327</v>
      </c>
      <c r="EZ87" s="64">
        <f t="shared" ca="1" si="121"/>
        <v>39441.027999999998</v>
      </c>
      <c r="FA87" s="7">
        <f t="shared" ca="1" si="122"/>
        <v>337606.40933333331</v>
      </c>
      <c r="FB87" s="5">
        <f t="shared" si="128"/>
        <v>15943.135331377523</v>
      </c>
      <c r="FC87" s="5">
        <f t="shared" si="124"/>
        <v>363915.9</v>
      </c>
      <c r="FD87" s="1" t="e">
        <f t="shared" si="200"/>
        <v>#DIV/0!</v>
      </c>
      <c r="FE87" s="1" t="e">
        <f t="shared" si="200"/>
        <v>#DIV/0!</v>
      </c>
      <c r="FF87" t="e">
        <f t="shared" si="149"/>
        <v>#DIV/0!</v>
      </c>
      <c r="FG87" t="e">
        <f t="shared" si="149"/>
        <v>#DIV/0!</v>
      </c>
      <c r="FH87" s="83" t="e">
        <f t="shared" si="184"/>
        <v>#DIV/0!</v>
      </c>
      <c r="FI87" s="83" t="e">
        <f t="shared" si="184"/>
        <v>#DIV/0!</v>
      </c>
      <c r="FK87" s="5">
        <f>kshotoku1722!E35</f>
        <v>269580.7</v>
      </c>
      <c r="FL87" s="72">
        <f t="shared" ca="1" si="150"/>
        <v>0.39291263699546064</v>
      </c>
      <c r="FM87">
        <f t="shared" ca="1" si="185"/>
        <v>4.6090212641382551E-3</v>
      </c>
      <c r="FO87" s="72">
        <f ca="1">+AVERAGE(OFFSET(Maikin05!$F$10,ROUNDDOWN((ROW(FO87)-ROW(FO$45))/4,0),MOD(ROW(FO87)-ROW(FO$45),4)*3):OFFSET(Maikin05!$F$10,ROUNDDOWN((ROW(FO87)-ROW(FO$45))/4,0),MOD(ROW(FO87)-ROW(FO$45),4)*3+2))</f>
        <v>106.5</v>
      </c>
      <c r="FP87" s="72">
        <f ca="1">+AVERAGE(OFFSET(Maikin30!$F$20,ROUNDDOWN((ROW(FP87)-ROW(FP$5))/4,0),MOD(ROW(FP87)-ROW(FP$5),4)*3):OFFSET(Maikin30!$F$20,ROUNDDOWN((ROW(FP87)-ROW(FP$5))/4,0),MOD(ROW(FP87)-ROW(FP$5),4)*3+2))</f>
        <v>103.8</v>
      </c>
      <c r="FQ87" s="5">
        <f ca="1">+AVERAGE(OFFSET(Rocho!$J$66,(ROW(FQ87)-ROW($FQ$5))*3,0):OFFSET(Rocho!$J$66,(ROW(FQ87)-ROW($FQ$5))*3+2,0))</f>
        <v>6442.333333333333</v>
      </c>
      <c r="FR87" s="72" t="e">
        <f t="shared" ca="1" si="151"/>
        <v>#DIV/0!</v>
      </c>
      <c r="FS87" t="e">
        <f t="shared" ca="1" si="186"/>
        <v>#DIV/0!</v>
      </c>
      <c r="FT87" s="72"/>
      <c r="FU87" s="87" t="s">
        <v>306</v>
      </c>
      <c r="FV87" s="78">
        <f ca="1">+AVERAGE(OFFSET(Rocho!$E$6,(ROW(FV87)-ROW($FV$5))*3,0):OFFSET(Rocho!$E$6,(ROW(FV87)-ROW($FV$5))*3+2,0))/10000</f>
        <v>10514.333333333332</v>
      </c>
      <c r="FW87" s="82">
        <f>+Rocho!AA88</f>
        <v>0</v>
      </c>
      <c r="FX87" t="e">
        <f t="shared" si="187"/>
        <v>#DIV/0!</v>
      </c>
      <c r="FZ87" s="94">
        <f t="shared" si="130"/>
        <v>269798.60000000003</v>
      </c>
      <c r="GA87" s="5">
        <f t="shared" si="152"/>
        <v>82850.600000000006</v>
      </c>
      <c r="GB87" s="5">
        <f>+'gaku-mk1722'!C34-'gaku-mk1722'!D34</f>
        <v>5376.5</v>
      </c>
      <c r="GC87" s="5">
        <f t="shared" si="153"/>
        <v>24429.7</v>
      </c>
      <c r="GD87" s="5">
        <f t="shared" si="154"/>
        <v>21042.799999999999</v>
      </c>
      <c r="GE87" s="5">
        <f>+'gaku-mk1722'!H34</f>
        <v>-1147</v>
      </c>
      <c r="GF87" s="5">
        <f>+'gaku-mk1722'!W34</f>
        <v>129718.8</v>
      </c>
      <c r="GG87" s="5">
        <f>+'gaku-mk1722'!M34</f>
        <v>56491.8</v>
      </c>
      <c r="GH87" s="5">
        <f>+'gaku-mk1722'!N34</f>
        <v>48964.6</v>
      </c>
      <c r="GI87" s="5">
        <f t="shared" si="155"/>
        <v>71761.899999999994</v>
      </c>
      <c r="GJ87" s="5">
        <f>+'gaku-jk1722'!C34-'gaku-jk1722'!D34</f>
        <v>4778.3000000000175</v>
      </c>
      <c r="GK87" s="5">
        <f t="shared" si="156"/>
        <v>10222.4</v>
      </c>
      <c r="GL87" s="5">
        <f t="shared" si="157"/>
        <v>21284.2</v>
      </c>
      <c r="GM87" s="5">
        <f>+'gaku-jk1722'!H34</f>
        <v>-1000.2</v>
      </c>
      <c r="GN87" s="5">
        <f>+'gaku-jk1722'!Z34</f>
        <v>123604.7</v>
      </c>
      <c r="GO87" s="5">
        <f>+'gaku-jk1722'!M34</f>
        <v>47633.3</v>
      </c>
      <c r="GP87" s="5">
        <f>+'gaku-jk1722'!N34</f>
        <v>59619.6</v>
      </c>
      <c r="GQ87" s="9">
        <f t="shared" ca="1" si="131"/>
        <v>115.8</v>
      </c>
      <c r="GR87">
        <f ca="1">+OFFSET('def-cy1722'!$C$8,ROUNDDOWN((ROW(Sheet1_OLD!GU87)-ROW(Sheet1_OLD!GU$61))/4,0),0)</f>
        <v>109</v>
      </c>
      <c r="GS87" s="9">
        <f t="shared" ca="1" si="132"/>
        <v>241.2</v>
      </c>
      <c r="GT87" s="9">
        <f t="shared" ca="1" si="133"/>
        <v>98.6</v>
      </c>
      <c r="GU87">
        <f ca="1">+OFFSET('def-cy1722'!$H$8,ROUNDDOWN((ROW(Sheet1_OLD!GU87)-ROW(Sheet1_OLD!GU$61))/4,0),0)</f>
        <v>100.8</v>
      </c>
      <c r="GV87">
        <f ca="1">+OFFSET('def-cy1722'!$W$8,ROUNDDOWN((ROW(Sheet1_OLD!GU87)-ROW(Sheet1_OLD!GU$61))/4,0),0)</f>
        <v>104.7</v>
      </c>
      <c r="GW87">
        <f ca="1">+OFFSET('def-cy1722'!$M$8,ROUNDDOWN((ROW(Sheet1_OLD!GU87)-ROW(Sheet1_OLD!GU$61))/4,0),0)</f>
        <v>119.5</v>
      </c>
      <c r="GX87">
        <f ca="1">+OFFSET('def-cy1722'!$N$8,ROUNDDOWN((ROW(Sheet1_OLD!GU87)-ROW(Sheet1_OLD!GU$61))/4,0),0)</f>
        <v>82.2</v>
      </c>
      <c r="HG87" s="9">
        <f t="shared" ref="HG87:HM123" ca="1" si="205">+GQ83</f>
        <v>117.2</v>
      </c>
      <c r="HH87" s="9">
        <f t="shared" ca="1" si="205"/>
        <v>110</v>
      </c>
      <c r="HI87" s="9">
        <f t="shared" ca="1" si="205"/>
        <v>255.2</v>
      </c>
      <c r="HJ87" s="9">
        <f t="shared" ca="1" si="205"/>
        <v>98.6</v>
      </c>
      <c r="HK87" s="9">
        <f t="shared" ca="1" si="205"/>
        <v>102.3</v>
      </c>
      <c r="HL87" s="9">
        <f t="shared" ca="1" si="205"/>
        <v>105.1</v>
      </c>
      <c r="HM87" s="9">
        <f t="shared" ca="1" si="205"/>
        <v>124.5</v>
      </c>
      <c r="HN87" s="9">
        <f t="shared" ca="1" si="202"/>
        <v>80.900000000000006</v>
      </c>
      <c r="HO87">
        <f t="shared" ca="1" si="203"/>
        <v>9.6306924763265335E-3</v>
      </c>
      <c r="HP87">
        <f t="shared" ca="1" si="203"/>
        <v>-9.7415375524927399E-4</v>
      </c>
      <c r="HQ87">
        <f t="shared" ca="1" si="203"/>
        <v>4.8708326028645815E-3</v>
      </c>
      <c r="HR87">
        <f t="shared" ca="1" si="203"/>
        <v>-1.851876370433408E-3</v>
      </c>
      <c r="HS87">
        <f t="shared" ca="1" si="203"/>
        <v>-7.6402137039773277E-3</v>
      </c>
      <c r="HT87">
        <f t="shared" ca="1" si="203"/>
        <v>-7.9545264330758124E-4</v>
      </c>
      <c r="HU87">
        <f t="shared" ca="1" si="203"/>
        <v>3.4282455074798324E-3</v>
      </c>
      <c r="HV87">
        <f t="shared" ca="1" si="159"/>
        <v>-4.3312405621307153E-3</v>
      </c>
      <c r="HW87">
        <f t="shared" ca="1" si="188"/>
        <v>2.33683355157264E-3</v>
      </c>
      <c r="HX87" s="5">
        <f t="shared" ca="1" si="189"/>
        <v>226237.4476420554</v>
      </c>
      <c r="HY87" s="1" t="e">
        <f t="shared" ca="1" si="160"/>
        <v>#DIV/0!</v>
      </c>
      <c r="HZ87" t="e">
        <f t="shared" ca="1" si="190"/>
        <v>#DIV/0!</v>
      </c>
      <c r="IA87" s="5">
        <f t="shared" si="161"/>
        <v>269798.60000000003</v>
      </c>
      <c r="IB87">
        <f t="shared" ca="1" si="162"/>
        <v>119.25461625029712</v>
      </c>
      <c r="ID87" s="112">
        <v>125.52704928622165</v>
      </c>
      <c r="IE87" s="112">
        <v>124.61906579414659</v>
      </c>
      <c r="IF87">
        <f t="shared" si="163"/>
        <v>98.152249368473704</v>
      </c>
      <c r="IG87">
        <f t="shared" si="191"/>
        <v>1.314309212618169E-3</v>
      </c>
      <c r="IH87" s="112">
        <v>0.53944059584167747</v>
      </c>
      <c r="II87">
        <f t="shared" si="192"/>
        <v>-3.4048328074094262E-3</v>
      </c>
      <c r="IK87">
        <f>+util!B85</f>
        <v>109.2</v>
      </c>
      <c r="IL87">
        <f t="shared" si="193"/>
        <v>3.052969036046556E-4</v>
      </c>
      <c r="IM87">
        <f t="shared" si="194"/>
        <v>1.8317814216279335E-4</v>
      </c>
      <c r="IO87" s="5">
        <f t="shared" si="164"/>
        <v>141475.5</v>
      </c>
      <c r="IP87" s="1">
        <f t="shared" si="165"/>
        <v>3.1112320633349828</v>
      </c>
      <c r="IQ87" s="5">
        <f t="shared" ca="1" si="166"/>
        <v>118633.14347770376</v>
      </c>
      <c r="IR87" s="1" t="e">
        <f t="shared" ca="1" si="167"/>
        <v>#DIV/0!</v>
      </c>
      <c r="IS87" t="e">
        <f t="shared" ca="1" si="195"/>
        <v>#DIV/0!</v>
      </c>
    </row>
    <row r="88" spans="1:253" x14ac:dyDescent="0.15">
      <c r="A88" t="s">
        <v>327</v>
      </c>
      <c r="B88" s="5">
        <f>+'gaku-mk1722'!B35</f>
        <v>528896.5</v>
      </c>
      <c r="C88" s="5">
        <f>+'kgaku-mk1722'!B36</f>
        <v>282652.2</v>
      </c>
      <c r="D88" s="5">
        <f>+'kgaku-mk1722'!C36</f>
        <v>2866.7</v>
      </c>
      <c r="E88" s="5">
        <f>+'kgaku-mk1722'!D36</f>
        <v>284.5</v>
      </c>
      <c r="F88" s="5">
        <f>+'kgaku-mk1722'!F36</f>
        <v>25289.7</v>
      </c>
      <c r="G88" s="5">
        <f>+'kgaku-mk1722'!G36</f>
        <v>18536.7</v>
      </c>
      <c r="H88" s="5">
        <f>+'kgaku-mk1722'!H36</f>
        <v>75187.7</v>
      </c>
      <c r="I88" s="5">
        <f>+'kgaku-mk1722'!I36</f>
        <v>161055.79999999999</v>
      </c>
      <c r="J88" s="5">
        <f>+'gaku-mk1722'!F35</f>
        <v>21472.3</v>
      </c>
      <c r="K88" s="5">
        <f>+'gaku-mk1722'!G35</f>
        <v>85273.7</v>
      </c>
      <c r="L88" s="5">
        <f>+'gaku-jk1722'!B35</f>
        <v>465766.9</v>
      </c>
      <c r="M88" s="5">
        <f>+'kgaku-jk1722'!B36</f>
        <v>260660.3</v>
      </c>
      <c r="N88" s="5">
        <f>+'kgaku-jk1722'!C36</f>
        <v>3320</v>
      </c>
      <c r="O88" s="5">
        <f>+'kgaku-jk1722'!D36</f>
        <v>276</v>
      </c>
      <c r="P88" s="5">
        <f>+'kgaku-jk1722'!F36</f>
        <v>10860.1</v>
      </c>
      <c r="Q88" s="5">
        <f>+'kgaku-jk1722'!G36</f>
        <v>16537.900000000001</v>
      </c>
      <c r="R88" s="5">
        <f>+'kgaku-jk1722'!H36</f>
        <v>78578.600000000006</v>
      </c>
      <c r="S88" s="5">
        <f>+'kgaku-jk1722'!I36</f>
        <v>157251.5</v>
      </c>
      <c r="T88" s="5">
        <f>+'gaku-jk1722'!F35</f>
        <v>21828.3</v>
      </c>
      <c r="U88" s="5">
        <f>+'gaku-jk1722'!G35</f>
        <v>74290.100000000006</v>
      </c>
      <c r="V88" s="8">
        <f t="shared" si="123"/>
        <v>113.5539043242446</v>
      </c>
      <c r="W88" s="8">
        <f t="shared" si="123"/>
        <v>108.43699635118966</v>
      </c>
      <c r="X88" s="8">
        <f t="shared" si="123"/>
        <v>86.346385542168662</v>
      </c>
      <c r="Y88" s="8">
        <f t="shared" si="123"/>
        <v>103.07971014492753</v>
      </c>
      <c r="Z88" s="8">
        <f t="shared" si="123"/>
        <v>232.86802147309876</v>
      </c>
      <c r="AA88" s="8">
        <f t="shared" ref="AA88:AE119" si="206">+G88/Q88*100</f>
        <v>112.08617780975818</v>
      </c>
      <c r="AB88" s="8">
        <f t="shared" si="206"/>
        <v>95.68470295983893</v>
      </c>
      <c r="AC88" s="8">
        <f t="shared" si="206"/>
        <v>102.41924560338056</v>
      </c>
      <c r="AD88" s="8">
        <f t="shared" si="206"/>
        <v>98.369089667999802</v>
      </c>
      <c r="AE88" s="8">
        <f t="shared" si="206"/>
        <v>114.78474251616298</v>
      </c>
      <c r="AF88" s="10">
        <f ca="1">+OFFSET('kdef-cy1722'!B$9,ROUNDDOWN((ROW(Sheet1_OLD!AF88)-ROW(Sheet1_OLD!AF$61))/4,0),0)</f>
        <v>108.9</v>
      </c>
      <c r="AG88" s="10">
        <f ca="1">+OFFSET('kdef-cy1722'!C$9,ROUNDDOWN((ROW(Sheet1_OLD!AG88)-ROW(Sheet1_OLD!AG$61))/4,0),0)</f>
        <v>83.6</v>
      </c>
      <c r="AH88" s="10">
        <f ca="1">+OFFSET('kdef-cy1722'!D$9,ROUNDDOWN((ROW(Sheet1_OLD!AH88)-ROW(Sheet1_OLD!AH$61))/4,0),0)</f>
        <v>103.4</v>
      </c>
      <c r="AI88" s="10">
        <f ca="1">+OFFSET('kdef-cy1722'!F$9,ROUNDDOWN((ROW(Sheet1_OLD!AI88)-ROW(Sheet1_OLD!AI$61))/4,0),0)</f>
        <v>241.2</v>
      </c>
      <c r="AJ88" s="10">
        <f ca="1">+OFFSET('kdef-cy1722'!G$9,ROUNDDOWN((ROW(Sheet1_OLD!AJ88)-ROW(Sheet1_OLD!AJ$61))/4,0),0)</f>
        <v>112.4</v>
      </c>
      <c r="AK88" s="10">
        <f ca="1">+OFFSET('kdef-cy1722'!H$9,ROUNDDOWN((ROW(Sheet1_OLD!AK88)-ROW(Sheet1_OLD!AK$61))/4,0),0)</f>
        <v>95.8</v>
      </c>
      <c r="AL88" s="10">
        <f ca="1">+OFFSET('kdef-cy1722'!I$9,ROUNDDOWN((ROW(Sheet1_OLD!AL88)-ROW(Sheet1_OLD!AL$61))/4,0),0)</f>
        <v>102.5</v>
      </c>
      <c r="AM88" s="10">
        <f ca="1">+OFFSET('def-cy1722'!$F$8,ROUNDDOWN((ROW(Sheet1_OLD!AM88)-ROW(Sheet1_OLD!AM$61))/4,0),0)</f>
        <v>98.6</v>
      </c>
      <c r="AN88" s="10">
        <f ca="1">+OFFSET('def-cy1722'!$G$8,ROUNDDOWN((ROW(Sheet1_OLD!AN88)-ROW(Sheet1_OLD!AN$61))/4,0),0)</f>
        <v>115.8</v>
      </c>
      <c r="AO88" s="128"/>
      <c r="AP88" s="128"/>
      <c r="AQ88" s="128"/>
      <c r="AR88" s="128"/>
      <c r="AS88" s="128"/>
      <c r="AT88" s="128"/>
      <c r="AU88" s="128"/>
      <c r="AV88" s="128"/>
      <c r="AW88" s="128"/>
      <c r="AX88" s="9">
        <f t="shared" ca="1" si="115"/>
        <v>109.9</v>
      </c>
      <c r="AY88" s="9">
        <f t="shared" ca="1" si="115"/>
        <v>86.9</v>
      </c>
      <c r="AZ88" s="9">
        <f t="shared" ca="1" si="115"/>
        <v>104.3</v>
      </c>
      <c r="BA88" s="9">
        <f t="shared" ca="1" si="115"/>
        <v>255.2</v>
      </c>
      <c r="BB88" s="9">
        <f t="shared" ca="1" si="115"/>
        <v>113.8</v>
      </c>
      <c r="BC88" s="9">
        <f t="shared" ca="1" si="115"/>
        <v>96.6</v>
      </c>
      <c r="BD88" s="9">
        <f t="shared" ca="1" si="114"/>
        <v>102.7</v>
      </c>
      <c r="BE88" s="9">
        <f t="shared" ca="1" si="114"/>
        <v>98.6</v>
      </c>
      <c r="BF88" s="9">
        <f t="shared" ca="1" si="114"/>
        <v>117.2</v>
      </c>
      <c r="BG88">
        <f t="shared" ca="1" si="168"/>
        <v>-1.8393691006006704E-4</v>
      </c>
      <c r="BH88">
        <f t="shared" ca="1" si="169"/>
        <v>-7.9135095386360832E-5</v>
      </c>
      <c r="BI88">
        <f t="shared" ca="1" si="204"/>
        <v>5.1850072444711089E-4</v>
      </c>
      <c r="BJ88">
        <f t="shared" ca="1" si="204"/>
        <v>9.3363887859860108E-4</v>
      </c>
      <c r="BK88">
        <f t="shared" ca="1" si="204"/>
        <v>5.860068886764944E-3</v>
      </c>
      <c r="BL88" s="13">
        <f t="shared" ca="1" si="171"/>
        <v>7.0491364843642285E-3</v>
      </c>
      <c r="BM88">
        <f t="shared" ca="1" si="172"/>
        <v>3.4571478911851319E-2</v>
      </c>
      <c r="BN88">
        <f t="shared" ca="1" si="134"/>
        <v>1.1396631662471308E-2</v>
      </c>
      <c r="BO88" s="13">
        <f t="shared" ca="1" si="135"/>
        <v>4.5968110574322624E-2</v>
      </c>
      <c r="BP88">
        <f t="shared" ca="1" si="173"/>
        <v>2.2587887051154786E-2</v>
      </c>
      <c r="BQ88">
        <f t="shared" ca="1" si="174"/>
        <v>1.2406053673968725E-2</v>
      </c>
      <c r="BR88">
        <f t="shared" ca="1" si="175"/>
        <v>4.0897071388693775E-3</v>
      </c>
      <c r="BS88" s="13">
        <f t="shared" ca="1" si="176"/>
        <v>3.908364786399289E-2</v>
      </c>
      <c r="BT88" s="5">
        <f t="shared" si="136"/>
        <v>74290.100000000006</v>
      </c>
      <c r="BU88" s="5">
        <f t="shared" ca="1" si="137"/>
        <v>257033.29484167194</v>
      </c>
      <c r="BV88" s="5">
        <f t="shared" ca="1" si="138"/>
        <v>37961.328618962136</v>
      </c>
      <c r="BW88" s="5">
        <f t="shared" ca="1" si="177"/>
        <v>109857.43507737112</v>
      </c>
      <c r="BX88" s="5">
        <f t="shared" si="139"/>
        <v>85273.7</v>
      </c>
      <c r="BY88" s="5">
        <f t="shared" si="140"/>
        <v>257362.4</v>
      </c>
      <c r="BZ88" s="5">
        <f t="shared" si="141"/>
        <v>46762</v>
      </c>
      <c r="CA88" s="5">
        <f t="shared" si="142"/>
        <v>132035.70000000001</v>
      </c>
      <c r="CB88" s="9">
        <f t="shared" si="197"/>
        <v>114.78474251616298</v>
      </c>
      <c r="CC88" s="9">
        <f t="shared" ca="1" si="197"/>
        <v>100.12803989402647</v>
      </c>
      <c r="CD88" s="9">
        <f t="shared" ca="1" si="197"/>
        <v>123.18325438336166</v>
      </c>
      <c r="CE88" s="9">
        <f t="shared" ca="1" si="196"/>
        <v>120.18822386214374</v>
      </c>
      <c r="CF88" s="5"/>
      <c r="CG88" s="5">
        <f t="shared" si="143"/>
        <v>100.7686237127096</v>
      </c>
      <c r="CH88" s="5">
        <f t="shared" ca="1" si="178"/>
        <v>100.12803989402647</v>
      </c>
      <c r="CI88" s="5">
        <f t="shared" si="144"/>
        <v>143.0538050195176</v>
      </c>
      <c r="CJ88" s="5">
        <f t="shared" ca="1" si="179"/>
        <v>123.18325438336166</v>
      </c>
      <c r="CK88" s="5">
        <f t="shared" si="180"/>
        <v>123.42265034563017</v>
      </c>
      <c r="CL88" s="5">
        <f t="shared" ca="1" si="181"/>
        <v>120.18822386214374</v>
      </c>
      <c r="CM88" s="5"/>
      <c r="CN88" s="1" t="e">
        <f t="shared" si="125"/>
        <v>#DIV/0!</v>
      </c>
      <c r="CO88" s="1" t="e">
        <f t="shared" si="198"/>
        <v>#DIV/0!</v>
      </c>
      <c r="CP88" s="1" t="e">
        <f t="shared" ca="1" si="198"/>
        <v>#DIV/0!</v>
      </c>
      <c r="CQ88" s="1" t="e">
        <f t="shared" ca="1" si="198"/>
        <v>#DIV/0!</v>
      </c>
      <c r="CR88" s="1" t="e">
        <f t="shared" ca="1" si="198"/>
        <v>#DIV/0!</v>
      </c>
      <c r="CS88" s="83" t="e">
        <f t="shared" si="182"/>
        <v>#DIV/0!</v>
      </c>
      <c r="CT88" s="83" t="e">
        <f t="shared" si="182"/>
        <v>#DIV/0!</v>
      </c>
      <c r="CU88" s="83" t="e">
        <f t="shared" ca="1" si="182"/>
        <v>#DIV/0!</v>
      </c>
      <c r="CV88" s="83" t="e">
        <f t="shared" ca="1" si="182"/>
        <v>#DIV/0!</v>
      </c>
      <c r="CW88" s="83" t="e">
        <f t="shared" ca="1" si="182"/>
        <v>#DIV/0!</v>
      </c>
      <c r="CX88" s="83">
        <f t="shared" si="183"/>
        <v>-3.4398889702437043E-3</v>
      </c>
      <c r="CY88" s="83">
        <f t="shared" si="201"/>
        <v>-5.7969071506382168E-3</v>
      </c>
      <c r="CZ88" s="83">
        <f t="shared" ca="1" si="201"/>
        <v>-7.9668932148386389E-4</v>
      </c>
      <c r="DA88" s="83">
        <f t="shared" ca="1" si="199"/>
        <v>-1.6979718498367959E-2</v>
      </c>
      <c r="DB88" s="83">
        <f t="shared" ca="1" si="199"/>
        <v>-9.8181785414552612E-3</v>
      </c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Y88" s="5"/>
      <c r="EF88" s="91">
        <f>+'gaku-mk1722'!G35</f>
        <v>85273.7</v>
      </c>
      <c r="EG88" s="1">
        <f>+'gaku-mk1131'!G91</f>
        <v>75086.100000000006</v>
      </c>
      <c r="EH88" s="5">
        <f t="shared" ca="1" si="145"/>
        <v>17737.532276416947</v>
      </c>
      <c r="EI88" s="7">
        <f ca="1">+EI87+$EH87</f>
        <v>676388.23925338651</v>
      </c>
      <c r="EJ88" s="7">
        <f ca="1">+EJ87+$EH87</f>
        <v>676388.23925338651</v>
      </c>
      <c r="EK88" s="7">
        <f ca="1">+EK87+EH87-(EJ89-EI89)/4</f>
        <v>640292.18049146223</v>
      </c>
      <c r="EL88" s="5">
        <f t="shared" ca="1" si="146"/>
        <v>6470</v>
      </c>
      <c r="EM88" s="92">
        <f t="shared" ca="1" si="147"/>
        <v>106.73333333333333</v>
      </c>
      <c r="EN88">
        <f t="shared" ca="1" si="127"/>
        <v>0.6930773151198707</v>
      </c>
      <c r="EO88">
        <f t="shared" ca="1" si="148"/>
        <v>2.7777336944313424E-3</v>
      </c>
      <c r="EQ88" s="6">
        <f>+call!C126</f>
        <v>0.24666666666666701</v>
      </c>
      <c r="ES88" s="5">
        <f>+fof!B150/10</f>
        <v>14021.948497294468</v>
      </c>
      <c r="ET88" s="5">
        <f>+fof!C150/10</f>
        <v>318153.59999999998</v>
      </c>
      <c r="EU88" s="65">
        <f ca="1">+AVERAGE(OFFSET(jikasougaku!$BF$532,(ROW(Sheet1_OLD!EU88)-ROW(Sheet1_OLD!$EU$86))*3,0):OFFSET(jikasougaku!$BF$532,(ROW(Sheet1_OLD!EU88)-ROW(Sheet1_OLD!$EU$86))*3+2,0))/1000</f>
        <v>38047.746333333336</v>
      </c>
      <c r="EV88" s="65">
        <f ca="1">+AVERAGE(OFFSET(jikasougaku!$BR$532,(ROW(Sheet1_OLD!EV88)-ROW(Sheet1_OLD!$EV$86))*3,0):OFFSET(jikasougaku!$BR$532,(ROW(Sheet1_OLD!EV88)-ROW(Sheet1_OLD!$EV$86))*3+2,0))/1000</f>
        <v>367868.98966666666</v>
      </c>
      <c r="EW88" s="65">
        <f ca="1">+AVERAGE(OFFSET(jikasougaku!$BH$532,(ROW(Sheet1_OLD!EW88)-ROW(Sheet1_OLD!EW$86))*3,0):OFFSET(jikasougaku!$BH$532,(ROW(Sheet1_OLD!EW88)-ROW(Sheet1_OLD!EW$86))*3+2,0))/1000</f>
        <v>8805.3763333333336</v>
      </c>
      <c r="EX88" s="65">
        <f ca="1">+AVERAGE(OFFSET(jikasougaku!$BJ$532,(ROW(Sheet1_OLD!EX88)-ROW(Sheet1_OLD!EX$86))*3,0):OFFSET(jikasougaku!$BJ$532,(ROW(Sheet1_OLD!EX88)-ROW(Sheet1_OLD!EX$86))*3+2,0))/1000</f>
        <v>4582.4769999999999</v>
      </c>
      <c r="EY88" s="65">
        <f ca="1">+AVERAGE(OFFSET(jikasougaku!$BL$532,(ROW(Sheet1_OLD!EY88)-ROW(Sheet1_OLD!EY$86))*3,0):OFFSET(jikasougaku!$BL$532,(ROW(Sheet1_OLD!EY88)-ROW(Sheet1_OLD!EY$86))*3+2,0))/1000</f>
        <v>7153.5820000000003</v>
      </c>
      <c r="EZ88" s="64">
        <f t="shared" ca="1" si="121"/>
        <v>38047.746333333336</v>
      </c>
      <c r="FA88" s="7">
        <f t="shared" ca="1" si="122"/>
        <v>309279.80800000002</v>
      </c>
      <c r="FB88" s="5">
        <f t="shared" si="128"/>
        <v>14021.948497294468</v>
      </c>
      <c r="FC88" s="5">
        <f t="shared" si="124"/>
        <v>318153.59999999998</v>
      </c>
      <c r="FD88" s="1" t="e">
        <f t="shared" si="200"/>
        <v>#DIV/0!</v>
      </c>
      <c r="FE88" s="1" t="e">
        <f t="shared" si="200"/>
        <v>#DIV/0!</v>
      </c>
      <c r="FF88" t="e">
        <f t="shared" si="149"/>
        <v>#DIV/0!</v>
      </c>
      <c r="FG88" t="e">
        <f t="shared" si="149"/>
        <v>#DIV/0!</v>
      </c>
      <c r="FH88" s="83" t="e">
        <f t="shared" si="184"/>
        <v>#DIV/0!</v>
      </c>
      <c r="FI88" s="83" t="e">
        <f t="shared" si="184"/>
        <v>#DIV/0!</v>
      </c>
      <c r="FK88" s="5">
        <f>kshotoku1722!E36</f>
        <v>270499.40000000002</v>
      </c>
      <c r="FL88" s="72">
        <f t="shared" ca="1" si="150"/>
        <v>0.39170755912794075</v>
      </c>
      <c r="FM88">
        <f t="shared" ca="1" si="185"/>
        <v>-3.0717506916892365E-3</v>
      </c>
      <c r="FO88" s="72">
        <f ca="1">+AVERAGE(OFFSET(Maikin05!$F$10,ROUNDDOWN((ROW(FO88)-ROW(FO$45))/4,0),MOD(ROW(FO88)-ROW(FO$45),4)*3):OFFSET(Maikin05!$F$10,ROUNDDOWN((ROW(FO88)-ROW(FO$45))/4,0),MOD(ROW(FO88)-ROW(FO$45),4)*3+2))</f>
        <v>106.73333333333333</v>
      </c>
      <c r="FP88" s="72">
        <f ca="1">+AVERAGE(OFFSET(Maikin30!$F$20,ROUNDDOWN((ROW(FP88)-ROW(FP$5))/4,0),MOD(ROW(FP88)-ROW(FP$5),4)*3):OFFSET(Maikin30!$F$20,ROUNDDOWN((ROW(FP88)-ROW(FP$5))/4,0),MOD(ROW(FP88)-ROW(FP$5),4)*3+2))</f>
        <v>104.23333333333333</v>
      </c>
      <c r="FQ88" s="5">
        <f ca="1">+AVERAGE(OFFSET(Rocho!$J$66,(ROW(FQ88)-ROW($FQ$5))*3,0):OFFSET(Rocho!$J$66,(ROW(FQ88)-ROW($FQ$5))*3+2,0))</f>
        <v>6470</v>
      </c>
      <c r="FR88" s="72" t="e">
        <f t="shared" ca="1" si="151"/>
        <v>#DIV/0!</v>
      </c>
      <c r="FS88" t="e">
        <f t="shared" ca="1" si="186"/>
        <v>#DIV/0!</v>
      </c>
      <c r="FT88" s="72"/>
      <c r="FU88" s="87" t="s">
        <v>307</v>
      </c>
      <c r="FV88" s="78">
        <f ca="1">+AVERAGE(OFFSET(Rocho!$E$6,(ROW(FV88)-ROW($FV$5))*3,0):OFFSET(Rocho!$E$6,(ROW(FV88)-ROW($FV$5))*3+2,0))/10000</f>
        <v>10535</v>
      </c>
      <c r="FW88" s="82">
        <f>+Rocho!AA89</f>
        <v>0</v>
      </c>
      <c r="FX88" t="e">
        <f t="shared" si="187"/>
        <v>#DIV/0!</v>
      </c>
      <c r="FZ88" s="94">
        <f t="shared" si="130"/>
        <v>271533.89999999991</v>
      </c>
      <c r="GA88" s="5">
        <f t="shared" si="152"/>
        <v>85273.7</v>
      </c>
      <c r="GB88" s="5">
        <f>+'gaku-mk1722'!C35-'gaku-mk1722'!D35</f>
        <v>5325.7999999999884</v>
      </c>
      <c r="GC88" s="5">
        <f t="shared" si="153"/>
        <v>25289.7</v>
      </c>
      <c r="GD88" s="5">
        <f t="shared" si="154"/>
        <v>21472.3</v>
      </c>
      <c r="GE88" s="5">
        <f>+'gaku-mk1722'!H35</f>
        <v>119.8</v>
      </c>
      <c r="GF88" s="5">
        <f>+'gaku-mk1722'!W35</f>
        <v>128208.4</v>
      </c>
      <c r="GG88" s="5">
        <f>+'gaku-mk1722'!M35</f>
        <v>57517.1</v>
      </c>
      <c r="GH88" s="5">
        <f>+'gaku-mk1722'!N35</f>
        <v>51672.9</v>
      </c>
      <c r="GI88" s="5">
        <f t="shared" si="155"/>
        <v>74290.100000000006</v>
      </c>
      <c r="GJ88" s="5">
        <f>+'gaku-jk1722'!C35-'gaku-jk1722'!D35</f>
        <v>4736.2999999999884</v>
      </c>
      <c r="GK88" s="5">
        <f t="shared" si="156"/>
        <v>10860.1</v>
      </c>
      <c r="GL88" s="5">
        <f t="shared" si="157"/>
        <v>21828.3</v>
      </c>
      <c r="GM88" s="5">
        <f>+'gaku-jk1722'!H35</f>
        <v>225.9</v>
      </c>
      <c r="GN88" s="5">
        <f>+'gaku-jk1722'!Z35</f>
        <v>122841.60000000001</v>
      </c>
      <c r="GO88" s="5">
        <f>+'gaku-jk1722'!M35</f>
        <v>47410</v>
      </c>
      <c r="GP88" s="5">
        <f>+'gaku-jk1722'!N35</f>
        <v>61828.7</v>
      </c>
      <c r="GQ88" s="9">
        <f t="shared" ca="1" si="131"/>
        <v>115.8</v>
      </c>
      <c r="GR88">
        <f ca="1">+OFFSET('def-cy1722'!$C$8,ROUNDDOWN((ROW(Sheet1_OLD!GU88)-ROW(Sheet1_OLD!GU$61))/4,0),0)</f>
        <v>109</v>
      </c>
      <c r="GS88" s="9">
        <f t="shared" ca="1" si="132"/>
        <v>241.2</v>
      </c>
      <c r="GT88" s="9">
        <f t="shared" ca="1" si="133"/>
        <v>98.6</v>
      </c>
      <c r="GU88">
        <f ca="1">+OFFSET('def-cy1722'!$H$8,ROUNDDOWN((ROW(Sheet1_OLD!GU88)-ROW(Sheet1_OLD!GU$61))/4,0),0)</f>
        <v>100.8</v>
      </c>
      <c r="GV88">
        <f ca="1">+OFFSET('def-cy1722'!$W$8,ROUNDDOWN((ROW(Sheet1_OLD!GU88)-ROW(Sheet1_OLD!GU$61))/4,0),0)</f>
        <v>104.7</v>
      </c>
      <c r="GW88">
        <f ca="1">+OFFSET('def-cy1722'!$M$8,ROUNDDOWN((ROW(Sheet1_OLD!GU88)-ROW(Sheet1_OLD!GU$61))/4,0),0)</f>
        <v>119.5</v>
      </c>
      <c r="GX88">
        <f ca="1">+OFFSET('def-cy1722'!$N$8,ROUNDDOWN((ROW(Sheet1_OLD!GU88)-ROW(Sheet1_OLD!GU$61))/4,0),0)</f>
        <v>82.2</v>
      </c>
      <c r="HG88" s="9">
        <f t="shared" ca="1" si="205"/>
        <v>117.2</v>
      </c>
      <c r="HH88" s="9">
        <f t="shared" ca="1" si="205"/>
        <v>110</v>
      </c>
      <c r="HI88" s="9">
        <f t="shared" ca="1" si="205"/>
        <v>255.2</v>
      </c>
      <c r="HJ88" s="9">
        <f t="shared" ca="1" si="205"/>
        <v>98.6</v>
      </c>
      <c r="HK88" s="9">
        <f t="shared" ca="1" si="205"/>
        <v>102.3</v>
      </c>
      <c r="HL88" s="9">
        <f t="shared" ca="1" si="205"/>
        <v>105.1</v>
      </c>
      <c r="HM88" s="9">
        <f t="shared" ca="1" si="205"/>
        <v>124.5</v>
      </c>
      <c r="HN88" s="9">
        <f t="shared" ca="1" si="202"/>
        <v>80.900000000000006</v>
      </c>
      <c r="HO88">
        <f t="shared" ca="1" si="203"/>
        <v>1.0720486961605947E-2</v>
      </c>
      <c r="HP88">
        <f t="shared" ca="1" si="203"/>
        <v>-1.6715426022673649E-4</v>
      </c>
      <c r="HQ88">
        <f t="shared" ca="1" si="203"/>
        <v>5.8880645345694618E-3</v>
      </c>
      <c r="HR88">
        <f t="shared" ca="1" si="203"/>
        <v>1.9410249378236752E-3</v>
      </c>
      <c r="HS88">
        <f t="shared" ca="1" si="203"/>
        <v>4.5381307088426057E-3</v>
      </c>
      <c r="HT88">
        <f t="shared" ca="1" si="203"/>
        <v>-2.9017476665337302E-3</v>
      </c>
      <c r="HU88">
        <f t="shared" ca="1" si="203"/>
        <v>-1.0058507609137029E-3</v>
      </c>
      <c r="HV88">
        <f t="shared" ca="1" si="159"/>
        <v>-6.4660546601667014E-3</v>
      </c>
      <c r="HW88">
        <f t="shared" ca="1" si="188"/>
        <v>1.2546899795000822E-2</v>
      </c>
      <c r="HX88" s="5">
        <f t="shared" ca="1" si="189"/>
        <v>229076.02622749703</v>
      </c>
      <c r="HY88" s="1" t="e">
        <f t="shared" ca="1" si="160"/>
        <v>#DIV/0!</v>
      </c>
      <c r="HZ88" t="e">
        <f t="shared" ca="1" si="190"/>
        <v>#DIV/0!</v>
      </c>
      <c r="IA88" s="5">
        <f t="shared" si="161"/>
        <v>271533.89999999991</v>
      </c>
      <c r="IB88">
        <f t="shared" ca="1" si="162"/>
        <v>118.53440295421296</v>
      </c>
      <c r="ID88" s="112">
        <v>125.83941701303205</v>
      </c>
      <c r="IE88" s="112">
        <v>125.20533987731208</v>
      </c>
      <c r="IF88">
        <f t="shared" si="163"/>
        <v>98.710629562059722</v>
      </c>
      <c r="IG88">
        <f t="shared" si="191"/>
        <v>5.6727981835676738E-3</v>
      </c>
      <c r="IH88" s="112">
        <v>0.54197841008971359</v>
      </c>
      <c r="II88">
        <f t="shared" si="192"/>
        <v>4.6934978817478826E-3</v>
      </c>
      <c r="IK88">
        <f>+util!B86</f>
        <v>109.1</v>
      </c>
      <c r="IL88">
        <f t="shared" si="193"/>
        <v>-9.1617047177964075E-4</v>
      </c>
      <c r="IM88">
        <f t="shared" si="194"/>
        <v>-5.4970228306778438E-4</v>
      </c>
      <c r="IO88" s="5">
        <f t="shared" si="164"/>
        <v>139498.19999999998</v>
      </c>
      <c r="IP88" s="1">
        <f t="shared" si="165"/>
        <v>2.9831529874684568</v>
      </c>
      <c r="IQ88" s="5">
        <f t="shared" ca="1" si="166"/>
        <v>117685.83341486508</v>
      </c>
      <c r="IR88" s="1" t="e">
        <f t="shared" ca="1" si="167"/>
        <v>#DIV/0!</v>
      </c>
      <c r="IS88" t="e">
        <f t="shared" ca="1" si="195"/>
        <v>#DIV/0!</v>
      </c>
    </row>
    <row r="89" spans="1:253" x14ac:dyDescent="0.15">
      <c r="A89" t="s">
        <v>328</v>
      </c>
      <c r="B89" s="5">
        <f>+'gaku-mk1722'!B36</f>
        <v>533030.9</v>
      </c>
      <c r="C89" s="5">
        <f>+'kgaku-mk1722'!B37</f>
        <v>284536.2</v>
      </c>
      <c r="D89" s="5">
        <f>+'kgaku-mk1722'!C37</f>
        <v>2855.9</v>
      </c>
      <c r="E89" s="5">
        <f>+'kgaku-mk1722'!D37</f>
        <v>284.2</v>
      </c>
      <c r="F89" s="5">
        <f>+'kgaku-mk1722'!F37</f>
        <v>26310.9</v>
      </c>
      <c r="G89" s="5">
        <f>+'kgaku-mk1722'!G37</f>
        <v>18792.099999999999</v>
      </c>
      <c r="H89" s="5">
        <f>+'kgaku-mk1722'!H37</f>
        <v>76755.199999999997</v>
      </c>
      <c r="I89" s="5">
        <f>+'kgaku-mk1722'!I37</f>
        <v>160106.29999999999</v>
      </c>
      <c r="J89" s="5">
        <f>+'gaku-mk1722'!F36</f>
        <v>21296.3</v>
      </c>
      <c r="K89" s="5">
        <f>+'gaku-mk1722'!G36</f>
        <v>84750.2</v>
      </c>
      <c r="L89" s="5">
        <f>+'gaku-jk1722'!B36</f>
        <v>468814.2</v>
      </c>
      <c r="M89" s="5">
        <f>+'kgaku-jk1722'!B37</f>
        <v>262116.6</v>
      </c>
      <c r="N89" s="5">
        <f>+'kgaku-jk1722'!C37</f>
        <v>3167.3</v>
      </c>
      <c r="O89" s="5">
        <f>+'kgaku-jk1722'!D37</f>
        <v>275.60000000000002</v>
      </c>
      <c r="P89" s="5">
        <f>+'kgaku-jk1722'!F37</f>
        <v>11584.7</v>
      </c>
      <c r="Q89" s="5">
        <f>+'kgaku-jk1722'!G37</f>
        <v>16884.7</v>
      </c>
      <c r="R89" s="5">
        <f>+'kgaku-jk1722'!H37</f>
        <v>79568.5</v>
      </c>
      <c r="S89" s="5">
        <f>+'kgaku-jk1722'!I37</f>
        <v>155933.9</v>
      </c>
      <c r="T89" s="5">
        <f>+'gaku-jk1722'!F36</f>
        <v>21708.7</v>
      </c>
      <c r="U89" s="5">
        <f>+'gaku-jk1722'!G36</f>
        <v>74378.8</v>
      </c>
      <c r="V89" s="8">
        <f t="shared" ref="V89:AE129" si="207">+B89/L89*100</f>
        <v>113.69768663150562</v>
      </c>
      <c r="W89" s="8">
        <f t="shared" si="207"/>
        <v>108.55329269493043</v>
      </c>
      <c r="X89" s="8">
        <f t="shared" si="207"/>
        <v>90.168282133047072</v>
      </c>
      <c r="Y89" s="8">
        <f t="shared" si="207"/>
        <v>103.12046444121914</v>
      </c>
      <c r="Z89" s="8">
        <f t="shared" si="207"/>
        <v>227.11766381520454</v>
      </c>
      <c r="AA89" s="8">
        <f t="shared" si="206"/>
        <v>111.29661764792978</v>
      </c>
      <c r="AB89" s="8">
        <f t="shared" si="206"/>
        <v>96.464304341542189</v>
      </c>
      <c r="AC89" s="8">
        <f t="shared" si="206"/>
        <v>102.67574914755546</v>
      </c>
      <c r="AD89" s="8">
        <f t="shared" si="206"/>
        <v>98.100300801061323</v>
      </c>
      <c r="AE89" s="8">
        <f t="shared" si="206"/>
        <v>113.9440270614745</v>
      </c>
      <c r="AF89" s="10">
        <f ca="1">+OFFSET('kdef-cy1722'!B$9,ROUNDDOWN((ROW(Sheet1_OLD!AF89)-ROW(Sheet1_OLD!AF$61))/4,0),0)</f>
        <v>107.7</v>
      </c>
      <c r="AG89" s="10">
        <f ca="1">+OFFSET('kdef-cy1722'!C$9,ROUNDDOWN((ROW(Sheet1_OLD!AG89)-ROW(Sheet1_OLD!AG$61))/4,0),0)</f>
        <v>93.6</v>
      </c>
      <c r="AH89" s="10">
        <f ca="1">+OFFSET('kdef-cy1722'!D$9,ROUNDDOWN((ROW(Sheet1_OLD!AH89)-ROW(Sheet1_OLD!AH$61))/4,0),0)</f>
        <v>102.5</v>
      </c>
      <c r="AI89" s="10">
        <f ca="1">+OFFSET('kdef-cy1722'!F$9,ROUNDDOWN((ROW(Sheet1_OLD!AI89)-ROW(Sheet1_OLD!AI$61))/4,0),0)</f>
        <v>220.2</v>
      </c>
      <c r="AJ89" s="10">
        <f ca="1">+OFFSET('kdef-cy1722'!G$9,ROUNDDOWN((ROW(Sheet1_OLD!AJ89)-ROW(Sheet1_OLD!AJ$61))/4,0),0)</f>
        <v>110.3</v>
      </c>
      <c r="AK89" s="10">
        <f ca="1">+OFFSET('kdef-cy1722'!H$9,ROUNDDOWN((ROW(Sheet1_OLD!AK89)-ROW(Sheet1_OLD!AK$61))/4,0),0)</f>
        <v>95.3</v>
      </c>
      <c r="AL89" s="10">
        <f ca="1">+OFFSET('kdef-cy1722'!I$9,ROUNDDOWN((ROW(Sheet1_OLD!AL89)-ROW(Sheet1_OLD!AL$61))/4,0),0)</f>
        <v>102.4</v>
      </c>
      <c r="AM89" s="10">
        <f ca="1">+OFFSET('def-cy1722'!$F$8,ROUNDDOWN((ROW(Sheet1_OLD!AM89)-ROW(Sheet1_OLD!AM$61))/4,0),0)</f>
        <v>97.6</v>
      </c>
      <c r="AN89" s="10">
        <f ca="1">+OFFSET('def-cy1722'!$G$8,ROUNDDOWN((ROW(Sheet1_OLD!AN89)-ROW(Sheet1_OLD!AN$61))/4,0),0)</f>
        <v>112.8</v>
      </c>
      <c r="AO89" s="128"/>
      <c r="AP89" s="128"/>
      <c r="AQ89" s="128"/>
      <c r="AR89" s="128"/>
      <c r="AS89" s="128"/>
      <c r="AT89" s="128"/>
      <c r="AU89" s="128"/>
      <c r="AV89" s="128"/>
      <c r="AW89" s="128"/>
      <c r="AX89" s="9">
        <f t="shared" ca="1" si="115"/>
        <v>108.9</v>
      </c>
      <c r="AY89" s="9">
        <f t="shared" ca="1" si="115"/>
        <v>83.6</v>
      </c>
      <c r="AZ89" s="9">
        <f t="shared" ca="1" si="115"/>
        <v>103.4</v>
      </c>
      <c r="BA89" s="9">
        <f t="shared" ca="1" si="115"/>
        <v>241.2</v>
      </c>
      <c r="BB89" s="9">
        <f t="shared" ca="1" si="115"/>
        <v>112.4</v>
      </c>
      <c r="BC89" s="9">
        <f t="shared" ca="1" si="115"/>
        <v>95.8</v>
      </c>
      <c r="BD89" s="9">
        <f t="shared" ca="1" si="114"/>
        <v>102.5</v>
      </c>
      <c r="BE89" s="9">
        <f t="shared" ca="1" si="114"/>
        <v>98.6</v>
      </c>
      <c r="BF89" s="9">
        <f t="shared" ca="1" si="114"/>
        <v>115.8</v>
      </c>
      <c r="BG89">
        <f t="shared" ca="1" si="168"/>
        <v>-4.9567946059063362E-4</v>
      </c>
      <c r="BH89">
        <f t="shared" ca="1" si="169"/>
        <v>1.6059652326721461E-6</v>
      </c>
      <c r="BI89">
        <f t="shared" ca="1" si="204"/>
        <v>1.5135647649525661E-3</v>
      </c>
      <c r="BJ89">
        <f t="shared" ca="1" si="204"/>
        <v>3.6822429751008326E-3</v>
      </c>
      <c r="BK89">
        <f t="shared" ca="1" si="204"/>
        <v>-5.2440045583490632E-3</v>
      </c>
      <c r="BL89" s="13">
        <f t="shared" ca="1" si="171"/>
        <v>-5.4227031365362572E-4</v>
      </c>
      <c r="BM89">
        <f t="shared" ca="1" si="172"/>
        <v>3.6626893850684877E-2</v>
      </c>
      <c r="BN89">
        <f t="shared" ca="1" si="134"/>
        <v>-2.4713402999941123E-3</v>
      </c>
      <c r="BO89" s="13">
        <f t="shared" ca="1" si="135"/>
        <v>3.4155553550690762E-2</v>
      </c>
      <c r="BP89">
        <f t="shared" ca="1" si="173"/>
        <v>7.6798718298381466E-4</v>
      </c>
      <c r="BQ89">
        <f t="shared" ca="1" si="174"/>
        <v>1.3067647957054777E-2</v>
      </c>
      <c r="BR89">
        <f t="shared" ca="1" si="175"/>
        <v>-8.8171836667501997E-4</v>
      </c>
      <c r="BS89" s="13">
        <f t="shared" ca="1" si="176"/>
        <v>1.2953916773363572E-2</v>
      </c>
      <c r="BT89" s="5">
        <f t="shared" si="136"/>
        <v>74378.8</v>
      </c>
      <c r="BU89" s="5">
        <f t="shared" ca="1" si="137"/>
        <v>256893.91331625872</v>
      </c>
      <c r="BV89" s="5">
        <f t="shared" ca="1" si="138"/>
        <v>39257.91881146247</v>
      </c>
      <c r="BW89" s="5">
        <f t="shared" ca="1" si="177"/>
        <v>111280.51914829858</v>
      </c>
      <c r="BX89" s="5">
        <f t="shared" si="139"/>
        <v>84750.2</v>
      </c>
      <c r="BY89" s="5">
        <f t="shared" si="140"/>
        <v>258225.3</v>
      </c>
      <c r="BZ89" s="5">
        <f t="shared" si="141"/>
        <v>47607.199999999997</v>
      </c>
      <c r="CA89" s="5">
        <f t="shared" si="142"/>
        <v>132357.4</v>
      </c>
      <c r="CB89" s="9">
        <f t="shared" si="197"/>
        <v>113.9440270614745</v>
      </c>
      <c r="CC89" s="9">
        <f t="shared" ca="1" si="197"/>
        <v>100.51826322646353</v>
      </c>
      <c r="CD89" s="9">
        <f t="shared" ca="1" si="197"/>
        <v>121.26776314515102</v>
      </c>
      <c r="CE89" s="9">
        <f t="shared" ca="1" si="196"/>
        <v>118.94031499225233</v>
      </c>
      <c r="CF89" s="5"/>
      <c r="CG89" s="5">
        <f t="shared" si="143"/>
        <v>101.15846460540203</v>
      </c>
      <c r="CH89" s="5">
        <f t="shared" ca="1" si="178"/>
        <v>100.51826322646353</v>
      </c>
      <c r="CI89" s="5">
        <f t="shared" si="144"/>
        <v>142.99290550078993</v>
      </c>
      <c r="CJ89" s="5">
        <f t="shared" ca="1" si="179"/>
        <v>121.26776314515102</v>
      </c>
      <c r="CK89" s="5">
        <f t="shared" si="180"/>
        <v>122.92625208735402</v>
      </c>
      <c r="CL89" s="5">
        <f t="shared" ca="1" si="181"/>
        <v>118.94031499225233</v>
      </c>
      <c r="CM89" s="5"/>
      <c r="CN89" s="1" t="e">
        <f t="shared" si="125"/>
        <v>#DIV/0!</v>
      </c>
      <c r="CO89" s="1" t="e">
        <f t="shared" si="198"/>
        <v>#DIV/0!</v>
      </c>
      <c r="CP89" s="1" t="e">
        <f t="shared" ca="1" si="198"/>
        <v>#DIV/0!</v>
      </c>
      <c r="CQ89" s="1" t="e">
        <f t="shared" ca="1" si="198"/>
        <v>#DIV/0!</v>
      </c>
      <c r="CR89" s="1" t="e">
        <f t="shared" ca="1" si="198"/>
        <v>#DIV/0!</v>
      </c>
      <c r="CS89" s="83" t="e">
        <f t="shared" si="182"/>
        <v>#DIV/0!</v>
      </c>
      <c r="CT89" s="83" t="e">
        <f t="shared" si="182"/>
        <v>#DIV/0!</v>
      </c>
      <c r="CU89" s="83" t="e">
        <f t="shared" ca="1" si="182"/>
        <v>#DIV/0!</v>
      </c>
      <c r="CV89" s="83" t="e">
        <f t="shared" ca="1" si="182"/>
        <v>#DIV/0!</v>
      </c>
      <c r="CW89" s="83" t="e">
        <f t="shared" ca="1" si="182"/>
        <v>#DIV/0!</v>
      </c>
      <c r="CX89" s="83">
        <f t="shared" si="183"/>
        <v>1.2654021548731142E-3</v>
      </c>
      <c r="CY89" s="83">
        <f t="shared" si="201"/>
        <v>-7.3512330110755055E-3</v>
      </c>
      <c r="CZ89" s="83">
        <f t="shared" ca="1" si="201"/>
        <v>3.8896687191257821E-3</v>
      </c>
      <c r="DA89" s="83">
        <f t="shared" ca="1" si="199"/>
        <v>-1.5672100394499483E-2</v>
      </c>
      <c r="DB89" s="83">
        <f t="shared" ca="1" si="199"/>
        <v>-1.0437233500858808E-2</v>
      </c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Y89" s="5"/>
      <c r="EF89" s="91">
        <f>+'gaku-mk1722'!G36</f>
        <v>84750.2</v>
      </c>
      <c r="EG89" s="1">
        <f>+'gaku-mk1131'!G92</f>
        <v>73272.7</v>
      </c>
      <c r="EH89" s="5">
        <f t="shared" ca="1" si="145"/>
        <v>17813.598359294861</v>
      </c>
      <c r="EI89" s="90">
        <f ca="1">+OFFSET($EB$6,(ROW(EI89)-ROW($EI$9))/4,0)</f>
        <v>645997.69318057073</v>
      </c>
      <c r="EJ89" s="7">
        <f ca="1">+EJ88+$EH88</f>
        <v>694125.7715298034</v>
      </c>
      <c r="EK89" s="7">
        <f ca="1">+EK88+EH88-(EJ89-EI89)/4</f>
        <v>645997.69318057096</v>
      </c>
      <c r="EL89" s="5">
        <f t="shared" ca="1" si="146"/>
        <v>6457.333333333333</v>
      </c>
      <c r="EM89" s="92">
        <f t="shared" ca="1" si="147"/>
        <v>106.16666666666667</v>
      </c>
      <c r="EN89">
        <f t="shared" ca="1" si="127"/>
        <v>0.69863625861037104</v>
      </c>
      <c r="EO89">
        <f t="shared" ca="1" si="148"/>
        <v>7.9886740478934282E-3</v>
      </c>
      <c r="EQ89" s="6">
        <f>+call!C127</f>
        <v>0.20333333333333301</v>
      </c>
      <c r="ES89" s="5">
        <f>+fof!B151/10</f>
        <v>8782.4926412412751</v>
      </c>
      <c r="ET89" s="5">
        <f>+fof!C151/10</f>
        <v>311852.09999999998</v>
      </c>
      <c r="FB89" s="5">
        <f t="shared" si="128"/>
        <v>8782.4926412412751</v>
      </c>
      <c r="FC89" s="5">
        <f t="shared" si="124"/>
        <v>311852.09999999998</v>
      </c>
      <c r="FD89" s="1" t="e">
        <f t="shared" si="200"/>
        <v>#DIV/0!</v>
      </c>
      <c r="FE89" s="1" t="e">
        <f t="shared" si="200"/>
        <v>#DIV/0!</v>
      </c>
      <c r="FF89" t="e">
        <f t="shared" si="149"/>
        <v>#DIV/0!</v>
      </c>
      <c r="FG89" t="e">
        <f t="shared" si="149"/>
        <v>#DIV/0!</v>
      </c>
      <c r="FH89" s="83" t="e">
        <f t="shared" si="184"/>
        <v>#DIV/0!</v>
      </c>
      <c r="FI89" s="83" t="e">
        <f t="shared" si="184"/>
        <v>#DIV/0!</v>
      </c>
      <c r="FK89" s="5">
        <f>kshotoku1722!E37</f>
        <v>272914.59999999998</v>
      </c>
      <c r="FL89" s="72">
        <f t="shared" ca="1" si="150"/>
        <v>0.39809377077599256</v>
      </c>
      <c r="FM89">
        <f t="shared" ca="1" si="185"/>
        <v>1.6172043754455183E-2</v>
      </c>
      <c r="FO89" s="72">
        <f ca="1">+AVERAGE(OFFSET(Maikin05!$F$10,ROUNDDOWN((ROW(FO89)-ROW(FO$45))/4,0),MOD(ROW(FO89)-ROW(FO$45),4)*3):OFFSET(Maikin05!$F$10,ROUNDDOWN((ROW(FO89)-ROW(FO$45))/4,0),MOD(ROW(FO89)-ROW(FO$45),4)*3+2))</f>
        <v>106.16666666666667</v>
      </c>
      <c r="FP89" s="72">
        <f ca="1">+AVERAGE(OFFSET(Maikin30!$F$20,ROUNDDOWN((ROW(FP89)-ROW(FP$5))/4,0),MOD(ROW(FP89)-ROW(FP$5),4)*3):OFFSET(Maikin30!$F$20,ROUNDDOWN((ROW(FP89)-ROW(FP$5))/4,0),MOD(ROW(FP89)-ROW(FP$5),4)*3+2))</f>
        <v>103.76666666666667</v>
      </c>
      <c r="FQ89" s="5">
        <f ca="1">+AVERAGE(OFFSET(Rocho!$J$66,(ROW(FQ89)-ROW($FQ$5))*3,0):OFFSET(Rocho!$J$66,(ROW(FQ89)-ROW($FQ$5))*3+2,0))</f>
        <v>6457.333333333333</v>
      </c>
      <c r="FR89" s="72" t="e">
        <f t="shared" ca="1" si="151"/>
        <v>#DIV/0!</v>
      </c>
      <c r="FS89" t="e">
        <f t="shared" ca="1" si="186"/>
        <v>#DIV/0!</v>
      </c>
      <c r="FT89" s="72"/>
      <c r="FU89" s="87" t="s">
        <v>308</v>
      </c>
      <c r="FV89" s="78">
        <f ca="1">+AVERAGE(OFFSET(Rocho!$E$6,(ROW(FV89)-ROW($FV$5))*3,0):OFFSET(Rocho!$E$6,(ROW(FV89)-ROW($FV$5))*3+2,0))/10000</f>
        <v>10545.333333333332</v>
      </c>
      <c r="FW89" s="82">
        <f>+Rocho!AA90</f>
        <v>0</v>
      </c>
      <c r="FX89" t="e">
        <f t="shared" si="187"/>
        <v>#DIV/0!</v>
      </c>
      <c r="FZ89" s="94">
        <f t="shared" si="130"/>
        <v>274805.59999999992</v>
      </c>
      <c r="GA89" s="5">
        <f t="shared" si="152"/>
        <v>84750.2</v>
      </c>
      <c r="GB89" s="5">
        <f>+'gaku-mk1722'!C36-'gaku-mk1722'!D36</f>
        <v>5484.0999999999767</v>
      </c>
      <c r="GC89" s="5">
        <f t="shared" si="153"/>
        <v>26310.9</v>
      </c>
      <c r="GD89" s="5">
        <f t="shared" si="154"/>
        <v>21296.3</v>
      </c>
      <c r="GE89" s="5">
        <f>+'gaku-mk1722'!H36</f>
        <v>1779.5</v>
      </c>
      <c r="GF89" s="5">
        <f>+'gaku-mk1722'!W36</f>
        <v>131256.20000000001</v>
      </c>
      <c r="GG89" s="5">
        <f>+'gaku-mk1722'!M36</f>
        <v>56071.6</v>
      </c>
      <c r="GH89" s="5">
        <f>+'gaku-mk1722'!N36</f>
        <v>52143.199999999997</v>
      </c>
      <c r="GI89" s="5">
        <f t="shared" si="155"/>
        <v>74378.8</v>
      </c>
      <c r="GJ89" s="5">
        <f>+'gaku-jk1722'!C36-'gaku-jk1722'!D36</f>
        <v>4905.3000000000175</v>
      </c>
      <c r="GK89" s="5">
        <f t="shared" si="156"/>
        <v>11584.7</v>
      </c>
      <c r="GL89" s="5">
        <f t="shared" si="157"/>
        <v>21708.7</v>
      </c>
      <c r="GM89" s="5">
        <f>+'gaku-jk1722'!H36</f>
        <v>1963.9</v>
      </c>
      <c r="GN89" s="5">
        <f>+'gaku-jk1722'!Z36</f>
        <v>124890</v>
      </c>
      <c r="GO89" s="5">
        <f>+'gaku-jk1722'!M36</f>
        <v>45699.1</v>
      </c>
      <c r="GP89" s="5">
        <f>+'gaku-jk1722'!N36</f>
        <v>61940.4</v>
      </c>
      <c r="GQ89" s="9">
        <f t="shared" ca="1" si="131"/>
        <v>112.8</v>
      </c>
      <c r="GR89">
        <f ca="1">+OFFSET('def-cy1722'!$C$8,ROUNDDOWN((ROW(Sheet1_OLD!GU89)-ROW(Sheet1_OLD!GU$61))/4,0),0)</f>
        <v>107.8</v>
      </c>
      <c r="GS89" s="9">
        <f t="shared" ca="1" si="132"/>
        <v>220.2</v>
      </c>
      <c r="GT89" s="9">
        <f t="shared" ca="1" si="133"/>
        <v>97.6</v>
      </c>
      <c r="GU89">
        <f ca="1">+OFFSET('def-cy1722'!$H$8,ROUNDDOWN((ROW(Sheet1_OLD!GU89)-ROW(Sheet1_OLD!GU$61))/4,0),0)</f>
        <v>98.6</v>
      </c>
      <c r="GV89">
        <f ca="1">+OFFSET('def-cy1722'!$W$8,ROUNDDOWN((ROW(Sheet1_OLD!GU89)-ROW(Sheet1_OLD!GU$61))/4,0),0)</f>
        <v>104.2</v>
      </c>
      <c r="GW89">
        <f ca="1">+OFFSET('def-cy1722'!$M$8,ROUNDDOWN((ROW(Sheet1_OLD!GU89)-ROW(Sheet1_OLD!GU$61))/4,0),0)</f>
        <v>122.5</v>
      </c>
      <c r="GX89">
        <f ca="1">+OFFSET('def-cy1722'!$N$8,ROUNDDOWN((ROW(Sheet1_OLD!GU89)-ROW(Sheet1_OLD!GU$61))/4,0),0)</f>
        <v>84.1</v>
      </c>
      <c r="HG89" s="9">
        <f t="shared" ca="1" si="205"/>
        <v>115.8</v>
      </c>
      <c r="HH89" s="9">
        <f t="shared" ca="1" si="205"/>
        <v>109</v>
      </c>
      <c r="HI89" s="9">
        <f t="shared" ca="1" si="205"/>
        <v>241.2</v>
      </c>
      <c r="HJ89" s="9">
        <f t="shared" ca="1" si="205"/>
        <v>98.6</v>
      </c>
      <c r="HK89" s="9">
        <f t="shared" ca="1" si="205"/>
        <v>100.8</v>
      </c>
      <c r="HL89" s="9">
        <f t="shared" ca="1" si="205"/>
        <v>104.7</v>
      </c>
      <c r="HM89" s="9">
        <f t="shared" ca="1" si="205"/>
        <v>119.5</v>
      </c>
      <c r="HN89" s="9">
        <f t="shared" ca="1" si="202"/>
        <v>82.2</v>
      </c>
      <c r="HO89">
        <f t="shared" ca="1" si="203"/>
        <v>3.7544302632391016E-4</v>
      </c>
      <c r="HP89">
        <f t="shared" ca="1" si="203"/>
        <v>6.7332550464239429E-4</v>
      </c>
      <c r="HQ89">
        <f t="shared" ca="1" si="203"/>
        <v>6.3883322594922853E-3</v>
      </c>
      <c r="HR89">
        <f t="shared" ca="1" si="203"/>
        <v>-4.3104236539950321E-4</v>
      </c>
      <c r="HS89">
        <f t="shared" ca="1" si="203"/>
        <v>6.4035700824321478E-3</v>
      </c>
      <c r="HT89">
        <f t="shared" ca="1" si="203"/>
        <v>7.8392282829573504E-3</v>
      </c>
      <c r="HU89">
        <f t="shared" ca="1" si="203"/>
        <v>-7.4731619566880602E-3</v>
      </c>
      <c r="HV89">
        <f t="shared" ca="1" si="159"/>
        <v>-3.3561151506402668E-4</v>
      </c>
      <c r="HW89">
        <f t="shared" ca="1" si="188"/>
        <v>1.3440083318696497E-2</v>
      </c>
      <c r="HX89" s="5">
        <f t="shared" ca="1" si="189"/>
        <v>232154.82710631049</v>
      </c>
      <c r="HY89" s="1" t="e">
        <f t="shared" ca="1" si="160"/>
        <v>#DIV/0!</v>
      </c>
      <c r="HZ89" t="e">
        <f t="shared" ca="1" si="190"/>
        <v>#DIV/0!</v>
      </c>
      <c r="IA89" s="5">
        <f t="shared" si="161"/>
        <v>274805.59999999992</v>
      </c>
      <c r="IB89">
        <f t="shared" ca="1" si="162"/>
        <v>118.3716933329835</v>
      </c>
      <c r="ID89" s="112">
        <v>127.65531916468311</v>
      </c>
      <c r="IE89" s="112">
        <v>126.24086991421348</v>
      </c>
      <c r="IF89">
        <f t="shared" si="163"/>
        <v>97.178138886011851</v>
      </c>
      <c r="IG89">
        <f t="shared" si="191"/>
        <v>-1.564685871436558E-2</v>
      </c>
      <c r="IH89" s="112">
        <v>0.54646092595964302</v>
      </c>
      <c r="II89">
        <f t="shared" si="192"/>
        <v>8.2366394955189267E-3</v>
      </c>
      <c r="IK89">
        <f>+util!B87</f>
        <v>105.73333333333299</v>
      </c>
      <c r="IL89">
        <f t="shared" si="193"/>
        <v>-3.1344691746445108E-2</v>
      </c>
      <c r="IM89">
        <f t="shared" si="194"/>
        <v>-1.8806815047867066E-2</v>
      </c>
      <c r="IO89" s="5">
        <f t="shared" si="164"/>
        <v>142448.20000000001</v>
      </c>
      <c r="IP89" s="1">
        <f t="shared" si="165"/>
        <v>2.9921566485741655</v>
      </c>
      <c r="IQ89" s="5">
        <f t="shared" ca="1" si="166"/>
        <v>120339.75014557618</v>
      </c>
      <c r="IR89" s="1" t="e">
        <f t="shared" ca="1" si="167"/>
        <v>#DIV/0!</v>
      </c>
      <c r="IS89" t="e">
        <f t="shared" ca="1" si="195"/>
        <v>#DIV/0!</v>
      </c>
    </row>
    <row r="90" spans="1:253" x14ac:dyDescent="0.15">
      <c r="A90" t="s">
        <v>329</v>
      </c>
      <c r="B90" s="5">
        <f>+'gaku-mk1722'!B37</f>
        <v>525900.1</v>
      </c>
      <c r="C90" s="5">
        <f>+'kgaku-mk1722'!B38</f>
        <v>284719.09999999998</v>
      </c>
      <c r="D90" s="5">
        <f>+'kgaku-mk1722'!C38</f>
        <v>2797.3</v>
      </c>
      <c r="E90" s="5">
        <f>+'kgaku-mk1722'!D38</f>
        <v>282.3</v>
      </c>
      <c r="F90" s="5">
        <f>+'kgaku-mk1722'!F38</f>
        <v>25892.799999999999</v>
      </c>
      <c r="G90" s="5">
        <f>+'kgaku-mk1722'!G38</f>
        <v>18512</v>
      </c>
      <c r="H90" s="5">
        <f>+'kgaku-mk1722'!H38</f>
        <v>75609.3</v>
      </c>
      <c r="I90" s="5">
        <f>+'kgaku-mk1722'!I38</f>
        <v>162190</v>
      </c>
      <c r="J90" s="5">
        <f>+'gaku-mk1722'!F37</f>
        <v>19930.099999999999</v>
      </c>
      <c r="K90" s="5">
        <f>+'gaku-mk1722'!G37</f>
        <v>81728.7</v>
      </c>
      <c r="L90" s="5">
        <f>+'gaku-jk1722'!B37</f>
        <v>466002.2</v>
      </c>
      <c r="M90" s="5">
        <f>+'kgaku-jk1722'!B38</f>
        <v>263834.90000000002</v>
      </c>
      <c r="N90" s="5">
        <f>+'kgaku-jk1722'!C38</f>
        <v>3006.3</v>
      </c>
      <c r="O90" s="5">
        <f>+'kgaku-jk1722'!D38</f>
        <v>275.10000000000002</v>
      </c>
      <c r="P90" s="5">
        <f>+'kgaku-jk1722'!F38</f>
        <v>11651.7</v>
      </c>
      <c r="Q90" s="5">
        <f>+'kgaku-jk1722'!G38</f>
        <v>16706.2</v>
      </c>
      <c r="R90" s="5">
        <f>+'kgaku-jk1722'!H38</f>
        <v>79268.2</v>
      </c>
      <c r="S90" s="5">
        <f>+'kgaku-jk1722'!I38</f>
        <v>158232.5</v>
      </c>
      <c r="T90" s="5">
        <f>+'gaku-jk1722'!F37</f>
        <v>20327.599999999999</v>
      </c>
      <c r="U90" s="5">
        <f>+'gaku-jk1722'!G37</f>
        <v>72304.399999999994</v>
      </c>
      <c r="V90" s="8">
        <f t="shared" si="207"/>
        <v>112.85356592737115</v>
      </c>
      <c r="W90" s="8">
        <f t="shared" si="207"/>
        <v>107.9156320865814</v>
      </c>
      <c r="X90" s="8">
        <f t="shared" si="207"/>
        <v>93.047932674716421</v>
      </c>
      <c r="Y90" s="8">
        <f t="shared" si="207"/>
        <v>102.61723009814612</v>
      </c>
      <c r="Z90" s="8">
        <f t="shared" si="207"/>
        <v>222.22336654737074</v>
      </c>
      <c r="AA90" s="8">
        <f t="shared" si="206"/>
        <v>110.80916067088864</v>
      </c>
      <c r="AB90" s="8">
        <f t="shared" si="206"/>
        <v>95.384151526084864</v>
      </c>
      <c r="AC90" s="8">
        <f t="shared" si="206"/>
        <v>102.50106646864583</v>
      </c>
      <c r="AD90" s="8">
        <f t="shared" si="206"/>
        <v>98.044530588952952</v>
      </c>
      <c r="AE90" s="8">
        <f t="shared" si="206"/>
        <v>113.03419985505722</v>
      </c>
      <c r="AF90" s="10">
        <f ca="1">+OFFSET('kdef-cy1722'!B$9,ROUNDDOWN((ROW(Sheet1_OLD!AF90)-ROW(Sheet1_OLD!AF$61))/4,0),0)</f>
        <v>107.7</v>
      </c>
      <c r="AG90" s="10">
        <f ca="1">+OFFSET('kdef-cy1722'!C$9,ROUNDDOWN((ROW(Sheet1_OLD!AG90)-ROW(Sheet1_OLD!AG$61))/4,0),0)</f>
        <v>93.6</v>
      </c>
      <c r="AH90" s="10">
        <f ca="1">+OFFSET('kdef-cy1722'!D$9,ROUNDDOWN((ROW(Sheet1_OLD!AH90)-ROW(Sheet1_OLD!AH$61))/4,0),0)</f>
        <v>102.5</v>
      </c>
      <c r="AI90" s="10">
        <f ca="1">+OFFSET('kdef-cy1722'!F$9,ROUNDDOWN((ROW(Sheet1_OLD!AI90)-ROW(Sheet1_OLD!AI$61))/4,0),0)</f>
        <v>220.2</v>
      </c>
      <c r="AJ90" s="10">
        <f ca="1">+OFFSET('kdef-cy1722'!G$9,ROUNDDOWN((ROW(Sheet1_OLD!AJ90)-ROW(Sheet1_OLD!AJ$61))/4,0),0)</f>
        <v>110.3</v>
      </c>
      <c r="AK90" s="10">
        <f ca="1">+OFFSET('kdef-cy1722'!H$9,ROUNDDOWN((ROW(Sheet1_OLD!AK90)-ROW(Sheet1_OLD!AK$61))/4,0),0)</f>
        <v>95.3</v>
      </c>
      <c r="AL90" s="10">
        <f ca="1">+OFFSET('kdef-cy1722'!I$9,ROUNDDOWN((ROW(Sheet1_OLD!AL90)-ROW(Sheet1_OLD!AL$61))/4,0),0)</f>
        <v>102.4</v>
      </c>
      <c r="AM90" s="10">
        <f ca="1">+OFFSET('def-cy1722'!$F$8,ROUNDDOWN((ROW(Sheet1_OLD!AM90)-ROW(Sheet1_OLD!AM$61))/4,0),0)</f>
        <v>97.6</v>
      </c>
      <c r="AN90" s="10">
        <f ca="1">+OFFSET('def-cy1722'!$G$8,ROUNDDOWN((ROW(Sheet1_OLD!AN90)-ROW(Sheet1_OLD!AN$61))/4,0),0)</f>
        <v>112.8</v>
      </c>
      <c r="AO90" s="128"/>
      <c r="AP90" s="128"/>
      <c r="AQ90" s="128"/>
      <c r="AR90" s="128"/>
      <c r="AS90" s="128"/>
      <c r="AT90" s="128"/>
      <c r="AU90" s="128"/>
      <c r="AV90" s="128"/>
      <c r="AW90" s="128"/>
      <c r="AX90" s="9">
        <f t="shared" ca="1" si="115"/>
        <v>108.9</v>
      </c>
      <c r="AY90" s="9">
        <f t="shared" ca="1" si="115"/>
        <v>83.6</v>
      </c>
      <c r="AZ90" s="9">
        <f t="shared" ca="1" si="115"/>
        <v>103.4</v>
      </c>
      <c r="BA90" s="9">
        <f t="shared" ca="1" si="115"/>
        <v>241.2</v>
      </c>
      <c r="BB90" s="9">
        <f t="shared" ca="1" si="115"/>
        <v>112.4</v>
      </c>
      <c r="BC90" s="9">
        <f t="shared" ca="1" si="115"/>
        <v>95.8</v>
      </c>
      <c r="BD90" s="9">
        <f t="shared" ca="1" si="114"/>
        <v>102.5</v>
      </c>
      <c r="BE90" s="9">
        <f t="shared" ca="1" si="114"/>
        <v>98.6</v>
      </c>
      <c r="BF90" s="9">
        <f t="shared" ca="1" si="114"/>
        <v>115.8</v>
      </c>
      <c r="BG90">
        <f t="shared" ca="1" si="168"/>
        <v>-5.2290564628801241E-4</v>
      </c>
      <c r="BH90">
        <f t="shared" ca="1" si="169"/>
        <v>2.0085457155554582E-6</v>
      </c>
      <c r="BI90">
        <f t="shared" ca="1" si="204"/>
        <v>-7.7946336768811182E-4</v>
      </c>
      <c r="BJ90">
        <f t="shared" ca="1" si="204"/>
        <v>-1.1176659471746515E-3</v>
      </c>
      <c r="BK90">
        <f t="shared" ca="1" si="204"/>
        <v>9.1533157859191149E-3</v>
      </c>
      <c r="BL90" s="13">
        <f t="shared" ca="1" si="171"/>
        <v>6.7352893704838946E-3</v>
      </c>
      <c r="BM90">
        <f t="shared" ca="1" si="172"/>
        <v>3.2748445842015524E-3</v>
      </c>
      <c r="BN90">
        <f t="shared" ca="1" si="134"/>
        <v>-2.7595650016505779E-2</v>
      </c>
      <c r="BO90" s="13">
        <f t="shared" ca="1" si="135"/>
        <v>-2.4320805432304228E-2</v>
      </c>
      <c r="BP90">
        <f t="shared" ca="1" si="173"/>
        <v>-1.7730997475784376E-2</v>
      </c>
      <c r="BQ90">
        <f t="shared" ca="1" si="174"/>
        <v>1.1928455397372517E-3</v>
      </c>
      <c r="BR90">
        <f t="shared" ca="1" si="175"/>
        <v>-1.0051575637249606E-2</v>
      </c>
      <c r="BS90" s="13">
        <f t="shared" ca="1" si="176"/>
        <v>-2.658972757329673E-2</v>
      </c>
      <c r="BT90" s="5">
        <f t="shared" si="136"/>
        <v>72304.399999999994</v>
      </c>
      <c r="BU90" s="5">
        <f t="shared" ca="1" si="137"/>
        <v>258624.16815995975</v>
      </c>
      <c r="BV90" s="5">
        <f t="shared" ca="1" si="138"/>
        <v>38303.134606371699</v>
      </c>
      <c r="BW90" s="5">
        <f t="shared" ca="1" si="177"/>
        <v>108321.6004599303</v>
      </c>
      <c r="BX90" s="5">
        <f t="shared" si="139"/>
        <v>81728.7</v>
      </c>
      <c r="BY90" s="5">
        <f t="shared" si="140"/>
        <v>258826.3</v>
      </c>
      <c r="BZ90" s="5">
        <f t="shared" si="141"/>
        <v>45822.899999999994</v>
      </c>
      <c r="CA90" s="5">
        <f t="shared" si="142"/>
        <v>127551.59999999999</v>
      </c>
      <c r="CB90" s="9">
        <f t="shared" si="197"/>
        <v>113.03419985505722</v>
      </c>
      <c r="CC90" s="9">
        <f t="shared" ca="1" si="197"/>
        <v>100.0781565935923</v>
      </c>
      <c r="CD90" s="9">
        <f t="shared" ca="1" si="197"/>
        <v>119.63224543084104</v>
      </c>
      <c r="CE90" s="9">
        <f t="shared" ca="1" si="196"/>
        <v>117.75269148389582</v>
      </c>
      <c r="CF90" s="5"/>
      <c r="CG90" s="5">
        <f t="shared" si="143"/>
        <v>100.73890736006257</v>
      </c>
      <c r="CH90" s="5">
        <f t="shared" ca="1" si="178"/>
        <v>100.0781565935923</v>
      </c>
      <c r="CI90" s="5">
        <f t="shared" si="144"/>
        <v>143.28925273536316</v>
      </c>
      <c r="CJ90" s="5">
        <f t="shared" ca="1" si="179"/>
        <v>119.63224543084104</v>
      </c>
      <c r="CK90" s="5">
        <f t="shared" si="180"/>
        <v>122.3121158915535</v>
      </c>
      <c r="CL90" s="5">
        <f t="shared" ca="1" si="181"/>
        <v>117.75269148389582</v>
      </c>
      <c r="CM90" s="5"/>
      <c r="CN90" s="1" t="e">
        <f t="shared" si="125"/>
        <v>#DIV/0!</v>
      </c>
      <c r="CO90" s="1" t="e">
        <f t="shared" si="198"/>
        <v>#DIV/0!</v>
      </c>
      <c r="CP90" s="1" t="e">
        <f t="shared" ca="1" si="198"/>
        <v>#DIV/0!</v>
      </c>
      <c r="CQ90" s="1" t="e">
        <f t="shared" ca="1" si="198"/>
        <v>#DIV/0!</v>
      </c>
      <c r="CR90" s="1" t="e">
        <f t="shared" ca="1" si="198"/>
        <v>#DIV/0!</v>
      </c>
      <c r="CS90" s="83" t="e">
        <f t="shared" si="182"/>
        <v>#DIV/0!</v>
      </c>
      <c r="CT90" s="83" t="e">
        <f t="shared" si="182"/>
        <v>#DIV/0!</v>
      </c>
      <c r="CU90" s="83" t="e">
        <f t="shared" ca="1" si="182"/>
        <v>#DIV/0!</v>
      </c>
      <c r="CV90" s="83" t="e">
        <f t="shared" ca="1" si="182"/>
        <v>#DIV/0!</v>
      </c>
      <c r="CW90" s="83" t="e">
        <f t="shared" ca="1" si="182"/>
        <v>#DIV/0!</v>
      </c>
      <c r="CX90" s="83">
        <f t="shared" si="183"/>
        <v>-7.451952711605812E-3</v>
      </c>
      <c r="CY90" s="83">
        <f t="shared" si="201"/>
        <v>-8.0169106237173819E-3</v>
      </c>
      <c r="CZ90" s="83">
        <f t="shared" ca="1" si="201"/>
        <v>-4.3879879753883633E-3</v>
      </c>
      <c r="DA90" s="83">
        <f t="shared" ca="1" si="199"/>
        <v>-1.3578603449806076E-2</v>
      </c>
      <c r="DB90" s="83">
        <f t="shared" ca="1" si="199"/>
        <v>-1.0035222355950515E-2</v>
      </c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Y90" s="5"/>
      <c r="EF90" s="91">
        <f>+'gaku-mk1722'!G37</f>
        <v>81728.7</v>
      </c>
      <c r="EG90" s="1">
        <f>+'gaku-mk1131'!G93</f>
        <v>72600.3</v>
      </c>
      <c r="EH90" s="5">
        <f t="shared" ca="1" si="145"/>
        <v>17351.768985080362</v>
      </c>
      <c r="EI90" s="7">
        <f ca="1">+EI89+$EH89</f>
        <v>663811.29153986555</v>
      </c>
      <c r="EJ90" s="4">
        <f ca="1">+EI89+EH89</f>
        <v>663811.29153986555</v>
      </c>
      <c r="EK90" s="131">
        <f ca="1">+EK89+EH89-(EJ93-EI93)/4</f>
        <v>648869.50460273749</v>
      </c>
      <c r="EL90" s="5">
        <f t="shared" ca="1" si="146"/>
        <v>6417.333333333333</v>
      </c>
      <c r="EM90" s="92">
        <f t="shared" ca="1" si="147"/>
        <v>106.06666666666666</v>
      </c>
      <c r="EN90">
        <f t="shared" ca="1" si="127"/>
        <v>0.69652043721379697</v>
      </c>
      <c r="EO90">
        <f t="shared" ca="1" si="148"/>
        <v>-3.0330973215837924E-3</v>
      </c>
      <c r="EQ90" s="6">
        <f>+call!C128</f>
        <v>0.02</v>
      </c>
      <c r="ES90" s="5">
        <f>+fof!B152/10</f>
        <v>12947.835051567892</v>
      </c>
      <c r="ET90" s="5">
        <f>+fof!C152/10</f>
        <v>321905.09999999998</v>
      </c>
      <c r="FB90" s="5">
        <f t="shared" si="128"/>
        <v>12947.835051567892</v>
      </c>
      <c r="FC90" s="5">
        <f t="shared" si="124"/>
        <v>321905.09999999998</v>
      </c>
      <c r="FD90" s="1" t="e">
        <f t="shared" si="200"/>
        <v>#DIV/0!</v>
      </c>
      <c r="FE90" s="1" t="e">
        <f t="shared" si="200"/>
        <v>#DIV/0!</v>
      </c>
      <c r="FF90" t="e">
        <f t="shared" si="149"/>
        <v>#DIV/0!</v>
      </c>
      <c r="FG90" t="e">
        <f t="shared" si="149"/>
        <v>#DIV/0!</v>
      </c>
      <c r="FH90" s="83" t="e">
        <f t="shared" si="184"/>
        <v>#DIV/0!</v>
      </c>
      <c r="FI90" s="83" t="e">
        <f t="shared" si="184"/>
        <v>#DIV/0!</v>
      </c>
      <c r="FK90" s="5">
        <f>kshotoku1722!E38</f>
        <v>268430.5</v>
      </c>
      <c r="FL90" s="72">
        <f t="shared" ca="1" si="150"/>
        <v>0.39436497932806386</v>
      </c>
      <c r="FM90">
        <f t="shared" ca="1" si="185"/>
        <v>-9.4107585199043227E-3</v>
      </c>
      <c r="FO90" s="72">
        <f ca="1">+AVERAGE(OFFSET(Maikin05!$F$10,ROUNDDOWN((ROW(FO90)-ROW(FO$45))/4,0),MOD(ROW(FO90)-ROW(FO$45),4)*3):OFFSET(Maikin05!$F$10,ROUNDDOWN((ROW(FO90)-ROW(FO$45))/4,0),MOD(ROW(FO90)-ROW(FO$45),4)*3+2))</f>
        <v>106.06666666666666</v>
      </c>
      <c r="FP90" s="72">
        <f ca="1">+AVERAGE(OFFSET(Maikin30!$F$20,ROUNDDOWN((ROW(FP90)-ROW(FP$5))/4,0),MOD(ROW(FP90)-ROW(FP$5),4)*3):OFFSET(Maikin30!$F$20,ROUNDDOWN((ROW(FP90)-ROW(FP$5))/4,0),MOD(ROW(FP90)-ROW(FP$5),4)*3+2))</f>
        <v>103.56666666666666</v>
      </c>
      <c r="FQ90" s="5">
        <f ca="1">+AVERAGE(OFFSET(Rocho!$J$66,(ROW(FQ90)-ROW($FQ$5))*3,0):OFFSET(Rocho!$J$66,(ROW(FQ90)-ROW($FQ$5))*3+2,0))</f>
        <v>6417.333333333333</v>
      </c>
      <c r="FR90" s="72" t="e">
        <f t="shared" ca="1" si="151"/>
        <v>#DIV/0!</v>
      </c>
      <c r="FS90" t="e">
        <f t="shared" ca="1" si="186"/>
        <v>#DIV/0!</v>
      </c>
      <c r="FT90" s="72"/>
      <c r="FU90" s="87" t="s">
        <v>309</v>
      </c>
      <c r="FV90" s="78">
        <f ca="1">+AVERAGE(OFFSET(Rocho!$E$6,(ROW(FV90)-ROW($FV$5))*3,0):OFFSET(Rocho!$E$6,(ROW(FV90)-ROW($FV$5))*3+2,0))/10000</f>
        <v>10561.333333333332</v>
      </c>
      <c r="FW90" s="82">
        <f>+Rocho!AA91</f>
        <v>0</v>
      </c>
      <c r="FX90" t="e">
        <f t="shared" si="187"/>
        <v>#DIV/0!</v>
      </c>
      <c r="FZ90" s="94">
        <f t="shared" si="130"/>
        <v>267073.80000000005</v>
      </c>
      <c r="GA90" s="5">
        <f t="shared" si="152"/>
        <v>81728.7</v>
      </c>
      <c r="GB90" s="5">
        <f>+'gaku-mk1722'!C37-'gaku-mk1722'!D37</f>
        <v>5698.1000000000349</v>
      </c>
      <c r="GC90" s="5">
        <f t="shared" si="153"/>
        <v>25892.799999999999</v>
      </c>
      <c r="GD90" s="5">
        <f t="shared" si="154"/>
        <v>19930.099999999999</v>
      </c>
      <c r="GE90" s="5">
        <f>+'gaku-mk1722'!H37</f>
        <v>2131.1999999999998</v>
      </c>
      <c r="GF90" s="5">
        <f>+'gaku-mk1722'!W37</f>
        <v>129248</v>
      </c>
      <c r="GG90" s="5">
        <f>+'gaku-mk1722'!M37</f>
        <v>53888.2</v>
      </c>
      <c r="GH90" s="5">
        <f>+'gaku-mk1722'!N37</f>
        <v>51443.3</v>
      </c>
      <c r="GI90" s="5">
        <f t="shared" si="155"/>
        <v>72304.399999999994</v>
      </c>
      <c r="GJ90" s="5">
        <f>+'gaku-jk1722'!C37-'gaku-jk1722'!D37</f>
        <v>5121.0999999999767</v>
      </c>
      <c r="GK90" s="5">
        <f t="shared" si="156"/>
        <v>11651.7</v>
      </c>
      <c r="GL90" s="5">
        <f t="shared" si="157"/>
        <v>20327.599999999999</v>
      </c>
      <c r="GM90" s="5">
        <f>+'gaku-jk1722'!H37</f>
        <v>2127.1999999999998</v>
      </c>
      <c r="GN90" s="5">
        <f>+'gaku-jk1722'!Z37</f>
        <v>124080.1</v>
      </c>
      <c r="GO90" s="5">
        <f>+'gaku-jk1722'!M37</f>
        <v>43992.4</v>
      </c>
      <c r="GP90" s="5">
        <f>+'gaku-jk1722'!N37</f>
        <v>60494.1</v>
      </c>
      <c r="GQ90" s="9">
        <f t="shared" ca="1" si="131"/>
        <v>112.8</v>
      </c>
      <c r="GR90">
        <f ca="1">+OFFSET('def-cy1722'!$C$8,ROUNDDOWN((ROW(Sheet1_OLD!GU90)-ROW(Sheet1_OLD!GU$61))/4,0),0)</f>
        <v>107.8</v>
      </c>
      <c r="GS90" s="9">
        <f t="shared" ca="1" si="132"/>
        <v>220.2</v>
      </c>
      <c r="GT90" s="9">
        <f t="shared" ca="1" si="133"/>
        <v>97.6</v>
      </c>
      <c r="GU90">
        <f ca="1">+OFFSET('def-cy1722'!$H$8,ROUNDDOWN((ROW(Sheet1_OLD!GU90)-ROW(Sheet1_OLD!GU$61))/4,0),0)</f>
        <v>98.6</v>
      </c>
      <c r="GV90">
        <f ca="1">+OFFSET('def-cy1722'!$W$8,ROUNDDOWN((ROW(Sheet1_OLD!GU90)-ROW(Sheet1_OLD!GU$61))/4,0),0)</f>
        <v>104.2</v>
      </c>
      <c r="GW90">
        <f ca="1">+OFFSET('def-cy1722'!$M$8,ROUNDDOWN((ROW(Sheet1_OLD!GU90)-ROW(Sheet1_OLD!GU$61))/4,0),0)</f>
        <v>122.5</v>
      </c>
      <c r="GX90">
        <f ca="1">+OFFSET('def-cy1722'!$N$8,ROUNDDOWN((ROW(Sheet1_OLD!GU90)-ROW(Sheet1_OLD!GU$61))/4,0),0)</f>
        <v>84.1</v>
      </c>
      <c r="HG90" s="9">
        <f t="shared" ca="1" si="205"/>
        <v>115.8</v>
      </c>
      <c r="HH90" s="9">
        <f t="shared" ca="1" si="205"/>
        <v>109</v>
      </c>
      <c r="HI90" s="9">
        <f t="shared" ca="1" si="205"/>
        <v>241.2</v>
      </c>
      <c r="HJ90" s="9">
        <f t="shared" ca="1" si="205"/>
        <v>98.6</v>
      </c>
      <c r="HK90" s="9">
        <f t="shared" ca="1" si="205"/>
        <v>100.8</v>
      </c>
      <c r="HL90" s="9">
        <f t="shared" ca="1" si="205"/>
        <v>104.7</v>
      </c>
      <c r="HM90" s="9">
        <f t="shared" ca="1" si="205"/>
        <v>119.5</v>
      </c>
      <c r="HN90" s="9">
        <f t="shared" ca="1" si="202"/>
        <v>82.2</v>
      </c>
      <c r="HO90">
        <f t="shared" ca="1" si="203"/>
        <v>-8.663928278310716E-3</v>
      </c>
      <c r="HP90">
        <f t="shared" ca="1" si="203"/>
        <v>8.4838254309313986E-4</v>
      </c>
      <c r="HQ90">
        <f t="shared" ca="1" si="203"/>
        <v>5.8286220036412261E-4</v>
      </c>
      <c r="HR90">
        <f t="shared" ca="1" si="203"/>
        <v>-4.9115189669437049E-3</v>
      </c>
      <c r="HS90">
        <f t="shared" ca="1" si="203"/>
        <v>5.9369105033301622E-4</v>
      </c>
      <c r="HT90">
        <f t="shared" ca="1" si="203"/>
        <v>-3.0583829644712989E-3</v>
      </c>
      <c r="HU90">
        <f t="shared" ca="1" si="203"/>
        <v>-7.3559518715312026E-3</v>
      </c>
      <c r="HV90">
        <f t="shared" ca="1" si="159"/>
        <v>4.287893489751564E-3</v>
      </c>
      <c r="HW90">
        <f t="shared" ca="1" si="188"/>
        <v>-1.7676952797715081E-2</v>
      </c>
      <c r="HX90" s="5">
        <f t="shared" ca="1" si="189"/>
        <v>228051.03718579054</v>
      </c>
      <c r="HY90" s="1" t="e">
        <f t="shared" ca="1" si="160"/>
        <v>#DIV/0!</v>
      </c>
      <c r="HZ90" t="e">
        <f t="shared" ca="1" si="190"/>
        <v>#DIV/0!</v>
      </c>
      <c r="IA90" s="5">
        <f t="shared" si="161"/>
        <v>267073.80000000005</v>
      </c>
      <c r="IB90">
        <f t="shared" ca="1" si="162"/>
        <v>117.11141650384957</v>
      </c>
      <c r="ID90" s="112">
        <v>128.40869636912561</v>
      </c>
      <c r="IE90" s="112">
        <v>126.5138218744674</v>
      </c>
      <c r="IF90">
        <f t="shared" si="163"/>
        <v>96.252738250250658</v>
      </c>
      <c r="IG90">
        <f t="shared" si="191"/>
        <v>-9.5683554740688057E-3</v>
      </c>
      <c r="IH90" s="112">
        <v>0.54764245759075592</v>
      </c>
      <c r="II90">
        <f t="shared" si="192"/>
        <v>2.1598179992476734E-3</v>
      </c>
      <c r="IK90">
        <f>+util!B88</f>
        <v>102.76666666666701</v>
      </c>
      <c r="IL90">
        <f t="shared" si="193"/>
        <v>-2.8459154868581693E-2</v>
      </c>
      <c r="IM90">
        <f t="shared" si="194"/>
        <v>-1.7075492921149016E-2</v>
      </c>
      <c r="IO90" s="5">
        <f t="shared" si="164"/>
        <v>139522.20000000007</v>
      </c>
      <c r="IP90" s="1">
        <f t="shared" si="165"/>
        <v>3.0448138376226752</v>
      </c>
      <c r="IQ90" s="5">
        <f t="shared" ca="1" si="166"/>
        <v>119136.29274171904</v>
      </c>
      <c r="IR90" s="1" t="e">
        <f t="shared" ca="1" si="167"/>
        <v>#DIV/0!</v>
      </c>
      <c r="IS90" t="e">
        <f t="shared" ca="1" si="195"/>
        <v>#DIV/0!</v>
      </c>
    </row>
    <row r="91" spans="1:253" x14ac:dyDescent="0.15">
      <c r="A91" t="s">
        <v>330</v>
      </c>
      <c r="B91" s="5">
        <f>+'gaku-mk1722'!B38</f>
        <v>518262</v>
      </c>
      <c r="C91" s="5">
        <f>+'kgaku-mk1722'!B39</f>
        <v>282624</v>
      </c>
      <c r="D91" s="5">
        <f>+'kgaku-mk1722'!C39</f>
        <v>2772.1</v>
      </c>
      <c r="E91" s="5">
        <f>+'kgaku-mk1722'!D39</f>
        <v>251.7</v>
      </c>
      <c r="F91" s="5">
        <f>+'kgaku-mk1722'!F39</f>
        <v>24502.799999999999</v>
      </c>
      <c r="G91" s="5">
        <f>+'kgaku-mk1722'!G39</f>
        <v>18389.3</v>
      </c>
      <c r="H91" s="5">
        <f>+'kgaku-mk1722'!H39</f>
        <v>76212.7</v>
      </c>
      <c r="I91" s="5">
        <f>+'kgaku-mk1722'!I39</f>
        <v>160998.70000000001</v>
      </c>
      <c r="J91" s="5">
        <f>+'gaku-mk1722'!F38</f>
        <v>19625.900000000001</v>
      </c>
      <c r="K91" s="5">
        <f>+'gaku-mk1722'!G38</f>
        <v>79989.3</v>
      </c>
      <c r="L91" s="5">
        <f>+'gaku-jk1722'!B38</f>
        <v>460803.3</v>
      </c>
      <c r="M91" s="5">
        <f>+'kgaku-jk1722'!B39</f>
        <v>262902.3</v>
      </c>
      <c r="N91" s="5">
        <f>+'kgaku-jk1722'!C39</f>
        <v>2948</v>
      </c>
      <c r="O91" s="5">
        <f>+'kgaku-jk1722'!D39</f>
        <v>246</v>
      </c>
      <c r="P91" s="5">
        <f>+'kgaku-jk1722'!F39</f>
        <v>11226</v>
      </c>
      <c r="Q91" s="5">
        <f>+'kgaku-jk1722'!G39</f>
        <v>16715.599999999999</v>
      </c>
      <c r="R91" s="5">
        <f>+'kgaku-jk1722'!H39</f>
        <v>80172.7</v>
      </c>
      <c r="S91" s="5">
        <f>+'kgaku-jk1722'!I39</f>
        <v>157428.4</v>
      </c>
      <c r="T91" s="5">
        <f>+'gaku-jk1722'!F38</f>
        <v>20184</v>
      </c>
      <c r="U91" s="5">
        <f>+'gaku-jk1722'!G38</f>
        <v>71151.5</v>
      </c>
      <c r="V91" s="8">
        <f t="shared" si="207"/>
        <v>112.46924663950975</v>
      </c>
      <c r="W91" s="8">
        <f t="shared" si="207"/>
        <v>107.50153193791002</v>
      </c>
      <c r="X91" s="8">
        <f t="shared" si="207"/>
        <v>94.033242876526458</v>
      </c>
      <c r="Y91" s="8">
        <f t="shared" si="207"/>
        <v>102.3170731707317</v>
      </c>
      <c r="Z91" s="8">
        <f t="shared" si="207"/>
        <v>218.26830571886694</v>
      </c>
      <c r="AA91" s="8">
        <f t="shared" si="206"/>
        <v>110.01280241211802</v>
      </c>
      <c r="AB91" s="8">
        <f t="shared" si="206"/>
        <v>95.060662794193036</v>
      </c>
      <c r="AC91" s="8">
        <f t="shared" si="206"/>
        <v>102.2678881320016</v>
      </c>
      <c r="AD91" s="8">
        <f t="shared" si="206"/>
        <v>97.234938565200167</v>
      </c>
      <c r="AE91" s="8">
        <f t="shared" si="206"/>
        <v>112.42110145253439</v>
      </c>
      <c r="AF91" s="10">
        <f ca="1">+OFFSET('kdef-cy1722'!B$9,ROUNDDOWN((ROW(Sheet1_OLD!AF91)-ROW(Sheet1_OLD!AF$61))/4,0),0)</f>
        <v>107.7</v>
      </c>
      <c r="AG91" s="10">
        <f ca="1">+OFFSET('kdef-cy1722'!C$9,ROUNDDOWN((ROW(Sheet1_OLD!AG91)-ROW(Sheet1_OLD!AG$61))/4,0),0)</f>
        <v>93.6</v>
      </c>
      <c r="AH91" s="10">
        <f ca="1">+OFFSET('kdef-cy1722'!D$9,ROUNDDOWN((ROW(Sheet1_OLD!AH91)-ROW(Sheet1_OLD!AH$61))/4,0),0)</f>
        <v>102.5</v>
      </c>
      <c r="AI91" s="10">
        <f ca="1">+OFFSET('kdef-cy1722'!F$9,ROUNDDOWN((ROW(Sheet1_OLD!AI91)-ROW(Sheet1_OLD!AI$61))/4,0),0)</f>
        <v>220.2</v>
      </c>
      <c r="AJ91" s="10">
        <f ca="1">+OFFSET('kdef-cy1722'!G$9,ROUNDDOWN((ROW(Sheet1_OLD!AJ91)-ROW(Sheet1_OLD!AJ$61))/4,0),0)</f>
        <v>110.3</v>
      </c>
      <c r="AK91" s="10">
        <f ca="1">+OFFSET('kdef-cy1722'!H$9,ROUNDDOWN((ROW(Sheet1_OLD!AK91)-ROW(Sheet1_OLD!AK$61))/4,0),0)</f>
        <v>95.3</v>
      </c>
      <c r="AL91" s="10">
        <f ca="1">+OFFSET('kdef-cy1722'!I$9,ROUNDDOWN((ROW(Sheet1_OLD!AL91)-ROW(Sheet1_OLD!AL$61))/4,0),0)</f>
        <v>102.4</v>
      </c>
      <c r="AM91" s="10">
        <f ca="1">+OFFSET('def-cy1722'!$F$8,ROUNDDOWN((ROW(Sheet1_OLD!AM91)-ROW(Sheet1_OLD!AM$61))/4,0),0)</f>
        <v>97.6</v>
      </c>
      <c r="AN91" s="10">
        <f ca="1">+OFFSET('def-cy1722'!$G$8,ROUNDDOWN((ROW(Sheet1_OLD!AN91)-ROW(Sheet1_OLD!AN$61))/4,0),0)</f>
        <v>112.8</v>
      </c>
      <c r="AO91" s="128"/>
      <c r="AP91" s="128"/>
      <c r="AQ91" s="128"/>
      <c r="AR91" s="128"/>
      <c r="AS91" s="128"/>
      <c r="AT91" s="128"/>
      <c r="AU91" s="128"/>
      <c r="AV91" s="128"/>
      <c r="AW91" s="128"/>
      <c r="AX91" s="9">
        <f t="shared" ca="1" si="115"/>
        <v>108.9</v>
      </c>
      <c r="AY91" s="9">
        <f t="shared" ca="1" si="115"/>
        <v>83.6</v>
      </c>
      <c r="AZ91" s="9">
        <f t="shared" ca="1" si="115"/>
        <v>103.4</v>
      </c>
      <c r="BA91" s="9">
        <f t="shared" ca="1" si="115"/>
        <v>241.2</v>
      </c>
      <c r="BB91" s="9">
        <f t="shared" ca="1" si="115"/>
        <v>112.4</v>
      </c>
      <c r="BC91" s="9">
        <f t="shared" ca="1" si="115"/>
        <v>95.8</v>
      </c>
      <c r="BD91" s="9">
        <f t="shared" ca="1" si="114"/>
        <v>102.5</v>
      </c>
      <c r="BE91" s="9">
        <f t="shared" ca="1" si="114"/>
        <v>98.6</v>
      </c>
      <c r="BF91" s="9">
        <f t="shared" ca="1" si="114"/>
        <v>115.8</v>
      </c>
      <c r="BG91">
        <f t="shared" ca="1" si="168"/>
        <v>-1.8808350860084571E-4</v>
      </c>
      <c r="BH91">
        <f t="shared" ca="1" si="169"/>
        <v>1.1611529056304781E-4</v>
      </c>
      <c r="BI91">
        <f t="shared" ca="1" si="204"/>
        <v>4.077275432453462E-5</v>
      </c>
      <c r="BJ91">
        <f t="shared" ca="1" si="204"/>
        <v>3.3438744721090161E-3</v>
      </c>
      <c r="BK91">
        <f t="shared" ca="1" si="204"/>
        <v>-3.1806055544574179E-3</v>
      </c>
      <c r="BL91" s="13">
        <f t="shared" ca="1" si="171"/>
        <v>1.3207345393833475E-4</v>
      </c>
      <c r="BM91">
        <f t="shared" ca="1" si="172"/>
        <v>-2.1326151869255874E-2</v>
      </c>
      <c r="BN91">
        <f t="shared" ca="1" si="134"/>
        <v>-2.9407824559638147E-3</v>
      </c>
      <c r="BO91" s="13">
        <f t="shared" ca="1" si="135"/>
        <v>-2.4266934325219688E-2</v>
      </c>
      <c r="BP91">
        <f t="shared" ca="1" si="173"/>
        <v>-1.0123632662820911E-2</v>
      </c>
      <c r="BQ91">
        <f t="shared" ca="1" si="174"/>
        <v>-7.7860490157250781E-3</v>
      </c>
      <c r="BR91">
        <f t="shared" ca="1" si="175"/>
        <v>-1.073661881763462E-3</v>
      </c>
      <c r="BS91" s="13">
        <f t="shared" ca="1" si="176"/>
        <v>-1.8983343560309451E-2</v>
      </c>
      <c r="BT91" s="5">
        <f t="shared" si="136"/>
        <v>71151.5</v>
      </c>
      <c r="BU91" s="5">
        <f t="shared" ca="1" si="137"/>
        <v>258658.32554712056</v>
      </c>
      <c r="BV91" s="5">
        <f t="shared" ca="1" si="138"/>
        <v>37373.634954428831</v>
      </c>
      <c r="BW91" s="5">
        <f t="shared" ca="1" si="177"/>
        <v>106265.29430339686</v>
      </c>
      <c r="BX91" s="5">
        <f t="shared" si="139"/>
        <v>79989.3</v>
      </c>
      <c r="BY91" s="5">
        <f t="shared" si="140"/>
        <v>258121.1</v>
      </c>
      <c r="BZ91" s="5">
        <f t="shared" si="141"/>
        <v>44128.7</v>
      </c>
      <c r="CA91" s="5">
        <f t="shared" si="142"/>
        <v>124118</v>
      </c>
      <c r="CB91" s="9">
        <f t="shared" si="197"/>
        <v>112.42110145253439</v>
      </c>
      <c r="CC91" s="9">
        <f t="shared" ca="1" si="197"/>
        <v>99.792303013643888</v>
      </c>
      <c r="CD91" s="9">
        <f t="shared" ca="1" si="197"/>
        <v>118.07441276131661</v>
      </c>
      <c r="CE91" s="9">
        <f t="shared" ca="1" si="196"/>
        <v>116.80012822025607</v>
      </c>
      <c r="CF91" s="5"/>
      <c r="CG91" s="5">
        <f t="shared" si="143"/>
        <v>100.43252571640713</v>
      </c>
      <c r="CH91" s="5">
        <f t="shared" ca="1" si="178"/>
        <v>99.792303013643888</v>
      </c>
      <c r="CI91" s="5">
        <f t="shared" si="144"/>
        <v>140.49251830627188</v>
      </c>
      <c r="CJ91" s="5">
        <f t="shared" ca="1" si="179"/>
        <v>118.07441276131661</v>
      </c>
      <c r="CK91" s="5">
        <f t="shared" si="180"/>
        <v>121.0181208348162</v>
      </c>
      <c r="CL91" s="5">
        <f t="shared" ca="1" si="181"/>
        <v>116.80012822025607</v>
      </c>
      <c r="CM91" s="5"/>
      <c r="CN91" s="1" t="e">
        <f t="shared" si="125"/>
        <v>#DIV/0!</v>
      </c>
      <c r="CO91" s="1" t="e">
        <f t="shared" si="198"/>
        <v>#DIV/0!</v>
      </c>
      <c r="CP91" s="1" t="e">
        <f t="shared" ca="1" si="198"/>
        <v>#DIV/0!</v>
      </c>
      <c r="CQ91" s="1" t="e">
        <f t="shared" ca="1" si="198"/>
        <v>#DIV/0!</v>
      </c>
      <c r="CR91" s="1" t="e">
        <f t="shared" ca="1" si="198"/>
        <v>#DIV/0!</v>
      </c>
      <c r="CS91" s="83" t="e">
        <f t="shared" si="182"/>
        <v>#DIV/0!</v>
      </c>
      <c r="CT91" s="83" t="e">
        <f t="shared" si="182"/>
        <v>#DIV/0!</v>
      </c>
      <c r="CU91" s="83" t="e">
        <f t="shared" ca="1" si="182"/>
        <v>#DIV/0!</v>
      </c>
      <c r="CV91" s="83" t="e">
        <f t="shared" ca="1" si="182"/>
        <v>#DIV/0!</v>
      </c>
      <c r="CW91" s="83" t="e">
        <f t="shared" ca="1" si="182"/>
        <v>#DIV/0!</v>
      </c>
      <c r="CX91" s="83">
        <f t="shared" si="183"/>
        <v>-3.4112805194599759E-3</v>
      </c>
      <c r="CY91" s="83">
        <f t="shared" si="201"/>
        <v>-5.4387713242114461E-3</v>
      </c>
      <c r="CZ91" s="83">
        <f t="shared" ca="1" si="201"/>
        <v>-2.8603904289873079E-3</v>
      </c>
      <c r="DA91" s="83">
        <f t="shared" ca="1" si="199"/>
        <v>-1.3107373471994276E-2</v>
      </c>
      <c r="DB91" s="83">
        <f t="shared" ca="1" si="199"/>
        <v>-8.1224220783101299E-3</v>
      </c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Y91" s="5"/>
      <c r="EF91" s="91">
        <f>+'gaku-mk1722'!G38</f>
        <v>79989.3</v>
      </c>
      <c r="EG91" s="1">
        <f>+'gaku-mk1131'!G94</f>
        <v>71321.399999999994</v>
      </c>
      <c r="EH91" s="5">
        <f t="shared" ca="1" si="145"/>
        <v>17120.978636504584</v>
      </c>
      <c r="EI91" s="7">
        <f ca="1">+EI90+$EH90</f>
        <v>681163.06052494596</v>
      </c>
      <c r="EJ91" s="7">
        <f ca="1">+EJ90+$EH90</f>
        <v>681163.06052494596</v>
      </c>
      <c r="EK91" s="7">
        <f ca="1">+EK90+EH90-(EJ93-EI93)/4</f>
        <v>651279.48665068962</v>
      </c>
      <c r="EL91" s="5">
        <f t="shared" ca="1" si="146"/>
        <v>6388.666666666667</v>
      </c>
      <c r="EM91" s="92">
        <f t="shared" ca="1" si="147"/>
        <v>105.30000000000001</v>
      </c>
      <c r="EN91">
        <f t="shared" ca="1" si="127"/>
        <v>0.69301496456590128</v>
      </c>
      <c r="EO91">
        <f t="shared" ca="1" si="148"/>
        <v>-5.0455426757996663E-3</v>
      </c>
      <c r="EQ91" s="6">
        <f>+call!C129</f>
        <v>8.3333333333333297E-3</v>
      </c>
      <c r="ES91" s="5">
        <f>+fof!B153/10</f>
        <v>11169.045317686936</v>
      </c>
      <c r="ET91" s="5">
        <f>+fof!C153/10</f>
        <v>251645.7</v>
      </c>
      <c r="FB91" s="5">
        <f t="shared" si="128"/>
        <v>11169.045317686936</v>
      </c>
      <c r="FC91" s="5">
        <f t="shared" si="124"/>
        <v>251645.7</v>
      </c>
      <c r="FD91" s="1" t="e">
        <f t="shared" si="200"/>
        <v>#DIV/0!</v>
      </c>
      <c r="FE91" s="1" t="e">
        <f t="shared" si="200"/>
        <v>#DIV/0!</v>
      </c>
      <c r="FF91" t="e">
        <f t="shared" si="149"/>
        <v>#DIV/0!</v>
      </c>
      <c r="FG91" t="e">
        <f t="shared" si="149"/>
        <v>#DIV/0!</v>
      </c>
      <c r="FH91" s="83" t="e">
        <f t="shared" si="184"/>
        <v>#DIV/0!</v>
      </c>
      <c r="FI91" s="83" t="e">
        <f t="shared" si="184"/>
        <v>#DIV/0!</v>
      </c>
      <c r="FK91" s="5">
        <f>kshotoku1722!E39</f>
        <v>265650.7</v>
      </c>
      <c r="FL91" s="72">
        <f t="shared" ca="1" si="150"/>
        <v>0.39488657056224619</v>
      </c>
      <c r="FM91">
        <f t="shared" ca="1" si="185"/>
        <v>1.321736549492372E-3</v>
      </c>
      <c r="FO91" s="72">
        <f ca="1">+AVERAGE(OFFSET(Maikin05!$F$10,ROUNDDOWN((ROW(FO91)-ROW(FO$45))/4,0),MOD(ROW(FO91)-ROW(FO$45),4)*3):OFFSET(Maikin05!$F$10,ROUNDDOWN((ROW(FO91)-ROW(FO$45))/4,0),MOD(ROW(FO91)-ROW(FO$45),4)*3+2))</f>
        <v>105.30000000000001</v>
      </c>
      <c r="FP91" s="72">
        <f ca="1">+AVERAGE(OFFSET(Maikin30!$F$20,ROUNDDOWN((ROW(FP91)-ROW(FP$5))/4,0),MOD(ROW(FP91)-ROW(FP$5),4)*3):OFFSET(Maikin30!$F$20,ROUNDDOWN((ROW(FP91)-ROW(FP$5))/4,0),MOD(ROW(FP91)-ROW(FP$5),4)*3+2))</f>
        <v>102.86666666666667</v>
      </c>
      <c r="FQ91" s="5">
        <f ca="1">+AVERAGE(OFFSET(Rocho!$J$66,(ROW(FQ91)-ROW($FQ$5))*3,0):OFFSET(Rocho!$J$66,(ROW(FQ91)-ROW($FQ$5))*3+2,0))</f>
        <v>6388.666666666667</v>
      </c>
      <c r="FR91" s="72" t="e">
        <f t="shared" ca="1" si="151"/>
        <v>#DIV/0!</v>
      </c>
      <c r="FS91" t="e">
        <f t="shared" ca="1" si="186"/>
        <v>#DIV/0!</v>
      </c>
      <c r="FT91" s="72"/>
      <c r="FU91" s="87" t="s">
        <v>310</v>
      </c>
      <c r="FV91" s="78">
        <f ca="1">+AVERAGE(OFFSET(Rocho!$E$6,(ROW(FV91)-ROW($FV$5))*3,0):OFFSET(Rocho!$E$6,(ROW(FV91)-ROW($FV$5))*3+2,0))/10000</f>
        <v>10577</v>
      </c>
      <c r="FW91" s="82">
        <f>+Rocho!AA92</f>
        <v>0</v>
      </c>
      <c r="FX91" t="e">
        <f t="shared" si="187"/>
        <v>#DIV/0!</v>
      </c>
      <c r="FZ91" s="94">
        <f t="shared" si="130"/>
        <v>260140.79999999999</v>
      </c>
      <c r="GA91" s="5">
        <f t="shared" si="152"/>
        <v>79989.3</v>
      </c>
      <c r="GB91" s="5">
        <f>+'gaku-mk1722'!C38-'gaku-mk1722'!D38</f>
        <v>5817</v>
      </c>
      <c r="GC91" s="5">
        <f t="shared" si="153"/>
        <v>24502.799999999999</v>
      </c>
      <c r="GD91" s="5">
        <f t="shared" si="154"/>
        <v>19625.900000000001</v>
      </c>
      <c r="GE91" s="5">
        <f>+'gaku-mk1722'!H38</f>
        <v>-2061.3000000000002</v>
      </c>
      <c r="GF91" s="5">
        <f>+'gaku-mk1722'!W38</f>
        <v>129420.8</v>
      </c>
      <c r="GG91" s="5">
        <f>+'gaku-mk1722'!M38</f>
        <v>52297.8</v>
      </c>
      <c r="GH91" s="5">
        <f>+'gaku-mk1722'!N38</f>
        <v>49451.5</v>
      </c>
      <c r="GI91" s="5">
        <f t="shared" si="155"/>
        <v>71151.5</v>
      </c>
      <c r="GJ91" s="5">
        <f>+'gaku-jk1722'!C38-'gaku-jk1722'!D38</f>
        <v>5244.6000000000349</v>
      </c>
      <c r="GK91" s="5">
        <f t="shared" si="156"/>
        <v>11226</v>
      </c>
      <c r="GL91" s="5">
        <f t="shared" si="157"/>
        <v>20184</v>
      </c>
      <c r="GM91" s="5">
        <f>+'gaku-jk1722'!H38</f>
        <v>-2099.6</v>
      </c>
      <c r="GN91" s="5">
        <f>+'gaku-jk1722'!Z38</f>
        <v>124493.5</v>
      </c>
      <c r="GO91" s="5">
        <f>+'gaku-jk1722'!M38</f>
        <v>42997.3</v>
      </c>
      <c r="GP91" s="5">
        <f>+'gaku-jk1722'!N38</f>
        <v>58742.1</v>
      </c>
      <c r="GQ91" s="9">
        <f t="shared" ca="1" si="131"/>
        <v>112.8</v>
      </c>
      <c r="GR91">
        <f ca="1">+OFFSET('def-cy1722'!$C$8,ROUNDDOWN((ROW(Sheet1_OLD!GU91)-ROW(Sheet1_OLD!GU$61))/4,0),0)</f>
        <v>107.8</v>
      </c>
      <c r="GS91" s="9">
        <f t="shared" ca="1" si="132"/>
        <v>220.2</v>
      </c>
      <c r="GT91" s="9">
        <f t="shared" ca="1" si="133"/>
        <v>97.6</v>
      </c>
      <c r="GU91">
        <f ca="1">+OFFSET('def-cy1722'!$H$8,ROUNDDOWN((ROW(Sheet1_OLD!GU91)-ROW(Sheet1_OLD!GU$61))/4,0),0)</f>
        <v>98.6</v>
      </c>
      <c r="GV91">
        <f ca="1">+OFFSET('def-cy1722'!$W$8,ROUNDDOWN((ROW(Sheet1_OLD!GU91)-ROW(Sheet1_OLD!GU$61))/4,0),0)</f>
        <v>104.2</v>
      </c>
      <c r="GW91">
        <f ca="1">+OFFSET('def-cy1722'!$M$8,ROUNDDOWN((ROW(Sheet1_OLD!GU91)-ROW(Sheet1_OLD!GU$61))/4,0),0)</f>
        <v>122.5</v>
      </c>
      <c r="GX91">
        <f ca="1">+OFFSET('def-cy1722'!$N$8,ROUNDDOWN((ROW(Sheet1_OLD!GU91)-ROW(Sheet1_OLD!GU$61))/4,0),0)</f>
        <v>84.1</v>
      </c>
      <c r="HG91" s="9">
        <f t="shared" ca="1" si="205"/>
        <v>115.8</v>
      </c>
      <c r="HH91" s="9">
        <f t="shared" ca="1" si="205"/>
        <v>109</v>
      </c>
      <c r="HI91" s="9">
        <f t="shared" ca="1" si="205"/>
        <v>241.2</v>
      </c>
      <c r="HJ91" s="9">
        <f t="shared" ca="1" si="205"/>
        <v>98.6</v>
      </c>
      <c r="HK91" s="9">
        <f t="shared" ca="1" si="205"/>
        <v>100.8</v>
      </c>
      <c r="HL91" s="9">
        <f t="shared" ca="1" si="205"/>
        <v>104.7</v>
      </c>
      <c r="HM91" s="9">
        <f t="shared" ca="1" si="205"/>
        <v>119.5</v>
      </c>
      <c r="HN91" s="9">
        <f t="shared" ca="1" si="202"/>
        <v>82.2</v>
      </c>
      <c r="HO91">
        <f t="shared" ca="1" si="203"/>
        <v>-4.9018458567518059E-3</v>
      </c>
      <c r="HP91">
        <f t="shared" ca="1" si="203"/>
        <v>4.9425708932161814E-4</v>
      </c>
      <c r="HQ91">
        <f t="shared" ca="1" si="203"/>
        <v>-3.7699917983357208E-3</v>
      </c>
      <c r="HR91">
        <f t="shared" ca="1" si="203"/>
        <v>-5.1986527188038843E-4</v>
      </c>
      <c r="HS91">
        <f t="shared" ca="1" si="203"/>
        <v>-1.5643419173678858E-2</v>
      </c>
      <c r="HT91">
        <f t="shared" ca="1" si="203"/>
        <v>1.5891928620105804E-3</v>
      </c>
      <c r="HU91">
        <f t="shared" ca="1" si="203"/>
        <v>-4.3661040697733026E-3</v>
      </c>
      <c r="HV91">
        <f t="shared" ca="1" si="159"/>
        <v>5.2876825141600636E-3</v>
      </c>
      <c r="HW91">
        <f t="shared" ca="1" si="188"/>
        <v>-2.1830093704927812E-2</v>
      </c>
      <c r="HX91" s="5">
        <f t="shared" ca="1" si="189"/>
        <v>223072.66167451875</v>
      </c>
      <c r="HY91" s="1" t="e">
        <f t="shared" ca="1" si="160"/>
        <v>#DIV/0!</v>
      </c>
      <c r="HZ91" t="e">
        <f t="shared" ca="1" si="190"/>
        <v>#DIV/0!</v>
      </c>
      <c r="IA91" s="5">
        <f t="shared" si="161"/>
        <v>260140.79999999999</v>
      </c>
      <c r="IB91">
        <f t="shared" ca="1" si="162"/>
        <v>116.6170690963318</v>
      </c>
      <c r="ID91" s="112">
        <v>128.66568474744793</v>
      </c>
      <c r="IE91" s="112">
        <v>125.57405648635384</v>
      </c>
      <c r="IF91">
        <f t="shared" si="163"/>
        <v>93.942846466878621</v>
      </c>
      <c r="IG91">
        <f t="shared" si="191"/>
        <v>-2.4290841073145365E-2</v>
      </c>
      <c r="IH91" s="112">
        <v>0.54357447972810069</v>
      </c>
      <c r="II91">
        <f t="shared" si="192"/>
        <v>-7.4558899674714556E-3</v>
      </c>
      <c r="IK91">
        <f>+util!B89</f>
        <v>98.8333333333333</v>
      </c>
      <c r="IL91">
        <f t="shared" si="193"/>
        <v>-3.9026116454328207E-2</v>
      </c>
      <c r="IM91">
        <f t="shared" si="194"/>
        <v>-2.3415669872596922E-2</v>
      </c>
      <c r="IO91" s="5">
        <f t="shared" si="164"/>
        <v>136022.79999999999</v>
      </c>
      <c r="IP91" s="1">
        <f t="shared" si="165"/>
        <v>3.0824112199090385</v>
      </c>
      <c r="IQ91" s="5">
        <f t="shared" ca="1" si="166"/>
        <v>116640.55789949413</v>
      </c>
      <c r="IR91" s="1" t="e">
        <f t="shared" ca="1" si="167"/>
        <v>#DIV/0!</v>
      </c>
      <c r="IS91" t="e">
        <f t="shared" ca="1" si="195"/>
        <v>#DIV/0!</v>
      </c>
    </row>
    <row r="92" spans="1:253" x14ac:dyDescent="0.15">
      <c r="A92" t="s">
        <v>331</v>
      </c>
      <c r="B92" s="5">
        <f>+'gaku-mk1722'!B39</f>
        <v>515904.2</v>
      </c>
      <c r="C92" s="5">
        <f>+'kgaku-mk1722'!B40</f>
        <v>281713</v>
      </c>
      <c r="D92" s="5">
        <f>+'kgaku-mk1722'!C40</f>
        <v>1915.5</v>
      </c>
      <c r="E92" s="5">
        <f>+'kgaku-mk1722'!D40</f>
        <v>267.60000000000002</v>
      </c>
      <c r="F92" s="5">
        <f>+'kgaku-mk1722'!F40</f>
        <v>24480.5</v>
      </c>
      <c r="G92" s="5">
        <f>+'kgaku-mk1722'!G40</f>
        <v>18197.3</v>
      </c>
      <c r="H92" s="5">
        <f>+'kgaku-mk1722'!H40</f>
        <v>75519.8</v>
      </c>
      <c r="I92" s="5">
        <f>+'kgaku-mk1722'!I40</f>
        <v>161867.5</v>
      </c>
      <c r="J92" s="5">
        <f>+'gaku-mk1722'!F39</f>
        <v>19638.099999999999</v>
      </c>
      <c r="K92" s="5">
        <f>+'gaku-mk1722'!G39</f>
        <v>75685.3</v>
      </c>
      <c r="L92" s="5">
        <f>+'gaku-jk1722'!B39</f>
        <v>459882.2</v>
      </c>
      <c r="M92" s="5">
        <f>+'kgaku-jk1722'!B40</f>
        <v>263398</v>
      </c>
      <c r="N92" s="5">
        <f>+'kgaku-jk1722'!C40</f>
        <v>1956.5</v>
      </c>
      <c r="O92" s="5">
        <f>+'kgaku-jk1722'!D40</f>
        <v>263</v>
      </c>
      <c r="P92" s="5">
        <f>+'kgaku-jk1722'!F40</f>
        <v>11486.8</v>
      </c>
      <c r="Q92" s="5">
        <f>+'kgaku-jk1722'!G40</f>
        <v>16654.3</v>
      </c>
      <c r="R92" s="5">
        <f>+'kgaku-jk1722'!H40</f>
        <v>80078.2</v>
      </c>
      <c r="S92" s="5">
        <f>+'kgaku-jk1722'!I40</f>
        <v>158344.6</v>
      </c>
      <c r="T92" s="5">
        <f>+'gaku-jk1722'!F39</f>
        <v>20270.599999999999</v>
      </c>
      <c r="U92" s="5">
        <f>+'gaku-jk1722'!G39</f>
        <v>67831.7</v>
      </c>
      <c r="V92" s="8">
        <f t="shared" si="207"/>
        <v>112.18181525616777</v>
      </c>
      <c r="W92" s="8">
        <f t="shared" si="207"/>
        <v>106.95335575820621</v>
      </c>
      <c r="X92" s="8">
        <f t="shared" si="207"/>
        <v>97.904421160235117</v>
      </c>
      <c r="Y92" s="8">
        <f t="shared" si="207"/>
        <v>101.74904942965782</v>
      </c>
      <c r="Z92" s="8">
        <f t="shared" si="207"/>
        <v>213.11853605878053</v>
      </c>
      <c r="AA92" s="8">
        <f t="shared" si="206"/>
        <v>109.26487453690639</v>
      </c>
      <c r="AB92" s="8">
        <f t="shared" si="206"/>
        <v>94.30756435584216</v>
      </c>
      <c r="AC92" s="8">
        <f t="shared" si="206"/>
        <v>102.22483115938277</v>
      </c>
      <c r="AD92" s="8">
        <f t="shared" si="206"/>
        <v>96.879717423263244</v>
      </c>
      <c r="AE92" s="8">
        <f t="shared" si="206"/>
        <v>111.57806748172317</v>
      </c>
      <c r="AF92" s="10">
        <f ca="1">+OFFSET('kdef-cy1722'!B$9,ROUNDDOWN((ROW(Sheet1_OLD!AF92)-ROW(Sheet1_OLD!AF$61))/4,0),0)</f>
        <v>107.7</v>
      </c>
      <c r="AG92" s="10">
        <f ca="1">+OFFSET('kdef-cy1722'!C$9,ROUNDDOWN((ROW(Sheet1_OLD!AG92)-ROW(Sheet1_OLD!AG$61))/4,0),0)</f>
        <v>93.6</v>
      </c>
      <c r="AH92" s="10">
        <f ca="1">+OFFSET('kdef-cy1722'!D$9,ROUNDDOWN((ROW(Sheet1_OLD!AH92)-ROW(Sheet1_OLD!AH$61))/4,0),0)</f>
        <v>102.5</v>
      </c>
      <c r="AI92" s="10">
        <f ca="1">+OFFSET('kdef-cy1722'!F$9,ROUNDDOWN((ROW(Sheet1_OLD!AI92)-ROW(Sheet1_OLD!AI$61))/4,0),0)</f>
        <v>220.2</v>
      </c>
      <c r="AJ92" s="10">
        <f ca="1">+OFFSET('kdef-cy1722'!G$9,ROUNDDOWN((ROW(Sheet1_OLD!AJ92)-ROW(Sheet1_OLD!AJ$61))/4,0),0)</f>
        <v>110.3</v>
      </c>
      <c r="AK92" s="10">
        <f ca="1">+OFFSET('kdef-cy1722'!H$9,ROUNDDOWN((ROW(Sheet1_OLD!AK92)-ROW(Sheet1_OLD!AK$61))/4,0),0)</f>
        <v>95.3</v>
      </c>
      <c r="AL92" s="10">
        <f ca="1">+OFFSET('kdef-cy1722'!I$9,ROUNDDOWN((ROW(Sheet1_OLD!AL92)-ROW(Sheet1_OLD!AL$61))/4,0),0)</f>
        <v>102.4</v>
      </c>
      <c r="AM92" s="10">
        <f ca="1">+OFFSET('def-cy1722'!$F$8,ROUNDDOWN((ROW(Sheet1_OLD!AM92)-ROW(Sheet1_OLD!AM$61))/4,0),0)</f>
        <v>97.6</v>
      </c>
      <c r="AN92" s="10">
        <f ca="1">+OFFSET('def-cy1722'!$G$8,ROUNDDOWN((ROW(Sheet1_OLD!AN92)-ROW(Sheet1_OLD!AN$61))/4,0),0)</f>
        <v>112.8</v>
      </c>
      <c r="AO92" s="128"/>
      <c r="AP92" s="128"/>
      <c r="AQ92" s="128"/>
      <c r="AR92" s="128"/>
      <c r="AS92" s="128"/>
      <c r="AT92" s="128"/>
      <c r="AU92" s="128"/>
      <c r="AV92" s="128"/>
      <c r="AW92" s="128"/>
      <c r="AX92" s="9">
        <f t="shared" ca="1" si="115"/>
        <v>108.9</v>
      </c>
      <c r="AY92" s="9">
        <f t="shared" ca="1" si="115"/>
        <v>83.6</v>
      </c>
      <c r="AZ92" s="9">
        <f t="shared" ca="1" si="115"/>
        <v>103.4</v>
      </c>
      <c r="BA92" s="9">
        <f t="shared" ca="1" si="115"/>
        <v>241.2</v>
      </c>
      <c r="BB92" s="9">
        <f t="shared" ca="1" si="115"/>
        <v>112.4</v>
      </c>
      <c r="BC92" s="9">
        <f t="shared" ca="1" si="115"/>
        <v>95.8</v>
      </c>
      <c r="BD92" s="9">
        <f t="shared" ca="1" si="114"/>
        <v>102.5</v>
      </c>
      <c r="BE92" s="9">
        <f t="shared" ca="1" si="114"/>
        <v>98.6</v>
      </c>
      <c r="BF92" s="9">
        <f t="shared" ca="1" si="114"/>
        <v>115.8</v>
      </c>
      <c r="BG92">
        <f t="shared" ca="1" si="168"/>
        <v>-3.1982876902016334E-3</v>
      </c>
      <c r="BH92">
        <f t="shared" ca="1" si="169"/>
        <v>-6.782471705473115E-5</v>
      </c>
      <c r="BI92">
        <f t="shared" ca="1" si="204"/>
        <v>-2.658552960934911E-4</v>
      </c>
      <c r="BJ92">
        <f t="shared" ca="1" si="204"/>
        <v>-3.4931388438285733E-4</v>
      </c>
      <c r="BK92">
        <f t="shared" ca="1" si="204"/>
        <v>3.6235368591241383E-3</v>
      </c>
      <c r="BL92" s="13">
        <f t="shared" ca="1" si="171"/>
        <v>-2.577447286085748E-4</v>
      </c>
      <c r="BM92">
        <f t="shared" ca="1" si="172"/>
        <v>1.3390149067225047E-2</v>
      </c>
      <c r="BN92">
        <f t="shared" ca="1" si="134"/>
        <v>1.817587504216789E-3</v>
      </c>
      <c r="BO92" s="13">
        <f t="shared" ca="1" si="135"/>
        <v>1.5207736571441836E-2</v>
      </c>
      <c r="BP92">
        <f t="shared" ca="1" si="173"/>
        <v>-2.9715310904317761E-2</v>
      </c>
      <c r="BQ92">
        <f t="shared" ca="1" si="174"/>
        <v>4.8623328949307914E-3</v>
      </c>
      <c r="BR92">
        <f t="shared" ca="1" si="175"/>
        <v>6.6001621541319892E-4</v>
      </c>
      <c r="BS92" s="13">
        <f t="shared" ca="1" si="176"/>
        <v>-2.4192961793973768E-2</v>
      </c>
      <c r="BT92" s="5">
        <f t="shared" si="136"/>
        <v>67831.7</v>
      </c>
      <c r="BU92" s="5">
        <f t="shared" ca="1" si="137"/>
        <v>258591.65772720007</v>
      </c>
      <c r="BV92" s="5">
        <f t="shared" ca="1" si="138"/>
        <v>37942.003349533014</v>
      </c>
      <c r="BW92" s="5">
        <f t="shared" ca="1" si="177"/>
        <v>103694.4220982894</v>
      </c>
      <c r="BX92" s="5">
        <f t="shared" si="139"/>
        <v>75685.3</v>
      </c>
      <c r="BY92" s="5">
        <f t="shared" si="140"/>
        <v>257232.5</v>
      </c>
      <c r="BZ92" s="5">
        <f t="shared" si="141"/>
        <v>44118.6</v>
      </c>
      <c r="CA92" s="5">
        <f t="shared" si="142"/>
        <v>119803.9</v>
      </c>
      <c r="CB92" s="9">
        <f t="shared" si="197"/>
        <v>111.57806748172317</v>
      </c>
      <c r="CC92" s="9">
        <f t="shared" ca="1" si="197"/>
        <v>99.47440000998256</v>
      </c>
      <c r="CD92" s="9">
        <f t="shared" ca="1" si="197"/>
        <v>116.27904724367436</v>
      </c>
      <c r="CE92" s="9">
        <f t="shared" ca="1" si="196"/>
        <v>115.53552985370882</v>
      </c>
      <c r="CF92" s="5"/>
      <c r="CG92" s="5">
        <f t="shared" si="143"/>
        <v>100.18309608444108</v>
      </c>
      <c r="CH92" s="5">
        <f t="shared" ca="1" si="178"/>
        <v>99.47440000998256</v>
      </c>
      <c r="CI92" s="5">
        <f t="shared" si="144"/>
        <v>138.92384137240455</v>
      </c>
      <c r="CJ92" s="5">
        <f t="shared" ca="1" si="179"/>
        <v>116.27904724367436</v>
      </c>
      <c r="CK92" s="5">
        <f t="shared" si="180"/>
        <v>120.29820532568323</v>
      </c>
      <c r="CL92" s="5">
        <f t="shared" ca="1" si="181"/>
        <v>115.53552985370882</v>
      </c>
      <c r="CM92" s="5"/>
      <c r="CN92" s="1" t="e">
        <f t="shared" si="125"/>
        <v>#DIV/0!</v>
      </c>
      <c r="CO92" s="1" t="e">
        <f t="shared" si="198"/>
        <v>#DIV/0!</v>
      </c>
      <c r="CP92" s="1" t="e">
        <f t="shared" ca="1" si="198"/>
        <v>#DIV/0!</v>
      </c>
      <c r="CQ92" s="1" t="e">
        <f t="shared" ca="1" si="198"/>
        <v>#DIV/0!</v>
      </c>
      <c r="CR92" s="1" t="e">
        <f t="shared" ca="1" si="198"/>
        <v>#DIV/0!</v>
      </c>
      <c r="CS92" s="83" t="e">
        <f t="shared" si="182"/>
        <v>#DIV/0!</v>
      </c>
      <c r="CT92" s="83" t="e">
        <f t="shared" si="182"/>
        <v>#DIV/0!</v>
      </c>
      <c r="CU92" s="83" t="e">
        <f t="shared" ca="1" si="182"/>
        <v>#DIV/0!</v>
      </c>
      <c r="CV92" s="83" t="e">
        <f t="shared" ca="1" si="182"/>
        <v>#DIV/0!</v>
      </c>
      <c r="CW92" s="83" t="e">
        <f t="shared" ca="1" si="182"/>
        <v>#DIV/0!</v>
      </c>
      <c r="CX92" s="83">
        <f t="shared" si="183"/>
        <v>-2.5589154821652428E-3</v>
      </c>
      <c r="CY92" s="83">
        <f t="shared" si="201"/>
        <v>-7.5271524908337162E-3</v>
      </c>
      <c r="CZ92" s="83">
        <f t="shared" ca="1" si="201"/>
        <v>-3.190731502509407E-3</v>
      </c>
      <c r="DA92" s="83">
        <f t="shared" ca="1" si="199"/>
        <v>-1.5322160313629155E-2</v>
      </c>
      <c r="DB92" s="83">
        <f t="shared" ca="1" si="199"/>
        <v>-1.0886067731460817E-2</v>
      </c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Y92" s="5"/>
      <c r="EF92" s="91">
        <f>+'gaku-mk1722'!G39</f>
        <v>75685.3</v>
      </c>
      <c r="EG92" s="1">
        <f>+'gaku-mk1131'!G95</f>
        <v>66015</v>
      </c>
      <c r="EH92" s="5">
        <f t="shared" ca="1" si="145"/>
        <v>16377.061691722191</v>
      </c>
      <c r="EI92" s="7">
        <f ca="1">+EI91+$EH91</f>
        <v>698284.03916145058</v>
      </c>
      <c r="EJ92" s="7">
        <f ca="1">+EJ91+$EH91</f>
        <v>698284.03916145058</v>
      </c>
      <c r="EK92" s="7">
        <f ca="1">+EK91+EH91-(EJ93-EI93)/4</f>
        <v>653458.67835006595</v>
      </c>
      <c r="EL92" s="5">
        <f t="shared" ca="1" si="146"/>
        <v>6385.333333333333</v>
      </c>
      <c r="EM92" s="92">
        <f t="shared" ca="1" si="147"/>
        <v>105.89999999999999</v>
      </c>
      <c r="EN92">
        <f t="shared" ca="1" si="127"/>
        <v>0.68852096990714196</v>
      </c>
      <c r="EO92">
        <f t="shared" ca="1" si="148"/>
        <v>-6.5058177605852559E-3</v>
      </c>
      <c r="EQ92" s="6">
        <f>+call!C130</f>
        <v>2.3333333333333301E-3</v>
      </c>
      <c r="ES92" s="5">
        <f>+fof!B154/10</f>
        <v>8918.9817766477554</v>
      </c>
      <c r="ET92" s="5">
        <f>+fof!C154/10</f>
        <v>264091.40000000002</v>
      </c>
      <c r="FB92" s="5">
        <f t="shared" si="128"/>
        <v>8918.9817766477554</v>
      </c>
      <c r="FC92" s="5">
        <f t="shared" si="124"/>
        <v>264091.40000000002</v>
      </c>
      <c r="FD92" s="1" t="e">
        <f t="shared" si="200"/>
        <v>#DIV/0!</v>
      </c>
      <c r="FE92" s="1" t="e">
        <f t="shared" si="200"/>
        <v>#DIV/0!</v>
      </c>
      <c r="FF92" t="e">
        <f t="shared" si="149"/>
        <v>#DIV/0!</v>
      </c>
      <c r="FG92" t="e">
        <f t="shared" si="149"/>
        <v>#DIV/0!</v>
      </c>
      <c r="FH92" s="83" t="e">
        <f t="shared" si="184"/>
        <v>#DIV/0!</v>
      </c>
      <c r="FI92" s="83" t="e">
        <f t="shared" si="184"/>
        <v>#DIV/0!</v>
      </c>
      <c r="FK92" s="5">
        <f>kshotoku1722!E40</f>
        <v>260297.7</v>
      </c>
      <c r="FL92" s="72">
        <f t="shared" ca="1" si="150"/>
        <v>0.38493801008803824</v>
      </c>
      <c r="FM92">
        <f t="shared" ca="1" si="185"/>
        <v>-2.551625196284394E-2</v>
      </c>
      <c r="FO92" s="72">
        <f ca="1">+AVERAGE(OFFSET(Maikin05!$F$10,ROUNDDOWN((ROW(FO92)-ROW(FO$45))/4,0),MOD(ROW(FO92)-ROW(FO$45),4)*3):OFFSET(Maikin05!$F$10,ROUNDDOWN((ROW(FO92)-ROW(FO$45))/4,0),MOD(ROW(FO92)-ROW(FO$45),4)*3+2))</f>
        <v>105.89999999999999</v>
      </c>
      <c r="FP92" s="72">
        <f ca="1">+AVERAGE(OFFSET(Maikin30!$F$20,ROUNDDOWN((ROW(FP92)-ROW(FP$5))/4,0),MOD(ROW(FP92)-ROW(FP$5),4)*3):OFFSET(Maikin30!$F$20,ROUNDDOWN((ROW(FP92)-ROW(FP$5))/4,0),MOD(ROW(FP92)-ROW(FP$5),4)*3+2))</f>
        <v>103.76666666666665</v>
      </c>
      <c r="FQ92" s="5">
        <f ca="1">+AVERAGE(OFFSET(Rocho!$J$66,(ROW(FQ92)-ROW($FQ$5))*3,0):OFFSET(Rocho!$J$66,(ROW(FQ92)-ROW($FQ$5))*3+2,0))</f>
        <v>6385.333333333333</v>
      </c>
      <c r="FR92" s="72" t="e">
        <f t="shared" ca="1" si="151"/>
        <v>#DIV/0!</v>
      </c>
      <c r="FS92" t="e">
        <f t="shared" ca="1" si="186"/>
        <v>#DIV/0!</v>
      </c>
      <c r="FT92" s="72"/>
      <c r="FU92" s="87" t="s">
        <v>311</v>
      </c>
      <c r="FV92" s="78">
        <f ca="1">+AVERAGE(OFFSET(Rocho!$E$6,(ROW(FV92)-ROW($FV$5))*3,0):OFFSET(Rocho!$E$6,(ROW(FV92)-ROW($FV$5))*3+2,0))/10000</f>
        <v>10598.333333333332</v>
      </c>
      <c r="FW92" s="82">
        <f>+Rocho!AA93</f>
        <v>0</v>
      </c>
      <c r="FX92" t="e">
        <f t="shared" si="187"/>
        <v>#DIV/0!</v>
      </c>
      <c r="FZ92" s="94">
        <f t="shared" si="130"/>
        <v>258671.7</v>
      </c>
      <c r="GA92" s="5">
        <f t="shared" si="152"/>
        <v>75685.3</v>
      </c>
      <c r="GB92" s="5">
        <f>+'gaku-mk1722'!C39-'gaku-mk1722'!D39</f>
        <v>5814.9000000000233</v>
      </c>
      <c r="GC92" s="5">
        <f t="shared" si="153"/>
        <v>24480.5</v>
      </c>
      <c r="GD92" s="5">
        <f t="shared" si="154"/>
        <v>19638.099999999999</v>
      </c>
      <c r="GE92" s="5">
        <f>+'gaku-mk1722'!H39</f>
        <v>-902</v>
      </c>
      <c r="GF92" s="5">
        <f>+'gaku-mk1722'!W39</f>
        <v>129177.8</v>
      </c>
      <c r="GG92" s="5">
        <f>+'gaku-mk1722'!M39</f>
        <v>51900.800000000003</v>
      </c>
      <c r="GH92" s="5">
        <f>+'gaku-mk1722'!N39</f>
        <v>47123.7</v>
      </c>
      <c r="GI92" s="5">
        <f t="shared" si="155"/>
        <v>67831.7</v>
      </c>
      <c r="GJ92" s="5">
        <f>+'gaku-jk1722'!C39-'gaku-jk1722'!D39</f>
        <v>5263.7000000000116</v>
      </c>
      <c r="GK92" s="5">
        <f t="shared" si="156"/>
        <v>11486.8</v>
      </c>
      <c r="GL92" s="5">
        <f t="shared" si="157"/>
        <v>20270.599999999999</v>
      </c>
      <c r="GM92" s="5">
        <f>+'gaku-jk1722'!H39</f>
        <v>-973.6</v>
      </c>
      <c r="GN92" s="5">
        <f>+'gaku-jk1722'!Z39</f>
        <v>124973.5</v>
      </c>
      <c r="GO92" s="5">
        <f>+'gaku-jk1722'!M39</f>
        <v>42190.9</v>
      </c>
      <c r="GP92" s="5">
        <f>+'gaku-jk1722'!N39</f>
        <v>56978</v>
      </c>
      <c r="GQ92" s="9">
        <f t="shared" ca="1" si="131"/>
        <v>112.8</v>
      </c>
      <c r="GR92">
        <f ca="1">+OFFSET('def-cy1722'!$C$8,ROUNDDOWN((ROW(Sheet1_OLD!GU92)-ROW(Sheet1_OLD!GU$61))/4,0),0)</f>
        <v>107.8</v>
      </c>
      <c r="GS92" s="9">
        <f t="shared" ca="1" si="132"/>
        <v>220.2</v>
      </c>
      <c r="GT92" s="9">
        <f t="shared" ca="1" si="133"/>
        <v>97.6</v>
      </c>
      <c r="GU92">
        <f ca="1">+OFFSET('def-cy1722'!$H$8,ROUNDDOWN((ROW(Sheet1_OLD!GU92)-ROW(Sheet1_OLD!GU$61))/4,0),0)</f>
        <v>98.6</v>
      </c>
      <c r="GV92">
        <f ca="1">+OFFSET('def-cy1722'!$W$8,ROUNDDOWN((ROW(Sheet1_OLD!GU92)-ROW(Sheet1_OLD!GU$61))/4,0),0)</f>
        <v>104.2</v>
      </c>
      <c r="GW92">
        <f ca="1">+OFFSET('def-cy1722'!$M$8,ROUNDDOWN((ROW(Sheet1_OLD!GU92)-ROW(Sheet1_OLD!GU$61))/4,0),0)</f>
        <v>122.5</v>
      </c>
      <c r="GX92">
        <f ca="1">+OFFSET('def-cy1722'!$N$8,ROUNDDOWN((ROW(Sheet1_OLD!GU92)-ROW(Sheet1_OLD!GU$61))/4,0),0)</f>
        <v>84.1</v>
      </c>
      <c r="HG92" s="9">
        <f t="shared" ca="1" si="205"/>
        <v>115.8</v>
      </c>
      <c r="HH92" s="9">
        <f t="shared" ca="1" si="205"/>
        <v>109</v>
      </c>
      <c r="HI92" s="9">
        <f t="shared" ca="1" si="205"/>
        <v>241.2</v>
      </c>
      <c r="HJ92" s="9">
        <f t="shared" ca="1" si="205"/>
        <v>98.6</v>
      </c>
      <c r="HK92" s="9">
        <f t="shared" ca="1" si="205"/>
        <v>100.8</v>
      </c>
      <c r="HL92" s="9">
        <f t="shared" ca="1" si="205"/>
        <v>104.7</v>
      </c>
      <c r="HM92" s="9">
        <f t="shared" ca="1" si="205"/>
        <v>119.5</v>
      </c>
      <c r="HN92" s="9">
        <f t="shared" ca="1" si="202"/>
        <v>82.2</v>
      </c>
      <c r="HO92">
        <f t="shared" ca="1" si="203"/>
        <v>-1.4429976846595116E-2</v>
      </c>
      <c r="HP92">
        <f t="shared" ca="1" si="203"/>
        <v>7.8145688065800332E-5</v>
      </c>
      <c r="HQ92">
        <f t="shared" ca="1" si="203"/>
        <v>2.361185158728866E-3</v>
      </c>
      <c r="HR92">
        <f t="shared" ca="1" si="203"/>
        <v>3.2050880226213336E-4</v>
      </c>
      <c r="HS92">
        <f t="shared" ca="1" si="203"/>
        <v>4.2603382064602541E-3</v>
      </c>
      <c r="HT92">
        <f t="shared" ca="1" si="203"/>
        <v>1.886396896796027E-3</v>
      </c>
      <c r="HU92">
        <f t="shared" ca="1" si="203"/>
        <v>-3.617125510991128E-3</v>
      </c>
      <c r="HV92">
        <f t="shared" ca="1" si="159"/>
        <v>5.443023028801194E-3</v>
      </c>
      <c r="HW92">
        <f t="shared" ca="1" si="188"/>
        <v>-3.6975045764719681E-3</v>
      </c>
      <c r="HX92" s="5">
        <f t="shared" ca="1" si="189"/>
        <v>222247.84948709141</v>
      </c>
      <c r="HY92" s="1" t="e">
        <f t="shared" ca="1" si="160"/>
        <v>#DIV/0!</v>
      </c>
      <c r="HZ92" t="e">
        <f t="shared" ca="1" si="190"/>
        <v>#DIV/0!</v>
      </c>
      <c r="IA92" s="5">
        <f t="shared" si="161"/>
        <v>258671.7</v>
      </c>
      <c r="IB92">
        <f t="shared" ca="1" si="162"/>
        <v>116.38884272534847</v>
      </c>
      <c r="ID92" s="112">
        <v>129.30293810940162</v>
      </c>
      <c r="IE92" s="112">
        <v>125.63172305181848</v>
      </c>
      <c r="IF92">
        <f t="shared" si="163"/>
        <v>92.867484549754209</v>
      </c>
      <c r="IG92">
        <f t="shared" si="191"/>
        <v>-1.1513001336090137E-2</v>
      </c>
      <c r="IH92" s="112">
        <v>0.54382410193667818</v>
      </c>
      <c r="II92">
        <f t="shared" si="192"/>
        <v>4.5911815073387509E-4</v>
      </c>
      <c r="IK92">
        <f>+util!B90</f>
        <v>96</v>
      </c>
      <c r="IL92">
        <f t="shared" si="193"/>
        <v>-2.9086738301833923E-2</v>
      </c>
      <c r="IM92">
        <f t="shared" si="194"/>
        <v>-1.7452042981100355E-2</v>
      </c>
      <c r="IO92" s="5">
        <f t="shared" si="164"/>
        <v>138867.80000000005</v>
      </c>
      <c r="IP92" s="1">
        <f t="shared" si="165"/>
        <v>3.1476021451269998</v>
      </c>
      <c r="IQ92" s="5">
        <f t="shared" ca="1" si="166"/>
        <v>119313.67023529641</v>
      </c>
      <c r="IR92" s="1" t="e">
        <f t="shared" ca="1" si="167"/>
        <v>#DIV/0!</v>
      </c>
      <c r="IS92" t="e">
        <f t="shared" ca="1" si="195"/>
        <v>#DIV/0!</v>
      </c>
    </row>
    <row r="93" spans="1:253" x14ac:dyDescent="0.15">
      <c r="A93" t="s">
        <v>332</v>
      </c>
      <c r="B93" s="5">
        <f>+'gaku-mk1722'!B40</f>
        <v>516631.3</v>
      </c>
      <c r="C93" s="5">
        <f>+'kgaku-mk1722'!B41</f>
        <v>281681.59999999998</v>
      </c>
      <c r="D93" s="5">
        <f>+'kgaku-mk1722'!C41</f>
        <v>2502.4</v>
      </c>
      <c r="E93" s="5">
        <f>+'kgaku-mk1722'!D41</f>
        <v>292.39999999999998</v>
      </c>
      <c r="F93" s="5">
        <f>+'kgaku-mk1722'!F41</f>
        <v>24425.8</v>
      </c>
      <c r="G93" s="5">
        <f>+'kgaku-mk1722'!G41</f>
        <v>17449.599999999999</v>
      </c>
      <c r="H93" s="5">
        <f>+'kgaku-mk1722'!H41</f>
        <v>75321.2</v>
      </c>
      <c r="I93" s="5">
        <f>+'kgaku-mk1722'!I41</f>
        <v>162275</v>
      </c>
      <c r="J93" s="5">
        <f>+'gaku-mk1722'!F40</f>
        <v>19383.7</v>
      </c>
      <c r="K93" s="5">
        <f>+'gaku-mk1722'!G40</f>
        <v>74959.5</v>
      </c>
      <c r="L93" s="5">
        <f>+'gaku-jk1722'!B40</f>
        <v>460196.8</v>
      </c>
      <c r="M93" s="5">
        <f>+'kgaku-jk1722'!B41</f>
        <v>264020.2</v>
      </c>
      <c r="N93" s="5">
        <f>+'kgaku-jk1722'!C41</f>
        <v>2483.3000000000002</v>
      </c>
      <c r="O93" s="5">
        <f>+'kgaku-jk1722'!D41</f>
        <v>288.5</v>
      </c>
      <c r="P93" s="5">
        <f>+'kgaku-jk1722'!F41</f>
        <v>11691.6</v>
      </c>
      <c r="Q93" s="5">
        <f>+'kgaku-jk1722'!G41</f>
        <v>16145</v>
      </c>
      <c r="R93" s="5">
        <f>+'kgaku-jk1722'!H41</f>
        <v>80216.399999999994</v>
      </c>
      <c r="S93" s="5">
        <f>+'kgaku-jk1722'!I41</f>
        <v>158545.5</v>
      </c>
      <c r="T93" s="5">
        <f>+'gaku-jk1722'!F40</f>
        <v>20058.7</v>
      </c>
      <c r="U93" s="5">
        <f>+'gaku-jk1722'!G40</f>
        <v>67434.600000000006</v>
      </c>
      <c r="V93" s="8">
        <f t="shared" si="207"/>
        <v>112.26312308125569</v>
      </c>
      <c r="W93" s="8">
        <f t="shared" si="207"/>
        <v>106.68941240102082</v>
      </c>
      <c r="X93" s="8">
        <f t="shared" si="207"/>
        <v>100.76913784077639</v>
      </c>
      <c r="Y93" s="8">
        <f t="shared" si="207"/>
        <v>101.35181975736567</v>
      </c>
      <c r="Z93" s="8">
        <f t="shared" si="207"/>
        <v>208.91751342844435</v>
      </c>
      <c r="AA93" s="8">
        <f t="shared" si="206"/>
        <v>108.08052028491792</v>
      </c>
      <c r="AB93" s="8">
        <f t="shared" si="206"/>
        <v>93.897507242907935</v>
      </c>
      <c r="AC93" s="8">
        <f t="shared" si="206"/>
        <v>102.35232157330229</v>
      </c>
      <c r="AD93" s="8">
        <f t="shared" si="206"/>
        <v>96.634876637070192</v>
      </c>
      <c r="AE93" s="8">
        <f t="shared" si="206"/>
        <v>111.15881164861953</v>
      </c>
      <c r="AF93" s="10">
        <f ca="1">+OFFSET('kdef-cy1722'!B$9,ROUNDDOWN((ROW(Sheet1_OLD!AF93)-ROW(Sheet1_OLD!AF$61))/4,0),0)</f>
        <v>106.2</v>
      </c>
      <c r="AG93" s="10">
        <f ca="1">+OFFSET('kdef-cy1722'!C$9,ROUNDDOWN((ROW(Sheet1_OLD!AG93)-ROW(Sheet1_OLD!AG$61))/4,0),0)</f>
        <v>99.6</v>
      </c>
      <c r="AH93" s="10">
        <f ca="1">+OFFSET('kdef-cy1722'!D$9,ROUNDDOWN((ROW(Sheet1_OLD!AH93)-ROW(Sheet1_OLD!AH$61))/4,0),0)</f>
        <v>101.3</v>
      </c>
      <c r="AI93" s="10">
        <f ca="1">+OFFSET('kdef-cy1722'!F$9,ROUNDDOWN((ROW(Sheet1_OLD!AI93)-ROW(Sheet1_OLD!AI$61))/4,0),0)</f>
        <v>204.8</v>
      </c>
      <c r="AJ93" s="10">
        <f ca="1">+OFFSET('kdef-cy1722'!G$9,ROUNDDOWN((ROW(Sheet1_OLD!AJ93)-ROW(Sheet1_OLD!AJ$61))/4,0),0)</f>
        <v>107</v>
      </c>
      <c r="AK93" s="10">
        <f ca="1">+OFFSET('kdef-cy1722'!H$9,ROUNDDOWN((ROW(Sheet1_OLD!AK93)-ROW(Sheet1_OLD!AK$61))/4,0),0)</f>
        <v>94</v>
      </c>
      <c r="AL93" s="10">
        <f ca="1">+OFFSET('kdef-cy1722'!I$9,ROUNDDOWN((ROW(Sheet1_OLD!AL93)-ROW(Sheet1_OLD!AL$61))/4,0),0)</f>
        <v>102</v>
      </c>
      <c r="AM93" s="10">
        <f ca="1">+OFFSET('def-cy1722'!$F$8,ROUNDDOWN((ROW(Sheet1_OLD!AM93)-ROW(Sheet1_OLD!AM$61))/4,0),0)</f>
        <v>96.3</v>
      </c>
      <c r="AN93" s="10">
        <f ca="1">+OFFSET('def-cy1722'!$G$8,ROUNDDOWN((ROW(Sheet1_OLD!AN93)-ROW(Sheet1_OLD!AN$61))/4,0),0)</f>
        <v>110.1</v>
      </c>
      <c r="AO93" s="128"/>
      <c r="AP93" s="128"/>
      <c r="AQ93" s="128"/>
      <c r="AR93" s="128"/>
      <c r="AS93" s="128"/>
      <c r="AT93" s="128"/>
      <c r="AU93" s="128"/>
      <c r="AV93" s="128"/>
      <c r="AW93" s="128"/>
      <c r="AX93" s="9">
        <f t="shared" ca="1" si="115"/>
        <v>107.7</v>
      </c>
      <c r="AY93" s="9">
        <f t="shared" ca="1" si="115"/>
        <v>93.6</v>
      </c>
      <c r="AZ93" s="9">
        <f t="shared" ca="1" si="115"/>
        <v>102.5</v>
      </c>
      <c r="BA93" s="9">
        <f t="shared" ca="1" si="115"/>
        <v>220.2</v>
      </c>
      <c r="BB93" s="9">
        <f t="shared" ca="1" si="115"/>
        <v>110.3</v>
      </c>
      <c r="BC93" s="9">
        <f t="shared" ca="1" si="115"/>
        <v>95.3</v>
      </c>
      <c r="BD93" s="9">
        <f t="shared" ca="1" si="114"/>
        <v>102.4</v>
      </c>
      <c r="BE93" s="9">
        <f t="shared" ca="1" si="114"/>
        <v>97.6</v>
      </c>
      <c r="BF93" s="9">
        <f t="shared" ca="1" si="114"/>
        <v>112.8</v>
      </c>
      <c r="BG93">
        <f t="shared" ca="1" si="168"/>
        <v>1.9082908753550896E-3</v>
      </c>
      <c r="BH93">
        <f t="shared" ca="1" si="169"/>
        <v>-1.0115491849392568E-4</v>
      </c>
      <c r="BI93">
        <f t="shared" ca="1" si="204"/>
        <v>-2.1740631119203735E-3</v>
      </c>
      <c r="BJ93">
        <f t="shared" ca="1" si="204"/>
        <v>5.0971087817407179E-4</v>
      </c>
      <c r="BK93">
        <f t="shared" ca="1" si="204"/>
        <v>7.9616457887859895E-4</v>
      </c>
      <c r="BL93" s="13">
        <f t="shared" ca="1" si="171"/>
        <v>9.3894830199346116E-4</v>
      </c>
      <c r="BM93">
        <f t="shared" ca="1" si="172"/>
        <v>1.0004197343171093E-2</v>
      </c>
      <c r="BN93">
        <f t="shared" ca="1" si="134"/>
        <v>-4.5879191657475166E-3</v>
      </c>
      <c r="BO93" s="13">
        <f t="shared" ca="1" si="135"/>
        <v>5.4162781774235768E-3</v>
      </c>
      <c r="BP93">
        <f t="shared" ca="1" si="173"/>
        <v>-3.6838613972635303E-3</v>
      </c>
      <c r="BQ93">
        <f t="shared" ca="1" si="174"/>
        <v>3.7088695810124752E-3</v>
      </c>
      <c r="BR93">
        <f t="shared" ca="1" si="175"/>
        <v>-1.700885463400048E-3</v>
      </c>
      <c r="BS93" s="13">
        <f t="shared" ca="1" si="176"/>
        <v>-1.6758772796511032E-3</v>
      </c>
      <c r="BT93" s="5">
        <f t="shared" si="136"/>
        <v>67434.600000000006</v>
      </c>
      <c r="BU93" s="5">
        <f t="shared" ca="1" si="137"/>
        <v>258834.46192513269</v>
      </c>
      <c r="BV93" s="5">
        <f t="shared" ca="1" si="138"/>
        <v>38147.507794282821</v>
      </c>
      <c r="BW93" s="5">
        <f t="shared" ca="1" si="177"/>
        <v>103520.64297226832</v>
      </c>
      <c r="BX93" s="5">
        <f t="shared" si="139"/>
        <v>74959.5</v>
      </c>
      <c r="BY93" s="5">
        <f t="shared" si="140"/>
        <v>257255.8</v>
      </c>
      <c r="BZ93" s="5">
        <f t="shared" si="141"/>
        <v>43809.5</v>
      </c>
      <c r="CA93" s="5">
        <f t="shared" si="142"/>
        <v>118769</v>
      </c>
      <c r="CB93" s="9">
        <f t="shared" si="197"/>
        <v>111.15881164861953</v>
      </c>
      <c r="CC93" s="9">
        <f t="shared" ca="1" si="197"/>
        <v>99.39008820023767</v>
      </c>
      <c r="CD93" s="9">
        <f t="shared" ca="1" si="197"/>
        <v>114.84236463427825</v>
      </c>
      <c r="CE93" s="9">
        <f t="shared" ca="1" si="196"/>
        <v>114.72977426523181</v>
      </c>
      <c r="CF93" s="5"/>
      <c r="CG93" s="5">
        <f t="shared" si="143"/>
        <v>100.06283018348043</v>
      </c>
      <c r="CH93" s="5">
        <f t="shared" ca="1" si="178"/>
        <v>99.39008820023767</v>
      </c>
      <c r="CI93" s="5">
        <f t="shared" si="144"/>
        <v>137.98137340434579</v>
      </c>
      <c r="CJ93" s="5">
        <f t="shared" ca="1" si="179"/>
        <v>114.84236463427825</v>
      </c>
      <c r="CK93" s="5">
        <f t="shared" si="180"/>
        <v>119.74504183600527</v>
      </c>
      <c r="CL93" s="5">
        <f t="shared" ca="1" si="181"/>
        <v>114.72977426523181</v>
      </c>
      <c r="CM93" s="5"/>
      <c r="CN93" s="1" t="e">
        <f t="shared" si="125"/>
        <v>#DIV/0!</v>
      </c>
      <c r="CO93" s="1" t="e">
        <f t="shared" si="198"/>
        <v>#DIV/0!</v>
      </c>
      <c r="CP93" s="1" t="e">
        <f t="shared" ca="1" si="198"/>
        <v>#DIV/0!</v>
      </c>
      <c r="CQ93" s="1" t="e">
        <f t="shared" ca="1" si="198"/>
        <v>#DIV/0!</v>
      </c>
      <c r="CR93" s="1" t="e">
        <f t="shared" ca="1" si="198"/>
        <v>#DIV/0!</v>
      </c>
      <c r="CS93" s="83" t="e">
        <f t="shared" si="182"/>
        <v>#DIV/0!</v>
      </c>
      <c r="CT93" s="83" t="e">
        <f t="shared" si="182"/>
        <v>#DIV/0!</v>
      </c>
      <c r="CU93" s="83" t="e">
        <f t="shared" ca="1" si="182"/>
        <v>#DIV/0!</v>
      </c>
      <c r="CV93" s="83" t="e">
        <f t="shared" ca="1" si="182"/>
        <v>#DIV/0!</v>
      </c>
      <c r="CW93" s="83" t="e">
        <f t="shared" ca="1" si="182"/>
        <v>#DIV/0!</v>
      </c>
      <c r="CX93" s="83">
        <f t="shared" si="183"/>
        <v>7.2452361142093095E-4</v>
      </c>
      <c r="CY93" s="83">
        <f t="shared" si="201"/>
        <v>-3.7645883329782428E-3</v>
      </c>
      <c r="CZ93" s="83">
        <f t="shared" ca="1" si="201"/>
        <v>-8.4793233377460997E-4</v>
      </c>
      <c r="DA93" s="83">
        <f t="shared" ca="1" si="199"/>
        <v>-1.2432436292265857E-2</v>
      </c>
      <c r="DB93" s="83">
        <f t="shared" ca="1" si="199"/>
        <v>-6.9985261595593151E-3</v>
      </c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Y93" s="5"/>
      <c r="EF93" s="91">
        <f>+'gaku-mk1722'!G40</f>
        <v>74959.5</v>
      </c>
      <c r="EG93" s="1">
        <f>+'gaku-mk1131'!G96</f>
        <v>66006</v>
      </c>
      <c r="EH93" s="5">
        <f t="shared" ca="1" si="145"/>
        <v>16333.924754943939</v>
      </c>
      <c r="EI93" s="90">
        <f ca="1">+OFFSET($EB$6,(ROW(EI93)-ROW($EI$9))/4,0)</f>
        <v>654893.95310465957</v>
      </c>
      <c r="EJ93" s="7">
        <f ca="1">+EJ92+$EH92</f>
        <v>714661.10085317271</v>
      </c>
      <c r="EK93" s="7">
        <f ca="1">+EK92+EH92-(EJ93-EI93)/4</f>
        <v>654893.9531046598</v>
      </c>
      <c r="EL93" s="5">
        <f t="shared" ca="1" si="146"/>
        <v>6362.666666666667</v>
      </c>
      <c r="EM93" s="92">
        <f t="shared" ca="1" si="147"/>
        <v>104.33333333333333</v>
      </c>
      <c r="EN93">
        <f t="shared" ca="1" si="127"/>
        <v>0.69663004086613312</v>
      </c>
      <c r="EO93">
        <f t="shared" ca="1" si="148"/>
        <v>1.1708706902953746E-2</v>
      </c>
      <c r="EQ93" s="6">
        <f>+call!C131</f>
        <v>1.33333333333333E-3</v>
      </c>
      <c r="ES93" s="5">
        <f>+fof!B155/10</f>
        <v>8806.2759867005625</v>
      </c>
      <c r="ET93" s="5">
        <f>+fof!C155/10</f>
        <v>275783.5</v>
      </c>
      <c r="FB93" s="5">
        <f t="shared" si="128"/>
        <v>8806.2759867005625</v>
      </c>
      <c r="FC93" s="5">
        <f t="shared" si="124"/>
        <v>275783.5</v>
      </c>
      <c r="FD93" s="1" t="e">
        <f t="shared" si="200"/>
        <v>#DIV/0!</v>
      </c>
      <c r="FE93" s="1" t="e">
        <f t="shared" si="200"/>
        <v>#DIV/0!</v>
      </c>
      <c r="FF93" t="e">
        <f t="shared" si="149"/>
        <v>#DIV/0!</v>
      </c>
      <c r="FG93" t="e">
        <f t="shared" si="149"/>
        <v>#DIV/0!</v>
      </c>
      <c r="FH93" s="83" t="e">
        <f t="shared" si="184"/>
        <v>#DIV/0!</v>
      </c>
      <c r="FI93" s="83" t="e">
        <f t="shared" si="184"/>
        <v>#DIV/0!</v>
      </c>
      <c r="FK93" s="5">
        <f>kshotoku1722!E41</f>
        <v>263506</v>
      </c>
      <c r="FL93" s="72">
        <f t="shared" ca="1" si="150"/>
        <v>0.39694309724725435</v>
      </c>
      <c r="FM93">
        <f t="shared" ca="1" si="185"/>
        <v>3.0710629977804053E-2</v>
      </c>
      <c r="FO93" s="72">
        <f ca="1">+AVERAGE(OFFSET(Maikin05!$F$10,ROUNDDOWN((ROW(FO93)-ROW(FO$45))/4,0),MOD(ROW(FO93)-ROW(FO$45),4)*3):OFFSET(Maikin05!$F$10,ROUNDDOWN((ROW(FO93)-ROW(FO$45))/4,0),MOD(ROW(FO93)-ROW(FO$45),4)*3+2))</f>
        <v>104.33333333333333</v>
      </c>
      <c r="FP93" s="72">
        <f ca="1">+AVERAGE(OFFSET(Maikin30!$F$20,ROUNDDOWN((ROW(FP93)-ROW(FP$5))/4,0),MOD(ROW(FP93)-ROW(FP$5),4)*3):OFFSET(Maikin30!$F$20,ROUNDDOWN((ROW(FP93)-ROW(FP$5))/4,0),MOD(ROW(FP93)-ROW(FP$5),4)*3+2))</f>
        <v>101.96666666666665</v>
      </c>
      <c r="FQ93" s="5">
        <f ca="1">+AVERAGE(OFFSET(Rocho!$J$66,(ROW(FQ93)-ROW($FQ$5))*3,0):OFFSET(Rocho!$J$66,(ROW(FQ93)-ROW($FQ$5))*3+2,0))</f>
        <v>6362.666666666667</v>
      </c>
      <c r="FR93" s="72" t="e">
        <f t="shared" ca="1" si="151"/>
        <v>#DIV/0!</v>
      </c>
      <c r="FS93" t="e">
        <f t="shared" ca="1" si="186"/>
        <v>#DIV/0!</v>
      </c>
      <c r="FT93" s="72"/>
      <c r="FU93" s="87" t="s">
        <v>312</v>
      </c>
      <c r="FV93" s="78">
        <f ca="1">+AVERAGE(OFFSET(Rocho!$E$6,(ROW(FV93)-ROW($FV$5))*3,0):OFFSET(Rocho!$E$6,(ROW(FV93)-ROW($FV$5))*3+2,0))/10000</f>
        <v>10634.333333333332</v>
      </c>
      <c r="FW93" s="82">
        <f>+Rocho!AA94</f>
        <v>0</v>
      </c>
      <c r="FX93" t="e">
        <f t="shared" si="187"/>
        <v>#DIV/0!</v>
      </c>
      <c r="FZ93" s="94">
        <f t="shared" si="130"/>
        <v>259375.40000000002</v>
      </c>
      <c r="GA93" s="5">
        <f t="shared" si="152"/>
        <v>74959.5</v>
      </c>
      <c r="GB93" s="5">
        <f>+'gaku-mk1722'!C40-'gaku-mk1722'!D40</f>
        <v>5687.8000000000466</v>
      </c>
      <c r="GC93" s="5">
        <f t="shared" si="153"/>
        <v>24425.8</v>
      </c>
      <c r="GD93" s="5">
        <f t="shared" si="154"/>
        <v>19383.7</v>
      </c>
      <c r="GE93" s="5">
        <f>+'gaku-mk1722'!H40</f>
        <v>-3028.5</v>
      </c>
      <c r="GF93" s="5">
        <f>+'gaku-mk1722'!W40</f>
        <v>131624.4</v>
      </c>
      <c r="GG93" s="5">
        <f>+'gaku-mk1722'!M40</f>
        <v>54699.7</v>
      </c>
      <c r="GH93" s="5">
        <f>+'gaku-mk1722'!N40</f>
        <v>48377</v>
      </c>
      <c r="GI93" s="5">
        <f t="shared" si="155"/>
        <v>67434.600000000006</v>
      </c>
      <c r="GJ93" s="5">
        <f>+'gaku-jk1722'!C40-'gaku-jk1722'!D40</f>
        <v>5178</v>
      </c>
      <c r="GK93" s="5">
        <f t="shared" si="156"/>
        <v>11691.6</v>
      </c>
      <c r="GL93" s="5">
        <f t="shared" si="157"/>
        <v>20058.7</v>
      </c>
      <c r="GM93" s="5">
        <f>+'gaku-jk1722'!H40</f>
        <v>-3087.6</v>
      </c>
      <c r="GN93" s="5">
        <f>+'gaku-jk1722'!Z40</f>
        <v>125557</v>
      </c>
      <c r="GO93" s="5">
        <f>+'gaku-jk1722'!M40</f>
        <v>44083.4</v>
      </c>
      <c r="GP93" s="5">
        <f>+'gaku-jk1722'!N40</f>
        <v>57512.5</v>
      </c>
      <c r="GQ93" s="9">
        <f t="shared" ca="1" si="131"/>
        <v>110.1</v>
      </c>
      <c r="GR93">
        <f ca="1">+OFFSET('def-cy1722'!$C$8,ROUNDDOWN((ROW(Sheet1_OLD!GU93)-ROW(Sheet1_OLD!GU$61))/4,0),0)</f>
        <v>106.3</v>
      </c>
      <c r="GS93" s="9">
        <f t="shared" ca="1" si="132"/>
        <v>204.8</v>
      </c>
      <c r="GT93" s="9">
        <f t="shared" ca="1" si="133"/>
        <v>96.3</v>
      </c>
      <c r="GU93">
        <f ca="1">+OFFSET('def-cy1722'!$H$8,ROUNDDOWN((ROW(Sheet1_OLD!GU93)-ROW(Sheet1_OLD!GU$61))/4,0),0)</f>
        <v>96.6</v>
      </c>
      <c r="GV93">
        <f ca="1">+OFFSET('def-cy1722'!$W$8,ROUNDDOWN((ROW(Sheet1_OLD!GU93)-ROW(Sheet1_OLD!GU$61))/4,0),0)</f>
        <v>103.3</v>
      </c>
      <c r="GW93">
        <f ca="1">+OFFSET('def-cy1722'!$M$8,ROUNDDOWN((ROW(Sheet1_OLD!GU93)-ROW(Sheet1_OLD!GU$61))/4,0),0)</f>
        <v>120.8</v>
      </c>
      <c r="GX93">
        <f ca="1">+OFFSET('def-cy1722'!$N$8,ROUNDDOWN((ROW(Sheet1_OLD!GU93)-ROW(Sheet1_OLD!GU$61))/4,0),0)</f>
        <v>83.2</v>
      </c>
      <c r="HG93" s="9">
        <f t="shared" ca="1" si="205"/>
        <v>112.8</v>
      </c>
      <c r="HH93" s="9">
        <f t="shared" ca="1" si="205"/>
        <v>107.8</v>
      </c>
      <c r="HI93" s="9">
        <f t="shared" ca="1" si="205"/>
        <v>220.2</v>
      </c>
      <c r="HJ93" s="9">
        <f t="shared" ca="1" si="205"/>
        <v>97.6</v>
      </c>
      <c r="HK93" s="9">
        <f t="shared" ca="1" si="205"/>
        <v>98.6</v>
      </c>
      <c r="HL93" s="9">
        <f t="shared" ca="1" si="205"/>
        <v>104.2</v>
      </c>
      <c r="HM93" s="9">
        <f t="shared" ca="1" si="205"/>
        <v>122.5</v>
      </c>
      <c r="HN93" s="9">
        <f t="shared" ca="1" si="202"/>
        <v>84.1</v>
      </c>
      <c r="HO93">
        <f t="shared" ca="1" si="203"/>
        <v>-1.7208556157304914E-3</v>
      </c>
      <c r="HP93">
        <f t="shared" ca="1" si="203"/>
        <v>-3.5492372385307719E-4</v>
      </c>
      <c r="HQ93">
        <f t="shared" ca="1" si="203"/>
        <v>1.7325377798519644E-3</v>
      </c>
      <c r="HR93">
        <f t="shared" ca="1" si="203"/>
        <v>-7.9454083250270191E-4</v>
      </c>
      <c r="HS93">
        <f t="shared" ca="1" si="203"/>
        <v>-8.0078760929218618E-3</v>
      </c>
      <c r="HT93">
        <f t="shared" ca="1" si="203"/>
        <v>2.3358450279452269E-3</v>
      </c>
      <c r="HU93">
        <f t="shared" ca="1" si="203"/>
        <v>8.9065072052595916E-3</v>
      </c>
      <c r="HV93">
        <f t="shared" ca="1" si="159"/>
        <v>-1.7269475677324185E-3</v>
      </c>
      <c r="HW93">
        <f t="shared" ca="1" si="188"/>
        <v>3.6974618031623244E-4</v>
      </c>
      <c r="HX93" s="5">
        <f t="shared" ca="1" si="189"/>
        <v>222330.02478052277</v>
      </c>
      <c r="HY93" s="1" t="e">
        <f t="shared" ca="1" si="160"/>
        <v>#DIV/0!</v>
      </c>
      <c r="HZ93" t="e">
        <f t="shared" ca="1" si="190"/>
        <v>#DIV/0!</v>
      </c>
      <c r="IA93" s="5">
        <f t="shared" si="161"/>
        <v>259375.40000000002</v>
      </c>
      <c r="IB93">
        <f t="shared" ca="1" si="162"/>
        <v>116.66233575786593</v>
      </c>
      <c r="ID93" s="112">
        <v>129.2687674672151</v>
      </c>
      <c r="IE93" s="112">
        <v>125.72832804447654</v>
      </c>
      <c r="IF93">
        <f t="shared" si="163"/>
        <v>93.114256033463306</v>
      </c>
      <c r="IG93">
        <f t="shared" si="191"/>
        <v>2.6537188839460689E-3</v>
      </c>
      <c r="IH93" s="112">
        <v>0.54424227755425836</v>
      </c>
      <c r="II93">
        <f t="shared" si="192"/>
        <v>7.6865832094777896E-4</v>
      </c>
      <c r="IK93">
        <f>+util!B91</f>
        <v>98.033333333333303</v>
      </c>
      <c r="IL93">
        <f t="shared" si="193"/>
        <v>2.0959365424003177E-2</v>
      </c>
      <c r="IM93">
        <f t="shared" si="194"/>
        <v>1.2575619254401905E-2</v>
      </c>
      <c r="IO93" s="5">
        <f t="shared" si="164"/>
        <v>140606.40000000002</v>
      </c>
      <c r="IP93" s="1">
        <f t="shared" si="165"/>
        <v>3.209495657334597</v>
      </c>
      <c r="IQ93" s="5">
        <f t="shared" ca="1" si="166"/>
        <v>120524.24553870608</v>
      </c>
      <c r="IR93" s="1" t="e">
        <f t="shared" ca="1" si="167"/>
        <v>#DIV/0!</v>
      </c>
      <c r="IS93" t="e">
        <f t="shared" ca="1" si="195"/>
        <v>#DIV/0!</v>
      </c>
    </row>
    <row r="94" spans="1:253" x14ac:dyDescent="0.15">
      <c r="A94" t="s">
        <v>333</v>
      </c>
      <c r="B94" s="5">
        <f>+'gaku-mk1722'!B41</f>
        <v>515542.3</v>
      </c>
      <c r="C94" s="5">
        <f>+'kgaku-mk1722'!B42</f>
        <v>283407.90000000002</v>
      </c>
      <c r="D94" s="5">
        <f>+'kgaku-mk1722'!C42</f>
        <v>2878.1</v>
      </c>
      <c r="E94" s="5">
        <f>+'kgaku-mk1722'!D42</f>
        <v>275.5</v>
      </c>
      <c r="F94" s="5">
        <f>+'kgaku-mk1722'!F42</f>
        <v>24540.7</v>
      </c>
      <c r="G94" s="5">
        <f>+'kgaku-mk1722'!G42</f>
        <v>17016</v>
      </c>
      <c r="H94" s="5">
        <f>+'kgaku-mk1722'!H42</f>
        <v>76296.7</v>
      </c>
      <c r="I94" s="5">
        <f>+'kgaku-mk1722'!I42</f>
        <v>162951.9</v>
      </c>
      <c r="J94" s="5">
        <f>+'gaku-mk1722'!F41</f>
        <v>19395.400000000001</v>
      </c>
      <c r="K94" s="5">
        <f>+'gaku-mk1722'!G41</f>
        <v>73367.899999999994</v>
      </c>
      <c r="L94" s="5">
        <f>+'gaku-jk1722'!B41</f>
        <v>463796.6</v>
      </c>
      <c r="M94" s="5">
        <f>+'kgaku-jk1722'!B42</f>
        <v>266362.5</v>
      </c>
      <c r="N94" s="5">
        <f>+'kgaku-jk1722'!C42</f>
        <v>2906.3</v>
      </c>
      <c r="O94" s="5">
        <f>+'kgaku-jk1722'!D42</f>
        <v>271.60000000000002</v>
      </c>
      <c r="P94" s="5">
        <f>+'kgaku-jk1722'!F42</f>
        <v>11862</v>
      </c>
      <c r="Q94" s="5">
        <f>+'kgaku-jk1722'!G42</f>
        <v>15848.2</v>
      </c>
      <c r="R94" s="5">
        <f>+'kgaku-jk1722'!H42</f>
        <v>81013.399999999994</v>
      </c>
      <c r="S94" s="5">
        <f>+'kgaku-jk1722'!I42</f>
        <v>159834.9</v>
      </c>
      <c r="T94" s="5">
        <f>+'gaku-jk1722'!F41</f>
        <v>20168.099999999999</v>
      </c>
      <c r="U94" s="5">
        <f>+'gaku-jk1722'!G41</f>
        <v>66485.5</v>
      </c>
      <c r="V94" s="8">
        <f t="shared" si="207"/>
        <v>111.15698131465388</v>
      </c>
      <c r="W94" s="8">
        <f t="shared" si="207"/>
        <v>106.39932422919894</v>
      </c>
      <c r="X94" s="8">
        <f t="shared" si="207"/>
        <v>99.029694112789443</v>
      </c>
      <c r="Y94" s="8">
        <f t="shared" si="207"/>
        <v>101.4359351988218</v>
      </c>
      <c r="Z94" s="8">
        <f t="shared" si="207"/>
        <v>206.88501095936607</v>
      </c>
      <c r="AA94" s="8">
        <f t="shared" si="206"/>
        <v>107.3686601632993</v>
      </c>
      <c r="AB94" s="8">
        <f t="shared" si="206"/>
        <v>94.177876746316045</v>
      </c>
      <c r="AC94" s="8">
        <f t="shared" si="206"/>
        <v>101.9501372979243</v>
      </c>
      <c r="AD94" s="8">
        <f t="shared" si="206"/>
        <v>96.168702059192498</v>
      </c>
      <c r="AE94" s="8">
        <f t="shared" si="206"/>
        <v>110.35173082852651</v>
      </c>
      <c r="AF94" s="10">
        <f ca="1">+OFFSET('kdef-cy1722'!B$9,ROUNDDOWN((ROW(Sheet1_OLD!AF94)-ROW(Sheet1_OLD!AF$61))/4,0),0)</f>
        <v>106.2</v>
      </c>
      <c r="AG94" s="10">
        <f ca="1">+OFFSET('kdef-cy1722'!C$9,ROUNDDOWN((ROW(Sheet1_OLD!AG94)-ROW(Sheet1_OLD!AG$61))/4,0),0)</f>
        <v>99.6</v>
      </c>
      <c r="AH94" s="10">
        <f ca="1">+OFFSET('kdef-cy1722'!D$9,ROUNDDOWN((ROW(Sheet1_OLD!AH94)-ROW(Sheet1_OLD!AH$61))/4,0),0)</f>
        <v>101.3</v>
      </c>
      <c r="AI94" s="10">
        <f ca="1">+OFFSET('kdef-cy1722'!F$9,ROUNDDOWN((ROW(Sheet1_OLD!AI94)-ROW(Sheet1_OLD!AI$61))/4,0),0)</f>
        <v>204.8</v>
      </c>
      <c r="AJ94" s="10">
        <f ca="1">+OFFSET('kdef-cy1722'!G$9,ROUNDDOWN((ROW(Sheet1_OLD!AJ94)-ROW(Sheet1_OLD!AJ$61))/4,0),0)</f>
        <v>107</v>
      </c>
      <c r="AK94" s="10">
        <f ca="1">+OFFSET('kdef-cy1722'!H$9,ROUNDDOWN((ROW(Sheet1_OLD!AK94)-ROW(Sheet1_OLD!AK$61))/4,0),0)</f>
        <v>94</v>
      </c>
      <c r="AL94" s="10">
        <f ca="1">+OFFSET('kdef-cy1722'!I$9,ROUNDDOWN((ROW(Sheet1_OLD!AL94)-ROW(Sheet1_OLD!AL$61))/4,0),0)</f>
        <v>102</v>
      </c>
      <c r="AM94" s="10">
        <f ca="1">+OFFSET('def-cy1722'!$F$8,ROUNDDOWN((ROW(Sheet1_OLD!AM94)-ROW(Sheet1_OLD!AM$61))/4,0),0)</f>
        <v>96.3</v>
      </c>
      <c r="AN94" s="10">
        <f ca="1">+OFFSET('def-cy1722'!$G$8,ROUNDDOWN((ROW(Sheet1_OLD!AN94)-ROW(Sheet1_OLD!AN$61))/4,0),0)</f>
        <v>110.1</v>
      </c>
      <c r="AO94" s="128"/>
      <c r="AP94" s="128"/>
      <c r="AQ94" s="128"/>
      <c r="AR94" s="128"/>
      <c r="AS94" s="128"/>
      <c r="AT94" s="128"/>
      <c r="AU94" s="128"/>
      <c r="AV94" s="128"/>
      <c r="AW94" s="128"/>
      <c r="AX94" s="9">
        <f t="shared" ca="1" si="115"/>
        <v>107.7</v>
      </c>
      <c r="AY94" s="9">
        <f t="shared" ca="1" si="115"/>
        <v>93.6</v>
      </c>
      <c r="AZ94" s="9">
        <f t="shared" ca="1" si="115"/>
        <v>102.5</v>
      </c>
      <c r="BA94" s="9">
        <f t="shared" ref="BA94:BF146" ca="1" si="208">+AI90</f>
        <v>220.2</v>
      </c>
      <c r="BB94" s="9">
        <f t="shared" ca="1" si="208"/>
        <v>110.3</v>
      </c>
      <c r="BC94" s="9">
        <f t="shared" ca="1" si="208"/>
        <v>95.3</v>
      </c>
      <c r="BD94" s="9">
        <f t="shared" ca="1" si="114"/>
        <v>102.4</v>
      </c>
      <c r="BE94" s="9">
        <f t="shared" ca="1" si="114"/>
        <v>97.6</v>
      </c>
      <c r="BF94" s="9">
        <f t="shared" ca="1" si="114"/>
        <v>112.8</v>
      </c>
      <c r="BG94">
        <f t="shared" ca="1" si="168"/>
        <v>1.5308462900167625E-3</v>
      </c>
      <c r="BH94">
        <f t="shared" ca="1" si="169"/>
        <v>6.6977038397929265E-5</v>
      </c>
      <c r="BI94">
        <f t="shared" ca="1" si="204"/>
        <v>-1.2657699437809459E-3</v>
      </c>
      <c r="BJ94">
        <f t="shared" ca="1" si="204"/>
        <v>2.9367473933786491E-3</v>
      </c>
      <c r="BK94">
        <f t="shared" ca="1" si="204"/>
        <v>5.1050851753347767E-3</v>
      </c>
      <c r="BL94" s="13">
        <f t="shared" ca="1" si="171"/>
        <v>8.3738859533471714E-3</v>
      </c>
      <c r="BM94">
        <f t="shared" ca="1" si="172"/>
        <v>8.278963650533197E-3</v>
      </c>
      <c r="BN94">
        <f t="shared" ca="1" si="134"/>
        <v>2.3558965185498139E-3</v>
      </c>
      <c r="BO94" s="13">
        <f t="shared" ca="1" si="135"/>
        <v>1.0634860169083011E-2</v>
      </c>
      <c r="BP94">
        <f t="shared" ca="1" si="173"/>
        <v>-8.8194967178715812E-3</v>
      </c>
      <c r="BQ94">
        <f t="shared" ca="1" si="174"/>
        <v>3.0910756570400786E-3</v>
      </c>
      <c r="BR94">
        <f t="shared" ca="1" si="175"/>
        <v>8.7960941566953194E-4</v>
      </c>
      <c r="BS94" s="13">
        <f t="shared" ca="1" si="176"/>
        <v>-4.8488116451619705E-3</v>
      </c>
      <c r="BT94" s="5">
        <f t="shared" si="136"/>
        <v>66485.5</v>
      </c>
      <c r="BU94" s="5">
        <f t="shared" ca="1" si="137"/>
        <v>261001.91219008973</v>
      </c>
      <c r="BV94" s="5">
        <f t="shared" ca="1" si="138"/>
        <v>38553.201205474026</v>
      </c>
      <c r="BW94" s="5">
        <f t="shared" ca="1" si="177"/>
        <v>103018.69087310974</v>
      </c>
      <c r="BX94" s="5">
        <f t="shared" si="139"/>
        <v>73367.899999999994</v>
      </c>
      <c r="BY94" s="5">
        <f t="shared" si="140"/>
        <v>258867.19999999998</v>
      </c>
      <c r="BZ94" s="5">
        <f t="shared" si="141"/>
        <v>43936.100000000006</v>
      </c>
      <c r="CA94" s="5">
        <f t="shared" si="142"/>
        <v>117304</v>
      </c>
      <c r="CB94" s="9">
        <f t="shared" si="197"/>
        <v>110.35173082852651</v>
      </c>
      <c r="CC94" s="9">
        <f t="shared" ca="1" si="197"/>
        <v>99.182108601359587</v>
      </c>
      <c r="CD94" s="9">
        <f t="shared" ca="1" si="197"/>
        <v>113.96226156639277</v>
      </c>
      <c r="CE94" s="9">
        <f t="shared" ca="1" si="196"/>
        <v>113.86671584138628</v>
      </c>
      <c r="CF94" s="5"/>
      <c r="CG94" s="5">
        <f t="shared" si="143"/>
        <v>99.824453659152269</v>
      </c>
      <c r="CH94" s="5">
        <f t="shared" ca="1" si="178"/>
        <v>99.182108601359587</v>
      </c>
      <c r="CI94" s="5">
        <f t="shared" si="144"/>
        <v>137.17128575933265</v>
      </c>
      <c r="CJ94" s="5">
        <f t="shared" ca="1" si="179"/>
        <v>113.96226156639277</v>
      </c>
      <c r="CK94" s="5">
        <f t="shared" si="180"/>
        <v>119.07149730601039</v>
      </c>
      <c r="CL94" s="5">
        <f t="shared" ca="1" si="181"/>
        <v>113.86671584138628</v>
      </c>
      <c r="CM94" s="5"/>
      <c r="CN94" s="1" t="e">
        <f t="shared" si="125"/>
        <v>#DIV/0!</v>
      </c>
      <c r="CO94" s="1" t="e">
        <f t="shared" si="198"/>
        <v>#DIV/0!</v>
      </c>
      <c r="CP94" s="1" t="e">
        <f t="shared" ca="1" si="198"/>
        <v>#DIV/0!</v>
      </c>
      <c r="CQ94" s="1" t="e">
        <f t="shared" ca="1" si="198"/>
        <v>#DIV/0!</v>
      </c>
      <c r="CR94" s="1" t="e">
        <f t="shared" ca="1" si="198"/>
        <v>#DIV/0!</v>
      </c>
      <c r="CS94" s="83" t="e">
        <f t="shared" si="182"/>
        <v>#DIV/0!</v>
      </c>
      <c r="CT94" s="83" t="e">
        <f t="shared" si="182"/>
        <v>#DIV/0!</v>
      </c>
      <c r="CU94" s="83" t="e">
        <f t="shared" ca="1" si="182"/>
        <v>#DIV/0!</v>
      </c>
      <c r="CV94" s="83" t="e">
        <f t="shared" ca="1" si="182"/>
        <v>#DIV/0!</v>
      </c>
      <c r="CW94" s="83" t="e">
        <f t="shared" ca="1" si="182"/>
        <v>#DIV/0!</v>
      </c>
      <c r="CX94" s="83">
        <f t="shared" si="183"/>
        <v>-9.9019809126537801E-3</v>
      </c>
      <c r="CY94" s="83">
        <f t="shared" si="201"/>
        <v>-7.2870968805066527E-3</v>
      </c>
      <c r="CZ94" s="83">
        <f t="shared" ca="1" si="201"/>
        <v>-2.0947512116894084E-3</v>
      </c>
      <c r="DA94" s="83">
        <f t="shared" ca="1" si="199"/>
        <v>-7.6930910282552523E-3</v>
      </c>
      <c r="DB94" s="83">
        <f t="shared" ca="1" si="199"/>
        <v>-7.5509691701654896E-3</v>
      </c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Y94" s="5"/>
      <c r="EF94" s="91">
        <f>+'gaku-mk1722'!G41</f>
        <v>73367.899999999994</v>
      </c>
      <c r="EG94" s="1">
        <f>+'gaku-mk1131'!G97</f>
        <v>64817.599999999999</v>
      </c>
      <c r="EH94" s="5">
        <f t="shared" ca="1" si="145"/>
        <v>16108.284905265862</v>
      </c>
      <c r="EI94" s="7">
        <f ca="1">+EI93+$EH93</f>
        <v>671227.8778596035</v>
      </c>
      <c r="EJ94" s="4">
        <f ca="1">+EI93+EH93</f>
        <v>671227.8778596035</v>
      </c>
      <c r="EK94" s="131">
        <f ca="1">+EK93+EH93-(EJ97-EI97)/4</f>
        <v>658618.07928326586</v>
      </c>
      <c r="EL94" s="5">
        <f t="shared" ca="1" si="146"/>
        <v>6318</v>
      </c>
      <c r="EM94" s="92">
        <f t="shared" ca="1" si="147"/>
        <v>104.76666666666667</v>
      </c>
      <c r="EN94">
        <f t="shared" ca="1" si="127"/>
        <v>0.70194920846019837</v>
      </c>
      <c r="EO94">
        <f t="shared" ca="1" si="148"/>
        <v>7.6065667981175542E-3</v>
      </c>
      <c r="EQ94" s="6">
        <f>+call!C132</f>
        <v>1E-3</v>
      </c>
      <c r="ES94" s="5">
        <f>+fof!B156/10</f>
        <v>8778.4025117673864</v>
      </c>
      <c r="ET94" s="5">
        <f>+fof!C156/10</f>
        <v>266603.7</v>
      </c>
      <c r="FB94" s="5">
        <f t="shared" si="128"/>
        <v>8778.4025117673864</v>
      </c>
      <c r="FC94" s="5">
        <f t="shared" si="124"/>
        <v>266603.7</v>
      </c>
      <c r="FD94" s="1" t="e">
        <f t="shared" si="200"/>
        <v>#DIV/0!</v>
      </c>
      <c r="FE94" s="1" t="e">
        <f t="shared" si="200"/>
        <v>#DIV/0!</v>
      </c>
      <c r="FF94" t="e">
        <f t="shared" si="149"/>
        <v>#DIV/0!</v>
      </c>
      <c r="FG94" t="e">
        <f t="shared" si="149"/>
        <v>#DIV/0!</v>
      </c>
      <c r="FH94" s="83" t="e">
        <f t="shared" si="184"/>
        <v>#DIV/0!</v>
      </c>
      <c r="FI94" s="83" t="e">
        <f t="shared" si="184"/>
        <v>#DIV/0!</v>
      </c>
      <c r="FK94" s="5">
        <f>kshotoku1722!E42</f>
        <v>255091.3</v>
      </c>
      <c r="FL94" s="72">
        <f t="shared" ca="1" si="150"/>
        <v>0.38538330706110951</v>
      </c>
      <c r="FM94">
        <f t="shared" ca="1" si="185"/>
        <v>-2.95544967831015E-2</v>
      </c>
      <c r="FO94" s="72">
        <f ca="1">+AVERAGE(OFFSET(Maikin05!$F$10,ROUNDDOWN((ROW(FO94)-ROW(FO$45))/4,0),MOD(ROW(FO94)-ROW(FO$45),4)*3):OFFSET(Maikin05!$F$10,ROUNDDOWN((ROW(FO94)-ROW(FO$45))/4,0),MOD(ROW(FO94)-ROW(FO$45),4)*3+2))</f>
        <v>104.76666666666667</v>
      </c>
      <c r="FP94" s="72">
        <f ca="1">+AVERAGE(OFFSET(Maikin30!$F$20,ROUNDDOWN((ROW(FP94)-ROW(FP$5))/4,0),MOD(ROW(FP94)-ROW(FP$5),4)*3):OFFSET(Maikin30!$F$20,ROUNDDOWN((ROW(FP94)-ROW(FP$5))/4,0),MOD(ROW(FP94)-ROW(FP$5),4)*3+2))</f>
        <v>102.5</v>
      </c>
      <c r="FQ94" s="5">
        <f ca="1">+AVERAGE(OFFSET(Rocho!$J$66,(ROW(FQ94)-ROW($FQ$5))*3,0):OFFSET(Rocho!$J$66,(ROW(FQ94)-ROW($FQ$5))*3+2,0))</f>
        <v>6318</v>
      </c>
      <c r="FR94" s="72" t="e">
        <f t="shared" ca="1" si="151"/>
        <v>#DIV/0!</v>
      </c>
      <c r="FS94" t="e">
        <f t="shared" ca="1" si="186"/>
        <v>#DIV/0!</v>
      </c>
      <c r="FT94" s="72"/>
      <c r="FU94" s="87" t="s">
        <v>313</v>
      </c>
      <c r="FV94" s="78">
        <f ca="1">+AVERAGE(OFFSET(Rocho!$E$6,(ROW(FV94)-ROW($FV$5))*3,0):OFFSET(Rocho!$E$6,(ROW(FV94)-ROW($FV$5))*3+2,0))/10000</f>
        <v>10652.666666666668</v>
      </c>
      <c r="FW94" s="82">
        <f>+Rocho!AA95</f>
        <v>0</v>
      </c>
      <c r="FX94" t="e">
        <f t="shared" si="187"/>
        <v>#DIV/0!</v>
      </c>
      <c r="FZ94" s="94">
        <f t="shared" si="130"/>
        <v>256675</v>
      </c>
      <c r="GA94" s="5">
        <f t="shared" si="152"/>
        <v>73367.899999999994</v>
      </c>
      <c r="GB94" s="5">
        <f>+'gaku-mk1722'!C41-'gaku-mk1722'!D41</f>
        <v>5490.8999999999651</v>
      </c>
      <c r="GC94" s="5">
        <f t="shared" si="153"/>
        <v>24540.7</v>
      </c>
      <c r="GD94" s="5">
        <f t="shared" si="154"/>
        <v>19395.400000000001</v>
      </c>
      <c r="GE94" s="5">
        <f>+'gaku-mk1722'!H41</f>
        <v>-2543.4</v>
      </c>
      <c r="GF94" s="5">
        <f>+'gaku-mk1722'!W41</f>
        <v>128599.9</v>
      </c>
      <c r="GG94" s="5">
        <f>+'gaku-mk1722'!M41</f>
        <v>57199.9</v>
      </c>
      <c r="GH94" s="5">
        <f>+'gaku-mk1722'!N41</f>
        <v>49376.3</v>
      </c>
      <c r="GI94" s="5">
        <f t="shared" si="155"/>
        <v>66485.5</v>
      </c>
      <c r="GJ94" s="5">
        <f>+'gaku-jk1722'!C41-'gaku-jk1722'!D41</f>
        <v>5031.5</v>
      </c>
      <c r="GK94" s="5">
        <f t="shared" si="156"/>
        <v>11862</v>
      </c>
      <c r="GL94" s="5">
        <f t="shared" si="157"/>
        <v>20168.099999999999</v>
      </c>
      <c r="GM94" s="5">
        <f>+'gaku-jk1722'!H41</f>
        <v>-2474.9</v>
      </c>
      <c r="GN94" s="5">
        <f>+'gaku-jk1722'!Z41</f>
        <v>125079.9</v>
      </c>
      <c r="GO94" s="5">
        <f>+'gaku-jk1722'!M41</f>
        <v>47298.2</v>
      </c>
      <c r="GP94" s="5">
        <f>+'gaku-jk1722'!N41</f>
        <v>59194.7</v>
      </c>
      <c r="GQ94" s="9">
        <f t="shared" ca="1" si="131"/>
        <v>110.1</v>
      </c>
      <c r="GR94">
        <f ca="1">+OFFSET('def-cy1722'!$C$8,ROUNDDOWN((ROW(Sheet1_OLD!GU94)-ROW(Sheet1_OLD!GU$61))/4,0),0)</f>
        <v>106.3</v>
      </c>
      <c r="GS94" s="9">
        <f t="shared" ca="1" si="132"/>
        <v>204.8</v>
      </c>
      <c r="GT94" s="9">
        <f t="shared" ca="1" si="133"/>
        <v>96.3</v>
      </c>
      <c r="GU94">
        <f ca="1">+OFFSET('def-cy1722'!$H$8,ROUNDDOWN((ROW(Sheet1_OLD!GU94)-ROW(Sheet1_OLD!GU$61))/4,0),0)</f>
        <v>96.6</v>
      </c>
      <c r="GV94">
        <f ca="1">+OFFSET('def-cy1722'!$W$8,ROUNDDOWN((ROW(Sheet1_OLD!GU94)-ROW(Sheet1_OLD!GU$61))/4,0),0)</f>
        <v>103.3</v>
      </c>
      <c r="GW94">
        <f ca="1">+OFFSET('def-cy1722'!$M$8,ROUNDDOWN((ROW(Sheet1_OLD!GU94)-ROW(Sheet1_OLD!GU$61))/4,0),0)</f>
        <v>120.8</v>
      </c>
      <c r="GX94">
        <f ca="1">+OFFSET('def-cy1722'!$N$8,ROUNDDOWN((ROW(Sheet1_OLD!GU94)-ROW(Sheet1_OLD!GU$61))/4,0),0)</f>
        <v>83.2</v>
      </c>
      <c r="HG94" s="9">
        <f t="shared" ca="1" si="205"/>
        <v>112.8</v>
      </c>
      <c r="HH94" s="9">
        <f t="shared" ca="1" si="205"/>
        <v>107.8</v>
      </c>
      <c r="HI94" s="9">
        <f t="shared" ca="1" si="205"/>
        <v>220.2</v>
      </c>
      <c r="HJ94" s="9">
        <f t="shared" ca="1" si="205"/>
        <v>97.6</v>
      </c>
      <c r="HK94" s="9">
        <f t="shared" ca="1" si="205"/>
        <v>98.6</v>
      </c>
      <c r="HL94" s="9">
        <f t="shared" ca="1" si="205"/>
        <v>104.2</v>
      </c>
      <c r="HM94" s="9">
        <f t="shared" ca="1" si="205"/>
        <v>122.5</v>
      </c>
      <c r="HN94" s="9">
        <f t="shared" ca="1" si="202"/>
        <v>84.1</v>
      </c>
      <c r="HO94">
        <f t="shared" ca="1" si="203"/>
        <v>-4.1114590655881907E-3</v>
      </c>
      <c r="HP94">
        <f t="shared" ca="1" si="203"/>
        <v>-6.0650066753342865E-4</v>
      </c>
      <c r="HQ94">
        <f t="shared" ca="1" si="203"/>
        <v>1.4409927730687382E-3</v>
      </c>
      <c r="HR94">
        <f t="shared" ca="1" si="203"/>
        <v>4.100549296540809E-4</v>
      </c>
      <c r="HS94">
        <f t="shared" ca="1" si="203"/>
        <v>2.3200625451744376E-3</v>
      </c>
      <c r="HT94">
        <f t="shared" ca="1" si="203"/>
        <v>-1.9092026705779942E-3</v>
      </c>
      <c r="HU94">
        <f t="shared" ca="1" si="203"/>
        <v>1.5123940009203104E-2</v>
      </c>
      <c r="HV94">
        <f t="shared" ca="1" si="159"/>
        <v>-5.4331103020997026E-3</v>
      </c>
      <c r="HW94">
        <f t="shared" ca="1" si="188"/>
        <v>7.2347775513010443E-3</v>
      </c>
      <c r="HX94" s="5">
        <f t="shared" ca="1" si="189"/>
        <v>223938.53305278512</v>
      </c>
      <c r="HY94" s="1" t="e">
        <f t="shared" ca="1" si="160"/>
        <v>#DIV/0!</v>
      </c>
      <c r="HZ94" t="e">
        <f t="shared" ca="1" si="190"/>
        <v>#DIV/0!</v>
      </c>
      <c r="IA94" s="5">
        <f t="shared" si="161"/>
        <v>256675</v>
      </c>
      <c r="IB94">
        <f t="shared" ca="1" si="162"/>
        <v>114.61850557871543</v>
      </c>
      <c r="ID94" s="112">
        <v>130.45711683520625</v>
      </c>
      <c r="IE94" s="112">
        <v>127.4975661453845</v>
      </c>
      <c r="IF94">
        <f t="shared" si="163"/>
        <v>94.275154429514998</v>
      </c>
      <c r="IG94">
        <f t="shared" si="191"/>
        <v>1.2390382626836996E-2</v>
      </c>
      <c r="IH94" s="112">
        <v>0.55190080756535731</v>
      </c>
      <c r="II94">
        <f t="shared" si="192"/>
        <v>1.3973822827765207E-2</v>
      </c>
      <c r="IK94">
        <f>+util!B92</f>
        <v>101.566666666667</v>
      </c>
      <c r="IL94">
        <f t="shared" si="193"/>
        <v>3.5407840431717665E-2</v>
      </c>
      <c r="IM94">
        <f t="shared" si="194"/>
        <v>2.1244704259030599E-2</v>
      </c>
      <c r="IO94" s="5">
        <f t="shared" si="164"/>
        <v>139370.99999999994</v>
      </c>
      <c r="IP94" s="1">
        <f t="shared" si="165"/>
        <v>3.1721295244684877</v>
      </c>
      <c r="IQ94" s="5">
        <f t="shared" ca="1" si="166"/>
        <v>121595.54802804987</v>
      </c>
      <c r="IR94" s="1" t="e">
        <f t="shared" ca="1" si="167"/>
        <v>#DIV/0!</v>
      </c>
      <c r="IS94" t="e">
        <f t="shared" ca="1" si="195"/>
        <v>#DIV/0!</v>
      </c>
    </row>
    <row r="95" spans="1:253" x14ac:dyDescent="0.15">
      <c r="A95" t="s">
        <v>334</v>
      </c>
      <c r="B95" s="5">
        <f>+'gaku-mk1722'!B42</f>
        <v>515789.4</v>
      </c>
      <c r="C95" s="5">
        <f>+'kgaku-mk1722'!B43</f>
        <v>283656.8</v>
      </c>
      <c r="D95" s="5">
        <f>+'kgaku-mk1722'!C43</f>
        <v>2904.9</v>
      </c>
      <c r="E95" s="5">
        <f>+'kgaku-mk1722'!D43</f>
        <v>264.60000000000002</v>
      </c>
      <c r="F95" s="5">
        <f>+'kgaku-mk1722'!F43</f>
        <v>24885.3</v>
      </c>
      <c r="G95" s="5">
        <f>+'kgaku-mk1722'!G43</f>
        <v>16723.7</v>
      </c>
      <c r="H95" s="5">
        <f>+'kgaku-mk1722'!H43</f>
        <v>76366.399999999994</v>
      </c>
      <c r="I95" s="5">
        <f>+'kgaku-mk1722'!I43</f>
        <v>163041.1</v>
      </c>
      <c r="J95" s="5">
        <f>+'gaku-mk1722'!F42</f>
        <v>19282.400000000001</v>
      </c>
      <c r="K95" s="5">
        <f>+'gaku-mk1722'!G42</f>
        <v>74000.899999999994</v>
      </c>
      <c r="L95" s="5">
        <f>+'gaku-jk1722'!B42</f>
        <v>465744.5</v>
      </c>
      <c r="M95" s="5">
        <f>+'kgaku-jk1722'!B43</f>
        <v>267413.09999999998</v>
      </c>
      <c r="N95" s="5">
        <f>+'kgaku-jk1722'!C43</f>
        <v>2975.2</v>
      </c>
      <c r="O95" s="5">
        <f>+'kgaku-jk1722'!D43</f>
        <v>261.10000000000002</v>
      </c>
      <c r="P95" s="5">
        <f>+'kgaku-jk1722'!F43</f>
        <v>12212.2</v>
      </c>
      <c r="Q95" s="5">
        <f>+'kgaku-jk1722'!G43</f>
        <v>15646.6</v>
      </c>
      <c r="R95" s="5">
        <f>+'kgaku-jk1722'!H43</f>
        <v>81252.899999999994</v>
      </c>
      <c r="S95" s="5">
        <f>+'kgaku-jk1722'!I43</f>
        <v>160118.9</v>
      </c>
      <c r="T95" s="5">
        <f>+'gaku-jk1722'!F42</f>
        <v>20014.5</v>
      </c>
      <c r="U95" s="5">
        <f>+'gaku-jk1722'!G42</f>
        <v>67420.7</v>
      </c>
      <c r="V95" s="8">
        <f t="shared" si="207"/>
        <v>110.74514030761502</v>
      </c>
      <c r="W95" s="8">
        <f t="shared" si="207"/>
        <v>106.07438453837901</v>
      </c>
      <c r="X95" s="8">
        <f t="shared" si="207"/>
        <v>97.637133638074758</v>
      </c>
      <c r="Y95" s="8">
        <f t="shared" si="207"/>
        <v>101.34048257372655</v>
      </c>
      <c r="Z95" s="8">
        <f t="shared" si="207"/>
        <v>203.77409475770131</v>
      </c>
      <c r="AA95" s="8">
        <f t="shared" si="206"/>
        <v>106.88392366392698</v>
      </c>
      <c r="AB95" s="8">
        <f t="shared" si="206"/>
        <v>93.986060805214336</v>
      </c>
      <c r="AC95" s="8">
        <f t="shared" si="206"/>
        <v>101.82501878291694</v>
      </c>
      <c r="AD95" s="8">
        <f t="shared" si="206"/>
        <v>96.342151939843617</v>
      </c>
      <c r="AE95" s="8">
        <f t="shared" si="206"/>
        <v>109.75991053192861</v>
      </c>
      <c r="AF95" s="10">
        <f ca="1">+OFFSET('kdef-cy1722'!B$9,ROUNDDOWN((ROW(Sheet1_OLD!AF95)-ROW(Sheet1_OLD!AF$61))/4,0),0)</f>
        <v>106.2</v>
      </c>
      <c r="AG95" s="10">
        <f ca="1">+OFFSET('kdef-cy1722'!C$9,ROUNDDOWN((ROW(Sheet1_OLD!AG95)-ROW(Sheet1_OLD!AG$61))/4,0),0)</f>
        <v>99.6</v>
      </c>
      <c r="AH95" s="10">
        <f ca="1">+OFFSET('kdef-cy1722'!D$9,ROUNDDOWN((ROW(Sheet1_OLD!AH95)-ROW(Sheet1_OLD!AH$61))/4,0),0)</f>
        <v>101.3</v>
      </c>
      <c r="AI95" s="10">
        <f ca="1">+OFFSET('kdef-cy1722'!F$9,ROUNDDOWN((ROW(Sheet1_OLD!AI95)-ROW(Sheet1_OLD!AI$61))/4,0),0)</f>
        <v>204.8</v>
      </c>
      <c r="AJ95" s="10">
        <f ca="1">+OFFSET('kdef-cy1722'!G$9,ROUNDDOWN((ROW(Sheet1_OLD!AJ95)-ROW(Sheet1_OLD!AJ$61))/4,0),0)</f>
        <v>107</v>
      </c>
      <c r="AK95" s="10">
        <f ca="1">+OFFSET('kdef-cy1722'!H$9,ROUNDDOWN((ROW(Sheet1_OLD!AK95)-ROW(Sheet1_OLD!AK$61))/4,0),0)</f>
        <v>94</v>
      </c>
      <c r="AL95" s="10">
        <f ca="1">+OFFSET('kdef-cy1722'!I$9,ROUNDDOWN((ROW(Sheet1_OLD!AL95)-ROW(Sheet1_OLD!AL$61))/4,0),0)</f>
        <v>102</v>
      </c>
      <c r="AM95" s="10">
        <f ca="1">+OFFSET('def-cy1722'!$F$8,ROUNDDOWN((ROW(Sheet1_OLD!AM95)-ROW(Sheet1_OLD!AM$61))/4,0),0)</f>
        <v>96.3</v>
      </c>
      <c r="AN95" s="10">
        <f ca="1">+OFFSET('def-cy1722'!$G$8,ROUNDDOWN((ROW(Sheet1_OLD!AN95)-ROW(Sheet1_OLD!AN$61))/4,0),0)</f>
        <v>110.1</v>
      </c>
      <c r="AO95" s="128"/>
      <c r="AP95" s="128"/>
      <c r="AQ95" s="128"/>
      <c r="AR95" s="128"/>
      <c r="AS95" s="128"/>
      <c r="AT95" s="128"/>
      <c r="AU95" s="128"/>
      <c r="AV95" s="128"/>
      <c r="AW95" s="128"/>
      <c r="AX95" s="9">
        <f t="shared" ref="AX95:BF151" ca="1" si="209">+AF91</f>
        <v>107.7</v>
      </c>
      <c r="AY95" s="9">
        <f t="shared" ca="1" si="209"/>
        <v>93.6</v>
      </c>
      <c r="AZ95" s="9">
        <f t="shared" ca="1" si="209"/>
        <v>102.5</v>
      </c>
      <c r="BA95" s="9">
        <f t="shared" ca="1" si="208"/>
        <v>220.2</v>
      </c>
      <c r="BB95" s="9">
        <f t="shared" ca="1" si="208"/>
        <v>110.3</v>
      </c>
      <c r="BC95" s="9">
        <f t="shared" ca="1" si="208"/>
        <v>95.3</v>
      </c>
      <c r="BD95" s="9">
        <f t="shared" ca="1" si="114"/>
        <v>102.4</v>
      </c>
      <c r="BE95" s="9">
        <f t="shared" ca="1" si="114"/>
        <v>97.6</v>
      </c>
      <c r="BF95" s="9">
        <f t="shared" ca="1" si="114"/>
        <v>112.8</v>
      </c>
      <c r="BG95">
        <f t="shared" ca="1" si="168"/>
        <v>2.4727991935336448E-4</v>
      </c>
      <c r="BH95">
        <f t="shared" ca="1" si="169"/>
        <v>4.1267384479559738E-5</v>
      </c>
      <c r="BI95">
        <f t="shared" ca="1" si="204"/>
        <v>-8.526284502969033E-4</v>
      </c>
      <c r="BJ95">
        <f t="shared" ca="1" si="204"/>
        <v>8.7516954884649415E-4</v>
      </c>
      <c r="BK95">
        <f t="shared" ca="1" si="204"/>
        <v>1.1150955340123248E-3</v>
      </c>
      <c r="BL95" s="13">
        <f t="shared" ca="1" si="171"/>
        <v>1.4261839363948398E-3</v>
      </c>
      <c r="BM95">
        <f t="shared" ca="1" si="172"/>
        <v>1.6835586585730172E-2</v>
      </c>
      <c r="BN95">
        <f t="shared" ca="1" si="134"/>
        <v>-3.2729233135476883E-3</v>
      </c>
      <c r="BO95" s="13">
        <f t="shared" ca="1" si="135"/>
        <v>1.3562663272182484E-2</v>
      </c>
      <c r="BP95">
        <f t="shared" ca="1" si="173"/>
        <v>8.7326742807698424E-3</v>
      </c>
      <c r="BQ95">
        <f t="shared" ca="1" si="174"/>
        <v>6.3836213761142265E-3</v>
      </c>
      <c r="BR95">
        <f t="shared" ca="1" si="175"/>
        <v>-1.2410083319849754E-3</v>
      </c>
      <c r="BS95" s="13">
        <f t="shared" ca="1" si="176"/>
        <v>1.3875287324899094E-2</v>
      </c>
      <c r="BT95" s="5">
        <f t="shared" si="136"/>
        <v>67420.7</v>
      </c>
      <c r="BU95" s="5">
        <f t="shared" ca="1" si="137"/>
        <v>261374.14892462359</v>
      </c>
      <c r="BV95" s="5">
        <f t="shared" ca="1" si="138"/>
        <v>39076.085291488576</v>
      </c>
      <c r="BW95" s="5">
        <f t="shared" ca="1" si="177"/>
        <v>104448.10480880909</v>
      </c>
      <c r="BX95" s="5">
        <f t="shared" si="139"/>
        <v>74000.899999999994</v>
      </c>
      <c r="BY95" s="5">
        <f t="shared" si="140"/>
        <v>258771.5</v>
      </c>
      <c r="BZ95" s="5">
        <f t="shared" si="141"/>
        <v>44167.7</v>
      </c>
      <c r="CA95" s="5">
        <f t="shared" si="142"/>
        <v>118168.59999999999</v>
      </c>
      <c r="CB95" s="9">
        <f t="shared" si="197"/>
        <v>109.75991053192861</v>
      </c>
      <c r="CC95" s="9">
        <f t="shared" ca="1" si="197"/>
        <v>99.004243940982022</v>
      </c>
      <c r="CD95" s="9">
        <f t="shared" ca="1" si="197"/>
        <v>113.03000203457039</v>
      </c>
      <c r="CE95" s="9">
        <f t="shared" ca="1" si="196"/>
        <v>113.13618396073926</v>
      </c>
      <c r="CF95" s="5"/>
      <c r="CG95" s="5">
        <f t="shared" si="143"/>
        <v>99.633436014796288</v>
      </c>
      <c r="CH95" s="5">
        <f t="shared" ca="1" si="178"/>
        <v>99.004243940982022</v>
      </c>
      <c r="CI95" s="5">
        <f t="shared" si="144"/>
        <v>137.05312675514401</v>
      </c>
      <c r="CJ95" s="5">
        <f t="shared" ca="1" si="179"/>
        <v>113.03000203457039</v>
      </c>
      <c r="CK95" s="5">
        <f t="shared" si="180"/>
        <v>118.58673683407694</v>
      </c>
      <c r="CL95" s="5">
        <f t="shared" ca="1" si="181"/>
        <v>113.13618396073926</v>
      </c>
      <c r="CM95" s="5"/>
      <c r="CN95" s="1" t="e">
        <f t="shared" si="125"/>
        <v>#DIV/0!</v>
      </c>
      <c r="CO95" s="1" t="e">
        <f t="shared" si="198"/>
        <v>#DIV/0!</v>
      </c>
      <c r="CP95" s="1" t="e">
        <f t="shared" ca="1" si="198"/>
        <v>#DIV/0!</v>
      </c>
      <c r="CQ95" s="1" t="e">
        <f t="shared" ca="1" si="198"/>
        <v>#DIV/0!</v>
      </c>
      <c r="CR95" s="1" t="e">
        <f t="shared" ca="1" si="198"/>
        <v>#DIV/0!</v>
      </c>
      <c r="CS95" s="83" t="e">
        <f t="shared" si="182"/>
        <v>#DIV/0!</v>
      </c>
      <c r="CT95" s="83" t="e">
        <f t="shared" si="182"/>
        <v>#DIV/0!</v>
      </c>
      <c r="CU95" s="83" t="e">
        <f t="shared" ca="1" si="182"/>
        <v>#DIV/0!</v>
      </c>
      <c r="CV95" s="83" t="e">
        <f t="shared" ca="1" si="182"/>
        <v>#DIV/0!</v>
      </c>
      <c r="CW95" s="83" t="e">
        <f t="shared" ca="1" si="182"/>
        <v>#DIV/0!</v>
      </c>
      <c r="CX95" s="83">
        <f t="shared" si="183"/>
        <v>-3.7119201646388291E-3</v>
      </c>
      <c r="CY95" s="83">
        <f t="shared" si="201"/>
        <v>-5.3774686253448686E-3</v>
      </c>
      <c r="CZ95" s="83">
        <f t="shared" ca="1" si="201"/>
        <v>-1.7949238769359695E-3</v>
      </c>
      <c r="DA95" s="83">
        <f t="shared" ca="1" si="199"/>
        <v>-8.2140664948262415E-3</v>
      </c>
      <c r="DB95" s="83">
        <f t="shared" ca="1" si="199"/>
        <v>-6.4363442337694718E-3</v>
      </c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Y95" s="5"/>
      <c r="EF95" s="91">
        <f>+'gaku-mk1722'!G42</f>
        <v>74000.899999999994</v>
      </c>
      <c r="EG95" s="1">
        <f>+'gaku-mk1131'!G98</f>
        <v>65363.5</v>
      </c>
      <c r="EH95" s="5">
        <f t="shared" ca="1" si="145"/>
        <v>16352.173418205428</v>
      </c>
      <c r="EI95" s="7">
        <f ca="1">+EI94+$EH94</f>
        <v>687336.1627648694</v>
      </c>
      <c r="EJ95" s="7">
        <f ca="1">+EJ94+$EH94</f>
        <v>687336.1627648694</v>
      </c>
      <c r="EK95" s="7">
        <f ca="1">+EK94+EH94-(EJ97-EI97)/4</f>
        <v>662116.5656121939</v>
      </c>
      <c r="EL95" s="5">
        <f t="shared" ca="1" si="146"/>
        <v>6323.333333333333</v>
      </c>
      <c r="EM95" s="92">
        <f t="shared" ca="1" si="147"/>
        <v>105.03333333333335</v>
      </c>
      <c r="EN95">
        <f t="shared" ca="1" si="127"/>
        <v>0.70203128764857947</v>
      </c>
      <c r="EO95">
        <f t="shared" ca="1" si="148"/>
        <v>1.16923545166127E-4</v>
      </c>
      <c r="EQ95" s="6">
        <f>+call!C133</f>
        <v>3.0000000000000001E-3</v>
      </c>
      <c r="ES95" s="5">
        <f>+fof!B157/10</f>
        <v>9524.6239113371103</v>
      </c>
      <c r="ET95" s="5">
        <f>+fof!C157/10</f>
        <v>234403.20000000001</v>
      </c>
      <c r="FB95" s="5">
        <f t="shared" si="128"/>
        <v>9524.6239113371103</v>
      </c>
      <c r="FC95" s="5">
        <f t="shared" si="124"/>
        <v>234403.20000000001</v>
      </c>
      <c r="FD95" s="1" t="e">
        <f t="shared" si="200"/>
        <v>#DIV/0!</v>
      </c>
      <c r="FE95" s="1" t="e">
        <f t="shared" si="200"/>
        <v>#DIV/0!</v>
      </c>
      <c r="FF95" t="e">
        <f t="shared" si="149"/>
        <v>#DIV/0!</v>
      </c>
      <c r="FG95" t="e">
        <f t="shared" si="149"/>
        <v>#DIV/0!</v>
      </c>
      <c r="FH95" s="83" t="e">
        <f t="shared" si="184"/>
        <v>#DIV/0!</v>
      </c>
      <c r="FI95" s="83" t="e">
        <f t="shared" si="184"/>
        <v>#DIV/0!</v>
      </c>
      <c r="FK95" s="5">
        <f>kshotoku1722!E43</f>
        <v>257191</v>
      </c>
      <c r="FL95" s="72">
        <f t="shared" ca="1" si="150"/>
        <v>0.38724207843248126</v>
      </c>
      <c r="FM95">
        <f t="shared" ca="1" si="185"/>
        <v>4.8115813752778475E-3</v>
      </c>
      <c r="FO95" s="72">
        <f ca="1">+AVERAGE(OFFSET(Maikin05!$F$10,ROUNDDOWN((ROW(FO95)-ROW(FO$45))/4,0),MOD(ROW(FO95)-ROW(FO$45),4)*3):OFFSET(Maikin05!$F$10,ROUNDDOWN((ROW(FO95)-ROW(FO$45))/4,0),MOD(ROW(FO95)-ROW(FO$45),4)*3+2))</f>
        <v>105.03333333333335</v>
      </c>
      <c r="FP95" s="72">
        <f ca="1">+AVERAGE(OFFSET(Maikin30!$F$20,ROUNDDOWN((ROW(FP95)-ROW(FP$5))/4,0),MOD(ROW(FP95)-ROW(FP$5),4)*3):OFFSET(Maikin30!$F$20,ROUNDDOWN((ROW(FP95)-ROW(FP$5))/4,0),MOD(ROW(FP95)-ROW(FP$5),4)*3+2))</f>
        <v>102.86666666666667</v>
      </c>
      <c r="FQ95" s="5">
        <f ca="1">+AVERAGE(OFFSET(Rocho!$J$66,(ROW(FQ95)-ROW($FQ$5))*3,0):OFFSET(Rocho!$J$66,(ROW(FQ95)-ROW($FQ$5))*3+2,0))</f>
        <v>6323.333333333333</v>
      </c>
      <c r="FR95" s="72" t="e">
        <f t="shared" ca="1" si="151"/>
        <v>#DIV/0!</v>
      </c>
      <c r="FS95" t="e">
        <f t="shared" ca="1" si="186"/>
        <v>#DIV/0!</v>
      </c>
      <c r="FT95" s="72"/>
      <c r="FU95" s="87" t="s">
        <v>314</v>
      </c>
      <c r="FV95" s="78">
        <f ca="1">+AVERAGE(OFFSET(Rocho!$E$6,(ROW(FV95)-ROW($FV$5))*3,0):OFFSET(Rocho!$E$6,(ROW(FV95)-ROW($FV$5))*3+2,0))/10000</f>
        <v>10668</v>
      </c>
      <c r="FW95" s="82">
        <f>+Rocho!AA96</f>
        <v>0</v>
      </c>
      <c r="FX95" t="e">
        <f t="shared" si="187"/>
        <v>#DIV/0!</v>
      </c>
      <c r="FZ95" s="94">
        <f t="shared" si="130"/>
        <v>257017.90000000005</v>
      </c>
      <c r="GA95" s="5">
        <f t="shared" si="152"/>
        <v>74000.899999999994</v>
      </c>
      <c r="GB95" s="5">
        <f>+'gaku-mk1722'!C42-'gaku-mk1722'!D42</f>
        <v>5347.6000000000349</v>
      </c>
      <c r="GC95" s="5">
        <f t="shared" si="153"/>
        <v>24885.3</v>
      </c>
      <c r="GD95" s="5">
        <f t="shared" si="154"/>
        <v>19282.400000000001</v>
      </c>
      <c r="GE95" s="5">
        <f>+'gaku-mk1722'!H42</f>
        <v>-1658.9</v>
      </c>
      <c r="GF95" s="5">
        <f>+'gaku-mk1722'!W42</f>
        <v>128916.3</v>
      </c>
      <c r="GG95" s="5">
        <f>+'gaku-mk1722'!M42</f>
        <v>55876.9</v>
      </c>
      <c r="GH95" s="5">
        <f>+'gaku-mk1722'!N42</f>
        <v>49632.6</v>
      </c>
      <c r="GI95" s="5">
        <f t="shared" si="155"/>
        <v>67420.7</v>
      </c>
      <c r="GJ95" s="5">
        <f>+'gaku-jk1722'!C42-'gaku-jk1722'!D42</f>
        <v>4930.5</v>
      </c>
      <c r="GK95" s="5">
        <f t="shared" si="156"/>
        <v>12212.2</v>
      </c>
      <c r="GL95" s="5">
        <f t="shared" si="157"/>
        <v>20014.5</v>
      </c>
      <c r="GM95" s="5">
        <f>+'gaku-jk1722'!H42</f>
        <v>-1643.8</v>
      </c>
      <c r="GN95" s="5">
        <f>+'gaku-jk1722'!Z42</f>
        <v>125619.1</v>
      </c>
      <c r="GO95" s="5">
        <f>+'gaku-jk1722'!M42</f>
        <v>47615</v>
      </c>
      <c r="GP95" s="5">
        <f>+'gaku-jk1722'!N42</f>
        <v>60996.2</v>
      </c>
      <c r="GQ95" s="9">
        <f t="shared" ca="1" si="131"/>
        <v>110.1</v>
      </c>
      <c r="GR95">
        <f ca="1">+OFFSET('def-cy1722'!$C$8,ROUNDDOWN((ROW(Sheet1_OLD!GU95)-ROW(Sheet1_OLD!GU$61))/4,0),0)</f>
        <v>106.3</v>
      </c>
      <c r="GS95" s="9">
        <f t="shared" ca="1" si="132"/>
        <v>204.8</v>
      </c>
      <c r="GT95" s="9">
        <f t="shared" ca="1" si="133"/>
        <v>96.3</v>
      </c>
      <c r="GU95">
        <f ca="1">+OFFSET('def-cy1722'!$H$8,ROUNDDOWN((ROW(Sheet1_OLD!GU95)-ROW(Sheet1_OLD!GU$61))/4,0),0)</f>
        <v>96.6</v>
      </c>
      <c r="GV95">
        <f ca="1">+OFFSET('def-cy1722'!$W$8,ROUNDDOWN((ROW(Sheet1_OLD!GU95)-ROW(Sheet1_OLD!GU$61))/4,0),0)</f>
        <v>103.3</v>
      </c>
      <c r="GW95">
        <f ca="1">+OFFSET('def-cy1722'!$M$8,ROUNDDOWN((ROW(Sheet1_OLD!GU95)-ROW(Sheet1_OLD!GU$61))/4,0),0)</f>
        <v>120.8</v>
      </c>
      <c r="GX95">
        <f ca="1">+OFFSET('def-cy1722'!$N$8,ROUNDDOWN((ROW(Sheet1_OLD!GU95)-ROW(Sheet1_OLD!GU$61))/4,0),0)</f>
        <v>83.2</v>
      </c>
      <c r="HG95" s="9">
        <f t="shared" ca="1" si="205"/>
        <v>112.8</v>
      </c>
      <c r="HH95" s="9">
        <f t="shared" ca="1" si="205"/>
        <v>107.8</v>
      </c>
      <c r="HI95" s="9">
        <f t="shared" ca="1" si="205"/>
        <v>220.2</v>
      </c>
      <c r="HJ95" s="9">
        <f t="shared" ca="1" si="205"/>
        <v>97.6</v>
      </c>
      <c r="HK95" s="9">
        <f t="shared" ca="1" si="205"/>
        <v>98.6</v>
      </c>
      <c r="HL95" s="9">
        <f t="shared" ca="1" si="205"/>
        <v>104.2</v>
      </c>
      <c r="HM95" s="9">
        <f t="shared" ca="1" si="205"/>
        <v>122.5</v>
      </c>
      <c r="HN95" s="9">
        <f t="shared" ca="1" si="202"/>
        <v>84.1</v>
      </c>
      <c r="HO95">
        <f t="shared" ca="1" si="203"/>
        <v>4.0221455543014012E-3</v>
      </c>
      <c r="HP95">
        <f t="shared" ca="1" si="203"/>
        <v>-4.151301914230328E-4</v>
      </c>
      <c r="HQ95">
        <f t="shared" ca="1" si="203"/>
        <v>2.9402052009224523E-3</v>
      </c>
      <c r="HR95">
        <f t="shared" ca="1" si="203"/>
        <v>-5.7159078477668013E-4</v>
      </c>
      <c r="HS95">
        <f t="shared" ca="1" si="203"/>
        <v>3.1244557785998924E-3</v>
      </c>
      <c r="HT95">
        <f t="shared" ca="1" si="203"/>
        <v>2.1422087435693797E-3</v>
      </c>
      <c r="HU95">
        <f t="shared" ca="1" si="203"/>
        <v>1.4796719694286455E-3</v>
      </c>
      <c r="HV95">
        <f t="shared" ca="1" si="159"/>
        <v>-5.7766286165494155E-3</v>
      </c>
      <c r="HW95">
        <f t="shared" ca="1" si="188"/>
        <v>6.9453376540726417E-3</v>
      </c>
      <c r="HX95" s="5">
        <f t="shared" ca="1" si="189"/>
        <v>225493.86177859444</v>
      </c>
      <c r="HY95" s="1" t="e">
        <f t="shared" ca="1" si="160"/>
        <v>#DIV/0!</v>
      </c>
      <c r="HZ95" t="e">
        <f t="shared" ca="1" si="190"/>
        <v>#DIV/0!</v>
      </c>
      <c r="IA95" s="5">
        <f t="shared" si="161"/>
        <v>257017.90000000005</v>
      </c>
      <c r="IB95">
        <f t="shared" ca="1" si="162"/>
        <v>113.97999837900603</v>
      </c>
      <c r="ID95" s="112">
        <v>130.74583497284007</v>
      </c>
      <c r="IE95" s="112">
        <v>128.19249722820624</v>
      </c>
      <c r="IF95">
        <f t="shared" si="163"/>
        <v>95.05949836758937</v>
      </c>
      <c r="IG95">
        <f t="shared" si="191"/>
        <v>8.2853129456033747E-3</v>
      </c>
      <c r="IH95" s="112">
        <v>0.55490896715151161</v>
      </c>
      <c r="II95">
        <f t="shared" si="192"/>
        <v>5.435743452551281E-3</v>
      </c>
      <c r="IK95">
        <f>+util!B93</f>
        <v>103.9</v>
      </c>
      <c r="IL95">
        <f t="shared" si="193"/>
        <v>2.2713500781624808E-2</v>
      </c>
      <c r="IM95">
        <f t="shared" si="194"/>
        <v>1.3628100468974884E-2</v>
      </c>
      <c r="IO95" s="5">
        <f t="shared" si="164"/>
        <v>138849.30000000005</v>
      </c>
      <c r="IP95" s="1">
        <f t="shared" si="165"/>
        <v>3.1436841855020763</v>
      </c>
      <c r="IQ95" s="5">
        <f t="shared" ca="1" si="166"/>
        <v>121819.00506639654</v>
      </c>
      <c r="IR95" s="1" t="e">
        <f t="shared" ca="1" si="167"/>
        <v>#DIV/0!</v>
      </c>
      <c r="IS95" t="e">
        <f t="shared" ca="1" si="195"/>
        <v>#DIV/0!</v>
      </c>
    </row>
    <row r="96" spans="1:253" x14ac:dyDescent="0.15">
      <c r="A96" t="s">
        <v>335</v>
      </c>
      <c r="B96" s="5">
        <f>+'gaku-mk1722'!B43</f>
        <v>516432</v>
      </c>
      <c r="C96" s="5">
        <f>+'kgaku-mk1722'!B44</f>
        <v>282585.5</v>
      </c>
      <c r="D96" s="5">
        <f>+'kgaku-mk1722'!C44</f>
        <v>2949.3</v>
      </c>
      <c r="E96" s="5">
        <f>+'kgaku-mk1722'!D44</f>
        <v>279.2</v>
      </c>
      <c r="F96" s="5">
        <f>+'kgaku-mk1722'!F44</f>
        <v>24704.799999999999</v>
      </c>
      <c r="G96" s="5">
        <f>+'kgaku-mk1722'!G44</f>
        <v>16519.7</v>
      </c>
      <c r="H96" s="5">
        <f>+'kgaku-mk1722'!H44</f>
        <v>76039.7</v>
      </c>
      <c r="I96" s="5">
        <f>+'kgaku-mk1722'!I44</f>
        <v>162651.29999999999</v>
      </c>
      <c r="J96" s="5">
        <f>+'gaku-mk1722'!F43</f>
        <v>18921.900000000001</v>
      </c>
      <c r="K96" s="5">
        <f>+'gaku-mk1722'!G43</f>
        <v>73990.399999999994</v>
      </c>
      <c r="L96" s="5">
        <f>+'gaku-jk1722'!B43</f>
        <v>467424.8</v>
      </c>
      <c r="M96" s="5">
        <f>+'kgaku-jk1722'!B44</f>
        <v>267026.09999999998</v>
      </c>
      <c r="N96" s="5">
        <f>+'kgaku-jk1722'!C44</f>
        <v>2912.5</v>
      </c>
      <c r="O96" s="5">
        <f>+'kgaku-jk1722'!D44</f>
        <v>276.10000000000002</v>
      </c>
      <c r="P96" s="5">
        <f>+'kgaku-jk1722'!F44</f>
        <v>12360.7</v>
      </c>
      <c r="Q96" s="5">
        <f>+'kgaku-jk1722'!G44</f>
        <v>15582.7</v>
      </c>
      <c r="R96" s="5">
        <f>+'kgaku-jk1722'!H44</f>
        <v>80974.2</v>
      </c>
      <c r="S96" s="5">
        <f>+'kgaku-jk1722'!I44</f>
        <v>159798.70000000001</v>
      </c>
      <c r="T96" s="5">
        <f>+'gaku-jk1722'!F43</f>
        <v>19681.8</v>
      </c>
      <c r="U96" s="5">
        <f>+'gaku-jk1722'!G43</f>
        <v>67746.100000000006</v>
      </c>
      <c r="V96" s="8">
        <f t="shared" si="207"/>
        <v>110.48451002171899</v>
      </c>
      <c r="W96" s="8">
        <f t="shared" si="207"/>
        <v>105.82692103880483</v>
      </c>
      <c r="X96" s="8">
        <f t="shared" si="207"/>
        <v>101.26351931330473</v>
      </c>
      <c r="Y96" s="8">
        <f t="shared" si="207"/>
        <v>101.12278160086923</v>
      </c>
      <c r="Z96" s="8">
        <f t="shared" si="207"/>
        <v>199.86570339867481</v>
      </c>
      <c r="AA96" s="8">
        <f t="shared" si="206"/>
        <v>106.01307860640325</v>
      </c>
      <c r="AB96" s="8">
        <f t="shared" si="206"/>
        <v>93.906083666155396</v>
      </c>
      <c r="AC96" s="8">
        <f t="shared" si="206"/>
        <v>101.78512090523888</v>
      </c>
      <c r="AD96" s="8">
        <f t="shared" si="206"/>
        <v>96.139072645794599</v>
      </c>
      <c r="AE96" s="8">
        <f t="shared" si="206"/>
        <v>109.21720955154612</v>
      </c>
      <c r="AF96" s="10">
        <f ca="1">+OFFSET('kdef-cy1722'!B$9,ROUNDDOWN((ROW(Sheet1_OLD!AF96)-ROW(Sheet1_OLD!AF$61))/4,0),0)</f>
        <v>106.2</v>
      </c>
      <c r="AG96" s="10">
        <f ca="1">+OFFSET('kdef-cy1722'!C$9,ROUNDDOWN((ROW(Sheet1_OLD!AG96)-ROW(Sheet1_OLD!AG$61))/4,0),0)</f>
        <v>99.6</v>
      </c>
      <c r="AH96" s="10">
        <f ca="1">+OFFSET('kdef-cy1722'!D$9,ROUNDDOWN((ROW(Sheet1_OLD!AH96)-ROW(Sheet1_OLD!AH$61))/4,0),0)</f>
        <v>101.3</v>
      </c>
      <c r="AI96" s="10">
        <f ca="1">+OFFSET('kdef-cy1722'!F$9,ROUNDDOWN((ROW(Sheet1_OLD!AI96)-ROW(Sheet1_OLD!AI$61))/4,0),0)</f>
        <v>204.8</v>
      </c>
      <c r="AJ96" s="10">
        <f ca="1">+OFFSET('kdef-cy1722'!G$9,ROUNDDOWN((ROW(Sheet1_OLD!AJ96)-ROW(Sheet1_OLD!AJ$61))/4,0),0)</f>
        <v>107</v>
      </c>
      <c r="AK96" s="10">
        <f ca="1">+OFFSET('kdef-cy1722'!H$9,ROUNDDOWN((ROW(Sheet1_OLD!AK96)-ROW(Sheet1_OLD!AK$61))/4,0),0)</f>
        <v>94</v>
      </c>
      <c r="AL96" s="10">
        <f ca="1">+OFFSET('kdef-cy1722'!I$9,ROUNDDOWN((ROW(Sheet1_OLD!AL96)-ROW(Sheet1_OLD!AL$61))/4,0),0)</f>
        <v>102</v>
      </c>
      <c r="AM96" s="10">
        <f ca="1">+OFFSET('def-cy1722'!$F$8,ROUNDDOWN((ROW(Sheet1_OLD!AM96)-ROW(Sheet1_OLD!AM$61))/4,0),0)</f>
        <v>96.3</v>
      </c>
      <c r="AN96" s="10">
        <f ca="1">+OFFSET('def-cy1722'!$G$8,ROUNDDOWN((ROW(Sheet1_OLD!AN96)-ROW(Sheet1_OLD!AN$61))/4,0),0)</f>
        <v>110.1</v>
      </c>
      <c r="AO96" s="128"/>
      <c r="AP96" s="128"/>
      <c r="AQ96" s="128"/>
      <c r="AR96" s="128"/>
      <c r="AS96" s="128"/>
      <c r="AT96" s="128"/>
      <c r="AU96" s="128"/>
      <c r="AV96" s="128"/>
      <c r="AW96" s="128"/>
      <c r="AX96" s="9">
        <f t="shared" ca="1" si="209"/>
        <v>107.7</v>
      </c>
      <c r="AY96" s="9">
        <f t="shared" ca="1" si="209"/>
        <v>93.6</v>
      </c>
      <c r="AZ96" s="9">
        <f t="shared" ca="1" si="209"/>
        <v>102.5</v>
      </c>
      <c r="BA96" s="9">
        <f t="shared" ca="1" si="208"/>
        <v>220.2</v>
      </c>
      <c r="BB96" s="9">
        <f t="shared" ca="1" si="208"/>
        <v>110.3</v>
      </c>
      <c r="BC96" s="9">
        <f t="shared" ca="1" si="208"/>
        <v>95.3</v>
      </c>
      <c r="BD96" s="9">
        <f t="shared" ca="1" si="114"/>
        <v>102.4</v>
      </c>
      <c r="BE96" s="9">
        <f t="shared" ca="1" si="114"/>
        <v>97.6</v>
      </c>
      <c r="BF96" s="9">
        <f t="shared" ca="1" si="114"/>
        <v>112.8</v>
      </c>
      <c r="BG96">
        <f t="shared" ca="1" si="168"/>
        <v>-2.2470784086688647E-4</v>
      </c>
      <c r="BH96">
        <f t="shared" ca="1" si="169"/>
        <v>-5.8869447738661747E-5</v>
      </c>
      <c r="BI96">
        <f t="shared" ca="1" si="204"/>
        <v>-2.6986788648338293E-4</v>
      </c>
      <c r="BJ96">
        <f t="shared" ca="1" si="204"/>
        <v>-1.0169619561483517E-3</v>
      </c>
      <c r="BK96">
        <f t="shared" ca="1" si="204"/>
        <v>-1.2554404616520656E-3</v>
      </c>
      <c r="BL96" s="13">
        <f t="shared" ca="1" si="171"/>
        <v>-2.8258475928893485E-3</v>
      </c>
      <c r="BM96">
        <f t="shared" ca="1" si="172"/>
        <v>7.0434909443267803E-3</v>
      </c>
      <c r="BN96">
        <f t="shared" ca="1" si="134"/>
        <v>-6.9943411428400395E-3</v>
      </c>
      <c r="BO96" s="13">
        <f t="shared" ca="1" si="135"/>
        <v>4.9149801486740759E-5</v>
      </c>
      <c r="BP96">
        <f t="shared" ca="1" si="173"/>
        <v>2.9969243108481374E-3</v>
      </c>
      <c r="BQ96">
        <f t="shared" ca="1" si="174"/>
        <v>2.6698870862549478E-3</v>
      </c>
      <c r="BR96">
        <f t="shared" ca="1" si="175"/>
        <v>-2.6512564922329396E-3</v>
      </c>
      <c r="BS96" s="13">
        <f t="shared" ca="1" si="176"/>
        <v>3.015554904870146E-3</v>
      </c>
      <c r="BT96" s="5">
        <f t="shared" si="136"/>
        <v>67746.100000000006</v>
      </c>
      <c r="BU96" s="5">
        <f t="shared" ca="1" si="137"/>
        <v>260635.54541504142</v>
      </c>
      <c r="BV96" s="5">
        <f t="shared" ca="1" si="138"/>
        <v>39078.005873323535</v>
      </c>
      <c r="BW96" s="5">
        <f t="shared" ca="1" si="177"/>
        <v>104763.07380356967</v>
      </c>
      <c r="BX96" s="5">
        <f t="shared" si="139"/>
        <v>73990.399999999994</v>
      </c>
      <c r="BY96" s="5">
        <f t="shared" si="140"/>
        <v>257880.8</v>
      </c>
      <c r="BZ96" s="5">
        <f t="shared" si="141"/>
        <v>43626.7</v>
      </c>
      <c r="CA96" s="5">
        <f t="shared" si="142"/>
        <v>117617.09999999999</v>
      </c>
      <c r="CB96" s="9">
        <f t="shared" si="197"/>
        <v>109.21720955154612</v>
      </c>
      <c r="CC96" s="9">
        <f t="shared" ca="1" si="197"/>
        <v>98.943066107635204</v>
      </c>
      <c r="CD96" s="9">
        <f t="shared" ca="1" si="197"/>
        <v>111.64003644766738</v>
      </c>
      <c r="CE96" s="9">
        <f t="shared" ca="1" si="196"/>
        <v>112.26961536135487</v>
      </c>
      <c r="CF96" s="5"/>
      <c r="CG96" s="5">
        <f t="shared" si="143"/>
        <v>99.574253633870441</v>
      </c>
      <c r="CH96" s="5">
        <f t="shared" ca="1" si="178"/>
        <v>98.943066107635204</v>
      </c>
      <c r="CI96" s="5">
        <f t="shared" si="144"/>
        <v>136.15260981508931</v>
      </c>
      <c r="CJ96" s="5">
        <f t="shared" ca="1" si="179"/>
        <v>111.64003644766738</v>
      </c>
      <c r="CK96" s="5">
        <f t="shared" si="180"/>
        <v>117.86626929328598</v>
      </c>
      <c r="CL96" s="5">
        <f t="shared" ca="1" si="181"/>
        <v>112.26961536135487</v>
      </c>
      <c r="CM96" s="5"/>
      <c r="CN96" s="1" t="e">
        <f t="shared" si="125"/>
        <v>#DIV/0!</v>
      </c>
      <c r="CO96" s="1" t="e">
        <f t="shared" si="198"/>
        <v>#DIV/0!</v>
      </c>
      <c r="CP96" s="1" t="e">
        <f t="shared" ca="1" si="198"/>
        <v>#DIV/0!</v>
      </c>
      <c r="CQ96" s="1" t="e">
        <f t="shared" ca="1" si="198"/>
        <v>#DIV/0!</v>
      </c>
      <c r="CR96" s="1" t="e">
        <f t="shared" ca="1" si="198"/>
        <v>#DIV/0!</v>
      </c>
      <c r="CS96" s="83" t="e">
        <f t="shared" si="182"/>
        <v>#DIV/0!</v>
      </c>
      <c r="CT96" s="83" t="e">
        <f t="shared" si="182"/>
        <v>#DIV/0!</v>
      </c>
      <c r="CU96" s="83" t="e">
        <f t="shared" ca="1" si="182"/>
        <v>#DIV/0!</v>
      </c>
      <c r="CV96" s="83" t="e">
        <f t="shared" ca="1" si="182"/>
        <v>#DIV/0!</v>
      </c>
      <c r="CW96" s="83" t="e">
        <f t="shared" ca="1" si="182"/>
        <v>#DIV/0!</v>
      </c>
      <c r="CX96" s="83">
        <f t="shared" si="183"/>
        <v>-2.3561977889109079E-3</v>
      </c>
      <c r="CY96" s="83">
        <f t="shared" si="201"/>
        <v>-4.9567013330445286E-3</v>
      </c>
      <c r="CZ96" s="83">
        <f t="shared" ca="1" si="201"/>
        <v>-6.1812242136219733E-4</v>
      </c>
      <c r="DA96" s="83">
        <f t="shared" ca="1" si="199"/>
        <v>-1.2373553059854757E-2</v>
      </c>
      <c r="DB96" s="83">
        <f t="shared" ca="1" si="199"/>
        <v>-7.6890024243900772E-3</v>
      </c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Y96" s="5"/>
      <c r="EF96" s="91">
        <f>+'gaku-mk1722'!G43</f>
        <v>73990.399999999994</v>
      </c>
      <c r="EG96" s="1">
        <f>+'gaku-mk1131'!G99</f>
        <v>65782.600000000006</v>
      </c>
      <c r="EH96" s="5">
        <f t="shared" ca="1" si="145"/>
        <v>16476.051815500556</v>
      </c>
      <c r="EI96" s="7">
        <f ca="1">+EI95+$EH95</f>
        <v>703688.33618307486</v>
      </c>
      <c r="EJ96" s="7">
        <f ca="1">+EJ95+$EH95</f>
        <v>703688.33618307486</v>
      </c>
      <c r="EK96" s="7">
        <f ca="1">+EK95+EH95-(EJ97-EI97)/4</f>
        <v>665858.94045406138</v>
      </c>
      <c r="EL96" s="5">
        <f t="shared" ca="1" si="146"/>
        <v>6320</v>
      </c>
      <c r="EM96" s="92">
        <f t="shared" ca="1" si="147"/>
        <v>105.3</v>
      </c>
      <c r="EN96">
        <f t="shared" ca="1" si="127"/>
        <v>0.70223271558338873</v>
      </c>
      <c r="EO96">
        <f t="shared" ca="1" si="148"/>
        <v>2.8688043804748174E-4</v>
      </c>
      <c r="EQ96" s="6">
        <f>+call!C134</f>
        <v>2E-3</v>
      </c>
      <c r="ES96" s="5">
        <f>+fof!B158/10</f>
        <v>6949.2435908468588</v>
      </c>
      <c r="ET96" s="5">
        <f>+fof!C158/10</f>
        <v>221535.4</v>
      </c>
      <c r="FB96" s="5">
        <f t="shared" si="128"/>
        <v>6949.2435908468588</v>
      </c>
      <c r="FC96" s="5">
        <f t="shared" si="124"/>
        <v>221535.4</v>
      </c>
      <c r="FD96" s="1" t="e">
        <f t="shared" si="200"/>
        <v>#DIV/0!</v>
      </c>
      <c r="FE96" s="1" t="e">
        <f t="shared" si="200"/>
        <v>#DIV/0!</v>
      </c>
      <c r="FF96" t="e">
        <f t="shared" si="149"/>
        <v>#DIV/0!</v>
      </c>
      <c r="FG96" t="e">
        <f t="shared" si="149"/>
        <v>#DIV/0!</v>
      </c>
      <c r="FH96" s="83" t="e">
        <f t="shared" si="184"/>
        <v>#DIV/0!</v>
      </c>
      <c r="FI96" s="83" t="e">
        <f t="shared" si="184"/>
        <v>#DIV/0!</v>
      </c>
      <c r="FK96" s="5">
        <f>kshotoku1722!E44</f>
        <v>254209.5</v>
      </c>
      <c r="FL96" s="72">
        <f t="shared" ca="1" si="150"/>
        <v>0.38198501568754734</v>
      </c>
      <c r="FM96">
        <f t="shared" ca="1" si="185"/>
        <v>-1.3668641247088024E-2</v>
      </c>
      <c r="FO96" s="72">
        <f ca="1">+AVERAGE(OFFSET(Maikin05!$F$10,ROUNDDOWN((ROW(FO96)-ROW(FO$45))/4,0),MOD(ROW(FO96)-ROW(FO$45),4)*3):OFFSET(Maikin05!$F$10,ROUNDDOWN((ROW(FO96)-ROW(FO$45))/4,0),MOD(ROW(FO96)-ROW(FO$45),4)*3+2))</f>
        <v>105.3</v>
      </c>
      <c r="FP96" s="72">
        <f ca="1">+AVERAGE(OFFSET(Maikin30!$F$20,ROUNDDOWN((ROW(FP96)-ROW(FP$5))/4,0),MOD(ROW(FP96)-ROW(FP$5),4)*3):OFFSET(Maikin30!$F$20,ROUNDDOWN((ROW(FP96)-ROW(FP$5))/4,0),MOD(ROW(FP96)-ROW(FP$5),4)*3+2))</f>
        <v>103.26666666666665</v>
      </c>
      <c r="FQ96" s="5">
        <f ca="1">+AVERAGE(OFFSET(Rocho!$J$66,(ROW(FQ96)-ROW($FQ$5))*3,0):OFFSET(Rocho!$J$66,(ROW(FQ96)-ROW($FQ$5))*3+2,0))</f>
        <v>6320</v>
      </c>
      <c r="FR96" s="72" t="e">
        <f t="shared" ca="1" si="151"/>
        <v>#DIV/0!</v>
      </c>
      <c r="FS96" t="e">
        <f t="shared" ca="1" si="186"/>
        <v>#DIV/0!</v>
      </c>
      <c r="FT96" s="72"/>
      <c r="FU96" s="87" t="s">
        <v>315</v>
      </c>
      <c r="FV96" s="78">
        <f ca="1">+AVERAGE(OFFSET(Rocho!$E$6,(ROW(FV96)-ROW($FV$5))*3,0):OFFSET(Rocho!$E$6,(ROW(FV96)-ROW($FV$5))*3+2,0))/10000</f>
        <v>10687</v>
      </c>
      <c r="FW96" s="82">
        <f>+Rocho!AA97</f>
        <v>0</v>
      </c>
      <c r="FX96" t="e">
        <f t="shared" si="187"/>
        <v>#DIV/0!</v>
      </c>
      <c r="FZ96" s="94">
        <f t="shared" si="130"/>
        <v>258551.29999999996</v>
      </c>
      <c r="GA96" s="5">
        <f t="shared" si="152"/>
        <v>73990.399999999994</v>
      </c>
      <c r="GB96" s="5">
        <f>+'gaku-mk1722'!C43-'gaku-mk1722'!D43</f>
        <v>5351.5999999999767</v>
      </c>
      <c r="GC96" s="5">
        <f t="shared" si="153"/>
        <v>24704.799999999999</v>
      </c>
      <c r="GD96" s="5">
        <f t="shared" si="154"/>
        <v>18921.900000000001</v>
      </c>
      <c r="GE96" s="5">
        <f>+'gaku-mk1722'!H43</f>
        <v>129.69999999999999</v>
      </c>
      <c r="GF96" s="5">
        <f>+'gaku-mk1722'!W43</f>
        <v>127951.3</v>
      </c>
      <c r="GG96" s="5">
        <f>+'gaku-mk1722'!M43</f>
        <v>59497.7</v>
      </c>
      <c r="GH96" s="5">
        <f>+'gaku-mk1722'!N43</f>
        <v>51996.1</v>
      </c>
      <c r="GI96" s="5">
        <f t="shared" si="155"/>
        <v>67746.100000000006</v>
      </c>
      <c r="GJ96" s="5">
        <f>+'gaku-jk1722'!C43-'gaku-jk1722'!D43</f>
        <v>4958.8000000000466</v>
      </c>
      <c r="GK96" s="5">
        <f t="shared" si="156"/>
        <v>12360.7</v>
      </c>
      <c r="GL96" s="5">
        <f t="shared" si="157"/>
        <v>19681.8</v>
      </c>
      <c r="GM96" s="5">
        <f>+'gaku-jk1722'!H43</f>
        <v>286.5</v>
      </c>
      <c r="GN96" s="5">
        <f>+'gaku-jk1722'!Z43</f>
        <v>124792.5</v>
      </c>
      <c r="GO96" s="5">
        <f>+'gaku-jk1722'!M43</f>
        <v>49260.7</v>
      </c>
      <c r="GP96" s="5">
        <f>+'gaku-jk1722'!N43</f>
        <v>61970.1</v>
      </c>
      <c r="GQ96" s="9">
        <f t="shared" ca="1" si="131"/>
        <v>110.1</v>
      </c>
      <c r="GR96">
        <f ca="1">+OFFSET('def-cy1722'!$C$8,ROUNDDOWN((ROW(Sheet1_OLD!GU96)-ROW(Sheet1_OLD!GU$61))/4,0),0)</f>
        <v>106.3</v>
      </c>
      <c r="GS96" s="9">
        <f t="shared" ca="1" si="132"/>
        <v>204.8</v>
      </c>
      <c r="GT96" s="9">
        <f t="shared" ca="1" si="133"/>
        <v>96.3</v>
      </c>
      <c r="GU96">
        <f ca="1">+OFFSET('def-cy1722'!$H$8,ROUNDDOWN((ROW(Sheet1_OLD!GU96)-ROW(Sheet1_OLD!GU$61))/4,0),0)</f>
        <v>96.6</v>
      </c>
      <c r="GV96">
        <f ca="1">+OFFSET('def-cy1722'!$W$8,ROUNDDOWN((ROW(Sheet1_OLD!GU96)-ROW(Sheet1_OLD!GU$61))/4,0),0)</f>
        <v>103.3</v>
      </c>
      <c r="GW96">
        <f ca="1">+OFFSET('def-cy1722'!$M$8,ROUNDDOWN((ROW(Sheet1_OLD!GU96)-ROW(Sheet1_OLD!GU$61))/4,0),0)</f>
        <v>120.8</v>
      </c>
      <c r="GX96">
        <f ca="1">+OFFSET('def-cy1722'!$N$8,ROUNDDOWN((ROW(Sheet1_OLD!GU96)-ROW(Sheet1_OLD!GU$61))/4,0),0)</f>
        <v>83.2</v>
      </c>
      <c r="HG96" s="9">
        <f t="shared" ca="1" si="205"/>
        <v>112.8</v>
      </c>
      <c r="HH96" s="9">
        <f t="shared" ca="1" si="205"/>
        <v>107.8</v>
      </c>
      <c r="HI96" s="9">
        <f t="shared" ca="1" si="205"/>
        <v>220.2</v>
      </c>
      <c r="HJ96" s="9">
        <f t="shared" ca="1" si="205"/>
        <v>97.6</v>
      </c>
      <c r="HK96" s="9">
        <f t="shared" ca="1" si="205"/>
        <v>98.6</v>
      </c>
      <c r="HL96" s="9">
        <f t="shared" ca="1" si="205"/>
        <v>104.2</v>
      </c>
      <c r="HM96" s="9">
        <f t="shared" ca="1" si="205"/>
        <v>122.5</v>
      </c>
      <c r="HN96" s="9">
        <f t="shared" ca="1" si="202"/>
        <v>84.1</v>
      </c>
      <c r="HO96">
        <f t="shared" ca="1" si="203"/>
        <v>1.3898404202298813E-3</v>
      </c>
      <c r="HP96">
        <f t="shared" ca="1" si="203"/>
        <v>1.1551635748960829E-4</v>
      </c>
      <c r="HQ96">
        <f t="shared" ca="1" si="203"/>
        <v>1.2381750771933134E-3</v>
      </c>
      <c r="HR96">
        <f t="shared" ca="1" si="203"/>
        <v>-1.2295350349570274E-3</v>
      </c>
      <c r="HS96">
        <f t="shared" ca="1" si="203"/>
        <v>7.2067592686941018E-3</v>
      </c>
      <c r="HT96">
        <f t="shared" ca="1" si="203"/>
        <v>-3.2613800450705544E-3</v>
      </c>
      <c r="HU96">
        <f t="shared" ca="1" si="203"/>
        <v>7.6335235110960185E-3</v>
      </c>
      <c r="HV96">
        <f t="shared" ca="1" si="159"/>
        <v>-3.1013347925445099E-3</v>
      </c>
      <c r="HW96">
        <f t="shared" ca="1" si="188"/>
        <v>9.9915647621308321E-3</v>
      </c>
      <c r="HX96" s="5">
        <f t="shared" ca="1" si="189"/>
        <v>227746.89830201826</v>
      </c>
      <c r="HY96" s="1" t="e">
        <f t="shared" ca="1" si="160"/>
        <v>#DIV/0!</v>
      </c>
      <c r="HZ96" t="e">
        <f t="shared" ca="1" si="190"/>
        <v>#DIV/0!</v>
      </c>
      <c r="IA96" s="5">
        <f t="shared" si="161"/>
        <v>258551.29999999996</v>
      </c>
      <c r="IB96">
        <f t="shared" ca="1" si="162"/>
        <v>113.52571733255026</v>
      </c>
      <c r="ID96" s="112">
        <v>131.05963071492886</v>
      </c>
      <c r="IE96" s="112">
        <v>128.60997839123624</v>
      </c>
      <c r="IF96">
        <f t="shared" si="163"/>
        <v>95.268336450723666</v>
      </c>
      <c r="IG96">
        <f t="shared" si="191"/>
        <v>2.1945099847863639E-3</v>
      </c>
      <c r="IH96" s="112">
        <v>0.55671612471526355</v>
      </c>
      <c r="II96">
        <f t="shared" si="192"/>
        <v>3.2513824471982391E-3</v>
      </c>
      <c r="IK96">
        <f>+util!B94</f>
        <v>104.26666666666701</v>
      </c>
      <c r="IL96">
        <f t="shared" si="193"/>
        <v>3.5228218978678844E-3</v>
      </c>
      <c r="IM96">
        <f t="shared" si="194"/>
        <v>2.1136931387207305E-3</v>
      </c>
      <c r="IO96" s="5">
        <f t="shared" si="164"/>
        <v>140934.19999999998</v>
      </c>
      <c r="IP96" s="1">
        <f t="shared" si="165"/>
        <v>3.2304574950660947</v>
      </c>
      <c r="IQ96" s="5">
        <f t="shared" ca="1" si="166"/>
        <v>124142.9724572118</v>
      </c>
      <c r="IR96" s="1" t="e">
        <f t="shared" ca="1" si="167"/>
        <v>#DIV/0!</v>
      </c>
      <c r="IS96" t="e">
        <f t="shared" ca="1" si="195"/>
        <v>#DIV/0!</v>
      </c>
    </row>
    <row r="97" spans="1:253" x14ac:dyDescent="0.15">
      <c r="A97" t="s">
        <v>336</v>
      </c>
      <c r="B97" s="5">
        <f>+'gaku-mk1722'!B44</f>
        <v>511388.3</v>
      </c>
      <c r="C97" s="5">
        <f>+'kgaku-mk1722'!B45</f>
        <v>281384.40000000002</v>
      </c>
      <c r="D97" s="5">
        <f>+'kgaku-mk1722'!C45</f>
        <v>3165.3</v>
      </c>
      <c r="E97" s="5">
        <f>+'kgaku-mk1722'!D45</f>
        <v>651.70000000000005</v>
      </c>
      <c r="F97" s="5">
        <f>+'kgaku-mk1722'!F45</f>
        <v>24136.6</v>
      </c>
      <c r="G97" s="5">
        <f>+'kgaku-mk1722'!G45</f>
        <v>15993.8</v>
      </c>
      <c r="H97" s="5">
        <f>+'kgaku-mk1722'!H45</f>
        <v>75537.600000000006</v>
      </c>
      <c r="I97" s="5">
        <f>+'kgaku-mk1722'!I45</f>
        <v>163202.79999999999</v>
      </c>
      <c r="J97" s="5">
        <f>+'gaku-mk1722'!F44</f>
        <v>18737</v>
      </c>
      <c r="K97" s="5">
        <f>+'gaku-mk1722'!G44</f>
        <v>73347.399999999994</v>
      </c>
      <c r="L97" s="5">
        <f>+'gaku-jk1722'!B44</f>
        <v>466045.7</v>
      </c>
      <c r="M97" s="5">
        <f>+'kgaku-jk1722'!B45</f>
        <v>266615.59999999998</v>
      </c>
      <c r="N97" s="5">
        <f>+'kgaku-jk1722'!C45</f>
        <v>3183.6</v>
      </c>
      <c r="O97" s="5">
        <f>+'kgaku-jk1722'!D45</f>
        <v>644.9</v>
      </c>
      <c r="P97" s="5">
        <f>+'kgaku-jk1722'!F45</f>
        <v>12407.6</v>
      </c>
      <c r="Q97" s="5">
        <f>+'kgaku-jk1722'!G45</f>
        <v>15089.6</v>
      </c>
      <c r="R97" s="5">
        <f>+'kgaku-jk1722'!H45</f>
        <v>80377</v>
      </c>
      <c r="S97" s="5">
        <f>+'kgaku-jk1722'!I45</f>
        <v>160447</v>
      </c>
      <c r="T97" s="5">
        <f>+'gaku-jk1722'!F44</f>
        <v>19477.400000000001</v>
      </c>
      <c r="U97" s="5">
        <f>+'gaku-jk1722'!G44</f>
        <v>67745.399999999994</v>
      </c>
      <c r="V97" s="8">
        <f t="shared" si="207"/>
        <v>109.72921754239981</v>
      </c>
      <c r="W97" s="8">
        <f t="shared" si="207"/>
        <v>105.53936078759085</v>
      </c>
      <c r="X97" s="8">
        <f t="shared" si="207"/>
        <v>99.4251790425933</v>
      </c>
      <c r="Y97" s="8">
        <f t="shared" si="207"/>
        <v>101.0544270429524</v>
      </c>
      <c r="Z97" s="8">
        <f t="shared" si="207"/>
        <v>194.5307714626519</v>
      </c>
      <c r="AA97" s="8">
        <f t="shared" si="206"/>
        <v>105.9922065528576</v>
      </c>
      <c r="AB97" s="8">
        <f t="shared" si="206"/>
        <v>93.979123381066728</v>
      </c>
      <c r="AC97" s="8">
        <f t="shared" si="206"/>
        <v>101.71757652059559</v>
      </c>
      <c r="AD97" s="8">
        <f t="shared" si="206"/>
        <v>96.198671280561058</v>
      </c>
      <c r="AE97" s="8">
        <f t="shared" si="206"/>
        <v>108.2691961373023</v>
      </c>
      <c r="AF97" s="10">
        <f ca="1">+OFFSET('kdef-cy1722'!B$9,ROUNDDOWN((ROW(Sheet1_OLD!AF97)-ROW(Sheet1_OLD!AF$61))/4,0),0)</f>
        <v>105.1</v>
      </c>
      <c r="AG97" s="10">
        <f ca="1">+OFFSET('kdef-cy1722'!C$9,ROUNDDOWN((ROW(Sheet1_OLD!AG97)-ROW(Sheet1_OLD!AG$61))/4,0),0)</f>
        <v>100</v>
      </c>
      <c r="AH97" s="10">
        <f ca="1">+OFFSET('kdef-cy1722'!D$9,ROUNDDOWN((ROW(Sheet1_OLD!AH97)-ROW(Sheet1_OLD!AH$61))/4,0),0)</f>
        <v>101</v>
      </c>
      <c r="AI97" s="10">
        <f ca="1">+OFFSET('kdef-cy1722'!F$9,ROUNDDOWN((ROW(Sheet1_OLD!AI97)-ROW(Sheet1_OLD!AI$61))/4,0),0)</f>
        <v>189.8</v>
      </c>
      <c r="AJ97" s="10">
        <f ca="1">+OFFSET('kdef-cy1722'!G$9,ROUNDDOWN((ROW(Sheet1_OLD!AJ97)-ROW(Sheet1_OLD!AJ$61))/4,0),0)</f>
        <v>105.1</v>
      </c>
      <c r="AK97" s="10">
        <f ca="1">+OFFSET('kdef-cy1722'!H$9,ROUNDDOWN((ROW(Sheet1_OLD!AK97)-ROW(Sheet1_OLD!AK$61))/4,0),0)</f>
        <v>93.9</v>
      </c>
      <c r="AL97" s="10">
        <f ca="1">+OFFSET('kdef-cy1722'!I$9,ROUNDDOWN((ROW(Sheet1_OLD!AL97)-ROW(Sheet1_OLD!AL$61))/4,0),0)</f>
        <v>101.6</v>
      </c>
      <c r="AM97" s="10">
        <f ca="1">+OFFSET('def-cy1722'!$F$8,ROUNDDOWN((ROW(Sheet1_OLD!AM97)-ROW(Sheet1_OLD!AM$61))/4,0),0)</f>
        <v>96.2</v>
      </c>
      <c r="AN97" s="10">
        <f ca="1">+OFFSET('def-cy1722'!$G$8,ROUNDDOWN((ROW(Sheet1_OLD!AN97)-ROW(Sheet1_OLD!AN$61))/4,0),0)</f>
        <v>107.4</v>
      </c>
      <c r="AO97" s="128"/>
      <c r="AP97" s="128"/>
      <c r="AQ97" s="128"/>
      <c r="AR97" s="128"/>
      <c r="AS97" s="128"/>
      <c r="AT97" s="128"/>
      <c r="AU97" s="128"/>
      <c r="AV97" s="128"/>
      <c r="AW97" s="128"/>
      <c r="AX97" s="9">
        <f t="shared" ca="1" si="209"/>
        <v>106.2</v>
      </c>
      <c r="AY97" s="9">
        <f t="shared" ca="1" si="209"/>
        <v>99.6</v>
      </c>
      <c r="AZ97" s="9">
        <f t="shared" ca="1" si="209"/>
        <v>101.3</v>
      </c>
      <c r="BA97" s="9">
        <f t="shared" ca="1" si="208"/>
        <v>204.8</v>
      </c>
      <c r="BB97" s="9">
        <f t="shared" ca="1" si="208"/>
        <v>107</v>
      </c>
      <c r="BC97" s="9">
        <f t="shared" ca="1" si="208"/>
        <v>94</v>
      </c>
      <c r="BD97" s="9">
        <f t="shared" ca="1" si="114"/>
        <v>102</v>
      </c>
      <c r="BE97" s="9">
        <f t="shared" ca="1" si="114"/>
        <v>96.3</v>
      </c>
      <c r="BF97" s="9">
        <f t="shared" ca="1" si="114"/>
        <v>110.1</v>
      </c>
      <c r="BG97">
        <f t="shared" ca="1" si="168"/>
        <v>1.0449315031768392E-3</v>
      </c>
      <c r="BH97">
        <f t="shared" ca="1" si="169"/>
        <v>-1.445770385009049E-3</v>
      </c>
      <c r="BI97">
        <f t="shared" ca="1" si="204"/>
        <v>-2.041821379622714E-3</v>
      </c>
      <c r="BJ97">
        <f t="shared" ca="1" si="204"/>
        <v>-2.1724341411213767E-3</v>
      </c>
      <c r="BK97">
        <f t="shared" ca="1" si="204"/>
        <v>2.5590287204877182E-3</v>
      </c>
      <c r="BL97" s="13">
        <f t="shared" ca="1" si="171"/>
        <v>-2.0560656820885824E-3</v>
      </c>
      <c r="BM97">
        <f t="shared" ca="1" si="172"/>
        <v>2.1697519038854892E-3</v>
      </c>
      <c r="BN97">
        <f t="shared" ca="1" si="134"/>
        <v>-4.4464607361020744E-3</v>
      </c>
      <c r="BO97" s="13">
        <f t="shared" ca="1" si="135"/>
        <v>-2.2767088322165853E-3</v>
      </c>
      <c r="BP97">
        <f t="shared" ca="1" si="173"/>
        <v>-6.4842766166357895E-6</v>
      </c>
      <c r="BQ97">
        <f t="shared" ca="1" si="174"/>
        <v>8.081257949259697E-4</v>
      </c>
      <c r="BR97">
        <f t="shared" ca="1" si="175"/>
        <v>-1.6560877815269522E-3</v>
      </c>
      <c r="BS97" s="13">
        <f t="shared" ca="1" si="176"/>
        <v>-8.544462632176183E-4</v>
      </c>
      <c r="BT97" s="5">
        <f t="shared" si="136"/>
        <v>67745.399999999994</v>
      </c>
      <c r="BU97" s="5">
        <f t="shared" ca="1" si="137"/>
        <v>260099.6616145811</v>
      </c>
      <c r="BV97" s="5">
        <f t="shared" ca="1" si="138"/>
        <v>38989.036632206327</v>
      </c>
      <c r="BW97" s="5">
        <f t="shared" ca="1" si="177"/>
        <v>104673.55938663502</v>
      </c>
      <c r="BX97" s="5">
        <f t="shared" si="139"/>
        <v>73347.399999999994</v>
      </c>
      <c r="BY97" s="5">
        <f t="shared" si="140"/>
        <v>257247.80000000002</v>
      </c>
      <c r="BZ97" s="5">
        <f t="shared" si="141"/>
        <v>42873.599999999999</v>
      </c>
      <c r="CA97" s="5">
        <f t="shared" si="142"/>
        <v>116221</v>
      </c>
      <c r="CB97" s="9">
        <f t="shared" si="197"/>
        <v>108.2691961373023</v>
      </c>
      <c r="CC97" s="9">
        <f t="shared" ca="1" si="197"/>
        <v>98.903550432600326</v>
      </c>
      <c r="CD97" s="9">
        <f t="shared" ca="1" si="197"/>
        <v>109.96321967233446</v>
      </c>
      <c r="CE97" s="9">
        <f t="shared" ca="1" si="196"/>
        <v>111.03186008102766</v>
      </c>
      <c r="CF97" s="5"/>
      <c r="CG97" s="5">
        <f t="shared" si="143"/>
        <v>99.541506748424695</v>
      </c>
      <c r="CH97" s="5">
        <f t="shared" ca="1" si="178"/>
        <v>98.903550432600326</v>
      </c>
      <c r="CI97" s="5">
        <f t="shared" si="144"/>
        <v>134.46322722283205</v>
      </c>
      <c r="CJ97" s="5">
        <f t="shared" ca="1" si="179"/>
        <v>109.96321967233446</v>
      </c>
      <c r="CK97" s="5">
        <f t="shared" si="180"/>
        <v>116.6521463328462</v>
      </c>
      <c r="CL97" s="5">
        <f t="shared" ca="1" si="181"/>
        <v>111.03186008102766</v>
      </c>
      <c r="CM97" s="5"/>
      <c r="CN97" s="1" t="e">
        <f t="shared" si="125"/>
        <v>#DIV/0!</v>
      </c>
      <c r="CO97" s="1" t="e">
        <f t="shared" si="198"/>
        <v>#DIV/0!</v>
      </c>
      <c r="CP97" s="1" t="e">
        <f t="shared" ca="1" si="198"/>
        <v>#DIV/0!</v>
      </c>
      <c r="CQ97" s="1" t="e">
        <f t="shared" ca="1" si="198"/>
        <v>#DIV/0!</v>
      </c>
      <c r="CR97" s="1" t="e">
        <f t="shared" ca="1" si="198"/>
        <v>#DIV/0!</v>
      </c>
      <c r="CS97" s="83" t="e">
        <f t="shared" si="182"/>
        <v>#DIV/0!</v>
      </c>
      <c r="CT97" s="83" t="e">
        <f t="shared" si="182"/>
        <v>#DIV/0!</v>
      </c>
      <c r="CU97" s="83" t="e">
        <f t="shared" ca="1" si="182"/>
        <v>#DIV/0!</v>
      </c>
      <c r="CV97" s="83" t="e">
        <f t="shared" ca="1" si="182"/>
        <v>#DIV/0!</v>
      </c>
      <c r="CW97" s="83" t="e">
        <f t="shared" ca="1" si="182"/>
        <v>#DIV/0!</v>
      </c>
      <c r="CX97" s="83">
        <f t="shared" si="183"/>
        <v>-6.8596581090238215E-3</v>
      </c>
      <c r="CY97" s="83">
        <f t="shared" si="201"/>
        <v>-8.7179648359946918E-3</v>
      </c>
      <c r="CZ97" s="83">
        <f t="shared" ca="1" si="201"/>
        <v>-3.9945768344525089E-4</v>
      </c>
      <c r="DA97" s="83">
        <f t="shared" ca="1" si="199"/>
        <v>-1.5133791878759306E-2</v>
      </c>
      <c r="DB97" s="83">
        <f t="shared" ca="1" si="199"/>
        <v>-1.108607056559008E-2</v>
      </c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Y97" s="5"/>
      <c r="EF97" s="91">
        <f>+'gaku-mk1722'!G44</f>
        <v>73347.399999999994</v>
      </c>
      <c r="EG97" s="1">
        <f>+'gaku-mk1131'!G100</f>
        <v>64744.6</v>
      </c>
      <c r="EH97" s="5">
        <f t="shared" ca="1" si="145"/>
        <v>16514.944437225786</v>
      </c>
      <c r="EI97" s="90">
        <f ca="1">+OFFSET($EB$6,(ROW(EI97)-ROW($EI$9))/4,0)</f>
        <v>669725.19369322376</v>
      </c>
      <c r="EJ97" s="7">
        <f ca="1">+EJ96+$EH96</f>
        <v>720164.38799857546</v>
      </c>
      <c r="EK97" s="7">
        <f ca="1">+EK96+EH96-(EJ97-EI97)/4</f>
        <v>669725.19369322411</v>
      </c>
      <c r="EL97" s="5">
        <f t="shared" ca="1" si="146"/>
        <v>6310.666666666667</v>
      </c>
      <c r="EM97" s="92">
        <f t="shared" ca="1" si="147"/>
        <v>104.46666666666665</v>
      </c>
      <c r="EN97">
        <f t="shared" ca="1" si="127"/>
        <v>0.70292956485946811</v>
      </c>
      <c r="EO97">
        <f t="shared" ca="1" si="148"/>
        <v>9.9184178639763563E-4</v>
      </c>
      <c r="EQ97" s="6">
        <f>+call!C135</f>
        <v>1.66666666666667E-3</v>
      </c>
      <c r="ES97" s="5">
        <f>+fof!B159/10</f>
        <v>6175.186587913161</v>
      </c>
      <c r="ET97" s="5">
        <f>+fof!C159/10</f>
        <v>210498.8</v>
      </c>
      <c r="FB97" s="5">
        <f t="shared" si="128"/>
        <v>6175.186587913161</v>
      </c>
      <c r="FC97" s="5">
        <f t="shared" si="124"/>
        <v>210498.8</v>
      </c>
      <c r="FD97" s="1" t="e">
        <f t="shared" si="200"/>
        <v>#DIV/0!</v>
      </c>
      <c r="FE97" s="1" t="e">
        <f t="shared" si="200"/>
        <v>#DIV/0!</v>
      </c>
      <c r="FF97" t="e">
        <f t="shared" si="149"/>
        <v>#DIV/0!</v>
      </c>
      <c r="FG97" t="e">
        <f t="shared" si="149"/>
        <v>#DIV/0!</v>
      </c>
      <c r="FH97" s="83" t="e">
        <f t="shared" si="184"/>
        <v>#DIV/0!</v>
      </c>
      <c r="FI97" s="83" t="e">
        <f t="shared" si="184"/>
        <v>#DIV/0!</v>
      </c>
      <c r="FK97" s="5">
        <f>kshotoku1722!E45</f>
        <v>260563.8</v>
      </c>
      <c r="FL97" s="72">
        <f t="shared" ca="1" si="150"/>
        <v>0.39524019124098597</v>
      </c>
      <c r="FM97">
        <f t="shared" ca="1" si="185"/>
        <v>3.4112277298660169E-2</v>
      </c>
      <c r="FO97" s="72">
        <f ca="1">+AVERAGE(OFFSET(Maikin05!$F$10,ROUNDDOWN((ROW(FO97)-ROW(FO$45))/4,0),MOD(ROW(FO97)-ROW(FO$45),4)*3):OFFSET(Maikin05!$F$10,ROUNDDOWN((ROW(FO97)-ROW(FO$45))/4,0),MOD(ROW(FO97)-ROW(FO$45),4)*3+2))</f>
        <v>104.46666666666665</v>
      </c>
      <c r="FP97" s="72">
        <f ca="1">+AVERAGE(OFFSET(Maikin30!$F$20,ROUNDDOWN((ROW(FP97)-ROW(FP$5))/4,0),MOD(ROW(FP97)-ROW(FP$5),4)*3):OFFSET(Maikin30!$F$20,ROUNDDOWN((ROW(FP97)-ROW(FP$5))/4,0),MOD(ROW(FP97)-ROW(FP$5),4)*3+2))</f>
        <v>102.43333333333334</v>
      </c>
      <c r="FQ97" s="5">
        <f ca="1">+AVERAGE(OFFSET(Rocho!$J$66,(ROW(FQ97)-ROW($FQ$5))*3,0):OFFSET(Rocho!$J$66,(ROW(FQ97)-ROW($FQ$5))*3+2,0))</f>
        <v>6310.666666666667</v>
      </c>
      <c r="FR97" s="72" t="e">
        <f t="shared" ca="1" si="151"/>
        <v>#DIV/0!</v>
      </c>
      <c r="FS97" t="e">
        <f t="shared" ca="1" si="186"/>
        <v>#DIV/0!</v>
      </c>
      <c r="FT97" s="72"/>
      <c r="FU97" s="87" t="s">
        <v>316</v>
      </c>
      <c r="FV97" s="78">
        <f ca="1">+AVERAGE(OFFSET(Rocho!$E$6,(ROW(FV97)-ROW($FV$5))*3,0):OFFSET(Rocho!$E$6,(ROW(FV97)-ROW($FV$5))*3+2,0))/10000</f>
        <v>10704.666666666668</v>
      </c>
      <c r="FW97" s="82">
        <f>+Rocho!AA98</f>
        <v>0</v>
      </c>
      <c r="FX97" t="e">
        <f t="shared" si="187"/>
        <v>#DIV/0!</v>
      </c>
      <c r="FZ97" s="94">
        <f t="shared" si="130"/>
        <v>254140.5</v>
      </c>
      <c r="GA97" s="5">
        <f t="shared" si="152"/>
        <v>73347.399999999994</v>
      </c>
      <c r="GB97" s="5">
        <f>+'gaku-mk1722'!C44-'gaku-mk1722'!D44</f>
        <v>5504.6999999999534</v>
      </c>
      <c r="GC97" s="5">
        <f t="shared" si="153"/>
        <v>24136.6</v>
      </c>
      <c r="GD97" s="5">
        <f t="shared" si="154"/>
        <v>18737</v>
      </c>
      <c r="GE97" s="5">
        <f>+'gaku-mk1722'!H44</f>
        <v>-461.9</v>
      </c>
      <c r="GF97" s="5">
        <f>+'gaku-mk1722'!W44</f>
        <v>126791.8</v>
      </c>
      <c r="GG97" s="5">
        <f>+'gaku-mk1722'!M44</f>
        <v>58579.9</v>
      </c>
      <c r="GH97" s="5">
        <f>+'gaku-mk1722'!N44</f>
        <v>52495</v>
      </c>
      <c r="GI97" s="5">
        <f t="shared" si="155"/>
        <v>67745.399999999994</v>
      </c>
      <c r="GJ97" s="5">
        <f>+'gaku-jk1722'!C44-'gaku-jk1722'!D44</f>
        <v>5114.9000000000233</v>
      </c>
      <c r="GK97" s="5">
        <f t="shared" si="156"/>
        <v>12407.6</v>
      </c>
      <c r="GL97" s="5">
        <f t="shared" si="157"/>
        <v>19477.400000000001</v>
      </c>
      <c r="GM97" s="5">
        <f>+'gaku-jk1722'!H44</f>
        <v>-539</v>
      </c>
      <c r="GN97" s="5">
        <f>+'gaku-jk1722'!Z44</f>
        <v>124271.2</v>
      </c>
      <c r="GO97" s="5">
        <f>+'gaku-jk1722'!M44</f>
        <v>49896.9</v>
      </c>
      <c r="GP97" s="5">
        <f>+'gaku-jk1722'!N44</f>
        <v>62551.7</v>
      </c>
      <c r="GQ97" s="9">
        <f t="shared" ca="1" si="131"/>
        <v>107.4</v>
      </c>
      <c r="GR97">
        <f ca="1">+OFFSET('def-cy1722'!$C$8,ROUNDDOWN((ROW(Sheet1_OLD!GU97)-ROW(Sheet1_OLD!GU$61))/4,0),0)</f>
        <v>105.2</v>
      </c>
      <c r="GS97" s="9">
        <f t="shared" ca="1" si="132"/>
        <v>189.8</v>
      </c>
      <c r="GT97" s="9">
        <f t="shared" ca="1" si="133"/>
        <v>96.2</v>
      </c>
      <c r="GU97">
        <f ca="1">+OFFSET('def-cy1722'!$H$8,ROUNDDOWN((ROW(Sheet1_OLD!GU97)-ROW(Sheet1_OLD!GU$61))/4,0),0)</f>
        <v>95.7</v>
      </c>
      <c r="GV97">
        <f ca="1">+OFFSET('def-cy1722'!$W$8,ROUNDDOWN((ROW(Sheet1_OLD!GU97)-ROW(Sheet1_OLD!GU$61))/4,0),0)</f>
        <v>102</v>
      </c>
      <c r="GW97">
        <f ca="1">+OFFSET('def-cy1722'!$M$8,ROUNDDOWN((ROW(Sheet1_OLD!GU97)-ROW(Sheet1_OLD!GU$61))/4,0),0)</f>
        <v>116.4</v>
      </c>
      <c r="GX97">
        <f ca="1">+OFFSET('def-cy1722'!$N$8,ROUNDDOWN((ROW(Sheet1_OLD!GU97)-ROW(Sheet1_OLD!GU$61))/4,0),0)</f>
        <v>82.7</v>
      </c>
      <c r="HG97" s="9">
        <f t="shared" ca="1" si="205"/>
        <v>110.1</v>
      </c>
      <c r="HH97" s="9">
        <f t="shared" ca="1" si="205"/>
        <v>106.3</v>
      </c>
      <c r="HI97" s="9">
        <f t="shared" ca="1" si="205"/>
        <v>204.8</v>
      </c>
      <c r="HJ97" s="9">
        <f t="shared" ca="1" si="205"/>
        <v>96.3</v>
      </c>
      <c r="HK97" s="9">
        <f t="shared" ca="1" si="205"/>
        <v>96.6</v>
      </c>
      <c r="HL97" s="9">
        <f t="shared" ca="1" si="205"/>
        <v>103.3</v>
      </c>
      <c r="HM97" s="9">
        <f t="shared" ca="1" si="205"/>
        <v>120.8</v>
      </c>
      <c r="HN97" s="9">
        <f t="shared" ca="1" si="202"/>
        <v>83.2</v>
      </c>
      <c r="HO97">
        <f t="shared" ca="1" si="203"/>
        <v>-2.9498992352498461E-6</v>
      </c>
      <c r="HP97">
        <f t="shared" ca="1" si="203"/>
        <v>6.3512321871481115E-4</v>
      </c>
      <c r="HQ97">
        <f t="shared" ca="1" si="203"/>
        <v>3.6764157443897196E-4</v>
      </c>
      <c r="HR97">
        <f t="shared" ca="1" si="203"/>
        <v>-7.5340587224478818E-4</v>
      </c>
      <c r="HS97">
        <f t="shared" ca="1" si="203"/>
        <v>-3.0522213530866345E-3</v>
      </c>
      <c r="HT97">
        <f t="shared" ca="1" si="203"/>
        <v>-2.0611512817742504E-3</v>
      </c>
      <c r="HU97">
        <f t="shared" ca="1" si="203"/>
        <v>2.9415919025161316E-3</v>
      </c>
      <c r="HV97">
        <f t="shared" ca="1" si="159"/>
        <v>-1.8521218123788603E-3</v>
      </c>
      <c r="HW97">
        <f t="shared" ca="1" si="188"/>
        <v>-3.7774935230498689E-3</v>
      </c>
      <c r="HX97" s="5">
        <f t="shared" ca="1" si="189"/>
        <v>226886.58586878769</v>
      </c>
      <c r="HY97" s="1" t="e">
        <f t="shared" ca="1" si="160"/>
        <v>#DIV/0!</v>
      </c>
      <c r="HZ97" t="e">
        <f t="shared" ca="1" si="190"/>
        <v>#DIV/0!</v>
      </c>
      <c r="IA97" s="5">
        <f t="shared" si="161"/>
        <v>254140.5</v>
      </c>
      <c r="IB97">
        <f t="shared" ca="1" si="162"/>
        <v>112.01213109486064</v>
      </c>
      <c r="ID97" s="112">
        <v>130.3998407586476</v>
      </c>
      <c r="IE97" s="112">
        <v>127.95536603104097</v>
      </c>
      <c r="IF97">
        <f t="shared" si="163"/>
        <v>95.254652726720707</v>
      </c>
      <c r="IG97">
        <f t="shared" si="191"/>
        <v>-1.4364380997339266E-4</v>
      </c>
      <c r="IH97" s="112">
        <v>0.55388249344561191</v>
      </c>
      <c r="II97">
        <f t="shared" si="192"/>
        <v>-5.1029010340865235E-3</v>
      </c>
      <c r="IK97">
        <f>+util!B95</f>
        <v>104.966666666667</v>
      </c>
      <c r="IL97">
        <f t="shared" si="193"/>
        <v>6.6911194358228272E-3</v>
      </c>
      <c r="IM97">
        <f t="shared" si="194"/>
        <v>4.0146716614936958E-3</v>
      </c>
      <c r="IO97" s="5">
        <f t="shared" si="164"/>
        <v>137919.49999999997</v>
      </c>
      <c r="IP97" s="1">
        <f t="shared" si="165"/>
        <v>3.2168863822958644</v>
      </c>
      <c r="IQ97" s="5">
        <f t="shared" ca="1" si="166"/>
        <v>123129.07419215061</v>
      </c>
      <c r="IR97" s="1" t="e">
        <f t="shared" ca="1" si="167"/>
        <v>#DIV/0!</v>
      </c>
      <c r="IS97" t="e">
        <f t="shared" ca="1" si="195"/>
        <v>#DIV/0!</v>
      </c>
    </row>
    <row r="98" spans="1:253" x14ac:dyDescent="0.15">
      <c r="A98" t="s">
        <v>337</v>
      </c>
      <c r="B98" s="5">
        <f>+'gaku-mk1722'!B45</f>
        <v>516168.5</v>
      </c>
      <c r="C98" s="5">
        <f>+'kgaku-mk1722'!B46</f>
        <v>280914.09999999998</v>
      </c>
      <c r="D98" s="5">
        <f>+'kgaku-mk1722'!C46</f>
        <v>1995.4</v>
      </c>
      <c r="E98" s="5">
        <f>+'kgaku-mk1722'!D46</f>
        <v>486.9</v>
      </c>
      <c r="F98" s="5">
        <f>+'kgaku-mk1722'!F46</f>
        <v>26135.5</v>
      </c>
      <c r="G98" s="5">
        <f>+'kgaku-mk1722'!G46</f>
        <v>15773.5</v>
      </c>
      <c r="H98" s="5">
        <f>+'kgaku-mk1722'!H46</f>
        <v>75533.899999999994</v>
      </c>
      <c r="I98" s="5">
        <f>+'kgaku-mk1722'!I46</f>
        <v>161962.79999999999</v>
      </c>
      <c r="J98" s="5">
        <f>+'gaku-mk1722'!F45</f>
        <v>18831.599999999999</v>
      </c>
      <c r="K98" s="5">
        <f>+'gaku-mk1722'!G45</f>
        <v>74270.899999999994</v>
      </c>
      <c r="L98" s="5">
        <f>+'gaku-jk1722'!B45</f>
        <v>470419.1</v>
      </c>
      <c r="M98" s="5">
        <f>+'kgaku-jk1722'!B46</f>
        <v>266922</v>
      </c>
      <c r="N98" s="5">
        <f>+'kgaku-jk1722'!C46</f>
        <v>1943.5</v>
      </c>
      <c r="O98" s="5">
        <f>+'kgaku-jk1722'!D46</f>
        <v>481.4</v>
      </c>
      <c r="P98" s="5">
        <f>+'kgaku-jk1722'!F46</f>
        <v>13676.8</v>
      </c>
      <c r="Q98" s="5">
        <f>+'kgaku-jk1722'!G46</f>
        <v>14991.1</v>
      </c>
      <c r="R98" s="5">
        <f>+'kgaku-jk1722'!H46</f>
        <v>80383.899999999994</v>
      </c>
      <c r="S98" s="5">
        <f>+'kgaku-jk1722'!I46</f>
        <v>159368.70000000001</v>
      </c>
      <c r="T98" s="5">
        <f>+'gaku-jk1722'!F45</f>
        <v>19627.099999999999</v>
      </c>
      <c r="U98" s="5">
        <f>+'gaku-jk1722'!G45</f>
        <v>69131.899999999994</v>
      </c>
      <c r="V98" s="8">
        <f t="shared" si="207"/>
        <v>109.72524287385441</v>
      </c>
      <c r="W98" s="8">
        <f t="shared" si="207"/>
        <v>105.24201826750885</v>
      </c>
      <c r="X98" s="8">
        <f t="shared" si="207"/>
        <v>102.67043992796501</v>
      </c>
      <c r="Y98" s="8">
        <f t="shared" si="207"/>
        <v>101.14250103863731</v>
      </c>
      <c r="Z98" s="8">
        <f t="shared" si="207"/>
        <v>191.09367688348152</v>
      </c>
      <c r="AA98" s="8">
        <f t="shared" si="206"/>
        <v>105.21909666402065</v>
      </c>
      <c r="AB98" s="8">
        <f t="shared" si="206"/>
        <v>93.966453481356339</v>
      </c>
      <c r="AC98" s="8">
        <f t="shared" si="206"/>
        <v>101.62773493163964</v>
      </c>
      <c r="AD98" s="8">
        <f t="shared" si="206"/>
        <v>95.946930519536764</v>
      </c>
      <c r="AE98" s="8">
        <f t="shared" si="206"/>
        <v>107.43361602964767</v>
      </c>
      <c r="AF98" s="10">
        <f ca="1">+OFFSET('kdef-cy1722'!B$9,ROUNDDOWN((ROW(Sheet1_OLD!AF98)-ROW(Sheet1_OLD!AF$61))/4,0),0)</f>
        <v>105.1</v>
      </c>
      <c r="AG98" s="10">
        <f ca="1">+OFFSET('kdef-cy1722'!C$9,ROUNDDOWN((ROW(Sheet1_OLD!AG98)-ROW(Sheet1_OLD!AG$61))/4,0),0)</f>
        <v>100</v>
      </c>
      <c r="AH98" s="10">
        <f ca="1">+OFFSET('kdef-cy1722'!D$9,ROUNDDOWN((ROW(Sheet1_OLD!AH98)-ROW(Sheet1_OLD!AH$61))/4,0),0)</f>
        <v>101</v>
      </c>
      <c r="AI98" s="10">
        <f ca="1">+OFFSET('kdef-cy1722'!F$9,ROUNDDOWN((ROW(Sheet1_OLD!AI98)-ROW(Sheet1_OLD!AI$61))/4,0),0)</f>
        <v>189.8</v>
      </c>
      <c r="AJ98" s="10">
        <f ca="1">+OFFSET('kdef-cy1722'!G$9,ROUNDDOWN((ROW(Sheet1_OLD!AJ98)-ROW(Sheet1_OLD!AJ$61))/4,0),0)</f>
        <v>105.1</v>
      </c>
      <c r="AK98" s="10">
        <f ca="1">+OFFSET('kdef-cy1722'!H$9,ROUNDDOWN((ROW(Sheet1_OLD!AK98)-ROW(Sheet1_OLD!AK$61))/4,0),0)</f>
        <v>93.9</v>
      </c>
      <c r="AL98" s="10">
        <f ca="1">+OFFSET('kdef-cy1722'!I$9,ROUNDDOWN((ROW(Sheet1_OLD!AL98)-ROW(Sheet1_OLD!AL$61))/4,0),0)</f>
        <v>101.6</v>
      </c>
      <c r="AM98" s="10">
        <f ca="1">+OFFSET('def-cy1722'!$F$8,ROUNDDOWN((ROW(Sheet1_OLD!AM98)-ROW(Sheet1_OLD!AM$61))/4,0),0)</f>
        <v>96.2</v>
      </c>
      <c r="AN98" s="10">
        <f ca="1">+OFFSET('def-cy1722'!$G$8,ROUNDDOWN((ROW(Sheet1_OLD!AN98)-ROW(Sheet1_OLD!AN$61))/4,0),0)</f>
        <v>107.4</v>
      </c>
      <c r="AO98" s="128"/>
      <c r="AP98" s="128"/>
      <c r="AQ98" s="128"/>
      <c r="AR98" s="128"/>
      <c r="AS98" s="128"/>
      <c r="AT98" s="128"/>
      <c r="AU98" s="128"/>
      <c r="AV98" s="128"/>
      <c r="AW98" s="128"/>
      <c r="AX98" s="9">
        <f t="shared" ca="1" si="209"/>
        <v>106.2</v>
      </c>
      <c r="AY98" s="9">
        <f t="shared" ca="1" si="209"/>
        <v>99.6</v>
      </c>
      <c r="AZ98" s="9">
        <f t="shared" ca="1" si="209"/>
        <v>101.3</v>
      </c>
      <c r="BA98" s="9">
        <f t="shared" ca="1" si="208"/>
        <v>204.8</v>
      </c>
      <c r="BB98" s="9">
        <f t="shared" ca="1" si="208"/>
        <v>107</v>
      </c>
      <c r="BC98" s="9">
        <f t="shared" ca="1" si="208"/>
        <v>94</v>
      </c>
      <c r="BD98" s="9">
        <f t="shared" ca="1" si="114"/>
        <v>102</v>
      </c>
      <c r="BE98" s="9">
        <f t="shared" ca="1" si="114"/>
        <v>96.3</v>
      </c>
      <c r="BF98" s="9">
        <f t="shared" ca="1" si="114"/>
        <v>110.1</v>
      </c>
      <c r="BG98">
        <f t="shared" ca="1" si="168"/>
        <v>-4.7897061470041939E-3</v>
      </c>
      <c r="BH98">
        <f t="shared" ca="1" si="169"/>
        <v>6.4227353365614972E-4</v>
      </c>
      <c r="BI98">
        <f t="shared" ca="1" si="204"/>
        <v>-4.0870771155220606E-4</v>
      </c>
      <c r="BJ98">
        <f t="shared" ca="1" si="204"/>
        <v>2.5151840382611814E-5</v>
      </c>
      <c r="BK98">
        <f t="shared" ca="1" si="204"/>
        <v>-4.2651332214438424E-3</v>
      </c>
      <c r="BL98" s="13">
        <f t="shared" ca="1" si="171"/>
        <v>-8.7961217059614807E-3</v>
      </c>
      <c r="BM98">
        <f t="shared" ca="1" si="172"/>
        <v>5.885145279104647E-2</v>
      </c>
      <c r="BN98">
        <f t="shared" ca="1" si="134"/>
        <v>3.2639632475470405E-3</v>
      </c>
      <c r="BO98" s="13">
        <f t="shared" ca="1" si="135"/>
        <v>6.211541603859351E-2</v>
      </c>
      <c r="BP98">
        <f t="shared" ca="1" si="173"/>
        <v>1.2854482791666941E-2</v>
      </c>
      <c r="BQ98">
        <f t="shared" ca="1" si="174"/>
        <v>2.1888068039780349E-2</v>
      </c>
      <c r="BR98">
        <f t="shared" ca="1" si="175"/>
        <v>1.2139351919706741E-3</v>
      </c>
      <c r="BS98" s="13">
        <f t="shared" ca="1" si="176"/>
        <v>3.5956486023417965E-2</v>
      </c>
      <c r="BT98" s="5">
        <f t="shared" si="136"/>
        <v>69131.899999999994</v>
      </c>
      <c r="BU98" s="5">
        <f t="shared" ca="1" si="137"/>
        <v>257811.79333533984</v>
      </c>
      <c r="BV98" s="5">
        <f t="shared" ca="1" si="138"/>
        <v>41410.856863559784</v>
      </c>
      <c r="BW98" s="5">
        <f t="shared" ca="1" si="177"/>
        <v>108437.25276174198</v>
      </c>
      <c r="BX98" s="5">
        <f t="shared" si="139"/>
        <v>74270.899999999994</v>
      </c>
      <c r="BY98" s="5">
        <f t="shared" si="140"/>
        <v>254778.69999999998</v>
      </c>
      <c r="BZ98" s="5">
        <f t="shared" si="141"/>
        <v>44967.1</v>
      </c>
      <c r="CA98" s="5">
        <f t="shared" si="142"/>
        <v>119238</v>
      </c>
      <c r="CB98" s="9">
        <f t="shared" si="197"/>
        <v>107.43361602964767</v>
      </c>
      <c r="CC98" s="9">
        <f t="shared" ca="1" si="197"/>
        <v>98.823524208842272</v>
      </c>
      <c r="CD98" s="9">
        <f t="shared" ca="1" si="197"/>
        <v>108.58770719996764</v>
      </c>
      <c r="CE98" s="9">
        <f t="shared" ca="1" si="196"/>
        <v>109.96036598417834</v>
      </c>
      <c r="CF98" s="5"/>
      <c r="CG98" s="5">
        <f t="shared" si="143"/>
        <v>99.449349570670748</v>
      </c>
      <c r="CH98" s="5">
        <f t="shared" ca="1" si="178"/>
        <v>98.823524208842272</v>
      </c>
      <c r="CI98" s="5">
        <f t="shared" si="144"/>
        <v>135.02052312191668</v>
      </c>
      <c r="CJ98" s="5">
        <f t="shared" ca="1" si="179"/>
        <v>108.58770719996764</v>
      </c>
      <c r="CK98" s="5">
        <f t="shared" si="180"/>
        <v>116.40266391242125</v>
      </c>
      <c r="CL98" s="5">
        <f t="shared" ca="1" si="181"/>
        <v>109.96036598417834</v>
      </c>
      <c r="CM98" s="5"/>
      <c r="CN98" s="1" t="e">
        <f t="shared" si="125"/>
        <v>#DIV/0!</v>
      </c>
      <c r="CO98" s="1" t="e">
        <f t="shared" si="198"/>
        <v>#DIV/0!</v>
      </c>
      <c r="CP98" s="1" t="e">
        <f t="shared" ca="1" si="198"/>
        <v>#DIV/0!</v>
      </c>
      <c r="CQ98" s="1" t="e">
        <f t="shared" ca="1" si="198"/>
        <v>#DIV/0!</v>
      </c>
      <c r="CR98" s="1" t="e">
        <f t="shared" ca="1" si="198"/>
        <v>#DIV/0!</v>
      </c>
      <c r="CS98" s="83" t="e">
        <f t="shared" si="182"/>
        <v>#DIV/0!</v>
      </c>
      <c r="CT98" s="83" t="e">
        <f t="shared" si="182"/>
        <v>#DIV/0!</v>
      </c>
      <c r="CU98" s="83" t="e">
        <f t="shared" ca="1" si="182"/>
        <v>#DIV/0!</v>
      </c>
      <c r="CV98" s="83" t="e">
        <f t="shared" ca="1" si="182"/>
        <v>#DIV/0!</v>
      </c>
      <c r="CW98" s="83" t="e">
        <f t="shared" ca="1" si="182"/>
        <v>#DIV/0!</v>
      </c>
      <c r="CX98" s="83">
        <f t="shared" si="183"/>
        <v>-3.6223173940394364E-5</v>
      </c>
      <c r="CY98" s="83">
        <f t="shared" si="201"/>
        <v>-7.7475511688151807E-3</v>
      </c>
      <c r="CZ98" s="83">
        <f t="shared" ca="1" si="201"/>
        <v>-8.0946150923229038E-4</v>
      </c>
      <c r="DA98" s="83">
        <f t="shared" ca="1" si="199"/>
        <v>-1.2587735541776031E-2</v>
      </c>
      <c r="DB98" s="83">
        <f t="shared" ca="1" si="199"/>
        <v>-9.6971962540487594E-3</v>
      </c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Y98" s="5"/>
      <c r="EF98" s="91">
        <f>+'gaku-mk1722'!G45</f>
        <v>74270.899999999994</v>
      </c>
      <c r="EG98" s="1">
        <f>+'gaku-mk1131'!G101</f>
        <v>66193</v>
      </c>
      <c r="EH98" s="5">
        <f t="shared" ca="1" si="145"/>
        <v>16885.834121970474</v>
      </c>
      <c r="EI98" s="7">
        <f ca="1">+EI97+$EH97</f>
        <v>686240.13813044957</v>
      </c>
      <c r="EJ98" s="4">
        <f ca="1">+EI97+EH97</f>
        <v>686240.13813044957</v>
      </c>
      <c r="EK98" s="131">
        <f ca="1">+EK97+EH97-(EJ101-EI101)/4</f>
        <v>673934.22498358076</v>
      </c>
      <c r="EL98" s="5">
        <f t="shared" ca="1" si="146"/>
        <v>6321.666666666667</v>
      </c>
      <c r="EM98" s="92">
        <f t="shared" ca="1" si="147"/>
        <v>105.53333333333335</v>
      </c>
      <c r="EN98">
        <f t="shared" ca="1" si="127"/>
        <v>0.70255615598967136</v>
      </c>
      <c r="EO98">
        <f t="shared" ca="1" si="148"/>
        <v>-5.3135919211885719E-4</v>
      </c>
      <c r="EQ98" s="6">
        <f>+call!C136</f>
        <v>1E-3</v>
      </c>
      <c r="ES98" s="5">
        <f>+fof!B160/10</f>
        <v>7229.7583039311548</v>
      </c>
      <c r="ET98" s="5">
        <f>+fof!C160/10</f>
        <v>241375.3</v>
      </c>
      <c r="FB98" s="5">
        <f t="shared" si="128"/>
        <v>7229.7583039311548</v>
      </c>
      <c r="FC98" s="5">
        <f t="shared" si="124"/>
        <v>241375.3</v>
      </c>
      <c r="FD98" s="1" t="e">
        <f t="shared" si="200"/>
        <v>#DIV/0!</v>
      </c>
      <c r="FE98" s="1" t="e">
        <f t="shared" si="200"/>
        <v>#DIV/0!</v>
      </c>
      <c r="FF98" t="e">
        <f t="shared" si="149"/>
        <v>#DIV/0!</v>
      </c>
      <c r="FG98" t="e">
        <f t="shared" si="149"/>
        <v>#DIV/0!</v>
      </c>
      <c r="FH98" s="83" t="e">
        <f t="shared" si="184"/>
        <v>#DIV/0!</v>
      </c>
      <c r="FI98" s="83" t="e">
        <f t="shared" si="184"/>
        <v>#DIV/0!</v>
      </c>
      <c r="FK98" s="5">
        <f>kshotoku1722!E46</f>
        <v>254980.5</v>
      </c>
      <c r="FL98" s="72">
        <f t="shared" ca="1" si="150"/>
        <v>0.38219563284362468</v>
      </c>
      <c r="FM98">
        <f t="shared" ca="1" si="185"/>
        <v>-3.3561053810300084E-2</v>
      </c>
      <c r="FO98" s="72">
        <f ca="1">+AVERAGE(OFFSET(Maikin05!$F$10,ROUNDDOWN((ROW(FO98)-ROW(FO$45))/4,0),MOD(ROW(FO98)-ROW(FO$45),4)*3):OFFSET(Maikin05!$F$10,ROUNDDOWN((ROW(FO98)-ROW(FO$45))/4,0),MOD(ROW(FO98)-ROW(FO$45),4)*3+2))</f>
        <v>105.53333333333335</v>
      </c>
      <c r="FP98" s="72">
        <f ca="1">+AVERAGE(OFFSET(Maikin30!$F$20,ROUNDDOWN((ROW(FP98)-ROW(FP$5))/4,0),MOD(ROW(FP98)-ROW(FP$5),4)*3):OFFSET(Maikin30!$F$20,ROUNDDOWN((ROW(FP98)-ROW(FP$5))/4,0),MOD(ROW(FP98)-ROW(FP$5),4)*3+2))</f>
        <v>103.39999999999999</v>
      </c>
      <c r="FQ98" s="5">
        <f ca="1">+AVERAGE(OFFSET(Rocho!$J$66,(ROW(FQ98)-ROW($FQ$5))*3,0):OFFSET(Rocho!$J$66,(ROW(FQ98)-ROW($FQ$5))*3+2,0))</f>
        <v>6321.666666666667</v>
      </c>
      <c r="FR98" s="72" t="e">
        <f t="shared" ca="1" si="151"/>
        <v>#DIV/0!</v>
      </c>
      <c r="FS98" t="e">
        <f t="shared" ca="1" si="186"/>
        <v>#DIV/0!</v>
      </c>
      <c r="FT98" s="72"/>
      <c r="FU98" s="87" t="s">
        <v>317</v>
      </c>
      <c r="FV98" s="78">
        <f ca="1">+AVERAGE(OFFSET(Rocho!$E$6,(ROW(FV98)-ROW($FV$5))*3,0):OFFSET(Rocho!$E$6,(ROW(FV98)-ROW($FV$5))*3+2,0))/10000</f>
        <v>10719.666666666668</v>
      </c>
      <c r="FW98" s="82">
        <f>+Rocho!AA99</f>
        <v>0</v>
      </c>
      <c r="FX98" t="e">
        <f t="shared" si="187"/>
        <v>#DIV/0!</v>
      </c>
      <c r="FZ98" s="94">
        <f t="shared" si="130"/>
        <v>261389.90000000002</v>
      </c>
      <c r="GA98" s="5">
        <f t="shared" si="152"/>
        <v>74270.899999999994</v>
      </c>
      <c r="GB98" s="5">
        <f>+'gaku-mk1722'!C45-'gaku-mk1722'!D45</f>
        <v>5691.4000000000233</v>
      </c>
      <c r="GC98" s="5">
        <f t="shared" si="153"/>
        <v>26135.5</v>
      </c>
      <c r="GD98" s="5">
        <f t="shared" si="154"/>
        <v>18831.599999999999</v>
      </c>
      <c r="GE98" s="5">
        <f>+'gaku-mk1722'!H45</f>
        <v>-935.7</v>
      </c>
      <c r="GF98" s="5">
        <f>+'gaku-mk1722'!W45</f>
        <v>128612</v>
      </c>
      <c r="GG98" s="5">
        <f>+'gaku-mk1722'!M45</f>
        <v>58839.4</v>
      </c>
      <c r="GH98" s="5">
        <f>+'gaku-mk1722'!N45</f>
        <v>50055.199999999997</v>
      </c>
      <c r="GI98" s="5">
        <f t="shared" si="155"/>
        <v>69131.899999999994</v>
      </c>
      <c r="GJ98" s="5">
        <f>+'gaku-jk1722'!C45-'gaku-jk1722'!D45</f>
        <v>5302.7000000000116</v>
      </c>
      <c r="GK98" s="5">
        <f t="shared" si="156"/>
        <v>13676.8</v>
      </c>
      <c r="GL98" s="5">
        <f t="shared" si="157"/>
        <v>19627.099999999999</v>
      </c>
      <c r="GM98" s="5">
        <f>+'gaku-jk1722'!H45</f>
        <v>-806.2</v>
      </c>
      <c r="GN98" s="5">
        <f>+'gaku-jk1722'!Z45</f>
        <v>125275</v>
      </c>
      <c r="GO98" s="5">
        <f>+'gaku-jk1722'!M45</f>
        <v>50005.9</v>
      </c>
      <c r="GP98" s="5">
        <f>+'gaku-jk1722'!N45</f>
        <v>60421.5</v>
      </c>
      <c r="GQ98" s="9">
        <f t="shared" ca="1" si="131"/>
        <v>107.4</v>
      </c>
      <c r="GR98">
        <f ca="1">+OFFSET('def-cy1722'!$C$8,ROUNDDOWN((ROW(Sheet1_OLD!GU98)-ROW(Sheet1_OLD!GU$61))/4,0),0)</f>
        <v>105.2</v>
      </c>
      <c r="GS98" s="9">
        <f t="shared" ca="1" si="132"/>
        <v>189.8</v>
      </c>
      <c r="GT98" s="9">
        <f t="shared" ca="1" si="133"/>
        <v>96.2</v>
      </c>
      <c r="GU98">
        <f ca="1">+OFFSET('def-cy1722'!$H$8,ROUNDDOWN((ROW(Sheet1_OLD!GU98)-ROW(Sheet1_OLD!GU$61))/4,0),0)</f>
        <v>95.7</v>
      </c>
      <c r="GV98">
        <f ca="1">+OFFSET('def-cy1722'!$W$8,ROUNDDOWN((ROW(Sheet1_OLD!GU98)-ROW(Sheet1_OLD!GU$61))/4,0),0)</f>
        <v>102</v>
      </c>
      <c r="GW98">
        <f ca="1">+OFFSET('def-cy1722'!$M$8,ROUNDDOWN((ROW(Sheet1_OLD!GU98)-ROW(Sheet1_OLD!GU$61))/4,0),0)</f>
        <v>116.4</v>
      </c>
      <c r="GX98">
        <f ca="1">+OFFSET('def-cy1722'!$N$8,ROUNDDOWN((ROW(Sheet1_OLD!GU98)-ROW(Sheet1_OLD!GU$61))/4,0),0)</f>
        <v>82.7</v>
      </c>
      <c r="HG98" s="9">
        <f t="shared" ca="1" si="205"/>
        <v>110.1</v>
      </c>
      <c r="HH98" s="9">
        <f t="shared" ca="1" si="205"/>
        <v>106.3</v>
      </c>
      <c r="HI98" s="9">
        <f t="shared" ca="1" si="205"/>
        <v>204.8</v>
      </c>
      <c r="HJ98" s="9">
        <f t="shared" ca="1" si="205"/>
        <v>96.3</v>
      </c>
      <c r="HK98" s="9">
        <f t="shared" ca="1" si="205"/>
        <v>96.6</v>
      </c>
      <c r="HL98" s="9">
        <f t="shared" ca="1" si="205"/>
        <v>103.3</v>
      </c>
      <c r="HM98" s="9">
        <f t="shared" ca="1" si="205"/>
        <v>120.8</v>
      </c>
      <c r="HN98" s="9">
        <f t="shared" ca="1" si="202"/>
        <v>83.2</v>
      </c>
      <c r="HO98">
        <f t="shared" ca="1" si="203"/>
        <v>5.8650627932937934E-3</v>
      </c>
      <c r="HP98">
        <f t="shared" ca="1" si="203"/>
        <v>7.6699816644612041E-4</v>
      </c>
      <c r="HQ98">
        <f t="shared" ca="1" si="203"/>
        <v>9.9867801418209671E-3</v>
      </c>
      <c r="HR98">
        <f t="shared" ca="1" si="203"/>
        <v>5.5387729271477585E-4</v>
      </c>
      <c r="HS98">
        <f t="shared" ca="1" si="203"/>
        <v>-9.9169712345796275E-4</v>
      </c>
      <c r="HT98">
        <f t="shared" ca="1" si="203"/>
        <v>3.9839418074584538E-3</v>
      </c>
      <c r="HU98">
        <f t="shared" ca="1" si="203"/>
        <v>5.0589327416578663E-4</v>
      </c>
      <c r="HV98">
        <f t="shared" ca="1" si="159"/>
        <v>6.8094052295587558E-3</v>
      </c>
      <c r="HW98">
        <f t="shared" ca="1" si="188"/>
        <v>2.7480261582000693E-2</v>
      </c>
      <c r="HX98" s="5">
        <f t="shared" ca="1" si="189"/>
        <v>233121.48859790905</v>
      </c>
      <c r="HY98" s="1" t="e">
        <f t="shared" ca="1" si="160"/>
        <v>#DIV/0!</v>
      </c>
      <c r="HZ98" t="e">
        <f t="shared" ca="1" si="190"/>
        <v>#DIV/0!</v>
      </c>
      <c r="IA98" s="5">
        <f t="shared" si="161"/>
        <v>261389.90000000002</v>
      </c>
      <c r="IB98">
        <f t="shared" ca="1" si="162"/>
        <v>112.12604276513036</v>
      </c>
      <c r="ID98" s="112">
        <v>131.84331869677052</v>
      </c>
      <c r="IE98" s="112">
        <v>129.3477079912864</v>
      </c>
      <c r="IF98">
        <f t="shared" si="163"/>
        <v>95.209117418246208</v>
      </c>
      <c r="IG98">
        <f t="shared" si="191"/>
        <v>-4.781519268194774E-4</v>
      </c>
      <c r="IH98" s="112">
        <v>0.5599095469455222</v>
      </c>
      <c r="II98">
        <f t="shared" si="192"/>
        <v>1.0822688815483879E-2</v>
      </c>
      <c r="IK98">
        <f>+util!B96</f>
        <v>104.866666666667</v>
      </c>
      <c r="IL98">
        <f t="shared" si="193"/>
        <v>-9.5313748280149437E-4</v>
      </c>
      <c r="IM98">
        <f t="shared" si="194"/>
        <v>-5.7188248968089665E-4</v>
      </c>
      <c r="IO98" s="5">
        <f t="shared" si="164"/>
        <v>142151.90000000002</v>
      </c>
      <c r="IP98" s="1">
        <f t="shared" si="165"/>
        <v>3.1612423305038577</v>
      </c>
      <c r="IQ98" s="5">
        <f t="shared" ca="1" si="166"/>
        <v>126778.66487963426</v>
      </c>
      <c r="IR98" s="1" t="e">
        <f t="shared" ca="1" si="167"/>
        <v>#DIV/0!</v>
      </c>
      <c r="IS98" t="e">
        <f t="shared" ca="1" si="195"/>
        <v>#DIV/0!</v>
      </c>
    </row>
    <row r="99" spans="1:253" x14ac:dyDescent="0.15">
      <c r="A99" t="s">
        <v>338</v>
      </c>
      <c r="B99" s="5">
        <f>+'gaku-mk1722'!B46</f>
        <v>516560.3</v>
      </c>
      <c r="C99" s="5">
        <f>+'kgaku-mk1722'!B47</f>
        <v>280451.40000000002</v>
      </c>
      <c r="D99" s="5">
        <f>+'kgaku-mk1722'!C47</f>
        <v>2777.7</v>
      </c>
      <c r="E99" s="5">
        <f>+'kgaku-mk1722'!D47</f>
        <v>731.9</v>
      </c>
      <c r="F99" s="5">
        <f>+'kgaku-mk1722'!F47</f>
        <v>25064.7</v>
      </c>
      <c r="G99" s="5">
        <f>+'kgaku-mk1722'!G47</f>
        <v>15818.6</v>
      </c>
      <c r="H99" s="5">
        <f>+'kgaku-mk1722'!H47</f>
        <v>74520.899999999994</v>
      </c>
      <c r="I99" s="5">
        <f>+'kgaku-mk1722'!I47</f>
        <v>163001.29999999999</v>
      </c>
      <c r="J99" s="5">
        <f>+'gaku-mk1722'!F46</f>
        <v>19374.099999999999</v>
      </c>
      <c r="K99" s="5">
        <f>+'gaku-mk1722'!G46</f>
        <v>72803</v>
      </c>
      <c r="L99" s="5">
        <f>+'gaku-jk1722'!B46</f>
        <v>472405.7</v>
      </c>
      <c r="M99" s="5">
        <f>+'kgaku-jk1722'!B47</f>
        <v>267053.40000000002</v>
      </c>
      <c r="N99" s="5">
        <f>+'kgaku-jk1722'!C47</f>
        <v>2735.2</v>
      </c>
      <c r="O99" s="5">
        <f>+'kgaku-jk1722'!D47</f>
        <v>724.4</v>
      </c>
      <c r="P99" s="5">
        <f>+'kgaku-jk1722'!F47</f>
        <v>13305.6</v>
      </c>
      <c r="Q99" s="5">
        <f>+'kgaku-jk1722'!G47</f>
        <v>15074.4</v>
      </c>
      <c r="R99" s="5">
        <f>+'kgaku-jk1722'!H47</f>
        <v>79510.2</v>
      </c>
      <c r="S99" s="5">
        <f>+'kgaku-jk1722'!I47</f>
        <v>160447.6</v>
      </c>
      <c r="T99" s="5">
        <f>+'gaku-jk1722'!F46</f>
        <v>20061.5</v>
      </c>
      <c r="U99" s="5">
        <f>+'gaku-jk1722'!G46</f>
        <v>67951</v>
      </c>
      <c r="V99" s="8">
        <f t="shared" si="207"/>
        <v>109.34675428344747</v>
      </c>
      <c r="W99" s="8">
        <f t="shared" si="207"/>
        <v>105.01697413326323</v>
      </c>
      <c r="X99" s="8">
        <f t="shared" si="207"/>
        <v>101.55381690552794</v>
      </c>
      <c r="Y99" s="8">
        <f t="shared" si="207"/>
        <v>101.03533959138598</v>
      </c>
      <c r="Z99" s="8">
        <f t="shared" si="207"/>
        <v>188.37707431457432</v>
      </c>
      <c r="AA99" s="8">
        <f t="shared" si="206"/>
        <v>104.93684657432469</v>
      </c>
      <c r="AB99" s="8">
        <f t="shared" si="206"/>
        <v>93.724956043375556</v>
      </c>
      <c r="AC99" s="8">
        <f t="shared" si="206"/>
        <v>101.59160997110581</v>
      </c>
      <c r="AD99" s="8">
        <f t="shared" si="206"/>
        <v>96.573536375644892</v>
      </c>
      <c r="AE99" s="8">
        <f t="shared" si="206"/>
        <v>107.14043943429826</v>
      </c>
      <c r="AF99" s="10">
        <f ca="1">+OFFSET('kdef-cy1722'!B$9,ROUNDDOWN((ROW(Sheet1_OLD!AF99)-ROW(Sheet1_OLD!AF$61))/4,0),0)</f>
        <v>105.1</v>
      </c>
      <c r="AG99" s="10">
        <f ca="1">+OFFSET('kdef-cy1722'!C$9,ROUNDDOWN((ROW(Sheet1_OLD!AG99)-ROW(Sheet1_OLD!AG$61))/4,0),0)</f>
        <v>100</v>
      </c>
      <c r="AH99" s="10">
        <f ca="1">+OFFSET('kdef-cy1722'!D$9,ROUNDDOWN((ROW(Sheet1_OLD!AH99)-ROW(Sheet1_OLD!AH$61))/4,0),0)</f>
        <v>101</v>
      </c>
      <c r="AI99" s="10">
        <f ca="1">+OFFSET('kdef-cy1722'!F$9,ROUNDDOWN((ROW(Sheet1_OLD!AI99)-ROW(Sheet1_OLD!AI$61))/4,0),0)</f>
        <v>189.8</v>
      </c>
      <c r="AJ99" s="10">
        <f ca="1">+OFFSET('kdef-cy1722'!G$9,ROUNDDOWN((ROW(Sheet1_OLD!AJ99)-ROW(Sheet1_OLD!AJ$61))/4,0),0)</f>
        <v>105.1</v>
      </c>
      <c r="AK99" s="10">
        <f ca="1">+OFFSET('kdef-cy1722'!H$9,ROUNDDOWN((ROW(Sheet1_OLD!AK99)-ROW(Sheet1_OLD!AK$61))/4,0),0)</f>
        <v>93.9</v>
      </c>
      <c r="AL99" s="10">
        <f ca="1">+OFFSET('kdef-cy1722'!I$9,ROUNDDOWN((ROW(Sheet1_OLD!AL99)-ROW(Sheet1_OLD!AL$61))/4,0),0)</f>
        <v>101.6</v>
      </c>
      <c r="AM99" s="10">
        <f ca="1">+OFFSET('def-cy1722'!$F$8,ROUNDDOWN((ROW(Sheet1_OLD!AM99)-ROW(Sheet1_OLD!AM$61))/4,0),0)</f>
        <v>96.2</v>
      </c>
      <c r="AN99" s="10">
        <f ca="1">+OFFSET('def-cy1722'!$G$8,ROUNDDOWN((ROW(Sheet1_OLD!AN99)-ROW(Sheet1_OLD!AN$61))/4,0),0)</f>
        <v>107.4</v>
      </c>
      <c r="AO99" s="128"/>
      <c r="AP99" s="128"/>
      <c r="AQ99" s="128"/>
      <c r="AR99" s="128"/>
      <c r="AS99" s="128"/>
      <c r="AT99" s="128"/>
      <c r="AU99" s="128"/>
      <c r="AV99" s="128"/>
      <c r="AW99" s="128"/>
      <c r="AX99" s="9">
        <f t="shared" ca="1" si="209"/>
        <v>106.2</v>
      </c>
      <c r="AY99" s="9">
        <f t="shared" ca="1" si="209"/>
        <v>99.6</v>
      </c>
      <c r="AZ99" s="9">
        <f t="shared" ca="1" si="209"/>
        <v>101.3</v>
      </c>
      <c r="BA99" s="9">
        <f t="shared" ca="1" si="208"/>
        <v>204.8</v>
      </c>
      <c r="BB99" s="9">
        <f t="shared" ca="1" si="208"/>
        <v>107</v>
      </c>
      <c r="BC99" s="9">
        <f t="shared" ca="1" si="208"/>
        <v>94</v>
      </c>
      <c r="BD99" s="9">
        <f t="shared" ca="1" si="114"/>
        <v>102</v>
      </c>
      <c r="BE99" s="9">
        <f t="shared" ca="1" si="114"/>
        <v>96.3</v>
      </c>
      <c r="BF99" s="9">
        <f t="shared" ca="1" si="114"/>
        <v>110.1</v>
      </c>
      <c r="BG99">
        <f t="shared" ca="1" si="168"/>
        <v>3.0849619702683303E-3</v>
      </c>
      <c r="BH99">
        <f t="shared" ca="1" si="169"/>
        <v>-9.6304271480171294E-4</v>
      </c>
      <c r="BI99">
        <f t="shared" ca="1" si="204"/>
        <v>3.4870534984701246E-4</v>
      </c>
      <c r="BJ99">
        <f t="shared" ca="1" si="204"/>
        <v>-3.2130687674507886E-3</v>
      </c>
      <c r="BK99">
        <f t="shared" ca="1" si="204"/>
        <v>4.3053770965089796E-3</v>
      </c>
      <c r="BL99" s="13">
        <f t="shared" ca="1" si="171"/>
        <v>3.5629329343718208E-3</v>
      </c>
      <c r="BM99">
        <f t="shared" ca="1" si="172"/>
        <v>-1.6205535250798795E-2</v>
      </c>
      <c r="BN99">
        <f t="shared" ca="1" si="134"/>
        <v>8.9174680854113356E-3</v>
      </c>
      <c r="BO99" s="13">
        <f t="shared" ca="1" si="135"/>
        <v>-7.2880671653874594E-3</v>
      </c>
      <c r="BP99">
        <f t="shared" ca="1" si="173"/>
        <v>-1.0568329422080589E-2</v>
      </c>
      <c r="BQ99">
        <f t="shared" ca="1" si="174"/>
        <v>-6.179364596810703E-3</v>
      </c>
      <c r="BR99">
        <f t="shared" ca="1" si="175"/>
        <v>3.4003373370505583E-3</v>
      </c>
      <c r="BS99" s="13">
        <f t="shared" ca="1" si="176"/>
        <v>-1.3347356681840734E-2</v>
      </c>
      <c r="BT99" s="5">
        <f t="shared" si="136"/>
        <v>67951</v>
      </c>
      <c r="BU99" s="5">
        <f t="shared" ca="1" si="137"/>
        <v>258730.35946468377</v>
      </c>
      <c r="BV99" s="5">
        <f t="shared" ca="1" si="138"/>
        <v>41109.051757361914</v>
      </c>
      <c r="BW99" s="5">
        <f t="shared" ca="1" si="177"/>
        <v>106989.90207153209</v>
      </c>
      <c r="BX99" s="5">
        <f t="shared" si="139"/>
        <v>72803</v>
      </c>
      <c r="BY99" s="5">
        <f t="shared" si="140"/>
        <v>255386.59999999998</v>
      </c>
      <c r="BZ99" s="5">
        <f t="shared" si="141"/>
        <v>44438.8</v>
      </c>
      <c r="CA99" s="5">
        <f t="shared" si="142"/>
        <v>117241.8</v>
      </c>
      <c r="CB99" s="9">
        <f t="shared" si="197"/>
        <v>107.14043943429826</v>
      </c>
      <c r="CC99" s="9">
        <f t="shared" ca="1" si="197"/>
        <v>98.70762771264954</v>
      </c>
      <c r="CD99" s="9">
        <f t="shared" ca="1" si="197"/>
        <v>108.09979335522326</v>
      </c>
      <c r="CE99" s="9">
        <f t="shared" ca="1" si="196"/>
        <v>109.58211731198111</v>
      </c>
      <c r="CF99" s="5"/>
      <c r="CG99" s="5">
        <f t="shared" si="143"/>
        <v>99.365008870687575</v>
      </c>
      <c r="CH99" s="5">
        <f t="shared" ca="1" si="178"/>
        <v>98.70762771264954</v>
      </c>
      <c r="CI99" s="5">
        <f t="shared" si="144"/>
        <v>133.1814871535135</v>
      </c>
      <c r="CJ99" s="5">
        <f t="shared" ca="1" si="179"/>
        <v>108.09979335522326</v>
      </c>
      <c r="CK99" s="5">
        <f t="shared" si="180"/>
        <v>115.71654028253589</v>
      </c>
      <c r="CL99" s="5">
        <f t="shared" ca="1" si="181"/>
        <v>109.58211731198111</v>
      </c>
      <c r="CM99" s="5"/>
      <c r="CN99" s="1" t="e">
        <f t="shared" si="125"/>
        <v>#DIV/0!</v>
      </c>
      <c r="CO99" s="1" t="e">
        <f t="shared" si="198"/>
        <v>#DIV/0!</v>
      </c>
      <c r="CP99" s="1" t="e">
        <f t="shared" ca="1" si="198"/>
        <v>#DIV/0!</v>
      </c>
      <c r="CQ99" s="1" t="e">
        <f t="shared" ca="1" si="198"/>
        <v>#DIV/0!</v>
      </c>
      <c r="CR99" s="1" t="e">
        <f t="shared" ca="1" si="198"/>
        <v>#DIV/0!</v>
      </c>
      <c r="CS99" s="83" t="e">
        <f t="shared" si="182"/>
        <v>#DIV/0!</v>
      </c>
      <c r="CT99" s="83" t="e">
        <f t="shared" si="182"/>
        <v>#DIV/0!</v>
      </c>
      <c r="CU99" s="83" t="e">
        <f t="shared" ca="1" si="182"/>
        <v>#DIV/0!</v>
      </c>
      <c r="CV99" s="83" t="e">
        <f t="shared" ca="1" si="182"/>
        <v>#DIV/0!</v>
      </c>
      <c r="CW99" s="83" t="e">
        <f t="shared" ca="1" si="182"/>
        <v>#DIV/0!</v>
      </c>
      <c r="CX99" s="83">
        <f t="shared" si="183"/>
        <v>-3.455384274615119E-3</v>
      </c>
      <c r="CY99" s="83">
        <f t="shared" si="201"/>
        <v>-2.7326395742711899E-3</v>
      </c>
      <c r="CZ99" s="83">
        <f t="shared" ca="1" si="201"/>
        <v>-1.173450449352763E-3</v>
      </c>
      <c r="DA99" s="83">
        <f t="shared" ca="1" si="199"/>
        <v>-4.5033946867382721E-3</v>
      </c>
      <c r="DB99" s="83">
        <f t="shared" ca="1" si="199"/>
        <v>-3.4457936412062439E-3</v>
      </c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Y99" s="5"/>
      <c r="EF99" s="91">
        <f>+'gaku-mk1722'!G46</f>
        <v>72803</v>
      </c>
      <c r="EG99" s="1">
        <f>+'gaku-mk1131'!G102</f>
        <v>66071.7</v>
      </c>
      <c r="EH99" s="5">
        <f t="shared" ca="1" si="145"/>
        <v>16609.233738550905</v>
      </c>
      <c r="EI99" s="7">
        <f ca="1">+EI98+$EH98</f>
        <v>703125.97225242003</v>
      </c>
      <c r="EJ99" s="7">
        <f ca="1">+EJ98+$EH98</f>
        <v>703125.97225242003</v>
      </c>
      <c r="EK99" s="7">
        <f ca="1">+EK98+EH98-(EJ101-EI101)/4</f>
        <v>678514.14595868206</v>
      </c>
      <c r="EL99" s="5">
        <f t="shared" ca="1" si="146"/>
        <v>6317.666666666667</v>
      </c>
      <c r="EM99" s="92">
        <f t="shared" ca="1" si="147"/>
        <v>104.56666666666666</v>
      </c>
      <c r="EN99">
        <f t="shared" ca="1" si="127"/>
        <v>0.7082489524016975</v>
      </c>
      <c r="EO99">
        <f t="shared" ca="1" si="148"/>
        <v>8.070324208280277E-3</v>
      </c>
      <c r="EQ99" s="6">
        <f>+call!C137</f>
        <v>1.66666666666667E-3</v>
      </c>
      <c r="ES99" s="5">
        <f>+fof!B161/10</f>
        <v>9754.5800795358227</v>
      </c>
      <c r="ET99" s="5">
        <f>+fof!C161/10</f>
        <v>269717</v>
      </c>
      <c r="FB99" s="5">
        <f t="shared" si="128"/>
        <v>9754.5800795358227</v>
      </c>
      <c r="FC99" s="5">
        <f t="shared" si="124"/>
        <v>269717</v>
      </c>
      <c r="FD99" s="1" t="e">
        <f t="shared" si="200"/>
        <v>#DIV/0!</v>
      </c>
      <c r="FE99" s="1" t="e">
        <f t="shared" si="200"/>
        <v>#DIV/0!</v>
      </c>
      <c r="FF99" t="e">
        <f t="shared" si="149"/>
        <v>#DIV/0!</v>
      </c>
      <c r="FG99" t="e">
        <f t="shared" si="149"/>
        <v>#DIV/0!</v>
      </c>
      <c r="FH99" s="83" t="e">
        <f t="shared" si="184"/>
        <v>#DIV/0!</v>
      </c>
      <c r="FI99" s="83" t="e">
        <f t="shared" si="184"/>
        <v>#DIV/0!</v>
      </c>
      <c r="FK99" s="5">
        <f>kshotoku1722!E47</f>
        <v>251865.1</v>
      </c>
      <c r="FL99" s="72">
        <f t="shared" ca="1" si="150"/>
        <v>0.38125717121733999</v>
      </c>
      <c r="FM99">
        <f t="shared" ca="1" si="185"/>
        <v>-2.4584678816283964E-3</v>
      </c>
      <c r="FO99" s="72">
        <f ca="1">+AVERAGE(OFFSET(Maikin05!$F$10,ROUNDDOWN((ROW(FO99)-ROW(FO$45))/4,0),MOD(ROW(FO99)-ROW(FO$45),4)*3):OFFSET(Maikin05!$F$10,ROUNDDOWN((ROW(FO99)-ROW(FO$45))/4,0),MOD(ROW(FO99)-ROW(FO$45),4)*3+2))</f>
        <v>104.56666666666666</v>
      </c>
      <c r="FP99" s="72">
        <f ca="1">+AVERAGE(OFFSET(Maikin30!$F$20,ROUNDDOWN((ROW(FP99)-ROW(FP$5))/4,0),MOD(ROW(FP99)-ROW(FP$5),4)*3):OFFSET(Maikin30!$F$20,ROUNDDOWN((ROW(FP99)-ROW(FP$5))/4,0),MOD(ROW(FP99)-ROW(FP$5),4)*3+2))</f>
        <v>102.73333333333333</v>
      </c>
      <c r="FQ99" s="5">
        <f ca="1">+AVERAGE(OFFSET(Rocho!$J$66,(ROW(FQ99)-ROW($FQ$5))*3,0):OFFSET(Rocho!$J$66,(ROW(FQ99)-ROW($FQ$5))*3+2,0))</f>
        <v>6317.666666666667</v>
      </c>
      <c r="FR99" s="72" t="e">
        <f t="shared" ca="1" si="151"/>
        <v>#DIV/0!</v>
      </c>
      <c r="FS99" t="e">
        <f t="shared" ca="1" si="186"/>
        <v>#DIV/0!</v>
      </c>
      <c r="FT99" s="72"/>
      <c r="FU99" s="87" t="s">
        <v>318</v>
      </c>
      <c r="FV99" s="78">
        <f ca="1">+AVERAGE(OFFSET(Rocho!$E$6,(ROW(FV99)-ROW($FV$5))*3,0):OFFSET(Rocho!$E$6,(ROW(FV99)-ROW($FV$5))*3+2,0))/10000</f>
        <v>10735.666666666668</v>
      </c>
      <c r="FW99" s="82">
        <f>+Rocho!AA100</f>
        <v>0</v>
      </c>
      <c r="FX99" t="e">
        <f t="shared" si="187"/>
        <v>#DIV/0!</v>
      </c>
      <c r="FZ99" s="94">
        <f t="shared" si="130"/>
        <v>261173.69999999998</v>
      </c>
      <c r="GA99" s="5">
        <f t="shared" si="152"/>
        <v>72803</v>
      </c>
      <c r="GB99" s="5">
        <f>+'gaku-mk1722'!C46-'gaku-mk1722'!D46</f>
        <v>5810.0999999999767</v>
      </c>
      <c r="GC99" s="5">
        <f t="shared" si="153"/>
        <v>25064.7</v>
      </c>
      <c r="GD99" s="5">
        <f t="shared" si="154"/>
        <v>19374.099999999999</v>
      </c>
      <c r="GE99" s="5">
        <f>+'gaku-mk1722'!H46</f>
        <v>1780</v>
      </c>
      <c r="GF99" s="5">
        <f>+'gaku-mk1722'!W46</f>
        <v>127063.7</v>
      </c>
      <c r="GG99" s="5">
        <f>+'gaku-mk1722'!M46</f>
        <v>60474.5</v>
      </c>
      <c r="GH99" s="5">
        <f>+'gaku-mk1722'!N46</f>
        <v>51196.4</v>
      </c>
      <c r="GI99" s="5">
        <f t="shared" si="155"/>
        <v>67951</v>
      </c>
      <c r="GJ99" s="5">
        <f>+'gaku-jk1722'!C46-'gaku-jk1722'!D46</f>
        <v>5435.2999999999884</v>
      </c>
      <c r="GK99" s="5">
        <f t="shared" si="156"/>
        <v>13305.6</v>
      </c>
      <c r="GL99" s="5">
        <f t="shared" si="157"/>
        <v>20061.5</v>
      </c>
      <c r="GM99" s="5">
        <f>+'gaku-jk1722'!H46</f>
        <v>1879</v>
      </c>
      <c r="GN99" s="5">
        <f>+'gaku-jk1722'!Z46</f>
        <v>124543.3</v>
      </c>
      <c r="GO99" s="5">
        <f>+'gaku-jk1722'!M46</f>
        <v>51801.1</v>
      </c>
      <c r="GP99" s="5">
        <f>+'gaku-jk1722'!N46</f>
        <v>61839.199999999997</v>
      </c>
      <c r="GQ99" s="9">
        <f t="shared" ca="1" si="131"/>
        <v>107.4</v>
      </c>
      <c r="GR99">
        <f ca="1">+OFFSET('def-cy1722'!$C$8,ROUNDDOWN((ROW(Sheet1_OLD!GU99)-ROW(Sheet1_OLD!GU$61))/4,0),0)</f>
        <v>105.2</v>
      </c>
      <c r="GS99" s="9">
        <f t="shared" ca="1" si="132"/>
        <v>189.8</v>
      </c>
      <c r="GT99" s="9">
        <f t="shared" ca="1" si="133"/>
        <v>96.2</v>
      </c>
      <c r="GU99">
        <f ca="1">+OFFSET('def-cy1722'!$H$8,ROUNDDOWN((ROW(Sheet1_OLD!GU99)-ROW(Sheet1_OLD!GU$61))/4,0),0)</f>
        <v>95.7</v>
      </c>
      <c r="GV99">
        <f ca="1">+OFFSET('def-cy1722'!$W$8,ROUNDDOWN((ROW(Sheet1_OLD!GU99)-ROW(Sheet1_OLD!GU$61))/4,0),0)</f>
        <v>102</v>
      </c>
      <c r="GW99">
        <f ca="1">+OFFSET('def-cy1722'!$M$8,ROUNDDOWN((ROW(Sheet1_OLD!GU99)-ROW(Sheet1_OLD!GU$61))/4,0),0)</f>
        <v>116.4</v>
      </c>
      <c r="GX99">
        <f ca="1">+OFFSET('def-cy1722'!$N$8,ROUNDDOWN((ROW(Sheet1_OLD!GU99)-ROW(Sheet1_OLD!GU$61))/4,0),0)</f>
        <v>82.7</v>
      </c>
      <c r="HG99" s="9">
        <f t="shared" ca="1" si="205"/>
        <v>110.1</v>
      </c>
      <c r="HH99" s="9">
        <f t="shared" ca="1" si="205"/>
        <v>106.3</v>
      </c>
      <c r="HI99" s="9">
        <f t="shared" ca="1" si="205"/>
        <v>204.8</v>
      </c>
      <c r="HJ99" s="9">
        <f t="shared" ca="1" si="205"/>
        <v>96.3</v>
      </c>
      <c r="HK99" s="9">
        <f t="shared" ca="1" si="205"/>
        <v>96.6</v>
      </c>
      <c r="HL99" s="9">
        <f t="shared" ca="1" si="205"/>
        <v>103.3</v>
      </c>
      <c r="HM99" s="9">
        <f t="shared" ca="1" si="205"/>
        <v>120.8</v>
      </c>
      <c r="HN99" s="9">
        <f t="shared" ca="1" si="202"/>
        <v>83.2</v>
      </c>
      <c r="HO99">
        <f t="shared" ca="1" si="203"/>
        <v>-4.8617478101519035E-3</v>
      </c>
      <c r="HP99">
        <f t="shared" ca="1" si="203"/>
        <v>5.2707057855430573E-4</v>
      </c>
      <c r="HQ99">
        <f t="shared" ca="1" si="203"/>
        <v>-2.8426926429740451E-3</v>
      </c>
      <c r="HR99">
        <f t="shared" ca="1" si="203"/>
        <v>1.5642569361666179E-3</v>
      </c>
      <c r="HS99">
        <f t="shared" ca="1" si="203"/>
        <v>9.6994196704033881E-3</v>
      </c>
      <c r="HT99">
        <f t="shared" ca="1" si="203"/>
        <v>-2.8263462299355107E-3</v>
      </c>
      <c r="HU99">
        <f t="shared" ca="1" si="203"/>
        <v>8.1090832596637484E-3</v>
      </c>
      <c r="HV99">
        <f t="shared" ca="1" si="159"/>
        <v>-4.4106200901868941E-3</v>
      </c>
      <c r="HW99">
        <f t="shared" ca="1" si="188"/>
        <v>4.9584236715397084E-3</v>
      </c>
      <c r="HX99" s="5">
        <f t="shared" ca="1" si="189"/>
        <v>234277.40370531747</v>
      </c>
      <c r="HY99" s="1" t="e">
        <f t="shared" ca="1" si="160"/>
        <v>#DIV/0!</v>
      </c>
      <c r="HZ99" t="e">
        <f t="shared" ca="1" si="190"/>
        <v>#DIV/0!</v>
      </c>
      <c r="IA99" s="5">
        <f t="shared" si="161"/>
        <v>261173.69999999998</v>
      </c>
      <c r="IB99">
        <f t="shared" ca="1" si="162"/>
        <v>111.48053370461355</v>
      </c>
      <c r="ID99" s="112">
        <v>131.95630985277566</v>
      </c>
      <c r="IE99" s="112">
        <v>129.86546198555894</v>
      </c>
      <c r="IF99">
        <f t="shared" si="163"/>
        <v>95.979804757584446</v>
      </c>
      <c r="IG99">
        <f t="shared" si="191"/>
        <v>8.0620938174608275E-3</v>
      </c>
      <c r="IH99" s="112">
        <v>0.562150757159946</v>
      </c>
      <c r="II99">
        <f t="shared" si="192"/>
        <v>3.9948177237265469E-3</v>
      </c>
      <c r="IK99">
        <f>+util!B97</f>
        <v>106.366666666667</v>
      </c>
      <c r="IL99">
        <f t="shared" si="193"/>
        <v>1.420254266002037E-2</v>
      </c>
      <c r="IM99">
        <f t="shared" si="194"/>
        <v>8.5215255960122225E-3</v>
      </c>
      <c r="IO99" s="5">
        <f t="shared" si="164"/>
        <v>143931.9</v>
      </c>
      <c r="IP99" s="1">
        <f t="shared" si="165"/>
        <v>3.2388790876441305</v>
      </c>
      <c r="IQ99" s="5">
        <f t="shared" ca="1" si="166"/>
        <v>129109.4464809182</v>
      </c>
      <c r="IR99" s="1" t="e">
        <f t="shared" ca="1" si="167"/>
        <v>#DIV/0!</v>
      </c>
      <c r="IS99" t="e">
        <f t="shared" ca="1" si="195"/>
        <v>#DIV/0!</v>
      </c>
    </row>
    <row r="100" spans="1:253" x14ac:dyDescent="0.15">
      <c r="A100" t="s">
        <v>339</v>
      </c>
      <c r="B100" s="5">
        <f>+'gaku-mk1722'!B47</f>
        <v>518398.4</v>
      </c>
      <c r="C100" s="5">
        <f>+'kgaku-mk1722'!B48</f>
        <v>283331.09999999998</v>
      </c>
      <c r="D100" s="5">
        <f>+'kgaku-mk1722'!C48</f>
        <v>3161.5</v>
      </c>
      <c r="E100" s="5">
        <f>+'kgaku-mk1722'!D48</f>
        <v>718.6</v>
      </c>
      <c r="F100" s="5">
        <f>+'kgaku-mk1722'!F48</f>
        <v>25736.6</v>
      </c>
      <c r="G100" s="5">
        <f>+'kgaku-mk1722'!G48</f>
        <v>15601.6</v>
      </c>
      <c r="H100" s="5">
        <f>+'kgaku-mk1722'!H48</f>
        <v>75700.899999999994</v>
      </c>
      <c r="I100" s="5">
        <f>+'kgaku-mk1722'!I48</f>
        <v>163849.1</v>
      </c>
      <c r="J100" s="5">
        <f>+'gaku-mk1722'!F47</f>
        <v>18900.400000000001</v>
      </c>
      <c r="K100" s="5">
        <f>+'gaku-mk1722'!G47</f>
        <v>75711.7</v>
      </c>
      <c r="L100" s="5">
        <f>+'gaku-jk1722'!B47</f>
        <v>477456.1</v>
      </c>
      <c r="M100" s="5">
        <f>+'kgaku-jk1722'!B48</f>
        <v>270491.40000000002</v>
      </c>
      <c r="N100" s="5">
        <f>+'kgaku-jk1722'!C48</f>
        <v>3242.6</v>
      </c>
      <c r="O100" s="5">
        <f>+'kgaku-jk1722'!D48</f>
        <v>713.1</v>
      </c>
      <c r="P100" s="5">
        <f>+'kgaku-jk1722'!F48</f>
        <v>13851</v>
      </c>
      <c r="Q100" s="5">
        <f>+'kgaku-jk1722'!G48</f>
        <v>14970.5</v>
      </c>
      <c r="R100" s="5">
        <f>+'kgaku-jk1722'!H48</f>
        <v>80698.600000000006</v>
      </c>
      <c r="S100" s="5">
        <f>+'kgaku-jk1722'!I48</f>
        <v>161456.79999999999</v>
      </c>
      <c r="T100" s="5">
        <f>+'gaku-jk1722'!F47</f>
        <v>19658.400000000001</v>
      </c>
      <c r="U100" s="5">
        <f>+'gaku-jk1722'!G47</f>
        <v>71025.8</v>
      </c>
      <c r="V100" s="8">
        <f t="shared" si="207"/>
        <v>108.57509203463943</v>
      </c>
      <c r="W100" s="8">
        <f t="shared" si="207"/>
        <v>104.74680525887328</v>
      </c>
      <c r="X100" s="8">
        <f t="shared" si="207"/>
        <v>97.498920619256154</v>
      </c>
      <c r="Y100" s="8">
        <f t="shared" si="207"/>
        <v>100.77128032534006</v>
      </c>
      <c r="Z100" s="8">
        <f t="shared" si="207"/>
        <v>185.81041080066422</v>
      </c>
      <c r="AA100" s="8">
        <f t="shared" si="206"/>
        <v>104.21562406065262</v>
      </c>
      <c r="AB100" s="8">
        <f t="shared" si="206"/>
        <v>93.806955758835954</v>
      </c>
      <c r="AC100" s="8">
        <f t="shared" si="206"/>
        <v>101.4816966519837</v>
      </c>
      <c r="AD100" s="8">
        <f t="shared" si="206"/>
        <v>96.144141944410535</v>
      </c>
      <c r="AE100" s="8">
        <f t="shared" si="206"/>
        <v>106.59746176741409</v>
      </c>
      <c r="AF100" s="10">
        <f ca="1">+OFFSET('kdef-cy1722'!B$9,ROUNDDOWN((ROW(Sheet1_OLD!AF100)-ROW(Sheet1_OLD!AF$61))/4,0),0)</f>
        <v>105.1</v>
      </c>
      <c r="AG100" s="10">
        <f ca="1">+OFFSET('kdef-cy1722'!C$9,ROUNDDOWN((ROW(Sheet1_OLD!AG100)-ROW(Sheet1_OLD!AG$61))/4,0),0)</f>
        <v>100</v>
      </c>
      <c r="AH100" s="10">
        <f ca="1">+OFFSET('kdef-cy1722'!D$9,ROUNDDOWN((ROW(Sheet1_OLD!AH100)-ROW(Sheet1_OLD!AH$61))/4,0),0)</f>
        <v>101</v>
      </c>
      <c r="AI100" s="10">
        <f ca="1">+OFFSET('kdef-cy1722'!F$9,ROUNDDOWN((ROW(Sheet1_OLD!AI100)-ROW(Sheet1_OLD!AI$61))/4,0),0)</f>
        <v>189.8</v>
      </c>
      <c r="AJ100" s="10">
        <f ca="1">+OFFSET('kdef-cy1722'!G$9,ROUNDDOWN((ROW(Sheet1_OLD!AJ100)-ROW(Sheet1_OLD!AJ$61))/4,0),0)</f>
        <v>105.1</v>
      </c>
      <c r="AK100" s="10">
        <f ca="1">+OFFSET('kdef-cy1722'!H$9,ROUNDDOWN((ROW(Sheet1_OLD!AK100)-ROW(Sheet1_OLD!AK$61))/4,0),0)</f>
        <v>93.9</v>
      </c>
      <c r="AL100" s="10">
        <f ca="1">+OFFSET('kdef-cy1722'!I$9,ROUNDDOWN((ROW(Sheet1_OLD!AL100)-ROW(Sheet1_OLD!AL$61))/4,0),0)</f>
        <v>101.6</v>
      </c>
      <c r="AM100" s="10">
        <f ca="1">+OFFSET('def-cy1722'!$F$8,ROUNDDOWN((ROW(Sheet1_OLD!AM100)-ROW(Sheet1_OLD!AM$61))/4,0),0)</f>
        <v>96.2</v>
      </c>
      <c r="AN100" s="10">
        <f ca="1">+OFFSET('def-cy1722'!$G$8,ROUNDDOWN((ROW(Sheet1_OLD!AN100)-ROW(Sheet1_OLD!AN$61))/4,0),0)</f>
        <v>107.4</v>
      </c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9">
        <f t="shared" ca="1" si="209"/>
        <v>106.2</v>
      </c>
      <c r="AY100" s="9">
        <f t="shared" ca="1" si="209"/>
        <v>99.6</v>
      </c>
      <c r="AZ100" s="9">
        <f t="shared" ca="1" si="209"/>
        <v>101.3</v>
      </c>
      <c r="BA100" s="9">
        <f t="shared" ca="1" si="208"/>
        <v>204.8</v>
      </c>
      <c r="BB100" s="9">
        <f t="shared" ca="1" si="208"/>
        <v>107</v>
      </c>
      <c r="BC100" s="9">
        <f t="shared" ca="1" si="208"/>
        <v>94</v>
      </c>
      <c r="BD100" s="9">
        <f t="shared" ca="1" si="114"/>
        <v>102</v>
      </c>
      <c r="BE100" s="9">
        <f t="shared" ca="1" si="114"/>
        <v>96.3</v>
      </c>
      <c r="BF100" s="9">
        <f t="shared" ca="1" si="114"/>
        <v>110.1</v>
      </c>
      <c r="BG100">
        <f t="shared" ca="1" si="168"/>
        <v>1.970130618266239E-3</v>
      </c>
      <c r="BH100">
        <f t="shared" ca="1" si="169"/>
        <v>4.4624473800269497E-5</v>
      </c>
      <c r="BI100">
        <f t="shared" ca="1" si="204"/>
        <v>-4.3339564648921231E-4</v>
      </c>
      <c r="BJ100">
        <f t="shared" ca="1" si="204"/>
        <v>4.3548752224957347E-3</v>
      </c>
      <c r="BK100">
        <f t="shared" ca="1" si="204"/>
        <v>4.0129396900834297E-3</v>
      </c>
      <c r="BL100" s="13">
        <f t="shared" ca="1" si="171"/>
        <v>9.949174358156461E-3</v>
      </c>
      <c r="BM100">
        <f t="shared" ca="1" si="172"/>
        <v>2.3985418672516849E-2</v>
      </c>
      <c r="BN100">
        <f t="shared" ca="1" si="134"/>
        <v>-8.3356851613857509E-3</v>
      </c>
      <c r="BO100" s="13">
        <f t="shared" ca="1" si="135"/>
        <v>1.5649733511131098E-2</v>
      </c>
      <c r="BP100">
        <f t="shared" ca="1" si="173"/>
        <v>2.7889826215352072E-2</v>
      </c>
      <c r="BQ100">
        <f t="shared" ca="1" si="174"/>
        <v>9.2020947920031706E-3</v>
      </c>
      <c r="BR100">
        <f t="shared" ca="1" si="175"/>
        <v>-3.198016514060582E-3</v>
      </c>
      <c r="BS100" s="13">
        <f t="shared" ca="1" si="176"/>
        <v>3.3893904493294658E-2</v>
      </c>
      <c r="BT100" s="5">
        <f t="shared" si="136"/>
        <v>71025.8</v>
      </c>
      <c r="BU100" s="5">
        <f t="shared" ca="1" si="137"/>
        <v>261304.51292274645</v>
      </c>
      <c r="BV100" s="5">
        <f t="shared" ca="1" si="138"/>
        <v>41752.397462259927</v>
      </c>
      <c r="BW100" s="5">
        <f t="shared" ca="1" si="177"/>
        <v>110616.20759409155</v>
      </c>
      <c r="BX100" s="5">
        <f t="shared" si="139"/>
        <v>75711.7</v>
      </c>
      <c r="BY100" s="5">
        <f t="shared" si="140"/>
        <v>257594.5</v>
      </c>
      <c r="BZ100" s="5">
        <f t="shared" si="141"/>
        <v>44637</v>
      </c>
      <c r="CA100" s="5">
        <f t="shared" si="142"/>
        <v>120348.7</v>
      </c>
      <c r="CB100" s="9">
        <f t="shared" si="197"/>
        <v>106.59746176741409</v>
      </c>
      <c r="CC100" s="9">
        <f t="shared" ca="1" si="197"/>
        <v>98.58019561880154</v>
      </c>
      <c r="CD100" s="9">
        <f t="shared" ca="1" si="197"/>
        <v>106.90883090090209</v>
      </c>
      <c r="CE100" s="9">
        <f t="shared" ca="1" si="196"/>
        <v>108.79843254220216</v>
      </c>
      <c r="CF100" s="5"/>
      <c r="CG100" s="5">
        <f t="shared" si="143"/>
        <v>99.214843175466982</v>
      </c>
      <c r="CH100" s="5">
        <f t="shared" ca="1" si="178"/>
        <v>98.58019561880154</v>
      </c>
      <c r="CI100" s="5">
        <f t="shared" si="144"/>
        <v>133.20739852101201</v>
      </c>
      <c r="CJ100" s="5">
        <f t="shared" ca="1" si="179"/>
        <v>106.90883090090209</v>
      </c>
      <c r="CK100" s="5">
        <f t="shared" si="180"/>
        <v>115.12744032632069</v>
      </c>
      <c r="CL100" s="5">
        <f t="shared" ca="1" si="181"/>
        <v>108.79843254220216</v>
      </c>
      <c r="CM100" s="5"/>
      <c r="CN100" s="1" t="e">
        <f t="shared" si="125"/>
        <v>#DIV/0!</v>
      </c>
      <c r="CO100" s="1" t="e">
        <f t="shared" si="198"/>
        <v>#DIV/0!</v>
      </c>
      <c r="CP100" s="1" t="e">
        <f t="shared" ca="1" si="198"/>
        <v>#DIV/0!</v>
      </c>
      <c r="CQ100" s="1" t="e">
        <f t="shared" ca="1" si="198"/>
        <v>#DIV/0!</v>
      </c>
      <c r="CR100" s="1" t="e">
        <f t="shared" ca="1" si="198"/>
        <v>#DIV/0!</v>
      </c>
      <c r="CS100" s="83" t="e">
        <f t="shared" si="182"/>
        <v>#DIV/0!</v>
      </c>
      <c r="CT100" s="83" t="e">
        <f t="shared" si="182"/>
        <v>#DIV/0!</v>
      </c>
      <c r="CU100" s="83" t="e">
        <f t="shared" ca="1" si="182"/>
        <v>#DIV/0!</v>
      </c>
      <c r="CV100" s="83" t="e">
        <f t="shared" ca="1" si="182"/>
        <v>#DIV/0!</v>
      </c>
      <c r="CW100" s="83" t="e">
        <f t="shared" ca="1" si="182"/>
        <v>#DIV/0!</v>
      </c>
      <c r="CX100" s="83">
        <f t="shared" si="183"/>
        <v>-7.0820386949471612E-3</v>
      </c>
      <c r="CY100" s="83">
        <f t="shared" si="201"/>
        <v>-5.0807913045484527E-3</v>
      </c>
      <c r="CZ100" s="83">
        <f t="shared" ca="1" si="201"/>
        <v>-1.291839601838845E-3</v>
      </c>
      <c r="DA100" s="83">
        <f t="shared" ca="1" si="199"/>
        <v>-1.1078389427921005E-2</v>
      </c>
      <c r="DB100" s="83">
        <f t="shared" ca="1" si="199"/>
        <v>-7.1772704526655373E-3</v>
      </c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Y100" s="5"/>
      <c r="EF100" s="91">
        <f>+'gaku-mk1722'!G47</f>
        <v>75711.7</v>
      </c>
      <c r="EG100" s="1">
        <f>+'gaku-mk1131'!G103</f>
        <v>69999.899999999994</v>
      </c>
      <c r="EH100" s="5">
        <f t="shared" ca="1" si="145"/>
        <v>17397.240527944174</v>
      </c>
      <c r="EI100" s="7">
        <f ca="1">+EI99+$EH99</f>
        <v>719735.20599097095</v>
      </c>
      <c r="EJ100" s="7">
        <f ca="1">+EJ99+$EH99</f>
        <v>719735.20599097095</v>
      </c>
      <c r="EK100" s="7">
        <f ca="1">+EK99+EH99-(EJ101-EI101)/4</f>
        <v>682817.46655036381</v>
      </c>
      <c r="EL100" s="5">
        <f t="shared" ca="1" si="146"/>
        <v>6316.666666666667</v>
      </c>
      <c r="EM100" s="92">
        <f t="shared" ca="1" si="147"/>
        <v>104.89999999999999</v>
      </c>
      <c r="EN100">
        <f t="shared" ca="1" si="127"/>
        <v>0.71281228476335567</v>
      </c>
      <c r="EO100">
        <f t="shared" ca="1" si="148"/>
        <v>6.4224509513726913E-3</v>
      </c>
      <c r="EQ100" s="6">
        <f>+call!C138</f>
        <v>1E-3</v>
      </c>
      <c r="ES100" s="5">
        <f>+fof!B162/10</f>
        <v>10812.749594628071</v>
      </c>
      <c r="ET100" s="5">
        <f>+fof!C162/10</f>
        <v>275771.09999999998</v>
      </c>
      <c r="FB100" s="5">
        <f t="shared" si="128"/>
        <v>10812.749594628071</v>
      </c>
      <c r="FC100" s="5">
        <f t="shared" si="124"/>
        <v>275771.09999999998</v>
      </c>
      <c r="FD100" s="1" t="e">
        <f t="shared" si="200"/>
        <v>#DIV/0!</v>
      </c>
      <c r="FE100" s="1" t="e">
        <f t="shared" si="200"/>
        <v>#DIV/0!</v>
      </c>
      <c r="FF100" t="e">
        <f t="shared" si="149"/>
        <v>#DIV/0!</v>
      </c>
      <c r="FG100" t="e">
        <f t="shared" si="149"/>
        <v>#DIV/0!</v>
      </c>
      <c r="FH100" s="83" t="e">
        <f t="shared" si="184"/>
        <v>#DIV/0!</v>
      </c>
      <c r="FI100" s="83" t="e">
        <f t="shared" si="184"/>
        <v>#DIV/0!</v>
      </c>
      <c r="FK100" s="5">
        <f>kshotoku1722!E48</f>
        <v>253052.79999999999</v>
      </c>
      <c r="FL100" s="72">
        <f t="shared" ca="1" si="150"/>
        <v>0.38189827728883646</v>
      </c>
      <c r="FM100">
        <f t="shared" ca="1" si="185"/>
        <v>1.680145830225611E-3</v>
      </c>
      <c r="FO100" s="72">
        <f ca="1">+AVERAGE(OFFSET(Maikin05!$F$10,ROUNDDOWN((ROW(FO100)-ROW(FO$45))/4,0),MOD(ROW(FO100)-ROW(FO$45),4)*3):OFFSET(Maikin05!$F$10,ROUNDDOWN((ROW(FO100)-ROW(FO$45))/4,0),MOD(ROW(FO100)-ROW(FO$45),4)*3+2))</f>
        <v>104.89999999999999</v>
      </c>
      <c r="FP100" s="72">
        <f ca="1">+AVERAGE(OFFSET(Maikin30!$F$20,ROUNDDOWN((ROW(FP100)-ROW(FP$5))/4,0),MOD(ROW(FP100)-ROW(FP$5),4)*3):OFFSET(Maikin30!$F$20,ROUNDDOWN((ROW(FP100)-ROW(FP$5))/4,0),MOD(ROW(FP100)-ROW(FP$5),4)*3+2))</f>
        <v>103.06666666666668</v>
      </c>
      <c r="FQ100" s="5">
        <f ca="1">+AVERAGE(OFFSET(Rocho!$J$66,(ROW(FQ100)-ROW($FQ$5))*3,0):OFFSET(Rocho!$J$66,(ROW(FQ100)-ROW($FQ$5))*3+2,0))</f>
        <v>6316.666666666667</v>
      </c>
      <c r="FR100" s="72" t="e">
        <f t="shared" ca="1" si="151"/>
        <v>#DIV/0!</v>
      </c>
      <c r="FS100" t="e">
        <f t="shared" ca="1" si="186"/>
        <v>#DIV/0!</v>
      </c>
      <c r="FT100" s="72"/>
      <c r="FU100" s="87" t="s">
        <v>319</v>
      </c>
      <c r="FV100" s="78">
        <f ca="1">+AVERAGE(OFFSET(Rocho!$E$6,(ROW(FV100)-ROW($FV$5))*3,0):OFFSET(Rocho!$E$6,(ROW(FV100)-ROW($FV$5))*3+2,0))/10000</f>
        <v>10752</v>
      </c>
      <c r="FW100" s="82">
        <f>+Rocho!AA101</f>
        <v>0</v>
      </c>
      <c r="FX100" t="e">
        <f t="shared" si="187"/>
        <v>#DIV/0!</v>
      </c>
      <c r="FZ100" s="94">
        <f t="shared" si="130"/>
        <v>260803.8</v>
      </c>
      <c r="GA100" s="5">
        <f t="shared" si="152"/>
        <v>75711.7</v>
      </c>
      <c r="GB100" s="5">
        <f>+'gaku-mk1722'!C47-'gaku-mk1722'!D47</f>
        <v>5848.5</v>
      </c>
      <c r="GC100" s="5">
        <f t="shared" si="153"/>
        <v>25736.6</v>
      </c>
      <c r="GD100" s="5">
        <f t="shared" si="154"/>
        <v>18900.400000000001</v>
      </c>
      <c r="GE100" s="5">
        <f>+'gaku-mk1722'!H47</f>
        <v>-926.4</v>
      </c>
      <c r="GF100" s="5">
        <f>+'gaku-mk1722'!W47</f>
        <v>124876.1</v>
      </c>
      <c r="GG100" s="5">
        <f>+'gaku-mk1722'!M47</f>
        <v>61815.6</v>
      </c>
      <c r="GH100" s="5">
        <f>+'gaku-mk1722'!N47</f>
        <v>51158.7</v>
      </c>
      <c r="GI100" s="5">
        <f t="shared" si="155"/>
        <v>71025.8</v>
      </c>
      <c r="GJ100" s="5">
        <f>+'gaku-jk1722'!C47-'gaku-jk1722'!D47</f>
        <v>5485.1999999999534</v>
      </c>
      <c r="GK100" s="5">
        <f t="shared" si="156"/>
        <v>13851</v>
      </c>
      <c r="GL100" s="5">
        <f t="shared" si="157"/>
        <v>19658.400000000001</v>
      </c>
      <c r="GM100" s="5">
        <f>+'gaku-jk1722'!H47</f>
        <v>-733.8</v>
      </c>
      <c r="GN100" s="5">
        <f>+'gaku-jk1722'!Z47</f>
        <v>123973.3</v>
      </c>
      <c r="GO100" s="5">
        <f>+'gaku-jk1722'!M47</f>
        <v>54379.8</v>
      </c>
      <c r="GP100" s="5">
        <f>+'gaku-jk1722'!N47</f>
        <v>63125</v>
      </c>
      <c r="GQ100" s="9">
        <f t="shared" ca="1" si="131"/>
        <v>107.4</v>
      </c>
      <c r="GR100">
        <f ca="1">+OFFSET('def-cy1722'!$C$8,ROUNDDOWN((ROW(Sheet1_OLD!GU100)-ROW(Sheet1_OLD!GU$61))/4,0),0)</f>
        <v>105.2</v>
      </c>
      <c r="GS100" s="9">
        <f t="shared" ca="1" si="132"/>
        <v>189.8</v>
      </c>
      <c r="GT100" s="9">
        <f t="shared" ca="1" si="133"/>
        <v>96.2</v>
      </c>
      <c r="GU100">
        <f ca="1">+OFFSET('def-cy1722'!$H$8,ROUNDDOWN((ROW(Sheet1_OLD!GU100)-ROW(Sheet1_OLD!GU$61))/4,0),0)</f>
        <v>95.7</v>
      </c>
      <c r="GV100">
        <f ca="1">+OFFSET('def-cy1722'!$W$8,ROUNDDOWN((ROW(Sheet1_OLD!GU100)-ROW(Sheet1_OLD!GU$61))/4,0),0)</f>
        <v>102</v>
      </c>
      <c r="GW100">
        <f ca="1">+OFFSET('def-cy1722'!$M$8,ROUNDDOWN((ROW(Sheet1_OLD!GU100)-ROW(Sheet1_OLD!GU$61))/4,0),0)</f>
        <v>116.4</v>
      </c>
      <c r="GX100">
        <f ca="1">+OFFSET('def-cy1722'!$N$8,ROUNDDOWN((ROW(Sheet1_OLD!GU100)-ROW(Sheet1_OLD!GU$61))/4,0),0)</f>
        <v>82.7</v>
      </c>
      <c r="HG100" s="9">
        <f t="shared" ca="1" si="205"/>
        <v>110.1</v>
      </c>
      <c r="HH100" s="9">
        <f t="shared" ca="1" si="205"/>
        <v>106.3</v>
      </c>
      <c r="HI100" s="9">
        <f t="shared" ca="1" si="205"/>
        <v>204.8</v>
      </c>
      <c r="HJ100" s="9">
        <f t="shared" ca="1" si="205"/>
        <v>96.3</v>
      </c>
      <c r="HK100" s="9">
        <f t="shared" ca="1" si="205"/>
        <v>96.6</v>
      </c>
      <c r="HL100" s="9">
        <f t="shared" ca="1" si="205"/>
        <v>103.3</v>
      </c>
      <c r="HM100" s="9">
        <f t="shared" ca="1" si="205"/>
        <v>120.8</v>
      </c>
      <c r="HN100" s="9">
        <f t="shared" ca="1" si="202"/>
        <v>83.2</v>
      </c>
      <c r="HO100">
        <f t="shared" ca="1" si="203"/>
        <v>1.2596447536696443E-2</v>
      </c>
      <c r="HP100">
        <f t="shared" ca="1" si="203"/>
        <v>1.9736843659689577E-4</v>
      </c>
      <c r="HQ100">
        <f t="shared" ca="1" si="203"/>
        <v>4.156128596146301E-3</v>
      </c>
      <c r="HR100">
        <f t="shared" ca="1" si="203"/>
        <v>-1.4443850216133173E-3</v>
      </c>
      <c r="HS100">
        <f t="shared" ca="1" si="203"/>
        <v>-9.3913318000430849E-3</v>
      </c>
      <c r="HT100">
        <f t="shared" ca="1" si="203"/>
        <v>-2.190882407386731E-3</v>
      </c>
      <c r="HU100">
        <f t="shared" ca="1" si="203"/>
        <v>1.159075284799041E-2</v>
      </c>
      <c r="HV100">
        <f t="shared" ca="1" si="159"/>
        <v>-3.9805275907604555E-3</v>
      </c>
      <c r="HW100">
        <f t="shared" ca="1" si="188"/>
        <v>1.1533570597626459E-2</v>
      </c>
      <c r="HX100" s="5">
        <f t="shared" ca="1" si="189"/>
        <v>236979.45868038139</v>
      </c>
      <c r="HY100" s="1" t="e">
        <f t="shared" ca="1" si="160"/>
        <v>#DIV/0!</v>
      </c>
      <c r="HZ100" t="e">
        <f t="shared" ca="1" si="190"/>
        <v>#DIV/0!</v>
      </c>
      <c r="IA100" s="5">
        <f t="shared" si="161"/>
        <v>260803.8</v>
      </c>
      <c r="IB100">
        <f t="shared" ca="1" si="162"/>
        <v>110.05333603692249</v>
      </c>
      <c r="ID100" s="112">
        <v>132.49094702025531</v>
      </c>
      <c r="IE100" s="112">
        <v>131.09210410130211</v>
      </c>
      <c r="IF100">
        <f t="shared" si="163"/>
        <v>97.310022633052256</v>
      </c>
      <c r="IG100">
        <f t="shared" si="191"/>
        <v>1.3764189191909641E-2</v>
      </c>
      <c r="IH100" s="112">
        <v>0.56746054302284143</v>
      </c>
      <c r="II100">
        <f t="shared" si="192"/>
        <v>9.4011541302805816E-3</v>
      </c>
      <c r="IK100">
        <f>+util!B98</f>
        <v>109.4</v>
      </c>
      <c r="IL100">
        <f t="shared" si="193"/>
        <v>2.8118645371789593E-2</v>
      </c>
      <c r="IM100">
        <f t="shared" si="194"/>
        <v>1.6871187223073757E-2</v>
      </c>
      <c r="IO100" s="5">
        <f t="shared" si="164"/>
        <v>140455.10000000003</v>
      </c>
      <c r="IP100" s="1">
        <f t="shared" si="165"/>
        <v>3.1466070748482209</v>
      </c>
      <c r="IQ100" s="5">
        <f t="shared" ca="1" si="166"/>
        <v>127624.57282792215</v>
      </c>
      <c r="IR100" s="1" t="e">
        <f t="shared" ca="1" si="167"/>
        <v>#DIV/0!</v>
      </c>
      <c r="IS100" t="e">
        <f t="shared" ca="1" si="195"/>
        <v>#DIV/0!</v>
      </c>
    </row>
    <row r="101" spans="1:253" x14ac:dyDescent="0.15">
      <c r="A101" t="s">
        <v>340</v>
      </c>
      <c r="B101" s="5">
        <f>+'gaku-mk1722'!B48</f>
        <v>521847.2</v>
      </c>
      <c r="C101" s="5">
        <f>+'kgaku-mk1722'!B49</f>
        <v>283767.5</v>
      </c>
      <c r="D101" s="5">
        <f>+'kgaku-mk1722'!C49</f>
        <v>3165.6</v>
      </c>
      <c r="E101" s="5">
        <f>+'kgaku-mk1722'!D49</f>
        <v>762</v>
      </c>
      <c r="F101" s="5">
        <f>+'kgaku-mk1722'!F49</f>
        <v>25691</v>
      </c>
      <c r="G101" s="5">
        <f>+'kgaku-mk1722'!G49</f>
        <v>15499.9</v>
      </c>
      <c r="H101" s="5">
        <f>+'kgaku-mk1722'!H49</f>
        <v>76791.899999999994</v>
      </c>
      <c r="I101" s="5">
        <f>+'kgaku-mk1722'!I49</f>
        <v>163381.20000000001</v>
      </c>
      <c r="J101" s="5">
        <f>+'gaku-mk1722'!F48</f>
        <v>19082.099999999999</v>
      </c>
      <c r="K101" s="5">
        <f>+'gaku-mk1722'!G48</f>
        <v>75243.199999999997</v>
      </c>
      <c r="L101" s="5">
        <f>+'gaku-jk1722'!B48</f>
        <v>481554.8</v>
      </c>
      <c r="M101" s="5">
        <f>+'kgaku-jk1722'!B49</f>
        <v>271052.59999999998</v>
      </c>
      <c r="N101" s="5">
        <f>+'kgaku-jk1722'!C49</f>
        <v>3275.2</v>
      </c>
      <c r="O101" s="5">
        <f>+'kgaku-jk1722'!D49</f>
        <v>755</v>
      </c>
      <c r="P101" s="5">
        <f>+'kgaku-jk1722'!F49</f>
        <v>14151.3</v>
      </c>
      <c r="Q101" s="5">
        <f>+'kgaku-jk1722'!G49</f>
        <v>14818.9</v>
      </c>
      <c r="R101" s="5">
        <f>+'kgaku-jk1722'!H49</f>
        <v>81455</v>
      </c>
      <c r="S101" s="5">
        <f>+'kgaku-jk1722'!I49</f>
        <v>160964.79999999999</v>
      </c>
      <c r="T101" s="5">
        <f>+'gaku-jk1722'!F48</f>
        <v>19752.8</v>
      </c>
      <c r="U101" s="5">
        <f>+'gaku-jk1722'!G48</f>
        <v>70903.199999999997</v>
      </c>
      <c r="V101" s="8">
        <f t="shared" si="207"/>
        <v>108.36714741499827</v>
      </c>
      <c r="W101" s="8">
        <f t="shared" si="207"/>
        <v>104.69093452709916</v>
      </c>
      <c r="X101" s="8">
        <f t="shared" si="207"/>
        <v>96.653639472398638</v>
      </c>
      <c r="Y101" s="8">
        <f t="shared" si="207"/>
        <v>100.92715231788078</v>
      </c>
      <c r="Z101" s="8">
        <f t="shared" si="207"/>
        <v>181.54515839534179</v>
      </c>
      <c r="AA101" s="8">
        <f t="shared" si="206"/>
        <v>104.59548279561911</v>
      </c>
      <c r="AB101" s="8">
        <f t="shared" si="206"/>
        <v>94.275243999754451</v>
      </c>
      <c r="AC101" s="8">
        <f t="shared" si="206"/>
        <v>101.50119777740227</v>
      </c>
      <c r="AD101" s="8">
        <f t="shared" si="206"/>
        <v>96.604532015714227</v>
      </c>
      <c r="AE101" s="8">
        <f t="shared" si="206"/>
        <v>106.12102133613151</v>
      </c>
      <c r="AF101" s="10">
        <f ca="1">+OFFSET('kdef-cy1722'!B$9,ROUNDDOWN((ROW(Sheet1_OLD!AF101)-ROW(Sheet1_OLD!AF$61))/4,0),0)</f>
        <v>104.6</v>
      </c>
      <c r="AG101" s="10">
        <f ca="1">+OFFSET('kdef-cy1722'!C$9,ROUNDDOWN((ROW(Sheet1_OLD!AG101)-ROW(Sheet1_OLD!AG$61))/4,0),0)</f>
        <v>100</v>
      </c>
      <c r="AH101" s="10">
        <f ca="1">+OFFSET('kdef-cy1722'!D$9,ROUNDDOWN((ROW(Sheet1_OLD!AH101)-ROW(Sheet1_OLD!AH$61))/4,0),0)</f>
        <v>101</v>
      </c>
      <c r="AI101" s="10">
        <f ca="1">+OFFSET('kdef-cy1722'!F$9,ROUNDDOWN((ROW(Sheet1_OLD!AI101)-ROW(Sheet1_OLD!AI$61))/4,0),0)</f>
        <v>176.4</v>
      </c>
      <c r="AJ101" s="10">
        <f ca="1">+OFFSET('kdef-cy1722'!G$9,ROUNDDOWN((ROW(Sheet1_OLD!AJ101)-ROW(Sheet1_OLD!AJ$61))/4,0),0)</f>
        <v>104</v>
      </c>
      <c r="AK101" s="10">
        <f ca="1">+OFFSET('kdef-cy1722'!H$9,ROUNDDOWN((ROW(Sheet1_OLD!AK101)-ROW(Sheet1_OLD!AK$61))/4,0),0)</f>
        <v>94.7</v>
      </c>
      <c r="AL101" s="10">
        <f ca="1">+OFFSET('kdef-cy1722'!I$9,ROUNDDOWN((ROW(Sheet1_OLD!AL101)-ROW(Sheet1_OLD!AL$61))/4,0),0)</f>
        <v>101.5</v>
      </c>
      <c r="AM101" s="10">
        <f ca="1">+OFFSET('def-cy1722'!$F$8,ROUNDDOWN((ROW(Sheet1_OLD!AM101)-ROW(Sheet1_OLD!AM$61))/4,0),0)</f>
        <v>96.6</v>
      </c>
      <c r="AN101" s="10">
        <f ca="1">+OFFSET('def-cy1722'!$G$8,ROUNDDOWN((ROW(Sheet1_OLD!AN101)-ROW(Sheet1_OLD!AN$61))/4,0),0)</f>
        <v>105.8</v>
      </c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9">
        <f t="shared" ca="1" si="209"/>
        <v>105.1</v>
      </c>
      <c r="AY101" s="9">
        <f t="shared" ca="1" si="209"/>
        <v>100</v>
      </c>
      <c r="AZ101" s="9">
        <f t="shared" ca="1" si="209"/>
        <v>101</v>
      </c>
      <c r="BA101" s="9">
        <f t="shared" ca="1" si="208"/>
        <v>189.8</v>
      </c>
      <c r="BB101" s="9">
        <f t="shared" ca="1" si="208"/>
        <v>105.1</v>
      </c>
      <c r="BC101" s="9">
        <f t="shared" ca="1" si="208"/>
        <v>93.9</v>
      </c>
      <c r="BD101" s="9">
        <f t="shared" ca="1" si="114"/>
        <v>101.6</v>
      </c>
      <c r="BE101" s="9">
        <f t="shared" ca="1" si="114"/>
        <v>96.2</v>
      </c>
      <c r="BF101" s="9">
        <f t="shared" ca="1" si="114"/>
        <v>107.4</v>
      </c>
      <c r="BG101">
        <f t="shared" ca="1" si="168"/>
        <v>1.263211121567073E-4</v>
      </c>
      <c r="BH101">
        <f t="shared" ca="1" si="169"/>
        <v>-1.6398107807851867E-4</v>
      </c>
      <c r="BI101">
        <f t="shared" ca="1" si="204"/>
        <v>-6.1739094827324324E-4</v>
      </c>
      <c r="BJ101">
        <f t="shared" ca="1" si="204"/>
        <v>2.752171245152688E-3</v>
      </c>
      <c r="BK101">
        <f t="shared" ca="1" si="204"/>
        <v>-1.9369443857668025E-3</v>
      </c>
      <c r="BL101" s="13">
        <f t="shared" ca="1" si="171"/>
        <v>1.601759451908308E-4</v>
      </c>
      <c r="BM101">
        <f t="shared" ca="1" si="172"/>
        <v>1.260978100572461E-2</v>
      </c>
      <c r="BN101">
        <f t="shared" ca="1" si="134"/>
        <v>2.0091070161251537E-3</v>
      </c>
      <c r="BO101" s="13">
        <f t="shared" ca="1" si="135"/>
        <v>1.4618888021849765E-2</v>
      </c>
      <c r="BP101">
        <f t="shared" ca="1" si="173"/>
        <v>-1.0838814626211704E-3</v>
      </c>
      <c r="BQ101">
        <f t="shared" ca="1" si="174"/>
        <v>4.6917901315786763E-3</v>
      </c>
      <c r="BR101">
        <f t="shared" ca="1" si="175"/>
        <v>7.4753942731139447E-4</v>
      </c>
      <c r="BS101" s="13">
        <f t="shared" ca="1" si="176"/>
        <v>4.3554480962689004E-3</v>
      </c>
      <c r="BT101" s="5">
        <f t="shared" si="136"/>
        <v>70903.199999999997</v>
      </c>
      <c r="BU101" s="5">
        <f t="shared" ca="1" si="137"/>
        <v>261346.36762008647</v>
      </c>
      <c r="BV101" s="5">
        <f t="shared" ca="1" si="138"/>
        <v>42362.771085404471</v>
      </c>
      <c r="BW101" s="5">
        <f t="shared" ca="1" si="177"/>
        <v>111097.99074487372</v>
      </c>
      <c r="BX101" s="5">
        <f t="shared" si="139"/>
        <v>75243.199999999997</v>
      </c>
      <c r="BY101" s="5">
        <f t="shared" si="140"/>
        <v>258076.6</v>
      </c>
      <c r="BZ101" s="5">
        <f t="shared" si="141"/>
        <v>44773.1</v>
      </c>
      <c r="CA101" s="5">
        <f t="shared" si="142"/>
        <v>120016.29999999999</v>
      </c>
      <c r="CB101" s="9">
        <f t="shared" si="197"/>
        <v>106.12102133613151</v>
      </c>
      <c r="CC101" s="9">
        <f t="shared" ca="1" si="197"/>
        <v>98.748875811872907</v>
      </c>
      <c r="CD101" s="9">
        <f t="shared" ca="1" si="197"/>
        <v>105.68973382250239</v>
      </c>
      <c r="CE101" s="9">
        <f t="shared" ca="1" si="196"/>
        <v>108.02742623456292</v>
      </c>
      <c r="CF101" s="5"/>
      <c r="CG101" s="5">
        <f t="shared" si="143"/>
        <v>99.361462462619926</v>
      </c>
      <c r="CH101" s="5">
        <f t="shared" ca="1" si="178"/>
        <v>98.748875811872907</v>
      </c>
      <c r="CI101" s="5">
        <f t="shared" si="144"/>
        <v>132.0580696729894</v>
      </c>
      <c r="CJ101" s="5">
        <f t="shared" ca="1" si="179"/>
        <v>105.68973382250239</v>
      </c>
      <c r="CK101" s="5">
        <f t="shared" si="180"/>
        <v>114.51139376741885</v>
      </c>
      <c r="CL101" s="5">
        <f t="shared" ca="1" si="181"/>
        <v>108.02742623456292</v>
      </c>
      <c r="CM101" s="5"/>
      <c r="CN101" s="1" t="e">
        <f t="shared" si="125"/>
        <v>#DIV/0!</v>
      </c>
      <c r="CO101" s="1" t="e">
        <f t="shared" ref="CO101:CR116" si="210">+BT101/$FW121</f>
        <v>#DIV/0!</v>
      </c>
      <c r="CP101" s="1" t="e">
        <f t="shared" ca="1" si="210"/>
        <v>#DIV/0!</v>
      </c>
      <c r="CQ101" s="1" t="e">
        <f t="shared" ca="1" si="210"/>
        <v>#DIV/0!</v>
      </c>
      <c r="CR101" s="1" t="e">
        <f t="shared" ca="1" si="210"/>
        <v>#DIV/0!</v>
      </c>
      <c r="CS101" s="83" t="e">
        <f t="shared" si="182"/>
        <v>#DIV/0!</v>
      </c>
      <c r="CT101" s="83" t="e">
        <f t="shared" si="182"/>
        <v>#DIV/0!</v>
      </c>
      <c r="CU101" s="83" t="e">
        <f t="shared" ca="1" si="182"/>
        <v>#DIV/0!</v>
      </c>
      <c r="CV101" s="83" t="e">
        <f t="shared" ca="1" si="182"/>
        <v>#DIV/0!</v>
      </c>
      <c r="CW101" s="83" t="e">
        <f t="shared" ca="1" si="182"/>
        <v>#DIV/0!</v>
      </c>
      <c r="CX101" s="83">
        <f t="shared" si="183"/>
        <v>-1.917051136313553E-3</v>
      </c>
      <c r="CY101" s="83">
        <f t="shared" si="201"/>
        <v>-4.4795470617546938E-3</v>
      </c>
      <c r="CZ101" s="83">
        <f t="shared" ca="1" si="201"/>
        <v>1.7096338915898752E-3</v>
      </c>
      <c r="DA101" s="83">
        <f t="shared" ca="1" si="199"/>
        <v>-1.1468661063590433E-2</v>
      </c>
      <c r="DB101" s="83">
        <f t="shared" ca="1" si="199"/>
        <v>-7.1117860352745577E-3</v>
      </c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Y101" s="5"/>
      <c r="EF101" s="91">
        <f>+'gaku-mk1722'!G48</f>
        <v>75243.199999999997</v>
      </c>
      <c r="EG101" s="1">
        <f>+'gaku-mk1131'!G104</f>
        <v>67086.100000000006</v>
      </c>
      <c r="EH101" s="5">
        <f t="shared" ca="1" si="145"/>
        <v>17412.985438675169</v>
      </c>
      <c r="EI101" s="90">
        <f ca="1">+OFFSET($EB$6,(ROW(EI101)-ROW($EI$9))/4,0)</f>
        <v>687908.79393143859</v>
      </c>
      <c r="EJ101" s="7">
        <f ca="1">+EJ100+$EH100</f>
        <v>737132.44651891512</v>
      </c>
      <c r="EK101" s="7">
        <f ca="1">+EK100+EH100-(EJ101-EI101)/4</f>
        <v>687908.79393143882</v>
      </c>
      <c r="EL101" s="5">
        <f t="shared" ca="1" si="146"/>
        <v>6326.333333333333</v>
      </c>
      <c r="EM101" s="92">
        <f t="shared" ca="1" si="147"/>
        <v>106.36666666666667</v>
      </c>
      <c r="EN101">
        <f t="shared" ca="1" si="127"/>
        <v>0.7099728298704816</v>
      </c>
      <c r="EO101">
        <f t="shared" ca="1" si="148"/>
        <v>-3.9914090095027142E-3</v>
      </c>
      <c r="EQ101" s="6">
        <f>+call!C139</f>
        <v>6.6666666666666697E-4</v>
      </c>
      <c r="ES101" s="5">
        <f>+fof!B163/10</f>
        <v>13541.206797835581</v>
      </c>
      <c r="ET101" s="5">
        <f>+fof!C163/10</f>
        <v>313288</v>
      </c>
      <c r="FB101" s="5">
        <f t="shared" si="128"/>
        <v>13541.206797835581</v>
      </c>
      <c r="FC101" s="5">
        <f t="shared" si="124"/>
        <v>313288</v>
      </c>
      <c r="FD101" s="1" t="e">
        <f t="shared" ref="FD101:FE116" si="211">+FB101/$FW121</f>
        <v>#DIV/0!</v>
      </c>
      <c r="FE101" s="1" t="e">
        <f t="shared" si="211"/>
        <v>#DIV/0!</v>
      </c>
      <c r="FF101" t="e">
        <f t="shared" si="149"/>
        <v>#DIV/0!</v>
      </c>
      <c r="FG101" t="e">
        <f t="shared" si="149"/>
        <v>#DIV/0!</v>
      </c>
      <c r="FH101" s="83" t="e">
        <f t="shared" si="184"/>
        <v>#DIV/0!</v>
      </c>
      <c r="FI101" s="83" t="e">
        <f t="shared" si="184"/>
        <v>#DIV/0!</v>
      </c>
      <c r="FK101" s="5">
        <f>kshotoku1722!E49</f>
        <v>253089.8</v>
      </c>
      <c r="FL101" s="72">
        <f t="shared" ca="1" si="150"/>
        <v>0.37611185458258317</v>
      </c>
      <c r="FM101">
        <f t="shared" ca="1" si="185"/>
        <v>-1.5267698583539801E-2</v>
      </c>
      <c r="FO101" s="72">
        <f ca="1">+AVERAGE(OFFSET(Maikin05!$F$10,ROUNDDOWN((ROW(FO101)-ROW(FO$45))/4,0),MOD(ROW(FO101)-ROW(FO$45),4)*3):OFFSET(Maikin05!$F$10,ROUNDDOWN((ROW(FO101)-ROW(FO$45))/4,0),MOD(ROW(FO101)-ROW(FO$45),4)*3+2))</f>
        <v>106.36666666666667</v>
      </c>
      <c r="FP101" s="72">
        <f ca="1">+AVERAGE(OFFSET(Maikin30!$F$20,ROUNDDOWN((ROW(FP101)-ROW(FP$5))/4,0),MOD(ROW(FP101)-ROW(FP$5),4)*3):OFFSET(Maikin30!$F$20,ROUNDDOWN((ROW(FP101)-ROW(FP$5))/4,0),MOD(ROW(FP101)-ROW(FP$5),4)*3+2))</f>
        <v>104.63333333333333</v>
      </c>
      <c r="FQ101" s="5">
        <f ca="1">+AVERAGE(OFFSET(Rocho!$J$66,(ROW(FQ101)-ROW($FQ$5))*3,0):OFFSET(Rocho!$J$66,(ROW(FQ101)-ROW($FQ$5))*3+2,0))</f>
        <v>6326.333333333333</v>
      </c>
      <c r="FR101" s="72" t="e">
        <f t="shared" ca="1" si="151"/>
        <v>#DIV/0!</v>
      </c>
      <c r="FS101" t="e">
        <f t="shared" ca="1" si="186"/>
        <v>#DIV/0!</v>
      </c>
      <c r="FT101" s="72"/>
      <c r="FU101" s="87" t="s">
        <v>320</v>
      </c>
      <c r="FV101" s="78">
        <f ca="1">+AVERAGE(OFFSET(Rocho!$E$6,(ROW(FV101)-ROW($FV$5))*3,0):OFFSET(Rocho!$E$6,(ROW(FV101)-ROW($FV$5))*3+2,0))/10000</f>
        <v>10766</v>
      </c>
      <c r="FW101" s="82">
        <f>+Rocho!AA102</f>
        <v>0</v>
      </c>
      <c r="FX101" t="e">
        <f t="shared" si="187"/>
        <v>#DIV/0!</v>
      </c>
      <c r="FZ101" s="94">
        <f t="shared" si="130"/>
        <v>263770.5</v>
      </c>
      <c r="GA101" s="5">
        <f t="shared" si="152"/>
        <v>75243.199999999997</v>
      </c>
      <c r="GB101" s="5">
        <f>+'gaku-mk1722'!C48-'gaku-mk1722'!D48</f>
        <v>5800.9000000000233</v>
      </c>
      <c r="GC101" s="5">
        <f t="shared" si="153"/>
        <v>25691</v>
      </c>
      <c r="GD101" s="5">
        <f t="shared" si="154"/>
        <v>19082.099999999999</v>
      </c>
      <c r="GE101" s="5">
        <f>+'gaku-mk1722'!H48</f>
        <v>2760.2</v>
      </c>
      <c r="GF101" s="5">
        <f>+'gaku-mk1722'!W48</f>
        <v>124159.2</v>
      </c>
      <c r="GG101" s="5">
        <f>+'gaku-mk1722'!M48</f>
        <v>64763.9</v>
      </c>
      <c r="GH101" s="5">
        <f>+'gaku-mk1722'!N48</f>
        <v>53730</v>
      </c>
      <c r="GI101" s="5">
        <f t="shared" si="155"/>
        <v>70903.199999999997</v>
      </c>
      <c r="GJ101" s="5">
        <f>+'gaku-jk1722'!C48-'gaku-jk1722'!D48</f>
        <v>5447.9000000000233</v>
      </c>
      <c r="GK101" s="5">
        <f t="shared" si="156"/>
        <v>14151.3</v>
      </c>
      <c r="GL101" s="5">
        <f t="shared" si="157"/>
        <v>19752.8</v>
      </c>
      <c r="GM101" s="5">
        <f>+'gaku-jk1722'!H48</f>
        <v>2865.7</v>
      </c>
      <c r="GN101" s="5">
        <f>+'gaku-jk1722'!Z48</f>
        <v>122979</v>
      </c>
      <c r="GO101" s="5">
        <f>+'gaku-jk1722'!M48</f>
        <v>57059.5</v>
      </c>
      <c r="GP101" s="5">
        <f>+'gaku-jk1722'!N48</f>
        <v>65009</v>
      </c>
      <c r="GQ101" s="9">
        <f t="shared" ca="1" si="131"/>
        <v>105.8</v>
      </c>
      <c r="GR101">
        <f ca="1">+OFFSET('def-cy1722'!$C$8,ROUNDDOWN((ROW(Sheet1_OLD!GU101)-ROW(Sheet1_OLD!GU$61))/4,0),0)</f>
        <v>104.6</v>
      </c>
      <c r="GS101" s="9">
        <f t="shared" ca="1" si="132"/>
        <v>176.4</v>
      </c>
      <c r="GT101" s="9">
        <f t="shared" ca="1" si="133"/>
        <v>96.6</v>
      </c>
      <c r="GU101">
        <f ca="1">+OFFSET('def-cy1722'!$H$8,ROUNDDOWN((ROW(Sheet1_OLD!GU101)-ROW(Sheet1_OLD!GU$61))/4,0),0)</f>
        <v>96.8</v>
      </c>
      <c r="GV101">
        <f ca="1">+OFFSET('def-cy1722'!$W$8,ROUNDDOWN((ROW(Sheet1_OLD!GU101)-ROW(Sheet1_OLD!GU$61))/4,0),0)</f>
        <v>101.6</v>
      </c>
      <c r="GW101">
        <f ca="1">+OFFSET('def-cy1722'!$M$8,ROUNDDOWN((ROW(Sheet1_OLD!GU101)-ROW(Sheet1_OLD!GU$61))/4,0),0)</f>
        <v>114.7</v>
      </c>
      <c r="GX101">
        <f ca="1">+OFFSET('def-cy1722'!$N$8,ROUNDDOWN((ROW(Sheet1_OLD!GU101)-ROW(Sheet1_OLD!GU$61))/4,0),0)</f>
        <v>85.1</v>
      </c>
      <c r="HG101" s="9">
        <f t="shared" ca="1" si="205"/>
        <v>107.4</v>
      </c>
      <c r="HH101" s="9">
        <f t="shared" ca="1" si="205"/>
        <v>105.2</v>
      </c>
      <c r="HI101" s="9">
        <f t="shared" ca="1" si="205"/>
        <v>189.8</v>
      </c>
      <c r="HJ101" s="9">
        <f t="shared" ca="1" si="205"/>
        <v>96.2</v>
      </c>
      <c r="HK101" s="9">
        <f t="shared" ca="1" si="205"/>
        <v>95.7</v>
      </c>
      <c r="HL101" s="9">
        <f t="shared" ca="1" si="205"/>
        <v>102</v>
      </c>
      <c r="HM101" s="9">
        <f t="shared" ca="1" si="205"/>
        <v>116.4</v>
      </c>
      <c r="HN101" s="9">
        <f t="shared" ca="1" si="202"/>
        <v>82.7</v>
      </c>
      <c r="HO101">
        <f t="shared" ca="1" si="203"/>
        <v>-4.9857599642860815E-4</v>
      </c>
      <c r="HP101">
        <f t="shared" ca="1" si="203"/>
        <v>-1.4858028462625764E-4</v>
      </c>
      <c r="HQ101">
        <f t="shared" ca="1" si="203"/>
        <v>2.1581824401985666E-3</v>
      </c>
      <c r="HR101">
        <f t="shared" ca="1" si="203"/>
        <v>3.4386160082499218E-4</v>
      </c>
      <c r="HS101">
        <f t="shared" ca="1" si="203"/>
        <v>1.3043397509891731E-2</v>
      </c>
      <c r="HT101">
        <f t="shared" ca="1" si="203"/>
        <v>-3.8402033798572957E-3</v>
      </c>
      <c r="HU101">
        <f t="shared" ca="1" si="203"/>
        <v>1.1810703607141232E-2</v>
      </c>
      <c r="HV101">
        <f t="shared" ca="1" si="159"/>
        <v>-5.8996061862887873E-3</v>
      </c>
      <c r="HW101">
        <f t="shared" ca="1" si="188"/>
        <v>1.6969179310855575E-2</v>
      </c>
      <c r="HX101" s="5">
        <f t="shared" ca="1" si="189"/>
        <v>241000.80560771824</v>
      </c>
      <c r="HY101" s="1" t="e">
        <f t="shared" ca="1" si="160"/>
        <v>#DIV/0!</v>
      </c>
      <c r="HZ101" t="e">
        <f t="shared" ca="1" si="190"/>
        <v>#DIV/0!</v>
      </c>
      <c r="IA101" s="5">
        <f t="shared" si="161"/>
        <v>263770.5</v>
      </c>
      <c r="IB101">
        <f t="shared" ca="1" si="162"/>
        <v>109.44797438948999</v>
      </c>
      <c r="ID101" s="112">
        <v>133.54272837684962</v>
      </c>
      <c r="IE101" s="112">
        <v>132.19323314505061</v>
      </c>
      <c r="IF101">
        <f t="shared" si="163"/>
        <v>97.424438805968123</v>
      </c>
      <c r="IG101">
        <f t="shared" si="191"/>
        <v>1.1750995199967663E-3</v>
      </c>
      <c r="IH101" s="112">
        <v>0.57222701839057899</v>
      </c>
      <c r="II101">
        <f t="shared" si="192"/>
        <v>8.3645787145359921E-3</v>
      </c>
      <c r="IK101">
        <f>+util!B99</f>
        <v>110.5</v>
      </c>
      <c r="IL101">
        <f t="shared" si="193"/>
        <v>1.0004630969926527E-2</v>
      </c>
      <c r="IM101">
        <f t="shared" si="194"/>
        <v>6.002778581955916E-3</v>
      </c>
      <c r="IO101" s="5">
        <f t="shared" si="164"/>
        <v>143754.20000000001</v>
      </c>
      <c r="IP101" s="1">
        <f t="shared" si="165"/>
        <v>3.2107269766891284</v>
      </c>
      <c r="IQ101" s="5">
        <f t="shared" ca="1" si="166"/>
        <v>131344.77892521358</v>
      </c>
      <c r="IR101" s="1" t="e">
        <f t="shared" ca="1" si="167"/>
        <v>#DIV/0!</v>
      </c>
      <c r="IS101" t="e">
        <f t="shared" ca="1" si="195"/>
        <v>#DIV/0!</v>
      </c>
    </row>
    <row r="102" spans="1:253" x14ac:dyDescent="0.15">
      <c r="A102" t="s">
        <v>341</v>
      </c>
      <c r="B102" s="5">
        <f>+'gaku-mk1722'!B49</f>
        <v>520000.5</v>
      </c>
      <c r="C102" s="5">
        <f>+'kgaku-mk1722'!B50</f>
        <v>283552.40000000002</v>
      </c>
      <c r="D102" s="5">
        <f>+'kgaku-mk1722'!C50</f>
        <v>3398.5</v>
      </c>
      <c r="E102" s="5">
        <f>+'kgaku-mk1722'!D50</f>
        <v>807.8</v>
      </c>
      <c r="F102" s="5">
        <f>+'kgaku-mk1722'!F50</f>
        <v>25227.1</v>
      </c>
      <c r="G102" s="5">
        <f>+'kgaku-mk1722'!G50</f>
        <v>15210.8</v>
      </c>
      <c r="H102" s="5">
        <f>+'kgaku-mk1722'!H50</f>
        <v>75688.2</v>
      </c>
      <c r="I102" s="5">
        <f>+'kgaku-mk1722'!I50</f>
        <v>164835.70000000001</v>
      </c>
      <c r="J102" s="5">
        <f>+'gaku-mk1722'!F49</f>
        <v>19460.2</v>
      </c>
      <c r="K102" s="5">
        <f>+'gaku-mk1722'!G49</f>
        <v>74908</v>
      </c>
      <c r="L102" s="5">
        <f>+'gaku-jk1722'!B49</f>
        <v>481206.8</v>
      </c>
      <c r="M102" s="5">
        <f>+'kgaku-jk1722'!B50</f>
        <v>271151.2</v>
      </c>
      <c r="N102" s="5">
        <f>+'kgaku-jk1722'!C50</f>
        <v>3416.3</v>
      </c>
      <c r="O102" s="5">
        <f>+'kgaku-jk1722'!D50</f>
        <v>801.4</v>
      </c>
      <c r="P102" s="5">
        <f>+'kgaku-jk1722'!F50</f>
        <v>14170.4</v>
      </c>
      <c r="Q102" s="5">
        <f>+'kgaku-jk1722'!G50</f>
        <v>14639.4</v>
      </c>
      <c r="R102" s="5">
        <f>+'kgaku-jk1722'!H50</f>
        <v>80067.100000000006</v>
      </c>
      <c r="S102" s="5">
        <f>+'kgaku-jk1722'!I50</f>
        <v>162419.4</v>
      </c>
      <c r="T102" s="5">
        <f>+'gaku-jk1722'!F49</f>
        <v>20181.099999999999</v>
      </c>
      <c r="U102" s="5">
        <f>+'gaku-jk1722'!G49</f>
        <v>70748.7</v>
      </c>
      <c r="V102" s="8">
        <f t="shared" si="207"/>
        <v>108.06175224456513</v>
      </c>
      <c r="W102" s="8">
        <f t="shared" si="207"/>
        <v>104.57353683111121</v>
      </c>
      <c r="X102" s="8">
        <f t="shared" si="207"/>
        <v>99.478968474665564</v>
      </c>
      <c r="Y102" s="8">
        <f t="shared" si="207"/>
        <v>100.79860244571999</v>
      </c>
      <c r="Z102" s="8">
        <f t="shared" si="207"/>
        <v>178.02673177891944</v>
      </c>
      <c r="AA102" s="8">
        <f t="shared" si="206"/>
        <v>103.9031654302772</v>
      </c>
      <c r="AB102" s="8">
        <f t="shared" si="206"/>
        <v>94.530962155492077</v>
      </c>
      <c r="AC102" s="8">
        <f t="shared" si="206"/>
        <v>101.48769174125751</v>
      </c>
      <c r="AD102" s="8">
        <f t="shared" si="206"/>
        <v>96.427845855775956</v>
      </c>
      <c r="AE102" s="8">
        <f t="shared" si="206"/>
        <v>105.87897728156138</v>
      </c>
      <c r="AF102" s="10">
        <f ca="1">+OFFSET('kdef-cy1722'!B$9,ROUNDDOWN((ROW(Sheet1_OLD!AF102)-ROW(Sheet1_OLD!AF$61))/4,0),0)</f>
        <v>104.6</v>
      </c>
      <c r="AG102" s="10">
        <f ca="1">+OFFSET('kdef-cy1722'!C$9,ROUNDDOWN((ROW(Sheet1_OLD!AG102)-ROW(Sheet1_OLD!AG$61))/4,0),0)</f>
        <v>100</v>
      </c>
      <c r="AH102" s="10">
        <f ca="1">+OFFSET('kdef-cy1722'!D$9,ROUNDDOWN((ROW(Sheet1_OLD!AH102)-ROW(Sheet1_OLD!AH$61))/4,0),0)</f>
        <v>101</v>
      </c>
      <c r="AI102" s="10">
        <f ca="1">+OFFSET('kdef-cy1722'!F$9,ROUNDDOWN((ROW(Sheet1_OLD!AI102)-ROW(Sheet1_OLD!AI$61))/4,0),0)</f>
        <v>176.4</v>
      </c>
      <c r="AJ102" s="10">
        <f ca="1">+OFFSET('kdef-cy1722'!G$9,ROUNDDOWN((ROW(Sheet1_OLD!AJ102)-ROW(Sheet1_OLD!AJ$61))/4,0),0)</f>
        <v>104</v>
      </c>
      <c r="AK102" s="10">
        <f ca="1">+OFFSET('kdef-cy1722'!H$9,ROUNDDOWN((ROW(Sheet1_OLD!AK102)-ROW(Sheet1_OLD!AK$61))/4,0),0)</f>
        <v>94.7</v>
      </c>
      <c r="AL102" s="10">
        <f ca="1">+OFFSET('kdef-cy1722'!I$9,ROUNDDOWN((ROW(Sheet1_OLD!AL102)-ROW(Sheet1_OLD!AL$61))/4,0),0)</f>
        <v>101.5</v>
      </c>
      <c r="AM102" s="10">
        <f ca="1">+OFFSET('def-cy1722'!$F$8,ROUNDDOWN((ROW(Sheet1_OLD!AM102)-ROW(Sheet1_OLD!AM$61))/4,0),0)</f>
        <v>96.6</v>
      </c>
      <c r="AN102" s="10">
        <f ca="1">+OFFSET('def-cy1722'!$G$8,ROUNDDOWN((ROW(Sheet1_OLD!AN102)-ROW(Sheet1_OLD!AN$61))/4,0),0)</f>
        <v>105.8</v>
      </c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9">
        <f t="shared" ca="1" si="209"/>
        <v>105.1</v>
      </c>
      <c r="AY102" s="9">
        <f t="shared" ca="1" si="209"/>
        <v>100</v>
      </c>
      <c r="AZ102" s="9">
        <f t="shared" ca="1" si="209"/>
        <v>101</v>
      </c>
      <c r="BA102" s="9">
        <f t="shared" ca="1" si="208"/>
        <v>189.8</v>
      </c>
      <c r="BB102" s="9">
        <f t="shared" ca="1" si="208"/>
        <v>105.1</v>
      </c>
      <c r="BC102" s="9">
        <f t="shared" ca="1" si="208"/>
        <v>93.9</v>
      </c>
      <c r="BD102" s="9">
        <f t="shared" ca="1" si="114"/>
        <v>101.6</v>
      </c>
      <c r="BE102" s="9">
        <f t="shared" ca="1" si="114"/>
        <v>96.2</v>
      </c>
      <c r="BF102" s="9">
        <f t="shared" ca="1" si="114"/>
        <v>107.4</v>
      </c>
      <c r="BG102">
        <f t="shared" ca="1" si="168"/>
        <v>5.4665811107592948E-4</v>
      </c>
      <c r="BH102">
        <f t="shared" ca="1" si="169"/>
        <v>-1.8156332896854911E-4</v>
      </c>
      <c r="BI102">
        <f t="shared" ca="1" si="204"/>
        <v>-7.3089661669719112E-4</v>
      </c>
      <c r="BJ102">
        <f t="shared" ca="1" si="204"/>
        <v>-5.0490834729140927E-3</v>
      </c>
      <c r="BK102">
        <f t="shared" ca="1" si="204"/>
        <v>5.7256668361799073E-3</v>
      </c>
      <c r="BL102" s="13">
        <f t="shared" ca="1" si="171"/>
        <v>3.1078152867600357E-4</v>
      </c>
      <c r="BM102">
        <f t="shared" ca="1" si="172"/>
        <v>7.9046498423805363E-4</v>
      </c>
      <c r="BN102">
        <f t="shared" ca="1" si="134"/>
        <v>8.9841337242477226E-3</v>
      </c>
      <c r="BO102" s="13">
        <f t="shared" ca="1" si="135"/>
        <v>9.7745987084857759E-3</v>
      </c>
      <c r="BP102">
        <f t="shared" ca="1" si="173"/>
        <v>-1.3599795018494575E-3</v>
      </c>
      <c r="BQ102">
        <f t="shared" ca="1" si="174"/>
        <v>2.9711814349856337E-4</v>
      </c>
      <c r="BR102">
        <f t="shared" ca="1" si="175"/>
        <v>3.3769353308728289E-3</v>
      </c>
      <c r="BS102" s="13">
        <f t="shared" ca="1" si="176"/>
        <v>2.3140739725219348E-3</v>
      </c>
      <c r="BT102" s="5">
        <f t="shared" si="136"/>
        <v>70748.7</v>
      </c>
      <c r="BU102" s="5">
        <f t="shared" ca="1" si="137"/>
        <v>261427.58924372937</v>
      </c>
      <c r="BV102" s="5">
        <f t="shared" ca="1" si="138"/>
        <v>42776.850172943748</v>
      </c>
      <c r="BW102" s="5">
        <f t="shared" ca="1" si="177"/>
        <v>111355.07971365593</v>
      </c>
      <c r="BX102" s="5">
        <f t="shared" si="139"/>
        <v>74908</v>
      </c>
      <c r="BY102" s="5">
        <f t="shared" si="140"/>
        <v>258325.40000000002</v>
      </c>
      <c r="BZ102" s="5">
        <f t="shared" si="141"/>
        <v>44687.3</v>
      </c>
      <c r="CA102" s="5">
        <f t="shared" si="142"/>
        <v>119595.3</v>
      </c>
      <c r="CB102" s="9">
        <f t="shared" si="197"/>
        <v>105.87897728156138</v>
      </c>
      <c r="CC102" s="9">
        <f t="shared" ca="1" si="197"/>
        <v>98.813365776464707</v>
      </c>
      <c r="CD102" s="9">
        <f t="shared" ca="1" si="197"/>
        <v>104.4660834524572</v>
      </c>
      <c r="CE102" s="9">
        <f t="shared" ca="1" si="196"/>
        <v>107.39995005843774</v>
      </c>
      <c r="CF102" s="5"/>
      <c r="CG102" s="5">
        <f t="shared" ref="CG102:CG132" si="212">+(SUM(D102:E102)+SUM(G102:I102))/(SUM(N102:O102)+SUM(Q102:S102))*100</f>
        <v>99.463311900501864</v>
      </c>
      <c r="CH102" s="5">
        <f t="shared" ca="1" si="178"/>
        <v>98.813365776464707</v>
      </c>
      <c r="CI102" s="5">
        <f t="shared" si="144"/>
        <v>130.08835130925871</v>
      </c>
      <c r="CJ102" s="5">
        <f t="shared" ca="1" si="179"/>
        <v>104.4660834524572</v>
      </c>
      <c r="CK102" s="5">
        <f t="shared" si="180"/>
        <v>113.79169592446065</v>
      </c>
      <c r="CL102" s="5">
        <f t="shared" ca="1" si="181"/>
        <v>107.39995005843774</v>
      </c>
      <c r="CM102" s="5"/>
      <c r="CN102" s="1" t="e">
        <f t="shared" si="125"/>
        <v>#DIV/0!</v>
      </c>
      <c r="CO102" s="1" t="e">
        <f t="shared" si="210"/>
        <v>#DIV/0!</v>
      </c>
      <c r="CP102" s="1" t="e">
        <f t="shared" ca="1" si="210"/>
        <v>#DIV/0!</v>
      </c>
      <c r="CQ102" s="1" t="e">
        <f t="shared" ca="1" si="210"/>
        <v>#DIV/0!</v>
      </c>
      <c r="CR102" s="1" t="e">
        <f t="shared" ca="1" si="210"/>
        <v>#DIV/0!</v>
      </c>
      <c r="CS102" s="83" t="e">
        <f t="shared" si="182"/>
        <v>#DIV/0!</v>
      </c>
      <c r="CT102" s="83" t="e">
        <f t="shared" si="182"/>
        <v>#DIV/0!</v>
      </c>
      <c r="CU102" s="83" t="e">
        <f t="shared" ca="1" si="182"/>
        <v>#DIV/0!</v>
      </c>
      <c r="CV102" s="83" t="e">
        <f t="shared" ca="1" si="182"/>
        <v>#DIV/0!</v>
      </c>
      <c r="CW102" s="83" t="e">
        <f t="shared" ca="1" si="182"/>
        <v>#DIV/0!</v>
      </c>
      <c r="CX102" s="83">
        <f t="shared" si="183"/>
        <v>-2.822131181232224E-3</v>
      </c>
      <c r="CY102" s="83">
        <f t="shared" si="201"/>
        <v>-2.2834354841323842E-3</v>
      </c>
      <c r="CZ102" s="83">
        <f t="shared" ca="1" si="201"/>
        <v>6.5285720959533649E-4</v>
      </c>
      <c r="DA102" s="83">
        <f t="shared" ca="1" si="199"/>
        <v>-1.1645304084051889E-2</v>
      </c>
      <c r="DB102" s="83">
        <f t="shared" ca="1" si="199"/>
        <v>-5.8254244321379323E-3</v>
      </c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Y102" s="5"/>
      <c r="EF102" s="91">
        <f>+'gaku-mk1722'!G49</f>
        <v>74908</v>
      </c>
      <c r="EG102" s="1">
        <f>+'gaku-mk1131'!G105</f>
        <v>70003.3</v>
      </c>
      <c r="EH102" s="5">
        <f t="shared" ca="1" si="145"/>
        <v>17436.693396794311</v>
      </c>
      <c r="EI102" s="7">
        <f ca="1">+EI101+$EH101</f>
        <v>705321.77937011374</v>
      </c>
      <c r="EJ102" s="4">
        <f ca="1">+EI101+EH101</f>
        <v>705321.77937011374</v>
      </c>
      <c r="EK102" s="131">
        <f ca="1">+EK101+EH101-(EJ105-EI105)/4</f>
        <v>692290.00251817168</v>
      </c>
      <c r="EL102" s="5">
        <f t="shared" ca="1" si="146"/>
        <v>6331</v>
      </c>
      <c r="EM102" s="92">
        <f t="shared" ca="1" si="147"/>
        <v>104.66666666666667</v>
      </c>
      <c r="EN102">
        <f t="shared" ca="1" si="127"/>
        <v>0.71483926863241065</v>
      </c>
      <c r="EO102">
        <f t="shared" ca="1" si="148"/>
        <v>6.8310167923130967E-3</v>
      </c>
      <c r="EQ102" s="6">
        <f>+call!C140</f>
        <v>6.6666666666666697E-4</v>
      </c>
      <c r="ES102" s="5">
        <f>+fof!B164/10</f>
        <v>13778.661536736423</v>
      </c>
      <c r="ET102" s="5">
        <f>+fof!C164/10</f>
        <v>324680.7</v>
      </c>
      <c r="FB102" s="5">
        <f t="shared" si="128"/>
        <v>13778.661536736423</v>
      </c>
      <c r="FC102" s="5">
        <f t="shared" si="124"/>
        <v>324680.7</v>
      </c>
      <c r="FD102" s="1" t="e">
        <f t="shared" si="211"/>
        <v>#DIV/0!</v>
      </c>
      <c r="FE102" s="1" t="e">
        <f t="shared" si="211"/>
        <v>#DIV/0!</v>
      </c>
      <c r="FF102" t="e">
        <f t="shared" si="149"/>
        <v>#DIV/0!</v>
      </c>
      <c r="FG102" t="e">
        <f t="shared" si="149"/>
        <v>#DIV/0!</v>
      </c>
      <c r="FH102" s="83" t="e">
        <f t="shared" si="184"/>
        <v>#DIV/0!</v>
      </c>
      <c r="FI102" s="83" t="e">
        <f t="shared" si="184"/>
        <v>#DIV/0!</v>
      </c>
      <c r="FK102" s="5">
        <f>kshotoku1722!E50</f>
        <v>253941</v>
      </c>
      <c r="FL102" s="72">
        <f t="shared" ca="1" si="150"/>
        <v>0.38322348729887407</v>
      </c>
      <c r="FM102">
        <f t="shared" ca="1" si="185"/>
        <v>1.8731752010185142E-2</v>
      </c>
      <c r="FO102" s="72">
        <f ca="1">+AVERAGE(OFFSET(Maikin05!$F$10,ROUNDDOWN((ROW(FO102)-ROW(FO$45))/4,0),MOD(ROW(FO102)-ROW(FO$45),4)*3):OFFSET(Maikin05!$F$10,ROUNDDOWN((ROW(FO102)-ROW(FO$45))/4,0),MOD(ROW(FO102)-ROW(FO$45),4)*3+2))</f>
        <v>104.66666666666667</v>
      </c>
      <c r="FP102" s="72">
        <f ca="1">+AVERAGE(OFFSET(Maikin30!$F$20,ROUNDDOWN((ROW(FP102)-ROW(FP$5))/4,0),MOD(ROW(FP102)-ROW(FP$5),4)*3):OFFSET(Maikin30!$F$20,ROUNDDOWN((ROW(FP102)-ROW(FP$5))/4,0),MOD(ROW(FP102)-ROW(FP$5),4)*3+2))</f>
        <v>103.06666666666668</v>
      </c>
      <c r="FQ102" s="5">
        <f ca="1">+AVERAGE(OFFSET(Rocho!$J$66,(ROW(FQ102)-ROW($FQ$5))*3,0):OFFSET(Rocho!$J$66,(ROW(FQ102)-ROW($FQ$5))*3+2,0))</f>
        <v>6331</v>
      </c>
      <c r="FR102" s="72" t="e">
        <f t="shared" ca="1" si="151"/>
        <v>#DIV/0!</v>
      </c>
      <c r="FS102" t="e">
        <f t="shared" ca="1" si="186"/>
        <v>#DIV/0!</v>
      </c>
      <c r="FT102" s="72"/>
      <c r="FU102" s="87" t="s">
        <v>321</v>
      </c>
      <c r="FV102" s="78">
        <f ca="1">+AVERAGE(OFFSET(Rocho!$E$6,(ROW(FV102)-ROW($FV$5))*3,0):OFFSET(Rocho!$E$6,(ROW(FV102)-ROW($FV$5))*3+2,0))/10000</f>
        <v>10774.333333333332</v>
      </c>
      <c r="FW102" s="82">
        <f>+Rocho!AA103</f>
        <v>0</v>
      </c>
      <c r="FX102" t="e">
        <f t="shared" si="187"/>
        <v>#DIV/0!</v>
      </c>
      <c r="FZ102" s="94">
        <f t="shared" si="130"/>
        <v>261675.19999999998</v>
      </c>
      <c r="GA102" s="5">
        <f t="shared" si="152"/>
        <v>74908</v>
      </c>
      <c r="GB102" s="5">
        <f>+'gaku-mk1722'!C49-'gaku-mk1722'!D49</f>
        <v>5729.7999999999884</v>
      </c>
      <c r="GC102" s="5">
        <f t="shared" si="153"/>
        <v>25227.1</v>
      </c>
      <c r="GD102" s="5">
        <f t="shared" si="154"/>
        <v>19460.2</v>
      </c>
      <c r="GE102" s="5">
        <f>+'gaku-mk1722'!H49</f>
        <v>681.1</v>
      </c>
      <c r="GF102" s="5">
        <f>+'gaku-mk1722'!W49</f>
        <v>124599.7</v>
      </c>
      <c r="GG102" s="5">
        <f>+'gaku-mk1722'!M49</f>
        <v>67222.7</v>
      </c>
      <c r="GH102" s="5">
        <f>+'gaku-mk1722'!N49</f>
        <v>56153.4</v>
      </c>
      <c r="GI102" s="5">
        <f t="shared" si="155"/>
        <v>70748.7</v>
      </c>
      <c r="GJ102" s="5">
        <f>+'gaku-jk1722'!C49-'gaku-jk1722'!D49</f>
        <v>5392.0999999999767</v>
      </c>
      <c r="GK102" s="5">
        <f t="shared" si="156"/>
        <v>14170.4</v>
      </c>
      <c r="GL102" s="5">
        <f t="shared" si="157"/>
        <v>20181.099999999999</v>
      </c>
      <c r="GM102" s="5">
        <f>+'gaku-jk1722'!H49</f>
        <v>1072.5</v>
      </c>
      <c r="GN102" s="5">
        <f>+'gaku-jk1722'!Z49</f>
        <v>122774.39999999999</v>
      </c>
      <c r="GO102" s="5">
        <f>+'gaku-jk1722'!M49</f>
        <v>58901.5</v>
      </c>
      <c r="GP102" s="5">
        <f>+'gaku-jk1722'!N49</f>
        <v>66055.3</v>
      </c>
      <c r="GQ102" s="9">
        <f t="shared" ca="1" si="131"/>
        <v>105.8</v>
      </c>
      <c r="GR102">
        <f ca="1">+OFFSET('def-cy1722'!$C$8,ROUNDDOWN((ROW(Sheet1_OLD!GU102)-ROW(Sheet1_OLD!GU$61))/4,0),0)</f>
        <v>104.6</v>
      </c>
      <c r="GS102" s="9">
        <f t="shared" ca="1" si="132"/>
        <v>176.4</v>
      </c>
      <c r="GT102" s="9">
        <f t="shared" ca="1" si="133"/>
        <v>96.6</v>
      </c>
      <c r="GU102">
        <f ca="1">+OFFSET('def-cy1722'!$H$8,ROUNDDOWN((ROW(Sheet1_OLD!GU102)-ROW(Sheet1_OLD!GU$61))/4,0),0)</f>
        <v>96.8</v>
      </c>
      <c r="GV102">
        <f ca="1">+OFFSET('def-cy1722'!$W$8,ROUNDDOWN((ROW(Sheet1_OLD!GU102)-ROW(Sheet1_OLD!GU$61))/4,0),0)</f>
        <v>101.6</v>
      </c>
      <c r="GW102">
        <f ca="1">+OFFSET('def-cy1722'!$M$8,ROUNDDOWN((ROW(Sheet1_OLD!GU102)-ROW(Sheet1_OLD!GU$61))/4,0),0)</f>
        <v>114.7</v>
      </c>
      <c r="GX102">
        <f ca="1">+OFFSET('def-cy1722'!$N$8,ROUNDDOWN((ROW(Sheet1_OLD!GU102)-ROW(Sheet1_OLD!GU$61))/4,0),0)</f>
        <v>85.1</v>
      </c>
      <c r="HG102" s="9">
        <f t="shared" ca="1" si="205"/>
        <v>107.4</v>
      </c>
      <c r="HH102" s="9">
        <f t="shared" ca="1" si="205"/>
        <v>105.2</v>
      </c>
      <c r="HI102" s="9">
        <f t="shared" ca="1" si="205"/>
        <v>189.8</v>
      </c>
      <c r="HJ102" s="9">
        <f t="shared" ca="1" si="205"/>
        <v>96.2</v>
      </c>
      <c r="HK102" s="9">
        <f t="shared" ca="1" si="205"/>
        <v>95.7</v>
      </c>
      <c r="HL102" s="9">
        <f t="shared" ca="1" si="205"/>
        <v>102</v>
      </c>
      <c r="HM102" s="9">
        <f t="shared" ca="1" si="205"/>
        <v>116.4</v>
      </c>
      <c r="HN102" s="9">
        <f t="shared" ca="1" si="202"/>
        <v>82.7</v>
      </c>
      <c r="HO102">
        <f t="shared" ref="HO102:HU117" ca="1" si="213">+HG102*(GI102-GI101)/($HG102*$GI101+$HH102*$GJ101+$HI102*$GK101+$HJ102*$GL101+$HK102*$GM101+$HL102*$GN101+$HM102*$GO101-$HN102*$GP101)</f>
        <v>-6.1781946670901749E-4</v>
      </c>
      <c r="HP102">
        <f t="shared" ca="1" si="213"/>
        <v>-2.1856406626166182E-4</v>
      </c>
      <c r="HQ102">
        <f t="shared" ca="1" si="213"/>
        <v>1.3497657333527623E-4</v>
      </c>
      <c r="HR102">
        <f t="shared" ca="1" si="213"/>
        <v>1.5340939936178809E-3</v>
      </c>
      <c r="HS102">
        <f t="shared" ca="1" si="213"/>
        <v>-6.3895384968113509E-3</v>
      </c>
      <c r="HT102">
        <f t="shared" ca="1" si="213"/>
        <v>-7.7702434203227779E-4</v>
      </c>
      <c r="HU102">
        <f t="shared" ca="1" si="213"/>
        <v>7.9830974232805059E-3</v>
      </c>
      <c r="HV102">
        <f t="shared" ca="1" si="159"/>
        <v>-3.2217405105108322E-3</v>
      </c>
      <c r="HW102">
        <f t="shared" ca="1" si="188"/>
        <v>-1.5725188920914773E-3</v>
      </c>
      <c r="HX102" s="5">
        <f t="shared" ca="1" si="189"/>
        <v>240621.82728789086</v>
      </c>
      <c r="HY102" s="1" t="e">
        <f t="shared" ca="1" si="160"/>
        <v>#DIV/0!</v>
      </c>
      <c r="HZ102" t="e">
        <f t="shared" ca="1" si="190"/>
        <v>#DIV/0!</v>
      </c>
      <c r="IA102" s="5">
        <f t="shared" si="161"/>
        <v>261675.19999999998</v>
      </c>
      <c r="IB102">
        <f t="shared" ca="1" si="162"/>
        <v>108.74956896030878</v>
      </c>
      <c r="ID102" s="112">
        <v>133.36814412296499</v>
      </c>
      <c r="IE102" s="112">
        <v>132.02403099295603</v>
      </c>
      <c r="IF102">
        <f t="shared" si="163"/>
        <v>97.431297788565047</v>
      </c>
      <c r="IG102">
        <f t="shared" si="191"/>
        <v>7.0400622733776902E-5</v>
      </c>
      <c r="IH102" s="112">
        <v>0.57149459025719551</v>
      </c>
      <c r="II102">
        <f t="shared" si="192"/>
        <v>-1.2807806164864008E-3</v>
      </c>
      <c r="IK102">
        <f>+util!B100</f>
        <v>111.533333333333</v>
      </c>
      <c r="IL102">
        <f t="shared" si="193"/>
        <v>9.3079789268035069E-3</v>
      </c>
      <c r="IM102">
        <f t="shared" si="194"/>
        <v>5.5847873560821038E-3</v>
      </c>
      <c r="IO102" s="5">
        <f t="shared" si="164"/>
        <v>142079.9</v>
      </c>
      <c r="IP102" s="1">
        <f t="shared" si="165"/>
        <v>3.1794245792428719</v>
      </c>
      <c r="IQ102" s="5">
        <f t="shared" ca="1" si="166"/>
        <v>130648.7017450672</v>
      </c>
      <c r="IR102" s="1" t="e">
        <f t="shared" ca="1" si="167"/>
        <v>#DIV/0!</v>
      </c>
      <c r="IS102" t="e">
        <f t="shared" ca="1" si="195"/>
        <v>#DIV/0!</v>
      </c>
    </row>
    <row r="103" spans="1:253" x14ac:dyDescent="0.15">
      <c r="A103" t="s">
        <v>342</v>
      </c>
      <c r="B103" s="5">
        <f>+'gaku-mk1722'!B50</f>
        <v>521912.3</v>
      </c>
      <c r="C103" s="5">
        <f>+'kgaku-mk1722'!B51</f>
        <v>284347.90000000002</v>
      </c>
      <c r="D103" s="5">
        <f>+'kgaku-mk1722'!C51</f>
        <v>3510.9</v>
      </c>
      <c r="E103" s="5">
        <f>+'kgaku-mk1722'!D51</f>
        <v>838.7</v>
      </c>
      <c r="F103" s="5">
        <f>+'kgaku-mk1722'!F51</f>
        <v>25204.400000000001</v>
      </c>
      <c r="G103" s="5">
        <f>+'kgaku-mk1722'!G51</f>
        <v>14808.5</v>
      </c>
      <c r="H103" s="5">
        <f>+'kgaku-mk1722'!H51</f>
        <v>77014</v>
      </c>
      <c r="I103" s="5">
        <f>+'kgaku-mk1722'!I51</f>
        <v>164648.79999999999</v>
      </c>
      <c r="J103" s="5">
        <f>+'gaku-mk1722'!F50</f>
        <v>19517.400000000001</v>
      </c>
      <c r="K103" s="5">
        <f>+'gaku-mk1722'!G50</f>
        <v>75712.3</v>
      </c>
      <c r="L103" s="5">
        <f>+'gaku-jk1722'!B50</f>
        <v>483436.1</v>
      </c>
      <c r="M103" s="5">
        <f>+'kgaku-jk1722'!B51</f>
        <v>272487.3</v>
      </c>
      <c r="N103" s="5">
        <f>+'kgaku-jk1722'!C51</f>
        <v>3441.2</v>
      </c>
      <c r="O103" s="5">
        <f>+'kgaku-jk1722'!D51</f>
        <v>831.2</v>
      </c>
      <c r="P103" s="5">
        <f>+'kgaku-jk1722'!F51</f>
        <v>14463.3</v>
      </c>
      <c r="Q103" s="5">
        <f>+'kgaku-jk1722'!G51</f>
        <v>14294.3</v>
      </c>
      <c r="R103" s="5">
        <f>+'kgaku-jk1722'!H51</f>
        <v>81574.5</v>
      </c>
      <c r="S103" s="5">
        <f>+'kgaku-jk1722'!I51</f>
        <v>162229.5</v>
      </c>
      <c r="T103" s="5">
        <f>+'gaku-jk1722'!F50</f>
        <v>20192.3</v>
      </c>
      <c r="U103" s="5">
        <f>+'gaku-jk1722'!G50</f>
        <v>71559.3</v>
      </c>
      <c r="V103" s="8">
        <f t="shared" si="207"/>
        <v>107.95890087645503</v>
      </c>
      <c r="W103" s="8">
        <f t="shared" si="207"/>
        <v>104.35271662202238</v>
      </c>
      <c r="X103" s="8">
        <f t="shared" si="207"/>
        <v>102.02545623619667</v>
      </c>
      <c r="Y103" s="8">
        <f t="shared" si="207"/>
        <v>100.90230991337825</v>
      </c>
      <c r="Z103" s="8">
        <f t="shared" si="207"/>
        <v>174.26451777948327</v>
      </c>
      <c r="AA103" s="8">
        <f t="shared" si="206"/>
        <v>103.597238059926</v>
      </c>
      <c r="AB103" s="8">
        <f t="shared" si="206"/>
        <v>94.409404899815513</v>
      </c>
      <c r="AC103" s="8">
        <f t="shared" si="206"/>
        <v>101.49128241164522</v>
      </c>
      <c r="AD103" s="8">
        <f t="shared" si="206"/>
        <v>96.657636821956899</v>
      </c>
      <c r="AE103" s="8">
        <f t="shared" si="206"/>
        <v>105.80357829101179</v>
      </c>
      <c r="AF103" s="10">
        <f ca="1">+OFFSET('kdef-cy1722'!B$9,ROUNDDOWN((ROW(Sheet1_OLD!AF103)-ROW(Sheet1_OLD!AF$61))/4,0),0)</f>
        <v>104.6</v>
      </c>
      <c r="AG103" s="10">
        <f ca="1">+OFFSET('kdef-cy1722'!C$9,ROUNDDOWN((ROW(Sheet1_OLD!AG103)-ROW(Sheet1_OLD!AG$61))/4,0),0)</f>
        <v>100</v>
      </c>
      <c r="AH103" s="10">
        <f ca="1">+OFFSET('kdef-cy1722'!D$9,ROUNDDOWN((ROW(Sheet1_OLD!AH103)-ROW(Sheet1_OLD!AH$61))/4,0),0)</f>
        <v>101</v>
      </c>
      <c r="AI103" s="10">
        <f ca="1">+OFFSET('kdef-cy1722'!F$9,ROUNDDOWN((ROW(Sheet1_OLD!AI103)-ROW(Sheet1_OLD!AI$61))/4,0),0)</f>
        <v>176.4</v>
      </c>
      <c r="AJ103" s="10">
        <f ca="1">+OFFSET('kdef-cy1722'!G$9,ROUNDDOWN((ROW(Sheet1_OLD!AJ103)-ROW(Sheet1_OLD!AJ$61))/4,0),0)</f>
        <v>104</v>
      </c>
      <c r="AK103" s="10">
        <f ca="1">+OFFSET('kdef-cy1722'!H$9,ROUNDDOWN((ROW(Sheet1_OLD!AK103)-ROW(Sheet1_OLD!AK$61))/4,0),0)</f>
        <v>94.7</v>
      </c>
      <c r="AL103" s="10">
        <f ca="1">+OFFSET('kdef-cy1722'!I$9,ROUNDDOWN((ROW(Sheet1_OLD!AL103)-ROW(Sheet1_OLD!AL$61))/4,0),0)</f>
        <v>101.5</v>
      </c>
      <c r="AM103" s="10">
        <f ca="1">+OFFSET('def-cy1722'!$F$8,ROUNDDOWN((ROW(Sheet1_OLD!AM103)-ROW(Sheet1_OLD!AM$61))/4,0),0)</f>
        <v>96.6</v>
      </c>
      <c r="AN103" s="10">
        <f ca="1">+OFFSET('def-cy1722'!$G$8,ROUNDDOWN((ROW(Sheet1_OLD!AN103)-ROW(Sheet1_OLD!AN$61))/4,0),0)</f>
        <v>105.8</v>
      </c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9">
        <f t="shared" ca="1" si="209"/>
        <v>105.1</v>
      </c>
      <c r="AY103" s="9">
        <f t="shared" ca="1" si="209"/>
        <v>100</v>
      </c>
      <c r="AZ103" s="9">
        <f t="shared" ca="1" si="209"/>
        <v>101</v>
      </c>
      <c r="BA103" s="9">
        <f t="shared" ca="1" si="208"/>
        <v>189.8</v>
      </c>
      <c r="BB103" s="9">
        <f t="shared" ca="1" si="208"/>
        <v>105.1</v>
      </c>
      <c r="BC103" s="9">
        <f t="shared" ca="1" si="208"/>
        <v>93.9</v>
      </c>
      <c r="BD103" s="9">
        <f t="shared" ca="1" si="114"/>
        <v>101.6</v>
      </c>
      <c r="BE103" s="9">
        <f t="shared" ca="1" si="114"/>
        <v>96.2</v>
      </c>
      <c r="BF103" s="9">
        <f t="shared" ca="1" si="114"/>
        <v>107.4</v>
      </c>
      <c r="BG103">
        <f t="shared" ca="1" si="168"/>
        <v>9.6439106932085869E-5</v>
      </c>
      <c r="BH103">
        <f t="shared" ca="1" si="169"/>
        <v>-1.1657125463622368E-4</v>
      </c>
      <c r="BI103">
        <f t="shared" ref="BI103:BK118" ca="1" si="214">+BB103*(Q103-Q102)/($AY103*$N102-$AZ103*$O102+$BB103*$Q102+$BC103*$R102+$BD103*$S102)</f>
        <v>-1.4047579810513569E-3</v>
      </c>
      <c r="BJ103">
        <f t="shared" ca="1" si="214"/>
        <v>5.482112405312157E-3</v>
      </c>
      <c r="BK103">
        <f t="shared" ca="1" si="214"/>
        <v>-7.4726132485563278E-4</v>
      </c>
      <c r="BL103" s="13">
        <f t="shared" ca="1" si="171"/>
        <v>3.3099609517010294E-3</v>
      </c>
      <c r="BM103">
        <f t="shared" ca="1" si="172"/>
        <v>1.2004503408182576E-2</v>
      </c>
      <c r="BN103">
        <f t="shared" ca="1" si="134"/>
        <v>2.326599948718385E-4</v>
      </c>
      <c r="BO103" s="13">
        <f t="shared" ca="1" si="135"/>
        <v>1.2237163403054415E-2</v>
      </c>
      <c r="BP103">
        <f t="shared" ca="1" si="173"/>
        <v>7.1187976707348145E-3</v>
      </c>
      <c r="BQ103">
        <f t="shared" ca="1" si="174"/>
        <v>4.5458107221598293E-3</v>
      </c>
      <c r="BR103">
        <f t="shared" ca="1" si="175"/>
        <v>8.8102628100813227E-5</v>
      </c>
      <c r="BS103" s="13">
        <f t="shared" ca="1" si="176"/>
        <v>1.1752711020995458E-2</v>
      </c>
      <c r="BT103" s="5">
        <f t="shared" si="136"/>
        <v>71559.3</v>
      </c>
      <c r="BU103" s="5">
        <f t="shared" ca="1" si="137"/>
        <v>262292.90435582347</v>
      </c>
      <c r="BV103" s="5">
        <f t="shared" ca="1" si="138"/>
        <v>43300.317478378041</v>
      </c>
      <c r="BW103" s="5">
        <f t="shared" ca="1" si="177"/>
        <v>112663.80378625043</v>
      </c>
      <c r="BX103" s="5">
        <f t="shared" si="139"/>
        <v>75712.3</v>
      </c>
      <c r="BY103" s="5">
        <f t="shared" si="140"/>
        <v>259143.5</v>
      </c>
      <c r="BZ103" s="5">
        <f t="shared" si="141"/>
        <v>44721.8</v>
      </c>
      <c r="CA103" s="5">
        <f t="shared" si="142"/>
        <v>120434.1</v>
      </c>
      <c r="CB103" s="9">
        <f t="shared" si="197"/>
        <v>105.80357829101179</v>
      </c>
      <c r="CC103" s="9">
        <f t="shared" ca="1" si="197"/>
        <v>98.799279620789505</v>
      </c>
      <c r="CD103" s="9">
        <f t="shared" ca="1" si="197"/>
        <v>103.282845494913</v>
      </c>
      <c r="CE103" s="9">
        <f t="shared" ca="1" si="196"/>
        <v>106.89688786692454</v>
      </c>
      <c r="CF103" s="5"/>
      <c r="CG103" s="5">
        <f t="shared" si="212"/>
        <v>99.409309042511211</v>
      </c>
      <c r="CH103" s="5">
        <f t="shared" ca="1" si="178"/>
        <v>98.799279620789505</v>
      </c>
      <c r="CI103" s="5">
        <f t="shared" si="144"/>
        <v>129.04638788536343</v>
      </c>
      <c r="CJ103" s="5">
        <f t="shared" ca="1" si="179"/>
        <v>103.282845494913</v>
      </c>
      <c r="CK103" s="5">
        <f t="shared" si="180"/>
        <v>113.38719897114247</v>
      </c>
      <c r="CL103" s="5">
        <f t="shared" ca="1" si="181"/>
        <v>106.89688786692454</v>
      </c>
      <c r="CM103" s="5"/>
      <c r="CN103" s="1" t="e">
        <f t="shared" si="125"/>
        <v>#DIV/0!</v>
      </c>
      <c r="CO103" s="1" t="e">
        <f t="shared" si="210"/>
        <v>#DIV/0!</v>
      </c>
      <c r="CP103" s="1" t="e">
        <f t="shared" ca="1" si="210"/>
        <v>#DIV/0!</v>
      </c>
      <c r="CQ103" s="1" t="e">
        <f t="shared" ca="1" si="210"/>
        <v>#DIV/0!</v>
      </c>
      <c r="CR103" s="1" t="e">
        <f t="shared" ca="1" si="210"/>
        <v>#DIV/0!</v>
      </c>
      <c r="CS103" s="83" t="e">
        <f t="shared" si="182"/>
        <v>#DIV/0!</v>
      </c>
      <c r="CT103" s="83" t="e">
        <f t="shared" si="182"/>
        <v>#DIV/0!</v>
      </c>
      <c r="CU103" s="83" t="e">
        <f t="shared" ca="1" si="182"/>
        <v>#DIV/0!</v>
      </c>
      <c r="CV103" s="83" t="e">
        <f t="shared" ca="1" si="182"/>
        <v>#DIV/0!</v>
      </c>
      <c r="CW103" s="83" t="e">
        <f t="shared" ca="1" si="182"/>
        <v>#DIV/0!</v>
      </c>
      <c r="CX103" s="83">
        <f t="shared" si="183"/>
        <v>-9.5223650512910615E-4</v>
      </c>
      <c r="CY103" s="83">
        <f t="shared" si="201"/>
        <v>-7.1237796174829096E-4</v>
      </c>
      <c r="CZ103" s="83">
        <f t="shared" ca="1" si="201"/>
        <v>-1.4256330277586244E-4</v>
      </c>
      <c r="DA103" s="83">
        <f t="shared" ca="1" si="199"/>
        <v>-1.1391161033804643E-2</v>
      </c>
      <c r="DB103" s="83">
        <f t="shared" ca="1" si="199"/>
        <v>-4.6950120260492861E-3</v>
      </c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Y103" s="5"/>
      <c r="EF103" s="91">
        <f>+'gaku-mk1722'!G50</f>
        <v>75712.3</v>
      </c>
      <c r="EG103" s="1">
        <f>+'gaku-mk1131'!G106</f>
        <v>70494.399999999994</v>
      </c>
      <c r="EH103" s="5">
        <f t="shared" ca="1" si="145"/>
        <v>17706.85319067799</v>
      </c>
      <c r="EI103" s="7">
        <f ca="1">+EI102+$EH102</f>
        <v>722758.472766908</v>
      </c>
      <c r="EJ103" s="7">
        <f ca="1">+EJ102+$EH102</f>
        <v>722758.472766908</v>
      </c>
      <c r="EK103" s="7">
        <f ca="1">+EK102+EH102-(EJ105-EI105)/4</f>
        <v>696694.91906302364</v>
      </c>
      <c r="EL103" s="5">
        <f t="shared" ca="1" si="146"/>
        <v>6334</v>
      </c>
      <c r="EM103" s="92">
        <f t="shared" ca="1" si="147"/>
        <v>104.83333333333333</v>
      </c>
      <c r="EN103">
        <f t="shared" ca="1" si="127"/>
        <v>0.71556675550846638</v>
      </c>
      <c r="EO103">
        <f t="shared" ca="1" si="148"/>
        <v>1.0171754404025516E-3</v>
      </c>
      <c r="EQ103" s="6">
        <f>+call!C141</f>
        <v>6.6666666666666697E-4</v>
      </c>
      <c r="ES103" s="5">
        <f>+fof!B165/10</f>
        <v>12272.812202099223</v>
      </c>
      <c r="ET103" s="5">
        <f>+fof!C165/10</f>
        <v>301946.90000000002</v>
      </c>
      <c r="FB103" s="5">
        <f t="shared" si="128"/>
        <v>12272.812202099223</v>
      </c>
      <c r="FC103" s="5">
        <f t="shared" si="124"/>
        <v>301946.90000000002</v>
      </c>
      <c r="FD103" s="1" t="e">
        <f t="shared" si="211"/>
        <v>#DIV/0!</v>
      </c>
      <c r="FE103" s="1" t="e">
        <f t="shared" si="211"/>
        <v>#DIV/0!</v>
      </c>
      <c r="FF103" t="e">
        <f t="shared" si="149"/>
        <v>#DIV/0!</v>
      </c>
      <c r="FG103" t="e">
        <f t="shared" si="149"/>
        <v>#DIV/0!</v>
      </c>
      <c r="FH103" s="83" t="e">
        <f t="shared" si="184"/>
        <v>#DIV/0!</v>
      </c>
      <c r="FI103" s="83" t="e">
        <f t="shared" si="184"/>
        <v>#DIV/0!</v>
      </c>
      <c r="FK103" s="5">
        <f>kshotoku1722!E51</f>
        <v>253967.7</v>
      </c>
      <c r="FL103" s="72">
        <f t="shared" ca="1" si="150"/>
        <v>0.3824732197045948</v>
      </c>
      <c r="FM103">
        <f t="shared" ca="1" si="185"/>
        <v>-1.959699780680807E-3</v>
      </c>
      <c r="FO103" s="72">
        <f ca="1">+AVERAGE(OFFSET(Maikin05!$F$10,ROUNDDOWN((ROW(FO103)-ROW(FO$45))/4,0),MOD(ROW(FO103)-ROW(FO$45),4)*3):OFFSET(Maikin05!$F$10,ROUNDDOWN((ROW(FO103)-ROW(FO$45))/4,0),MOD(ROW(FO103)-ROW(FO$45),4)*3+2))</f>
        <v>104.83333333333333</v>
      </c>
      <c r="FP103" s="72">
        <f ca="1">+AVERAGE(OFFSET(Maikin30!$F$20,ROUNDDOWN((ROW(FP103)-ROW(FP$5))/4,0),MOD(ROW(FP103)-ROW(FP$5),4)*3):OFFSET(Maikin30!$F$20,ROUNDDOWN((ROW(FP103)-ROW(FP$5))/4,0),MOD(ROW(FP103)-ROW(FP$5),4)*3+2))</f>
        <v>103.39999999999999</v>
      </c>
      <c r="FQ103" s="5">
        <f ca="1">+AVERAGE(OFFSET(Rocho!$J$66,(ROW(FQ103)-ROW($FQ$5))*3,0):OFFSET(Rocho!$J$66,(ROW(FQ103)-ROW($FQ$5))*3+2,0))</f>
        <v>6334</v>
      </c>
      <c r="FR103" s="72" t="e">
        <f t="shared" ca="1" si="151"/>
        <v>#DIV/0!</v>
      </c>
      <c r="FS103" t="e">
        <f t="shared" ca="1" si="186"/>
        <v>#DIV/0!</v>
      </c>
      <c r="FT103" s="72"/>
      <c r="FU103" s="87" t="s">
        <v>322</v>
      </c>
      <c r="FV103" s="78">
        <f ca="1">+AVERAGE(OFFSET(Rocho!$E$6,(ROW(FV103)-ROW($FV$5))*3,0):OFFSET(Rocho!$E$6,(ROW(FV103)-ROW($FV$5))*3+2,0))/10000</f>
        <v>10788.666666666668</v>
      </c>
      <c r="FW103" s="82">
        <f>+Rocho!AA104</f>
        <v>0</v>
      </c>
      <c r="FX103" t="e">
        <f t="shared" si="187"/>
        <v>#DIV/0!</v>
      </c>
      <c r="FZ103" s="94">
        <f t="shared" si="130"/>
        <v>262768.8</v>
      </c>
      <c r="GA103" s="5">
        <f t="shared" si="152"/>
        <v>75712.3</v>
      </c>
      <c r="GB103" s="5">
        <f>+'gaku-mk1722'!C50-'gaku-mk1722'!D50</f>
        <v>5693.7999999999884</v>
      </c>
      <c r="GC103" s="5">
        <f t="shared" si="153"/>
        <v>25204.400000000001</v>
      </c>
      <c r="GD103" s="5">
        <f t="shared" si="154"/>
        <v>19517.400000000001</v>
      </c>
      <c r="GE103" s="5">
        <f>+'gaku-mk1722'!H50</f>
        <v>1840.3</v>
      </c>
      <c r="GF103" s="5">
        <f>+'gaku-mk1722'!W50</f>
        <v>124459.2</v>
      </c>
      <c r="GG103" s="5">
        <f>+'gaku-mk1722'!M50</f>
        <v>68617.899999999994</v>
      </c>
      <c r="GH103" s="5">
        <f>+'gaku-mk1722'!N50</f>
        <v>58276.5</v>
      </c>
      <c r="GI103" s="5">
        <f t="shared" si="155"/>
        <v>71559.3</v>
      </c>
      <c r="GJ103" s="5">
        <f>+'gaku-jk1722'!C50-'gaku-jk1722'!D50</f>
        <v>5371.5</v>
      </c>
      <c r="GK103" s="5">
        <f t="shared" si="156"/>
        <v>14463.3</v>
      </c>
      <c r="GL103" s="5">
        <f t="shared" si="157"/>
        <v>20192.3</v>
      </c>
      <c r="GM103" s="5">
        <f>+'gaku-jk1722'!H50</f>
        <v>2054.1999999999998</v>
      </c>
      <c r="GN103" s="5">
        <f>+'gaku-jk1722'!Z50</f>
        <v>122604.2</v>
      </c>
      <c r="GO103" s="5">
        <f>+'gaku-jk1722'!M50</f>
        <v>59458.8</v>
      </c>
      <c r="GP103" s="5">
        <f>+'gaku-jk1722'!N50</f>
        <v>67524.800000000003</v>
      </c>
      <c r="GQ103" s="9">
        <f t="shared" ca="1" si="131"/>
        <v>105.8</v>
      </c>
      <c r="GR103">
        <f ca="1">+OFFSET('def-cy1722'!$C$8,ROUNDDOWN((ROW(Sheet1_OLD!GU103)-ROW(Sheet1_OLD!GU$61))/4,0),0)</f>
        <v>104.6</v>
      </c>
      <c r="GS103" s="9">
        <f t="shared" ca="1" si="132"/>
        <v>176.4</v>
      </c>
      <c r="GT103" s="9">
        <f t="shared" ca="1" si="133"/>
        <v>96.6</v>
      </c>
      <c r="GU103">
        <f ca="1">+OFFSET('def-cy1722'!$H$8,ROUNDDOWN((ROW(Sheet1_OLD!GU103)-ROW(Sheet1_OLD!GU$61))/4,0),0)</f>
        <v>96.8</v>
      </c>
      <c r="GV103">
        <f ca="1">+OFFSET('def-cy1722'!$W$8,ROUNDDOWN((ROW(Sheet1_OLD!GU103)-ROW(Sheet1_OLD!GU$61))/4,0),0)</f>
        <v>101.6</v>
      </c>
      <c r="GW103">
        <f ca="1">+OFFSET('def-cy1722'!$M$8,ROUNDDOWN((ROW(Sheet1_OLD!GU103)-ROW(Sheet1_OLD!GU$61))/4,0),0)</f>
        <v>114.7</v>
      </c>
      <c r="GX103">
        <f ca="1">+OFFSET('def-cy1722'!$N$8,ROUNDDOWN((ROW(Sheet1_OLD!GU103)-ROW(Sheet1_OLD!GU$61))/4,0),0)</f>
        <v>85.1</v>
      </c>
      <c r="HG103" s="9">
        <f t="shared" ca="1" si="205"/>
        <v>107.4</v>
      </c>
      <c r="HH103" s="9">
        <f t="shared" ca="1" si="205"/>
        <v>105.2</v>
      </c>
      <c r="HI103" s="9">
        <f t="shared" ca="1" si="205"/>
        <v>189.8</v>
      </c>
      <c r="HJ103" s="9">
        <f t="shared" ca="1" si="205"/>
        <v>96.2</v>
      </c>
      <c r="HK103" s="9">
        <f t="shared" ca="1" si="205"/>
        <v>95.7</v>
      </c>
      <c r="HL103" s="9">
        <f t="shared" ca="1" si="205"/>
        <v>102</v>
      </c>
      <c r="HM103" s="9">
        <f t="shared" ca="1" si="205"/>
        <v>116.4</v>
      </c>
      <c r="HN103" s="9">
        <f t="shared" ca="1" si="202"/>
        <v>82.7</v>
      </c>
      <c r="HO103">
        <f t="shared" ca="1" si="213"/>
        <v>3.246558087612047E-3</v>
      </c>
      <c r="HP103">
        <f t="shared" ca="1" si="213"/>
        <v>-8.0815610328163664E-5</v>
      </c>
      <c r="HQ103">
        <f t="shared" ca="1" si="213"/>
        <v>2.0731363985033984E-3</v>
      </c>
      <c r="HR103">
        <f t="shared" ca="1" si="213"/>
        <v>4.0179579899627493E-5</v>
      </c>
      <c r="HS103">
        <f t="shared" ca="1" si="213"/>
        <v>3.5035072916543737E-3</v>
      </c>
      <c r="HT103">
        <f t="shared" ca="1" si="213"/>
        <v>-6.4739900030575791E-4</v>
      </c>
      <c r="HU103">
        <f t="shared" ca="1" si="213"/>
        <v>2.4191027786292581E-3</v>
      </c>
      <c r="HV103">
        <f t="shared" ca="1" si="159"/>
        <v>-4.5319738669333306E-3</v>
      </c>
      <c r="HW103">
        <f t="shared" ca="1" si="188"/>
        <v>6.0222956587314535E-3</v>
      </c>
      <c r="HX103" s="5">
        <f t="shared" ca="1" si="189"/>
        <v>242070.92307376277</v>
      </c>
      <c r="HY103" s="1" t="e">
        <f t="shared" ca="1" si="160"/>
        <v>#DIV/0!</v>
      </c>
      <c r="HZ103" t="e">
        <f t="shared" ca="1" si="190"/>
        <v>#DIV/0!</v>
      </c>
      <c r="IA103" s="5">
        <f t="shared" si="161"/>
        <v>262768.8</v>
      </c>
      <c r="IB103">
        <f t="shared" ca="1" si="162"/>
        <v>108.55033585340203</v>
      </c>
      <c r="ID103" s="112">
        <v>133.28699151090859</v>
      </c>
      <c r="IE103" s="112">
        <v>132.27775218123458</v>
      </c>
      <c r="IF103">
        <f t="shared" si="163"/>
        <v>98.0662807064205</v>
      </c>
      <c r="IG103">
        <f t="shared" si="191"/>
        <v>6.4960922352484901E-3</v>
      </c>
      <c r="IH103" s="112">
        <v>0.57259287732996755</v>
      </c>
      <c r="II103">
        <f t="shared" si="192"/>
        <v>1.9199360910046102E-3</v>
      </c>
      <c r="IK103">
        <f>+util!B101</f>
        <v>112.1</v>
      </c>
      <c r="IL103">
        <f t="shared" si="193"/>
        <v>5.0678301935031074E-3</v>
      </c>
      <c r="IM103">
        <f t="shared" si="194"/>
        <v>3.0406981161018643E-3</v>
      </c>
      <c r="IO103" s="5">
        <f t="shared" si="164"/>
        <v>142334.69999999998</v>
      </c>
      <c r="IP103" s="1">
        <f t="shared" si="165"/>
        <v>3.1826693022194985</v>
      </c>
      <c r="IQ103" s="5">
        <f t="shared" ca="1" si="166"/>
        <v>131123.22396885438</v>
      </c>
      <c r="IR103" s="1" t="e">
        <f t="shared" ca="1" si="167"/>
        <v>#DIV/0!</v>
      </c>
      <c r="IS103" t="e">
        <f t="shared" ca="1" si="195"/>
        <v>#DIV/0!</v>
      </c>
    </row>
    <row r="104" spans="1:253" x14ac:dyDescent="0.15">
      <c r="A104" t="s">
        <v>343</v>
      </c>
      <c r="B104" s="5">
        <f>+'gaku-mk1722'!B51</f>
        <v>520540.1</v>
      </c>
      <c r="C104" s="5">
        <f>+'kgaku-mk1722'!B52</f>
        <v>282644.3</v>
      </c>
      <c r="D104" s="5">
        <f>+'kgaku-mk1722'!C52</f>
        <v>3547.6</v>
      </c>
      <c r="E104" s="5">
        <f>+'kgaku-mk1722'!D52</f>
        <v>802.6</v>
      </c>
      <c r="F104" s="5">
        <f>+'kgaku-mk1722'!F52</f>
        <v>24301</v>
      </c>
      <c r="G104" s="5">
        <f>+'kgaku-mk1722'!G52</f>
        <v>14484.5</v>
      </c>
      <c r="H104" s="5">
        <f>+'kgaku-mk1722'!H52</f>
        <v>76313.399999999994</v>
      </c>
      <c r="I104" s="5">
        <f>+'kgaku-mk1722'!I52</f>
        <v>164800.6</v>
      </c>
      <c r="J104" s="5">
        <f>+'gaku-mk1722'!F51</f>
        <v>19430.5</v>
      </c>
      <c r="K104" s="5">
        <f>+'gaku-mk1722'!G51</f>
        <v>76849.2</v>
      </c>
      <c r="L104" s="5">
        <f>+'gaku-jk1722'!B51</f>
        <v>481529.7</v>
      </c>
      <c r="M104" s="5">
        <f>+'kgaku-jk1722'!B52</f>
        <v>270353</v>
      </c>
      <c r="N104" s="5">
        <f>+'kgaku-jk1722'!C52</f>
        <v>3510.5</v>
      </c>
      <c r="O104" s="5">
        <f>+'kgaku-jk1722'!D52</f>
        <v>791.8</v>
      </c>
      <c r="P104" s="5">
        <f>+'kgaku-jk1722'!F52</f>
        <v>14134.7</v>
      </c>
      <c r="Q104" s="5">
        <f>+'kgaku-jk1722'!G52</f>
        <v>13932.7</v>
      </c>
      <c r="R104" s="5">
        <f>+'kgaku-jk1722'!H52</f>
        <v>79991</v>
      </c>
      <c r="S104" s="5">
        <f>+'kgaku-jk1722'!I52</f>
        <v>162362.1</v>
      </c>
      <c r="T104" s="5">
        <f>+'gaku-jk1722'!F51</f>
        <v>20071.099999999999</v>
      </c>
      <c r="U104" s="5">
        <f>+'gaku-jk1722'!G51</f>
        <v>73011.199999999997</v>
      </c>
      <c r="V104" s="8">
        <f t="shared" si="207"/>
        <v>108.10134868108861</v>
      </c>
      <c r="W104" s="8">
        <f t="shared" si="207"/>
        <v>104.5463893502199</v>
      </c>
      <c r="X104" s="8">
        <f t="shared" si="207"/>
        <v>101.05682951146559</v>
      </c>
      <c r="Y104" s="8">
        <f t="shared" si="207"/>
        <v>101.36398080323315</v>
      </c>
      <c r="Z104" s="8">
        <f t="shared" si="207"/>
        <v>171.92441296950059</v>
      </c>
      <c r="AA104" s="8">
        <f t="shared" si="206"/>
        <v>103.96046710257166</v>
      </c>
      <c r="AB104" s="8">
        <f t="shared" si="206"/>
        <v>95.402482779312663</v>
      </c>
      <c r="AC104" s="8">
        <f t="shared" si="206"/>
        <v>101.50188991150029</v>
      </c>
      <c r="AD104" s="8">
        <f t="shared" si="206"/>
        <v>96.808346328801122</v>
      </c>
      <c r="AE104" s="8">
        <f t="shared" si="206"/>
        <v>105.25672773492285</v>
      </c>
      <c r="AF104" s="10">
        <f ca="1">+OFFSET('kdef-cy1722'!B$9,ROUNDDOWN((ROW(Sheet1_OLD!AF104)-ROW(Sheet1_OLD!AF$61))/4,0),0)</f>
        <v>104.6</v>
      </c>
      <c r="AG104" s="10">
        <f ca="1">+OFFSET('kdef-cy1722'!C$9,ROUNDDOWN((ROW(Sheet1_OLD!AG104)-ROW(Sheet1_OLD!AG$61))/4,0),0)</f>
        <v>100</v>
      </c>
      <c r="AH104" s="10">
        <f ca="1">+OFFSET('kdef-cy1722'!D$9,ROUNDDOWN((ROW(Sheet1_OLD!AH104)-ROW(Sheet1_OLD!AH$61))/4,0),0)</f>
        <v>101</v>
      </c>
      <c r="AI104" s="10">
        <f ca="1">+OFFSET('kdef-cy1722'!F$9,ROUNDDOWN((ROW(Sheet1_OLD!AI104)-ROW(Sheet1_OLD!AI$61))/4,0),0)</f>
        <v>176.4</v>
      </c>
      <c r="AJ104" s="10">
        <f ca="1">+OFFSET('kdef-cy1722'!G$9,ROUNDDOWN((ROW(Sheet1_OLD!AJ104)-ROW(Sheet1_OLD!AJ$61))/4,0),0)</f>
        <v>104</v>
      </c>
      <c r="AK104" s="10">
        <f ca="1">+OFFSET('kdef-cy1722'!H$9,ROUNDDOWN((ROW(Sheet1_OLD!AK104)-ROW(Sheet1_OLD!AK$61))/4,0),0)</f>
        <v>94.7</v>
      </c>
      <c r="AL104" s="10">
        <f ca="1">+OFFSET('kdef-cy1722'!I$9,ROUNDDOWN((ROW(Sheet1_OLD!AL104)-ROW(Sheet1_OLD!AL$61))/4,0),0)</f>
        <v>101.5</v>
      </c>
      <c r="AM104" s="10">
        <f ca="1">+OFFSET('def-cy1722'!$F$8,ROUNDDOWN((ROW(Sheet1_OLD!AM104)-ROW(Sheet1_OLD!AM$61))/4,0),0)</f>
        <v>96.6</v>
      </c>
      <c r="AN104" s="10">
        <f ca="1">+OFFSET('def-cy1722'!$G$8,ROUNDDOWN((ROW(Sheet1_OLD!AN104)-ROW(Sheet1_OLD!AN$61))/4,0),0)</f>
        <v>105.8</v>
      </c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9">
        <f t="shared" ca="1" si="209"/>
        <v>105.1</v>
      </c>
      <c r="AY104" s="9">
        <f t="shared" ca="1" si="209"/>
        <v>100</v>
      </c>
      <c r="AZ104" s="9">
        <f t="shared" ca="1" si="209"/>
        <v>101</v>
      </c>
      <c r="BA104" s="9">
        <f t="shared" ca="1" si="208"/>
        <v>189.8</v>
      </c>
      <c r="BB104" s="9">
        <f t="shared" ca="1" si="208"/>
        <v>105.1</v>
      </c>
      <c r="BC104" s="9">
        <f t="shared" ca="1" si="208"/>
        <v>93.9</v>
      </c>
      <c r="BD104" s="9">
        <f t="shared" ca="1" si="114"/>
        <v>101.6</v>
      </c>
      <c r="BE104" s="9">
        <f t="shared" ca="1" si="114"/>
        <v>96.2</v>
      </c>
      <c r="BF104" s="9">
        <f t="shared" ca="1" si="114"/>
        <v>107.4</v>
      </c>
      <c r="BG104">
        <f t="shared" ca="1" si="168"/>
        <v>2.6751734371685488E-4</v>
      </c>
      <c r="BH104">
        <f t="shared" ca="1" si="169"/>
        <v>1.5361594770373045E-4</v>
      </c>
      <c r="BI104">
        <f t="shared" ca="1" si="214"/>
        <v>-1.4670666570548744E-3</v>
      </c>
      <c r="BJ104">
        <f t="shared" ca="1" si="214"/>
        <v>-5.7398741303798665E-3</v>
      </c>
      <c r="BK104">
        <f t="shared" ca="1" si="214"/>
        <v>5.2006298085549964E-4</v>
      </c>
      <c r="BL104" s="13">
        <f t="shared" ca="1" si="171"/>
        <v>-6.2657445151586555E-3</v>
      </c>
      <c r="BM104">
        <f t="shared" ca="1" si="172"/>
        <v>-1.3304853860591779E-2</v>
      </c>
      <c r="BN104">
        <f t="shared" ca="1" si="134"/>
        <v>-2.4872763093088312E-3</v>
      </c>
      <c r="BO104" s="13">
        <f t="shared" ca="1" si="135"/>
        <v>-1.5792130169900609E-2</v>
      </c>
      <c r="BP104">
        <f t="shared" ca="1" si="173"/>
        <v>1.2602664611257568E-2</v>
      </c>
      <c r="BQ104">
        <f t="shared" ca="1" si="174"/>
        <v>-5.040633939891021E-3</v>
      </c>
      <c r="BR104">
        <f t="shared" ca="1" si="175"/>
        <v>-9.4232146508006277E-4</v>
      </c>
      <c r="BS104" s="13">
        <f t="shared" ca="1" si="176"/>
        <v>6.619709206286485E-3</v>
      </c>
      <c r="BT104" s="5">
        <f t="shared" si="136"/>
        <v>73011.199999999997</v>
      </c>
      <c r="BU104" s="5">
        <f t="shared" ca="1" si="137"/>
        <v>260649.44402899095</v>
      </c>
      <c r="BV104" s="5">
        <f t="shared" ca="1" si="138"/>
        <v>42616.513228361473</v>
      </c>
      <c r="BW104" s="5">
        <f t="shared" ca="1" si="177"/>
        <v>113409.60540538952</v>
      </c>
      <c r="BX104" s="5">
        <f t="shared" si="139"/>
        <v>76849.2</v>
      </c>
      <c r="BY104" s="5">
        <f t="shared" si="140"/>
        <v>258343.5</v>
      </c>
      <c r="BZ104" s="5">
        <f t="shared" si="141"/>
        <v>43731.5</v>
      </c>
      <c r="CA104" s="5">
        <f t="shared" si="142"/>
        <v>120580.7</v>
      </c>
      <c r="CB104" s="9">
        <f t="shared" si="197"/>
        <v>105.25672773492285</v>
      </c>
      <c r="CC104" s="9">
        <f t="shared" ca="1" si="197"/>
        <v>99.115308287887828</v>
      </c>
      <c r="CD104" s="9">
        <f t="shared" ca="1" si="197"/>
        <v>102.61632566151964</v>
      </c>
      <c r="CE104" s="9">
        <f t="shared" ca="1" si="196"/>
        <v>106.32318097658215</v>
      </c>
      <c r="CF104" s="5"/>
      <c r="CG104" s="5">
        <f t="shared" si="212"/>
        <v>99.754631926784086</v>
      </c>
      <c r="CH104" s="5">
        <f t="shared" ca="1" si="178"/>
        <v>99.115308287887828</v>
      </c>
      <c r="CI104" s="5">
        <f t="shared" si="144"/>
        <v>127.84820118225564</v>
      </c>
      <c r="CJ104" s="5">
        <f t="shared" ca="1" si="179"/>
        <v>102.61632566151964</v>
      </c>
      <c r="CK104" s="5">
        <f t="shared" si="180"/>
        <v>112.46416146693157</v>
      </c>
      <c r="CL104" s="5">
        <f t="shared" ca="1" si="181"/>
        <v>106.32318097658215</v>
      </c>
      <c r="CM104" s="5"/>
      <c r="CN104" s="1" t="e">
        <f t="shared" si="125"/>
        <v>#DIV/0!</v>
      </c>
      <c r="CO104" s="1" t="e">
        <f t="shared" si="210"/>
        <v>#DIV/0!</v>
      </c>
      <c r="CP104" s="1" t="e">
        <f t="shared" ca="1" si="210"/>
        <v>#DIV/0!</v>
      </c>
      <c r="CQ104" s="1" t="e">
        <f t="shared" ca="1" si="210"/>
        <v>#DIV/0!</v>
      </c>
      <c r="CR104" s="1" t="e">
        <f t="shared" ca="1" si="210"/>
        <v>#DIV/0!</v>
      </c>
      <c r="CS104" s="83" t="e">
        <f t="shared" si="182"/>
        <v>#DIV/0!</v>
      </c>
      <c r="CT104" s="83" t="e">
        <f t="shared" si="182"/>
        <v>#DIV/0!</v>
      </c>
      <c r="CU104" s="83" t="e">
        <f t="shared" ca="1" si="182"/>
        <v>#DIV/0!</v>
      </c>
      <c r="CV104" s="83" t="e">
        <f t="shared" ca="1" si="182"/>
        <v>#DIV/0!</v>
      </c>
      <c r="CW104" s="83" t="e">
        <f t="shared" ca="1" si="182"/>
        <v>#DIV/0!</v>
      </c>
      <c r="CX104" s="83">
        <f t="shared" si="183"/>
        <v>1.318593545686055E-3</v>
      </c>
      <c r="CY104" s="83">
        <f t="shared" si="201"/>
        <v>-5.181948136824795E-3</v>
      </c>
      <c r="CZ104" s="83">
        <f t="shared" ca="1" si="201"/>
        <v>3.1935891036230422E-3</v>
      </c>
      <c r="DA104" s="83">
        <f t="shared" ca="1" si="199"/>
        <v>-6.4742578399204125E-3</v>
      </c>
      <c r="DB104" s="83">
        <f t="shared" ca="1" si="199"/>
        <v>-5.3813721940866501E-3</v>
      </c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Y104" s="5"/>
      <c r="EF104" s="91">
        <f>+'gaku-mk1722'!G51</f>
        <v>76849.2</v>
      </c>
      <c r="EG104" s="1">
        <f>+'gaku-mk1131'!G107</f>
        <v>70917.8</v>
      </c>
      <c r="EH104" s="5">
        <f t="shared" ca="1" si="145"/>
        <v>18069.718967711789</v>
      </c>
      <c r="EI104" s="7">
        <f ca="1">+EI103+$EH103</f>
        <v>740465.32595758594</v>
      </c>
      <c r="EJ104" s="7">
        <f ca="1">+EJ103+$EH103</f>
        <v>740465.32595758594</v>
      </c>
      <c r="EK104" s="7">
        <f ca="1">+EK103+EH103-(EJ105-EI105)/4</f>
        <v>701369.99540175928</v>
      </c>
      <c r="EL104" s="5">
        <f t="shared" ca="1" si="146"/>
        <v>6325.333333333333</v>
      </c>
      <c r="EM104" s="92">
        <f t="shared" ca="1" si="147"/>
        <v>104.2</v>
      </c>
      <c r="EN104">
        <f t="shared" ca="1" si="127"/>
        <v>0.71441960859977971</v>
      </c>
      <c r="EO104">
        <f t="shared" ca="1" si="148"/>
        <v>-1.6044169141147596E-3</v>
      </c>
      <c r="EQ104" s="6">
        <f>+call!C142</f>
        <v>1E-3</v>
      </c>
      <c r="ES104" s="5">
        <f>+fof!B166/10</f>
        <v>14487.882413195122</v>
      </c>
      <c r="ET104" s="5">
        <f>+fof!C166/10</f>
        <v>313622.40000000002</v>
      </c>
      <c r="FB104" s="5">
        <f t="shared" si="128"/>
        <v>14487.882413195122</v>
      </c>
      <c r="FC104" s="5">
        <f t="shared" si="124"/>
        <v>313622.40000000002</v>
      </c>
      <c r="FD104" s="1" t="e">
        <f t="shared" si="211"/>
        <v>#DIV/0!</v>
      </c>
      <c r="FE104" s="1" t="e">
        <f t="shared" si="211"/>
        <v>#DIV/0!</v>
      </c>
      <c r="FF104" t="e">
        <f t="shared" si="149"/>
        <v>#DIV/0!</v>
      </c>
      <c r="FG104" t="e">
        <f t="shared" si="149"/>
        <v>#DIV/0!</v>
      </c>
      <c r="FH104" s="83" t="e">
        <f t="shared" si="184"/>
        <v>#DIV/0!</v>
      </c>
      <c r="FI104" s="83" t="e">
        <f t="shared" si="184"/>
        <v>#DIV/0!</v>
      </c>
      <c r="FK104" s="5">
        <f>kshotoku1722!E52</f>
        <v>253800.5</v>
      </c>
      <c r="FL104" s="72">
        <f t="shared" ca="1" si="150"/>
        <v>0.3850714651581309</v>
      </c>
      <c r="FM104">
        <f t="shared" ca="1" si="185"/>
        <v>6.7703038778633923E-3</v>
      </c>
      <c r="FO104" s="72">
        <f ca="1">+AVERAGE(OFFSET(Maikin05!$F$10,ROUNDDOWN((ROW(FO104)-ROW(FO$45))/4,0),MOD(ROW(FO104)-ROW(FO$45),4)*3):OFFSET(Maikin05!$F$10,ROUNDDOWN((ROW(FO104)-ROW(FO$45))/4,0),MOD(ROW(FO104)-ROW(FO$45),4)*3+2))</f>
        <v>104.2</v>
      </c>
      <c r="FP104" s="72">
        <f ca="1">+AVERAGE(OFFSET(Maikin30!$F$20,ROUNDDOWN((ROW(FP104)-ROW(FP$5))/4,0),MOD(ROW(FP104)-ROW(FP$5),4)*3):OFFSET(Maikin30!$F$20,ROUNDDOWN((ROW(FP104)-ROW(FP$5))/4,0),MOD(ROW(FP104)-ROW(FP$5),4)*3+2))</f>
        <v>102.66666666666667</v>
      </c>
      <c r="FQ104" s="5">
        <f ca="1">+AVERAGE(OFFSET(Rocho!$J$66,(ROW(FQ104)-ROW($FQ$5))*3,0):OFFSET(Rocho!$J$66,(ROW(FQ104)-ROW($FQ$5))*3+2,0))</f>
        <v>6325.333333333333</v>
      </c>
      <c r="FR104" s="72" t="e">
        <f t="shared" ca="1" si="151"/>
        <v>#DIV/0!</v>
      </c>
      <c r="FS104" t="e">
        <f t="shared" ca="1" si="186"/>
        <v>#DIV/0!</v>
      </c>
      <c r="FT104" s="72"/>
      <c r="FU104" s="87" t="s">
        <v>323</v>
      </c>
      <c r="FV104" s="78">
        <f ca="1">+AVERAGE(OFFSET(Rocho!$E$6,(ROW(FV104)-ROW($FV$5))*3,0):OFFSET(Rocho!$E$6,(ROW(FV104)-ROW($FV$5))*3+2,0))/10000</f>
        <v>10805.333333333332</v>
      </c>
      <c r="FW104" s="82">
        <f>+Rocho!AA105</f>
        <v>0</v>
      </c>
      <c r="FX104" t="e">
        <f t="shared" si="187"/>
        <v>#DIV/0!</v>
      </c>
      <c r="FZ104" s="94">
        <f t="shared" si="130"/>
        <v>262196.8</v>
      </c>
      <c r="GA104" s="5">
        <f t="shared" si="152"/>
        <v>76849.2</v>
      </c>
      <c r="GB104" s="5">
        <f>+'gaku-mk1722'!C51-'gaku-mk1722'!D51</f>
        <v>5708.5</v>
      </c>
      <c r="GC104" s="5">
        <f t="shared" si="153"/>
        <v>24301</v>
      </c>
      <c r="GD104" s="5">
        <f t="shared" si="154"/>
        <v>19430.5</v>
      </c>
      <c r="GE104" s="5">
        <f>+'gaku-mk1722'!H51</f>
        <v>1487.8</v>
      </c>
      <c r="GF104" s="5">
        <f>+'gaku-mk1722'!W51</f>
        <v>124812.3</v>
      </c>
      <c r="GG104" s="5">
        <f>+'gaku-mk1722'!M51</f>
        <v>69443.7</v>
      </c>
      <c r="GH104" s="5">
        <f>+'gaku-mk1722'!N51</f>
        <v>59836.2</v>
      </c>
      <c r="GI104" s="5">
        <f t="shared" si="155"/>
        <v>73011.199999999997</v>
      </c>
      <c r="GJ104" s="5">
        <f>+'gaku-jk1722'!C51-'gaku-jk1722'!D51</f>
        <v>5392.4000000000233</v>
      </c>
      <c r="GK104" s="5">
        <f t="shared" si="156"/>
        <v>14134.7</v>
      </c>
      <c r="GL104" s="5">
        <f t="shared" si="157"/>
        <v>20071.099999999999</v>
      </c>
      <c r="GM104" s="5">
        <f>+'gaku-jk1722'!H51</f>
        <v>1840.8</v>
      </c>
      <c r="GN104" s="5">
        <f>+'gaku-jk1722'!Z51</f>
        <v>122222.7</v>
      </c>
      <c r="GO104" s="5">
        <f>+'gaku-jk1722'!M51</f>
        <v>60255</v>
      </c>
      <c r="GP104" s="5">
        <f>+'gaku-jk1722'!N51</f>
        <v>69470.5</v>
      </c>
      <c r="GQ104" s="9">
        <f t="shared" ca="1" si="131"/>
        <v>105.8</v>
      </c>
      <c r="GR104">
        <f ca="1">+OFFSET('def-cy1722'!$C$8,ROUNDDOWN((ROW(Sheet1_OLD!GU104)-ROW(Sheet1_OLD!GU$61))/4,0),0)</f>
        <v>104.6</v>
      </c>
      <c r="GS104" s="9">
        <f t="shared" ca="1" si="132"/>
        <v>176.4</v>
      </c>
      <c r="GT104" s="9">
        <f t="shared" ca="1" si="133"/>
        <v>96.6</v>
      </c>
      <c r="GU104">
        <f ca="1">+OFFSET('def-cy1722'!$H$8,ROUNDDOWN((ROW(Sheet1_OLD!GU104)-ROW(Sheet1_OLD!GU$61))/4,0),0)</f>
        <v>96.8</v>
      </c>
      <c r="GV104">
        <f ca="1">+OFFSET('def-cy1722'!$W$8,ROUNDDOWN((ROW(Sheet1_OLD!GU104)-ROW(Sheet1_OLD!GU$61))/4,0),0)</f>
        <v>101.6</v>
      </c>
      <c r="GW104">
        <f ca="1">+OFFSET('def-cy1722'!$M$8,ROUNDDOWN((ROW(Sheet1_OLD!GU104)-ROW(Sheet1_OLD!GU$61))/4,0),0)</f>
        <v>114.7</v>
      </c>
      <c r="GX104">
        <f ca="1">+OFFSET('def-cy1722'!$N$8,ROUNDDOWN((ROW(Sheet1_OLD!GU104)-ROW(Sheet1_OLD!GU$61))/4,0),0)</f>
        <v>85.1</v>
      </c>
      <c r="HG104" s="9">
        <f t="shared" ca="1" si="205"/>
        <v>107.4</v>
      </c>
      <c r="HH104" s="9">
        <f t="shared" ca="1" si="205"/>
        <v>105.2</v>
      </c>
      <c r="HI104" s="9">
        <f t="shared" ca="1" si="205"/>
        <v>189.8</v>
      </c>
      <c r="HJ104" s="9">
        <f t="shared" ca="1" si="205"/>
        <v>96.2</v>
      </c>
      <c r="HK104" s="9">
        <f t="shared" ca="1" si="205"/>
        <v>95.7</v>
      </c>
      <c r="HL104" s="9">
        <f t="shared" ca="1" si="205"/>
        <v>102</v>
      </c>
      <c r="HM104" s="9">
        <f t="shared" ca="1" si="205"/>
        <v>116.4</v>
      </c>
      <c r="HN104" s="9">
        <f t="shared" ca="1" si="202"/>
        <v>82.7</v>
      </c>
      <c r="HO104">
        <f t="shared" ca="1" si="213"/>
        <v>5.7802374281040615E-3</v>
      </c>
      <c r="HP104">
        <f t="shared" ca="1" si="213"/>
        <v>8.1501709302239981E-5</v>
      </c>
      <c r="HQ104">
        <f t="shared" ca="1" si="213"/>
        <v>-2.3118968773241321E-3</v>
      </c>
      <c r="HR104">
        <f t="shared" ca="1" si="213"/>
        <v>-4.3219763199094726E-4</v>
      </c>
      <c r="HS104">
        <f t="shared" ca="1" si="213"/>
        <v>-7.5702643314080463E-4</v>
      </c>
      <c r="HT104">
        <f t="shared" ca="1" si="213"/>
        <v>-1.4424454736817231E-3</v>
      </c>
      <c r="HU104">
        <f t="shared" ca="1" si="213"/>
        <v>3.4354200402776113E-3</v>
      </c>
      <c r="HV104">
        <f t="shared" ca="1" si="159"/>
        <v>-5.9646653118080534E-3</v>
      </c>
      <c r="HW104">
        <f t="shared" ca="1" si="188"/>
        <v>-1.6110725502617483E-3</v>
      </c>
      <c r="HX104" s="5">
        <f t="shared" ca="1" si="189"/>
        <v>241680.92925438212</v>
      </c>
      <c r="HY104" s="1" t="e">
        <f t="shared" ca="1" si="160"/>
        <v>#DIV/0!</v>
      </c>
      <c r="HZ104" t="e">
        <f t="shared" ca="1" si="190"/>
        <v>#DIV/0!</v>
      </c>
      <c r="IA104" s="5">
        <f t="shared" si="161"/>
        <v>262196.8</v>
      </c>
      <c r="IB104">
        <f t="shared" ca="1" si="162"/>
        <v>108.48882483566744</v>
      </c>
      <c r="ID104" s="112">
        <v>133.19599288025387</v>
      </c>
      <c r="IE104" s="112">
        <v>132.16891121416262</v>
      </c>
      <c r="IF104">
        <f t="shared" si="163"/>
        <v>98.030965630758288</v>
      </c>
      <c r="IG104">
        <f t="shared" si="191"/>
        <v>-3.60179214176908E-4</v>
      </c>
      <c r="IH104" s="112">
        <v>0.57212173564907687</v>
      </c>
      <c r="II104">
        <f t="shared" si="192"/>
        <v>-8.2316011720701859E-4</v>
      </c>
      <c r="IK104">
        <f>+util!B102</f>
        <v>110.866666666667</v>
      </c>
      <c r="IL104">
        <f t="shared" si="193"/>
        <v>-1.1063051987393543E-2</v>
      </c>
      <c r="IM104">
        <f t="shared" si="194"/>
        <v>-6.6378311924361255E-3</v>
      </c>
      <c r="IO104" s="5">
        <f t="shared" si="164"/>
        <v>141616.09999999998</v>
      </c>
      <c r="IP104" s="1">
        <f t="shared" si="165"/>
        <v>3.2383087705658387</v>
      </c>
      <c r="IQ104" s="5">
        <f t="shared" ca="1" si="166"/>
        <v>130535.19587341075</v>
      </c>
      <c r="IR104" s="1" t="e">
        <f t="shared" ca="1" si="167"/>
        <v>#DIV/0!</v>
      </c>
      <c r="IS104" t="e">
        <f t="shared" ca="1" si="195"/>
        <v>#DIV/0!</v>
      </c>
    </row>
    <row r="105" spans="1:253" x14ac:dyDescent="0.15">
      <c r="A105" t="s">
        <v>344</v>
      </c>
      <c r="B105" s="5">
        <f>+'gaku-mk1722'!B52</f>
        <v>520908.5</v>
      </c>
      <c r="C105" s="5">
        <f>+'kgaku-mk1722'!B53</f>
        <v>283026.7</v>
      </c>
      <c r="D105" s="5">
        <f>+'kgaku-mk1722'!C53</f>
        <v>3419.1</v>
      </c>
      <c r="E105" s="5">
        <f>+'kgaku-mk1722'!D53</f>
        <v>843.6</v>
      </c>
      <c r="F105" s="5">
        <f>+'kgaku-mk1722'!F53</f>
        <v>24081.5</v>
      </c>
      <c r="G105" s="5">
        <f>+'kgaku-mk1722'!G53</f>
        <v>15174.9</v>
      </c>
      <c r="H105" s="5">
        <f>+'kgaku-mk1722'!H53</f>
        <v>75438.8</v>
      </c>
      <c r="I105" s="5">
        <f>+'kgaku-mk1722'!I53</f>
        <v>165756</v>
      </c>
      <c r="J105" s="5">
        <f>+'gaku-mk1722'!F52</f>
        <v>19263</v>
      </c>
      <c r="K105" s="5">
        <f>+'gaku-mk1722'!G52</f>
        <v>79294.3</v>
      </c>
      <c r="L105" s="5">
        <f>+'gaku-jk1722'!B52</f>
        <v>484118.9</v>
      </c>
      <c r="M105" s="5">
        <f>+'kgaku-jk1722'!B53</f>
        <v>271459.7</v>
      </c>
      <c r="N105" s="5">
        <f>+'kgaku-jk1722'!C53</f>
        <v>3348.4</v>
      </c>
      <c r="O105" s="5">
        <f>+'kgaku-jk1722'!D53</f>
        <v>835.7</v>
      </c>
      <c r="P105" s="5">
        <f>+'kgaku-jk1722'!F53</f>
        <v>14213.7</v>
      </c>
      <c r="Q105" s="5">
        <f>+'kgaku-jk1722'!G53</f>
        <v>14554.3</v>
      </c>
      <c r="R105" s="5">
        <f>+'kgaku-jk1722'!H53</f>
        <v>79553.600000000006</v>
      </c>
      <c r="S105" s="5">
        <f>+'kgaku-jk1722'!I53</f>
        <v>163328.5</v>
      </c>
      <c r="T105" s="5">
        <f>+'gaku-jk1722'!F52</f>
        <v>19917.099999999999</v>
      </c>
      <c r="U105" s="5">
        <f>+'gaku-jk1722'!G52</f>
        <v>75397.3</v>
      </c>
      <c r="V105" s="8">
        <f t="shared" si="207"/>
        <v>107.59929017437658</v>
      </c>
      <c r="W105" s="8">
        <f t="shared" si="207"/>
        <v>104.26103764205148</v>
      </c>
      <c r="X105" s="8">
        <f t="shared" si="207"/>
        <v>102.1114562178951</v>
      </c>
      <c r="Y105" s="8">
        <f t="shared" si="207"/>
        <v>100.94531530453511</v>
      </c>
      <c r="Z105" s="8">
        <f t="shared" si="207"/>
        <v>169.42456925360742</v>
      </c>
      <c r="AA105" s="8">
        <f t="shared" si="206"/>
        <v>104.26403193557918</v>
      </c>
      <c r="AB105" s="8">
        <f t="shared" si="206"/>
        <v>94.827638221274711</v>
      </c>
      <c r="AC105" s="8">
        <f t="shared" si="206"/>
        <v>101.48626847120987</v>
      </c>
      <c r="AD105" s="8">
        <f t="shared" si="206"/>
        <v>96.715887353078529</v>
      </c>
      <c r="AE105" s="8">
        <f t="shared" si="206"/>
        <v>105.16862009647561</v>
      </c>
      <c r="AF105" s="10">
        <f ca="1">+OFFSET('kdef-cy1722'!B$9,ROUNDDOWN((ROW(Sheet1_OLD!AF105)-ROW(Sheet1_OLD!AF$61))/4,0),0)</f>
        <v>104.1</v>
      </c>
      <c r="AG105" s="10">
        <f ca="1">+OFFSET('kdef-cy1722'!C$9,ROUNDDOWN((ROW(Sheet1_OLD!AG105)-ROW(Sheet1_OLD!AG$61))/4,0),0)</f>
        <v>106.9</v>
      </c>
      <c r="AH105" s="10">
        <f ca="1">+OFFSET('kdef-cy1722'!D$9,ROUNDDOWN((ROW(Sheet1_OLD!AH105)-ROW(Sheet1_OLD!AH$61))/4,0),0)</f>
        <v>100.6</v>
      </c>
      <c r="AI105" s="10">
        <f ca="1">+OFFSET('kdef-cy1722'!F$9,ROUNDDOWN((ROW(Sheet1_OLD!AI105)-ROW(Sheet1_OLD!AI$61))/4,0),0)</f>
        <v>165.3</v>
      </c>
      <c r="AJ105" s="10">
        <f ca="1">+OFFSET('kdef-cy1722'!G$9,ROUNDDOWN((ROW(Sheet1_OLD!AJ105)-ROW(Sheet1_OLD!AJ$61))/4,0),0)</f>
        <v>103.7</v>
      </c>
      <c r="AK105" s="10">
        <f ca="1">+OFFSET('kdef-cy1722'!H$9,ROUNDDOWN((ROW(Sheet1_OLD!AK105)-ROW(Sheet1_OLD!AK$61))/4,0),0)</f>
        <v>94.8</v>
      </c>
      <c r="AL105" s="10">
        <f ca="1">+OFFSET('kdef-cy1722'!I$9,ROUNDDOWN((ROW(Sheet1_OLD!AL105)-ROW(Sheet1_OLD!AL$61))/4,0),0)</f>
        <v>101.6</v>
      </c>
      <c r="AM105" s="10">
        <f ca="1">+OFFSET('def-cy1722'!$F$8,ROUNDDOWN((ROW(Sheet1_OLD!AM105)-ROW(Sheet1_OLD!AM$61))/4,0),0)</f>
        <v>97</v>
      </c>
      <c r="AN105" s="10">
        <f ca="1">+OFFSET('def-cy1722'!$G$8,ROUNDDOWN((ROW(Sheet1_OLD!AN105)-ROW(Sheet1_OLD!AN$61))/4,0),0)</f>
        <v>105.1</v>
      </c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9">
        <f t="shared" ca="1" si="209"/>
        <v>104.6</v>
      </c>
      <c r="AY105" s="9">
        <f t="shared" ca="1" si="209"/>
        <v>100</v>
      </c>
      <c r="AZ105" s="9">
        <f t="shared" ca="1" si="209"/>
        <v>101</v>
      </c>
      <c r="BA105" s="9">
        <f t="shared" ca="1" si="208"/>
        <v>176.4</v>
      </c>
      <c r="BB105" s="9">
        <f t="shared" ca="1" si="208"/>
        <v>104</v>
      </c>
      <c r="BC105" s="9">
        <f t="shared" ca="1" si="208"/>
        <v>94.7</v>
      </c>
      <c r="BD105" s="9">
        <f t="shared" ca="1" si="114"/>
        <v>101.5</v>
      </c>
      <c r="BE105" s="9">
        <f t="shared" ca="1" si="114"/>
        <v>96.6</v>
      </c>
      <c r="BF105" s="9">
        <f t="shared" ca="1" si="114"/>
        <v>105.8</v>
      </c>
      <c r="BG105">
        <f t="shared" ca="1" si="168"/>
        <v>-6.2890446837730461E-4</v>
      </c>
      <c r="BH105">
        <f t="shared" ca="1" si="169"/>
        <v>-1.7202341285244528E-4</v>
      </c>
      <c r="BI105">
        <f t="shared" ca="1" si="214"/>
        <v>2.5081067134180455E-3</v>
      </c>
      <c r="BJ105">
        <f t="shared" ca="1" si="214"/>
        <v>-1.6070538266589353E-3</v>
      </c>
      <c r="BK105">
        <f t="shared" ca="1" si="214"/>
        <v>3.805613062390014E-3</v>
      </c>
      <c r="BL105" s="13">
        <f t="shared" ca="1" si="171"/>
        <v>3.9057380679193743E-3</v>
      </c>
      <c r="BM105">
        <f t="shared" ca="1" si="172"/>
        <v>3.1441513809391461E-3</v>
      </c>
      <c r="BN105">
        <f t="shared" ca="1" si="134"/>
        <v>-3.3564147653063459E-3</v>
      </c>
      <c r="BO105" s="13">
        <f t="shared" ca="1" si="135"/>
        <v>-2.1226338436719982E-4</v>
      </c>
      <c r="BP105">
        <f t="shared" ca="1" si="173"/>
        <v>2.0766080139926184E-2</v>
      </c>
      <c r="BQ105">
        <f t="shared" ca="1" si="174"/>
        <v>1.1463200519563749E-3</v>
      </c>
      <c r="BR105">
        <f t="shared" ca="1" si="175"/>
        <v>-1.2237087474471005E-3</v>
      </c>
      <c r="BS105" s="13">
        <f t="shared" ca="1" si="176"/>
        <v>2.0688691444435459E-2</v>
      </c>
      <c r="BT105" s="5">
        <f t="shared" si="136"/>
        <v>75397.3</v>
      </c>
      <c r="BU105" s="5">
        <f t="shared" ca="1" si="137"/>
        <v>261667.47248491697</v>
      </c>
      <c r="BV105" s="5">
        <f t="shared" ca="1" si="138"/>
        <v>42607.467303033693</v>
      </c>
      <c r="BW105" s="5">
        <f t="shared" ca="1" si="177"/>
        <v>115755.90173845681</v>
      </c>
      <c r="BX105" s="5">
        <f t="shared" si="139"/>
        <v>79294.3</v>
      </c>
      <c r="BY105" s="5">
        <f t="shared" si="140"/>
        <v>258945.2</v>
      </c>
      <c r="BZ105" s="5">
        <f t="shared" si="141"/>
        <v>43344.5</v>
      </c>
      <c r="CA105" s="5">
        <f t="shared" si="142"/>
        <v>122638.8</v>
      </c>
      <c r="CB105" s="9">
        <f t="shared" si="197"/>
        <v>105.16862009647561</v>
      </c>
      <c r="CC105" s="9">
        <f t="shared" ca="1" si="197"/>
        <v>98.959644292404789</v>
      </c>
      <c r="CD105" s="9">
        <f t="shared" ca="1" si="197"/>
        <v>101.72982048363582</v>
      </c>
      <c r="CE105" s="9">
        <f t="shared" ca="1" si="196"/>
        <v>105.94604521944346</v>
      </c>
      <c r="CF105" s="5"/>
      <c r="CG105" s="5">
        <f t="shared" si="212"/>
        <v>99.622315529555223</v>
      </c>
      <c r="CH105" s="5">
        <f t="shared" ca="1" si="178"/>
        <v>98.959644292404789</v>
      </c>
      <c r="CI105" s="5">
        <f t="shared" si="144"/>
        <v>126.9952652735945</v>
      </c>
      <c r="CJ105" s="5">
        <f t="shared" ca="1" si="179"/>
        <v>101.72982048363582</v>
      </c>
      <c r="CK105" s="5">
        <f t="shared" si="180"/>
        <v>111.9701702120278</v>
      </c>
      <c r="CL105" s="5">
        <f t="shared" ca="1" si="181"/>
        <v>105.94604521944346</v>
      </c>
      <c r="CM105" s="5"/>
      <c r="CN105" s="1" t="e">
        <f t="shared" si="125"/>
        <v>#DIV/0!</v>
      </c>
      <c r="CO105" s="1" t="e">
        <f t="shared" si="210"/>
        <v>#DIV/0!</v>
      </c>
      <c r="CP105" s="1" t="e">
        <f t="shared" ca="1" si="210"/>
        <v>#DIV/0!</v>
      </c>
      <c r="CQ105" s="1" t="e">
        <f t="shared" ca="1" si="210"/>
        <v>#DIV/0!</v>
      </c>
      <c r="CR105" s="1" t="e">
        <f t="shared" ca="1" si="210"/>
        <v>#DIV/0!</v>
      </c>
      <c r="CS105" s="83" t="e">
        <f t="shared" si="182"/>
        <v>#DIV/0!</v>
      </c>
      <c r="CT105" s="83" t="e">
        <f t="shared" si="182"/>
        <v>#DIV/0!</v>
      </c>
      <c r="CU105" s="83" t="e">
        <f t="shared" ca="1" si="182"/>
        <v>#DIV/0!</v>
      </c>
      <c r="CV105" s="83" t="e">
        <f t="shared" ca="1" si="182"/>
        <v>#DIV/0!</v>
      </c>
      <c r="CW105" s="83" t="e">
        <f t="shared" ca="1" si="182"/>
        <v>#DIV/0!</v>
      </c>
      <c r="CX105" s="83">
        <f t="shared" si="183"/>
        <v>-4.6551499896088228E-3</v>
      </c>
      <c r="CY105" s="83">
        <f t="shared" si="201"/>
        <v>-8.3742424098865375E-4</v>
      </c>
      <c r="CZ105" s="83">
        <f t="shared" ca="1" si="201"/>
        <v>-1.5717689238543191E-3</v>
      </c>
      <c r="DA105" s="83">
        <f t="shared" ca="1" si="199"/>
        <v>-8.6765594178402419E-3</v>
      </c>
      <c r="DB105" s="83">
        <f t="shared" ca="1" si="199"/>
        <v>-3.553375689183022E-3</v>
      </c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Y105" s="5"/>
      <c r="EF105" s="91">
        <f>+'gaku-mk1722'!G52</f>
        <v>79294.3</v>
      </c>
      <c r="EG105" s="1">
        <f>+'gaku-mk1131'!G108</f>
        <v>74055.399999999994</v>
      </c>
      <c r="EH105" s="5">
        <f t="shared" ca="1" si="145"/>
        <v>18711.009890874091</v>
      </c>
      <c r="EI105" s="90">
        <f ca="1">+OFFSET($EB$6,(ROW(EI105)-ROW($EI$9))/4,0)</f>
        <v>706407.93751752854</v>
      </c>
      <c r="EJ105" s="7">
        <f ca="1">+EJ104+$EH104</f>
        <v>758535.04492529773</v>
      </c>
      <c r="EK105" s="7">
        <f ca="1">+EK104+EH104-(EJ105-EI105)/4</f>
        <v>706407.93751752877</v>
      </c>
      <c r="EL105" s="5">
        <f t="shared" ca="1" si="146"/>
        <v>6338</v>
      </c>
      <c r="EM105" s="92">
        <f t="shared" ca="1" si="147"/>
        <v>104.53333333333335</v>
      </c>
      <c r="EN105">
        <f t="shared" ca="1" si="127"/>
        <v>0.71403504995514833</v>
      </c>
      <c r="EO105">
        <f t="shared" ca="1" si="148"/>
        <v>-5.3842612590981008E-4</v>
      </c>
      <c r="EQ105" s="6">
        <f>+call!C143</f>
        <v>1.33333333333333E-3</v>
      </c>
      <c r="ES105" s="5">
        <f>+fof!B167/10</f>
        <v>14522.8</v>
      </c>
      <c r="ET105" s="5">
        <f>+fof!C167/10</f>
        <v>325126.5</v>
      </c>
      <c r="FB105" s="5">
        <f t="shared" si="128"/>
        <v>14522.8</v>
      </c>
      <c r="FC105" s="5">
        <f t="shared" si="124"/>
        <v>325126.5</v>
      </c>
      <c r="FD105" s="1" t="e">
        <f t="shared" si="211"/>
        <v>#DIV/0!</v>
      </c>
      <c r="FE105" s="1" t="e">
        <f t="shared" si="211"/>
        <v>#DIV/0!</v>
      </c>
      <c r="FF105" t="e">
        <f t="shared" si="149"/>
        <v>#DIV/0!</v>
      </c>
      <c r="FG105" t="e">
        <f t="shared" si="149"/>
        <v>#DIV/0!</v>
      </c>
      <c r="FH105" s="83" t="e">
        <f t="shared" si="184"/>
        <v>#DIV/0!</v>
      </c>
      <c r="FI105" s="83" t="e">
        <f t="shared" si="184"/>
        <v>#DIV/0!</v>
      </c>
      <c r="FK105" s="5">
        <f>kshotoku1722!E53</f>
        <v>254637.1</v>
      </c>
      <c r="FL105" s="72">
        <f t="shared" ca="1" si="150"/>
        <v>0.38433916778292254</v>
      </c>
      <c r="FM105">
        <f t="shared" ca="1" si="185"/>
        <v>-1.9035286620036639E-3</v>
      </c>
      <c r="FO105" s="72">
        <f ca="1">+AVERAGE(OFFSET(Maikin05!$F$10,ROUNDDOWN((ROW(FO105)-ROW(FO$45))/4,0),MOD(ROW(FO105)-ROW(FO$45),4)*3):OFFSET(Maikin05!$F$10,ROUNDDOWN((ROW(FO105)-ROW(FO$45))/4,0),MOD(ROW(FO105)-ROW(FO$45),4)*3+2))</f>
        <v>104.53333333333335</v>
      </c>
      <c r="FP105" s="72">
        <f ca="1">+AVERAGE(OFFSET(Maikin30!$F$20,ROUNDDOWN((ROW(FP105)-ROW(FP$5))/4,0),MOD(ROW(FP105)-ROW(FP$5),4)*3):OFFSET(Maikin30!$F$20,ROUNDDOWN((ROW(FP105)-ROW(FP$5))/4,0),MOD(ROW(FP105)-ROW(FP$5),4)*3+2))</f>
        <v>102.96666666666665</v>
      </c>
      <c r="FQ105" s="5">
        <f ca="1">+AVERAGE(OFFSET(Rocho!$J$66,(ROW(FQ105)-ROW($FQ$5))*3,0):OFFSET(Rocho!$J$66,(ROW(FQ105)-ROW($FQ$5))*3+2,0))</f>
        <v>6338</v>
      </c>
      <c r="FR105" s="72" t="e">
        <f t="shared" ca="1" si="151"/>
        <v>#DIV/0!</v>
      </c>
      <c r="FS105" t="e">
        <f t="shared" ca="1" si="186"/>
        <v>#DIV/0!</v>
      </c>
      <c r="FT105" s="72"/>
      <c r="FU105" s="87" t="s">
        <v>324</v>
      </c>
      <c r="FV105" s="78">
        <f ca="1">+AVERAGE(OFFSET(Rocho!$E$6,(ROW(FV105)-ROW($FV$5))*3,0):OFFSET(Rocho!$E$6,(ROW(FV105)-ROW($FV$5))*3+2,0))/10000</f>
        <v>10817.666666666668</v>
      </c>
      <c r="FW105" s="82">
        <f>+Rocho!AA106</f>
        <v>0</v>
      </c>
      <c r="FX105" t="e">
        <f t="shared" si="187"/>
        <v>#DIV/0!</v>
      </c>
      <c r="FZ105" s="94">
        <f t="shared" si="130"/>
        <v>261963.40000000002</v>
      </c>
      <c r="GA105" s="5">
        <f t="shared" si="152"/>
        <v>79294.3</v>
      </c>
      <c r="GB105" s="5">
        <f>+'gaku-mk1722'!C52-'gaku-mk1722'!D52</f>
        <v>5766.7000000000116</v>
      </c>
      <c r="GC105" s="5">
        <f t="shared" si="153"/>
        <v>24081.5</v>
      </c>
      <c r="GD105" s="5">
        <f t="shared" si="154"/>
        <v>19263</v>
      </c>
      <c r="GE105" s="5">
        <f>+'gaku-mk1722'!H52</f>
        <v>1360.3</v>
      </c>
      <c r="GF105" s="5">
        <f>+'gaku-mk1722'!W52</f>
        <v>123892.8</v>
      </c>
      <c r="GG105" s="5">
        <f>+'gaku-mk1722'!M52</f>
        <v>68180.3</v>
      </c>
      <c r="GH105" s="5">
        <f>+'gaku-mk1722'!N52</f>
        <v>59875.5</v>
      </c>
      <c r="GI105" s="5">
        <f t="shared" si="155"/>
        <v>75397.3</v>
      </c>
      <c r="GJ105" s="5">
        <f>+'gaku-jk1722'!C52-'gaku-jk1722'!D52</f>
        <v>5441.0999999999767</v>
      </c>
      <c r="GK105" s="5">
        <f t="shared" si="156"/>
        <v>14213.7</v>
      </c>
      <c r="GL105" s="5">
        <f t="shared" si="157"/>
        <v>19917.099999999999</v>
      </c>
      <c r="GM105" s="5">
        <f>+'gaku-jk1722'!H52</f>
        <v>1180.9000000000001</v>
      </c>
      <c r="GN105" s="5">
        <f>+'gaku-jk1722'!Z52</f>
        <v>122568</v>
      </c>
      <c r="GO105" s="5">
        <f>+'gaku-jk1722'!M52</f>
        <v>59641.8</v>
      </c>
      <c r="GP105" s="5">
        <f>+'gaku-jk1722'!N52</f>
        <v>69189.100000000006</v>
      </c>
      <c r="GQ105" s="9">
        <f t="shared" ca="1" si="131"/>
        <v>105.1</v>
      </c>
      <c r="GR105">
        <f ca="1">+OFFSET('def-cy1722'!$C$8,ROUNDDOWN((ROW(Sheet1_OLD!GU105)-ROW(Sheet1_OLD!GU$61))/4,0),0)</f>
        <v>104.1</v>
      </c>
      <c r="GS105" s="9">
        <f t="shared" ca="1" si="132"/>
        <v>165.3</v>
      </c>
      <c r="GT105" s="9">
        <f t="shared" ca="1" si="133"/>
        <v>97</v>
      </c>
      <c r="GU105">
        <f ca="1">+OFFSET('def-cy1722'!$H$8,ROUNDDOWN((ROW(Sheet1_OLD!GU105)-ROW(Sheet1_OLD!GU$61))/4,0),0)</f>
        <v>98</v>
      </c>
      <c r="GV105">
        <f ca="1">+OFFSET('def-cy1722'!$W$8,ROUNDDOWN((ROW(Sheet1_OLD!GU105)-ROW(Sheet1_OLD!GU$61))/4,0),0)</f>
        <v>101.7</v>
      </c>
      <c r="GW105">
        <f ca="1">+OFFSET('def-cy1722'!$M$8,ROUNDDOWN((ROW(Sheet1_OLD!GU105)-ROW(Sheet1_OLD!GU$61))/4,0),0)</f>
        <v>116.3</v>
      </c>
      <c r="GX105">
        <f ca="1">+OFFSET('def-cy1722'!$N$8,ROUNDDOWN((ROW(Sheet1_OLD!GU105)-ROW(Sheet1_OLD!GU$61))/4,0),0)</f>
        <v>92.2</v>
      </c>
      <c r="HG105" s="9">
        <f t="shared" ca="1" si="205"/>
        <v>105.8</v>
      </c>
      <c r="HH105" s="9">
        <f t="shared" ca="1" si="205"/>
        <v>104.6</v>
      </c>
      <c r="HI105" s="9">
        <f t="shared" ca="1" si="205"/>
        <v>176.4</v>
      </c>
      <c r="HJ105" s="9">
        <f t="shared" ca="1" si="205"/>
        <v>96.6</v>
      </c>
      <c r="HK105" s="9">
        <f t="shared" ca="1" si="205"/>
        <v>96.8</v>
      </c>
      <c r="HL105" s="9">
        <f t="shared" ca="1" si="205"/>
        <v>101.6</v>
      </c>
      <c r="HM105" s="9">
        <f t="shared" ca="1" si="205"/>
        <v>114.7</v>
      </c>
      <c r="HN105" s="9">
        <f t="shared" ca="1" si="202"/>
        <v>85.1</v>
      </c>
      <c r="HO105">
        <f t="shared" ca="1" si="213"/>
        <v>9.5929326045278446E-3</v>
      </c>
      <c r="HP105">
        <f t="shared" ca="1" si="213"/>
        <v>1.9356985763272654E-4</v>
      </c>
      <c r="HQ105">
        <f t="shared" ca="1" si="213"/>
        <v>5.2954486005732273E-4</v>
      </c>
      <c r="HR105">
        <f t="shared" ca="1" si="213"/>
        <v>-5.6529472402743733E-4</v>
      </c>
      <c r="HS105">
        <f t="shared" ca="1" si="213"/>
        <v>-2.4273397647103013E-3</v>
      </c>
      <c r="HT105">
        <f t="shared" ca="1" si="213"/>
        <v>1.3331142514182368E-3</v>
      </c>
      <c r="HU105">
        <f t="shared" ca="1" si="213"/>
        <v>-2.6726534465014761E-3</v>
      </c>
      <c r="HV105">
        <f t="shared" ca="1" si="159"/>
        <v>9.0997767588570674E-4</v>
      </c>
      <c r="HW105">
        <f t="shared" ca="1" si="188"/>
        <v>6.8938513142826219E-3</v>
      </c>
      <c r="HX105" s="5">
        <f t="shared" ca="1" si="189"/>
        <v>243347.04164615949</v>
      </c>
      <c r="HY105" s="1" t="e">
        <f t="shared" ca="1" si="160"/>
        <v>#DIV/0!</v>
      </c>
      <c r="HZ105" t="e">
        <f t="shared" ca="1" si="190"/>
        <v>#DIV/0!</v>
      </c>
      <c r="IA105" s="5">
        <f t="shared" si="161"/>
        <v>261963.40000000002</v>
      </c>
      <c r="IB105">
        <f t="shared" ca="1" si="162"/>
        <v>107.65012725361575</v>
      </c>
      <c r="ID105" s="112">
        <v>132.85739758059432</v>
      </c>
      <c r="IE105" s="112">
        <v>132.21471251917364</v>
      </c>
      <c r="IF105">
        <f t="shared" si="163"/>
        <v>98.761963281031868</v>
      </c>
      <c r="IG105">
        <f t="shared" si="191"/>
        <v>7.4291390084091757E-3</v>
      </c>
      <c r="IH105" s="112">
        <v>0.57231999650994936</v>
      </c>
      <c r="II105">
        <f t="shared" si="192"/>
        <v>3.4647611544501235E-4</v>
      </c>
      <c r="IK105">
        <f>+util!B103</f>
        <v>112.333333333333</v>
      </c>
      <c r="IL105">
        <f t="shared" si="193"/>
        <v>1.3142363593528467E-2</v>
      </c>
      <c r="IM105">
        <f t="shared" si="194"/>
        <v>7.8854181561170793E-3</v>
      </c>
      <c r="IO105" s="5">
        <f t="shared" si="164"/>
        <v>139324.60000000003</v>
      </c>
      <c r="IP105" s="1">
        <f t="shared" si="165"/>
        <v>3.2143547624266064</v>
      </c>
      <c r="IQ105" s="5">
        <f t="shared" ca="1" si="166"/>
        <v>129423.53488515769</v>
      </c>
      <c r="IR105" s="1" t="e">
        <f t="shared" ca="1" si="167"/>
        <v>#DIV/0!</v>
      </c>
      <c r="IS105" t="e">
        <f t="shared" ca="1" si="195"/>
        <v>#DIV/0!</v>
      </c>
    </row>
    <row r="106" spans="1:253" x14ac:dyDescent="0.15">
      <c r="A106" t="s">
        <v>345</v>
      </c>
      <c r="B106" s="5">
        <f>+'gaku-mk1722'!B53</f>
        <v>523396.4</v>
      </c>
      <c r="C106" s="5">
        <f>+'kgaku-mk1722'!B54</f>
        <v>285143.7</v>
      </c>
      <c r="D106" s="5">
        <f>+'kgaku-mk1722'!C54</f>
        <v>3273.7</v>
      </c>
      <c r="E106" s="5">
        <f>+'kgaku-mk1722'!D54</f>
        <v>891.9</v>
      </c>
      <c r="F106" s="5">
        <f>+'kgaku-mk1722'!F54</f>
        <v>25232</v>
      </c>
      <c r="G106" s="5">
        <f>+'kgaku-mk1722'!G54</f>
        <v>15011.2</v>
      </c>
      <c r="H106" s="5">
        <f>+'kgaku-mk1722'!H54</f>
        <v>75643.199999999997</v>
      </c>
      <c r="I106" s="5">
        <f>+'kgaku-mk1722'!I54</f>
        <v>166875.6</v>
      </c>
      <c r="J106" s="5">
        <f>+'gaku-mk1722'!F53</f>
        <v>19019.8</v>
      </c>
      <c r="K106" s="5">
        <f>+'gaku-mk1722'!G53</f>
        <v>81968.399999999994</v>
      </c>
      <c r="L106" s="5">
        <f>+'gaku-jk1722'!B53</f>
        <v>488450.9</v>
      </c>
      <c r="M106" s="5">
        <f>+'kgaku-jk1722'!B54</f>
        <v>273801.09999999998</v>
      </c>
      <c r="N106" s="5">
        <f>+'kgaku-jk1722'!C54</f>
        <v>3167.4</v>
      </c>
      <c r="O106" s="5">
        <f>+'kgaku-jk1722'!D54</f>
        <v>885.8</v>
      </c>
      <c r="P106" s="5">
        <f>+'kgaku-jk1722'!F54</f>
        <v>15084</v>
      </c>
      <c r="Q106" s="5">
        <f>+'kgaku-jk1722'!G54</f>
        <v>14493.5</v>
      </c>
      <c r="R106" s="5">
        <f>+'kgaku-jk1722'!H54</f>
        <v>79776.5</v>
      </c>
      <c r="S106" s="5">
        <f>+'kgaku-jk1722'!I54</f>
        <v>164305.4</v>
      </c>
      <c r="T106" s="5">
        <f>+'gaku-jk1722'!F53</f>
        <v>19630.8</v>
      </c>
      <c r="U106" s="5">
        <f>+'gaku-jk1722'!G53</f>
        <v>78033.100000000006</v>
      </c>
      <c r="V106" s="8">
        <f t="shared" si="207"/>
        <v>107.15435266881481</v>
      </c>
      <c r="W106" s="8">
        <f t="shared" si="207"/>
        <v>104.14264223189755</v>
      </c>
      <c r="X106" s="8">
        <f t="shared" si="207"/>
        <v>103.35606491128368</v>
      </c>
      <c r="Y106" s="8">
        <f t="shared" si="207"/>
        <v>100.68864303454505</v>
      </c>
      <c r="Z106" s="8">
        <f t="shared" si="207"/>
        <v>167.27658446035534</v>
      </c>
      <c r="AA106" s="8">
        <f t="shared" si="206"/>
        <v>103.57194604477871</v>
      </c>
      <c r="AB106" s="8">
        <f t="shared" si="206"/>
        <v>94.818900302720721</v>
      </c>
      <c r="AC106" s="8">
        <f t="shared" si="206"/>
        <v>101.56428212341166</v>
      </c>
      <c r="AD106" s="8">
        <f t="shared" si="206"/>
        <v>96.887544063410559</v>
      </c>
      <c r="AE106" s="8">
        <f t="shared" si="206"/>
        <v>105.04311631858786</v>
      </c>
      <c r="AF106" s="10">
        <f ca="1">+OFFSET('kdef-cy1722'!B$9,ROUNDDOWN((ROW(Sheet1_OLD!AF106)-ROW(Sheet1_OLD!AF$61))/4,0),0)</f>
        <v>104.1</v>
      </c>
      <c r="AG106" s="10">
        <f ca="1">+OFFSET('kdef-cy1722'!C$9,ROUNDDOWN((ROW(Sheet1_OLD!AG106)-ROW(Sheet1_OLD!AG$61))/4,0),0)</f>
        <v>106.9</v>
      </c>
      <c r="AH106" s="10">
        <f ca="1">+OFFSET('kdef-cy1722'!D$9,ROUNDDOWN((ROW(Sheet1_OLD!AH106)-ROW(Sheet1_OLD!AH$61))/4,0),0)</f>
        <v>100.6</v>
      </c>
      <c r="AI106" s="10">
        <f ca="1">+OFFSET('kdef-cy1722'!F$9,ROUNDDOWN((ROW(Sheet1_OLD!AI106)-ROW(Sheet1_OLD!AI$61))/4,0),0)</f>
        <v>165.3</v>
      </c>
      <c r="AJ106" s="10">
        <f ca="1">+OFFSET('kdef-cy1722'!G$9,ROUNDDOWN((ROW(Sheet1_OLD!AJ106)-ROW(Sheet1_OLD!AJ$61))/4,0),0)</f>
        <v>103.7</v>
      </c>
      <c r="AK106" s="10">
        <f ca="1">+OFFSET('kdef-cy1722'!H$9,ROUNDDOWN((ROW(Sheet1_OLD!AK106)-ROW(Sheet1_OLD!AK$61))/4,0),0)</f>
        <v>94.8</v>
      </c>
      <c r="AL106" s="10">
        <f ca="1">+OFFSET('kdef-cy1722'!I$9,ROUNDDOWN((ROW(Sheet1_OLD!AL106)-ROW(Sheet1_OLD!AL$61))/4,0),0)</f>
        <v>101.6</v>
      </c>
      <c r="AM106" s="10">
        <f ca="1">+OFFSET('def-cy1722'!$F$8,ROUNDDOWN((ROW(Sheet1_OLD!AM106)-ROW(Sheet1_OLD!AM$61))/4,0),0)</f>
        <v>97</v>
      </c>
      <c r="AN106" s="10">
        <f ca="1">+OFFSET('def-cy1722'!$G$8,ROUNDDOWN((ROW(Sheet1_OLD!AN106)-ROW(Sheet1_OLD!AN$61))/4,0),0)</f>
        <v>105.1</v>
      </c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9">
        <f t="shared" ca="1" si="209"/>
        <v>104.6</v>
      </c>
      <c r="AY106" s="9">
        <f t="shared" ca="1" si="209"/>
        <v>100</v>
      </c>
      <c r="AZ106" s="9">
        <f t="shared" ca="1" si="209"/>
        <v>101</v>
      </c>
      <c r="BA106" s="9">
        <f t="shared" ca="1" si="208"/>
        <v>176.4</v>
      </c>
      <c r="BB106" s="9">
        <f t="shared" ca="1" si="208"/>
        <v>104</v>
      </c>
      <c r="BC106" s="9">
        <f t="shared" ca="1" si="208"/>
        <v>94.7</v>
      </c>
      <c r="BD106" s="9">
        <f t="shared" ca="1" si="114"/>
        <v>101.5</v>
      </c>
      <c r="BE106" s="9">
        <f t="shared" ca="1" si="114"/>
        <v>96.6</v>
      </c>
      <c r="BF106" s="9">
        <f t="shared" ca="1" si="114"/>
        <v>105.8</v>
      </c>
      <c r="BG106">
        <f t="shared" ca="1" si="168"/>
        <v>-6.9949933165292899E-4</v>
      </c>
      <c r="BH106">
        <f t="shared" ca="1" si="169"/>
        <v>-1.9555450652469504E-4</v>
      </c>
      <c r="BI106">
        <f t="shared" ca="1" si="214"/>
        <v>-2.4436873888993081E-4</v>
      </c>
      <c r="BJ106">
        <f t="shared" ca="1" si="214"/>
        <v>8.1577196558610941E-4</v>
      </c>
      <c r="BK106">
        <f t="shared" ca="1" si="214"/>
        <v>3.8319945334150188E-3</v>
      </c>
      <c r="BL106" s="13">
        <f t="shared" ca="1" si="171"/>
        <v>3.5083439219335735E-3</v>
      </c>
      <c r="BM106">
        <f t="shared" ca="1" si="172"/>
        <v>3.4644758203897022E-2</v>
      </c>
      <c r="BN106">
        <f t="shared" ca="1" si="134"/>
        <v>-6.241204956606127E-3</v>
      </c>
      <c r="BO106" s="13">
        <f t="shared" ca="1" si="135"/>
        <v>2.8403553247290894E-2</v>
      </c>
      <c r="BP106">
        <f t="shared" ca="1" si="173"/>
        <v>2.2474241095828119E-2</v>
      </c>
      <c r="BQ106">
        <f t="shared" ca="1" si="174"/>
        <v>1.2372414989897482E-2</v>
      </c>
      <c r="BR106">
        <f t="shared" ca="1" si="175"/>
        <v>-2.2288733350562142E-3</v>
      </c>
      <c r="BS106" s="13">
        <f t="shared" ca="1" si="176"/>
        <v>3.2617782750669386E-2</v>
      </c>
      <c r="BT106" s="5">
        <f t="shared" si="136"/>
        <v>78033.100000000006</v>
      </c>
      <c r="BU106" s="5">
        <f t="shared" ca="1" si="137"/>
        <v>262585.49197157717</v>
      </c>
      <c r="BV106" s="5">
        <f t="shared" ca="1" si="138"/>
        <v>43817.67076930761</v>
      </c>
      <c r="BW106" s="5">
        <f t="shared" ca="1" si="177"/>
        <v>119531.60259346962</v>
      </c>
      <c r="BX106" s="5">
        <f t="shared" si="139"/>
        <v>81968.399999999994</v>
      </c>
      <c r="BY106" s="5">
        <f t="shared" si="140"/>
        <v>259911.8</v>
      </c>
      <c r="BZ106" s="5">
        <f t="shared" si="141"/>
        <v>44251.8</v>
      </c>
      <c r="CA106" s="5">
        <f t="shared" si="142"/>
        <v>126220.2</v>
      </c>
      <c r="CB106" s="9">
        <f t="shared" si="197"/>
        <v>105.04311631858786</v>
      </c>
      <c r="CC106" s="9">
        <f t="shared" ca="1" si="197"/>
        <v>98.981782294405434</v>
      </c>
      <c r="CD106" s="9">
        <f t="shared" ca="1" si="197"/>
        <v>100.99076291156143</v>
      </c>
      <c r="CE106" s="9">
        <f t="shared" ca="1" si="196"/>
        <v>105.59567282744338</v>
      </c>
      <c r="CF106" s="5"/>
      <c r="CG106" s="5">
        <f t="shared" si="212"/>
        <v>99.644745469457646</v>
      </c>
      <c r="CH106" s="5">
        <f t="shared" ca="1" si="178"/>
        <v>98.981782294405434</v>
      </c>
      <c r="CI106" s="5">
        <f t="shared" si="144"/>
        <v>127.47243250717273</v>
      </c>
      <c r="CJ106" s="5">
        <f t="shared" ca="1" si="179"/>
        <v>100.99076291156143</v>
      </c>
      <c r="CK106" s="5">
        <f t="shared" si="180"/>
        <v>111.94904738802229</v>
      </c>
      <c r="CL106" s="5">
        <f t="shared" ca="1" si="181"/>
        <v>105.59567282744338</v>
      </c>
      <c r="CM106" s="5"/>
      <c r="CN106" s="1" t="e">
        <f t="shared" si="125"/>
        <v>#DIV/0!</v>
      </c>
      <c r="CO106" s="1" t="e">
        <f t="shared" si="210"/>
        <v>#DIV/0!</v>
      </c>
      <c r="CP106" s="1" t="e">
        <f t="shared" ca="1" si="210"/>
        <v>#DIV/0!</v>
      </c>
      <c r="CQ106" s="1" t="e">
        <f t="shared" ca="1" si="210"/>
        <v>#DIV/0!</v>
      </c>
      <c r="CR106" s="1" t="e">
        <f t="shared" ca="1" si="210"/>
        <v>#DIV/0!</v>
      </c>
      <c r="CS106" s="83" t="e">
        <f t="shared" si="182"/>
        <v>#DIV/0!</v>
      </c>
      <c r="CT106" s="83" t="e">
        <f t="shared" si="182"/>
        <v>#DIV/0!</v>
      </c>
      <c r="CU106" s="83" t="e">
        <f t="shared" ca="1" si="182"/>
        <v>#DIV/0!</v>
      </c>
      <c r="CV106" s="83" t="e">
        <f t="shared" ca="1" si="182"/>
        <v>#DIV/0!</v>
      </c>
      <c r="CW106" s="83" t="e">
        <f t="shared" ca="1" si="182"/>
        <v>#DIV/0!</v>
      </c>
      <c r="CX106" s="83">
        <f t="shared" si="183"/>
        <v>-4.1437075181952297E-3</v>
      </c>
      <c r="CY106" s="83">
        <f t="shared" si="201"/>
        <v>-1.1940702735256956E-3</v>
      </c>
      <c r="CZ106" s="83">
        <f t="shared" ca="1" si="201"/>
        <v>2.2368235366077799E-4</v>
      </c>
      <c r="DA106" s="83">
        <f t="shared" ca="1" si="199"/>
        <v>-7.2914238309502045E-3</v>
      </c>
      <c r="DB106" s="83">
        <f t="shared" ca="1" si="199"/>
        <v>-3.3125637403683449E-3</v>
      </c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Y106" s="5"/>
      <c r="EF106" s="91">
        <f>+'gaku-mk1722'!G53</f>
        <v>81968.399999999994</v>
      </c>
      <c r="EG106" s="1">
        <f>+'gaku-mk1131'!G109</f>
        <v>76399.899999999994</v>
      </c>
      <c r="EH106" s="5">
        <f t="shared" ca="1" si="145"/>
        <v>19406.192935089934</v>
      </c>
      <c r="EI106" s="7">
        <f ca="1">+EI105+$EH105</f>
        <v>725118.94740840257</v>
      </c>
      <c r="EJ106" s="4">
        <f ca="1">+EI105+EH105</f>
        <v>725118.94740840257</v>
      </c>
      <c r="EK106" s="131">
        <f ca="1">+EK105+EH105-(EJ109-EI109)/4</f>
        <v>710192.49408211571</v>
      </c>
      <c r="EL106" s="5">
        <f t="shared" ca="1" si="146"/>
        <v>6355</v>
      </c>
      <c r="EM106" s="92">
        <f t="shared" ca="1" si="147"/>
        <v>104.26666666666667</v>
      </c>
      <c r="EN106">
        <f t="shared" ca="1" si="127"/>
        <v>0.71898272805277053</v>
      </c>
      <c r="EO106">
        <f t="shared" ca="1" si="148"/>
        <v>6.9052845450068958E-3</v>
      </c>
      <c r="EQ106" s="6">
        <f>+call!C144</f>
        <v>1E-3</v>
      </c>
      <c r="ES106" s="5">
        <f>+fof!B168/10</f>
        <v>13781.5</v>
      </c>
      <c r="ET106" s="5">
        <f>+fof!C168/10</f>
        <v>325930.09999999998</v>
      </c>
      <c r="FB106" s="5">
        <f t="shared" si="128"/>
        <v>13781.5</v>
      </c>
      <c r="FC106" s="5">
        <f t="shared" si="124"/>
        <v>325930.09999999998</v>
      </c>
      <c r="FD106" s="1" t="e">
        <f t="shared" si="211"/>
        <v>#DIV/0!</v>
      </c>
      <c r="FE106" s="1" t="e">
        <f t="shared" si="211"/>
        <v>#DIV/0!</v>
      </c>
      <c r="FF106" t="e">
        <f t="shared" si="149"/>
        <v>#DIV/0!</v>
      </c>
      <c r="FG106" t="e">
        <f t="shared" si="149"/>
        <v>#DIV/0!</v>
      </c>
      <c r="FH106" s="83" t="e">
        <f t="shared" si="184"/>
        <v>#DIV/0!</v>
      </c>
      <c r="FI106" s="83" t="e">
        <f t="shared" si="184"/>
        <v>#DIV/0!</v>
      </c>
      <c r="FK106" s="5">
        <f>kshotoku1722!E54</f>
        <v>256151.9</v>
      </c>
      <c r="FL106" s="72">
        <f t="shared" ca="1" si="150"/>
        <v>0.3865774678495898</v>
      </c>
      <c r="FM106">
        <f t="shared" ca="1" si="185"/>
        <v>5.8068700369965599E-3</v>
      </c>
      <c r="FO106" s="72">
        <f ca="1">+AVERAGE(OFFSET(Maikin05!$F$10,ROUNDDOWN((ROW(FO106)-ROW(FO$45))/4,0),MOD(ROW(FO106)-ROW(FO$45),4)*3):OFFSET(Maikin05!$F$10,ROUNDDOWN((ROW(FO106)-ROW(FO$45))/4,0),MOD(ROW(FO106)-ROW(FO$45),4)*3+2))</f>
        <v>104.26666666666667</v>
      </c>
      <c r="FP106" s="72">
        <f ca="1">+AVERAGE(OFFSET(Maikin30!$F$20,ROUNDDOWN((ROW(FP106)-ROW(FP$5))/4,0),MOD(ROW(FP106)-ROW(FP$5),4)*3):OFFSET(Maikin30!$F$20,ROUNDDOWN((ROW(FP106)-ROW(FP$5))/4,0),MOD(ROW(FP106)-ROW(FP$5),4)*3+2))</f>
        <v>102.7</v>
      </c>
      <c r="FQ106" s="5">
        <f ca="1">+AVERAGE(OFFSET(Rocho!$J$66,(ROW(FQ106)-ROW($FQ$5))*3,0):OFFSET(Rocho!$J$66,(ROW(FQ106)-ROW($FQ$5))*3+2,0))</f>
        <v>6355</v>
      </c>
      <c r="FR106" s="72" t="e">
        <f t="shared" ca="1" si="151"/>
        <v>#DIV/0!</v>
      </c>
      <c r="FS106" t="e">
        <f t="shared" ca="1" si="186"/>
        <v>#DIV/0!</v>
      </c>
      <c r="FT106" s="72"/>
      <c r="FU106" s="87" t="s">
        <v>325</v>
      </c>
      <c r="FV106" s="78">
        <f ca="1">+AVERAGE(OFFSET(Rocho!$E$6,(ROW(FV106)-ROW($FV$5))*3,0):OFFSET(Rocho!$E$6,(ROW(FV106)-ROW($FV$5))*3+2,0))/10000</f>
        <v>10827</v>
      </c>
      <c r="FW106" s="82">
        <f>+Rocho!AA107</f>
        <v>0</v>
      </c>
      <c r="FX106" t="e">
        <f t="shared" si="187"/>
        <v>#DIV/0!</v>
      </c>
      <c r="FZ106" s="94">
        <f t="shared" si="130"/>
        <v>263484.7</v>
      </c>
      <c r="GA106" s="5">
        <f t="shared" si="152"/>
        <v>81968.399999999994</v>
      </c>
      <c r="GB106" s="5">
        <f>+'gaku-mk1722'!C53-'gaku-mk1722'!D53</f>
        <v>5849.2000000000116</v>
      </c>
      <c r="GC106" s="5">
        <f t="shared" si="153"/>
        <v>25232</v>
      </c>
      <c r="GD106" s="5">
        <f t="shared" si="154"/>
        <v>19019.8</v>
      </c>
      <c r="GE106" s="5">
        <f>+'gaku-mk1722'!H53</f>
        <v>1063.5999999999999</v>
      </c>
      <c r="GF106" s="5">
        <f>+'gaku-mk1722'!W53</f>
        <v>122311</v>
      </c>
      <c r="GG106" s="5">
        <f>+'gaku-mk1722'!M53</f>
        <v>71441.8</v>
      </c>
      <c r="GH106" s="5">
        <f>+'gaku-mk1722'!N53</f>
        <v>63401.1</v>
      </c>
      <c r="GI106" s="5">
        <f t="shared" si="155"/>
        <v>78033.100000000006</v>
      </c>
      <c r="GJ106" s="5">
        <f>+'gaku-jk1722'!C53-'gaku-jk1722'!D53</f>
        <v>5514.4000000000233</v>
      </c>
      <c r="GK106" s="5">
        <f t="shared" si="156"/>
        <v>15084</v>
      </c>
      <c r="GL106" s="5">
        <f t="shared" si="157"/>
        <v>19630.8</v>
      </c>
      <c r="GM106" s="5">
        <f>+'gaku-jk1722'!H53</f>
        <v>1229.0999999999999</v>
      </c>
      <c r="GN106" s="5">
        <f>+'gaku-jk1722'!Z53</f>
        <v>120307.7</v>
      </c>
      <c r="GO106" s="5">
        <f>+'gaku-jk1722'!M53</f>
        <v>62203.8</v>
      </c>
      <c r="GP106" s="5">
        <f>+'gaku-jk1722'!N53</f>
        <v>70381.3</v>
      </c>
      <c r="GQ106" s="9">
        <f t="shared" ca="1" si="131"/>
        <v>105.1</v>
      </c>
      <c r="GR106">
        <f ca="1">+OFFSET('def-cy1722'!$C$8,ROUNDDOWN((ROW(Sheet1_OLD!GU106)-ROW(Sheet1_OLD!GU$61))/4,0),0)</f>
        <v>104.1</v>
      </c>
      <c r="GS106" s="9">
        <f t="shared" ca="1" si="132"/>
        <v>165.3</v>
      </c>
      <c r="GT106" s="9">
        <f t="shared" ca="1" si="133"/>
        <v>97</v>
      </c>
      <c r="GU106">
        <f ca="1">+OFFSET('def-cy1722'!$H$8,ROUNDDOWN((ROW(Sheet1_OLD!GU106)-ROW(Sheet1_OLD!GU$61))/4,0),0)</f>
        <v>98</v>
      </c>
      <c r="GV106">
        <f ca="1">+OFFSET('def-cy1722'!$W$8,ROUNDDOWN((ROW(Sheet1_OLD!GU106)-ROW(Sheet1_OLD!GU$61))/4,0),0)</f>
        <v>101.7</v>
      </c>
      <c r="GW106">
        <f ca="1">+OFFSET('def-cy1722'!$M$8,ROUNDDOWN((ROW(Sheet1_OLD!GU106)-ROW(Sheet1_OLD!GU$61))/4,0),0)</f>
        <v>116.3</v>
      </c>
      <c r="GX106">
        <f ca="1">+OFFSET('def-cy1722'!$N$8,ROUNDDOWN((ROW(Sheet1_OLD!GU106)-ROW(Sheet1_OLD!GU$61))/4,0),0)</f>
        <v>92.2</v>
      </c>
      <c r="HG106" s="9">
        <f t="shared" ca="1" si="205"/>
        <v>105.8</v>
      </c>
      <c r="HH106" s="9">
        <f t="shared" ca="1" si="205"/>
        <v>104.6</v>
      </c>
      <c r="HI106" s="9">
        <f t="shared" ca="1" si="205"/>
        <v>176.4</v>
      </c>
      <c r="HJ106" s="9">
        <f t="shared" ca="1" si="205"/>
        <v>96.6</v>
      </c>
      <c r="HK106" s="9">
        <f t="shared" ca="1" si="205"/>
        <v>96.8</v>
      </c>
      <c r="HL106" s="9">
        <f t="shared" ca="1" si="205"/>
        <v>101.6</v>
      </c>
      <c r="HM106" s="9">
        <f t="shared" ca="1" si="205"/>
        <v>114.7</v>
      </c>
      <c r="HN106" s="9">
        <f t="shared" ca="1" si="202"/>
        <v>85.1</v>
      </c>
      <c r="HO106">
        <f t="shared" ca="1" si="213"/>
        <v>1.0524258757402505E-2</v>
      </c>
      <c r="HP106">
        <f t="shared" ca="1" si="213"/>
        <v>2.8935371009570175E-4</v>
      </c>
      <c r="HQ106">
        <f t="shared" ca="1" si="213"/>
        <v>5.7937661277389025E-3</v>
      </c>
      <c r="HR106">
        <f t="shared" ca="1" si="213"/>
        <v>-1.043738901597912E-3</v>
      </c>
      <c r="HS106">
        <f t="shared" ca="1" si="213"/>
        <v>1.7608233619339293E-4</v>
      </c>
      <c r="HT106">
        <f t="shared" ca="1" si="213"/>
        <v>-8.6666885345558914E-3</v>
      </c>
      <c r="HU106">
        <f t="shared" ca="1" si="213"/>
        <v>1.1090112185166258E-2</v>
      </c>
      <c r="HV106">
        <f t="shared" ca="1" si="159"/>
        <v>-3.8288828055774108E-3</v>
      </c>
      <c r="HW106">
        <f t="shared" ca="1" si="188"/>
        <v>1.4334262874865547E-2</v>
      </c>
      <c r="HX106" s="5">
        <f t="shared" ca="1" si="189"/>
        <v>246835.24211093638</v>
      </c>
      <c r="HY106" s="1" t="e">
        <f t="shared" ca="1" si="160"/>
        <v>#DIV/0!</v>
      </c>
      <c r="HZ106" t="e">
        <f t="shared" ca="1" si="190"/>
        <v>#DIV/0!</v>
      </c>
      <c r="IA106" s="5">
        <f t="shared" si="161"/>
        <v>263484.7</v>
      </c>
      <c r="IB106">
        <f t="shared" ca="1" si="162"/>
        <v>106.74517048160439</v>
      </c>
      <c r="ID106" s="112">
        <v>133.92847666018127</v>
      </c>
      <c r="IE106" s="112">
        <v>133.54641014739269</v>
      </c>
      <c r="IF106">
        <f t="shared" si="163"/>
        <v>99.268752568833293</v>
      </c>
      <c r="IG106">
        <f t="shared" si="191"/>
        <v>5.1183008856925767E-3</v>
      </c>
      <c r="IH106" s="112">
        <v>0.57808453789428371</v>
      </c>
      <c r="II106">
        <f t="shared" si="192"/>
        <v>1.0021847897562795E-2</v>
      </c>
      <c r="IK106">
        <f>+util!B104</f>
        <v>113.566666666667</v>
      </c>
      <c r="IL106">
        <f t="shared" si="193"/>
        <v>1.0919394314564989E-2</v>
      </c>
      <c r="IM106">
        <f t="shared" si="194"/>
        <v>6.5516365887389938E-3</v>
      </c>
      <c r="IO106" s="5">
        <f t="shared" si="164"/>
        <v>137264.50000000003</v>
      </c>
      <c r="IP106" s="1">
        <f t="shared" si="165"/>
        <v>3.1018964200326318</v>
      </c>
      <c r="IQ106" s="5">
        <f t="shared" ca="1" si="166"/>
        <v>128590.82933747818</v>
      </c>
      <c r="IR106" s="1" t="e">
        <f t="shared" ca="1" si="167"/>
        <v>#DIV/0!</v>
      </c>
      <c r="IS106" t="e">
        <f t="shared" ca="1" si="195"/>
        <v>#DIV/0!</v>
      </c>
    </row>
    <row r="107" spans="1:253" x14ac:dyDescent="0.15">
      <c r="A107" t="s">
        <v>346</v>
      </c>
      <c r="B107" s="5">
        <f>+'gaku-mk1722'!B54</f>
        <v>526422.6</v>
      </c>
      <c r="C107" s="5">
        <f>+'kgaku-mk1722'!B55</f>
        <v>287181.3</v>
      </c>
      <c r="D107" s="5">
        <f>+'kgaku-mk1722'!C55</f>
        <v>3328.4</v>
      </c>
      <c r="E107" s="5">
        <f>+'kgaku-mk1722'!D55</f>
        <v>952.8</v>
      </c>
      <c r="F107" s="5">
        <f>+'kgaku-mk1722'!F55</f>
        <v>25668.7</v>
      </c>
      <c r="G107" s="5">
        <f>+'kgaku-mk1722'!G55</f>
        <v>15092.2</v>
      </c>
      <c r="H107" s="5">
        <f>+'kgaku-mk1722'!H55</f>
        <v>76041.5</v>
      </c>
      <c r="I107" s="5">
        <f>+'kgaku-mk1722'!I55</f>
        <v>168003.4</v>
      </c>
      <c r="J107" s="5">
        <f>+'gaku-mk1722'!F54</f>
        <v>19416.5</v>
      </c>
      <c r="K107" s="5">
        <f>+'gaku-mk1722'!G54</f>
        <v>83420.800000000003</v>
      </c>
      <c r="L107" s="5">
        <f>+'gaku-jk1722'!B54</f>
        <v>493165.9</v>
      </c>
      <c r="M107" s="5">
        <f>+'kgaku-jk1722'!B55</f>
        <v>276445.5</v>
      </c>
      <c r="N107" s="5">
        <f>+'kgaku-jk1722'!C55</f>
        <v>3071.4</v>
      </c>
      <c r="O107" s="5">
        <f>+'kgaku-jk1722'!D55</f>
        <v>948.8</v>
      </c>
      <c r="P107" s="5">
        <f>+'kgaku-jk1722'!F55</f>
        <v>15659.8</v>
      </c>
      <c r="Q107" s="5">
        <f>+'kgaku-jk1722'!G55</f>
        <v>14623.1</v>
      </c>
      <c r="R107" s="5">
        <f>+'kgaku-jk1722'!H55</f>
        <v>80490.7</v>
      </c>
      <c r="S107" s="5">
        <f>+'kgaku-jk1722'!I55</f>
        <v>165389</v>
      </c>
      <c r="T107" s="5">
        <f>+'gaku-jk1722'!F54</f>
        <v>20007.400000000001</v>
      </c>
      <c r="U107" s="5">
        <f>+'gaku-jk1722'!G54</f>
        <v>79506.7</v>
      </c>
      <c r="V107" s="8">
        <f t="shared" si="207"/>
        <v>106.74351166615534</v>
      </c>
      <c r="W107" s="8">
        <f t="shared" si="207"/>
        <v>103.88351411037617</v>
      </c>
      <c r="X107" s="8">
        <f t="shared" si="207"/>
        <v>108.36751969785765</v>
      </c>
      <c r="Y107" s="8">
        <f t="shared" si="207"/>
        <v>100.42158516020237</v>
      </c>
      <c r="Z107" s="8">
        <f t="shared" si="207"/>
        <v>163.91460938198446</v>
      </c>
      <c r="AA107" s="8">
        <f t="shared" si="206"/>
        <v>103.20793812529492</v>
      </c>
      <c r="AB107" s="8">
        <f t="shared" si="206"/>
        <v>94.472404886527258</v>
      </c>
      <c r="AC107" s="8">
        <f t="shared" si="206"/>
        <v>101.58075809152966</v>
      </c>
      <c r="AD107" s="8">
        <f t="shared" si="206"/>
        <v>97.046592760678536</v>
      </c>
      <c r="AE107" s="8">
        <f t="shared" si="206"/>
        <v>104.92298133364861</v>
      </c>
      <c r="AF107" s="10">
        <f ca="1">+OFFSET('kdef-cy1722'!B$9,ROUNDDOWN((ROW(Sheet1_OLD!AF107)-ROW(Sheet1_OLD!AF$61))/4,0),0)</f>
        <v>104.1</v>
      </c>
      <c r="AG107" s="10">
        <f ca="1">+OFFSET('kdef-cy1722'!C$9,ROUNDDOWN((ROW(Sheet1_OLD!AG107)-ROW(Sheet1_OLD!AG$61))/4,0),0)</f>
        <v>106.9</v>
      </c>
      <c r="AH107" s="10">
        <f ca="1">+OFFSET('kdef-cy1722'!D$9,ROUNDDOWN((ROW(Sheet1_OLD!AH107)-ROW(Sheet1_OLD!AH$61))/4,0),0)</f>
        <v>100.6</v>
      </c>
      <c r="AI107" s="10">
        <f ca="1">+OFFSET('kdef-cy1722'!F$9,ROUNDDOWN((ROW(Sheet1_OLD!AI107)-ROW(Sheet1_OLD!AI$61))/4,0),0)</f>
        <v>165.3</v>
      </c>
      <c r="AJ107" s="10">
        <f ca="1">+OFFSET('kdef-cy1722'!G$9,ROUNDDOWN((ROW(Sheet1_OLD!AJ107)-ROW(Sheet1_OLD!AJ$61))/4,0),0)</f>
        <v>103.7</v>
      </c>
      <c r="AK107" s="10">
        <f ca="1">+OFFSET('kdef-cy1722'!H$9,ROUNDDOWN((ROW(Sheet1_OLD!AK107)-ROW(Sheet1_OLD!AK$61))/4,0),0)</f>
        <v>94.8</v>
      </c>
      <c r="AL107" s="10">
        <f ca="1">+OFFSET('kdef-cy1722'!I$9,ROUNDDOWN((ROW(Sheet1_OLD!AL107)-ROW(Sheet1_OLD!AL$61))/4,0),0)</f>
        <v>101.6</v>
      </c>
      <c r="AM107" s="10">
        <f ca="1">+OFFSET('def-cy1722'!$F$8,ROUNDDOWN((ROW(Sheet1_OLD!AM107)-ROW(Sheet1_OLD!AM$61))/4,0),0)</f>
        <v>97</v>
      </c>
      <c r="AN107" s="10">
        <f ca="1">+OFFSET('def-cy1722'!$G$8,ROUNDDOWN((ROW(Sheet1_OLD!AN107)-ROW(Sheet1_OLD!AN$61))/4,0),0)</f>
        <v>105.1</v>
      </c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9">
        <f t="shared" ca="1" si="209"/>
        <v>104.6</v>
      </c>
      <c r="AY107" s="9">
        <f t="shared" ca="1" si="209"/>
        <v>100</v>
      </c>
      <c r="AZ107" s="9">
        <f t="shared" ca="1" si="209"/>
        <v>101</v>
      </c>
      <c r="BA107" s="9">
        <f t="shared" ca="1" si="208"/>
        <v>176.4</v>
      </c>
      <c r="BB107" s="9">
        <f t="shared" ca="1" si="208"/>
        <v>104</v>
      </c>
      <c r="BC107" s="9">
        <f t="shared" ca="1" si="208"/>
        <v>94.7</v>
      </c>
      <c r="BD107" s="9">
        <f t="shared" ca="1" si="114"/>
        <v>101.5</v>
      </c>
      <c r="BE107" s="9">
        <f t="shared" ca="1" si="114"/>
        <v>96.6</v>
      </c>
      <c r="BF107" s="9">
        <f t="shared" ca="1" si="114"/>
        <v>105.8</v>
      </c>
      <c r="BG107">
        <f t="shared" ca="1" si="168"/>
        <v>-3.6970810718870898E-4</v>
      </c>
      <c r="BH107">
        <f t="shared" ca="1" si="169"/>
        <v>-2.4504715479601615E-4</v>
      </c>
      <c r="BI107">
        <f t="shared" ca="1" si="214"/>
        <v>5.1907018249294887E-4</v>
      </c>
      <c r="BJ107">
        <f t="shared" ca="1" si="214"/>
        <v>2.6046991360000379E-3</v>
      </c>
      <c r="BK107">
        <f t="shared" ca="1" si="214"/>
        <v>4.2356764637909638E-3</v>
      </c>
      <c r="BL107" s="13">
        <f t="shared" ca="1" si="171"/>
        <v>6.7446905202992249E-3</v>
      </c>
      <c r="BM107">
        <f t="shared" ca="1" si="172"/>
        <v>2.228828452206762E-2</v>
      </c>
      <c r="BN107">
        <f t="shared" ca="1" si="134"/>
        <v>7.9829579910867966E-3</v>
      </c>
      <c r="BO107" s="13">
        <f t="shared" ca="1" si="135"/>
        <v>3.0271242513154419E-2</v>
      </c>
      <c r="BP107">
        <f t="shared" ca="1" si="173"/>
        <v>1.216781491248521E-2</v>
      </c>
      <c r="BQ107">
        <f t="shared" ca="1" si="174"/>
        <v>7.9271587540834017E-3</v>
      </c>
      <c r="BR107">
        <f t="shared" ca="1" si="175"/>
        <v>2.8392573353892758E-3</v>
      </c>
      <c r="BS107" s="13">
        <f t="shared" ca="1" si="176"/>
        <v>2.2934231001957888E-2</v>
      </c>
      <c r="BT107" s="5">
        <f t="shared" si="136"/>
        <v>79506.7</v>
      </c>
      <c r="BU107" s="5">
        <f t="shared" ca="1" si="137"/>
        <v>264356.54985004599</v>
      </c>
      <c r="BV107" s="5">
        <f t="shared" ca="1" si="138"/>
        <v>45144.086107526877</v>
      </c>
      <c r="BW107" s="5">
        <f t="shared" ca="1" si="177"/>
        <v>122272.96797938248</v>
      </c>
      <c r="BX107" s="5">
        <f t="shared" si="139"/>
        <v>83420.800000000003</v>
      </c>
      <c r="BY107" s="5">
        <f t="shared" si="140"/>
        <v>261512.69999999998</v>
      </c>
      <c r="BZ107" s="5">
        <f t="shared" si="141"/>
        <v>45085.2</v>
      </c>
      <c r="CA107" s="5">
        <f t="shared" si="142"/>
        <v>128506</v>
      </c>
      <c r="CB107" s="9">
        <f t="shared" si="197"/>
        <v>104.92298133364861</v>
      </c>
      <c r="CC107" s="9">
        <f t="shared" ca="1" si="197"/>
        <v>98.924237038326012</v>
      </c>
      <c r="CD107" s="9">
        <f t="shared" ca="1" si="197"/>
        <v>99.869559642016853</v>
      </c>
      <c r="CE107" s="9">
        <f t="shared" ca="1" si="196"/>
        <v>105.09763697047782</v>
      </c>
      <c r="CF107" s="5"/>
      <c r="CG107" s="5">
        <f t="shared" si="212"/>
        <v>99.582380360119899</v>
      </c>
      <c r="CH107" s="5">
        <f t="shared" ca="1" si="178"/>
        <v>98.924237038326012</v>
      </c>
      <c r="CI107" s="5">
        <f t="shared" si="144"/>
        <v>126.40521263233447</v>
      </c>
      <c r="CJ107" s="5">
        <f t="shared" ca="1" si="179"/>
        <v>99.869559642016853</v>
      </c>
      <c r="CK107" s="5">
        <f t="shared" si="180"/>
        <v>111.57562607500483</v>
      </c>
      <c r="CL107" s="5">
        <f t="shared" ca="1" si="181"/>
        <v>105.09763697047782</v>
      </c>
      <c r="CM107" s="5"/>
      <c r="CN107" s="1" t="e">
        <f t="shared" si="125"/>
        <v>#DIV/0!</v>
      </c>
      <c r="CO107" s="1" t="e">
        <f t="shared" si="210"/>
        <v>#DIV/0!</v>
      </c>
      <c r="CP107" s="1" t="e">
        <f t="shared" ca="1" si="210"/>
        <v>#DIV/0!</v>
      </c>
      <c r="CQ107" s="1" t="e">
        <f t="shared" ca="1" si="210"/>
        <v>#DIV/0!</v>
      </c>
      <c r="CR107" s="1" t="e">
        <f t="shared" ca="1" si="210"/>
        <v>#DIV/0!</v>
      </c>
      <c r="CS107" s="83" t="e">
        <f t="shared" si="182"/>
        <v>#DIV/0!</v>
      </c>
      <c r="CT107" s="83" t="e">
        <f t="shared" si="182"/>
        <v>#DIV/0!</v>
      </c>
      <c r="CU107" s="83" t="e">
        <f t="shared" ca="1" si="182"/>
        <v>#DIV/0!</v>
      </c>
      <c r="CV107" s="83" t="e">
        <f t="shared" ca="1" si="182"/>
        <v>#DIV/0!</v>
      </c>
      <c r="CW107" s="83" t="e">
        <f t="shared" ca="1" si="182"/>
        <v>#DIV/0!</v>
      </c>
      <c r="CX107" s="83">
        <f t="shared" si="183"/>
        <v>-3.8414736787174375E-3</v>
      </c>
      <c r="CY107" s="83">
        <f t="shared" si="201"/>
        <v>-1.1443275785200354E-3</v>
      </c>
      <c r="CZ107" s="83">
        <f t="shared" ca="1" si="201"/>
        <v>-5.8154125776683585E-4</v>
      </c>
      <c r="DA107" s="83">
        <f t="shared" ca="1" si="199"/>
        <v>-1.1164125404315909E-2</v>
      </c>
      <c r="DB107" s="83">
        <f t="shared" ca="1" si="199"/>
        <v>-4.7275994196761253E-3</v>
      </c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Y107" s="5"/>
      <c r="EF107" s="91">
        <f>+'gaku-mk1722'!G54</f>
        <v>83420.800000000003</v>
      </c>
      <c r="EG107" s="1">
        <f>+'gaku-mk1131'!G110</f>
        <v>76665.600000000006</v>
      </c>
      <c r="EH107" s="5">
        <f t="shared" ca="1" si="145"/>
        <v>19843.64311241201</v>
      </c>
      <c r="EI107" s="7">
        <f ca="1">+EI106+$EH106</f>
        <v>744525.1403434925</v>
      </c>
      <c r="EJ107" s="7">
        <f ca="1">+EJ106+$EH106</f>
        <v>744525.1403434925</v>
      </c>
      <c r="EK107" s="7">
        <f ca="1">+EK106+EH106-(EJ109-EI109)/4</f>
        <v>714672.23369091854</v>
      </c>
      <c r="EL107" s="5">
        <f t="shared" ca="1" si="146"/>
        <v>6375</v>
      </c>
      <c r="EM107" s="92">
        <f t="shared" ca="1" si="147"/>
        <v>104.5</v>
      </c>
      <c r="EN107">
        <f t="shared" ca="1" si="127"/>
        <v>0.72179323175337007</v>
      </c>
      <c r="EO107">
        <f t="shared" ca="1" si="148"/>
        <v>3.9013800116595512E-3</v>
      </c>
      <c r="EQ107" s="6">
        <f>+call!C145</f>
        <v>1E-3</v>
      </c>
      <c r="ES107" s="5">
        <f>+fof!B169/10</f>
        <v>16865.3</v>
      </c>
      <c r="ET107" s="5">
        <f>+fof!C169/10</f>
        <v>377998.6</v>
      </c>
      <c r="FB107" s="5">
        <f t="shared" si="128"/>
        <v>16865.3</v>
      </c>
      <c r="FC107" s="5">
        <f t="shared" si="124"/>
        <v>377998.6</v>
      </c>
      <c r="FD107" s="1" t="e">
        <f t="shared" si="211"/>
        <v>#DIV/0!</v>
      </c>
      <c r="FE107" s="1" t="e">
        <f t="shared" si="211"/>
        <v>#DIV/0!</v>
      </c>
      <c r="FF107" t="e">
        <f t="shared" si="149"/>
        <v>#DIV/0!</v>
      </c>
      <c r="FG107" t="e">
        <f t="shared" si="149"/>
        <v>#DIV/0!</v>
      </c>
      <c r="FH107" s="83" t="e">
        <f t="shared" si="184"/>
        <v>#DIV/0!</v>
      </c>
      <c r="FI107" s="83" t="e">
        <f t="shared" si="184"/>
        <v>#DIV/0!</v>
      </c>
      <c r="FK107" s="5">
        <f>kshotoku1722!E55</f>
        <v>257419.6</v>
      </c>
      <c r="FL107" s="72">
        <f t="shared" ca="1" si="150"/>
        <v>0.38640713012477718</v>
      </c>
      <c r="FM107">
        <f t="shared" ca="1" si="185"/>
        <v>-4.4072735217801751E-4</v>
      </c>
      <c r="FO107" s="72">
        <f ca="1">+AVERAGE(OFFSET(Maikin05!$F$10,ROUNDDOWN((ROW(FO107)-ROW(FO$45))/4,0),MOD(ROW(FO107)-ROW(FO$45),4)*3):OFFSET(Maikin05!$F$10,ROUNDDOWN((ROW(FO107)-ROW(FO$45))/4,0),MOD(ROW(FO107)-ROW(FO$45),4)*3+2))</f>
        <v>104.5</v>
      </c>
      <c r="FP107" s="72">
        <f ca="1">+AVERAGE(OFFSET(Maikin30!$F$20,ROUNDDOWN((ROW(FP107)-ROW(FP$5))/4,0),MOD(ROW(FP107)-ROW(FP$5),4)*3):OFFSET(Maikin30!$F$20,ROUNDDOWN((ROW(FP107)-ROW(FP$5))/4,0),MOD(ROW(FP107)-ROW(FP$5),4)*3+2))</f>
        <v>103.06666666666668</v>
      </c>
      <c r="FQ107" s="5">
        <f ca="1">+AVERAGE(OFFSET(Rocho!$J$66,(ROW(FQ107)-ROW($FQ$5))*3,0):OFFSET(Rocho!$J$66,(ROW(FQ107)-ROW($FQ$5))*3+2,0))</f>
        <v>6375</v>
      </c>
      <c r="FR107" s="72" t="e">
        <f t="shared" ca="1" si="151"/>
        <v>#DIV/0!</v>
      </c>
      <c r="FS107" t="e">
        <f t="shared" ca="1" si="186"/>
        <v>#DIV/0!</v>
      </c>
      <c r="FT107" s="72"/>
      <c r="FU107" s="87" t="s">
        <v>326</v>
      </c>
      <c r="FV107" s="78">
        <f ca="1">+AVERAGE(OFFSET(Rocho!$E$6,(ROW(FV107)-ROW($FV$5))*3,0):OFFSET(Rocho!$E$6,(ROW(FV107)-ROW($FV$5))*3+2,0))/10000</f>
        <v>10837</v>
      </c>
      <c r="FW107" s="82">
        <f>+Rocho!AA108</f>
        <v>0</v>
      </c>
      <c r="FX107" t="e">
        <f t="shared" si="187"/>
        <v>#DIV/0!</v>
      </c>
      <c r="FZ107" s="94">
        <f t="shared" si="130"/>
        <v>264909.99999999994</v>
      </c>
      <c r="GA107" s="5">
        <f t="shared" si="152"/>
        <v>83420.800000000003</v>
      </c>
      <c r="GB107" s="5">
        <f>+'gaku-mk1722'!C54-'gaku-mk1722'!D54</f>
        <v>5913</v>
      </c>
      <c r="GC107" s="5">
        <f t="shared" si="153"/>
        <v>25668.7</v>
      </c>
      <c r="GD107" s="5">
        <f t="shared" si="154"/>
        <v>19416.5</v>
      </c>
      <c r="GE107" s="5">
        <f>+'gaku-mk1722'!H54</f>
        <v>730.9</v>
      </c>
      <c r="GF107" s="5">
        <f>+'gaku-mk1722'!W54</f>
        <v>122925.4</v>
      </c>
      <c r="GG107" s="5">
        <f>+'gaku-mk1722'!M54</f>
        <v>74387.399999999994</v>
      </c>
      <c r="GH107" s="5">
        <f>+'gaku-mk1722'!N54</f>
        <v>67552.7</v>
      </c>
      <c r="GI107" s="5">
        <f t="shared" si="155"/>
        <v>79506.7</v>
      </c>
      <c r="GJ107" s="5">
        <f>+'gaku-jk1722'!C54-'gaku-jk1722'!D54</f>
        <v>5575.4000000000233</v>
      </c>
      <c r="GK107" s="5">
        <f t="shared" si="156"/>
        <v>15659.8</v>
      </c>
      <c r="GL107" s="5">
        <f t="shared" si="157"/>
        <v>20007.400000000001</v>
      </c>
      <c r="GM107" s="5">
        <f>+'gaku-jk1722'!H54</f>
        <v>783.2</v>
      </c>
      <c r="GN107" s="5">
        <f>+'gaku-jk1722'!Z54</f>
        <v>120588.9</v>
      </c>
      <c r="GO107" s="5">
        <f>+'gaku-jk1722'!M54</f>
        <v>64170.2</v>
      </c>
      <c r="GP107" s="5">
        <f>+'gaku-jk1722'!N54</f>
        <v>72426.2</v>
      </c>
      <c r="GQ107" s="9">
        <f t="shared" ca="1" si="131"/>
        <v>105.1</v>
      </c>
      <c r="GR107">
        <f ca="1">+OFFSET('def-cy1722'!$C$8,ROUNDDOWN((ROW(Sheet1_OLD!GU107)-ROW(Sheet1_OLD!GU$61))/4,0),0)</f>
        <v>104.1</v>
      </c>
      <c r="GS107" s="9">
        <f t="shared" ca="1" si="132"/>
        <v>165.3</v>
      </c>
      <c r="GT107" s="9">
        <f t="shared" ca="1" si="133"/>
        <v>97</v>
      </c>
      <c r="GU107">
        <f ca="1">+OFFSET('def-cy1722'!$H$8,ROUNDDOWN((ROW(Sheet1_OLD!GU107)-ROW(Sheet1_OLD!GU$61))/4,0),0)</f>
        <v>98</v>
      </c>
      <c r="GV107">
        <f ca="1">+OFFSET('def-cy1722'!$W$8,ROUNDDOWN((ROW(Sheet1_OLD!GU107)-ROW(Sheet1_OLD!GU$61))/4,0),0)</f>
        <v>101.7</v>
      </c>
      <c r="GW107">
        <f ca="1">+OFFSET('def-cy1722'!$M$8,ROUNDDOWN((ROW(Sheet1_OLD!GU107)-ROW(Sheet1_OLD!GU$61))/4,0),0)</f>
        <v>116.3</v>
      </c>
      <c r="GX107">
        <f ca="1">+OFFSET('def-cy1722'!$N$8,ROUNDDOWN((ROW(Sheet1_OLD!GU107)-ROW(Sheet1_OLD!GU$61))/4,0),0)</f>
        <v>92.2</v>
      </c>
      <c r="HG107" s="9">
        <f t="shared" ca="1" si="205"/>
        <v>105.8</v>
      </c>
      <c r="HH107" s="9">
        <f t="shared" ca="1" si="205"/>
        <v>104.6</v>
      </c>
      <c r="HI107" s="9">
        <f t="shared" ca="1" si="205"/>
        <v>176.4</v>
      </c>
      <c r="HJ107" s="9">
        <f t="shared" ca="1" si="205"/>
        <v>96.6</v>
      </c>
      <c r="HK107" s="9">
        <f t="shared" ca="1" si="205"/>
        <v>96.8</v>
      </c>
      <c r="HL107" s="9">
        <f t="shared" ca="1" si="205"/>
        <v>101.6</v>
      </c>
      <c r="HM107" s="9">
        <f t="shared" ca="1" si="205"/>
        <v>114.7</v>
      </c>
      <c r="HN107" s="9">
        <f t="shared" ca="1" si="202"/>
        <v>85.1</v>
      </c>
      <c r="HO107">
        <f t="shared" ca="1" si="213"/>
        <v>5.8006622778902185E-3</v>
      </c>
      <c r="HP107">
        <f t="shared" ca="1" si="213"/>
        <v>2.3739623120099988E-4</v>
      </c>
      <c r="HQ107">
        <f t="shared" ca="1" si="213"/>
        <v>3.7790491625966957E-3</v>
      </c>
      <c r="HR107">
        <f t="shared" ca="1" si="213"/>
        <v>1.3535357860938936E-3</v>
      </c>
      <c r="HS107">
        <f t="shared" ca="1" si="213"/>
        <v>-1.6059245235364229E-3</v>
      </c>
      <c r="HT107">
        <f t="shared" ca="1" si="213"/>
        <v>1.0629707760577377E-3</v>
      </c>
      <c r="HU107">
        <f t="shared" ca="1" si="213"/>
        <v>8.3916542886498229E-3</v>
      </c>
      <c r="HV107">
        <f t="shared" ca="1" si="159"/>
        <v>-6.4746147973336002E-3</v>
      </c>
      <c r="HW107">
        <f t="shared" ca="1" si="188"/>
        <v>1.2544729201619345E-2</v>
      </c>
      <c r="HX107" s="5">
        <f t="shared" ca="1" si="189"/>
        <v>249931.72338063424</v>
      </c>
      <c r="HY107" s="1" t="e">
        <f t="shared" ca="1" si="160"/>
        <v>#DIV/0!</v>
      </c>
      <c r="HZ107" t="e">
        <f t="shared" ca="1" si="190"/>
        <v>#DIV/0!</v>
      </c>
      <c r="IA107" s="5">
        <f t="shared" si="161"/>
        <v>264909.99999999994</v>
      </c>
      <c r="IB107">
        <f t="shared" ca="1" si="162"/>
        <v>105.99294736048952</v>
      </c>
      <c r="ID107" s="112">
        <v>133.9299180117647</v>
      </c>
      <c r="IE107" s="112">
        <v>133.55858380964594</v>
      </c>
      <c r="IF107">
        <f t="shared" si="163"/>
        <v>99.289256328385889</v>
      </c>
      <c r="IG107">
        <f t="shared" si="191"/>
        <v>2.0652664417164361E-4</v>
      </c>
      <c r="IH107" s="112">
        <v>0.57813723422592134</v>
      </c>
      <c r="II107">
        <f t="shared" si="192"/>
        <v>9.1152636881194251E-5</v>
      </c>
      <c r="IK107">
        <f>+util!B105</f>
        <v>112.2</v>
      </c>
      <c r="IL107">
        <f t="shared" si="193"/>
        <v>-1.2107042910218168E-2</v>
      </c>
      <c r="IM107">
        <f t="shared" si="194"/>
        <v>-7.264225746130901E-3</v>
      </c>
      <c r="IO107" s="5">
        <f t="shared" si="164"/>
        <v>136404</v>
      </c>
      <c r="IP107" s="1">
        <f t="shared" si="165"/>
        <v>3.0254717734422827</v>
      </c>
      <c r="IQ107" s="5">
        <f t="shared" ca="1" si="166"/>
        <v>128691.58127670546</v>
      </c>
      <c r="IR107" s="1" t="e">
        <f t="shared" ca="1" si="167"/>
        <v>#DIV/0!</v>
      </c>
      <c r="IS107" t="e">
        <f t="shared" ca="1" si="195"/>
        <v>#DIV/0!</v>
      </c>
    </row>
    <row r="108" spans="1:253" x14ac:dyDescent="0.15">
      <c r="A108" t="s">
        <v>347</v>
      </c>
      <c r="B108" s="5">
        <f>+'gaku-mk1722'!B55</f>
        <v>526472</v>
      </c>
      <c r="C108" s="5">
        <f>+'kgaku-mk1722'!B56</f>
        <v>287499.59999999998</v>
      </c>
      <c r="D108" s="5">
        <f>+'kgaku-mk1722'!C56</f>
        <v>3263.8</v>
      </c>
      <c r="E108" s="5">
        <f>+'kgaku-mk1722'!D56</f>
        <v>998.8</v>
      </c>
      <c r="F108" s="5">
        <f>+'kgaku-mk1722'!F56</f>
        <v>24953.9</v>
      </c>
      <c r="G108" s="5">
        <f>+'kgaku-mk1722'!G56</f>
        <v>15308.2</v>
      </c>
      <c r="H108" s="5">
        <f>+'kgaku-mk1722'!H56</f>
        <v>76346.600000000006</v>
      </c>
      <c r="I108" s="5">
        <f>+'kgaku-mk1722'!I56</f>
        <v>168625.9</v>
      </c>
      <c r="J108" s="5">
        <f>+'gaku-mk1722'!F55</f>
        <v>19724.599999999999</v>
      </c>
      <c r="K108" s="5">
        <f>+'gaku-mk1722'!G55</f>
        <v>82060</v>
      </c>
      <c r="L108" s="5">
        <f>+'gaku-jk1722'!B55</f>
        <v>493986.8</v>
      </c>
      <c r="M108" s="5">
        <f>+'kgaku-jk1722'!B56</f>
        <v>276582.59999999998</v>
      </c>
      <c r="N108" s="5">
        <f>+'kgaku-jk1722'!C56</f>
        <v>2861.4</v>
      </c>
      <c r="O108" s="5">
        <f>+'kgaku-jk1722'!D56</f>
        <v>994.7</v>
      </c>
      <c r="P108" s="5">
        <f>+'kgaku-jk1722'!F56</f>
        <v>15503</v>
      </c>
      <c r="Q108" s="5">
        <f>+'kgaku-jk1722'!G56</f>
        <v>14783</v>
      </c>
      <c r="R108" s="5">
        <f>+'kgaku-jk1722'!H56</f>
        <v>80372.800000000003</v>
      </c>
      <c r="S108" s="5">
        <f>+'kgaku-jk1722'!I56</f>
        <v>166009.9</v>
      </c>
      <c r="T108" s="5">
        <f>+'gaku-jk1722'!F55</f>
        <v>20243.7</v>
      </c>
      <c r="U108" s="5">
        <f>+'gaku-jk1722'!G55</f>
        <v>78062.600000000006</v>
      </c>
      <c r="V108" s="8">
        <f t="shared" si="207"/>
        <v>106.57612713538094</v>
      </c>
      <c r="W108" s="8">
        <f t="shared" si="207"/>
        <v>103.94710296309313</v>
      </c>
      <c r="X108" s="8">
        <f t="shared" si="207"/>
        <v>114.06304606136857</v>
      </c>
      <c r="Y108" s="8">
        <f t="shared" si="207"/>
        <v>100.4121845782648</v>
      </c>
      <c r="Z108" s="8">
        <f t="shared" si="207"/>
        <v>160.96174933883765</v>
      </c>
      <c r="AA108" s="8">
        <f t="shared" si="206"/>
        <v>103.55272948657242</v>
      </c>
      <c r="AB108" s="8">
        <f t="shared" si="206"/>
        <v>94.990593832739435</v>
      </c>
      <c r="AC108" s="8">
        <f t="shared" si="206"/>
        <v>101.57580963544946</v>
      </c>
      <c r="AD108" s="8">
        <f t="shared" si="206"/>
        <v>97.435745441791752</v>
      </c>
      <c r="AE108" s="8">
        <f t="shared" si="206"/>
        <v>105.12076205506861</v>
      </c>
      <c r="AF108" s="10">
        <f ca="1">+OFFSET('kdef-cy1722'!B$9,ROUNDDOWN((ROW(Sheet1_OLD!AF108)-ROW(Sheet1_OLD!AF$61))/4,0),0)</f>
        <v>104.1</v>
      </c>
      <c r="AG108" s="10">
        <f ca="1">+OFFSET('kdef-cy1722'!C$9,ROUNDDOWN((ROW(Sheet1_OLD!AG108)-ROW(Sheet1_OLD!AG$61))/4,0),0)</f>
        <v>106.9</v>
      </c>
      <c r="AH108" s="10">
        <f ca="1">+OFFSET('kdef-cy1722'!D$9,ROUNDDOWN((ROW(Sheet1_OLD!AH108)-ROW(Sheet1_OLD!AH$61))/4,0),0)</f>
        <v>100.6</v>
      </c>
      <c r="AI108" s="10">
        <f ca="1">+OFFSET('kdef-cy1722'!F$9,ROUNDDOWN((ROW(Sheet1_OLD!AI108)-ROW(Sheet1_OLD!AI$61))/4,0),0)</f>
        <v>165.3</v>
      </c>
      <c r="AJ108" s="10">
        <f ca="1">+OFFSET('kdef-cy1722'!G$9,ROUNDDOWN((ROW(Sheet1_OLD!AJ108)-ROW(Sheet1_OLD!AJ$61))/4,0),0)</f>
        <v>103.7</v>
      </c>
      <c r="AK108" s="10">
        <f ca="1">+OFFSET('kdef-cy1722'!H$9,ROUNDDOWN((ROW(Sheet1_OLD!AK108)-ROW(Sheet1_OLD!AK$61))/4,0),0)</f>
        <v>94.8</v>
      </c>
      <c r="AL108" s="10">
        <f ca="1">+OFFSET('kdef-cy1722'!I$9,ROUNDDOWN((ROW(Sheet1_OLD!AL108)-ROW(Sheet1_OLD!AL$61))/4,0),0)</f>
        <v>101.6</v>
      </c>
      <c r="AM108" s="10">
        <f ca="1">+OFFSET('def-cy1722'!$F$8,ROUNDDOWN((ROW(Sheet1_OLD!AM108)-ROW(Sheet1_OLD!AM$61))/4,0),0)</f>
        <v>97</v>
      </c>
      <c r="AN108" s="10">
        <f ca="1">+OFFSET('def-cy1722'!$G$8,ROUNDDOWN((ROW(Sheet1_OLD!AN108)-ROW(Sheet1_OLD!AN$61))/4,0),0)</f>
        <v>105.1</v>
      </c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9">
        <f t="shared" ca="1" si="209"/>
        <v>104.6</v>
      </c>
      <c r="AY108" s="9">
        <f t="shared" ca="1" si="209"/>
        <v>100</v>
      </c>
      <c r="AZ108" s="9">
        <f t="shared" ca="1" si="209"/>
        <v>101</v>
      </c>
      <c r="BA108" s="9">
        <f t="shared" ca="1" si="208"/>
        <v>176.4</v>
      </c>
      <c r="BB108" s="9">
        <f t="shared" ca="1" si="208"/>
        <v>104</v>
      </c>
      <c r="BC108" s="9">
        <f t="shared" ca="1" si="208"/>
        <v>94.7</v>
      </c>
      <c r="BD108" s="9">
        <f t="shared" ca="1" si="114"/>
        <v>101.5</v>
      </c>
      <c r="BE108" s="9">
        <f t="shared" ca="1" si="114"/>
        <v>96.6</v>
      </c>
      <c r="BF108" s="9">
        <f t="shared" ca="1" si="114"/>
        <v>105.8</v>
      </c>
      <c r="BG108">
        <f t="shared" ca="1" si="168"/>
        <v>-8.0331835080981156E-4</v>
      </c>
      <c r="BH108">
        <f t="shared" ca="1" si="169"/>
        <v>-1.7733826392948631E-4</v>
      </c>
      <c r="BI108">
        <f t="shared" ca="1" si="214"/>
        <v>6.3613632602984823E-4</v>
      </c>
      <c r="BJ108">
        <f t="shared" ca="1" si="214"/>
        <v>-4.271025627703195E-4</v>
      </c>
      <c r="BK108">
        <f t="shared" ca="1" si="214"/>
        <v>2.4107717594194023E-3</v>
      </c>
      <c r="BL108" s="13">
        <f t="shared" ca="1" si="171"/>
        <v>1.639148907939633E-3</v>
      </c>
      <c r="BM108">
        <f t="shared" ca="1" si="172"/>
        <v>-5.8911416215918092E-3</v>
      </c>
      <c r="BN108">
        <f t="shared" ca="1" si="134"/>
        <v>4.8617841349595133E-3</v>
      </c>
      <c r="BO108" s="13">
        <f t="shared" ca="1" si="135"/>
        <v>-1.0293574866322959E-3</v>
      </c>
      <c r="BP108">
        <f t="shared" ca="1" si="173"/>
        <v>-1.1656885703063169E-2</v>
      </c>
      <c r="BQ108">
        <f t="shared" ca="1" si="174"/>
        <v>-2.1103002075297211E-3</v>
      </c>
      <c r="BR108">
        <f t="shared" ca="1" si="175"/>
        <v>1.7415680572617981E-3</v>
      </c>
      <c r="BS108" s="13">
        <f t="shared" ca="1" si="176"/>
        <v>-1.2025617853331092E-2</v>
      </c>
      <c r="BT108" s="5">
        <f t="shared" si="136"/>
        <v>78062.600000000006</v>
      </c>
      <c r="BU108" s="5">
        <f t="shared" ca="1" si="137"/>
        <v>264789.86960003938</v>
      </c>
      <c r="BV108" s="5">
        <f t="shared" ca="1" si="138"/>
        <v>45097.616704514927</v>
      </c>
      <c r="BW108" s="5">
        <f t="shared" ca="1" si="177"/>
        <v>120802.55999266983</v>
      </c>
      <c r="BX108" s="5">
        <f t="shared" si="139"/>
        <v>82060</v>
      </c>
      <c r="BY108" s="5">
        <f t="shared" si="140"/>
        <v>262545.7</v>
      </c>
      <c r="BZ108" s="5">
        <f t="shared" si="141"/>
        <v>44678.5</v>
      </c>
      <c r="CA108" s="5">
        <f t="shared" si="142"/>
        <v>126738.5</v>
      </c>
      <c r="CB108" s="9">
        <f t="shared" si="197"/>
        <v>105.12076205506861</v>
      </c>
      <c r="CC108" s="9">
        <f t="shared" ca="1" si="197"/>
        <v>99.152471503751585</v>
      </c>
      <c r="CD108" s="9">
        <f t="shared" ca="1" si="197"/>
        <v>99.070645557034581</v>
      </c>
      <c r="CE108" s="9">
        <f t="shared" ca="1" si="196"/>
        <v>104.91375348973595</v>
      </c>
      <c r="CF108" s="5"/>
      <c r="CG108" s="5">
        <f t="shared" si="212"/>
        <v>99.819448815154075</v>
      </c>
      <c r="CH108" s="5">
        <f t="shared" ca="1" si="178"/>
        <v>99.152471503751585</v>
      </c>
      <c r="CI108" s="5">
        <f t="shared" si="144"/>
        <v>124.98636237750618</v>
      </c>
      <c r="CJ108" s="5">
        <f t="shared" ca="1" si="179"/>
        <v>99.070645557034581</v>
      </c>
      <c r="CK108" s="5">
        <f t="shared" si="180"/>
        <v>111.36040727778837</v>
      </c>
      <c r="CL108" s="5">
        <f t="shared" ca="1" si="181"/>
        <v>104.91375348973595</v>
      </c>
      <c r="CM108" s="5"/>
      <c r="CN108" s="1" t="e">
        <f t="shared" si="125"/>
        <v>#DIV/0!</v>
      </c>
      <c r="CO108" s="1" t="e">
        <f t="shared" si="210"/>
        <v>#DIV/0!</v>
      </c>
      <c r="CP108" s="1" t="e">
        <f t="shared" ca="1" si="210"/>
        <v>#DIV/0!</v>
      </c>
      <c r="CQ108" s="1" t="e">
        <f t="shared" ca="1" si="210"/>
        <v>#DIV/0!</v>
      </c>
      <c r="CR108" s="1" t="e">
        <f t="shared" ca="1" si="210"/>
        <v>#DIV/0!</v>
      </c>
      <c r="CS108" s="83" t="e">
        <f t="shared" si="182"/>
        <v>#DIV/0!</v>
      </c>
      <c r="CT108" s="83" t="e">
        <f t="shared" si="182"/>
        <v>#DIV/0!</v>
      </c>
      <c r="CU108" s="83" t="e">
        <f t="shared" ca="1" si="182"/>
        <v>#DIV/0!</v>
      </c>
      <c r="CV108" s="83" t="e">
        <f t="shared" ca="1" si="182"/>
        <v>#DIV/0!</v>
      </c>
      <c r="CW108" s="83" t="e">
        <f t="shared" ca="1" si="182"/>
        <v>#DIV/0!</v>
      </c>
      <c r="CX108" s="83">
        <f t="shared" si="183"/>
        <v>-1.5693310383204516E-3</v>
      </c>
      <c r="CY108" s="83">
        <f t="shared" si="201"/>
        <v>1.8832341938182279E-3</v>
      </c>
      <c r="CZ108" s="83">
        <f t="shared" ca="1" si="201"/>
        <v>2.3045068560913471E-3</v>
      </c>
      <c r="DA108" s="83">
        <f t="shared" ca="1" si="199"/>
        <v>-8.0317437989428763E-3</v>
      </c>
      <c r="DB108" s="83">
        <f t="shared" ca="1" si="199"/>
        <v>-1.7511767083741294E-3</v>
      </c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Y108" s="5"/>
      <c r="EF108" s="91">
        <f>+'gaku-mk1722'!G55</f>
        <v>82060</v>
      </c>
      <c r="EG108" s="1">
        <f>+'gaku-mk1131'!G111</f>
        <v>76302.100000000006</v>
      </c>
      <c r="EH108" s="5">
        <f t="shared" ca="1" si="145"/>
        <v>19554.156931395126</v>
      </c>
      <c r="EI108" s="7">
        <f ca="1">+EI107+$EH107</f>
        <v>764368.78345590446</v>
      </c>
      <c r="EJ108" s="7">
        <f ca="1">+EJ107+$EH107</f>
        <v>764368.78345590446</v>
      </c>
      <c r="EK108" s="7">
        <f ca="1">+EK107+EH107-(EJ109-EI109)/4</f>
        <v>719589.4234770434</v>
      </c>
      <c r="EL108" s="5">
        <f t="shared" ca="1" si="146"/>
        <v>6358.333333333333</v>
      </c>
      <c r="EM108" s="92">
        <f t="shared" ca="1" si="147"/>
        <v>104.26666666666667</v>
      </c>
      <c r="EN108">
        <f t="shared" ca="1" si="127"/>
        <v>0.72345580573206192</v>
      </c>
      <c r="EO108">
        <f t="shared" ca="1" si="148"/>
        <v>2.300744949780182E-3</v>
      </c>
      <c r="EQ108" s="6">
        <f>+call!C146</f>
        <v>1E-3</v>
      </c>
      <c r="ES108" s="5">
        <f>+fof!B170/10</f>
        <v>19426.5</v>
      </c>
      <c r="ET108" s="5">
        <f>+fof!C170/10</f>
        <v>457563.1</v>
      </c>
      <c r="FB108" s="5">
        <f t="shared" si="128"/>
        <v>19426.5</v>
      </c>
      <c r="FC108" s="5">
        <f t="shared" si="124"/>
        <v>457563.1</v>
      </c>
      <c r="FD108" s="1" t="e">
        <f t="shared" si="211"/>
        <v>#DIV/0!</v>
      </c>
      <c r="FE108" s="1" t="e">
        <f t="shared" si="211"/>
        <v>#DIV/0!</v>
      </c>
      <c r="FF108" t="e">
        <f t="shared" si="149"/>
        <v>#DIV/0!</v>
      </c>
      <c r="FG108" t="e">
        <f t="shared" si="149"/>
        <v>#DIV/0!</v>
      </c>
      <c r="FH108" s="83" t="e">
        <f t="shared" si="184"/>
        <v>#DIV/0!</v>
      </c>
      <c r="FI108" s="83" t="e">
        <f t="shared" si="184"/>
        <v>#DIV/0!</v>
      </c>
      <c r="FK108" s="5">
        <f>kshotoku1722!E56</f>
        <v>259537.4</v>
      </c>
      <c r="FL108" s="72">
        <f t="shared" ca="1" si="150"/>
        <v>0.39148143182282891</v>
      </c>
      <c r="FM108">
        <f t="shared" ca="1" si="185"/>
        <v>1.304653113993305E-2</v>
      </c>
      <c r="FO108" s="72">
        <f ca="1">+AVERAGE(OFFSET(Maikin05!$F$10,ROUNDDOWN((ROW(FO108)-ROW(FO$45))/4,0),MOD(ROW(FO108)-ROW(FO$45),4)*3):OFFSET(Maikin05!$F$10,ROUNDDOWN((ROW(FO108)-ROW(FO$45))/4,0),MOD(ROW(FO108)-ROW(FO$45),4)*3+2))</f>
        <v>104.26666666666667</v>
      </c>
      <c r="FP108" s="72">
        <f ca="1">+AVERAGE(OFFSET(Maikin30!$F$20,ROUNDDOWN((ROW(FP108)-ROW(FP$5))/4,0),MOD(ROW(FP108)-ROW(FP$5),4)*3):OFFSET(Maikin30!$F$20,ROUNDDOWN((ROW(FP108)-ROW(FP$5))/4,0),MOD(ROW(FP108)-ROW(FP$5),4)*3+2))</f>
        <v>102.90000000000002</v>
      </c>
      <c r="FQ108" s="5">
        <f ca="1">+AVERAGE(OFFSET(Rocho!$J$66,(ROW(FQ108)-ROW($FQ$5))*3,0):OFFSET(Rocho!$J$66,(ROW(FQ108)-ROW($FQ$5))*3+2,0))</f>
        <v>6358.333333333333</v>
      </c>
      <c r="FR108" s="72" t="e">
        <f t="shared" ca="1" si="151"/>
        <v>#DIV/0!</v>
      </c>
      <c r="FS108" t="e">
        <f t="shared" ca="1" si="186"/>
        <v>#DIV/0!</v>
      </c>
      <c r="FT108" s="72"/>
      <c r="FU108" s="87" t="s">
        <v>327</v>
      </c>
      <c r="FV108" s="78">
        <f ca="1">+AVERAGE(OFFSET(Rocho!$E$6,(ROW(FV108)-ROW($FV$5))*3,0):OFFSET(Rocho!$E$6,(ROW(FV108)-ROW($FV$5))*3+2,0))/10000</f>
        <v>10860.666666666668</v>
      </c>
      <c r="FW108" s="82">
        <f>+Rocho!AA109</f>
        <v>0</v>
      </c>
      <c r="FX108" t="e">
        <f t="shared" si="187"/>
        <v>#DIV/0!</v>
      </c>
      <c r="FZ108" s="94">
        <f t="shared" si="130"/>
        <v>263926.30000000005</v>
      </c>
      <c r="GA108" s="5">
        <f t="shared" si="152"/>
        <v>82060</v>
      </c>
      <c r="GB108" s="5">
        <f>+'gaku-mk1722'!C55-'gaku-mk1722'!D55</f>
        <v>5953.4000000000233</v>
      </c>
      <c r="GC108" s="5">
        <f t="shared" si="153"/>
        <v>24953.9</v>
      </c>
      <c r="GD108" s="5">
        <f t="shared" si="154"/>
        <v>19724.599999999999</v>
      </c>
      <c r="GE108" s="5">
        <f>+'gaku-mk1722'!H55</f>
        <v>83.7</v>
      </c>
      <c r="GF108" s="5">
        <f>+'gaku-mk1722'!W55</f>
        <v>122729.8</v>
      </c>
      <c r="GG108" s="5">
        <f>+'gaku-mk1722'!M55</f>
        <v>79413.5</v>
      </c>
      <c r="GH108" s="5">
        <f>+'gaku-mk1722'!N55</f>
        <v>70992.600000000006</v>
      </c>
      <c r="GI108" s="5">
        <f t="shared" si="155"/>
        <v>78062.600000000006</v>
      </c>
      <c r="GJ108" s="5">
        <f>+'gaku-jk1722'!C55-'gaku-jk1722'!D55</f>
        <v>5612.1000000000349</v>
      </c>
      <c r="GK108" s="5">
        <f t="shared" si="156"/>
        <v>15503</v>
      </c>
      <c r="GL108" s="5">
        <f t="shared" si="157"/>
        <v>20243.7</v>
      </c>
      <c r="GM108" s="5">
        <f>+'gaku-jk1722'!H55</f>
        <v>407.7</v>
      </c>
      <c r="GN108" s="5">
        <f>+'gaku-jk1722'!Z55</f>
        <v>120412.5</v>
      </c>
      <c r="GO108" s="5">
        <f>+'gaku-jk1722'!M55</f>
        <v>66428.800000000003</v>
      </c>
      <c r="GP108" s="5">
        <f>+'gaku-jk1722'!N55</f>
        <v>72458.7</v>
      </c>
      <c r="GQ108" s="9">
        <f t="shared" ca="1" si="131"/>
        <v>105.1</v>
      </c>
      <c r="GR108">
        <f ca="1">+OFFSET('def-cy1722'!$C$8,ROUNDDOWN((ROW(Sheet1_OLD!GU108)-ROW(Sheet1_OLD!GU$61))/4,0),0)</f>
        <v>104.1</v>
      </c>
      <c r="GS108" s="9">
        <f t="shared" ca="1" si="132"/>
        <v>165.3</v>
      </c>
      <c r="GT108" s="9">
        <f t="shared" ca="1" si="133"/>
        <v>97</v>
      </c>
      <c r="GU108">
        <f ca="1">+OFFSET('def-cy1722'!$H$8,ROUNDDOWN((ROW(Sheet1_OLD!GU108)-ROW(Sheet1_OLD!GU$61))/4,0),0)</f>
        <v>98</v>
      </c>
      <c r="GV108">
        <f ca="1">+OFFSET('def-cy1722'!$W$8,ROUNDDOWN((ROW(Sheet1_OLD!GU108)-ROW(Sheet1_OLD!GU$61))/4,0),0)</f>
        <v>101.7</v>
      </c>
      <c r="GW108">
        <f ca="1">+OFFSET('def-cy1722'!$M$8,ROUNDDOWN((ROW(Sheet1_OLD!GU108)-ROW(Sheet1_OLD!GU$61))/4,0),0)</f>
        <v>116.3</v>
      </c>
      <c r="GX108">
        <f ca="1">+OFFSET('def-cy1722'!$N$8,ROUNDDOWN((ROW(Sheet1_OLD!GU108)-ROW(Sheet1_OLD!GU$61))/4,0),0)</f>
        <v>92.2</v>
      </c>
      <c r="HG108" s="9">
        <f t="shared" ca="1" si="205"/>
        <v>105.8</v>
      </c>
      <c r="HH108" s="9">
        <f t="shared" ca="1" si="205"/>
        <v>104.6</v>
      </c>
      <c r="HI108" s="9">
        <f t="shared" ca="1" si="205"/>
        <v>176.4</v>
      </c>
      <c r="HJ108" s="9">
        <f t="shared" ca="1" si="205"/>
        <v>96.6</v>
      </c>
      <c r="HK108" s="9">
        <f t="shared" ca="1" si="205"/>
        <v>96.8</v>
      </c>
      <c r="HL108" s="9">
        <f t="shared" ca="1" si="205"/>
        <v>101.6</v>
      </c>
      <c r="HM108" s="9">
        <f t="shared" ca="1" si="205"/>
        <v>114.7</v>
      </c>
      <c r="HN108" s="9">
        <f t="shared" ca="1" si="202"/>
        <v>85.1</v>
      </c>
      <c r="HO108">
        <f t="shared" ca="1" si="213"/>
        <v>-5.6141113073919311E-3</v>
      </c>
      <c r="HP108">
        <f t="shared" ca="1" si="213"/>
        <v>1.410573861589034E-4</v>
      </c>
      <c r="HQ108">
        <f t="shared" ca="1" si="213"/>
        <v>-1.0163486679783517E-3</v>
      </c>
      <c r="HR108">
        <f t="shared" ca="1" si="213"/>
        <v>8.3876235659553452E-4</v>
      </c>
      <c r="HS108">
        <f t="shared" ca="1" si="213"/>
        <v>-1.3356214396759052E-3</v>
      </c>
      <c r="HT108">
        <f t="shared" ca="1" si="213"/>
        <v>-6.5855245323085201E-4</v>
      </c>
      <c r="HU108">
        <f t="shared" ca="1" si="213"/>
        <v>9.5192081837133201E-3</v>
      </c>
      <c r="HV108">
        <f t="shared" ca="1" si="159"/>
        <v>-1.0162744431071614E-4</v>
      </c>
      <c r="HW108">
        <f t="shared" ca="1" si="188"/>
        <v>1.7727666138800014E-3</v>
      </c>
      <c r="HX108" s="5">
        <f t="shared" ca="1" si="189"/>
        <v>250374.79399559292</v>
      </c>
      <c r="HY108" s="1" t="e">
        <f t="shared" ca="1" si="160"/>
        <v>#DIV/0!</v>
      </c>
      <c r="HZ108" t="e">
        <f t="shared" ca="1" si="190"/>
        <v>#DIV/0!</v>
      </c>
      <c r="IA108" s="5">
        <f t="shared" si="161"/>
        <v>263926.30000000005</v>
      </c>
      <c r="IB108">
        <f t="shared" ca="1" si="162"/>
        <v>105.41248812955415</v>
      </c>
      <c r="ID108" s="112">
        <v>133.75695302555096</v>
      </c>
      <c r="IE108" s="112">
        <v>133.78489163676844</v>
      </c>
      <c r="IF108">
        <f t="shared" si="163"/>
        <v>100.05366985899119</v>
      </c>
      <c r="IG108">
        <f t="shared" si="191"/>
        <v>7.6693694837634508E-3</v>
      </c>
      <c r="IH108" s="112">
        <v>0.57911685663224122</v>
      </c>
      <c r="II108">
        <f t="shared" si="192"/>
        <v>1.6930121881593087E-3</v>
      </c>
      <c r="IK108">
        <f>+util!B106</f>
        <v>113.166666666667</v>
      </c>
      <c r="IL108">
        <f t="shared" si="193"/>
        <v>8.5786652420480562E-3</v>
      </c>
      <c r="IM108">
        <f t="shared" si="194"/>
        <v>5.1471991452288332E-3</v>
      </c>
      <c r="IO108" s="5">
        <f t="shared" si="164"/>
        <v>137187.80000000002</v>
      </c>
      <c r="IP108" s="1">
        <f t="shared" si="165"/>
        <v>3.0705551887373126</v>
      </c>
      <c r="IQ108" s="5">
        <f t="shared" ca="1" si="166"/>
        <v>130143.78318382292</v>
      </c>
      <c r="IR108" s="1" t="e">
        <f t="shared" ca="1" si="167"/>
        <v>#DIV/0!</v>
      </c>
      <c r="IS108" t="e">
        <f t="shared" ca="1" si="195"/>
        <v>#DIV/0!</v>
      </c>
    </row>
    <row r="109" spans="1:253" x14ac:dyDescent="0.15">
      <c r="A109" t="s">
        <v>348</v>
      </c>
      <c r="B109" s="5">
        <f>+'gaku-mk1722'!B56</f>
        <v>525532.9</v>
      </c>
      <c r="C109" s="5">
        <f>+'kgaku-mk1722'!B57</f>
        <v>288600.2</v>
      </c>
      <c r="D109" s="5">
        <f>+'kgaku-mk1722'!C57</f>
        <v>2455.1999999999998</v>
      </c>
      <c r="E109" s="5">
        <f>+'kgaku-mk1722'!D57</f>
        <v>653.20000000000005</v>
      </c>
      <c r="F109" s="5">
        <f>+'kgaku-mk1722'!F57</f>
        <v>25089.8</v>
      </c>
      <c r="G109" s="5">
        <f>+'kgaku-mk1722'!G57</f>
        <v>15491.3</v>
      </c>
      <c r="H109" s="5">
        <f>+'kgaku-mk1722'!H57</f>
        <v>76638.7</v>
      </c>
      <c r="I109" s="5">
        <f>+'kgaku-mk1722'!I57</f>
        <v>169578.4</v>
      </c>
      <c r="J109" s="5">
        <f>+'gaku-mk1722'!F56</f>
        <v>19665.099999999999</v>
      </c>
      <c r="K109" s="5">
        <f>+'gaku-mk1722'!G56</f>
        <v>81801.899999999994</v>
      </c>
      <c r="L109" s="5">
        <f>+'gaku-jk1722'!B56</f>
        <v>494245.5</v>
      </c>
      <c r="M109" s="5">
        <f>+'kgaku-jk1722'!B57</f>
        <v>277096.2</v>
      </c>
      <c r="N109" s="5">
        <f>+'kgaku-jk1722'!C57</f>
        <v>2110</v>
      </c>
      <c r="O109" s="5">
        <f>+'kgaku-jk1722'!D57</f>
        <v>647.9</v>
      </c>
      <c r="P109" s="5">
        <f>+'kgaku-jk1722'!F57</f>
        <v>15828.1</v>
      </c>
      <c r="Q109" s="5">
        <f>+'kgaku-jk1722'!G57</f>
        <v>14910.3</v>
      </c>
      <c r="R109" s="5">
        <f>+'kgaku-jk1722'!H57</f>
        <v>79698.2</v>
      </c>
      <c r="S109" s="5">
        <f>+'kgaku-jk1722'!I57</f>
        <v>166967.70000000001</v>
      </c>
      <c r="T109" s="5">
        <f>+'gaku-jk1722'!F56</f>
        <v>20114.400000000001</v>
      </c>
      <c r="U109" s="5">
        <f>+'gaku-jk1722'!G56</f>
        <v>77666.3</v>
      </c>
      <c r="V109" s="8">
        <f t="shared" si="207"/>
        <v>106.33033583512648</v>
      </c>
      <c r="W109" s="8">
        <f t="shared" si="207"/>
        <v>104.1516267635572</v>
      </c>
      <c r="X109" s="8">
        <f t="shared" si="207"/>
        <v>116.36018957345971</v>
      </c>
      <c r="Y109" s="8">
        <f t="shared" si="207"/>
        <v>100.81802747337554</v>
      </c>
      <c r="Z109" s="8">
        <f t="shared" si="207"/>
        <v>158.5142878804152</v>
      </c>
      <c r="AA109" s="8">
        <f t="shared" si="206"/>
        <v>103.89663521190049</v>
      </c>
      <c r="AB109" s="8">
        <f t="shared" si="206"/>
        <v>96.16114291163413</v>
      </c>
      <c r="AC109" s="8">
        <f t="shared" si="206"/>
        <v>101.56359583320605</v>
      </c>
      <c r="AD109" s="8">
        <f t="shared" si="206"/>
        <v>97.766276896153983</v>
      </c>
      <c r="AE109" s="8">
        <f t="shared" si="206"/>
        <v>105.32483200564464</v>
      </c>
      <c r="AF109" s="10">
        <f ca="1">+OFFSET('kdef-cy1722'!B$9,ROUNDDOWN((ROW(Sheet1_OLD!AF109)-ROW(Sheet1_OLD!AF$61))/4,0),0)</f>
        <v>104</v>
      </c>
      <c r="AG109" s="10">
        <f ca="1">+OFFSET('kdef-cy1722'!C$9,ROUNDDOWN((ROW(Sheet1_OLD!AG109)-ROW(Sheet1_OLD!AG$61))/4,0),0)</f>
        <v>118.2</v>
      </c>
      <c r="AH109" s="10">
        <f ca="1">+OFFSET('kdef-cy1722'!D$9,ROUNDDOWN((ROW(Sheet1_OLD!AH109)-ROW(Sheet1_OLD!AH$61))/4,0),0)</f>
        <v>101</v>
      </c>
      <c r="AI109" s="10">
        <f ca="1">+OFFSET('kdef-cy1722'!F$9,ROUNDDOWN((ROW(Sheet1_OLD!AI109)-ROW(Sheet1_OLD!AI$61))/4,0),0)</f>
        <v>154.69999999999999</v>
      </c>
      <c r="AJ109" s="10">
        <f ca="1">+OFFSET('kdef-cy1722'!G$9,ROUNDDOWN((ROW(Sheet1_OLD!AJ109)-ROW(Sheet1_OLD!AJ$61))/4,0),0)</f>
        <v>103.7</v>
      </c>
      <c r="AK109" s="10">
        <f ca="1">+OFFSET('kdef-cy1722'!H$9,ROUNDDOWN((ROW(Sheet1_OLD!AK109)-ROW(Sheet1_OLD!AK$61))/4,0),0)</f>
        <v>96.4</v>
      </c>
      <c r="AL109" s="10">
        <f ca="1">+OFFSET('kdef-cy1722'!I$9,ROUNDDOWN((ROW(Sheet1_OLD!AL109)-ROW(Sheet1_OLD!AL$61))/4,0),0)</f>
        <v>101.6</v>
      </c>
      <c r="AM109" s="10">
        <f ca="1">+OFFSET('def-cy1722'!$F$8,ROUNDDOWN((ROW(Sheet1_OLD!AM109)-ROW(Sheet1_OLD!AM$61))/4,0),0)</f>
        <v>98.5</v>
      </c>
      <c r="AN109" s="10">
        <f ca="1">+OFFSET('def-cy1722'!$G$8,ROUNDDOWN((ROW(Sheet1_OLD!AN109)-ROW(Sheet1_OLD!AN$61))/4,0),0)</f>
        <v>105.2</v>
      </c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9">
        <f t="shared" ca="1" si="209"/>
        <v>104.1</v>
      </c>
      <c r="AY109" s="9">
        <f t="shared" ca="1" si="209"/>
        <v>106.9</v>
      </c>
      <c r="AZ109" s="9">
        <f t="shared" ca="1" si="209"/>
        <v>100.6</v>
      </c>
      <c r="BA109" s="9">
        <f t="shared" ca="1" si="208"/>
        <v>165.3</v>
      </c>
      <c r="BB109" s="9">
        <f t="shared" ca="1" si="208"/>
        <v>103.7</v>
      </c>
      <c r="BC109" s="9">
        <f t="shared" ca="1" si="208"/>
        <v>94.8</v>
      </c>
      <c r="BD109" s="9">
        <f t="shared" ca="1" si="114"/>
        <v>101.6</v>
      </c>
      <c r="BE109" s="9">
        <f t="shared" ca="1" si="114"/>
        <v>97</v>
      </c>
      <c r="BF109" s="9">
        <f t="shared" ca="1" si="114"/>
        <v>105.1</v>
      </c>
      <c r="BG109">
        <f t="shared" ca="1" si="168"/>
        <v>-3.0629319872983772E-3</v>
      </c>
      <c r="BH109">
        <f t="shared" ca="1" si="169"/>
        <v>1.3303488145162987E-3</v>
      </c>
      <c r="BI109">
        <f t="shared" ca="1" si="214"/>
        <v>5.0337960712993387E-4</v>
      </c>
      <c r="BJ109">
        <f t="shared" ca="1" si="214"/>
        <v>-2.4386143867433296E-3</v>
      </c>
      <c r="BK109">
        <f t="shared" ca="1" si="214"/>
        <v>3.7107098586578388E-3</v>
      </c>
      <c r="BL109" s="13">
        <f t="shared" ca="1" si="171"/>
        <v>4.2891906262364395E-5</v>
      </c>
      <c r="BM109">
        <f t="shared" ca="1" si="172"/>
        <v>1.187265768163772E-2</v>
      </c>
      <c r="BN109">
        <f t="shared" ca="1" si="134"/>
        <v>-2.7709480410954097E-3</v>
      </c>
      <c r="BO109" s="13">
        <f t="shared" ca="1" si="135"/>
        <v>9.1017096405423097E-3</v>
      </c>
      <c r="BP109">
        <f t="shared" ca="1" si="173"/>
        <v>-3.2717169979269958E-3</v>
      </c>
      <c r="BQ109">
        <f t="shared" ca="1" si="174"/>
        <v>4.2212275610075331E-3</v>
      </c>
      <c r="BR109">
        <f t="shared" ca="1" si="175"/>
        <v>-9.8518819920851244E-4</v>
      </c>
      <c r="BS109" s="13">
        <f t="shared" ca="1" si="176"/>
        <v>-3.5677636127975183E-5</v>
      </c>
      <c r="BT109" s="5">
        <f t="shared" si="136"/>
        <v>77666.3</v>
      </c>
      <c r="BU109" s="5">
        <f t="shared" ca="1" si="137"/>
        <v>264801.22694230545</v>
      </c>
      <c r="BV109" s="5">
        <f t="shared" ca="1" si="138"/>
        <v>45508.082117239894</v>
      </c>
      <c r="BW109" s="5">
        <f t="shared" ca="1" si="177"/>
        <v>120798.25004289109</v>
      </c>
      <c r="BX109" s="5">
        <f t="shared" si="139"/>
        <v>81801.899999999994</v>
      </c>
      <c r="BY109" s="5">
        <f t="shared" si="140"/>
        <v>263510.39999999997</v>
      </c>
      <c r="BZ109" s="5">
        <f t="shared" si="141"/>
        <v>44754.899999999994</v>
      </c>
      <c r="CA109" s="5">
        <f t="shared" si="142"/>
        <v>126556.79999999999</v>
      </c>
      <c r="CB109" s="9">
        <f t="shared" si="197"/>
        <v>105.32483200564464</v>
      </c>
      <c r="CC109" s="9">
        <f t="shared" ca="1" si="197"/>
        <v>99.512529848441105</v>
      </c>
      <c r="CD109" s="9">
        <f t="shared" ca="1" si="197"/>
        <v>98.344948672414887</v>
      </c>
      <c r="CE109" s="9">
        <f t="shared" ca="1" si="196"/>
        <v>104.76708061173423</v>
      </c>
      <c r="CF109" s="5"/>
      <c r="CG109" s="5">
        <f t="shared" si="212"/>
        <v>100.18260981084164</v>
      </c>
      <c r="CH109" s="5">
        <f t="shared" ca="1" si="178"/>
        <v>99.512529848441105</v>
      </c>
      <c r="CI109" s="5">
        <f t="shared" si="144"/>
        <v>124.5180496626556</v>
      </c>
      <c r="CJ109" s="5">
        <f t="shared" ca="1" si="179"/>
        <v>98.344948672414887</v>
      </c>
      <c r="CK109" s="5">
        <f t="shared" si="180"/>
        <v>111.39700445740117</v>
      </c>
      <c r="CL109" s="5">
        <f t="shared" ca="1" si="181"/>
        <v>104.76708061173423</v>
      </c>
      <c r="CM109" s="5"/>
      <c r="CN109" s="1" t="e">
        <f t="shared" si="125"/>
        <v>#DIV/0!</v>
      </c>
      <c r="CO109" s="1" t="e">
        <f t="shared" si="210"/>
        <v>#DIV/0!</v>
      </c>
      <c r="CP109" s="1" t="e">
        <f t="shared" ca="1" si="210"/>
        <v>#DIV/0!</v>
      </c>
      <c r="CQ109" s="1" t="e">
        <f t="shared" ca="1" si="210"/>
        <v>#DIV/0!</v>
      </c>
      <c r="CR109" s="1" t="e">
        <f t="shared" ca="1" si="210"/>
        <v>#DIV/0!</v>
      </c>
      <c r="CS109" s="83" t="e">
        <f t="shared" si="182"/>
        <v>#DIV/0!</v>
      </c>
      <c r="CT109" s="83" t="e">
        <f t="shared" si="182"/>
        <v>#DIV/0!</v>
      </c>
      <c r="CU109" s="83" t="e">
        <f t="shared" ca="1" si="182"/>
        <v>#DIV/0!</v>
      </c>
      <c r="CV109" s="83" t="e">
        <f t="shared" ca="1" si="182"/>
        <v>#DIV/0!</v>
      </c>
      <c r="CW109" s="83" t="e">
        <f t="shared" ca="1" si="182"/>
        <v>#DIV/0!</v>
      </c>
      <c r="CX109" s="83">
        <f t="shared" si="183"/>
        <v>-2.3089144971897798E-3</v>
      </c>
      <c r="CY109" s="83">
        <f t="shared" si="201"/>
        <v>1.9394087621647223E-3</v>
      </c>
      <c r="CZ109" s="83">
        <f t="shared" ca="1" si="201"/>
        <v>3.6247827898634615E-3</v>
      </c>
      <c r="DA109" s="83">
        <f t="shared" ca="1" si="199"/>
        <v>-7.3520043462424701E-3</v>
      </c>
      <c r="DB109" s="83">
        <f t="shared" ca="1" si="199"/>
        <v>-1.3990110498461792E-3</v>
      </c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Y109" s="5"/>
      <c r="EF109" s="91">
        <f>+'gaku-mk1722'!G56</f>
        <v>81801.899999999994</v>
      </c>
      <c r="EG109" s="1">
        <f>+'gaku-mk1131'!G112</f>
        <v>74338.100000000006</v>
      </c>
      <c r="EH109" s="5">
        <f t="shared" ca="1" si="145"/>
        <v>19519.943555351379</v>
      </c>
      <c r="EI109" s="90">
        <f ca="1">+OFFSET($EB$6,(ROW(EI109)-ROW($EI$9))/4,0)</f>
        <v>724217.12708215136</v>
      </c>
      <c r="EJ109" s="7">
        <f ca="1">+EJ108+$EH108</f>
        <v>783922.94038729963</v>
      </c>
      <c r="EK109" s="7">
        <f ca="1">+EK108+EH108-(EJ109-EI109)/4</f>
        <v>724217.12708215148</v>
      </c>
      <c r="EL109" s="5">
        <f t="shared" ca="1" si="146"/>
        <v>6375.333333333333</v>
      </c>
      <c r="EM109" s="92">
        <f t="shared" ca="1" si="147"/>
        <v>105.10000000000001</v>
      </c>
      <c r="EN109">
        <f t="shared" ca="1" si="127"/>
        <v>0.71726950467353345</v>
      </c>
      <c r="EO109">
        <f t="shared" ca="1" si="148"/>
        <v>-8.5878120333446883E-3</v>
      </c>
      <c r="EQ109" s="6">
        <f>+call!C147</f>
        <v>1.33333333333333E-3</v>
      </c>
      <c r="ES109" s="5">
        <f>+fof!B171/10</f>
        <v>20156.099999999999</v>
      </c>
      <c r="ET109" s="5">
        <f>+fof!C171/10</f>
        <v>472691.3</v>
      </c>
      <c r="FB109" s="5">
        <f t="shared" si="128"/>
        <v>20156.099999999999</v>
      </c>
      <c r="FC109" s="5">
        <f t="shared" si="124"/>
        <v>472691.3</v>
      </c>
      <c r="FD109" s="1" t="e">
        <f t="shared" si="211"/>
        <v>#DIV/0!</v>
      </c>
      <c r="FE109" s="1" t="e">
        <f t="shared" si="211"/>
        <v>#DIV/0!</v>
      </c>
      <c r="FF109" t="e">
        <f t="shared" si="149"/>
        <v>#DIV/0!</v>
      </c>
      <c r="FG109" t="e">
        <f t="shared" si="149"/>
        <v>#DIV/0!</v>
      </c>
      <c r="FH109" s="83" t="e">
        <f t="shared" si="184"/>
        <v>#DIV/0!</v>
      </c>
      <c r="FI109" s="83" t="e">
        <f t="shared" si="184"/>
        <v>#DIV/0!</v>
      </c>
      <c r="FK109" s="5">
        <f>kshotoku1722!E57</f>
        <v>258873.7</v>
      </c>
      <c r="FL109" s="72">
        <f t="shared" ca="1" si="150"/>
        <v>0.38635124692148709</v>
      </c>
      <c r="FM109">
        <f t="shared" ca="1" si="185"/>
        <v>-1.3191164197425454E-2</v>
      </c>
      <c r="FO109" s="72">
        <f ca="1">+AVERAGE(OFFSET(Maikin05!$F$10,ROUNDDOWN((ROW(FO109)-ROW(FO$45))/4,0),MOD(ROW(FO109)-ROW(FO$45),4)*3):OFFSET(Maikin05!$F$10,ROUNDDOWN((ROW(FO109)-ROW(FO$45))/4,0),MOD(ROW(FO109)-ROW(FO$45),4)*3+2))</f>
        <v>105.10000000000001</v>
      </c>
      <c r="FP109" s="72">
        <f ca="1">+AVERAGE(OFFSET(Maikin30!$F$20,ROUNDDOWN((ROW(FP109)-ROW(FP$5))/4,0),MOD(ROW(FP109)-ROW(FP$5),4)*3):OFFSET(Maikin30!$F$20,ROUNDDOWN((ROW(FP109)-ROW(FP$5))/4,0),MOD(ROW(FP109)-ROW(FP$5),4)*3+2))</f>
        <v>103.83333333333333</v>
      </c>
      <c r="FQ109" s="5">
        <f ca="1">+AVERAGE(OFFSET(Rocho!$J$66,(ROW(FQ109)-ROW($FQ$5))*3,0):OFFSET(Rocho!$J$66,(ROW(FQ109)-ROW($FQ$5))*3+2,0))</f>
        <v>6375.333333333333</v>
      </c>
      <c r="FR109" s="72" t="e">
        <f t="shared" ca="1" si="151"/>
        <v>#DIV/0!</v>
      </c>
      <c r="FS109" t="e">
        <f t="shared" ca="1" si="186"/>
        <v>#DIV/0!</v>
      </c>
      <c r="FT109" s="72"/>
      <c r="FU109" s="87" t="s">
        <v>328</v>
      </c>
      <c r="FV109" s="78">
        <f ca="1">+AVERAGE(OFFSET(Rocho!$E$6,(ROW(FV109)-ROW($FV$5))*3,0):OFFSET(Rocho!$E$6,(ROW(FV109)-ROW($FV$5))*3+2,0))/10000</f>
        <v>10862.666666666668</v>
      </c>
      <c r="FW109" s="82">
        <f>+Rocho!AA110</f>
        <v>0</v>
      </c>
      <c r="FX109" t="e">
        <f t="shared" si="187"/>
        <v>#DIV/0!</v>
      </c>
      <c r="FZ109" s="94">
        <f t="shared" si="130"/>
        <v>262022.39999999997</v>
      </c>
      <c r="GA109" s="5">
        <f t="shared" si="152"/>
        <v>81801.899999999994</v>
      </c>
      <c r="GB109" s="5">
        <f>+'gaku-mk1722'!C56-'gaku-mk1722'!D56</f>
        <v>5964.5</v>
      </c>
      <c r="GC109" s="5">
        <f t="shared" si="153"/>
        <v>25089.8</v>
      </c>
      <c r="GD109" s="5">
        <f t="shared" si="154"/>
        <v>19665.099999999999</v>
      </c>
      <c r="GE109" s="5">
        <f>+'gaku-mk1722'!H56</f>
        <v>-297.60000000000002</v>
      </c>
      <c r="GF109" s="5">
        <f>+'gaku-mk1722'!W56</f>
        <v>123155.4</v>
      </c>
      <c r="GG109" s="5">
        <f>+'gaku-mk1722'!M56</f>
        <v>80886.8</v>
      </c>
      <c r="GH109" s="5">
        <f>+'gaku-mk1722'!N56</f>
        <v>74243.5</v>
      </c>
      <c r="GI109" s="5">
        <f t="shared" si="155"/>
        <v>77666.3</v>
      </c>
      <c r="GJ109" s="5">
        <f>+'gaku-jk1722'!C56-'gaku-jk1722'!D56</f>
        <v>5619.0999999999767</v>
      </c>
      <c r="GK109" s="5">
        <f t="shared" si="156"/>
        <v>15828.1</v>
      </c>
      <c r="GL109" s="5">
        <f t="shared" si="157"/>
        <v>20114.400000000001</v>
      </c>
      <c r="GM109" s="5">
        <f>+'gaku-jk1722'!H56</f>
        <v>-335.5</v>
      </c>
      <c r="GN109" s="5">
        <f>+'gaku-jk1722'!Z56</f>
        <v>120896.4</v>
      </c>
      <c r="GO109" s="5">
        <f>+'gaku-jk1722'!M56</f>
        <v>67921.2</v>
      </c>
      <c r="GP109" s="5">
        <f>+'gaku-jk1722'!N56</f>
        <v>73778.600000000006</v>
      </c>
      <c r="GQ109" s="9">
        <f t="shared" ca="1" si="131"/>
        <v>105.2</v>
      </c>
      <c r="GR109">
        <f ca="1">+OFFSET('def-cy1722'!$C$8,ROUNDDOWN((ROW(Sheet1_OLD!GU109)-ROW(Sheet1_OLD!GU$61))/4,0),0)</f>
        <v>104.1</v>
      </c>
      <c r="GS109" s="9">
        <f t="shared" ca="1" si="132"/>
        <v>154.69999999999999</v>
      </c>
      <c r="GT109" s="9">
        <f t="shared" ca="1" si="133"/>
        <v>98.5</v>
      </c>
      <c r="GU109">
        <f ca="1">+OFFSET('def-cy1722'!$H$8,ROUNDDOWN((ROW(Sheet1_OLD!GU109)-ROW(Sheet1_OLD!GU$61))/4,0),0)</f>
        <v>100.4</v>
      </c>
      <c r="GV109">
        <f ca="1">+OFFSET('def-cy1722'!$W$8,ROUNDDOWN((ROW(Sheet1_OLD!GU109)-ROW(Sheet1_OLD!GU$61))/4,0),0)</f>
        <v>101.6</v>
      </c>
      <c r="GW109">
        <f ca="1">+OFFSET('def-cy1722'!$M$8,ROUNDDOWN((ROW(Sheet1_OLD!GU109)-ROW(Sheet1_OLD!GU$61))/4,0),0)</f>
        <v>120.1</v>
      </c>
      <c r="GX109">
        <f ca="1">+OFFSET('def-cy1722'!$N$8,ROUNDDOWN((ROW(Sheet1_OLD!GU109)-ROW(Sheet1_OLD!GU$61))/4,0),0)</f>
        <v>102.3</v>
      </c>
      <c r="HG109" s="9">
        <f t="shared" ca="1" si="205"/>
        <v>105.1</v>
      </c>
      <c r="HH109" s="9">
        <f t="shared" ca="1" si="205"/>
        <v>104.1</v>
      </c>
      <c r="HI109" s="9">
        <f t="shared" ca="1" si="205"/>
        <v>165.3</v>
      </c>
      <c r="HJ109" s="9">
        <f t="shared" ca="1" si="205"/>
        <v>97</v>
      </c>
      <c r="HK109" s="9">
        <f t="shared" ca="1" si="205"/>
        <v>98</v>
      </c>
      <c r="HL109" s="9">
        <f t="shared" ca="1" si="205"/>
        <v>101.7</v>
      </c>
      <c r="HM109" s="9">
        <f t="shared" ca="1" si="205"/>
        <v>116.3</v>
      </c>
      <c r="HN109" s="9">
        <f t="shared" ca="1" si="202"/>
        <v>92.2</v>
      </c>
      <c r="HO109">
        <f t="shared" ca="1" si="213"/>
        <v>-1.5631424789298032E-3</v>
      </c>
      <c r="HP109">
        <f t="shared" ca="1" si="213"/>
        <v>2.7347683589536885E-5</v>
      </c>
      <c r="HQ109">
        <f t="shared" ca="1" si="213"/>
        <v>2.0167942759171851E-3</v>
      </c>
      <c r="HR109">
        <f t="shared" ca="1" si="213"/>
        <v>-4.7069765658183177E-4</v>
      </c>
      <c r="HS109">
        <f t="shared" ca="1" si="213"/>
        <v>-2.7334022883264125E-3</v>
      </c>
      <c r="HT109">
        <f t="shared" ca="1" si="213"/>
        <v>1.8469211388227333E-3</v>
      </c>
      <c r="HU109">
        <f t="shared" ca="1" si="213"/>
        <v>6.5138346804762479E-3</v>
      </c>
      <c r="HV109">
        <f t="shared" ca="1" si="159"/>
        <v>-4.5671337147879763E-3</v>
      </c>
      <c r="HW109">
        <f t="shared" ca="1" si="188"/>
        <v>1.0705216401796797E-3</v>
      </c>
      <c r="HX109" s="5">
        <f t="shared" ca="1" si="189"/>
        <v>250642.8256307207</v>
      </c>
      <c r="HY109" s="1" t="e">
        <f t="shared" ca="1" si="160"/>
        <v>#DIV/0!</v>
      </c>
      <c r="HZ109" t="e">
        <f t="shared" ca="1" si="190"/>
        <v>#DIV/0!</v>
      </c>
      <c r="IA109" s="5">
        <f t="shared" si="161"/>
        <v>262022.39999999997</v>
      </c>
      <c r="IB109">
        <f t="shared" ca="1" si="162"/>
        <v>104.54015563407553</v>
      </c>
      <c r="ID109" s="112">
        <v>133.7250348688157</v>
      </c>
      <c r="IE109" s="112">
        <v>133.88267295911635</v>
      </c>
      <c r="IF109">
        <f t="shared" si="163"/>
        <v>100.30312435540199</v>
      </c>
      <c r="IG109">
        <f t="shared" si="191"/>
        <v>2.4901039796186679E-3</v>
      </c>
      <c r="IH109" s="112">
        <v>0.57954012424746049</v>
      </c>
      <c r="II109">
        <f t="shared" si="192"/>
        <v>7.3061767379384236E-4</v>
      </c>
      <c r="IK109">
        <f>+util!B107</f>
        <v>114.166666666667</v>
      </c>
      <c r="IL109">
        <f t="shared" si="193"/>
        <v>8.797710703529131E-3</v>
      </c>
      <c r="IM109">
        <f t="shared" si="194"/>
        <v>5.2786264221174788E-3</v>
      </c>
      <c r="IO109" s="5">
        <f t="shared" si="164"/>
        <v>135465.59999999998</v>
      </c>
      <c r="IP109" s="1">
        <f t="shared" si="165"/>
        <v>3.0268328160715363</v>
      </c>
      <c r="IQ109" s="5">
        <f t="shared" ca="1" si="166"/>
        <v>129582.35921723087</v>
      </c>
      <c r="IR109" s="1" t="e">
        <f t="shared" ca="1" si="167"/>
        <v>#DIV/0!</v>
      </c>
      <c r="IS109" t="e">
        <f t="shared" ca="1" si="195"/>
        <v>#DIV/0!</v>
      </c>
    </row>
    <row r="110" spans="1:253" x14ac:dyDescent="0.15">
      <c r="A110" t="s">
        <v>349</v>
      </c>
      <c r="B110" s="5">
        <f>+'gaku-mk1722'!B57</f>
        <v>526541</v>
      </c>
      <c r="C110" s="5">
        <f>+'kgaku-mk1722'!B58</f>
        <v>288825</v>
      </c>
      <c r="D110" s="5">
        <f>+'kgaku-mk1722'!C58</f>
        <v>2568.3000000000002</v>
      </c>
      <c r="E110" s="5">
        <f>+'kgaku-mk1722'!D58</f>
        <v>704.5</v>
      </c>
      <c r="F110" s="5">
        <f>+'kgaku-mk1722'!F58</f>
        <v>24493.5</v>
      </c>
      <c r="G110" s="5">
        <f>+'kgaku-mk1722'!G58</f>
        <v>15589.6</v>
      </c>
      <c r="H110" s="5">
        <f>+'kgaku-mk1722'!H58</f>
        <v>75988.399999999994</v>
      </c>
      <c r="I110" s="5">
        <f>+'kgaku-mk1722'!I58</f>
        <v>170889.7</v>
      </c>
      <c r="J110" s="5">
        <f>+'gaku-mk1722'!F57</f>
        <v>19623.400000000001</v>
      </c>
      <c r="K110" s="5">
        <f>+'gaku-mk1722'!G57</f>
        <v>83484.3</v>
      </c>
      <c r="L110" s="5">
        <f>+'gaku-jk1722'!B57</f>
        <v>496344.5</v>
      </c>
      <c r="M110" s="5">
        <f>+'kgaku-jk1722'!B58</f>
        <v>277646.2</v>
      </c>
      <c r="N110" s="5">
        <f>+'kgaku-jk1722'!C58</f>
        <v>2240.6999999999998</v>
      </c>
      <c r="O110" s="5">
        <f>+'kgaku-jk1722'!D58</f>
        <v>698.2</v>
      </c>
      <c r="P110" s="5">
        <f>+'kgaku-jk1722'!F58</f>
        <v>15709.1</v>
      </c>
      <c r="Q110" s="5">
        <f>+'kgaku-jk1722'!G58</f>
        <v>15054</v>
      </c>
      <c r="R110" s="5">
        <f>+'kgaku-jk1722'!H58</f>
        <v>78995.3</v>
      </c>
      <c r="S110" s="5">
        <f>+'kgaku-jk1722'!I58</f>
        <v>168163.8</v>
      </c>
      <c r="T110" s="5">
        <f>+'gaku-jk1722'!F57</f>
        <v>19983.8</v>
      </c>
      <c r="U110" s="5">
        <f>+'gaku-jk1722'!G57</f>
        <v>79401.399999999994</v>
      </c>
      <c r="V110" s="8">
        <f t="shared" si="207"/>
        <v>106.08377850464747</v>
      </c>
      <c r="W110" s="8">
        <f t="shared" si="207"/>
        <v>104.02627516602064</v>
      </c>
      <c r="X110" s="8">
        <f t="shared" si="207"/>
        <v>114.62043111527649</v>
      </c>
      <c r="Y110" s="8">
        <f t="shared" si="207"/>
        <v>100.90232025207678</v>
      </c>
      <c r="Z110" s="8">
        <f t="shared" si="207"/>
        <v>155.91918060232604</v>
      </c>
      <c r="AA110" s="8">
        <f t="shared" si="206"/>
        <v>103.55785837651123</v>
      </c>
      <c r="AB110" s="8">
        <f t="shared" si="206"/>
        <v>96.193571009920831</v>
      </c>
      <c r="AC110" s="8">
        <f t="shared" si="206"/>
        <v>101.62097906921706</v>
      </c>
      <c r="AD110" s="8">
        <f t="shared" si="206"/>
        <v>98.19653919674937</v>
      </c>
      <c r="AE110" s="8">
        <f t="shared" si="206"/>
        <v>105.14210076900407</v>
      </c>
      <c r="AF110" s="10">
        <f ca="1">+OFFSET('kdef-cy1722'!B$9,ROUNDDOWN((ROW(Sheet1_OLD!AF110)-ROW(Sheet1_OLD!AF$61))/4,0),0)</f>
        <v>104</v>
      </c>
      <c r="AG110" s="10">
        <f ca="1">+OFFSET('kdef-cy1722'!C$9,ROUNDDOWN((ROW(Sheet1_OLD!AG110)-ROW(Sheet1_OLD!AG$61))/4,0),0)</f>
        <v>118.2</v>
      </c>
      <c r="AH110" s="10">
        <f ca="1">+OFFSET('kdef-cy1722'!D$9,ROUNDDOWN((ROW(Sheet1_OLD!AH110)-ROW(Sheet1_OLD!AH$61))/4,0),0)</f>
        <v>101</v>
      </c>
      <c r="AI110" s="10">
        <f ca="1">+OFFSET('kdef-cy1722'!F$9,ROUNDDOWN((ROW(Sheet1_OLD!AI110)-ROW(Sheet1_OLD!AI$61))/4,0),0)</f>
        <v>154.69999999999999</v>
      </c>
      <c r="AJ110" s="10">
        <f ca="1">+OFFSET('kdef-cy1722'!G$9,ROUNDDOWN((ROW(Sheet1_OLD!AJ110)-ROW(Sheet1_OLD!AJ$61))/4,0),0)</f>
        <v>103.7</v>
      </c>
      <c r="AK110" s="10">
        <f ca="1">+OFFSET('kdef-cy1722'!H$9,ROUNDDOWN((ROW(Sheet1_OLD!AK110)-ROW(Sheet1_OLD!AK$61))/4,0),0)</f>
        <v>96.4</v>
      </c>
      <c r="AL110" s="10">
        <f ca="1">+OFFSET('kdef-cy1722'!I$9,ROUNDDOWN((ROW(Sheet1_OLD!AL110)-ROW(Sheet1_OLD!AL$61))/4,0),0)</f>
        <v>101.6</v>
      </c>
      <c r="AM110" s="10">
        <f ca="1">+OFFSET('def-cy1722'!$F$8,ROUNDDOWN((ROW(Sheet1_OLD!AM110)-ROW(Sheet1_OLD!AM$61))/4,0),0)</f>
        <v>98.5</v>
      </c>
      <c r="AN110" s="10">
        <f ca="1">+OFFSET('def-cy1722'!$G$8,ROUNDDOWN((ROW(Sheet1_OLD!AN110)-ROW(Sheet1_OLD!AN$61))/4,0),0)</f>
        <v>105.2</v>
      </c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9">
        <f t="shared" ca="1" si="209"/>
        <v>104.1</v>
      </c>
      <c r="AY110" s="9">
        <f t="shared" ca="1" si="209"/>
        <v>106.9</v>
      </c>
      <c r="AZ110" s="9">
        <f t="shared" ca="1" si="209"/>
        <v>100.6</v>
      </c>
      <c r="BA110" s="9">
        <f t="shared" ca="1" si="208"/>
        <v>165.3</v>
      </c>
      <c r="BB110" s="9">
        <f t="shared" ca="1" si="208"/>
        <v>103.7</v>
      </c>
      <c r="BC110" s="9">
        <f t="shared" ca="1" si="208"/>
        <v>94.8</v>
      </c>
      <c r="BD110" s="9">
        <f t="shared" ca="1" si="114"/>
        <v>101.6</v>
      </c>
      <c r="BE110" s="9">
        <f t="shared" ca="1" si="114"/>
        <v>97</v>
      </c>
      <c r="BF110" s="9">
        <f t="shared" ca="1" si="114"/>
        <v>105.1</v>
      </c>
      <c r="BG110">
        <f t="shared" ca="1" si="168"/>
        <v>5.3274958845480008E-4</v>
      </c>
      <c r="BH110">
        <f t="shared" ca="1" si="169"/>
        <v>-1.9294600725225096E-4</v>
      </c>
      <c r="BI110">
        <f t="shared" ca="1" si="214"/>
        <v>5.6820539720144471E-4</v>
      </c>
      <c r="BJ110">
        <f t="shared" ca="1" si="214"/>
        <v>-2.5408071961023201E-3</v>
      </c>
      <c r="BK110">
        <f t="shared" ca="1" si="214"/>
        <v>4.6337332423511245E-3</v>
      </c>
      <c r="BL110" s="13">
        <f t="shared" ca="1" si="171"/>
        <v>3.0009350246527982E-3</v>
      </c>
      <c r="BM110">
        <f t="shared" ca="1" si="172"/>
        <v>-4.3066838934022397E-3</v>
      </c>
      <c r="BN110">
        <f t="shared" ca="1" si="134"/>
        <v>-2.7735633657368151E-3</v>
      </c>
      <c r="BO110" s="13">
        <f t="shared" ca="1" si="135"/>
        <v>-7.0802472591390553E-3</v>
      </c>
      <c r="BP110">
        <f t="shared" ca="1" si="173"/>
        <v>1.4324902103381276E-2</v>
      </c>
      <c r="BQ110">
        <f t="shared" ca="1" si="174"/>
        <v>-1.5451984072790454E-3</v>
      </c>
      <c r="BR110">
        <f t="shared" ca="1" si="175"/>
        <v>-9.9512892083620445E-4</v>
      </c>
      <c r="BS110" s="13">
        <f t="shared" ca="1" si="176"/>
        <v>1.1784574775266028E-2</v>
      </c>
      <c r="BT110" s="5">
        <f t="shared" si="136"/>
        <v>79401.399999999994</v>
      </c>
      <c r="BU110" s="5">
        <f t="shared" ca="1" si="137"/>
        <v>265595.87821880763</v>
      </c>
      <c r="BV110" s="5">
        <f t="shared" ca="1" si="138"/>
        <v>45185.873643560633</v>
      </c>
      <c r="BW110" s="5">
        <f t="shared" ca="1" si="177"/>
        <v>122221.80605324282</v>
      </c>
      <c r="BX110" s="5">
        <f t="shared" si="139"/>
        <v>83484.3</v>
      </c>
      <c r="BY110" s="5">
        <f t="shared" si="140"/>
        <v>264331.5</v>
      </c>
      <c r="BZ110" s="5">
        <f t="shared" si="141"/>
        <v>44116.9</v>
      </c>
      <c r="CA110" s="5">
        <f t="shared" si="142"/>
        <v>127601.20000000001</v>
      </c>
      <c r="CB110" s="9">
        <f t="shared" si="197"/>
        <v>105.14210076900407</v>
      </c>
      <c r="CC110" s="9">
        <f t="shared" ca="1" si="197"/>
        <v>99.523946596126763</v>
      </c>
      <c r="CD110" s="9">
        <f t="shared" ca="1" si="197"/>
        <v>97.63427470276882</v>
      </c>
      <c r="CE110" s="9">
        <f t="shared" ca="1" si="196"/>
        <v>104.40133730671089</v>
      </c>
      <c r="CF110" s="5"/>
      <c r="CG110" s="5">
        <f t="shared" si="212"/>
        <v>100.2219481655805</v>
      </c>
      <c r="CH110" s="5">
        <f t="shared" ca="1" si="178"/>
        <v>99.523946596126763</v>
      </c>
      <c r="CI110" s="5">
        <f t="shared" si="144"/>
        <v>123.60133247788777</v>
      </c>
      <c r="CJ110" s="5">
        <f t="shared" ca="1" si="179"/>
        <v>97.63427470276882</v>
      </c>
      <c r="CK110" s="5">
        <f t="shared" si="180"/>
        <v>110.86665456065157</v>
      </c>
      <c r="CL110" s="5">
        <f t="shared" ca="1" si="181"/>
        <v>104.40133730671089</v>
      </c>
      <c r="CM110" s="5"/>
      <c r="CN110" s="1" t="e">
        <f t="shared" si="125"/>
        <v>#DIV/0!</v>
      </c>
      <c r="CO110" s="1" t="e">
        <f t="shared" si="210"/>
        <v>#DIV/0!</v>
      </c>
      <c r="CP110" s="1" t="e">
        <f t="shared" ca="1" si="210"/>
        <v>#DIV/0!</v>
      </c>
      <c r="CQ110" s="1" t="e">
        <f t="shared" ca="1" si="210"/>
        <v>#DIV/0!</v>
      </c>
      <c r="CR110" s="1" t="e">
        <f t="shared" ca="1" si="210"/>
        <v>#DIV/0!</v>
      </c>
      <c r="CS110" s="83" t="e">
        <f t="shared" si="182"/>
        <v>#DIV/0!</v>
      </c>
      <c r="CT110" s="83" t="e">
        <f t="shared" si="182"/>
        <v>#DIV/0!</v>
      </c>
      <c r="CU110" s="83" t="e">
        <f t="shared" ca="1" si="182"/>
        <v>#DIV/0!</v>
      </c>
      <c r="CV110" s="83" t="e">
        <f t="shared" ca="1" si="182"/>
        <v>#DIV/0!</v>
      </c>
      <c r="CW110" s="83" t="e">
        <f t="shared" ca="1" si="182"/>
        <v>#DIV/0!</v>
      </c>
      <c r="CX110" s="83">
        <f t="shared" si="183"/>
        <v>-2.3214788901910781E-3</v>
      </c>
      <c r="CY110" s="83">
        <f t="shared" si="201"/>
        <v>-1.7364369798716945E-3</v>
      </c>
      <c r="CZ110" s="83">
        <f t="shared" ca="1" si="201"/>
        <v>1.1472015483916411E-4</v>
      </c>
      <c r="DA110" s="83">
        <f t="shared" ca="1" si="199"/>
        <v>-7.2525757834559154E-3</v>
      </c>
      <c r="DB110" s="83">
        <f t="shared" ca="1" si="199"/>
        <v>-3.4971214240854748E-3</v>
      </c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Y110" s="5"/>
      <c r="EF110" s="91">
        <f>+'gaku-mk1722'!G57</f>
        <v>83484.3</v>
      </c>
      <c r="EG110" s="1">
        <f>+'gaku-mk1131'!G113</f>
        <v>78373.5</v>
      </c>
      <c r="EH110" s="5">
        <f t="shared" ca="1" si="145"/>
        <v>19991.195073186496</v>
      </c>
      <c r="EI110" s="7">
        <f ca="1">+EI109+$EH109</f>
        <v>743737.07063750271</v>
      </c>
      <c r="EJ110" s="4">
        <f ca="1">+EI109+EH109</f>
        <v>743737.07063750271</v>
      </c>
      <c r="EK110" s="131">
        <f ca="1">+EK109+EH109-(EJ113-EI113)/4</f>
        <v>730419.74935954681</v>
      </c>
      <c r="EL110" s="5">
        <f t="shared" ca="1" si="146"/>
        <v>6373</v>
      </c>
      <c r="EM110" s="92">
        <f t="shared" ca="1" si="147"/>
        <v>104.83333333333333</v>
      </c>
      <c r="EN110">
        <f t="shared" ca="1" si="127"/>
        <v>0.71944465517955514</v>
      </c>
      <c r="EO110">
        <f t="shared" ca="1" si="148"/>
        <v>3.0279539642741444E-3</v>
      </c>
      <c r="EQ110" s="6">
        <f>+call!C148</f>
        <v>1.93333333333333E-2</v>
      </c>
      <c r="ES110" s="5">
        <f>+fof!B172/10</f>
        <v>17998.5</v>
      </c>
      <c r="ET110" s="5">
        <f>+fof!C172/10</f>
        <v>435207.5</v>
      </c>
      <c r="FB110" s="5">
        <f t="shared" si="128"/>
        <v>17998.5</v>
      </c>
      <c r="FC110" s="5">
        <f t="shared" si="124"/>
        <v>435207.5</v>
      </c>
      <c r="FD110" s="1" t="e">
        <f t="shared" si="211"/>
        <v>#DIV/0!</v>
      </c>
      <c r="FE110" s="1" t="e">
        <f t="shared" si="211"/>
        <v>#DIV/0!</v>
      </c>
      <c r="FF110" t="e">
        <f t="shared" si="149"/>
        <v>#DIV/0!</v>
      </c>
      <c r="FG110" t="e">
        <f t="shared" si="149"/>
        <v>#DIV/0!</v>
      </c>
      <c r="FH110" s="83" t="e">
        <f t="shared" si="184"/>
        <v>#DIV/0!</v>
      </c>
      <c r="FI110" s="83" t="e">
        <f t="shared" si="184"/>
        <v>#DIV/0!</v>
      </c>
      <c r="FK110" s="5">
        <f>kshotoku1722!E58</f>
        <v>260121.9</v>
      </c>
      <c r="FL110" s="72">
        <f t="shared" ca="1" si="150"/>
        <v>0.38934410546081111</v>
      </c>
      <c r="FM110">
        <f t="shared" ca="1" si="185"/>
        <v>7.7166206584556307E-3</v>
      </c>
      <c r="FO110" s="72">
        <f ca="1">+AVERAGE(OFFSET(Maikin05!$F$10,ROUNDDOWN((ROW(FO110)-ROW(FO$45))/4,0),MOD(ROW(FO110)-ROW(FO$45),4)*3):OFFSET(Maikin05!$F$10,ROUNDDOWN((ROW(FO110)-ROW(FO$45))/4,0),MOD(ROW(FO110)-ROW(FO$45),4)*3+2))</f>
        <v>104.83333333333333</v>
      </c>
      <c r="FP110" s="72">
        <f ca="1">+AVERAGE(OFFSET(Maikin30!$F$20,ROUNDDOWN((ROW(FP110)-ROW(FP$5))/4,0),MOD(ROW(FP110)-ROW(FP$5),4)*3):OFFSET(Maikin30!$F$20,ROUNDDOWN((ROW(FP110)-ROW(FP$5))/4,0),MOD(ROW(FP110)-ROW(FP$5),4)*3+2))</f>
        <v>103.46666666666665</v>
      </c>
      <c r="FQ110" s="5">
        <f ca="1">+AVERAGE(OFFSET(Rocho!$J$66,(ROW(FQ110)-ROW($FQ$5))*3,0):OFFSET(Rocho!$J$66,(ROW(FQ110)-ROW($FQ$5))*3+2,0))</f>
        <v>6373</v>
      </c>
      <c r="FR110" s="72" t="e">
        <f t="shared" ca="1" si="151"/>
        <v>#DIV/0!</v>
      </c>
      <c r="FS110" t="e">
        <f t="shared" ca="1" si="186"/>
        <v>#DIV/0!</v>
      </c>
      <c r="FT110" s="72"/>
      <c r="FU110" s="87" t="s">
        <v>329</v>
      </c>
      <c r="FV110" s="78">
        <f ca="1">+AVERAGE(OFFSET(Rocho!$E$6,(ROW(FV110)-ROW($FV$5))*3,0):OFFSET(Rocho!$E$6,(ROW(FV110)-ROW($FV$5))*3+2,0))/10000</f>
        <v>10876.333333333332</v>
      </c>
      <c r="FW110" s="82">
        <f>+Rocho!AA111</f>
        <v>0</v>
      </c>
      <c r="FX110" t="e">
        <f t="shared" si="187"/>
        <v>#DIV/0!</v>
      </c>
      <c r="FZ110" s="94">
        <f t="shared" si="130"/>
        <v>262209.5</v>
      </c>
      <c r="GA110" s="5">
        <f t="shared" si="152"/>
        <v>83484.3</v>
      </c>
      <c r="GB110" s="5">
        <f>+'gaku-mk1722'!C57-'gaku-mk1722'!D57</f>
        <v>6001.5</v>
      </c>
      <c r="GC110" s="5">
        <f t="shared" si="153"/>
        <v>24493.5</v>
      </c>
      <c r="GD110" s="5">
        <f t="shared" si="154"/>
        <v>19623.400000000001</v>
      </c>
      <c r="GE110" s="5">
        <f>+'gaku-mk1722'!H57</f>
        <v>-105.3</v>
      </c>
      <c r="GF110" s="5">
        <f>+'gaku-mk1722'!W57</f>
        <v>121999.9</v>
      </c>
      <c r="GG110" s="5">
        <f>+'gaku-mk1722'!M57</f>
        <v>81917.7</v>
      </c>
      <c r="GH110" s="5">
        <f>+'gaku-mk1722'!N57</f>
        <v>75205.5</v>
      </c>
      <c r="GI110" s="5">
        <f t="shared" si="155"/>
        <v>79401.399999999994</v>
      </c>
      <c r="GJ110" s="5">
        <f>+'gaku-jk1722'!C57-'gaku-jk1722'!D57</f>
        <v>5648.5</v>
      </c>
      <c r="GK110" s="5">
        <f t="shared" si="156"/>
        <v>15709.1</v>
      </c>
      <c r="GL110" s="5">
        <f t="shared" si="157"/>
        <v>19983.8</v>
      </c>
      <c r="GM110" s="5">
        <f>+'gaku-jk1722'!H57</f>
        <v>34.200000000000003</v>
      </c>
      <c r="GN110" s="5">
        <f>+'gaku-jk1722'!Z57</f>
        <v>120044.1</v>
      </c>
      <c r="GO110" s="5">
        <f>+'gaku-jk1722'!M57</f>
        <v>69072.800000000003</v>
      </c>
      <c r="GP110" s="5">
        <f>+'gaku-jk1722'!N57</f>
        <v>74748.7</v>
      </c>
      <c r="GQ110" s="9">
        <f t="shared" ca="1" si="131"/>
        <v>105.2</v>
      </c>
      <c r="GR110">
        <f ca="1">+OFFSET('def-cy1722'!$C$8,ROUNDDOWN((ROW(Sheet1_OLD!GU110)-ROW(Sheet1_OLD!GU$61))/4,0),0)</f>
        <v>104.1</v>
      </c>
      <c r="GS110" s="9">
        <f t="shared" ca="1" si="132"/>
        <v>154.69999999999999</v>
      </c>
      <c r="GT110" s="9">
        <f t="shared" ca="1" si="133"/>
        <v>98.5</v>
      </c>
      <c r="GU110">
        <f ca="1">+OFFSET('def-cy1722'!$H$8,ROUNDDOWN((ROW(Sheet1_OLD!GU110)-ROW(Sheet1_OLD!GU$61))/4,0),0)</f>
        <v>100.4</v>
      </c>
      <c r="GV110">
        <f ca="1">+OFFSET('def-cy1722'!$W$8,ROUNDDOWN((ROW(Sheet1_OLD!GU110)-ROW(Sheet1_OLD!GU$61))/4,0),0)</f>
        <v>101.6</v>
      </c>
      <c r="GW110">
        <f ca="1">+OFFSET('def-cy1722'!$M$8,ROUNDDOWN((ROW(Sheet1_OLD!GU110)-ROW(Sheet1_OLD!GU$61))/4,0),0)</f>
        <v>120.1</v>
      </c>
      <c r="GX110">
        <f ca="1">+OFFSET('def-cy1722'!$N$8,ROUNDDOWN((ROW(Sheet1_OLD!GU110)-ROW(Sheet1_OLD!GU$61))/4,0),0)</f>
        <v>102.3</v>
      </c>
      <c r="HG110" s="9">
        <f t="shared" ca="1" si="205"/>
        <v>105.1</v>
      </c>
      <c r="HH110" s="9">
        <f t="shared" ca="1" si="205"/>
        <v>104.1</v>
      </c>
      <c r="HI110" s="9">
        <f t="shared" ca="1" si="205"/>
        <v>165.3</v>
      </c>
      <c r="HJ110" s="9">
        <f t="shared" ca="1" si="205"/>
        <v>97</v>
      </c>
      <c r="HK110" s="9">
        <f t="shared" ca="1" si="205"/>
        <v>98</v>
      </c>
      <c r="HL110" s="9">
        <f t="shared" ca="1" si="205"/>
        <v>101.7</v>
      </c>
      <c r="HM110" s="9">
        <f t="shared" ca="1" si="205"/>
        <v>116.3</v>
      </c>
      <c r="HN110" s="9">
        <f t="shared" ca="1" si="202"/>
        <v>92.2</v>
      </c>
      <c r="HO110">
        <f t="shared" ca="1" si="213"/>
        <v>6.8365080549960466E-3</v>
      </c>
      <c r="HP110">
        <f t="shared" ca="1" si="213"/>
        <v>1.1473744216232736E-4</v>
      </c>
      <c r="HQ110">
        <f t="shared" ca="1" si="213"/>
        <v>-7.3744038749394081E-4</v>
      </c>
      <c r="HR110">
        <f t="shared" ca="1" si="213"/>
        <v>-4.7492170166038306E-4</v>
      </c>
      <c r="HS110">
        <f t="shared" ca="1" si="213"/>
        <v>1.3582591215939427E-3</v>
      </c>
      <c r="HT110">
        <f t="shared" ca="1" si="213"/>
        <v>-3.249529959683771E-3</v>
      </c>
      <c r="HU110">
        <f t="shared" ca="1" si="213"/>
        <v>5.0209798091924787E-3</v>
      </c>
      <c r="HV110">
        <f t="shared" ca="1" si="159"/>
        <v>-3.3531619523202126E-3</v>
      </c>
      <c r="HW110">
        <f t="shared" ca="1" si="188"/>
        <v>5.5154304267864881E-3</v>
      </c>
      <c r="HX110" s="5">
        <f t="shared" ca="1" si="189"/>
        <v>252025.22869746014</v>
      </c>
      <c r="HY110" s="1" t="e">
        <f t="shared" ca="1" si="160"/>
        <v>#DIV/0!</v>
      </c>
      <c r="HZ110" t="e">
        <f t="shared" ca="1" si="190"/>
        <v>#DIV/0!</v>
      </c>
      <c r="IA110" s="5">
        <f t="shared" si="161"/>
        <v>262209.5</v>
      </c>
      <c r="IB110">
        <f t="shared" ca="1" si="162"/>
        <v>104.04097294353234</v>
      </c>
      <c r="ID110" s="112">
        <v>133.9346890926918</v>
      </c>
      <c r="IE110" s="112">
        <v>134.211044406322</v>
      </c>
      <c r="IF110">
        <f t="shared" si="163"/>
        <v>100.5309434990499</v>
      </c>
      <c r="IG110">
        <f t="shared" si="191"/>
        <v>2.2687310355244007E-3</v>
      </c>
      <c r="IH110" s="112">
        <v>0.58096155112150405</v>
      </c>
      <c r="II110">
        <f t="shared" si="192"/>
        <v>2.4496777816613385E-3</v>
      </c>
      <c r="IK110">
        <f>+util!B108</f>
        <v>115.6</v>
      </c>
      <c r="IL110">
        <f t="shared" si="193"/>
        <v>1.2476587204103901E-2</v>
      </c>
      <c r="IM110">
        <f t="shared" si="194"/>
        <v>7.4859523224623404E-3</v>
      </c>
      <c r="IO110" s="5">
        <f t="shared" si="164"/>
        <v>134608.29999999999</v>
      </c>
      <c r="IP110" s="1">
        <f t="shared" si="165"/>
        <v>3.0511731331983887</v>
      </c>
      <c r="IQ110" s="5">
        <f t="shared" ca="1" si="166"/>
        <v>129380.08574089163</v>
      </c>
      <c r="IR110" s="1" t="e">
        <f t="shared" ca="1" si="167"/>
        <v>#DIV/0!</v>
      </c>
      <c r="IS110" t="e">
        <f t="shared" ca="1" si="195"/>
        <v>#DIV/0!</v>
      </c>
    </row>
    <row r="111" spans="1:253" x14ac:dyDescent="0.15">
      <c r="A111" t="s">
        <v>350</v>
      </c>
      <c r="B111" s="5">
        <f>+'gaku-mk1722'!B58</f>
        <v>524651.1</v>
      </c>
      <c r="C111" s="5">
        <f>+'kgaku-mk1722'!B59</f>
        <v>286970.5</v>
      </c>
      <c r="D111" s="5">
        <f>+'kgaku-mk1722'!C59</f>
        <v>2489.6999999999998</v>
      </c>
      <c r="E111" s="5">
        <f>+'kgaku-mk1722'!D59</f>
        <v>702.1</v>
      </c>
      <c r="F111" s="5">
        <f>+'kgaku-mk1722'!F59</f>
        <v>22897.7</v>
      </c>
      <c r="G111" s="5">
        <f>+'kgaku-mk1722'!G59</f>
        <v>15857.4</v>
      </c>
      <c r="H111" s="5">
        <f>+'kgaku-mk1722'!H59</f>
        <v>75388.3</v>
      </c>
      <c r="I111" s="5">
        <f>+'kgaku-mk1722'!I59</f>
        <v>171039.5</v>
      </c>
      <c r="J111" s="5">
        <f>+'gaku-mk1722'!F58</f>
        <v>19847.3</v>
      </c>
      <c r="K111" s="5">
        <f>+'gaku-mk1722'!G58</f>
        <v>83454.600000000006</v>
      </c>
      <c r="L111" s="5">
        <f>+'gaku-jk1722'!B58</f>
        <v>495457.7</v>
      </c>
      <c r="M111" s="5">
        <f>+'kgaku-jk1722'!B59</f>
        <v>275743.40000000002</v>
      </c>
      <c r="N111" s="5">
        <f>+'kgaku-jk1722'!C59</f>
        <v>2088</v>
      </c>
      <c r="O111" s="5">
        <f>+'kgaku-jk1722'!D59</f>
        <v>694.3</v>
      </c>
      <c r="P111" s="5">
        <f>+'kgaku-jk1722'!F59</f>
        <v>14897.6</v>
      </c>
      <c r="Q111" s="5">
        <f>+'kgaku-jk1722'!G59</f>
        <v>15279.5</v>
      </c>
      <c r="R111" s="5">
        <f>+'kgaku-jk1722'!H59</f>
        <v>77968</v>
      </c>
      <c r="S111" s="5">
        <f>+'kgaku-jk1722'!I59</f>
        <v>168439</v>
      </c>
      <c r="T111" s="5">
        <f>+'gaku-jk1722'!F58</f>
        <v>20107.599999999999</v>
      </c>
      <c r="U111" s="5">
        <f>+'gaku-jk1722'!G58</f>
        <v>79333.399999999994</v>
      </c>
      <c r="V111" s="8">
        <f t="shared" si="207"/>
        <v>105.89220835603119</v>
      </c>
      <c r="W111" s="8">
        <f t="shared" si="207"/>
        <v>104.0715752398788</v>
      </c>
      <c r="X111" s="8">
        <f t="shared" si="207"/>
        <v>119.23850574712642</v>
      </c>
      <c r="Y111" s="8">
        <f t="shared" si="207"/>
        <v>101.12343367420425</v>
      </c>
      <c r="Z111" s="8">
        <f t="shared" si="207"/>
        <v>153.7005960691655</v>
      </c>
      <c r="AA111" s="8">
        <f t="shared" si="206"/>
        <v>103.78219182564874</v>
      </c>
      <c r="AB111" s="8">
        <f t="shared" si="206"/>
        <v>96.69133490662837</v>
      </c>
      <c r="AC111" s="8">
        <f t="shared" si="206"/>
        <v>101.54388235503656</v>
      </c>
      <c r="AD111" s="8">
        <f t="shared" si="206"/>
        <v>98.705464600449588</v>
      </c>
      <c r="AE111" s="8">
        <f t="shared" si="206"/>
        <v>105.1947855506004</v>
      </c>
      <c r="AF111" s="10">
        <f ca="1">+OFFSET('kdef-cy1722'!B$9,ROUNDDOWN((ROW(Sheet1_OLD!AF111)-ROW(Sheet1_OLD!AF$61))/4,0),0)</f>
        <v>104</v>
      </c>
      <c r="AG111" s="10">
        <f ca="1">+OFFSET('kdef-cy1722'!C$9,ROUNDDOWN((ROW(Sheet1_OLD!AG111)-ROW(Sheet1_OLD!AG$61))/4,0),0)</f>
        <v>118.2</v>
      </c>
      <c r="AH111" s="10">
        <f ca="1">+OFFSET('kdef-cy1722'!D$9,ROUNDDOWN((ROW(Sheet1_OLD!AH111)-ROW(Sheet1_OLD!AH$61))/4,0),0)</f>
        <v>101</v>
      </c>
      <c r="AI111" s="10">
        <f ca="1">+OFFSET('kdef-cy1722'!F$9,ROUNDDOWN((ROW(Sheet1_OLD!AI111)-ROW(Sheet1_OLD!AI$61))/4,0),0)</f>
        <v>154.69999999999999</v>
      </c>
      <c r="AJ111" s="10">
        <f ca="1">+OFFSET('kdef-cy1722'!G$9,ROUNDDOWN((ROW(Sheet1_OLD!AJ111)-ROW(Sheet1_OLD!AJ$61))/4,0),0)</f>
        <v>103.7</v>
      </c>
      <c r="AK111" s="10">
        <f ca="1">+OFFSET('kdef-cy1722'!H$9,ROUNDDOWN((ROW(Sheet1_OLD!AK111)-ROW(Sheet1_OLD!AK$61))/4,0),0)</f>
        <v>96.4</v>
      </c>
      <c r="AL111" s="10">
        <f ca="1">+OFFSET('kdef-cy1722'!I$9,ROUNDDOWN((ROW(Sheet1_OLD!AL111)-ROW(Sheet1_OLD!AL$61))/4,0),0)</f>
        <v>101.6</v>
      </c>
      <c r="AM111" s="10">
        <f ca="1">+OFFSET('def-cy1722'!$F$8,ROUNDDOWN((ROW(Sheet1_OLD!AM111)-ROW(Sheet1_OLD!AM$61))/4,0),0)</f>
        <v>98.5</v>
      </c>
      <c r="AN111" s="10">
        <f ca="1">+OFFSET('def-cy1722'!$G$8,ROUNDDOWN((ROW(Sheet1_OLD!AN111)-ROW(Sheet1_OLD!AN$61))/4,0),0)</f>
        <v>105.2</v>
      </c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9">
        <f t="shared" ca="1" si="209"/>
        <v>104.1</v>
      </c>
      <c r="AY111" s="9">
        <f t="shared" ca="1" si="209"/>
        <v>106.9</v>
      </c>
      <c r="AZ111" s="9">
        <f t="shared" ca="1" si="209"/>
        <v>100.6</v>
      </c>
      <c r="BA111" s="9">
        <f t="shared" ca="1" si="208"/>
        <v>165.3</v>
      </c>
      <c r="BB111" s="9">
        <f t="shared" ca="1" si="208"/>
        <v>103.7</v>
      </c>
      <c r="BC111" s="9">
        <f t="shared" ca="1" si="208"/>
        <v>94.8</v>
      </c>
      <c r="BD111" s="9">
        <f t="shared" ca="1" si="114"/>
        <v>101.6</v>
      </c>
      <c r="BE111" s="9">
        <f t="shared" ca="1" si="114"/>
        <v>97</v>
      </c>
      <c r="BF111" s="9">
        <f t="shared" ca="1" si="114"/>
        <v>105.1</v>
      </c>
      <c r="BG111">
        <f t="shared" ca="1" si="168"/>
        <v>-6.2056208054924508E-4</v>
      </c>
      <c r="BH111">
        <f t="shared" ca="1" si="169"/>
        <v>1.4915268643230503E-5</v>
      </c>
      <c r="BI111">
        <f t="shared" ca="1" si="214"/>
        <v>8.8898369347331174E-4</v>
      </c>
      <c r="BJ111">
        <f t="shared" ca="1" si="214"/>
        <v>-3.7023214029608203E-3</v>
      </c>
      <c r="BK111">
        <f t="shared" ca="1" si="214"/>
        <v>1.0629445994563354E-3</v>
      </c>
      <c r="BL111" s="13">
        <f t="shared" ca="1" si="171"/>
        <v>-2.3560399219371875E-3</v>
      </c>
      <c r="BM111">
        <f t="shared" ca="1" si="172"/>
        <v>-2.9578109230134216E-2</v>
      </c>
      <c r="BN111">
        <f t="shared" ca="1" si="134"/>
        <v>2.6478989637466234E-3</v>
      </c>
      <c r="BO111" s="13">
        <f t="shared" ca="1" si="135"/>
        <v>-2.6930210266387592E-2</v>
      </c>
      <c r="BP111">
        <f t="shared" ca="1" si="173"/>
        <v>-5.5486586937080905E-4</v>
      </c>
      <c r="BQ111">
        <f t="shared" ca="1" si="174"/>
        <v>-1.0414484082383199E-2</v>
      </c>
      <c r="BR111">
        <f t="shared" ca="1" si="175"/>
        <v>9.3232807395285432E-4</v>
      </c>
      <c r="BS111" s="13">
        <f t="shared" ca="1" si="176"/>
        <v>-1.0037021877801155E-2</v>
      </c>
      <c r="BT111" s="5">
        <f t="shared" si="136"/>
        <v>79333.399999999994</v>
      </c>
      <c r="BU111" s="5">
        <f t="shared" ca="1" si="137"/>
        <v>264970.12372662214</v>
      </c>
      <c r="BV111" s="5">
        <f t="shared" ca="1" si="138"/>
        <v>43969.00856526912</v>
      </c>
      <c r="BW111" s="5">
        <f t="shared" ca="1" si="177"/>
        <v>120995.06311194204</v>
      </c>
      <c r="BX111" s="5">
        <f t="shared" si="139"/>
        <v>83454.600000000006</v>
      </c>
      <c r="BY111" s="5">
        <f t="shared" si="140"/>
        <v>264072.8</v>
      </c>
      <c r="BZ111" s="5">
        <f t="shared" si="141"/>
        <v>42745</v>
      </c>
      <c r="CA111" s="5">
        <f t="shared" si="142"/>
        <v>126199.6</v>
      </c>
      <c r="CB111" s="9">
        <f t="shared" si="197"/>
        <v>105.1947855506004</v>
      </c>
      <c r="CC111" s="9">
        <f t="shared" ca="1" si="197"/>
        <v>99.661349093247978</v>
      </c>
      <c r="CD111" s="9">
        <f t="shared" ca="1" si="197"/>
        <v>97.216201581047343</v>
      </c>
      <c r="CE111" s="9">
        <f t="shared" ca="1" si="196"/>
        <v>104.30144565753301</v>
      </c>
      <c r="CF111" s="5"/>
      <c r="CG111" s="5">
        <f t="shared" si="212"/>
        <v>100.38121699043516</v>
      </c>
      <c r="CH111" s="5">
        <f t="shared" ca="1" si="178"/>
        <v>99.661349093247978</v>
      </c>
      <c r="CI111" s="5">
        <f t="shared" si="144"/>
        <v>122.11042930764573</v>
      </c>
      <c r="CJ111" s="5">
        <f t="shared" ca="1" si="179"/>
        <v>97.216201581047343</v>
      </c>
      <c r="CK111" s="5">
        <f t="shared" si="180"/>
        <v>110.37357462834075</v>
      </c>
      <c r="CL111" s="5">
        <f t="shared" ca="1" si="181"/>
        <v>104.30144565753301</v>
      </c>
      <c r="CM111" s="5"/>
      <c r="CN111" s="1" t="e">
        <f t="shared" si="125"/>
        <v>#DIV/0!</v>
      </c>
      <c r="CO111" s="1" t="e">
        <f t="shared" si="210"/>
        <v>#DIV/0!</v>
      </c>
      <c r="CP111" s="1" t="e">
        <f t="shared" ca="1" si="210"/>
        <v>#DIV/0!</v>
      </c>
      <c r="CQ111" s="1" t="e">
        <f t="shared" ca="1" si="210"/>
        <v>#DIV/0!</v>
      </c>
      <c r="CR111" s="1" t="e">
        <f t="shared" ca="1" si="210"/>
        <v>#DIV/0!</v>
      </c>
      <c r="CS111" s="83" t="e">
        <f t="shared" si="182"/>
        <v>#DIV/0!</v>
      </c>
      <c r="CT111" s="83" t="e">
        <f t="shared" si="182"/>
        <v>#DIV/0!</v>
      </c>
      <c r="CU111" s="83" t="e">
        <f t="shared" ca="1" si="182"/>
        <v>#DIV/0!</v>
      </c>
      <c r="CV111" s="83" t="e">
        <f t="shared" ca="1" si="182"/>
        <v>#DIV/0!</v>
      </c>
      <c r="CW111" s="83" t="e">
        <f t="shared" ca="1" si="182"/>
        <v>#DIV/0!</v>
      </c>
      <c r="CX111" s="83">
        <f t="shared" si="183"/>
        <v>-1.8074707763608355E-3</v>
      </c>
      <c r="CY111" s="83">
        <f t="shared" si="201"/>
        <v>5.0095619099431129E-4</v>
      </c>
      <c r="CZ111" s="83">
        <f t="shared" ca="1" si="201"/>
        <v>1.3796452036304589E-3</v>
      </c>
      <c r="DA111" s="83">
        <f t="shared" ca="1" si="199"/>
        <v>-4.2912264958212803E-3</v>
      </c>
      <c r="DB111" s="83">
        <f t="shared" ca="1" si="199"/>
        <v>-9.5726233629554443E-4</v>
      </c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Y111" s="5"/>
      <c r="EF111" s="91">
        <f>+'gaku-mk1722'!G58</f>
        <v>83454.600000000006</v>
      </c>
      <c r="EG111" s="1">
        <f>+'gaku-mk1131'!G114</f>
        <v>78870.100000000006</v>
      </c>
      <c r="EH111" s="5">
        <f t="shared" ca="1" si="145"/>
        <v>20003.222264535463</v>
      </c>
      <c r="EI111" s="7">
        <f ca="1">+EI110+$EH110</f>
        <v>763728.26571068924</v>
      </c>
      <c r="EJ111" s="7">
        <f ca="1">+EJ110+$EH110</f>
        <v>763728.26571068924</v>
      </c>
      <c r="EK111" s="7">
        <f ca="1">+EK110+EH110-(EJ113-EI113)/4</f>
        <v>737093.62315477734</v>
      </c>
      <c r="EL111" s="5">
        <f t="shared" ca="1" si="146"/>
        <v>6397</v>
      </c>
      <c r="EM111" s="92">
        <f t="shared" ca="1" si="147"/>
        <v>104.56666666666666</v>
      </c>
      <c r="EN111">
        <f t="shared" ca="1" si="127"/>
        <v>0.71525659914350326</v>
      </c>
      <c r="EO111">
        <f t="shared" ca="1" si="148"/>
        <v>-5.8382439121480853E-3</v>
      </c>
      <c r="EQ111" s="6">
        <f>+call!C149</f>
        <v>0.222</v>
      </c>
      <c r="ES111" s="5">
        <f>+fof!B173/10</f>
        <v>17806.900000000001</v>
      </c>
      <c r="ET111" s="5">
        <f>+fof!C173/10</f>
        <v>440984.8</v>
      </c>
      <c r="FB111" s="5">
        <f t="shared" si="128"/>
        <v>17806.900000000001</v>
      </c>
      <c r="FC111" s="5">
        <f t="shared" si="124"/>
        <v>440984.8</v>
      </c>
      <c r="FD111" s="1" t="e">
        <f t="shared" si="211"/>
        <v>#DIV/0!</v>
      </c>
      <c r="FE111" s="1" t="e">
        <f t="shared" si="211"/>
        <v>#DIV/0!</v>
      </c>
      <c r="FF111" t="e">
        <f t="shared" si="149"/>
        <v>#DIV/0!</v>
      </c>
      <c r="FG111" t="e">
        <f t="shared" si="149"/>
        <v>#DIV/0!</v>
      </c>
      <c r="FH111" s="83" t="e">
        <f t="shared" si="184"/>
        <v>#DIV/0!</v>
      </c>
      <c r="FI111" s="83" t="e">
        <f t="shared" si="184"/>
        <v>#DIV/0!</v>
      </c>
      <c r="FK111" s="5">
        <f>kshotoku1722!E59</f>
        <v>260646.5</v>
      </c>
      <c r="FL111" s="72">
        <f t="shared" ca="1" si="150"/>
        <v>0.38965682082507097</v>
      </c>
      <c r="FM111">
        <f t="shared" ca="1" si="185"/>
        <v>8.0286266808068365E-4</v>
      </c>
      <c r="FO111" s="72">
        <f ca="1">+AVERAGE(OFFSET(Maikin05!$F$10,ROUNDDOWN((ROW(FO111)-ROW(FO$45))/4,0),MOD(ROW(FO111)-ROW(FO$45),4)*3):OFFSET(Maikin05!$F$10,ROUNDDOWN((ROW(FO111)-ROW(FO$45))/4,0),MOD(ROW(FO111)-ROW(FO$45),4)*3+2))</f>
        <v>104.56666666666666</v>
      </c>
      <c r="FP111" s="72">
        <f ca="1">+AVERAGE(OFFSET(Maikin30!$F$20,ROUNDDOWN((ROW(FP111)-ROW(FP$5))/4,0),MOD(ROW(FP111)-ROW(FP$5),4)*3):OFFSET(Maikin30!$F$20,ROUNDDOWN((ROW(FP111)-ROW(FP$5))/4,0),MOD(ROW(FP111)-ROW(FP$5),4)*3+2))</f>
        <v>103.23333333333333</v>
      </c>
      <c r="FQ111" s="5">
        <f ca="1">+AVERAGE(OFFSET(Rocho!$J$66,(ROW(FQ111)-ROW($FQ$5))*3,0):OFFSET(Rocho!$J$66,(ROW(FQ111)-ROW($FQ$5))*3+2,0))</f>
        <v>6397</v>
      </c>
      <c r="FR111" s="72" t="e">
        <f t="shared" ca="1" si="151"/>
        <v>#DIV/0!</v>
      </c>
      <c r="FS111" t="e">
        <f t="shared" ca="1" si="186"/>
        <v>#DIV/0!</v>
      </c>
      <c r="FT111" s="72"/>
      <c r="FU111" s="87" t="s">
        <v>330</v>
      </c>
      <c r="FV111" s="78">
        <f ca="1">+AVERAGE(OFFSET(Rocho!$E$6,(ROW(FV111)-ROW($FV$5))*3,0):OFFSET(Rocho!$E$6,(ROW(FV111)-ROW($FV$5))*3+2,0))/10000</f>
        <v>10890.333333333332</v>
      </c>
      <c r="FW111" s="82">
        <f>+Rocho!AA112</f>
        <v>0</v>
      </c>
      <c r="FX111" t="e">
        <f t="shared" si="187"/>
        <v>#DIV/0!</v>
      </c>
      <c r="FZ111" s="94">
        <f t="shared" si="130"/>
        <v>260578.5</v>
      </c>
      <c r="GA111" s="5">
        <f t="shared" si="152"/>
        <v>83454.600000000006</v>
      </c>
      <c r="GB111" s="5">
        <f>+'gaku-mk1722'!C58-'gaku-mk1722'!D58</f>
        <v>6045</v>
      </c>
      <c r="GC111" s="5">
        <f t="shared" si="153"/>
        <v>22897.7</v>
      </c>
      <c r="GD111" s="5">
        <f t="shared" si="154"/>
        <v>19847.3</v>
      </c>
      <c r="GE111" s="5">
        <f>+'gaku-mk1722'!H58</f>
        <v>631</v>
      </c>
      <c r="GF111" s="5">
        <f>+'gaku-mk1722'!W58</f>
        <v>120428.1</v>
      </c>
      <c r="GG111" s="5">
        <f>+'gaku-mk1722'!M58</f>
        <v>84889.5</v>
      </c>
      <c r="GH111" s="5">
        <f>+'gaku-mk1722'!N58</f>
        <v>77614.7</v>
      </c>
      <c r="GI111" s="5">
        <f t="shared" si="155"/>
        <v>79333.399999999994</v>
      </c>
      <c r="GJ111" s="5">
        <f>+'gaku-jk1722'!C58-'gaku-jk1722'!D58</f>
        <v>5686.8999999999651</v>
      </c>
      <c r="GK111" s="5">
        <f t="shared" si="156"/>
        <v>14897.6</v>
      </c>
      <c r="GL111" s="5">
        <f t="shared" si="157"/>
        <v>20107.599999999999</v>
      </c>
      <c r="GM111" s="5">
        <f>+'gaku-jk1722'!H58</f>
        <v>768.1</v>
      </c>
      <c r="GN111" s="5">
        <f>+'gaku-jk1722'!Z58</f>
        <v>118673.1</v>
      </c>
      <c r="GO111" s="5">
        <f>+'gaku-jk1722'!M58</f>
        <v>70387.100000000006</v>
      </c>
      <c r="GP111" s="5">
        <f>+'gaku-jk1722'!N58</f>
        <v>74671</v>
      </c>
      <c r="GQ111" s="9">
        <f t="shared" ca="1" si="131"/>
        <v>105.2</v>
      </c>
      <c r="GR111">
        <f ca="1">+OFFSET('def-cy1722'!$C$8,ROUNDDOWN((ROW(Sheet1_OLD!GU111)-ROW(Sheet1_OLD!GU$61))/4,0),0)</f>
        <v>104.1</v>
      </c>
      <c r="GS111" s="9">
        <f t="shared" ca="1" si="132"/>
        <v>154.69999999999999</v>
      </c>
      <c r="GT111" s="9">
        <f t="shared" ca="1" si="133"/>
        <v>98.5</v>
      </c>
      <c r="GU111">
        <f ca="1">+OFFSET('def-cy1722'!$H$8,ROUNDDOWN((ROW(Sheet1_OLD!GU111)-ROW(Sheet1_OLD!GU$61))/4,0),0)</f>
        <v>100.4</v>
      </c>
      <c r="GV111">
        <f ca="1">+OFFSET('def-cy1722'!$W$8,ROUNDDOWN((ROW(Sheet1_OLD!GU111)-ROW(Sheet1_OLD!GU$61))/4,0),0)</f>
        <v>101.6</v>
      </c>
      <c r="GW111">
        <f ca="1">+OFFSET('def-cy1722'!$M$8,ROUNDDOWN((ROW(Sheet1_OLD!GU111)-ROW(Sheet1_OLD!GU$61))/4,0),0)</f>
        <v>120.1</v>
      </c>
      <c r="GX111">
        <f ca="1">+OFFSET('def-cy1722'!$N$8,ROUNDDOWN((ROW(Sheet1_OLD!GU111)-ROW(Sheet1_OLD!GU$61))/4,0),0)</f>
        <v>102.3</v>
      </c>
      <c r="HG111" s="9">
        <f t="shared" ca="1" si="205"/>
        <v>105.1</v>
      </c>
      <c r="HH111" s="9">
        <f t="shared" ca="1" si="205"/>
        <v>104.1</v>
      </c>
      <c r="HI111" s="9">
        <f t="shared" ca="1" si="205"/>
        <v>165.3</v>
      </c>
      <c r="HJ111" s="9">
        <f t="shared" ca="1" si="205"/>
        <v>97</v>
      </c>
      <c r="HK111" s="9">
        <f t="shared" ca="1" si="205"/>
        <v>98</v>
      </c>
      <c r="HL111" s="9">
        <f t="shared" ca="1" si="205"/>
        <v>101.7</v>
      </c>
      <c r="HM111" s="9">
        <f t="shared" ca="1" si="205"/>
        <v>116.3</v>
      </c>
      <c r="HN111" s="9">
        <f t="shared" ca="1" si="202"/>
        <v>92.2</v>
      </c>
      <c r="HO111">
        <f t="shared" ca="1" si="213"/>
        <v>-2.6645875427104516E-4</v>
      </c>
      <c r="HP111">
        <f t="shared" ca="1" si="213"/>
        <v>1.4903913397216629E-4</v>
      </c>
      <c r="HQ111">
        <f t="shared" ca="1" si="213"/>
        <v>-5.0012635632359324E-3</v>
      </c>
      <c r="HR111">
        <f t="shared" ca="1" si="213"/>
        <v>4.4772437965792444E-4</v>
      </c>
      <c r="HS111">
        <f t="shared" ca="1" si="213"/>
        <v>2.6815217742812121E-3</v>
      </c>
      <c r="HT111">
        <f t="shared" ca="1" si="213"/>
        <v>-5.1984847245116449E-3</v>
      </c>
      <c r="HU111">
        <f t="shared" ca="1" si="213"/>
        <v>5.6989203486707404E-3</v>
      </c>
      <c r="HV111">
        <f t="shared" ca="1" si="159"/>
        <v>2.6709779594677902E-4</v>
      </c>
      <c r="HW111">
        <f t="shared" ca="1" si="188"/>
        <v>-1.2219036094898005E-3</v>
      </c>
      <c r="HX111" s="5">
        <f t="shared" ca="1" si="189"/>
        <v>251717.27816083221</v>
      </c>
      <c r="HY111" s="1" t="e">
        <f t="shared" ca="1" si="160"/>
        <v>#DIV/0!</v>
      </c>
      <c r="HZ111" t="e">
        <f t="shared" ca="1" si="190"/>
        <v>#DIV/0!</v>
      </c>
      <c r="IA111" s="5">
        <f t="shared" si="161"/>
        <v>260578.5</v>
      </c>
      <c r="IB111">
        <f t="shared" ca="1" si="162"/>
        <v>103.52030734795488</v>
      </c>
      <c r="ID111" s="112">
        <v>133.26924224496452</v>
      </c>
      <c r="IE111" s="112">
        <v>133.71852042972932</v>
      </c>
      <c r="IF111">
        <f t="shared" si="163"/>
        <v>100.86836852852952</v>
      </c>
      <c r="IG111">
        <f t="shared" si="191"/>
        <v>3.3508093130778026E-3</v>
      </c>
      <c r="IH111" s="112">
        <v>0.57882955449878548</v>
      </c>
      <c r="II111">
        <f t="shared" si="192"/>
        <v>-3.6765224597266662E-3</v>
      </c>
      <c r="IK111">
        <f>+util!B109</f>
        <v>116.066666666667</v>
      </c>
      <c r="IL111">
        <f t="shared" si="193"/>
        <v>4.0287824277047803E-3</v>
      </c>
      <c r="IM111">
        <f t="shared" si="194"/>
        <v>2.4172694566228681E-3</v>
      </c>
      <c r="IO111" s="5">
        <f t="shared" si="164"/>
        <v>134378.90000000002</v>
      </c>
      <c r="IP111" s="1">
        <f t="shared" si="165"/>
        <v>3.1437337700315831</v>
      </c>
      <c r="IQ111" s="5">
        <f t="shared" ca="1" si="166"/>
        <v>129809.21660937744</v>
      </c>
      <c r="IR111" s="1" t="e">
        <f t="shared" ca="1" si="167"/>
        <v>#DIV/0!</v>
      </c>
      <c r="IS111" t="e">
        <f t="shared" ca="1" si="195"/>
        <v>#DIV/0!</v>
      </c>
    </row>
    <row r="112" spans="1:253" x14ac:dyDescent="0.15">
      <c r="A112" t="s">
        <v>351</v>
      </c>
      <c r="B112" s="5">
        <f>+'gaku-mk1722'!B59</f>
        <v>530799.19999999995</v>
      </c>
      <c r="C112" s="5">
        <f>+'kgaku-mk1722'!B60</f>
        <v>289230.3</v>
      </c>
      <c r="D112" s="5">
        <f>+'kgaku-mk1722'!C60</f>
        <v>2490.9</v>
      </c>
      <c r="E112" s="5">
        <f>+'kgaku-mk1722'!D60</f>
        <v>748.4</v>
      </c>
      <c r="F112" s="5">
        <f>+'kgaku-mk1722'!F60</f>
        <v>24498</v>
      </c>
      <c r="G112" s="5">
        <f>+'kgaku-mk1722'!G60</f>
        <v>16098.7</v>
      </c>
      <c r="H112" s="5">
        <f>+'kgaku-mk1722'!H60</f>
        <v>75338.3</v>
      </c>
      <c r="I112" s="5">
        <f>+'kgaku-mk1722'!I60</f>
        <v>171552.8</v>
      </c>
      <c r="J112" s="5">
        <f>+'gaku-mk1722'!F59</f>
        <v>20081.3</v>
      </c>
      <c r="K112" s="5">
        <f>+'gaku-mk1722'!G59</f>
        <v>85256.1</v>
      </c>
      <c r="L112" s="5">
        <f>+'gaku-jk1722'!B59</f>
        <v>500850.9</v>
      </c>
      <c r="M112" s="5">
        <f>+'kgaku-jk1722'!B60</f>
        <v>278566.90000000002</v>
      </c>
      <c r="N112" s="5">
        <f>+'kgaku-jk1722'!C60</f>
        <v>2035.1</v>
      </c>
      <c r="O112" s="5">
        <f>+'kgaku-jk1722'!D60</f>
        <v>741.6</v>
      </c>
      <c r="P112" s="5">
        <f>+'kgaku-jk1722'!F60</f>
        <v>16238.4</v>
      </c>
      <c r="Q112" s="5">
        <f>+'kgaku-jk1722'!G60</f>
        <v>15532.9</v>
      </c>
      <c r="R112" s="5">
        <f>+'kgaku-jk1722'!H60</f>
        <v>78092.5</v>
      </c>
      <c r="S112" s="5">
        <f>+'kgaku-jk1722'!I60</f>
        <v>168898.1</v>
      </c>
      <c r="T112" s="5">
        <f>+'gaku-jk1722'!F59</f>
        <v>20211.2</v>
      </c>
      <c r="U112" s="5">
        <f>+'gaku-jk1722'!G59</f>
        <v>81015.8</v>
      </c>
      <c r="V112" s="8">
        <f t="shared" si="207"/>
        <v>105.9794841139349</v>
      </c>
      <c r="W112" s="8">
        <f t="shared" si="207"/>
        <v>103.8279494082032</v>
      </c>
      <c r="X112" s="8">
        <f t="shared" si="207"/>
        <v>122.39693381160632</v>
      </c>
      <c r="Y112" s="8">
        <f t="shared" si="207"/>
        <v>100.91693635382954</v>
      </c>
      <c r="Z112" s="8">
        <f t="shared" si="207"/>
        <v>150.8646172036654</v>
      </c>
      <c r="AA112" s="8">
        <f t="shared" si="206"/>
        <v>103.64259088772863</v>
      </c>
      <c r="AB112" s="8">
        <f t="shared" si="206"/>
        <v>96.473156833242641</v>
      </c>
      <c r="AC112" s="8">
        <f t="shared" si="206"/>
        <v>101.57177611826302</v>
      </c>
      <c r="AD112" s="8">
        <f t="shared" si="206"/>
        <v>99.357287048765031</v>
      </c>
      <c r="AE112" s="8">
        <f t="shared" si="206"/>
        <v>105.23391733464338</v>
      </c>
      <c r="AF112" s="10">
        <f ca="1">+OFFSET('kdef-cy1722'!B$9,ROUNDDOWN((ROW(Sheet1_OLD!AF112)-ROW(Sheet1_OLD!AF$61))/4,0),0)</f>
        <v>104</v>
      </c>
      <c r="AG112" s="10">
        <f ca="1">+OFFSET('kdef-cy1722'!C$9,ROUNDDOWN((ROW(Sheet1_OLD!AG112)-ROW(Sheet1_OLD!AG$61))/4,0),0)</f>
        <v>118.2</v>
      </c>
      <c r="AH112" s="10">
        <f ca="1">+OFFSET('kdef-cy1722'!D$9,ROUNDDOWN((ROW(Sheet1_OLD!AH112)-ROW(Sheet1_OLD!AH$61))/4,0),0)</f>
        <v>101</v>
      </c>
      <c r="AI112" s="10">
        <f ca="1">+OFFSET('kdef-cy1722'!F$9,ROUNDDOWN((ROW(Sheet1_OLD!AI112)-ROW(Sheet1_OLD!AI$61))/4,0),0)</f>
        <v>154.69999999999999</v>
      </c>
      <c r="AJ112" s="10">
        <f ca="1">+OFFSET('kdef-cy1722'!G$9,ROUNDDOWN((ROW(Sheet1_OLD!AJ112)-ROW(Sheet1_OLD!AJ$61))/4,0),0)</f>
        <v>103.7</v>
      </c>
      <c r="AK112" s="10">
        <f ca="1">+OFFSET('kdef-cy1722'!H$9,ROUNDDOWN((ROW(Sheet1_OLD!AK112)-ROW(Sheet1_OLD!AK$61))/4,0),0)</f>
        <v>96.4</v>
      </c>
      <c r="AL112" s="10">
        <f ca="1">+OFFSET('kdef-cy1722'!I$9,ROUNDDOWN((ROW(Sheet1_OLD!AL112)-ROW(Sheet1_OLD!AL$61))/4,0),0)</f>
        <v>101.6</v>
      </c>
      <c r="AM112" s="10">
        <f ca="1">+OFFSET('def-cy1722'!$F$8,ROUNDDOWN((ROW(Sheet1_OLD!AM112)-ROW(Sheet1_OLD!AM$61))/4,0),0)</f>
        <v>98.5</v>
      </c>
      <c r="AN112" s="10">
        <f ca="1">+OFFSET('def-cy1722'!$G$8,ROUNDDOWN((ROW(Sheet1_OLD!AN112)-ROW(Sheet1_OLD!AN$61))/4,0),0)</f>
        <v>105.2</v>
      </c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9">
        <f t="shared" ca="1" si="209"/>
        <v>104.1</v>
      </c>
      <c r="AY112" s="9">
        <f t="shared" ca="1" si="209"/>
        <v>106.9</v>
      </c>
      <c r="AZ112" s="9">
        <f t="shared" ca="1" si="209"/>
        <v>100.6</v>
      </c>
      <c r="BA112" s="9">
        <f t="shared" ca="1" si="208"/>
        <v>165.3</v>
      </c>
      <c r="BB112" s="9">
        <f t="shared" ca="1" si="208"/>
        <v>103.7</v>
      </c>
      <c r="BC112" s="9">
        <f t="shared" ca="1" si="208"/>
        <v>94.8</v>
      </c>
      <c r="BD112" s="9">
        <f t="shared" ca="1" si="114"/>
        <v>101.6</v>
      </c>
      <c r="BE112" s="9">
        <f t="shared" ca="1" si="114"/>
        <v>97</v>
      </c>
      <c r="BF112" s="9">
        <f t="shared" ca="1" si="114"/>
        <v>105.1</v>
      </c>
      <c r="BG112">
        <f t="shared" ca="1" si="168"/>
        <v>-2.1548958852424279E-4</v>
      </c>
      <c r="BH112">
        <f t="shared" ca="1" si="169"/>
        <v>-1.8132264102839533E-4</v>
      </c>
      <c r="BI112">
        <f t="shared" ca="1" si="214"/>
        <v>1.0013324294055807E-3</v>
      </c>
      <c r="BJ112">
        <f t="shared" ca="1" si="214"/>
        <v>4.4974941114449371E-4</v>
      </c>
      <c r="BK112">
        <f t="shared" ca="1" si="214"/>
        <v>1.7774357678049134E-3</v>
      </c>
      <c r="BL112" s="13">
        <f t="shared" ca="1" si="171"/>
        <v>2.8317053788023496E-3</v>
      </c>
      <c r="BM112">
        <f t="shared" ca="1" si="172"/>
        <v>5.0222912681594151E-2</v>
      </c>
      <c r="BN112">
        <f t="shared" ca="1" si="134"/>
        <v>2.2771756481303916E-3</v>
      </c>
      <c r="BO112" s="13">
        <f t="shared" ca="1" si="135"/>
        <v>5.250008832972454E-2</v>
      </c>
      <c r="BP112">
        <f t="shared" ca="1" si="173"/>
        <v>1.386721998195276E-2</v>
      </c>
      <c r="BQ112">
        <f t="shared" ca="1" si="174"/>
        <v>1.7381781416046582E-2</v>
      </c>
      <c r="BR112">
        <f t="shared" ca="1" si="175"/>
        <v>7.8811377613016416E-4</v>
      </c>
      <c r="BS112" s="13">
        <f t="shared" ca="1" si="176"/>
        <v>3.2037115174129507E-2</v>
      </c>
      <c r="BT112" s="5">
        <f t="shared" si="136"/>
        <v>81015.8</v>
      </c>
      <c r="BU112" s="5">
        <f t="shared" ca="1" si="137"/>
        <v>265720.44105120073</v>
      </c>
      <c r="BV112" s="5">
        <f t="shared" ca="1" si="138"/>
        <v>46277.385398716171</v>
      </c>
      <c r="BW112" s="5">
        <f t="shared" ca="1" si="177"/>
        <v>124871.39588436039</v>
      </c>
      <c r="BX112" s="5">
        <f t="shared" si="139"/>
        <v>85256.1</v>
      </c>
      <c r="BY112" s="5">
        <f t="shared" si="140"/>
        <v>264732.3</v>
      </c>
      <c r="BZ112" s="5">
        <f t="shared" si="141"/>
        <v>44579.3</v>
      </c>
      <c r="CA112" s="5">
        <f t="shared" si="142"/>
        <v>129835.40000000001</v>
      </c>
      <c r="CB112" s="9">
        <f t="shared" si="197"/>
        <v>105.23391733464338</v>
      </c>
      <c r="CC112" s="9">
        <f t="shared" ca="1" si="197"/>
        <v>99.628127573741935</v>
      </c>
      <c r="CD112" s="9">
        <f t="shared" ca="1" si="197"/>
        <v>96.330636694174004</v>
      </c>
      <c r="CE112" s="9">
        <f t="shared" ca="1" si="196"/>
        <v>103.97529320504803</v>
      </c>
      <c r="CF112" s="5"/>
      <c r="CG112" s="5">
        <f t="shared" si="212"/>
        <v>100.35013166216986</v>
      </c>
      <c r="CH112" s="5">
        <f t="shared" ca="1" si="178"/>
        <v>99.628127573741935</v>
      </c>
      <c r="CI112" s="5">
        <f t="shared" si="144"/>
        <v>122.30394846582679</v>
      </c>
      <c r="CJ112" s="5">
        <f t="shared" ca="1" si="179"/>
        <v>96.330636694174004</v>
      </c>
      <c r="CK112" s="5">
        <f t="shared" si="180"/>
        <v>110.5307605473612</v>
      </c>
      <c r="CL112" s="5">
        <f t="shared" ca="1" si="181"/>
        <v>103.97529320504803</v>
      </c>
      <c r="CM112" s="5"/>
      <c r="CN112" s="1" t="e">
        <f t="shared" si="125"/>
        <v>#DIV/0!</v>
      </c>
      <c r="CO112" s="1" t="e">
        <f t="shared" si="210"/>
        <v>#DIV/0!</v>
      </c>
      <c r="CP112" s="1" t="e">
        <f t="shared" ca="1" si="210"/>
        <v>#DIV/0!</v>
      </c>
      <c r="CQ112" s="1" t="e">
        <f t="shared" ca="1" si="210"/>
        <v>#DIV/0!</v>
      </c>
      <c r="CR112" s="1" t="e">
        <f t="shared" ca="1" si="210"/>
        <v>#DIV/0!</v>
      </c>
      <c r="CS112" s="83" t="e">
        <f t="shared" si="182"/>
        <v>#DIV/0!</v>
      </c>
      <c r="CT112" s="83" t="e">
        <f t="shared" si="182"/>
        <v>#DIV/0!</v>
      </c>
      <c r="CU112" s="83" t="e">
        <f t="shared" ca="1" si="182"/>
        <v>#DIV/0!</v>
      </c>
      <c r="CV112" s="83" t="e">
        <f t="shared" ca="1" si="182"/>
        <v>#DIV/0!</v>
      </c>
      <c r="CW112" s="83" t="e">
        <f t="shared" ca="1" si="182"/>
        <v>#DIV/0!</v>
      </c>
      <c r="CX112" s="83">
        <f t="shared" si="183"/>
        <v>8.2385487011225921E-4</v>
      </c>
      <c r="CY112" s="83">
        <f t="shared" si="201"/>
        <v>3.7192439964248418E-4</v>
      </c>
      <c r="CZ112" s="83">
        <f t="shared" ca="1" si="201"/>
        <v>-3.3339963925224387E-4</v>
      </c>
      <c r="DA112" s="83">
        <f t="shared" ca="1" si="199"/>
        <v>-9.1509742504472576E-3</v>
      </c>
      <c r="DB112" s="83">
        <f t="shared" ca="1" si="199"/>
        <v>-3.1319168992746298E-3</v>
      </c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Y112" s="5"/>
      <c r="EF112" s="91">
        <f>+'gaku-mk1722'!G59</f>
        <v>85256.1</v>
      </c>
      <c r="EG112" s="1">
        <f>+'gaku-mk1131'!G115</f>
        <v>80669.2</v>
      </c>
      <c r="EH112" s="5">
        <f t="shared" ca="1" si="145"/>
        <v>20499.12468913836</v>
      </c>
      <c r="EI112" s="7">
        <f ca="1">+EI111+$EH111</f>
        <v>783731.48797522474</v>
      </c>
      <c r="EJ112" s="7">
        <f ca="1">+EJ111+$EH111</f>
        <v>783731.48797522474</v>
      </c>
      <c r="EK112" s="7">
        <f ca="1">+EK111+EH111-(EJ113-EI113)/4</f>
        <v>743779.52414135681</v>
      </c>
      <c r="EL112" s="5">
        <f t="shared" ca="1" si="146"/>
        <v>6412.666666666667</v>
      </c>
      <c r="EM112" s="92">
        <f t="shared" ca="1" si="147"/>
        <v>105.03333333333335</v>
      </c>
      <c r="EN112">
        <f t="shared" ca="1" si="127"/>
        <v>0.71752067387375584</v>
      </c>
      <c r="EO112">
        <f t="shared" ca="1" si="148"/>
        <v>3.1604027470043252E-3</v>
      </c>
      <c r="EQ112" s="6">
        <f>+call!C150</f>
        <v>0.25533333333333302</v>
      </c>
      <c r="ES112" s="5">
        <f>+fof!B174/10</f>
        <v>18136.2</v>
      </c>
      <c r="ET112" s="5">
        <f>+fof!C174/10</f>
        <v>468753.8</v>
      </c>
      <c r="FB112" s="5">
        <f t="shared" si="128"/>
        <v>18136.2</v>
      </c>
      <c r="FC112" s="5">
        <f t="shared" si="124"/>
        <v>468753.8</v>
      </c>
      <c r="FD112" s="1" t="e">
        <f t="shared" si="211"/>
        <v>#DIV/0!</v>
      </c>
      <c r="FE112" s="1" t="e">
        <f t="shared" si="211"/>
        <v>#DIV/0!</v>
      </c>
      <c r="FF112" t="e">
        <f t="shared" si="149"/>
        <v>#DIV/0!</v>
      </c>
      <c r="FG112" t="e">
        <f t="shared" si="149"/>
        <v>#DIV/0!</v>
      </c>
      <c r="FH112" s="83" t="e">
        <f t="shared" si="184"/>
        <v>#DIV/0!</v>
      </c>
      <c r="FI112" s="83" t="e">
        <f t="shared" si="184"/>
        <v>#DIV/0!</v>
      </c>
      <c r="FK112" s="5">
        <f>kshotoku1722!E60</f>
        <v>261787.8</v>
      </c>
      <c r="FL112" s="72">
        <f t="shared" ca="1" si="150"/>
        <v>0.38867229907590917</v>
      </c>
      <c r="FM112">
        <f t="shared" ca="1" si="185"/>
        <v>-2.5298353847297431E-3</v>
      </c>
      <c r="FO112" s="72">
        <f ca="1">+AVERAGE(OFFSET(Maikin05!$F$10,ROUNDDOWN((ROW(FO112)-ROW(FO$45))/4,0),MOD(ROW(FO112)-ROW(FO$45),4)*3):OFFSET(Maikin05!$F$10,ROUNDDOWN((ROW(FO112)-ROW(FO$45))/4,0),MOD(ROW(FO112)-ROW(FO$45),4)*3+2))</f>
        <v>105.03333333333335</v>
      </c>
      <c r="FP112" s="72">
        <f ca="1">+AVERAGE(OFFSET(Maikin30!$F$20,ROUNDDOWN((ROW(FP112)-ROW(FP$5))/4,0),MOD(ROW(FP112)-ROW(FP$5),4)*3):OFFSET(Maikin30!$F$20,ROUNDDOWN((ROW(FP112)-ROW(FP$5))/4,0),MOD(ROW(FP112)-ROW(FP$5),4)*3+2))</f>
        <v>103.93333333333334</v>
      </c>
      <c r="FQ112" s="5">
        <f ca="1">+AVERAGE(OFFSET(Rocho!$J$66,(ROW(FQ112)-ROW($FQ$5))*3,0):OFFSET(Rocho!$J$66,(ROW(FQ112)-ROW($FQ$5))*3+2,0))</f>
        <v>6412.666666666667</v>
      </c>
      <c r="FR112" s="72" t="e">
        <f t="shared" ca="1" si="151"/>
        <v>#DIV/0!</v>
      </c>
      <c r="FS112" t="e">
        <f t="shared" ca="1" si="186"/>
        <v>#DIV/0!</v>
      </c>
      <c r="FT112" s="72"/>
      <c r="FU112" s="87" t="s">
        <v>331</v>
      </c>
      <c r="FV112" s="78">
        <f ca="1">+AVERAGE(OFFSET(Rocho!$E$6,(ROW(FV112)-ROW($FV$5))*3,0):OFFSET(Rocho!$E$6,(ROW(FV112)-ROW($FV$5))*3+2,0))/10000</f>
        <v>10913</v>
      </c>
      <c r="FW112" s="82">
        <f>+Rocho!AA113</f>
        <v>0</v>
      </c>
      <c r="FX112" t="e">
        <f t="shared" si="187"/>
        <v>#DIV/0!</v>
      </c>
      <c r="FZ112" s="94">
        <f t="shared" si="130"/>
        <v>266066.89999999997</v>
      </c>
      <c r="GA112" s="5">
        <f t="shared" si="152"/>
        <v>85256.1</v>
      </c>
      <c r="GB112" s="5">
        <f>+'gaku-mk1722'!C59-'gaku-mk1722'!D59</f>
        <v>6047</v>
      </c>
      <c r="GC112" s="5">
        <f t="shared" si="153"/>
        <v>24498</v>
      </c>
      <c r="GD112" s="5">
        <f t="shared" si="154"/>
        <v>20081.3</v>
      </c>
      <c r="GE112" s="5">
        <f>+'gaku-mk1722'!H59</f>
        <v>608.4</v>
      </c>
      <c r="GF112" s="5">
        <f>+'gaku-mk1722'!W59</f>
        <v>120619.9</v>
      </c>
      <c r="GG112" s="5">
        <f>+'gaku-mk1722'!M59</f>
        <v>86572.5</v>
      </c>
      <c r="GH112" s="5">
        <f>+'gaku-mk1722'!N59</f>
        <v>77616.3</v>
      </c>
      <c r="GI112" s="5">
        <f t="shared" si="155"/>
        <v>81015.8</v>
      </c>
      <c r="GJ112" s="5">
        <f>+'gaku-jk1722'!C59-'gaku-jk1722'!D59</f>
        <v>5686.3999999999651</v>
      </c>
      <c r="GK112" s="5">
        <f t="shared" si="156"/>
        <v>16238.4</v>
      </c>
      <c r="GL112" s="5">
        <f t="shared" si="157"/>
        <v>20211.2</v>
      </c>
      <c r="GM112" s="5">
        <f>+'gaku-jk1722'!H59</f>
        <v>570.79999999999995</v>
      </c>
      <c r="GN112" s="5">
        <f>+'gaku-jk1722'!Z59</f>
        <v>118891.5</v>
      </c>
      <c r="GO112" s="5">
        <f>+'gaku-jk1722'!M59</f>
        <v>71160.7</v>
      </c>
      <c r="GP112" s="5">
        <f>+'gaku-jk1722'!N59</f>
        <v>74663.3</v>
      </c>
      <c r="GQ112" s="9">
        <f t="shared" ca="1" si="131"/>
        <v>105.2</v>
      </c>
      <c r="GR112">
        <f ca="1">+OFFSET('def-cy1722'!$C$8,ROUNDDOWN((ROW(Sheet1_OLD!GU112)-ROW(Sheet1_OLD!GU$61))/4,0),0)</f>
        <v>104.1</v>
      </c>
      <c r="GS112" s="9">
        <f t="shared" ca="1" si="132"/>
        <v>154.69999999999999</v>
      </c>
      <c r="GT112" s="9">
        <f t="shared" ca="1" si="133"/>
        <v>98.5</v>
      </c>
      <c r="GU112">
        <f ca="1">+OFFSET('def-cy1722'!$H$8,ROUNDDOWN((ROW(Sheet1_OLD!GU112)-ROW(Sheet1_OLD!GU$61))/4,0),0)</f>
        <v>100.4</v>
      </c>
      <c r="GV112">
        <f ca="1">+OFFSET('def-cy1722'!$W$8,ROUNDDOWN((ROW(Sheet1_OLD!GU112)-ROW(Sheet1_OLD!GU$61))/4,0),0)</f>
        <v>101.6</v>
      </c>
      <c r="GW112">
        <f ca="1">+OFFSET('def-cy1722'!$M$8,ROUNDDOWN((ROW(Sheet1_OLD!GU112)-ROW(Sheet1_OLD!GU$61))/4,0),0)</f>
        <v>120.1</v>
      </c>
      <c r="GX112">
        <f ca="1">+OFFSET('def-cy1722'!$N$8,ROUNDDOWN((ROW(Sheet1_OLD!GU112)-ROW(Sheet1_OLD!GU$61))/4,0),0)</f>
        <v>102.3</v>
      </c>
      <c r="HG112" s="9">
        <f t="shared" ca="1" si="205"/>
        <v>105.1</v>
      </c>
      <c r="HH112" s="9">
        <f t="shared" ca="1" si="205"/>
        <v>104.1</v>
      </c>
      <c r="HI112" s="9">
        <f t="shared" ca="1" si="205"/>
        <v>165.3</v>
      </c>
      <c r="HJ112" s="9">
        <f t="shared" ca="1" si="205"/>
        <v>97</v>
      </c>
      <c r="HK112" s="9">
        <f t="shared" ca="1" si="205"/>
        <v>98</v>
      </c>
      <c r="HL112" s="9">
        <f t="shared" ca="1" si="205"/>
        <v>101.7</v>
      </c>
      <c r="HM112" s="9">
        <f t="shared" ca="1" si="205"/>
        <v>116.3</v>
      </c>
      <c r="HN112" s="9">
        <f t="shared" ca="1" si="202"/>
        <v>92.2</v>
      </c>
      <c r="HO112">
        <f t="shared" ca="1" si="213"/>
        <v>6.6005683198077274E-3</v>
      </c>
      <c r="HP112">
        <f t="shared" ca="1" si="213"/>
        <v>-1.9429878674861567E-6</v>
      </c>
      <c r="HQ112">
        <f t="shared" ca="1" si="213"/>
        <v>8.2734416779926007E-3</v>
      </c>
      <c r="HR112">
        <f t="shared" ca="1" si="213"/>
        <v>3.7512917728995765E-4</v>
      </c>
      <c r="HS112">
        <f t="shared" ca="1" si="213"/>
        <v>-7.2177613089321503E-4</v>
      </c>
      <c r="HT112">
        <f t="shared" ca="1" si="213"/>
        <v>8.2913059675959223E-4</v>
      </c>
      <c r="HU112">
        <f t="shared" ca="1" si="213"/>
        <v>3.3585013771682986E-3</v>
      </c>
      <c r="HV112">
        <f t="shared" ca="1" si="159"/>
        <v>2.6501533268829982E-5</v>
      </c>
      <c r="HW112">
        <f t="shared" ca="1" si="188"/>
        <v>1.8739553563526305E-2</v>
      </c>
      <c r="HX112" s="5">
        <f t="shared" ca="1" si="189"/>
        <v>256434.34757779221</v>
      </c>
      <c r="HY112" s="1" t="e">
        <f t="shared" ca="1" si="160"/>
        <v>#DIV/0!</v>
      </c>
      <c r="HZ112" t="e">
        <f t="shared" ca="1" si="190"/>
        <v>#DIV/0!</v>
      </c>
      <c r="IA112" s="5">
        <f t="shared" si="161"/>
        <v>266066.89999999997</v>
      </c>
      <c r="IB112">
        <f t="shared" ca="1" si="162"/>
        <v>103.75634251542127</v>
      </c>
      <c r="ID112" s="112">
        <v>134.5708625705351</v>
      </c>
      <c r="IE112" s="112">
        <v>135.23193490939946</v>
      </c>
      <c r="IF112">
        <f t="shared" si="163"/>
        <v>101.26689569875984</v>
      </c>
      <c r="IG112">
        <f t="shared" si="191"/>
        <v>3.9431782290316403E-3</v>
      </c>
      <c r="IH112" s="112">
        <v>0.5853806966010483</v>
      </c>
      <c r="II112">
        <f t="shared" si="192"/>
        <v>1.1254343866792815E-2</v>
      </c>
      <c r="IK112">
        <f>+util!B110</f>
        <v>116.76666666666701</v>
      </c>
      <c r="IL112">
        <f t="shared" si="193"/>
        <v>6.0129028693524404E-3</v>
      </c>
      <c r="IM112">
        <f t="shared" si="194"/>
        <v>3.607741721611464E-3</v>
      </c>
      <c r="IO112" s="5">
        <f t="shared" si="164"/>
        <v>136231.5</v>
      </c>
      <c r="IP112" s="1">
        <f t="shared" si="165"/>
        <v>3.0559362753564994</v>
      </c>
      <c r="IQ112" s="5">
        <f t="shared" ca="1" si="166"/>
        <v>131299.4431928361</v>
      </c>
      <c r="IR112" s="1" t="e">
        <f t="shared" ca="1" si="167"/>
        <v>#DIV/0!</v>
      </c>
      <c r="IS112" t="e">
        <f t="shared" ca="1" si="195"/>
        <v>#DIV/0!</v>
      </c>
    </row>
    <row r="113" spans="1:253" x14ac:dyDescent="0.15">
      <c r="A113" t="s">
        <v>352</v>
      </c>
      <c r="B113" s="5">
        <f>+'gaku-mk1722'!B60</f>
        <v>533922.6</v>
      </c>
      <c r="C113" s="5">
        <f>+'kgaku-mk1722'!B61</f>
        <v>289702.8</v>
      </c>
      <c r="D113" s="5">
        <f>+'kgaku-mk1722'!C61</f>
        <v>2555.6</v>
      </c>
      <c r="E113" s="5">
        <f>+'kgaku-mk1722'!D61</f>
        <v>779.7</v>
      </c>
      <c r="F113" s="5">
        <f>+'kgaku-mk1722'!F61</f>
        <v>24327.599999999999</v>
      </c>
      <c r="G113" s="5">
        <f>+'kgaku-mk1722'!G61</f>
        <v>15714.6</v>
      </c>
      <c r="H113" s="5">
        <f>+'kgaku-mk1722'!H61</f>
        <v>74677.3</v>
      </c>
      <c r="I113" s="5">
        <f>+'kgaku-mk1722'!I61</f>
        <v>173207.3</v>
      </c>
      <c r="J113" s="5">
        <f>+'gaku-mk1722'!F60</f>
        <v>19982.7</v>
      </c>
      <c r="K113" s="5">
        <f>+'gaku-mk1722'!G60</f>
        <v>85421.5</v>
      </c>
      <c r="L113" s="5">
        <f>+'gaku-jk1722'!B60</f>
        <v>505380.2</v>
      </c>
      <c r="M113" s="5">
        <f>+'kgaku-jk1722'!B61</f>
        <v>279889.7</v>
      </c>
      <c r="N113" s="5">
        <f>+'kgaku-jk1722'!C61</f>
        <v>2011</v>
      </c>
      <c r="O113" s="5">
        <f>+'kgaku-jk1722'!D61</f>
        <v>773.6</v>
      </c>
      <c r="P113" s="5">
        <f>+'kgaku-jk1722'!F61</f>
        <v>16378.7</v>
      </c>
      <c r="Q113" s="5">
        <f>+'kgaku-jk1722'!G61</f>
        <v>15125.3</v>
      </c>
      <c r="R113" s="5">
        <f>+'kgaku-jk1722'!H61</f>
        <v>77488.5</v>
      </c>
      <c r="S113" s="5">
        <f>+'kgaku-jk1722'!I61</f>
        <v>171110.7</v>
      </c>
      <c r="T113" s="5">
        <f>+'gaku-jk1722'!F60</f>
        <v>19961.8</v>
      </c>
      <c r="U113" s="5">
        <f>+'gaku-jk1722'!G60</f>
        <v>81401.7</v>
      </c>
      <c r="V113" s="8">
        <f t="shared" si="207"/>
        <v>105.64770839854825</v>
      </c>
      <c r="W113" s="8">
        <f t="shared" si="207"/>
        <v>103.50605970852089</v>
      </c>
      <c r="X113" s="8">
        <f t="shared" si="207"/>
        <v>127.0810542018896</v>
      </c>
      <c r="Y113" s="8">
        <f t="shared" si="207"/>
        <v>100.78852119958634</v>
      </c>
      <c r="Z113" s="8">
        <f t="shared" si="207"/>
        <v>148.5319347689377</v>
      </c>
      <c r="AA113" s="8">
        <f t="shared" si="206"/>
        <v>103.89612106867303</v>
      </c>
      <c r="AB113" s="8">
        <f t="shared" si="206"/>
        <v>96.372106828755236</v>
      </c>
      <c r="AC113" s="8">
        <f t="shared" si="206"/>
        <v>101.22528865816105</v>
      </c>
      <c r="AD113" s="8">
        <f t="shared" si="206"/>
        <v>100.10469997695598</v>
      </c>
      <c r="AE113" s="8">
        <f t="shared" si="206"/>
        <v>104.938226105843</v>
      </c>
      <c r="AF113" s="10">
        <f ca="1">+OFFSET('kdef-cy1722'!B$9,ROUNDDOWN((ROW(Sheet1_OLD!AF113)-ROW(Sheet1_OLD!AF$61))/4,0),0)</f>
        <v>103.6</v>
      </c>
      <c r="AG113" s="10">
        <f ca="1">+OFFSET('kdef-cy1722'!C$9,ROUNDDOWN((ROW(Sheet1_OLD!AG113)-ROW(Sheet1_OLD!AG$61))/4,0),0)</f>
        <v>128.6</v>
      </c>
      <c r="AH113" s="10">
        <f ca="1">+OFFSET('kdef-cy1722'!D$9,ROUNDDOWN((ROW(Sheet1_OLD!AH113)-ROW(Sheet1_OLD!AH$61))/4,0),0)</f>
        <v>101</v>
      </c>
      <c r="AI113" s="10">
        <f ca="1">+OFFSET('kdef-cy1722'!F$9,ROUNDDOWN((ROW(Sheet1_OLD!AI113)-ROW(Sheet1_OLD!AI$61))/4,0),0)</f>
        <v>144.9</v>
      </c>
      <c r="AJ113" s="10">
        <f ca="1">+OFFSET('kdef-cy1722'!G$9,ROUNDDOWN((ROW(Sheet1_OLD!AJ113)-ROW(Sheet1_OLD!AJ$61))/4,0),0)</f>
        <v>103.6</v>
      </c>
      <c r="AK113" s="10">
        <f ca="1">+OFFSET('kdef-cy1722'!H$9,ROUNDDOWN((ROW(Sheet1_OLD!AK113)-ROW(Sheet1_OLD!AK$61))/4,0),0)</f>
        <v>97.2</v>
      </c>
      <c r="AL113" s="10">
        <f ca="1">+OFFSET('kdef-cy1722'!I$9,ROUNDDOWN((ROW(Sheet1_OLD!AL113)-ROW(Sheet1_OLD!AL$61))/4,0),0)</f>
        <v>101.4</v>
      </c>
      <c r="AM113" s="10">
        <f ca="1">+OFFSET('def-cy1722'!$F$8,ROUNDDOWN((ROW(Sheet1_OLD!AM113)-ROW(Sheet1_OLD!AM$61))/4,0),0)</f>
        <v>100.5</v>
      </c>
      <c r="AN113" s="10">
        <f ca="1">+OFFSET('def-cy1722'!$G$8,ROUNDDOWN((ROW(Sheet1_OLD!AN113)-ROW(Sheet1_OLD!AN$61))/4,0),0)</f>
        <v>105</v>
      </c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9">
        <f t="shared" ca="1" si="209"/>
        <v>104</v>
      </c>
      <c r="AY113" s="9">
        <f t="shared" ca="1" si="209"/>
        <v>118.2</v>
      </c>
      <c r="AZ113" s="9">
        <f t="shared" ca="1" si="209"/>
        <v>101</v>
      </c>
      <c r="BA113" s="9">
        <f t="shared" ca="1" si="208"/>
        <v>154.69999999999999</v>
      </c>
      <c r="BB113" s="9">
        <f t="shared" ca="1" si="208"/>
        <v>103.7</v>
      </c>
      <c r="BC113" s="9">
        <f t="shared" ca="1" si="208"/>
        <v>96.4</v>
      </c>
      <c r="BD113" s="9">
        <f t="shared" ca="1" si="114"/>
        <v>101.6</v>
      </c>
      <c r="BE113" s="9">
        <f t="shared" ca="1" si="114"/>
        <v>98.5</v>
      </c>
      <c r="BF113" s="9">
        <f t="shared" ca="1" si="114"/>
        <v>105.2</v>
      </c>
      <c r="BG113">
        <f t="shared" ca="1" si="168"/>
        <v>-1.0763899382345971E-4</v>
      </c>
      <c r="BH113">
        <f t="shared" ca="1" si="169"/>
        <v>-1.2212553026989318E-4</v>
      </c>
      <c r="BI113">
        <f t="shared" ca="1" si="214"/>
        <v>-1.597158591742414E-3</v>
      </c>
      <c r="BJ113">
        <f t="shared" ca="1" si="214"/>
        <v>-2.200133748540437E-3</v>
      </c>
      <c r="BK113">
        <f t="shared" ca="1" si="214"/>
        <v>8.4943807997391405E-3</v>
      </c>
      <c r="BL113" s="13">
        <f t="shared" ca="1" si="171"/>
        <v>4.4673239353629369E-3</v>
      </c>
      <c r="BM113">
        <f t="shared" ca="1" si="172"/>
        <v>4.8201134078595985E-3</v>
      </c>
      <c r="BN113">
        <f t="shared" ca="1" si="134"/>
        <v>-5.4555928480036035E-3</v>
      </c>
      <c r="BO113" s="13">
        <f t="shared" ca="1" si="135"/>
        <v>-6.35479440144005E-4</v>
      </c>
      <c r="BP113">
        <f t="shared" ca="1" si="173"/>
        <v>3.1166491730042377E-3</v>
      </c>
      <c r="BQ113">
        <f t="shared" ca="1" si="174"/>
        <v>1.6662700367874035E-3</v>
      </c>
      <c r="BR113">
        <f t="shared" ca="1" si="175"/>
        <v>-1.8859495879738541E-3</v>
      </c>
      <c r="BS113" s="13">
        <f t="shared" ca="1" si="176"/>
        <v>2.8969696218177866E-3</v>
      </c>
      <c r="BT113" s="5">
        <f t="shared" si="136"/>
        <v>81401.7</v>
      </c>
      <c r="BU113" s="5">
        <f t="shared" ca="1" si="137"/>
        <v>266907.50033762399</v>
      </c>
      <c r="BV113" s="5">
        <f t="shared" ca="1" si="138"/>
        <v>46247.977071751666</v>
      </c>
      <c r="BW113" s="5">
        <f t="shared" ca="1" si="177"/>
        <v>125233.14452487136</v>
      </c>
      <c r="BX113" s="5">
        <f t="shared" si="139"/>
        <v>85421.5</v>
      </c>
      <c r="BY113" s="5">
        <f t="shared" si="140"/>
        <v>265375.10000000003</v>
      </c>
      <c r="BZ113" s="5">
        <f t="shared" si="141"/>
        <v>44310.3</v>
      </c>
      <c r="CA113" s="5">
        <f t="shared" si="142"/>
        <v>129731.8</v>
      </c>
      <c r="CB113" s="9">
        <f t="shared" si="197"/>
        <v>104.938226105843</v>
      </c>
      <c r="CC113" s="9">
        <f t="shared" ca="1" si="197"/>
        <v>99.425868386731153</v>
      </c>
      <c r="CD113" s="9">
        <f t="shared" ca="1" si="197"/>
        <v>95.810244697307638</v>
      </c>
      <c r="CE113" s="9">
        <f t="shared" ca="1" si="196"/>
        <v>103.59222432064317</v>
      </c>
      <c r="CF113" s="5"/>
      <c r="CG113" s="5">
        <f t="shared" si="212"/>
        <v>100.15961931506278</v>
      </c>
      <c r="CH113" s="5">
        <f t="shared" ca="1" si="178"/>
        <v>99.425868386731153</v>
      </c>
      <c r="CI113" s="5">
        <f t="shared" si="144"/>
        <v>121.93090353737566</v>
      </c>
      <c r="CJ113" s="5">
        <f t="shared" ca="1" si="179"/>
        <v>95.810244697307638</v>
      </c>
      <c r="CK113" s="5">
        <f t="shared" si="180"/>
        <v>110.1829250684971</v>
      </c>
      <c r="CL113" s="5">
        <f t="shared" ca="1" si="181"/>
        <v>103.59222432064317</v>
      </c>
      <c r="CM113" s="5"/>
      <c r="CN113" s="1" t="e">
        <f t="shared" si="125"/>
        <v>#DIV/0!</v>
      </c>
      <c r="CO113" s="1" t="e">
        <f t="shared" si="210"/>
        <v>#DIV/0!</v>
      </c>
      <c r="CP113" s="1" t="e">
        <f t="shared" ca="1" si="210"/>
        <v>#DIV/0!</v>
      </c>
      <c r="CQ113" s="1" t="e">
        <f t="shared" ca="1" si="210"/>
        <v>#DIV/0!</v>
      </c>
      <c r="CR113" s="1" t="e">
        <f t="shared" ca="1" si="210"/>
        <v>#DIV/0!</v>
      </c>
      <c r="CS113" s="83" t="e">
        <f t="shared" si="182"/>
        <v>#DIV/0!</v>
      </c>
      <c r="CT113" s="83" t="e">
        <f t="shared" si="182"/>
        <v>#DIV/0!</v>
      </c>
      <c r="CU113" s="83" t="e">
        <f t="shared" ca="1" si="182"/>
        <v>#DIV/0!</v>
      </c>
      <c r="CV113" s="83" t="e">
        <f t="shared" ca="1" si="182"/>
        <v>#DIV/0!</v>
      </c>
      <c r="CW113" s="83" t="e">
        <f t="shared" ca="1" si="182"/>
        <v>#DIV/0!</v>
      </c>
      <c r="CX113" s="83">
        <f t="shared" si="183"/>
        <v>-3.1354759590271723E-3</v>
      </c>
      <c r="CY113" s="83">
        <f t="shared" si="201"/>
        <v>-2.8138022390038838E-3</v>
      </c>
      <c r="CZ113" s="83">
        <f t="shared" ca="1" si="201"/>
        <v>-2.0322049365881869E-3</v>
      </c>
      <c r="DA113" s="83">
        <f t="shared" ca="1" si="199"/>
        <v>-5.4167886139048433E-3</v>
      </c>
      <c r="DB113" s="83">
        <f t="shared" ca="1" si="199"/>
        <v>-3.6910333935995139E-3</v>
      </c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Y113" s="5"/>
      <c r="EF113" s="91">
        <f>+'gaku-mk1722'!G60</f>
        <v>85421.5</v>
      </c>
      <c r="EG113" s="1">
        <f>+'gaku-mk1131'!G116</f>
        <v>80946.8</v>
      </c>
      <c r="EH113" s="5">
        <f t="shared" ca="1" si="145"/>
        <v>20614.843575421175</v>
      </c>
      <c r="EI113" s="90">
        <f ca="1">+OFFSET($EB$6,(ROW(EI113)-ROW($EI$9))/4,0)</f>
        <v>750961.32755253906</v>
      </c>
      <c r="EJ113" s="7">
        <f ca="1">+EJ112+$EH112</f>
        <v>804230.61266436311</v>
      </c>
      <c r="EK113" s="7">
        <f ca="1">+EK112+EH112-(EJ113-EI113)/4</f>
        <v>750961.32755253918</v>
      </c>
      <c r="EL113" s="5">
        <f t="shared" ca="1" si="146"/>
        <v>6406.666666666667</v>
      </c>
      <c r="EM113" s="92">
        <f t="shared" ca="1" si="147"/>
        <v>104.26666666666667</v>
      </c>
      <c r="EN113">
        <f t="shared" ca="1" si="127"/>
        <v>0.72533431003140991</v>
      </c>
      <c r="EO113">
        <f t="shared" ca="1" si="148"/>
        <v>1.0830904877474182E-2</v>
      </c>
      <c r="EQ113" s="6">
        <f>+call!C151</f>
        <v>0.37766666666666698</v>
      </c>
      <c r="ES113" s="5">
        <f>+fof!B175/10</f>
        <v>17443.7</v>
      </c>
      <c r="ET113" s="5">
        <f>+fof!C175/10</f>
        <v>482193.5</v>
      </c>
      <c r="FB113" s="5">
        <f t="shared" si="128"/>
        <v>17443.7</v>
      </c>
      <c r="FC113" s="5">
        <f t="shared" si="124"/>
        <v>482193.5</v>
      </c>
      <c r="FD113" s="1" t="e">
        <f t="shared" si="211"/>
        <v>#DIV/0!</v>
      </c>
      <c r="FE113" s="1" t="e">
        <f t="shared" si="211"/>
        <v>#DIV/0!</v>
      </c>
      <c r="FF113" t="e">
        <f t="shared" si="149"/>
        <v>#DIV/0!</v>
      </c>
      <c r="FG113" t="e">
        <f t="shared" si="149"/>
        <v>#DIV/0!</v>
      </c>
      <c r="FH113" s="83" t="e">
        <f t="shared" si="184"/>
        <v>#DIV/0!</v>
      </c>
      <c r="FI113" s="83" t="e">
        <f t="shared" si="184"/>
        <v>#DIV/0!</v>
      </c>
      <c r="FK113" s="5">
        <f>kshotoku1722!E61</f>
        <v>260372.7</v>
      </c>
      <c r="FL113" s="72">
        <f t="shared" ca="1" si="150"/>
        <v>0.38977845368342334</v>
      </c>
      <c r="FM113">
        <f t="shared" ca="1" si="185"/>
        <v>2.8419404775264323E-3</v>
      </c>
      <c r="FO113" s="72">
        <f ca="1">+AVERAGE(OFFSET(Maikin05!$F$10,ROUNDDOWN((ROW(FO113)-ROW(FO$45))/4,0),MOD(ROW(FO113)-ROW(FO$45),4)*3):OFFSET(Maikin05!$F$10,ROUNDDOWN((ROW(FO113)-ROW(FO$45))/4,0),MOD(ROW(FO113)-ROW(FO$45),4)*3+2))</f>
        <v>104.26666666666667</v>
      </c>
      <c r="FP113" s="72">
        <f ca="1">+AVERAGE(OFFSET(Maikin30!$F$20,ROUNDDOWN((ROW(FP113)-ROW(FP$5))/4,0),MOD(ROW(FP113)-ROW(FP$5),4)*3):OFFSET(Maikin30!$F$20,ROUNDDOWN((ROW(FP113)-ROW(FP$5))/4,0),MOD(ROW(FP113)-ROW(FP$5),4)*3+2))</f>
        <v>103.43333333333334</v>
      </c>
      <c r="FQ113" s="5">
        <f ca="1">+AVERAGE(OFFSET(Rocho!$J$66,(ROW(FQ113)-ROW($FQ$5))*3,0):OFFSET(Rocho!$J$66,(ROW(FQ113)-ROW($FQ$5))*3+2,0))</f>
        <v>6406.666666666667</v>
      </c>
      <c r="FR113" s="72" t="e">
        <f t="shared" ca="1" si="151"/>
        <v>#DIV/0!</v>
      </c>
      <c r="FS113" t="e">
        <f t="shared" ca="1" si="186"/>
        <v>#DIV/0!</v>
      </c>
      <c r="FT113" s="72"/>
      <c r="FU113" s="87" t="s">
        <v>332</v>
      </c>
      <c r="FV113" s="78">
        <f ca="1">+AVERAGE(OFFSET(Rocho!$E$6,(ROW(FV113)-ROW($FV$5))*3,0):OFFSET(Rocho!$E$6,(ROW(FV113)-ROW($FV$5))*3+2,0))/10000</f>
        <v>10913</v>
      </c>
      <c r="FW113" s="82">
        <f>+Rocho!AA114</f>
        <v>0</v>
      </c>
      <c r="FX113" t="e">
        <f t="shared" si="187"/>
        <v>#DIV/0!</v>
      </c>
      <c r="FZ113" s="94">
        <f t="shared" si="130"/>
        <v>268547.59999999998</v>
      </c>
      <c r="GA113" s="5">
        <f t="shared" si="152"/>
        <v>85421.5</v>
      </c>
      <c r="GB113" s="5">
        <f>+'gaku-mk1722'!C60-'gaku-mk1722'!D60</f>
        <v>6003.7999999999884</v>
      </c>
      <c r="GC113" s="5">
        <f t="shared" si="153"/>
        <v>24327.599999999999</v>
      </c>
      <c r="GD113" s="5">
        <f t="shared" si="154"/>
        <v>19982.7</v>
      </c>
      <c r="GE113" s="5">
        <f>+'gaku-mk1722'!H60</f>
        <v>2338.1</v>
      </c>
      <c r="GF113" s="5">
        <f>+'gaku-mk1722'!W60</f>
        <v>120594.9</v>
      </c>
      <c r="GG113" s="5">
        <f>+'gaku-mk1722'!M60</f>
        <v>89589.6</v>
      </c>
      <c r="GH113" s="5">
        <f>+'gaku-mk1722'!N60</f>
        <v>79710.600000000006</v>
      </c>
      <c r="GI113" s="5">
        <f t="shared" si="155"/>
        <v>81401.7</v>
      </c>
      <c r="GJ113" s="5">
        <f>+'gaku-jk1722'!C60-'gaku-jk1722'!D60</f>
        <v>5644.8999999999651</v>
      </c>
      <c r="GK113" s="5">
        <f t="shared" si="156"/>
        <v>16378.7</v>
      </c>
      <c r="GL113" s="5">
        <f t="shared" si="157"/>
        <v>19961.8</v>
      </c>
      <c r="GM113" s="5">
        <f>+'gaku-jk1722'!H60</f>
        <v>2320.9</v>
      </c>
      <c r="GN113" s="5">
        <f>+'gaku-jk1722'!Z60</f>
        <v>119062.7</v>
      </c>
      <c r="GO113" s="5">
        <f>+'gaku-jk1722'!M60</f>
        <v>72882.7</v>
      </c>
      <c r="GP113" s="5">
        <f>+'gaku-jk1722'!N60</f>
        <v>75377</v>
      </c>
      <c r="GQ113" s="9">
        <f t="shared" ca="1" si="131"/>
        <v>105</v>
      </c>
      <c r="GR113">
        <f ca="1">+OFFSET('def-cy1722'!$C$8,ROUNDDOWN((ROW(Sheet1_OLD!GU113)-ROW(Sheet1_OLD!GU$61))/4,0),0)</f>
        <v>103.7</v>
      </c>
      <c r="GS113" s="9">
        <f t="shared" ca="1" si="132"/>
        <v>144.9</v>
      </c>
      <c r="GT113" s="9">
        <f t="shared" ca="1" si="133"/>
        <v>100.5</v>
      </c>
      <c r="GU113">
        <f ca="1">+OFFSET('def-cy1722'!$H$8,ROUNDDOWN((ROW(Sheet1_OLD!GU113)-ROW(Sheet1_OLD!GU$61))/4,0),0)</f>
        <v>102.5</v>
      </c>
      <c r="GV113">
        <f ca="1">+OFFSET('def-cy1722'!$W$8,ROUNDDOWN((ROW(Sheet1_OLD!GU113)-ROW(Sheet1_OLD!GU$61))/4,0),0)</f>
        <v>101.7</v>
      </c>
      <c r="GW113">
        <f ca="1">+OFFSET('def-cy1722'!$M$8,ROUNDDOWN((ROW(Sheet1_OLD!GU113)-ROW(Sheet1_OLD!GU$61))/4,0),0)</f>
        <v>122.9</v>
      </c>
      <c r="GX113">
        <f ca="1">+OFFSET('def-cy1722'!$N$8,ROUNDDOWN((ROW(Sheet1_OLD!GU113)-ROW(Sheet1_OLD!GU$61))/4,0),0)</f>
        <v>109</v>
      </c>
      <c r="HG113" s="9">
        <f t="shared" ca="1" si="205"/>
        <v>105.2</v>
      </c>
      <c r="HH113" s="9">
        <f t="shared" ca="1" si="205"/>
        <v>104.1</v>
      </c>
      <c r="HI113" s="9">
        <f t="shared" ca="1" si="205"/>
        <v>154.69999999999999</v>
      </c>
      <c r="HJ113" s="9">
        <f t="shared" ca="1" si="205"/>
        <v>98.5</v>
      </c>
      <c r="HK113" s="9">
        <f t="shared" ca="1" si="205"/>
        <v>100.4</v>
      </c>
      <c r="HL113" s="9">
        <f t="shared" ca="1" si="205"/>
        <v>101.6</v>
      </c>
      <c r="HM113" s="9">
        <f t="shared" ca="1" si="205"/>
        <v>120.1</v>
      </c>
      <c r="HN113" s="9">
        <f t="shared" ca="1" si="202"/>
        <v>102.3</v>
      </c>
      <c r="HO113">
        <f t="shared" ca="1" si="213"/>
        <v>1.5226003149816849E-3</v>
      </c>
      <c r="HP113">
        <f t="shared" ca="1" si="213"/>
        <v>-1.6202954898696703E-4</v>
      </c>
      <c r="HQ113">
        <f t="shared" ca="1" si="213"/>
        <v>8.1403556897983737E-4</v>
      </c>
      <c r="HR113">
        <f t="shared" ca="1" si="213"/>
        <v>-9.2135729024662495E-4</v>
      </c>
      <c r="HS113">
        <f t="shared" ca="1" si="213"/>
        <v>6.5900995413774857E-3</v>
      </c>
      <c r="HT113">
        <f t="shared" ca="1" si="213"/>
        <v>6.5236832348768853E-4</v>
      </c>
      <c r="HU113">
        <f t="shared" ca="1" si="213"/>
        <v>7.7566027779133644E-3</v>
      </c>
      <c r="HV113">
        <f t="shared" ca="1" si="159"/>
        <v>-2.7383359457790555E-3</v>
      </c>
      <c r="HW113">
        <f t="shared" ca="1" si="188"/>
        <v>1.3513983741727414E-2</v>
      </c>
      <c r="HX113" s="5">
        <f t="shared" ca="1" si="189"/>
        <v>259899.79718177899</v>
      </c>
      <c r="HY113" s="1" t="e">
        <f t="shared" ca="1" si="160"/>
        <v>#DIV/0!</v>
      </c>
      <c r="HZ113" t="e">
        <f t="shared" ca="1" si="190"/>
        <v>#DIV/0!</v>
      </c>
      <c r="IA113" s="5">
        <f t="shared" si="161"/>
        <v>268547.59999999998</v>
      </c>
      <c r="IB113">
        <f t="shared" ca="1" si="162"/>
        <v>103.32736035656562</v>
      </c>
      <c r="ID113" s="112">
        <v>135.77109397677475</v>
      </c>
      <c r="IE113" s="112">
        <v>136.61464300774716</v>
      </c>
      <c r="IF113">
        <f t="shared" si="163"/>
        <v>101.60393975322468</v>
      </c>
      <c r="IG113">
        <f t="shared" si="191"/>
        <v>3.3227483271593456E-3</v>
      </c>
      <c r="IH113" s="112">
        <v>0.59136604784481295</v>
      </c>
      <c r="II113">
        <f t="shared" si="192"/>
        <v>1.0172796973515591E-2</v>
      </c>
      <c r="IK113">
        <f>+util!B111</f>
        <v>115.633333333333</v>
      </c>
      <c r="IL113">
        <f t="shared" si="193"/>
        <v>-9.7533762277428587E-3</v>
      </c>
      <c r="IM113">
        <f t="shared" si="194"/>
        <v>-5.8520257366457152E-3</v>
      </c>
      <c r="IO113" s="5">
        <f t="shared" si="164"/>
        <v>138815.79999999999</v>
      </c>
      <c r="IP113" s="1">
        <f t="shared" si="165"/>
        <v>3.132811107124077</v>
      </c>
      <c r="IQ113" s="5">
        <f t="shared" ca="1" si="166"/>
        <v>134345.63654870272</v>
      </c>
      <c r="IR113" s="1" t="e">
        <f t="shared" ca="1" si="167"/>
        <v>#DIV/0!</v>
      </c>
      <c r="IS113" t="e">
        <f t="shared" ca="1" si="195"/>
        <v>#DIV/0!</v>
      </c>
    </row>
    <row r="114" spans="1:253" x14ac:dyDescent="0.15">
      <c r="A114" t="s">
        <v>353</v>
      </c>
      <c r="B114" s="5">
        <f>+'gaku-mk1722'!B61</f>
        <v>533681</v>
      </c>
      <c r="C114" s="5">
        <f>+'kgaku-mk1722'!B62</f>
        <v>290981.8</v>
      </c>
      <c r="D114" s="5">
        <f>+'kgaku-mk1722'!C62</f>
        <v>2579.9</v>
      </c>
      <c r="E114" s="5">
        <f>+'kgaku-mk1722'!D62</f>
        <v>761.1</v>
      </c>
      <c r="F114" s="5">
        <f>+'kgaku-mk1722'!F62</f>
        <v>24018.799999999999</v>
      </c>
      <c r="G114" s="5">
        <f>+'kgaku-mk1722'!G62</f>
        <v>15971.2</v>
      </c>
      <c r="H114" s="5">
        <f>+'kgaku-mk1722'!H62</f>
        <v>75240.399999999994</v>
      </c>
      <c r="I114" s="5">
        <f>+'kgaku-mk1722'!I62</f>
        <v>173932.79999999999</v>
      </c>
      <c r="J114" s="5">
        <f>+'gaku-mk1722'!F61</f>
        <v>19722.099999999999</v>
      </c>
      <c r="K114" s="5">
        <f>+'gaku-mk1722'!G61</f>
        <v>84324.1</v>
      </c>
      <c r="L114" s="5">
        <f>+'gaku-jk1722'!B61</f>
        <v>504980.1</v>
      </c>
      <c r="M114" s="5">
        <f>+'kgaku-jk1722'!B62</f>
        <v>281002.59999999998</v>
      </c>
      <c r="N114" s="5">
        <f>+'kgaku-jk1722'!C62</f>
        <v>2001.3</v>
      </c>
      <c r="O114" s="5">
        <f>+'kgaku-jk1722'!D62</f>
        <v>754.9</v>
      </c>
      <c r="P114" s="5">
        <f>+'kgaku-jk1722'!F62</f>
        <v>16493.900000000001</v>
      </c>
      <c r="Q114" s="5">
        <f>+'kgaku-jk1722'!G62</f>
        <v>15435.7</v>
      </c>
      <c r="R114" s="5">
        <f>+'kgaku-jk1722'!H62</f>
        <v>77696.800000000003</v>
      </c>
      <c r="S114" s="5">
        <f>+'kgaku-jk1722'!I62</f>
        <v>171572.2</v>
      </c>
      <c r="T114" s="5">
        <f>+'gaku-jk1722'!F61</f>
        <v>19616</v>
      </c>
      <c r="U114" s="5">
        <f>+'gaku-jk1722'!G61</f>
        <v>80300</v>
      </c>
      <c r="V114" s="8">
        <f t="shared" si="207"/>
        <v>105.68357050109501</v>
      </c>
      <c r="W114" s="8">
        <f t="shared" si="207"/>
        <v>103.55128386712435</v>
      </c>
      <c r="X114" s="8">
        <f t="shared" si="207"/>
        <v>128.91120771498527</v>
      </c>
      <c r="Y114" s="8">
        <f t="shared" si="207"/>
        <v>100.82130083454763</v>
      </c>
      <c r="Z114" s="8">
        <f t="shared" si="207"/>
        <v>145.62232097927111</v>
      </c>
      <c r="AA114" s="8">
        <f t="shared" si="206"/>
        <v>103.4692304203891</v>
      </c>
      <c r="AB114" s="8">
        <f t="shared" si="206"/>
        <v>96.838479834433315</v>
      </c>
      <c r="AC114" s="8">
        <f t="shared" si="206"/>
        <v>101.37586392201065</v>
      </c>
      <c r="AD114" s="8">
        <f t="shared" si="206"/>
        <v>100.5408849918434</v>
      </c>
      <c r="AE114" s="8">
        <f t="shared" si="206"/>
        <v>105.01133250311334</v>
      </c>
      <c r="AF114" s="10">
        <f ca="1">+OFFSET('kdef-cy1722'!B$9,ROUNDDOWN((ROW(Sheet1_OLD!AF114)-ROW(Sheet1_OLD!AF$61))/4,0),0)</f>
        <v>103.6</v>
      </c>
      <c r="AG114" s="10">
        <f ca="1">+OFFSET('kdef-cy1722'!C$9,ROUNDDOWN((ROW(Sheet1_OLD!AG114)-ROW(Sheet1_OLD!AG$61))/4,0),0)</f>
        <v>128.6</v>
      </c>
      <c r="AH114" s="10">
        <f ca="1">+OFFSET('kdef-cy1722'!D$9,ROUNDDOWN((ROW(Sheet1_OLD!AH114)-ROW(Sheet1_OLD!AH$61))/4,0),0)</f>
        <v>101</v>
      </c>
      <c r="AI114" s="10">
        <f ca="1">+OFFSET('kdef-cy1722'!F$9,ROUNDDOWN((ROW(Sheet1_OLD!AI114)-ROW(Sheet1_OLD!AI$61))/4,0),0)</f>
        <v>144.9</v>
      </c>
      <c r="AJ114" s="10">
        <f ca="1">+OFFSET('kdef-cy1722'!G$9,ROUNDDOWN((ROW(Sheet1_OLD!AJ114)-ROW(Sheet1_OLD!AJ$61))/4,0),0)</f>
        <v>103.6</v>
      </c>
      <c r="AK114" s="10">
        <f ca="1">+OFFSET('kdef-cy1722'!H$9,ROUNDDOWN((ROW(Sheet1_OLD!AK114)-ROW(Sheet1_OLD!AK$61))/4,0),0)</f>
        <v>97.2</v>
      </c>
      <c r="AL114" s="10">
        <f ca="1">+OFFSET('kdef-cy1722'!I$9,ROUNDDOWN((ROW(Sheet1_OLD!AL114)-ROW(Sheet1_OLD!AL$61))/4,0),0)</f>
        <v>101.4</v>
      </c>
      <c r="AM114" s="10">
        <f ca="1">+OFFSET('def-cy1722'!$F$8,ROUNDDOWN((ROW(Sheet1_OLD!AM114)-ROW(Sheet1_OLD!AM$61))/4,0),0)</f>
        <v>100.5</v>
      </c>
      <c r="AN114" s="10">
        <f ca="1">+OFFSET('def-cy1722'!$G$8,ROUNDDOWN((ROW(Sheet1_OLD!AN114)-ROW(Sheet1_OLD!AN$61))/4,0),0)</f>
        <v>105</v>
      </c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9">
        <f t="shared" ca="1" si="209"/>
        <v>104</v>
      </c>
      <c r="AY114" s="9">
        <f t="shared" ca="1" si="209"/>
        <v>118.2</v>
      </c>
      <c r="AZ114" s="9">
        <f t="shared" ca="1" si="209"/>
        <v>101</v>
      </c>
      <c r="BA114" s="9">
        <f t="shared" ca="1" si="208"/>
        <v>154.69999999999999</v>
      </c>
      <c r="BB114" s="9">
        <f t="shared" ca="1" si="208"/>
        <v>103.7</v>
      </c>
      <c r="BC114" s="9">
        <f t="shared" ca="1" si="208"/>
        <v>96.4</v>
      </c>
      <c r="BD114" s="9">
        <f t="shared" ca="1" si="114"/>
        <v>101.6</v>
      </c>
      <c r="BE114" s="9">
        <f t="shared" ca="1" si="114"/>
        <v>98.5</v>
      </c>
      <c r="BF114" s="9">
        <f t="shared" ca="1" si="114"/>
        <v>105.2</v>
      </c>
      <c r="BG114">
        <f t="shared" ca="1" si="168"/>
        <v>-4.3130898730617042E-5</v>
      </c>
      <c r="BH114">
        <f t="shared" ca="1" si="169"/>
        <v>7.1049704705039701E-5</v>
      </c>
      <c r="BI114">
        <f t="shared" ca="1" si="214"/>
        <v>1.210876263516748E-3</v>
      </c>
      <c r="BJ114">
        <f t="shared" ca="1" si="214"/>
        <v>7.5538020672514356E-4</v>
      </c>
      <c r="BK114">
        <f t="shared" ca="1" si="214"/>
        <v>1.7638624313505455E-3</v>
      </c>
      <c r="BL114" s="13">
        <f t="shared" ca="1" si="171"/>
        <v>3.7580377075668598E-3</v>
      </c>
      <c r="BM114">
        <f t="shared" ca="1" si="172"/>
        <v>3.9603004713183679E-3</v>
      </c>
      <c r="BN114">
        <f t="shared" ca="1" si="134"/>
        <v>-7.5691404535051712E-3</v>
      </c>
      <c r="BO114" s="13">
        <f t="shared" ca="1" si="135"/>
        <v>-3.6088399821868032E-3</v>
      </c>
      <c r="BP114">
        <f t="shared" ca="1" si="173"/>
        <v>-8.87197215916956E-3</v>
      </c>
      <c r="BQ114">
        <f t="shared" ca="1" si="174"/>
        <v>1.364218308969375E-3</v>
      </c>
      <c r="BR114">
        <f t="shared" ca="1" si="175"/>
        <v>-2.6073678158049065E-3</v>
      </c>
      <c r="BS114" s="13">
        <f t="shared" ca="1" si="176"/>
        <v>-1.0115121666005093E-2</v>
      </c>
      <c r="BT114" s="5">
        <f t="shared" si="136"/>
        <v>80300</v>
      </c>
      <c r="BU114" s="5">
        <f t="shared" ca="1" si="137"/>
        <v>267910.54878832516</v>
      </c>
      <c r="BV114" s="5">
        <f t="shared" ca="1" si="138"/>
        <v>46081.075522999876</v>
      </c>
      <c r="BW114" s="5">
        <f t="shared" ca="1" si="177"/>
        <v>123966.39603138588</v>
      </c>
      <c r="BX114" s="5">
        <f t="shared" si="139"/>
        <v>84324.1</v>
      </c>
      <c r="BY114" s="5">
        <f t="shared" si="140"/>
        <v>266963.19999999995</v>
      </c>
      <c r="BZ114" s="5">
        <f t="shared" si="141"/>
        <v>43740.899999999994</v>
      </c>
      <c r="CA114" s="5">
        <f t="shared" si="142"/>
        <v>128065</v>
      </c>
      <c r="CB114" s="9">
        <f t="shared" si="197"/>
        <v>105.01133250311334</v>
      </c>
      <c r="CC114" s="9">
        <f t="shared" ca="1" si="197"/>
        <v>99.646393621822753</v>
      </c>
      <c r="CD114" s="9">
        <f t="shared" ca="1" si="197"/>
        <v>94.921612622014734</v>
      </c>
      <c r="CE114" s="9">
        <f t="shared" ca="1" si="196"/>
        <v>103.30622176640227</v>
      </c>
      <c r="CF114" s="5"/>
      <c r="CG114" s="5">
        <f t="shared" si="212"/>
        <v>100.38304664345328</v>
      </c>
      <c r="CH114" s="5">
        <f t="shared" ca="1" si="178"/>
        <v>99.646393621822753</v>
      </c>
      <c r="CI114" s="5">
        <f t="shared" si="144"/>
        <v>121.13270875853988</v>
      </c>
      <c r="CJ114" s="5">
        <f t="shared" ca="1" si="179"/>
        <v>94.921612622014734</v>
      </c>
      <c r="CK114" s="5">
        <f t="shared" si="180"/>
        <v>110.01212096222059</v>
      </c>
      <c r="CL114" s="5">
        <f t="shared" ca="1" si="181"/>
        <v>103.30622176640227</v>
      </c>
      <c r="CM114" s="5"/>
      <c r="CN114" s="1" t="e">
        <f t="shared" si="125"/>
        <v>#DIV/0!</v>
      </c>
      <c r="CO114" s="1" t="e">
        <f t="shared" si="210"/>
        <v>#DIV/0!</v>
      </c>
      <c r="CP114" s="1" t="e">
        <f t="shared" ca="1" si="210"/>
        <v>#DIV/0!</v>
      </c>
      <c r="CQ114" s="1" t="e">
        <f t="shared" ca="1" si="210"/>
        <v>#DIV/0!</v>
      </c>
      <c r="CR114" s="1" t="e">
        <f t="shared" ca="1" si="210"/>
        <v>#DIV/0!</v>
      </c>
      <c r="CS114" s="83" t="e">
        <f t="shared" si="182"/>
        <v>#DIV/0!</v>
      </c>
      <c r="CT114" s="83" t="e">
        <f t="shared" si="182"/>
        <v>#DIV/0!</v>
      </c>
      <c r="CU114" s="83" t="e">
        <f t="shared" ca="1" si="182"/>
        <v>#DIV/0!</v>
      </c>
      <c r="CV114" s="83" t="e">
        <f t="shared" ca="1" si="182"/>
        <v>#DIV/0!</v>
      </c>
      <c r="CW114" s="83" t="e">
        <f t="shared" ca="1" si="182"/>
        <v>#DIV/0!</v>
      </c>
      <c r="CX114" s="83">
        <f t="shared" si="183"/>
        <v>3.3939228568256532E-4</v>
      </c>
      <c r="CY114" s="83">
        <f t="shared" si="201"/>
        <v>6.9641870846907504E-4</v>
      </c>
      <c r="CZ114" s="83">
        <f t="shared" ca="1" si="201"/>
        <v>2.2155304116402326E-3</v>
      </c>
      <c r="DA114" s="83">
        <f t="shared" ca="1" si="199"/>
        <v>-9.3181969459894664E-3</v>
      </c>
      <c r="DB114" s="83">
        <f t="shared" ca="1" si="199"/>
        <v>-2.7646678050891149E-3</v>
      </c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Y114" s="5"/>
      <c r="EF114" s="91">
        <f>+'gaku-mk1722'!G61</f>
        <v>84324.1</v>
      </c>
      <c r="EG114" s="1">
        <f>+'gaku-mk1131'!G117</f>
        <v>79589.600000000006</v>
      </c>
      <c r="EH114" s="5">
        <f t="shared" ca="1" si="145"/>
        <v>20406.345948522598</v>
      </c>
      <c r="EI114" s="7">
        <f ca="1">+EI113+$EH113</f>
        <v>771576.1711279602</v>
      </c>
      <c r="EJ114" s="4">
        <f ca="1">+EI113+EH113</f>
        <v>771576.1711279602</v>
      </c>
      <c r="EK114" s="131">
        <f ca="1">+EK113+EH113-(EJ117-EI117)/4</f>
        <v>756888.44017619849</v>
      </c>
      <c r="EL114" s="5">
        <f t="shared" ca="1" si="146"/>
        <v>6440.333333333333</v>
      </c>
      <c r="EM114" s="92">
        <f t="shared" ca="1" si="147"/>
        <v>104.43333333333334</v>
      </c>
      <c r="EN114">
        <f t="shared" ca="1" si="127"/>
        <v>0.71955566870103971</v>
      </c>
      <c r="EO114">
        <f t="shared" ca="1" si="148"/>
        <v>-7.9987711526103202E-3</v>
      </c>
      <c r="EQ114" s="6">
        <f>+call!C152</f>
        <v>0.51400000000000001</v>
      </c>
      <c r="ES114" s="5">
        <f>+fof!B176/10</f>
        <v>17699.5</v>
      </c>
      <c r="ET114" s="5">
        <f>+fof!C176/10</f>
        <v>498870.7</v>
      </c>
      <c r="FB114" s="5">
        <f t="shared" si="128"/>
        <v>17699.5</v>
      </c>
      <c r="FC114" s="5">
        <f t="shared" si="124"/>
        <v>498870.7</v>
      </c>
      <c r="FD114" s="1" t="e">
        <f t="shared" si="211"/>
        <v>#DIV/0!</v>
      </c>
      <c r="FE114" s="1" t="e">
        <f t="shared" si="211"/>
        <v>#DIV/0!</v>
      </c>
      <c r="FF114" t="e">
        <f t="shared" si="149"/>
        <v>#DIV/0!</v>
      </c>
      <c r="FG114" t="e">
        <f t="shared" si="149"/>
        <v>#DIV/0!</v>
      </c>
      <c r="FH114" s="83" t="e">
        <f t="shared" si="184"/>
        <v>#DIV/0!</v>
      </c>
      <c r="FI114" s="83" t="e">
        <f t="shared" si="184"/>
        <v>#DIV/0!</v>
      </c>
      <c r="FK114" s="5">
        <f>kshotoku1722!E62</f>
        <v>262097.2</v>
      </c>
      <c r="FL114" s="72">
        <f t="shared" ca="1" si="150"/>
        <v>0.38968608252733772</v>
      </c>
      <c r="FM114">
        <f t="shared" ca="1" si="185"/>
        <v>-2.3701182600835907E-4</v>
      </c>
      <c r="FO114" s="72">
        <f ca="1">+AVERAGE(OFFSET(Maikin05!$F$10,ROUNDDOWN((ROW(FO114)-ROW(FO$45))/4,0),MOD(ROW(FO114)-ROW(FO$45),4)*3):OFFSET(Maikin05!$F$10,ROUNDDOWN((ROW(FO114)-ROW(FO$45))/4,0),MOD(ROW(FO114)-ROW(FO$45),4)*3+2))</f>
        <v>104.43333333333334</v>
      </c>
      <c r="FP114" s="72">
        <f ca="1">+AVERAGE(OFFSET(Maikin30!$F$20,ROUNDDOWN((ROW(FP114)-ROW(FP$5))/4,0),MOD(ROW(FP114)-ROW(FP$5),4)*3):OFFSET(Maikin30!$F$20,ROUNDDOWN((ROW(FP114)-ROW(FP$5))/4,0),MOD(ROW(FP114)-ROW(FP$5),4)*3+2))</f>
        <v>103.83333333333333</v>
      </c>
      <c r="FQ114" s="5">
        <f ca="1">+AVERAGE(OFFSET(Rocho!$J$66,(ROW(FQ114)-ROW($FQ$5))*3,0):OFFSET(Rocho!$J$66,(ROW(FQ114)-ROW($FQ$5))*3+2,0))</f>
        <v>6440.333333333333</v>
      </c>
      <c r="FR114" s="72" t="e">
        <f t="shared" ca="1" si="151"/>
        <v>#DIV/0!</v>
      </c>
      <c r="FS114" t="e">
        <f t="shared" ca="1" si="186"/>
        <v>#DIV/0!</v>
      </c>
      <c r="FT114" s="72"/>
      <c r="FU114" s="87" t="s">
        <v>333</v>
      </c>
      <c r="FV114" s="78">
        <f ca="1">+AVERAGE(OFFSET(Rocho!$E$6,(ROW(FV114)-ROW($FV$5))*3,0):OFFSET(Rocho!$E$6,(ROW(FV114)-ROW($FV$5))*3+2,0))/10000</f>
        <v>10920.333333333332</v>
      </c>
      <c r="FW114" s="82">
        <f>+Rocho!AA115</f>
        <v>0</v>
      </c>
      <c r="FX114" t="e">
        <f t="shared" si="187"/>
        <v>#DIV/0!</v>
      </c>
      <c r="FZ114" s="94">
        <f t="shared" si="130"/>
        <v>266718.19999999995</v>
      </c>
      <c r="GA114" s="5">
        <f t="shared" si="152"/>
        <v>84324.1</v>
      </c>
      <c r="GB114" s="5">
        <f>+'gaku-mk1722'!C61-'gaku-mk1722'!D61</f>
        <v>5956.5</v>
      </c>
      <c r="GC114" s="5">
        <f t="shared" si="153"/>
        <v>24018.799999999999</v>
      </c>
      <c r="GD114" s="5">
        <f t="shared" si="154"/>
        <v>19722.099999999999</v>
      </c>
      <c r="GE114" s="5">
        <f>+'gaku-mk1722'!H61</f>
        <v>1096.4000000000001</v>
      </c>
      <c r="GF114" s="5">
        <f>+'gaku-mk1722'!W61</f>
        <v>121463.9</v>
      </c>
      <c r="GG114" s="5">
        <f>+'gaku-mk1722'!M61</f>
        <v>93166.9</v>
      </c>
      <c r="GH114" s="5">
        <f>+'gaku-mk1722'!N61</f>
        <v>83030.5</v>
      </c>
      <c r="GI114" s="5">
        <f t="shared" si="155"/>
        <v>80300</v>
      </c>
      <c r="GJ114" s="5">
        <f>+'gaku-jk1722'!C61-'gaku-jk1722'!D61</f>
        <v>5597.4000000000233</v>
      </c>
      <c r="GK114" s="5">
        <f t="shared" si="156"/>
        <v>16493.900000000001</v>
      </c>
      <c r="GL114" s="5">
        <f t="shared" si="157"/>
        <v>19616</v>
      </c>
      <c r="GM114" s="5">
        <f>+'gaku-jk1722'!H61</f>
        <v>1059</v>
      </c>
      <c r="GN114" s="5">
        <f>+'gaku-jk1722'!Z61</f>
        <v>119341.6</v>
      </c>
      <c r="GO114" s="5">
        <f>+'gaku-jk1722'!M61</f>
        <v>74579.3</v>
      </c>
      <c r="GP114" s="5">
        <f>+'gaku-jk1722'!N61</f>
        <v>76459.3</v>
      </c>
      <c r="GQ114" s="9">
        <f t="shared" ca="1" si="131"/>
        <v>105</v>
      </c>
      <c r="GR114">
        <f ca="1">+OFFSET('def-cy1722'!$C$8,ROUNDDOWN((ROW(Sheet1_OLD!GU114)-ROW(Sheet1_OLD!GU$61))/4,0),0)</f>
        <v>103.7</v>
      </c>
      <c r="GS114" s="9">
        <f t="shared" ca="1" si="132"/>
        <v>144.9</v>
      </c>
      <c r="GT114" s="9">
        <f t="shared" ca="1" si="133"/>
        <v>100.5</v>
      </c>
      <c r="GU114">
        <f ca="1">+OFFSET('def-cy1722'!$H$8,ROUNDDOWN((ROW(Sheet1_OLD!GU114)-ROW(Sheet1_OLD!GU$61))/4,0),0)</f>
        <v>102.5</v>
      </c>
      <c r="GV114">
        <f ca="1">+OFFSET('def-cy1722'!$W$8,ROUNDDOWN((ROW(Sheet1_OLD!GU114)-ROW(Sheet1_OLD!GU$61))/4,0),0)</f>
        <v>101.7</v>
      </c>
      <c r="GW114">
        <f ca="1">+OFFSET('def-cy1722'!$M$8,ROUNDDOWN((ROW(Sheet1_OLD!GU114)-ROW(Sheet1_OLD!GU$61))/4,0),0)</f>
        <v>122.9</v>
      </c>
      <c r="GX114">
        <f ca="1">+OFFSET('def-cy1722'!$N$8,ROUNDDOWN((ROW(Sheet1_OLD!GU114)-ROW(Sheet1_OLD!GU$61))/4,0),0)</f>
        <v>109</v>
      </c>
      <c r="HG114" s="9">
        <f t="shared" ca="1" si="205"/>
        <v>105.2</v>
      </c>
      <c r="HH114" s="9">
        <f t="shared" ca="1" si="205"/>
        <v>104.1</v>
      </c>
      <c r="HI114" s="9">
        <f t="shared" ca="1" si="205"/>
        <v>154.69999999999999</v>
      </c>
      <c r="HJ114" s="9">
        <f t="shared" ca="1" si="205"/>
        <v>98.5</v>
      </c>
      <c r="HK114" s="9">
        <f t="shared" ca="1" si="205"/>
        <v>100.4</v>
      </c>
      <c r="HL114" s="9">
        <f t="shared" ca="1" si="205"/>
        <v>101.6</v>
      </c>
      <c r="HM114" s="9">
        <f t="shared" ca="1" si="205"/>
        <v>120.1</v>
      </c>
      <c r="HN114" s="9">
        <f t="shared" ca="1" si="202"/>
        <v>102.3</v>
      </c>
      <c r="HO114">
        <f t="shared" ca="1" si="213"/>
        <v>-4.2888883533707236E-3</v>
      </c>
      <c r="HP114">
        <f t="shared" ca="1" si="213"/>
        <v>-1.8298268287503095E-4</v>
      </c>
      <c r="HQ114">
        <f t="shared" ca="1" si="213"/>
        <v>6.5949034913805721E-4</v>
      </c>
      <c r="HR114">
        <f t="shared" ca="1" si="213"/>
        <v>-1.2604536237866256E-3</v>
      </c>
      <c r="HS114">
        <f t="shared" ca="1" si="213"/>
        <v>-4.6883961961750476E-3</v>
      </c>
      <c r="HT114">
        <f t="shared" ca="1" si="213"/>
        <v>1.0485952207487301E-3</v>
      </c>
      <c r="HU114">
        <f t="shared" ca="1" si="213"/>
        <v>7.5402912612196164E-3</v>
      </c>
      <c r="HV114">
        <f t="shared" ca="1" si="159"/>
        <v>-4.0972167915958278E-3</v>
      </c>
      <c r="HW114">
        <f t="shared" ca="1" si="188"/>
        <v>-5.269560816696852E-3</v>
      </c>
      <c r="HX114" s="5">
        <f t="shared" ca="1" si="189"/>
        <v>258530.23939428243</v>
      </c>
      <c r="HY114" s="1" t="e">
        <f t="shared" ca="1" si="160"/>
        <v>#DIV/0!</v>
      </c>
      <c r="HZ114" t="e">
        <f t="shared" ca="1" si="190"/>
        <v>#DIV/0!</v>
      </c>
      <c r="IA114" s="5">
        <f t="shared" si="161"/>
        <v>266718.19999999995</v>
      </c>
      <c r="IB114">
        <f t="shared" ca="1" si="162"/>
        <v>103.16711910564169</v>
      </c>
      <c r="ID114" s="112">
        <v>135.7652822764768</v>
      </c>
      <c r="IE114" s="112">
        <v>136.39044467307181</v>
      </c>
      <c r="IF114">
        <f t="shared" si="163"/>
        <v>101.18725058219609</v>
      </c>
      <c r="IG114">
        <f t="shared" si="191"/>
        <v>-4.1095449636867733E-3</v>
      </c>
      <c r="IH114" s="112">
        <v>0.59039555683307843</v>
      </c>
      <c r="II114">
        <f t="shared" si="192"/>
        <v>-1.6424484025581226E-3</v>
      </c>
      <c r="IK114">
        <f>+util!B112</f>
        <v>115.366666666667</v>
      </c>
      <c r="IL114">
        <f t="shared" si="193"/>
        <v>-2.308803334399717E-3</v>
      </c>
      <c r="IM114">
        <f t="shared" si="194"/>
        <v>-1.3852820006398303E-3</v>
      </c>
      <c r="IO114" s="5">
        <f t="shared" si="164"/>
        <v>138653.19999999998</v>
      </c>
      <c r="IP114" s="1">
        <f t="shared" si="165"/>
        <v>3.1698753340694865</v>
      </c>
      <c r="IQ114" s="5">
        <f t="shared" ca="1" si="166"/>
        <v>134396.69654632988</v>
      </c>
      <c r="IR114" s="1" t="e">
        <f t="shared" ca="1" si="167"/>
        <v>#DIV/0!</v>
      </c>
      <c r="IS114" t="e">
        <f t="shared" ca="1" si="195"/>
        <v>#DIV/0!</v>
      </c>
    </row>
    <row r="115" spans="1:253" x14ac:dyDescent="0.15">
      <c r="A115" t="s">
        <v>354</v>
      </c>
      <c r="B115" s="5">
        <f>+'gaku-mk1722'!B62</f>
        <v>529494</v>
      </c>
      <c r="C115" s="5">
        <f>+'kgaku-mk1722'!B63</f>
        <v>289108.90000000002</v>
      </c>
      <c r="D115" s="5">
        <f>+'kgaku-mk1722'!C63</f>
        <v>2512.1999999999998</v>
      </c>
      <c r="E115" s="5">
        <f>+'kgaku-mk1722'!D63</f>
        <v>820</v>
      </c>
      <c r="F115" s="5">
        <f>+'kgaku-mk1722'!F63</f>
        <v>22686.6</v>
      </c>
      <c r="G115" s="5">
        <f>+'kgaku-mk1722'!G63</f>
        <v>15598.4</v>
      </c>
      <c r="H115" s="5">
        <f>+'kgaku-mk1722'!H63</f>
        <v>75380.5</v>
      </c>
      <c r="I115" s="5">
        <f>+'kgaku-mk1722'!I63</f>
        <v>173751.1</v>
      </c>
      <c r="J115" s="5">
        <f>+'gaku-mk1722'!F62</f>
        <v>17984</v>
      </c>
      <c r="K115" s="5">
        <f>+'gaku-mk1722'!G62</f>
        <v>83084</v>
      </c>
      <c r="L115" s="5">
        <f>+'gaku-jk1722'!B62</f>
        <v>503422.4</v>
      </c>
      <c r="M115" s="5">
        <f>+'kgaku-jk1722'!B63</f>
        <v>279325.09999999998</v>
      </c>
      <c r="N115" s="5">
        <f>+'kgaku-jk1722'!C63</f>
        <v>1942</v>
      </c>
      <c r="O115" s="5">
        <f>+'kgaku-jk1722'!D63</f>
        <v>812.5</v>
      </c>
      <c r="P115" s="5">
        <f>+'kgaku-jk1722'!F63</f>
        <v>15843.9</v>
      </c>
      <c r="Q115" s="5">
        <f>+'kgaku-jk1722'!G63</f>
        <v>15044.1</v>
      </c>
      <c r="R115" s="5">
        <f>+'kgaku-jk1722'!H63</f>
        <v>77763.199999999997</v>
      </c>
      <c r="S115" s="5">
        <f>+'kgaku-jk1722'!I63</f>
        <v>171323.6</v>
      </c>
      <c r="T115" s="5">
        <f>+'gaku-jk1722'!F62</f>
        <v>17872.5</v>
      </c>
      <c r="U115" s="5">
        <f>+'gaku-jk1722'!G62</f>
        <v>79156.7</v>
      </c>
      <c r="V115" s="8">
        <f t="shared" si="207"/>
        <v>105.17887165926665</v>
      </c>
      <c r="W115" s="8">
        <f t="shared" si="207"/>
        <v>103.50265693988834</v>
      </c>
      <c r="X115" s="8">
        <f t="shared" si="207"/>
        <v>129.36148300720905</v>
      </c>
      <c r="Y115" s="8">
        <f t="shared" si="207"/>
        <v>100.92307692307692</v>
      </c>
      <c r="Z115" s="8">
        <f t="shared" si="207"/>
        <v>143.18823017060194</v>
      </c>
      <c r="AA115" s="8">
        <f t="shared" si="206"/>
        <v>103.68450090068531</v>
      </c>
      <c r="AB115" s="8">
        <f t="shared" si="206"/>
        <v>96.935954281716803</v>
      </c>
      <c r="AC115" s="8">
        <f t="shared" si="206"/>
        <v>101.41690928745368</v>
      </c>
      <c r="AD115" s="8">
        <f t="shared" si="206"/>
        <v>100.62386347740943</v>
      </c>
      <c r="AE115" s="8">
        <f t="shared" si="206"/>
        <v>104.96142461724656</v>
      </c>
      <c r="AF115" s="10">
        <f ca="1">+OFFSET('kdef-cy1722'!B$9,ROUNDDOWN((ROW(Sheet1_OLD!AF115)-ROW(Sheet1_OLD!AF$61))/4,0),0)</f>
        <v>103.6</v>
      </c>
      <c r="AG115" s="10">
        <f ca="1">+OFFSET('kdef-cy1722'!C$9,ROUNDDOWN((ROW(Sheet1_OLD!AG115)-ROW(Sheet1_OLD!AG$61))/4,0),0)</f>
        <v>128.6</v>
      </c>
      <c r="AH115" s="10">
        <f ca="1">+OFFSET('kdef-cy1722'!D$9,ROUNDDOWN((ROW(Sheet1_OLD!AH115)-ROW(Sheet1_OLD!AH$61))/4,0),0)</f>
        <v>101</v>
      </c>
      <c r="AI115" s="10">
        <f ca="1">+OFFSET('kdef-cy1722'!F$9,ROUNDDOWN((ROW(Sheet1_OLD!AI115)-ROW(Sheet1_OLD!AI$61))/4,0),0)</f>
        <v>144.9</v>
      </c>
      <c r="AJ115" s="10">
        <f ca="1">+OFFSET('kdef-cy1722'!G$9,ROUNDDOWN((ROW(Sheet1_OLD!AJ115)-ROW(Sheet1_OLD!AJ$61))/4,0),0)</f>
        <v>103.6</v>
      </c>
      <c r="AK115" s="10">
        <f ca="1">+OFFSET('kdef-cy1722'!H$9,ROUNDDOWN((ROW(Sheet1_OLD!AK115)-ROW(Sheet1_OLD!AK$61))/4,0),0)</f>
        <v>97.2</v>
      </c>
      <c r="AL115" s="10">
        <f ca="1">+OFFSET('kdef-cy1722'!I$9,ROUNDDOWN((ROW(Sheet1_OLD!AL115)-ROW(Sheet1_OLD!AL$61))/4,0),0)</f>
        <v>101.4</v>
      </c>
      <c r="AM115" s="10">
        <f ca="1">+OFFSET('def-cy1722'!$F$8,ROUNDDOWN((ROW(Sheet1_OLD!AM115)-ROW(Sheet1_OLD!AM$61))/4,0),0)</f>
        <v>100.5</v>
      </c>
      <c r="AN115" s="10">
        <f ca="1">+OFFSET('def-cy1722'!$G$8,ROUNDDOWN((ROW(Sheet1_OLD!AN115)-ROW(Sheet1_OLD!AN$61))/4,0),0)</f>
        <v>105</v>
      </c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9">
        <f t="shared" ca="1" si="209"/>
        <v>104</v>
      </c>
      <c r="AY115" s="9">
        <f t="shared" ca="1" si="209"/>
        <v>118.2</v>
      </c>
      <c r="AZ115" s="9">
        <f t="shared" ca="1" si="209"/>
        <v>101</v>
      </c>
      <c r="BA115" s="9">
        <f t="shared" ca="1" si="208"/>
        <v>154.69999999999999</v>
      </c>
      <c r="BB115" s="9">
        <f t="shared" ca="1" si="208"/>
        <v>103.7</v>
      </c>
      <c r="BC115" s="9">
        <f t="shared" ca="1" si="208"/>
        <v>96.4</v>
      </c>
      <c r="BD115" s="9">
        <f t="shared" ca="1" si="208"/>
        <v>101.6</v>
      </c>
      <c r="BE115" s="9">
        <f t="shared" ca="1" si="208"/>
        <v>98.5</v>
      </c>
      <c r="BF115" s="9">
        <f t="shared" ca="1" si="208"/>
        <v>105.2</v>
      </c>
      <c r="BG115">
        <f t="shared" ca="1" si="168"/>
        <v>-2.6268932882633609E-4</v>
      </c>
      <c r="BH115">
        <f t="shared" ca="1" si="169"/>
        <v>-2.1802892735896438E-4</v>
      </c>
      <c r="BI115">
        <f t="shared" ca="1" si="214"/>
        <v>-1.5219195662826597E-3</v>
      </c>
      <c r="BJ115">
        <f t="shared" ca="1" si="214"/>
        <v>2.3989178404625855E-4</v>
      </c>
      <c r="BK115">
        <f t="shared" ca="1" si="214"/>
        <v>-9.4659693349324176E-4</v>
      </c>
      <c r="BL115" s="13">
        <f t="shared" ca="1" si="171"/>
        <v>-2.7093429719149435E-3</v>
      </c>
      <c r="BM115">
        <f t="shared" ca="1" si="172"/>
        <v>-2.2426378579354516E-2</v>
      </c>
      <c r="BN115">
        <f t="shared" ca="1" si="134"/>
        <v>-3.8301312900708984E-2</v>
      </c>
      <c r="BO115" s="13">
        <f t="shared" ca="1" si="135"/>
        <v>-6.0727691480063503E-2</v>
      </c>
      <c r="BP115">
        <f t="shared" ca="1" si="173"/>
        <v>-9.3010576110856315E-3</v>
      </c>
      <c r="BQ115">
        <f t="shared" ca="1" si="174"/>
        <v>-7.7760682096179781E-3</v>
      </c>
      <c r="BR115">
        <f t="shared" ca="1" si="175"/>
        <v>-1.3280504499643851E-2</v>
      </c>
      <c r="BS115" s="13">
        <f t="shared" ca="1" si="176"/>
        <v>-3.035763032034746E-2</v>
      </c>
      <c r="BT115" s="5">
        <f t="shared" si="136"/>
        <v>79156.7</v>
      </c>
      <c r="BU115" s="5">
        <f t="shared" ca="1" si="137"/>
        <v>267184.68722586363</v>
      </c>
      <c r="BV115" s="5">
        <f t="shared" ca="1" si="138"/>
        <v>43282.678185569632</v>
      </c>
      <c r="BW115" s="5">
        <f t="shared" ca="1" si="177"/>
        <v>120203.07000851928</v>
      </c>
      <c r="BX115" s="5">
        <f t="shared" si="139"/>
        <v>83084</v>
      </c>
      <c r="BY115" s="5">
        <f t="shared" si="140"/>
        <v>266422.2</v>
      </c>
      <c r="BZ115" s="5">
        <f t="shared" si="141"/>
        <v>40670.6</v>
      </c>
      <c r="CA115" s="5">
        <f t="shared" si="142"/>
        <v>123754.6</v>
      </c>
      <c r="CB115" s="9">
        <f t="shared" si="197"/>
        <v>104.96142461724656</v>
      </c>
      <c r="CC115" s="9">
        <f t="shared" ca="1" si="197"/>
        <v>99.714621659728934</v>
      </c>
      <c r="CD115" s="9">
        <f t="shared" ca="1" si="197"/>
        <v>93.965072645526604</v>
      </c>
      <c r="CE115" s="9">
        <f t="shared" ca="1" si="196"/>
        <v>102.95460838997623</v>
      </c>
      <c r="CF115" s="5"/>
      <c r="CG115" s="5">
        <f t="shared" si="212"/>
        <v>100.44093832034274</v>
      </c>
      <c r="CH115" s="5">
        <f t="shared" ca="1" si="178"/>
        <v>99.714621659728934</v>
      </c>
      <c r="CI115" s="5">
        <f t="shared" si="144"/>
        <v>120.62557093877162</v>
      </c>
      <c r="CJ115" s="5">
        <f t="shared" ca="1" si="179"/>
        <v>93.965072645526604</v>
      </c>
      <c r="CK115" s="5">
        <f t="shared" si="180"/>
        <v>109.640472353466</v>
      </c>
      <c r="CL115" s="5">
        <f t="shared" ca="1" si="181"/>
        <v>102.95460838997623</v>
      </c>
      <c r="CM115" s="5"/>
      <c r="CN115" s="1" t="e">
        <f t="shared" si="125"/>
        <v>#DIV/0!</v>
      </c>
      <c r="CO115" s="1" t="e">
        <f t="shared" si="210"/>
        <v>#DIV/0!</v>
      </c>
      <c r="CP115" s="1" t="e">
        <f t="shared" ca="1" si="210"/>
        <v>#DIV/0!</v>
      </c>
      <c r="CQ115" s="1" t="e">
        <f t="shared" ca="1" si="210"/>
        <v>#DIV/0!</v>
      </c>
      <c r="CR115" s="1" t="e">
        <f t="shared" ca="1" si="210"/>
        <v>#DIV/0!</v>
      </c>
      <c r="CS115" s="83" t="e">
        <f t="shared" si="182"/>
        <v>#DIV/0!</v>
      </c>
      <c r="CT115" s="83" t="e">
        <f t="shared" si="182"/>
        <v>#DIV/0!</v>
      </c>
      <c r="CU115" s="83" t="e">
        <f t="shared" ca="1" si="182"/>
        <v>#DIV/0!</v>
      </c>
      <c r="CV115" s="83" t="e">
        <f t="shared" ca="1" si="182"/>
        <v>#DIV/0!</v>
      </c>
      <c r="CW115" s="83" t="e">
        <f t="shared" ca="1" si="182"/>
        <v>#DIV/0!</v>
      </c>
      <c r="CX115" s="83">
        <f t="shared" si="183"/>
        <v>-4.7870052195097051E-3</v>
      </c>
      <c r="CY115" s="83">
        <f t="shared" si="201"/>
        <v>-4.7537487711335165E-4</v>
      </c>
      <c r="CZ115" s="83">
        <f t="shared" ca="1" si="201"/>
        <v>6.8446722618794328E-4</v>
      </c>
      <c r="DA115" s="83">
        <f t="shared" ca="1" si="199"/>
        <v>-1.012827507770349E-2</v>
      </c>
      <c r="DB115" s="83">
        <f t="shared" ca="1" si="199"/>
        <v>-3.4094085314939071E-3</v>
      </c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Y115" s="5"/>
      <c r="EF115" s="91">
        <f>+'gaku-mk1722'!G62</f>
        <v>83084</v>
      </c>
      <c r="EG115" s="1">
        <f>+'gaku-mk1131'!G118</f>
        <v>79700.100000000006</v>
      </c>
      <c r="EH115" s="5">
        <f t="shared" ca="1" si="145"/>
        <v>20174.910404517927</v>
      </c>
      <c r="EI115" s="7">
        <f ca="1">+EI114+$EH114</f>
        <v>791982.51707648276</v>
      </c>
      <c r="EJ115" s="7">
        <f ca="1">+EJ114+$EH114</f>
        <v>791982.51707648276</v>
      </c>
      <c r="EK115" s="7">
        <f ca="1">+EK114+EH114-(EJ117-EI117)/4</f>
        <v>762607.05517295923</v>
      </c>
      <c r="EL115" s="5">
        <f t="shared" ca="1" si="146"/>
        <v>6426.666666666667</v>
      </c>
      <c r="EM115" s="92">
        <f t="shared" ca="1" si="147"/>
        <v>103.3</v>
      </c>
      <c r="EN115">
        <f t="shared" ca="1" si="127"/>
        <v>0.72138837473614426</v>
      </c>
      <c r="EO115">
        <f t="shared" ca="1" si="148"/>
        <v>2.5437587693898939E-3</v>
      </c>
      <c r="EQ115" s="6">
        <f>+call!C153</f>
        <v>0.498</v>
      </c>
      <c r="ES115" s="5">
        <f>+fof!B177/10</f>
        <v>15430.9</v>
      </c>
      <c r="ET115" s="5">
        <f>+fof!C177/10</f>
        <v>463594.8</v>
      </c>
      <c r="FB115" s="5">
        <f t="shared" si="128"/>
        <v>15430.9</v>
      </c>
      <c r="FC115" s="5">
        <f t="shared" si="124"/>
        <v>463594.8</v>
      </c>
      <c r="FD115" s="1" t="e">
        <f t="shared" si="211"/>
        <v>#DIV/0!</v>
      </c>
      <c r="FE115" s="1" t="e">
        <f t="shared" si="211"/>
        <v>#DIV/0!</v>
      </c>
      <c r="FF115" t="e">
        <f t="shared" si="149"/>
        <v>#DIV/0!</v>
      </c>
      <c r="FG115" t="e">
        <f t="shared" si="149"/>
        <v>#DIV/0!</v>
      </c>
      <c r="FH115" s="83" t="e">
        <f t="shared" si="184"/>
        <v>#DIV/0!</v>
      </c>
      <c r="FI115" s="83" t="e">
        <f t="shared" si="184"/>
        <v>#DIV/0!</v>
      </c>
      <c r="FK115" s="5">
        <f>kshotoku1722!E63</f>
        <v>262017.4</v>
      </c>
      <c r="FL115" s="72">
        <f t="shared" ca="1" si="150"/>
        <v>0.39467901571782626</v>
      </c>
      <c r="FM115">
        <f t="shared" ca="1" si="185"/>
        <v>1.2731317704077391E-2</v>
      </c>
      <c r="FO115" s="72">
        <f ca="1">+AVERAGE(OFFSET(Maikin05!$F$10,ROUNDDOWN((ROW(FO115)-ROW(FO$45))/4,0),MOD(ROW(FO115)-ROW(FO$45),4)*3):OFFSET(Maikin05!$F$10,ROUNDDOWN((ROW(FO115)-ROW(FO$45))/4,0),MOD(ROW(FO115)-ROW(FO$45),4)*3+2))</f>
        <v>103.3</v>
      </c>
      <c r="FP115" s="72">
        <f ca="1">+AVERAGE(OFFSET(Maikin30!$F$20,ROUNDDOWN((ROW(FP115)-ROW(FP$5))/4,0),MOD(ROW(FP115)-ROW(FP$5),4)*3):OFFSET(Maikin30!$F$20,ROUNDDOWN((ROW(FP115)-ROW(FP$5))/4,0),MOD(ROW(FP115)-ROW(FP$5),4)*3+2))</f>
        <v>102.56666666666668</v>
      </c>
      <c r="FQ115" s="5">
        <f ca="1">+AVERAGE(OFFSET(Rocho!$J$66,(ROW(FQ115)-ROW($FQ$5))*3,0):OFFSET(Rocho!$J$66,(ROW(FQ115)-ROW($FQ$5))*3+2,0))</f>
        <v>6426.666666666667</v>
      </c>
      <c r="FR115" s="72" t="e">
        <f t="shared" ca="1" si="151"/>
        <v>#DIV/0!</v>
      </c>
      <c r="FS115" t="e">
        <f t="shared" ca="1" si="186"/>
        <v>#DIV/0!</v>
      </c>
      <c r="FT115" s="72"/>
      <c r="FU115" s="87" t="s">
        <v>334</v>
      </c>
      <c r="FV115" s="78">
        <f ca="1">+AVERAGE(OFFSET(Rocho!$E$6,(ROW(FV115)-ROW($FV$5))*3,0):OFFSET(Rocho!$E$6,(ROW(FV115)-ROW($FV$5))*3+2,0))/10000</f>
        <v>10932.333333333332</v>
      </c>
      <c r="FW115" s="82">
        <f>+Rocho!AA116</f>
        <v>0</v>
      </c>
      <c r="FX115" t="e">
        <f t="shared" si="187"/>
        <v>#DIV/0!</v>
      </c>
      <c r="FZ115" s="94">
        <f t="shared" si="130"/>
        <v>263071.69999999995</v>
      </c>
      <c r="GA115" s="5">
        <f t="shared" si="152"/>
        <v>83084</v>
      </c>
      <c r="GB115" s="5">
        <f>+'gaku-mk1722'!C62-'gaku-mk1722'!D62</f>
        <v>5923.2999999999884</v>
      </c>
      <c r="GC115" s="5">
        <f t="shared" si="153"/>
        <v>22686.6</v>
      </c>
      <c r="GD115" s="5">
        <f t="shared" si="154"/>
        <v>17984</v>
      </c>
      <c r="GE115" s="5">
        <f>+'gaku-mk1722'!H62</f>
        <v>1462.6</v>
      </c>
      <c r="GF115" s="5">
        <f>+'gaku-mk1722'!W62</f>
        <v>120475.5</v>
      </c>
      <c r="GG115" s="5">
        <f>+'gaku-mk1722'!M62</f>
        <v>94123.1</v>
      </c>
      <c r="GH115" s="5">
        <f>+'gaku-mk1722'!N62</f>
        <v>82667.399999999994</v>
      </c>
      <c r="GI115" s="5">
        <f t="shared" si="155"/>
        <v>79156.7</v>
      </c>
      <c r="GJ115" s="5">
        <f>+'gaku-jk1722'!C62-'gaku-jk1722'!D62</f>
        <v>5565.7000000000116</v>
      </c>
      <c r="GK115" s="5">
        <f t="shared" si="156"/>
        <v>15843.9</v>
      </c>
      <c r="GL115" s="5">
        <f t="shared" si="157"/>
        <v>17872.5</v>
      </c>
      <c r="GM115" s="5">
        <f>+'gaku-jk1722'!H62</f>
        <v>1719.8</v>
      </c>
      <c r="GN115" s="5">
        <f>+'gaku-jk1722'!Z62</f>
        <v>118729.5</v>
      </c>
      <c r="GO115" s="5">
        <f>+'gaku-jk1722'!M62</f>
        <v>76503.7</v>
      </c>
      <c r="GP115" s="5">
        <f>+'gaku-jk1722'!N62</f>
        <v>75779.600000000006</v>
      </c>
      <c r="GQ115" s="9">
        <f t="shared" ca="1" si="131"/>
        <v>105</v>
      </c>
      <c r="GR115">
        <f ca="1">+OFFSET('def-cy1722'!$C$8,ROUNDDOWN((ROW(Sheet1_OLD!GU115)-ROW(Sheet1_OLD!GU$61))/4,0),0)</f>
        <v>103.7</v>
      </c>
      <c r="GS115" s="9">
        <f t="shared" ca="1" si="132"/>
        <v>144.9</v>
      </c>
      <c r="GT115" s="9">
        <f t="shared" ca="1" si="133"/>
        <v>100.5</v>
      </c>
      <c r="GU115">
        <f ca="1">+OFFSET('def-cy1722'!$H$8,ROUNDDOWN((ROW(Sheet1_OLD!GU115)-ROW(Sheet1_OLD!GU$61))/4,0),0)</f>
        <v>102.5</v>
      </c>
      <c r="GV115">
        <f ca="1">+OFFSET('def-cy1722'!$W$8,ROUNDDOWN((ROW(Sheet1_OLD!GU115)-ROW(Sheet1_OLD!GU$61))/4,0),0)</f>
        <v>101.7</v>
      </c>
      <c r="GW115">
        <f ca="1">+OFFSET('def-cy1722'!$M$8,ROUNDDOWN((ROW(Sheet1_OLD!GU115)-ROW(Sheet1_OLD!GU$61))/4,0),0)</f>
        <v>122.9</v>
      </c>
      <c r="GX115">
        <f ca="1">+OFFSET('def-cy1722'!$N$8,ROUNDDOWN((ROW(Sheet1_OLD!GU115)-ROW(Sheet1_OLD!GU$61))/4,0),0)</f>
        <v>109</v>
      </c>
      <c r="HG115" s="9">
        <f t="shared" ca="1" si="205"/>
        <v>105.2</v>
      </c>
      <c r="HH115" s="9">
        <f t="shared" ca="1" si="205"/>
        <v>104.1</v>
      </c>
      <c r="HI115" s="9">
        <f t="shared" ca="1" si="205"/>
        <v>154.69999999999999</v>
      </c>
      <c r="HJ115" s="9">
        <f t="shared" ca="1" si="205"/>
        <v>98.5</v>
      </c>
      <c r="HK115" s="9">
        <f t="shared" ca="1" si="205"/>
        <v>100.4</v>
      </c>
      <c r="HL115" s="9">
        <f t="shared" ca="1" si="205"/>
        <v>101.6</v>
      </c>
      <c r="HM115" s="9">
        <f t="shared" ca="1" si="205"/>
        <v>120.1</v>
      </c>
      <c r="HN115" s="9">
        <f t="shared" ca="1" si="202"/>
        <v>102.3</v>
      </c>
      <c r="HO115">
        <f t="shared" ca="1" si="213"/>
        <v>-4.474414228036943E-3</v>
      </c>
      <c r="HP115">
        <f t="shared" ca="1" si="213"/>
        <v>-1.2276377533067056E-4</v>
      </c>
      <c r="HQ115">
        <f t="shared" ca="1" si="213"/>
        <v>-3.7407950461280193E-3</v>
      </c>
      <c r="HR115">
        <f t="shared" ca="1" si="213"/>
        <v>-6.3887872512359608E-3</v>
      </c>
      <c r="HS115">
        <f t="shared" ca="1" si="213"/>
        <v>2.4681070418649631E-3</v>
      </c>
      <c r="HT115">
        <f t="shared" ca="1" si="213"/>
        <v>-2.3135363712383627E-3</v>
      </c>
      <c r="HU115">
        <f t="shared" ca="1" si="213"/>
        <v>8.5980229427768205E-3</v>
      </c>
      <c r="HV115">
        <f t="shared" ca="1" si="159"/>
        <v>2.5867421966971511E-3</v>
      </c>
      <c r="HW115">
        <f t="shared" ca="1" si="188"/>
        <v>-3.3874244906310219E-3</v>
      </c>
      <c r="HX115" s="5">
        <f t="shared" ca="1" si="189"/>
        <v>257654.48772978954</v>
      </c>
      <c r="HY115" s="1" t="e">
        <f t="shared" ca="1" si="160"/>
        <v>#DIV/0!</v>
      </c>
      <c r="HZ115" t="e">
        <f t="shared" ca="1" si="190"/>
        <v>#DIV/0!</v>
      </c>
      <c r="IA115" s="5">
        <f t="shared" si="161"/>
        <v>263071.69999999995</v>
      </c>
      <c r="IB115">
        <f t="shared" ca="1" si="162"/>
        <v>102.10251034939924</v>
      </c>
      <c r="ID115" s="112">
        <v>135.00144711378687</v>
      </c>
      <c r="IE115" s="112">
        <v>135.9943207409332</v>
      </c>
      <c r="IF115">
        <f t="shared" si="163"/>
        <v>101.90032749202831</v>
      </c>
      <c r="IG115">
        <f t="shared" si="191"/>
        <v>7.0223875529642679E-3</v>
      </c>
      <c r="IH115" s="112">
        <v>0.58868084866528503</v>
      </c>
      <c r="II115">
        <f t="shared" si="192"/>
        <v>-2.9085636327375059E-3</v>
      </c>
      <c r="IK115">
        <f>+util!B113</f>
        <v>117.333333333333</v>
      </c>
      <c r="IL115">
        <f t="shared" si="193"/>
        <v>1.690342495679277E-2</v>
      </c>
      <c r="IM115">
        <f t="shared" si="194"/>
        <v>1.0142054974075661E-2</v>
      </c>
      <c r="IO115" s="5">
        <f t="shared" si="164"/>
        <v>139317.1</v>
      </c>
      <c r="IP115" s="1">
        <f t="shared" si="165"/>
        <v>3.4254990091122335</v>
      </c>
      <c r="IQ115" s="5">
        <f t="shared" ca="1" si="166"/>
        <v>136448.26118696868</v>
      </c>
      <c r="IR115" s="1" t="e">
        <f t="shared" ca="1" si="167"/>
        <v>#DIV/0!</v>
      </c>
      <c r="IS115" t="e">
        <f t="shared" ca="1" si="195"/>
        <v>#DIV/0!</v>
      </c>
    </row>
    <row r="116" spans="1:253" x14ac:dyDescent="0.15">
      <c r="A116" t="s">
        <v>355</v>
      </c>
      <c r="B116" s="5">
        <f>+'gaku-mk1722'!B63</f>
        <v>529612.30000000005</v>
      </c>
      <c r="C116" s="5">
        <f>+'kgaku-mk1722'!B64</f>
        <v>290545</v>
      </c>
      <c r="D116" s="5">
        <f>+'kgaku-mk1722'!C64</f>
        <v>2513.1999999999998</v>
      </c>
      <c r="E116" s="5">
        <f>+'kgaku-mk1722'!D64</f>
        <v>855.6</v>
      </c>
      <c r="F116" s="5">
        <f>+'kgaku-mk1722'!F64</f>
        <v>23690</v>
      </c>
      <c r="G116" s="5">
        <f>+'kgaku-mk1722'!G64</f>
        <v>15492.1</v>
      </c>
      <c r="H116" s="5">
        <f>+'kgaku-mk1722'!H64</f>
        <v>76423.3</v>
      </c>
      <c r="I116" s="5">
        <f>+'kgaku-mk1722'!I64</f>
        <v>173282.1</v>
      </c>
      <c r="J116" s="5">
        <f>+'gaku-mk1722'!F63</f>
        <v>15669.9</v>
      </c>
      <c r="K116" s="5">
        <f>+'gaku-mk1722'!G63</f>
        <v>83420.3</v>
      </c>
      <c r="L116" s="5">
        <f>+'gaku-jk1722'!B63</f>
        <v>505695.6</v>
      </c>
      <c r="M116" s="5">
        <f>+'kgaku-jk1722'!B64</f>
        <v>279669</v>
      </c>
      <c r="N116" s="5">
        <f>+'kgaku-jk1722'!C64</f>
        <v>1947.9</v>
      </c>
      <c r="O116" s="5">
        <f>+'kgaku-jk1722'!D64</f>
        <v>842.8</v>
      </c>
      <c r="P116" s="5">
        <f>+'kgaku-jk1722'!F64</f>
        <v>16633.7</v>
      </c>
      <c r="Q116" s="5">
        <f>+'kgaku-jk1722'!G64</f>
        <v>14958.7</v>
      </c>
      <c r="R116" s="5">
        <f>+'kgaku-jk1722'!H64</f>
        <v>77671.600000000006</v>
      </c>
      <c r="S116" s="5">
        <f>+'kgaku-jk1722'!I64</f>
        <v>170682.3</v>
      </c>
      <c r="T116" s="5">
        <f>+'gaku-jk1722'!F63</f>
        <v>15518.6</v>
      </c>
      <c r="U116" s="5">
        <f>+'gaku-jk1722'!G63</f>
        <v>79373.3</v>
      </c>
      <c r="V116" s="8">
        <f t="shared" si="207"/>
        <v>104.72946571020196</v>
      </c>
      <c r="W116" s="8">
        <f t="shared" si="207"/>
        <v>103.88888292946304</v>
      </c>
      <c r="X116" s="8">
        <f t="shared" si="207"/>
        <v>129.02099697109705</v>
      </c>
      <c r="Y116" s="8">
        <f t="shared" si="207"/>
        <v>101.51874703369721</v>
      </c>
      <c r="Z116" s="8">
        <f t="shared" si="207"/>
        <v>142.42171014266219</v>
      </c>
      <c r="AA116" s="8">
        <f t="shared" si="206"/>
        <v>103.56581788524404</v>
      </c>
      <c r="AB116" s="8">
        <f t="shared" si="206"/>
        <v>98.392848866252265</v>
      </c>
      <c r="AC116" s="8">
        <f t="shared" si="206"/>
        <v>101.52318078675997</v>
      </c>
      <c r="AD116" s="8">
        <f t="shared" si="206"/>
        <v>100.97495908136042</v>
      </c>
      <c r="AE116" s="8">
        <f t="shared" si="206"/>
        <v>105.09869187749533</v>
      </c>
      <c r="AF116" s="10">
        <f ca="1">+OFFSET('kdef-cy1722'!B$9,ROUNDDOWN((ROW(Sheet1_OLD!AF116)-ROW(Sheet1_OLD!AF$61))/4,0),0)</f>
        <v>103.6</v>
      </c>
      <c r="AG116" s="10">
        <f ca="1">+OFFSET('kdef-cy1722'!C$9,ROUNDDOWN((ROW(Sheet1_OLD!AG116)-ROW(Sheet1_OLD!AG$61))/4,0),0)</f>
        <v>128.6</v>
      </c>
      <c r="AH116" s="10">
        <f ca="1">+OFFSET('kdef-cy1722'!D$9,ROUNDDOWN((ROW(Sheet1_OLD!AH116)-ROW(Sheet1_OLD!AH$61))/4,0),0)</f>
        <v>101</v>
      </c>
      <c r="AI116" s="10">
        <f ca="1">+OFFSET('kdef-cy1722'!F$9,ROUNDDOWN((ROW(Sheet1_OLD!AI116)-ROW(Sheet1_OLD!AI$61))/4,0),0)</f>
        <v>144.9</v>
      </c>
      <c r="AJ116" s="10">
        <f ca="1">+OFFSET('kdef-cy1722'!G$9,ROUNDDOWN((ROW(Sheet1_OLD!AJ116)-ROW(Sheet1_OLD!AJ$61))/4,0),0)</f>
        <v>103.6</v>
      </c>
      <c r="AK116" s="10">
        <f ca="1">+OFFSET('kdef-cy1722'!H$9,ROUNDDOWN((ROW(Sheet1_OLD!AK116)-ROW(Sheet1_OLD!AK$61))/4,0),0)</f>
        <v>97.2</v>
      </c>
      <c r="AL116" s="10">
        <f ca="1">+OFFSET('kdef-cy1722'!I$9,ROUNDDOWN((ROW(Sheet1_OLD!AL116)-ROW(Sheet1_OLD!AL$61))/4,0),0)</f>
        <v>101.4</v>
      </c>
      <c r="AM116" s="10">
        <f ca="1">+OFFSET('def-cy1722'!$F$8,ROUNDDOWN((ROW(Sheet1_OLD!AM116)-ROW(Sheet1_OLD!AM$61))/4,0),0)</f>
        <v>100.5</v>
      </c>
      <c r="AN116" s="10">
        <f ca="1">+OFFSET('def-cy1722'!$G$8,ROUNDDOWN((ROW(Sheet1_OLD!AN116)-ROW(Sheet1_OLD!AN$61))/4,0),0)</f>
        <v>105</v>
      </c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9">
        <f t="shared" ca="1" si="209"/>
        <v>104</v>
      </c>
      <c r="AY116" s="9">
        <f t="shared" ca="1" si="209"/>
        <v>118.2</v>
      </c>
      <c r="AZ116" s="9">
        <f t="shared" ca="1" si="209"/>
        <v>101</v>
      </c>
      <c r="BA116" s="9">
        <f t="shared" ca="1" si="208"/>
        <v>154.69999999999999</v>
      </c>
      <c r="BB116" s="9">
        <f t="shared" ca="1" si="208"/>
        <v>103.7</v>
      </c>
      <c r="BC116" s="9">
        <f t="shared" ca="1" si="208"/>
        <v>96.4</v>
      </c>
      <c r="BD116" s="9">
        <f t="shared" ca="1" si="208"/>
        <v>101.6</v>
      </c>
      <c r="BE116" s="9">
        <f t="shared" ca="1" si="208"/>
        <v>98.5</v>
      </c>
      <c r="BF116" s="9">
        <f t="shared" ca="1" si="208"/>
        <v>105.2</v>
      </c>
      <c r="BG116">
        <f t="shared" ca="1" si="168"/>
        <v>2.6207041639382336E-5</v>
      </c>
      <c r="BH116">
        <f t="shared" ca="1" si="169"/>
        <v>-1.150038852978296E-4</v>
      </c>
      <c r="BI116">
        <f t="shared" ca="1" si="214"/>
        <v>-3.3280139467368238E-4</v>
      </c>
      <c r="BJ116">
        <f t="shared" ca="1" si="214"/>
        <v>-3.3183410388269507E-4</v>
      </c>
      <c r="BK116">
        <f t="shared" ca="1" si="214"/>
        <v>-2.4485188872909267E-3</v>
      </c>
      <c r="BL116" s="13">
        <f t="shared" ca="1" si="171"/>
        <v>-3.2019512295057514E-3</v>
      </c>
      <c r="BM116">
        <f t="shared" ca="1" si="172"/>
        <v>2.9011581447449721E-2</v>
      </c>
      <c r="BN116">
        <f t="shared" ca="1" si="134"/>
        <v>-5.5053913926164384E-2</v>
      </c>
      <c r="BO116" s="13">
        <f t="shared" ca="1" si="135"/>
        <v>-2.6042332478714663E-2</v>
      </c>
      <c r="BP116">
        <f t="shared" ca="1" si="173"/>
        <v>1.8172680825847703E-3</v>
      </c>
      <c r="BQ116">
        <f t="shared" ca="1" si="174"/>
        <v>9.7443359832764427E-3</v>
      </c>
      <c r="BR116">
        <f t="shared" ca="1" si="175"/>
        <v>-1.8491368195927348E-2</v>
      </c>
      <c r="BS116" s="13">
        <f t="shared" ca="1" si="176"/>
        <v>-6.9297641300661347E-3</v>
      </c>
      <c r="BT116" s="5">
        <f t="shared" si="136"/>
        <v>79373.3</v>
      </c>
      <c r="BU116" s="5">
        <f t="shared" ca="1" si="137"/>
        <v>266329.17488809564</v>
      </c>
      <c r="BV116" s="5">
        <f t="shared" ca="1" si="138"/>
        <v>42155.496289691815</v>
      </c>
      <c r="BW116" s="5">
        <f t="shared" ca="1" si="177"/>
        <v>119370.09108565041</v>
      </c>
      <c r="BX116" s="5">
        <f t="shared" si="139"/>
        <v>83420.3</v>
      </c>
      <c r="BY116" s="5">
        <f t="shared" si="140"/>
        <v>266855.09999999998</v>
      </c>
      <c r="BZ116" s="5">
        <f t="shared" si="141"/>
        <v>39359.9</v>
      </c>
      <c r="CA116" s="5">
        <f t="shared" si="142"/>
        <v>122780.20000000001</v>
      </c>
      <c r="CB116" s="9">
        <f t="shared" si="197"/>
        <v>105.09869187749533</v>
      </c>
      <c r="CC116" s="9">
        <f t="shared" ca="1" si="197"/>
        <v>100.19747183616865</v>
      </c>
      <c r="CD116" s="9">
        <f t="shared" ca="1" si="197"/>
        <v>93.368370590443234</v>
      </c>
      <c r="CE116" s="9">
        <f t="shared" ca="1" si="196"/>
        <v>102.85675321459107</v>
      </c>
      <c r="CF116" s="5"/>
      <c r="CG116" s="5">
        <f t="shared" si="212"/>
        <v>100.92558040430164</v>
      </c>
      <c r="CH116" s="5">
        <f t="shared" ca="1" si="178"/>
        <v>100.19747183616865</v>
      </c>
      <c r="CI116" s="5">
        <f t="shared" si="144"/>
        <v>122.41705881072271</v>
      </c>
      <c r="CJ116" s="5">
        <f t="shared" ca="1" si="179"/>
        <v>93.368370590443234</v>
      </c>
      <c r="CK116" s="5">
        <f t="shared" si="180"/>
        <v>110.09149468821506</v>
      </c>
      <c r="CL116" s="5">
        <f t="shared" ca="1" si="181"/>
        <v>102.85675321459107</v>
      </c>
      <c r="CM116" s="5"/>
      <c r="CN116" s="1" t="e">
        <f t="shared" si="125"/>
        <v>#DIV/0!</v>
      </c>
      <c r="CO116" s="1" t="e">
        <f t="shared" si="210"/>
        <v>#DIV/0!</v>
      </c>
      <c r="CP116" s="1" t="e">
        <f t="shared" ca="1" si="210"/>
        <v>#DIV/0!</v>
      </c>
      <c r="CQ116" s="1" t="e">
        <f t="shared" ca="1" si="210"/>
        <v>#DIV/0!</v>
      </c>
      <c r="CR116" s="1" t="e">
        <f t="shared" ca="1" si="210"/>
        <v>#DIV/0!</v>
      </c>
      <c r="CS116" s="83" t="e">
        <f t="shared" si="182"/>
        <v>#DIV/0!</v>
      </c>
      <c r="CT116" s="83" t="e">
        <f t="shared" si="182"/>
        <v>#DIV/0!</v>
      </c>
      <c r="CU116" s="83" t="e">
        <f t="shared" ca="1" si="182"/>
        <v>#DIV/0!</v>
      </c>
      <c r="CV116" s="83" t="e">
        <f t="shared" ca="1" si="182"/>
        <v>#DIV/0!</v>
      </c>
      <c r="CW116" s="83" t="e">
        <f t="shared" ca="1" si="182"/>
        <v>#DIV/0!</v>
      </c>
      <c r="CX116" s="83">
        <f t="shared" si="183"/>
        <v>-4.2819322124035492E-3</v>
      </c>
      <c r="CY116" s="83">
        <f t="shared" si="201"/>
        <v>1.3069332920297417E-3</v>
      </c>
      <c r="CZ116" s="83">
        <f t="shared" ca="1" si="201"/>
        <v>4.8306343747314727E-3</v>
      </c>
      <c r="DA116" s="83">
        <f t="shared" ca="1" si="199"/>
        <v>-6.3705023810612799E-3</v>
      </c>
      <c r="DB116" s="83">
        <f t="shared" ca="1" si="199"/>
        <v>-9.5092109586237237E-4</v>
      </c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Y116" s="5"/>
      <c r="EF116" s="91">
        <f>+'gaku-mk1722'!G63</f>
        <v>83420.3</v>
      </c>
      <c r="EG116" s="1">
        <f>+'gaku-mk1131'!G119</f>
        <v>80610.5</v>
      </c>
      <c r="EH116" s="5">
        <f t="shared" ca="1" si="145"/>
        <v>20275.844169891163</v>
      </c>
      <c r="EI116" s="7">
        <f ca="1">+EI115+$EH115</f>
        <v>812157.42748100066</v>
      </c>
      <c r="EJ116" s="7">
        <f ca="1">+EJ115+$EH115</f>
        <v>812157.42748100066</v>
      </c>
      <c r="EK116" s="7">
        <f ca="1">+EK115+EH115-(EJ117-EI117)/4</f>
        <v>768094.2346257153</v>
      </c>
      <c r="EL116" s="5">
        <f t="shared" ca="1" si="146"/>
        <v>6439</v>
      </c>
      <c r="EM116" s="92">
        <f t="shared" ca="1" si="147"/>
        <v>104.5</v>
      </c>
      <c r="EN116">
        <f t="shared" ca="1" si="127"/>
        <v>0.71657513646759818</v>
      </c>
      <c r="EO116">
        <f t="shared" ca="1" si="148"/>
        <v>-6.694545733948374E-3</v>
      </c>
      <c r="EQ116" s="6">
        <f>+call!C154</f>
        <v>0.501</v>
      </c>
      <c r="ES116" s="5">
        <f>+fof!B178/10</f>
        <v>14792.9</v>
      </c>
      <c r="ET116" s="5">
        <f>+fof!C178/10</f>
        <v>424827.4</v>
      </c>
      <c r="FB116" s="5">
        <f t="shared" si="128"/>
        <v>14792.9</v>
      </c>
      <c r="FC116" s="5">
        <f t="shared" si="124"/>
        <v>424827.4</v>
      </c>
      <c r="FD116" s="1" t="e">
        <f t="shared" si="211"/>
        <v>#DIV/0!</v>
      </c>
      <c r="FE116" s="1" t="e">
        <f t="shared" si="211"/>
        <v>#DIV/0!</v>
      </c>
      <c r="FF116" t="e">
        <f t="shared" si="149"/>
        <v>#DIV/0!</v>
      </c>
      <c r="FG116" t="e">
        <f t="shared" si="149"/>
        <v>#DIV/0!</v>
      </c>
      <c r="FH116" s="83" t="e">
        <f t="shared" si="184"/>
        <v>#DIV/0!</v>
      </c>
      <c r="FI116" s="83" t="e">
        <f t="shared" si="184"/>
        <v>#DIV/0!</v>
      </c>
      <c r="FK116" s="5">
        <f>kshotoku1722!E64</f>
        <v>263416.09999999998</v>
      </c>
      <c r="FL116" s="72">
        <f t="shared" ca="1" si="150"/>
        <v>0.39147821550940698</v>
      </c>
      <c r="FM116">
        <f t="shared" ca="1" si="185"/>
        <v>-8.14294588333884E-3</v>
      </c>
      <c r="FO116" s="72">
        <f ca="1">+AVERAGE(OFFSET(Maikin05!$F$10,ROUNDDOWN((ROW(FO116)-ROW(FO$45))/4,0),MOD(ROW(FO116)-ROW(FO$45),4)*3):OFFSET(Maikin05!$F$10,ROUNDDOWN((ROW(FO116)-ROW(FO$45))/4,0),MOD(ROW(FO116)-ROW(FO$45),4)*3+2))</f>
        <v>104.5</v>
      </c>
      <c r="FP116" s="72">
        <f ca="1">+AVERAGE(OFFSET(Maikin30!$F$20,ROUNDDOWN((ROW(FP116)-ROW(FP$5))/4,0),MOD(ROW(FP116)-ROW(FP$5),4)*3):OFFSET(Maikin30!$F$20,ROUNDDOWN((ROW(FP116)-ROW(FP$5))/4,0),MOD(ROW(FP116)-ROW(FP$5),4)*3+2))</f>
        <v>103.89999999999999</v>
      </c>
      <c r="FQ116" s="5">
        <f ca="1">+AVERAGE(OFFSET(Rocho!$J$66,(ROW(FQ116)-ROW($FQ$5))*3,0):OFFSET(Rocho!$J$66,(ROW(FQ116)-ROW($FQ$5))*3+2,0))</f>
        <v>6439</v>
      </c>
      <c r="FR116" s="72" t="e">
        <f t="shared" ca="1" si="151"/>
        <v>#DIV/0!</v>
      </c>
      <c r="FS116" t="e">
        <f t="shared" ca="1" si="186"/>
        <v>#DIV/0!</v>
      </c>
      <c r="FT116" s="72"/>
      <c r="FU116" s="87" t="s">
        <v>335</v>
      </c>
      <c r="FV116" s="78">
        <f ca="1">+AVERAGE(OFFSET(Rocho!$E$6,(ROW(FV116)-ROW($FV$5))*3,0):OFFSET(Rocho!$E$6,(ROW(FV116)-ROW($FV$5))*3+2,0))/10000</f>
        <v>10941.333333333332</v>
      </c>
      <c r="FW116" s="82">
        <f>+Rocho!AA117</f>
        <v>0</v>
      </c>
      <c r="FX116" t="e">
        <f t="shared" si="187"/>
        <v>#DIV/0!</v>
      </c>
      <c r="FZ116" s="94">
        <f t="shared" si="130"/>
        <v>262757.3</v>
      </c>
      <c r="GA116" s="5">
        <f t="shared" si="152"/>
        <v>83420.3</v>
      </c>
      <c r="GB116" s="5">
        <f>+'gaku-mk1722'!C63-'gaku-mk1722'!D63</f>
        <v>5898.7999999999884</v>
      </c>
      <c r="GC116" s="5">
        <f t="shared" si="153"/>
        <v>23690</v>
      </c>
      <c r="GD116" s="5">
        <f t="shared" si="154"/>
        <v>15669.9</v>
      </c>
      <c r="GE116" s="5">
        <f>+'gaku-mk1722'!H63</f>
        <v>2879.8</v>
      </c>
      <c r="GF116" s="5">
        <f>+'gaku-mk1722'!W63</f>
        <v>122424</v>
      </c>
      <c r="GG116" s="5">
        <f>+'gaku-mk1722'!M63</f>
        <v>95173.5</v>
      </c>
      <c r="GH116" s="5">
        <f>+'gaku-mk1722'!N63</f>
        <v>86399</v>
      </c>
      <c r="GI116" s="5">
        <f t="shared" si="155"/>
        <v>79373.3</v>
      </c>
      <c r="GJ116" s="5">
        <f>+'gaku-jk1722'!C63-'gaku-jk1722'!D63</f>
        <v>5545.5999999999767</v>
      </c>
      <c r="GK116" s="5">
        <f t="shared" si="156"/>
        <v>16633.7</v>
      </c>
      <c r="GL116" s="5">
        <f t="shared" si="157"/>
        <v>15518.6</v>
      </c>
      <c r="GM116" s="5">
        <f>+'gaku-jk1722'!H63</f>
        <v>2908.6</v>
      </c>
      <c r="GN116" s="5">
        <f>+'gaku-jk1722'!Z63</f>
        <v>119971.5</v>
      </c>
      <c r="GO116" s="5">
        <f>+'gaku-jk1722'!M63</f>
        <v>78693.600000000006</v>
      </c>
      <c r="GP116" s="5">
        <f>+'gaku-jk1722'!N63</f>
        <v>76657.5</v>
      </c>
      <c r="GQ116" s="9">
        <f t="shared" ca="1" si="131"/>
        <v>105</v>
      </c>
      <c r="GR116">
        <f ca="1">+OFFSET('def-cy1722'!$C$8,ROUNDDOWN((ROW(Sheet1_OLD!GU116)-ROW(Sheet1_OLD!GU$61))/4,0),0)</f>
        <v>103.7</v>
      </c>
      <c r="GS116" s="9">
        <f t="shared" ca="1" si="132"/>
        <v>144.9</v>
      </c>
      <c r="GT116" s="9">
        <f t="shared" ca="1" si="133"/>
        <v>100.5</v>
      </c>
      <c r="GU116">
        <f ca="1">+OFFSET('def-cy1722'!$H$8,ROUNDDOWN((ROW(Sheet1_OLD!GU116)-ROW(Sheet1_OLD!GU$61))/4,0),0)</f>
        <v>102.5</v>
      </c>
      <c r="GV116">
        <f ca="1">+OFFSET('def-cy1722'!$W$8,ROUNDDOWN((ROW(Sheet1_OLD!GU116)-ROW(Sheet1_OLD!GU$61))/4,0),0)</f>
        <v>101.7</v>
      </c>
      <c r="GW116">
        <f ca="1">+OFFSET('def-cy1722'!$M$8,ROUNDDOWN((ROW(Sheet1_OLD!GU116)-ROW(Sheet1_OLD!GU$61))/4,0),0)</f>
        <v>122.9</v>
      </c>
      <c r="GX116">
        <f ca="1">+OFFSET('def-cy1722'!$N$8,ROUNDDOWN((ROW(Sheet1_OLD!GU116)-ROW(Sheet1_OLD!GU$61))/4,0),0)</f>
        <v>109</v>
      </c>
      <c r="HG116" s="9">
        <f t="shared" ca="1" si="205"/>
        <v>105.2</v>
      </c>
      <c r="HH116" s="9">
        <f t="shared" ca="1" si="205"/>
        <v>104.1</v>
      </c>
      <c r="HI116" s="9">
        <f t="shared" ca="1" si="205"/>
        <v>154.69999999999999</v>
      </c>
      <c r="HJ116" s="9">
        <f t="shared" ca="1" si="205"/>
        <v>98.5</v>
      </c>
      <c r="HK116" s="9">
        <f t="shared" ca="1" si="205"/>
        <v>100.4</v>
      </c>
      <c r="HL116" s="9">
        <f t="shared" ca="1" si="205"/>
        <v>101.6</v>
      </c>
      <c r="HM116" s="9">
        <f t="shared" ca="1" si="205"/>
        <v>120.1</v>
      </c>
      <c r="HN116" s="9">
        <f t="shared" ca="1" si="202"/>
        <v>102.3</v>
      </c>
      <c r="HO116">
        <f t="shared" ca="1" si="213"/>
        <v>8.5056610714046271E-4</v>
      </c>
      <c r="HP116">
        <f t="shared" ca="1" si="213"/>
        <v>-7.8105329348697808E-5</v>
      </c>
      <c r="HQ116">
        <f t="shared" ca="1" si="213"/>
        <v>4.560803110664635E-3</v>
      </c>
      <c r="HR116">
        <f t="shared" ca="1" si="213"/>
        <v>-8.6548216043833004E-3</v>
      </c>
      <c r="HS116">
        <f t="shared" ca="1" si="213"/>
        <v>4.4552942297011065E-3</v>
      </c>
      <c r="HT116">
        <f t="shared" ca="1" si="213"/>
        <v>4.7103066872997527E-3</v>
      </c>
      <c r="HU116">
        <f t="shared" ca="1" si="213"/>
        <v>9.8175059261445229E-3</v>
      </c>
      <c r="HV116">
        <f t="shared" ca="1" si="159"/>
        <v>-3.3523902109868315E-3</v>
      </c>
      <c r="HW116">
        <f t="shared" ca="1" si="188"/>
        <v>1.230915891623165E-2</v>
      </c>
      <c r="HX116" s="5">
        <f t="shared" ca="1" si="189"/>
        <v>260825.99776473577</v>
      </c>
      <c r="HY116" s="1" t="e">
        <f t="shared" ca="1" si="160"/>
        <v>#DIV/0!</v>
      </c>
      <c r="HZ116" t="e">
        <f t="shared" ca="1" si="190"/>
        <v>#DIV/0!</v>
      </c>
      <c r="IA116" s="5">
        <f t="shared" si="161"/>
        <v>262757.3</v>
      </c>
      <c r="IB116">
        <f t="shared" ca="1" si="162"/>
        <v>100.74045618604563</v>
      </c>
      <c r="ID116" s="112">
        <v>135.53835583049607</v>
      </c>
      <c r="IE116" s="112">
        <v>136.90887969761803</v>
      </c>
      <c r="IF116">
        <f t="shared" si="163"/>
        <v>102.61838421892575</v>
      </c>
      <c r="IG116">
        <f t="shared" si="191"/>
        <v>7.0219460250517838E-3</v>
      </c>
      <c r="IH116" s="112">
        <v>0.59263971503442758</v>
      </c>
      <c r="II116">
        <f t="shared" si="192"/>
        <v>6.7024672407313274E-3</v>
      </c>
      <c r="IK116">
        <f>+util!B114</f>
        <v>118.9</v>
      </c>
      <c r="IL116">
        <f t="shared" si="193"/>
        <v>1.3263916766751663E-2</v>
      </c>
      <c r="IM116">
        <f t="shared" si="194"/>
        <v>7.9583500600509966E-3</v>
      </c>
      <c r="IO116" s="5">
        <f t="shared" si="164"/>
        <v>139977.09999999998</v>
      </c>
      <c r="IP116" s="1">
        <f t="shared" si="165"/>
        <v>3.556337795573667</v>
      </c>
      <c r="IQ116" s="5">
        <f t="shared" ca="1" si="166"/>
        <v>138948.24909418004</v>
      </c>
      <c r="IR116" s="1" t="e">
        <f t="shared" ca="1" si="167"/>
        <v>#DIV/0!</v>
      </c>
      <c r="IS116" t="e">
        <f t="shared" ca="1" si="195"/>
        <v>#DIV/0!</v>
      </c>
    </row>
    <row r="117" spans="1:253" x14ac:dyDescent="0.15">
      <c r="A117" t="s">
        <v>356</v>
      </c>
      <c r="B117" s="5">
        <f>+'gaku-mk1722'!B64</f>
        <v>530468.6</v>
      </c>
      <c r="C117" s="5">
        <f>+'kgaku-mk1722'!B65</f>
        <v>293303.59999999998</v>
      </c>
      <c r="D117" s="5">
        <f>+'kgaku-mk1722'!C65</f>
        <v>2498.4</v>
      </c>
      <c r="E117" s="5">
        <f>+'kgaku-mk1722'!D65</f>
        <v>867.5</v>
      </c>
      <c r="F117" s="5">
        <f>+'kgaku-mk1722'!F65</f>
        <v>24395.1</v>
      </c>
      <c r="G117" s="5">
        <f>+'kgaku-mk1722'!G65</f>
        <v>15817.3</v>
      </c>
      <c r="H117" s="5">
        <f>+'kgaku-mk1722'!H65</f>
        <v>78139.399999999994</v>
      </c>
      <c r="I117" s="5">
        <f>+'kgaku-mk1722'!I65</f>
        <v>173320.9</v>
      </c>
      <c r="J117" s="5">
        <f>+'gaku-mk1722'!F64</f>
        <v>16295.8</v>
      </c>
      <c r="K117" s="5">
        <f>+'gaku-mk1722'!G64</f>
        <v>84484.1</v>
      </c>
      <c r="L117" s="5">
        <f>+'gaku-jk1722'!B64</f>
        <v>507767.5</v>
      </c>
      <c r="M117" s="5">
        <f>+'kgaku-jk1722'!B65</f>
        <v>281444.90000000002</v>
      </c>
      <c r="N117" s="5">
        <f>+'kgaku-jk1722'!C65</f>
        <v>2015.7</v>
      </c>
      <c r="O117" s="5">
        <f>+'kgaku-jk1722'!D65</f>
        <v>851.4</v>
      </c>
      <c r="P117" s="5">
        <f>+'kgaku-jk1722'!F65</f>
        <v>17484.5</v>
      </c>
      <c r="Q117" s="5">
        <f>+'kgaku-jk1722'!G65</f>
        <v>15232.7</v>
      </c>
      <c r="R117" s="5">
        <f>+'kgaku-jk1722'!H65</f>
        <v>78246.899999999994</v>
      </c>
      <c r="S117" s="5">
        <f>+'kgaku-jk1722'!I65</f>
        <v>170381.3</v>
      </c>
      <c r="T117" s="5">
        <f>+'gaku-jk1722'!F64</f>
        <v>16047</v>
      </c>
      <c r="U117" s="5">
        <f>+'gaku-jk1722'!G64</f>
        <v>80293.100000000006</v>
      </c>
      <c r="V117" s="8">
        <f t="shared" si="207"/>
        <v>104.47076664024382</v>
      </c>
      <c r="W117" s="8">
        <f t="shared" si="207"/>
        <v>104.21350680008767</v>
      </c>
      <c r="X117" s="8">
        <f t="shared" si="207"/>
        <v>123.94701592498885</v>
      </c>
      <c r="Y117" s="8">
        <f t="shared" si="207"/>
        <v>101.89100305379375</v>
      </c>
      <c r="Z117" s="8">
        <f t="shared" si="207"/>
        <v>139.52414996139439</v>
      </c>
      <c r="AA117" s="8">
        <f t="shared" si="206"/>
        <v>103.83779631975945</v>
      </c>
      <c r="AB117" s="8">
        <f t="shared" si="206"/>
        <v>99.862614365553142</v>
      </c>
      <c r="AC117" s="8">
        <f t="shared" si="206"/>
        <v>101.72530670912829</v>
      </c>
      <c r="AD117" s="8">
        <f t="shared" si="206"/>
        <v>101.55044556614942</v>
      </c>
      <c r="AE117" s="8">
        <f t="shared" si="206"/>
        <v>105.21962659306965</v>
      </c>
      <c r="AF117" s="10">
        <f ca="1">+OFFSET('kdef-cy1722'!B$9,ROUNDDOWN((ROW(Sheet1_OLD!AF117)-ROW(Sheet1_OLD!AF$61))/4,0),0)</f>
        <v>104.3</v>
      </c>
      <c r="AG117" s="10">
        <f ca="1">+OFFSET('kdef-cy1722'!C$9,ROUNDDOWN((ROW(Sheet1_OLD!AG117)-ROW(Sheet1_OLD!AG$61))/4,0),0)</f>
        <v>119.8</v>
      </c>
      <c r="AH117" s="10">
        <f ca="1">+OFFSET('kdef-cy1722'!D$9,ROUNDDOWN((ROW(Sheet1_OLD!AH117)-ROW(Sheet1_OLD!AH$61))/4,0),0)</f>
        <v>102.6</v>
      </c>
      <c r="AI117" s="10">
        <f ca="1">+OFFSET('kdef-cy1722'!F$9,ROUNDDOWN((ROW(Sheet1_OLD!AI117)-ROW(Sheet1_OLD!AI$61))/4,0),0)</f>
        <v>136.1</v>
      </c>
      <c r="AJ117" s="10">
        <f ca="1">+OFFSET('kdef-cy1722'!G$9,ROUNDDOWN((ROW(Sheet1_OLD!AJ117)-ROW(Sheet1_OLD!AJ$61))/4,0),0)</f>
        <v>104</v>
      </c>
      <c r="AK117" s="10">
        <f ca="1">+OFFSET('kdef-cy1722'!H$9,ROUNDDOWN((ROW(Sheet1_OLD!AK117)-ROW(Sheet1_OLD!AK$61))/4,0),0)</f>
        <v>100.9</v>
      </c>
      <c r="AL117" s="10">
        <f ca="1">+OFFSET('kdef-cy1722'!I$9,ROUNDDOWN((ROW(Sheet1_OLD!AL117)-ROW(Sheet1_OLD!AL$61))/4,0),0)</f>
        <v>101.9</v>
      </c>
      <c r="AM117" s="10">
        <f ca="1">+OFFSET('def-cy1722'!$F$8,ROUNDDOWN((ROW(Sheet1_OLD!AM117)-ROW(Sheet1_OLD!AM$61))/4,0),0)</f>
        <v>103</v>
      </c>
      <c r="AN117" s="10">
        <f ca="1">+OFFSET('def-cy1722'!$G$8,ROUNDDOWN((ROW(Sheet1_OLD!AN117)-ROW(Sheet1_OLD!AN$61))/4,0),0)</f>
        <v>105.5</v>
      </c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9">
        <f t="shared" ca="1" si="209"/>
        <v>103.6</v>
      </c>
      <c r="AY117" s="9">
        <f t="shared" ca="1" si="209"/>
        <v>128.6</v>
      </c>
      <c r="AZ117" s="9">
        <f t="shared" ca="1" si="209"/>
        <v>101</v>
      </c>
      <c r="BA117" s="9">
        <f t="shared" ca="1" si="208"/>
        <v>144.9</v>
      </c>
      <c r="BB117" s="9">
        <f t="shared" ca="1" si="208"/>
        <v>103.6</v>
      </c>
      <c r="BC117" s="9">
        <f t="shared" ca="1" si="208"/>
        <v>97.2</v>
      </c>
      <c r="BD117" s="9">
        <f t="shared" ca="1" si="208"/>
        <v>101.4</v>
      </c>
      <c r="BE117" s="9">
        <f t="shared" ca="1" si="208"/>
        <v>100.5</v>
      </c>
      <c r="BF117" s="9">
        <f t="shared" ca="1" si="208"/>
        <v>105</v>
      </c>
      <c r="BG117">
        <f t="shared" ca="1" si="168"/>
        <v>3.2813081722166446E-4</v>
      </c>
      <c r="BH117">
        <f t="shared" ca="1" si="169"/>
        <v>-3.2688589603345614E-5</v>
      </c>
      <c r="BI117">
        <f t="shared" ca="1" si="214"/>
        <v>1.068283882012903E-3</v>
      </c>
      <c r="BJ117">
        <f t="shared" ca="1" si="214"/>
        <v>2.1044421738473157E-3</v>
      </c>
      <c r="BK117">
        <f t="shared" ca="1" si="214"/>
        <v>-1.1486317277452801E-3</v>
      </c>
      <c r="BL117" s="13">
        <f t="shared" ca="1" si="171"/>
        <v>2.3195365557332572E-3</v>
      </c>
      <c r="BM117">
        <f t="shared" ca="1" si="172"/>
        <v>3.1054361016540365E-2</v>
      </c>
      <c r="BN117">
        <f t="shared" ca="1" si="134"/>
        <v>1.3376903727637359E-2</v>
      </c>
      <c r="BO117" s="13">
        <f t="shared" ca="1" si="135"/>
        <v>4.4431264744177724E-2</v>
      </c>
      <c r="BP117">
        <f t="shared" ca="1" si="173"/>
        <v>7.8493737340605361E-3</v>
      </c>
      <c r="BQ117">
        <f t="shared" ca="1" si="174"/>
        <v>1.0019548922217193E-2</v>
      </c>
      <c r="BR117">
        <f t="shared" ca="1" si="175"/>
        <v>4.3159973974497131E-3</v>
      </c>
      <c r="BS117" s="13">
        <f t="shared" ca="1" si="176"/>
        <v>2.2184920053727443E-2</v>
      </c>
      <c r="BT117" s="5">
        <f t="shared" si="136"/>
        <v>80293.100000000006</v>
      </c>
      <c r="BU117" s="5">
        <f t="shared" ca="1" si="137"/>
        <v>266946.93514510687</v>
      </c>
      <c r="BV117" s="5">
        <f t="shared" ca="1" si="138"/>
        <v>44028.518305761318</v>
      </c>
      <c r="BW117" s="5">
        <f t="shared" ca="1" si="177"/>
        <v>122018.30701319172</v>
      </c>
      <c r="BX117" s="5">
        <f t="shared" si="139"/>
        <v>84484.1</v>
      </c>
      <c r="BY117" s="5">
        <f t="shared" si="140"/>
        <v>268908.5</v>
      </c>
      <c r="BZ117" s="5">
        <f t="shared" si="141"/>
        <v>40690.899999999994</v>
      </c>
      <c r="CA117" s="5">
        <f t="shared" si="142"/>
        <v>125175</v>
      </c>
      <c r="CB117" s="9">
        <f t="shared" si="197"/>
        <v>105.21962659306965</v>
      </c>
      <c r="CC117" s="9">
        <f t="shared" ca="1" si="197"/>
        <v>100.73481452552615</v>
      </c>
      <c r="CD117" s="9">
        <f t="shared" ca="1" si="197"/>
        <v>92.41941715462049</v>
      </c>
      <c r="CE117" s="9">
        <f t="shared" ca="1" si="196"/>
        <v>102.58706505939882</v>
      </c>
      <c r="CF117" s="5"/>
      <c r="CG117" s="5">
        <f t="shared" si="212"/>
        <v>101.4679748657809</v>
      </c>
      <c r="CH117" s="5">
        <f t="shared" ca="1" si="178"/>
        <v>100.73481452552615</v>
      </c>
      <c r="CI117" s="5">
        <f t="shared" si="144"/>
        <v>121.35126671935343</v>
      </c>
      <c r="CJ117" s="5">
        <f t="shared" ca="1" si="179"/>
        <v>92.41941715462049</v>
      </c>
      <c r="CK117" s="5">
        <f t="shared" si="180"/>
        <v>109.97183385665312</v>
      </c>
      <c r="CL117" s="5">
        <f t="shared" ca="1" si="181"/>
        <v>102.58706505939882</v>
      </c>
      <c r="CM117" s="5"/>
      <c r="CN117" s="1" t="e">
        <f t="shared" si="125"/>
        <v>#DIV/0!</v>
      </c>
      <c r="CO117" s="1" t="e">
        <f t="shared" ref="CO117:CR132" si="215">+BT117/$FW137</f>
        <v>#DIV/0!</v>
      </c>
      <c r="CP117" s="1" t="e">
        <f t="shared" ca="1" si="215"/>
        <v>#DIV/0!</v>
      </c>
      <c r="CQ117" s="1" t="e">
        <f t="shared" ca="1" si="215"/>
        <v>#DIV/0!</v>
      </c>
      <c r="CR117" s="1" t="e">
        <f t="shared" ca="1" si="215"/>
        <v>#DIV/0!</v>
      </c>
      <c r="CS117" s="83" t="e">
        <f t="shared" si="182"/>
        <v>#DIV/0!</v>
      </c>
      <c r="CT117" s="83" t="e">
        <f t="shared" si="182"/>
        <v>#DIV/0!</v>
      </c>
      <c r="CU117" s="83" t="e">
        <f t="shared" ca="1" si="182"/>
        <v>#DIV/0!</v>
      </c>
      <c r="CV117" s="83" t="e">
        <f t="shared" ca="1" si="182"/>
        <v>#DIV/0!</v>
      </c>
      <c r="CW117" s="83" t="e">
        <f t="shared" ca="1" si="182"/>
        <v>#DIV/0!</v>
      </c>
      <c r="CX117" s="83">
        <f t="shared" si="183"/>
        <v>-2.4732209799153064E-3</v>
      </c>
      <c r="CY117" s="83">
        <f t="shared" si="201"/>
        <v>1.1500161258623464E-3</v>
      </c>
      <c r="CZ117" s="83">
        <f t="shared" ca="1" si="201"/>
        <v>5.3485079978547881E-3</v>
      </c>
      <c r="DA117" s="83">
        <f t="shared" ca="1" si="199"/>
        <v>-1.0215544302969301E-2</v>
      </c>
      <c r="DB117" s="83">
        <f t="shared" ca="1" si="199"/>
        <v>-2.6254215129732886E-3</v>
      </c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Y117" s="5"/>
      <c r="EF117" s="91">
        <f>+'gaku-mk1722'!G64</f>
        <v>84484.1</v>
      </c>
      <c r="EG117" s="1">
        <f>+'gaku-mk1131'!G120</f>
        <v>83198.3</v>
      </c>
      <c r="EH117" s="5">
        <f t="shared" ca="1" si="145"/>
        <v>20588.389957126408</v>
      </c>
      <c r="EI117" s="90">
        <f ca="1">+OFFSET($EB$6,(ROW(EI117)-ROW($EI$9))/4,0)</f>
        <v>773682.34784384444</v>
      </c>
      <c r="EJ117" s="7">
        <f ca="1">+EJ116+$EH116</f>
        <v>832433.27165089187</v>
      </c>
      <c r="EK117" s="7">
        <f ca="1">+EK116+EH116-(EJ117-EI117)/4</f>
        <v>773682.34784384468</v>
      </c>
      <c r="EL117" s="5">
        <f t="shared" ca="1" si="146"/>
        <v>6414.333333333333</v>
      </c>
      <c r="EM117" s="92">
        <f t="shared" ca="1" si="147"/>
        <v>103.7</v>
      </c>
      <c r="EN117">
        <f t="shared" ca="1" si="127"/>
        <v>0.72294781951503817</v>
      </c>
      <c r="EO117">
        <f t="shared" ca="1" si="148"/>
        <v>8.8539396355522444E-3</v>
      </c>
      <c r="EQ117" s="6">
        <f>+call!C155</f>
        <v>0.50566666666666704</v>
      </c>
      <c r="ES117" s="5">
        <f>+fof!B179/10</f>
        <v>13244.9</v>
      </c>
      <c r="ET117" s="5">
        <f>+fof!C179/10</f>
        <v>349922.1</v>
      </c>
      <c r="FB117" s="5">
        <f t="shared" si="128"/>
        <v>13244.9</v>
      </c>
      <c r="FC117" s="5">
        <f t="shared" si="124"/>
        <v>349922.1</v>
      </c>
      <c r="FD117" s="1" t="e">
        <f t="shared" ref="FD117:FE132" si="216">+FB117/$FW137</f>
        <v>#DIV/0!</v>
      </c>
      <c r="FE117" s="1" t="e">
        <f t="shared" si="216"/>
        <v>#DIV/0!</v>
      </c>
      <c r="FF117" t="e">
        <f t="shared" si="149"/>
        <v>#DIV/0!</v>
      </c>
      <c r="FG117" t="e">
        <f t="shared" si="149"/>
        <v>#DIV/0!</v>
      </c>
      <c r="FH117" s="83" t="e">
        <f t="shared" si="184"/>
        <v>#DIV/0!</v>
      </c>
      <c r="FI117" s="83" t="e">
        <f t="shared" si="184"/>
        <v>#DIV/0!</v>
      </c>
      <c r="FK117" s="5">
        <f>kshotoku1722!E65</f>
        <v>264041.8</v>
      </c>
      <c r="FL117" s="72">
        <f t="shared" ca="1" si="150"/>
        <v>0.39695602969703164</v>
      </c>
      <c r="FM117">
        <f t="shared" ca="1" si="185"/>
        <v>1.389564789403382E-2</v>
      </c>
      <c r="FO117" s="72">
        <f ca="1">+AVERAGE(OFFSET(Maikin05!$F$10,ROUNDDOWN((ROW(FO117)-ROW(FO$45))/4,0),MOD(ROW(FO117)-ROW(FO$45),4)*3):OFFSET(Maikin05!$F$10,ROUNDDOWN((ROW(FO117)-ROW(FO$45))/4,0),MOD(ROW(FO117)-ROW(FO$45),4)*3+2))</f>
        <v>103.7</v>
      </c>
      <c r="FP117" s="72">
        <f ca="1">+AVERAGE(OFFSET(Maikin30!$F$20,ROUNDDOWN((ROW(FP117)-ROW(FP$5))/4,0),MOD(ROW(FP117)-ROW(FP$5),4)*3):OFFSET(Maikin30!$F$20,ROUNDDOWN((ROW(FP117)-ROW(FP$5))/4,0),MOD(ROW(FP117)-ROW(FP$5),4)*3+2))</f>
        <v>103.10000000000001</v>
      </c>
      <c r="FQ117" s="5">
        <f ca="1">+AVERAGE(OFFSET(Rocho!$J$66,(ROW(FQ117)-ROW($FQ$5))*3,0):OFFSET(Rocho!$J$66,(ROW(FQ117)-ROW($FQ$5))*3+2,0))</f>
        <v>6414.333333333333</v>
      </c>
      <c r="FR117" s="72" t="e">
        <f t="shared" ca="1" si="151"/>
        <v>#DIV/0!</v>
      </c>
      <c r="FS117" t="e">
        <f t="shared" ca="1" si="186"/>
        <v>#DIV/0!</v>
      </c>
      <c r="FT117" s="72"/>
      <c r="FU117" s="87" t="s">
        <v>336</v>
      </c>
      <c r="FV117" s="79">
        <f ca="1">+AVERAGE(OFFSET(Rocho!$D$6,(ROW(FV117)-ROW($FV$5))*3,0):OFFSET(Rocho!$D$6,(ROW(FV117)-ROW($FV$5))*3+2,0))/10000</f>
        <v>10942</v>
      </c>
      <c r="FW117" s="82">
        <f>+Rocho!AA118</f>
        <v>0</v>
      </c>
      <c r="FX117" t="e">
        <f t="shared" si="187"/>
        <v>#DIV/0!</v>
      </c>
      <c r="FZ117" s="94">
        <f t="shared" si="130"/>
        <v>261560.2</v>
      </c>
      <c r="GA117" s="5">
        <f t="shared" si="152"/>
        <v>84484.1</v>
      </c>
      <c r="GB117" s="5">
        <f>+'gaku-mk1722'!C64-'gaku-mk1722'!D64</f>
        <v>5885</v>
      </c>
      <c r="GC117" s="5">
        <f t="shared" si="153"/>
        <v>24395.1</v>
      </c>
      <c r="GD117" s="5">
        <f t="shared" si="154"/>
        <v>16295.8</v>
      </c>
      <c r="GE117" s="5">
        <f>+'gaku-mk1722'!H64</f>
        <v>1297.8</v>
      </c>
      <c r="GF117" s="5">
        <f>+'gaku-mk1722'!W64</f>
        <v>122186.9</v>
      </c>
      <c r="GG117" s="5">
        <f>+'gaku-mk1722'!M64</f>
        <v>94904.3</v>
      </c>
      <c r="GH117" s="5">
        <f>+'gaku-mk1722'!N64</f>
        <v>87888.8</v>
      </c>
      <c r="GI117" s="5">
        <f t="shared" si="155"/>
        <v>80293.100000000006</v>
      </c>
      <c r="GJ117" s="5">
        <f>+'gaku-jk1722'!C64-'gaku-jk1722'!D64</f>
        <v>5539.6999999999534</v>
      </c>
      <c r="GK117" s="5">
        <f t="shared" si="156"/>
        <v>17484.5</v>
      </c>
      <c r="GL117" s="5">
        <f t="shared" si="157"/>
        <v>16047</v>
      </c>
      <c r="GM117" s="5">
        <f>+'gaku-jk1722'!H64</f>
        <v>1262.4000000000001</v>
      </c>
      <c r="GN117" s="5">
        <f>+'gaku-jk1722'!Z64</f>
        <v>119541.2</v>
      </c>
      <c r="GO117" s="5">
        <f>+'gaku-jk1722'!M64</f>
        <v>80617</v>
      </c>
      <c r="GP117" s="5">
        <f>+'gaku-jk1722'!N64</f>
        <v>77891.899999999994</v>
      </c>
      <c r="GQ117" s="9">
        <f t="shared" ca="1" si="131"/>
        <v>105.5</v>
      </c>
      <c r="GR117">
        <f ca="1">+OFFSET('def-cy1722'!$C$8,ROUNDDOWN((ROW(Sheet1_OLD!GU117)-ROW(Sheet1_OLD!GU$61))/4,0),0)</f>
        <v>104.4</v>
      </c>
      <c r="GS117" s="9">
        <f t="shared" ca="1" si="132"/>
        <v>136.1</v>
      </c>
      <c r="GT117" s="9">
        <f t="shared" ca="1" si="133"/>
        <v>103</v>
      </c>
      <c r="GU117">
        <f ca="1">+OFFSET('def-cy1722'!$H$8,ROUNDDOWN((ROW(Sheet1_OLD!GU117)-ROW(Sheet1_OLD!GU$61))/4,0),0)</f>
        <v>105.1</v>
      </c>
      <c r="GV117">
        <f ca="1">+OFFSET('def-cy1722'!$W$8,ROUNDDOWN((ROW(Sheet1_OLD!GU117)-ROW(Sheet1_OLD!GU$61))/4,0),0)</f>
        <v>102.5</v>
      </c>
      <c r="GW117">
        <f ca="1">+OFFSET('def-cy1722'!$M$8,ROUNDDOWN((ROW(Sheet1_OLD!GU117)-ROW(Sheet1_OLD!GU$61))/4,0),0)</f>
        <v>118</v>
      </c>
      <c r="GX117">
        <f ca="1">+OFFSET('def-cy1722'!$N$8,ROUNDDOWN((ROW(Sheet1_OLD!GU117)-ROW(Sheet1_OLD!GU$61))/4,0),0)</f>
        <v>115.4</v>
      </c>
      <c r="HG117" s="9">
        <f t="shared" ca="1" si="205"/>
        <v>105</v>
      </c>
      <c r="HH117" s="9">
        <f t="shared" ca="1" si="205"/>
        <v>103.7</v>
      </c>
      <c r="HI117" s="9">
        <f t="shared" ca="1" si="205"/>
        <v>144.9</v>
      </c>
      <c r="HJ117" s="9">
        <f t="shared" ca="1" si="205"/>
        <v>100.5</v>
      </c>
      <c r="HK117" s="9">
        <f t="shared" ca="1" si="205"/>
        <v>102.5</v>
      </c>
      <c r="HL117" s="9">
        <f t="shared" ca="1" si="205"/>
        <v>101.7</v>
      </c>
      <c r="HM117" s="9">
        <f t="shared" ca="1" si="205"/>
        <v>122.9</v>
      </c>
      <c r="HN117" s="9">
        <f t="shared" ca="1" si="202"/>
        <v>109</v>
      </c>
      <c r="HO117">
        <f t="shared" ca="1" si="213"/>
        <v>3.6179868816266433E-3</v>
      </c>
      <c r="HP117">
        <f t="shared" ca="1" si="213"/>
        <v>-2.2920023129193281E-5</v>
      </c>
      <c r="HQ117">
        <f t="shared" ca="1" si="213"/>
        <v>4.6182788319910325E-3</v>
      </c>
      <c r="HR117">
        <f t="shared" ca="1" si="213"/>
        <v>1.9893589596007085E-3</v>
      </c>
      <c r="HS117">
        <f t="shared" ca="1" si="213"/>
        <v>-6.3210721322928421E-3</v>
      </c>
      <c r="HT117">
        <f t="shared" ca="1" si="213"/>
        <v>-1.6393684869399532E-3</v>
      </c>
      <c r="HU117">
        <f t="shared" ca="1" si="213"/>
        <v>8.8553509612030248E-3</v>
      </c>
      <c r="HV117">
        <f t="shared" ca="1" si="159"/>
        <v>-5.0404196329233925E-3</v>
      </c>
      <c r="HW117">
        <f t="shared" ca="1" si="188"/>
        <v>6.0571953591360269E-3</v>
      </c>
      <c r="HX117" s="5">
        <f t="shared" ca="1" si="189"/>
        <v>262405.87178793835</v>
      </c>
      <c r="HY117" s="1" t="e">
        <f t="shared" ca="1" si="160"/>
        <v>#DIV/0!</v>
      </c>
      <c r="HZ117" t="e">
        <f t="shared" ca="1" si="190"/>
        <v>#DIV/0!</v>
      </c>
      <c r="IA117" s="5">
        <f t="shared" si="161"/>
        <v>261560.2</v>
      </c>
      <c r="IB117">
        <f t="shared" ca="1" si="162"/>
        <v>99.677723755883875</v>
      </c>
      <c r="ID117" s="112">
        <v>136.75363100370564</v>
      </c>
      <c r="IE117" s="112">
        <v>138.02641418910127</v>
      </c>
      <c r="IF117">
        <f t="shared" si="163"/>
        <v>102.40852685441151</v>
      </c>
      <c r="IG117">
        <f t="shared" si="191"/>
        <v>-2.0471209043058896E-3</v>
      </c>
      <c r="IH117" s="112">
        <v>0.59747720493308532</v>
      </c>
      <c r="II117">
        <f t="shared" si="192"/>
        <v>8.1294811615933976E-3</v>
      </c>
      <c r="IK117">
        <f>+util!B115</f>
        <v>118.966666666667</v>
      </c>
      <c r="IL117">
        <f t="shared" si="193"/>
        <v>5.6053813127155186E-4</v>
      </c>
      <c r="IM117">
        <f t="shared" si="194"/>
        <v>3.3632287876293108E-4</v>
      </c>
      <c r="IO117" s="5">
        <f t="shared" si="164"/>
        <v>136385.20000000001</v>
      </c>
      <c r="IP117" s="1">
        <f t="shared" si="165"/>
        <v>3.3517371205847013</v>
      </c>
      <c r="IQ117" s="5">
        <f t="shared" ca="1" si="166"/>
        <v>136826.15820362704</v>
      </c>
      <c r="IR117" s="1" t="e">
        <f t="shared" ca="1" si="167"/>
        <v>#DIV/0!</v>
      </c>
      <c r="IS117" t="e">
        <f t="shared" ca="1" si="195"/>
        <v>#DIV/0!</v>
      </c>
    </row>
    <row r="118" spans="1:253" x14ac:dyDescent="0.15">
      <c r="A118" t="s">
        <v>357</v>
      </c>
      <c r="B118" s="5">
        <f>+'gaku-mk1722'!B65</f>
        <v>526020.69999999995</v>
      </c>
      <c r="C118" s="5">
        <f>+'kgaku-mk1722'!B66</f>
        <v>289353.5</v>
      </c>
      <c r="D118" s="5">
        <f>+'kgaku-mk1722'!C66</f>
        <v>2370.1</v>
      </c>
      <c r="E118" s="5">
        <f>+'kgaku-mk1722'!D66</f>
        <v>855.9</v>
      </c>
      <c r="F118" s="5">
        <f>+'kgaku-mk1722'!F66</f>
        <v>24343.9</v>
      </c>
      <c r="G118" s="5">
        <f>+'kgaku-mk1722'!G66</f>
        <v>15206.7</v>
      </c>
      <c r="H118" s="5">
        <f>+'kgaku-mk1722'!H66</f>
        <v>77544.100000000006</v>
      </c>
      <c r="I118" s="5">
        <f>+'kgaku-mk1722'!I66</f>
        <v>170744.6</v>
      </c>
      <c r="J118" s="5">
        <f>+'gaku-mk1722'!F65</f>
        <v>17355.400000000001</v>
      </c>
      <c r="K118" s="5">
        <f>+'gaku-mk1722'!G65</f>
        <v>83185.5</v>
      </c>
      <c r="L118" s="5">
        <f>+'gaku-jk1722'!B65</f>
        <v>504182</v>
      </c>
      <c r="M118" s="5">
        <f>+'kgaku-jk1722'!B66</f>
        <v>277239.90000000002</v>
      </c>
      <c r="N118" s="5">
        <f>+'kgaku-jk1722'!C66</f>
        <v>1921.1</v>
      </c>
      <c r="O118" s="5">
        <f>+'kgaku-jk1722'!D66</f>
        <v>836</v>
      </c>
      <c r="P118" s="5">
        <f>+'kgaku-jk1722'!F66</f>
        <v>17698.5</v>
      </c>
      <c r="Q118" s="5">
        <f>+'kgaku-jk1722'!G66</f>
        <v>14673.2</v>
      </c>
      <c r="R118" s="5">
        <f>+'kgaku-jk1722'!H66</f>
        <v>76934.600000000006</v>
      </c>
      <c r="S118" s="5">
        <f>+'kgaku-jk1722'!I66</f>
        <v>167715.70000000001</v>
      </c>
      <c r="T118" s="5">
        <f>+'gaku-jk1722'!F65</f>
        <v>16856.599999999999</v>
      </c>
      <c r="U118" s="5">
        <f>+'gaku-jk1722'!G65</f>
        <v>78726.100000000006</v>
      </c>
      <c r="V118" s="8">
        <f t="shared" si="207"/>
        <v>104.33151123998871</v>
      </c>
      <c r="W118" s="8">
        <f t="shared" si="207"/>
        <v>104.36935664743783</v>
      </c>
      <c r="X118" s="8">
        <f t="shared" si="207"/>
        <v>123.37202644318359</v>
      </c>
      <c r="Y118" s="8">
        <f t="shared" si="207"/>
        <v>102.3803827751196</v>
      </c>
      <c r="Z118" s="8">
        <f t="shared" si="207"/>
        <v>137.54781478656383</v>
      </c>
      <c r="AA118" s="8">
        <f t="shared" si="206"/>
        <v>103.63588038055775</v>
      </c>
      <c r="AB118" s="8">
        <f t="shared" si="206"/>
        <v>100.7922313237477</v>
      </c>
      <c r="AC118" s="8">
        <f t="shared" si="206"/>
        <v>101.80597284571451</v>
      </c>
      <c r="AD118" s="8">
        <f t="shared" si="206"/>
        <v>102.9590783432009</v>
      </c>
      <c r="AE118" s="8">
        <f t="shared" si="206"/>
        <v>105.6644492741289</v>
      </c>
      <c r="AF118" s="10">
        <f ca="1">+OFFSET('kdef-cy1722'!B$9,ROUNDDOWN((ROW(Sheet1_OLD!AF118)-ROW(Sheet1_OLD!AF$61))/4,0),0)</f>
        <v>104.3</v>
      </c>
      <c r="AG118" s="10">
        <f ca="1">+OFFSET('kdef-cy1722'!C$9,ROUNDDOWN((ROW(Sheet1_OLD!AG118)-ROW(Sheet1_OLD!AG$61))/4,0),0)</f>
        <v>119.8</v>
      </c>
      <c r="AH118" s="10">
        <f ca="1">+OFFSET('kdef-cy1722'!D$9,ROUNDDOWN((ROW(Sheet1_OLD!AH118)-ROW(Sheet1_OLD!AH$61))/4,0),0)</f>
        <v>102.6</v>
      </c>
      <c r="AI118" s="10">
        <f ca="1">+OFFSET('kdef-cy1722'!F$9,ROUNDDOWN((ROW(Sheet1_OLD!AI118)-ROW(Sheet1_OLD!AI$61))/4,0),0)</f>
        <v>136.1</v>
      </c>
      <c r="AJ118" s="10">
        <f ca="1">+OFFSET('kdef-cy1722'!G$9,ROUNDDOWN((ROW(Sheet1_OLD!AJ118)-ROW(Sheet1_OLD!AJ$61))/4,0),0)</f>
        <v>104</v>
      </c>
      <c r="AK118" s="10">
        <f ca="1">+OFFSET('kdef-cy1722'!H$9,ROUNDDOWN((ROW(Sheet1_OLD!AK118)-ROW(Sheet1_OLD!AK$61))/4,0),0)</f>
        <v>100.9</v>
      </c>
      <c r="AL118" s="10">
        <f ca="1">+OFFSET('kdef-cy1722'!I$9,ROUNDDOWN((ROW(Sheet1_OLD!AL118)-ROW(Sheet1_OLD!AL$61))/4,0),0)</f>
        <v>101.9</v>
      </c>
      <c r="AM118" s="10">
        <f ca="1">+OFFSET('def-cy1722'!$F$8,ROUNDDOWN((ROW(Sheet1_OLD!AM118)-ROW(Sheet1_OLD!AM$61))/4,0),0)</f>
        <v>103</v>
      </c>
      <c r="AN118" s="10">
        <f ca="1">+OFFSET('def-cy1722'!$G$8,ROUNDDOWN((ROW(Sheet1_OLD!AN118)-ROW(Sheet1_OLD!AN$61))/4,0),0)</f>
        <v>105.5</v>
      </c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9">
        <f t="shared" ca="1" si="209"/>
        <v>103.6</v>
      </c>
      <c r="AY118" s="9">
        <f t="shared" ca="1" si="209"/>
        <v>128.6</v>
      </c>
      <c r="AZ118" s="9">
        <f t="shared" ca="1" si="209"/>
        <v>101</v>
      </c>
      <c r="BA118" s="9">
        <f t="shared" ca="1" si="208"/>
        <v>144.9</v>
      </c>
      <c r="BB118" s="9">
        <f t="shared" ca="1" si="208"/>
        <v>103.6</v>
      </c>
      <c r="BC118" s="9">
        <f t="shared" ca="1" si="208"/>
        <v>97.2</v>
      </c>
      <c r="BD118" s="9">
        <f t="shared" ca="1" si="208"/>
        <v>101.4</v>
      </c>
      <c r="BE118" s="9">
        <f t="shared" ca="1" si="208"/>
        <v>100.5</v>
      </c>
      <c r="BF118" s="9">
        <f t="shared" ca="1" si="208"/>
        <v>105</v>
      </c>
      <c r="BG118">
        <f t="shared" ca="1" si="168"/>
        <v>-4.5677493792179369E-4</v>
      </c>
      <c r="BH118">
        <f t="shared" ca="1" si="169"/>
        <v>5.8399920631977141E-5</v>
      </c>
      <c r="BI118">
        <f t="shared" ca="1" si="214"/>
        <v>-2.1763563581689944E-3</v>
      </c>
      <c r="BJ118">
        <f t="shared" ca="1" si="214"/>
        <v>-4.7892725859376003E-3</v>
      </c>
      <c r="BK118">
        <f t="shared" ca="1" si="214"/>
        <v>-1.0148528997988265E-2</v>
      </c>
      <c r="BL118" s="13">
        <f t="shared" ca="1" si="171"/>
        <v>-1.7512532959384677E-2</v>
      </c>
      <c r="BM118">
        <f t="shared" ca="1" si="172"/>
        <v>7.4787501713455161E-3</v>
      </c>
      <c r="BN118">
        <f t="shared" ca="1" si="134"/>
        <v>1.9623814423788643E-2</v>
      </c>
      <c r="BO118" s="13">
        <f t="shared" ca="1" si="135"/>
        <v>2.710256459513416E-2</v>
      </c>
      <c r="BP118">
        <f t="shared" ca="1" si="173"/>
        <v>-1.3082210391926396E-2</v>
      </c>
      <c r="BQ118">
        <f t="shared" ca="1" si="174"/>
        <v>2.465499918917488E-3</v>
      </c>
      <c r="BR118">
        <f t="shared" ca="1" si="175"/>
        <v>6.4693313404261162E-3</v>
      </c>
      <c r="BS118" s="13">
        <f t="shared" ca="1" si="176"/>
        <v>-4.1473791325827916E-3</v>
      </c>
      <c r="BT118" s="5">
        <f t="shared" si="136"/>
        <v>78726.100000000006</v>
      </c>
      <c r="BU118" s="5">
        <f t="shared" ca="1" si="137"/>
        <v>262272.01814497146</v>
      </c>
      <c r="BV118" s="5">
        <f t="shared" ca="1" si="138"/>
        <v>45221.804067171259</v>
      </c>
      <c r="BW118" s="5">
        <f t="shared" ca="1" si="177"/>
        <v>121512.25083289212</v>
      </c>
      <c r="BX118" s="5">
        <f t="shared" si="139"/>
        <v>83185.5</v>
      </c>
      <c r="BY118" s="5">
        <f t="shared" si="140"/>
        <v>265009.60000000003</v>
      </c>
      <c r="BZ118" s="5">
        <f t="shared" si="141"/>
        <v>41699.300000000003</v>
      </c>
      <c r="CA118" s="5">
        <f t="shared" si="142"/>
        <v>124884.8</v>
      </c>
      <c r="CB118" s="9">
        <f t="shared" si="197"/>
        <v>105.6644492741289</v>
      </c>
      <c r="CC118" s="9">
        <f t="shared" ca="1" si="197"/>
        <v>101.04379486397035</v>
      </c>
      <c r="CD118" s="9">
        <f t="shared" ca="1" si="197"/>
        <v>92.21060694098135</v>
      </c>
      <c r="CE118" s="9">
        <f t="shared" ca="1" si="196"/>
        <v>102.77548077991405</v>
      </c>
      <c r="CF118" s="5"/>
      <c r="CG118" s="5">
        <f t="shared" si="212"/>
        <v>101.7707529668354</v>
      </c>
      <c r="CH118" s="5">
        <f t="shared" ca="1" si="178"/>
        <v>101.04379486397035</v>
      </c>
      <c r="CI118" s="5">
        <f t="shared" si="144"/>
        <v>120.67480632381329</v>
      </c>
      <c r="CJ118" s="5">
        <f t="shared" ca="1" si="179"/>
        <v>92.21060694098135</v>
      </c>
      <c r="CK118" s="5">
        <f t="shared" si="180"/>
        <v>110.24318245216327</v>
      </c>
      <c r="CL118" s="5">
        <f t="shared" ca="1" si="181"/>
        <v>102.77548077991405</v>
      </c>
      <c r="CM118" s="5"/>
      <c r="CN118" s="1" t="e">
        <f t="shared" si="125"/>
        <v>#DIV/0!</v>
      </c>
      <c r="CO118" s="1" t="e">
        <f t="shared" si="215"/>
        <v>#DIV/0!</v>
      </c>
      <c r="CP118" s="1" t="e">
        <f t="shared" ca="1" si="215"/>
        <v>#DIV/0!</v>
      </c>
      <c r="CQ118" s="1" t="e">
        <f t="shared" ca="1" si="215"/>
        <v>#DIV/0!</v>
      </c>
      <c r="CR118" s="1" t="e">
        <f t="shared" ca="1" si="215"/>
        <v>#DIV/0!</v>
      </c>
      <c r="CS118" s="83" t="e">
        <f t="shared" si="182"/>
        <v>#DIV/0!</v>
      </c>
      <c r="CT118" s="83" t="e">
        <f t="shared" si="182"/>
        <v>#DIV/0!</v>
      </c>
      <c r="CU118" s="83" t="e">
        <f t="shared" ca="1" si="182"/>
        <v>#DIV/0!</v>
      </c>
      <c r="CV118" s="83" t="e">
        <f t="shared" ca="1" si="182"/>
        <v>#DIV/0!</v>
      </c>
      <c r="CW118" s="83" t="e">
        <f t="shared" ca="1" si="182"/>
        <v>#DIV/0!</v>
      </c>
      <c r="CX118" s="83">
        <f t="shared" si="183"/>
        <v>-1.3338496333971583E-3</v>
      </c>
      <c r="CY118" s="83">
        <f t="shared" si="201"/>
        <v>4.2186527260542981E-3</v>
      </c>
      <c r="CZ118" s="83">
        <f t="shared" ca="1" si="201"/>
        <v>3.0625702187319706E-3</v>
      </c>
      <c r="DA118" s="83">
        <f t="shared" ca="1" si="199"/>
        <v>-2.2619322473752391E-3</v>
      </c>
      <c r="DB118" s="83">
        <f t="shared" ca="1" si="199"/>
        <v>1.8349575148922208E-3</v>
      </c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Y118" s="5"/>
      <c r="EF118" s="91">
        <f>+'gaku-mk1722'!G65</f>
        <v>83185.5</v>
      </c>
      <c r="EG118" s="1">
        <f>+'gaku-mk1131'!G121</f>
        <v>82855.100000000006</v>
      </c>
      <c r="EH118" s="5">
        <f t="shared" ca="1" si="145"/>
        <v>20234.763040937625</v>
      </c>
      <c r="EI118" s="7">
        <f ca="1">+EI117+$EH117</f>
        <v>794270.73780097091</v>
      </c>
      <c r="EJ118" s="4">
        <f ca="1">+EI117+EH117</f>
        <v>794270.73780097091</v>
      </c>
      <c r="EK118" s="131">
        <f ca="1">+EK117+EH117-(EJ121-EI121)/4</f>
        <v>785697.17923374963</v>
      </c>
      <c r="EL118" s="5">
        <f t="shared" ca="1" si="146"/>
        <v>6426.333333333333</v>
      </c>
      <c r="EM118" s="92">
        <f t="shared" ca="1" si="147"/>
        <v>103.53333333333332</v>
      </c>
      <c r="EN118">
        <f t="shared" ca="1" si="127"/>
        <v>0.71375253198723043</v>
      </c>
      <c r="EO118">
        <f t="shared" ca="1" si="148"/>
        <v>-1.280073896922483E-2</v>
      </c>
      <c r="EQ118" s="6">
        <f>+call!C156</f>
        <v>0.50666666666666704</v>
      </c>
      <c r="ES118" s="5">
        <f>+fof!B180/10</f>
        <v>14051.3</v>
      </c>
      <c r="ET118" s="5">
        <f>+fof!C180/10</f>
        <v>374578.5</v>
      </c>
      <c r="FB118" s="5">
        <f t="shared" si="128"/>
        <v>14051.3</v>
      </c>
      <c r="FC118" s="5">
        <f t="shared" si="124"/>
        <v>374578.5</v>
      </c>
      <c r="FD118" s="1" t="e">
        <f t="shared" si="216"/>
        <v>#DIV/0!</v>
      </c>
      <c r="FE118" s="1" t="e">
        <f t="shared" si="216"/>
        <v>#DIV/0!</v>
      </c>
      <c r="FF118" t="e">
        <f t="shared" si="149"/>
        <v>#DIV/0!</v>
      </c>
      <c r="FG118" t="e">
        <f t="shared" si="149"/>
        <v>#DIV/0!</v>
      </c>
      <c r="FH118" s="83" t="e">
        <f t="shared" si="184"/>
        <v>#DIV/0!</v>
      </c>
      <c r="FI118" s="83" t="e">
        <f t="shared" si="184"/>
        <v>#DIV/0!</v>
      </c>
      <c r="FK118" s="5">
        <f>kshotoku1722!E66</f>
        <v>265849.3</v>
      </c>
      <c r="FL118" s="72">
        <f t="shared" ca="1" si="150"/>
        <v>0.39956926598599413</v>
      </c>
      <c r="FM118">
        <f t="shared" ca="1" si="185"/>
        <v>6.5616137469680378E-3</v>
      </c>
      <c r="FO118" s="72">
        <f ca="1">+AVERAGE(OFFSET(Maikin05!$F$10,ROUNDDOWN((ROW(FO118)-ROW(FO$45))/4,0),MOD(ROW(FO118)-ROW(FO$45),4)*3):OFFSET(Maikin05!$F$10,ROUNDDOWN((ROW(FO118)-ROW(FO$45))/4,0),MOD(ROW(FO118)-ROW(FO$45),4)*3+2))</f>
        <v>103.53333333333332</v>
      </c>
      <c r="FP118" s="72">
        <f ca="1">+AVERAGE(OFFSET(Maikin30!$F$20,ROUNDDOWN((ROW(FP118)-ROW(FP$5))/4,0),MOD(ROW(FP118)-ROW(FP$5),4)*3):OFFSET(Maikin30!$F$20,ROUNDDOWN((ROW(FP118)-ROW(FP$5))/4,0),MOD(ROW(FP118)-ROW(FP$5),4)*3+2))</f>
        <v>102.80000000000001</v>
      </c>
      <c r="FQ118" s="5">
        <f ca="1">+AVERAGE(OFFSET(Rocho!$J$66,(ROW(FQ118)-ROW($FQ$5))*3,0):OFFSET(Rocho!$J$66,(ROW(FQ118)-ROW($FQ$5))*3+2,0))</f>
        <v>6426.333333333333</v>
      </c>
      <c r="FR118" s="72" t="e">
        <f t="shared" ca="1" si="151"/>
        <v>#DIV/0!</v>
      </c>
      <c r="FS118" t="e">
        <f t="shared" ca="1" si="186"/>
        <v>#DIV/0!</v>
      </c>
      <c r="FT118" s="72"/>
      <c r="FU118" s="87" t="s">
        <v>337</v>
      </c>
      <c r="FV118" s="79">
        <f ca="1">+AVERAGE(OFFSET(Rocho!$D$6,(ROW(FV118)-ROW($FV$5))*3,0):OFFSET(Rocho!$D$6,(ROW(FV118)-ROW($FV$5))*3+2,0))/10000</f>
        <v>10959.333333333332</v>
      </c>
      <c r="FW118" s="82">
        <f>+Rocho!AA119</f>
        <v>0</v>
      </c>
      <c r="FX118" t="e">
        <f t="shared" si="187"/>
        <v>#DIV/0!</v>
      </c>
      <c r="FZ118" s="94">
        <f t="shared" si="130"/>
        <v>261011.09999999998</v>
      </c>
      <c r="GA118" s="5">
        <f t="shared" si="152"/>
        <v>83185.5</v>
      </c>
      <c r="GB118" s="5">
        <f>+'gaku-mk1722'!C65-'gaku-mk1722'!D65</f>
        <v>5851</v>
      </c>
      <c r="GC118" s="5">
        <f t="shared" si="153"/>
        <v>24343.9</v>
      </c>
      <c r="GD118" s="5">
        <f t="shared" si="154"/>
        <v>17355.400000000001</v>
      </c>
      <c r="GE118" s="5">
        <f>+'gaku-mk1722'!H65</f>
        <v>4651.1000000000004</v>
      </c>
      <c r="GF118" s="5">
        <f>+'gaku-mk1722'!W65</f>
        <v>120478.1</v>
      </c>
      <c r="GG118" s="5">
        <f>+'gaku-mk1722'!M65</f>
        <v>95200.6</v>
      </c>
      <c r="GH118" s="5">
        <f>+'gaku-mk1722'!N65</f>
        <v>90054.5</v>
      </c>
      <c r="GI118" s="5">
        <f t="shared" si="155"/>
        <v>78726.100000000006</v>
      </c>
      <c r="GJ118" s="5">
        <f>+'gaku-jk1722'!C65-'gaku-jk1722'!D65</f>
        <v>5501.8999999999651</v>
      </c>
      <c r="GK118" s="5">
        <f t="shared" si="156"/>
        <v>17698.5</v>
      </c>
      <c r="GL118" s="5">
        <f t="shared" si="157"/>
        <v>16856.599999999999</v>
      </c>
      <c r="GM118" s="5">
        <f>+'gaku-jk1722'!H65</f>
        <v>4355.3999999999996</v>
      </c>
      <c r="GN118" s="5">
        <f>+'gaku-jk1722'!Z65</f>
        <v>117310.8</v>
      </c>
      <c r="GO118" s="5">
        <f>+'gaku-jk1722'!M65</f>
        <v>79006.600000000006</v>
      </c>
      <c r="GP118" s="5">
        <f>+'gaku-jk1722'!N65</f>
        <v>75586.3</v>
      </c>
      <c r="GQ118" s="9">
        <f t="shared" ca="1" si="131"/>
        <v>105.5</v>
      </c>
      <c r="GR118">
        <f ca="1">+OFFSET('def-cy1722'!$C$8,ROUNDDOWN((ROW(Sheet1_OLD!GU118)-ROW(Sheet1_OLD!GU$61))/4,0),0)</f>
        <v>104.4</v>
      </c>
      <c r="GS118" s="9">
        <f t="shared" ca="1" si="132"/>
        <v>136.1</v>
      </c>
      <c r="GT118" s="9">
        <f t="shared" ca="1" si="133"/>
        <v>103</v>
      </c>
      <c r="GU118">
        <f ca="1">+OFFSET('def-cy1722'!$H$8,ROUNDDOWN((ROW(Sheet1_OLD!GU118)-ROW(Sheet1_OLD!GU$61))/4,0),0)</f>
        <v>105.1</v>
      </c>
      <c r="GV118">
        <f ca="1">+OFFSET('def-cy1722'!$W$8,ROUNDDOWN((ROW(Sheet1_OLD!GU118)-ROW(Sheet1_OLD!GU$61))/4,0),0)</f>
        <v>102.5</v>
      </c>
      <c r="GW118">
        <f ca="1">+OFFSET('def-cy1722'!$M$8,ROUNDDOWN((ROW(Sheet1_OLD!GU118)-ROW(Sheet1_OLD!GU$61))/4,0),0)</f>
        <v>118</v>
      </c>
      <c r="GX118">
        <f ca="1">+OFFSET('def-cy1722'!$N$8,ROUNDDOWN((ROW(Sheet1_OLD!GU118)-ROW(Sheet1_OLD!GU$61))/4,0),0)</f>
        <v>115.4</v>
      </c>
      <c r="HG118" s="9">
        <f t="shared" ca="1" si="205"/>
        <v>105</v>
      </c>
      <c r="HH118" s="9">
        <f t="shared" ca="1" si="205"/>
        <v>103.7</v>
      </c>
      <c r="HI118" s="9">
        <f t="shared" ca="1" si="205"/>
        <v>144.9</v>
      </c>
      <c r="HJ118" s="9">
        <f t="shared" ca="1" si="205"/>
        <v>100.5</v>
      </c>
      <c r="HK118" s="9">
        <f t="shared" ca="1" si="205"/>
        <v>102.5</v>
      </c>
      <c r="HL118" s="9">
        <f t="shared" ca="1" si="205"/>
        <v>101.7</v>
      </c>
      <c r="HM118" s="9">
        <f t="shared" ca="1" si="205"/>
        <v>122.9</v>
      </c>
      <c r="HN118" s="9">
        <f t="shared" ca="1" si="202"/>
        <v>109</v>
      </c>
      <c r="HO118">
        <f t="shared" ref="HO118:HU133" ca="1" si="217">+HG118*(GI118-GI117)/($HG118*$GI117+$HH118*$GJ117+$HI118*$GK117+$HJ118*$GL117+$HK118*$GM117+$HL118*$GN117+$HM118*$GO117-$HN118*$GP117)</f>
        <v>-6.1266053745676645E-3</v>
      </c>
      <c r="HP118">
        <f t="shared" ca="1" si="217"/>
        <v>-1.4595943321205464E-4</v>
      </c>
      <c r="HQ118">
        <f t="shared" ca="1" si="217"/>
        <v>1.1546324819510677E-3</v>
      </c>
      <c r="HR118">
        <f t="shared" ca="1" si="217"/>
        <v>3.0296898591826802E-3</v>
      </c>
      <c r="HS118">
        <f t="shared" ca="1" si="217"/>
        <v>1.1804983853967988E-2</v>
      </c>
      <c r="HT118">
        <f t="shared" ca="1" si="217"/>
        <v>-8.4462770219722802E-3</v>
      </c>
      <c r="HU118">
        <f t="shared" ca="1" si="217"/>
        <v>-7.3696566856932492E-3</v>
      </c>
      <c r="HV118">
        <f t="shared" ca="1" si="159"/>
        <v>9.3577636814340028E-3</v>
      </c>
      <c r="HW118">
        <f t="shared" ca="1" si="188"/>
        <v>3.2585713610904891E-3</v>
      </c>
      <c r="HX118" s="5">
        <f t="shared" ca="1" si="189"/>
        <v>263260.94004672847</v>
      </c>
      <c r="HY118" s="1" t="e">
        <f t="shared" ca="1" si="160"/>
        <v>#DIV/0!</v>
      </c>
      <c r="HZ118" t="e">
        <f t="shared" ca="1" si="190"/>
        <v>#DIV/0!</v>
      </c>
      <c r="IA118" s="5">
        <f t="shared" si="161"/>
        <v>261011.09999999998</v>
      </c>
      <c r="IB118">
        <f t="shared" ca="1" si="162"/>
        <v>99.145395421618886</v>
      </c>
      <c r="ID118" s="112">
        <v>135.9827237732938</v>
      </c>
      <c r="IE118" s="112">
        <v>136.5026100497652</v>
      </c>
      <c r="IF118">
        <f t="shared" si="163"/>
        <v>100.98513796955115</v>
      </c>
      <c r="IG118">
        <f t="shared" si="191"/>
        <v>-1.399662200377561E-2</v>
      </c>
      <c r="IH118" s="112">
        <v>0.59088108894047064</v>
      </c>
      <c r="II118">
        <f t="shared" si="192"/>
        <v>-1.1101338322683724E-2</v>
      </c>
      <c r="IK118">
        <f>+util!B116</f>
        <v>116.166666666667</v>
      </c>
      <c r="IL118">
        <f t="shared" si="193"/>
        <v>-2.3817400295535991E-2</v>
      </c>
      <c r="IM118">
        <f t="shared" si="194"/>
        <v>-1.4290440177321593E-2</v>
      </c>
      <c r="IO118" s="5">
        <f t="shared" si="164"/>
        <v>136126.30000000002</v>
      </c>
      <c r="IP118" s="1">
        <f t="shared" si="165"/>
        <v>3.2644744636001084</v>
      </c>
      <c r="IQ118" s="5">
        <f t="shared" ca="1" si="166"/>
        <v>137299.66925959464</v>
      </c>
      <c r="IR118" s="1" t="e">
        <f t="shared" ca="1" si="167"/>
        <v>#DIV/0!</v>
      </c>
      <c r="IS118" t="e">
        <f t="shared" ca="1" si="195"/>
        <v>#DIV/0!</v>
      </c>
    </row>
    <row r="119" spans="1:253" x14ac:dyDescent="0.15">
      <c r="A119" t="s">
        <v>358</v>
      </c>
      <c r="B119" s="5">
        <f>+'gaku-mk1722'!B66</f>
        <v>515692.1</v>
      </c>
      <c r="C119" s="5">
        <f>+'kgaku-mk1722'!B67</f>
        <v>289544.09999999998</v>
      </c>
      <c r="D119" s="5">
        <f>+'kgaku-mk1722'!C67</f>
        <v>2208.6999999999998</v>
      </c>
      <c r="E119" s="5">
        <f>+'kgaku-mk1722'!D67</f>
        <v>835.1</v>
      </c>
      <c r="F119" s="5">
        <f>+'kgaku-mk1722'!F67</f>
        <v>23853.5</v>
      </c>
      <c r="G119" s="5">
        <f>+'kgaku-mk1722'!G67</f>
        <v>15540.4</v>
      </c>
      <c r="H119" s="5">
        <f>+'kgaku-mk1722'!H67</f>
        <v>78194.399999999994</v>
      </c>
      <c r="I119" s="5">
        <f>+'kgaku-mk1722'!I67</f>
        <v>170582.2</v>
      </c>
      <c r="J119" s="5">
        <f>+'gaku-mk1722'!F66</f>
        <v>18185.599999999999</v>
      </c>
      <c r="K119" s="5">
        <f>+'gaku-mk1722'!G66</f>
        <v>82206.5</v>
      </c>
      <c r="L119" s="5">
        <f>+'gaku-jk1722'!B66</f>
        <v>498009.4</v>
      </c>
      <c r="M119" s="5">
        <f>+'kgaku-jk1722'!B67</f>
        <v>276253.90000000002</v>
      </c>
      <c r="N119" s="5">
        <f>+'kgaku-jk1722'!C67</f>
        <v>1731.9</v>
      </c>
      <c r="O119" s="5">
        <f>+'kgaku-jk1722'!D67</f>
        <v>806.8</v>
      </c>
      <c r="P119" s="5">
        <f>+'kgaku-jk1722'!F67</f>
        <v>17677.5</v>
      </c>
      <c r="Q119" s="5">
        <f>+'kgaku-jk1722'!G67</f>
        <v>14934</v>
      </c>
      <c r="R119" s="5">
        <f>+'kgaku-jk1722'!H67</f>
        <v>76476</v>
      </c>
      <c r="S119" s="5">
        <f>+'kgaku-jk1722'!I67</f>
        <v>167119.79999999999</v>
      </c>
      <c r="T119" s="5">
        <f>+'gaku-jk1722'!F66</f>
        <v>17497.099999999999</v>
      </c>
      <c r="U119" s="5">
        <f>+'gaku-jk1722'!G66</f>
        <v>77571.899999999994</v>
      </c>
      <c r="V119" s="8">
        <f t="shared" si="207"/>
        <v>103.55067595109651</v>
      </c>
      <c r="W119" s="8">
        <f t="shared" si="207"/>
        <v>104.81086420861388</v>
      </c>
      <c r="X119" s="8">
        <f t="shared" si="207"/>
        <v>127.5304578786304</v>
      </c>
      <c r="Y119" s="8">
        <f t="shared" si="207"/>
        <v>103.50768468021816</v>
      </c>
      <c r="Z119" s="8">
        <f t="shared" si="207"/>
        <v>134.93706689294299</v>
      </c>
      <c r="AA119" s="8">
        <f t="shared" si="206"/>
        <v>104.06053301191911</v>
      </c>
      <c r="AB119" s="8">
        <f t="shared" si="206"/>
        <v>102.2469794445316</v>
      </c>
      <c r="AC119" s="8">
        <f t="shared" si="206"/>
        <v>102.07180717066441</v>
      </c>
      <c r="AD119" s="8">
        <f t="shared" si="206"/>
        <v>103.93493778969088</v>
      </c>
      <c r="AE119" s="8">
        <f t="shared" si="206"/>
        <v>105.97458615813203</v>
      </c>
      <c r="AF119" s="10">
        <f ca="1">+OFFSET('kdef-cy1722'!B$9,ROUNDDOWN((ROW(Sheet1_OLD!AF119)-ROW(Sheet1_OLD!AF$61))/4,0),0)</f>
        <v>104.3</v>
      </c>
      <c r="AG119" s="10">
        <f ca="1">+OFFSET('kdef-cy1722'!C$9,ROUNDDOWN((ROW(Sheet1_OLD!AG119)-ROW(Sheet1_OLD!AG$61))/4,0),0)</f>
        <v>119.8</v>
      </c>
      <c r="AH119" s="10">
        <f ca="1">+OFFSET('kdef-cy1722'!D$9,ROUNDDOWN((ROW(Sheet1_OLD!AH119)-ROW(Sheet1_OLD!AH$61))/4,0),0)</f>
        <v>102.6</v>
      </c>
      <c r="AI119" s="10">
        <f ca="1">+OFFSET('kdef-cy1722'!F$9,ROUNDDOWN((ROW(Sheet1_OLD!AI119)-ROW(Sheet1_OLD!AI$61))/4,0),0)</f>
        <v>136.1</v>
      </c>
      <c r="AJ119" s="10">
        <f ca="1">+OFFSET('kdef-cy1722'!G$9,ROUNDDOWN((ROW(Sheet1_OLD!AJ119)-ROW(Sheet1_OLD!AJ$61))/4,0),0)</f>
        <v>104</v>
      </c>
      <c r="AK119" s="10">
        <f ca="1">+OFFSET('kdef-cy1722'!H$9,ROUNDDOWN((ROW(Sheet1_OLD!AK119)-ROW(Sheet1_OLD!AK$61))/4,0),0)</f>
        <v>100.9</v>
      </c>
      <c r="AL119" s="10">
        <f ca="1">+OFFSET('kdef-cy1722'!I$9,ROUNDDOWN((ROW(Sheet1_OLD!AL119)-ROW(Sheet1_OLD!AL$61))/4,0),0)</f>
        <v>101.9</v>
      </c>
      <c r="AM119" s="10">
        <f ca="1">+OFFSET('def-cy1722'!$F$8,ROUNDDOWN((ROW(Sheet1_OLD!AM119)-ROW(Sheet1_OLD!AM$61))/4,0),0)</f>
        <v>103</v>
      </c>
      <c r="AN119" s="10">
        <f ca="1">+OFFSET('def-cy1722'!$G$8,ROUNDDOWN((ROW(Sheet1_OLD!AN119)-ROW(Sheet1_OLD!AN$61))/4,0),0)</f>
        <v>105.5</v>
      </c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9">
        <f t="shared" ca="1" si="209"/>
        <v>103.6</v>
      </c>
      <c r="AY119" s="9">
        <f t="shared" ca="1" si="209"/>
        <v>128.6</v>
      </c>
      <c r="AZ119" s="9">
        <f t="shared" ca="1" si="209"/>
        <v>101</v>
      </c>
      <c r="BA119" s="9">
        <f t="shared" ca="1" si="208"/>
        <v>144.9</v>
      </c>
      <c r="BB119" s="9">
        <f t="shared" ca="1" si="208"/>
        <v>103.6</v>
      </c>
      <c r="BC119" s="9">
        <f t="shared" ca="1" si="208"/>
        <v>97.2</v>
      </c>
      <c r="BD119" s="9">
        <f t="shared" ca="1" si="208"/>
        <v>101.4</v>
      </c>
      <c r="BE119" s="9">
        <f t="shared" ca="1" si="208"/>
        <v>100.5</v>
      </c>
      <c r="BF119" s="9">
        <f t="shared" ca="1" si="208"/>
        <v>105</v>
      </c>
      <c r="BG119">
        <f t="shared" ca="1" si="168"/>
        <v>-9.2983361772066219E-4</v>
      </c>
      <c r="BH119">
        <f t="shared" ca="1" si="169"/>
        <v>1.1270608608982174E-4</v>
      </c>
      <c r="BI119">
        <f t="shared" ref="BI119:BK134" ca="1" si="218">+BB119*(Q119-Q118)/($AY119*$N118-$AZ119*$O118+$BB119*$Q118+$BC119*$R118+$BD119*$S118)</f>
        <v>1.0325485607386917E-3</v>
      </c>
      <c r="BJ119">
        <f t="shared" ca="1" si="218"/>
        <v>-1.7035051800668192E-3</v>
      </c>
      <c r="BK119">
        <f t="shared" ca="1" si="218"/>
        <v>-2.3091624337020305E-3</v>
      </c>
      <c r="BL119" s="13">
        <f t="shared" ca="1" si="171"/>
        <v>-3.7972465846609982E-3</v>
      </c>
      <c r="BM119">
        <f t="shared" ca="1" si="172"/>
        <v>-7.1453043751375689E-4</v>
      </c>
      <c r="BN119">
        <f t="shared" ca="1" si="134"/>
        <v>1.511535143953791E-2</v>
      </c>
      <c r="BO119" s="13">
        <f t="shared" ca="1" si="135"/>
        <v>1.4400821002024153E-2</v>
      </c>
      <c r="BP119">
        <f t="shared" ca="1" si="173"/>
        <v>-9.6760506297667529E-3</v>
      </c>
      <c r="BQ119">
        <f t="shared" ca="1" si="174"/>
        <v>-2.4294918320103768E-4</v>
      </c>
      <c r="BR119">
        <f t="shared" ca="1" si="175"/>
        <v>5.1394063754795077E-3</v>
      </c>
      <c r="BS119" s="13">
        <f t="shared" ca="1" si="176"/>
        <v>-4.7795934374882821E-3</v>
      </c>
      <c r="BT119" s="5">
        <f t="shared" si="136"/>
        <v>77571.899999999994</v>
      </c>
      <c r="BU119" s="5">
        <f t="shared" ca="1" si="137"/>
        <v>261276.10661981834</v>
      </c>
      <c r="BV119" s="5">
        <f t="shared" ca="1" si="138"/>
        <v>45873.035172931195</v>
      </c>
      <c r="BW119" s="5">
        <f t="shared" ca="1" si="177"/>
        <v>120931.4716762368</v>
      </c>
      <c r="BX119" s="5">
        <f t="shared" si="139"/>
        <v>82206.5</v>
      </c>
      <c r="BY119" s="5">
        <f t="shared" si="140"/>
        <v>265690.59999999998</v>
      </c>
      <c r="BZ119" s="5">
        <f t="shared" si="141"/>
        <v>42039.1</v>
      </c>
      <c r="CA119" s="5">
        <f t="shared" si="142"/>
        <v>124245.6</v>
      </c>
      <c r="CB119" s="9">
        <f t="shared" si="197"/>
        <v>105.97458615813203</v>
      </c>
      <c r="CC119" s="9">
        <f t="shared" ca="1" si="197"/>
        <v>101.68958939157997</v>
      </c>
      <c r="CD119" s="9">
        <f t="shared" ca="1" si="197"/>
        <v>91.642290163539201</v>
      </c>
      <c r="CE119" s="9">
        <f t="shared" ca="1" si="196"/>
        <v>102.74050111011294</v>
      </c>
      <c r="CF119" s="5"/>
      <c r="CG119" s="5">
        <f t="shared" si="212"/>
        <v>102.41021034709281</v>
      </c>
      <c r="CH119" s="5">
        <f t="shared" ca="1" si="178"/>
        <v>101.68958939157997</v>
      </c>
      <c r="CI119" s="5">
        <f t="shared" si="144"/>
        <v>119.51550266385402</v>
      </c>
      <c r="CJ119" s="5">
        <f t="shared" ca="1" si="179"/>
        <v>91.642290163539201</v>
      </c>
      <c r="CK119" s="5">
        <f t="shared" si="180"/>
        <v>110.19907491585106</v>
      </c>
      <c r="CL119" s="5">
        <f t="shared" ca="1" si="181"/>
        <v>102.74050111011294</v>
      </c>
      <c r="CM119" s="5"/>
      <c r="CN119" s="1" t="e">
        <f t="shared" si="125"/>
        <v>#DIV/0!</v>
      </c>
      <c r="CO119" s="1" t="e">
        <f t="shared" si="215"/>
        <v>#DIV/0!</v>
      </c>
      <c r="CP119" s="1" t="e">
        <f t="shared" ca="1" si="215"/>
        <v>#DIV/0!</v>
      </c>
      <c r="CQ119" s="1" t="e">
        <f t="shared" ca="1" si="215"/>
        <v>#DIV/0!</v>
      </c>
      <c r="CR119" s="1" t="e">
        <f t="shared" ca="1" si="215"/>
        <v>#DIV/0!</v>
      </c>
      <c r="CS119" s="83" t="e">
        <f t="shared" si="182"/>
        <v>#DIV/0!</v>
      </c>
      <c r="CT119" s="83" t="e">
        <f t="shared" si="182"/>
        <v>#DIV/0!</v>
      </c>
      <c r="CU119" s="83" t="e">
        <f t="shared" ca="1" si="182"/>
        <v>#DIV/0!</v>
      </c>
      <c r="CV119" s="83" t="e">
        <f t="shared" ca="1" si="182"/>
        <v>#DIV/0!</v>
      </c>
      <c r="CW119" s="83" t="e">
        <f t="shared" ca="1" si="182"/>
        <v>#DIV/0!</v>
      </c>
      <c r="CX119" s="83">
        <f t="shared" si="183"/>
        <v>-7.5123219708390591E-3</v>
      </c>
      <c r="CY119" s="83">
        <f t="shared" si="201"/>
        <v>2.9308119399350206E-3</v>
      </c>
      <c r="CZ119" s="83">
        <f t="shared" ca="1" si="201"/>
        <v>6.3708965771898428E-3</v>
      </c>
      <c r="DA119" s="83">
        <f t="shared" ca="1" si="199"/>
        <v>-6.1823185441256473E-3</v>
      </c>
      <c r="DB119" s="83">
        <f t="shared" ca="1" si="199"/>
        <v>-3.404082720691104E-4</v>
      </c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Y119" s="5"/>
      <c r="EF119" s="91">
        <f>+'gaku-mk1722'!G66</f>
        <v>82206.5</v>
      </c>
      <c r="EG119" s="1">
        <f>+'gaku-mk1131'!G122</f>
        <v>80200.7</v>
      </c>
      <c r="EH119" s="5">
        <f t="shared" ca="1" si="145"/>
        <v>20003.4307580159</v>
      </c>
      <c r="EI119" s="7">
        <f ca="1">+EI118+$EH118</f>
        <v>814505.50084190851</v>
      </c>
      <c r="EJ119" s="7">
        <f ca="1">+EJ118+$EH118</f>
        <v>814505.50084190851</v>
      </c>
      <c r="EK119" s="7">
        <f ca="1">+EK118+EH118-(EJ121-EI121)/4</f>
        <v>797358.38370746572</v>
      </c>
      <c r="EL119" s="5">
        <f t="shared" ca="1" si="146"/>
        <v>6399.666666666667</v>
      </c>
      <c r="EM119" s="92">
        <f t="shared" ca="1" si="147"/>
        <v>102.36666666666667</v>
      </c>
      <c r="EN119">
        <f t="shared" ca="1" si="127"/>
        <v>0.70827199608807445</v>
      </c>
      <c r="EO119">
        <f t="shared" ca="1" si="148"/>
        <v>-7.7081132236934023E-3</v>
      </c>
      <c r="EQ119" s="6">
        <f>+call!C157</f>
        <v>0.50066666666666704</v>
      </c>
      <c r="ES119" s="5">
        <f>+fof!B181/10</f>
        <v>11632.5</v>
      </c>
      <c r="ET119" s="5">
        <f>+fof!C181/10</f>
        <v>305677.59999999998</v>
      </c>
      <c r="FB119" s="5">
        <f t="shared" si="128"/>
        <v>11632.5</v>
      </c>
      <c r="FC119" s="5">
        <f t="shared" si="124"/>
        <v>305677.59999999998</v>
      </c>
      <c r="FD119" s="1" t="e">
        <f t="shared" si="216"/>
        <v>#DIV/0!</v>
      </c>
      <c r="FE119" s="1" t="e">
        <f t="shared" si="216"/>
        <v>#DIV/0!</v>
      </c>
      <c r="FF119" t="e">
        <f t="shared" si="149"/>
        <v>#DIV/0!</v>
      </c>
      <c r="FG119" t="e">
        <f t="shared" si="149"/>
        <v>#DIV/0!</v>
      </c>
      <c r="FH119" s="83" t="e">
        <f t="shared" si="184"/>
        <v>#DIV/0!</v>
      </c>
      <c r="FI119" s="83" t="e">
        <f t="shared" si="184"/>
        <v>#DIV/0!</v>
      </c>
      <c r="FK119" s="5">
        <f>kshotoku1722!E67</f>
        <v>263436.09999999998</v>
      </c>
      <c r="FL119" s="72">
        <f t="shared" ca="1" si="150"/>
        <v>0.40212342479779845</v>
      </c>
      <c r="FM119">
        <f t="shared" ca="1" si="185"/>
        <v>6.3719364865536124E-3</v>
      </c>
      <c r="FO119" s="72">
        <f ca="1">+AVERAGE(OFFSET(Maikin05!$F$10,ROUNDDOWN((ROW(FO119)-ROW(FO$45))/4,0),MOD(ROW(FO119)-ROW(FO$45),4)*3):OFFSET(Maikin05!$F$10,ROUNDDOWN((ROW(FO119)-ROW(FO$45))/4,0),MOD(ROW(FO119)-ROW(FO$45),4)*3+2))</f>
        <v>102.36666666666667</v>
      </c>
      <c r="FP119" s="72">
        <f ca="1">+AVERAGE(OFFSET(Maikin30!$F$20,ROUNDDOWN((ROW(FP119)-ROW(FP$5))/4,0),MOD(ROW(FP119)-ROW(FP$5),4)*3):OFFSET(Maikin30!$F$20,ROUNDDOWN((ROW(FP119)-ROW(FP$5))/4,0),MOD(ROW(FP119)-ROW(FP$5),4)*3+2))</f>
        <v>101.63333333333333</v>
      </c>
      <c r="FQ119" s="5">
        <f ca="1">+AVERAGE(OFFSET(Rocho!$J$66,(ROW(FQ119)-ROW($FQ$5))*3,0):OFFSET(Rocho!$J$66,(ROW(FQ119)-ROW($FQ$5))*3+2,0))</f>
        <v>6399.666666666667</v>
      </c>
      <c r="FR119" s="72" t="e">
        <f t="shared" ca="1" si="151"/>
        <v>#DIV/0!</v>
      </c>
      <c r="FS119" t="e">
        <f t="shared" ca="1" si="186"/>
        <v>#DIV/0!</v>
      </c>
      <c r="FT119" s="72"/>
      <c r="FU119" s="87" t="s">
        <v>338</v>
      </c>
      <c r="FV119" s="79">
        <f ca="1">+AVERAGE(OFFSET(Rocho!$D$6,(ROW(FV119)-ROW($FV$5))*3,0):OFFSET(Rocho!$D$6,(ROW(FV119)-ROW($FV$5))*3+2,0))/10000</f>
        <v>10970.333333333332</v>
      </c>
      <c r="FW119" s="82">
        <f>+Rocho!AA120</f>
        <v>0</v>
      </c>
      <c r="FX119" t="e">
        <f t="shared" si="187"/>
        <v>#DIV/0!</v>
      </c>
      <c r="FZ119" s="94">
        <f t="shared" si="130"/>
        <v>250001.59999999998</v>
      </c>
      <c r="GA119" s="5">
        <f t="shared" si="152"/>
        <v>82206.5</v>
      </c>
      <c r="GB119" s="5">
        <f>+'gaku-mk1722'!C66-'gaku-mk1722'!D66</f>
        <v>5816</v>
      </c>
      <c r="GC119" s="5">
        <f t="shared" si="153"/>
        <v>23853.5</v>
      </c>
      <c r="GD119" s="5">
        <f t="shared" si="154"/>
        <v>18185.599999999999</v>
      </c>
      <c r="GE119" s="5">
        <f>+'gaku-mk1722'!H66</f>
        <v>-893.4</v>
      </c>
      <c r="GF119" s="5">
        <f>+'gaku-mk1722'!W66</f>
        <v>120034.8</v>
      </c>
      <c r="GG119" s="5">
        <f>+'gaku-mk1722'!M66</f>
        <v>98158.1</v>
      </c>
      <c r="GH119" s="5">
        <f>+'gaku-mk1722'!N66</f>
        <v>97359.5</v>
      </c>
      <c r="GI119" s="5">
        <f t="shared" si="155"/>
        <v>77571.899999999994</v>
      </c>
      <c r="GJ119" s="5">
        <f>+'gaku-jk1722'!C66-'gaku-jk1722'!D66</f>
        <v>5457.6999999999534</v>
      </c>
      <c r="GK119" s="5">
        <f t="shared" si="156"/>
        <v>17677.5</v>
      </c>
      <c r="GL119" s="5">
        <f t="shared" si="157"/>
        <v>17497.099999999999</v>
      </c>
      <c r="GM119" s="5">
        <f>+'gaku-jk1722'!H66</f>
        <v>-324.89999999999998</v>
      </c>
      <c r="GN119" s="5">
        <f>+'gaku-jk1722'!Z66</f>
        <v>117268.6</v>
      </c>
      <c r="GO119" s="5">
        <f>+'gaku-jk1722'!M66</f>
        <v>79165.899999999994</v>
      </c>
      <c r="GP119" s="5">
        <f>+'gaku-jk1722'!N66</f>
        <v>75850</v>
      </c>
      <c r="GQ119" s="9">
        <f t="shared" ca="1" si="131"/>
        <v>105.5</v>
      </c>
      <c r="GR119">
        <f ca="1">+OFFSET('def-cy1722'!$C$8,ROUNDDOWN((ROW(Sheet1_OLD!GU119)-ROW(Sheet1_OLD!GU$61))/4,0),0)</f>
        <v>104.4</v>
      </c>
      <c r="GS119" s="9">
        <f t="shared" ca="1" si="132"/>
        <v>136.1</v>
      </c>
      <c r="GT119" s="9">
        <f t="shared" ca="1" si="133"/>
        <v>103</v>
      </c>
      <c r="GU119">
        <f ca="1">+OFFSET('def-cy1722'!$H$8,ROUNDDOWN((ROW(Sheet1_OLD!GU119)-ROW(Sheet1_OLD!GU$61))/4,0),0)</f>
        <v>105.1</v>
      </c>
      <c r="GV119">
        <f ca="1">+OFFSET('def-cy1722'!$W$8,ROUNDDOWN((ROW(Sheet1_OLD!GU119)-ROW(Sheet1_OLD!GU$61))/4,0),0)</f>
        <v>102.5</v>
      </c>
      <c r="GW119">
        <f ca="1">+OFFSET('def-cy1722'!$M$8,ROUNDDOWN((ROW(Sheet1_OLD!GU119)-ROW(Sheet1_OLD!GU$61))/4,0),0)</f>
        <v>118</v>
      </c>
      <c r="GX119">
        <f ca="1">+OFFSET('def-cy1722'!$N$8,ROUNDDOWN((ROW(Sheet1_OLD!GU119)-ROW(Sheet1_OLD!GU$61))/4,0),0)</f>
        <v>115.4</v>
      </c>
      <c r="HG119" s="9">
        <f t="shared" ca="1" si="205"/>
        <v>105</v>
      </c>
      <c r="HH119" s="9">
        <f t="shared" ca="1" si="205"/>
        <v>103.7</v>
      </c>
      <c r="HI119" s="9">
        <f t="shared" ca="1" si="205"/>
        <v>144.9</v>
      </c>
      <c r="HJ119" s="9">
        <f t="shared" ca="1" si="205"/>
        <v>100.5</v>
      </c>
      <c r="HK119" s="9">
        <f t="shared" ca="1" si="205"/>
        <v>102.5</v>
      </c>
      <c r="HL119" s="9">
        <f t="shared" ca="1" si="205"/>
        <v>101.7</v>
      </c>
      <c r="HM119" s="9">
        <f t="shared" ca="1" si="205"/>
        <v>122.9</v>
      </c>
      <c r="HN119" s="9">
        <f t="shared" ca="1" si="202"/>
        <v>109</v>
      </c>
      <c r="HO119">
        <f t="shared" ca="1" si="217"/>
        <v>-4.4979963868445527E-3</v>
      </c>
      <c r="HP119">
        <f t="shared" ca="1" si="217"/>
        <v>-1.7011780048817738E-4</v>
      </c>
      <c r="HQ119">
        <f t="shared" ca="1" si="217"/>
        <v>-1.1293704322539752E-4</v>
      </c>
      <c r="HR119">
        <f t="shared" ca="1" si="217"/>
        <v>2.389097803634574E-3</v>
      </c>
      <c r="HS119">
        <f t="shared" ca="1" si="217"/>
        <v>-1.7805176788360567E-2</v>
      </c>
      <c r="HT119">
        <f t="shared" ca="1" si="217"/>
        <v>-1.5928766173457364E-4</v>
      </c>
      <c r="HU119">
        <f t="shared" ca="1" si="217"/>
        <v>7.2663513232619362E-4</v>
      </c>
      <c r="HV119">
        <f t="shared" ca="1" si="159"/>
        <v>-1.0668057821619286E-3</v>
      </c>
      <c r="HW119">
        <f t="shared" ca="1" si="188"/>
        <v>-2.069658852685443E-2</v>
      </c>
      <c r="HX119" s="5">
        <f t="shared" ca="1" si="189"/>
        <v>257812.33669538845</v>
      </c>
      <c r="HY119" s="1" t="e">
        <f t="shared" ca="1" si="160"/>
        <v>#DIV/0!</v>
      </c>
      <c r="HZ119" t="e">
        <f t="shared" ca="1" si="190"/>
        <v>#DIV/0!</v>
      </c>
      <c r="IA119" s="5">
        <f t="shared" si="161"/>
        <v>250001.59999999998</v>
      </c>
      <c r="IB119">
        <f t="shared" ca="1" si="162"/>
        <v>96.970378999117855</v>
      </c>
      <c r="ID119" s="112">
        <v>136.15375984415255</v>
      </c>
      <c r="IE119" s="112">
        <v>135.7906074044256</v>
      </c>
      <c r="IF119">
        <f t="shared" si="163"/>
        <v>99.316212869340049</v>
      </c>
      <c r="IG119">
        <f t="shared" si="191"/>
        <v>-1.6664527879151767E-2</v>
      </c>
      <c r="IH119" s="112">
        <v>0.58779903140139966</v>
      </c>
      <c r="II119">
        <f t="shared" si="192"/>
        <v>-5.2296878691784968E-3</v>
      </c>
      <c r="IK119">
        <f>+util!B117</f>
        <v>111.4</v>
      </c>
      <c r="IL119">
        <f t="shared" si="193"/>
        <v>-4.1898614039287997E-2</v>
      </c>
      <c r="IM119">
        <f t="shared" si="194"/>
        <v>-2.5139168423572798E-2</v>
      </c>
      <c r="IO119" s="5">
        <f t="shared" si="164"/>
        <v>125756</v>
      </c>
      <c r="IP119" s="1">
        <f t="shared" si="165"/>
        <v>2.9914056200061374</v>
      </c>
      <c r="IQ119" s="5">
        <f t="shared" ca="1" si="166"/>
        <v>129684.96287009872</v>
      </c>
      <c r="IR119" s="1" t="e">
        <f t="shared" ca="1" si="167"/>
        <v>#DIV/0!</v>
      </c>
      <c r="IS119" t="e">
        <f t="shared" ca="1" si="195"/>
        <v>#DIV/0!</v>
      </c>
    </row>
    <row r="120" spans="1:253" x14ac:dyDescent="0.15">
      <c r="A120" t="s">
        <v>359</v>
      </c>
      <c r="B120" s="5">
        <f>+'gaku-mk1722'!B67</f>
        <v>510846.2</v>
      </c>
      <c r="C120" s="5">
        <f>+'kgaku-mk1722'!B68</f>
        <v>284273.40000000002</v>
      </c>
      <c r="D120" s="5">
        <f>+'kgaku-mk1722'!C68</f>
        <v>2216.6999999999998</v>
      </c>
      <c r="E120" s="5">
        <f>+'kgaku-mk1722'!D68</f>
        <v>779.6</v>
      </c>
      <c r="F120" s="5">
        <f>+'kgaku-mk1722'!F68</f>
        <v>22182.6</v>
      </c>
      <c r="G120" s="5">
        <f>+'kgaku-mk1722'!G68</f>
        <v>14983.8</v>
      </c>
      <c r="H120" s="5">
        <f>+'kgaku-mk1722'!H68</f>
        <v>75139.5</v>
      </c>
      <c r="I120" s="5">
        <f>+'kgaku-mk1722'!I68</f>
        <v>170530.4</v>
      </c>
      <c r="J120" s="5">
        <f>+'gaku-mk1722'!F67</f>
        <v>18055.400000000001</v>
      </c>
      <c r="K120" s="5">
        <f>+'gaku-mk1722'!G67</f>
        <v>78089.600000000006</v>
      </c>
      <c r="L120" s="5">
        <f>+'gaku-jk1722'!B67</f>
        <v>487269.4</v>
      </c>
      <c r="M120" s="5">
        <f>+'kgaku-jk1722'!B68</f>
        <v>273563.7</v>
      </c>
      <c r="N120" s="5">
        <f>+'kgaku-jk1722'!C68</f>
        <v>2090.1</v>
      </c>
      <c r="O120" s="5">
        <f>+'kgaku-jk1722'!D68</f>
        <v>758.1</v>
      </c>
      <c r="P120" s="5">
        <f>+'kgaku-jk1722'!F68</f>
        <v>16782.900000000001</v>
      </c>
      <c r="Q120" s="5">
        <f>+'kgaku-jk1722'!G68</f>
        <v>14344</v>
      </c>
      <c r="R120" s="5">
        <f>+'kgaku-jk1722'!H68</f>
        <v>74700.3</v>
      </c>
      <c r="S120" s="5">
        <f>+'kgaku-jk1722'!I68</f>
        <v>167444.29999999999</v>
      </c>
      <c r="T120" s="5">
        <f>+'gaku-jk1722'!F67</f>
        <v>17493.2</v>
      </c>
      <c r="U120" s="5">
        <f>+'gaku-jk1722'!G67</f>
        <v>74369.7</v>
      </c>
      <c r="V120" s="8">
        <f t="shared" si="207"/>
        <v>104.83855542744938</v>
      </c>
      <c r="W120" s="8">
        <f t="shared" si="207"/>
        <v>103.91488344396571</v>
      </c>
      <c r="X120" s="8">
        <f t="shared" si="207"/>
        <v>106.05712645327974</v>
      </c>
      <c r="Y120" s="8">
        <f t="shared" si="207"/>
        <v>102.83603746207623</v>
      </c>
      <c r="Z120" s="8">
        <f t="shared" si="207"/>
        <v>132.17381978084833</v>
      </c>
      <c r="AA120" s="8">
        <f t="shared" si="207"/>
        <v>104.46040156162854</v>
      </c>
      <c r="AB120" s="8">
        <f t="shared" si="207"/>
        <v>100.58794944598614</v>
      </c>
      <c r="AC120" s="8">
        <f t="shared" si="207"/>
        <v>101.8430606476303</v>
      </c>
      <c r="AD120" s="8">
        <f t="shared" si="207"/>
        <v>103.21382022728831</v>
      </c>
      <c r="AE120" s="8">
        <f t="shared" si="207"/>
        <v>105.00190265659268</v>
      </c>
      <c r="AF120" s="10">
        <f ca="1">+OFFSET('kdef-cy1722'!B$9,ROUNDDOWN((ROW(Sheet1_OLD!AF120)-ROW(Sheet1_OLD!AF$61))/4,0),0)</f>
        <v>104.3</v>
      </c>
      <c r="AG120" s="10">
        <f ca="1">+OFFSET('kdef-cy1722'!C$9,ROUNDDOWN((ROW(Sheet1_OLD!AG120)-ROW(Sheet1_OLD!AG$61))/4,0),0)</f>
        <v>119.8</v>
      </c>
      <c r="AH120" s="10">
        <f ca="1">+OFFSET('kdef-cy1722'!D$9,ROUNDDOWN((ROW(Sheet1_OLD!AH120)-ROW(Sheet1_OLD!AH$61))/4,0),0)</f>
        <v>102.6</v>
      </c>
      <c r="AI120" s="10">
        <f ca="1">+OFFSET('kdef-cy1722'!F$9,ROUNDDOWN((ROW(Sheet1_OLD!AI120)-ROW(Sheet1_OLD!AI$61))/4,0),0)</f>
        <v>136.1</v>
      </c>
      <c r="AJ120" s="10">
        <f ca="1">+OFFSET('kdef-cy1722'!G$9,ROUNDDOWN((ROW(Sheet1_OLD!AJ120)-ROW(Sheet1_OLD!AJ$61))/4,0),0)</f>
        <v>104</v>
      </c>
      <c r="AK120" s="10">
        <f ca="1">+OFFSET('kdef-cy1722'!H$9,ROUNDDOWN((ROW(Sheet1_OLD!AK120)-ROW(Sheet1_OLD!AK$61))/4,0),0)</f>
        <v>100.9</v>
      </c>
      <c r="AL120" s="10">
        <f ca="1">+OFFSET('kdef-cy1722'!I$9,ROUNDDOWN((ROW(Sheet1_OLD!AL120)-ROW(Sheet1_OLD!AL$61))/4,0),0)</f>
        <v>101.9</v>
      </c>
      <c r="AM120" s="10">
        <f ca="1">+OFFSET('def-cy1722'!$F$8,ROUNDDOWN((ROW(Sheet1_OLD!AM120)-ROW(Sheet1_OLD!AM$61))/4,0),0)</f>
        <v>103</v>
      </c>
      <c r="AN120" s="10">
        <f ca="1">+OFFSET('def-cy1722'!$G$8,ROUNDDOWN((ROW(Sheet1_OLD!AN120)-ROW(Sheet1_OLD!AN$61))/4,0),0)</f>
        <v>105.5</v>
      </c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9">
        <f t="shared" ca="1" si="209"/>
        <v>103.6</v>
      </c>
      <c r="AY120" s="9">
        <f t="shared" ca="1" si="209"/>
        <v>128.6</v>
      </c>
      <c r="AZ120" s="9">
        <f t="shared" ca="1" si="209"/>
        <v>101</v>
      </c>
      <c r="BA120" s="9">
        <f t="shared" ca="1" si="208"/>
        <v>144.9</v>
      </c>
      <c r="BB120" s="9">
        <f t="shared" ca="1" si="208"/>
        <v>103.6</v>
      </c>
      <c r="BC120" s="9">
        <f t="shared" ca="1" si="208"/>
        <v>97.2</v>
      </c>
      <c r="BD120" s="9">
        <f t="shared" ca="1" si="208"/>
        <v>101.4</v>
      </c>
      <c r="BE120" s="9">
        <f t="shared" ca="1" si="208"/>
        <v>100.5</v>
      </c>
      <c r="BF120" s="9">
        <f t="shared" ca="1" si="208"/>
        <v>105</v>
      </c>
      <c r="BG120">
        <f t="shared" ca="1" si="168"/>
        <v>1.7671033717862887E-3</v>
      </c>
      <c r="BH120">
        <f t="shared" ca="1" si="169"/>
        <v>1.8868863400302904E-4</v>
      </c>
      <c r="BI120">
        <f t="shared" ca="1" si="218"/>
        <v>-2.344807380974884E-3</v>
      </c>
      <c r="BJ120">
        <f t="shared" ca="1" si="218"/>
        <v>-6.621117042958537E-3</v>
      </c>
      <c r="BK120">
        <f t="shared" ca="1" si="218"/>
        <v>1.2622577957236418E-3</v>
      </c>
      <c r="BL120" s="13">
        <f t="shared" ca="1" si="171"/>
        <v>-5.7478746224204616E-3</v>
      </c>
      <c r="BM120">
        <f t="shared" ca="1" si="172"/>
        <v>-3.0006873030739838E-2</v>
      </c>
      <c r="BN120">
        <f t="shared" ca="1" si="134"/>
        <v>-9.0730672543750475E-5</v>
      </c>
      <c r="BO120" s="13">
        <f t="shared" ca="1" si="135"/>
        <v>-3.0097603703283588E-2</v>
      </c>
      <c r="BP120">
        <f t="shared" ca="1" si="173"/>
        <v>-2.6974055260651945E-2</v>
      </c>
      <c r="BQ120">
        <f t="shared" ca="1" si="174"/>
        <v>-1.0399339820725535E-2</v>
      </c>
      <c r="BR120">
        <f t="shared" ca="1" si="175"/>
        <v>-3.1444099322806706E-5</v>
      </c>
      <c r="BS120" s="13">
        <f t="shared" ca="1" si="176"/>
        <v>-3.7404839180700283E-2</v>
      </c>
      <c r="BT120" s="5">
        <f t="shared" si="136"/>
        <v>74369.7</v>
      </c>
      <c r="BU120" s="5">
        <f t="shared" ca="1" si="137"/>
        <v>259774.32431713346</v>
      </c>
      <c r="BV120" s="5">
        <f t="shared" ca="1" si="138"/>
        <v>44492.36673962952</v>
      </c>
      <c r="BW120" s="5">
        <f t="shared" ca="1" si="177"/>
        <v>116408.04942630176</v>
      </c>
      <c r="BX120" s="5">
        <f t="shared" si="139"/>
        <v>78089.600000000006</v>
      </c>
      <c r="BY120" s="5">
        <f t="shared" si="140"/>
        <v>262090.80000000002</v>
      </c>
      <c r="BZ120" s="5">
        <f t="shared" si="141"/>
        <v>40238</v>
      </c>
      <c r="CA120" s="5">
        <f t="shared" si="142"/>
        <v>118327.6</v>
      </c>
      <c r="CB120" s="9">
        <f t="shared" si="197"/>
        <v>105.00190265659268</v>
      </c>
      <c r="CC120" s="9">
        <f t="shared" ca="1" si="197"/>
        <v>100.89172618924363</v>
      </c>
      <c r="CD120" s="9">
        <f t="shared" ca="1" si="197"/>
        <v>90.437985094103482</v>
      </c>
      <c r="CE120" s="9">
        <f t="shared" ca="1" si="196"/>
        <v>101.64898439855186</v>
      </c>
      <c r="CF120" s="5"/>
      <c r="CG120" s="5">
        <f t="shared" si="212"/>
        <v>101.66316542812281</v>
      </c>
      <c r="CH120" s="5">
        <f t="shared" ca="1" si="178"/>
        <v>100.89172618924363</v>
      </c>
      <c r="CI120" s="5">
        <f t="shared" si="144"/>
        <v>117.39375249809632</v>
      </c>
      <c r="CJ120" s="5">
        <f t="shared" ca="1" si="179"/>
        <v>90.437985094103482</v>
      </c>
      <c r="CK120" s="5">
        <f t="shared" si="180"/>
        <v>108.91134309839867</v>
      </c>
      <c r="CL120" s="5">
        <f t="shared" ca="1" si="181"/>
        <v>101.64898439855186</v>
      </c>
      <c r="CM120" s="5"/>
      <c r="CN120" s="1" t="e">
        <f t="shared" si="125"/>
        <v>#DIV/0!</v>
      </c>
      <c r="CO120" s="1" t="e">
        <f t="shared" si="215"/>
        <v>#DIV/0!</v>
      </c>
      <c r="CP120" s="1" t="e">
        <f t="shared" ca="1" si="215"/>
        <v>#DIV/0!</v>
      </c>
      <c r="CQ120" s="1" t="e">
        <f t="shared" ca="1" si="215"/>
        <v>#DIV/0!</v>
      </c>
      <c r="CR120" s="1" t="e">
        <f t="shared" ca="1" si="215"/>
        <v>#DIV/0!</v>
      </c>
      <c r="CS120" s="83" t="e">
        <f t="shared" si="182"/>
        <v>#DIV/0!</v>
      </c>
      <c r="CT120" s="83" t="e">
        <f t="shared" si="182"/>
        <v>#DIV/0!</v>
      </c>
      <c r="CU120" s="83" t="e">
        <f t="shared" ca="1" si="182"/>
        <v>#DIV/0!</v>
      </c>
      <c r="CV120" s="83" t="e">
        <f t="shared" ca="1" si="182"/>
        <v>#DIV/0!</v>
      </c>
      <c r="CW120" s="83" t="e">
        <f t="shared" ca="1" si="182"/>
        <v>#DIV/0!</v>
      </c>
      <c r="CX120" s="83">
        <f t="shared" si="183"/>
        <v>1.2360483934907159E-2</v>
      </c>
      <c r="CY120" s="83">
        <f t="shared" si="201"/>
        <v>-9.2208416091722582E-3</v>
      </c>
      <c r="CZ120" s="83">
        <f t="shared" ca="1" si="201"/>
        <v>-7.8770080595014034E-3</v>
      </c>
      <c r="DA120" s="83">
        <f t="shared" ca="1" si="199"/>
        <v>-1.3228479907865824E-2</v>
      </c>
      <c r="DB120" s="83">
        <f t="shared" ca="1" si="199"/>
        <v>-1.0680853621878612E-2</v>
      </c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Y120" s="5"/>
      <c r="EF120" s="91">
        <f>+'gaku-mk1722'!G67</f>
        <v>78089.600000000006</v>
      </c>
      <c r="EG120" s="1">
        <f>+'gaku-mk1131'!G123</f>
        <v>74531.600000000006</v>
      </c>
      <c r="EH120" s="5">
        <f t="shared" ca="1" si="145"/>
        <v>19205.70098709036</v>
      </c>
      <c r="EI120" s="7">
        <f ca="1">+EI119+$EH119</f>
        <v>834508.93159992446</v>
      </c>
      <c r="EJ120" s="7">
        <f ca="1">+EJ119+$EH119</f>
        <v>834508.93159992446</v>
      </c>
      <c r="EK120" s="7">
        <f ca="1">+EK119+EH119-(EJ121-EI121)/4</f>
        <v>808788.25589826016</v>
      </c>
      <c r="EL120" s="5">
        <f t="shared" ca="1" si="146"/>
        <v>6399</v>
      </c>
      <c r="EM120" s="92">
        <f t="shared" ca="1" si="147"/>
        <v>102.03333333333335</v>
      </c>
      <c r="EN120">
        <f t="shared" ca="1" si="127"/>
        <v>0.69094251977731391</v>
      </c>
      <c r="EO120">
        <f t="shared" ca="1" si="148"/>
        <v>-2.4771558989132192E-2</v>
      </c>
      <c r="EQ120" s="6">
        <f>+call!C158</f>
        <v>0.33300000000000002</v>
      </c>
      <c r="ES120" s="5">
        <f>+fof!B182/10</f>
        <v>10589.5</v>
      </c>
      <c r="ET120" s="5">
        <f>+fof!C182/10</f>
        <v>246589.3</v>
      </c>
      <c r="FB120" s="5">
        <f t="shared" si="128"/>
        <v>10589.5</v>
      </c>
      <c r="FC120" s="5">
        <f t="shared" si="124"/>
        <v>246589.3</v>
      </c>
      <c r="FD120" s="1" t="e">
        <f t="shared" si="216"/>
        <v>#DIV/0!</v>
      </c>
      <c r="FE120" s="1" t="e">
        <f t="shared" si="216"/>
        <v>#DIV/0!</v>
      </c>
      <c r="FF120" t="e">
        <f t="shared" si="149"/>
        <v>#DIV/0!</v>
      </c>
      <c r="FG120" t="e">
        <f t="shared" si="149"/>
        <v>#DIV/0!</v>
      </c>
      <c r="FH120" s="83" t="e">
        <f t="shared" si="184"/>
        <v>#DIV/0!</v>
      </c>
      <c r="FI120" s="83" t="e">
        <f t="shared" si="184"/>
        <v>#DIV/0!</v>
      </c>
      <c r="FK120" s="5">
        <f>kshotoku1722!E68</f>
        <v>262663.40000000002</v>
      </c>
      <c r="FL120" s="72">
        <f t="shared" ca="1" si="150"/>
        <v>0.40229568702517476</v>
      </c>
      <c r="FM120">
        <f t="shared" ca="1" si="185"/>
        <v>4.282897496533948E-4</v>
      </c>
      <c r="FO120" s="72">
        <f ca="1">+AVERAGE(OFFSET(Maikin05!$F$10,ROUNDDOWN((ROW(FO120)-ROW(FO$45))/4,0),MOD(ROW(FO120)-ROW(FO$45),4)*3):OFFSET(Maikin05!$F$10,ROUNDDOWN((ROW(FO120)-ROW(FO$45))/4,0),MOD(ROW(FO120)-ROW(FO$45),4)*3+2))</f>
        <v>102.03333333333335</v>
      </c>
      <c r="FP120" s="72">
        <f ca="1">+AVERAGE(OFFSET(Maikin30!$F$20,ROUNDDOWN((ROW(FP120)-ROW(FP$5))/4,0),MOD(ROW(FP120)-ROW(FP$5),4)*3):OFFSET(Maikin30!$F$20,ROUNDDOWN((ROW(FP120)-ROW(FP$5))/4,0),MOD(ROW(FP120)-ROW(FP$5),4)*3+2))</f>
        <v>101.10000000000001</v>
      </c>
      <c r="FQ120" s="5">
        <f ca="1">+AVERAGE(OFFSET(Rocho!$J$66,(ROW(FQ120)-ROW($FQ$5))*3,0):OFFSET(Rocho!$J$66,(ROW(FQ120)-ROW($FQ$5))*3+2,0))</f>
        <v>6399</v>
      </c>
      <c r="FR120" s="72" t="e">
        <f t="shared" ca="1" si="151"/>
        <v>#DIV/0!</v>
      </c>
      <c r="FS120" t="e">
        <f t="shared" ca="1" si="186"/>
        <v>#DIV/0!</v>
      </c>
      <c r="FT120" s="72"/>
      <c r="FU120" s="87" t="s">
        <v>339</v>
      </c>
      <c r="FV120" s="79">
        <f ca="1">+AVERAGE(OFFSET(Rocho!$D$6,(ROW(FV120)-ROW($FV$5))*3,0):OFFSET(Rocho!$D$6,(ROW(FV120)-ROW($FV$5))*3+2,0))/10000</f>
        <v>10976</v>
      </c>
      <c r="FW120" s="82">
        <f>+Rocho!AA121</f>
        <v>0</v>
      </c>
      <c r="FX120" t="e">
        <f t="shared" si="187"/>
        <v>#DIV/0!</v>
      </c>
      <c r="FZ120" s="94">
        <f t="shared" si="130"/>
        <v>248755.39999999997</v>
      </c>
      <c r="GA120" s="5">
        <f t="shared" si="152"/>
        <v>78089.600000000006</v>
      </c>
      <c r="GB120" s="5">
        <f>+'gaku-mk1722'!C67-'gaku-mk1722'!D67</f>
        <v>5812.3999999999651</v>
      </c>
      <c r="GC120" s="5">
        <f t="shared" si="153"/>
        <v>22182.6</v>
      </c>
      <c r="GD120" s="5">
        <f t="shared" si="154"/>
        <v>18055.400000000001</v>
      </c>
      <c r="GE120" s="5">
        <f>+'gaku-mk1722'!H67</f>
        <v>7096.7</v>
      </c>
      <c r="GF120" s="5">
        <f>+'gaku-mk1722'!W67</f>
        <v>120765</v>
      </c>
      <c r="GG120" s="5">
        <f>+'gaku-mk1722'!M67</f>
        <v>75479.399999999994</v>
      </c>
      <c r="GH120" s="5">
        <f>+'gaku-mk1722'!N67</f>
        <v>78725.7</v>
      </c>
      <c r="GI120" s="5">
        <f t="shared" si="155"/>
        <v>74369.7</v>
      </c>
      <c r="GJ120" s="5">
        <f>+'gaku-jk1722'!C67-'gaku-jk1722'!D67</f>
        <v>5489.2999999999884</v>
      </c>
      <c r="GK120" s="5">
        <f t="shared" si="156"/>
        <v>16782.900000000001</v>
      </c>
      <c r="GL120" s="5">
        <f t="shared" si="157"/>
        <v>17493.2</v>
      </c>
      <c r="GM120" s="5">
        <f>+'gaku-jk1722'!H67</f>
        <v>7533.2</v>
      </c>
      <c r="GN120" s="5">
        <f>+'gaku-jk1722'!Z67</f>
        <v>117680</v>
      </c>
      <c r="GO120" s="5">
        <f>+'gaku-jk1722'!M67</f>
        <v>69092.399999999994</v>
      </c>
      <c r="GP120" s="5">
        <f>+'gaku-jk1722'!N67</f>
        <v>77135.100000000006</v>
      </c>
      <c r="GQ120" s="9">
        <f t="shared" ca="1" si="131"/>
        <v>105.5</v>
      </c>
      <c r="GR120">
        <f ca="1">+OFFSET('def-cy1722'!$C$8,ROUNDDOWN((ROW(Sheet1_OLD!GU120)-ROW(Sheet1_OLD!GU$61))/4,0),0)</f>
        <v>104.4</v>
      </c>
      <c r="GS120" s="9">
        <f t="shared" ca="1" si="132"/>
        <v>136.1</v>
      </c>
      <c r="GT120" s="9">
        <f t="shared" ca="1" si="133"/>
        <v>103</v>
      </c>
      <c r="GU120">
        <f ca="1">+OFFSET('def-cy1722'!$H$8,ROUNDDOWN((ROW(Sheet1_OLD!GU120)-ROW(Sheet1_OLD!GU$61))/4,0),0)</f>
        <v>105.1</v>
      </c>
      <c r="GV120">
        <f ca="1">+OFFSET('def-cy1722'!$W$8,ROUNDDOWN((ROW(Sheet1_OLD!GU120)-ROW(Sheet1_OLD!GU$61))/4,0),0)</f>
        <v>102.5</v>
      </c>
      <c r="GW120">
        <f ca="1">+OFFSET('def-cy1722'!$M$8,ROUNDDOWN((ROW(Sheet1_OLD!GU120)-ROW(Sheet1_OLD!GU$61))/4,0),0)</f>
        <v>118</v>
      </c>
      <c r="GX120">
        <f ca="1">+OFFSET('def-cy1722'!$N$8,ROUNDDOWN((ROW(Sheet1_OLD!GU120)-ROW(Sheet1_OLD!GU$61))/4,0),0)</f>
        <v>115.4</v>
      </c>
      <c r="HG120" s="9">
        <f t="shared" ca="1" si="205"/>
        <v>105</v>
      </c>
      <c r="HH120" s="9">
        <f t="shared" ca="1" si="205"/>
        <v>103.7</v>
      </c>
      <c r="HI120" s="9">
        <f t="shared" ca="1" si="205"/>
        <v>144.9</v>
      </c>
      <c r="HJ120" s="9">
        <f t="shared" ca="1" si="205"/>
        <v>100.5</v>
      </c>
      <c r="HK120" s="9">
        <f t="shared" ca="1" si="205"/>
        <v>102.5</v>
      </c>
      <c r="HL120" s="9">
        <f t="shared" ca="1" si="205"/>
        <v>101.7</v>
      </c>
      <c r="HM120" s="9">
        <f t="shared" ca="1" si="205"/>
        <v>122.9</v>
      </c>
      <c r="HN120" s="9">
        <f t="shared" ca="1" si="202"/>
        <v>109</v>
      </c>
      <c r="HO120">
        <f t="shared" ca="1" si="217"/>
        <v>-1.2742927670878978E-2</v>
      </c>
      <c r="HP120">
        <f t="shared" ca="1" si="217"/>
        <v>1.2419305341655865E-4</v>
      </c>
      <c r="HQ120">
        <f t="shared" ca="1" si="217"/>
        <v>-4.9127961620849077E-3</v>
      </c>
      <c r="HR120">
        <f t="shared" ca="1" si="217"/>
        <v>-1.485464011527261E-5</v>
      </c>
      <c r="HS120">
        <f t="shared" ca="1" si="217"/>
        <v>3.0526209638253924E-2</v>
      </c>
      <c r="HT120">
        <f t="shared" ca="1" si="217"/>
        <v>1.5856842264229457E-3</v>
      </c>
      <c r="HU120">
        <f t="shared" ca="1" si="217"/>
        <v>-4.6920619706691175E-2</v>
      </c>
      <c r="HV120">
        <f t="shared" ca="1" si="159"/>
        <v>-5.3087819449523883E-3</v>
      </c>
      <c r="HW120">
        <f t="shared" ca="1" si="188"/>
        <v>-3.7663893206629287E-2</v>
      </c>
      <c r="HX120" s="5">
        <f t="shared" ca="1" si="189"/>
        <v>248102.12037874179</v>
      </c>
      <c r="HY120" s="1" t="e">
        <f t="shared" ca="1" si="160"/>
        <v>#DIV/0!</v>
      </c>
      <c r="HZ120" t="e">
        <f t="shared" ca="1" si="190"/>
        <v>#DIV/0!</v>
      </c>
      <c r="IA120" s="5">
        <f t="shared" si="161"/>
        <v>248755.39999999997</v>
      </c>
      <c r="IB120">
        <f t="shared" ca="1" si="162"/>
        <v>100.26331077713519</v>
      </c>
      <c r="ID120" s="112">
        <v>135.05788690333515</v>
      </c>
      <c r="IE120" s="112">
        <v>132.13864030677834</v>
      </c>
      <c r="IF120">
        <f t="shared" si="163"/>
        <v>94.54085191031254</v>
      </c>
      <c r="IG120">
        <f t="shared" si="191"/>
        <v>-4.9276792884126785E-2</v>
      </c>
      <c r="IH120" s="112">
        <v>0.57199070147535724</v>
      </c>
      <c r="II120">
        <f t="shared" si="192"/>
        <v>-2.7262371060737138E-2</v>
      </c>
      <c r="IK120">
        <f>+util!B118</f>
        <v>98.766666666666694</v>
      </c>
      <c r="IL120">
        <f t="shared" si="193"/>
        <v>-0.12036716158177359</v>
      </c>
      <c r="IM120">
        <f t="shared" si="194"/>
        <v>-7.222029694906415E-2</v>
      </c>
      <c r="IO120" s="5">
        <f t="shared" si="164"/>
        <v>130427.79999999994</v>
      </c>
      <c r="IP120" s="1">
        <f t="shared" si="165"/>
        <v>3.2414086187186228</v>
      </c>
      <c r="IQ120" s="5">
        <f t="shared" ca="1" si="166"/>
        <v>130085.27146077815</v>
      </c>
      <c r="IR120" s="1" t="e">
        <f t="shared" ca="1" si="167"/>
        <v>#DIV/0!</v>
      </c>
      <c r="IS120" t="e">
        <f t="shared" ca="1" si="195"/>
        <v>#DIV/0!</v>
      </c>
    </row>
    <row r="121" spans="1:253" x14ac:dyDescent="0.15">
      <c r="A121" t="s">
        <v>360</v>
      </c>
      <c r="B121" s="5">
        <f>+'gaku-mk1722'!B68</f>
        <v>486502.1</v>
      </c>
      <c r="C121" s="5">
        <f>+'kgaku-mk1722'!B69</f>
        <v>279310</v>
      </c>
      <c r="D121" s="5">
        <f>+'kgaku-mk1722'!C69</f>
        <v>1903.9</v>
      </c>
      <c r="E121" s="5">
        <f>+'kgaku-mk1722'!D69</f>
        <v>762.1</v>
      </c>
      <c r="F121" s="5">
        <f>+'kgaku-mk1722'!F69</f>
        <v>20733.8</v>
      </c>
      <c r="G121" s="5">
        <f>+'kgaku-mk1722'!G69</f>
        <v>15061.6</v>
      </c>
      <c r="H121" s="5">
        <f>+'kgaku-mk1722'!H69</f>
        <v>73738.8</v>
      </c>
      <c r="I121" s="5">
        <f>+'kgaku-mk1722'!I69</f>
        <v>168634</v>
      </c>
      <c r="J121" s="5">
        <f>+'gaku-mk1722'!F68</f>
        <v>16391.900000000001</v>
      </c>
      <c r="K121" s="5">
        <f>+'gaku-mk1722'!G68</f>
        <v>72719.199999999997</v>
      </c>
      <c r="L121" s="5">
        <f>+'gaku-jk1722'!B68</f>
        <v>463740.8</v>
      </c>
      <c r="M121" s="5">
        <f>+'kgaku-jk1722'!B69</f>
        <v>271570.40000000002</v>
      </c>
      <c r="N121" s="5">
        <f>+'kgaku-jk1722'!C69</f>
        <v>1864.5</v>
      </c>
      <c r="O121" s="5">
        <f>+'kgaku-jk1722'!D69</f>
        <v>748.7</v>
      </c>
      <c r="P121" s="5">
        <f>+'kgaku-jk1722'!F69</f>
        <v>15933.5</v>
      </c>
      <c r="Q121" s="5">
        <f>+'kgaku-jk1722'!G69</f>
        <v>14555.7</v>
      </c>
      <c r="R121" s="5">
        <f>+'kgaku-jk1722'!H69</f>
        <v>75041.8</v>
      </c>
      <c r="S121" s="5">
        <f>+'kgaku-jk1722'!I69</f>
        <v>166227</v>
      </c>
      <c r="T121" s="5">
        <f>+'gaku-jk1722'!F68</f>
        <v>16055.4</v>
      </c>
      <c r="U121" s="5">
        <f>+'gaku-jk1722'!G68</f>
        <v>70232.600000000006</v>
      </c>
      <c r="V121" s="8">
        <f t="shared" si="207"/>
        <v>104.90819440515047</v>
      </c>
      <c r="W121" s="8">
        <f t="shared" si="207"/>
        <v>102.84994240904015</v>
      </c>
      <c r="X121" s="8">
        <f t="shared" si="207"/>
        <v>102.11316706891928</v>
      </c>
      <c r="Y121" s="8">
        <f t="shared" si="207"/>
        <v>101.78976893281688</v>
      </c>
      <c r="Z121" s="8">
        <f t="shared" si="207"/>
        <v>130.12709072080835</v>
      </c>
      <c r="AA121" s="8">
        <f t="shared" si="207"/>
        <v>103.47561436413227</v>
      </c>
      <c r="AB121" s="8">
        <f t="shared" si="207"/>
        <v>98.263634401093796</v>
      </c>
      <c r="AC121" s="8">
        <f t="shared" si="207"/>
        <v>101.44801987643403</v>
      </c>
      <c r="AD121" s="8">
        <f t="shared" si="207"/>
        <v>102.09586805685316</v>
      </c>
      <c r="AE121" s="8">
        <f t="shared" si="207"/>
        <v>103.54052106856359</v>
      </c>
      <c r="AF121" s="10">
        <f ca="1">+OFFSET('kdef-cy1722'!B$9,ROUNDDOWN((ROW(Sheet1_OLD!AF121)-ROW(Sheet1_OLD!AF$61))/4,0),0)</f>
        <v>102</v>
      </c>
      <c r="AG121" s="10">
        <f ca="1">+OFFSET('kdef-cy1722'!C$9,ROUNDDOWN((ROW(Sheet1_OLD!AG121)-ROW(Sheet1_OLD!AG$61))/4,0),0)</f>
        <v>105.2</v>
      </c>
      <c r="AH121" s="10">
        <f ca="1">+OFFSET('kdef-cy1722'!D$9,ROUNDDOWN((ROW(Sheet1_OLD!AH121)-ROW(Sheet1_OLD!AH$61))/4,0),0)</f>
        <v>101.1</v>
      </c>
      <c r="AI121" s="10">
        <f ca="1">+OFFSET('kdef-cy1722'!F$9,ROUNDDOWN((ROW(Sheet1_OLD!AI121)-ROW(Sheet1_OLD!AI$61))/4,0),0)</f>
        <v>124.4</v>
      </c>
      <c r="AJ121" s="10">
        <f ca="1">+OFFSET('kdef-cy1722'!G$9,ROUNDDOWN((ROW(Sheet1_OLD!AJ121)-ROW(Sheet1_OLD!AJ$61))/4,0),0)</f>
        <v>103.1</v>
      </c>
      <c r="AK121" s="10">
        <f ca="1">+OFFSET('kdef-cy1722'!H$9,ROUNDDOWN((ROW(Sheet1_OLD!AK121)-ROW(Sheet1_OLD!AK$61))/4,0),0)</f>
        <v>97.7</v>
      </c>
      <c r="AL121" s="10">
        <f ca="1">+OFFSET('kdef-cy1722'!I$9,ROUNDDOWN((ROW(Sheet1_OLD!AL121)-ROW(Sheet1_OLD!AL$61))/4,0),0)</f>
        <v>100.9</v>
      </c>
      <c r="AM121" s="10">
        <f ca="1">+OFFSET('def-cy1722'!$F$8,ROUNDDOWN((ROW(Sheet1_OLD!AM121)-ROW(Sheet1_OLD!AM$61))/4,0),0)</f>
        <v>100.5</v>
      </c>
      <c r="AN121" s="10">
        <f ca="1">+OFFSET('def-cy1722'!$G$8,ROUNDDOWN((ROW(Sheet1_OLD!AN121)-ROW(Sheet1_OLD!AN$61))/4,0),0)</f>
        <v>102.4</v>
      </c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9">
        <f t="shared" ca="1" si="209"/>
        <v>104.3</v>
      </c>
      <c r="AY121" s="9">
        <f t="shared" ca="1" si="209"/>
        <v>119.8</v>
      </c>
      <c r="AZ121" s="9">
        <f t="shared" ca="1" si="209"/>
        <v>102.6</v>
      </c>
      <c r="BA121" s="9">
        <f t="shared" ca="1" si="208"/>
        <v>136.1</v>
      </c>
      <c r="BB121" s="9">
        <f t="shared" ca="1" si="208"/>
        <v>104</v>
      </c>
      <c r="BC121" s="9">
        <f t="shared" ca="1" si="208"/>
        <v>100.9</v>
      </c>
      <c r="BD121" s="9">
        <f t="shared" ca="1" si="208"/>
        <v>101.9</v>
      </c>
      <c r="BE121" s="9">
        <f t="shared" ca="1" si="208"/>
        <v>103</v>
      </c>
      <c r="BF121" s="9">
        <f t="shared" ca="1" si="208"/>
        <v>105.5</v>
      </c>
      <c r="BG121">
        <f t="shared" ca="1" si="168"/>
        <v>-1.0290378523494248E-3</v>
      </c>
      <c r="BH121">
        <f t="shared" ca="1" si="169"/>
        <v>3.6720674614305357E-5</v>
      </c>
      <c r="BI121">
        <f t="shared" ca="1" si="218"/>
        <v>8.3828102199021495E-4</v>
      </c>
      <c r="BJ121">
        <f t="shared" ca="1" si="218"/>
        <v>1.311950082349589E-3</v>
      </c>
      <c r="BK121">
        <f t="shared" ca="1" si="218"/>
        <v>-4.7228836086169665E-3</v>
      </c>
      <c r="BL121" s="13">
        <f t="shared" ca="1" si="171"/>
        <v>-3.564969682012282E-3</v>
      </c>
      <c r="BM121">
        <f t="shared" ca="1" si="172"/>
        <v>-2.8292875637077053E-2</v>
      </c>
      <c r="BN121">
        <f t="shared" ca="1" si="134"/>
        <v>-3.6244525018670766E-2</v>
      </c>
      <c r="BO121" s="13">
        <f t="shared" ca="1" si="135"/>
        <v>-6.4537400655747812E-2</v>
      </c>
      <c r="BP121">
        <f t="shared" ca="1" si="173"/>
        <v>-3.6579422784377626E-2</v>
      </c>
      <c r="BQ121">
        <f t="shared" ca="1" si="174"/>
        <v>-9.6885492611503057E-3</v>
      </c>
      <c r="BR121">
        <f t="shared" ca="1" si="175"/>
        <v>-1.2411494349135891E-2</v>
      </c>
      <c r="BS121" s="13">
        <f t="shared" ca="1" si="176"/>
        <v>-5.8679466394663822E-2</v>
      </c>
      <c r="BT121" s="5">
        <f t="shared" si="136"/>
        <v>70232.600000000006</v>
      </c>
      <c r="BU121" s="5">
        <f t="shared" ca="1" si="137"/>
        <v>258848.23672677766</v>
      </c>
      <c r="BV121" s="5">
        <f t="shared" ca="1" si="138"/>
        <v>41620.945041231585</v>
      </c>
      <c r="BW121" s="5">
        <f t="shared" ca="1" si="177"/>
        <v>109577.28720192272</v>
      </c>
      <c r="BX121" s="5">
        <f t="shared" si="139"/>
        <v>72719.199999999997</v>
      </c>
      <c r="BY121" s="5">
        <f t="shared" si="140"/>
        <v>258576.2</v>
      </c>
      <c r="BZ121" s="5">
        <f t="shared" si="141"/>
        <v>37125.699999999997</v>
      </c>
      <c r="CA121" s="5">
        <f t="shared" si="142"/>
        <v>109844.9</v>
      </c>
      <c r="CB121" s="9">
        <f t="shared" si="197"/>
        <v>103.54052106856359</v>
      </c>
      <c r="CC121" s="9">
        <f t="shared" ca="1" si="197"/>
        <v>99.894904933401278</v>
      </c>
      <c r="CD121" s="9">
        <f t="shared" ca="1" si="197"/>
        <v>89.199560373320708</v>
      </c>
      <c r="CE121" s="9">
        <f t="shared" ca="1" si="196"/>
        <v>100.24422287219443</v>
      </c>
      <c r="CF121" s="5"/>
      <c r="CG121" s="5">
        <f t="shared" si="212"/>
        <v>100.6433658866334</v>
      </c>
      <c r="CH121" s="5">
        <f t="shared" ca="1" si="178"/>
        <v>99.894904933401278</v>
      </c>
      <c r="CI121" s="5">
        <f t="shared" si="144"/>
        <v>116.05807014308087</v>
      </c>
      <c r="CJ121" s="5">
        <f t="shared" ca="1" si="179"/>
        <v>89.199560373320708</v>
      </c>
      <c r="CK121" s="5">
        <f t="shared" si="180"/>
        <v>107.45772660350319</v>
      </c>
      <c r="CL121" s="5">
        <f t="shared" ca="1" si="181"/>
        <v>100.24422287219443</v>
      </c>
      <c r="CM121" s="5"/>
      <c r="CN121" s="1" t="e">
        <f t="shared" si="125"/>
        <v>#DIV/0!</v>
      </c>
      <c r="CO121" s="1" t="e">
        <f t="shared" si="215"/>
        <v>#DIV/0!</v>
      </c>
      <c r="CP121" s="1" t="e">
        <f t="shared" ca="1" si="215"/>
        <v>#DIV/0!</v>
      </c>
      <c r="CQ121" s="1" t="e">
        <f t="shared" ca="1" si="215"/>
        <v>#DIV/0!</v>
      </c>
      <c r="CR121" s="1" t="e">
        <f t="shared" ca="1" si="215"/>
        <v>#DIV/0!</v>
      </c>
      <c r="CS121" s="83" t="e">
        <f t="shared" si="182"/>
        <v>#DIV/0!</v>
      </c>
      <c r="CT121" s="83" t="e">
        <f t="shared" si="182"/>
        <v>#DIV/0!</v>
      </c>
      <c r="CU121" s="83" t="e">
        <f t="shared" ca="1" si="182"/>
        <v>#DIV/0!</v>
      </c>
      <c r="CV121" s="83" t="e">
        <f t="shared" ca="1" si="182"/>
        <v>#DIV/0!</v>
      </c>
      <c r="CW121" s="83" t="e">
        <f t="shared" ca="1" si="182"/>
        <v>#DIV/0!</v>
      </c>
      <c r="CX121" s="83">
        <f t="shared" si="183"/>
        <v>6.6402917151784703E-4</v>
      </c>
      <c r="CY121" s="83">
        <f t="shared" si="201"/>
        <v>-1.401542653729948E-2</v>
      </c>
      <c r="CZ121" s="83">
        <f t="shared" ca="1" si="201"/>
        <v>-9.9292412045427717E-3</v>
      </c>
      <c r="DA121" s="83">
        <f t="shared" ca="1" si="199"/>
        <v>-1.3788257213877969E-2</v>
      </c>
      <c r="DB121" s="83">
        <f t="shared" ca="1" si="199"/>
        <v>-1.3916111547971325E-2</v>
      </c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Y121" s="5"/>
      <c r="EF121" s="91">
        <f>+'gaku-mk1722'!G68</f>
        <v>72719.199999999997</v>
      </c>
      <c r="EG121" s="1">
        <f>+'gaku-mk1131'!G124</f>
        <v>69201.8</v>
      </c>
      <c r="EH121" s="5">
        <f t="shared" ca="1" si="145"/>
        <v>18135.508939181655</v>
      </c>
      <c r="EI121" s="90">
        <f ca="1">+OFFSET($EB$6,(ROW(EI121)-ROW($EI$9))/4,0)</f>
        <v>819420.39831812866</v>
      </c>
      <c r="EJ121" s="7">
        <f ca="1">+EJ120+$EH120</f>
        <v>853714.63258701481</v>
      </c>
      <c r="EK121" s="7">
        <f ca="1">+EK120+EH120-(EJ121-EI121)/4</f>
        <v>819420.39831812901</v>
      </c>
      <c r="EL121" s="5">
        <f t="shared" ca="1" si="146"/>
        <v>6365.666666666667</v>
      </c>
      <c r="EM121" s="92">
        <f t="shared" ca="1" si="147"/>
        <v>99.766666666666652</v>
      </c>
      <c r="EN121">
        <f t="shared" ca="1" si="127"/>
        <v>0.66619609370398636</v>
      </c>
      <c r="EO121">
        <f t="shared" ca="1" si="148"/>
        <v>-3.6472573999922625E-2</v>
      </c>
      <c r="EQ121" s="6">
        <f>+call!C159</f>
        <v>0.11033333333333301</v>
      </c>
      <c r="ES121" s="5">
        <f>+fof!B183/10</f>
        <v>9437.2000000000007</v>
      </c>
      <c r="ET121" s="5">
        <f>+fof!C183/10</f>
        <v>226358.1</v>
      </c>
      <c r="FB121" s="5">
        <f t="shared" si="128"/>
        <v>9437.2000000000007</v>
      </c>
      <c r="FC121" s="5">
        <f t="shared" si="124"/>
        <v>226358.1</v>
      </c>
      <c r="FD121" s="1" t="e">
        <f t="shared" si="216"/>
        <v>#DIV/0!</v>
      </c>
      <c r="FE121" s="1" t="e">
        <f t="shared" si="216"/>
        <v>#DIV/0!</v>
      </c>
      <c r="FF121" t="e">
        <f t="shared" si="149"/>
        <v>#DIV/0!</v>
      </c>
      <c r="FG121" t="e">
        <f t="shared" si="149"/>
        <v>#DIV/0!</v>
      </c>
      <c r="FH121" s="83" t="e">
        <f t="shared" si="184"/>
        <v>#DIV/0!</v>
      </c>
      <c r="FI121" s="83" t="e">
        <f t="shared" si="184"/>
        <v>#DIV/0!</v>
      </c>
      <c r="FK121" s="5">
        <f>kshotoku1722!E69</f>
        <v>257256.4</v>
      </c>
      <c r="FL121" s="72">
        <f t="shared" ca="1" si="150"/>
        <v>0.40507629810011564</v>
      </c>
      <c r="FM121">
        <f t="shared" ca="1" si="185"/>
        <v>6.8880816281892254E-3</v>
      </c>
      <c r="FO121" s="72">
        <f ca="1">+AVERAGE(OFFSET(Maikin05!$F$10,ROUNDDOWN((ROW(FO121)-ROW(FO$45))/4,0),MOD(ROW(FO121)-ROW(FO$45),4)*3):OFFSET(Maikin05!$F$10,ROUNDDOWN((ROW(FO121)-ROW(FO$45))/4,0),MOD(ROW(FO121)-ROW(FO$45),4)*3+2))</f>
        <v>99.766666666666652</v>
      </c>
      <c r="FP121" s="72">
        <f ca="1">+AVERAGE(OFFSET(Maikin30!$F$20,ROUNDDOWN((ROW(FP121)-ROW(FP$5))/4,0),MOD(ROW(FP121)-ROW(FP$5),4)*3):OFFSET(Maikin30!$F$20,ROUNDDOWN((ROW(FP121)-ROW(FP$5))/4,0),MOD(ROW(FP121)-ROW(FP$5),4)*3+2))</f>
        <v>98.5</v>
      </c>
      <c r="FQ121" s="5">
        <f ca="1">+AVERAGE(OFFSET(Rocho!$J$66,(ROW(FQ121)-ROW($FQ$5))*3,0):OFFSET(Rocho!$J$66,(ROW(FQ121)-ROW($FQ$5))*3+2,0))</f>
        <v>6365.666666666667</v>
      </c>
      <c r="FR121" s="72" t="e">
        <f t="shared" ca="1" si="151"/>
        <v>#DIV/0!</v>
      </c>
      <c r="FS121" t="e">
        <f t="shared" ca="1" si="186"/>
        <v>#DIV/0!</v>
      </c>
      <c r="FT121" s="72"/>
      <c r="FU121" s="87" t="s">
        <v>340</v>
      </c>
      <c r="FV121" s="79">
        <f ca="1">+AVERAGE(OFFSET(Rocho!$D$6,(ROW(FV121)-ROW($FV$5))*3,0):OFFSET(Rocho!$D$6,(ROW(FV121)-ROW($FV$5))*3+2,0))/10000</f>
        <v>10983</v>
      </c>
      <c r="FW121" s="82">
        <f>+Rocho!AA122</f>
        <v>0</v>
      </c>
      <c r="FX121" t="e">
        <f t="shared" si="187"/>
        <v>#DIV/0!</v>
      </c>
      <c r="FZ121" s="94">
        <f t="shared" si="130"/>
        <v>227925.8</v>
      </c>
      <c r="GA121" s="5">
        <f t="shared" si="152"/>
        <v>72719.199999999997</v>
      </c>
      <c r="GB121" s="5">
        <f>+'gaku-mk1722'!C68-'gaku-mk1722'!D68</f>
        <v>5840</v>
      </c>
      <c r="GC121" s="5">
        <f t="shared" si="153"/>
        <v>20733.8</v>
      </c>
      <c r="GD121" s="5">
        <f t="shared" si="154"/>
        <v>16391.900000000001</v>
      </c>
      <c r="GE121" s="5">
        <f>+'gaku-mk1722'!H68</f>
        <v>-4352.3</v>
      </c>
      <c r="GF121" s="5">
        <f>+'gaku-mk1722'!W68</f>
        <v>120323</v>
      </c>
      <c r="GG121" s="5">
        <f>+'gaku-mk1722'!M68</f>
        <v>53209.7</v>
      </c>
      <c r="GH121" s="5">
        <f>+'gaku-mk1722'!N68</f>
        <v>56939.5</v>
      </c>
      <c r="GI121" s="5">
        <f t="shared" si="155"/>
        <v>70232.600000000006</v>
      </c>
      <c r="GJ121" s="5">
        <f>+'gaku-jk1722'!C68-'gaku-jk1722'!D68</f>
        <v>5591.5</v>
      </c>
      <c r="GK121" s="5">
        <f t="shared" si="156"/>
        <v>15933.5</v>
      </c>
      <c r="GL121" s="5">
        <f t="shared" si="157"/>
        <v>16055.4</v>
      </c>
      <c r="GM121" s="5">
        <f>+'gaku-jk1722'!H68</f>
        <v>-3159.3</v>
      </c>
      <c r="GN121" s="5">
        <f>+'gaku-jk1722'!Z68</f>
        <v>118532.8</v>
      </c>
      <c r="GO121" s="5">
        <f>+'gaku-jk1722'!M68</f>
        <v>51450.5</v>
      </c>
      <c r="GP121" s="5">
        <f>+'gaku-jk1722'!N68</f>
        <v>64760.2</v>
      </c>
      <c r="GQ121" s="9">
        <f t="shared" ca="1" si="131"/>
        <v>102.4</v>
      </c>
      <c r="GR121">
        <f ca="1">+OFFSET('def-cy1722'!$C$8,ROUNDDOWN((ROW(Sheet1_OLD!GU121)-ROW(Sheet1_OLD!GU$61))/4,0),0)</f>
        <v>102</v>
      </c>
      <c r="GS121" s="9">
        <f t="shared" ca="1" si="132"/>
        <v>124.4</v>
      </c>
      <c r="GT121" s="9">
        <f t="shared" ca="1" si="133"/>
        <v>100.5</v>
      </c>
      <c r="GU121">
        <f ca="1">+OFFSET('def-cy1722'!$H$8,ROUNDDOWN((ROW(Sheet1_OLD!GU121)-ROW(Sheet1_OLD!GU$61))/4,0),0)</f>
        <v>98.5</v>
      </c>
      <c r="GV121">
        <f ca="1">+OFFSET('def-cy1722'!$W$8,ROUNDDOWN((ROW(Sheet1_OLD!GU121)-ROW(Sheet1_OLD!GU$61))/4,0),0)</f>
        <v>100.7</v>
      </c>
      <c r="GW121">
        <f ca="1">+OFFSET('def-cy1722'!$M$8,ROUNDDOWN((ROW(Sheet1_OLD!GU121)-ROW(Sheet1_OLD!GU$61))/4,0),0)</f>
        <v>104.1</v>
      </c>
      <c r="GX121">
        <f ca="1">+OFFSET('def-cy1722'!$N$8,ROUNDDOWN((ROW(Sheet1_OLD!GU121)-ROW(Sheet1_OLD!GU$61))/4,0),0)</f>
        <v>90.7</v>
      </c>
      <c r="HG121" s="9">
        <f t="shared" ca="1" si="205"/>
        <v>105.5</v>
      </c>
      <c r="HH121" s="9">
        <f t="shared" ca="1" si="205"/>
        <v>104.4</v>
      </c>
      <c r="HI121" s="9">
        <f t="shared" ca="1" si="205"/>
        <v>136.1</v>
      </c>
      <c r="HJ121" s="9">
        <f t="shared" ca="1" si="205"/>
        <v>103</v>
      </c>
      <c r="HK121" s="9">
        <f t="shared" ca="1" si="205"/>
        <v>105.1</v>
      </c>
      <c r="HL121" s="9">
        <f t="shared" ca="1" si="205"/>
        <v>102.5</v>
      </c>
      <c r="HM121" s="9">
        <f t="shared" ca="1" si="205"/>
        <v>118</v>
      </c>
      <c r="HN121" s="9">
        <f t="shared" ca="1" si="202"/>
        <v>115.4</v>
      </c>
      <c r="HO121">
        <f t="shared" ca="1" si="217"/>
        <v>-1.7734878111860634E-2</v>
      </c>
      <c r="HP121">
        <f t="shared" ca="1" si="217"/>
        <v>4.3354194759586529E-4</v>
      </c>
      <c r="HQ121">
        <f t="shared" ca="1" si="217"/>
        <v>-4.6973196171001732E-3</v>
      </c>
      <c r="HR121">
        <f t="shared" ca="1" si="217"/>
        <v>-6.0174907834242694E-3</v>
      </c>
      <c r="HS121">
        <f ca="1">+HK121*(GM121-GM120)/($HG121*$GI120+$HH121*$GJ120+$HI121*$GK120+$HJ121*$GL120+$HK121*$GM120+$HL121*$GN120+$HM121*$GO120-$HN121*$GP120)</f>
        <v>-4.5662712336980521E-2</v>
      </c>
      <c r="HT121">
        <f t="shared" ca="1" si="217"/>
        <v>3.5518186790274484E-3</v>
      </c>
      <c r="HU121">
        <f t="shared" ca="1" si="217"/>
        <v>-8.4587676000057496E-2</v>
      </c>
      <c r="HV121">
        <f t="shared" ca="1" si="159"/>
        <v>5.8026615019271435E-2</v>
      </c>
      <c r="HW121">
        <f t="shared" ca="1" si="188"/>
        <v>-9.6688101203528345E-2</v>
      </c>
      <c r="HX121" s="5">
        <f t="shared" ca="1" si="189"/>
        <v>224113.59745475205</v>
      </c>
      <c r="HY121" s="1" t="e">
        <f t="shared" ca="1" si="160"/>
        <v>#DIV/0!</v>
      </c>
      <c r="HZ121" t="e">
        <f t="shared" ca="1" si="190"/>
        <v>#DIV/0!</v>
      </c>
      <c r="IA121" s="5">
        <f t="shared" si="161"/>
        <v>227925.8</v>
      </c>
      <c r="IB121">
        <f t="shared" ca="1" si="162"/>
        <v>101.70101349875374</v>
      </c>
      <c r="ID121" s="112">
        <v>137.36829907976303</v>
      </c>
      <c r="IE121" s="112">
        <v>128.32986768260824</v>
      </c>
      <c r="IF121">
        <f t="shared" si="163"/>
        <v>83.958047557562907</v>
      </c>
      <c r="IG121">
        <f t="shared" si="191"/>
        <v>-0.11871479618805005</v>
      </c>
      <c r="IH121" s="112">
        <v>0.55550360489254613</v>
      </c>
      <c r="II121">
        <f t="shared" si="192"/>
        <v>-2.9247636571545332E-2</v>
      </c>
      <c r="IK121">
        <f>+util!B119</f>
        <v>72.566666666666706</v>
      </c>
      <c r="IL121">
        <f t="shared" si="193"/>
        <v>-0.30825448633901759</v>
      </c>
      <c r="IM121">
        <f t="shared" si="194"/>
        <v>-0.18495269180341053</v>
      </c>
      <c r="IO121" s="5">
        <f t="shared" si="164"/>
        <v>118080.9</v>
      </c>
      <c r="IP121" s="1">
        <f t="shared" si="165"/>
        <v>3.1805703326805959</v>
      </c>
      <c r="IQ121" s="5">
        <f t="shared" ca="1" si="166"/>
        <v>116105.9225839937</v>
      </c>
      <c r="IR121" s="1" t="e">
        <f t="shared" ca="1" si="167"/>
        <v>#DIV/0!</v>
      </c>
      <c r="IS121" t="e">
        <f t="shared" ca="1" si="195"/>
        <v>#DIV/0!</v>
      </c>
    </row>
    <row r="122" spans="1:253" x14ac:dyDescent="0.15">
      <c r="A122" t="s">
        <v>361</v>
      </c>
      <c r="B122" s="5">
        <f>+'gaku-mk1722'!B69</f>
        <v>492091.3</v>
      </c>
      <c r="C122" s="5">
        <f>+'kgaku-mk1722'!B70</f>
        <v>280713.8</v>
      </c>
      <c r="D122" s="5">
        <f>+'kgaku-mk1722'!C70</f>
        <v>1756</v>
      </c>
      <c r="E122" s="5">
        <f>+'kgaku-mk1722'!D70</f>
        <v>717.2</v>
      </c>
      <c r="F122" s="5">
        <f>+'kgaku-mk1722'!F70</f>
        <v>21689.9</v>
      </c>
      <c r="G122" s="5">
        <f>+'kgaku-mk1722'!G70</f>
        <v>14872.5</v>
      </c>
      <c r="H122" s="5">
        <f>+'kgaku-mk1722'!H70</f>
        <v>74348.2</v>
      </c>
      <c r="I122" s="5">
        <f>+'kgaku-mk1722'!I70</f>
        <v>168764.4</v>
      </c>
      <c r="J122" s="5">
        <f>+'gaku-mk1722'!F69</f>
        <v>14513</v>
      </c>
      <c r="K122" s="5">
        <f>+'gaku-mk1722'!G69</f>
        <v>69537.100000000006</v>
      </c>
      <c r="L122" s="5">
        <f>+'gaku-jk1722'!B69</f>
        <v>472937.6</v>
      </c>
      <c r="M122" s="5">
        <f>+'kgaku-jk1722'!B70</f>
        <v>274191.7</v>
      </c>
      <c r="N122" s="5">
        <f>+'kgaku-jk1722'!C70</f>
        <v>1651.4</v>
      </c>
      <c r="O122" s="5">
        <f>+'kgaku-jk1722'!D70</f>
        <v>708.5</v>
      </c>
      <c r="P122" s="5">
        <f>+'kgaku-jk1722'!F70</f>
        <v>17133.400000000001</v>
      </c>
      <c r="Q122" s="5">
        <f>+'kgaku-jk1722'!G70</f>
        <v>14366.1</v>
      </c>
      <c r="R122" s="5">
        <f>+'kgaku-jk1722'!H70</f>
        <v>75741.899999999994</v>
      </c>
      <c r="S122" s="5">
        <f>+'kgaku-jk1722'!I70</f>
        <v>167023.29999999999</v>
      </c>
      <c r="T122" s="5">
        <f>+'gaku-jk1722'!F69</f>
        <v>14431.3</v>
      </c>
      <c r="U122" s="5">
        <f>+'gaku-jk1722'!G69</f>
        <v>67896.399999999994</v>
      </c>
      <c r="V122" s="8">
        <f t="shared" si="207"/>
        <v>104.04994231797176</v>
      </c>
      <c r="W122" s="8">
        <f t="shared" si="207"/>
        <v>102.37866427028972</v>
      </c>
      <c r="X122" s="8">
        <f t="shared" si="207"/>
        <v>106.3340196197166</v>
      </c>
      <c r="Y122" s="8">
        <f t="shared" si="207"/>
        <v>101.22794636556105</v>
      </c>
      <c r="Z122" s="8">
        <f t="shared" si="207"/>
        <v>126.59425449706421</v>
      </c>
      <c r="AA122" s="8">
        <f t="shared" si="207"/>
        <v>103.5249650218222</v>
      </c>
      <c r="AB122" s="8">
        <f t="shared" si="207"/>
        <v>98.159935253802715</v>
      </c>
      <c r="AC122" s="8">
        <f t="shared" si="207"/>
        <v>101.04242940954944</v>
      </c>
      <c r="AD122" s="8">
        <f t="shared" si="207"/>
        <v>100.56613056342812</v>
      </c>
      <c r="AE122" s="8">
        <f t="shared" si="207"/>
        <v>102.41647568943276</v>
      </c>
      <c r="AF122" s="10">
        <f ca="1">+OFFSET('kdef-cy1722'!B$9,ROUNDDOWN((ROW(Sheet1_OLD!AF122)-ROW(Sheet1_OLD!AF$61))/4,0),0)</f>
        <v>102</v>
      </c>
      <c r="AG122" s="10">
        <f ca="1">+OFFSET('kdef-cy1722'!C$9,ROUNDDOWN((ROW(Sheet1_OLD!AG122)-ROW(Sheet1_OLD!AG$61))/4,0),0)</f>
        <v>105.2</v>
      </c>
      <c r="AH122" s="10">
        <f ca="1">+OFFSET('kdef-cy1722'!D$9,ROUNDDOWN((ROW(Sheet1_OLD!AH122)-ROW(Sheet1_OLD!AH$61))/4,0),0)</f>
        <v>101.1</v>
      </c>
      <c r="AI122" s="10">
        <f ca="1">+OFFSET('kdef-cy1722'!F$9,ROUNDDOWN((ROW(Sheet1_OLD!AI122)-ROW(Sheet1_OLD!AI$61))/4,0),0)</f>
        <v>124.4</v>
      </c>
      <c r="AJ122" s="10">
        <f ca="1">+OFFSET('kdef-cy1722'!G$9,ROUNDDOWN((ROW(Sheet1_OLD!AJ122)-ROW(Sheet1_OLD!AJ$61))/4,0),0)</f>
        <v>103.1</v>
      </c>
      <c r="AK122" s="10">
        <f ca="1">+OFFSET('kdef-cy1722'!H$9,ROUNDDOWN((ROW(Sheet1_OLD!AK122)-ROW(Sheet1_OLD!AK$61))/4,0),0)</f>
        <v>97.7</v>
      </c>
      <c r="AL122" s="10">
        <f ca="1">+OFFSET('kdef-cy1722'!I$9,ROUNDDOWN((ROW(Sheet1_OLD!AL122)-ROW(Sheet1_OLD!AL$61))/4,0),0)</f>
        <v>100.9</v>
      </c>
      <c r="AM122" s="10">
        <f ca="1">+OFFSET('def-cy1722'!$F$8,ROUNDDOWN((ROW(Sheet1_OLD!AM122)-ROW(Sheet1_OLD!AM$61))/4,0),0)</f>
        <v>100.5</v>
      </c>
      <c r="AN122" s="10">
        <f ca="1">+OFFSET('def-cy1722'!$G$8,ROUNDDOWN((ROW(Sheet1_OLD!AN122)-ROW(Sheet1_OLD!AN$61))/4,0),0)</f>
        <v>102.4</v>
      </c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9">
        <f t="shared" ca="1" si="209"/>
        <v>104.3</v>
      </c>
      <c r="AY122" s="9">
        <f t="shared" ca="1" si="209"/>
        <v>119.8</v>
      </c>
      <c r="AZ122" s="9">
        <f t="shared" ca="1" si="209"/>
        <v>102.6</v>
      </c>
      <c r="BA122" s="9">
        <f t="shared" ca="1" si="208"/>
        <v>136.1</v>
      </c>
      <c r="BB122" s="9">
        <f t="shared" ca="1" si="208"/>
        <v>104</v>
      </c>
      <c r="BC122" s="9">
        <f t="shared" ca="1" si="208"/>
        <v>100.9</v>
      </c>
      <c r="BD122" s="9">
        <f t="shared" ca="1" si="208"/>
        <v>101.9</v>
      </c>
      <c r="BE122" s="9">
        <f t="shared" ca="1" si="208"/>
        <v>103</v>
      </c>
      <c r="BF122" s="9">
        <f t="shared" ca="1" si="208"/>
        <v>105.5</v>
      </c>
      <c r="BG122">
        <f t="shared" ca="1" si="168"/>
        <v>-9.754987508459968E-4</v>
      </c>
      <c r="BH122">
        <f t="shared" ca="1" si="169"/>
        <v>1.5760132474189879E-4</v>
      </c>
      <c r="BI122">
        <f t="shared" ca="1" si="218"/>
        <v>-7.5345639293558045E-4</v>
      </c>
      <c r="BJ122">
        <f t="shared" ca="1" si="218"/>
        <v>2.6992163364189794E-3</v>
      </c>
      <c r="BK122">
        <f t="shared" ca="1" si="218"/>
        <v>3.1005400787223612E-3</v>
      </c>
      <c r="BL122" s="13">
        <f t="shared" ca="1" si="171"/>
        <v>4.228402596101662E-3</v>
      </c>
      <c r="BM122">
        <f t="shared" ca="1" si="172"/>
        <v>4.2725136470794109E-2</v>
      </c>
      <c r="BN122">
        <f t="shared" ca="1" si="134"/>
        <v>-4.3765336412422778E-2</v>
      </c>
      <c r="BO122" s="13">
        <f t="shared" ca="1" si="135"/>
        <v>-1.0401999416286695E-3</v>
      </c>
      <c r="BP122">
        <f t="shared" ca="1" si="173"/>
        <v>-2.1943874802877229E-2</v>
      </c>
      <c r="BQ122">
        <f t="shared" ca="1" si="174"/>
        <v>1.4539652137610062E-2</v>
      </c>
      <c r="BR122">
        <f t="shared" ca="1" si="175"/>
        <v>-1.4893639194273571E-2</v>
      </c>
      <c r="BS122" s="13">
        <f t="shared" ca="1" si="176"/>
        <v>-2.2297861859540739E-2</v>
      </c>
      <c r="BT122" s="5">
        <f t="shared" si="136"/>
        <v>67896.399999999994</v>
      </c>
      <c r="BU122" s="5">
        <f t="shared" ca="1" si="137"/>
        <v>259942.7512829495</v>
      </c>
      <c r="BV122" s="5">
        <f t="shared" ca="1" si="138"/>
        <v>41577.650936629165</v>
      </c>
      <c r="BW122" s="5">
        <f t="shared" ca="1" si="177"/>
        <v>107133.94798895103</v>
      </c>
      <c r="BX122" s="5">
        <f t="shared" si="139"/>
        <v>69537.100000000006</v>
      </c>
      <c r="BY122" s="5">
        <f t="shared" si="140"/>
        <v>259023.89999999997</v>
      </c>
      <c r="BZ122" s="5">
        <f t="shared" si="141"/>
        <v>36202.9</v>
      </c>
      <c r="CA122" s="5">
        <f t="shared" si="142"/>
        <v>105740</v>
      </c>
      <c r="CB122" s="9">
        <f t="shared" si="197"/>
        <v>102.41647568943276</v>
      </c>
      <c r="CC122" s="9">
        <f t="shared" ca="1" si="197"/>
        <v>99.646517828093096</v>
      </c>
      <c r="CD122" s="9">
        <f t="shared" ca="1" si="197"/>
        <v>87.072980758770797</v>
      </c>
      <c r="CE122" s="9">
        <f t="shared" ca="1" si="196"/>
        <v>98.698873685589575</v>
      </c>
      <c r="CF122" s="5"/>
      <c r="CG122" s="5">
        <f t="shared" si="212"/>
        <v>100.37269086581742</v>
      </c>
      <c r="CH122" s="5">
        <f t="shared" ca="1" si="178"/>
        <v>99.646517828093096</v>
      </c>
      <c r="CI122" s="5">
        <f t="shared" si="144"/>
        <v>114.69426289494278</v>
      </c>
      <c r="CJ122" s="5">
        <f t="shared" ca="1" si="179"/>
        <v>87.072980758770797</v>
      </c>
      <c r="CK122" s="5">
        <f t="shared" si="180"/>
        <v>106.31292032764567</v>
      </c>
      <c r="CL122" s="5">
        <f t="shared" ca="1" si="181"/>
        <v>98.698873685589575</v>
      </c>
      <c r="CM122" s="5"/>
      <c r="CN122" s="1" t="e">
        <f t="shared" si="125"/>
        <v>#DIV/0!</v>
      </c>
      <c r="CO122" s="1" t="e">
        <f t="shared" si="215"/>
        <v>#DIV/0!</v>
      </c>
      <c r="CP122" s="1" t="e">
        <f t="shared" ca="1" si="215"/>
        <v>#DIV/0!</v>
      </c>
      <c r="CQ122" s="1" t="e">
        <f t="shared" ca="1" si="215"/>
        <v>#DIV/0!</v>
      </c>
      <c r="CR122" s="1" t="e">
        <f t="shared" ca="1" si="215"/>
        <v>#DIV/0!</v>
      </c>
      <c r="CS122" s="83" t="e">
        <f t="shared" ref="CS122:CW151" si="219">+LN(CN122/CN121)</f>
        <v>#DIV/0!</v>
      </c>
      <c r="CT122" s="83" t="e">
        <f t="shared" si="219"/>
        <v>#DIV/0!</v>
      </c>
      <c r="CU122" s="83" t="e">
        <f t="shared" ca="1" si="219"/>
        <v>#DIV/0!</v>
      </c>
      <c r="CV122" s="83" t="e">
        <f t="shared" ca="1" si="219"/>
        <v>#DIV/0!</v>
      </c>
      <c r="CW122" s="83" t="e">
        <f t="shared" ca="1" si="219"/>
        <v>#DIV/0!</v>
      </c>
      <c r="CX122" s="83">
        <f t="shared" si="183"/>
        <v>-8.2146302305403686E-3</v>
      </c>
      <c r="CY122" s="83">
        <f t="shared" si="201"/>
        <v>-1.0915448927280006E-2</v>
      </c>
      <c r="CZ122" s="83">
        <f t="shared" ca="1" si="201"/>
        <v>-2.4895806611265965E-3</v>
      </c>
      <c r="DA122" s="83">
        <f t="shared" ca="1" si="199"/>
        <v>-2.4129484718621214E-2</v>
      </c>
      <c r="DB122" s="83">
        <f t="shared" ca="1" si="199"/>
        <v>-1.5535902435332132E-2</v>
      </c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Y122" s="5"/>
      <c r="EF122" s="91">
        <f>+'gaku-mk1722'!G69</f>
        <v>69537.100000000006</v>
      </c>
      <c r="EG122" s="1">
        <f>+'gaku-mk1131'!G125</f>
        <v>64692</v>
      </c>
      <c r="EH122" s="5">
        <f t="shared" ca="1" si="145"/>
        <v>17613.448209529237</v>
      </c>
      <c r="EI122" s="7">
        <f ca="1">+EI121+$EH121</f>
        <v>837555.90725731035</v>
      </c>
      <c r="EJ122" s="4">
        <f ca="1">+EI121+EH121</f>
        <v>837555.90725731035</v>
      </c>
      <c r="EK122" s="131">
        <f ca="1">+EK121+EH121-(EJ125-EI125)/4</f>
        <v>819768.66727365484</v>
      </c>
      <c r="EL122" s="5">
        <f t="shared" ca="1" si="146"/>
        <v>6309</v>
      </c>
      <c r="EM122" s="92">
        <f t="shared" ca="1" si="147"/>
        <v>99.933333333333337</v>
      </c>
      <c r="EN122">
        <f t="shared" ca="1" si="127"/>
        <v>0.68247318621954256</v>
      </c>
      <c r="EO122">
        <f t="shared" ca="1" si="148"/>
        <v>2.4139176503039282E-2</v>
      </c>
      <c r="EQ122" s="6">
        <f>+call!C160</f>
        <v>0.103333333333333</v>
      </c>
      <c r="ES122" s="5">
        <f>+fof!B184/10</f>
        <v>10672.7</v>
      </c>
      <c r="ET122" s="5">
        <f>+fof!C184/10</f>
        <v>275035.5</v>
      </c>
      <c r="FB122" s="5">
        <f t="shared" si="128"/>
        <v>10672.7</v>
      </c>
      <c r="FC122" s="5">
        <f t="shared" si="124"/>
        <v>275035.5</v>
      </c>
      <c r="FD122" s="1" t="e">
        <f t="shared" si="216"/>
        <v>#DIV/0!</v>
      </c>
      <c r="FE122" s="1" t="e">
        <f t="shared" si="216"/>
        <v>#DIV/0!</v>
      </c>
      <c r="FF122" t="e">
        <f t="shared" si="149"/>
        <v>#DIV/0!</v>
      </c>
      <c r="FG122" t="e">
        <f t="shared" si="149"/>
        <v>#DIV/0!</v>
      </c>
      <c r="FH122" s="83" t="e">
        <f t="shared" si="184"/>
        <v>#DIV/0!</v>
      </c>
      <c r="FI122" s="83" t="e">
        <f t="shared" si="184"/>
        <v>#DIV/0!</v>
      </c>
      <c r="FK122" s="5">
        <f>kshotoku1722!E70</f>
        <v>250393.2</v>
      </c>
      <c r="FL122" s="72">
        <f t="shared" ca="1" si="150"/>
        <v>0.39714731361563915</v>
      </c>
      <c r="FM122">
        <f t="shared" ca="1" si="185"/>
        <v>-1.9768160833203603E-2</v>
      </c>
      <c r="FO122" s="72">
        <f ca="1">+AVERAGE(OFFSET(Maikin05!$F$10,ROUNDDOWN((ROW(FO122)-ROW(FO$45))/4,0),MOD(ROW(FO122)-ROW(FO$45),4)*3):OFFSET(Maikin05!$F$10,ROUNDDOWN((ROW(FO122)-ROW(FO$45))/4,0),MOD(ROW(FO122)-ROW(FO$45),4)*3+2))</f>
        <v>99.933333333333337</v>
      </c>
      <c r="FP122" s="72">
        <f ca="1">+AVERAGE(OFFSET(Maikin30!$F$20,ROUNDDOWN((ROW(FP122)-ROW(FP$5))/4,0),MOD(ROW(FP122)-ROW(FP$5),4)*3):OFFSET(Maikin30!$F$20,ROUNDDOWN((ROW(FP122)-ROW(FP$5))/4,0),MOD(ROW(FP122)-ROW(FP$5),4)*3+2))</f>
        <v>98.766666666666652</v>
      </c>
      <c r="FQ122" s="5">
        <f ca="1">+AVERAGE(OFFSET(Rocho!$J$66,(ROW(FQ122)-ROW($FQ$5))*3,0):OFFSET(Rocho!$J$66,(ROW(FQ122)-ROW($FQ$5))*3+2,0))</f>
        <v>6309</v>
      </c>
      <c r="FR122" s="72" t="e">
        <f t="shared" ca="1" si="151"/>
        <v>#DIV/0!</v>
      </c>
      <c r="FS122" t="e">
        <f t="shared" ca="1" si="186"/>
        <v>#DIV/0!</v>
      </c>
      <c r="FT122" s="72"/>
      <c r="FU122" s="87" t="s">
        <v>341</v>
      </c>
      <c r="FV122" s="79">
        <f ca="1">+AVERAGE(OFFSET(Rocho!$D$6,(ROW(FV122)-ROW($FV$5))*3,0):OFFSET(Rocho!$D$6,(ROW(FV122)-ROW($FV$5))*3+2,0))/10000</f>
        <v>10991.333333333332</v>
      </c>
      <c r="FW122" s="82">
        <f>+Rocho!AA123</f>
        <v>0</v>
      </c>
      <c r="FX122" t="e">
        <f t="shared" si="187"/>
        <v>#DIV/0!</v>
      </c>
      <c r="FZ122" s="94">
        <f t="shared" si="130"/>
        <v>233067.50000000003</v>
      </c>
      <c r="GA122" s="5">
        <f t="shared" si="152"/>
        <v>69537.100000000006</v>
      </c>
      <c r="GB122" s="5">
        <f>+'gaku-mk1722'!C69-'gaku-mk1722'!D69</f>
        <v>5848.7000000000116</v>
      </c>
      <c r="GC122" s="5">
        <f t="shared" si="153"/>
        <v>21689.9</v>
      </c>
      <c r="GD122" s="5">
        <f t="shared" si="154"/>
        <v>14513</v>
      </c>
      <c r="GE122" s="5">
        <f>+'gaku-mk1722'!H69</f>
        <v>-4598.8</v>
      </c>
      <c r="GF122" s="5">
        <f>+'gaku-mk1722'!W69</f>
        <v>122466.7</v>
      </c>
      <c r="GG122" s="5">
        <f>+'gaku-mk1722'!M69</f>
        <v>58877.3</v>
      </c>
      <c r="GH122" s="5">
        <f>+'gaku-mk1722'!N69</f>
        <v>55266.400000000001</v>
      </c>
      <c r="GI122" s="5">
        <f t="shared" si="155"/>
        <v>67896.399999999994</v>
      </c>
      <c r="GJ122" s="5">
        <f>+'gaku-jk1722'!C69-'gaku-jk1722'!D69</f>
        <v>5683.3999999999651</v>
      </c>
      <c r="GK122" s="5">
        <f t="shared" si="156"/>
        <v>17133.400000000001</v>
      </c>
      <c r="GL122" s="5">
        <f t="shared" si="157"/>
        <v>14431.3</v>
      </c>
      <c r="GM122" s="5">
        <f>+'gaku-jk1722'!H69</f>
        <v>-4450.5</v>
      </c>
      <c r="GN122" s="5">
        <f>+'gaku-jk1722'!Z69</f>
        <v>121763.4</v>
      </c>
      <c r="GO122" s="5">
        <f>+'gaku-jk1722'!M69</f>
        <v>56098.2</v>
      </c>
      <c r="GP122" s="5">
        <f>+'gaku-jk1722'!N69</f>
        <v>61828.1</v>
      </c>
      <c r="GQ122" s="9">
        <f t="shared" ca="1" si="131"/>
        <v>102.4</v>
      </c>
      <c r="GR122">
        <f ca="1">+OFFSET('def-cy1722'!$C$8,ROUNDDOWN((ROW(Sheet1_OLD!GU122)-ROW(Sheet1_OLD!GU$61))/4,0),0)</f>
        <v>102</v>
      </c>
      <c r="GS122" s="9">
        <f t="shared" ca="1" si="132"/>
        <v>124.4</v>
      </c>
      <c r="GT122" s="9">
        <f t="shared" ca="1" si="133"/>
        <v>100.5</v>
      </c>
      <c r="GU122">
        <f ca="1">+OFFSET('def-cy1722'!$H$8,ROUNDDOWN((ROW(Sheet1_OLD!GU122)-ROW(Sheet1_OLD!GU$61))/4,0),0)</f>
        <v>98.5</v>
      </c>
      <c r="GV122">
        <f ca="1">+OFFSET('def-cy1722'!$W$8,ROUNDDOWN((ROW(Sheet1_OLD!GU122)-ROW(Sheet1_OLD!GU$61))/4,0),0)</f>
        <v>100.7</v>
      </c>
      <c r="GW122">
        <f ca="1">+OFFSET('def-cy1722'!$M$8,ROUNDDOWN((ROW(Sheet1_OLD!GU122)-ROW(Sheet1_OLD!GU$61))/4,0),0)</f>
        <v>104.1</v>
      </c>
      <c r="GX122">
        <f ca="1">+OFFSET('def-cy1722'!$N$8,ROUNDDOWN((ROW(Sheet1_OLD!GU122)-ROW(Sheet1_OLD!GU$61))/4,0),0)</f>
        <v>90.7</v>
      </c>
      <c r="HG122" s="9">
        <f t="shared" ca="1" si="205"/>
        <v>105.5</v>
      </c>
      <c r="HH122" s="9">
        <f t="shared" ca="1" si="205"/>
        <v>104.4</v>
      </c>
      <c r="HI122" s="9">
        <f t="shared" ca="1" si="205"/>
        <v>136.1</v>
      </c>
      <c r="HJ122" s="9">
        <f t="shared" ca="1" si="205"/>
        <v>103</v>
      </c>
      <c r="HK122" s="9">
        <f t="shared" ca="1" si="205"/>
        <v>105.1</v>
      </c>
      <c r="HL122" s="9">
        <f t="shared" ca="1" si="205"/>
        <v>102.5</v>
      </c>
      <c r="HM122" s="9">
        <f t="shared" ca="1" si="205"/>
        <v>118</v>
      </c>
      <c r="HN122" s="9">
        <f t="shared" ca="1" si="202"/>
        <v>115.4</v>
      </c>
      <c r="HO122">
        <f t="shared" ca="1" si="217"/>
        <v>-1.1086755705534955E-2</v>
      </c>
      <c r="HP122">
        <f t="shared" ca="1" si="217"/>
        <v>4.3157671882972505E-4</v>
      </c>
      <c r="HQ122">
        <f t="shared" ca="1" si="217"/>
        <v>7.3459027970760211E-3</v>
      </c>
      <c r="HR122">
        <f t="shared" ca="1" si="217"/>
        <v>-7.5247485139516524E-3</v>
      </c>
      <c r="HS122">
        <f t="shared" ca="1" si="217"/>
        <v>-6.1043332143067746E-3</v>
      </c>
      <c r="HT122">
        <f t="shared" ca="1" si="217"/>
        <v>1.4895293084146643E-2</v>
      </c>
      <c r="HU122">
        <f t="shared" ca="1" si="217"/>
        <v>2.4669599191657343E-2</v>
      </c>
      <c r="HV122">
        <f t="shared" ca="1" si="159"/>
        <v>1.5220418206763238E-2</v>
      </c>
      <c r="HW122">
        <f t="shared" ca="1" si="188"/>
        <v>3.7846952564679591E-2</v>
      </c>
      <c r="HX122" s="5">
        <f t="shared" ca="1" si="189"/>
        <v>232595.61414672175</v>
      </c>
      <c r="HY122" s="1" t="e">
        <f t="shared" ca="1" si="160"/>
        <v>#DIV/0!</v>
      </c>
      <c r="HZ122" t="e">
        <f t="shared" ca="1" si="190"/>
        <v>#DIV/0!</v>
      </c>
      <c r="IA122" s="5">
        <f t="shared" si="161"/>
        <v>233067.50000000003</v>
      </c>
      <c r="IB122">
        <f t="shared" ca="1" si="162"/>
        <v>100.20287822494392</v>
      </c>
      <c r="ID122" s="112">
        <v>139.45761151871366</v>
      </c>
      <c r="IE122" s="112">
        <v>131.60807372970163</v>
      </c>
      <c r="IF122">
        <f t="shared" si="163"/>
        <v>86.171519884030957</v>
      </c>
      <c r="IG122">
        <f t="shared" si="191"/>
        <v>2.6022487053878073E-2</v>
      </c>
      <c r="IH122" s="112">
        <v>0.56969402922341861</v>
      </c>
      <c r="II122">
        <f t="shared" si="192"/>
        <v>2.5224327354551882E-2</v>
      </c>
      <c r="IK122">
        <f>+util!B120</f>
        <v>80.466666666666697</v>
      </c>
      <c r="IL122">
        <f t="shared" si="193"/>
        <v>0.10333734042292925</v>
      </c>
      <c r="IM122">
        <f t="shared" si="194"/>
        <v>6.2002404253757547E-2</v>
      </c>
      <c r="IO122" s="5">
        <f t="shared" si="164"/>
        <v>127327.50000000003</v>
      </c>
      <c r="IP122" s="1">
        <f t="shared" si="165"/>
        <v>3.5170525013189557</v>
      </c>
      <c r="IQ122" s="5">
        <f t="shared" ca="1" si="166"/>
        <v>127069.70324162192</v>
      </c>
      <c r="IR122" s="1" t="e">
        <f t="shared" ca="1" si="167"/>
        <v>#DIV/0!</v>
      </c>
      <c r="IS122" t="e">
        <f t="shared" ca="1" si="195"/>
        <v>#DIV/0!</v>
      </c>
    </row>
    <row r="123" spans="1:253" x14ac:dyDescent="0.15">
      <c r="A123" t="s">
        <v>362</v>
      </c>
      <c r="B123" s="5">
        <f>+'gaku-mk1722'!B70</f>
        <v>487859</v>
      </c>
      <c r="C123" s="5">
        <f>+'kgaku-mk1722'!B71</f>
        <v>280386.40000000002</v>
      </c>
      <c r="D123" s="5">
        <f>+'kgaku-mk1722'!C71</f>
        <v>1887.4</v>
      </c>
      <c r="E123" s="5">
        <f>+'kgaku-mk1722'!D71</f>
        <v>793.1</v>
      </c>
      <c r="F123" s="5">
        <f>+'kgaku-mk1722'!F71</f>
        <v>22625.1</v>
      </c>
      <c r="G123" s="5">
        <f>+'kgaku-mk1722'!G71</f>
        <v>14560.3</v>
      </c>
      <c r="H123" s="5">
        <f>+'kgaku-mk1722'!H71</f>
        <v>73828</v>
      </c>
      <c r="I123" s="5">
        <f>+'kgaku-mk1722'!I71</f>
        <v>168278.7</v>
      </c>
      <c r="J123" s="5">
        <f>+'gaku-mk1722'!F70</f>
        <v>13420.1</v>
      </c>
      <c r="K123" s="5">
        <f>+'gaku-mk1722'!G70</f>
        <v>66939.899999999994</v>
      </c>
      <c r="L123" s="5">
        <f>+'gaku-jk1722'!B70</f>
        <v>472624.5</v>
      </c>
      <c r="M123" s="5">
        <f>+'kgaku-jk1722'!B71</f>
        <v>275734.7</v>
      </c>
      <c r="N123" s="5">
        <f>+'kgaku-jk1722'!C71</f>
        <v>1758.1</v>
      </c>
      <c r="O123" s="5">
        <f>+'kgaku-jk1722'!D71</f>
        <v>786.4</v>
      </c>
      <c r="P123" s="5">
        <f>+'kgaku-jk1722'!F71</f>
        <v>18406.3</v>
      </c>
      <c r="Q123" s="5">
        <f>+'kgaku-jk1722'!G71</f>
        <v>14124.7</v>
      </c>
      <c r="R123" s="5">
        <f>+'kgaku-jk1722'!H71</f>
        <v>75806.899999999994</v>
      </c>
      <c r="S123" s="5">
        <f>+'kgaku-jk1722'!I71</f>
        <v>167059.70000000001</v>
      </c>
      <c r="T123" s="5">
        <f>+'gaku-jk1722'!F70</f>
        <v>13445.1</v>
      </c>
      <c r="U123" s="5">
        <f>+'gaku-jk1722'!G70</f>
        <v>65750.3</v>
      </c>
      <c r="V123" s="8">
        <f t="shared" si="207"/>
        <v>103.22338346827131</v>
      </c>
      <c r="W123" s="8">
        <f t="shared" si="207"/>
        <v>101.68702016829947</v>
      </c>
      <c r="X123" s="8">
        <f t="shared" si="207"/>
        <v>107.35453045901826</v>
      </c>
      <c r="Y123" s="8">
        <f t="shared" si="207"/>
        <v>100.85198372329604</v>
      </c>
      <c r="Z123" s="8">
        <f t="shared" si="207"/>
        <v>122.92041311942106</v>
      </c>
      <c r="AA123" s="8">
        <f t="shared" si="207"/>
        <v>103.08395930533037</v>
      </c>
      <c r="AB123" s="8">
        <f t="shared" si="207"/>
        <v>97.389551610737286</v>
      </c>
      <c r="AC123" s="8">
        <f t="shared" si="207"/>
        <v>100.72967927034466</v>
      </c>
      <c r="AD123" s="8">
        <f t="shared" si="207"/>
        <v>99.814058653338392</v>
      </c>
      <c r="AE123" s="8">
        <f t="shared" si="207"/>
        <v>101.80926931131873</v>
      </c>
      <c r="AF123" s="10">
        <f ca="1">+OFFSET('kdef-cy1722'!B$9,ROUNDDOWN((ROW(Sheet1_OLD!AF123)-ROW(Sheet1_OLD!AF$61))/4,0),0)</f>
        <v>102</v>
      </c>
      <c r="AG123" s="10">
        <f ca="1">+OFFSET('kdef-cy1722'!C$9,ROUNDDOWN((ROW(Sheet1_OLD!AG123)-ROW(Sheet1_OLD!AG$61))/4,0),0)</f>
        <v>105.2</v>
      </c>
      <c r="AH123" s="10">
        <f ca="1">+OFFSET('kdef-cy1722'!D$9,ROUNDDOWN((ROW(Sheet1_OLD!AH123)-ROW(Sheet1_OLD!AH$61))/4,0),0)</f>
        <v>101.1</v>
      </c>
      <c r="AI123" s="10">
        <f ca="1">+OFFSET('kdef-cy1722'!F$9,ROUNDDOWN((ROW(Sheet1_OLD!AI123)-ROW(Sheet1_OLD!AI$61))/4,0),0)</f>
        <v>124.4</v>
      </c>
      <c r="AJ123" s="10">
        <f ca="1">+OFFSET('kdef-cy1722'!G$9,ROUNDDOWN((ROW(Sheet1_OLD!AJ123)-ROW(Sheet1_OLD!AJ$61))/4,0),0)</f>
        <v>103.1</v>
      </c>
      <c r="AK123" s="10">
        <f ca="1">+OFFSET('kdef-cy1722'!H$9,ROUNDDOWN((ROW(Sheet1_OLD!AK123)-ROW(Sheet1_OLD!AK$61))/4,0),0)</f>
        <v>97.7</v>
      </c>
      <c r="AL123" s="10">
        <f ca="1">+OFFSET('kdef-cy1722'!I$9,ROUNDDOWN((ROW(Sheet1_OLD!AL123)-ROW(Sheet1_OLD!AL$61))/4,0),0)</f>
        <v>100.9</v>
      </c>
      <c r="AM123" s="10">
        <f ca="1">+OFFSET('def-cy1722'!$F$8,ROUNDDOWN((ROW(Sheet1_OLD!AM123)-ROW(Sheet1_OLD!AM$61))/4,0),0)</f>
        <v>100.5</v>
      </c>
      <c r="AN123" s="10">
        <f ca="1">+OFFSET('def-cy1722'!$G$8,ROUNDDOWN((ROW(Sheet1_OLD!AN123)-ROW(Sheet1_OLD!AN$61))/4,0),0)</f>
        <v>102.4</v>
      </c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9">
        <f t="shared" ca="1" si="209"/>
        <v>104.3</v>
      </c>
      <c r="AY123" s="9">
        <f t="shared" ca="1" si="209"/>
        <v>119.8</v>
      </c>
      <c r="AZ123" s="9">
        <f t="shared" ca="1" si="209"/>
        <v>102.6</v>
      </c>
      <c r="BA123" s="9">
        <f t="shared" ca="1" si="208"/>
        <v>136.1</v>
      </c>
      <c r="BB123" s="9">
        <f t="shared" ca="1" si="208"/>
        <v>104</v>
      </c>
      <c r="BC123" s="9">
        <f t="shared" ca="1" si="208"/>
        <v>100.9</v>
      </c>
      <c r="BD123" s="9">
        <f t="shared" ca="1" si="208"/>
        <v>101.9</v>
      </c>
      <c r="BE123" s="9">
        <f t="shared" ca="1" si="208"/>
        <v>103</v>
      </c>
      <c r="BF123" s="9">
        <f t="shared" ca="1" si="208"/>
        <v>105.5</v>
      </c>
      <c r="BG123">
        <f t="shared" ca="1" si="168"/>
        <v>4.8637941601868809E-4</v>
      </c>
      <c r="BH123">
        <f t="shared" ca="1" si="169"/>
        <v>-3.0411564867609796E-4</v>
      </c>
      <c r="BI123">
        <f t="shared" ca="1" si="218"/>
        <v>-9.5526651470028757E-4</v>
      </c>
      <c r="BJ123">
        <f t="shared" ca="1" si="218"/>
        <v>2.4955051608652434E-4</v>
      </c>
      <c r="BK123">
        <f t="shared" ca="1" si="218"/>
        <v>1.4113330673905385E-4</v>
      </c>
      <c r="BL123" s="13">
        <f t="shared" ca="1" si="171"/>
        <v>-3.8231892453211935E-4</v>
      </c>
      <c r="BM123">
        <f t="shared" ca="1" si="172"/>
        <v>4.537166114946984E-2</v>
      </c>
      <c r="BN123">
        <f t="shared" ca="1" si="134"/>
        <v>-2.6603237472674967E-2</v>
      </c>
      <c r="BO123" s="13">
        <f t="shared" ca="1" si="135"/>
        <v>1.8768423676794873E-2</v>
      </c>
      <c r="BP123">
        <f t="shared" ca="1" si="173"/>
        <v>-2.0618007193913337E-2</v>
      </c>
      <c r="BQ123">
        <f t="shared" ca="1" si="174"/>
        <v>1.5775992252697386E-2</v>
      </c>
      <c r="BR123">
        <f t="shared" ca="1" si="175"/>
        <v>-9.2501014429023868E-3</v>
      </c>
      <c r="BS123" s="13">
        <f t="shared" ca="1" si="176"/>
        <v>-1.4092116384118338E-2</v>
      </c>
      <c r="BT123" s="5">
        <f t="shared" si="136"/>
        <v>65750.3</v>
      </c>
      <c r="BU123" s="5">
        <f t="shared" ca="1" si="137"/>
        <v>259843.37024983909</v>
      </c>
      <c r="BV123" s="5">
        <f t="shared" ca="1" si="138"/>
        <v>42357.997904893709</v>
      </c>
      <c r="BW123" s="5">
        <f t="shared" ca="1" si="177"/>
        <v>105624.20392520065</v>
      </c>
      <c r="BX123" s="5">
        <f t="shared" si="139"/>
        <v>66939.899999999994</v>
      </c>
      <c r="BY123" s="5">
        <f t="shared" si="140"/>
        <v>257761.3</v>
      </c>
      <c r="BZ123" s="5">
        <f t="shared" si="141"/>
        <v>36045.199999999997</v>
      </c>
      <c r="CA123" s="5">
        <f t="shared" si="142"/>
        <v>102985.09999999999</v>
      </c>
      <c r="CB123" s="9">
        <f t="shared" si="197"/>
        <v>101.80926931131873</v>
      </c>
      <c r="CC123" s="9">
        <f t="shared" ca="1" si="197"/>
        <v>99.198721041896434</v>
      </c>
      <c r="CD123" s="9">
        <f t="shared" ca="1" si="197"/>
        <v>85.096562120174283</v>
      </c>
      <c r="CE123" s="9">
        <f t="shared" ca="1" si="196"/>
        <v>97.501421239520454</v>
      </c>
      <c r="CF123" s="5"/>
      <c r="CG123" s="5">
        <f t="shared" si="212"/>
        <v>99.92744738876101</v>
      </c>
      <c r="CH123" s="5">
        <f t="shared" ca="1" si="178"/>
        <v>99.198721041896434</v>
      </c>
      <c r="CI123" s="5">
        <f t="shared" si="144"/>
        <v>113.16676817973463</v>
      </c>
      <c r="CJ123" s="5">
        <f t="shared" ca="1" si="179"/>
        <v>85.096562120174283</v>
      </c>
      <c r="CK123" s="5">
        <f t="shared" si="180"/>
        <v>105.51568261618394</v>
      </c>
      <c r="CL123" s="5">
        <f t="shared" ca="1" si="181"/>
        <v>97.501421239520454</v>
      </c>
      <c r="CM123" s="5"/>
      <c r="CN123" s="1" t="e">
        <f t="shared" si="125"/>
        <v>#DIV/0!</v>
      </c>
      <c r="CO123" s="1" t="e">
        <f t="shared" si="215"/>
        <v>#DIV/0!</v>
      </c>
      <c r="CP123" s="1" t="e">
        <f t="shared" ca="1" si="215"/>
        <v>#DIV/0!</v>
      </c>
      <c r="CQ123" s="1" t="e">
        <f t="shared" ca="1" si="215"/>
        <v>#DIV/0!</v>
      </c>
      <c r="CR123" s="1" t="e">
        <f t="shared" ca="1" si="215"/>
        <v>#DIV/0!</v>
      </c>
      <c r="CS123" s="83" t="e">
        <f t="shared" si="219"/>
        <v>#DIV/0!</v>
      </c>
      <c r="CT123" s="83" t="e">
        <f t="shared" si="219"/>
        <v>#DIV/0!</v>
      </c>
      <c r="CU123" s="83" t="e">
        <f t="shared" ca="1" si="219"/>
        <v>#DIV/0!</v>
      </c>
      <c r="CV123" s="83" t="e">
        <f t="shared" ca="1" si="219"/>
        <v>#DIV/0!</v>
      </c>
      <c r="CW123" s="83" t="e">
        <f t="shared" ca="1" si="219"/>
        <v>#DIV/0!</v>
      </c>
      <c r="CX123" s="83">
        <f t="shared" si="183"/>
        <v>-7.9755870950630903E-3</v>
      </c>
      <c r="CY123" s="83">
        <f t="shared" si="201"/>
        <v>-5.9464409578100603E-3</v>
      </c>
      <c r="CZ123" s="83">
        <f t="shared" ca="1" si="201"/>
        <v>-4.5039805402000256E-3</v>
      </c>
      <c r="DA123" s="83">
        <f t="shared" ca="1" si="199"/>
        <v>-2.2959989659489373E-2</v>
      </c>
      <c r="DB123" s="83">
        <f t="shared" ca="1" si="199"/>
        <v>-1.2206580167649132E-2</v>
      </c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Y123" s="5"/>
      <c r="EF123" s="91">
        <f>+'gaku-mk1722'!G70</f>
        <v>66939.899999999994</v>
      </c>
      <c r="EG123" s="1">
        <f>+'gaku-mk1131'!G126</f>
        <v>62567.3</v>
      </c>
      <c r="EH123" s="5">
        <f t="shared" ca="1" si="145"/>
        <v>17163.826729139797</v>
      </c>
      <c r="EI123" s="7">
        <f ca="1">+EI122+$EH122</f>
        <v>855169.35546683962</v>
      </c>
      <c r="EJ123" s="7">
        <f ca="1">+EJ122+$EH122</f>
        <v>855169.35546683962</v>
      </c>
      <c r="EK123" s="7">
        <f ca="1">+EK122+EH122-(EJ125-EI125)/4</f>
        <v>819594.87549952825</v>
      </c>
      <c r="EL123" s="5">
        <f t="shared" ca="1" si="146"/>
        <v>6299</v>
      </c>
      <c r="EM123" s="92">
        <f t="shared" ca="1" si="147"/>
        <v>100.16666666666667</v>
      </c>
      <c r="EN123">
        <f t="shared" ca="1" si="127"/>
        <v>0.68174791025821613</v>
      </c>
      <c r="EO123">
        <f t="shared" ca="1" si="148"/>
        <v>-1.06328223706588E-3</v>
      </c>
      <c r="EQ123" s="6">
        <f>+call!C161</f>
        <v>0.103333333333333</v>
      </c>
      <c r="ES123" s="5">
        <f>+fof!B185/10</f>
        <v>9415.1</v>
      </c>
      <c r="ET123" s="5">
        <f>+fof!C185/10</f>
        <v>275131.8</v>
      </c>
      <c r="FB123" s="5">
        <f t="shared" si="128"/>
        <v>9415.1</v>
      </c>
      <c r="FC123" s="5">
        <f t="shared" si="124"/>
        <v>275131.8</v>
      </c>
      <c r="FD123" s="1" t="e">
        <f t="shared" si="216"/>
        <v>#DIV/0!</v>
      </c>
      <c r="FE123" s="1" t="e">
        <f t="shared" si="216"/>
        <v>#DIV/0!</v>
      </c>
      <c r="FF123" t="e">
        <f t="shared" si="149"/>
        <v>#DIV/0!</v>
      </c>
      <c r="FG123" t="e">
        <f t="shared" si="149"/>
        <v>#DIV/0!</v>
      </c>
      <c r="FH123" s="83" t="e">
        <f t="shared" si="184"/>
        <v>#DIV/0!</v>
      </c>
      <c r="FI123" s="83" t="e">
        <f t="shared" si="184"/>
        <v>#DIV/0!</v>
      </c>
      <c r="FK123" s="5">
        <f>kshotoku1722!E71</f>
        <v>250605</v>
      </c>
      <c r="FL123" s="72">
        <f t="shared" ca="1" si="150"/>
        <v>0.39718688675459934</v>
      </c>
      <c r="FM123">
        <f t="shared" ca="1" si="185"/>
        <v>9.9638512289933846E-5</v>
      </c>
      <c r="FO123" s="72">
        <f ca="1">+AVERAGE(OFFSET(Maikin05!$F$10,ROUNDDOWN((ROW(FO123)-ROW(FO$45))/4,0),MOD(ROW(FO123)-ROW(FO$45),4)*3):OFFSET(Maikin05!$F$10,ROUNDDOWN((ROW(FO123)-ROW(FO$45))/4,0),MOD(ROW(FO123)-ROW(FO$45),4)*3+2))</f>
        <v>100.16666666666667</v>
      </c>
      <c r="FP123" s="72">
        <f ca="1">+AVERAGE(OFFSET(Maikin30!$F$20,ROUNDDOWN((ROW(FP123)-ROW(FP$5))/4,0),MOD(ROW(FP123)-ROW(FP$5),4)*3):OFFSET(Maikin30!$F$20,ROUNDDOWN((ROW(FP123)-ROW(FP$5))/4,0),MOD(ROW(FP123)-ROW(FP$5),4)*3+2))</f>
        <v>99.533333333333346</v>
      </c>
      <c r="FQ123" s="5">
        <f ca="1">+AVERAGE(OFFSET(Rocho!$J$66,(ROW(FQ123)-ROW($FQ$5))*3,0):OFFSET(Rocho!$J$66,(ROW(FQ123)-ROW($FQ$5))*3+2,0))</f>
        <v>6299</v>
      </c>
      <c r="FR123" s="72" t="e">
        <f t="shared" ca="1" si="151"/>
        <v>#DIV/0!</v>
      </c>
      <c r="FS123" t="e">
        <f t="shared" ca="1" si="186"/>
        <v>#DIV/0!</v>
      </c>
      <c r="FT123" s="72"/>
      <c r="FU123" s="87" t="s">
        <v>342</v>
      </c>
      <c r="FV123" s="79">
        <f ca="1">+AVERAGE(OFFSET(Rocho!$D$6,(ROW(FV123)-ROW($FV$5))*3,0):OFFSET(Rocho!$D$6,(ROW(FV123)-ROW($FV$5))*3+2,0))/10000</f>
        <v>10987.666666666668</v>
      </c>
      <c r="FW123" s="82">
        <f>+Rocho!AA124</f>
        <v>0</v>
      </c>
      <c r="FX123" t="e">
        <f t="shared" si="187"/>
        <v>#DIV/0!</v>
      </c>
      <c r="FZ123" s="94">
        <f t="shared" si="130"/>
        <v>230097.7</v>
      </c>
      <c r="GA123" s="5">
        <f t="shared" si="152"/>
        <v>66939.899999999994</v>
      </c>
      <c r="GB123" s="5">
        <f>+'gaku-mk1722'!C70-'gaku-mk1722'!D70</f>
        <v>5843.7999999999884</v>
      </c>
      <c r="GC123" s="5">
        <f t="shared" si="153"/>
        <v>22625.1</v>
      </c>
      <c r="GD123" s="5">
        <f t="shared" si="154"/>
        <v>13420.1</v>
      </c>
      <c r="GE123" s="5">
        <f>+'gaku-mk1722'!H70</f>
        <v>-6209.8</v>
      </c>
      <c r="GF123" s="5">
        <f>+'gaku-mk1722'!W70</f>
        <v>123067.6</v>
      </c>
      <c r="GG123" s="5">
        <f>+'gaku-mk1722'!M70</f>
        <v>64571.199999999997</v>
      </c>
      <c r="GH123" s="5">
        <f>+'gaku-mk1722'!N70</f>
        <v>60160.2</v>
      </c>
      <c r="GI123" s="5">
        <f t="shared" si="155"/>
        <v>65750.3</v>
      </c>
      <c r="GJ123" s="5">
        <f>+'gaku-jk1722'!C70-'gaku-jk1722'!D70</f>
        <v>5746.2000000000116</v>
      </c>
      <c r="GK123" s="5">
        <f t="shared" si="156"/>
        <v>18406.3</v>
      </c>
      <c r="GL123" s="5">
        <f t="shared" si="157"/>
        <v>13445.1</v>
      </c>
      <c r="GM123" s="5">
        <f>+'gaku-jk1722'!H70</f>
        <v>-6589.3</v>
      </c>
      <c r="GN123" s="5">
        <f>+'gaku-jk1722'!Z70</f>
        <v>122634.3</v>
      </c>
      <c r="GO123" s="5">
        <f>+'gaku-jk1722'!M70</f>
        <v>61638</v>
      </c>
      <c r="GP123" s="5">
        <f>+'gaku-jk1722'!N70</f>
        <v>65195.3</v>
      </c>
      <c r="GQ123" s="9">
        <f t="shared" ca="1" si="131"/>
        <v>102.4</v>
      </c>
      <c r="GR123">
        <f ca="1">+OFFSET('def-cy1722'!$C$8,ROUNDDOWN((ROW(Sheet1_OLD!GU123)-ROW(Sheet1_OLD!GU$61))/4,0),0)</f>
        <v>102</v>
      </c>
      <c r="GS123" s="9">
        <f t="shared" ca="1" si="132"/>
        <v>124.4</v>
      </c>
      <c r="GT123" s="9">
        <f t="shared" ca="1" si="133"/>
        <v>100.5</v>
      </c>
      <c r="GU123">
        <f ca="1">+OFFSET('def-cy1722'!$H$8,ROUNDDOWN((ROW(Sheet1_OLD!GU123)-ROW(Sheet1_OLD!GU$61))/4,0),0)</f>
        <v>98.5</v>
      </c>
      <c r="GV123">
        <f ca="1">+OFFSET('def-cy1722'!$W$8,ROUNDDOWN((ROW(Sheet1_OLD!GU123)-ROW(Sheet1_OLD!GU$61))/4,0),0)</f>
        <v>100.7</v>
      </c>
      <c r="GW123">
        <f ca="1">+OFFSET('def-cy1722'!$M$8,ROUNDDOWN((ROW(Sheet1_OLD!GU123)-ROW(Sheet1_OLD!GU$61))/4,0),0)</f>
        <v>104.1</v>
      </c>
      <c r="GX123">
        <f ca="1">+OFFSET('def-cy1722'!$N$8,ROUNDDOWN((ROW(Sheet1_OLD!GU123)-ROW(Sheet1_OLD!GU$61))/4,0),0)</f>
        <v>90.7</v>
      </c>
      <c r="HG123" s="9">
        <f t="shared" ca="1" si="205"/>
        <v>105.5</v>
      </c>
      <c r="HH123" s="9">
        <f t="shared" ca="1" si="205"/>
        <v>104.4</v>
      </c>
      <c r="HI123" s="9">
        <f t="shared" ca="1" si="205"/>
        <v>136.1</v>
      </c>
      <c r="HJ123" s="9">
        <f t="shared" ref="HJ123:HN151" ca="1" si="220">+GT119</f>
        <v>103</v>
      </c>
      <c r="HK123" s="9">
        <f t="shared" ca="1" si="220"/>
        <v>105.1</v>
      </c>
      <c r="HL123" s="9">
        <f t="shared" ca="1" si="220"/>
        <v>102.5</v>
      </c>
      <c r="HM123" s="9">
        <f t="shared" ca="1" si="220"/>
        <v>118</v>
      </c>
      <c r="HN123" s="9">
        <f t="shared" ca="1" si="202"/>
        <v>115.4</v>
      </c>
      <c r="HO123">
        <f t="shared" ca="1" si="217"/>
        <v>-9.813210131773515E-3</v>
      </c>
      <c r="HP123">
        <f t="shared" ca="1" si="217"/>
        <v>2.84163849077042E-4</v>
      </c>
      <c r="HQ123">
        <f t="shared" ca="1" si="217"/>
        <v>7.5086367735215948E-3</v>
      </c>
      <c r="HR123">
        <f t="shared" ca="1" si="217"/>
        <v>-4.4026170107370876E-3</v>
      </c>
      <c r="HS123">
        <f t="shared" ca="1" si="217"/>
        <v>-9.7427503853718036E-3</v>
      </c>
      <c r="HT123">
        <f t="shared" ca="1" si="217"/>
        <v>3.8690188026978588E-3</v>
      </c>
      <c r="HU123">
        <f t="shared" ca="1" si="217"/>
        <v>2.8332492183369338E-2</v>
      </c>
      <c r="HV123">
        <f t="shared" ca="1" si="159"/>
        <v>-1.6841602233473654E-2</v>
      </c>
      <c r="HW123">
        <f t="shared" ca="1" si="188"/>
        <v>-8.0586815269022977E-4</v>
      </c>
      <c r="HX123" s="5">
        <f t="shared" ca="1" si="189"/>
        <v>232408.17274882548</v>
      </c>
      <c r="HY123" s="1" t="e">
        <f t="shared" ca="1" si="160"/>
        <v>#DIV/0!</v>
      </c>
      <c r="HZ123" t="e">
        <f t="shared" ca="1" si="190"/>
        <v>#DIV/0!</v>
      </c>
      <c r="IA123" s="5">
        <f t="shared" si="161"/>
        <v>230097.7</v>
      </c>
      <c r="IB123">
        <f t="shared" ca="1" si="162"/>
        <v>99.005855636874472</v>
      </c>
      <c r="ID123" s="112">
        <v>137.58291956763398</v>
      </c>
      <c r="IE123" s="112">
        <v>131.5812674583936</v>
      </c>
      <c r="IF123">
        <f t="shared" si="163"/>
        <v>89.173646685402701</v>
      </c>
      <c r="IG123">
        <f t="shared" si="191"/>
        <v>3.4245827888107545E-2</v>
      </c>
      <c r="IH123" s="112">
        <v>0.56957799247675756</v>
      </c>
      <c r="II123">
        <f t="shared" si="192"/>
        <v>-2.0370332080857557E-4</v>
      </c>
      <c r="IK123">
        <f>+util!B121</f>
        <v>87.266666666666694</v>
      </c>
      <c r="IL123">
        <f t="shared" si="193"/>
        <v>8.1125544812368319E-2</v>
      </c>
      <c r="IM123">
        <f t="shared" si="194"/>
        <v>4.8675326887420989E-2</v>
      </c>
      <c r="IO123" s="5">
        <f t="shared" si="164"/>
        <v>127112.59999999999</v>
      </c>
      <c r="IP123" s="1">
        <f t="shared" si="165"/>
        <v>3.5264778666785035</v>
      </c>
      <c r="IQ123" s="5">
        <f t="shared" ca="1" si="166"/>
        <v>128388.97172528171</v>
      </c>
      <c r="IR123" s="1" t="e">
        <f t="shared" ca="1" si="167"/>
        <v>#DIV/0!</v>
      </c>
      <c r="IS123" t="e">
        <f t="shared" ca="1" si="195"/>
        <v>#DIV/0!</v>
      </c>
    </row>
    <row r="124" spans="1:253" x14ac:dyDescent="0.15">
      <c r="A124" t="s">
        <v>363</v>
      </c>
      <c r="B124" s="5">
        <f>+'gaku-mk1722'!B71</f>
        <v>491616.2</v>
      </c>
      <c r="C124" s="5">
        <f>+'kgaku-mk1722'!B72</f>
        <v>281406.59999999998</v>
      </c>
      <c r="D124" s="5">
        <f>+'kgaku-mk1722'!C72</f>
        <v>1866.9</v>
      </c>
      <c r="E124" s="5">
        <f>+'kgaku-mk1722'!D72</f>
        <v>888.8</v>
      </c>
      <c r="F124" s="5">
        <f>+'kgaku-mk1722'!F72</f>
        <v>23564.400000000001</v>
      </c>
      <c r="G124" s="5">
        <f>+'kgaku-mk1722'!G72</f>
        <v>14449.5</v>
      </c>
      <c r="H124" s="5">
        <f>+'kgaku-mk1722'!H72</f>
        <v>74389.399999999994</v>
      </c>
      <c r="I124" s="5">
        <f>+'kgaku-mk1722'!I72</f>
        <v>168025.3</v>
      </c>
      <c r="J124" s="5">
        <f>+'gaku-mk1722'!F71</f>
        <v>12934.4</v>
      </c>
      <c r="K124" s="5">
        <f>+'gaku-mk1722'!G71</f>
        <v>66270.100000000006</v>
      </c>
      <c r="L124" s="5">
        <f>+'gaku-jk1722'!B71</f>
        <v>479623.6</v>
      </c>
      <c r="M124" s="5">
        <f>+'kgaku-jk1722'!B72</f>
        <v>277907.90000000002</v>
      </c>
      <c r="N124" s="5">
        <f>+'kgaku-jk1722'!C72</f>
        <v>1765.6</v>
      </c>
      <c r="O124" s="5">
        <f>+'kgaku-jk1722'!D72</f>
        <v>883.5</v>
      </c>
      <c r="P124" s="5">
        <f>+'kgaku-jk1722'!F72</f>
        <v>19682.8</v>
      </c>
      <c r="Q124" s="5">
        <f>+'kgaku-jk1722'!G72</f>
        <v>14094.7</v>
      </c>
      <c r="R124" s="5">
        <f>+'kgaku-jk1722'!H72</f>
        <v>76520.5</v>
      </c>
      <c r="S124" s="5">
        <f>+'kgaku-jk1722'!I72</f>
        <v>167032.20000000001</v>
      </c>
      <c r="T124" s="5">
        <f>+'gaku-jk1722'!F71</f>
        <v>12990</v>
      </c>
      <c r="U124" s="5">
        <f>+'gaku-jk1722'!G71</f>
        <v>65265.8</v>
      </c>
      <c r="V124" s="8">
        <f t="shared" si="207"/>
        <v>102.5004190786275</v>
      </c>
      <c r="W124" s="8">
        <f t="shared" si="207"/>
        <v>101.2589422610872</v>
      </c>
      <c r="X124" s="8">
        <f t="shared" si="207"/>
        <v>105.73742637063887</v>
      </c>
      <c r="Y124" s="8">
        <f t="shared" si="207"/>
        <v>100.59988681380871</v>
      </c>
      <c r="Z124" s="8">
        <f t="shared" si="207"/>
        <v>119.72077143495845</v>
      </c>
      <c r="AA124" s="8">
        <f t="shared" si="207"/>
        <v>102.51725826019708</v>
      </c>
      <c r="AB124" s="8">
        <f t="shared" si="207"/>
        <v>97.214994674629665</v>
      </c>
      <c r="AC124" s="8">
        <f t="shared" si="207"/>
        <v>100.5945560197375</v>
      </c>
      <c r="AD124" s="8">
        <f t="shared" si="207"/>
        <v>99.571978444957651</v>
      </c>
      <c r="AE124" s="8">
        <f t="shared" si="207"/>
        <v>101.5387844782413</v>
      </c>
      <c r="AF124" s="10">
        <f ca="1">+OFFSET('kdef-cy1722'!B$9,ROUNDDOWN((ROW(Sheet1_OLD!AF124)-ROW(Sheet1_OLD!AF$61))/4,0),0)</f>
        <v>102</v>
      </c>
      <c r="AG124" s="10">
        <f ca="1">+OFFSET('kdef-cy1722'!C$9,ROUNDDOWN((ROW(Sheet1_OLD!AG124)-ROW(Sheet1_OLD!AG$61))/4,0),0)</f>
        <v>105.2</v>
      </c>
      <c r="AH124" s="10">
        <f ca="1">+OFFSET('kdef-cy1722'!D$9,ROUNDDOWN((ROW(Sheet1_OLD!AH124)-ROW(Sheet1_OLD!AH$61))/4,0),0)</f>
        <v>101.1</v>
      </c>
      <c r="AI124" s="10">
        <f ca="1">+OFFSET('kdef-cy1722'!F$9,ROUNDDOWN((ROW(Sheet1_OLD!AI124)-ROW(Sheet1_OLD!AI$61))/4,0),0)</f>
        <v>124.4</v>
      </c>
      <c r="AJ124" s="10">
        <f ca="1">+OFFSET('kdef-cy1722'!G$9,ROUNDDOWN((ROW(Sheet1_OLD!AJ124)-ROW(Sheet1_OLD!AJ$61))/4,0),0)</f>
        <v>103.1</v>
      </c>
      <c r="AK124" s="10">
        <f ca="1">+OFFSET('kdef-cy1722'!H$9,ROUNDDOWN((ROW(Sheet1_OLD!AK124)-ROW(Sheet1_OLD!AK$61))/4,0),0)</f>
        <v>97.7</v>
      </c>
      <c r="AL124" s="10">
        <f ca="1">+OFFSET('kdef-cy1722'!I$9,ROUNDDOWN((ROW(Sheet1_OLD!AL124)-ROW(Sheet1_OLD!AL$61))/4,0),0)</f>
        <v>100.9</v>
      </c>
      <c r="AM124" s="10">
        <f ca="1">+OFFSET('def-cy1722'!$F$8,ROUNDDOWN((ROW(Sheet1_OLD!AM124)-ROW(Sheet1_OLD!AM$61))/4,0),0)</f>
        <v>100.5</v>
      </c>
      <c r="AN124" s="10">
        <f ca="1">+OFFSET('def-cy1722'!$G$8,ROUNDDOWN((ROW(Sheet1_OLD!AN124)-ROW(Sheet1_OLD!AN$61))/4,0),0)</f>
        <v>102.4</v>
      </c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9">
        <f t="shared" ca="1" si="209"/>
        <v>104.3</v>
      </c>
      <c r="AY124" s="9">
        <f t="shared" ca="1" si="209"/>
        <v>119.8</v>
      </c>
      <c r="AZ124" s="9">
        <f t="shared" ca="1" si="209"/>
        <v>102.6</v>
      </c>
      <c r="BA124" s="9">
        <f t="shared" ca="1" si="208"/>
        <v>136.1</v>
      </c>
      <c r="BB124" s="9">
        <f t="shared" ca="1" si="208"/>
        <v>104</v>
      </c>
      <c r="BC124" s="9">
        <f t="shared" ca="1" si="208"/>
        <v>100.9</v>
      </c>
      <c r="BD124" s="9">
        <f t="shared" ca="1" si="208"/>
        <v>101.9</v>
      </c>
      <c r="BE124" s="9">
        <f t="shared" ca="1" si="208"/>
        <v>103</v>
      </c>
      <c r="BF124" s="9">
        <f t="shared" ca="1" si="208"/>
        <v>105.5</v>
      </c>
      <c r="BG124">
        <f t="shared" ca="1" si="168"/>
        <v>3.4200944648133748E-5</v>
      </c>
      <c r="BH124">
        <f t="shared" ca="1" si="169"/>
        <v>-3.7921596329354093E-4</v>
      </c>
      <c r="BI124">
        <f t="shared" ca="1" si="218"/>
        <v>-1.1876121013041434E-4</v>
      </c>
      <c r="BJ124">
        <f t="shared" ca="1" si="218"/>
        <v>2.740728575160447E-3</v>
      </c>
      <c r="BK124">
        <f t="shared" ca="1" si="218"/>
        <v>-1.0666621829742102E-4</v>
      </c>
      <c r="BL124" s="13">
        <f t="shared" ca="1" si="171"/>
        <v>2.1702861280872045E-3</v>
      </c>
      <c r="BM124">
        <f t="shared" ca="1" si="172"/>
        <v>4.4661750071574968E-2</v>
      </c>
      <c r="BN124">
        <f t="shared" ca="1" si="134"/>
        <v>-1.2050383065665351E-2</v>
      </c>
      <c r="BO124" s="13">
        <f t="shared" ca="1" si="135"/>
        <v>3.2611367005909615E-2</v>
      </c>
      <c r="BP124">
        <f t="shared" ca="1" si="173"/>
        <v>-4.7212193049670226E-3</v>
      </c>
      <c r="BQ124">
        <f t="shared" ca="1" si="174"/>
        <v>1.6046742278183382E-2</v>
      </c>
      <c r="BR124">
        <f t="shared" ca="1" si="175"/>
        <v>-4.3296420560820677E-3</v>
      </c>
      <c r="BS124" s="13">
        <f t="shared" ca="1" si="176"/>
        <v>6.9958809171342916E-3</v>
      </c>
      <c r="BT124" s="5">
        <f t="shared" si="136"/>
        <v>65265.8</v>
      </c>
      <c r="BU124" s="5">
        <f t="shared" ca="1" si="137"/>
        <v>260407.30471176776</v>
      </c>
      <c r="BV124" s="5">
        <f t="shared" ca="1" si="138"/>
        <v>43739.350120205745</v>
      </c>
      <c r="BW124" s="5">
        <f t="shared" ca="1" si="177"/>
        <v>106363.13827782846</v>
      </c>
      <c r="BX124" s="5">
        <f t="shared" si="139"/>
        <v>66270.100000000006</v>
      </c>
      <c r="BY124" s="5">
        <f t="shared" si="140"/>
        <v>257842.3</v>
      </c>
      <c r="BZ124" s="5">
        <f t="shared" si="141"/>
        <v>36498.800000000003</v>
      </c>
      <c r="CA124" s="5">
        <f t="shared" si="142"/>
        <v>102768.90000000001</v>
      </c>
      <c r="CB124" s="9">
        <f t="shared" si="197"/>
        <v>101.5387844782413</v>
      </c>
      <c r="CC124" s="9">
        <f t="shared" ca="1" si="197"/>
        <v>99.015002780122913</v>
      </c>
      <c r="CD124" s="9">
        <f t="shared" ca="1" si="197"/>
        <v>83.446141517176059</v>
      </c>
      <c r="CE124" s="9">
        <f t="shared" ca="1" si="196"/>
        <v>96.620785794755292</v>
      </c>
      <c r="CF124" s="5"/>
      <c r="CG124" s="5">
        <f t="shared" si="212"/>
        <v>99.740065655896245</v>
      </c>
      <c r="CH124" s="5">
        <f t="shared" ca="1" si="178"/>
        <v>99.015002780122913</v>
      </c>
      <c r="CI124" s="5">
        <f t="shared" si="144"/>
        <v>111.71004627702554</v>
      </c>
      <c r="CJ124" s="5">
        <f t="shared" ca="1" si="179"/>
        <v>83.446141517176059</v>
      </c>
      <c r="CK124" s="5">
        <f t="shared" si="180"/>
        <v>104.93196757968768</v>
      </c>
      <c r="CL124" s="5">
        <f t="shared" ca="1" si="181"/>
        <v>96.620785794755292</v>
      </c>
      <c r="CM124" s="5"/>
      <c r="CN124" s="1" t="e">
        <f t="shared" si="125"/>
        <v>#DIV/0!</v>
      </c>
      <c r="CO124" s="1" t="e">
        <f t="shared" si="215"/>
        <v>#DIV/0!</v>
      </c>
      <c r="CP124" s="1" t="e">
        <f t="shared" ca="1" si="215"/>
        <v>#DIV/0!</v>
      </c>
      <c r="CQ124" s="1" t="e">
        <f t="shared" ca="1" si="215"/>
        <v>#DIV/0!</v>
      </c>
      <c r="CR124" s="1" t="e">
        <f t="shared" ca="1" si="215"/>
        <v>#DIV/0!</v>
      </c>
      <c r="CS124" s="83" t="e">
        <f t="shared" si="219"/>
        <v>#DIV/0!</v>
      </c>
      <c r="CT124" s="83" t="e">
        <f t="shared" si="219"/>
        <v>#DIV/0!</v>
      </c>
      <c r="CU124" s="83" t="e">
        <f t="shared" ca="1" si="219"/>
        <v>#DIV/0!</v>
      </c>
      <c r="CV124" s="83" t="e">
        <f t="shared" ca="1" si="219"/>
        <v>#DIV/0!</v>
      </c>
      <c r="CW124" s="83" t="e">
        <f t="shared" ca="1" si="219"/>
        <v>#DIV/0!</v>
      </c>
      <c r="CX124" s="83">
        <f t="shared" si="183"/>
        <v>-7.0285242339826973E-3</v>
      </c>
      <c r="CY124" s="83">
        <f t="shared" si="201"/>
        <v>-2.6603155285866782E-3</v>
      </c>
      <c r="CZ124" s="83">
        <f t="shared" ca="1" si="201"/>
        <v>-1.8537395982582148E-3</v>
      </c>
      <c r="DA124" s="83">
        <f t="shared" ca="1" si="199"/>
        <v>-1.9585224668613857E-2</v>
      </c>
      <c r="DB124" s="83">
        <f t="shared" ca="1" si="199"/>
        <v>-9.0730627825068213E-3</v>
      </c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Y124" s="5"/>
      <c r="EF124" s="91">
        <f>+'gaku-mk1722'!G71</f>
        <v>66270.100000000006</v>
      </c>
      <c r="EG124" s="1">
        <f>+'gaku-mk1131'!G127</f>
        <v>63152.4</v>
      </c>
      <c r="EH124" s="5">
        <f t="shared" ca="1" si="145"/>
        <v>17146.957420935516</v>
      </c>
      <c r="EI124" s="7">
        <f ca="1">+EI123+$EH123</f>
        <v>872333.1821959794</v>
      </c>
      <c r="EJ124" s="7">
        <f ca="1">+EJ123+$EH123</f>
        <v>872333.1821959794</v>
      </c>
      <c r="EK124" s="7">
        <f ca="1">+EK123+EH123-(EJ125-EI125)/4</f>
        <v>818971.46224501217</v>
      </c>
      <c r="EL124" s="5">
        <f t="shared" ca="1" si="146"/>
        <v>6287.666666666667</v>
      </c>
      <c r="EM124" s="92">
        <f t="shared" ca="1" si="147"/>
        <v>100</v>
      </c>
      <c r="EN124">
        <f t="shared" ca="1" si="127"/>
        <v>0.69357032209691782</v>
      </c>
      <c r="EO124">
        <f t="shared" ca="1" si="148"/>
        <v>1.7192679880130173E-2</v>
      </c>
      <c r="EQ124" s="6">
        <f>+call!C162</f>
        <v>0.104</v>
      </c>
      <c r="ES124" s="5">
        <f>+fof!B186/10</f>
        <v>8786.7000000000007</v>
      </c>
      <c r="ET124" s="5">
        <f>+fof!C186/10</f>
        <v>277260.90000000002</v>
      </c>
      <c r="FB124" s="5">
        <f t="shared" si="128"/>
        <v>8786.7000000000007</v>
      </c>
      <c r="FC124" s="5">
        <f t="shared" si="124"/>
        <v>277260.90000000002</v>
      </c>
      <c r="FD124" s="1" t="e">
        <f t="shared" si="216"/>
        <v>#DIV/0!</v>
      </c>
      <c r="FE124" s="1" t="e">
        <f t="shared" si="216"/>
        <v>#DIV/0!</v>
      </c>
      <c r="FF124" t="e">
        <f t="shared" si="149"/>
        <v>#DIV/0!</v>
      </c>
      <c r="FG124" t="e">
        <f t="shared" si="149"/>
        <v>#DIV/0!</v>
      </c>
      <c r="FH124" s="83" t="e">
        <f t="shared" si="184"/>
        <v>#DIV/0!</v>
      </c>
      <c r="FI124" s="83" t="e">
        <f t="shared" si="184"/>
        <v>#DIV/0!</v>
      </c>
      <c r="FK124" s="5">
        <f>kshotoku1722!E72</f>
        <v>249941</v>
      </c>
      <c r="FL124" s="72">
        <f t="shared" ca="1" si="150"/>
        <v>0.39750994009436458</v>
      </c>
      <c r="FM124">
        <f t="shared" ca="1" si="185"/>
        <v>8.1302289538813164E-4</v>
      </c>
      <c r="FO124" s="72">
        <f ca="1">+AVERAGE(OFFSET(Maikin05!$F$10,ROUNDDOWN((ROW(FO124)-ROW(FO$45))/4,0),MOD(ROW(FO124)-ROW(FO$45),4)*3):OFFSET(Maikin05!$F$10,ROUNDDOWN((ROW(FO124)-ROW(FO$45))/4,0),MOD(ROW(FO124)-ROW(FO$45),4)*3+2))</f>
        <v>100</v>
      </c>
      <c r="FP124" s="72">
        <f ca="1">+AVERAGE(OFFSET(Maikin30!$F$20,ROUNDDOWN((ROW(FP124)-ROW(FP$5))/4,0),MOD(ROW(FP124)-ROW(FP$5),4)*3):OFFSET(Maikin30!$F$20,ROUNDDOWN((ROW(FP124)-ROW(FP$5))/4,0),MOD(ROW(FP124)-ROW(FP$5),4)*3+2))</f>
        <v>99.533333333333346</v>
      </c>
      <c r="FQ124" s="5">
        <f ca="1">+AVERAGE(OFFSET(Rocho!$J$66,(ROW(FQ124)-ROW($FQ$5))*3,0):OFFSET(Rocho!$J$66,(ROW(FQ124)-ROW($FQ$5))*3+2,0))</f>
        <v>6287.666666666667</v>
      </c>
      <c r="FR124" s="72" t="e">
        <f t="shared" ca="1" si="151"/>
        <v>#DIV/0!</v>
      </c>
      <c r="FS124" t="e">
        <f t="shared" ca="1" si="186"/>
        <v>#DIV/0!</v>
      </c>
      <c r="FT124" s="72"/>
      <c r="FU124" s="87" t="s">
        <v>343</v>
      </c>
      <c r="FV124" s="79">
        <f ca="1">+AVERAGE(OFFSET(Rocho!$D$6,(ROW(FV124)-ROW($FV$5))*3,0):OFFSET(Rocho!$D$6,(ROW(FV124)-ROW($FV$5))*3+2,0))/10000</f>
        <v>10998.333333333332</v>
      </c>
      <c r="FW124" s="82">
        <f>+Rocho!AA125</f>
        <v>0</v>
      </c>
      <c r="FX124" t="e">
        <f t="shared" si="187"/>
        <v>#DIV/0!</v>
      </c>
      <c r="FZ124" s="94">
        <f t="shared" si="130"/>
        <v>233774</v>
      </c>
      <c r="GA124" s="5">
        <f t="shared" si="152"/>
        <v>66270.100000000006</v>
      </c>
      <c r="GB124" s="5">
        <f>+'gaku-mk1722'!C71-'gaku-mk1722'!D71</f>
        <v>5887</v>
      </c>
      <c r="GC124" s="5">
        <f t="shared" si="153"/>
        <v>23564.400000000001</v>
      </c>
      <c r="GD124" s="5">
        <f t="shared" si="154"/>
        <v>12934.4</v>
      </c>
      <c r="GE124" s="5">
        <f>+'gaku-mk1722'!H71</f>
        <v>-4911.8999999999996</v>
      </c>
      <c r="GF124" s="5">
        <f>+'gaku-mk1722'!W71</f>
        <v>123781.1</v>
      </c>
      <c r="GG124" s="5">
        <f>+'gaku-mk1722'!M71</f>
        <v>68432.7</v>
      </c>
      <c r="GH124" s="5">
        <f>+'gaku-mk1722'!N71</f>
        <v>62183.8</v>
      </c>
      <c r="GI124" s="5">
        <f t="shared" si="155"/>
        <v>65265.8</v>
      </c>
      <c r="GJ124" s="5">
        <f>+'gaku-jk1722'!C71-'gaku-jk1722'!D71</f>
        <v>5826.1999999999534</v>
      </c>
      <c r="GK124" s="5">
        <f t="shared" si="156"/>
        <v>19682.8</v>
      </c>
      <c r="GL124" s="5">
        <f t="shared" si="157"/>
        <v>12990</v>
      </c>
      <c r="GM124" s="5">
        <f>+'gaku-jk1722'!H71</f>
        <v>-5081.8</v>
      </c>
      <c r="GN124" s="5">
        <f>+'gaku-jk1722'!Z71</f>
        <v>123524.8</v>
      </c>
      <c r="GO124" s="5">
        <f>+'gaku-jk1722'!M71</f>
        <v>65986.8</v>
      </c>
      <c r="GP124" s="5">
        <f>+'gaku-jk1722'!N71</f>
        <v>66564.100000000006</v>
      </c>
      <c r="GQ124" s="9">
        <f t="shared" ca="1" si="131"/>
        <v>102.4</v>
      </c>
      <c r="GR124">
        <f ca="1">+OFFSET('def-cy1722'!$C$8,ROUNDDOWN((ROW(Sheet1_OLD!GU124)-ROW(Sheet1_OLD!GU$61))/4,0),0)</f>
        <v>102</v>
      </c>
      <c r="GS124" s="9">
        <f t="shared" ca="1" si="132"/>
        <v>124.4</v>
      </c>
      <c r="GT124" s="9">
        <f t="shared" ca="1" si="133"/>
        <v>100.5</v>
      </c>
      <c r="GU124">
        <f ca="1">+OFFSET('def-cy1722'!$H$8,ROUNDDOWN((ROW(Sheet1_OLD!GU124)-ROW(Sheet1_OLD!GU$61))/4,0),0)</f>
        <v>98.5</v>
      </c>
      <c r="GV124">
        <f ca="1">+OFFSET('def-cy1722'!$W$8,ROUNDDOWN((ROW(Sheet1_OLD!GU124)-ROW(Sheet1_OLD!GU$61))/4,0),0)</f>
        <v>100.7</v>
      </c>
      <c r="GW124">
        <f ca="1">+OFFSET('def-cy1722'!$M$8,ROUNDDOWN((ROW(Sheet1_OLD!GU124)-ROW(Sheet1_OLD!GU$61))/4,0),0)</f>
        <v>104.1</v>
      </c>
      <c r="GX124">
        <f ca="1">+OFFSET('def-cy1722'!$N$8,ROUNDDOWN((ROW(Sheet1_OLD!GU124)-ROW(Sheet1_OLD!GU$61))/4,0),0)</f>
        <v>90.7</v>
      </c>
      <c r="HG124" s="9">
        <f t="shared" ref="HG124:HI151" ca="1" si="221">+GQ120</f>
        <v>105.5</v>
      </c>
      <c r="HH124" s="9">
        <f t="shared" ca="1" si="221"/>
        <v>104.4</v>
      </c>
      <c r="HI124" s="9">
        <f t="shared" ca="1" si="221"/>
        <v>136.1</v>
      </c>
      <c r="HJ124" s="9">
        <f t="shared" ca="1" si="220"/>
        <v>103</v>
      </c>
      <c r="HK124" s="9">
        <f t="shared" ca="1" si="220"/>
        <v>105.1</v>
      </c>
      <c r="HL124" s="9">
        <f t="shared" ca="1" si="220"/>
        <v>102.5</v>
      </c>
      <c r="HM124" s="9">
        <f t="shared" ca="1" si="220"/>
        <v>118</v>
      </c>
      <c r="HN124" s="9">
        <f t="shared" ca="1" si="202"/>
        <v>115.4</v>
      </c>
      <c r="HO124">
        <f t="shared" ca="1" si="217"/>
        <v>-2.2172009223240048E-3</v>
      </c>
      <c r="HP124">
        <f t="shared" ca="1" si="217"/>
        <v>3.6228411766146986E-4</v>
      </c>
      <c r="HQ124">
        <f t="shared" ca="1" si="217"/>
        <v>7.535945585508512E-3</v>
      </c>
      <c r="HR124">
        <f t="shared" ca="1" si="217"/>
        <v>-2.0333065972975416E-3</v>
      </c>
      <c r="HS124">
        <f t="shared" ca="1" si="217"/>
        <v>6.8725648473562185E-3</v>
      </c>
      <c r="HT124">
        <f t="shared" ca="1" si="217"/>
        <v>3.9592834883527056E-3</v>
      </c>
      <c r="HU124">
        <f t="shared" ca="1" si="217"/>
        <v>2.2259235891368176E-2</v>
      </c>
      <c r="HV124">
        <f t="shared" ca="1" si="159"/>
        <v>-6.8517990097546767E-3</v>
      </c>
      <c r="HW124">
        <f t="shared" ca="1" si="188"/>
        <v>2.9887007400870857E-2</v>
      </c>
      <c r="HX124" s="5">
        <f t="shared" ca="1" si="189"/>
        <v>239354.1575277925</v>
      </c>
      <c r="HY124" s="1" t="e">
        <f t="shared" ca="1" si="160"/>
        <v>#DIV/0!</v>
      </c>
      <c r="HZ124" t="e">
        <f t="shared" ca="1" si="190"/>
        <v>#DIV/0!</v>
      </c>
      <c r="IA124" s="5">
        <f t="shared" si="161"/>
        <v>233774</v>
      </c>
      <c r="IB124">
        <f t="shared" ca="1" si="162"/>
        <v>97.668660705363109</v>
      </c>
      <c r="ID124" s="112">
        <v>138.80825979787443</v>
      </c>
      <c r="IE124" s="112">
        <v>133.86074811692907</v>
      </c>
      <c r="IF124">
        <f t="shared" si="163"/>
        <v>91.097536964485613</v>
      </c>
      <c r="IG124">
        <f t="shared" si="191"/>
        <v>2.1345212098505369E-2</v>
      </c>
      <c r="IH124" s="112">
        <v>0.5794452178231676</v>
      </c>
      <c r="II124">
        <f t="shared" si="192"/>
        <v>1.7175402239892817E-2</v>
      </c>
      <c r="IK124">
        <f>+util!B122</f>
        <v>94.3333333333333</v>
      </c>
      <c r="IL124">
        <f t="shared" si="193"/>
        <v>7.7866044167437434E-2</v>
      </c>
      <c r="IM124">
        <f t="shared" si="194"/>
        <v>4.6719626500462456E-2</v>
      </c>
      <c r="IO124" s="5">
        <f t="shared" si="164"/>
        <v>131005.10000000002</v>
      </c>
      <c r="IP124" s="1">
        <f t="shared" si="165"/>
        <v>3.5892988262627816</v>
      </c>
      <c r="IQ124" s="5">
        <f t="shared" ca="1" si="166"/>
        <v>134132.1761288433</v>
      </c>
      <c r="IR124" s="1" t="e">
        <f t="shared" ca="1" si="167"/>
        <v>#DIV/0!</v>
      </c>
      <c r="IS124" t="e">
        <f t="shared" ca="1" si="195"/>
        <v>#DIV/0!</v>
      </c>
    </row>
    <row r="125" spans="1:253" x14ac:dyDescent="0.15">
      <c r="A125" t="s">
        <v>364</v>
      </c>
      <c r="B125" s="5">
        <f>+'gaku-mk1722'!B72</f>
        <v>496756.6</v>
      </c>
      <c r="C125" s="5">
        <f>+'kgaku-mk1722'!B73</f>
        <v>282532.09999999998</v>
      </c>
      <c r="D125" s="5">
        <f>+'kgaku-mk1722'!C73</f>
        <v>1932.9</v>
      </c>
      <c r="E125" s="5">
        <f>+'kgaku-mk1722'!D73</f>
        <v>948.8</v>
      </c>
      <c r="F125" s="5">
        <f>+'kgaku-mk1722'!F73</f>
        <v>24210.5</v>
      </c>
      <c r="G125" s="5">
        <f>+'kgaku-mk1722'!G73</f>
        <v>14111.6</v>
      </c>
      <c r="H125" s="5">
        <f>+'kgaku-mk1722'!H73</f>
        <v>75000.899999999994</v>
      </c>
      <c r="I125" s="5">
        <f>+'kgaku-mk1722'!I73</f>
        <v>168224.9</v>
      </c>
      <c r="J125" s="5">
        <f>+'gaku-mk1722'!F72</f>
        <v>13342.3</v>
      </c>
      <c r="K125" s="5">
        <f>+'gaku-mk1722'!G72</f>
        <v>66826.3</v>
      </c>
      <c r="L125" s="5">
        <f>+'gaku-jk1722'!B72</f>
        <v>484809.6</v>
      </c>
      <c r="M125" s="5">
        <f>+'kgaku-jk1722'!B73</f>
        <v>279561.8</v>
      </c>
      <c r="N125" s="5">
        <f>+'kgaku-jk1722'!C73</f>
        <v>1823.1</v>
      </c>
      <c r="O125" s="5">
        <f>+'kgaku-jk1722'!D73</f>
        <v>941.5</v>
      </c>
      <c r="P125" s="5">
        <f>+'kgaku-jk1722'!F73</f>
        <v>20846.099999999999</v>
      </c>
      <c r="Q125" s="5">
        <f>+'kgaku-jk1722'!G73</f>
        <v>13797.7</v>
      </c>
      <c r="R125" s="5">
        <f>+'kgaku-jk1722'!H73</f>
        <v>76973.7</v>
      </c>
      <c r="S125" s="5">
        <f>+'kgaku-jk1722'!I73</f>
        <v>167186.9</v>
      </c>
      <c r="T125" s="5">
        <f>+'gaku-jk1722'!F72</f>
        <v>13378.7</v>
      </c>
      <c r="U125" s="5">
        <f>+'gaku-jk1722'!G72</f>
        <v>65526.5</v>
      </c>
      <c r="V125" s="8">
        <f t="shared" si="207"/>
        <v>102.46426638416402</v>
      </c>
      <c r="W125" s="8">
        <f t="shared" si="207"/>
        <v>101.06248421637005</v>
      </c>
      <c r="X125" s="8">
        <f t="shared" si="207"/>
        <v>106.0227085733092</v>
      </c>
      <c r="Y125" s="8">
        <f t="shared" si="207"/>
        <v>100.77535847052575</v>
      </c>
      <c r="Z125" s="8">
        <f t="shared" si="207"/>
        <v>116.1392298799296</v>
      </c>
      <c r="AA125" s="8">
        <f t="shared" si="207"/>
        <v>102.27501685063451</v>
      </c>
      <c r="AB125" s="8">
        <f t="shared" si="207"/>
        <v>97.437046679580163</v>
      </c>
      <c r="AC125" s="8">
        <f t="shared" si="207"/>
        <v>100.62086204122451</v>
      </c>
      <c r="AD125" s="8">
        <f t="shared" si="207"/>
        <v>99.727925732694501</v>
      </c>
      <c r="AE125" s="8">
        <f t="shared" si="207"/>
        <v>101.98362494563268</v>
      </c>
      <c r="AF125" s="10">
        <f ca="1">+OFFSET('kdef-cy1722'!B$9,ROUNDDOWN((ROW(Sheet1_OLD!AF125)-ROW(Sheet1_OLD!AF$61))/4,0),0)</f>
        <v>100.5</v>
      </c>
      <c r="AG125" s="10">
        <f ca="1">+OFFSET('kdef-cy1722'!C$9,ROUNDDOWN((ROW(Sheet1_OLD!AG125)-ROW(Sheet1_OLD!AG$61))/4,0),0)</f>
        <v>102</v>
      </c>
      <c r="AH125" s="10">
        <f ca="1">+OFFSET('kdef-cy1722'!D$9,ROUNDDOWN((ROW(Sheet1_OLD!AH125)-ROW(Sheet1_OLD!AH$61))/4,0),0)</f>
        <v>100.3</v>
      </c>
      <c r="AI125" s="10">
        <f ca="1">+OFFSET('kdef-cy1722'!F$9,ROUNDDOWN((ROW(Sheet1_OLD!AI125)-ROW(Sheet1_OLD!AI$61))/4,0),0)</f>
        <v>110</v>
      </c>
      <c r="AJ125" s="10">
        <f ca="1">+OFFSET('kdef-cy1722'!G$9,ROUNDDOWN((ROW(Sheet1_OLD!AJ125)-ROW(Sheet1_OLD!AJ$61))/4,0),0)</f>
        <v>101.3</v>
      </c>
      <c r="AK125" s="10">
        <f ca="1">+OFFSET('kdef-cy1722'!H$9,ROUNDDOWN((ROW(Sheet1_OLD!AK125)-ROW(Sheet1_OLD!AK$61))/4,0),0)</f>
        <v>97.8</v>
      </c>
      <c r="AL125" s="10">
        <f ca="1">+OFFSET('kdef-cy1722'!I$9,ROUNDDOWN((ROW(Sheet1_OLD!AL125)-ROW(Sheet1_OLD!AL$61))/4,0),0)</f>
        <v>100.5</v>
      </c>
      <c r="AM125" s="10">
        <f ca="1">+OFFSET('def-cy1722'!$F$8,ROUNDDOWN((ROW(Sheet1_OLD!AM125)-ROW(Sheet1_OLD!AM$61))/4,0),0)</f>
        <v>99.7</v>
      </c>
      <c r="AN125" s="10">
        <f ca="1">+OFFSET('def-cy1722'!$G$8,ROUNDDOWN((ROW(Sheet1_OLD!AN125)-ROW(Sheet1_OLD!AN$61))/4,0),0)</f>
        <v>101.3</v>
      </c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9">
        <f t="shared" ca="1" si="209"/>
        <v>102</v>
      </c>
      <c r="AY125" s="9">
        <f t="shared" ca="1" si="209"/>
        <v>105.2</v>
      </c>
      <c r="AZ125" s="9">
        <f t="shared" ca="1" si="209"/>
        <v>101.1</v>
      </c>
      <c r="BA125" s="9">
        <f t="shared" ca="1" si="208"/>
        <v>124.4</v>
      </c>
      <c r="BB125" s="9">
        <f t="shared" ca="1" si="208"/>
        <v>103.1</v>
      </c>
      <c r="BC125" s="9">
        <f t="shared" ca="1" si="208"/>
        <v>97.7</v>
      </c>
      <c r="BD125" s="9">
        <f t="shared" ca="1" si="208"/>
        <v>100.9</v>
      </c>
      <c r="BE125" s="9">
        <f t="shared" ca="1" si="208"/>
        <v>100.5</v>
      </c>
      <c r="BF125" s="9">
        <f t="shared" ca="1" si="208"/>
        <v>102.4</v>
      </c>
      <c r="BG125">
        <f t="shared" ca="1" si="168"/>
        <v>2.3373997585836615E-4</v>
      </c>
      <c r="BH125">
        <f t="shared" ca="1" si="169"/>
        <v>-2.2658364530307279E-4</v>
      </c>
      <c r="BI125">
        <f t="shared" ca="1" si="218"/>
        <v>-1.1832173381990862E-3</v>
      </c>
      <c r="BJ125">
        <f t="shared" ca="1" si="218"/>
        <v>1.7109364365457697E-3</v>
      </c>
      <c r="BK125">
        <f t="shared" ca="1" si="218"/>
        <v>6.031577191878448E-4</v>
      </c>
      <c r="BL125" s="13">
        <f t="shared" ca="1" si="171"/>
        <v>1.1380331480898218E-3</v>
      </c>
      <c r="BM125">
        <f t="shared" ca="1" si="172"/>
        <v>3.8549056592253883E-2</v>
      </c>
      <c r="BN125">
        <f t="shared" ca="1" si="134"/>
        <v>1.0405962296593435E-2</v>
      </c>
      <c r="BO125" s="13">
        <f t="shared" ca="1" si="135"/>
        <v>4.8955018888847318E-2</v>
      </c>
      <c r="BP125">
        <f t="shared" ca="1" si="173"/>
        <v>2.5577304091550144E-3</v>
      </c>
      <c r="BQ125">
        <f t="shared" ca="1" si="174"/>
        <v>1.3865191988002382E-2</v>
      </c>
      <c r="BR125">
        <f t="shared" ca="1" si="175"/>
        <v>3.7427807011799659E-3</v>
      </c>
      <c r="BS125" s="13">
        <f t="shared" ca="1" si="176"/>
        <v>2.0165703098337363E-2</v>
      </c>
      <c r="BT125" s="5">
        <f t="shared" si="136"/>
        <v>65526.5</v>
      </c>
      <c r="BU125" s="5">
        <f t="shared" ca="1" si="137"/>
        <v>260703.65685653451</v>
      </c>
      <c r="BV125" s="5">
        <f t="shared" ca="1" si="138"/>
        <v>45880.610831526319</v>
      </c>
      <c r="BW125" s="5">
        <f t="shared" ca="1" si="177"/>
        <v>108508.02574494654</v>
      </c>
      <c r="BX125" s="5">
        <f t="shared" si="139"/>
        <v>66826.3</v>
      </c>
      <c r="BY125" s="5">
        <f t="shared" si="140"/>
        <v>258321.5</v>
      </c>
      <c r="BZ125" s="5">
        <f t="shared" si="141"/>
        <v>37552.800000000003</v>
      </c>
      <c r="CA125" s="5">
        <f t="shared" si="142"/>
        <v>104379.1</v>
      </c>
      <c r="CB125" s="9">
        <f t="shared" si="197"/>
        <v>101.98362494563268</v>
      </c>
      <c r="CC125" s="9">
        <f t="shared" ca="1" si="197"/>
        <v>99.0862587486276</v>
      </c>
      <c r="CD125" s="9">
        <f t="shared" ca="1" si="197"/>
        <v>81.848953881398728</v>
      </c>
      <c r="CE125" s="9">
        <f t="shared" ca="1" si="196"/>
        <v>96.194819953086437</v>
      </c>
      <c r="CF125" s="5"/>
      <c r="CG125" s="5">
        <f t="shared" si="212"/>
        <v>99.806768028431719</v>
      </c>
      <c r="CH125" s="5">
        <f t="shared" ca="1" si="178"/>
        <v>99.0862587486276</v>
      </c>
      <c r="CI125" s="5">
        <f t="shared" si="144"/>
        <v>109.72394287183562</v>
      </c>
      <c r="CJ125" s="5">
        <f t="shared" ca="1" si="179"/>
        <v>81.848953881398728</v>
      </c>
      <c r="CK125" s="5">
        <f t="shared" si="180"/>
        <v>104.63933803368981</v>
      </c>
      <c r="CL125" s="5">
        <f t="shared" ca="1" si="181"/>
        <v>96.194819953086437</v>
      </c>
      <c r="CM125" s="5"/>
      <c r="CN125" s="1" t="e">
        <f t="shared" si="125"/>
        <v>#DIV/0!</v>
      </c>
      <c r="CO125" s="1" t="e">
        <f t="shared" si="215"/>
        <v>#DIV/0!</v>
      </c>
      <c r="CP125" s="1" t="e">
        <f t="shared" ca="1" si="215"/>
        <v>#DIV/0!</v>
      </c>
      <c r="CQ125" s="1" t="e">
        <f t="shared" ca="1" si="215"/>
        <v>#DIV/0!</v>
      </c>
      <c r="CR125" s="1" t="e">
        <f t="shared" ca="1" si="215"/>
        <v>#DIV/0!</v>
      </c>
      <c r="CS125" s="83" t="e">
        <f t="shared" si="219"/>
        <v>#DIV/0!</v>
      </c>
      <c r="CT125" s="83" t="e">
        <f t="shared" si="219"/>
        <v>#DIV/0!</v>
      </c>
      <c r="CU125" s="83" t="e">
        <f t="shared" ca="1" si="219"/>
        <v>#DIV/0!</v>
      </c>
      <c r="CV125" s="83" t="e">
        <f t="shared" ca="1" si="219"/>
        <v>#DIV/0!</v>
      </c>
      <c r="CW125" s="83" t="e">
        <f t="shared" ca="1" si="219"/>
        <v>#DIV/0!</v>
      </c>
      <c r="CX125" s="83">
        <f t="shared" si="183"/>
        <v>-3.5276998822284986E-4</v>
      </c>
      <c r="CY125" s="83">
        <f t="shared" si="201"/>
        <v>4.3714220663370901E-3</v>
      </c>
      <c r="CZ125" s="83">
        <f t="shared" ca="1" si="201"/>
        <v>7.193893772089227E-4</v>
      </c>
      <c r="DA125" s="83">
        <f t="shared" ca="1" si="199"/>
        <v>-1.9325889165066841E-2</v>
      </c>
      <c r="DB125" s="83">
        <f t="shared" ca="1" si="199"/>
        <v>-4.4183823502831256E-3</v>
      </c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Y125" s="5"/>
      <c r="EF125" s="91">
        <f>+'gaku-mk1722'!G72</f>
        <v>66826.3</v>
      </c>
      <c r="EG125" s="1">
        <f>+'gaku-mk1131'!G128</f>
        <v>64333.1</v>
      </c>
      <c r="EH125" s="5">
        <f t="shared" ca="1" si="145"/>
        <v>17367.437257170066</v>
      </c>
      <c r="EI125" s="90">
        <f ca="1">+OFFSET($EB$6,(ROW(EI125)-ROW($EI$9))/4,0)</f>
        <v>818331.17968229135</v>
      </c>
      <c r="EJ125" s="7">
        <f ca="1">+EJ124+$EH124</f>
        <v>889480.13961691491</v>
      </c>
      <c r="EK125" s="7">
        <f ca="1">+EK124+EH124-(EJ125-EI125)/4</f>
        <v>818331.17968229181</v>
      </c>
      <c r="EL125" s="5">
        <f t="shared" ca="1" si="146"/>
        <v>6301.666666666667</v>
      </c>
      <c r="EM125" s="92">
        <f t="shared" ca="1" si="147"/>
        <v>101.46666666666665</v>
      </c>
      <c r="EN125">
        <f t="shared" ca="1" si="127"/>
        <v>0.69377443173479381</v>
      </c>
      <c r="EO125">
        <f t="shared" ca="1" si="148"/>
        <v>2.9424501557378011E-4</v>
      </c>
      <c r="EQ125" s="6">
        <f>+call!C163</f>
        <v>9.8000000000000004E-2</v>
      </c>
      <c r="ES125" s="5">
        <f>+fof!B187/10</f>
        <v>9656.6</v>
      </c>
      <c r="ET125" s="5">
        <f>+fof!C187/10</f>
        <v>293145.8</v>
      </c>
      <c r="FB125" s="5">
        <f t="shared" si="128"/>
        <v>9656.6</v>
      </c>
      <c r="FC125" s="5">
        <f t="shared" si="124"/>
        <v>293145.8</v>
      </c>
      <c r="FD125" s="1" t="e">
        <f t="shared" si="216"/>
        <v>#DIV/0!</v>
      </c>
      <c r="FE125" s="1" t="e">
        <f t="shared" si="216"/>
        <v>#DIV/0!</v>
      </c>
      <c r="FF125" t="e">
        <f t="shared" si="149"/>
        <v>#DIV/0!</v>
      </c>
      <c r="FG125" t="e">
        <f t="shared" si="149"/>
        <v>#DIV/0!</v>
      </c>
      <c r="FH125" s="83" t="e">
        <f t="shared" si="184"/>
        <v>#DIV/0!</v>
      </c>
      <c r="FI125" s="83" t="e">
        <f t="shared" si="184"/>
        <v>#DIV/0!</v>
      </c>
      <c r="FK125" s="5">
        <f>kshotoku1722!E73</f>
        <v>253648.1</v>
      </c>
      <c r="FL125" s="72">
        <f t="shared" ca="1" si="150"/>
        <v>0.39669140710120915</v>
      </c>
      <c r="FM125">
        <f t="shared" ca="1" si="185"/>
        <v>-2.061273972562365E-3</v>
      </c>
      <c r="FO125" s="72">
        <f ca="1">+AVERAGE(OFFSET(Maikin05!$F$10,ROUNDDOWN((ROW(FO125)-ROW(FO$45))/4,0),MOD(ROW(FO125)-ROW(FO$45),4)*3):OFFSET(Maikin05!$F$10,ROUNDDOWN((ROW(FO125)-ROW(FO$45))/4,0),MOD(ROW(FO125)-ROW(FO$45),4)*3+2))</f>
        <v>101.46666666666665</v>
      </c>
      <c r="FP125" s="72">
        <f ca="1">+AVERAGE(OFFSET(Maikin30!$F$20,ROUNDDOWN((ROW(FP125)-ROW(FP$5))/4,0),MOD(ROW(FP125)-ROW(FP$5),4)*3):OFFSET(Maikin30!$F$20,ROUNDDOWN((ROW(FP125)-ROW(FP$5))/4,0),MOD(ROW(FP125)-ROW(FP$5),4)*3+2))</f>
        <v>100.93333333333334</v>
      </c>
      <c r="FQ125" s="5">
        <f ca="1">+AVERAGE(OFFSET(Rocho!$J$66,(ROW(FQ125)-ROW($FQ$5))*3,0):OFFSET(Rocho!$J$66,(ROW(FQ125)-ROW($FQ$5))*3+2,0))</f>
        <v>6301.666666666667</v>
      </c>
      <c r="FR125" s="72" t="e">
        <f t="shared" ca="1" si="151"/>
        <v>#DIV/0!</v>
      </c>
      <c r="FS125" t="e">
        <f t="shared" ca="1" si="186"/>
        <v>#DIV/0!</v>
      </c>
      <c r="FT125" s="72"/>
      <c r="FU125" s="87" t="s">
        <v>344</v>
      </c>
      <c r="FV125" s="79">
        <f ca="1">+AVERAGE(OFFSET(Rocho!$D$6,(ROW(FV125)-ROW($FV$5))*3,0):OFFSET(Rocho!$D$6,(ROW(FV125)-ROW($FV$5))*3+2,0))/10000</f>
        <v>11003.333333333332</v>
      </c>
      <c r="FW125" s="82">
        <f>+Rocho!AA126</f>
        <v>0</v>
      </c>
      <c r="FX125" t="e">
        <f t="shared" si="187"/>
        <v>#DIV/0!</v>
      </c>
      <c r="FZ125" s="94">
        <f t="shared" si="130"/>
        <v>238435</v>
      </c>
      <c r="GA125" s="5">
        <f t="shared" si="152"/>
        <v>66826.3</v>
      </c>
      <c r="GB125" s="5">
        <f>+'gaku-mk1722'!C72-'gaku-mk1722'!D72</f>
        <v>5980.4000000000233</v>
      </c>
      <c r="GC125" s="5">
        <f t="shared" si="153"/>
        <v>24210.5</v>
      </c>
      <c r="GD125" s="5">
        <f t="shared" si="154"/>
        <v>13342.3</v>
      </c>
      <c r="GE125" s="5">
        <f>+'gaku-mk1722'!H72</f>
        <v>-3161.4</v>
      </c>
      <c r="GF125" s="5">
        <f>+'gaku-mk1722'!W72</f>
        <v>123380.5</v>
      </c>
      <c r="GG125" s="5">
        <f>+'gaku-mk1722'!M72</f>
        <v>72942.399999999994</v>
      </c>
      <c r="GH125" s="5">
        <f>+'gaku-mk1722'!N72</f>
        <v>65086</v>
      </c>
      <c r="GI125" s="5">
        <f t="shared" si="155"/>
        <v>65526.5</v>
      </c>
      <c r="GJ125" s="5">
        <f>+'gaku-jk1722'!C72-'gaku-jk1722'!D72</f>
        <v>5922.9000000000233</v>
      </c>
      <c r="GK125" s="5">
        <f t="shared" si="156"/>
        <v>20846.099999999999</v>
      </c>
      <c r="GL125" s="5">
        <f t="shared" si="157"/>
        <v>13378.7</v>
      </c>
      <c r="GM125" s="5">
        <f>+'gaku-jk1722'!H72</f>
        <v>-3386.7</v>
      </c>
      <c r="GN125" s="5">
        <f>+'gaku-jk1722'!Z72</f>
        <v>122570.8</v>
      </c>
      <c r="GO125" s="5">
        <f>+'gaku-jk1722'!M72</f>
        <v>69957.2</v>
      </c>
      <c r="GP125" s="5">
        <f>+'gaku-jk1722'!N72</f>
        <v>68433.5</v>
      </c>
      <c r="GQ125" s="9">
        <f t="shared" ca="1" si="131"/>
        <v>101.3</v>
      </c>
      <c r="GR125">
        <f ca="1">+OFFSET('def-cy1722'!$C$8,ROUNDDOWN((ROW(Sheet1_OLD!GU125)-ROW(Sheet1_OLD!GU$61))/4,0),0)</f>
        <v>100.6</v>
      </c>
      <c r="GS125" s="9">
        <f t="shared" ca="1" si="132"/>
        <v>110</v>
      </c>
      <c r="GT125" s="9">
        <f t="shared" ca="1" si="133"/>
        <v>99.7</v>
      </c>
      <c r="GU125">
        <f ca="1">+OFFSET('def-cy1722'!$H$8,ROUNDDOWN((ROW(Sheet1_OLD!GU125)-ROW(Sheet1_OLD!GU$61))/4,0),0)</f>
        <v>98.8</v>
      </c>
      <c r="GV125">
        <f ca="1">+OFFSET('def-cy1722'!$W$8,ROUNDDOWN((ROW(Sheet1_OLD!GU125)-ROW(Sheet1_OLD!GU$61))/4,0),0)</f>
        <v>100.2</v>
      </c>
      <c r="GW125">
        <f ca="1">+OFFSET('def-cy1722'!$M$8,ROUNDDOWN((ROW(Sheet1_OLD!GU125)-ROW(Sheet1_OLD!GU$61))/4,0),0)</f>
        <v>102.3</v>
      </c>
      <c r="GX125">
        <f ca="1">+OFFSET('def-cy1722'!$N$8,ROUNDDOWN((ROW(Sheet1_OLD!GU125)-ROW(Sheet1_OLD!GU$61))/4,0),0)</f>
        <v>94.6</v>
      </c>
      <c r="HG125" s="9">
        <f t="shared" ca="1" si="221"/>
        <v>102.4</v>
      </c>
      <c r="HH125" s="9">
        <f t="shared" ca="1" si="221"/>
        <v>102</v>
      </c>
      <c r="HI125" s="9">
        <f t="shared" ca="1" si="221"/>
        <v>124.4</v>
      </c>
      <c r="HJ125" s="9">
        <f t="shared" ca="1" si="220"/>
        <v>100.5</v>
      </c>
      <c r="HK125" s="9">
        <f t="shared" ca="1" si="220"/>
        <v>98.5</v>
      </c>
      <c r="HL125" s="9">
        <f t="shared" ca="1" si="220"/>
        <v>100.7</v>
      </c>
      <c r="HM125" s="9">
        <f t="shared" ca="1" si="220"/>
        <v>104.1</v>
      </c>
      <c r="HN125" s="9">
        <f t="shared" ca="1" si="202"/>
        <v>90.7</v>
      </c>
      <c r="HO125">
        <f t="shared" ca="1" si="217"/>
        <v>1.1215834516757073E-3</v>
      </c>
      <c r="HP125">
        <f t="shared" ca="1" si="217"/>
        <v>4.1439761853851576E-4</v>
      </c>
      <c r="HQ125">
        <f t="shared" ca="1" si="217"/>
        <v>6.0799878800313336E-3</v>
      </c>
      <c r="HR125">
        <f t="shared" ca="1" si="217"/>
        <v>1.6412366536633822E-3</v>
      </c>
      <c r="HS125">
        <f t="shared" ca="1" si="217"/>
        <v>7.0149109043166537E-3</v>
      </c>
      <c r="HT125">
        <f t="shared" ca="1" si="217"/>
        <v>-4.036160709106968E-3</v>
      </c>
      <c r="HU125">
        <f t="shared" ca="1" si="217"/>
        <v>1.7365032353291374E-2</v>
      </c>
      <c r="HV125">
        <f t="shared" ca="1" si="159"/>
        <v>-7.1236099280417783E-3</v>
      </c>
      <c r="HW125">
        <f t="shared" ca="1" si="188"/>
        <v>2.2477378224368221E-2</v>
      </c>
      <c r="HX125" s="5">
        <f t="shared" ca="1" si="189"/>
        <v>244734.21145611969</v>
      </c>
      <c r="HY125" s="1" t="e">
        <f t="shared" ca="1" si="160"/>
        <v>#DIV/0!</v>
      </c>
      <c r="HZ125" t="e">
        <f t="shared" ca="1" si="190"/>
        <v>#DIV/0!</v>
      </c>
      <c r="IA125" s="5">
        <f t="shared" si="161"/>
        <v>238435</v>
      </c>
      <c r="IB125">
        <f t="shared" ca="1" si="162"/>
        <v>97.426100985783464</v>
      </c>
      <c r="ID125" s="112">
        <v>139.55106567230203</v>
      </c>
      <c r="IE125" s="112">
        <v>135.21884590446209</v>
      </c>
      <c r="IF125">
        <f t="shared" si="163"/>
        <v>92.21776739961804</v>
      </c>
      <c r="IG125">
        <f t="shared" si="191"/>
        <v>1.2222049695691272E-2</v>
      </c>
      <c r="IH125" s="112">
        <v>0.58532403801050759</v>
      </c>
      <c r="II125">
        <f t="shared" si="192"/>
        <v>1.0094480220993147E-2</v>
      </c>
      <c r="IK125">
        <f>+util!B123</f>
        <v>99.266666666666694</v>
      </c>
      <c r="IL125">
        <f t="shared" si="193"/>
        <v>5.0975222606671589E-2</v>
      </c>
      <c r="IM125">
        <f t="shared" si="194"/>
        <v>3.0585133564002952E-2</v>
      </c>
      <c r="IO125" s="5">
        <f t="shared" si="164"/>
        <v>134055.90000000002</v>
      </c>
      <c r="IP125" s="1">
        <f t="shared" si="165"/>
        <v>3.5697977248034771</v>
      </c>
      <c r="IQ125" s="5">
        <f t="shared" ca="1" si="166"/>
        <v>137597.52124285628</v>
      </c>
      <c r="IR125" s="1" t="e">
        <f t="shared" ca="1" si="167"/>
        <v>#DIV/0!</v>
      </c>
      <c r="IS125" t="e">
        <f t="shared" ca="1" si="195"/>
        <v>#DIV/0!</v>
      </c>
    </row>
    <row r="126" spans="1:253" x14ac:dyDescent="0.15">
      <c r="A126" t="s">
        <v>365</v>
      </c>
      <c r="B126" s="5">
        <f>+'gaku-mk1722'!B73</f>
        <v>499566.4</v>
      </c>
      <c r="C126" s="5">
        <f>+'kgaku-mk1722'!B74</f>
        <v>282941.8</v>
      </c>
      <c r="D126" s="5">
        <f>+'kgaku-mk1722'!C74</f>
        <v>2066</v>
      </c>
      <c r="E126" s="5">
        <f>+'kgaku-mk1722'!D74</f>
        <v>965.4</v>
      </c>
      <c r="F126" s="5">
        <f>+'kgaku-mk1722'!F74</f>
        <v>23712.3</v>
      </c>
      <c r="G126" s="5">
        <f>+'kgaku-mk1722'!G74</f>
        <v>13925.8</v>
      </c>
      <c r="H126" s="5">
        <f>+'kgaku-mk1722'!H74</f>
        <v>76402.399999999994</v>
      </c>
      <c r="I126" s="5">
        <f>+'kgaku-mk1722'!I74</f>
        <v>167800.7</v>
      </c>
      <c r="J126" s="5">
        <f>+'gaku-mk1722'!F73</f>
        <v>13514.8</v>
      </c>
      <c r="K126" s="5">
        <f>+'gaku-mk1722'!G73</f>
        <v>67799</v>
      </c>
      <c r="L126" s="5">
        <f>+'gaku-jk1722'!B73</f>
        <v>489576.2</v>
      </c>
      <c r="M126" s="5">
        <f>+'kgaku-jk1722'!B74</f>
        <v>280331.59999999998</v>
      </c>
      <c r="N126" s="5">
        <f>+'kgaku-jk1722'!C74</f>
        <v>1998.4</v>
      </c>
      <c r="O126" s="5">
        <f>+'kgaku-jk1722'!D74</f>
        <v>961.8</v>
      </c>
      <c r="P126" s="5">
        <f>+'kgaku-jk1722'!F74</f>
        <v>20849.400000000001</v>
      </c>
      <c r="Q126" s="5">
        <f>+'kgaku-jk1722'!G74</f>
        <v>13749.7</v>
      </c>
      <c r="R126" s="5">
        <f>+'kgaku-jk1722'!H74</f>
        <v>77969.399999999994</v>
      </c>
      <c r="S126" s="5">
        <f>+'kgaku-jk1722'!I74</f>
        <v>166934.70000000001</v>
      </c>
      <c r="T126" s="5">
        <f>+'gaku-jk1722'!F73</f>
        <v>13584.5</v>
      </c>
      <c r="U126" s="5">
        <f>+'gaku-jk1722'!G73</f>
        <v>66703.7</v>
      </c>
      <c r="V126" s="8">
        <f t="shared" si="207"/>
        <v>102.04058122106426</v>
      </c>
      <c r="W126" s="8">
        <f t="shared" si="207"/>
        <v>100.93111158356747</v>
      </c>
      <c r="X126" s="8">
        <f t="shared" si="207"/>
        <v>103.38270616493195</v>
      </c>
      <c r="Y126" s="8">
        <f t="shared" si="207"/>
        <v>100.37429819089208</v>
      </c>
      <c r="Z126" s="8">
        <f t="shared" si="207"/>
        <v>113.73133039799706</v>
      </c>
      <c r="AA126" s="8">
        <f t="shared" si="207"/>
        <v>101.28075521647743</v>
      </c>
      <c r="AB126" s="8">
        <f t="shared" si="207"/>
        <v>97.990237195617766</v>
      </c>
      <c r="AC126" s="8">
        <f t="shared" si="207"/>
        <v>100.51876572096754</v>
      </c>
      <c r="AD126" s="8">
        <f t="shared" si="207"/>
        <v>99.486915234274349</v>
      </c>
      <c r="AE126" s="8">
        <f t="shared" si="207"/>
        <v>101.64203784797546</v>
      </c>
      <c r="AF126" s="10">
        <f ca="1">+OFFSET('kdef-cy1722'!B$9,ROUNDDOWN((ROW(Sheet1_OLD!AF126)-ROW(Sheet1_OLD!AF$61))/4,0),0)</f>
        <v>100.5</v>
      </c>
      <c r="AG126" s="10">
        <f ca="1">+OFFSET('kdef-cy1722'!C$9,ROUNDDOWN((ROW(Sheet1_OLD!AG126)-ROW(Sheet1_OLD!AG$61))/4,0),0)</f>
        <v>102</v>
      </c>
      <c r="AH126" s="10">
        <f ca="1">+OFFSET('kdef-cy1722'!D$9,ROUNDDOWN((ROW(Sheet1_OLD!AH126)-ROW(Sheet1_OLD!AH$61))/4,0),0)</f>
        <v>100.3</v>
      </c>
      <c r="AI126" s="10">
        <f ca="1">+OFFSET('kdef-cy1722'!F$9,ROUNDDOWN((ROW(Sheet1_OLD!AI126)-ROW(Sheet1_OLD!AI$61))/4,0),0)</f>
        <v>110</v>
      </c>
      <c r="AJ126" s="10">
        <f ca="1">+OFFSET('kdef-cy1722'!G$9,ROUNDDOWN((ROW(Sheet1_OLD!AJ126)-ROW(Sheet1_OLD!AJ$61))/4,0),0)</f>
        <v>101.3</v>
      </c>
      <c r="AK126" s="10">
        <f ca="1">+OFFSET('kdef-cy1722'!H$9,ROUNDDOWN((ROW(Sheet1_OLD!AK126)-ROW(Sheet1_OLD!AK$61))/4,0),0)</f>
        <v>97.8</v>
      </c>
      <c r="AL126" s="10">
        <f ca="1">+OFFSET('kdef-cy1722'!I$9,ROUNDDOWN((ROW(Sheet1_OLD!AL126)-ROW(Sheet1_OLD!AL$61))/4,0),0)</f>
        <v>100.5</v>
      </c>
      <c r="AM126" s="10">
        <f ca="1">+OFFSET('def-cy1722'!$F$8,ROUNDDOWN((ROW(Sheet1_OLD!AM126)-ROW(Sheet1_OLD!AM$61))/4,0),0)</f>
        <v>99.7</v>
      </c>
      <c r="AN126" s="10">
        <f ca="1">+OFFSET('def-cy1722'!$G$8,ROUNDDOWN((ROW(Sheet1_OLD!AN126)-ROW(Sheet1_OLD!AN$61))/4,0),0)</f>
        <v>101.3</v>
      </c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9">
        <f t="shared" ca="1" si="209"/>
        <v>102</v>
      </c>
      <c r="AY126" s="9">
        <f t="shared" ca="1" si="209"/>
        <v>105.2</v>
      </c>
      <c r="AZ126" s="9">
        <f t="shared" ca="1" si="209"/>
        <v>101.1</v>
      </c>
      <c r="BA126" s="9">
        <f t="shared" ca="1" si="208"/>
        <v>124.4</v>
      </c>
      <c r="BB126" s="9">
        <f t="shared" ca="1" si="208"/>
        <v>103.1</v>
      </c>
      <c r="BC126" s="9">
        <f t="shared" ca="1" si="208"/>
        <v>97.7</v>
      </c>
      <c r="BD126" s="9">
        <f t="shared" ca="1" si="208"/>
        <v>100.9</v>
      </c>
      <c r="BE126" s="9">
        <f t="shared" ca="1" si="208"/>
        <v>100.5</v>
      </c>
      <c r="BF126" s="9">
        <f t="shared" ca="1" si="208"/>
        <v>102.4</v>
      </c>
      <c r="BG126">
        <f t="shared" ca="1" si="168"/>
        <v>7.1179200524212622E-4</v>
      </c>
      <c r="BH126">
        <f t="shared" ca="1" si="169"/>
        <v>-7.921412755312284E-5</v>
      </c>
      <c r="BI126">
        <f t="shared" ca="1" si="218"/>
        <v>-1.9100966922224746E-4</v>
      </c>
      <c r="BJ126">
        <f t="shared" ca="1" si="218"/>
        <v>3.7547283403808131E-3</v>
      </c>
      <c r="BK126">
        <f t="shared" ca="1" si="218"/>
        <v>-9.821813838718095E-4</v>
      </c>
      <c r="BL126" s="13">
        <f t="shared" ca="1" si="171"/>
        <v>3.2141151649757596E-3</v>
      </c>
      <c r="BM126">
        <f t="shared" ca="1" si="172"/>
        <v>1.0425072900668329E-4</v>
      </c>
      <c r="BN126">
        <f t="shared" ca="1" si="134"/>
        <v>5.2523808900185633E-3</v>
      </c>
      <c r="BO126" s="13">
        <f t="shared" ca="1" si="135"/>
        <v>5.3566316190252466E-3</v>
      </c>
      <c r="BP126">
        <f t="shared" ca="1" si="173"/>
        <v>1.1321221050862317E-2</v>
      </c>
      <c r="BQ126">
        <f t="shared" ca="1" si="174"/>
        <v>3.8554704637162974E-5</v>
      </c>
      <c r="BR126">
        <f t="shared" ca="1" si="175"/>
        <v>1.9424707700946896E-3</v>
      </c>
      <c r="BS126" s="13">
        <f t="shared" ca="1" si="176"/>
        <v>1.3302246525594169E-2</v>
      </c>
      <c r="BT126" s="5">
        <f t="shared" si="136"/>
        <v>66703.7</v>
      </c>
      <c r="BU126" s="5">
        <f t="shared" ca="1" si="137"/>
        <v>261541.58843360175</v>
      </c>
      <c r="BV126" s="5">
        <f t="shared" ca="1" si="138"/>
        <v>46126.376362206662</v>
      </c>
      <c r="BW126" s="5">
        <f t="shared" ca="1" si="177"/>
        <v>109951.42625341134</v>
      </c>
      <c r="BX126" s="5">
        <f t="shared" si="139"/>
        <v>67799</v>
      </c>
      <c r="BY126" s="5">
        <f t="shared" si="140"/>
        <v>259229.50000000003</v>
      </c>
      <c r="BZ126" s="5">
        <f t="shared" si="141"/>
        <v>37227.1</v>
      </c>
      <c r="CA126" s="5">
        <f t="shared" si="142"/>
        <v>105026.1</v>
      </c>
      <c r="CB126" s="9">
        <f t="shared" si="197"/>
        <v>101.64203784797546</v>
      </c>
      <c r="CC126" s="9">
        <f t="shared" ca="1" si="197"/>
        <v>99.115976756335755</v>
      </c>
      <c r="CD126" s="9">
        <f t="shared" ca="1" si="197"/>
        <v>80.706751615767018</v>
      </c>
      <c r="CE126" s="9">
        <f t="shared" ca="1" si="196"/>
        <v>95.520452602352208</v>
      </c>
      <c r="CF126" s="5"/>
      <c r="CG126" s="5">
        <f t="shared" si="212"/>
        <v>99.826576559358443</v>
      </c>
      <c r="CH126" s="5">
        <f t="shared" ca="1" si="178"/>
        <v>99.115976756335755</v>
      </c>
      <c r="CI126" s="5">
        <f t="shared" si="144"/>
        <v>108.11177357197413</v>
      </c>
      <c r="CJ126" s="5">
        <f t="shared" ca="1" si="179"/>
        <v>80.706751615767018</v>
      </c>
      <c r="CK126" s="5">
        <f t="shared" si="180"/>
        <v>103.84476198762873</v>
      </c>
      <c r="CL126" s="5">
        <f t="shared" ca="1" si="181"/>
        <v>95.520452602352208</v>
      </c>
      <c r="CM126" s="5"/>
      <c r="CN126" s="1" t="e">
        <f t="shared" si="125"/>
        <v>#DIV/0!</v>
      </c>
      <c r="CO126" s="1" t="e">
        <f t="shared" si="215"/>
        <v>#DIV/0!</v>
      </c>
      <c r="CP126" s="1" t="e">
        <f t="shared" ca="1" si="215"/>
        <v>#DIV/0!</v>
      </c>
      <c r="CQ126" s="1" t="e">
        <f t="shared" ca="1" si="215"/>
        <v>#DIV/0!</v>
      </c>
      <c r="CR126" s="1" t="e">
        <f t="shared" ca="1" si="215"/>
        <v>#DIV/0!</v>
      </c>
      <c r="CS126" s="83" t="e">
        <f t="shared" si="219"/>
        <v>#DIV/0!</v>
      </c>
      <c r="CT126" s="83" t="e">
        <f t="shared" si="219"/>
        <v>#DIV/0!</v>
      </c>
      <c r="CU126" s="83" t="e">
        <f t="shared" ca="1" si="219"/>
        <v>#DIV/0!</v>
      </c>
      <c r="CV126" s="83" t="e">
        <f t="shared" ca="1" si="219"/>
        <v>#DIV/0!</v>
      </c>
      <c r="CW126" s="83" t="e">
        <f t="shared" ca="1" si="219"/>
        <v>#DIV/0!</v>
      </c>
      <c r="CX126" s="83">
        <f t="shared" si="183"/>
        <v>-4.1435278844712264E-3</v>
      </c>
      <c r="CY126" s="83">
        <f t="shared" si="201"/>
        <v>-3.3550527314710186E-3</v>
      </c>
      <c r="CZ126" s="83">
        <f t="shared" ca="1" si="201"/>
        <v>2.9987560791268206E-4</v>
      </c>
      <c r="DA126" s="83">
        <f t="shared" ca="1" si="199"/>
        <v>-1.4053287890900696E-2</v>
      </c>
      <c r="DB126" s="83">
        <f t="shared" ca="1" si="199"/>
        <v>-7.0351216479668565E-3</v>
      </c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Y126" s="5"/>
      <c r="EF126" s="91">
        <f>+'gaku-mk1722'!G73</f>
        <v>67799</v>
      </c>
      <c r="EG126" s="1">
        <f>+'gaku-mk1131'!G129</f>
        <v>66113.899999999994</v>
      </c>
      <c r="EH126" s="5">
        <f t="shared" ca="1" si="145"/>
        <v>17744.629069714658</v>
      </c>
      <c r="EI126" s="7">
        <f ca="1">+EI125+$EH125</f>
        <v>835698.61693946144</v>
      </c>
      <c r="EJ126" s="4">
        <f ca="1">+EI125+EH125</f>
        <v>835698.61693946144</v>
      </c>
      <c r="EK126" s="131">
        <f ca="1">+EK125+EH125-(EJ129-EI129)/4</f>
        <v>821609.9024125447</v>
      </c>
      <c r="EL126" s="5">
        <f t="shared" ca="1" si="146"/>
        <v>6283.666666666667</v>
      </c>
      <c r="EM126" s="92">
        <f t="shared" ca="1" si="147"/>
        <v>101.33333333333333</v>
      </c>
      <c r="EN126">
        <f t="shared" ca="1" si="127"/>
        <v>0.70145975377377068</v>
      </c>
      <c r="EO126">
        <f t="shared" ca="1" si="148"/>
        <v>1.1016644871529995E-2</v>
      </c>
      <c r="EQ126" s="6">
        <f>+call!C164</f>
        <v>9.2999999999999999E-2</v>
      </c>
      <c r="ES126" s="5">
        <f>+fof!B188/10</f>
        <v>8621.7999999999993</v>
      </c>
      <c r="ET126" s="5">
        <f>+fof!C188/10</f>
        <v>257576.6</v>
      </c>
      <c r="FB126" s="5">
        <f t="shared" si="128"/>
        <v>8621.7999999999993</v>
      </c>
      <c r="FC126" s="5">
        <f t="shared" si="124"/>
        <v>257576.6</v>
      </c>
      <c r="FD126" s="1" t="e">
        <f t="shared" si="216"/>
        <v>#DIV/0!</v>
      </c>
      <c r="FE126" s="1" t="e">
        <f t="shared" si="216"/>
        <v>#DIV/0!</v>
      </c>
      <c r="FF126" t="e">
        <f t="shared" si="149"/>
        <v>#DIV/0!</v>
      </c>
      <c r="FG126" t="e">
        <f t="shared" si="149"/>
        <v>#DIV/0!</v>
      </c>
      <c r="FH126" s="83" t="e">
        <f t="shared" si="184"/>
        <v>#DIV/0!</v>
      </c>
      <c r="FI126" s="83" t="e">
        <f t="shared" si="184"/>
        <v>#DIV/0!</v>
      </c>
      <c r="FK126" s="5">
        <f>kshotoku1722!E74</f>
        <v>252224.2</v>
      </c>
      <c r="FL126" s="72">
        <f t="shared" ca="1" si="150"/>
        <v>0.39611499738950051</v>
      </c>
      <c r="FM126">
        <f t="shared" ca="1" si="185"/>
        <v>-1.4540997903331083E-3</v>
      </c>
      <c r="FO126" s="72">
        <f ca="1">+AVERAGE(OFFSET(Maikin05!$F$10,ROUNDDOWN((ROW(FO126)-ROW(FO$45))/4,0),MOD(ROW(FO126)-ROW(FO$45),4)*3):OFFSET(Maikin05!$F$10,ROUNDDOWN((ROW(FO126)-ROW(FO$45))/4,0),MOD(ROW(FO126)-ROW(FO$45),4)*3+2))</f>
        <v>101.33333333333333</v>
      </c>
      <c r="FP126" s="72">
        <f ca="1">+AVERAGE(OFFSET(Maikin30!$F$20,ROUNDDOWN((ROW(FP126)-ROW(FP$5))/4,0),MOD(ROW(FP126)-ROW(FP$5),4)*3):OFFSET(Maikin30!$F$20,ROUNDDOWN((ROW(FP126)-ROW(FP$5))/4,0),MOD(ROW(FP126)-ROW(FP$5),4)*3+2))</f>
        <v>100.86666666666667</v>
      </c>
      <c r="FQ126" s="5">
        <f ca="1">+AVERAGE(OFFSET(Rocho!$J$66,(ROW(FQ126)-ROW($FQ$5))*3,0):OFFSET(Rocho!$J$66,(ROW(FQ126)-ROW($FQ$5))*3+2,0))</f>
        <v>6283.666666666667</v>
      </c>
      <c r="FR126" s="72" t="e">
        <f t="shared" ca="1" si="151"/>
        <v>#DIV/0!</v>
      </c>
      <c r="FS126" t="e">
        <f t="shared" ca="1" si="186"/>
        <v>#DIV/0!</v>
      </c>
      <c r="FT126" s="72"/>
      <c r="FU126" s="87" t="s">
        <v>345</v>
      </c>
      <c r="FV126" s="79">
        <f ca="1">+AVERAGE(OFFSET(Rocho!$D$6,(ROW(FV126)-ROW($FV$5))*3,0):OFFSET(Rocho!$D$6,(ROW(FV126)-ROW($FV$5))*3+2,0))/10000</f>
        <v>11001.666666666668</v>
      </c>
      <c r="FW126" s="82">
        <f>+Rocho!AA127</f>
        <v>0</v>
      </c>
      <c r="FX126" t="e">
        <f t="shared" si="187"/>
        <v>#DIV/0!</v>
      </c>
      <c r="FZ126" s="94">
        <f t="shared" si="130"/>
        <v>240336.80000000002</v>
      </c>
      <c r="GA126" s="5">
        <f t="shared" si="152"/>
        <v>67799</v>
      </c>
      <c r="GB126" s="5">
        <f>+'gaku-mk1722'!C73-'gaku-mk1722'!D73</f>
        <v>6047.2000000000116</v>
      </c>
      <c r="GC126" s="5">
        <f t="shared" si="153"/>
        <v>23712.3</v>
      </c>
      <c r="GD126" s="5">
        <f t="shared" si="154"/>
        <v>13514.8</v>
      </c>
      <c r="GE126" s="5">
        <f>+'gaku-mk1722'!H73</f>
        <v>-1310.7</v>
      </c>
      <c r="GF126" s="5">
        <f>+'gaku-mk1722'!W73</f>
        <v>123018.4</v>
      </c>
      <c r="GG126" s="5">
        <f>+'gaku-mk1722'!M73</f>
        <v>76353.399999999994</v>
      </c>
      <c r="GH126" s="5">
        <f>+'gaku-mk1722'!N73</f>
        <v>68797.600000000006</v>
      </c>
      <c r="GI126" s="5">
        <f t="shared" si="155"/>
        <v>66703.7</v>
      </c>
      <c r="GJ126" s="5">
        <f>+'gaku-jk1722'!C73-'gaku-jk1722'!D73</f>
        <v>5993.4000000000233</v>
      </c>
      <c r="GK126" s="5">
        <f t="shared" si="156"/>
        <v>20849.400000000001</v>
      </c>
      <c r="GL126" s="5">
        <f t="shared" si="157"/>
        <v>13584.5</v>
      </c>
      <c r="GM126" s="5">
        <f>+'gaku-jk1722'!H73</f>
        <v>-951.9</v>
      </c>
      <c r="GN126" s="5">
        <f>+'gaku-jk1722'!Z73</f>
        <v>122658.8</v>
      </c>
      <c r="GO126" s="5">
        <f>+'gaku-jk1722'!M73</f>
        <v>73275</v>
      </c>
      <c r="GP126" s="5">
        <f>+'gaku-jk1722'!N73</f>
        <v>71865.899999999994</v>
      </c>
      <c r="GQ126" s="9">
        <f t="shared" ca="1" si="131"/>
        <v>101.3</v>
      </c>
      <c r="GR126">
        <f ca="1">+OFFSET('def-cy1722'!$C$8,ROUNDDOWN((ROW(Sheet1_OLD!GU126)-ROW(Sheet1_OLD!GU$61))/4,0),0)</f>
        <v>100.6</v>
      </c>
      <c r="GS126" s="9">
        <f t="shared" ca="1" si="132"/>
        <v>110</v>
      </c>
      <c r="GT126" s="9">
        <f t="shared" ca="1" si="133"/>
        <v>99.7</v>
      </c>
      <c r="GU126">
        <f ca="1">+OFFSET('def-cy1722'!$H$8,ROUNDDOWN((ROW(Sheet1_OLD!GU126)-ROW(Sheet1_OLD!GU$61))/4,0),0)</f>
        <v>98.8</v>
      </c>
      <c r="GV126">
        <f ca="1">+OFFSET('def-cy1722'!$W$8,ROUNDDOWN((ROW(Sheet1_OLD!GU126)-ROW(Sheet1_OLD!GU$61))/4,0),0)</f>
        <v>100.2</v>
      </c>
      <c r="GW126">
        <f ca="1">+OFFSET('def-cy1722'!$M$8,ROUNDDOWN((ROW(Sheet1_OLD!GU126)-ROW(Sheet1_OLD!GU$61))/4,0),0)</f>
        <v>102.3</v>
      </c>
      <c r="GX126">
        <f ca="1">+OFFSET('def-cy1722'!$N$8,ROUNDDOWN((ROW(Sheet1_OLD!GU126)-ROW(Sheet1_OLD!GU$61))/4,0),0)</f>
        <v>94.6</v>
      </c>
      <c r="HG126" s="9">
        <f t="shared" ca="1" si="221"/>
        <v>102.4</v>
      </c>
      <c r="HH126" s="9">
        <f t="shared" ca="1" si="221"/>
        <v>102</v>
      </c>
      <c r="HI126" s="9">
        <f t="shared" ca="1" si="221"/>
        <v>124.4</v>
      </c>
      <c r="HJ126" s="9">
        <f t="shared" ca="1" si="220"/>
        <v>100.5</v>
      </c>
      <c r="HK126" s="9">
        <f t="shared" ca="1" si="220"/>
        <v>98.5</v>
      </c>
      <c r="HL126" s="9">
        <f t="shared" ca="1" si="220"/>
        <v>100.7</v>
      </c>
      <c r="HM126" s="9">
        <f t="shared" ca="1" si="220"/>
        <v>104.1</v>
      </c>
      <c r="HN126" s="9">
        <f t="shared" ca="1" si="202"/>
        <v>90.7</v>
      </c>
      <c r="HO126">
        <f t="shared" ca="1" si="217"/>
        <v>4.9532141727807065E-3</v>
      </c>
      <c r="HP126">
        <f t="shared" ca="1" si="217"/>
        <v>2.9547870407257873E-4</v>
      </c>
      <c r="HQ126">
        <f t="shared" ca="1" si="217"/>
        <v>1.6868296147403978E-5</v>
      </c>
      <c r="HR126">
        <f t="shared" ca="1" si="217"/>
        <v>8.498618395859711E-4</v>
      </c>
      <c r="HS126">
        <f t="shared" ca="1" si="217"/>
        <v>9.8545414468888311E-3</v>
      </c>
      <c r="HT126">
        <f t="shared" ca="1" si="217"/>
        <v>3.6412377750098232E-4</v>
      </c>
      <c r="HU126">
        <f t="shared" ca="1" si="217"/>
        <v>1.4191811339052353E-2</v>
      </c>
      <c r="HV126">
        <f t="shared" ca="1" si="159"/>
        <v>-1.279210681685241E-2</v>
      </c>
      <c r="HW126">
        <f t="shared" ca="1" si="188"/>
        <v>1.7733792759176414E-2</v>
      </c>
      <c r="HX126" s="5">
        <f t="shared" ca="1" si="189"/>
        <v>249074.27724316294</v>
      </c>
      <c r="HY126" s="1" t="e">
        <f t="shared" ca="1" si="160"/>
        <v>#DIV/0!</v>
      </c>
      <c r="HZ126" t="e">
        <f t="shared" ca="1" si="190"/>
        <v>#DIV/0!</v>
      </c>
      <c r="IA126" s="5">
        <f t="shared" si="161"/>
        <v>240336.80000000002</v>
      </c>
      <c r="IB126">
        <f t="shared" ca="1" si="162"/>
        <v>96.492019432969059</v>
      </c>
      <c r="ID126" s="112">
        <v>140.67508233615146</v>
      </c>
      <c r="IE126" s="112">
        <v>137.20679701337389</v>
      </c>
      <c r="IF126">
        <f t="shared" si="163"/>
        <v>93.788074804559969</v>
      </c>
      <c r="IG126">
        <f t="shared" si="191"/>
        <v>1.6884896667848127E-2</v>
      </c>
      <c r="IH126" s="112">
        <v>0.59392931460973142</v>
      </c>
      <c r="II126">
        <f t="shared" si="192"/>
        <v>1.4594708299403108E-2</v>
      </c>
      <c r="IK126">
        <f>+util!B124</f>
        <v>99.6666666666667</v>
      </c>
      <c r="IL126">
        <f t="shared" si="193"/>
        <v>4.0214531407778645E-3</v>
      </c>
      <c r="IM126">
        <f t="shared" si="194"/>
        <v>2.4128718844667186E-3</v>
      </c>
      <c r="IO126" s="5">
        <f t="shared" si="164"/>
        <v>135310.69999999998</v>
      </c>
      <c r="IP126" s="1">
        <f t="shared" si="165"/>
        <v>3.6347365225870396</v>
      </c>
      <c r="IQ126" s="5">
        <f t="shared" ca="1" si="166"/>
        <v>140229.93900961668</v>
      </c>
      <c r="IR126" s="1" t="e">
        <f t="shared" ca="1" si="167"/>
        <v>#DIV/0!</v>
      </c>
      <c r="IS126" t="e">
        <f t="shared" ca="1" si="195"/>
        <v>#DIV/0!</v>
      </c>
    </row>
    <row r="127" spans="1:253" x14ac:dyDescent="0.15">
      <c r="A127" t="s">
        <v>366</v>
      </c>
      <c r="B127" s="5">
        <f>+'gaku-mk1722'!B74</f>
        <v>505432.5</v>
      </c>
      <c r="C127" s="5">
        <f>+'kgaku-mk1722'!B75</f>
        <v>284526.5</v>
      </c>
      <c r="D127" s="5">
        <f>+'kgaku-mk1722'!C75</f>
        <v>2037.6</v>
      </c>
      <c r="E127" s="5">
        <f>+'kgaku-mk1722'!D75</f>
        <v>1017.2</v>
      </c>
      <c r="F127" s="5">
        <f>+'kgaku-mk1722'!F75</f>
        <v>24283.7</v>
      </c>
      <c r="G127" s="5">
        <f>+'kgaku-mk1722'!G75</f>
        <v>13908</v>
      </c>
      <c r="H127" s="5">
        <f>+'kgaku-mk1722'!H75</f>
        <v>77463.399999999994</v>
      </c>
      <c r="I127" s="5">
        <f>+'kgaku-mk1722'!I75</f>
        <v>167851</v>
      </c>
      <c r="J127" s="5">
        <f>+'gaku-mk1722'!F74</f>
        <v>13640.4</v>
      </c>
      <c r="K127" s="5">
        <f>+'gaku-mk1722'!G74</f>
        <v>68292.100000000006</v>
      </c>
      <c r="L127" s="5">
        <f>+'gaku-jk1722'!B74</f>
        <v>498749.4</v>
      </c>
      <c r="M127" s="5">
        <f>+'kgaku-jk1722'!B75</f>
        <v>284377.09999999998</v>
      </c>
      <c r="N127" s="5">
        <f>+'kgaku-jk1722'!C75</f>
        <v>2038.8</v>
      </c>
      <c r="O127" s="5">
        <f>+'kgaku-jk1722'!D75</f>
        <v>1019.8</v>
      </c>
      <c r="P127" s="5">
        <f>+'kgaku-jk1722'!F75</f>
        <v>22302.2</v>
      </c>
      <c r="Q127" s="5">
        <f>+'kgaku-jk1722'!G75</f>
        <v>13793.3</v>
      </c>
      <c r="R127" s="5">
        <f>+'kgaku-jk1722'!H75</f>
        <v>80022.8</v>
      </c>
      <c r="S127" s="5">
        <f>+'kgaku-jk1722'!I75</f>
        <v>167262.20000000001</v>
      </c>
      <c r="T127" s="5">
        <f>+'gaku-jk1722'!F74</f>
        <v>13660.7</v>
      </c>
      <c r="U127" s="5">
        <f>+'gaku-jk1722'!G74</f>
        <v>67588.100000000006</v>
      </c>
      <c r="V127" s="8">
        <f t="shared" si="207"/>
        <v>101.33997153680785</v>
      </c>
      <c r="W127" s="8">
        <f t="shared" si="207"/>
        <v>100.05253587577903</v>
      </c>
      <c r="X127" s="8">
        <f t="shared" si="207"/>
        <v>99.941141848145961</v>
      </c>
      <c r="Y127" s="8">
        <f t="shared" si="207"/>
        <v>99.745048048637003</v>
      </c>
      <c r="Z127" s="8">
        <f t="shared" si="207"/>
        <v>108.88477369945566</v>
      </c>
      <c r="AA127" s="8">
        <f t="shared" si="207"/>
        <v>100.83156315022512</v>
      </c>
      <c r="AB127" s="8">
        <f t="shared" si="207"/>
        <v>96.80166152646494</v>
      </c>
      <c r="AC127" s="8">
        <f t="shared" si="207"/>
        <v>100.35202215443775</v>
      </c>
      <c r="AD127" s="8">
        <f t="shared" si="207"/>
        <v>99.851398537410233</v>
      </c>
      <c r="AE127" s="8">
        <f t="shared" si="207"/>
        <v>101.04160347753523</v>
      </c>
      <c r="AF127" s="10">
        <f ca="1">+OFFSET('kdef-cy1722'!B$9,ROUNDDOWN((ROW(Sheet1_OLD!AF127)-ROW(Sheet1_OLD!AF$61))/4,0),0)</f>
        <v>100.5</v>
      </c>
      <c r="AG127" s="10">
        <f ca="1">+OFFSET('kdef-cy1722'!C$9,ROUNDDOWN((ROW(Sheet1_OLD!AG127)-ROW(Sheet1_OLD!AG$61))/4,0),0)</f>
        <v>102</v>
      </c>
      <c r="AH127" s="10">
        <f ca="1">+OFFSET('kdef-cy1722'!D$9,ROUNDDOWN((ROW(Sheet1_OLD!AH127)-ROW(Sheet1_OLD!AH$61))/4,0),0)</f>
        <v>100.3</v>
      </c>
      <c r="AI127" s="10">
        <f ca="1">+OFFSET('kdef-cy1722'!F$9,ROUNDDOWN((ROW(Sheet1_OLD!AI127)-ROW(Sheet1_OLD!AI$61))/4,0),0)</f>
        <v>110</v>
      </c>
      <c r="AJ127" s="10">
        <f ca="1">+OFFSET('kdef-cy1722'!G$9,ROUNDDOWN((ROW(Sheet1_OLD!AJ127)-ROW(Sheet1_OLD!AJ$61))/4,0),0)</f>
        <v>101.3</v>
      </c>
      <c r="AK127" s="10">
        <f ca="1">+OFFSET('kdef-cy1722'!H$9,ROUNDDOWN((ROW(Sheet1_OLD!AK127)-ROW(Sheet1_OLD!AK$61))/4,0),0)</f>
        <v>97.8</v>
      </c>
      <c r="AL127" s="10">
        <f ca="1">+OFFSET('kdef-cy1722'!I$9,ROUNDDOWN((ROW(Sheet1_OLD!AL127)-ROW(Sheet1_OLD!AL$61))/4,0),0)</f>
        <v>100.5</v>
      </c>
      <c r="AM127" s="10">
        <f ca="1">+OFFSET('def-cy1722'!$F$8,ROUNDDOWN((ROW(Sheet1_OLD!AM127)-ROW(Sheet1_OLD!AM$61))/4,0),0)</f>
        <v>99.7</v>
      </c>
      <c r="AN127" s="10">
        <f ca="1">+OFFSET('def-cy1722'!$G$8,ROUNDDOWN((ROW(Sheet1_OLD!AN127)-ROW(Sheet1_OLD!AN$61))/4,0),0)</f>
        <v>101.3</v>
      </c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9">
        <f t="shared" ca="1" si="209"/>
        <v>102</v>
      </c>
      <c r="AY127" s="9">
        <f t="shared" ca="1" si="209"/>
        <v>105.2</v>
      </c>
      <c r="AZ127" s="9">
        <f t="shared" ca="1" si="209"/>
        <v>101.1</v>
      </c>
      <c r="BA127" s="9">
        <f t="shared" ca="1" si="208"/>
        <v>124.4</v>
      </c>
      <c r="BB127" s="9">
        <f t="shared" ca="1" si="208"/>
        <v>103.1</v>
      </c>
      <c r="BC127" s="9">
        <f t="shared" ca="1" si="208"/>
        <v>97.7</v>
      </c>
      <c r="BD127" s="9">
        <f t="shared" ca="1" si="208"/>
        <v>100.9</v>
      </c>
      <c r="BE127" s="9">
        <f t="shared" ca="1" si="208"/>
        <v>100.5</v>
      </c>
      <c r="BF127" s="9">
        <f t="shared" ca="1" si="208"/>
        <v>102.4</v>
      </c>
      <c r="BG127">
        <f t="shared" ca="1" si="168"/>
        <v>1.6351549775986426E-4</v>
      </c>
      <c r="BH127">
        <f t="shared" ca="1" si="169"/>
        <v>-2.2560097122037591E-4</v>
      </c>
      <c r="BI127">
        <f t="shared" ca="1" si="218"/>
        <v>1.7294458572784734E-4</v>
      </c>
      <c r="BJ127">
        <f t="shared" ca="1" si="218"/>
        <v>7.7184471932011962E-3</v>
      </c>
      <c r="BK127">
        <f t="shared" ca="1" si="218"/>
        <v>1.2713475380699405E-3</v>
      </c>
      <c r="BL127" s="13">
        <f t="shared" ca="1" si="171"/>
        <v>9.1006538435384719E-3</v>
      </c>
      <c r="BM127">
        <f t="shared" ca="1" si="172"/>
        <v>4.5651057767422842E-2</v>
      </c>
      <c r="BN127">
        <f t="shared" ca="1" si="134"/>
        <v>1.9343972515691197E-3</v>
      </c>
      <c r="BO127" s="13">
        <f t="shared" ca="1" si="135"/>
        <v>4.758545501899196E-2</v>
      </c>
      <c r="BP127">
        <f t="shared" ca="1" si="173"/>
        <v>8.3936865138409898E-3</v>
      </c>
      <c r="BQ127">
        <f t="shared" ca="1" si="174"/>
        <v>1.6750596076934254E-2</v>
      </c>
      <c r="BR127">
        <f t="shared" ca="1" si="175"/>
        <v>7.0978217368905712E-4</v>
      </c>
      <c r="BS127" s="13">
        <f t="shared" ca="1" si="176"/>
        <v>2.5854064764464304E-2</v>
      </c>
      <c r="BT127" s="5">
        <f t="shared" si="136"/>
        <v>67588.100000000006</v>
      </c>
      <c r="BU127" s="5">
        <f t="shared" ca="1" si="137"/>
        <v>263921.78789562517</v>
      </c>
      <c r="BV127" s="5">
        <f t="shared" ca="1" si="138"/>
        <v>48321.320969779546</v>
      </c>
      <c r="BW127" s="5">
        <f t="shared" ca="1" si="177"/>
        <v>112794.11754871225</v>
      </c>
      <c r="BX127" s="5">
        <f t="shared" si="139"/>
        <v>68292.100000000006</v>
      </c>
      <c r="BY127" s="5">
        <f t="shared" si="140"/>
        <v>260242.8</v>
      </c>
      <c r="BZ127" s="5">
        <f t="shared" si="141"/>
        <v>37924.1</v>
      </c>
      <c r="CA127" s="5">
        <f t="shared" si="142"/>
        <v>106216.20000000001</v>
      </c>
      <c r="CB127" s="9">
        <f t="shared" si="197"/>
        <v>101.04160347753523</v>
      </c>
      <c r="CC127" s="9">
        <f t="shared" ca="1" si="197"/>
        <v>98.60603100450345</v>
      </c>
      <c r="CD127" s="9">
        <f t="shared" ca="1" si="197"/>
        <v>78.483160722609313</v>
      </c>
      <c r="CE127" s="9">
        <f t="shared" ca="1" si="196"/>
        <v>94.168208687060798</v>
      </c>
      <c r="CF127" s="5"/>
      <c r="CG127" s="5">
        <f t="shared" si="212"/>
        <v>99.295933283081609</v>
      </c>
      <c r="CH127" s="5">
        <f t="shared" ca="1" si="178"/>
        <v>98.60603100450345</v>
      </c>
      <c r="CI127" s="5">
        <f t="shared" si="144"/>
        <v>105.45339780718461</v>
      </c>
      <c r="CJ127" s="5">
        <f t="shared" ca="1" si="179"/>
        <v>78.483160722609313</v>
      </c>
      <c r="CK127" s="5">
        <f t="shared" si="180"/>
        <v>102.57380421241706</v>
      </c>
      <c r="CL127" s="5">
        <f t="shared" ca="1" si="181"/>
        <v>94.168208687060798</v>
      </c>
      <c r="CM127" s="5"/>
      <c r="CN127" s="1" t="e">
        <f t="shared" si="125"/>
        <v>#DIV/0!</v>
      </c>
      <c r="CO127" s="1" t="e">
        <f t="shared" si="215"/>
        <v>#DIV/0!</v>
      </c>
      <c r="CP127" s="1" t="e">
        <f t="shared" ca="1" si="215"/>
        <v>#DIV/0!</v>
      </c>
      <c r="CQ127" s="1" t="e">
        <f t="shared" ca="1" si="215"/>
        <v>#DIV/0!</v>
      </c>
      <c r="CR127" s="1" t="e">
        <f t="shared" ca="1" si="215"/>
        <v>#DIV/0!</v>
      </c>
      <c r="CS127" s="83" t="e">
        <f t="shared" si="219"/>
        <v>#DIV/0!</v>
      </c>
      <c r="CT127" s="83" t="e">
        <f t="shared" si="219"/>
        <v>#DIV/0!</v>
      </c>
      <c r="CU127" s="83" t="e">
        <f t="shared" ca="1" si="219"/>
        <v>#DIV/0!</v>
      </c>
      <c r="CV127" s="83" t="e">
        <f t="shared" ca="1" si="219"/>
        <v>#DIV/0!</v>
      </c>
      <c r="CW127" s="83" t="e">
        <f t="shared" ca="1" si="219"/>
        <v>#DIV/0!</v>
      </c>
      <c r="CX127" s="83">
        <f t="shared" si="183"/>
        <v>-6.8896700899484312E-3</v>
      </c>
      <c r="CY127" s="83">
        <f t="shared" si="201"/>
        <v>-5.9248602697445389E-3</v>
      </c>
      <c r="CZ127" s="83">
        <f t="shared" ca="1" si="201"/>
        <v>-5.1582207594826658E-3</v>
      </c>
      <c r="DA127" s="83">
        <f t="shared" ca="1" si="199"/>
        <v>-2.7938146231550109E-2</v>
      </c>
      <c r="DB127" s="83">
        <f t="shared" ca="1" si="199"/>
        <v>-1.4257750710274663E-2</v>
      </c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Y127" s="5"/>
      <c r="EF127" s="91">
        <f>+'gaku-mk1722'!G74</f>
        <v>68292.100000000006</v>
      </c>
      <c r="EG127" s="1">
        <f>+'gaku-mk1131'!G130</f>
        <v>66080.100000000006</v>
      </c>
      <c r="EH127" s="5">
        <f t="shared" ca="1" si="145"/>
        <v>18130.349125294473</v>
      </c>
      <c r="EI127" s="7">
        <f ca="1">+EI126+$EH126</f>
        <v>853443.24600917613</v>
      </c>
      <c r="EJ127" s="7">
        <f ca="1">+EJ126+$EH126</f>
        <v>853443.24600917613</v>
      </c>
      <c r="EK127" s="7">
        <f ca="1">+EK126+EH126-(EJ129-EI129)/4</f>
        <v>825265.81695534219</v>
      </c>
      <c r="EL127" s="5">
        <f t="shared" ca="1" si="146"/>
        <v>6308.333333333333</v>
      </c>
      <c r="EM127" s="92">
        <f t="shared" ca="1" si="147"/>
        <v>101.73333333333335</v>
      </c>
      <c r="EN127">
        <f t="shared" ca="1" si="127"/>
        <v>0.70988293576165684</v>
      </c>
      <c r="EO127">
        <f t="shared" ca="1" si="148"/>
        <v>1.1936551005264714E-2</v>
      </c>
      <c r="EQ127" s="6">
        <f>+call!C165</f>
        <v>9.3333333333333296E-2</v>
      </c>
      <c r="ES127" s="5">
        <f>+fof!B189/10</f>
        <v>8170.1</v>
      </c>
      <c r="ET127" s="5">
        <f>+fof!C189/10</f>
        <v>255414.9</v>
      </c>
      <c r="FB127" s="5">
        <f t="shared" si="128"/>
        <v>8170.1</v>
      </c>
      <c r="FC127" s="5">
        <f t="shared" si="124"/>
        <v>255414.9</v>
      </c>
      <c r="FD127" s="1" t="e">
        <f t="shared" si="216"/>
        <v>#DIV/0!</v>
      </c>
      <c r="FE127" s="1" t="e">
        <f t="shared" si="216"/>
        <v>#DIV/0!</v>
      </c>
      <c r="FF127" t="e">
        <f t="shared" si="149"/>
        <v>#DIV/0!</v>
      </c>
      <c r="FG127" t="e">
        <f t="shared" si="149"/>
        <v>#DIV/0!</v>
      </c>
      <c r="FH127" s="83" t="e">
        <f t="shared" si="184"/>
        <v>#DIV/0!</v>
      </c>
      <c r="FI127" s="83" t="e">
        <f t="shared" si="184"/>
        <v>#DIV/0!</v>
      </c>
      <c r="FK127" s="5">
        <f>kshotoku1722!E75</f>
        <v>252283</v>
      </c>
      <c r="FL127" s="72">
        <f t="shared" ca="1" si="150"/>
        <v>0.39310636765462059</v>
      </c>
      <c r="FM127">
        <f t="shared" ca="1" si="185"/>
        <v>-7.6243356871756873E-3</v>
      </c>
      <c r="FO127" s="72">
        <f ca="1">+AVERAGE(OFFSET(Maikin05!$F$10,ROUNDDOWN((ROW(FO127)-ROW(FO$45))/4,0),MOD(ROW(FO127)-ROW(FO$45),4)*3):OFFSET(Maikin05!$F$10,ROUNDDOWN((ROW(FO127)-ROW(FO$45))/4,0),MOD(ROW(FO127)-ROW(FO$45),4)*3+2))</f>
        <v>101.73333333333335</v>
      </c>
      <c r="FP127" s="72">
        <f ca="1">+AVERAGE(OFFSET(Maikin30!$F$20,ROUNDDOWN((ROW(FP127)-ROW(FP$5))/4,0),MOD(ROW(FP127)-ROW(FP$5),4)*3):OFFSET(Maikin30!$F$20,ROUNDDOWN((ROW(FP127)-ROW(FP$5))/4,0),MOD(ROW(FP127)-ROW(FP$5),4)*3+2))</f>
        <v>101.06666666666668</v>
      </c>
      <c r="FQ127" s="5">
        <f ca="1">+AVERAGE(OFFSET(Rocho!$J$66,(ROW(FQ127)-ROW($FQ$5))*3,0):OFFSET(Rocho!$J$66,(ROW(FQ127)-ROW($FQ$5))*3+2,0))</f>
        <v>6308.333333333333</v>
      </c>
      <c r="FR127" s="72" t="e">
        <f t="shared" ca="1" si="151"/>
        <v>#DIV/0!</v>
      </c>
      <c r="FS127" t="e">
        <f t="shared" ca="1" si="186"/>
        <v>#DIV/0!</v>
      </c>
      <c r="FT127" s="72"/>
      <c r="FU127" s="87" t="s">
        <v>346</v>
      </c>
      <c r="FV127" s="79">
        <f ca="1">+AVERAGE(OFFSET(Rocho!$D$6,(ROW(FV127)-ROW($FV$5))*3,0):OFFSET(Rocho!$D$6,(ROW(FV127)-ROW($FV$5))*3+2,0))/10000</f>
        <v>11008.333333333332</v>
      </c>
      <c r="FW127" s="82">
        <f>+Rocho!AA128</f>
        <v>0</v>
      </c>
      <c r="FX127" t="e">
        <f t="shared" si="187"/>
        <v>#DIV/0!</v>
      </c>
      <c r="FZ127" s="94">
        <f t="shared" si="130"/>
        <v>245189.8</v>
      </c>
      <c r="GA127" s="5">
        <f t="shared" si="152"/>
        <v>68292.100000000006</v>
      </c>
      <c r="GB127" s="5">
        <f>+'gaku-mk1722'!C74-'gaku-mk1722'!D74</f>
        <v>6090.7999999999884</v>
      </c>
      <c r="GC127" s="5">
        <f t="shared" si="153"/>
        <v>24283.7</v>
      </c>
      <c r="GD127" s="5">
        <f t="shared" si="154"/>
        <v>13640.4</v>
      </c>
      <c r="GE127" s="5">
        <f>+'gaku-mk1722'!H74</f>
        <v>2033</v>
      </c>
      <c r="GF127" s="5">
        <f>+'gaku-mk1722'!W74</f>
        <v>123210.5</v>
      </c>
      <c r="GG127" s="5">
        <f>+'gaku-mk1722'!M74</f>
        <v>76138.600000000006</v>
      </c>
      <c r="GH127" s="5">
        <f>+'gaku-mk1722'!N74</f>
        <v>68499.3</v>
      </c>
      <c r="GI127" s="5">
        <f t="shared" si="155"/>
        <v>67588.100000000006</v>
      </c>
      <c r="GJ127" s="5">
        <f>+'gaku-jk1722'!C74-'gaku-jk1722'!D74</f>
        <v>6054.9000000000233</v>
      </c>
      <c r="GK127" s="5">
        <f t="shared" si="156"/>
        <v>22302.2</v>
      </c>
      <c r="GL127" s="5">
        <f t="shared" si="157"/>
        <v>13660.7</v>
      </c>
      <c r="GM127" s="5">
        <f>+'gaku-jk1722'!H74</f>
        <v>2362.1999999999998</v>
      </c>
      <c r="GN127" s="5">
        <f>+'gaku-jk1722'!Z74</f>
        <v>122982.5</v>
      </c>
      <c r="GO127" s="5">
        <f>+'gaku-jk1722'!M74</f>
        <v>75354.600000000006</v>
      </c>
      <c r="GP127" s="5">
        <f>+'gaku-jk1722'!N74</f>
        <v>73326.8</v>
      </c>
      <c r="GQ127" s="9">
        <f t="shared" ca="1" si="131"/>
        <v>101.3</v>
      </c>
      <c r="GR127">
        <f ca="1">+OFFSET('def-cy1722'!$C$8,ROUNDDOWN((ROW(Sheet1_OLD!GU127)-ROW(Sheet1_OLD!GU$61))/4,0),0)</f>
        <v>100.6</v>
      </c>
      <c r="GS127" s="9">
        <f t="shared" ca="1" si="132"/>
        <v>110</v>
      </c>
      <c r="GT127" s="9">
        <f t="shared" ca="1" si="133"/>
        <v>99.7</v>
      </c>
      <c r="GU127">
        <f ca="1">+OFFSET('def-cy1722'!$H$8,ROUNDDOWN((ROW(Sheet1_OLD!GU127)-ROW(Sheet1_OLD!GU$61))/4,0),0)</f>
        <v>98.8</v>
      </c>
      <c r="GV127">
        <f ca="1">+OFFSET('def-cy1722'!$W$8,ROUNDDOWN((ROW(Sheet1_OLD!GU127)-ROW(Sheet1_OLD!GU$61))/4,0),0)</f>
        <v>100.2</v>
      </c>
      <c r="GW127">
        <f ca="1">+OFFSET('def-cy1722'!$M$8,ROUNDDOWN((ROW(Sheet1_OLD!GU127)-ROW(Sheet1_OLD!GU$61))/4,0),0)</f>
        <v>102.3</v>
      </c>
      <c r="GX127">
        <f ca="1">+OFFSET('def-cy1722'!$N$8,ROUNDDOWN((ROW(Sheet1_OLD!GU127)-ROW(Sheet1_OLD!GU$61))/4,0),0)</f>
        <v>94.6</v>
      </c>
      <c r="HG127" s="9">
        <f t="shared" ca="1" si="221"/>
        <v>102.4</v>
      </c>
      <c r="HH127" s="9">
        <f t="shared" ca="1" si="221"/>
        <v>102</v>
      </c>
      <c r="HI127" s="9">
        <f t="shared" ca="1" si="221"/>
        <v>124.4</v>
      </c>
      <c r="HJ127" s="9">
        <f t="shared" ca="1" si="220"/>
        <v>100.5</v>
      </c>
      <c r="HK127" s="9">
        <f t="shared" ca="1" si="220"/>
        <v>98.5</v>
      </c>
      <c r="HL127" s="9">
        <f t="shared" ca="1" si="220"/>
        <v>100.7</v>
      </c>
      <c r="HM127" s="9">
        <f t="shared" ca="1" si="220"/>
        <v>104.1</v>
      </c>
      <c r="HN127" s="9">
        <f t="shared" ca="1" si="202"/>
        <v>90.7</v>
      </c>
      <c r="HO127">
        <f t="shared" ca="1" si="217"/>
        <v>3.6563805693015103E-3</v>
      </c>
      <c r="HP127">
        <f t="shared" ca="1" si="217"/>
        <v>2.5326664033379959E-4</v>
      </c>
      <c r="HQ127">
        <f t="shared" ca="1" si="217"/>
        <v>7.2967407013505214E-3</v>
      </c>
      <c r="HR127">
        <f t="shared" ca="1" si="217"/>
        <v>3.0918878659975919E-4</v>
      </c>
      <c r="HS127">
        <f t="shared" ca="1" si="217"/>
        <v>1.3179670144098383E-2</v>
      </c>
      <c r="HT127">
        <f t="shared" ca="1" si="217"/>
        <v>1.3160575220210833E-3</v>
      </c>
      <c r="HU127">
        <f t="shared" ca="1" si="217"/>
        <v>8.7404388769796934E-3</v>
      </c>
      <c r="HV127">
        <f t="shared" ca="1" si="159"/>
        <v>-5.3497129287634398E-3</v>
      </c>
      <c r="HW127">
        <f t="shared" ca="1" si="188"/>
        <v>2.9402030311921311E-2</v>
      </c>
      <c r="HX127" s="5">
        <f t="shared" ca="1" si="189"/>
        <v>256397.56669258632</v>
      </c>
      <c r="HY127" s="1" t="e">
        <f t="shared" ca="1" si="160"/>
        <v>#DIV/0!</v>
      </c>
      <c r="HZ127" t="e">
        <f t="shared" ca="1" si="190"/>
        <v>#DIV/0!</v>
      </c>
      <c r="IA127" s="5">
        <f t="shared" si="161"/>
        <v>245189.8</v>
      </c>
      <c r="IB127">
        <f t="shared" ca="1" si="162"/>
        <v>95.628754657401203</v>
      </c>
      <c r="ID127" s="112">
        <v>140.29098911299874</v>
      </c>
      <c r="IE127" s="112">
        <v>137.71593951523911</v>
      </c>
      <c r="IF127">
        <f t="shared" si="163"/>
        <v>95.352177508589747</v>
      </c>
      <c r="IG127">
        <f t="shared" si="191"/>
        <v>1.6539455142190147E-2</v>
      </c>
      <c r="IH127" s="112">
        <v>0.59613324811560597</v>
      </c>
      <c r="II127">
        <f t="shared" si="192"/>
        <v>3.7038994327324454E-3</v>
      </c>
      <c r="IK127">
        <f>+util!B125</f>
        <v>100.3</v>
      </c>
      <c r="IL127">
        <f t="shared" si="193"/>
        <v>6.3344102453128199E-3</v>
      </c>
      <c r="IM127">
        <f t="shared" si="194"/>
        <v>3.8006461471876917E-3</v>
      </c>
      <c r="IO127" s="5">
        <f t="shared" si="164"/>
        <v>138973.59999999998</v>
      </c>
      <c r="IP127" s="1">
        <f t="shared" si="165"/>
        <v>3.6645193953185435</v>
      </c>
      <c r="IQ127" s="5">
        <f t="shared" ca="1" si="166"/>
        <v>145326.1631377358</v>
      </c>
      <c r="IR127" s="1" t="e">
        <f t="shared" ca="1" si="167"/>
        <v>#DIV/0!</v>
      </c>
      <c r="IS127" t="e">
        <f t="shared" ca="1" si="195"/>
        <v>#DIV/0!</v>
      </c>
    </row>
    <row r="128" spans="1:253" x14ac:dyDescent="0.15">
      <c r="A128" t="s">
        <v>367</v>
      </c>
      <c r="B128" s="5">
        <f>+'gaku-mk1722'!B75</f>
        <v>500262.1</v>
      </c>
      <c r="C128" s="5">
        <f>+'kgaku-mk1722'!B76</f>
        <v>281559.40000000002</v>
      </c>
      <c r="D128" s="5">
        <f>+'kgaku-mk1722'!C76</f>
        <v>1974.3</v>
      </c>
      <c r="E128" s="5">
        <f>+'kgaku-mk1722'!D76</f>
        <v>944.2</v>
      </c>
      <c r="F128" s="5">
        <f>+'kgaku-mk1722'!F76</f>
        <v>23406.2</v>
      </c>
      <c r="G128" s="5">
        <f>+'kgaku-mk1722'!G76</f>
        <v>13889.1</v>
      </c>
      <c r="H128" s="5">
        <f>+'kgaku-mk1722'!H76</f>
        <v>75396.600000000006</v>
      </c>
      <c r="I128" s="5">
        <f>+'kgaku-mk1722'!I76</f>
        <v>167837.6</v>
      </c>
      <c r="J128" s="5">
        <f>+'gaku-mk1722'!F75</f>
        <v>14036.4</v>
      </c>
      <c r="K128" s="5">
        <f>+'gaku-mk1722'!G75</f>
        <v>67605.399999999994</v>
      </c>
      <c r="L128" s="5">
        <f>+'gaku-jk1722'!B75</f>
        <v>495416.5</v>
      </c>
      <c r="M128" s="5">
        <f>+'kgaku-jk1722'!B76</f>
        <v>280957.8</v>
      </c>
      <c r="N128" s="5">
        <f>+'kgaku-jk1722'!C76</f>
        <v>1974.6</v>
      </c>
      <c r="O128" s="5">
        <f>+'kgaku-jk1722'!D76</f>
        <v>940.2</v>
      </c>
      <c r="P128" s="5">
        <f>+'kgaku-jk1722'!F76</f>
        <v>22777.1</v>
      </c>
      <c r="Q128" s="5">
        <f>+'kgaku-jk1722'!G76</f>
        <v>13770.6</v>
      </c>
      <c r="R128" s="5">
        <f>+'kgaku-jk1722'!H76</f>
        <v>75993</v>
      </c>
      <c r="S128" s="5">
        <f>+'kgaku-jk1722'!I76</f>
        <v>167175.29999999999</v>
      </c>
      <c r="T128" s="5">
        <f>+'gaku-jk1722'!F75</f>
        <v>14058.8</v>
      </c>
      <c r="U128" s="5">
        <f>+'gaku-jk1722'!G75</f>
        <v>67336.2</v>
      </c>
      <c r="V128" s="8">
        <f t="shared" si="207"/>
        <v>100.97808611542006</v>
      </c>
      <c r="W128" s="8">
        <f t="shared" si="207"/>
        <v>100.2141246834934</v>
      </c>
      <c r="X128" s="8">
        <f t="shared" si="207"/>
        <v>99.984807049529024</v>
      </c>
      <c r="Y128" s="8">
        <f t="shared" si="207"/>
        <v>100.42544139544778</v>
      </c>
      <c r="Z128" s="8">
        <f t="shared" si="207"/>
        <v>102.76198462490835</v>
      </c>
      <c r="AA128" s="8">
        <f t="shared" si="207"/>
        <v>100.86052895298681</v>
      </c>
      <c r="AB128" s="8">
        <f t="shared" si="207"/>
        <v>99.215190872843564</v>
      </c>
      <c r="AC128" s="8">
        <f t="shared" si="207"/>
        <v>100.39617096544767</v>
      </c>
      <c r="AD128" s="8">
        <f t="shared" si="207"/>
        <v>99.840669189404508</v>
      </c>
      <c r="AE128" s="8">
        <f t="shared" si="207"/>
        <v>100.39978495965023</v>
      </c>
      <c r="AF128" s="10">
        <f ca="1">+OFFSET('kdef-cy1722'!B$9,ROUNDDOWN((ROW(Sheet1_OLD!AF128)-ROW(Sheet1_OLD!AF$61))/4,0),0)</f>
        <v>100.5</v>
      </c>
      <c r="AG128" s="10">
        <f ca="1">+OFFSET('kdef-cy1722'!C$9,ROUNDDOWN((ROW(Sheet1_OLD!AG128)-ROW(Sheet1_OLD!AG$61))/4,0),0)</f>
        <v>102</v>
      </c>
      <c r="AH128" s="10">
        <f ca="1">+OFFSET('kdef-cy1722'!D$9,ROUNDDOWN((ROW(Sheet1_OLD!AH128)-ROW(Sheet1_OLD!AH$61))/4,0),0)</f>
        <v>100.3</v>
      </c>
      <c r="AI128" s="10">
        <f ca="1">+OFFSET('kdef-cy1722'!F$9,ROUNDDOWN((ROW(Sheet1_OLD!AI128)-ROW(Sheet1_OLD!AI$61))/4,0),0)</f>
        <v>110</v>
      </c>
      <c r="AJ128" s="10">
        <f ca="1">+OFFSET('kdef-cy1722'!G$9,ROUNDDOWN((ROW(Sheet1_OLD!AJ128)-ROW(Sheet1_OLD!AJ$61))/4,0),0)</f>
        <v>101.3</v>
      </c>
      <c r="AK128" s="10">
        <f ca="1">+OFFSET('kdef-cy1722'!H$9,ROUNDDOWN((ROW(Sheet1_OLD!AK128)-ROW(Sheet1_OLD!AK$61))/4,0),0)</f>
        <v>97.8</v>
      </c>
      <c r="AL128" s="10">
        <f ca="1">+OFFSET('kdef-cy1722'!I$9,ROUNDDOWN((ROW(Sheet1_OLD!AL128)-ROW(Sheet1_OLD!AL$61))/4,0),0)</f>
        <v>100.5</v>
      </c>
      <c r="AM128" s="10">
        <f ca="1">+OFFSET('def-cy1722'!$F$8,ROUNDDOWN((ROW(Sheet1_OLD!AM128)-ROW(Sheet1_OLD!AM$61))/4,0),0)</f>
        <v>99.7</v>
      </c>
      <c r="AN128" s="10">
        <f ca="1">+OFFSET('def-cy1722'!$G$8,ROUNDDOWN((ROW(Sheet1_OLD!AN128)-ROW(Sheet1_OLD!AN$61))/4,0),0)</f>
        <v>101.3</v>
      </c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9">
        <f t="shared" ca="1" si="209"/>
        <v>102</v>
      </c>
      <c r="AY128" s="9">
        <f t="shared" ca="1" si="209"/>
        <v>105.2</v>
      </c>
      <c r="AZ128" s="9">
        <f t="shared" ca="1" si="209"/>
        <v>101.1</v>
      </c>
      <c r="BA128" s="9">
        <f t="shared" ca="1" si="208"/>
        <v>124.4</v>
      </c>
      <c r="BB128" s="9">
        <f t="shared" ca="1" si="208"/>
        <v>103.1</v>
      </c>
      <c r="BC128" s="9">
        <f t="shared" ca="1" si="208"/>
        <v>97.7</v>
      </c>
      <c r="BD128" s="9">
        <f t="shared" ca="1" si="208"/>
        <v>100.9</v>
      </c>
      <c r="BE128" s="9">
        <f t="shared" ca="1" si="208"/>
        <v>100.5</v>
      </c>
      <c r="BF128" s="9">
        <f t="shared" ca="1" si="208"/>
        <v>102.4</v>
      </c>
      <c r="BG128">
        <f t="shared" ca="1" si="168"/>
        <v>-2.5750051153894334E-4</v>
      </c>
      <c r="BH128">
        <f t="shared" ca="1" si="169"/>
        <v>3.0682557132539931E-4</v>
      </c>
      <c r="BI128">
        <f t="shared" ca="1" si="218"/>
        <v>-8.9230196775518431E-5</v>
      </c>
      <c r="BJ128">
        <f t="shared" ca="1" si="218"/>
        <v>-1.5010853432824028E-2</v>
      </c>
      <c r="BK128">
        <f t="shared" ca="1" si="218"/>
        <v>-3.3430145817512432E-4</v>
      </c>
      <c r="BL128" s="13">
        <f t="shared" ca="1" si="171"/>
        <v>-1.5385060027988215E-2</v>
      </c>
      <c r="BM128">
        <f t="shared" ca="1" si="172"/>
        <v>1.4244844848871186E-2</v>
      </c>
      <c r="BN128">
        <f t="shared" ca="1" si="134"/>
        <v>9.6470251953657254E-3</v>
      </c>
      <c r="BO128" s="13">
        <f t="shared" ca="1" si="135"/>
        <v>2.3891870044236912E-2</v>
      </c>
      <c r="BP128">
        <f t="shared" ca="1" si="173"/>
        <v>-2.3304865198245832E-3</v>
      </c>
      <c r="BQ128">
        <f t="shared" ca="1" si="174"/>
        <v>5.3375385044025789E-3</v>
      </c>
      <c r="BR128">
        <f t="shared" ca="1" si="175"/>
        <v>3.6147370490515894E-3</v>
      </c>
      <c r="BS128" s="13">
        <f t="shared" ca="1" si="176"/>
        <v>6.6217890336295847E-3</v>
      </c>
      <c r="BT128" s="5">
        <f t="shared" si="136"/>
        <v>67336.2</v>
      </c>
      <c r="BU128" s="5">
        <f t="shared" ca="1" si="137"/>
        <v>259861.33534615699</v>
      </c>
      <c r="BV128" s="5">
        <f t="shared" ca="1" si="138"/>
        <v>49475.807690755384</v>
      </c>
      <c r="BW128" s="5">
        <f t="shared" ca="1" si="177"/>
        <v>113541.01639935424</v>
      </c>
      <c r="BX128" s="5">
        <f t="shared" si="139"/>
        <v>67605.399999999994</v>
      </c>
      <c r="BY128" s="5">
        <f t="shared" si="140"/>
        <v>258153.40000000002</v>
      </c>
      <c r="BZ128" s="5">
        <f t="shared" si="141"/>
        <v>37442.6</v>
      </c>
      <c r="CA128" s="5">
        <f t="shared" si="142"/>
        <v>105048</v>
      </c>
      <c r="CB128" s="9">
        <f t="shared" si="197"/>
        <v>100.39978495965023</v>
      </c>
      <c r="CC128" s="9">
        <f t="shared" ca="1" si="197"/>
        <v>99.342751262367727</v>
      </c>
      <c r="CD128" s="9">
        <f t="shared" ca="1" si="197"/>
        <v>75.67860283157377</v>
      </c>
      <c r="CE128" s="9">
        <f t="shared" ca="1" si="196"/>
        <v>92.519869322393575</v>
      </c>
      <c r="CF128" s="5"/>
      <c r="CG128" s="5">
        <f t="shared" si="212"/>
        <v>100.07238688538975</v>
      </c>
      <c r="CH128" s="5">
        <f t="shared" ca="1" si="178"/>
        <v>99.342751262367727</v>
      </c>
      <c r="CI128" s="5">
        <f t="shared" si="144"/>
        <v>101.64703455053359</v>
      </c>
      <c r="CJ128" s="5">
        <f t="shared" ca="1" si="179"/>
        <v>75.67860283157377</v>
      </c>
      <c r="CK128" s="5">
        <f t="shared" si="180"/>
        <v>100.84082014282134</v>
      </c>
      <c r="CL128" s="5">
        <f t="shared" ca="1" si="181"/>
        <v>92.519869322393575</v>
      </c>
      <c r="CM128" s="5"/>
      <c r="CN128" s="1" t="e">
        <f t="shared" si="125"/>
        <v>#DIV/0!</v>
      </c>
      <c r="CO128" s="1" t="e">
        <f t="shared" si="215"/>
        <v>#DIV/0!</v>
      </c>
      <c r="CP128" s="1" t="e">
        <f t="shared" ca="1" si="215"/>
        <v>#DIV/0!</v>
      </c>
      <c r="CQ128" s="1" t="e">
        <f t="shared" ca="1" si="215"/>
        <v>#DIV/0!</v>
      </c>
      <c r="CR128" s="1" t="e">
        <f t="shared" ca="1" si="215"/>
        <v>#DIV/0!</v>
      </c>
      <c r="CS128" s="83" t="e">
        <f t="shared" si="219"/>
        <v>#DIV/0!</v>
      </c>
      <c r="CT128" s="83" t="e">
        <f t="shared" si="219"/>
        <v>#DIV/0!</v>
      </c>
      <c r="CU128" s="83" t="e">
        <f t="shared" ca="1" si="219"/>
        <v>#DIV/0!</v>
      </c>
      <c r="CV128" s="83" t="e">
        <f t="shared" ca="1" si="219"/>
        <v>#DIV/0!</v>
      </c>
      <c r="CW128" s="83" t="e">
        <f t="shared" ca="1" si="219"/>
        <v>#DIV/0!</v>
      </c>
      <c r="CX128" s="83">
        <f t="shared" si="183"/>
        <v>-3.5773950336473589E-3</v>
      </c>
      <c r="CY128" s="83">
        <f t="shared" si="201"/>
        <v>-6.3722822272894823E-3</v>
      </c>
      <c r="CZ128" s="83">
        <f t="shared" ca="1" si="201"/>
        <v>7.4435785968217346E-3</v>
      </c>
      <c r="DA128" s="83">
        <f t="shared" ca="1" si="199"/>
        <v>-3.6388625643983978E-2</v>
      </c>
      <c r="DB128" s="83">
        <f t="shared" ca="1" si="199"/>
        <v>-1.765921228537367E-2</v>
      </c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Y128" s="5"/>
      <c r="EF128" s="91">
        <f>+'gaku-mk1722'!G75</f>
        <v>67605.399999999994</v>
      </c>
      <c r="EG128" s="1">
        <f>+'gaku-mk1131'!G131</f>
        <v>65965.7</v>
      </c>
      <c r="EH128" s="5">
        <f t="shared" ca="1" si="145"/>
        <v>18267.805741387037</v>
      </c>
      <c r="EI128" s="7">
        <f ca="1">+EI127+$EH127</f>
        <v>871573.59513447061</v>
      </c>
      <c r="EJ128" s="7">
        <f ca="1">+EJ127+$EH127</f>
        <v>871573.59513447061</v>
      </c>
      <c r="EK128" s="7">
        <f ca="1">+EK127+EH127-(EJ129-EI129)/4</f>
        <v>829307.45155371947</v>
      </c>
      <c r="EL128" s="5">
        <f t="shared" ca="1" si="146"/>
        <v>6300</v>
      </c>
      <c r="EM128" s="92">
        <f t="shared" ca="1" si="147"/>
        <v>101.3</v>
      </c>
      <c r="EN128">
        <f t="shared" ca="1" si="127"/>
        <v>0.70642305698786045</v>
      </c>
      <c r="EO128">
        <f t="shared" ca="1" si="148"/>
        <v>-4.8857883452429907E-3</v>
      </c>
      <c r="EQ128" s="6">
        <f>+call!C166</f>
        <v>8.96666666666667E-2</v>
      </c>
      <c r="ES128" s="5">
        <f>+fof!B190/10</f>
        <v>8744.7000000000007</v>
      </c>
      <c r="ET128" s="5">
        <f>+fof!C190/10</f>
        <v>276265.40000000002</v>
      </c>
      <c r="FB128" s="5">
        <f t="shared" si="128"/>
        <v>8744.7000000000007</v>
      </c>
      <c r="FC128" s="5">
        <f t="shared" si="124"/>
        <v>276265.40000000002</v>
      </c>
      <c r="FD128" s="1" t="e">
        <f t="shared" si="216"/>
        <v>#DIV/0!</v>
      </c>
      <c r="FE128" s="1" t="e">
        <f t="shared" si="216"/>
        <v>#DIV/0!</v>
      </c>
      <c r="FF128" t="e">
        <f t="shared" si="149"/>
        <v>#DIV/0!</v>
      </c>
      <c r="FG128" t="e">
        <f t="shared" si="149"/>
        <v>#DIV/0!</v>
      </c>
      <c r="FH128" s="83" t="e">
        <f t="shared" si="184"/>
        <v>#DIV/0!</v>
      </c>
      <c r="FI128" s="83" t="e">
        <f t="shared" si="184"/>
        <v>#DIV/0!</v>
      </c>
      <c r="FK128" s="5">
        <f>kshotoku1722!E76</f>
        <v>251353.8</v>
      </c>
      <c r="FL128" s="72">
        <f t="shared" ca="1" si="150"/>
        <v>0.39385418135664924</v>
      </c>
      <c r="FM128">
        <f t="shared" ca="1" si="185"/>
        <v>1.9005118568056613E-3</v>
      </c>
      <c r="FO128" s="72">
        <f ca="1">+AVERAGE(OFFSET(Maikin05!$F$10,ROUNDDOWN((ROW(FO128)-ROW(FO$45))/4,0),MOD(ROW(FO128)-ROW(FO$45),4)*3):OFFSET(Maikin05!$F$10,ROUNDDOWN((ROW(FO128)-ROW(FO$45))/4,0),MOD(ROW(FO128)-ROW(FO$45),4)*3+2))</f>
        <v>101.3</v>
      </c>
      <c r="FP128" s="72">
        <f ca="1">+AVERAGE(OFFSET(Maikin30!$F$20,ROUNDDOWN((ROW(FP128)-ROW(FP$5))/4,0),MOD(ROW(FP128)-ROW(FP$5),4)*3):OFFSET(Maikin30!$F$20,ROUNDDOWN((ROW(FP128)-ROW(FP$5))/4,0),MOD(ROW(FP128)-ROW(FP$5),4)*3+2))</f>
        <v>100.66666666666667</v>
      </c>
      <c r="FQ128" s="5">
        <f ca="1">+AVERAGE(OFFSET(Rocho!$J$66,(ROW(FQ128)-ROW($FQ$5))*3,0):OFFSET(Rocho!$J$66,(ROW(FQ128)-ROW($FQ$5))*3+2,0))</f>
        <v>6300</v>
      </c>
      <c r="FR128" s="72" t="e">
        <f t="shared" ca="1" si="151"/>
        <v>#DIV/0!</v>
      </c>
      <c r="FS128" t="e">
        <f t="shared" ca="1" si="186"/>
        <v>#DIV/0!</v>
      </c>
      <c r="FT128" s="72"/>
      <c r="FU128" s="87" t="s">
        <v>347</v>
      </c>
      <c r="FV128" s="79">
        <f ca="1">+AVERAGE(OFFSET(Rocho!$D$6,(ROW(FV128)-ROW($FV$5))*3,0):OFFSET(Rocho!$D$6,(ROW(FV128)-ROW($FV$5))*3+2,0))/10000</f>
        <v>11016.666666666668</v>
      </c>
      <c r="FW128" s="82">
        <f>+Rocho!AA129</f>
        <v>0</v>
      </c>
      <c r="FX128" t="e">
        <f t="shared" si="187"/>
        <v>#DIV/0!</v>
      </c>
      <c r="FZ128" s="94">
        <f t="shared" si="130"/>
        <v>242108.79999999999</v>
      </c>
      <c r="GA128" s="5">
        <f t="shared" si="152"/>
        <v>67605.399999999994</v>
      </c>
      <c r="GB128" s="5">
        <f>+'gaku-mk1722'!C75-'gaku-mk1722'!D75</f>
        <v>6196.7999999999884</v>
      </c>
      <c r="GC128" s="5">
        <f t="shared" si="153"/>
        <v>23406.2</v>
      </c>
      <c r="GD128" s="5">
        <f t="shared" si="154"/>
        <v>14036.4</v>
      </c>
      <c r="GE128" s="5">
        <f>+'gaku-mk1722'!H75</f>
        <v>2228.6</v>
      </c>
      <c r="GF128" s="5">
        <f>+'gaku-mk1722'!W75</f>
        <v>122357.3</v>
      </c>
      <c r="GG128" s="5">
        <f>+'gaku-mk1722'!M75</f>
        <v>75855.600000000006</v>
      </c>
      <c r="GH128" s="5">
        <f>+'gaku-mk1722'!N75</f>
        <v>69577.5</v>
      </c>
      <c r="GI128" s="5">
        <f t="shared" si="155"/>
        <v>67336.2</v>
      </c>
      <c r="GJ128" s="5">
        <f>+'gaku-jk1722'!C75-'gaku-jk1722'!D75</f>
        <v>6173.7000000000116</v>
      </c>
      <c r="GK128" s="5">
        <f t="shared" si="156"/>
        <v>22777.1</v>
      </c>
      <c r="GL128" s="5">
        <f t="shared" si="157"/>
        <v>14058.8</v>
      </c>
      <c r="GM128" s="5">
        <f>+'gaku-jk1722'!H75</f>
        <v>2404.9</v>
      </c>
      <c r="GN128" s="5">
        <f>+'gaku-jk1722'!Z75</f>
        <v>122841.3</v>
      </c>
      <c r="GO128" s="5">
        <f>+'gaku-jk1722'!M75</f>
        <v>75588.899999999994</v>
      </c>
      <c r="GP128" s="5">
        <f>+'gaku-jk1722'!N75</f>
        <v>73720.399999999994</v>
      </c>
      <c r="GQ128" s="9">
        <f t="shared" ca="1" si="131"/>
        <v>101.3</v>
      </c>
      <c r="GR128">
        <f ca="1">+OFFSET('def-cy1722'!$C$8,ROUNDDOWN((ROW(Sheet1_OLD!GU128)-ROW(Sheet1_OLD!GU$61))/4,0),0)</f>
        <v>100.6</v>
      </c>
      <c r="GS128" s="9">
        <f t="shared" ca="1" si="132"/>
        <v>110</v>
      </c>
      <c r="GT128" s="9">
        <f t="shared" ca="1" si="133"/>
        <v>99.7</v>
      </c>
      <c r="GU128">
        <f ca="1">+OFFSET('def-cy1722'!$H$8,ROUNDDOWN((ROW(Sheet1_OLD!GU128)-ROW(Sheet1_OLD!GU$61))/4,0),0)</f>
        <v>98.8</v>
      </c>
      <c r="GV128">
        <f ca="1">+OFFSET('def-cy1722'!$W$8,ROUNDDOWN((ROW(Sheet1_OLD!GU128)-ROW(Sheet1_OLD!GU$61))/4,0),0)</f>
        <v>100.2</v>
      </c>
      <c r="GW128">
        <f ca="1">+OFFSET('def-cy1722'!$M$8,ROUNDDOWN((ROW(Sheet1_OLD!GU128)-ROW(Sheet1_OLD!GU$61))/4,0),0)</f>
        <v>102.3</v>
      </c>
      <c r="GX128">
        <f ca="1">+OFFSET('def-cy1722'!$N$8,ROUNDDOWN((ROW(Sheet1_OLD!GU128)-ROW(Sheet1_OLD!GU$61))/4,0),0)</f>
        <v>94.6</v>
      </c>
      <c r="HG128" s="9">
        <f t="shared" ca="1" si="221"/>
        <v>102.4</v>
      </c>
      <c r="HH128" s="9">
        <f t="shared" ca="1" si="221"/>
        <v>102</v>
      </c>
      <c r="HI128" s="9">
        <f t="shared" ca="1" si="221"/>
        <v>124.4</v>
      </c>
      <c r="HJ128" s="9">
        <f t="shared" ca="1" si="220"/>
        <v>100.5</v>
      </c>
      <c r="HK128" s="9">
        <f t="shared" ca="1" si="220"/>
        <v>98.5</v>
      </c>
      <c r="HL128" s="9">
        <f t="shared" ca="1" si="220"/>
        <v>100.7</v>
      </c>
      <c r="HM128" s="9">
        <f t="shared" ca="1" si="220"/>
        <v>104.1</v>
      </c>
      <c r="HN128" s="9">
        <f t="shared" ca="1" si="202"/>
        <v>90.7</v>
      </c>
      <c r="HO128">
        <f t="shared" ca="1" si="217"/>
        <v>-1.0116861521554225E-3</v>
      </c>
      <c r="HP128">
        <f t="shared" ca="1" si="217"/>
        <v>4.7526331588353983E-4</v>
      </c>
      <c r="HQ128">
        <f t="shared" ca="1" si="217"/>
        <v>2.3170757460150028E-3</v>
      </c>
      <c r="HR128">
        <f t="shared" ca="1" si="217"/>
        <v>1.5691914049277196E-3</v>
      </c>
      <c r="HS128">
        <f t="shared" ca="1" si="217"/>
        <v>1.649611922691443E-4</v>
      </c>
      <c r="HT128">
        <f t="shared" ca="1" si="217"/>
        <v>-5.5767586373688149E-4</v>
      </c>
      <c r="HU128">
        <f t="shared" ca="1" si="217"/>
        <v>9.5662273802478231E-4</v>
      </c>
      <c r="HV128">
        <f t="shared" ca="1" si="159"/>
        <v>-1.4001677106565687E-3</v>
      </c>
      <c r="HW128">
        <f t="shared" ca="1" si="188"/>
        <v>2.5135846705713161E-3</v>
      </c>
      <c r="HX128" s="5">
        <f t="shared" ca="1" si="189"/>
        <v>257042.04368579658</v>
      </c>
      <c r="HY128" s="1" t="e">
        <f t="shared" ca="1" si="160"/>
        <v>#DIV/0!</v>
      </c>
      <c r="HZ128" t="e">
        <f t="shared" ca="1" si="190"/>
        <v>#DIV/0!</v>
      </c>
      <c r="IA128" s="5">
        <f t="shared" si="161"/>
        <v>242108.79999999999</v>
      </c>
      <c r="IB128">
        <f t="shared" ca="1" si="162"/>
        <v>94.190349768596334</v>
      </c>
      <c r="ID128" s="112">
        <v>140.60606979119262</v>
      </c>
      <c r="IE128" s="112">
        <v>137.84906982180951</v>
      </c>
      <c r="IF128">
        <f t="shared" si="163"/>
        <v>95.039833878215561</v>
      </c>
      <c r="IG128">
        <f t="shared" si="191"/>
        <v>-3.2810610939684329E-3</v>
      </c>
      <c r="IH128" s="112">
        <v>0.59670953145911576</v>
      </c>
      <c r="II128">
        <f t="shared" si="192"/>
        <v>9.6623527964118333E-4</v>
      </c>
      <c r="IK128">
        <f>+util!B126</f>
        <v>101.333333333333</v>
      </c>
      <c r="IL128">
        <f t="shared" si="193"/>
        <v>1.0249717770218878E-2</v>
      </c>
      <c r="IM128">
        <f t="shared" si="194"/>
        <v>6.1498306621313266E-3</v>
      </c>
      <c r="IO128" s="5">
        <f t="shared" si="164"/>
        <v>137060.79999999999</v>
      </c>
      <c r="IP128" s="1">
        <f t="shared" si="165"/>
        <v>3.6605577604119373</v>
      </c>
      <c r="IQ128" s="5">
        <f t="shared" ca="1" si="166"/>
        <v>145514.69480337031</v>
      </c>
      <c r="IR128" s="1" t="e">
        <f t="shared" ca="1" si="167"/>
        <v>#DIV/0!</v>
      </c>
      <c r="IS128" t="e">
        <f t="shared" ca="1" si="195"/>
        <v>#DIV/0!</v>
      </c>
    </row>
    <row r="129" spans="1:253" x14ac:dyDescent="0.15">
      <c r="A129" t="s">
        <v>368</v>
      </c>
      <c r="B129" s="5">
        <f>+'gaku-mk1722'!B76</f>
        <v>491929.9</v>
      </c>
      <c r="C129" s="5">
        <f>+'kgaku-mk1722'!B77</f>
        <v>276157.5</v>
      </c>
      <c r="D129" s="5">
        <f>+'kgaku-mk1722'!C77</f>
        <v>1922.5</v>
      </c>
      <c r="E129" s="5">
        <f>+'kgaku-mk1722'!D77</f>
        <v>841.5</v>
      </c>
      <c r="F129" s="5">
        <f>+'kgaku-mk1722'!F77</f>
        <v>20955.599999999999</v>
      </c>
      <c r="G129" s="5">
        <f>+'kgaku-mk1722'!G77</f>
        <v>13462.7</v>
      </c>
      <c r="H129" s="5">
        <f>+'kgaku-mk1722'!H77</f>
        <v>75542.2</v>
      </c>
      <c r="I129" s="5">
        <f>+'kgaku-mk1722'!I77</f>
        <v>165116.1</v>
      </c>
      <c r="J129" s="5">
        <f>+'gaku-mk1722'!F76</f>
        <v>14215.2</v>
      </c>
      <c r="K129" s="5">
        <f>+'gaku-mk1722'!G76</f>
        <v>68775.7</v>
      </c>
      <c r="L129" s="5">
        <f>+'gaku-jk1722'!B76</f>
        <v>488196.3</v>
      </c>
      <c r="M129" s="5">
        <f>+'kgaku-jk1722'!B77</f>
        <v>275535.3</v>
      </c>
      <c r="N129" s="5">
        <f>+'kgaku-jk1722'!C77</f>
        <v>1919.8</v>
      </c>
      <c r="O129" s="5">
        <f>+'kgaku-jk1722'!D77</f>
        <v>840.3</v>
      </c>
      <c r="P129" s="5">
        <f>+'kgaku-jk1722'!F77</f>
        <v>20405.900000000001</v>
      </c>
      <c r="Q129" s="5">
        <f>+'kgaku-jk1722'!G77</f>
        <v>13417.2</v>
      </c>
      <c r="R129" s="5">
        <f>+'kgaku-jk1722'!H77</f>
        <v>75836.3</v>
      </c>
      <c r="S129" s="5">
        <f>+'kgaku-jk1722'!I77</f>
        <v>164852.4</v>
      </c>
      <c r="T129" s="5">
        <f>+'gaku-jk1722'!F76</f>
        <v>14214</v>
      </c>
      <c r="U129" s="5">
        <f>+'gaku-jk1722'!G76</f>
        <v>68475.600000000006</v>
      </c>
      <c r="V129" s="8">
        <f t="shared" si="207"/>
        <v>100.76477433360311</v>
      </c>
      <c r="W129" s="8">
        <f t="shared" si="207"/>
        <v>100.22581498631938</v>
      </c>
      <c r="X129" s="8">
        <f t="shared" si="207"/>
        <v>100.14063964996353</v>
      </c>
      <c r="Y129" s="8">
        <f t="shared" si="207"/>
        <v>100.14280614066406</v>
      </c>
      <c r="Z129" s="8">
        <f t="shared" si="207"/>
        <v>102.69382874560786</v>
      </c>
      <c r="AA129" s="8">
        <f t="shared" si="207"/>
        <v>100.33911695435708</v>
      </c>
      <c r="AB129" s="8">
        <f t="shared" si="207"/>
        <v>99.612190995605005</v>
      </c>
      <c r="AC129" s="8">
        <f t="shared" si="207"/>
        <v>100.15996127444915</v>
      </c>
      <c r="AD129" s="8">
        <f t="shared" si="207"/>
        <v>100.00844238075138</v>
      </c>
      <c r="AE129" s="8">
        <f t="shared" si="207"/>
        <v>100.4382582993066</v>
      </c>
      <c r="AF129" s="10">
        <f ca="1">+OFFSET('kdef-cy1722'!B$9,ROUNDDOWN((ROW(Sheet1_OLD!AF129)-ROW(Sheet1_OLD!AF$61))/4,0),0)</f>
        <v>100</v>
      </c>
      <c r="AG129" s="10">
        <f ca="1">+OFFSET('kdef-cy1722'!C$9,ROUNDDOWN((ROW(Sheet1_OLD!AG129)-ROW(Sheet1_OLD!AG$61))/4,0),0)</f>
        <v>100</v>
      </c>
      <c r="AH129" s="10">
        <f ca="1">+OFFSET('kdef-cy1722'!D$9,ROUNDDOWN((ROW(Sheet1_OLD!AH129)-ROW(Sheet1_OLD!AH$61))/4,0),0)</f>
        <v>100</v>
      </c>
      <c r="AI129" s="10">
        <f ca="1">+OFFSET('kdef-cy1722'!F$9,ROUNDDOWN((ROW(Sheet1_OLD!AI129)-ROW(Sheet1_OLD!AI$61))/4,0),0)</f>
        <v>100</v>
      </c>
      <c r="AJ129" s="10">
        <f ca="1">+OFFSET('kdef-cy1722'!G$9,ROUNDDOWN((ROW(Sheet1_OLD!AJ129)-ROW(Sheet1_OLD!AJ$61))/4,0),0)</f>
        <v>100</v>
      </c>
      <c r="AK129" s="10">
        <f ca="1">+OFFSET('kdef-cy1722'!H$9,ROUNDDOWN((ROW(Sheet1_OLD!AK129)-ROW(Sheet1_OLD!AK$61))/4,0),0)</f>
        <v>100</v>
      </c>
      <c r="AL129" s="10">
        <f ca="1">+OFFSET('kdef-cy1722'!I$9,ROUNDDOWN((ROW(Sheet1_OLD!AL129)-ROW(Sheet1_OLD!AL$61))/4,0),0)</f>
        <v>100</v>
      </c>
      <c r="AM129" s="10">
        <f ca="1">+OFFSET('def-cy1722'!$F$8,ROUNDDOWN((ROW(Sheet1_OLD!AM129)-ROW(Sheet1_OLD!AM$61))/4,0),0)</f>
        <v>100</v>
      </c>
      <c r="AN129" s="10">
        <f ca="1">+OFFSET('def-cy1722'!$G$8,ROUNDDOWN((ROW(Sheet1_OLD!AN129)-ROW(Sheet1_OLD!AN$61))/4,0),0)</f>
        <v>100</v>
      </c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9">
        <f t="shared" ca="1" si="209"/>
        <v>100.5</v>
      </c>
      <c r="AY129" s="9">
        <f t="shared" ca="1" si="209"/>
        <v>102</v>
      </c>
      <c r="AZ129" s="9">
        <f t="shared" ca="1" si="209"/>
        <v>100.3</v>
      </c>
      <c r="BA129" s="9">
        <f t="shared" ca="1" si="208"/>
        <v>110</v>
      </c>
      <c r="BB129" s="9">
        <f t="shared" ca="1" si="208"/>
        <v>101.3</v>
      </c>
      <c r="BC129" s="9">
        <f t="shared" ca="1" si="208"/>
        <v>97.8</v>
      </c>
      <c r="BD129" s="9">
        <f t="shared" ca="1" si="208"/>
        <v>100.5</v>
      </c>
      <c r="BE129" s="9">
        <f t="shared" ca="1" si="208"/>
        <v>99.7</v>
      </c>
      <c r="BF129" s="9">
        <f t="shared" ca="1" si="208"/>
        <v>101.3</v>
      </c>
      <c r="BG129">
        <f t="shared" ca="1" si="168"/>
        <v>-2.171958194434971E-4</v>
      </c>
      <c r="BH129">
        <f t="shared" ca="1" si="169"/>
        <v>3.8934728691664188E-4</v>
      </c>
      <c r="BI129">
        <f t="shared" ca="1" si="218"/>
        <v>-1.3910627527017887E-3</v>
      </c>
      <c r="BJ129">
        <f t="shared" ca="1" si="218"/>
        <v>-5.9549563544521774E-4</v>
      </c>
      <c r="BK129">
        <f t="shared" ca="1" si="218"/>
        <v>-9.07125357503623E-3</v>
      </c>
      <c r="BL129" s="13">
        <f t="shared" ca="1" si="171"/>
        <v>-1.0885660495710091E-2</v>
      </c>
      <c r="BM129">
        <f t="shared" ca="1" si="172"/>
        <v>-6.6757724497726059E-2</v>
      </c>
      <c r="BN129">
        <f t="shared" ca="1" si="134"/>
        <v>3.9602949199181864E-3</v>
      </c>
      <c r="BO129" s="13">
        <f t="shared" ca="1" si="135"/>
        <v>-6.2797429577807873E-2</v>
      </c>
      <c r="BP129">
        <f t="shared" ca="1" si="173"/>
        <v>1.0758574562735903E-2</v>
      </c>
      <c r="BQ129">
        <f t="shared" ca="1" si="174"/>
        <v>-2.431251827304811E-2</v>
      </c>
      <c r="BR129">
        <f t="shared" ca="1" si="175"/>
        <v>1.4423011468949968E-3</v>
      </c>
      <c r="BS129" s="13">
        <f t="shared" ca="1" si="176"/>
        <v>-1.2111642563417211E-2</v>
      </c>
      <c r="BT129" s="5">
        <f t="shared" si="136"/>
        <v>68475.600000000006</v>
      </c>
      <c r="BU129" s="5">
        <f t="shared" ca="1" si="137"/>
        <v>257032.57307361686</v>
      </c>
      <c r="BV129" s="5">
        <f t="shared" ca="1" si="138"/>
        <v>46368.85414149001</v>
      </c>
      <c r="BW129" s="5">
        <f t="shared" ca="1" si="177"/>
        <v>112165.84819243816</v>
      </c>
      <c r="BX129" s="5">
        <f t="shared" si="139"/>
        <v>68775.7</v>
      </c>
      <c r="BY129" s="5">
        <f t="shared" si="140"/>
        <v>255202</v>
      </c>
      <c r="BZ129" s="5">
        <f t="shared" si="141"/>
        <v>35170.800000000003</v>
      </c>
      <c r="CA129" s="5">
        <f t="shared" si="142"/>
        <v>103946.5</v>
      </c>
      <c r="CB129" s="9">
        <f t="shared" si="197"/>
        <v>100.4382582993066</v>
      </c>
      <c r="CC129" s="9">
        <f t="shared" ca="1" si="197"/>
        <v>99.287805023415231</v>
      </c>
      <c r="CD129" s="9">
        <f t="shared" ca="1" si="197"/>
        <v>75.850052047177513</v>
      </c>
      <c r="CE129" s="9">
        <f t="shared" ca="1" si="196"/>
        <v>92.672147249012397</v>
      </c>
      <c r="CF129" s="5"/>
      <c r="CG129" s="5">
        <f t="shared" si="212"/>
        <v>100.00739685283378</v>
      </c>
      <c r="CH129" s="5">
        <f t="shared" ca="1" si="178"/>
        <v>99.287805023415231</v>
      </c>
      <c r="CI129" s="5">
        <f t="shared" si="144"/>
        <v>101.5912813150818</v>
      </c>
      <c r="CJ129" s="5">
        <f t="shared" ca="1" si="179"/>
        <v>75.850052047177513</v>
      </c>
      <c r="CK129" s="5">
        <f t="shared" si="180"/>
        <v>100.82544824943862</v>
      </c>
      <c r="CL129" s="5">
        <f t="shared" ca="1" si="181"/>
        <v>92.672147249012397</v>
      </c>
      <c r="CM129" s="5"/>
      <c r="CN129" s="1" t="e">
        <f t="shared" si="125"/>
        <v>#DIV/0!</v>
      </c>
      <c r="CO129" s="1" t="e">
        <f t="shared" si="215"/>
        <v>#DIV/0!</v>
      </c>
      <c r="CP129" s="1" t="e">
        <f t="shared" ca="1" si="215"/>
        <v>#DIV/0!</v>
      </c>
      <c r="CQ129" s="1" t="e">
        <f t="shared" ca="1" si="215"/>
        <v>#DIV/0!</v>
      </c>
      <c r="CR129" s="1" t="e">
        <f t="shared" ca="1" si="215"/>
        <v>#DIV/0!</v>
      </c>
      <c r="CS129" s="83" t="e">
        <f t="shared" si="219"/>
        <v>#DIV/0!</v>
      </c>
      <c r="CT129" s="83" t="e">
        <f t="shared" si="219"/>
        <v>#DIV/0!</v>
      </c>
      <c r="CU129" s="83" t="e">
        <f t="shared" ca="1" si="219"/>
        <v>#DIV/0!</v>
      </c>
      <c r="CV129" s="83" t="e">
        <f t="shared" ca="1" si="219"/>
        <v>#DIV/0!</v>
      </c>
      <c r="CW129" s="83" t="e">
        <f t="shared" ca="1" si="219"/>
        <v>#DIV/0!</v>
      </c>
      <c r="CX129" s="83">
        <f t="shared" si="183"/>
        <v>-2.1146905603981183E-3</v>
      </c>
      <c r="CY129" s="83">
        <f t="shared" si="201"/>
        <v>3.8312801203089711E-4</v>
      </c>
      <c r="CZ129" s="83">
        <f t="shared" ca="1" si="201"/>
        <v>-5.5325063153895604E-4</v>
      </c>
      <c r="DA129" s="83">
        <f t="shared" ca="1" si="199"/>
        <v>2.2629289345264727E-3</v>
      </c>
      <c r="DB129" s="83">
        <f t="shared" ca="1" si="199"/>
        <v>1.6445413118545995E-3</v>
      </c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Y129" s="5"/>
      <c r="EF129" s="91">
        <f>+'gaku-mk1722'!G76</f>
        <v>68775.7</v>
      </c>
      <c r="EG129" s="1">
        <f>+'gaku-mk1131'!G132</f>
        <v>65249.5</v>
      </c>
      <c r="EH129" s="5">
        <f t="shared" ca="1" si="145"/>
        <v>18553.498014672616</v>
      </c>
      <c r="EI129" s="90">
        <f ca="1">+OFFSET($EB$6,(ROW(EI129)-ROW($EI$9))/4,0)</f>
        <v>833486.54276818875</v>
      </c>
      <c r="EJ129" s="7">
        <f ca="1">+EJ128+$EH128</f>
        <v>889841.40087585768</v>
      </c>
      <c r="EK129" s="7">
        <f ca="1">+EK128+EH128-(EJ129-EI129)/4</f>
        <v>833486.54276818933</v>
      </c>
      <c r="EL129" s="5">
        <f t="shared" ca="1" si="146"/>
        <v>6312</v>
      </c>
      <c r="EM129" s="92">
        <f t="shared" ca="1" si="147"/>
        <v>101.09999999999998</v>
      </c>
      <c r="EN129">
        <f t="shared" ca="1" si="127"/>
        <v>0.69490170474881174</v>
      </c>
      <c r="EO129">
        <f t="shared" ca="1" si="148"/>
        <v>-1.644388534086982E-2</v>
      </c>
      <c r="EQ129" s="6">
        <f>+call!C167</f>
        <v>8.7666666666666698E-2</v>
      </c>
      <c r="ES129" s="5">
        <f>+fof!B191/10</f>
        <v>8580.5</v>
      </c>
      <c r="ET129" s="5">
        <f>+fof!C191/10</f>
        <v>268795.8</v>
      </c>
      <c r="FB129" s="5">
        <f t="shared" si="128"/>
        <v>8580.5</v>
      </c>
      <c r="FC129" s="5">
        <f t="shared" si="128"/>
        <v>268795.8</v>
      </c>
      <c r="FD129" s="1" t="e">
        <f t="shared" si="216"/>
        <v>#DIV/0!</v>
      </c>
      <c r="FE129" s="1" t="e">
        <f t="shared" si="216"/>
        <v>#DIV/0!</v>
      </c>
      <c r="FF129" t="e">
        <f t="shared" si="149"/>
        <v>#DIV/0!</v>
      </c>
      <c r="FG129" t="e">
        <f t="shared" si="149"/>
        <v>#DIV/0!</v>
      </c>
      <c r="FH129" s="83" t="e">
        <f t="shared" si="184"/>
        <v>#DIV/0!</v>
      </c>
      <c r="FI129" s="83" t="e">
        <f t="shared" si="184"/>
        <v>#DIV/0!</v>
      </c>
      <c r="FK129" s="5">
        <f>kshotoku1722!E77</f>
        <v>253107.7</v>
      </c>
      <c r="FL129" s="72">
        <f t="shared" ca="1" si="150"/>
        <v>0.39663150841378564</v>
      </c>
      <c r="FM129">
        <f t="shared" ca="1" si="185"/>
        <v>7.0269165430908451E-3</v>
      </c>
      <c r="FO129" s="72">
        <f ca="1">+AVERAGE(OFFSET(Maikin05!$F$10,ROUNDDOWN((ROW(FO129)-ROW(FO$45))/4,0),MOD(ROW(FO129)-ROW(FO$45),4)*3):OFFSET(Maikin05!$F$10,ROUNDDOWN((ROW(FO129)-ROW(FO$45))/4,0),MOD(ROW(FO129)-ROW(FO$45),4)*3+2))</f>
        <v>101.09999999999998</v>
      </c>
      <c r="FP129" s="72">
        <f ca="1">+AVERAGE(OFFSET(Maikin30!$F$20,ROUNDDOWN((ROW(FP129)-ROW(FP$5))/4,0),MOD(ROW(FP129)-ROW(FP$5),4)*3):OFFSET(Maikin30!$F$20,ROUNDDOWN((ROW(FP129)-ROW(FP$5))/4,0),MOD(ROW(FP129)-ROW(FP$5),4)*3+2))</f>
        <v>100.43333333333332</v>
      </c>
      <c r="FQ129" s="5">
        <f ca="1">+AVERAGE(OFFSET(Rocho!$J$66,(ROW(FQ129)-ROW($FQ$5))*3,0):OFFSET(Rocho!$J$66,(ROW(FQ129)-ROW($FQ$5))*3+2,0))</f>
        <v>6312</v>
      </c>
      <c r="FR129" s="72" t="e">
        <f t="shared" ca="1" si="151"/>
        <v>#DIV/0!</v>
      </c>
      <c r="FS129" t="e">
        <f t="shared" ca="1" si="186"/>
        <v>#DIV/0!</v>
      </c>
      <c r="FT129" s="72"/>
      <c r="FU129" s="87" t="s">
        <v>348</v>
      </c>
      <c r="FV129" s="79">
        <f ca="1">+AVERAGE(OFFSET(Rocho!$D$6,(ROW(FV129)-ROW($FV$5))*3,0):OFFSET(Rocho!$D$6,(ROW(FV129)-ROW($FV$5))*3+2,0))/10000</f>
        <v>11018.333333333332</v>
      </c>
      <c r="FW129" s="82">
        <f>+Rocho!AA130</f>
        <v>0</v>
      </c>
      <c r="FX129" t="e">
        <f t="shared" si="187"/>
        <v>#DIV/0!</v>
      </c>
      <c r="FZ129" s="94">
        <f t="shared" si="130"/>
        <v>236727.89999999994</v>
      </c>
      <c r="GA129" s="5">
        <f t="shared" si="152"/>
        <v>68775.7</v>
      </c>
      <c r="GB129" s="5">
        <f>+'gaku-mk1722'!C76-'gaku-mk1722'!D76</f>
        <v>6365.0999999999767</v>
      </c>
      <c r="GC129" s="5">
        <f t="shared" si="153"/>
        <v>20955.599999999999</v>
      </c>
      <c r="GD129" s="5">
        <f t="shared" si="154"/>
        <v>14215.2</v>
      </c>
      <c r="GE129" s="5">
        <f>+'gaku-mk1722'!H76</f>
        <v>996.7</v>
      </c>
      <c r="GF129" s="5">
        <f>+'gaku-mk1722'!W76</f>
        <v>122898</v>
      </c>
      <c r="GG129" s="5">
        <f>+'gaku-mk1722'!M76</f>
        <v>75520.7</v>
      </c>
      <c r="GH129" s="5">
        <f>+'gaku-mk1722'!N76</f>
        <v>72999.100000000006</v>
      </c>
      <c r="GI129" s="5">
        <f t="shared" si="155"/>
        <v>68475.600000000006</v>
      </c>
      <c r="GJ129" s="5">
        <f>+'gaku-jk1722'!C76-'gaku-jk1722'!D76</f>
        <v>6352</v>
      </c>
      <c r="GK129" s="5">
        <f t="shared" si="156"/>
        <v>20405.900000000001</v>
      </c>
      <c r="GL129" s="5">
        <f t="shared" si="157"/>
        <v>14214</v>
      </c>
      <c r="GM129" s="5">
        <f>+'gaku-jk1722'!H76</f>
        <v>858.1</v>
      </c>
      <c r="GN129" s="5">
        <f>+'gaku-jk1722'!Z76</f>
        <v>122680.3</v>
      </c>
      <c r="GO129" s="5">
        <f>+'gaku-jk1722'!M76</f>
        <v>74881</v>
      </c>
      <c r="GP129" s="5">
        <f>+'gaku-jk1722'!N76</f>
        <v>74792.399999999994</v>
      </c>
      <c r="GQ129" s="9">
        <f t="shared" ca="1" si="131"/>
        <v>100</v>
      </c>
      <c r="GR129">
        <f ca="1">+OFFSET('def-cy1722'!$C$8,ROUNDDOWN((ROW(Sheet1_OLD!GU129)-ROW(Sheet1_OLD!GU$61))/4,0),0)</f>
        <v>100</v>
      </c>
      <c r="GS129" s="9">
        <f t="shared" ca="1" si="132"/>
        <v>100</v>
      </c>
      <c r="GT129" s="9">
        <f t="shared" ca="1" si="133"/>
        <v>100</v>
      </c>
      <c r="GU129">
        <f ca="1">+OFFSET('def-cy1722'!$H$8,ROUNDDOWN((ROW(Sheet1_OLD!GU129)-ROW(Sheet1_OLD!GU$61))/4,0),0)</f>
        <v>100</v>
      </c>
      <c r="GV129">
        <f ca="1">+OFFSET('def-cy1722'!$W$8,ROUNDDOWN((ROW(Sheet1_OLD!GU129)-ROW(Sheet1_OLD!GU$61))/4,0),0)</f>
        <v>100</v>
      </c>
      <c r="GW129">
        <f ca="1">+OFFSET('def-cy1722'!$M$8,ROUNDDOWN((ROW(Sheet1_OLD!GU129)-ROW(Sheet1_OLD!GU$61))/4,0),0)</f>
        <v>100</v>
      </c>
      <c r="GX129">
        <f ca="1">+OFFSET('def-cy1722'!$N$8,ROUNDDOWN((ROW(Sheet1_OLD!GU129)-ROW(Sheet1_OLD!GU$61))/4,0),0)</f>
        <v>100</v>
      </c>
      <c r="HG129" s="9">
        <f t="shared" ca="1" si="221"/>
        <v>101.3</v>
      </c>
      <c r="HH129" s="9">
        <f t="shared" ca="1" si="221"/>
        <v>100.6</v>
      </c>
      <c r="HI129" s="9">
        <f t="shared" ca="1" si="221"/>
        <v>110</v>
      </c>
      <c r="HJ129" s="9">
        <f t="shared" ca="1" si="220"/>
        <v>99.7</v>
      </c>
      <c r="HK129" s="9">
        <f t="shared" ca="1" si="220"/>
        <v>98.8</v>
      </c>
      <c r="HL129" s="9">
        <f t="shared" ca="1" si="220"/>
        <v>100.2</v>
      </c>
      <c r="HM129" s="9">
        <f t="shared" ca="1" si="220"/>
        <v>102.3</v>
      </c>
      <c r="HN129" s="9">
        <f t="shared" ca="1" si="202"/>
        <v>94.6</v>
      </c>
      <c r="HO129">
        <f t="shared" ca="1" si="217"/>
        <v>4.6815531737424551E-3</v>
      </c>
      <c r="HP129">
        <f t="shared" ca="1" si="217"/>
        <v>7.2753455254024192E-4</v>
      </c>
      <c r="HQ129">
        <f t="shared" ca="1" si="217"/>
        <v>-1.0579500696783324E-2</v>
      </c>
      <c r="HR129">
        <f t="shared" ca="1" si="217"/>
        <v>6.2761190828439738E-4</v>
      </c>
      <c r="HS129">
        <f t="shared" ca="1" si="217"/>
        <v>-6.1986256355244197E-3</v>
      </c>
      <c r="HT129">
        <f t="shared" ca="1" si="217"/>
        <v>-6.5433160479024107E-4</v>
      </c>
      <c r="HU129">
        <f t="shared" ca="1" si="217"/>
        <v>-2.9373239478851054E-3</v>
      </c>
      <c r="HV129">
        <f t="shared" ca="1" si="159"/>
        <v>-4.1132984490462607E-3</v>
      </c>
      <c r="HW129">
        <f t="shared" ca="1" si="188"/>
        <v>-1.8446380699462257E-2</v>
      </c>
      <c r="HX129" s="5">
        <f t="shared" ca="1" si="189"/>
        <v>252300.54829220058</v>
      </c>
      <c r="HY129" s="1" t="e">
        <f t="shared" ca="1" si="160"/>
        <v>#DIV/0!</v>
      </c>
      <c r="HZ129" t="e">
        <f t="shared" ca="1" si="190"/>
        <v>#DIV/0!</v>
      </c>
      <c r="IA129" s="5">
        <f t="shared" si="161"/>
        <v>236727.89999999994</v>
      </c>
      <c r="IB129">
        <f t="shared" ca="1" si="162"/>
        <v>93.827739020937344</v>
      </c>
      <c r="ID129" s="112">
        <v>139.02384792417294</v>
      </c>
      <c r="IE129" s="112">
        <v>135.34686874822341</v>
      </c>
      <c r="IF129">
        <f t="shared" si="163"/>
        <v>93.345539606953736</v>
      </c>
      <c r="IG129">
        <f t="shared" si="191"/>
        <v>-1.7988020245348235E-2</v>
      </c>
      <c r="IH129" s="112">
        <v>0.585878212595912</v>
      </c>
      <c r="II129">
        <f t="shared" si="192"/>
        <v>-1.831850837747236E-2</v>
      </c>
      <c r="IK129">
        <f>+util!B127</f>
        <v>95.733333333333306</v>
      </c>
      <c r="IL129">
        <f t="shared" si="193"/>
        <v>-5.684886423214959E-2</v>
      </c>
      <c r="IM129">
        <f t="shared" si="194"/>
        <v>-3.4109318539289751E-2</v>
      </c>
      <c r="IO129" s="5">
        <f t="shared" si="164"/>
        <v>132781.39999999997</v>
      </c>
      <c r="IP129" s="1">
        <f t="shared" si="165"/>
        <v>3.7753306720347548</v>
      </c>
      <c r="IQ129" s="5">
        <f t="shared" ca="1" si="166"/>
        <v>141516.14584933166</v>
      </c>
      <c r="IR129" s="1" t="e">
        <f t="shared" ca="1" si="167"/>
        <v>#DIV/0!</v>
      </c>
      <c r="IS129" t="e">
        <f t="shared" ca="1" si="195"/>
        <v>#DIV/0!</v>
      </c>
    </row>
    <row r="130" spans="1:253" x14ac:dyDescent="0.15">
      <c r="A130" t="s">
        <v>369</v>
      </c>
      <c r="B130" s="5">
        <f>+'gaku-mk1722'!B77</f>
        <v>485350.5</v>
      </c>
      <c r="C130" s="5">
        <f>+'kgaku-mk1722'!B78</f>
        <v>278258</v>
      </c>
      <c r="D130" s="5">
        <f>+'kgaku-mk1722'!C78</f>
        <v>1733.4</v>
      </c>
      <c r="E130" s="5">
        <f>+'kgaku-mk1722'!D78</f>
        <v>441.4</v>
      </c>
      <c r="F130" s="5">
        <f>+'kgaku-mk1722'!F78</f>
        <v>21156.2</v>
      </c>
      <c r="G130" s="5">
        <f>+'kgaku-mk1722'!G78</f>
        <v>13957.7</v>
      </c>
      <c r="H130" s="5">
        <f>+'kgaku-mk1722'!H78</f>
        <v>75013.3</v>
      </c>
      <c r="I130" s="5">
        <f>+'kgaku-mk1722'!I78</f>
        <v>166838.9</v>
      </c>
      <c r="J130" s="5">
        <f>+'gaku-mk1722'!F77</f>
        <v>14006.1</v>
      </c>
      <c r="K130" s="5">
        <f>+'gaku-mk1722'!G77</f>
        <v>67279.600000000006</v>
      </c>
      <c r="L130" s="5">
        <f>+'gaku-jk1722'!B77</f>
        <v>485539.2</v>
      </c>
      <c r="M130" s="5">
        <f>+'kgaku-jk1722'!B78</f>
        <v>278280.2</v>
      </c>
      <c r="N130" s="5">
        <f>+'kgaku-jk1722'!C78</f>
        <v>1703.1</v>
      </c>
      <c r="O130" s="5">
        <f>+'kgaku-jk1722'!D78</f>
        <v>442.1</v>
      </c>
      <c r="P130" s="5">
        <f>+'kgaku-jk1722'!F78</f>
        <v>21216</v>
      </c>
      <c r="Q130" s="5">
        <f>+'kgaku-jk1722'!G78</f>
        <v>13940.3</v>
      </c>
      <c r="R130" s="5">
        <f>+'kgaku-jk1722'!H78</f>
        <v>75075.100000000006</v>
      </c>
      <c r="S130" s="5">
        <f>+'kgaku-jk1722'!I78</f>
        <v>166784.4</v>
      </c>
      <c r="T130" s="5">
        <f>+'gaku-jk1722'!F77</f>
        <v>14010.3</v>
      </c>
      <c r="U130" s="5">
        <f>+'gaku-jk1722'!G77</f>
        <v>67422.7</v>
      </c>
      <c r="V130" s="8">
        <f t="shared" ref="V130:AE151" si="222">+B130/L130*100</f>
        <v>99.9611359906677</v>
      </c>
      <c r="W130" s="8">
        <f t="shared" si="222"/>
        <v>99.992022429191863</v>
      </c>
      <c r="X130" s="8">
        <f t="shared" si="222"/>
        <v>101.77910868416417</v>
      </c>
      <c r="Y130" s="8">
        <f t="shared" si="222"/>
        <v>99.84166478172358</v>
      </c>
      <c r="Z130" s="8">
        <f t="shared" si="222"/>
        <v>99.718137254901961</v>
      </c>
      <c r="AA130" s="8">
        <f t="shared" si="222"/>
        <v>100.12481797378823</v>
      </c>
      <c r="AB130" s="8">
        <f t="shared" si="222"/>
        <v>99.917682427329439</v>
      </c>
      <c r="AC130" s="8">
        <f t="shared" si="222"/>
        <v>100.03267691702582</v>
      </c>
      <c r="AD130" s="8">
        <f t="shared" si="222"/>
        <v>99.97002205520225</v>
      </c>
      <c r="AE130" s="8">
        <f t="shared" si="222"/>
        <v>99.787756942394793</v>
      </c>
      <c r="AF130" s="10">
        <f ca="1">+OFFSET('kdef-cy1722'!B$9,ROUNDDOWN((ROW(Sheet1_OLD!AF130)-ROW(Sheet1_OLD!AF$61))/4,0),0)</f>
        <v>100</v>
      </c>
      <c r="AG130" s="10">
        <f ca="1">+OFFSET('kdef-cy1722'!C$9,ROUNDDOWN((ROW(Sheet1_OLD!AG130)-ROW(Sheet1_OLD!AG$61))/4,0),0)</f>
        <v>100</v>
      </c>
      <c r="AH130" s="10">
        <f ca="1">+OFFSET('kdef-cy1722'!D$9,ROUNDDOWN((ROW(Sheet1_OLD!AH130)-ROW(Sheet1_OLD!AH$61))/4,0),0)</f>
        <v>100</v>
      </c>
      <c r="AI130" s="10">
        <f ca="1">+OFFSET('kdef-cy1722'!F$9,ROUNDDOWN((ROW(Sheet1_OLD!AI130)-ROW(Sheet1_OLD!AI$61))/4,0),0)</f>
        <v>100</v>
      </c>
      <c r="AJ130" s="10">
        <f ca="1">+OFFSET('kdef-cy1722'!G$9,ROUNDDOWN((ROW(Sheet1_OLD!AJ130)-ROW(Sheet1_OLD!AJ$61))/4,0),0)</f>
        <v>100</v>
      </c>
      <c r="AK130" s="10">
        <f ca="1">+OFFSET('kdef-cy1722'!H$9,ROUNDDOWN((ROW(Sheet1_OLD!AK130)-ROW(Sheet1_OLD!AK$61))/4,0),0)</f>
        <v>100</v>
      </c>
      <c r="AL130" s="10">
        <f ca="1">+OFFSET('kdef-cy1722'!I$9,ROUNDDOWN((ROW(Sheet1_OLD!AL130)-ROW(Sheet1_OLD!AL$61))/4,0),0)</f>
        <v>100</v>
      </c>
      <c r="AM130" s="10">
        <f ca="1">+OFFSET('def-cy1722'!$F$8,ROUNDDOWN((ROW(Sheet1_OLD!AM130)-ROW(Sheet1_OLD!AM$61))/4,0),0)</f>
        <v>100</v>
      </c>
      <c r="AN130" s="10">
        <f ca="1">+OFFSET('def-cy1722'!$G$8,ROUNDDOWN((ROW(Sheet1_OLD!AN130)-ROW(Sheet1_OLD!AN$61))/4,0),0)</f>
        <v>100</v>
      </c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9">
        <f t="shared" ca="1" si="209"/>
        <v>100.5</v>
      </c>
      <c r="AY130" s="9">
        <f t="shared" ca="1" si="209"/>
        <v>102</v>
      </c>
      <c r="AZ130" s="9">
        <f t="shared" ca="1" si="209"/>
        <v>100.3</v>
      </c>
      <c r="BA130" s="9">
        <f t="shared" ca="1" si="208"/>
        <v>110</v>
      </c>
      <c r="BB130" s="9">
        <f t="shared" ca="1" si="208"/>
        <v>101.3</v>
      </c>
      <c r="BC130" s="9">
        <f t="shared" ca="1" si="208"/>
        <v>97.8</v>
      </c>
      <c r="BD130" s="9">
        <f t="shared" ca="1" si="208"/>
        <v>100.5</v>
      </c>
      <c r="BE130" s="9">
        <f t="shared" ca="1" si="208"/>
        <v>99.7</v>
      </c>
      <c r="BF130" s="9">
        <f t="shared" ca="1" si="208"/>
        <v>101.3</v>
      </c>
      <c r="BG130">
        <f t="shared" ca="1" si="168"/>
        <v>-8.6832702253529027E-4</v>
      </c>
      <c r="BH130">
        <f t="shared" ca="1" si="169"/>
        <v>1.5690125674542065E-3</v>
      </c>
      <c r="BI130">
        <f t="shared" ca="1" si="218"/>
        <v>2.0817012303064493E-3</v>
      </c>
      <c r="BJ130">
        <f t="shared" ca="1" si="218"/>
        <v>-2.9245689708536937E-3</v>
      </c>
      <c r="BK130">
        <f t="shared" ca="1" si="218"/>
        <v>7.6277669796315107E-3</v>
      </c>
      <c r="BL130" s="13">
        <f t="shared" ca="1" si="171"/>
        <v>7.4855847840031827E-3</v>
      </c>
      <c r="BM130">
        <f t="shared" ca="1" si="172"/>
        <v>2.4335400594813723E-2</v>
      </c>
      <c r="BN130">
        <f t="shared" ca="1" si="134"/>
        <v>-5.5461724566665069E-3</v>
      </c>
      <c r="BO130" s="13">
        <f t="shared" ca="1" si="135"/>
        <v>1.8789228138147214E-2</v>
      </c>
      <c r="BP130">
        <f t="shared" ca="1" si="173"/>
        <v>-1.0063702214663215E-2</v>
      </c>
      <c r="BQ130">
        <f t="shared" ca="1" si="174"/>
        <v>8.407996529969779E-3</v>
      </c>
      <c r="BR130">
        <f t="shared" ca="1" si="175"/>
        <v>-1.916228935232899E-3</v>
      </c>
      <c r="BS130" s="13">
        <f t="shared" ca="1" si="176"/>
        <v>-3.5719346199263348E-3</v>
      </c>
      <c r="BT130" s="5">
        <f t="shared" si="136"/>
        <v>67422.7</v>
      </c>
      <c r="BU130" s="5">
        <f t="shared" ca="1" si="137"/>
        <v>258956.61219160992</v>
      </c>
      <c r="BV130" s="5">
        <f t="shared" ca="1" si="138"/>
        <v>47240.089120458935</v>
      </c>
      <c r="BW130" s="5">
        <f t="shared" ca="1" si="177"/>
        <v>111765.19911610619</v>
      </c>
      <c r="BX130" s="5">
        <f t="shared" si="139"/>
        <v>67279.600000000006</v>
      </c>
      <c r="BY130" s="5">
        <f t="shared" si="140"/>
        <v>257101.9</v>
      </c>
      <c r="BZ130" s="5">
        <f t="shared" si="141"/>
        <v>35162.300000000003</v>
      </c>
      <c r="CA130" s="5">
        <f t="shared" si="142"/>
        <v>102441.90000000001</v>
      </c>
      <c r="CB130" s="9">
        <f t="shared" si="197"/>
        <v>99.787756942394793</v>
      </c>
      <c r="CC130" s="9">
        <f t="shared" ca="1" si="197"/>
        <v>99.283774924334594</v>
      </c>
      <c r="CD130" s="9">
        <f t="shared" ca="1" si="197"/>
        <v>74.433178799342627</v>
      </c>
      <c r="CE130" s="9">
        <f t="shared" ca="1" si="196"/>
        <v>91.658137604693252</v>
      </c>
      <c r="CF130" s="5"/>
      <c r="CG130" s="5">
        <f t="shared" si="212"/>
        <v>100.01539087790033</v>
      </c>
      <c r="CH130" s="5">
        <f t="shared" ca="1" si="178"/>
        <v>99.283774924334594</v>
      </c>
      <c r="CI130" s="5">
        <f t="shared" si="144"/>
        <v>99.818317563865634</v>
      </c>
      <c r="CJ130" s="5">
        <f t="shared" ca="1" si="179"/>
        <v>74.433178799342627</v>
      </c>
      <c r="CK130" s="5">
        <f t="shared" si="180"/>
        <v>99.798244503112556</v>
      </c>
      <c r="CL130" s="5">
        <f t="shared" ca="1" si="181"/>
        <v>91.658137604693252</v>
      </c>
      <c r="CM130" s="5"/>
      <c r="CN130" s="1" t="e">
        <f t="shared" si="125"/>
        <v>#DIV/0!</v>
      </c>
      <c r="CO130" s="1" t="e">
        <f t="shared" si="215"/>
        <v>#DIV/0!</v>
      </c>
      <c r="CP130" s="1" t="e">
        <f t="shared" ca="1" si="215"/>
        <v>#DIV/0!</v>
      </c>
      <c r="CQ130" s="1" t="e">
        <f t="shared" ca="1" si="215"/>
        <v>#DIV/0!</v>
      </c>
      <c r="CR130" s="1" t="e">
        <f t="shared" ca="1" si="215"/>
        <v>#DIV/0!</v>
      </c>
      <c r="CS130" s="83" t="e">
        <f t="shared" si="219"/>
        <v>#DIV/0!</v>
      </c>
      <c r="CT130" s="83" t="e">
        <f t="shared" si="219"/>
        <v>#DIV/0!</v>
      </c>
      <c r="CU130" s="83" t="e">
        <f t="shared" ca="1" si="219"/>
        <v>#DIV/0!</v>
      </c>
      <c r="CV130" s="83" t="e">
        <f t="shared" ca="1" si="219"/>
        <v>#DIV/0!</v>
      </c>
      <c r="CW130" s="83" t="e">
        <f t="shared" ca="1" si="219"/>
        <v>#DIV/0!</v>
      </c>
      <c r="CX130" s="83">
        <f t="shared" si="183"/>
        <v>-8.007363230757578E-3</v>
      </c>
      <c r="CY130" s="83">
        <f t="shared" si="201"/>
        <v>-6.4976935670095692E-3</v>
      </c>
      <c r="CZ130" s="83">
        <f t="shared" ca="1" si="201"/>
        <v>-4.0590895054021218E-5</v>
      </c>
      <c r="DA130" s="83">
        <f t="shared" ca="1" si="199"/>
        <v>-1.8856597943652714E-2</v>
      </c>
      <c r="DB130" s="83">
        <f t="shared" ca="1" si="199"/>
        <v>-1.1002205891470732E-2</v>
      </c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Y130" s="5"/>
      <c r="EF130" s="91">
        <f>+'gaku-mk1722'!G77</f>
        <v>67279.600000000006</v>
      </c>
      <c r="EG130" s="1">
        <f>+'gaku-mk1131'!G133</f>
        <v>65024.800000000003</v>
      </c>
      <c r="EH130" s="5">
        <f t="shared" ca="1" si="145"/>
        <v>18350.68924544541</v>
      </c>
      <c r="EI130" s="7">
        <f ca="1">+EI129+$EH129</f>
        <v>852040.04078286141</v>
      </c>
      <c r="EJ130" s="4">
        <f ca="1">+EI129+EH129</f>
        <v>852040.04078286141</v>
      </c>
      <c r="EK130" s="131">
        <f ca="1">+EK129+EH129-(EJ133-EI133)/4</f>
        <v>834139.86544702249</v>
      </c>
      <c r="EL130" s="5">
        <f t="shared" ca="1" si="146"/>
        <v>6284.666666666667</v>
      </c>
      <c r="EM130" s="92">
        <f t="shared" ca="1" si="147"/>
        <v>100.76666666666667</v>
      </c>
      <c r="EN130">
        <f t="shared" ca="1" si="127"/>
        <v>0.69431228969515757</v>
      </c>
      <c r="EO130">
        <f t="shared" ca="1" si="148"/>
        <v>-8.4855910087134733E-4</v>
      </c>
      <c r="EQ130" s="6">
        <f>+call!C168</f>
        <v>6.6666666666666693E-2</v>
      </c>
      <c r="ES130" s="5">
        <f>+fof!B192/10</f>
        <v>7663.6</v>
      </c>
      <c r="ET130" s="5">
        <f>+fof!C192/10</f>
        <v>264603.40000000002</v>
      </c>
      <c r="FB130" s="5">
        <f t="shared" ref="FB130:FC145" si="223">+ES130</f>
        <v>7663.6</v>
      </c>
      <c r="FC130" s="5">
        <f t="shared" si="223"/>
        <v>264603.40000000002</v>
      </c>
      <c r="FD130" s="1" t="e">
        <f t="shared" si="216"/>
        <v>#DIV/0!</v>
      </c>
      <c r="FE130" s="1" t="e">
        <f t="shared" si="216"/>
        <v>#DIV/0!</v>
      </c>
      <c r="FF130" t="e">
        <f t="shared" si="149"/>
        <v>#DIV/0!</v>
      </c>
      <c r="FG130" t="e">
        <f t="shared" si="149"/>
        <v>#DIV/0!</v>
      </c>
      <c r="FH130" s="83" t="e">
        <f t="shared" si="184"/>
        <v>#DIV/0!</v>
      </c>
      <c r="FI130" s="83" t="e">
        <f t="shared" si="184"/>
        <v>#DIV/0!</v>
      </c>
      <c r="FK130" s="5">
        <f>kshotoku1722!E78</f>
        <v>253090.8</v>
      </c>
      <c r="FL130" s="72">
        <f t="shared" ca="1" si="150"/>
        <v>0.39964760814519812</v>
      </c>
      <c r="FM130">
        <f t="shared" ca="1" si="185"/>
        <v>7.5755199220919759E-3</v>
      </c>
      <c r="FO130" s="72">
        <f ca="1">+AVERAGE(OFFSET(Maikin05!$F$10,ROUNDDOWN((ROW(FO130)-ROW(FO$45))/4,0),MOD(ROW(FO130)-ROW(FO$45),4)*3):OFFSET(Maikin05!$F$10,ROUNDDOWN((ROW(FO130)-ROW(FO$45))/4,0),MOD(ROW(FO130)-ROW(FO$45),4)*3+2))</f>
        <v>100.76666666666667</v>
      </c>
      <c r="FP130" s="72">
        <f ca="1">+AVERAGE(OFFSET(Maikin30!$F$20,ROUNDDOWN((ROW(FP130)-ROW(FP$5))/4,0),MOD(ROW(FP130)-ROW(FP$5),4)*3):OFFSET(Maikin30!$F$20,ROUNDDOWN((ROW(FP130)-ROW(FP$5))/4,0),MOD(ROW(FP130)-ROW(FP$5),4)*3+2))</f>
        <v>99.8</v>
      </c>
      <c r="FQ130" s="5">
        <f ca="1">+AVERAGE(OFFSET(Rocho!$J$66,(ROW(FQ130)-ROW($FQ$5))*3,0):OFFSET(Rocho!$J$66,(ROW(FQ130)-ROW($FQ$5))*3+2,0))</f>
        <v>6284.666666666667</v>
      </c>
      <c r="FR130" s="72" t="e">
        <f t="shared" ca="1" si="151"/>
        <v>#DIV/0!</v>
      </c>
      <c r="FS130" t="e">
        <f t="shared" ca="1" si="186"/>
        <v>#DIV/0!</v>
      </c>
      <c r="FT130" s="72"/>
      <c r="FU130" s="87" t="s">
        <v>349</v>
      </c>
      <c r="FV130" s="79">
        <f ca="1">+AVERAGE(OFFSET(Rocho!$D$6,(ROW(FV130)-ROW($FV$5))*3,0):OFFSET(Rocho!$D$6,(ROW(FV130)-ROW($FV$5))*3+2,0))/10000</f>
        <v>11023</v>
      </c>
      <c r="FW130" s="82">
        <f>+Rocho!AA131</f>
        <v>0</v>
      </c>
      <c r="FX130" t="e">
        <f t="shared" si="187"/>
        <v>#DIV/0!</v>
      </c>
      <c r="FZ130" s="94">
        <f t="shared" si="130"/>
        <v>228248.70000000004</v>
      </c>
      <c r="GA130" s="5">
        <f t="shared" si="152"/>
        <v>67279.600000000006</v>
      </c>
      <c r="GB130" s="5">
        <f>+'gaku-mk1722'!C77-'gaku-mk1722'!D77</f>
        <v>6546.2000000000116</v>
      </c>
      <c r="GC130" s="5">
        <f t="shared" si="153"/>
        <v>21156.2</v>
      </c>
      <c r="GD130" s="5">
        <f t="shared" si="154"/>
        <v>14006.1</v>
      </c>
      <c r="GE130" s="5">
        <f>+'gaku-mk1722'!H77</f>
        <v>639.20000000000005</v>
      </c>
      <c r="GF130" s="5">
        <f>+'gaku-mk1722'!W77</f>
        <v>123959.1</v>
      </c>
      <c r="GG130" s="5">
        <f>+'gaku-mk1722'!M77</f>
        <v>69840.899999999994</v>
      </c>
      <c r="GH130" s="5">
        <f>+'gaku-mk1722'!N77</f>
        <v>75178.600000000006</v>
      </c>
      <c r="GI130" s="5">
        <f t="shared" si="155"/>
        <v>67422.7</v>
      </c>
      <c r="GJ130" s="5">
        <f>+'gaku-jk1722'!C77-'gaku-jk1722'!D77</f>
        <v>6538.0999999999767</v>
      </c>
      <c r="GK130" s="5">
        <f t="shared" si="156"/>
        <v>21216</v>
      </c>
      <c r="GL130" s="5">
        <f t="shared" si="157"/>
        <v>14010.3</v>
      </c>
      <c r="GM130" s="5">
        <f>+'gaku-jk1722'!H77</f>
        <v>605.79999999999995</v>
      </c>
      <c r="GN130" s="5">
        <f>+'gaku-jk1722'!Z77</f>
        <v>123875</v>
      </c>
      <c r="GO130" s="5">
        <f>+'gaku-jk1722'!M77</f>
        <v>69232.100000000006</v>
      </c>
      <c r="GP130" s="5">
        <f>+'gaku-jk1722'!N77</f>
        <v>74332.399999999994</v>
      </c>
      <c r="GQ130" s="9">
        <f t="shared" ca="1" si="131"/>
        <v>100</v>
      </c>
      <c r="GR130">
        <f ca="1">+OFFSET('def-cy1722'!$C$8,ROUNDDOWN((ROW(Sheet1_OLD!GU130)-ROW(Sheet1_OLD!GU$61))/4,0),0)</f>
        <v>100</v>
      </c>
      <c r="GS130" s="9">
        <f t="shared" ca="1" si="132"/>
        <v>100</v>
      </c>
      <c r="GT130" s="9">
        <f t="shared" ca="1" si="133"/>
        <v>100</v>
      </c>
      <c r="GU130">
        <f ca="1">+OFFSET('def-cy1722'!$H$8,ROUNDDOWN((ROW(Sheet1_OLD!GU130)-ROW(Sheet1_OLD!GU$61))/4,0),0)</f>
        <v>100</v>
      </c>
      <c r="GV130">
        <f ca="1">+OFFSET('def-cy1722'!$W$8,ROUNDDOWN((ROW(Sheet1_OLD!GU130)-ROW(Sheet1_OLD!GU$61))/4,0),0)</f>
        <v>100</v>
      </c>
      <c r="GW130">
        <f ca="1">+OFFSET('def-cy1722'!$M$8,ROUNDDOWN((ROW(Sheet1_OLD!GU130)-ROW(Sheet1_OLD!GU$61))/4,0),0)</f>
        <v>100</v>
      </c>
      <c r="GX130">
        <f ca="1">+OFFSET('def-cy1722'!$N$8,ROUNDDOWN((ROW(Sheet1_OLD!GU130)-ROW(Sheet1_OLD!GU$61))/4,0),0)</f>
        <v>100</v>
      </c>
      <c r="HG130" s="9">
        <f t="shared" ca="1" si="221"/>
        <v>101.3</v>
      </c>
      <c r="HH130" s="9">
        <f t="shared" ca="1" si="221"/>
        <v>100.6</v>
      </c>
      <c r="HI130" s="9">
        <f t="shared" ca="1" si="221"/>
        <v>110</v>
      </c>
      <c r="HJ130" s="9">
        <f t="shared" ca="1" si="220"/>
        <v>99.7</v>
      </c>
      <c r="HK130" s="9">
        <f t="shared" ca="1" si="220"/>
        <v>98.8</v>
      </c>
      <c r="HL130" s="9">
        <f t="shared" ca="1" si="220"/>
        <v>100.2</v>
      </c>
      <c r="HM130" s="9">
        <f t="shared" ca="1" si="220"/>
        <v>102.3</v>
      </c>
      <c r="HN130" s="9">
        <f t="shared" ca="1" si="202"/>
        <v>94.6</v>
      </c>
      <c r="HO130">
        <f t="shared" ca="1" si="217"/>
        <v>-4.4074443994394884E-3</v>
      </c>
      <c r="HP130">
        <f t="shared" ca="1" si="217"/>
        <v>7.7363235592534292E-4</v>
      </c>
      <c r="HQ130">
        <f t="shared" ca="1" si="217"/>
        <v>3.6823205244017748E-3</v>
      </c>
      <c r="HR130">
        <f t="shared" ca="1" si="217"/>
        <v>-8.3922122380871453E-4</v>
      </c>
      <c r="HS130">
        <f t="shared" ca="1" si="217"/>
        <v>-1.030064610078319E-3</v>
      </c>
      <c r="HT130">
        <f t="shared" ca="1" si="217"/>
        <v>4.9467146223965653E-3</v>
      </c>
      <c r="HU130">
        <f t="shared" ca="1" si="217"/>
        <v>-2.3879750872204269E-2</v>
      </c>
      <c r="HV130">
        <f t="shared" ca="1" si="159"/>
        <v>1.7982051591820081E-3</v>
      </c>
      <c r="HW130">
        <f t="shared" ca="1" si="188"/>
        <v>-1.8955608443625101E-2</v>
      </c>
      <c r="HX130" s="5">
        <f t="shared" ca="1" si="189"/>
        <v>247518.0378886617</v>
      </c>
      <c r="HY130" s="1" t="e">
        <f t="shared" ca="1" si="160"/>
        <v>#DIV/0!</v>
      </c>
      <c r="HZ130" t="e">
        <f t="shared" ca="1" si="190"/>
        <v>#DIV/0!</v>
      </c>
      <c r="IA130" s="5">
        <f t="shared" si="161"/>
        <v>228248.70000000004</v>
      </c>
      <c r="IB130">
        <f t="shared" ca="1" si="162"/>
        <v>92.214976309189495</v>
      </c>
      <c r="ID130" s="112">
        <v>139.52233973180876</v>
      </c>
      <c r="IE130" s="112">
        <v>135.50639050703043</v>
      </c>
      <c r="IF130">
        <f t="shared" si="163"/>
        <v>92.771454676301772</v>
      </c>
      <c r="IG130">
        <f t="shared" si="191"/>
        <v>-6.1690954505202004E-3</v>
      </c>
      <c r="IH130" s="112">
        <v>0.58656873705195889</v>
      </c>
      <c r="II130">
        <f t="shared" si="192"/>
        <v>1.1779203077734389E-3</v>
      </c>
      <c r="IK130">
        <f>+util!B128</f>
        <v>88.766666666666694</v>
      </c>
      <c r="IL130">
        <f t="shared" si="193"/>
        <v>-7.5555344354181986E-2</v>
      </c>
      <c r="IM130">
        <f t="shared" si="194"/>
        <v>-4.533320661250919E-2</v>
      </c>
      <c r="IO130" s="5">
        <f t="shared" si="164"/>
        <v>125806.80000000002</v>
      </c>
      <c r="IP130" s="1">
        <f t="shared" si="165"/>
        <v>3.5778888184220032</v>
      </c>
      <c r="IQ130" s="5">
        <f t="shared" ca="1" si="166"/>
        <v>136427.73119431251</v>
      </c>
      <c r="IR130" s="1" t="e">
        <f t="shared" ca="1" si="167"/>
        <v>#DIV/0!</v>
      </c>
      <c r="IS130" t="e">
        <f t="shared" ca="1" si="195"/>
        <v>#DIV/0!</v>
      </c>
    </row>
    <row r="131" spans="1:253" x14ac:dyDescent="0.15">
      <c r="A131" t="s">
        <v>370</v>
      </c>
      <c r="B131" s="5">
        <f>+'gaku-mk1722'!B78</f>
        <v>494954.7</v>
      </c>
      <c r="C131" s="5">
        <f>+'kgaku-mk1722'!B79</f>
        <v>281296.7</v>
      </c>
      <c r="D131" s="5">
        <f>+'kgaku-mk1722'!C79</f>
        <v>1867.3</v>
      </c>
      <c r="E131" s="5">
        <f>+'kgaku-mk1722'!D79</f>
        <v>653.70000000000005</v>
      </c>
      <c r="F131" s="5">
        <f>+'kgaku-mk1722'!F79</f>
        <v>21704.1</v>
      </c>
      <c r="G131" s="5">
        <f>+'kgaku-mk1722'!G79</f>
        <v>14304.8</v>
      </c>
      <c r="H131" s="5">
        <f>+'kgaku-mk1722'!H79</f>
        <v>76008.3</v>
      </c>
      <c r="I131" s="5">
        <f>+'kgaku-mk1722'!I79</f>
        <v>168065.9</v>
      </c>
      <c r="J131" s="5">
        <f>+'gaku-mk1722'!F78</f>
        <v>14745.2</v>
      </c>
      <c r="K131" s="5">
        <f>+'gaku-mk1722'!G78</f>
        <v>69066</v>
      </c>
      <c r="L131" s="5">
        <f>+'gaku-jk1722'!B78</f>
        <v>496765.6</v>
      </c>
      <c r="M131" s="5">
        <f>+'kgaku-jk1722'!B79</f>
        <v>281809</v>
      </c>
      <c r="N131" s="5">
        <f>+'kgaku-jk1722'!C79</f>
        <v>1855.1</v>
      </c>
      <c r="O131" s="5">
        <f>+'kgaku-jk1722'!D79</f>
        <v>653.6</v>
      </c>
      <c r="P131" s="5">
        <f>+'kgaku-jk1722'!F79</f>
        <v>21896.2</v>
      </c>
      <c r="Q131" s="5">
        <f>+'kgaku-jk1722'!G79</f>
        <v>14323</v>
      </c>
      <c r="R131" s="5">
        <f>+'kgaku-jk1722'!H79</f>
        <v>76241.2</v>
      </c>
      <c r="S131" s="5">
        <f>+'kgaku-jk1722'!I79</f>
        <v>168141.6</v>
      </c>
      <c r="T131" s="5">
        <f>+'gaku-jk1722'!F78</f>
        <v>14719.7</v>
      </c>
      <c r="U131" s="5">
        <f>+'gaku-jk1722'!G78</f>
        <v>69030.8</v>
      </c>
      <c r="V131" s="8">
        <f t="shared" si="222"/>
        <v>99.635461875782056</v>
      </c>
      <c r="W131" s="8">
        <f t="shared" si="222"/>
        <v>99.818210206203489</v>
      </c>
      <c r="X131" s="8">
        <f t="shared" si="222"/>
        <v>100.65764648805995</v>
      </c>
      <c r="Y131" s="8">
        <f t="shared" si="222"/>
        <v>100.01529987760098</v>
      </c>
      <c r="Z131" s="8">
        <f t="shared" si="222"/>
        <v>99.122678820982628</v>
      </c>
      <c r="AA131" s="8">
        <f t="shared" si="222"/>
        <v>99.872931648397682</v>
      </c>
      <c r="AB131" s="8">
        <f t="shared" si="222"/>
        <v>99.69452212189735</v>
      </c>
      <c r="AC131" s="8">
        <f t="shared" si="222"/>
        <v>99.954978422948273</v>
      </c>
      <c r="AD131" s="8">
        <f t="shared" si="222"/>
        <v>100.17323722630216</v>
      </c>
      <c r="AE131" s="8">
        <f t="shared" si="222"/>
        <v>100.05099173122723</v>
      </c>
      <c r="AF131" s="10">
        <f ca="1">+OFFSET('kdef-cy1722'!B$9,ROUNDDOWN((ROW(Sheet1_OLD!AF131)-ROW(Sheet1_OLD!AF$61))/4,0),0)</f>
        <v>100</v>
      </c>
      <c r="AG131" s="10">
        <f ca="1">+OFFSET('kdef-cy1722'!C$9,ROUNDDOWN((ROW(Sheet1_OLD!AG131)-ROW(Sheet1_OLD!AG$61))/4,0),0)</f>
        <v>100</v>
      </c>
      <c r="AH131" s="10">
        <f ca="1">+OFFSET('kdef-cy1722'!D$9,ROUNDDOWN((ROW(Sheet1_OLD!AH131)-ROW(Sheet1_OLD!AH$61))/4,0),0)</f>
        <v>100</v>
      </c>
      <c r="AI131" s="10">
        <f ca="1">+OFFSET('kdef-cy1722'!F$9,ROUNDDOWN((ROW(Sheet1_OLD!AI131)-ROW(Sheet1_OLD!AI$61))/4,0),0)</f>
        <v>100</v>
      </c>
      <c r="AJ131" s="10">
        <f ca="1">+OFFSET('kdef-cy1722'!G$9,ROUNDDOWN((ROW(Sheet1_OLD!AJ131)-ROW(Sheet1_OLD!AJ$61))/4,0),0)</f>
        <v>100</v>
      </c>
      <c r="AK131" s="10">
        <f ca="1">+OFFSET('kdef-cy1722'!H$9,ROUNDDOWN((ROW(Sheet1_OLD!AK131)-ROW(Sheet1_OLD!AK$61))/4,0),0)</f>
        <v>100</v>
      </c>
      <c r="AL131" s="10">
        <f ca="1">+OFFSET('kdef-cy1722'!I$9,ROUNDDOWN((ROW(Sheet1_OLD!AL131)-ROW(Sheet1_OLD!AL$61))/4,0),0)</f>
        <v>100</v>
      </c>
      <c r="AM131" s="10">
        <f ca="1">+OFFSET('def-cy1722'!$F$8,ROUNDDOWN((ROW(Sheet1_OLD!AM131)-ROW(Sheet1_OLD!AM$61))/4,0),0)</f>
        <v>100</v>
      </c>
      <c r="AN131" s="10">
        <f ca="1">+OFFSET('def-cy1722'!$G$8,ROUNDDOWN((ROW(Sheet1_OLD!AN131)-ROW(Sheet1_OLD!AN$61))/4,0),0)</f>
        <v>100</v>
      </c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9">
        <f t="shared" ca="1" si="209"/>
        <v>100.5</v>
      </c>
      <c r="AY131" s="9">
        <f t="shared" ca="1" si="209"/>
        <v>102</v>
      </c>
      <c r="AZ131" s="9">
        <f t="shared" ca="1" si="209"/>
        <v>100.3</v>
      </c>
      <c r="BA131" s="9">
        <f t="shared" ca="1" si="208"/>
        <v>110</v>
      </c>
      <c r="BB131" s="9">
        <f t="shared" ca="1" si="208"/>
        <v>101.3</v>
      </c>
      <c r="BC131" s="9">
        <f t="shared" ca="1" si="208"/>
        <v>97.8</v>
      </c>
      <c r="BD131" s="9">
        <f t="shared" ca="1" si="208"/>
        <v>100.5</v>
      </c>
      <c r="BE131" s="9">
        <f t="shared" ca="1" si="208"/>
        <v>99.7</v>
      </c>
      <c r="BF131" s="9">
        <f t="shared" ca="1" si="208"/>
        <v>101.3</v>
      </c>
      <c r="BG131">
        <f t="shared" ca="1" si="168"/>
        <v>6.0454572199766744E-4</v>
      </c>
      <c r="BH131">
        <f t="shared" ca="1" si="169"/>
        <v>-8.2717366139779531E-4</v>
      </c>
      <c r="BI131">
        <f t="shared" ca="1" si="218"/>
        <v>1.5116571415764858E-3</v>
      </c>
      <c r="BJ131">
        <f t="shared" ca="1" si="218"/>
        <v>4.4469274352438226E-3</v>
      </c>
      <c r="BK131">
        <f t="shared" ca="1" si="218"/>
        <v>5.3185752139107163E-3</v>
      </c>
      <c r="BL131" s="13">
        <f t="shared" ca="1" si="171"/>
        <v>1.1054531851330898E-2</v>
      </c>
      <c r="BM131">
        <f t="shared" ca="1" si="172"/>
        <v>2.0056361587351433E-2</v>
      </c>
      <c r="BN131">
        <f t="shared" ca="1" si="134"/>
        <v>1.8958727327974288E-2</v>
      </c>
      <c r="BO131" s="13">
        <f t="shared" ca="1" si="135"/>
        <v>3.9015088915325721E-2</v>
      </c>
      <c r="BP131">
        <f t="shared" ca="1" si="173"/>
        <v>1.5425446803525601E-2</v>
      </c>
      <c r="BQ131">
        <f t="shared" ca="1" si="174"/>
        <v>7.0850768916061214E-3</v>
      </c>
      <c r="BR131">
        <f t="shared" ca="1" si="175"/>
        <v>6.6973284411866443E-3</v>
      </c>
      <c r="BS131" s="13">
        <f t="shared" ca="1" si="176"/>
        <v>2.9207852136318366E-2</v>
      </c>
      <c r="BT131" s="5">
        <f t="shared" si="136"/>
        <v>69030.8</v>
      </c>
      <c r="BU131" s="5">
        <f t="shared" ca="1" si="137"/>
        <v>261819.25630919481</v>
      </c>
      <c r="BV131" s="5">
        <f t="shared" ca="1" si="138"/>
        <v>49083.165397861558</v>
      </c>
      <c r="BW131" s="5">
        <f t="shared" ca="1" si="177"/>
        <v>115029.62052587559</v>
      </c>
      <c r="BX131" s="5">
        <f t="shared" si="139"/>
        <v>69066</v>
      </c>
      <c r="BY131" s="5">
        <f t="shared" si="140"/>
        <v>259592.6</v>
      </c>
      <c r="BZ131" s="5">
        <f t="shared" si="141"/>
        <v>36449.300000000003</v>
      </c>
      <c r="CA131" s="5">
        <f t="shared" si="142"/>
        <v>105515.3</v>
      </c>
      <c r="CB131" s="9">
        <f t="shared" si="197"/>
        <v>100.05099173122723</v>
      </c>
      <c r="CC131" s="9">
        <f t="shared" ca="1" si="197"/>
        <v>99.149544483250224</v>
      </c>
      <c r="CD131" s="9">
        <f t="shared" ca="1" si="197"/>
        <v>74.260288032662245</v>
      </c>
      <c r="CE131" s="9">
        <f t="shared" ca="1" si="196"/>
        <v>91.728808212719983</v>
      </c>
      <c r="CF131" s="5"/>
      <c r="CG131" s="5">
        <f t="shared" si="212"/>
        <v>99.879600864423679</v>
      </c>
      <c r="CH131" s="5">
        <f t="shared" ca="1" si="178"/>
        <v>99.149544483250224</v>
      </c>
      <c r="CI131" s="5">
        <f t="shared" si="144"/>
        <v>99.545006404321626</v>
      </c>
      <c r="CJ131" s="5">
        <f t="shared" ca="1" si="179"/>
        <v>74.260288032662245</v>
      </c>
      <c r="CK131" s="5">
        <f t="shared" si="180"/>
        <v>99.875623185579855</v>
      </c>
      <c r="CL131" s="5">
        <f t="shared" ca="1" si="181"/>
        <v>91.728808212719983</v>
      </c>
      <c r="CM131" s="5"/>
      <c r="CN131" s="1" t="e">
        <f t="shared" si="125"/>
        <v>#DIV/0!</v>
      </c>
      <c r="CO131" s="1" t="e">
        <f t="shared" si="215"/>
        <v>#DIV/0!</v>
      </c>
      <c r="CP131" s="1" t="e">
        <f t="shared" ca="1" si="215"/>
        <v>#DIV/0!</v>
      </c>
      <c r="CQ131" s="1" t="e">
        <f t="shared" ca="1" si="215"/>
        <v>#DIV/0!</v>
      </c>
      <c r="CR131" s="1" t="e">
        <f t="shared" ca="1" si="215"/>
        <v>#DIV/0!</v>
      </c>
      <c r="CS131" s="83" t="e">
        <f t="shared" si="219"/>
        <v>#DIV/0!</v>
      </c>
      <c r="CT131" s="83" t="e">
        <f t="shared" si="219"/>
        <v>#DIV/0!</v>
      </c>
      <c r="CU131" s="83" t="e">
        <f t="shared" ca="1" si="219"/>
        <v>#DIV/0!</v>
      </c>
      <c r="CV131" s="83" t="e">
        <f t="shared" ca="1" si="219"/>
        <v>#DIV/0!</v>
      </c>
      <c r="CW131" s="83" t="e">
        <f t="shared" ca="1" si="219"/>
        <v>#DIV/0!</v>
      </c>
      <c r="CX131" s="83">
        <f t="shared" si="183"/>
        <v>-3.2633262027865523E-3</v>
      </c>
      <c r="CY131" s="83">
        <f t="shared" si="201"/>
        <v>2.6344734725061987E-3</v>
      </c>
      <c r="CZ131" s="83">
        <f t="shared" ca="1" si="201"/>
        <v>-1.3529024456085295E-3</v>
      </c>
      <c r="DA131" s="83">
        <f t="shared" ca="1" si="199"/>
        <v>-2.3254665894482012E-3</v>
      </c>
      <c r="DB131" s="83">
        <f t="shared" ca="1" si="199"/>
        <v>7.7072674077261621E-4</v>
      </c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Y131" s="5"/>
      <c r="EF131" s="91">
        <f>+'gaku-mk1722'!G78</f>
        <v>69066</v>
      </c>
      <c r="EG131" s="1">
        <f>+'gaku-mk1131'!G134</f>
        <v>65575.3</v>
      </c>
      <c r="EH131" s="5">
        <f t="shared" ca="1" si="145"/>
        <v>18823.421274545311</v>
      </c>
      <c r="EI131" s="7">
        <f ca="1">+EI130+$EH130</f>
        <v>870390.73002830683</v>
      </c>
      <c r="EJ131" s="7">
        <f ca="1">+EJ130+$EH130</f>
        <v>870390.73002830683</v>
      </c>
      <c r="EK131" s="7">
        <f ca="1">+EK130+EH130-(EJ133-EI133)/4</f>
        <v>834590.3793566284</v>
      </c>
      <c r="EL131" s="5">
        <f t="shared" ca="1" si="146"/>
        <v>6283.333333333333</v>
      </c>
      <c r="EM131" s="92">
        <f t="shared" ca="1" si="147"/>
        <v>101.59999999999998</v>
      </c>
      <c r="EN131">
        <f t="shared" ca="1" si="127"/>
        <v>0.70658996054534284</v>
      </c>
      <c r="EO131">
        <f t="shared" ca="1" si="148"/>
        <v>1.7528682262890324E-2</v>
      </c>
      <c r="EQ131" s="6">
        <f>+call!C169</f>
        <v>7.8E-2</v>
      </c>
      <c r="ES131" s="5">
        <f>+fof!B193/10</f>
        <v>7707.8</v>
      </c>
      <c r="ET131" s="5">
        <f>+fof!C193/10</f>
        <v>237834.4</v>
      </c>
      <c r="FB131" s="5">
        <f t="shared" si="223"/>
        <v>7707.8</v>
      </c>
      <c r="FC131" s="5">
        <f t="shared" si="223"/>
        <v>237834.4</v>
      </c>
      <c r="FD131" s="1" t="e">
        <f t="shared" si="216"/>
        <v>#DIV/0!</v>
      </c>
      <c r="FE131" s="1" t="e">
        <f t="shared" si="216"/>
        <v>#DIV/0!</v>
      </c>
      <c r="FF131" t="e">
        <f t="shared" si="149"/>
        <v>#DIV/0!</v>
      </c>
      <c r="FG131" t="e">
        <f t="shared" si="149"/>
        <v>#DIV/0!</v>
      </c>
      <c r="FH131" s="83" t="e">
        <f t="shared" si="184"/>
        <v>#DIV/0!</v>
      </c>
      <c r="FI131" s="83" t="e">
        <f t="shared" si="184"/>
        <v>#DIV/0!</v>
      </c>
      <c r="FK131" s="5">
        <f>kshotoku1722!E79</f>
        <v>252693.1</v>
      </c>
      <c r="FL131" s="72">
        <f t="shared" ca="1" si="150"/>
        <v>0.39583079220535111</v>
      </c>
      <c r="FM131">
        <f t="shared" ca="1" si="185"/>
        <v>-9.5963516520136509E-3</v>
      </c>
      <c r="FO131" s="72">
        <f ca="1">+AVERAGE(OFFSET(Maikin05!$F$10,ROUNDDOWN((ROW(FO131)-ROW(FO$45))/4,0),MOD(ROW(FO131)-ROW(FO$45),4)*3):OFFSET(Maikin05!$F$10,ROUNDDOWN((ROW(FO131)-ROW(FO$45))/4,0),MOD(ROW(FO131)-ROW(FO$45),4)*3+2))</f>
        <v>101.59999999999998</v>
      </c>
      <c r="FP131" s="72">
        <f ca="1">+AVERAGE(OFFSET(Maikin30!$F$20,ROUNDDOWN((ROW(FP131)-ROW(FP$5))/4,0),MOD(ROW(FP131)-ROW(FP$5),4)*3):OFFSET(Maikin30!$F$20,ROUNDDOWN((ROW(FP131)-ROW(FP$5))/4,0),MOD(ROW(FP131)-ROW(FP$5),4)*3+2))</f>
        <v>100.8</v>
      </c>
      <c r="FQ131" s="5">
        <f ca="1">+AVERAGE(OFFSET(Rocho!$J$66,(ROW(FQ131)-ROW($FQ$5))*3,0):OFFSET(Rocho!$J$66,(ROW(FQ131)-ROW($FQ$5))*3+2,0))</f>
        <v>6283.333333333333</v>
      </c>
      <c r="FR131" s="72" t="e">
        <f t="shared" ca="1" si="151"/>
        <v>#DIV/0!</v>
      </c>
      <c r="FS131" t="e">
        <f t="shared" ca="1" si="186"/>
        <v>#DIV/0!</v>
      </c>
      <c r="FT131" s="72"/>
      <c r="FU131" s="87" t="s">
        <v>350</v>
      </c>
      <c r="FV131" s="79">
        <f ca="1">+AVERAGE(OFFSET(Rocho!$D$6,(ROW(FV131)-ROW($FV$5))*3,0):OFFSET(Rocho!$D$6,(ROW(FV131)-ROW($FV$5))*3+2,0))/10000</f>
        <v>11033</v>
      </c>
      <c r="FW131" s="82">
        <f>+Rocho!AA132</f>
        <v>0</v>
      </c>
      <c r="FX131" t="e">
        <f t="shared" si="187"/>
        <v>#DIV/0!</v>
      </c>
      <c r="FZ131" s="94">
        <f t="shared" si="130"/>
        <v>235362.2</v>
      </c>
      <c r="GA131" s="5">
        <f t="shared" si="152"/>
        <v>69066</v>
      </c>
      <c r="GB131" s="5">
        <f>+'gaku-mk1722'!C78-'gaku-mk1722'!D78</f>
        <v>6700</v>
      </c>
      <c r="GC131" s="5">
        <f t="shared" si="153"/>
        <v>21704.1</v>
      </c>
      <c r="GD131" s="5">
        <f t="shared" si="154"/>
        <v>14745.2</v>
      </c>
      <c r="GE131" s="5">
        <f>+'gaku-mk1722'!H78</f>
        <v>1495.3</v>
      </c>
      <c r="GF131" s="5">
        <f>+'gaku-mk1722'!W78</f>
        <v>123649.3</v>
      </c>
      <c r="GG131" s="5">
        <f>+'gaku-mk1722'!M78</f>
        <v>75925.8</v>
      </c>
      <c r="GH131" s="5">
        <f>+'gaku-mk1722'!N78</f>
        <v>77923.5</v>
      </c>
      <c r="GI131" s="5">
        <f t="shared" si="155"/>
        <v>69030.8</v>
      </c>
      <c r="GJ131" s="5">
        <f>+'gaku-jk1722'!C78-'gaku-jk1722'!D78</f>
        <v>6700.7000000000116</v>
      </c>
      <c r="GK131" s="5">
        <f t="shared" si="156"/>
        <v>21896.2</v>
      </c>
      <c r="GL131" s="5">
        <f t="shared" si="157"/>
        <v>14719.7</v>
      </c>
      <c r="GM131" s="5">
        <f>+'gaku-jk1722'!H78</f>
        <v>1924.7</v>
      </c>
      <c r="GN131" s="5">
        <f>+'gaku-jk1722'!Z78</f>
        <v>123658.5</v>
      </c>
      <c r="GO131" s="5">
        <f>+'gaku-jk1722'!M78</f>
        <v>75705.2</v>
      </c>
      <c r="GP131" s="5">
        <f>+'gaku-jk1722'!N78</f>
        <v>76802.399999999994</v>
      </c>
      <c r="GQ131" s="9">
        <f t="shared" ca="1" si="131"/>
        <v>100</v>
      </c>
      <c r="GR131">
        <f ca="1">+OFFSET('def-cy1722'!$C$8,ROUNDDOWN((ROW(Sheet1_OLD!GU131)-ROW(Sheet1_OLD!GU$61))/4,0),0)</f>
        <v>100</v>
      </c>
      <c r="GS131" s="9">
        <f t="shared" ca="1" si="132"/>
        <v>100</v>
      </c>
      <c r="GT131" s="9">
        <f t="shared" ca="1" si="133"/>
        <v>100</v>
      </c>
      <c r="GU131">
        <f ca="1">+OFFSET('def-cy1722'!$H$8,ROUNDDOWN((ROW(Sheet1_OLD!GU131)-ROW(Sheet1_OLD!GU$61))/4,0),0)</f>
        <v>100</v>
      </c>
      <c r="GV131">
        <f ca="1">+OFFSET('def-cy1722'!$W$8,ROUNDDOWN((ROW(Sheet1_OLD!GU131)-ROW(Sheet1_OLD!GU$61))/4,0),0)</f>
        <v>100</v>
      </c>
      <c r="GW131">
        <f ca="1">+OFFSET('def-cy1722'!$M$8,ROUNDDOWN((ROW(Sheet1_OLD!GU131)-ROW(Sheet1_OLD!GU$61))/4,0),0)</f>
        <v>100</v>
      </c>
      <c r="GX131">
        <f ca="1">+OFFSET('def-cy1722'!$N$8,ROUNDDOWN((ROW(Sheet1_OLD!GU131)-ROW(Sheet1_OLD!GU$61))/4,0),0)</f>
        <v>100</v>
      </c>
      <c r="HG131" s="9">
        <f t="shared" ca="1" si="221"/>
        <v>101.3</v>
      </c>
      <c r="HH131" s="9">
        <f t="shared" ca="1" si="221"/>
        <v>100.6</v>
      </c>
      <c r="HI131" s="9">
        <f t="shared" ca="1" si="221"/>
        <v>110</v>
      </c>
      <c r="HJ131" s="9">
        <f t="shared" ca="1" si="220"/>
        <v>99.7</v>
      </c>
      <c r="HK131" s="9">
        <f t="shared" ca="1" si="220"/>
        <v>98.8</v>
      </c>
      <c r="HL131" s="9">
        <f t="shared" ca="1" si="220"/>
        <v>100.2</v>
      </c>
      <c r="HM131" s="9">
        <f t="shared" ca="1" si="220"/>
        <v>102.3</v>
      </c>
      <c r="HN131" s="9">
        <f t="shared" ca="1" si="202"/>
        <v>94.6</v>
      </c>
      <c r="HO131">
        <f t="shared" ca="1" si="217"/>
        <v>6.8615796528762483E-3</v>
      </c>
      <c r="HP131">
        <f t="shared" ca="1" si="217"/>
        <v>6.8900144687513364E-4</v>
      </c>
      <c r="HQ131">
        <f t="shared" ca="1" si="217"/>
        <v>3.1515987872323403E-3</v>
      </c>
      <c r="HR131">
        <f t="shared" ca="1" si="217"/>
        <v>2.9791197069359769E-3</v>
      </c>
      <c r="HS131">
        <f t="shared" ca="1" si="217"/>
        <v>5.4887117649821708E-3</v>
      </c>
      <c r="HT131">
        <f t="shared" ca="1" si="217"/>
        <v>-9.1374967216951227E-4</v>
      </c>
      <c r="HU131">
        <f t="shared" ca="1" si="217"/>
        <v>2.7892636168713989E-2</v>
      </c>
      <c r="HV131">
        <f t="shared" ca="1" si="159"/>
        <v>-9.8421436986752854E-3</v>
      </c>
      <c r="HW131">
        <f t="shared" ca="1" si="188"/>
        <v>3.6306754156771065E-2</v>
      </c>
      <c r="HX131" s="5">
        <f t="shared" ca="1" si="189"/>
        <v>256504.61443965166</v>
      </c>
      <c r="HY131" s="1" t="e">
        <f t="shared" ca="1" si="160"/>
        <v>#DIV/0!</v>
      </c>
      <c r="HZ131" t="e">
        <f t="shared" ca="1" si="190"/>
        <v>#DIV/0!</v>
      </c>
      <c r="IA131" s="5">
        <f t="shared" si="161"/>
        <v>235362.2</v>
      </c>
      <c r="IB131">
        <f t="shared" ca="1" si="162"/>
        <v>91.757491581257355</v>
      </c>
      <c r="ID131" s="112">
        <v>140.17892286495851</v>
      </c>
      <c r="IE131" s="112">
        <v>137.80723458681413</v>
      </c>
      <c r="IF131">
        <f t="shared" si="163"/>
        <v>95.71094717908602</v>
      </c>
      <c r="IG131">
        <f t="shared" si="191"/>
        <v>3.1193690500325093E-2</v>
      </c>
      <c r="IH131" s="112">
        <v>0.59652843859062676</v>
      </c>
      <c r="II131">
        <f t="shared" si="192"/>
        <v>1.6837056210296727E-2</v>
      </c>
      <c r="IK131">
        <f>+util!B129</f>
        <v>99.033333333333303</v>
      </c>
      <c r="IL131">
        <f t="shared" si="193"/>
        <v>0.10944528964867482</v>
      </c>
      <c r="IM131">
        <f t="shared" si="194"/>
        <v>6.5667173789204891E-2</v>
      </c>
      <c r="IO131" s="5">
        <f t="shared" si="164"/>
        <v>129846.90000000002</v>
      </c>
      <c r="IP131" s="1">
        <f t="shared" si="165"/>
        <v>3.562397631778937</v>
      </c>
      <c r="IQ131" s="5">
        <f t="shared" ca="1" si="166"/>
        <v>141510.9521439042</v>
      </c>
      <c r="IR131" s="1" t="e">
        <f t="shared" ca="1" si="167"/>
        <v>#DIV/0!</v>
      </c>
      <c r="IS131" t="e">
        <f t="shared" ca="1" si="195"/>
        <v>#DIV/0!</v>
      </c>
    </row>
    <row r="132" spans="1:253" x14ac:dyDescent="0.15">
      <c r="A132" t="s">
        <v>371</v>
      </c>
      <c r="B132" s="5">
        <f>+'gaku-mk1722'!B79</f>
        <v>494363.7</v>
      </c>
      <c r="C132" s="5">
        <f>+'kgaku-mk1722'!B80</f>
        <v>282953.09999999998</v>
      </c>
      <c r="D132" s="5">
        <f>+'kgaku-mk1722'!C80</f>
        <v>1880.2</v>
      </c>
      <c r="E132" s="5">
        <f>+'kgaku-mk1722'!D80</f>
        <v>801.2</v>
      </c>
      <c r="F132" s="5">
        <f>+'kgaku-mk1722'!F80</f>
        <v>22336.7</v>
      </c>
      <c r="G132" s="5">
        <f>+'kgaku-mk1722'!G80</f>
        <v>14165</v>
      </c>
      <c r="H132" s="5">
        <f>+'kgaku-mk1722'!H80</f>
        <v>76547.100000000006</v>
      </c>
      <c r="I132" s="5">
        <f>+'kgaku-mk1722'!I80</f>
        <v>168825.4</v>
      </c>
      <c r="J132" s="5">
        <f>+'gaku-mk1722'!F79</f>
        <v>14378.8</v>
      </c>
      <c r="K132" s="5">
        <f>+'gaku-mk1722'!G79</f>
        <v>72475.100000000006</v>
      </c>
      <c r="L132" s="5">
        <f>+'gaku-jk1722'!B79</f>
        <v>496213.1</v>
      </c>
      <c r="M132" s="5">
        <f>+'kgaku-jk1722'!B80</f>
        <v>283024.3</v>
      </c>
      <c r="N132" s="5">
        <f>+'kgaku-jk1722'!C80</f>
        <v>1917</v>
      </c>
      <c r="O132" s="5">
        <f>+'kgaku-jk1722'!D80</f>
        <v>800.1</v>
      </c>
      <c r="P132" s="5">
        <f>+'kgaku-jk1722'!F80</f>
        <v>22626.7</v>
      </c>
      <c r="Q132" s="5">
        <f>+'kgaku-jk1722'!G80</f>
        <v>14209.3</v>
      </c>
      <c r="R132" s="5">
        <f>+'kgaku-jk1722'!H80</f>
        <v>75944.3</v>
      </c>
      <c r="S132" s="5">
        <f>+'kgaku-jk1722'!I80</f>
        <v>169080.1</v>
      </c>
      <c r="T132" s="5">
        <f>+'gaku-jk1722'!F79</f>
        <v>14395.8</v>
      </c>
      <c r="U132" s="5">
        <f>+'gaku-jk1722'!G79</f>
        <v>72730.7</v>
      </c>
      <c r="V132" s="8">
        <f t="shared" si="222"/>
        <v>99.627297223712958</v>
      </c>
      <c r="W132" s="8">
        <f t="shared" si="222"/>
        <v>99.974843149510491</v>
      </c>
      <c r="X132" s="8">
        <f t="shared" si="222"/>
        <v>98.080333854981745</v>
      </c>
      <c r="Y132" s="8">
        <f t="shared" si="222"/>
        <v>100.13748281464818</v>
      </c>
      <c r="Z132" s="8">
        <f t="shared" si="222"/>
        <v>98.718328346599378</v>
      </c>
      <c r="AA132" s="8">
        <f t="shared" si="222"/>
        <v>99.688232354866173</v>
      </c>
      <c r="AB132" s="8">
        <f t="shared" si="222"/>
        <v>100.79373962232847</v>
      </c>
      <c r="AC132" s="8">
        <f t="shared" si="222"/>
        <v>99.849361338205966</v>
      </c>
      <c r="AD132" s="8">
        <f t="shared" si="222"/>
        <v>99.881910001528212</v>
      </c>
      <c r="AE132" s="8">
        <f t="shared" si="222"/>
        <v>99.648566561300811</v>
      </c>
      <c r="AF132" s="10">
        <f ca="1">+OFFSET('kdef-cy1722'!B$9,ROUNDDOWN((ROW(Sheet1_OLD!AF132)-ROW(Sheet1_OLD!AF$61))/4,0),0)</f>
        <v>100</v>
      </c>
      <c r="AG132" s="10">
        <f ca="1">+OFFSET('kdef-cy1722'!C$9,ROUNDDOWN((ROW(Sheet1_OLD!AG132)-ROW(Sheet1_OLD!AG$61))/4,0),0)</f>
        <v>100</v>
      </c>
      <c r="AH132" s="10">
        <f ca="1">+OFFSET('kdef-cy1722'!D$9,ROUNDDOWN((ROW(Sheet1_OLD!AH132)-ROW(Sheet1_OLD!AH$61))/4,0),0)</f>
        <v>100</v>
      </c>
      <c r="AI132" s="10">
        <f ca="1">+OFFSET('kdef-cy1722'!F$9,ROUNDDOWN((ROW(Sheet1_OLD!AI132)-ROW(Sheet1_OLD!AI$61))/4,0),0)</f>
        <v>100</v>
      </c>
      <c r="AJ132" s="10">
        <f ca="1">+OFFSET('kdef-cy1722'!G$9,ROUNDDOWN((ROW(Sheet1_OLD!AJ132)-ROW(Sheet1_OLD!AJ$61))/4,0),0)</f>
        <v>100</v>
      </c>
      <c r="AK132" s="10">
        <f ca="1">+OFFSET('kdef-cy1722'!H$9,ROUNDDOWN((ROW(Sheet1_OLD!AK132)-ROW(Sheet1_OLD!AK$61))/4,0),0)</f>
        <v>100</v>
      </c>
      <c r="AL132" s="10">
        <f ca="1">+OFFSET('kdef-cy1722'!I$9,ROUNDDOWN((ROW(Sheet1_OLD!AL132)-ROW(Sheet1_OLD!AL$61))/4,0),0)</f>
        <v>100</v>
      </c>
      <c r="AM132" s="10">
        <f ca="1">+OFFSET('def-cy1722'!$F$8,ROUNDDOWN((ROW(Sheet1_OLD!AM132)-ROW(Sheet1_OLD!AM$61))/4,0),0)</f>
        <v>100</v>
      </c>
      <c r="AN132" s="10">
        <f ca="1">+OFFSET('def-cy1722'!$G$8,ROUNDDOWN((ROW(Sheet1_OLD!AN132)-ROW(Sheet1_OLD!AN$61))/4,0),0)</f>
        <v>100</v>
      </c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9">
        <f t="shared" ca="1" si="209"/>
        <v>100.5</v>
      </c>
      <c r="AY132" s="9">
        <f t="shared" ca="1" si="209"/>
        <v>102</v>
      </c>
      <c r="AZ132" s="9">
        <f t="shared" ca="1" si="209"/>
        <v>100.3</v>
      </c>
      <c r="BA132" s="9">
        <f t="shared" ca="1" si="208"/>
        <v>110</v>
      </c>
      <c r="BB132" s="9">
        <f t="shared" ca="1" si="208"/>
        <v>101.3</v>
      </c>
      <c r="BC132" s="9">
        <f t="shared" ca="1" si="208"/>
        <v>97.8</v>
      </c>
      <c r="BD132" s="9">
        <f t="shared" ca="1" si="208"/>
        <v>100.5</v>
      </c>
      <c r="BE132" s="9">
        <f t="shared" ca="1" si="208"/>
        <v>99.7</v>
      </c>
      <c r="BF132" s="9">
        <f t="shared" ca="1" si="208"/>
        <v>101.3</v>
      </c>
      <c r="BG132">
        <f t="shared" ca="1" si="168"/>
        <v>2.4350149569457436E-4</v>
      </c>
      <c r="BH132">
        <f t="shared" ca="1" si="169"/>
        <v>-5.6669498600862953E-4</v>
      </c>
      <c r="BI132">
        <f t="shared" ca="1" si="218"/>
        <v>-4.4420221770184981E-4</v>
      </c>
      <c r="BJ132">
        <f t="shared" ca="1" si="218"/>
        <v>-1.1198500269590391E-3</v>
      </c>
      <c r="BK132">
        <f t="shared" ca="1" si="218"/>
        <v>3.6375682549004478E-3</v>
      </c>
      <c r="BL132" s="13">
        <f t="shared" ca="1" si="171"/>
        <v>1.7503225199255038E-3</v>
      </c>
      <c r="BM132">
        <f ca="1">+BA132*(P132-P131)/($BA132*$P131+$BE132*$T131)</f>
        <v>2.0730696274392162E-2</v>
      </c>
      <c r="BN132">
        <f t="shared" ca="1" si="134"/>
        <v>-8.3311909721931737E-3</v>
      </c>
      <c r="BO132" s="13">
        <f t="shared" ca="1" si="135"/>
        <v>1.2399505302198988E-2</v>
      </c>
      <c r="BP132">
        <f t="shared" ca="1" si="173"/>
        <v>3.4483520359926176E-2</v>
      </c>
      <c r="BQ132">
        <f t="shared" ca="1" si="174"/>
        <v>7.3930742786059997E-3</v>
      </c>
      <c r="BR132">
        <f t="shared" ca="1" si="175"/>
        <v>-2.9711068490622522E-3</v>
      </c>
      <c r="BS132" s="13">
        <f t="shared" ca="1" si="176"/>
        <v>3.8905487789469922E-2</v>
      </c>
      <c r="BT132" s="5">
        <f t="shared" si="136"/>
        <v>72730.7</v>
      </c>
      <c r="BU132" s="5">
        <f t="shared" ca="1" si="137"/>
        <v>262277.52444966295</v>
      </c>
      <c r="BV132" s="5">
        <f t="shared" ca="1" si="138"/>
        <v>49691.772367461053</v>
      </c>
      <c r="BW132" s="5">
        <f t="shared" ca="1" si="177"/>
        <v>119504.9040226724</v>
      </c>
      <c r="BX132" s="5">
        <f t="shared" si="139"/>
        <v>72475.100000000006</v>
      </c>
      <c r="BY132" s="5">
        <f t="shared" si="140"/>
        <v>260616.5</v>
      </c>
      <c r="BZ132" s="5">
        <f t="shared" si="141"/>
        <v>36715.5</v>
      </c>
      <c r="CA132" s="5">
        <f t="shared" si="142"/>
        <v>109190.6</v>
      </c>
      <c r="CB132" s="9">
        <f t="shared" si="197"/>
        <v>99.648566561300811</v>
      </c>
      <c r="CC132" s="9">
        <f t="shared" ca="1" si="197"/>
        <v>99.366692036174925</v>
      </c>
      <c r="CD132" s="9">
        <f t="shared" ca="1" si="197"/>
        <v>73.886477078128692</v>
      </c>
      <c r="CE132" s="9">
        <f t="shared" ca="1" si="196"/>
        <v>91.369137436639775</v>
      </c>
      <c r="CF132" s="5"/>
      <c r="CG132" s="5">
        <f t="shared" si="212"/>
        <v>100.1023474637222</v>
      </c>
      <c r="CH132" s="5">
        <f t="shared" ca="1" si="178"/>
        <v>99.366692036174925</v>
      </c>
      <c r="CI132" s="5">
        <f t="shared" si="144"/>
        <v>99.170774529002642</v>
      </c>
      <c r="CJ132" s="5">
        <f t="shared" ca="1" si="179"/>
        <v>73.886477078128692</v>
      </c>
      <c r="CK132" s="5">
        <f t="shared" si="180"/>
        <v>99.487395356126299</v>
      </c>
      <c r="CL132" s="5">
        <f t="shared" ca="1" si="181"/>
        <v>91.369137436639775</v>
      </c>
      <c r="CM132" s="5"/>
      <c r="CN132" s="1" t="e">
        <f t="shared" si="125"/>
        <v>#DIV/0!</v>
      </c>
      <c r="CO132" s="1" t="e">
        <f t="shared" si="215"/>
        <v>#DIV/0!</v>
      </c>
      <c r="CP132" s="1" t="e">
        <f t="shared" ca="1" si="215"/>
        <v>#DIV/0!</v>
      </c>
      <c r="CQ132" s="1" t="e">
        <f t="shared" ca="1" si="215"/>
        <v>#DIV/0!</v>
      </c>
      <c r="CR132" s="1" t="e">
        <f t="shared" ca="1" si="215"/>
        <v>#DIV/0!</v>
      </c>
      <c r="CS132" s="83" t="e">
        <f t="shared" si="219"/>
        <v>#DIV/0!</v>
      </c>
      <c r="CT132" s="83" t="e">
        <f t="shared" si="219"/>
        <v>#DIV/0!</v>
      </c>
      <c r="CU132" s="83" t="e">
        <f t="shared" ca="1" si="219"/>
        <v>#DIV/0!</v>
      </c>
      <c r="CV132" s="83" t="e">
        <f t="shared" ca="1" si="219"/>
        <v>#DIV/0!</v>
      </c>
      <c r="CW132" s="83" t="e">
        <f t="shared" ca="1" si="219"/>
        <v>#DIV/0!</v>
      </c>
      <c r="CX132" s="83">
        <f t="shared" si="183"/>
        <v>-8.194860003509043E-5</v>
      </c>
      <c r="CY132" s="83">
        <f t="shared" si="201"/>
        <v>-4.0303115149264972E-3</v>
      </c>
      <c r="CZ132" s="83">
        <f t="shared" ca="1" si="201"/>
        <v>2.1877065910447203E-3</v>
      </c>
      <c r="DA132" s="83">
        <f t="shared" ca="1" si="199"/>
        <v>-5.0465057077798414E-3</v>
      </c>
      <c r="DB132" s="83">
        <f t="shared" ca="1" si="199"/>
        <v>-3.9287304664040977E-3</v>
      </c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Y132" s="5"/>
      <c r="EF132" s="91">
        <f>+'gaku-mk1722'!G79</f>
        <v>72475.100000000006</v>
      </c>
      <c r="EH132" s="5">
        <f t="shared" ca="1" si="145"/>
        <v>19830.301027592086</v>
      </c>
      <c r="EI132" s="7">
        <f ca="1">+EI131+$EH131</f>
        <v>889214.1513028522</v>
      </c>
      <c r="EJ132" s="7">
        <f ca="1">+EJ131+$EH131</f>
        <v>889214.1513028522</v>
      </c>
      <c r="EK132" s="7">
        <f ca="1">+EK131+EH131-(EJ133-EI133)/4</f>
        <v>835513.62529533415</v>
      </c>
      <c r="EL132" s="5">
        <f t="shared" ca="1" si="146"/>
        <v>6293.333333333333</v>
      </c>
      <c r="EM132" s="92">
        <f t="shared" ca="1" si="147"/>
        <v>101.43333333333334</v>
      </c>
      <c r="EN132">
        <f t="shared" ca="1" si="127"/>
        <v>0.70554648929243902</v>
      </c>
      <c r="EO132">
        <f t="shared" ca="1" si="148"/>
        <v>-1.4778620620437301E-3</v>
      </c>
      <c r="EQ132" s="6">
        <f>+call!C170</f>
        <v>7.8666666666666704E-2</v>
      </c>
      <c r="ES132" s="5">
        <f>+fof!B194/10</f>
        <v>7291.5</v>
      </c>
      <c r="ET132" s="5">
        <f>+fof!C194/10</f>
        <v>229941.6</v>
      </c>
      <c r="FB132" s="5">
        <f t="shared" si="223"/>
        <v>7291.5</v>
      </c>
      <c r="FC132" s="5">
        <f t="shared" si="223"/>
        <v>229941.6</v>
      </c>
      <c r="FD132" s="1" t="e">
        <f t="shared" si="216"/>
        <v>#DIV/0!</v>
      </c>
      <c r="FE132" s="1" t="e">
        <f t="shared" si="216"/>
        <v>#DIV/0!</v>
      </c>
      <c r="FF132" t="e">
        <f t="shared" si="149"/>
        <v>#DIV/0!</v>
      </c>
      <c r="FG132" t="e">
        <f t="shared" si="149"/>
        <v>#DIV/0!</v>
      </c>
      <c r="FH132" s="83" t="e">
        <f t="shared" si="184"/>
        <v>#DIV/0!</v>
      </c>
      <c r="FI132" s="83" t="e">
        <f t="shared" si="184"/>
        <v>#DIV/0!</v>
      </c>
      <c r="FK132" s="5">
        <f>kshotoku1722!E80</f>
        <v>254907.8</v>
      </c>
      <c r="FL132" s="72">
        <f t="shared" ca="1" si="150"/>
        <v>0.39932057876649379</v>
      </c>
      <c r="FM132">
        <f t="shared" ca="1" si="185"/>
        <v>8.777722319019127E-3</v>
      </c>
      <c r="FO132" s="72">
        <f ca="1">+AVERAGE(OFFSET(Maikin05!$F$10,ROUNDDOWN((ROW(FO132)-ROW(FO$45))/4,0),MOD(ROW(FO132)-ROW(FO$45),4)*3):OFFSET(Maikin05!$F$10,ROUNDDOWN((ROW(FO132)-ROW(FO$45))/4,0),MOD(ROW(FO132)-ROW(FO$45),4)*3+2))</f>
        <v>101.43333333333334</v>
      </c>
      <c r="FP132" s="72">
        <f ca="1">+AVERAGE(OFFSET(Maikin30!$F$20,ROUNDDOWN((ROW(FP132)-ROW(FP$5))/4,0),MOD(ROW(FP132)-ROW(FP$5),4)*3):OFFSET(Maikin30!$F$20,ROUNDDOWN((ROW(FP132)-ROW(FP$5))/4,0),MOD(ROW(FP132)-ROW(FP$5),4)*3+2))</f>
        <v>100.60000000000001</v>
      </c>
      <c r="FQ132" s="5">
        <f ca="1">+AVERAGE(OFFSET(Rocho!$J$66,(ROW(FQ132)-ROW($FQ$5))*3,0):OFFSET(Rocho!$J$66,(ROW(FQ132)-ROW($FQ$5))*3+2,0))</f>
        <v>6293.333333333333</v>
      </c>
      <c r="FR132" s="72" t="e">
        <f t="shared" ca="1" si="151"/>
        <v>#DIV/0!</v>
      </c>
      <c r="FS132" t="e">
        <f t="shared" ca="1" si="186"/>
        <v>#DIV/0!</v>
      </c>
      <c r="FT132" s="72"/>
      <c r="FU132" s="87" t="s">
        <v>351</v>
      </c>
      <c r="FV132" s="79">
        <f ca="1">+AVERAGE(OFFSET(Rocho!$D$6,(ROW(FV132)-ROW($FV$5))*3,0):OFFSET(Rocho!$D$6,(ROW(FV132)-ROW($FV$5))*3+2,0))/10000</f>
        <v>11044</v>
      </c>
      <c r="FW132" s="82">
        <f>+Rocho!AA133</f>
        <v>0</v>
      </c>
      <c r="FX132" t="e">
        <f t="shared" si="187"/>
        <v>#DIV/0!</v>
      </c>
      <c r="FZ132" s="94">
        <f>+SUM(GA132:GG132)-GH132</f>
        <v>233747.49999999997</v>
      </c>
      <c r="GA132" s="5">
        <f t="shared" si="152"/>
        <v>72475.100000000006</v>
      </c>
      <c r="GB132" s="5">
        <f>+'gaku-mk1722'!C79-'gaku-mk1722'!D79</f>
        <v>6828.4000000000233</v>
      </c>
      <c r="GC132" s="5">
        <f t="shared" si="153"/>
        <v>22336.7</v>
      </c>
      <c r="GD132" s="5">
        <f t="shared" si="154"/>
        <v>14378.8</v>
      </c>
      <c r="GE132" s="5">
        <f>+'gaku-mk1722'!H79</f>
        <v>930.5</v>
      </c>
      <c r="GF132" s="5">
        <f>+'gaku-mk1722'!W79</f>
        <v>122565.2</v>
      </c>
      <c r="GG132" s="5">
        <f>+'gaku-mk1722'!M79</f>
        <v>72368.899999999994</v>
      </c>
      <c r="GH132" s="5">
        <f>+'gaku-mk1722'!N79</f>
        <v>78136.100000000006</v>
      </c>
      <c r="GI132" s="5">
        <f t="shared" si="155"/>
        <v>72730.7</v>
      </c>
      <c r="GJ132" s="5">
        <f>+'gaku-jk1722'!C79-'gaku-jk1722'!D79</f>
        <v>6848.9000000000233</v>
      </c>
      <c r="GK132" s="5">
        <f t="shared" si="156"/>
        <v>22626.7</v>
      </c>
      <c r="GL132" s="5">
        <f t="shared" si="157"/>
        <v>14395.8</v>
      </c>
      <c r="GM132" s="5">
        <f>+'gaku-jk1722'!H79</f>
        <v>936.1</v>
      </c>
      <c r="GN132" s="5">
        <f>+'gaku-jk1722'!Z79</f>
        <v>122731.8</v>
      </c>
      <c r="GO132" s="5">
        <f>+'gaku-jk1722'!M79</f>
        <v>73621.600000000006</v>
      </c>
      <c r="GP132" s="5">
        <f>+'gaku-jk1722'!N79</f>
        <v>78156.899999999994</v>
      </c>
      <c r="GQ132" s="9">
        <f ca="1">+AN132</f>
        <v>100</v>
      </c>
      <c r="GR132">
        <f ca="1">+OFFSET('def-cy1722'!$C$8,ROUNDDOWN((ROW(Sheet1_OLD!GU132)-ROW(Sheet1_OLD!GU$61))/4,0),0)</f>
        <v>100</v>
      </c>
      <c r="GS132" s="9">
        <f ca="1">+AI132</f>
        <v>100</v>
      </c>
      <c r="GT132" s="9">
        <f ca="1">+AM132</f>
        <v>100</v>
      </c>
      <c r="GU132">
        <f ca="1">+OFFSET('def-cy1722'!$H$8,ROUNDDOWN((ROW(Sheet1_OLD!GU132)-ROW(Sheet1_OLD!GU$61))/4,0),0)</f>
        <v>100</v>
      </c>
      <c r="GV132">
        <f ca="1">+OFFSET('def-cy1722'!$W$8,ROUNDDOWN((ROW(Sheet1_OLD!GU132)-ROW(Sheet1_OLD!GU$61))/4,0),0)</f>
        <v>100</v>
      </c>
      <c r="GW132">
        <f ca="1">+OFFSET('def-cy1722'!$M$8,ROUNDDOWN((ROW(Sheet1_OLD!GU132)-ROW(Sheet1_OLD!GU$61))/4,0),0)</f>
        <v>100</v>
      </c>
      <c r="GX132">
        <f ca="1">+OFFSET('def-cy1722'!$N$8,ROUNDDOWN((ROW(Sheet1_OLD!GU132)-ROW(Sheet1_OLD!GU$61))/4,0),0)</f>
        <v>100</v>
      </c>
      <c r="HG132" s="9">
        <f t="shared" ca="1" si="221"/>
        <v>101.3</v>
      </c>
      <c r="HH132" s="9">
        <f t="shared" ca="1" si="221"/>
        <v>100.6</v>
      </c>
      <c r="HI132" s="9">
        <f t="shared" ca="1" si="221"/>
        <v>110</v>
      </c>
      <c r="HJ132" s="9">
        <f t="shared" ca="1" si="220"/>
        <v>99.7</v>
      </c>
      <c r="HK132" s="9">
        <f t="shared" ca="1" si="220"/>
        <v>98.8</v>
      </c>
      <c r="HL132" s="9">
        <f t="shared" ca="1" si="220"/>
        <v>100.2</v>
      </c>
      <c r="HM132" s="9">
        <f t="shared" ca="1" si="220"/>
        <v>102.3</v>
      </c>
      <c r="HN132" s="9">
        <f t="shared" ca="1" si="202"/>
        <v>94.6</v>
      </c>
      <c r="HO132">
        <f ca="1">+HG132*(GI132-GI131)/($HG132*$GI131+$HH132*$GJ131+$HI132*$GK131+$HJ132*$GL131+$HK132*$GM131+$HL132*$GN131+$HM132*$GO131-$HN132*$GP131)</f>
        <v>1.5233956628893338E-2</v>
      </c>
      <c r="HP132">
        <f t="shared" ca="1" si="217"/>
        <v>6.0598164205248693E-4</v>
      </c>
      <c r="HQ132">
        <f t="shared" ca="1" si="217"/>
        <v>3.2660752654869547E-3</v>
      </c>
      <c r="HR132">
        <f t="shared" ca="1" si="217"/>
        <v>-1.3125606784341432E-3</v>
      </c>
      <c r="HS132">
        <f t="shared" ca="1" si="217"/>
        <v>-3.9700029909412963E-3</v>
      </c>
      <c r="HT132">
        <f ca="1">+HL132*(GN132-GN131)/($HG132*$GI131+$HH132*$GJ131+$HI132*$GK131+$HJ132*$GL131+$HK132*$GM131+$HL132*$GN131+$HM132*$GO131-$HN132*$GP131)</f>
        <v>-3.7741587859172485E-3</v>
      </c>
      <c r="HU132">
        <f t="shared" ca="1" si="217"/>
        <v>-8.6636972122474867E-3</v>
      </c>
      <c r="HV132">
        <f ca="1">-HN132*(GP132-GP131)/($HG132*$GI131+$HH132*$GJ131+$HI132*$GK131+$HJ132*$GL131+$HK132*$GM131+$HL132*$GN131+$HM132*$GO131-$HN132*$GP131)</f>
        <v>-5.2081493422420112E-3</v>
      </c>
      <c r="HW132">
        <f t="shared" ca="1" si="188"/>
        <v>-3.8225554733494049E-3</v>
      </c>
      <c r="HX132" s="5">
        <f t="shared" ca="1" si="189"/>
        <v>255524.11132178598</v>
      </c>
      <c r="HY132" s="1" t="e">
        <f t="shared" ca="1" si="160"/>
        <v>#DIV/0!</v>
      </c>
      <c r="HZ132" t="e">
        <f t="shared" ca="1" si="190"/>
        <v>#DIV/0!</v>
      </c>
      <c r="IA132" s="5">
        <f t="shared" si="161"/>
        <v>233747.49999999997</v>
      </c>
      <c r="IB132">
        <f t="shared" ca="1" si="162"/>
        <v>91.477668698605768</v>
      </c>
      <c r="ID132" s="112">
        <v>139.45324427553001</v>
      </c>
      <c r="IE132" s="112">
        <v>137.1998192485666</v>
      </c>
      <c r="IF132">
        <f t="shared" si="163"/>
        <v>95.901153219798047</v>
      </c>
      <c r="IG132">
        <f t="shared" si="191"/>
        <v>1.9853245467383856E-3</v>
      </c>
      <c r="IH132" s="112">
        <v>0.59389910984466365</v>
      </c>
      <c r="II132">
        <f t="shared" si="192"/>
        <v>-4.4174599708047581E-3</v>
      </c>
      <c r="IK132">
        <f>+util!B130</f>
        <v>100.333333333333</v>
      </c>
      <c r="IL132">
        <f t="shared" si="193"/>
        <v>1.3041482280310785E-2</v>
      </c>
      <c r="IM132">
        <f t="shared" si="194"/>
        <v>7.8248893681864707E-3</v>
      </c>
      <c r="IO132" s="5">
        <f t="shared" si="164"/>
        <v>124556.9</v>
      </c>
      <c r="IP132" s="1">
        <f t="shared" si="165"/>
        <v>3.3924881861883942</v>
      </c>
      <c r="IQ132" s="5">
        <f t="shared" ca="1" si="166"/>
        <v>136160.99073357604</v>
      </c>
      <c r="IR132" s="1" t="e">
        <f t="shared" ca="1" si="167"/>
        <v>#DIV/0!</v>
      </c>
      <c r="IS132" t="e">
        <f t="shared" ca="1" si="195"/>
        <v>#DIV/0!</v>
      </c>
    </row>
    <row r="133" spans="1:253" x14ac:dyDescent="0.15">
      <c r="A133" t="s">
        <v>372</v>
      </c>
      <c r="B133" s="5">
        <f>+'gaku-mk1722'!B80</f>
        <v>500349.3</v>
      </c>
      <c r="C133" s="5">
        <f>+'kgaku-mk1722'!B81</f>
        <v>283973.8</v>
      </c>
      <c r="D133" s="5">
        <f>+'kgaku-mk1722'!C81</f>
        <v>1944.8</v>
      </c>
      <c r="E133" s="5">
        <f>+'kgaku-mk1722'!D81</f>
        <v>899</v>
      </c>
      <c r="F133" s="5">
        <f>+'kgaku-mk1722'!F81</f>
        <v>22649.9</v>
      </c>
      <c r="G133" s="5">
        <f>+'kgaku-mk1722'!G81</f>
        <v>13827.1</v>
      </c>
      <c r="H133" s="5">
        <f>+'kgaku-mk1722'!H81</f>
        <v>77780.5</v>
      </c>
      <c r="I133" s="5">
        <f>+'kgaku-mk1722'!I81</f>
        <v>168670.5</v>
      </c>
      <c r="J133" s="5">
        <f>+'gaku-mk1722'!F80</f>
        <v>13958.4</v>
      </c>
      <c r="K133" s="5">
        <f>+'gaku-mk1722'!G80</f>
        <v>72275.899999999994</v>
      </c>
      <c r="L133" s="5">
        <f>+'gaku-jk1722'!B80</f>
        <v>501630.8</v>
      </c>
      <c r="M133" s="5">
        <f>+'kgaku-jk1722'!B81</f>
        <v>284016.09999999998</v>
      </c>
      <c r="N133" s="5">
        <f>+'kgaku-jk1722'!C81</f>
        <v>1967.6</v>
      </c>
      <c r="O133" s="5">
        <f>+'kgaku-jk1722'!D81</f>
        <v>894.1</v>
      </c>
      <c r="P133" s="5">
        <f>+'kgaku-jk1722'!F81</f>
        <v>22937.1</v>
      </c>
      <c r="Q133" s="5">
        <f>+'kgaku-jk1722'!G81</f>
        <v>13862.1</v>
      </c>
      <c r="R133" s="5">
        <f>+'kgaku-jk1722'!H81</f>
        <v>76965.600000000006</v>
      </c>
      <c r="S133" s="5">
        <f>+'kgaku-jk1722'!I81</f>
        <v>169165.6</v>
      </c>
      <c r="T133" s="5">
        <f>+'gaku-jk1722'!F80</f>
        <v>14009.6</v>
      </c>
      <c r="U133" s="5">
        <f>+'gaku-jk1722'!G80</f>
        <v>72133.899999999994</v>
      </c>
      <c r="V133" s="8">
        <f t="shared" si="222"/>
        <v>99.744533230415684</v>
      </c>
      <c r="W133" s="8">
        <f t="shared" si="222"/>
        <v>99.985106478118681</v>
      </c>
      <c r="X133" s="8">
        <f t="shared" si="222"/>
        <v>98.841227891847936</v>
      </c>
      <c r="Y133" s="8">
        <f t="shared" si="222"/>
        <v>100.54803713231182</v>
      </c>
      <c r="Z133" s="8">
        <f t="shared" si="222"/>
        <v>98.747880072023065</v>
      </c>
      <c r="AA133" s="8">
        <f t="shared" si="222"/>
        <v>99.747513003080343</v>
      </c>
      <c r="AB133" s="8">
        <f t="shared" si="222"/>
        <v>101.05878470381573</v>
      </c>
      <c r="AC133" s="8">
        <f t="shared" si="222"/>
        <v>99.707328203842863</v>
      </c>
      <c r="AD133" s="8">
        <f t="shared" si="222"/>
        <v>99.63453631795339</v>
      </c>
      <c r="AE133" s="8">
        <f t="shared" si="222"/>
        <v>100.19685612451288</v>
      </c>
      <c r="AF133" s="10">
        <f ca="1">+OFFSET('kdef-cy1722'!B$9,ROUNDDOWN((ROW(Sheet1_OLD!AF133)-ROW(Sheet1_OLD!AF$61))/4,0),0)</f>
        <v>99.4</v>
      </c>
      <c r="AG133" s="10">
        <f ca="1">+OFFSET('kdef-cy1722'!C$9,ROUNDDOWN((ROW(Sheet1_OLD!AG133)-ROW(Sheet1_OLD!AG$61))/4,0),0)</f>
        <v>100.9</v>
      </c>
      <c r="AH133" s="10">
        <f ca="1">+OFFSET('kdef-cy1722'!D$9,ROUNDDOWN((ROW(Sheet1_OLD!AH133)-ROW(Sheet1_OLD!AH$61))/4,0),0)</f>
        <v>100</v>
      </c>
      <c r="AI133" s="10">
        <f ca="1">+OFFSET('kdef-cy1722'!F$9,ROUNDDOWN((ROW(Sheet1_OLD!AI133)-ROW(Sheet1_OLD!AI$61))/4,0),0)</f>
        <v>95.6</v>
      </c>
      <c r="AJ133" s="10">
        <f ca="1">+OFFSET('kdef-cy1722'!G$9,ROUNDDOWN((ROW(Sheet1_OLD!AJ133)-ROW(Sheet1_OLD!AJ$61))/4,0),0)</f>
        <v>99.5</v>
      </c>
      <c r="AK133" s="10">
        <f ca="1">+OFFSET('kdef-cy1722'!H$9,ROUNDDOWN((ROW(Sheet1_OLD!AK133)-ROW(Sheet1_OLD!AK$61))/4,0),0)</f>
        <v>100.6</v>
      </c>
      <c r="AL133" s="10">
        <f ca="1">+OFFSET('kdef-cy1722'!I$9,ROUNDDOWN((ROW(Sheet1_OLD!AL133)-ROW(Sheet1_OLD!AL$61))/4,0),0)</f>
        <v>99.3</v>
      </c>
      <c r="AM133" s="10">
        <f ca="1">+OFFSET('def-cy1722'!$F$8,ROUNDDOWN((ROW(Sheet1_OLD!AM133)-ROW(Sheet1_OLD!AM$61))/4,0),0)</f>
        <v>99.2</v>
      </c>
      <c r="AN133" s="10">
        <f ca="1">+OFFSET('def-cy1722'!$G$8,ROUNDDOWN((ROW(Sheet1_OLD!AN133)-ROW(Sheet1_OLD!AN$61))/4,0),0)</f>
        <v>99.6</v>
      </c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9">
        <f t="shared" ca="1" si="209"/>
        <v>100</v>
      </c>
      <c r="AY133" s="9">
        <f t="shared" ca="1" si="209"/>
        <v>100</v>
      </c>
      <c r="AZ133" s="9">
        <f t="shared" ca="1" si="209"/>
        <v>100</v>
      </c>
      <c r="BA133" s="9">
        <f t="shared" ca="1" si="208"/>
        <v>100</v>
      </c>
      <c r="BB133" s="9">
        <f t="shared" ca="1" si="208"/>
        <v>100</v>
      </c>
      <c r="BC133" s="9">
        <f t="shared" ca="1" si="208"/>
        <v>100</v>
      </c>
      <c r="BD133" s="9">
        <f t="shared" ca="1" si="208"/>
        <v>100</v>
      </c>
      <c r="BE133" s="9">
        <f t="shared" ca="1" si="208"/>
        <v>100</v>
      </c>
      <c r="BF133" s="9">
        <f t="shared" ca="1" si="208"/>
        <v>100</v>
      </c>
      <c r="BG133">
        <f t="shared" ca="1" si="168"/>
        <v>1.9435330665648517E-4</v>
      </c>
      <c r="BH133">
        <f t="shared" ca="1" si="169"/>
        <v>-3.6105159734604029E-4</v>
      </c>
      <c r="BI133">
        <f t="shared" ca="1" si="218"/>
        <v>-1.333586325516434E-3</v>
      </c>
      <c r="BJ133">
        <f t="shared" ca="1" si="218"/>
        <v>3.9227871954203401E-3</v>
      </c>
      <c r="BK133">
        <f t="shared" ca="1" si="218"/>
        <v>3.2840331460730262E-4</v>
      </c>
      <c r="BL133" s="13">
        <f t="shared" ca="1" si="171"/>
        <v>2.7509058938216535E-3</v>
      </c>
      <c r="BM133">
        <f t="shared" ref="BM133:BM151" ca="1" si="224">+BA133*(P133-P132)/($BA133*$P132+$BE133*$T132)</f>
        <v>8.3840907556215222E-3</v>
      </c>
      <c r="BN133">
        <f t="shared" ca="1" si="134"/>
        <v>-1.0431494361536875E-2</v>
      </c>
      <c r="BO133" s="13">
        <f t="shared" ca="1" si="135"/>
        <v>-2.0474036059153523E-3</v>
      </c>
      <c r="BP133">
        <f t="shared" ca="1" si="173"/>
        <v>-5.437654665194299E-3</v>
      </c>
      <c r="BQ133">
        <f t="shared" ca="1" si="174"/>
        <v>2.8281635524066524E-3</v>
      </c>
      <c r="BR133">
        <f t="shared" ca="1" si="175"/>
        <v>-3.5188040075369003E-3</v>
      </c>
      <c r="BS133" s="13">
        <f t="shared" ca="1" si="176"/>
        <v>-6.128295120324547E-3</v>
      </c>
      <c r="BT133" s="5">
        <f t="shared" si="136"/>
        <v>72133.899999999994</v>
      </c>
      <c r="BU133" s="5">
        <f t="shared" ca="1" si="137"/>
        <v>262999.02523748844</v>
      </c>
      <c r="BV133" s="5">
        <f t="shared" ca="1" si="138"/>
        <v>49590.03325353159</v>
      </c>
      <c r="BW133" s="5">
        <f t="shared" ca="1" si="177"/>
        <v>118772.54270249541</v>
      </c>
      <c r="BX133" s="5">
        <f t="shared" si="139"/>
        <v>72275.899999999994</v>
      </c>
      <c r="BY133" s="5">
        <f t="shared" si="140"/>
        <v>261323.9</v>
      </c>
      <c r="BZ133" s="5">
        <f t="shared" si="141"/>
        <v>36608.300000000003</v>
      </c>
      <c r="CA133" s="5">
        <f t="shared" si="142"/>
        <v>108884.2</v>
      </c>
      <c r="CB133" s="9">
        <f t="shared" si="197"/>
        <v>100.19685612451288</v>
      </c>
      <c r="CC133" s="9">
        <f t="shared" ca="1" si="197"/>
        <v>99.363067891230472</v>
      </c>
      <c r="CD133" s="9">
        <f t="shared" ca="1" si="197"/>
        <v>73.821890404545982</v>
      </c>
      <c r="CE133" s="9">
        <f t="shared" ca="1" si="196"/>
        <v>91.674555012883758</v>
      </c>
      <c r="CG133" s="5">
        <f t="shared" ref="CG133:CG151" si="225">+(SUM(D133:E133)+SUM(G133:I133))/(SUM(N133:O133)+SUM(Q133:S133))*100</f>
        <v>100.10153887124081</v>
      </c>
      <c r="CH133" s="5">
        <f t="shared" ca="1" si="178"/>
        <v>99.363067891230472</v>
      </c>
      <c r="CI133" s="5">
        <f t="shared" si="144"/>
        <v>99.084085994148339</v>
      </c>
      <c r="CJ133" s="5">
        <f t="shared" ca="1" si="179"/>
        <v>73.821890404545982</v>
      </c>
      <c r="CK133" s="5">
        <f t="shared" ref="CK133:CK151" si="226">+(F133+SUM(J133:K133))/(P133+SUM(T133:U133))*100</f>
        <v>99.819949651908743</v>
      </c>
      <c r="CL133" s="5">
        <f t="shared" ca="1" si="181"/>
        <v>91.674555012883758</v>
      </c>
      <c r="CN133" s="1" t="e">
        <f t="shared" ref="CN133:CN151" si="227">+L133/$FW153</f>
        <v>#DIV/0!</v>
      </c>
      <c r="CO133" s="1" t="e">
        <f t="shared" ref="CO133:CR148" si="228">+BT133/$FW153</f>
        <v>#DIV/0!</v>
      </c>
      <c r="CP133" s="1" t="e">
        <f t="shared" ca="1" si="228"/>
        <v>#DIV/0!</v>
      </c>
      <c r="CQ133" s="1" t="e">
        <f t="shared" ca="1" si="228"/>
        <v>#DIV/0!</v>
      </c>
      <c r="CR133" s="1" t="e">
        <f t="shared" ca="1" si="228"/>
        <v>#DIV/0!</v>
      </c>
      <c r="CS133" s="83" t="e">
        <f t="shared" si="219"/>
        <v>#DIV/0!</v>
      </c>
      <c r="CT133" s="83" t="e">
        <f t="shared" si="219"/>
        <v>#DIV/0!</v>
      </c>
      <c r="CU133" s="83" t="e">
        <f t="shared" ca="1" si="219"/>
        <v>#DIV/0!</v>
      </c>
      <c r="CV133" s="83" t="e">
        <f t="shared" ca="1" si="219"/>
        <v>#DIV/0!</v>
      </c>
      <c r="CW133" s="83" t="e">
        <f t="shared" ca="1" si="219"/>
        <v>#DIV/0!</v>
      </c>
      <c r="CX133" s="83">
        <f t="shared" si="183"/>
        <v>1.1760540087146201E-3</v>
      </c>
      <c r="CY133" s="83">
        <f t="shared" si="201"/>
        <v>5.4871503338786605E-3</v>
      </c>
      <c r="CZ133" s="83">
        <f t="shared" ca="1" si="201"/>
        <v>-3.6473097398010075E-5</v>
      </c>
      <c r="DA133" s="83">
        <f t="shared" ca="1" si="199"/>
        <v>-8.745161672238076E-4</v>
      </c>
      <c r="DB133" s="83">
        <f t="shared" ca="1" si="199"/>
        <v>3.3371033504719333E-3</v>
      </c>
      <c r="EF133" s="91">
        <f>+'gaku-mk1722'!G80</f>
        <v>72275.899999999994</v>
      </c>
      <c r="EH133" s="5">
        <f t="shared" ca="1" si="145"/>
        <v>19709.912960538091</v>
      </c>
      <c r="EI133" s="90">
        <f ca="1">+OFFSET($EB$6,(ROW(EI133)-ROW($EI$9))/4,0)</f>
        <v>837443.75098708621</v>
      </c>
      <c r="EJ133" s="7">
        <f ca="1">+EJ132+$EH132</f>
        <v>909044.45233044424</v>
      </c>
      <c r="EK133" s="7">
        <f ca="1">+EK132+EH132-(EJ133-EI133)/4</f>
        <v>837443.75098708668</v>
      </c>
      <c r="EL133" s="5">
        <f t="shared" ca="1" si="146"/>
        <v>6277</v>
      </c>
      <c r="EM133" s="92">
        <f t="shared" ca="1" si="147"/>
        <v>102.76666666666667</v>
      </c>
      <c r="EN133">
        <f t="shared" ref="EN133:EN151" ca="1" si="229">+L133/((EK133^$ED$19)*(EL133*EM133)^(1-$ED$19))</f>
        <v>0.70790233759357846</v>
      </c>
      <c r="EO133">
        <f t="shared" ca="1" si="148"/>
        <v>3.3334782807242138E-3</v>
      </c>
      <c r="EQ133" s="6">
        <f>+call!C171</f>
        <v>8.3000000000000004E-2</v>
      </c>
      <c r="ES133" s="5">
        <f>+fof!B195/10</f>
        <v>8028.4</v>
      </c>
      <c r="ET133" s="5">
        <f>+fof!C195/10</f>
        <v>266139.59999999998</v>
      </c>
      <c r="FB133" s="5">
        <f t="shared" si="223"/>
        <v>8028.4</v>
      </c>
      <c r="FC133" s="5">
        <f t="shared" si="223"/>
        <v>266139.59999999998</v>
      </c>
      <c r="FD133" s="1" t="e">
        <f t="shared" ref="FD133:FE148" si="230">+FB133/$FW153</f>
        <v>#DIV/0!</v>
      </c>
      <c r="FE133" s="1" t="e">
        <f t="shared" si="230"/>
        <v>#DIV/0!</v>
      </c>
      <c r="FF133" t="e">
        <f t="shared" ref="FF133:FG149" si="231">+FD133/$V133*100</f>
        <v>#DIV/0!</v>
      </c>
      <c r="FG133" t="e">
        <f t="shared" si="231"/>
        <v>#DIV/0!</v>
      </c>
      <c r="FH133" s="83" t="e">
        <f t="shared" ref="FH133:FI149" si="232">+LN(FF133/FF132)</f>
        <v>#DIV/0!</v>
      </c>
      <c r="FI133" s="83" t="e">
        <f t="shared" si="232"/>
        <v>#DIV/0!</v>
      </c>
      <c r="FK133" s="5">
        <f>kshotoku1722!E81</f>
        <v>255069.4</v>
      </c>
      <c r="FL133" s="72">
        <f t="shared" ca="1" si="150"/>
        <v>0.39541574817805564</v>
      </c>
      <c r="FM133">
        <f t="shared" ca="1" si="185"/>
        <v>-9.8268114313972057E-3</v>
      </c>
      <c r="FO133" s="72">
        <f ca="1">+AVERAGE(OFFSET(Maikin05!$F$10,ROUNDDOWN((ROW(FO133)-ROW(FO$45))/4,0),MOD(ROW(FO133)-ROW(FO$45),4)*3):OFFSET(Maikin05!$F$10,ROUNDDOWN((ROW(FO133)-ROW(FO$45))/4,0),MOD(ROW(FO133)-ROW(FO$45),4)*3+2))</f>
        <v>102.76666666666667</v>
      </c>
      <c r="FP133" s="72">
        <f ca="1">+AVERAGE(OFFSET(Maikin30!$F$20,ROUNDDOWN((ROW(FP133)-ROW(FP$5))/4,0),MOD(ROW(FP133)-ROW(FP$5),4)*3):OFFSET(Maikin30!$F$20,ROUNDDOWN((ROW(FP133)-ROW(FP$5))/4,0),MOD(ROW(FP133)-ROW(FP$5),4)*3+2))</f>
        <v>102.43333333333332</v>
      </c>
      <c r="FQ133" s="5">
        <f ca="1">+AVERAGE(OFFSET(Rocho!$J$66,(ROW(FQ133)-ROW($FQ$5))*3,0):OFFSET(Rocho!$J$66,(ROW(FQ133)-ROW($FQ$5))*3+2,0))</f>
        <v>6277</v>
      </c>
      <c r="FR133" s="72" t="e">
        <f t="shared" ca="1" si="151"/>
        <v>#DIV/0!</v>
      </c>
      <c r="FS133" t="e">
        <f t="shared" ca="1" si="186"/>
        <v>#DIV/0!</v>
      </c>
      <c r="FU133" s="87" t="s">
        <v>352</v>
      </c>
      <c r="FV133" s="79">
        <f ca="1">+AVERAGE(OFFSET(Rocho!$D$6,(ROW(FV133)-ROW($FV$5))*3,0):OFFSET(Rocho!$D$6,(ROW(FV133)-ROW($FV$5))*3+2,0))/10000</f>
        <v>11052.666666666668</v>
      </c>
      <c r="FW133" s="82">
        <f>+Rocho!AA134</f>
        <v>0</v>
      </c>
      <c r="FX133" t="e">
        <f t="shared" si="187"/>
        <v>#DIV/0!</v>
      </c>
      <c r="FY133" s="77"/>
      <c r="FZ133" s="94">
        <f t="shared" ref="FZ133:FZ151" si="233">+SUM(GA133:GG133)-GH133</f>
        <v>239025.4</v>
      </c>
      <c r="GA133" s="5">
        <f t="shared" si="152"/>
        <v>72275.899999999994</v>
      </c>
      <c r="GB133" s="5">
        <f>+'gaku-mk1722'!C80-'gaku-mk1722'!D80</f>
        <v>6925.5</v>
      </c>
      <c r="GC133" s="5">
        <f t="shared" si="153"/>
        <v>22649.9</v>
      </c>
      <c r="GD133" s="5">
        <f t="shared" si="154"/>
        <v>13958.4</v>
      </c>
      <c r="GE133" s="5">
        <f>+'gaku-mk1722'!H80</f>
        <v>2358.1</v>
      </c>
      <c r="GF133" s="5">
        <f>+'gaku-mk1722'!W80</f>
        <v>125887.5</v>
      </c>
      <c r="GG133" s="5">
        <f>+'gaku-mk1722'!M80</f>
        <v>74370.2</v>
      </c>
      <c r="GH133" s="5">
        <f>+'gaku-mk1722'!N80</f>
        <v>79400.100000000006</v>
      </c>
      <c r="GI133" s="5">
        <f t="shared" si="155"/>
        <v>72133.899999999994</v>
      </c>
      <c r="GJ133" s="5">
        <f>+'gaku-jk1722'!C80-'gaku-jk1722'!D80</f>
        <v>6974.3000000000466</v>
      </c>
      <c r="GK133" s="5">
        <f t="shared" si="156"/>
        <v>22937.1</v>
      </c>
      <c r="GL133" s="5">
        <f t="shared" si="157"/>
        <v>14009.6</v>
      </c>
      <c r="GM133" s="5">
        <f>+'gaku-jk1722'!H80</f>
        <v>2245.1</v>
      </c>
      <c r="GN133" s="5">
        <f>+'gaku-jk1722'!Z80</f>
        <v>125921.3</v>
      </c>
      <c r="GO133" s="5">
        <f>+'gaku-jk1722'!M80</f>
        <v>75840.100000000006</v>
      </c>
      <c r="GP133" s="5">
        <f>+'gaku-jk1722'!N80</f>
        <v>79528.600000000006</v>
      </c>
      <c r="GQ133" s="9">
        <f t="shared" ref="GQ133:GQ147" ca="1" si="234">+AN133</f>
        <v>99.6</v>
      </c>
      <c r="GR133">
        <f ca="1">+OFFSET('def-cy1722'!$C$8,ROUNDDOWN((ROW(Sheet1_OLD!GU133)-ROW(Sheet1_OLD!GU$61))/4,0),0)</f>
        <v>99.4</v>
      </c>
      <c r="GS133" s="9">
        <f t="shared" ref="GS133:GS147" ca="1" si="235">+AI133</f>
        <v>95.6</v>
      </c>
      <c r="GT133" s="9">
        <f t="shared" ref="GT133:GT147" ca="1" si="236">+AM133</f>
        <v>99.2</v>
      </c>
      <c r="GU133">
        <f ca="1">+OFFSET('def-cy1722'!$H$8,ROUNDDOWN((ROW(Sheet1_OLD!GU133)-ROW(Sheet1_OLD!GU$61))/4,0),0)</f>
        <v>98.2</v>
      </c>
      <c r="GV133">
        <f ca="1">+OFFSET('def-cy1722'!$W$8,ROUNDDOWN((ROW(Sheet1_OLD!GU133)-ROW(Sheet1_OLD!GU$61))/4,0),0)</f>
        <v>99.4</v>
      </c>
      <c r="GW133">
        <f ca="1">+OFFSET('def-cy1722'!$M$8,ROUNDDOWN((ROW(Sheet1_OLD!GU133)-ROW(Sheet1_OLD!GU$61))/4,0),0)</f>
        <v>98.2</v>
      </c>
      <c r="GX133">
        <f ca="1">+OFFSET('def-cy1722'!$N$8,ROUNDDOWN((ROW(Sheet1_OLD!GU133)-ROW(Sheet1_OLD!GU$61))/4,0),0)</f>
        <v>99.4</v>
      </c>
      <c r="HG133" s="9">
        <f t="shared" ca="1" si="221"/>
        <v>100</v>
      </c>
      <c r="HH133" s="9">
        <f t="shared" ca="1" si="221"/>
        <v>100</v>
      </c>
      <c r="HI133" s="9">
        <f t="shared" ca="1" si="221"/>
        <v>100</v>
      </c>
      <c r="HJ133" s="9">
        <f t="shared" ca="1" si="220"/>
        <v>100</v>
      </c>
      <c r="HK133" s="9">
        <f t="shared" ca="1" si="220"/>
        <v>100</v>
      </c>
      <c r="HL133" s="9">
        <f t="shared" ca="1" si="220"/>
        <v>100</v>
      </c>
      <c r="HM133" s="9">
        <f t="shared" ca="1" si="220"/>
        <v>100</v>
      </c>
      <c r="HN133" s="9">
        <f t="shared" ca="1" si="202"/>
        <v>100</v>
      </c>
      <c r="HO133">
        <f t="shared" ref="HO133:HU148" ca="1" si="237">+HG133*(GI133-GI132)/($HG133*$GI132+$HH133*$GJ132+$HI133*$GK132+$HJ133*$GL132+$HK133*$GM132+$HL133*$GN132+$HM133*$GO132-$HN133*$GP132)</f>
        <v>-2.5316595308200402E-3</v>
      </c>
      <c r="HP133">
        <f t="shared" ca="1" si="217"/>
        <v>5.3195392956583516E-4</v>
      </c>
      <c r="HQ133">
        <f t="shared" ca="1" si="217"/>
        <v>1.316734447665099E-3</v>
      </c>
      <c r="HR133">
        <f t="shared" ca="1" si="217"/>
        <v>-1.6382823572431166E-3</v>
      </c>
      <c r="HS133">
        <f t="shared" ca="1" si="217"/>
        <v>5.5528524226598798E-3</v>
      </c>
      <c r="HT133">
        <f t="shared" ca="1" si="217"/>
        <v>1.3530040337718631E-2</v>
      </c>
      <c r="HU133">
        <f t="shared" ca="1" si="217"/>
        <v>9.4110031319105756E-3</v>
      </c>
      <c r="HV133">
        <f t="shared" ref="HV133:HV151" ca="1" si="238">-HN133*(GP133-GP132)/($HG133*$GI132+$HH133*$GJ132+$HI133*$GK132+$HJ133*$GL132+$HK133*$GM132+$HL133*$GN132+$HM133*$GO132-$HN133*$GP132)</f>
        <v>-5.8188293874427977E-3</v>
      </c>
      <c r="HW133">
        <f t="shared" ref="HW133:HW151" ca="1" si="239">+SUM(HO133:HV133)</f>
        <v>2.0353812994014064E-2</v>
      </c>
      <c r="HX133" s="5">
        <f t="shared" ca="1" si="189"/>
        <v>260725.00129909121</v>
      </c>
      <c r="HY133" s="1" t="e">
        <f t="shared" ca="1" si="160"/>
        <v>#DIV/0!</v>
      </c>
      <c r="HZ133" t="e">
        <f t="shared" ca="1" si="190"/>
        <v>#DIV/0!</v>
      </c>
      <c r="IA133" s="5">
        <f t="shared" si="161"/>
        <v>239025.4</v>
      </c>
      <c r="IB133">
        <f t="shared" ca="1" si="162"/>
        <v>91.677207329189542</v>
      </c>
      <c r="IK133">
        <f>+util!B131</f>
        <v>102.6</v>
      </c>
      <c r="IL133">
        <f t="shared" si="193"/>
        <v>2.2339956655906438E-2</v>
      </c>
      <c r="IM133">
        <f t="shared" si="194"/>
        <v>1.3403973993543863E-2</v>
      </c>
      <c r="IO133" s="5">
        <f t="shared" ref="IO133:IO151" si="240">+GB133+SUM(GE133:GG133)-GH133</f>
        <v>130141.19999999998</v>
      </c>
      <c r="IP133" s="1">
        <f t="shared" ref="IP133:IP151" si="241">+IO133/SUM(GC133:GD133)</f>
        <v>3.5549643113720104</v>
      </c>
      <c r="IQ133" s="5">
        <f t="shared" ca="1" si="166"/>
        <v>141955.89480894202</v>
      </c>
      <c r="IR133" s="1" t="e">
        <f t="shared" ca="1" si="167"/>
        <v>#DIV/0!</v>
      </c>
      <c r="IS133" t="e">
        <f t="shared" ca="1" si="195"/>
        <v>#DIV/0!</v>
      </c>
    </row>
    <row r="134" spans="1:253" x14ac:dyDescent="0.15">
      <c r="A134" t="s">
        <v>373</v>
      </c>
      <c r="B134" s="5">
        <f>+'gaku-mk1722'!B81</f>
        <v>495170.2</v>
      </c>
      <c r="C134" s="5">
        <f>+'kgaku-mk1722'!B82</f>
        <v>284440.59999999998</v>
      </c>
      <c r="D134" s="5">
        <f>+'kgaku-mk1722'!C82</f>
        <v>2048</v>
      </c>
      <c r="E134" s="5">
        <f>+'kgaku-mk1722'!D82</f>
        <v>941.8</v>
      </c>
      <c r="F134" s="5">
        <f>+'kgaku-mk1722'!F82</f>
        <v>22916.9</v>
      </c>
      <c r="G134" s="5">
        <f>+'kgaku-mk1722'!G82</f>
        <v>13880.1</v>
      </c>
      <c r="H134" s="5">
        <f>+'kgaku-mk1722'!H82</f>
        <v>77825.5</v>
      </c>
      <c r="I134" s="5">
        <f>+'kgaku-mk1722'!I82</f>
        <v>168712</v>
      </c>
      <c r="J134" s="5">
        <f>+'gaku-mk1722'!F81</f>
        <v>14482.1</v>
      </c>
      <c r="K134" s="5">
        <f>+'gaku-mk1722'!G81</f>
        <v>72434.7</v>
      </c>
      <c r="L134" s="5">
        <f>+'gaku-jk1722'!B81</f>
        <v>499350.9</v>
      </c>
      <c r="M134" s="5">
        <f>+'kgaku-jk1722'!B82</f>
        <v>285687.90000000002</v>
      </c>
      <c r="N134" s="5">
        <f>+'kgaku-jk1722'!C82</f>
        <v>2061.8000000000002</v>
      </c>
      <c r="O134" s="5">
        <f>+'kgaku-jk1722'!D82</f>
        <v>941.2</v>
      </c>
      <c r="P134" s="5">
        <f>+'kgaku-jk1722'!F82</f>
        <v>23846.799999999999</v>
      </c>
      <c r="Q134" s="5">
        <f>+'kgaku-jk1722'!G82</f>
        <v>13947.3</v>
      </c>
      <c r="R134" s="5">
        <f>+'kgaku-jk1722'!H82</f>
        <v>77057.8</v>
      </c>
      <c r="S134" s="5">
        <f>+'kgaku-jk1722'!I82</f>
        <v>169722.2</v>
      </c>
      <c r="T134" s="5">
        <f>+'gaku-jk1722'!F81</f>
        <v>14633</v>
      </c>
      <c r="U134" s="5">
        <f>+'gaku-jk1722'!G81</f>
        <v>72595.8</v>
      </c>
      <c r="V134" s="8">
        <f t="shared" si="222"/>
        <v>99.162773112054069</v>
      </c>
      <c r="W134" s="8">
        <f t="shared" si="222"/>
        <v>99.563404680422224</v>
      </c>
      <c r="X134" s="8">
        <f t="shared" si="222"/>
        <v>99.330681928412062</v>
      </c>
      <c r="Y134" s="8">
        <f t="shared" si="222"/>
        <v>100.06374840628985</v>
      </c>
      <c r="Z134" s="8">
        <f t="shared" si="222"/>
        <v>96.100525018031774</v>
      </c>
      <c r="AA134" s="8">
        <f t="shared" si="222"/>
        <v>99.518186315630984</v>
      </c>
      <c r="AB134" s="8">
        <f t="shared" si="222"/>
        <v>100.99626514123163</v>
      </c>
      <c r="AC134" s="8">
        <f t="shared" si="222"/>
        <v>99.40479206609389</v>
      </c>
      <c r="AD134" s="8">
        <f t="shared" si="222"/>
        <v>98.968769220255595</v>
      </c>
      <c r="AE134" s="8">
        <f t="shared" si="222"/>
        <v>99.778086335573121</v>
      </c>
      <c r="AF134" s="10">
        <f ca="1">+OFFSET('kdef-cy1722'!B$9,ROUNDDOWN((ROW(Sheet1_OLD!AF134)-ROW(Sheet1_OLD!AF$61))/4,0),0)</f>
        <v>99.4</v>
      </c>
      <c r="AG134" s="10">
        <f ca="1">+OFFSET('kdef-cy1722'!C$9,ROUNDDOWN((ROW(Sheet1_OLD!AG134)-ROW(Sheet1_OLD!AG$61))/4,0),0)</f>
        <v>100.9</v>
      </c>
      <c r="AH134" s="10">
        <f ca="1">+OFFSET('kdef-cy1722'!D$9,ROUNDDOWN((ROW(Sheet1_OLD!AH134)-ROW(Sheet1_OLD!AH$61))/4,0),0)</f>
        <v>100</v>
      </c>
      <c r="AI134" s="10">
        <f ca="1">+OFFSET('kdef-cy1722'!F$9,ROUNDDOWN((ROW(Sheet1_OLD!AI134)-ROW(Sheet1_OLD!AI$61))/4,0),0)</f>
        <v>95.6</v>
      </c>
      <c r="AJ134" s="10">
        <f ca="1">+OFFSET('kdef-cy1722'!G$9,ROUNDDOWN((ROW(Sheet1_OLD!AJ134)-ROW(Sheet1_OLD!AJ$61))/4,0),0)</f>
        <v>99.5</v>
      </c>
      <c r="AK134" s="10">
        <f ca="1">+OFFSET('kdef-cy1722'!H$9,ROUNDDOWN((ROW(Sheet1_OLD!AK134)-ROW(Sheet1_OLD!AK$61))/4,0),0)</f>
        <v>100.6</v>
      </c>
      <c r="AL134" s="10">
        <f ca="1">+OFFSET('kdef-cy1722'!I$9,ROUNDDOWN((ROW(Sheet1_OLD!AL134)-ROW(Sheet1_OLD!AL$61))/4,0),0)</f>
        <v>99.3</v>
      </c>
      <c r="AM134" s="10">
        <f ca="1">+OFFSET('def-cy1722'!$F$8,ROUNDDOWN((ROW(Sheet1_OLD!AM134)-ROW(Sheet1_OLD!AM$61))/4,0),0)</f>
        <v>99.2</v>
      </c>
      <c r="AN134" s="10">
        <f ca="1">+OFFSET('def-cy1722'!$G$8,ROUNDDOWN((ROW(Sheet1_OLD!AN134)-ROW(Sheet1_OLD!AN$61))/4,0),0)</f>
        <v>99.6</v>
      </c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9">
        <f t="shared" ca="1" si="209"/>
        <v>100</v>
      </c>
      <c r="AY134" s="9">
        <f t="shared" ca="1" si="209"/>
        <v>100</v>
      </c>
      <c r="AZ134" s="9">
        <f t="shared" ca="1" si="209"/>
        <v>100</v>
      </c>
      <c r="BA134" s="9">
        <f t="shared" ca="1" si="208"/>
        <v>100</v>
      </c>
      <c r="BB134" s="9">
        <f t="shared" ca="1" si="208"/>
        <v>100</v>
      </c>
      <c r="BC134" s="9">
        <f t="shared" ca="1" si="208"/>
        <v>100</v>
      </c>
      <c r="BD134" s="9">
        <f t="shared" ca="1" si="208"/>
        <v>100</v>
      </c>
      <c r="BE134" s="9">
        <f t="shared" ca="1" si="208"/>
        <v>100</v>
      </c>
      <c r="BF134" s="9">
        <f t="shared" ca="1" si="208"/>
        <v>100</v>
      </c>
      <c r="BG134">
        <f t="shared" ca="1" si="168"/>
        <v>3.608271905887699E-4</v>
      </c>
      <c r="BH134">
        <f t="shared" ca="1" si="169"/>
        <v>-1.8041359529438449E-4</v>
      </c>
      <c r="BI134">
        <f t="shared" ca="1" si="218"/>
        <v>3.2635325518219442E-4</v>
      </c>
      <c r="BJ134">
        <f t="shared" ca="1" si="218"/>
        <v>3.5316631605396433E-4</v>
      </c>
      <c r="BK134">
        <f t="shared" ca="1" si="218"/>
        <v>2.1320213830330237E-3</v>
      </c>
      <c r="BL134" s="13">
        <f t="shared" ca="1" si="171"/>
        <v>2.9919545495635681E-3</v>
      </c>
      <c r="BM134">
        <f t="shared" ca="1" si="224"/>
        <v>2.4621955411444074E-2</v>
      </c>
      <c r="BN134">
        <f t="shared" ref="BN134:BN151" ca="1" si="242">+BE134*(T134-T133)/($BA134*$P133+$BE134*$T133)</f>
        <v>1.6872954824111479E-2</v>
      </c>
      <c r="BO134" s="13">
        <f t="shared" ref="BO134:BO151" ca="1" si="243">+BM134+BN134</f>
        <v>4.1494910235555557E-2</v>
      </c>
      <c r="BP134">
        <f t="shared" ca="1" si="173"/>
        <v>4.2344834920234097E-3</v>
      </c>
      <c r="BQ134">
        <f t="shared" ca="1" si="174"/>
        <v>8.3397047687673222E-3</v>
      </c>
      <c r="BR134">
        <f t="shared" ca="1" si="175"/>
        <v>5.7150400712867337E-3</v>
      </c>
      <c r="BS134" s="13">
        <f t="shared" ca="1" si="176"/>
        <v>1.8289228332077467E-2</v>
      </c>
      <c r="BT134" s="5">
        <f t="shared" ref="BT134:BT151" si="244">+U134</f>
        <v>72595.8</v>
      </c>
      <c r="BU134" s="5">
        <f t="shared" ref="BU134:BU151" ca="1" si="245">+BU133*(1+BL134)</f>
        <v>263785.90636757854</v>
      </c>
      <c r="BV134" s="5">
        <f t="shared" ref="BV134:BV151" ca="1" si="246">+BV133*(1+BO134)</f>
        <v>51647.767231965096</v>
      </c>
      <c r="BW134" s="5">
        <f t="shared" ca="1" si="177"/>
        <v>120944.80085556277</v>
      </c>
      <c r="BX134" s="5">
        <f t="shared" ref="BX134:BX151" si="247">+K134</f>
        <v>72434.7</v>
      </c>
      <c r="BY134" s="5">
        <f t="shared" ref="BY134:BY151" si="248">+D134-E134+SUM(G134:I134)</f>
        <v>261523.80000000002</v>
      </c>
      <c r="BZ134" s="5">
        <f t="shared" ref="BZ134:BZ151" si="249">+F134+J134</f>
        <v>37399</v>
      </c>
      <c r="CA134" s="5">
        <f t="shared" ref="CA134:CA151" si="250">+F134+J134+K134</f>
        <v>109833.7</v>
      </c>
      <c r="CB134" s="9">
        <f t="shared" si="197"/>
        <v>99.778086335573121</v>
      </c>
      <c r="CC134" s="9">
        <f t="shared" ca="1" si="197"/>
        <v>99.142446084884327</v>
      </c>
      <c r="CD134" s="9">
        <f t="shared" ca="1" si="197"/>
        <v>72.411649146477615</v>
      </c>
      <c r="CE134" s="9">
        <f t="shared" ca="1" si="196"/>
        <v>90.813081027904531</v>
      </c>
      <c r="CG134" s="5">
        <f t="shared" si="225"/>
        <v>99.877564314756398</v>
      </c>
      <c r="CH134" s="5">
        <f t="shared" ca="1" si="178"/>
        <v>99.142446084884327</v>
      </c>
      <c r="CI134" s="5">
        <f t="shared" ref="CI134:CI151" si="251">+(F134+J134)/(P134+T134)*100</f>
        <v>97.191253592794141</v>
      </c>
      <c r="CJ134" s="5">
        <f t="shared" ca="1" si="179"/>
        <v>72.411649146477615</v>
      </c>
      <c r="CK134" s="5">
        <f t="shared" si="226"/>
        <v>98.881932665679955</v>
      </c>
      <c r="CL134" s="5">
        <f t="shared" ca="1" si="181"/>
        <v>90.813081027904531</v>
      </c>
      <c r="CN134" s="1" t="e">
        <f t="shared" si="227"/>
        <v>#DIV/0!</v>
      </c>
      <c r="CO134" s="1" t="e">
        <f t="shared" si="228"/>
        <v>#DIV/0!</v>
      </c>
      <c r="CP134" s="1" t="e">
        <f t="shared" ca="1" si="228"/>
        <v>#DIV/0!</v>
      </c>
      <c r="CQ134" s="1" t="e">
        <f t="shared" ca="1" si="228"/>
        <v>#DIV/0!</v>
      </c>
      <c r="CR134" s="1" t="e">
        <f t="shared" ca="1" si="228"/>
        <v>#DIV/0!</v>
      </c>
      <c r="CS134" s="83" t="e">
        <f t="shared" si="219"/>
        <v>#DIV/0!</v>
      </c>
      <c r="CT134" s="83" t="e">
        <f t="shared" si="219"/>
        <v>#DIV/0!</v>
      </c>
      <c r="CU134" s="83" t="e">
        <f t="shared" ca="1" si="219"/>
        <v>#DIV/0!</v>
      </c>
      <c r="CV134" s="83" t="e">
        <f t="shared" ca="1" si="219"/>
        <v>#DIV/0!</v>
      </c>
      <c r="CW134" s="83" t="e">
        <f t="shared" ca="1" si="219"/>
        <v>#DIV/0!</v>
      </c>
      <c r="CX134" s="83">
        <f t="shared" si="183"/>
        <v>-5.8495767493435841E-3</v>
      </c>
      <c r="CY134" s="83">
        <f t="shared" si="201"/>
        <v>-4.1882287443985476E-3</v>
      </c>
      <c r="CZ134" s="83">
        <f t="shared" ca="1" si="201"/>
        <v>-2.2228289055299067E-3</v>
      </c>
      <c r="DA134" s="83">
        <f t="shared" ca="1" si="199"/>
        <v>-1.9288119309887216E-2</v>
      </c>
      <c r="DB134" s="83">
        <f t="shared" ca="1" si="199"/>
        <v>-9.4415205670039196E-3</v>
      </c>
      <c r="EF134" s="91">
        <f>+'gaku-mk1722'!G81</f>
        <v>72434.7</v>
      </c>
      <c r="EH134" s="5">
        <f t="shared" ref="EH134:EH151" ca="1" si="252">+EF134/CE134*100/4</f>
        <v>19940.601943056714</v>
      </c>
      <c r="EI134" s="7">
        <f ca="1">+EI133+$EH133</f>
        <v>857153.66394762427</v>
      </c>
      <c r="EJ134" s="4">
        <f ca="1">+EI133+EH133</f>
        <v>857153.66394762427</v>
      </c>
      <c r="EK134" s="131">
        <f ca="1">+EK133+EH133-(EJ137-EI137)/4</f>
        <v>835133.53698397544</v>
      </c>
      <c r="EL134" s="5">
        <f t="shared" ref="EL134:EL151" ca="1" si="253">+FQ134</f>
        <v>6273.333333333333</v>
      </c>
      <c r="EM134" s="92">
        <f t="shared" ref="EM134:EM151" ca="1" si="254">+FO134</f>
        <v>101.7</v>
      </c>
      <c r="EN134">
        <f t="shared" ca="1" si="229"/>
        <v>0.71037773505765245</v>
      </c>
      <c r="EO134">
        <f t="shared" ref="EO134:EO151" ca="1" si="255">+LN(EN134/EN133)</f>
        <v>3.4907068432726064E-3</v>
      </c>
      <c r="EQ134" s="6">
        <f>+call!C172</f>
        <v>7.8333333333333297E-2</v>
      </c>
      <c r="ES134" s="5">
        <f>+fof!B196/10</f>
        <v>7078.7</v>
      </c>
      <c r="ET134" s="5">
        <f>+fof!C196/10</f>
        <v>240836.2</v>
      </c>
      <c r="FB134" s="5">
        <f t="shared" si="223"/>
        <v>7078.7</v>
      </c>
      <c r="FC134" s="5">
        <f t="shared" si="223"/>
        <v>240836.2</v>
      </c>
      <c r="FD134" s="1" t="e">
        <f t="shared" si="230"/>
        <v>#DIV/0!</v>
      </c>
      <c r="FE134" s="1" t="e">
        <f t="shared" si="230"/>
        <v>#DIV/0!</v>
      </c>
      <c r="FF134" t="e">
        <f t="shared" si="231"/>
        <v>#DIV/0!</v>
      </c>
      <c r="FG134" t="e">
        <f t="shared" si="231"/>
        <v>#DIV/0!</v>
      </c>
      <c r="FH134" s="83" t="e">
        <f t="shared" si="232"/>
        <v>#DIV/0!</v>
      </c>
      <c r="FI134" s="83" t="e">
        <f t="shared" si="232"/>
        <v>#DIV/0!</v>
      </c>
      <c r="FK134" s="5">
        <f>kshotoku1722!E82</f>
        <v>253207.2</v>
      </c>
      <c r="FL134" s="72">
        <f t="shared" ref="FL134:FL151" ca="1" si="256">+FK134/(FO134*FQ134)</f>
        <v>0.39687773315903813</v>
      </c>
      <c r="FM134">
        <f t="shared" ca="1" si="185"/>
        <v>3.6905179072239083E-3</v>
      </c>
      <c r="FO134" s="72">
        <f ca="1">+AVERAGE(OFFSET(Maikin05!$F$10,ROUNDDOWN((ROW(FO134)-ROW(FO$45))/4,0),MOD(ROW(FO134)-ROW(FO$45),4)*3):OFFSET(Maikin05!$F$10,ROUNDDOWN((ROW(FO134)-ROW(FO$45))/4,0),MOD(ROW(FO134)-ROW(FO$45),4)*3+2))</f>
        <v>101.7</v>
      </c>
      <c r="FP134" s="72">
        <f ca="1">+AVERAGE(OFFSET(Maikin30!$F$20,ROUNDDOWN((ROW(FP134)-ROW(FP$5))/4,0),MOD(ROW(FP134)-ROW(FP$5),4)*3):OFFSET(Maikin30!$F$20,ROUNDDOWN((ROW(FP134)-ROW(FP$5))/4,0),MOD(ROW(FP134)-ROW(FP$5),4)*3+2))</f>
        <v>101.3</v>
      </c>
      <c r="FQ134" s="5">
        <f ca="1">+AVERAGE(OFFSET(Rocho!$J$66,(ROW(FQ134)-ROW($FQ$5))*3,0):OFFSET(Rocho!$J$66,(ROW(FQ134)-ROW($FQ$5))*3+2,0))</f>
        <v>6273.333333333333</v>
      </c>
      <c r="FR134" s="72" t="e">
        <f t="shared" ref="FR134:FR151" ca="1" si="257">+FO134*FQ134/FW154</f>
        <v>#DIV/0!</v>
      </c>
      <c r="FS134" t="e">
        <f t="shared" ca="1" si="186"/>
        <v>#DIV/0!</v>
      </c>
      <c r="FU134" s="87" t="s">
        <v>353</v>
      </c>
      <c r="FV134" s="79">
        <f ca="1">+AVERAGE(OFFSET(Rocho!$D$6,(ROW(FV134)-ROW($FV$5))*3,0):OFFSET(Rocho!$D$6,(ROW(FV134)-ROW($FV$5))*3+2,0))/10000</f>
        <v>11061.333333333332</v>
      </c>
      <c r="FW134" s="82">
        <f>+Rocho!AA135</f>
        <v>0</v>
      </c>
      <c r="FX134" t="e">
        <f t="shared" si="187"/>
        <v>#DIV/0!</v>
      </c>
      <c r="FZ134" s="94">
        <f t="shared" si="233"/>
        <v>233646.5</v>
      </c>
      <c r="GA134" s="5">
        <f>+K134</f>
        <v>72434.7</v>
      </c>
      <c r="GB134" s="5">
        <f>+'gaku-mk1722'!C81-'gaku-mk1722'!D81</f>
        <v>7046.2000000000116</v>
      </c>
      <c r="GC134" s="5">
        <f>+F134</f>
        <v>22916.9</v>
      </c>
      <c r="GD134" s="5">
        <f>+J134</f>
        <v>14482.1</v>
      </c>
      <c r="GE134" s="5">
        <f>+'gaku-mk1722'!H81</f>
        <v>-8.9</v>
      </c>
      <c r="GF134" s="5">
        <f>+'gaku-mk1722'!W81</f>
        <v>124337.5</v>
      </c>
      <c r="GG134" s="5">
        <f>+'gaku-mk1722'!M81</f>
        <v>73405</v>
      </c>
      <c r="GH134" s="5">
        <f>+'gaku-mk1722'!N81</f>
        <v>80967</v>
      </c>
      <c r="GI134" s="5">
        <f>+U134</f>
        <v>72595.8</v>
      </c>
      <c r="GJ134" s="5">
        <f>+'gaku-jk1722'!C81-'gaku-jk1722'!D81</f>
        <v>7134.2999999999884</v>
      </c>
      <c r="GK134" s="5">
        <f>+P134</f>
        <v>23846.799999999999</v>
      </c>
      <c r="GL134" s="5">
        <f>+T134</f>
        <v>14633</v>
      </c>
      <c r="GM134" s="5">
        <f>+'gaku-jk1722'!H81</f>
        <v>120.6</v>
      </c>
      <c r="GN134" s="5">
        <f>+'gaku-jk1722'!Z81</f>
        <v>125352.3</v>
      </c>
      <c r="GO134" s="5">
        <f>+'gaku-jk1722'!M81</f>
        <v>75068.2</v>
      </c>
      <c r="GP134" s="5">
        <f>+'gaku-jk1722'!N81</f>
        <v>81225.8</v>
      </c>
      <c r="GQ134" s="9">
        <f t="shared" ca="1" si="234"/>
        <v>99.6</v>
      </c>
      <c r="GR134">
        <f ca="1">+OFFSET('def-cy1722'!$C$8,ROUNDDOWN((ROW(Sheet1_OLD!GU134)-ROW(Sheet1_OLD!GU$61))/4,0),0)</f>
        <v>99.4</v>
      </c>
      <c r="GS134" s="9">
        <f t="shared" ca="1" si="235"/>
        <v>95.6</v>
      </c>
      <c r="GT134" s="9">
        <f t="shared" ca="1" si="236"/>
        <v>99.2</v>
      </c>
      <c r="GU134">
        <f ca="1">+OFFSET('def-cy1722'!$H$8,ROUNDDOWN((ROW(Sheet1_OLD!GU134)-ROW(Sheet1_OLD!GU$61))/4,0),0)</f>
        <v>98.2</v>
      </c>
      <c r="GV134">
        <f ca="1">+OFFSET('def-cy1722'!$W$8,ROUNDDOWN((ROW(Sheet1_OLD!GU134)-ROW(Sheet1_OLD!GU$61))/4,0),0)</f>
        <v>99.4</v>
      </c>
      <c r="GW134">
        <f ca="1">+OFFSET('def-cy1722'!$M$8,ROUNDDOWN((ROW(Sheet1_OLD!GU134)-ROW(Sheet1_OLD!GU$61))/4,0),0)</f>
        <v>98.2</v>
      </c>
      <c r="GX134">
        <f ca="1">+OFFSET('def-cy1722'!$N$8,ROUNDDOWN((ROW(Sheet1_OLD!GU134)-ROW(Sheet1_OLD!GU$61))/4,0),0)</f>
        <v>99.4</v>
      </c>
      <c r="HG134" s="9">
        <f t="shared" ca="1" si="221"/>
        <v>100</v>
      </c>
      <c r="HH134" s="9">
        <f t="shared" ca="1" si="221"/>
        <v>100</v>
      </c>
      <c r="HI134" s="9">
        <f t="shared" ca="1" si="221"/>
        <v>100</v>
      </c>
      <c r="HJ134" s="9">
        <f t="shared" ca="1" si="220"/>
        <v>100</v>
      </c>
      <c r="HK134" s="9">
        <f t="shared" ca="1" si="220"/>
        <v>100</v>
      </c>
      <c r="HL134" s="9">
        <f t="shared" ca="1" si="220"/>
        <v>100</v>
      </c>
      <c r="HM134" s="9">
        <f t="shared" ca="1" si="220"/>
        <v>100</v>
      </c>
      <c r="HN134" s="9">
        <f t="shared" ca="1" si="202"/>
        <v>100</v>
      </c>
      <c r="HO134">
        <f t="shared" ca="1" si="237"/>
        <v>1.9203202224395536E-3</v>
      </c>
      <c r="HP134">
        <f t="shared" ca="1" si="237"/>
        <v>6.6518994498854949E-4</v>
      </c>
      <c r="HQ134">
        <f t="shared" ca="1" si="237"/>
        <v>3.7820205809769004E-3</v>
      </c>
      <c r="HR134">
        <f t="shared" ca="1" si="237"/>
        <v>2.5917463231625772E-3</v>
      </c>
      <c r="HS134">
        <f t="shared" ca="1" si="237"/>
        <v>-8.8324752383042958E-3</v>
      </c>
      <c r="HT134">
        <f t="shared" ca="1" si="237"/>
        <v>-2.3655817418663898E-3</v>
      </c>
      <c r="HU134">
        <f t="shared" ca="1" si="237"/>
        <v>-3.2091257408553369E-3</v>
      </c>
      <c r="HV134">
        <f t="shared" ca="1" si="238"/>
        <v>-7.0560023414685934E-3</v>
      </c>
      <c r="HW134">
        <f t="shared" ca="1" si="239"/>
        <v>-1.2503907990927036E-2</v>
      </c>
      <c r="HX134" s="5">
        <f t="shared" ca="1" si="189"/>
        <v>257464.91987191304</v>
      </c>
      <c r="HY134" s="1" t="e">
        <f t="shared" ref="HY134:HY151" ca="1" si="258">+HX134/$FW154</f>
        <v>#DIV/0!</v>
      </c>
      <c r="HZ134" t="e">
        <f t="shared" ca="1" si="190"/>
        <v>#DIV/0!</v>
      </c>
      <c r="IA134" s="5">
        <f t="shared" ref="IA134:IA151" si="259">+FZ134</f>
        <v>233646.5</v>
      </c>
      <c r="IB134">
        <f t="shared" ref="IB134:IB151" ca="1" si="260">+IA134/HX134*100</f>
        <v>90.748867890910134</v>
      </c>
      <c r="IK134">
        <f>+util!B132</f>
        <v>99.6</v>
      </c>
      <c r="IL134">
        <f t="shared" si="193"/>
        <v>-2.9675768146116666E-2</v>
      </c>
      <c r="IM134">
        <f t="shared" si="194"/>
        <v>-1.7805460887669999E-2</v>
      </c>
      <c r="IO134" s="5">
        <f t="shared" si="240"/>
        <v>123812.80000000002</v>
      </c>
      <c r="IP134" s="1">
        <f t="shared" si="241"/>
        <v>3.3105911922778688</v>
      </c>
      <c r="IQ134" s="5">
        <f t="shared" ref="IQ134:IQ151" ca="1" si="261">+IO134/IB134*100</f>
        <v>136434.53949071438</v>
      </c>
      <c r="IR134" s="1" t="e">
        <f t="shared" ref="IR134:IR151" ca="1" si="262">+IQ134/$FW154</f>
        <v>#DIV/0!</v>
      </c>
      <c r="IS134" t="e">
        <f t="shared" ca="1" si="195"/>
        <v>#DIV/0!</v>
      </c>
    </row>
    <row r="135" spans="1:253" x14ac:dyDescent="0.15">
      <c r="A135" t="s">
        <v>374</v>
      </c>
      <c r="B135" s="5">
        <f>+'gaku-mk1722'!B82</f>
        <v>492413.4</v>
      </c>
      <c r="C135" s="5">
        <f>+'kgaku-mk1722'!B83</f>
        <v>281642.90000000002</v>
      </c>
      <c r="D135" s="5">
        <f>+'kgaku-mk1722'!C83</f>
        <v>1951.7</v>
      </c>
      <c r="E135" s="5">
        <f>+'kgaku-mk1722'!D83</f>
        <v>945</v>
      </c>
      <c r="F135" s="5">
        <f>+'kgaku-mk1722'!F83</f>
        <v>22525.599999999999</v>
      </c>
      <c r="G135" s="5">
        <f>+'kgaku-mk1722'!G83</f>
        <v>13752.2</v>
      </c>
      <c r="H135" s="5">
        <f>+'kgaku-mk1722'!H83</f>
        <v>76221.7</v>
      </c>
      <c r="I135" s="5">
        <f>+'kgaku-mk1722'!I83</f>
        <v>168136.6</v>
      </c>
      <c r="J135" s="5">
        <f>+'gaku-mk1722'!F82</f>
        <v>14753.5</v>
      </c>
      <c r="K135" s="5">
        <f>+'gaku-mk1722'!G82</f>
        <v>71741.8</v>
      </c>
      <c r="L135" s="5">
        <f>+'gaku-jk1722'!B82</f>
        <v>497316.4</v>
      </c>
      <c r="M135" s="5">
        <f>+'kgaku-jk1722'!B83</f>
        <v>284975.90000000002</v>
      </c>
      <c r="N135" s="5">
        <f>+'kgaku-jk1722'!C83</f>
        <v>1949.3</v>
      </c>
      <c r="O135" s="5">
        <f>+'kgaku-jk1722'!D83</f>
        <v>948.2</v>
      </c>
      <c r="P135" s="5">
        <f>+'kgaku-jk1722'!F83</f>
        <v>23917.9</v>
      </c>
      <c r="Q135" s="5">
        <f>+'kgaku-jk1722'!G83</f>
        <v>13844.5</v>
      </c>
      <c r="R135" s="5">
        <f>+'kgaku-jk1722'!H83</f>
        <v>76695.8</v>
      </c>
      <c r="S135" s="5">
        <f>+'kgaku-jk1722'!I83</f>
        <v>169526</v>
      </c>
      <c r="T135" s="5">
        <f>+'gaku-jk1722'!F82</f>
        <v>14925.5</v>
      </c>
      <c r="U135" s="5">
        <f>+'gaku-jk1722'!G82</f>
        <v>72233.5</v>
      </c>
      <c r="V135" s="8">
        <f t="shared" si="222"/>
        <v>99.014108523266074</v>
      </c>
      <c r="W135" s="8">
        <f t="shared" si="222"/>
        <v>98.830427415090185</v>
      </c>
      <c r="X135" s="8">
        <f t="shared" si="222"/>
        <v>100.1231211204022</v>
      </c>
      <c r="Y135" s="8">
        <f t="shared" si="222"/>
        <v>99.662518456021928</v>
      </c>
      <c r="Z135" s="8">
        <f t="shared" si="222"/>
        <v>94.178836770786717</v>
      </c>
      <c r="AA135" s="8">
        <f t="shared" si="222"/>
        <v>99.333309256383401</v>
      </c>
      <c r="AB135" s="8">
        <f t="shared" si="222"/>
        <v>99.381843595086039</v>
      </c>
      <c r="AC135" s="8">
        <f t="shared" si="222"/>
        <v>99.180420702429132</v>
      </c>
      <c r="AD135" s="8">
        <f t="shared" si="222"/>
        <v>98.847609795316743</v>
      </c>
      <c r="AE135" s="8">
        <f t="shared" si="222"/>
        <v>99.31929091072702</v>
      </c>
      <c r="AF135" s="10">
        <f ca="1">+OFFSET('kdef-cy1722'!B$9,ROUNDDOWN((ROW(Sheet1_OLD!AF135)-ROW(Sheet1_OLD!AF$61))/4,0),0)</f>
        <v>99.4</v>
      </c>
      <c r="AG135" s="10">
        <f ca="1">+OFFSET('kdef-cy1722'!C$9,ROUNDDOWN((ROW(Sheet1_OLD!AG135)-ROW(Sheet1_OLD!AG$61))/4,0),0)</f>
        <v>100.9</v>
      </c>
      <c r="AH135" s="10">
        <f ca="1">+OFFSET('kdef-cy1722'!D$9,ROUNDDOWN((ROW(Sheet1_OLD!AH135)-ROW(Sheet1_OLD!AH$61))/4,0),0)</f>
        <v>100</v>
      </c>
      <c r="AI135" s="10">
        <f ca="1">+OFFSET('kdef-cy1722'!F$9,ROUNDDOWN((ROW(Sheet1_OLD!AI135)-ROW(Sheet1_OLD!AI$61))/4,0),0)</f>
        <v>95.6</v>
      </c>
      <c r="AJ135" s="10">
        <f ca="1">+OFFSET('kdef-cy1722'!G$9,ROUNDDOWN((ROW(Sheet1_OLD!AJ135)-ROW(Sheet1_OLD!AJ$61))/4,0),0)</f>
        <v>99.5</v>
      </c>
      <c r="AK135" s="10">
        <f ca="1">+OFFSET('kdef-cy1722'!H$9,ROUNDDOWN((ROW(Sheet1_OLD!AK135)-ROW(Sheet1_OLD!AK$61))/4,0),0)</f>
        <v>100.6</v>
      </c>
      <c r="AL135" s="10">
        <f ca="1">+OFFSET('kdef-cy1722'!I$9,ROUNDDOWN((ROW(Sheet1_OLD!AL135)-ROW(Sheet1_OLD!AL$61))/4,0),0)</f>
        <v>99.3</v>
      </c>
      <c r="AM135" s="10">
        <f ca="1">+OFFSET('def-cy1722'!$F$8,ROUNDDOWN((ROW(Sheet1_OLD!AM135)-ROW(Sheet1_OLD!AM$61))/4,0),0)</f>
        <v>99.2</v>
      </c>
      <c r="AN135" s="10">
        <f ca="1">+OFFSET('def-cy1722'!$G$8,ROUNDDOWN((ROW(Sheet1_OLD!AN135)-ROW(Sheet1_OLD!AN$61))/4,0),0)</f>
        <v>99.6</v>
      </c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9">
        <f t="shared" ca="1" si="209"/>
        <v>100</v>
      </c>
      <c r="AY135" s="9">
        <f t="shared" ca="1" si="209"/>
        <v>100</v>
      </c>
      <c r="AZ135" s="9">
        <f t="shared" ca="1" si="209"/>
        <v>100</v>
      </c>
      <c r="BA135" s="9">
        <f t="shared" ca="1" si="208"/>
        <v>100</v>
      </c>
      <c r="BB135" s="9">
        <f t="shared" ca="1" si="208"/>
        <v>100</v>
      </c>
      <c r="BC135" s="9">
        <f t="shared" ca="1" si="208"/>
        <v>100</v>
      </c>
      <c r="BD135" s="9">
        <f t="shared" ca="1" si="208"/>
        <v>100</v>
      </c>
      <c r="BE135" s="9">
        <f t="shared" ca="1" si="208"/>
        <v>100</v>
      </c>
      <c r="BF135" s="9">
        <f t="shared" ca="1" si="208"/>
        <v>100</v>
      </c>
      <c r="BG135">
        <f t="shared" ref="BG135:BG151" ca="1" si="263">+AY135*(N135-N134)/($AY135*$N134-$AZ135*$O134+$BB135*$Q134+$BC135*$R134+$BD135*$S134)</f>
        <v>-4.2963873302020073E-4</v>
      </c>
      <c r="BH135">
        <f t="shared" ref="BH135:BH151" ca="1" si="264">-AZ135*(O135-O134)/($AY135*$N134-$AZ135*$O134+$BB135*$Q134+$BC135*$R134+$BD135*$S134)</f>
        <v>-2.6733076721256884E-5</v>
      </c>
      <c r="BI135">
        <f t="shared" ref="BI135:BK150" ca="1" si="265">+BB135*(Q135-Q134)/($AY135*$N134-$AZ135*$O134+$BB135*$Q134+$BC135*$R134+$BD135*$S134)</f>
        <v>-3.9259432670645542E-4</v>
      </c>
      <c r="BJ135">
        <f t="shared" ca="1" si="265"/>
        <v>-1.3824819675849987E-3</v>
      </c>
      <c r="BK135">
        <f t="shared" ca="1" si="265"/>
        <v>-7.492899503872731E-4</v>
      </c>
      <c r="BL135" s="13">
        <f t="shared" ref="BL135:BL151" ca="1" si="266">+SUM(BG135:BK135)</f>
        <v>-2.9807380544201846E-3</v>
      </c>
      <c r="BM135">
        <f t="shared" ca="1" si="224"/>
        <v>1.8477227012614979E-3</v>
      </c>
      <c r="BN135">
        <f t="shared" ca="1" si="242"/>
        <v>7.6013908596198523E-3</v>
      </c>
      <c r="BO135" s="13">
        <f t="shared" ca="1" si="243"/>
        <v>9.4491135608813503E-3</v>
      </c>
      <c r="BP135">
        <f t="shared" ref="BP135:BP151" ca="1" si="267">+BF135*(U135-U134)/($BF135*$U134+$BA135*$P134+$BE135*$T134)</f>
        <v>-3.2617424528879691E-3</v>
      </c>
      <c r="BQ135">
        <f t="shared" ref="BQ135:BQ151" ca="1" si="268">+BA135*(P135-P134)/($BF135*$U134+$BA135*$P134+$BE135*$T134)</f>
        <v>6.40104577422964E-4</v>
      </c>
      <c r="BR135">
        <f t="shared" ref="BR135:BR151" ca="1" si="269">+BE135*(T135-T134)/($BF135*$U134+$BA135*$P134+$BE135*$T134)</f>
        <v>2.6333416159804676E-3</v>
      </c>
      <c r="BS135" s="13">
        <f t="shared" ref="BS135:BS151" ca="1" si="270">+SUM(BP135:BR135)</f>
        <v>1.1703740515462378E-5</v>
      </c>
      <c r="BT135" s="5">
        <f t="shared" si="244"/>
        <v>72233.5</v>
      </c>
      <c r="BU135" s="5">
        <f t="shared" ca="1" si="245"/>
        <v>262999.62967824895</v>
      </c>
      <c r="BV135" s="5">
        <f t="shared" ca="1" si="246"/>
        <v>52135.792849705904</v>
      </c>
      <c r="BW135" s="5">
        <f t="shared" ref="BW135:BW151" ca="1" si="271">+BW134*(1+BS135)</f>
        <v>120946.21636212867</v>
      </c>
      <c r="BX135" s="5">
        <f t="shared" si="247"/>
        <v>71741.8</v>
      </c>
      <c r="BY135" s="5">
        <f t="shared" si="248"/>
        <v>259117.2</v>
      </c>
      <c r="BZ135" s="5">
        <f t="shared" si="249"/>
        <v>37279.1</v>
      </c>
      <c r="CA135" s="5">
        <f t="shared" si="250"/>
        <v>109020.9</v>
      </c>
      <c r="CB135" s="9">
        <f t="shared" si="197"/>
        <v>99.31929091072702</v>
      </c>
      <c r="CC135" s="9">
        <f t="shared" ca="1" si="197"/>
        <v>98.523788918258674</v>
      </c>
      <c r="CD135" s="9">
        <f t="shared" ca="1" si="197"/>
        <v>71.503851696407622</v>
      </c>
      <c r="CE135" s="9">
        <f t="shared" ca="1" si="196"/>
        <v>90.13998393598132</v>
      </c>
      <c r="CG135" s="5">
        <f t="shared" si="225"/>
        <v>99.255943213476542</v>
      </c>
      <c r="CH135" s="5">
        <f t="shared" ref="CH135:CH151" ca="1" si="272">+CC135</f>
        <v>98.523788918258674</v>
      </c>
      <c r="CI135" s="5">
        <f t="shared" si="251"/>
        <v>95.972803616573216</v>
      </c>
      <c r="CJ135" s="5">
        <f t="shared" ref="CJ135:CJ151" ca="1" si="273">+CD135</f>
        <v>71.503851696407622</v>
      </c>
      <c r="CK135" s="5">
        <f t="shared" si="226"/>
        <v>98.149030086363581</v>
      </c>
      <c r="CL135" s="5">
        <f t="shared" ref="CL135:CL151" ca="1" si="274">+CE135</f>
        <v>90.13998393598132</v>
      </c>
      <c r="CN135" s="1" t="e">
        <f t="shared" si="227"/>
        <v>#DIV/0!</v>
      </c>
      <c r="CO135" s="1" t="e">
        <f t="shared" si="228"/>
        <v>#DIV/0!</v>
      </c>
      <c r="CP135" s="1" t="e">
        <f t="shared" ca="1" si="228"/>
        <v>#DIV/0!</v>
      </c>
      <c r="CQ135" s="1" t="e">
        <f t="shared" ca="1" si="228"/>
        <v>#DIV/0!</v>
      </c>
      <c r="CR135" s="1" t="e">
        <f t="shared" ca="1" si="228"/>
        <v>#DIV/0!</v>
      </c>
      <c r="CS135" s="83" t="e">
        <f t="shared" si="219"/>
        <v>#DIV/0!</v>
      </c>
      <c r="CT135" s="83" t="e">
        <f t="shared" si="219"/>
        <v>#DIV/0!</v>
      </c>
      <c r="CU135" s="83" t="e">
        <f t="shared" ca="1" si="219"/>
        <v>#DIV/0!</v>
      </c>
      <c r="CV135" s="83" t="e">
        <f t="shared" ca="1" si="219"/>
        <v>#DIV/0!</v>
      </c>
      <c r="CW135" s="83" t="e">
        <f t="shared" ca="1" si="219"/>
        <v>#DIV/0!</v>
      </c>
      <c r="CX135" s="83">
        <f t="shared" ref="CX135:CX151" si="275">+LN(V135/V134)</f>
        <v>-1.5003224942065302E-3</v>
      </c>
      <c r="CY135" s="83">
        <f t="shared" si="201"/>
        <v>-4.6087622377114848E-3</v>
      </c>
      <c r="CZ135" s="83">
        <f t="shared" ca="1" si="201"/>
        <v>-6.2596344457718119E-3</v>
      </c>
      <c r="DA135" s="83">
        <f t="shared" ca="1" si="199"/>
        <v>-1.2615868133051751E-2</v>
      </c>
      <c r="DB135" s="83">
        <f t="shared" ca="1" si="199"/>
        <v>-7.4395003643618965E-3</v>
      </c>
      <c r="EF135" s="91">
        <f>+'gaku-mk1722'!G82</f>
        <v>71741.8</v>
      </c>
      <c r="EH135" s="5">
        <f t="shared" ca="1" si="252"/>
        <v>19897.329927125356</v>
      </c>
      <c r="EI135" s="7">
        <f ca="1">+EI134+$EH134</f>
        <v>877094.26589068095</v>
      </c>
      <c r="EJ135" s="7">
        <f ca="1">+EJ134+$EH134</f>
        <v>877094.26589068095</v>
      </c>
      <c r="EK135" s="7">
        <f ca="1">+EK134+EH134-(EJ137-EI137)/4</f>
        <v>833054.01196338283</v>
      </c>
      <c r="EL135" s="5">
        <f t="shared" ca="1" si="253"/>
        <v>6282</v>
      </c>
      <c r="EM135" s="92">
        <f t="shared" ca="1" si="254"/>
        <v>100.86666666666667</v>
      </c>
      <c r="EN135">
        <f t="shared" ca="1" si="229"/>
        <v>0.71122867636042231</v>
      </c>
      <c r="EO135">
        <f t="shared" ca="1" si="255"/>
        <v>1.1971547083138227E-3</v>
      </c>
      <c r="EQ135" s="6">
        <f>+call!C173</f>
        <v>8.5000000000000006E-2</v>
      </c>
      <c r="ES135" s="5">
        <f>+fof!B197/10</f>
        <v>7315</v>
      </c>
      <c r="ET135" s="5">
        <f>+fof!C197/10</f>
        <v>230852.2</v>
      </c>
      <c r="FB135" s="5">
        <f t="shared" si="223"/>
        <v>7315</v>
      </c>
      <c r="FC135" s="5">
        <f t="shared" si="223"/>
        <v>230852.2</v>
      </c>
      <c r="FD135" s="1" t="e">
        <f t="shared" si="230"/>
        <v>#DIV/0!</v>
      </c>
      <c r="FE135" s="1" t="e">
        <f t="shared" si="230"/>
        <v>#DIV/0!</v>
      </c>
      <c r="FF135" t="e">
        <f t="shared" si="231"/>
        <v>#DIV/0!</v>
      </c>
      <c r="FG135" t="e">
        <f t="shared" si="231"/>
        <v>#DIV/0!</v>
      </c>
      <c r="FH135" s="83" t="e">
        <f t="shared" si="232"/>
        <v>#DIV/0!</v>
      </c>
      <c r="FI135" s="83" t="e">
        <f t="shared" si="232"/>
        <v>#DIV/0!</v>
      </c>
      <c r="FK135" s="5">
        <f>kshotoku1722!E83</f>
        <v>253347.20000000001</v>
      </c>
      <c r="FL135" s="72">
        <f t="shared" ca="1" si="256"/>
        <v>0.39982551727751403</v>
      </c>
      <c r="FM135">
        <f t="shared" ref="FM135:FM151" ca="1" si="276">+LN(FL135/FL134)</f>
        <v>7.3999888127210785E-3</v>
      </c>
      <c r="FO135" s="72">
        <f ca="1">+AVERAGE(OFFSET(Maikin05!$F$10,ROUNDDOWN((ROW(FO135)-ROW(FO$45))/4,0),MOD(ROW(FO135)-ROW(FO$45),4)*3):OFFSET(Maikin05!$F$10,ROUNDDOWN((ROW(FO135)-ROW(FO$45))/4,0),MOD(ROW(FO135)-ROW(FO$45),4)*3+2))</f>
        <v>100.86666666666667</v>
      </c>
      <c r="FP135" s="72">
        <f ca="1">+AVERAGE(OFFSET(Maikin30!$F$20,ROUNDDOWN((ROW(FP135)-ROW(FP$5))/4,0),MOD(ROW(FP135)-ROW(FP$5),4)*3):OFFSET(Maikin30!$F$20,ROUNDDOWN((ROW(FP135)-ROW(FP$5))/4,0),MOD(ROW(FP135)-ROW(FP$5),4)*3+2))</f>
        <v>100.3</v>
      </c>
      <c r="FQ135" s="5">
        <f ca="1">+AVERAGE(OFFSET(Rocho!$J$66,(ROW(FQ135)-ROW($FQ$5))*3,0):OFFSET(Rocho!$J$66,(ROW(FQ135)-ROW($FQ$5))*3+2,0))</f>
        <v>6282</v>
      </c>
      <c r="FR135" s="72" t="e">
        <f t="shared" ca="1" si="257"/>
        <v>#DIV/0!</v>
      </c>
      <c r="FS135" t="e">
        <f t="shared" ref="FS135:FS151" ca="1" si="277">+LN(FR135/FR134)</f>
        <v>#DIV/0!</v>
      </c>
      <c r="FU135" s="87" t="s">
        <v>354</v>
      </c>
      <c r="FV135" s="79">
        <f ca="1">+AVERAGE(OFFSET(Rocho!$D$6,(ROW(FV135)-ROW($FV$5))*3,0):OFFSET(Rocho!$D$6,(ROW(FV135)-ROW($FV$5))*3+2,0))/10000</f>
        <v>11071.333333333332</v>
      </c>
      <c r="FW135" s="82">
        <f>+Rocho!AA136</f>
        <v>0</v>
      </c>
      <c r="FX135" t="e">
        <f t="shared" ref="FX135:FX171" si="278">LN(FW135/FW134)</f>
        <v>#DIV/0!</v>
      </c>
      <c r="FZ135" s="94">
        <f t="shared" si="233"/>
        <v>233296.19999999998</v>
      </c>
      <c r="GA135" s="5">
        <f>+K135</f>
        <v>71741.8</v>
      </c>
      <c r="GB135" s="5">
        <f>+'gaku-mk1722'!C82-'gaku-mk1722'!D82</f>
        <v>7184.6999999999534</v>
      </c>
      <c r="GC135" s="5">
        <f>+F135</f>
        <v>22525.599999999999</v>
      </c>
      <c r="GD135" s="5">
        <f>+J135</f>
        <v>14753.5</v>
      </c>
      <c r="GE135" s="5">
        <f>+'gaku-mk1722'!H82</f>
        <v>1241.5</v>
      </c>
      <c r="GF135" s="5">
        <f>+'gaku-mk1722'!W82</f>
        <v>124120.1</v>
      </c>
      <c r="GG135" s="5">
        <f>+'gaku-mk1722'!M82</f>
        <v>70822.899999999994</v>
      </c>
      <c r="GH135" s="5">
        <f>+'gaku-mk1722'!N82</f>
        <v>79093.899999999994</v>
      </c>
      <c r="GI135" s="5">
        <f>+U135</f>
        <v>72233.5</v>
      </c>
      <c r="GJ135" s="5">
        <f>+'gaku-jk1722'!C82-'gaku-jk1722'!D82</f>
        <v>7306.8999999999651</v>
      </c>
      <c r="GK135" s="5">
        <f>+P135</f>
        <v>23917.9</v>
      </c>
      <c r="GL135" s="5">
        <f>+T135</f>
        <v>14925.5</v>
      </c>
      <c r="GM135" s="5">
        <f>+'gaku-jk1722'!H82</f>
        <v>1448.6</v>
      </c>
      <c r="GN135" s="5">
        <f>+'gaku-jk1722'!Z82</f>
        <v>125020.7</v>
      </c>
      <c r="GO135" s="5">
        <f>+'gaku-jk1722'!M82</f>
        <v>72396.100000000006</v>
      </c>
      <c r="GP135" s="5">
        <f>+'gaku-jk1722'!N82</f>
        <v>80970.3</v>
      </c>
      <c r="GQ135" s="9">
        <f t="shared" ca="1" si="234"/>
        <v>99.6</v>
      </c>
      <c r="GR135">
        <f ca="1">+OFFSET('def-cy1722'!$C$8,ROUNDDOWN((ROW(Sheet1_OLD!GU135)-ROW(Sheet1_OLD!GU$61))/4,0),0)</f>
        <v>99.4</v>
      </c>
      <c r="GS135" s="9">
        <f t="shared" ca="1" si="235"/>
        <v>95.6</v>
      </c>
      <c r="GT135" s="9">
        <f t="shared" ca="1" si="236"/>
        <v>99.2</v>
      </c>
      <c r="GU135">
        <f ca="1">+OFFSET('def-cy1722'!$H$8,ROUNDDOWN((ROW(Sheet1_OLD!GU135)-ROW(Sheet1_OLD!GU$61))/4,0),0)</f>
        <v>98.2</v>
      </c>
      <c r="GV135">
        <f ca="1">+OFFSET('def-cy1722'!$W$8,ROUNDDOWN((ROW(Sheet1_OLD!GU135)-ROW(Sheet1_OLD!GU$61))/4,0),0)</f>
        <v>99.4</v>
      </c>
      <c r="GW135">
        <f ca="1">+OFFSET('def-cy1722'!$M$8,ROUNDDOWN((ROW(Sheet1_OLD!GU135)-ROW(Sheet1_OLD!GU$61))/4,0),0)</f>
        <v>98.2</v>
      </c>
      <c r="GX135">
        <f ca="1">+OFFSET('def-cy1722'!$N$8,ROUNDDOWN((ROW(Sheet1_OLD!GU135)-ROW(Sheet1_OLD!GU$61))/4,0),0)</f>
        <v>99.4</v>
      </c>
      <c r="HG135" s="9">
        <f t="shared" ca="1" si="221"/>
        <v>100</v>
      </c>
      <c r="HH135" s="9">
        <f t="shared" ca="1" si="221"/>
        <v>100</v>
      </c>
      <c r="HI135" s="9">
        <f t="shared" ca="1" si="221"/>
        <v>100</v>
      </c>
      <c r="HJ135" s="9">
        <f t="shared" ca="1" si="220"/>
        <v>100</v>
      </c>
      <c r="HK135" s="9">
        <f t="shared" ca="1" si="220"/>
        <v>100</v>
      </c>
      <c r="HL135" s="9">
        <f t="shared" ca="1" si="220"/>
        <v>100</v>
      </c>
      <c r="HM135" s="9">
        <f t="shared" ca="1" si="220"/>
        <v>100</v>
      </c>
      <c r="HN135" s="9">
        <f t="shared" ca="1" si="202"/>
        <v>100</v>
      </c>
      <c r="HO135">
        <f t="shared" ca="1" si="237"/>
        <v>-1.5253118405962943E-3</v>
      </c>
      <c r="HP135">
        <f t="shared" ca="1" si="237"/>
        <v>7.2665973968225994E-4</v>
      </c>
      <c r="HQ135">
        <f t="shared" ca="1" si="237"/>
        <v>2.9933665985757378E-4</v>
      </c>
      <c r="HR135">
        <f t="shared" ca="1" si="237"/>
        <v>1.2314482842241581E-3</v>
      </c>
      <c r="HS135">
        <f t="shared" ca="1" si="237"/>
        <v>5.5909857143578868E-3</v>
      </c>
      <c r="HT135">
        <f t="shared" ca="1" si="237"/>
        <v>-1.3960623967478223E-3</v>
      </c>
      <c r="HU135">
        <f t="shared" ca="1" si="237"/>
        <v>-1.1249753710343119E-2</v>
      </c>
      <c r="HV135">
        <f t="shared" ca="1" si="238"/>
        <v>1.0756753388693073E-3</v>
      </c>
      <c r="HW135">
        <f t="shared" ca="1" si="239"/>
        <v>-5.2470222106960496E-3</v>
      </c>
      <c r="HX135" s="5">
        <f t="shared" ref="HX135:HX151" ca="1" si="279">+HX134*(1+HW135)</f>
        <v>256113.99571887002</v>
      </c>
      <c r="HY135" s="1" t="e">
        <f t="shared" ca="1" si="258"/>
        <v>#DIV/0!</v>
      </c>
      <c r="HZ135" t="e">
        <f t="shared" ref="HZ135:HZ151" ca="1" si="280">+LN(HY135/HY134)</f>
        <v>#DIV/0!</v>
      </c>
      <c r="IA135" s="5">
        <f t="shared" si="259"/>
        <v>233296.19999999998</v>
      </c>
      <c r="IB135">
        <f t="shared" ca="1" si="260"/>
        <v>91.090765791684191</v>
      </c>
      <c r="IK135">
        <f>+util!B133</f>
        <v>95.133333333333297</v>
      </c>
      <c r="IL135">
        <f t="shared" ref="IL135:IL151" si="281">+LN(IK135/IK134)</f>
        <v>-4.5882748215926548E-2</v>
      </c>
      <c r="IM135">
        <f t="shared" ref="IM135:IM151" si="282">+IL135*0.6</f>
        <v>-2.7529648929555929E-2</v>
      </c>
      <c r="IO135" s="5">
        <f t="shared" si="240"/>
        <v>124275.29999999996</v>
      </c>
      <c r="IP135" s="1">
        <f t="shared" si="241"/>
        <v>3.3336453937997419</v>
      </c>
      <c r="IQ135" s="5">
        <f t="shared" ca="1" si="261"/>
        <v>136430.18468436811</v>
      </c>
      <c r="IR135" s="1" t="e">
        <f t="shared" ca="1" si="262"/>
        <v>#DIV/0!</v>
      </c>
      <c r="IS135" t="e">
        <f t="shared" ref="IS135:IS151" ca="1" si="283">+LN(IR135/IR134)</f>
        <v>#DIV/0!</v>
      </c>
    </row>
    <row r="136" spans="1:253" x14ac:dyDescent="0.15">
      <c r="A136" t="s">
        <v>375</v>
      </c>
      <c r="B136" s="5">
        <f>+'gaku-mk1722'!B83</f>
        <v>492827.7</v>
      </c>
      <c r="C136" s="5">
        <f>+'kgaku-mk1722'!B84</f>
        <v>282902.3</v>
      </c>
      <c r="D136" s="5">
        <f>+'kgaku-mk1722'!C84</f>
        <v>1877.7</v>
      </c>
      <c r="E136" s="5">
        <f>+'kgaku-mk1722'!D84</f>
        <v>892.8</v>
      </c>
      <c r="F136" s="5">
        <f>+'kgaku-mk1722'!F84</f>
        <v>20841.2</v>
      </c>
      <c r="G136" s="5">
        <f>+'kgaku-mk1722'!G84</f>
        <v>14090.5</v>
      </c>
      <c r="H136" s="5">
        <f>+'kgaku-mk1722'!H84</f>
        <v>78722.100000000006</v>
      </c>
      <c r="I136" s="5">
        <f>+'kgaku-mk1722'!I84</f>
        <v>168263.6</v>
      </c>
      <c r="J136" s="5">
        <f>+'gaku-mk1722'!F83</f>
        <v>15085.2</v>
      </c>
      <c r="K136" s="5">
        <f>+'gaku-mk1722'!G83</f>
        <v>71545.3</v>
      </c>
      <c r="L136" s="5">
        <f>+'gaku-jk1722'!B83</f>
        <v>497941.3</v>
      </c>
      <c r="M136" s="5">
        <f>+'kgaku-jk1722'!B84</f>
        <v>285389.8</v>
      </c>
      <c r="N136" s="5">
        <f>+'kgaku-jk1722'!C84</f>
        <v>1779.9</v>
      </c>
      <c r="O136" s="5">
        <f>+'kgaku-jk1722'!D84</f>
        <v>893.5</v>
      </c>
      <c r="P136" s="5">
        <f>+'kgaku-jk1722'!F84</f>
        <v>22344.799999999999</v>
      </c>
      <c r="Q136" s="5">
        <f>+'kgaku-jk1722'!G84</f>
        <v>14191.6</v>
      </c>
      <c r="R136" s="5">
        <f>+'kgaku-jk1722'!H84</f>
        <v>78137.5</v>
      </c>
      <c r="S136" s="5">
        <f>+'kgaku-jk1722'!I84</f>
        <v>169825.5</v>
      </c>
      <c r="T136" s="5">
        <f>+'gaku-jk1722'!F83</f>
        <v>15206.7</v>
      </c>
      <c r="U136" s="5">
        <f>+'gaku-jk1722'!G83</f>
        <v>72103.7</v>
      </c>
      <c r="V136" s="8">
        <f t="shared" si="222"/>
        <v>98.973051642834207</v>
      </c>
      <c r="W136" s="8">
        <f t="shared" si="222"/>
        <v>99.128385106965979</v>
      </c>
      <c r="X136" s="8">
        <f t="shared" si="222"/>
        <v>105.4946907129614</v>
      </c>
      <c r="Y136" s="8">
        <f t="shared" si="222"/>
        <v>99.921656407386678</v>
      </c>
      <c r="Z136" s="8">
        <f t="shared" si="222"/>
        <v>93.270917618416817</v>
      </c>
      <c r="AA136" s="8">
        <f t="shared" si="222"/>
        <v>99.287606753290675</v>
      </c>
      <c r="AB136" s="8">
        <f t="shared" si="222"/>
        <v>100.74816829307312</v>
      </c>
      <c r="AC136" s="8">
        <f t="shared" si="222"/>
        <v>99.080291240125888</v>
      </c>
      <c r="AD136" s="8">
        <f t="shared" si="222"/>
        <v>99.201010081082686</v>
      </c>
      <c r="AE136" s="8">
        <f t="shared" si="222"/>
        <v>99.22555985337786</v>
      </c>
      <c r="AF136" s="10">
        <f ca="1">+OFFSET('kdef-cy1722'!B$9,ROUNDDOWN((ROW(Sheet1_OLD!AF136)-ROW(Sheet1_OLD!AF$61))/4,0),0)</f>
        <v>99.4</v>
      </c>
      <c r="AG136" s="10">
        <f ca="1">+OFFSET('kdef-cy1722'!C$9,ROUNDDOWN((ROW(Sheet1_OLD!AG136)-ROW(Sheet1_OLD!AG$61))/4,0),0)</f>
        <v>100.9</v>
      </c>
      <c r="AH136" s="10">
        <f ca="1">+OFFSET('kdef-cy1722'!D$9,ROUNDDOWN((ROW(Sheet1_OLD!AH136)-ROW(Sheet1_OLD!AH$61))/4,0),0)</f>
        <v>100</v>
      </c>
      <c r="AI136" s="10">
        <f ca="1">+OFFSET('kdef-cy1722'!F$9,ROUNDDOWN((ROW(Sheet1_OLD!AI136)-ROW(Sheet1_OLD!AI$61))/4,0),0)</f>
        <v>95.6</v>
      </c>
      <c r="AJ136" s="10">
        <f ca="1">+OFFSET('kdef-cy1722'!G$9,ROUNDDOWN((ROW(Sheet1_OLD!AJ136)-ROW(Sheet1_OLD!AJ$61))/4,0),0)</f>
        <v>99.5</v>
      </c>
      <c r="AK136" s="10">
        <f ca="1">+OFFSET('kdef-cy1722'!H$9,ROUNDDOWN((ROW(Sheet1_OLD!AK136)-ROW(Sheet1_OLD!AK$61))/4,0),0)</f>
        <v>100.6</v>
      </c>
      <c r="AL136" s="10">
        <f ca="1">+OFFSET('kdef-cy1722'!I$9,ROUNDDOWN((ROW(Sheet1_OLD!AL136)-ROW(Sheet1_OLD!AL$61))/4,0),0)</f>
        <v>99.3</v>
      </c>
      <c r="AM136" s="10">
        <f ca="1">+OFFSET('def-cy1722'!$F$8,ROUNDDOWN((ROW(Sheet1_OLD!AM136)-ROW(Sheet1_OLD!AM$61))/4,0),0)</f>
        <v>99.2</v>
      </c>
      <c r="AN136" s="10">
        <f ca="1">+OFFSET('def-cy1722'!$G$8,ROUNDDOWN((ROW(Sheet1_OLD!AN136)-ROW(Sheet1_OLD!AN$61))/4,0),0)</f>
        <v>99.6</v>
      </c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9">
        <f t="shared" ca="1" si="209"/>
        <v>100</v>
      </c>
      <c r="AY136" s="9">
        <f t="shared" ca="1" si="209"/>
        <v>100</v>
      </c>
      <c r="AZ136" s="9">
        <f t="shared" ca="1" si="209"/>
        <v>100</v>
      </c>
      <c r="BA136" s="9">
        <f t="shared" ca="1" si="208"/>
        <v>100</v>
      </c>
      <c r="BB136" s="9">
        <f t="shared" ca="1" si="208"/>
        <v>100</v>
      </c>
      <c r="BC136" s="9">
        <f t="shared" ca="1" si="208"/>
        <v>100</v>
      </c>
      <c r="BD136" s="9">
        <f t="shared" ca="1" si="208"/>
        <v>100</v>
      </c>
      <c r="BE136" s="9">
        <f t="shared" ca="1" si="208"/>
        <v>100</v>
      </c>
      <c r="BF136" s="9">
        <f t="shared" ca="1" si="208"/>
        <v>100</v>
      </c>
      <c r="BG136">
        <f t="shared" ca="1" si="263"/>
        <v>-6.4887458181297185E-4</v>
      </c>
      <c r="BH136">
        <f t="shared" ca="1" si="264"/>
        <v>2.0952443698447239E-4</v>
      </c>
      <c r="BI136">
        <f t="shared" ca="1" si="265"/>
        <v>1.3295417198777035E-3</v>
      </c>
      <c r="BJ136">
        <f t="shared" ca="1" si="265"/>
        <v>5.5223287166455753E-3</v>
      </c>
      <c r="BK136">
        <f t="shared" ca="1" si="265"/>
        <v>1.1472133249881065E-3</v>
      </c>
      <c r="BL136" s="13">
        <f t="shared" ca="1" si="266"/>
        <v>7.5597336166828861E-3</v>
      </c>
      <c r="BM136">
        <f t="shared" ca="1" si="224"/>
        <v>-4.0498514548160107E-2</v>
      </c>
      <c r="BN136">
        <f t="shared" ca="1" si="242"/>
        <v>7.2393250848278145E-3</v>
      </c>
      <c r="BO136" s="13">
        <f t="shared" ca="1" si="243"/>
        <v>-3.3259189463332291E-2</v>
      </c>
      <c r="BP136">
        <f t="shared" ca="1" si="267"/>
        <v>-1.1685597995623113E-3</v>
      </c>
      <c r="BQ136">
        <f t="shared" ca="1" si="268"/>
        <v>-1.4162260560026453E-2</v>
      </c>
      <c r="BR136">
        <f t="shared" ca="1" si="269"/>
        <v>2.5315794733198416E-3</v>
      </c>
      <c r="BS136" s="13">
        <f t="shared" ca="1" si="270"/>
        <v>-1.2799240886268923E-2</v>
      </c>
      <c r="BT136" s="5">
        <f t="shared" si="244"/>
        <v>72103.7</v>
      </c>
      <c r="BU136" s="5">
        <f t="shared" ca="1" si="245"/>
        <v>264987.83681990276</v>
      </c>
      <c r="BV136" s="5">
        <f t="shared" ca="1" si="246"/>
        <v>50401.798637496489</v>
      </c>
      <c r="BW136" s="5">
        <f t="shared" ca="1" si="271"/>
        <v>119398.196604627</v>
      </c>
      <c r="BX136" s="5">
        <f t="shared" si="247"/>
        <v>71545.3</v>
      </c>
      <c r="BY136" s="5">
        <f t="shared" si="248"/>
        <v>262061.1</v>
      </c>
      <c r="BZ136" s="5">
        <f t="shared" si="249"/>
        <v>35926.400000000001</v>
      </c>
      <c r="CA136" s="5">
        <f t="shared" si="250"/>
        <v>107471.70000000001</v>
      </c>
      <c r="CB136" s="9">
        <f t="shared" si="197"/>
        <v>99.22555985337786</v>
      </c>
      <c r="CC136" s="9">
        <f t="shared" ca="1" si="197"/>
        <v>98.89552031707332</v>
      </c>
      <c r="CD136" s="9">
        <f t="shared" ca="1" si="197"/>
        <v>71.279995895369709</v>
      </c>
      <c r="CE136" s="9">
        <f t="shared" ca="1" si="196"/>
        <v>90.011158506756871</v>
      </c>
      <c r="CG136" s="5">
        <f t="shared" si="225"/>
        <v>99.629457610222488</v>
      </c>
      <c r="CH136" s="5">
        <f t="shared" ca="1" si="272"/>
        <v>98.89552031707332</v>
      </c>
      <c r="CI136" s="5">
        <f t="shared" si="251"/>
        <v>95.672343315180484</v>
      </c>
      <c r="CJ136" s="5">
        <f t="shared" ca="1" si="273"/>
        <v>71.279995895369709</v>
      </c>
      <c r="CK136" s="5">
        <f t="shared" si="226"/>
        <v>98.008758362576515</v>
      </c>
      <c r="CL136" s="5">
        <f t="shared" ca="1" si="274"/>
        <v>90.011158506756871</v>
      </c>
      <c r="CN136" s="1" t="e">
        <f t="shared" si="227"/>
        <v>#DIV/0!</v>
      </c>
      <c r="CO136" s="1" t="e">
        <f t="shared" si="228"/>
        <v>#DIV/0!</v>
      </c>
      <c r="CP136" s="1" t="e">
        <f t="shared" ca="1" si="228"/>
        <v>#DIV/0!</v>
      </c>
      <c r="CQ136" s="1" t="e">
        <f t="shared" ca="1" si="228"/>
        <v>#DIV/0!</v>
      </c>
      <c r="CR136" s="1" t="e">
        <f t="shared" ca="1" si="228"/>
        <v>#DIV/0!</v>
      </c>
      <c r="CS136" s="83" t="e">
        <f t="shared" si="219"/>
        <v>#DIV/0!</v>
      </c>
      <c r="CT136" s="83" t="e">
        <f t="shared" si="219"/>
        <v>#DIV/0!</v>
      </c>
      <c r="CU136" s="83" t="e">
        <f t="shared" ca="1" si="219"/>
        <v>#DIV/0!</v>
      </c>
      <c r="CV136" s="83" t="e">
        <f t="shared" ca="1" si="219"/>
        <v>#DIV/0!</v>
      </c>
      <c r="CW136" s="83" t="e">
        <f t="shared" ca="1" si="219"/>
        <v>#DIV/0!</v>
      </c>
      <c r="CX136" s="83">
        <f t="shared" si="275"/>
        <v>-4.1474286500139794E-4</v>
      </c>
      <c r="CY136" s="83">
        <f t="shared" si="201"/>
        <v>-9.4418025903657396E-4</v>
      </c>
      <c r="CZ136" s="83">
        <f t="shared" ca="1" si="201"/>
        <v>3.7659116484779404E-3</v>
      </c>
      <c r="DA136" s="83">
        <f t="shared" ca="1" si="199"/>
        <v>-3.1355925509068097E-3</v>
      </c>
      <c r="DB136" s="83">
        <f t="shared" ca="1" si="199"/>
        <v>-1.4301929972411298E-3</v>
      </c>
      <c r="EF136" s="91">
        <f>+'gaku-mk1722'!G83</f>
        <v>71545.3</v>
      </c>
      <c r="EH136" s="5">
        <f t="shared" ca="1" si="252"/>
        <v>19871.230741527816</v>
      </c>
      <c r="EI136" s="7">
        <f ca="1">+EI135+$EH135</f>
        <v>896991.59581780632</v>
      </c>
      <c r="EJ136" s="7">
        <f ca="1">+EJ135+$EH135</f>
        <v>896991.59581780632</v>
      </c>
      <c r="EK136" s="7">
        <f ca="1">+EK135+EH135-(EJ137-EI137)/4</f>
        <v>830931.2149268589</v>
      </c>
      <c r="EL136" s="5">
        <f t="shared" ca="1" si="253"/>
        <v>6284.666666666667</v>
      </c>
      <c r="EM136" s="92">
        <f t="shared" ca="1" si="254"/>
        <v>101.83333333333333</v>
      </c>
      <c r="EN136">
        <f t="shared" ca="1" si="229"/>
        <v>0.70824661755923102</v>
      </c>
      <c r="EO136">
        <f t="shared" ca="1" si="255"/>
        <v>-4.2016415516599381E-3</v>
      </c>
      <c r="EQ136" s="6">
        <f>+call!C174</f>
        <v>8.4333333333333302E-2</v>
      </c>
      <c r="ES136" s="5">
        <f>+fof!B198/10</f>
        <v>8136.1</v>
      </c>
      <c r="ET136" s="5">
        <f>+fof!C198/10</f>
        <v>264482.40000000002</v>
      </c>
      <c r="FB136" s="5">
        <f t="shared" si="223"/>
        <v>8136.1</v>
      </c>
      <c r="FC136" s="5">
        <f t="shared" si="223"/>
        <v>264482.40000000002</v>
      </c>
      <c r="FD136" s="1" t="e">
        <f t="shared" si="230"/>
        <v>#DIV/0!</v>
      </c>
      <c r="FE136" s="1" t="e">
        <f t="shared" si="230"/>
        <v>#DIV/0!</v>
      </c>
      <c r="FF136" t="e">
        <f t="shared" si="231"/>
        <v>#DIV/0!</v>
      </c>
      <c r="FG136" t="e">
        <f t="shared" si="231"/>
        <v>#DIV/0!</v>
      </c>
      <c r="FH136" s="83" t="e">
        <f t="shared" si="232"/>
        <v>#DIV/0!</v>
      </c>
      <c r="FI136" s="83" t="e">
        <f t="shared" si="232"/>
        <v>#DIV/0!</v>
      </c>
      <c r="FK136" s="5">
        <f>kshotoku1722!E84</f>
        <v>252407.1</v>
      </c>
      <c r="FL136" s="72">
        <f t="shared" ca="1" si="256"/>
        <v>0.39439314626633082</v>
      </c>
      <c r="FM136">
        <f t="shared" ca="1" si="276"/>
        <v>-1.3680000179279814E-2</v>
      </c>
      <c r="FO136" s="72">
        <f ca="1">+AVERAGE(OFFSET(Maikin05!$F$10,ROUNDDOWN((ROW(FO136)-ROW(FO$45))/4,0),MOD(ROW(FO136)-ROW(FO$45),4)*3):OFFSET(Maikin05!$F$10,ROUNDDOWN((ROW(FO136)-ROW(FO$45))/4,0),MOD(ROW(FO136)-ROW(FO$45),4)*3+2))</f>
        <v>101.83333333333333</v>
      </c>
      <c r="FP136" s="72">
        <f ca="1">+AVERAGE(OFFSET(Maikin30!$F$20,ROUNDDOWN((ROW(FP136)-ROW(FP$5))/4,0),MOD(ROW(FP136)-ROW(FP$5),4)*3):OFFSET(Maikin30!$F$20,ROUNDDOWN((ROW(FP136)-ROW(FP$5))/4,0),MOD(ROW(FP136)-ROW(FP$5),4)*3+2))</f>
        <v>101.33333333333333</v>
      </c>
      <c r="FQ136" s="5">
        <f ca="1">+AVERAGE(OFFSET(Rocho!$J$66,(ROW(FQ136)-ROW($FQ$5))*3,0):OFFSET(Rocho!$J$66,(ROW(FQ136)-ROW($FQ$5))*3+2,0))</f>
        <v>6284.666666666667</v>
      </c>
      <c r="FR136" s="72" t="e">
        <f t="shared" ca="1" si="257"/>
        <v>#DIV/0!</v>
      </c>
      <c r="FS136" t="e">
        <f t="shared" ca="1" si="277"/>
        <v>#DIV/0!</v>
      </c>
      <c r="FU136" s="87" t="s">
        <v>355</v>
      </c>
      <c r="FV136" s="79">
        <f ca="1">+AVERAGE(OFFSET(Rocho!$D$6,(ROW(FV136)-ROW($FV$5))*3,0):OFFSET(Rocho!$D$6,(ROW(FV136)-ROW($FV$5))*3+2,0))/10000</f>
        <v>11078.666666666668</v>
      </c>
      <c r="FW136" s="82">
        <f>+Rocho!AA137</f>
        <v>0</v>
      </c>
      <c r="FX136" t="e">
        <f t="shared" si="278"/>
        <v>#DIV/0!</v>
      </c>
      <c r="FZ136" s="94">
        <f t="shared" si="233"/>
        <v>230766.7</v>
      </c>
      <c r="GA136" s="5">
        <f t="shared" ref="GA136:GA151" si="284">+K136</f>
        <v>71545.3</v>
      </c>
      <c r="GB136" s="5">
        <f>+'gaku-mk1722'!C83-'gaku-mk1722'!D83</f>
        <v>7252.2000000000116</v>
      </c>
      <c r="GC136" s="5">
        <f t="shared" ref="GC136:GC151" si="285">+F136</f>
        <v>20841.2</v>
      </c>
      <c r="GD136" s="5">
        <f t="shared" ref="GD136:GD151" si="286">+J136</f>
        <v>15085.2</v>
      </c>
      <c r="GE136" s="5">
        <f>+'gaku-mk1722'!H83</f>
        <v>1135.8</v>
      </c>
      <c r="GF136" s="5">
        <f>+'gaku-mk1722'!W83</f>
        <v>124596.1</v>
      </c>
      <c r="GG136" s="5">
        <f>+'gaku-mk1722'!M83</f>
        <v>69391.600000000006</v>
      </c>
      <c r="GH136" s="5">
        <f>+'gaku-mk1722'!N83</f>
        <v>79080.7</v>
      </c>
      <c r="GI136" s="5">
        <f t="shared" ref="GI136:GI151" si="287">+U136</f>
        <v>72103.7</v>
      </c>
      <c r="GJ136" s="5">
        <f>+'gaku-jk1722'!C83-'gaku-jk1722'!D83</f>
        <v>7387.4000000000233</v>
      </c>
      <c r="GK136" s="5">
        <f t="shared" ref="GK136:GK151" si="288">+P136</f>
        <v>22344.799999999999</v>
      </c>
      <c r="GL136" s="5">
        <f t="shared" ref="GL136:GL151" si="289">+T136</f>
        <v>15206.7</v>
      </c>
      <c r="GM136" s="5">
        <f>+'gaku-jk1722'!H83</f>
        <v>1299.5</v>
      </c>
      <c r="GN136" s="5">
        <f>+'gaku-jk1722'!Z83</f>
        <v>125561.5</v>
      </c>
      <c r="GO136" s="5">
        <f>+'gaku-jk1722'!M83</f>
        <v>69941.3</v>
      </c>
      <c r="GP136" s="5">
        <f>+'gaku-jk1722'!N83</f>
        <v>78954.2</v>
      </c>
      <c r="GQ136" s="9">
        <f t="shared" ca="1" si="234"/>
        <v>99.6</v>
      </c>
      <c r="GR136">
        <f ca="1">+OFFSET('def-cy1722'!$C$8,ROUNDDOWN((ROW(Sheet1_OLD!GU136)-ROW(Sheet1_OLD!GU$61))/4,0),0)</f>
        <v>99.4</v>
      </c>
      <c r="GS136" s="9">
        <f t="shared" ca="1" si="235"/>
        <v>95.6</v>
      </c>
      <c r="GT136" s="9">
        <f t="shared" ca="1" si="236"/>
        <v>99.2</v>
      </c>
      <c r="GU136">
        <f ca="1">+OFFSET('def-cy1722'!$H$8,ROUNDDOWN((ROW(Sheet1_OLD!GU136)-ROW(Sheet1_OLD!GU$61))/4,0),0)</f>
        <v>98.2</v>
      </c>
      <c r="GV136">
        <f ca="1">+OFFSET('def-cy1722'!$W$8,ROUNDDOWN((ROW(Sheet1_OLD!GU136)-ROW(Sheet1_OLD!GU$61))/4,0),0)</f>
        <v>99.4</v>
      </c>
      <c r="GW136">
        <f ca="1">+OFFSET('def-cy1722'!$M$8,ROUNDDOWN((ROW(Sheet1_OLD!GU136)-ROW(Sheet1_OLD!GU$61))/4,0),0)</f>
        <v>98.2</v>
      </c>
      <c r="GX136">
        <f ca="1">+OFFSET('def-cy1722'!$N$8,ROUNDDOWN((ROW(Sheet1_OLD!GU136)-ROW(Sheet1_OLD!GU$61))/4,0),0)</f>
        <v>99.4</v>
      </c>
      <c r="HG136" s="9">
        <f t="shared" ca="1" si="221"/>
        <v>100</v>
      </c>
      <c r="HH136" s="9">
        <f t="shared" ca="1" si="221"/>
        <v>100</v>
      </c>
      <c r="HI136" s="9">
        <f t="shared" ca="1" si="221"/>
        <v>100</v>
      </c>
      <c r="HJ136" s="9">
        <f t="shared" ca="1" si="220"/>
        <v>100</v>
      </c>
      <c r="HK136" s="9">
        <f t="shared" ca="1" si="220"/>
        <v>100</v>
      </c>
      <c r="HL136" s="9">
        <f t="shared" ca="1" si="220"/>
        <v>100</v>
      </c>
      <c r="HM136" s="9">
        <f t="shared" ca="1" si="220"/>
        <v>100</v>
      </c>
      <c r="HN136" s="9">
        <f t="shared" ca="1" si="202"/>
        <v>100</v>
      </c>
      <c r="HO136">
        <f t="shared" ca="1" si="237"/>
        <v>-5.4935078841150404E-4</v>
      </c>
      <c r="HP136">
        <f t="shared" ca="1" si="237"/>
        <v>3.4069906369150278E-4</v>
      </c>
      <c r="HQ136">
        <f t="shared" ca="1" si="237"/>
        <v>-6.6578099017728732E-3</v>
      </c>
      <c r="HR136">
        <f t="shared" ca="1" si="237"/>
        <v>1.1901189653413858E-3</v>
      </c>
      <c r="HS136">
        <f t="shared" ca="1" si="237"/>
        <v>-6.3103391796728327E-4</v>
      </c>
      <c r="HT136">
        <f t="shared" ca="1" si="237"/>
        <v>2.2888205421643785E-3</v>
      </c>
      <c r="HU136">
        <f t="shared" ca="1" si="237"/>
        <v>-1.0389416913655867E-2</v>
      </c>
      <c r="HV136">
        <f t="shared" ca="1" si="238"/>
        <v>8.5327128237011694E-3</v>
      </c>
      <c r="HW136">
        <f t="shared" ca="1" si="239"/>
        <v>-5.8752601269090911E-3</v>
      </c>
      <c r="HX136" s="5">
        <f t="shared" ca="1" si="279"/>
        <v>254609.25937187957</v>
      </c>
      <c r="HY136" s="1" t="e">
        <f t="shared" ca="1" si="258"/>
        <v>#DIV/0!</v>
      </c>
      <c r="HZ136" t="e">
        <f t="shared" ca="1" si="280"/>
        <v>#DIV/0!</v>
      </c>
      <c r="IA136" s="5">
        <f t="shared" si="259"/>
        <v>230766.7</v>
      </c>
      <c r="IB136">
        <f t="shared" ca="1" si="260"/>
        <v>90.63562753738843</v>
      </c>
      <c r="IK136">
        <f>+util!B134</f>
        <v>93.1</v>
      </c>
      <c r="IL136">
        <f t="shared" si="281"/>
        <v>-2.1605232091604646E-2</v>
      </c>
      <c r="IM136">
        <f t="shared" si="282"/>
        <v>-1.2963139254962787E-2</v>
      </c>
      <c r="IO136" s="5">
        <f t="shared" si="240"/>
        <v>123295.00000000001</v>
      </c>
      <c r="IP136" s="1">
        <f t="shared" si="241"/>
        <v>3.4318773937828451</v>
      </c>
      <c r="IQ136" s="5">
        <f t="shared" ca="1" si="261"/>
        <v>136033.7025847139</v>
      </c>
      <c r="IR136" s="1" t="e">
        <f t="shared" ca="1" si="262"/>
        <v>#DIV/0!</v>
      </c>
      <c r="IS136" t="e">
        <f t="shared" ca="1" si="283"/>
        <v>#DIV/0!</v>
      </c>
    </row>
    <row r="137" spans="1:253" x14ac:dyDescent="0.15">
      <c r="A137" t="s">
        <v>1042</v>
      </c>
      <c r="B137" s="5">
        <f>+'gaku-mk1722'!B84</f>
        <v>498270.7</v>
      </c>
      <c r="C137" s="5">
        <f>+'kgaku-mk1722'!B85</f>
        <v>286913.09999999998</v>
      </c>
      <c r="D137" s="5">
        <f>+'kgaku-mk1722'!C85</f>
        <v>1909.3</v>
      </c>
      <c r="E137" s="5">
        <f>+'kgaku-mk1722'!D85</f>
        <v>1033.3</v>
      </c>
      <c r="F137" s="5">
        <f>+'kgaku-mk1722'!F85</f>
        <v>22512.9</v>
      </c>
      <c r="G137" s="5">
        <f>+'kgaku-mk1722'!G85</f>
        <v>14772.6</v>
      </c>
      <c r="H137" s="5">
        <f>+'kgaku-mk1722'!H85</f>
        <v>79241.100000000006</v>
      </c>
      <c r="I137" s="5">
        <f>+'kgaku-mk1722'!I85</f>
        <v>169510.5</v>
      </c>
      <c r="J137" s="5">
        <f>+'gaku-mk1722'!F84</f>
        <v>15301.3</v>
      </c>
      <c r="K137" s="5">
        <f>+'gaku-mk1722'!G84</f>
        <v>71563.3</v>
      </c>
      <c r="L137" s="5">
        <f>+'gaku-jk1722'!B84</f>
        <v>503966.4</v>
      </c>
      <c r="M137" s="5">
        <f>+'kgaku-jk1722'!B85</f>
        <v>289681.90000000002</v>
      </c>
      <c r="N137" s="5">
        <f>+'kgaku-jk1722'!C85</f>
        <v>1605.9</v>
      </c>
      <c r="O137" s="5">
        <f>+'kgaku-jk1722'!D85</f>
        <v>1034.7</v>
      </c>
      <c r="P137" s="5">
        <f>+'kgaku-jk1722'!F85</f>
        <v>24348.799999999999</v>
      </c>
      <c r="Q137" s="5">
        <f>+'kgaku-jk1722'!G85</f>
        <v>14904.2</v>
      </c>
      <c r="R137" s="5">
        <f>+'kgaku-jk1722'!H85</f>
        <v>78479.199999999997</v>
      </c>
      <c r="S137" s="5">
        <f>+'kgaku-jk1722'!I85</f>
        <v>171420</v>
      </c>
      <c r="T137" s="5">
        <f>+'gaku-jk1722'!F84</f>
        <v>15309.3</v>
      </c>
      <c r="U137" s="5">
        <f>+'gaku-jk1722'!G84</f>
        <v>71611.600000000006</v>
      </c>
      <c r="V137" s="8">
        <f t="shared" si="222"/>
        <v>98.8698254486807</v>
      </c>
      <c r="W137" s="8">
        <f t="shared" si="222"/>
        <v>99.044192957861696</v>
      </c>
      <c r="X137" s="8">
        <f t="shared" si="222"/>
        <v>118.89283267949435</v>
      </c>
      <c r="Y137" s="8">
        <f t="shared" si="222"/>
        <v>99.864695080699704</v>
      </c>
      <c r="Z137" s="8">
        <f t="shared" si="222"/>
        <v>92.45999802865029</v>
      </c>
      <c r="AA137" s="8">
        <f t="shared" si="222"/>
        <v>99.117027415091044</v>
      </c>
      <c r="AB137" s="8">
        <f t="shared" si="222"/>
        <v>100.97083048756869</v>
      </c>
      <c r="AC137" s="8">
        <f t="shared" si="222"/>
        <v>98.886069303465177</v>
      </c>
      <c r="AD137" s="8">
        <f t="shared" si="222"/>
        <v>99.947744181641227</v>
      </c>
      <c r="AE137" s="8">
        <f t="shared" si="222"/>
        <v>99.932552826637021</v>
      </c>
      <c r="AF137" s="10">
        <f ca="1">+OFFSET('kdef-cy1722'!B$9,ROUNDDOWN((ROW(Sheet1_OLD!AF137)-ROW(Sheet1_OLD!AF$61))/4,0),0)</f>
        <v>99.2</v>
      </c>
      <c r="AG137" s="10">
        <f ca="1">+OFFSET('kdef-cy1722'!C$9,ROUNDDOWN((ROW(Sheet1_OLD!AG137)-ROW(Sheet1_OLD!AG$61))/4,0),0)</f>
        <v>128.19999999999999</v>
      </c>
      <c r="AH137" s="10">
        <f ca="1">+OFFSET('kdef-cy1722'!D$9,ROUNDDOWN((ROW(Sheet1_OLD!AH137)-ROW(Sheet1_OLD!AH$61))/4,0),0)</f>
        <v>100.6</v>
      </c>
      <c r="AI137" s="10">
        <f ca="1">+OFFSET('kdef-cy1722'!F$9,ROUNDDOWN((ROW(Sheet1_OLD!AI137)-ROW(Sheet1_OLD!AI$61))/4,0),0)</f>
        <v>92.9</v>
      </c>
      <c r="AJ137" s="10">
        <f ca="1">+OFFSET('kdef-cy1722'!G$9,ROUNDDOWN((ROW(Sheet1_OLD!AJ137)-ROW(Sheet1_OLD!AJ$61))/4,0),0)</f>
        <v>99.7</v>
      </c>
      <c r="AK137" s="10">
        <f ca="1">+OFFSET('kdef-cy1722'!H$9,ROUNDDOWN((ROW(Sheet1_OLD!AK137)-ROW(Sheet1_OLD!AK$61))/4,0),0)</f>
        <v>101.7</v>
      </c>
      <c r="AL137" s="10">
        <f ca="1">+OFFSET('kdef-cy1722'!I$9,ROUNDDOWN((ROW(Sheet1_OLD!AL137)-ROW(Sheet1_OLD!AL$61))/4,0),0)</f>
        <v>98.7</v>
      </c>
      <c r="AM137" s="10">
        <f ca="1">+OFFSET('def-cy1722'!$F$8,ROUNDDOWN((ROW(Sheet1_OLD!AM137)-ROW(Sheet1_OLD!AM$61))/4,0),0)</f>
        <v>101.4</v>
      </c>
      <c r="AN137" s="10">
        <f ca="1">+OFFSET('def-cy1722'!$G$8,ROUNDDOWN((ROW(Sheet1_OLD!AN137)-ROW(Sheet1_OLD!AN$61))/4,0),0)</f>
        <v>100.1</v>
      </c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9">
        <f t="shared" ca="1" si="209"/>
        <v>99.4</v>
      </c>
      <c r="AY137" s="9">
        <f t="shared" ca="1" si="209"/>
        <v>100.9</v>
      </c>
      <c r="AZ137" s="9">
        <f t="shared" ca="1" si="209"/>
        <v>100</v>
      </c>
      <c r="BA137" s="9">
        <f t="shared" ca="1" si="208"/>
        <v>95.6</v>
      </c>
      <c r="BB137" s="9">
        <f t="shared" ca="1" si="208"/>
        <v>99.5</v>
      </c>
      <c r="BC137" s="9">
        <f t="shared" ca="1" si="208"/>
        <v>100.6</v>
      </c>
      <c r="BD137" s="9">
        <f t="shared" ca="1" si="208"/>
        <v>99.3</v>
      </c>
      <c r="BE137" s="9">
        <f t="shared" ca="1" si="208"/>
        <v>99.2</v>
      </c>
      <c r="BF137" s="9">
        <f t="shared" ca="1" si="208"/>
        <v>99.6</v>
      </c>
      <c r="BG137">
        <f t="shared" ca="1" si="263"/>
        <v>-6.6941932225481364E-4</v>
      </c>
      <c r="BH137">
        <f t="shared" ca="1" si="264"/>
        <v>-5.3838447251962059E-4</v>
      </c>
      <c r="BI137">
        <f t="shared" ca="1" si="265"/>
        <v>2.7035022042627079E-3</v>
      </c>
      <c r="BJ137">
        <f t="shared" ca="1" si="265"/>
        <v>1.3106924228435725E-3</v>
      </c>
      <c r="BK137">
        <f t="shared" ca="1" si="265"/>
        <v>6.0371449231055741E-3</v>
      </c>
      <c r="BL137" s="13">
        <f t="shared" ca="1" si="266"/>
        <v>8.8435357554374205E-3</v>
      </c>
      <c r="BM137">
        <f t="shared" ca="1" si="224"/>
        <v>5.2565123964997497E-2</v>
      </c>
      <c r="BN137">
        <f t="shared" ca="1" si="242"/>
        <v>2.7925510198526576E-3</v>
      </c>
      <c r="BO137" s="13">
        <f t="shared" ca="1" si="243"/>
        <v>5.5357674984850155E-2</v>
      </c>
      <c r="BP137">
        <f t="shared" ca="1" si="267"/>
        <v>-4.5272743832559621E-3</v>
      </c>
      <c r="BQ137">
        <f t="shared" ca="1" si="268"/>
        <v>1.7696187958554647E-2</v>
      </c>
      <c r="BR137">
        <f t="shared" ca="1" si="269"/>
        <v>9.4011968399565927E-4</v>
      </c>
      <c r="BS137" s="13">
        <f t="shared" ca="1" si="270"/>
        <v>1.4109033259294343E-2</v>
      </c>
      <c r="BT137" s="5">
        <f t="shared" si="244"/>
        <v>71611.600000000006</v>
      </c>
      <c r="BU137" s="5">
        <f t="shared" ca="1" si="245"/>
        <v>267331.26622957562</v>
      </c>
      <c r="BV137" s="5">
        <f t="shared" ca="1" si="246"/>
        <v>53191.92502512288</v>
      </c>
      <c r="BW137" s="5">
        <f t="shared" ca="1" si="271"/>
        <v>121082.78973162145</v>
      </c>
      <c r="BX137" s="5">
        <f t="shared" si="247"/>
        <v>71563.3</v>
      </c>
      <c r="BY137" s="5">
        <f t="shared" si="248"/>
        <v>264400.2</v>
      </c>
      <c r="BZ137" s="5">
        <f t="shared" si="249"/>
        <v>37814.199999999997</v>
      </c>
      <c r="CA137" s="5">
        <f t="shared" si="250"/>
        <v>109377.5</v>
      </c>
      <c r="CB137" s="9">
        <f t="shared" si="197"/>
        <v>99.932552826637021</v>
      </c>
      <c r="CC137" s="9">
        <f t="shared" ca="1" si="197"/>
        <v>98.903582708107734</v>
      </c>
      <c r="CD137" s="9">
        <f t="shared" ca="1" si="197"/>
        <v>71.090113738391892</v>
      </c>
      <c r="CE137" s="9">
        <f t="shared" ca="1" si="196"/>
        <v>90.332821239446091</v>
      </c>
      <c r="CG137" s="5">
        <f t="shared" si="225"/>
        <v>99.634615096992263</v>
      </c>
      <c r="CH137" s="5">
        <f t="shared" ca="1" si="272"/>
        <v>98.903582708107734</v>
      </c>
      <c r="CI137" s="5">
        <f t="shared" si="251"/>
        <v>95.350508471157212</v>
      </c>
      <c r="CJ137" s="5">
        <f t="shared" ca="1" si="273"/>
        <v>71.090113738391892</v>
      </c>
      <c r="CK137" s="5">
        <f t="shared" si="226"/>
        <v>98.299447199012832</v>
      </c>
      <c r="CL137" s="5">
        <f t="shared" ca="1" si="274"/>
        <v>90.332821239446091</v>
      </c>
      <c r="CN137" s="1" t="e">
        <f t="shared" si="227"/>
        <v>#DIV/0!</v>
      </c>
      <c r="CO137" s="1" t="e">
        <f t="shared" si="228"/>
        <v>#DIV/0!</v>
      </c>
      <c r="CP137" s="1" t="e">
        <f t="shared" ca="1" si="228"/>
        <v>#DIV/0!</v>
      </c>
      <c r="CQ137" s="1" t="e">
        <f t="shared" ca="1" si="228"/>
        <v>#DIV/0!</v>
      </c>
      <c r="CR137" s="1" t="e">
        <f t="shared" ca="1" si="228"/>
        <v>#DIV/0!</v>
      </c>
      <c r="CS137" s="83" t="e">
        <f t="shared" si="219"/>
        <v>#DIV/0!</v>
      </c>
      <c r="CT137" s="83" t="e">
        <f t="shared" si="219"/>
        <v>#DIV/0!</v>
      </c>
      <c r="CU137" s="83" t="e">
        <f t="shared" ca="1" si="219"/>
        <v>#DIV/0!</v>
      </c>
      <c r="CV137" s="83" t="e">
        <f t="shared" ca="1" si="219"/>
        <v>#DIV/0!</v>
      </c>
      <c r="CW137" s="83" t="e">
        <f t="shared" ca="1" si="219"/>
        <v>#DIV/0!</v>
      </c>
      <c r="CX137" s="83">
        <f t="shared" si="275"/>
        <v>-1.0435170074171306E-3</v>
      </c>
      <c r="CY137" s="83">
        <f t="shared" si="201"/>
        <v>7.0998457815597887E-3</v>
      </c>
      <c r="CZ137" s="83">
        <f t="shared" ca="1" si="201"/>
        <v>8.1521007078040391E-5</v>
      </c>
      <c r="DA137" s="83">
        <f t="shared" ca="1" si="199"/>
        <v>-2.667445716727712E-3</v>
      </c>
      <c r="DB137" s="83">
        <f t="shared" ca="1" si="199"/>
        <v>3.5672172061343584E-3</v>
      </c>
      <c r="EF137" s="91">
        <f>+'gaku-mk1722'!G84</f>
        <v>71563.3</v>
      </c>
      <c r="EH137" s="5">
        <f t="shared" ca="1" si="252"/>
        <v>19805.453604262639</v>
      </c>
      <c r="EI137" s="90">
        <f ca="1">+OFFSET($EB$6,(ROW(EI137)-ROW($EI$9))/4,0)</f>
        <v>828782.31870473688</v>
      </c>
      <c r="EJ137" s="7">
        <f ca="1">+EJ136+$EH136</f>
        <v>916862.82655933418</v>
      </c>
      <c r="EK137" s="7">
        <f ca="1">+EK136+EH136-(EJ137-EI137)/4</f>
        <v>828782.31870473747</v>
      </c>
      <c r="EL137" s="5">
        <f t="shared" ca="1" si="253"/>
        <v>6303.666666666667</v>
      </c>
      <c r="EM137" s="92">
        <f t="shared" ca="1" si="254"/>
        <v>99.7</v>
      </c>
      <c r="EN137">
        <f t="shared" ca="1" si="229"/>
        <v>0.72586931196340754</v>
      </c>
      <c r="EO137">
        <f t="shared" ca="1" si="255"/>
        <v>2.4577624624303244E-2</v>
      </c>
      <c r="EQ137" s="6">
        <f>+call!C175</f>
        <v>8.2666666666666694E-2</v>
      </c>
      <c r="ES137" s="5">
        <f>+fof!B199/10</f>
        <v>10243.799999999999</v>
      </c>
      <c r="ET137" s="5">
        <f>+fof!C199/10</f>
        <v>320379.59999999998</v>
      </c>
      <c r="FB137" s="5">
        <f t="shared" si="223"/>
        <v>10243.799999999999</v>
      </c>
      <c r="FC137" s="5">
        <f t="shared" si="223"/>
        <v>320379.59999999998</v>
      </c>
      <c r="FD137" s="1" t="e">
        <f t="shared" si="230"/>
        <v>#DIV/0!</v>
      </c>
      <c r="FE137" s="1" t="e">
        <f t="shared" si="230"/>
        <v>#DIV/0!</v>
      </c>
      <c r="FF137" t="e">
        <f t="shared" si="231"/>
        <v>#DIV/0!</v>
      </c>
      <c r="FG137" t="e">
        <f t="shared" si="231"/>
        <v>#DIV/0!</v>
      </c>
      <c r="FH137" s="83" t="e">
        <f t="shared" si="232"/>
        <v>#DIV/0!</v>
      </c>
      <c r="FI137" s="83" t="e">
        <f t="shared" si="232"/>
        <v>#DIV/0!</v>
      </c>
      <c r="FK137" s="5">
        <f>kshotoku1722!E85</f>
        <v>253782.3</v>
      </c>
      <c r="FL137" s="72">
        <f t="shared" ca="1" si="256"/>
        <v>0.40380615167908668</v>
      </c>
      <c r="FM137">
        <f t="shared" ca="1" si="276"/>
        <v>2.3586695276320457E-2</v>
      </c>
      <c r="FO137" s="72">
        <f ca="1">+AVERAGE(OFFSET(Maikin05!$F$10,ROUNDDOWN((ROW(FO137)-ROW(FO$45))/4,0),MOD(ROW(FO137)-ROW(FO$45),4)*3):OFFSET(Maikin05!$F$10,ROUNDDOWN((ROW(FO137)-ROW(FO$45))/4,0),MOD(ROW(FO137)-ROW(FO$45),4)*3+2))</f>
        <v>99.7</v>
      </c>
      <c r="FP137" s="72">
        <f ca="1">+AVERAGE(OFFSET(Maikin30!$F$20,ROUNDDOWN((ROW(FP137)-ROW(FP$5))/4,0),MOD(ROW(FP137)-ROW(FP$5),4)*3):OFFSET(Maikin30!$F$20,ROUNDDOWN((ROW(FP137)-ROW(FP$5))/4,0),MOD(ROW(FP137)-ROW(FP$5),4)*3+2))</f>
        <v>99.233333333333348</v>
      </c>
      <c r="FQ137" s="5">
        <f ca="1">+AVERAGE(OFFSET(Rocho!$J$66,(ROW(FQ137)-ROW($FQ$5))*3,0):OFFSET(Rocho!$J$66,(ROW(FQ137)-ROW($FQ$5))*3+2,0))</f>
        <v>6303.666666666667</v>
      </c>
      <c r="FR137" s="72" t="e">
        <f t="shared" ca="1" si="257"/>
        <v>#DIV/0!</v>
      </c>
      <c r="FS137" t="e">
        <f t="shared" ca="1" si="277"/>
        <v>#DIV/0!</v>
      </c>
      <c r="FU137" s="87" t="s">
        <v>356</v>
      </c>
      <c r="FV137" s="79">
        <f ca="1">+AVERAGE(OFFSET(Rocho!$D$6,(ROW(FV137)-ROW($FV$5))*3,0):OFFSET(Rocho!$D$6,(ROW(FV137)-ROW($FV$5))*3+2,0))/10000</f>
        <v>11079.333333333332</v>
      </c>
      <c r="FW137" s="82">
        <f>+Rocho!AA138</f>
        <v>0</v>
      </c>
      <c r="FX137" t="e">
        <f t="shared" si="278"/>
        <v>#DIV/0!</v>
      </c>
      <c r="FZ137" s="94">
        <f t="shared" si="233"/>
        <v>233870.50000000003</v>
      </c>
      <c r="GA137" s="5">
        <f t="shared" si="284"/>
        <v>71563.3</v>
      </c>
      <c r="GB137" s="5">
        <f>+'gaku-mk1722'!C84-'gaku-mk1722'!D84</f>
        <v>7244.6000000000349</v>
      </c>
      <c r="GC137" s="5">
        <f t="shared" si="285"/>
        <v>22512.9</v>
      </c>
      <c r="GD137" s="5">
        <f t="shared" si="286"/>
        <v>15301.3</v>
      </c>
      <c r="GE137" s="5">
        <f>+'gaku-mk1722'!H84</f>
        <v>688.9</v>
      </c>
      <c r="GF137" s="5">
        <f>+'gaku-mk1722'!W84</f>
        <v>126037.3</v>
      </c>
      <c r="GG137" s="5">
        <f>+'gaku-mk1722'!M84</f>
        <v>76177.3</v>
      </c>
      <c r="GH137" s="5">
        <f>+'gaku-mk1722'!N84</f>
        <v>85655.1</v>
      </c>
      <c r="GI137" s="5">
        <f t="shared" si="287"/>
        <v>71611.600000000006</v>
      </c>
      <c r="GJ137" s="5">
        <f>+'gaku-jk1722'!C84-'gaku-jk1722'!D84</f>
        <v>7374.3999999999651</v>
      </c>
      <c r="GK137" s="5">
        <f t="shared" si="288"/>
        <v>24348.799999999999</v>
      </c>
      <c r="GL137" s="5">
        <f t="shared" si="289"/>
        <v>15309.3</v>
      </c>
      <c r="GM137" s="5">
        <f>+'gaku-jk1722'!H84</f>
        <v>693.5</v>
      </c>
      <c r="GN137" s="5">
        <f>+'gaku-jk1722'!Z84</f>
        <v>126508.2</v>
      </c>
      <c r="GO137" s="5">
        <f>+'gaku-jk1722'!M84</f>
        <v>72077</v>
      </c>
      <c r="GP137" s="5">
        <f>+'gaku-jk1722'!N84</f>
        <v>79340.800000000003</v>
      </c>
      <c r="GQ137" s="9">
        <f t="shared" ca="1" si="234"/>
        <v>100.1</v>
      </c>
      <c r="GR137">
        <f ca="1">+OFFSET('def-cy1722'!$C$8,ROUNDDOWN((ROW(Sheet1_OLD!GU137)-ROW(Sheet1_OLD!GU$61))/4,0),0)</f>
        <v>99.2</v>
      </c>
      <c r="GS137" s="9">
        <f t="shared" ca="1" si="235"/>
        <v>92.9</v>
      </c>
      <c r="GT137" s="9">
        <f t="shared" ca="1" si="236"/>
        <v>101.4</v>
      </c>
      <c r="GU137">
        <f ca="1">+OFFSET('def-cy1722'!$H$8,ROUNDDOWN((ROW(Sheet1_OLD!GU137)-ROW(Sheet1_OLD!GU$61))/4,0),0)</f>
        <v>100.6</v>
      </c>
      <c r="GV137">
        <f ca="1">+OFFSET('def-cy1722'!$W$8,ROUNDDOWN((ROW(Sheet1_OLD!GU137)-ROW(Sheet1_OLD!GU$61))/4,0),0)</f>
        <v>99.4</v>
      </c>
      <c r="GW137">
        <f ca="1">+OFFSET('def-cy1722'!$M$8,ROUNDDOWN((ROW(Sheet1_OLD!GU137)-ROW(Sheet1_OLD!GU$61))/4,0),0)</f>
        <v>108.5</v>
      </c>
      <c r="GX137">
        <f ca="1">+OFFSET('def-cy1722'!$N$8,ROUNDDOWN((ROW(Sheet1_OLD!GU137)-ROW(Sheet1_OLD!GU$61))/4,0),0)</f>
        <v>110.9</v>
      </c>
      <c r="HG137" s="9">
        <f t="shared" ca="1" si="221"/>
        <v>99.6</v>
      </c>
      <c r="HH137" s="9">
        <f t="shared" ca="1" si="221"/>
        <v>99.4</v>
      </c>
      <c r="HI137" s="9">
        <f t="shared" ca="1" si="221"/>
        <v>95.6</v>
      </c>
      <c r="HJ137" s="9">
        <f t="shared" ca="1" si="220"/>
        <v>99.2</v>
      </c>
      <c r="HK137" s="9">
        <f t="shared" ca="1" si="220"/>
        <v>98.2</v>
      </c>
      <c r="HL137" s="9">
        <f t="shared" ca="1" si="220"/>
        <v>99.4</v>
      </c>
      <c r="HM137" s="9">
        <f t="shared" ca="1" si="220"/>
        <v>98.2</v>
      </c>
      <c r="HN137" s="9">
        <f t="shared" ca="1" si="202"/>
        <v>99.4</v>
      </c>
      <c r="HO137">
        <f t="shared" ca="1" si="237"/>
        <v>-2.1136278099172581E-3</v>
      </c>
      <c r="HP137">
        <f t="shared" ca="1" si="237"/>
        <v>-5.572441882929725E-5</v>
      </c>
      <c r="HQ137">
        <f t="shared" ca="1" si="237"/>
        <v>8.2617380420013584E-3</v>
      </c>
      <c r="HR137">
        <f t="shared" ca="1" si="237"/>
        <v>4.3890936146767802E-4</v>
      </c>
      <c r="HS137">
        <f t="shared" ca="1" si="237"/>
        <v>-2.5662556763516235E-3</v>
      </c>
      <c r="HT137">
        <f t="shared" ca="1" si="237"/>
        <v>4.0580236388814868E-3</v>
      </c>
      <c r="HU137">
        <f t="shared" ca="1" si="237"/>
        <v>9.0441456237362293E-3</v>
      </c>
      <c r="HV137">
        <f t="shared" ca="1" si="238"/>
        <v>-1.657158486100783E-3</v>
      </c>
      <c r="HW137">
        <f t="shared" ca="1" si="239"/>
        <v>1.5410050274887788E-2</v>
      </c>
      <c r="HX137" s="5">
        <f t="shared" ca="1" si="279"/>
        <v>258532.80085925217</v>
      </c>
      <c r="HY137" s="1" t="e">
        <f t="shared" ca="1" si="258"/>
        <v>#DIV/0!</v>
      </c>
      <c r="HZ137" t="e">
        <f t="shared" ca="1" si="280"/>
        <v>#DIV/0!</v>
      </c>
      <c r="IA137" s="5">
        <f t="shared" si="259"/>
        <v>233870.50000000003</v>
      </c>
      <c r="IB137">
        <f t="shared" ca="1" si="260"/>
        <v>90.460668519706118</v>
      </c>
      <c r="IK137">
        <f>+util!B135</f>
        <v>95.1</v>
      </c>
      <c r="IL137">
        <f t="shared" si="281"/>
        <v>2.1254785268323327E-2</v>
      </c>
      <c r="IM137">
        <f t="shared" si="282"/>
        <v>1.2752871160993997E-2</v>
      </c>
      <c r="IO137" s="5">
        <f t="shared" si="240"/>
        <v>124493.00000000003</v>
      </c>
      <c r="IP137" s="1">
        <f t="shared" si="241"/>
        <v>3.2922288452486113</v>
      </c>
      <c r="IQ137" s="5">
        <f t="shared" ca="1" si="261"/>
        <v>137621.13638689308</v>
      </c>
      <c r="IR137" s="1" t="e">
        <f t="shared" ca="1" si="262"/>
        <v>#DIV/0!</v>
      </c>
      <c r="IS137" t="e">
        <f t="shared" ca="1" si="283"/>
        <v>#DIV/0!</v>
      </c>
    </row>
    <row r="138" spans="1:253" x14ac:dyDescent="0.15">
      <c r="A138" t="s">
        <v>1043</v>
      </c>
      <c r="B138" s="5">
        <f>+'gaku-mk1722'!B85</f>
        <v>502576.4</v>
      </c>
      <c r="C138" s="5">
        <f>+'kgaku-mk1722'!B86</f>
        <v>289241.3</v>
      </c>
      <c r="D138" s="5">
        <f>+'kgaku-mk1722'!C86</f>
        <v>1804.9</v>
      </c>
      <c r="E138" s="5">
        <f>+'kgaku-mk1722'!D86</f>
        <v>1160.3</v>
      </c>
      <c r="F138" s="5">
        <f>+'kgaku-mk1722'!F86</f>
        <v>23510.3</v>
      </c>
      <c r="G138" s="5">
        <f>+'kgaku-mk1722'!G86</f>
        <v>15507.7</v>
      </c>
      <c r="H138" s="5">
        <f>+'kgaku-mk1722'!H86</f>
        <v>79398.3</v>
      </c>
      <c r="I138" s="5">
        <f>+'kgaku-mk1722'!I86</f>
        <v>170180.4</v>
      </c>
      <c r="J138" s="5">
        <f>+'gaku-mk1722'!F85</f>
        <v>15644.2</v>
      </c>
      <c r="K138" s="5">
        <f>+'gaku-mk1722'!G85</f>
        <v>74741.5</v>
      </c>
      <c r="L138" s="5">
        <f>+'gaku-jk1722'!B85</f>
        <v>508842.6</v>
      </c>
      <c r="M138" s="5">
        <f>+'kgaku-jk1722'!B86</f>
        <v>292368.5</v>
      </c>
      <c r="N138" s="5">
        <f>+'kgaku-jk1722'!C86</f>
        <v>1421.7</v>
      </c>
      <c r="O138" s="5">
        <f>+'kgaku-jk1722'!D86</f>
        <v>1161.7</v>
      </c>
      <c r="P138" s="5">
        <f>+'kgaku-jk1722'!F86</f>
        <v>25340.6</v>
      </c>
      <c r="Q138" s="5">
        <f>+'kgaku-jk1722'!G86</f>
        <v>15589.8</v>
      </c>
      <c r="R138" s="5">
        <f>+'kgaku-jk1722'!H86</f>
        <v>78833.399999999994</v>
      </c>
      <c r="S138" s="5">
        <f>+'kgaku-jk1722'!I86</f>
        <v>172406.8</v>
      </c>
      <c r="T138" s="5">
        <f>+'gaku-jk1722'!F85</f>
        <v>15509</v>
      </c>
      <c r="U138" s="5">
        <f>+'gaku-jk1722'!G85</f>
        <v>74832.800000000003</v>
      </c>
      <c r="V138" s="8">
        <f t="shared" si="222"/>
        <v>98.768538640436162</v>
      </c>
      <c r="W138" s="8">
        <f t="shared" si="222"/>
        <v>98.930390927887231</v>
      </c>
      <c r="X138" s="8">
        <f t="shared" si="222"/>
        <v>126.95364704227335</v>
      </c>
      <c r="Y138" s="8">
        <f t="shared" si="222"/>
        <v>99.879486958767316</v>
      </c>
      <c r="Z138" s="8">
        <f t="shared" si="222"/>
        <v>92.777203381135408</v>
      </c>
      <c r="AA138" s="8">
        <f t="shared" si="222"/>
        <v>99.473373616082313</v>
      </c>
      <c r="AB138" s="8">
        <f t="shared" si="222"/>
        <v>100.71657444687152</v>
      </c>
      <c r="AC138" s="8">
        <f t="shared" si="222"/>
        <v>98.708635622260843</v>
      </c>
      <c r="AD138" s="8">
        <f t="shared" si="222"/>
        <v>100.87175188600168</v>
      </c>
      <c r="AE138" s="8">
        <f t="shared" si="222"/>
        <v>99.877994676131323</v>
      </c>
      <c r="AF138" s="10">
        <f ca="1">+OFFSET('kdef-cy1722'!B$9,ROUNDDOWN((ROW(Sheet1_OLD!AF138)-ROW(Sheet1_OLD!AF$61))/4,0),0)</f>
        <v>99.2</v>
      </c>
      <c r="AG138" s="10">
        <f ca="1">+OFFSET('kdef-cy1722'!C$9,ROUNDDOWN((ROW(Sheet1_OLD!AG138)-ROW(Sheet1_OLD!AG$61))/4,0),0)</f>
        <v>128.19999999999999</v>
      </c>
      <c r="AH138" s="10">
        <f ca="1">+OFFSET('kdef-cy1722'!D$9,ROUNDDOWN((ROW(Sheet1_OLD!AH138)-ROW(Sheet1_OLD!AH$61))/4,0),0)</f>
        <v>100.6</v>
      </c>
      <c r="AI138" s="10">
        <f ca="1">+OFFSET('kdef-cy1722'!F$9,ROUNDDOWN((ROW(Sheet1_OLD!AI138)-ROW(Sheet1_OLD!AI$61))/4,0),0)</f>
        <v>92.9</v>
      </c>
      <c r="AJ138" s="10">
        <f ca="1">+OFFSET('kdef-cy1722'!G$9,ROUNDDOWN((ROW(Sheet1_OLD!AJ138)-ROW(Sheet1_OLD!AJ$61))/4,0),0)</f>
        <v>99.7</v>
      </c>
      <c r="AK138" s="10">
        <f ca="1">+OFFSET('kdef-cy1722'!H$9,ROUNDDOWN((ROW(Sheet1_OLD!AK138)-ROW(Sheet1_OLD!AK$61))/4,0),0)</f>
        <v>101.7</v>
      </c>
      <c r="AL138" s="10">
        <f ca="1">+OFFSET('kdef-cy1722'!I$9,ROUNDDOWN((ROW(Sheet1_OLD!AL138)-ROW(Sheet1_OLD!AL$61))/4,0),0)</f>
        <v>98.7</v>
      </c>
      <c r="AM138" s="10">
        <f ca="1">+OFFSET('def-cy1722'!$F$8,ROUNDDOWN((ROW(Sheet1_OLD!AM138)-ROW(Sheet1_OLD!AM$61))/4,0),0)</f>
        <v>101.4</v>
      </c>
      <c r="AN138" s="10">
        <f ca="1">+OFFSET('def-cy1722'!$G$8,ROUNDDOWN((ROW(Sheet1_OLD!AN138)-ROW(Sheet1_OLD!AN$61))/4,0),0)</f>
        <v>100.1</v>
      </c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9">
        <f t="shared" ca="1" si="209"/>
        <v>99.4</v>
      </c>
      <c r="AY138" s="9">
        <f t="shared" ca="1" si="209"/>
        <v>100.9</v>
      </c>
      <c r="AZ138" s="9">
        <f t="shared" ca="1" si="209"/>
        <v>100</v>
      </c>
      <c r="BA138" s="9">
        <f t="shared" ca="1" si="208"/>
        <v>95.6</v>
      </c>
      <c r="BB138" s="9">
        <f t="shared" ca="1" si="208"/>
        <v>99.5</v>
      </c>
      <c r="BC138" s="9">
        <f t="shared" ca="1" si="208"/>
        <v>100.6</v>
      </c>
      <c r="BD138" s="9">
        <f t="shared" ca="1" si="208"/>
        <v>99.3</v>
      </c>
      <c r="BE138" s="9">
        <f t="shared" ca="1" si="208"/>
        <v>99.2</v>
      </c>
      <c r="BF138" s="9">
        <f t="shared" ca="1" si="208"/>
        <v>99.6</v>
      </c>
      <c r="BG138">
        <f t="shared" ca="1" si="263"/>
        <v>-7.0244901164305204E-4</v>
      </c>
      <c r="BH138">
        <f t="shared" ca="1" si="264"/>
        <v>-4.799961286460271E-4</v>
      </c>
      <c r="BI138">
        <f t="shared" ca="1" si="265"/>
        <v>2.5782670792969834E-3</v>
      </c>
      <c r="BJ138">
        <f t="shared" ca="1" si="265"/>
        <v>1.3467300514883459E-3</v>
      </c>
      <c r="BK138">
        <f t="shared" ca="1" si="265"/>
        <v>3.7035004605484936E-3</v>
      </c>
      <c r="BL138" s="13">
        <f t="shared" ca="1" si="266"/>
        <v>6.4460524510447439E-3</v>
      </c>
      <c r="BM138">
        <f t="shared" ca="1" si="224"/>
        <v>2.4650424743181958E-2</v>
      </c>
      <c r="BN138">
        <f t="shared" ca="1" si="242"/>
        <v>5.1502955011889879E-3</v>
      </c>
      <c r="BO138" s="13">
        <f t="shared" ca="1" si="243"/>
        <v>2.9800720244370946E-2</v>
      </c>
      <c r="BP138">
        <f t="shared" ca="1" si="267"/>
        <v>2.9222441008711988E-2</v>
      </c>
      <c r="BQ138">
        <f t="shared" ca="1" si="268"/>
        <v>8.6361754745210746E-3</v>
      </c>
      <c r="BR138">
        <f t="shared" ca="1" si="269"/>
        <v>1.8043849612046515E-3</v>
      </c>
      <c r="BS138" s="13">
        <f t="shared" ca="1" si="270"/>
        <v>3.9663001444437712E-2</v>
      </c>
      <c r="BT138" s="5">
        <f t="shared" si="244"/>
        <v>74832.800000000003</v>
      </c>
      <c r="BU138" s="5">
        <f t="shared" ca="1" si="245"/>
        <v>269054.4975934957</v>
      </c>
      <c r="BV138" s="5">
        <f t="shared" ca="1" si="246"/>
        <v>54777.082702056119</v>
      </c>
      <c r="BW138" s="5">
        <f t="shared" ca="1" si="271"/>
        <v>125885.2965956433</v>
      </c>
      <c r="BX138" s="5">
        <f t="shared" si="247"/>
        <v>74741.5</v>
      </c>
      <c r="BY138" s="5">
        <f t="shared" si="248"/>
        <v>265731</v>
      </c>
      <c r="BZ138" s="5">
        <f t="shared" si="249"/>
        <v>39154.5</v>
      </c>
      <c r="CA138" s="5">
        <f t="shared" si="250"/>
        <v>113896</v>
      </c>
      <c r="CB138" s="9">
        <f t="shared" si="197"/>
        <v>99.877994676131323</v>
      </c>
      <c r="CC138" s="9">
        <f t="shared" ca="1" si="197"/>
        <v>98.764749289373682</v>
      </c>
      <c r="CD138" s="9">
        <f t="shared" ca="1" si="197"/>
        <v>71.479710252131213</v>
      </c>
      <c r="CE138" s="9">
        <f t="shared" ca="1" si="196"/>
        <v>90.476015134512352</v>
      </c>
      <c r="CG138" s="5">
        <f t="shared" si="225"/>
        <v>99.494531452407344</v>
      </c>
      <c r="CH138" s="5">
        <f t="shared" ca="1" si="272"/>
        <v>98.764749289373682</v>
      </c>
      <c r="CI138" s="5">
        <f t="shared" si="251"/>
        <v>95.850387763894872</v>
      </c>
      <c r="CJ138" s="5">
        <f t="shared" ca="1" si="273"/>
        <v>71.479710252131213</v>
      </c>
      <c r="CK138" s="5">
        <f t="shared" si="226"/>
        <v>98.455772010262592</v>
      </c>
      <c r="CL138" s="5">
        <f t="shared" ca="1" si="274"/>
        <v>90.476015134512352</v>
      </c>
      <c r="CN138" s="1" t="e">
        <f t="shared" si="227"/>
        <v>#DIV/0!</v>
      </c>
      <c r="CO138" s="1" t="e">
        <f t="shared" si="228"/>
        <v>#DIV/0!</v>
      </c>
      <c r="CP138" s="1" t="e">
        <f t="shared" ca="1" si="228"/>
        <v>#DIV/0!</v>
      </c>
      <c r="CQ138" s="1" t="e">
        <f t="shared" ca="1" si="228"/>
        <v>#DIV/0!</v>
      </c>
      <c r="CR138" s="1" t="e">
        <f t="shared" ca="1" si="228"/>
        <v>#DIV/0!</v>
      </c>
      <c r="CS138" s="83" t="e">
        <f t="shared" si="219"/>
        <v>#DIV/0!</v>
      </c>
      <c r="CT138" s="83" t="e">
        <f t="shared" si="219"/>
        <v>#DIV/0!</v>
      </c>
      <c r="CU138" s="83" t="e">
        <f t="shared" ca="1" si="219"/>
        <v>#DIV/0!</v>
      </c>
      <c r="CV138" s="83" t="e">
        <f t="shared" ca="1" si="219"/>
        <v>#DIV/0!</v>
      </c>
      <c r="CW138" s="83" t="e">
        <f t="shared" ca="1" si="219"/>
        <v>#DIV/0!</v>
      </c>
      <c r="CX138" s="83">
        <f t="shared" si="275"/>
        <v>-1.024971215267114E-3</v>
      </c>
      <c r="CY138" s="83">
        <f t="shared" si="201"/>
        <v>-5.4609881753938435E-4</v>
      </c>
      <c r="CZ138" s="83">
        <f t="shared" ca="1" si="201"/>
        <v>-1.4047110142540572E-3</v>
      </c>
      <c r="DA138" s="83">
        <f t="shared" ca="1" si="199"/>
        <v>5.465356870181323E-3</v>
      </c>
      <c r="DB138" s="83">
        <f t="shared" ca="1" si="199"/>
        <v>1.5839261827606534E-3</v>
      </c>
      <c r="EF138" s="91">
        <f>+'gaku-mk1722'!G85</f>
        <v>74741.5</v>
      </c>
      <c r="EH138" s="5">
        <f t="shared" ca="1" si="252"/>
        <v>20652.296602829061</v>
      </c>
      <c r="EI138" s="7">
        <f ca="1">+EI137+$EH137</f>
        <v>848587.77230899956</v>
      </c>
      <c r="EJ138" s="4">
        <f ca="1">+EI137+EH137</f>
        <v>848587.77230899956</v>
      </c>
      <c r="EK138" s="131">
        <f ca="1">+EK137+EH137-(EJ141-EI141)/4</f>
        <v>828750.81062947423</v>
      </c>
      <c r="EL138" s="5">
        <f t="shared" ca="1" si="253"/>
        <v>6318</v>
      </c>
      <c r="EM138" s="92">
        <f t="shared" ca="1" si="254"/>
        <v>101.2</v>
      </c>
      <c r="EN138">
        <f t="shared" ca="1" si="229"/>
        <v>0.72487704903888028</v>
      </c>
      <c r="EO138">
        <f t="shared" ca="1" si="255"/>
        <v>-1.3679346106679601E-3</v>
      </c>
      <c r="EQ138" s="6">
        <f>+call!C176</f>
        <v>7.2999999999999995E-2</v>
      </c>
      <c r="ES138" s="5">
        <f>+fof!B200/10</f>
        <v>10029</v>
      </c>
      <c r="ET138" s="5">
        <f>+fof!C200/10</f>
        <v>350155</v>
      </c>
      <c r="FB138" s="5">
        <f t="shared" si="223"/>
        <v>10029</v>
      </c>
      <c r="FC138" s="5">
        <f t="shared" si="223"/>
        <v>350155</v>
      </c>
      <c r="FD138" s="1" t="e">
        <f t="shared" si="230"/>
        <v>#DIV/0!</v>
      </c>
      <c r="FE138" s="1" t="e">
        <f t="shared" si="230"/>
        <v>#DIV/0!</v>
      </c>
      <c r="FF138" t="e">
        <f t="shared" si="231"/>
        <v>#DIV/0!</v>
      </c>
      <c r="FG138" t="e">
        <f t="shared" si="231"/>
        <v>#DIV/0!</v>
      </c>
      <c r="FH138" s="83" t="e">
        <f t="shared" si="232"/>
        <v>#DIV/0!</v>
      </c>
      <c r="FI138" s="83" t="e">
        <f t="shared" si="232"/>
        <v>#DIV/0!</v>
      </c>
      <c r="FK138" s="5">
        <f>kshotoku1722!E86</f>
        <v>255350.39999999999</v>
      </c>
      <c r="FL138" s="72">
        <f t="shared" ca="1" si="256"/>
        <v>0.39937089212451532</v>
      </c>
      <c r="FM138">
        <f t="shared" ca="1" si="276"/>
        <v>-1.1044400914254619E-2</v>
      </c>
      <c r="FO138" s="72">
        <f ca="1">+AVERAGE(OFFSET(Maikin05!$F$10,ROUNDDOWN((ROW(FO138)-ROW(FO$45))/4,0),MOD(ROW(FO138)-ROW(FO$45),4)*3):OFFSET(Maikin05!$F$10,ROUNDDOWN((ROW(FO138)-ROW(FO$45))/4,0),MOD(ROW(FO138)-ROW(FO$45),4)*3+2))</f>
        <v>101.2</v>
      </c>
      <c r="FP138" s="72">
        <f ca="1">+AVERAGE(OFFSET(Maikin30!$F$20,ROUNDDOWN((ROW(FP138)-ROW(FP$5))/4,0),MOD(ROW(FP138)-ROW(FP$5),4)*3):OFFSET(Maikin30!$F$20,ROUNDDOWN((ROW(FP138)-ROW(FP$5))/4,0),MOD(ROW(FP138)-ROW(FP$5),4)*3+2))</f>
        <v>100.83333333333333</v>
      </c>
      <c r="FQ138" s="5">
        <f ca="1">+AVERAGE(OFFSET(Rocho!$J$66,(ROW(FQ138)-ROW($FQ$5))*3,0):OFFSET(Rocho!$J$66,(ROW(FQ138)-ROW($FQ$5))*3+2,0))</f>
        <v>6318</v>
      </c>
      <c r="FR138" s="72" t="e">
        <f t="shared" ca="1" si="257"/>
        <v>#DIV/0!</v>
      </c>
      <c r="FS138" t="e">
        <f t="shared" ca="1" si="277"/>
        <v>#DIV/0!</v>
      </c>
      <c r="FU138" s="87" t="s">
        <v>357</v>
      </c>
      <c r="FV138" s="79">
        <f ca="1">+AVERAGE(OFFSET(Rocho!$D$6,(ROW(FV138)-ROW($FV$5))*3,0):OFFSET(Rocho!$D$6,(ROW(FV138)-ROW($FV$5))*3+2,0))/10000</f>
        <v>11082</v>
      </c>
      <c r="FW138" s="82">
        <f>+Rocho!AA139</f>
        <v>0</v>
      </c>
      <c r="FX138" t="e">
        <f t="shared" si="278"/>
        <v>#DIV/0!</v>
      </c>
      <c r="FZ138" s="94">
        <f t="shared" si="233"/>
        <v>236845.39999999994</v>
      </c>
      <c r="GA138" s="5">
        <f t="shared" si="284"/>
        <v>74741.5</v>
      </c>
      <c r="GB138" s="5">
        <f>+'gaku-mk1722'!C85-'gaku-mk1722'!D85</f>
        <v>7269.7999999999884</v>
      </c>
      <c r="GC138" s="5">
        <f t="shared" si="285"/>
        <v>23510.3</v>
      </c>
      <c r="GD138" s="5">
        <f t="shared" si="286"/>
        <v>15644.2</v>
      </c>
      <c r="GE138" s="5">
        <f>+'gaku-mk1722'!H85</f>
        <v>-2142.8000000000002</v>
      </c>
      <c r="GF138" s="5">
        <f>+'gaku-mk1722'!W85</f>
        <v>127155.9</v>
      </c>
      <c r="GG138" s="5">
        <f>+'gaku-mk1722'!M85</f>
        <v>80619.899999999994</v>
      </c>
      <c r="GH138" s="5">
        <f>+'gaku-mk1722'!N85</f>
        <v>89953.4</v>
      </c>
      <c r="GI138" s="5">
        <f t="shared" si="287"/>
        <v>74832.800000000003</v>
      </c>
      <c r="GJ138" s="5">
        <f>+'gaku-jk1722'!C85-'gaku-jk1722'!D85</f>
        <v>7405</v>
      </c>
      <c r="GK138" s="5">
        <f t="shared" si="288"/>
        <v>25340.6</v>
      </c>
      <c r="GL138" s="5">
        <f t="shared" si="289"/>
        <v>15509</v>
      </c>
      <c r="GM138" s="5">
        <f>+'gaku-jk1722'!H85</f>
        <v>-2106.6</v>
      </c>
      <c r="GN138" s="5">
        <f>+'gaku-jk1722'!Z85</f>
        <v>128156.9</v>
      </c>
      <c r="GO138" s="5">
        <f>+'gaku-jk1722'!M85</f>
        <v>74527.399999999994</v>
      </c>
      <c r="GP138" s="5">
        <f>+'gaku-jk1722'!N85</f>
        <v>81934.100000000006</v>
      </c>
      <c r="GQ138" s="9">
        <f t="shared" ca="1" si="234"/>
        <v>100.1</v>
      </c>
      <c r="GR138">
        <f ca="1">+OFFSET('def-cy1722'!$C$8,ROUNDDOWN((ROW(Sheet1_OLD!GU138)-ROW(Sheet1_OLD!GU$61))/4,0),0)</f>
        <v>99.2</v>
      </c>
      <c r="GS138" s="9">
        <f t="shared" ca="1" si="235"/>
        <v>92.9</v>
      </c>
      <c r="GT138" s="9">
        <f t="shared" ca="1" si="236"/>
        <v>101.4</v>
      </c>
      <c r="GU138">
        <f ca="1">+OFFSET('def-cy1722'!$H$8,ROUNDDOWN((ROW(Sheet1_OLD!GU138)-ROW(Sheet1_OLD!GU$61))/4,0),0)</f>
        <v>100.6</v>
      </c>
      <c r="GV138">
        <f ca="1">+OFFSET('def-cy1722'!$W$8,ROUNDDOWN((ROW(Sheet1_OLD!GU138)-ROW(Sheet1_OLD!GU$61))/4,0),0)</f>
        <v>99.4</v>
      </c>
      <c r="GW138">
        <f ca="1">+OFFSET('def-cy1722'!$M$8,ROUNDDOWN((ROW(Sheet1_OLD!GU138)-ROW(Sheet1_OLD!GU$61))/4,0),0)</f>
        <v>108.5</v>
      </c>
      <c r="GX138">
        <f ca="1">+OFFSET('def-cy1722'!$N$8,ROUNDDOWN((ROW(Sheet1_OLD!GU138)-ROW(Sheet1_OLD!GU$61))/4,0),0)</f>
        <v>110.9</v>
      </c>
      <c r="HG138" s="9">
        <f t="shared" ca="1" si="221"/>
        <v>99.6</v>
      </c>
      <c r="HH138" s="9">
        <f t="shared" ca="1" si="221"/>
        <v>99.4</v>
      </c>
      <c r="HI138" s="9">
        <f t="shared" ca="1" si="221"/>
        <v>95.6</v>
      </c>
      <c r="HJ138" s="9">
        <f t="shared" ca="1" si="220"/>
        <v>99.2</v>
      </c>
      <c r="HK138" s="9">
        <f t="shared" ca="1" si="220"/>
        <v>98.2</v>
      </c>
      <c r="HL138" s="9">
        <f t="shared" ca="1" si="220"/>
        <v>99.4</v>
      </c>
      <c r="HM138" s="9">
        <f t="shared" ca="1" si="220"/>
        <v>98.2</v>
      </c>
      <c r="HN138" s="9">
        <f t="shared" ca="1" si="202"/>
        <v>99.4</v>
      </c>
      <c r="HO138">
        <f t="shared" ca="1" si="237"/>
        <v>1.3625466561722251E-2</v>
      </c>
      <c r="HP138">
        <f t="shared" ca="1" si="237"/>
        <v>1.2917609876001029E-4</v>
      </c>
      <c r="HQ138">
        <f t="shared" ca="1" si="237"/>
        <v>4.0267655981980274E-3</v>
      </c>
      <c r="HR138">
        <f t="shared" ca="1" si="237"/>
        <v>8.4132557393267946E-4</v>
      </c>
      <c r="HS138">
        <f t="shared" ca="1" si="237"/>
        <v>-1.1677755626669071E-2</v>
      </c>
      <c r="HT138">
        <f t="shared" ca="1" si="237"/>
        <v>6.9598900008295914E-3</v>
      </c>
      <c r="HU138">
        <f t="shared" ca="1" si="237"/>
        <v>1.0219339447730375E-2</v>
      </c>
      <c r="HV138">
        <f t="shared" ca="1" si="238"/>
        <v>-1.0947463297841593E-2</v>
      </c>
      <c r="HW138">
        <f t="shared" ca="1" si="239"/>
        <v>1.3176744356662273E-2</v>
      </c>
      <c r="HX138" s="5">
        <f t="shared" ca="1" si="279"/>
        <v>261939.42148398637</v>
      </c>
      <c r="HY138" s="1" t="e">
        <f t="shared" ca="1" si="258"/>
        <v>#DIV/0!</v>
      </c>
      <c r="HZ138" t="e">
        <f t="shared" ca="1" si="280"/>
        <v>#DIV/0!</v>
      </c>
      <c r="IA138" s="5">
        <f t="shared" si="259"/>
        <v>236845.39999999994</v>
      </c>
      <c r="IB138">
        <f t="shared" ca="1" si="260"/>
        <v>90.419914138231178</v>
      </c>
      <c r="IK138">
        <f>+util!B136</f>
        <v>96.3333333333333</v>
      </c>
      <c r="IL138">
        <f t="shared" si="281"/>
        <v>1.2885429892977475E-2</v>
      </c>
      <c r="IM138">
        <f t="shared" si="282"/>
        <v>7.7312579357864848E-3</v>
      </c>
      <c r="IO138" s="5">
        <f t="shared" si="240"/>
        <v>122949.4</v>
      </c>
      <c r="IP138" s="1">
        <f t="shared" si="241"/>
        <v>3.1401090551533026</v>
      </c>
      <c r="IQ138" s="5">
        <f t="shared" ca="1" si="261"/>
        <v>135976.01941098811</v>
      </c>
      <c r="IR138" s="1" t="e">
        <f t="shared" ca="1" si="262"/>
        <v>#DIV/0!</v>
      </c>
      <c r="IS138" t="e">
        <f t="shared" ca="1" si="283"/>
        <v>#DIV/0!</v>
      </c>
    </row>
    <row r="139" spans="1:253" x14ac:dyDescent="0.15">
      <c r="A139" t="s">
        <v>1044</v>
      </c>
      <c r="B139" s="5">
        <f>+'gaku-mk1722'!B86</f>
        <v>506777</v>
      </c>
      <c r="C139" s="5">
        <f>+'kgaku-mk1722'!B87</f>
        <v>290517.7</v>
      </c>
      <c r="D139" s="5">
        <f>+'kgaku-mk1722'!C87</f>
        <v>1806</v>
      </c>
      <c r="E139" s="5">
        <f>+'kgaku-mk1722'!D87</f>
        <v>1257.5</v>
      </c>
      <c r="F139" s="5">
        <f>+'kgaku-mk1722'!F87</f>
        <v>23907.200000000001</v>
      </c>
      <c r="G139" s="5">
        <f>+'kgaku-mk1722'!G87</f>
        <v>15629.5</v>
      </c>
      <c r="H139" s="5">
        <f>+'kgaku-mk1722'!H87</f>
        <v>79911.899999999994</v>
      </c>
      <c r="I139" s="5">
        <f>+'kgaku-mk1722'!I87</f>
        <v>170520.6</v>
      </c>
      <c r="J139" s="5">
        <f>+'gaku-mk1722'!F86</f>
        <v>16336</v>
      </c>
      <c r="K139" s="5">
        <f>+'gaku-mk1722'!G86</f>
        <v>76427.3</v>
      </c>
      <c r="L139" s="5">
        <f>+'gaku-jk1722'!B86</f>
        <v>512181.6</v>
      </c>
      <c r="M139" s="5">
        <f>+'kgaku-jk1722'!B87</f>
        <v>292799.3</v>
      </c>
      <c r="N139" s="5">
        <f>+'kgaku-jk1722'!C87</f>
        <v>1365.8</v>
      </c>
      <c r="O139" s="5">
        <f>+'kgaku-jk1722'!D87</f>
        <v>1247.7</v>
      </c>
      <c r="P139" s="5">
        <f>+'kgaku-jk1722'!F87</f>
        <v>25768.9</v>
      </c>
      <c r="Q139" s="5">
        <f>+'kgaku-jk1722'!G87</f>
        <v>15632.1</v>
      </c>
      <c r="R139" s="5">
        <f>+'kgaku-jk1722'!H87</f>
        <v>78548.899999999994</v>
      </c>
      <c r="S139" s="5">
        <f>+'kgaku-jk1722'!I87</f>
        <v>172813.2</v>
      </c>
      <c r="T139" s="5">
        <f>+'gaku-jk1722'!F86</f>
        <v>16039</v>
      </c>
      <c r="U139" s="5">
        <f>+'gaku-jk1722'!G86</f>
        <v>76352.399999999994</v>
      </c>
      <c r="V139" s="8">
        <f t="shared" si="222"/>
        <v>98.94478833288818</v>
      </c>
      <c r="W139" s="8">
        <f t="shared" si="222"/>
        <v>99.220763164392821</v>
      </c>
      <c r="X139" s="8">
        <f t="shared" si="222"/>
        <v>132.23019475765119</v>
      </c>
      <c r="Y139" s="8">
        <f t="shared" si="222"/>
        <v>100.78544521920334</v>
      </c>
      <c r="Z139" s="8">
        <f t="shared" si="222"/>
        <v>92.775399803639274</v>
      </c>
      <c r="AA139" s="8">
        <f t="shared" si="222"/>
        <v>99.983367557781747</v>
      </c>
      <c r="AB139" s="8">
        <f t="shared" si="222"/>
        <v>101.73522480900432</v>
      </c>
      <c r="AC139" s="8">
        <f t="shared" si="222"/>
        <v>98.67336522904499</v>
      </c>
      <c r="AD139" s="8">
        <f t="shared" si="222"/>
        <v>101.85173639254317</v>
      </c>
      <c r="AE139" s="8">
        <f t="shared" si="222"/>
        <v>100.09809776771917</v>
      </c>
      <c r="AF139" s="10">
        <f ca="1">+OFFSET('kdef-cy1722'!B$9,ROUNDDOWN((ROW(Sheet1_OLD!AF139)-ROW(Sheet1_OLD!AF$61))/4,0),0)</f>
        <v>99.2</v>
      </c>
      <c r="AG139" s="10">
        <f ca="1">+OFFSET('kdef-cy1722'!C$9,ROUNDDOWN((ROW(Sheet1_OLD!AG139)-ROW(Sheet1_OLD!AG$61))/4,0),0)</f>
        <v>128.19999999999999</v>
      </c>
      <c r="AH139" s="10">
        <f ca="1">+OFFSET('kdef-cy1722'!D$9,ROUNDDOWN((ROW(Sheet1_OLD!AH139)-ROW(Sheet1_OLD!AH$61))/4,0),0)</f>
        <v>100.6</v>
      </c>
      <c r="AI139" s="10">
        <f ca="1">+OFFSET('kdef-cy1722'!F$9,ROUNDDOWN((ROW(Sheet1_OLD!AI139)-ROW(Sheet1_OLD!AI$61))/4,0),0)</f>
        <v>92.9</v>
      </c>
      <c r="AJ139" s="10">
        <f ca="1">+OFFSET('kdef-cy1722'!G$9,ROUNDDOWN((ROW(Sheet1_OLD!AJ139)-ROW(Sheet1_OLD!AJ$61))/4,0),0)</f>
        <v>99.7</v>
      </c>
      <c r="AK139" s="10">
        <f ca="1">+OFFSET('kdef-cy1722'!H$9,ROUNDDOWN((ROW(Sheet1_OLD!AK139)-ROW(Sheet1_OLD!AK$61))/4,0),0)</f>
        <v>101.7</v>
      </c>
      <c r="AL139" s="10">
        <f ca="1">+OFFSET('kdef-cy1722'!I$9,ROUNDDOWN((ROW(Sheet1_OLD!AL139)-ROW(Sheet1_OLD!AL$61))/4,0),0)</f>
        <v>98.7</v>
      </c>
      <c r="AM139" s="10">
        <f ca="1">+OFFSET('def-cy1722'!$F$8,ROUNDDOWN((ROW(Sheet1_OLD!AM139)-ROW(Sheet1_OLD!AM$61))/4,0),0)</f>
        <v>101.4</v>
      </c>
      <c r="AN139" s="10">
        <f ca="1">+OFFSET('def-cy1722'!$G$8,ROUNDDOWN((ROW(Sheet1_OLD!AN139)-ROW(Sheet1_OLD!AN$61))/4,0),0)</f>
        <v>100.1</v>
      </c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9">
        <f t="shared" ca="1" si="209"/>
        <v>99.4</v>
      </c>
      <c r="AY139" s="9">
        <f t="shared" ca="1" si="209"/>
        <v>100.9</v>
      </c>
      <c r="AZ139" s="9">
        <f t="shared" ca="1" si="209"/>
        <v>100</v>
      </c>
      <c r="BA139" s="9">
        <f t="shared" ca="1" si="208"/>
        <v>95.6</v>
      </c>
      <c r="BB139" s="9">
        <f t="shared" ca="1" si="208"/>
        <v>99.5</v>
      </c>
      <c r="BC139" s="9">
        <f t="shared" ca="1" si="208"/>
        <v>100.6</v>
      </c>
      <c r="BD139" s="9">
        <f t="shared" ca="1" si="208"/>
        <v>99.3</v>
      </c>
      <c r="BE139" s="9">
        <f t="shared" ca="1" si="208"/>
        <v>99.2</v>
      </c>
      <c r="BF139" s="9">
        <f t="shared" ca="1" si="208"/>
        <v>99.6</v>
      </c>
      <c r="BG139">
        <f t="shared" ca="1" si="263"/>
        <v>-2.1181001307077262E-4</v>
      </c>
      <c r="BH139">
        <f t="shared" ca="1" si="264"/>
        <v>-3.2295496389536063E-4</v>
      </c>
      <c r="BI139">
        <f t="shared" ca="1" si="265"/>
        <v>1.5805453485942135E-4</v>
      </c>
      <c r="BJ139">
        <f t="shared" ca="1" si="265"/>
        <v>-1.0747903645534822E-3</v>
      </c>
      <c r="BK139">
        <f t="shared" ca="1" si="265"/>
        <v>1.5154669191371221E-3</v>
      </c>
      <c r="BL139" s="13">
        <f t="shared" ca="1" si="266"/>
        <v>6.3966112476928098E-5</v>
      </c>
      <c r="BM139">
        <f t="shared" ca="1" si="224"/>
        <v>1.0337015942241061E-2</v>
      </c>
      <c r="BN139">
        <f t="shared" ca="1" si="242"/>
        <v>1.3273234314978415E-2</v>
      </c>
      <c r="BO139" s="13">
        <f t="shared" ca="1" si="243"/>
        <v>2.3610250257219474E-2</v>
      </c>
      <c r="BP139">
        <f t="shared" ca="1" si="267"/>
        <v>1.3259754889425115E-2</v>
      </c>
      <c r="BQ139">
        <f t="shared" ca="1" si="268"/>
        <v>3.5871772733858903E-3</v>
      </c>
      <c r="BR139">
        <f t="shared" ca="1" si="269"/>
        <v>4.606111158680648E-3</v>
      </c>
      <c r="BS139" s="13">
        <f t="shared" ca="1" si="270"/>
        <v>2.1453043321491654E-2</v>
      </c>
      <c r="BT139" s="5">
        <f t="shared" si="244"/>
        <v>76352.399999999994</v>
      </c>
      <c r="BU139" s="5">
        <f t="shared" ca="1" si="245"/>
        <v>269071.70796375116</v>
      </c>
      <c r="BV139" s="5">
        <f t="shared" ca="1" si="246"/>
        <v>56070.383333012076</v>
      </c>
      <c r="BW139" s="5">
        <f t="shared" ca="1" si="271"/>
        <v>128585.91931704847</v>
      </c>
      <c r="BX139" s="5">
        <f t="shared" si="247"/>
        <v>76427.3</v>
      </c>
      <c r="BY139" s="5">
        <f t="shared" si="248"/>
        <v>266610.5</v>
      </c>
      <c r="BZ139" s="5">
        <f t="shared" si="249"/>
        <v>40243.199999999997</v>
      </c>
      <c r="CA139" s="5">
        <f t="shared" si="250"/>
        <v>116670.5</v>
      </c>
      <c r="CB139" s="9">
        <f t="shared" si="197"/>
        <v>100.09809776771917</v>
      </c>
      <c r="CC139" s="9">
        <f t="shared" ca="1" si="197"/>
        <v>99.085296636210174</v>
      </c>
      <c r="CD139" s="9">
        <f t="shared" ca="1" si="197"/>
        <v>71.772650029853381</v>
      </c>
      <c r="CE139" s="9">
        <f t="shared" ca="1" si="196"/>
        <v>90.733496031031862</v>
      </c>
      <c r="CG139" s="5">
        <f t="shared" si="225"/>
        <v>99.821147541409232</v>
      </c>
      <c r="CH139" s="5">
        <f t="shared" ca="1" si="272"/>
        <v>99.085296636210174</v>
      </c>
      <c r="CI139" s="5">
        <f t="shared" si="251"/>
        <v>96.257405896971619</v>
      </c>
      <c r="CJ139" s="5">
        <f t="shared" ca="1" si="273"/>
        <v>71.772650029853381</v>
      </c>
      <c r="CK139" s="5">
        <f t="shared" si="226"/>
        <v>98.739170432031756</v>
      </c>
      <c r="CL139" s="5">
        <f t="shared" ca="1" si="274"/>
        <v>90.733496031031862</v>
      </c>
      <c r="CN139" s="1" t="e">
        <f t="shared" si="227"/>
        <v>#DIV/0!</v>
      </c>
      <c r="CO139" s="1" t="e">
        <f t="shared" si="228"/>
        <v>#DIV/0!</v>
      </c>
      <c r="CP139" s="1" t="e">
        <f t="shared" ca="1" si="228"/>
        <v>#DIV/0!</v>
      </c>
      <c r="CQ139" s="1" t="e">
        <f t="shared" ca="1" si="228"/>
        <v>#DIV/0!</v>
      </c>
      <c r="CR139" s="1" t="e">
        <f t="shared" ca="1" si="228"/>
        <v>#DIV/0!</v>
      </c>
      <c r="CS139" s="83" t="e">
        <f t="shared" si="219"/>
        <v>#DIV/0!</v>
      </c>
      <c r="CT139" s="83" t="e">
        <f t="shared" si="219"/>
        <v>#DIV/0!</v>
      </c>
      <c r="CU139" s="83" t="e">
        <f t="shared" ca="1" si="219"/>
        <v>#DIV/0!</v>
      </c>
      <c r="CV139" s="83" t="e">
        <f t="shared" ca="1" si="219"/>
        <v>#DIV/0!</v>
      </c>
      <c r="CW139" s="83" t="e">
        <f t="shared" ca="1" si="219"/>
        <v>#DIV/0!</v>
      </c>
      <c r="CX139" s="83">
        <f t="shared" si="275"/>
        <v>1.7828817291854144E-3</v>
      </c>
      <c r="CY139" s="83">
        <f t="shared" si="201"/>
        <v>2.2012949425850377E-3</v>
      </c>
      <c r="CZ139" s="83">
        <f t="shared" ca="1" si="201"/>
        <v>3.2403088491097741E-3</v>
      </c>
      <c r="DA139" s="83">
        <f t="shared" ca="1" si="199"/>
        <v>4.0898479505055907E-3</v>
      </c>
      <c r="DB139" s="83">
        <f t="shared" ca="1" si="199"/>
        <v>2.8418052468100917E-3</v>
      </c>
      <c r="EF139" s="91">
        <f>+'gaku-mk1722'!G86</f>
        <v>76427.3</v>
      </c>
      <c r="EH139" s="5">
        <f t="shared" ca="1" si="252"/>
        <v>21058.182298481319</v>
      </c>
      <c r="EI139" s="7">
        <f ca="1">+EI138+$EH138</f>
        <v>869240.06891182857</v>
      </c>
      <c r="EJ139" s="7">
        <f ca="1">+EJ138+$EH138</f>
        <v>869240.06891182857</v>
      </c>
      <c r="EK139" s="7">
        <f ca="1">+EK138+EH138-(EJ141-EI141)/4</f>
        <v>829566.14555277734</v>
      </c>
      <c r="EL139" s="5">
        <f t="shared" ca="1" si="253"/>
        <v>6325</v>
      </c>
      <c r="EM139" s="92">
        <f t="shared" ca="1" si="254"/>
        <v>100.53333333333335</v>
      </c>
      <c r="EN139">
        <f t="shared" ca="1" si="229"/>
        <v>0.73194831156427442</v>
      </c>
      <c r="EO139">
        <f t="shared" ca="1" si="255"/>
        <v>9.7078459105075388E-3</v>
      </c>
      <c r="EQ139" s="6">
        <f>+call!C177</f>
        <v>7.2666666666666699E-2</v>
      </c>
      <c r="ES139" s="5">
        <f>+fof!B201/10</f>
        <v>10367</v>
      </c>
      <c r="ET139" s="5">
        <f>+fof!C201/10</f>
        <v>371651.2</v>
      </c>
      <c r="FB139" s="5">
        <f t="shared" si="223"/>
        <v>10367</v>
      </c>
      <c r="FC139" s="5">
        <f t="shared" si="223"/>
        <v>371651.2</v>
      </c>
      <c r="FD139" s="1" t="e">
        <f t="shared" si="230"/>
        <v>#DIV/0!</v>
      </c>
      <c r="FE139" s="1" t="e">
        <f t="shared" si="230"/>
        <v>#DIV/0!</v>
      </c>
      <c r="FF139" t="e">
        <f t="shared" si="231"/>
        <v>#DIV/0!</v>
      </c>
      <c r="FG139" t="e">
        <f t="shared" si="231"/>
        <v>#DIV/0!</v>
      </c>
      <c r="FH139" s="83" t="e">
        <f t="shared" si="232"/>
        <v>#DIV/0!</v>
      </c>
      <c r="FI139" s="83" t="e">
        <f t="shared" si="232"/>
        <v>#DIV/0!</v>
      </c>
      <c r="FK139" s="5">
        <f>kshotoku1722!E87</f>
        <v>253625.3</v>
      </c>
      <c r="FL139" s="72">
        <f t="shared" ca="1" si="256"/>
        <v>0.39886135603526901</v>
      </c>
      <c r="FM139">
        <f t="shared" ca="1" si="276"/>
        <v>-1.2766614218535899E-3</v>
      </c>
      <c r="FO139" s="72">
        <f ca="1">+AVERAGE(OFFSET(Maikin05!$F$10,ROUNDDOWN((ROW(FO139)-ROW(FO$45))/4,0),MOD(ROW(FO139)-ROW(FO$45),4)*3):OFFSET(Maikin05!$F$10,ROUNDDOWN((ROW(FO139)-ROW(FO$45))/4,0),MOD(ROW(FO139)-ROW(FO$45),4)*3+2))</f>
        <v>100.53333333333335</v>
      </c>
      <c r="FP139" s="72">
        <f ca="1">+AVERAGE(OFFSET(Maikin30!$F$20,ROUNDDOWN((ROW(FP139)-ROW(FP$5))/4,0),MOD(ROW(FP139)-ROW(FP$5),4)*3):OFFSET(Maikin30!$F$20,ROUNDDOWN((ROW(FP139)-ROW(FP$5))/4,0),MOD(ROW(FP139)-ROW(FP$5),4)*3+2))</f>
        <v>100.26666666666667</v>
      </c>
      <c r="FQ139" s="5">
        <f ca="1">+AVERAGE(OFFSET(Rocho!$J$66,(ROW(FQ139)-ROW($FQ$5))*3,0):OFFSET(Rocho!$J$66,(ROW(FQ139)-ROW($FQ$5))*3+2,0))</f>
        <v>6325</v>
      </c>
      <c r="FR139" s="72" t="e">
        <f t="shared" ca="1" si="257"/>
        <v>#DIV/0!</v>
      </c>
      <c r="FS139" t="e">
        <f t="shared" ca="1" si="277"/>
        <v>#DIV/0!</v>
      </c>
      <c r="FU139" s="87" t="s">
        <v>358</v>
      </c>
      <c r="FV139" s="79">
        <f ca="1">+AVERAGE(OFFSET(Rocho!$D$6,(ROW(FV139)-ROW($FV$5))*3,0):OFFSET(Rocho!$D$6,(ROW(FV139)-ROW($FV$5))*3+2,0))/10000</f>
        <v>11089.666666666668</v>
      </c>
      <c r="FW139" s="82">
        <f>+Rocho!AA140</f>
        <v>0</v>
      </c>
      <c r="FX139" t="e">
        <f t="shared" si="278"/>
        <v>#DIV/0!</v>
      </c>
      <c r="FZ139" s="94">
        <f t="shared" si="233"/>
        <v>240166.50000000003</v>
      </c>
      <c r="GA139" s="5">
        <f t="shared" si="284"/>
        <v>76427.3</v>
      </c>
      <c r="GB139" s="5">
        <f>+'gaku-mk1722'!C86-'gaku-mk1722'!D86</f>
        <v>7330.5</v>
      </c>
      <c r="GC139" s="5">
        <f t="shared" si="285"/>
        <v>23907.200000000001</v>
      </c>
      <c r="GD139" s="5">
        <f t="shared" si="286"/>
        <v>16336</v>
      </c>
      <c r="GE139" s="5">
        <f>+'gaku-mk1722'!H86</f>
        <v>-945.1</v>
      </c>
      <c r="GF139" s="5">
        <f>+'gaku-mk1722'!W86</f>
        <v>128657.8</v>
      </c>
      <c r="GG139" s="5">
        <f>+'gaku-mk1722'!M86</f>
        <v>81853.7</v>
      </c>
      <c r="GH139" s="5">
        <f>+'gaku-mk1722'!N86</f>
        <v>93400.9</v>
      </c>
      <c r="GI139" s="5">
        <f t="shared" si="287"/>
        <v>76352.399999999994</v>
      </c>
      <c r="GJ139" s="5">
        <f>+'gaku-jk1722'!C86-'gaku-jk1722'!D86</f>
        <v>7476.7999999999884</v>
      </c>
      <c r="GK139" s="5">
        <f t="shared" si="288"/>
        <v>25768.9</v>
      </c>
      <c r="GL139" s="5">
        <f t="shared" si="289"/>
        <v>16039</v>
      </c>
      <c r="GM139" s="5">
        <f>+'gaku-jk1722'!H86</f>
        <v>-818.4</v>
      </c>
      <c r="GN139" s="5">
        <f>+'gaku-jk1722'!Z86</f>
        <v>129407.5</v>
      </c>
      <c r="GO139" s="5">
        <f>+'gaku-jk1722'!M86</f>
        <v>74489.8</v>
      </c>
      <c r="GP139" s="5">
        <f>+'gaku-jk1722'!N86</f>
        <v>83606.7</v>
      </c>
      <c r="GQ139" s="9">
        <f t="shared" ca="1" si="234"/>
        <v>100.1</v>
      </c>
      <c r="GR139">
        <f ca="1">+OFFSET('def-cy1722'!$C$8,ROUNDDOWN((ROW(Sheet1_OLD!GU139)-ROW(Sheet1_OLD!GU$61))/4,0),0)</f>
        <v>99.2</v>
      </c>
      <c r="GS139" s="9">
        <f t="shared" ca="1" si="235"/>
        <v>92.9</v>
      </c>
      <c r="GT139" s="9">
        <f t="shared" ca="1" si="236"/>
        <v>101.4</v>
      </c>
      <c r="GU139">
        <f ca="1">+OFFSET('def-cy1722'!$H$8,ROUNDDOWN((ROW(Sheet1_OLD!GU139)-ROW(Sheet1_OLD!GU$61))/4,0),0)</f>
        <v>100.6</v>
      </c>
      <c r="GV139">
        <f ca="1">+OFFSET('def-cy1722'!$W$8,ROUNDDOWN((ROW(Sheet1_OLD!GU139)-ROW(Sheet1_OLD!GU$61))/4,0),0)</f>
        <v>99.4</v>
      </c>
      <c r="GW139">
        <f ca="1">+OFFSET('def-cy1722'!$M$8,ROUNDDOWN((ROW(Sheet1_OLD!GU139)-ROW(Sheet1_OLD!GU$61))/4,0),0)</f>
        <v>108.5</v>
      </c>
      <c r="GX139">
        <f ca="1">+OFFSET('def-cy1722'!$N$8,ROUNDDOWN((ROW(Sheet1_OLD!GU139)-ROW(Sheet1_OLD!GU$61))/4,0),0)</f>
        <v>110.9</v>
      </c>
      <c r="HG139" s="9">
        <f t="shared" ca="1" si="221"/>
        <v>99.6</v>
      </c>
      <c r="HH139" s="9">
        <f t="shared" ca="1" si="221"/>
        <v>99.4</v>
      </c>
      <c r="HI139" s="9">
        <f t="shared" ca="1" si="221"/>
        <v>95.6</v>
      </c>
      <c r="HJ139" s="9">
        <f t="shared" ca="1" si="220"/>
        <v>99.2</v>
      </c>
      <c r="HK139" s="9">
        <f t="shared" ca="1" si="220"/>
        <v>98.2</v>
      </c>
      <c r="HL139" s="9">
        <f t="shared" ca="1" si="220"/>
        <v>99.4</v>
      </c>
      <c r="HM139" s="9">
        <f t="shared" ca="1" si="220"/>
        <v>98.2</v>
      </c>
      <c r="HN139" s="9">
        <f t="shared" ca="1" si="202"/>
        <v>99.4</v>
      </c>
      <c r="HO139">
        <f t="shared" ca="1" si="237"/>
        <v>6.3442131230967338E-3</v>
      </c>
      <c r="HP139">
        <f t="shared" ca="1" si="237"/>
        <v>2.9915755098892846E-4</v>
      </c>
      <c r="HQ139">
        <f t="shared" ca="1" si="237"/>
        <v>1.716307527738607E-3</v>
      </c>
      <c r="HR139">
        <f t="shared" ca="1" si="237"/>
        <v>2.203822853667472E-3</v>
      </c>
      <c r="HS139">
        <f t="shared" ca="1" si="237"/>
        <v>5.3025396327083408E-3</v>
      </c>
      <c r="HT139">
        <f t="shared" ca="1" si="237"/>
        <v>5.2106745580336542E-3</v>
      </c>
      <c r="HU139">
        <f t="shared" ca="1" si="237"/>
        <v>-1.5477060253826062E-4</v>
      </c>
      <c r="HV139">
        <f t="shared" ca="1" si="238"/>
        <v>-6.9689543145426223E-3</v>
      </c>
      <c r="HW139">
        <f t="shared" ca="1" si="239"/>
        <v>1.3952990329152854E-2</v>
      </c>
      <c r="HX139" s="5">
        <f t="shared" ca="1" si="279"/>
        <v>265594.25969877635</v>
      </c>
      <c r="HY139" s="1" t="e">
        <f t="shared" ca="1" si="258"/>
        <v>#DIV/0!</v>
      </c>
      <c r="HZ139" t="e">
        <f t="shared" ca="1" si="280"/>
        <v>#DIV/0!</v>
      </c>
      <c r="IA139" s="5">
        <f t="shared" si="259"/>
        <v>240166.50000000003</v>
      </c>
      <c r="IB139">
        <f t="shared" ca="1" si="260"/>
        <v>90.426088377205431</v>
      </c>
      <c r="IK139">
        <f>+util!B137</f>
        <v>97.8</v>
      </c>
      <c r="IL139">
        <f t="shared" si="281"/>
        <v>1.5110177596449411E-2</v>
      </c>
      <c r="IM139">
        <f t="shared" si="282"/>
        <v>9.0661065578696472E-3</v>
      </c>
      <c r="IO139" s="5">
        <f t="shared" si="240"/>
        <v>123496</v>
      </c>
      <c r="IP139" s="1">
        <f t="shared" si="241"/>
        <v>3.0687420483460564</v>
      </c>
      <c r="IQ139" s="5">
        <f t="shared" ca="1" si="261"/>
        <v>136571.20662440464</v>
      </c>
      <c r="IR139" s="1" t="e">
        <f t="shared" ca="1" si="262"/>
        <v>#DIV/0!</v>
      </c>
      <c r="IS139" t="e">
        <f t="shared" ca="1" si="283"/>
        <v>#DIV/0!</v>
      </c>
    </row>
    <row r="140" spans="1:253" x14ac:dyDescent="0.15">
      <c r="A140" t="s">
        <v>1045</v>
      </c>
      <c r="B140" s="5">
        <f>+'gaku-mk1722'!B87</f>
        <v>506159.4</v>
      </c>
      <c r="C140" s="5">
        <f>+'kgaku-mk1722'!B88</f>
        <v>291245.90000000002</v>
      </c>
      <c r="D140" s="5">
        <f>+'kgaku-mk1722'!C88</f>
        <v>1831</v>
      </c>
      <c r="E140" s="5">
        <f>+'kgaku-mk1722'!D88</f>
        <v>1388.9</v>
      </c>
      <c r="F140" s="5">
        <f>+'kgaku-mk1722'!F88</f>
        <v>24907.7</v>
      </c>
      <c r="G140" s="5">
        <f>+'kgaku-mk1722'!G88</f>
        <v>15782.7</v>
      </c>
      <c r="H140" s="5">
        <f>+'kgaku-mk1722'!H88</f>
        <v>79894.899999999994</v>
      </c>
      <c r="I140" s="5">
        <f>+'kgaku-mk1722'!I88</f>
        <v>170218.4</v>
      </c>
      <c r="J140" s="5">
        <f>+'gaku-mk1722'!F87</f>
        <v>17070.7</v>
      </c>
      <c r="K140" s="5">
        <f>+'gaku-mk1722'!G87</f>
        <v>77737.3</v>
      </c>
      <c r="L140" s="5">
        <f>+'gaku-jk1722'!B87</f>
        <v>511656.6</v>
      </c>
      <c r="M140" s="5">
        <f>+'kgaku-jk1722'!B88</f>
        <v>292130.59999999998</v>
      </c>
      <c r="N140" s="5">
        <f>+'kgaku-jk1722'!C88</f>
        <v>1354.7</v>
      </c>
      <c r="O140" s="5">
        <f>+'kgaku-jk1722'!D88</f>
        <v>1366.6</v>
      </c>
      <c r="P140" s="5">
        <f>+'kgaku-jk1722'!F88</f>
        <v>26601.8</v>
      </c>
      <c r="Q140" s="5">
        <f>+'kgaku-jk1722'!G88</f>
        <v>15785</v>
      </c>
      <c r="R140" s="5">
        <f>+'kgaku-jk1722'!H88</f>
        <v>77430.5</v>
      </c>
      <c r="S140" s="5">
        <f>+'kgaku-jk1722'!I88</f>
        <v>172466.1</v>
      </c>
      <c r="T140" s="5">
        <f>+'gaku-jk1722'!F87</f>
        <v>16613.3</v>
      </c>
      <c r="U140" s="5">
        <f>+'gaku-jk1722'!G87</f>
        <v>77463.8</v>
      </c>
      <c r="V140" s="8">
        <f t="shared" si="222"/>
        <v>98.925607526610619</v>
      </c>
      <c r="W140" s="8">
        <f t="shared" si="222"/>
        <v>99.697155998036507</v>
      </c>
      <c r="X140" s="8">
        <f t="shared" si="222"/>
        <v>135.15907581014247</v>
      </c>
      <c r="Y140" s="8">
        <f t="shared" si="222"/>
        <v>101.63178691643495</v>
      </c>
      <c r="Z140" s="8">
        <f t="shared" si="222"/>
        <v>93.631633949582366</v>
      </c>
      <c r="AA140" s="8">
        <f t="shared" si="222"/>
        <v>99.985429204941397</v>
      </c>
      <c r="AB140" s="8">
        <f t="shared" si="222"/>
        <v>103.18272515352476</v>
      </c>
      <c r="AC140" s="8">
        <f t="shared" si="222"/>
        <v>98.696729386238786</v>
      </c>
      <c r="AD140" s="8">
        <f t="shared" si="222"/>
        <v>102.75321579698196</v>
      </c>
      <c r="AE140" s="8">
        <f t="shared" si="222"/>
        <v>100.35306814279703</v>
      </c>
      <c r="AF140" s="10">
        <f ca="1">+OFFSET('kdef-cy1722'!B$9,ROUNDDOWN((ROW(Sheet1_OLD!AF140)-ROW(Sheet1_OLD!AF$61))/4,0),0)</f>
        <v>99.2</v>
      </c>
      <c r="AG140" s="10">
        <f ca="1">+OFFSET('kdef-cy1722'!C$9,ROUNDDOWN((ROW(Sheet1_OLD!AG140)-ROW(Sheet1_OLD!AG$61))/4,0),0)</f>
        <v>128.19999999999999</v>
      </c>
      <c r="AH140" s="10">
        <f ca="1">+OFFSET('kdef-cy1722'!D$9,ROUNDDOWN((ROW(Sheet1_OLD!AH140)-ROW(Sheet1_OLD!AH$61))/4,0),0)</f>
        <v>100.6</v>
      </c>
      <c r="AI140" s="10">
        <f ca="1">+OFFSET('kdef-cy1722'!F$9,ROUNDDOWN((ROW(Sheet1_OLD!AI140)-ROW(Sheet1_OLD!AI$61))/4,0),0)</f>
        <v>92.9</v>
      </c>
      <c r="AJ140" s="10">
        <f ca="1">+OFFSET('kdef-cy1722'!G$9,ROUNDDOWN((ROW(Sheet1_OLD!AJ140)-ROW(Sheet1_OLD!AJ$61))/4,0),0)</f>
        <v>99.7</v>
      </c>
      <c r="AK140" s="10">
        <f ca="1">+OFFSET('kdef-cy1722'!H$9,ROUNDDOWN((ROW(Sheet1_OLD!AK140)-ROW(Sheet1_OLD!AK$61))/4,0),0)</f>
        <v>101.7</v>
      </c>
      <c r="AL140" s="10">
        <f ca="1">+OFFSET('kdef-cy1722'!I$9,ROUNDDOWN((ROW(Sheet1_OLD!AL140)-ROW(Sheet1_OLD!AL$61))/4,0),0)</f>
        <v>98.7</v>
      </c>
      <c r="AM140" s="10">
        <f ca="1">+OFFSET('def-cy1722'!$F$8,ROUNDDOWN((ROW(Sheet1_OLD!AM140)-ROW(Sheet1_OLD!AM$61))/4,0),0)</f>
        <v>101.4</v>
      </c>
      <c r="AN140" s="10">
        <f ca="1">+OFFSET('def-cy1722'!$G$8,ROUNDDOWN((ROW(Sheet1_OLD!AN140)-ROW(Sheet1_OLD!AN$61))/4,0),0)</f>
        <v>100.1</v>
      </c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9">
        <f t="shared" ca="1" si="209"/>
        <v>99.4</v>
      </c>
      <c r="AY140" s="9">
        <f t="shared" ca="1" si="209"/>
        <v>100.9</v>
      </c>
      <c r="AZ140" s="9">
        <f t="shared" ca="1" si="209"/>
        <v>100</v>
      </c>
      <c r="BA140" s="9">
        <f t="shared" ca="1" si="208"/>
        <v>95.6</v>
      </c>
      <c r="BB140" s="9">
        <f t="shared" ca="1" si="208"/>
        <v>99.5</v>
      </c>
      <c r="BC140" s="9">
        <f t="shared" ca="1" si="208"/>
        <v>100.6</v>
      </c>
      <c r="BD140" s="9">
        <f t="shared" ca="1" si="208"/>
        <v>99.3</v>
      </c>
      <c r="BE140" s="9">
        <f t="shared" ca="1" si="208"/>
        <v>99.2</v>
      </c>
      <c r="BF140" s="9">
        <f t="shared" ca="1" si="208"/>
        <v>99.6</v>
      </c>
      <c r="BG140">
        <f t="shared" ca="1" si="263"/>
        <v>-4.2056185412239387E-5</v>
      </c>
      <c r="BH140">
        <f t="shared" ca="1" si="264"/>
        <v>-4.4647545473756883E-4</v>
      </c>
      <c r="BI140">
        <f t="shared" ca="1" si="265"/>
        <v>5.712764217344603E-4</v>
      </c>
      <c r="BJ140">
        <f t="shared" ca="1" si="265"/>
        <v>-4.2248458996632966E-3</v>
      </c>
      <c r="BK140">
        <f t="shared" ca="1" si="265"/>
        <v>-1.2942542382425317E-3</v>
      </c>
      <c r="BL140" s="13">
        <f t="shared" ca="1" si="266"/>
        <v>-5.436355356321176E-3</v>
      </c>
      <c r="BM140">
        <f t="shared" ca="1" si="224"/>
        <v>1.9638365903071373E-2</v>
      </c>
      <c r="BN140">
        <f t="shared" ca="1" si="242"/>
        <v>1.4050930370607154E-2</v>
      </c>
      <c r="BO140" s="13">
        <f t="shared" ca="1" si="243"/>
        <v>3.3689296273678525E-2</v>
      </c>
      <c r="BP140">
        <f t="shared" ca="1" si="267"/>
        <v>9.4941960832164614E-3</v>
      </c>
      <c r="BQ140">
        <f t="shared" ca="1" si="268"/>
        <v>6.829347638287203E-3</v>
      </c>
      <c r="BR140">
        <f t="shared" ca="1" si="269"/>
        <v>4.8862868028768268E-3</v>
      </c>
      <c r="BS140" s="13">
        <f t="shared" ca="1" si="270"/>
        <v>2.1209830524380493E-2</v>
      </c>
      <c r="BT140" s="5">
        <f t="shared" si="244"/>
        <v>77463.8</v>
      </c>
      <c r="BU140" s="5">
        <f t="shared" ca="1" si="245"/>
        <v>267608.93854292796</v>
      </c>
      <c r="BV140" s="5">
        <f t="shared" ca="1" si="246"/>
        <v>57959.355089296645</v>
      </c>
      <c r="BW140" s="5">
        <f t="shared" ca="1" si="271"/>
        <v>131313.20487358471</v>
      </c>
      <c r="BX140" s="5">
        <f t="shared" si="247"/>
        <v>77737.3</v>
      </c>
      <c r="BY140" s="5">
        <f t="shared" si="248"/>
        <v>266338.09999999998</v>
      </c>
      <c r="BZ140" s="5">
        <f t="shared" si="249"/>
        <v>41978.400000000001</v>
      </c>
      <c r="CA140" s="5">
        <f t="shared" si="250"/>
        <v>119715.70000000001</v>
      </c>
      <c r="CB140" s="9">
        <f t="shared" si="197"/>
        <v>100.35306814279703</v>
      </c>
      <c r="CC140" s="9">
        <f t="shared" ca="1" si="197"/>
        <v>99.525113566890766</v>
      </c>
      <c r="CD140" s="9">
        <f t="shared" ca="1" si="197"/>
        <v>72.427306921073992</v>
      </c>
      <c r="CE140" s="9">
        <f t="shared" ca="1" si="196"/>
        <v>91.168058928460681</v>
      </c>
      <c r="CG140" s="5">
        <f t="shared" si="225"/>
        <v>100.26564541590275</v>
      </c>
      <c r="CH140" s="5">
        <f t="shared" ca="1" si="272"/>
        <v>99.525113566890766</v>
      </c>
      <c r="CI140" s="5">
        <f t="shared" si="251"/>
        <v>97.138268799563122</v>
      </c>
      <c r="CJ140" s="5">
        <f t="shared" ca="1" si="273"/>
        <v>72.427306921073992</v>
      </c>
      <c r="CK140" s="5">
        <f t="shared" si="226"/>
        <v>99.201848873332438</v>
      </c>
      <c r="CL140" s="5">
        <f t="shared" ca="1" si="274"/>
        <v>91.168058928460681</v>
      </c>
      <c r="CN140" s="1" t="e">
        <f t="shared" si="227"/>
        <v>#DIV/0!</v>
      </c>
      <c r="CO140" s="1" t="e">
        <f t="shared" si="228"/>
        <v>#DIV/0!</v>
      </c>
      <c r="CP140" s="1" t="e">
        <f t="shared" ca="1" si="228"/>
        <v>#DIV/0!</v>
      </c>
      <c r="CQ140" s="1" t="e">
        <f t="shared" ca="1" si="228"/>
        <v>#DIV/0!</v>
      </c>
      <c r="CR140" s="1" t="e">
        <f t="shared" ca="1" si="228"/>
        <v>#DIV/0!</v>
      </c>
      <c r="CS140" s="83" t="e">
        <f t="shared" si="219"/>
        <v>#DIV/0!</v>
      </c>
      <c r="CT140" s="83" t="e">
        <f t="shared" si="219"/>
        <v>#DIV/0!</v>
      </c>
      <c r="CU140" s="83" t="e">
        <f t="shared" ca="1" si="219"/>
        <v>#DIV/0!</v>
      </c>
      <c r="CV140" s="83" t="e">
        <f t="shared" ca="1" si="219"/>
        <v>#DIV/0!</v>
      </c>
      <c r="CW140" s="83" t="e">
        <f t="shared" ca="1" si="219"/>
        <v>#DIV/0!</v>
      </c>
      <c r="CX140" s="83">
        <f t="shared" si="275"/>
        <v>-1.9387242092804713E-4</v>
      </c>
      <c r="CY140" s="83">
        <f t="shared" si="201"/>
        <v>2.5439663713473963E-3</v>
      </c>
      <c r="CZ140" s="83">
        <f t="shared" ca="1" si="201"/>
        <v>4.4289486051560141E-3</v>
      </c>
      <c r="DA140" s="83">
        <f t="shared" ca="1" si="199"/>
        <v>9.0799110181572426E-3</v>
      </c>
      <c r="DB140" s="83">
        <f t="shared" ca="1" si="199"/>
        <v>4.7780099984161819E-3</v>
      </c>
      <c r="EF140" s="91">
        <f>+'gaku-mk1722'!G87</f>
        <v>77737.3</v>
      </c>
      <c r="EH140" s="5">
        <f t="shared" ca="1" si="252"/>
        <v>21317.032772684193</v>
      </c>
      <c r="EI140" s="7">
        <f ca="1">+EI139+$EH139</f>
        <v>890298.25121030991</v>
      </c>
      <c r="EJ140" s="7">
        <f ca="1">+EJ139+$EH139</f>
        <v>890298.25121030991</v>
      </c>
      <c r="EK140" s="7">
        <f ca="1">+EK139+EH139-(EJ141-EI141)/4</f>
        <v>830787.36617173278</v>
      </c>
      <c r="EL140" s="5">
        <f t="shared" ca="1" si="253"/>
        <v>6358.666666666667</v>
      </c>
      <c r="EM140" s="92">
        <f t="shared" ca="1" si="254"/>
        <v>101.40000000000002</v>
      </c>
      <c r="EN140">
        <f t="shared" ca="1" si="229"/>
        <v>0.72434197597918504</v>
      </c>
      <c r="EO140">
        <f t="shared" ca="1" si="255"/>
        <v>-1.044627547121838E-2</v>
      </c>
      <c r="EQ140" s="6">
        <f>+call!C178</f>
        <v>7.2333333333333305E-2</v>
      </c>
      <c r="ES140" s="5">
        <f>+fof!B202/10</f>
        <v>10848.9</v>
      </c>
      <c r="ET140" s="5">
        <f>+fof!C202/10</f>
        <v>406609</v>
      </c>
      <c r="FB140" s="5">
        <f t="shared" si="223"/>
        <v>10848.9</v>
      </c>
      <c r="FC140" s="5">
        <f t="shared" si="223"/>
        <v>406609</v>
      </c>
      <c r="FD140" s="1" t="e">
        <f t="shared" si="230"/>
        <v>#DIV/0!</v>
      </c>
      <c r="FE140" s="1" t="e">
        <f t="shared" si="230"/>
        <v>#DIV/0!</v>
      </c>
      <c r="FF140" t="e">
        <f t="shared" si="231"/>
        <v>#DIV/0!</v>
      </c>
      <c r="FG140" t="e">
        <f t="shared" si="231"/>
        <v>#DIV/0!</v>
      </c>
      <c r="FH140" s="83" t="e">
        <f t="shared" si="232"/>
        <v>#DIV/0!</v>
      </c>
      <c r="FI140" s="83" t="e">
        <f t="shared" si="232"/>
        <v>#DIV/0!</v>
      </c>
      <c r="FK140" s="5">
        <f>kshotoku1722!E88</f>
        <v>255001.4</v>
      </c>
      <c r="FL140" s="72">
        <f t="shared" ca="1" si="256"/>
        <v>0.39549277198276334</v>
      </c>
      <c r="FM140">
        <f t="shared" ca="1" si="276"/>
        <v>-8.4813665002155293E-3</v>
      </c>
      <c r="FO140" s="72">
        <f ca="1">+AVERAGE(OFFSET(Maikin05!$F$10,ROUNDDOWN((ROW(FO140)-ROW(FO$45))/4,0),MOD(ROW(FO140)-ROW(FO$45),4)*3):OFFSET(Maikin05!$F$10,ROUNDDOWN((ROW(FO140)-ROW(FO$45))/4,0),MOD(ROW(FO140)-ROW(FO$45),4)*3+2))</f>
        <v>101.40000000000002</v>
      </c>
      <c r="FP140" s="72">
        <f ca="1">+AVERAGE(OFFSET(Maikin30!$F$20,ROUNDDOWN((ROW(FP140)-ROW(FP$5))/4,0),MOD(ROW(FP140)-ROW(FP$5),4)*3):OFFSET(Maikin30!$F$20,ROUNDDOWN((ROW(FP140)-ROW(FP$5))/4,0),MOD(ROW(FP140)-ROW(FP$5),4)*3+2))</f>
        <v>100.96666666666665</v>
      </c>
      <c r="FQ140" s="5">
        <f ca="1">+AVERAGE(OFFSET(Rocho!$J$66,(ROW(FQ140)-ROW($FQ$5))*3,0):OFFSET(Rocho!$J$66,(ROW(FQ140)-ROW($FQ$5))*3+2,0))</f>
        <v>6358.666666666667</v>
      </c>
      <c r="FR140" s="72" t="e">
        <f t="shared" ca="1" si="257"/>
        <v>#DIV/0!</v>
      </c>
      <c r="FS140" t="e">
        <f t="shared" ca="1" si="277"/>
        <v>#DIV/0!</v>
      </c>
      <c r="FU140" s="87" t="s">
        <v>359</v>
      </c>
      <c r="FV140" s="79">
        <f ca="1">+AVERAGE(OFFSET(Rocho!$D$6,(ROW(FV140)-ROW($FV$5))*3,0):OFFSET(Rocho!$D$6,(ROW(FV140)-ROW($FV$5))*3+2,0))/10000</f>
        <v>11092.666666666668</v>
      </c>
      <c r="FW140" s="82">
        <f>+Rocho!AA141</f>
        <v>0</v>
      </c>
      <c r="FX140" t="e">
        <f t="shared" si="278"/>
        <v>#DIV/0!</v>
      </c>
      <c r="FZ140" s="94">
        <f t="shared" si="233"/>
        <v>239821.2</v>
      </c>
      <c r="GA140" s="5">
        <f t="shared" si="284"/>
        <v>77737.3</v>
      </c>
      <c r="GB140" s="5">
        <f>+'gaku-mk1722'!C87-'gaku-mk1722'!D87</f>
        <v>7301.6999999999534</v>
      </c>
      <c r="GC140" s="5">
        <f t="shared" si="285"/>
        <v>24907.7</v>
      </c>
      <c r="GD140" s="5">
        <f t="shared" si="286"/>
        <v>17070.7</v>
      </c>
      <c r="GE140" s="5">
        <f>+'gaku-mk1722'!H87</f>
        <v>-29.3</v>
      </c>
      <c r="GF140" s="5">
        <f>+'gaku-mk1722'!W87</f>
        <v>129070.8</v>
      </c>
      <c r="GG140" s="5">
        <f>+'gaku-mk1722'!M87</f>
        <v>81550.100000000006</v>
      </c>
      <c r="GH140" s="5">
        <f>+'gaku-mk1722'!N87</f>
        <v>97787.8</v>
      </c>
      <c r="GI140" s="5">
        <f t="shared" si="287"/>
        <v>77463.8</v>
      </c>
      <c r="GJ140" s="5">
        <f>+'gaku-jk1722'!C87-'gaku-jk1722'!D87</f>
        <v>7435.4000000000233</v>
      </c>
      <c r="GK140" s="5">
        <f t="shared" si="288"/>
        <v>26601.8</v>
      </c>
      <c r="GL140" s="5">
        <f t="shared" si="289"/>
        <v>16613.3</v>
      </c>
      <c r="GM140" s="5">
        <f>+'gaku-jk1722'!H87</f>
        <v>-82.7</v>
      </c>
      <c r="GN140" s="5">
        <f>+'gaku-jk1722'!Z87</f>
        <v>130018.3</v>
      </c>
      <c r="GO140" s="5">
        <f>+'gaku-jk1722'!M87</f>
        <v>74295.3</v>
      </c>
      <c r="GP140" s="5">
        <f>+'gaku-jk1722'!N87</f>
        <v>86172.2</v>
      </c>
      <c r="GQ140" s="9">
        <f t="shared" ca="1" si="234"/>
        <v>100.1</v>
      </c>
      <c r="GR140">
        <f ca="1">+OFFSET('def-cy1722'!$C$8,ROUNDDOWN((ROW(Sheet1_OLD!GU140)-ROW(Sheet1_OLD!GU$61))/4,0),0)</f>
        <v>99.2</v>
      </c>
      <c r="GS140" s="9">
        <f t="shared" ca="1" si="235"/>
        <v>92.9</v>
      </c>
      <c r="GT140" s="9">
        <f t="shared" ca="1" si="236"/>
        <v>101.4</v>
      </c>
      <c r="GU140">
        <f ca="1">+OFFSET('def-cy1722'!$H$8,ROUNDDOWN((ROW(Sheet1_OLD!GU140)-ROW(Sheet1_OLD!GU$61))/4,0),0)</f>
        <v>100.6</v>
      </c>
      <c r="GV140">
        <f ca="1">+OFFSET('def-cy1722'!$W$8,ROUNDDOWN((ROW(Sheet1_OLD!GU140)-ROW(Sheet1_OLD!GU$61))/4,0),0)</f>
        <v>99.4</v>
      </c>
      <c r="GW140">
        <f ca="1">+OFFSET('def-cy1722'!$M$8,ROUNDDOWN((ROW(Sheet1_OLD!GU140)-ROW(Sheet1_OLD!GU$61))/4,0),0)</f>
        <v>108.5</v>
      </c>
      <c r="GX140">
        <f ca="1">+OFFSET('def-cy1722'!$N$8,ROUNDDOWN((ROW(Sheet1_OLD!GU140)-ROW(Sheet1_OLD!GU$61))/4,0),0)</f>
        <v>110.9</v>
      </c>
      <c r="HG140" s="9">
        <f t="shared" ca="1" si="221"/>
        <v>99.6</v>
      </c>
      <c r="HH140" s="9">
        <f t="shared" ca="1" si="221"/>
        <v>99.4</v>
      </c>
      <c r="HI140" s="9">
        <f t="shared" ca="1" si="221"/>
        <v>95.6</v>
      </c>
      <c r="HJ140" s="9">
        <f t="shared" ca="1" si="220"/>
        <v>99.2</v>
      </c>
      <c r="HK140" s="9">
        <f t="shared" ca="1" si="220"/>
        <v>98.2</v>
      </c>
      <c r="HL140" s="9">
        <f t="shared" ca="1" si="220"/>
        <v>99.4</v>
      </c>
      <c r="HM140" s="9">
        <f t="shared" ca="1" si="220"/>
        <v>98.2</v>
      </c>
      <c r="HN140" s="9">
        <f t="shared" ca="1" si="202"/>
        <v>99.4</v>
      </c>
      <c r="HO140">
        <f t="shared" ca="1" si="237"/>
        <v>4.5761584247141019E-3</v>
      </c>
      <c r="HP140">
        <f t="shared" ca="1" si="237"/>
        <v>-1.7012104656732429E-4</v>
      </c>
      <c r="HQ140">
        <f t="shared" ca="1" si="237"/>
        <v>3.2917138487897827E-3</v>
      </c>
      <c r="HR140">
        <f t="shared" ca="1" si="237"/>
        <v>2.3551675489494228E-3</v>
      </c>
      <c r="HS140">
        <f t="shared" ca="1" si="237"/>
        <v>2.9866447231313409E-3</v>
      </c>
      <c r="HT140">
        <f t="shared" ca="1" si="237"/>
        <v>2.5099018174736675E-3</v>
      </c>
      <c r="HU140">
        <f t="shared" ca="1" si="237"/>
        <v>-7.8959140770564894E-4</v>
      </c>
      <c r="HV140">
        <f t="shared" ca="1" si="238"/>
        <v>-1.0542162921952624E-2</v>
      </c>
      <c r="HW140">
        <f t="shared" ca="1" si="239"/>
        <v>4.2177109868327175E-3</v>
      </c>
      <c r="HX140" s="5">
        <f t="shared" ca="1" si="279"/>
        <v>266714.45952594758</v>
      </c>
      <c r="HY140" s="1" t="e">
        <f t="shared" ca="1" si="258"/>
        <v>#DIV/0!</v>
      </c>
      <c r="HZ140" t="e">
        <f t="shared" ca="1" si="280"/>
        <v>#DIV/0!</v>
      </c>
      <c r="IA140" s="5">
        <f t="shared" si="259"/>
        <v>239821.2</v>
      </c>
      <c r="IB140">
        <f t="shared" ca="1" si="260"/>
        <v>89.916834815125114</v>
      </c>
      <c r="IK140">
        <f>+util!B138</f>
        <v>100.23333333333299</v>
      </c>
      <c r="IL140">
        <f t="shared" si="281"/>
        <v>2.4576224285598771E-2</v>
      </c>
      <c r="IM140">
        <f t="shared" si="282"/>
        <v>1.4745734571359262E-2</v>
      </c>
      <c r="IO140" s="5">
        <f t="shared" si="240"/>
        <v>120105.49999999996</v>
      </c>
      <c r="IP140" s="1">
        <f t="shared" si="241"/>
        <v>2.8611261982352816</v>
      </c>
      <c r="IQ140" s="5">
        <f t="shared" ca="1" si="261"/>
        <v>133573.98561342235</v>
      </c>
      <c r="IR140" s="1" t="e">
        <f t="shared" ca="1" si="262"/>
        <v>#DIV/0!</v>
      </c>
      <c r="IS140" t="e">
        <f t="shared" ca="1" si="283"/>
        <v>#DIV/0!</v>
      </c>
    </row>
    <row r="141" spans="1:253" x14ac:dyDescent="0.15">
      <c r="A141" t="s">
        <v>1046</v>
      </c>
      <c r="B141" s="5">
        <f>+'gaku-mk1722'!B88</f>
        <v>512579.5</v>
      </c>
      <c r="C141" s="5">
        <f>+'kgaku-mk1722'!B89</f>
        <v>299487.2</v>
      </c>
      <c r="D141" s="5">
        <f>+'kgaku-mk1722'!C89</f>
        <v>1783</v>
      </c>
      <c r="E141" s="5">
        <f>+'kgaku-mk1722'!D89</f>
        <v>1418</v>
      </c>
      <c r="F141" s="5">
        <f>+'kgaku-mk1722'!F89</f>
        <v>28814.799999999999</v>
      </c>
      <c r="G141" s="5">
        <f>+'kgaku-mk1722'!G89</f>
        <v>16694.599999999999</v>
      </c>
      <c r="H141" s="5">
        <f>+'kgaku-mk1722'!H89</f>
        <v>82292.399999999994</v>
      </c>
      <c r="I141" s="5">
        <f>+'kgaku-mk1722'!I89</f>
        <v>171320.4</v>
      </c>
      <c r="J141" s="5">
        <f>+'gaku-mk1722'!F88</f>
        <v>17396</v>
      </c>
      <c r="K141" s="5">
        <f>+'gaku-mk1722'!G88</f>
        <v>79935.7</v>
      </c>
      <c r="L141" s="5">
        <f>+'gaku-jk1722'!B88</f>
        <v>517178.8</v>
      </c>
      <c r="M141" s="5">
        <f>+'kgaku-jk1722'!B89</f>
        <v>299542.3</v>
      </c>
      <c r="N141" s="5">
        <f>+'kgaku-jk1722'!C89</f>
        <v>1306.3</v>
      </c>
      <c r="O141" s="5">
        <f>+'kgaku-jk1722'!D89</f>
        <v>1394.4</v>
      </c>
      <c r="P141" s="5">
        <f>+'kgaku-jk1722'!F89</f>
        <v>30332.5</v>
      </c>
      <c r="Q141" s="5">
        <f>+'kgaku-jk1722'!G89</f>
        <v>16677.2</v>
      </c>
      <c r="R141" s="5">
        <f>+'kgaku-jk1722'!H89</f>
        <v>79531.5</v>
      </c>
      <c r="S141" s="5">
        <f>+'kgaku-jk1722'!I89</f>
        <v>173458.7</v>
      </c>
      <c r="T141" s="5">
        <f>+'gaku-jk1722'!F88</f>
        <v>16910.2</v>
      </c>
      <c r="U141" s="5">
        <f>+'gaku-jk1722'!G88</f>
        <v>79290.5</v>
      </c>
      <c r="V141" s="8">
        <f t="shared" si="222"/>
        <v>99.110694405880523</v>
      </c>
      <c r="W141" s="8">
        <f t="shared" si="222"/>
        <v>99.981605269105572</v>
      </c>
      <c r="X141" s="8">
        <f t="shared" si="222"/>
        <v>136.49238306667689</v>
      </c>
      <c r="Y141" s="8">
        <f t="shared" si="222"/>
        <v>101.6924842226047</v>
      </c>
      <c r="Z141" s="8">
        <f t="shared" si="222"/>
        <v>94.996455946591936</v>
      </c>
      <c r="AA141" s="8">
        <f t="shared" si="222"/>
        <v>100.10433406087351</v>
      </c>
      <c r="AB141" s="8">
        <f t="shared" si="222"/>
        <v>103.47145470662566</v>
      </c>
      <c r="AC141" s="8">
        <f t="shared" si="222"/>
        <v>98.767256989704165</v>
      </c>
      <c r="AD141" s="8">
        <f t="shared" si="222"/>
        <v>102.8728223202564</v>
      </c>
      <c r="AE141" s="8">
        <f t="shared" si="222"/>
        <v>100.81371664953555</v>
      </c>
      <c r="AF141" s="10">
        <f ca="1">+OFFSET('kdef-cy1722'!B$9,ROUNDDOWN((ROW(Sheet1_OLD!AF141)-ROW(Sheet1_OLD!AF$61))/4,0),0)</f>
        <v>101.3</v>
      </c>
      <c r="AG141" s="10">
        <f ca="1">+OFFSET('kdef-cy1722'!C$9,ROUNDDOWN((ROW(Sheet1_OLD!AG141)-ROW(Sheet1_OLD!AG$61))/4,0),0)</f>
        <v>141.80000000000001</v>
      </c>
      <c r="AH141" s="10">
        <f ca="1">+OFFSET('kdef-cy1722'!D$9,ROUNDDOWN((ROW(Sheet1_OLD!AH141)-ROW(Sheet1_OLD!AH$61))/4,0),0)</f>
        <v>104</v>
      </c>
      <c r="AI141" s="10">
        <f ca="1">+OFFSET('kdef-cy1722'!F$9,ROUNDDOWN((ROW(Sheet1_OLD!AI141)-ROW(Sheet1_OLD!AI$61))/4,0),0)</f>
        <v>96</v>
      </c>
      <c r="AJ141" s="10">
        <f ca="1">+OFFSET('kdef-cy1722'!G$9,ROUNDDOWN((ROW(Sheet1_OLD!AJ141)-ROW(Sheet1_OLD!AJ$61))/4,0),0)</f>
        <v>102.3</v>
      </c>
      <c r="AK141" s="10">
        <f ca="1">+OFFSET('kdef-cy1722'!H$9,ROUNDDOWN((ROW(Sheet1_OLD!AK141)-ROW(Sheet1_OLD!AK$61))/4,0),0)</f>
        <v>105.7</v>
      </c>
      <c r="AL141" s="10">
        <f ca="1">+OFFSET('kdef-cy1722'!I$9,ROUNDDOWN((ROW(Sheet1_OLD!AL141)-ROW(Sheet1_OLD!AL$61))/4,0),0)</f>
        <v>99.6</v>
      </c>
      <c r="AM141" s="10">
        <f ca="1">+OFFSET('def-cy1722'!$F$8,ROUNDDOWN((ROW(Sheet1_OLD!AM141)-ROW(Sheet1_OLD!AM$61))/4,0),0)</f>
        <v>105</v>
      </c>
      <c r="AN141" s="10">
        <f ca="1">+OFFSET('def-cy1722'!$G$8,ROUNDDOWN((ROW(Sheet1_OLD!AN141)-ROW(Sheet1_OLD!AN$61))/4,0),0)</f>
        <v>101.2</v>
      </c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9">
        <f t="shared" ca="1" si="209"/>
        <v>99.2</v>
      </c>
      <c r="AY141" s="9">
        <f t="shared" ca="1" si="209"/>
        <v>128.19999999999999</v>
      </c>
      <c r="AZ141" s="9">
        <f t="shared" ca="1" si="209"/>
        <v>100.6</v>
      </c>
      <c r="BA141" s="9">
        <f t="shared" ca="1" si="208"/>
        <v>92.9</v>
      </c>
      <c r="BB141" s="9">
        <f t="shared" ca="1" si="208"/>
        <v>99.7</v>
      </c>
      <c r="BC141" s="9">
        <f t="shared" ca="1" si="208"/>
        <v>101.7</v>
      </c>
      <c r="BD141" s="9">
        <f t="shared" ca="1" si="208"/>
        <v>98.7</v>
      </c>
      <c r="BE141" s="9">
        <f t="shared" ca="1" si="208"/>
        <v>101.4</v>
      </c>
      <c r="BF141" s="9">
        <f t="shared" ca="1" si="208"/>
        <v>100.1</v>
      </c>
      <c r="BG141">
        <f t="shared" ca="1" si="263"/>
        <v>-2.3408420169688529E-4</v>
      </c>
      <c r="BH141">
        <f t="shared" ca="1" si="264"/>
        <v>-1.0550705335182118E-4</v>
      </c>
      <c r="BI141">
        <f t="shared" ca="1" si="265"/>
        <v>3.3558001924243329E-3</v>
      </c>
      <c r="BJ141">
        <f t="shared" ca="1" si="265"/>
        <v>8.0609406337779736E-3</v>
      </c>
      <c r="BK141">
        <f t="shared" ca="1" si="265"/>
        <v>3.6959844974032213E-3</v>
      </c>
      <c r="BL141" s="13">
        <f t="shared" ca="1" si="266"/>
        <v>1.477313406855682E-2</v>
      </c>
      <c r="BM141">
        <f t="shared" ca="1" si="224"/>
        <v>8.3395263823551474E-2</v>
      </c>
      <c r="BN141">
        <f t="shared" ca="1" si="242"/>
        <v>7.2440843464450606E-3</v>
      </c>
      <c r="BO141" s="13">
        <f t="shared" ca="1" si="243"/>
        <v>9.0639348169996539E-2</v>
      </c>
      <c r="BP141">
        <f t="shared" ca="1" si="267"/>
        <v>1.5352840374465708E-2</v>
      </c>
      <c r="BQ141">
        <f t="shared" ca="1" si="268"/>
        <v>2.9100032191207794E-2</v>
      </c>
      <c r="BR141">
        <f t="shared" ca="1" si="269"/>
        <v>2.527758508245684E-3</v>
      </c>
      <c r="BS141" s="13">
        <f t="shared" ca="1" si="270"/>
        <v>4.6980631073919185E-2</v>
      </c>
      <c r="BT141" s="5">
        <f t="shared" si="244"/>
        <v>79290.5</v>
      </c>
      <c r="BU141" s="5">
        <f t="shared" ca="1" si="245"/>
        <v>271562.36126996682</v>
      </c>
      <c r="BV141" s="5">
        <f t="shared" ca="1" si="246"/>
        <v>63212.753254943862</v>
      </c>
      <c r="BW141" s="5">
        <f t="shared" ca="1" si="271"/>
        <v>137482.38210688456</v>
      </c>
      <c r="BX141" s="5">
        <f t="shared" si="247"/>
        <v>79935.7</v>
      </c>
      <c r="BY141" s="5">
        <f t="shared" si="248"/>
        <v>270672.40000000002</v>
      </c>
      <c r="BZ141" s="5">
        <f t="shared" si="249"/>
        <v>46210.8</v>
      </c>
      <c r="CA141" s="5">
        <f t="shared" si="250"/>
        <v>126146.5</v>
      </c>
      <c r="CB141" s="9">
        <f t="shared" si="197"/>
        <v>100.81371664953555</v>
      </c>
      <c r="CC141" s="9">
        <f t="shared" ca="1" si="197"/>
        <v>99.672281068037236</v>
      </c>
      <c r="CD141" s="9">
        <f t="shared" ca="1" si="197"/>
        <v>73.103602707553108</v>
      </c>
      <c r="CE141" s="9">
        <f t="shared" ca="1" si="196"/>
        <v>91.754665628304593</v>
      </c>
      <c r="CG141" s="5">
        <f t="shared" si="225"/>
        <v>100.41866136305977</v>
      </c>
      <c r="CH141" s="5">
        <f t="shared" ca="1" si="272"/>
        <v>99.672281068037236</v>
      </c>
      <c r="CI141" s="5">
        <f t="shared" si="251"/>
        <v>97.815747194804715</v>
      </c>
      <c r="CJ141" s="5">
        <f t="shared" ca="1" si="273"/>
        <v>73.103602707553108</v>
      </c>
      <c r="CK141" s="5">
        <f t="shared" si="226"/>
        <v>99.694388508312443</v>
      </c>
      <c r="CL141" s="5">
        <f t="shared" ca="1" si="274"/>
        <v>91.754665628304593</v>
      </c>
      <c r="CN141" s="1" t="e">
        <f t="shared" si="227"/>
        <v>#DIV/0!</v>
      </c>
      <c r="CO141" s="1" t="e">
        <f t="shared" si="228"/>
        <v>#DIV/0!</v>
      </c>
      <c r="CP141" s="1" t="e">
        <f t="shared" ca="1" si="228"/>
        <v>#DIV/0!</v>
      </c>
      <c r="CQ141" s="1" t="e">
        <f t="shared" ca="1" si="228"/>
        <v>#DIV/0!</v>
      </c>
      <c r="CR141" s="1" t="e">
        <f t="shared" ca="1" si="228"/>
        <v>#DIV/0!</v>
      </c>
      <c r="CS141" s="83" t="e">
        <f t="shared" si="219"/>
        <v>#DIV/0!</v>
      </c>
      <c r="CT141" s="83" t="e">
        <f t="shared" si="219"/>
        <v>#DIV/0!</v>
      </c>
      <c r="CU141" s="83" t="e">
        <f t="shared" ca="1" si="219"/>
        <v>#DIV/0!</v>
      </c>
      <c r="CV141" s="83" t="e">
        <f t="shared" ca="1" si="219"/>
        <v>#DIV/0!</v>
      </c>
      <c r="CW141" s="83" t="e">
        <f t="shared" ca="1" si="219"/>
        <v>#DIV/0!</v>
      </c>
      <c r="CX141" s="83">
        <f t="shared" si="275"/>
        <v>1.8692222724296056E-3</v>
      </c>
      <c r="CY141" s="83">
        <f t="shared" si="201"/>
        <v>4.5797750594227743E-3</v>
      </c>
      <c r="CZ141" s="83">
        <f t="shared" ca="1" si="201"/>
        <v>1.4776049475172929E-3</v>
      </c>
      <c r="DA141" s="83">
        <f t="shared" ca="1" si="199"/>
        <v>9.2942544862652226E-3</v>
      </c>
      <c r="DB141" s="83">
        <f t="shared" ca="1" si="199"/>
        <v>6.4137324889508998E-3</v>
      </c>
      <c r="EF141" s="91">
        <f>+'gaku-mk1722'!G88</f>
        <v>79935.7</v>
      </c>
      <c r="EH141" s="5">
        <f t="shared" ca="1" si="252"/>
        <v>21779.737153589856</v>
      </c>
      <c r="EI141" s="90">
        <f ca="1">+OFFSET($EB$6,(ROW(EI141)-ROW($EI$9))/4,0)</f>
        <v>832267.43726489053</v>
      </c>
      <c r="EJ141" s="7">
        <f ca="1">+EJ140+$EH140</f>
        <v>911615.28398299415</v>
      </c>
      <c r="EK141" s="7">
        <f ca="1">+EK140+EH140-(EJ141-EI141)/4</f>
        <v>832267.43726489111</v>
      </c>
      <c r="EL141" s="5">
        <f t="shared" ca="1" si="253"/>
        <v>6350.666666666667</v>
      </c>
      <c r="EM141" s="92">
        <f t="shared" ca="1" si="254"/>
        <v>100.2</v>
      </c>
      <c r="EN141">
        <f t="shared" ca="1" si="229"/>
        <v>0.73788106116229468</v>
      </c>
      <c r="EO141">
        <f t="shared" ca="1" si="255"/>
        <v>1.8519024495680454E-2</v>
      </c>
      <c r="EQ141" s="6">
        <f>+call!C179</f>
        <v>7.3999999999999996E-2</v>
      </c>
      <c r="ES141" s="5">
        <f>+fof!B203/10</f>
        <v>10425.700000000001</v>
      </c>
      <c r="ET141" s="5">
        <f>+fof!C203/10</f>
        <v>382682</v>
      </c>
      <c r="FB141" s="5">
        <f t="shared" si="223"/>
        <v>10425.700000000001</v>
      </c>
      <c r="FC141" s="5">
        <f t="shared" si="223"/>
        <v>382682</v>
      </c>
      <c r="FD141" s="1" t="e">
        <f t="shared" si="230"/>
        <v>#DIV/0!</v>
      </c>
      <c r="FE141" s="1" t="e">
        <f t="shared" si="230"/>
        <v>#DIV/0!</v>
      </c>
      <c r="FF141" t="e">
        <f t="shared" si="231"/>
        <v>#DIV/0!</v>
      </c>
      <c r="FG141" t="e">
        <f t="shared" si="231"/>
        <v>#DIV/0!</v>
      </c>
      <c r="FH141" s="83" t="e">
        <f t="shared" si="232"/>
        <v>#DIV/0!</v>
      </c>
      <c r="FI141" s="83" t="e">
        <f t="shared" si="232"/>
        <v>#DIV/0!</v>
      </c>
      <c r="FK141" s="5">
        <f>kshotoku1722!E89</f>
        <v>255544.8</v>
      </c>
      <c r="FL141" s="72">
        <f t="shared" ca="1" si="256"/>
        <v>0.40158733551163467</v>
      </c>
      <c r="FM141">
        <f t="shared" ca="1" si="276"/>
        <v>1.5292521403068013E-2</v>
      </c>
      <c r="FO141" s="72">
        <f ca="1">+AVERAGE(OFFSET(Maikin05!$F$10,ROUNDDOWN((ROW(FO141)-ROW(FO$45))/4,0),MOD(ROW(FO141)-ROW(FO$45),4)*3):OFFSET(Maikin05!$F$10,ROUNDDOWN((ROW(FO141)-ROW(FO$45))/4,0),MOD(ROW(FO141)-ROW(FO$45),4)*3+2))</f>
        <v>100.2</v>
      </c>
      <c r="FP141" s="72">
        <f ca="1">+AVERAGE(OFFSET(Maikin30!$F$20,ROUNDDOWN((ROW(FP141)-ROW(FP$5))/4,0),MOD(ROW(FP141)-ROW(FP$5),4)*3):OFFSET(Maikin30!$F$20,ROUNDDOWN((ROW(FP141)-ROW(FP$5))/4,0),MOD(ROW(FP141)-ROW(FP$5),4)*3+2))</f>
        <v>99.866666666666674</v>
      </c>
      <c r="FQ141" s="5">
        <f ca="1">+AVERAGE(OFFSET(Rocho!$J$66,(ROW(FQ141)-ROW($FQ$5))*3,0):OFFSET(Rocho!$J$66,(ROW(FQ141)-ROW($FQ$5))*3+2,0))</f>
        <v>6350.666666666667</v>
      </c>
      <c r="FR141" s="72" t="e">
        <f t="shared" ca="1" si="257"/>
        <v>#DIV/0!</v>
      </c>
      <c r="FS141" t="e">
        <f t="shared" ca="1" si="277"/>
        <v>#DIV/0!</v>
      </c>
      <c r="FU141" s="87" t="s">
        <v>360</v>
      </c>
      <c r="FV141" s="80">
        <f ca="1">+AVERAGE(OFFSET(Rocho!$B$6,(ROW(FV141)-ROW($FV$5))*3,0):OFFSET(Rocho!$B$6,(ROW(FV141)-ROW($FV$5))*3+2,0))/10000</f>
        <v>11090.333333333332</v>
      </c>
      <c r="FW141" s="82">
        <f>+Rocho!AA142</f>
        <v>0</v>
      </c>
      <c r="FX141" t="e">
        <f t="shared" si="278"/>
        <v>#DIV/0!</v>
      </c>
      <c r="FZ141" s="94">
        <f t="shared" si="233"/>
        <v>241907.1</v>
      </c>
      <c r="GA141" s="5">
        <f t="shared" si="284"/>
        <v>79935.7</v>
      </c>
      <c r="GB141" s="5">
        <f>+'gaku-mk1722'!C88-'gaku-mk1722'!D88</f>
        <v>7177.7000000000116</v>
      </c>
      <c r="GC141" s="5">
        <f t="shared" si="285"/>
        <v>28814.799999999999</v>
      </c>
      <c r="GD141" s="5">
        <f t="shared" si="286"/>
        <v>17396</v>
      </c>
      <c r="GE141" s="5">
        <f>+'gaku-mk1722'!H88</f>
        <v>-3049.4</v>
      </c>
      <c r="GF141" s="5">
        <f>+'gaku-mk1722'!W88</f>
        <v>129816.8</v>
      </c>
      <c r="GG141" s="5">
        <f>+'gaku-mk1722'!M88</f>
        <v>86585.4</v>
      </c>
      <c r="GH141" s="5">
        <f>+'gaku-mk1722'!N88</f>
        <v>104769.9</v>
      </c>
      <c r="GI141" s="5">
        <f t="shared" si="287"/>
        <v>79290.5</v>
      </c>
      <c r="GJ141" s="5">
        <f>+'gaku-jk1722'!C88-'gaku-jk1722'!D88</f>
        <v>7276.1000000000349</v>
      </c>
      <c r="GK141" s="5">
        <f t="shared" si="288"/>
        <v>30332.5</v>
      </c>
      <c r="GL141" s="5">
        <f t="shared" si="289"/>
        <v>16910.2</v>
      </c>
      <c r="GM141" s="5">
        <f>+'gaku-jk1722'!H88</f>
        <v>-2894.1</v>
      </c>
      <c r="GN141" s="5">
        <f>+'gaku-jk1722'!Z88</f>
        <v>130107.4</v>
      </c>
      <c r="GO141" s="5">
        <f>+'gaku-jk1722'!M88</f>
        <v>78740.600000000006</v>
      </c>
      <c r="GP141" s="5">
        <f>+'gaku-jk1722'!N88</f>
        <v>91419.5</v>
      </c>
      <c r="GQ141" s="9">
        <f t="shared" ca="1" si="234"/>
        <v>101.2</v>
      </c>
      <c r="GR141">
        <f ca="1">+OFFSET('def-cy1722'!$C$8,ROUNDDOWN((ROW(Sheet1_OLD!GU141)-ROW(Sheet1_OLD!GU$61))/4,0),0)</f>
        <v>101.2</v>
      </c>
      <c r="GS141" s="9">
        <f t="shared" ca="1" si="235"/>
        <v>96</v>
      </c>
      <c r="GT141" s="9">
        <f t="shared" ca="1" si="236"/>
        <v>105</v>
      </c>
      <c r="GU141">
        <f ca="1">+OFFSET('def-cy1722'!$H$8,ROUNDDOWN((ROW(Sheet1_OLD!GU141)-ROW(Sheet1_OLD!GU$61))/4,0),0)</f>
        <v>101.8</v>
      </c>
      <c r="GV141">
        <f ca="1">+OFFSET('def-cy1722'!$W$8,ROUNDDOWN((ROW(Sheet1_OLD!GU141)-ROW(Sheet1_OLD!GU$61))/4,0),0)</f>
        <v>101.2</v>
      </c>
      <c r="GW141">
        <f ca="1">+OFFSET('def-cy1722'!$M$8,ROUNDDOWN((ROW(Sheet1_OLD!GU141)-ROW(Sheet1_OLD!GU$61))/4,0),0)</f>
        <v>111.7</v>
      </c>
      <c r="GX141">
        <f ca="1">+OFFSET('def-cy1722'!$N$8,ROUNDDOWN((ROW(Sheet1_OLD!GU141)-ROW(Sheet1_OLD!GU$61))/4,0),0)</f>
        <v>114.8</v>
      </c>
      <c r="HG141" s="9">
        <f t="shared" ca="1" si="221"/>
        <v>100.1</v>
      </c>
      <c r="HH141" s="9">
        <f t="shared" ca="1" si="221"/>
        <v>99.2</v>
      </c>
      <c r="HI141" s="9">
        <f t="shared" ca="1" si="221"/>
        <v>92.9</v>
      </c>
      <c r="HJ141" s="9">
        <f t="shared" ca="1" si="220"/>
        <v>101.4</v>
      </c>
      <c r="HK141" s="9">
        <f t="shared" ca="1" si="220"/>
        <v>100.6</v>
      </c>
      <c r="HL141" s="9">
        <f t="shared" ca="1" si="220"/>
        <v>99.4</v>
      </c>
      <c r="HM141" s="9">
        <f t="shared" ca="1" si="220"/>
        <v>108.5</v>
      </c>
      <c r="HN141" s="9">
        <f t="shared" ca="1" si="202"/>
        <v>110.9</v>
      </c>
      <c r="HO141">
        <f t="shared" ca="1" si="237"/>
        <v>7.5974439384103448E-3</v>
      </c>
      <c r="HP141">
        <f t="shared" ca="1" si="237"/>
        <v>-6.5658906530244939E-4</v>
      </c>
      <c r="HQ141">
        <f t="shared" ca="1" si="237"/>
        <v>1.4400323183607094E-2</v>
      </c>
      <c r="HR141">
        <f t="shared" ca="1" si="237"/>
        <v>1.2508762605372089E-3</v>
      </c>
      <c r="HS141">
        <f t="shared" ca="1" si="237"/>
        <v>-1.1751324501730031E-2</v>
      </c>
      <c r="HT141">
        <f t="shared" ca="1" si="237"/>
        <v>3.6798514420534459E-4</v>
      </c>
      <c r="HU141">
        <f t="shared" ca="1" si="237"/>
        <v>2.0039967439505209E-2</v>
      </c>
      <c r="HV141">
        <f t="shared" ca="1" si="238"/>
        <v>-2.4178738513375247E-2</v>
      </c>
      <c r="HW141">
        <f t="shared" ca="1" si="239"/>
        <v>7.0699438858574729E-3</v>
      </c>
      <c r="HX141" s="5">
        <f t="shared" ca="1" si="279"/>
        <v>268600.11578834284</v>
      </c>
      <c r="HY141" s="1" t="e">
        <f t="shared" ca="1" si="258"/>
        <v>#DIV/0!</v>
      </c>
      <c r="HZ141" t="e">
        <f t="shared" ca="1" si="280"/>
        <v>#DIV/0!</v>
      </c>
      <c r="IA141" s="5">
        <f t="shared" si="259"/>
        <v>241907.1</v>
      </c>
      <c r="IB141">
        <f t="shared" ca="1" si="260"/>
        <v>90.062172642778393</v>
      </c>
      <c r="IK141">
        <f>+util!B139</f>
        <v>104.73333333333299</v>
      </c>
      <c r="IL141">
        <f t="shared" si="281"/>
        <v>4.3916635827037469E-2</v>
      </c>
      <c r="IM141">
        <f t="shared" si="282"/>
        <v>2.6349981496222481E-2</v>
      </c>
      <c r="IO141" s="5">
        <f t="shared" si="240"/>
        <v>115760.6</v>
      </c>
      <c r="IP141" s="1">
        <f t="shared" si="241"/>
        <v>2.5050550953456767</v>
      </c>
      <c r="IQ141" s="5">
        <f t="shared" ca="1" si="261"/>
        <v>128534.09661695769</v>
      </c>
      <c r="IR141" s="1" t="e">
        <f t="shared" ca="1" si="262"/>
        <v>#DIV/0!</v>
      </c>
      <c r="IS141" t="e">
        <f t="shared" ca="1" si="283"/>
        <v>#DIV/0!</v>
      </c>
    </row>
    <row r="142" spans="1:253" x14ac:dyDescent="0.15">
      <c r="A142" t="s">
        <v>1047</v>
      </c>
      <c r="B142" s="5">
        <f>+'gaku-mk1722'!B89</f>
        <v>512564.1</v>
      </c>
      <c r="C142" s="5">
        <f>+'kgaku-mk1722'!B90</f>
        <v>289410.40000000002</v>
      </c>
      <c r="D142" s="5">
        <f>+'kgaku-mk1722'!C90</f>
        <v>1720.1</v>
      </c>
      <c r="E142" s="5">
        <f>+'kgaku-mk1722'!D90</f>
        <v>1639.8</v>
      </c>
      <c r="F142" s="5">
        <f>+'kgaku-mk1722'!F90</f>
        <v>23860.2</v>
      </c>
      <c r="G142" s="5">
        <f>+'kgaku-mk1722'!G90</f>
        <v>15330.2</v>
      </c>
      <c r="H142" s="5">
        <f>+'kgaku-mk1722'!H90</f>
        <v>78905.7</v>
      </c>
      <c r="I142" s="5">
        <f>+'kgaku-mk1722'!I90</f>
        <v>171234.1</v>
      </c>
      <c r="J142" s="5">
        <f>+'gaku-mk1722'!F89</f>
        <v>16258.2</v>
      </c>
      <c r="K142" s="5">
        <f>+'gaku-mk1722'!G89</f>
        <v>78815.5</v>
      </c>
      <c r="L142" s="5">
        <f>+'gaku-jk1722'!B89</f>
        <v>507350.6</v>
      </c>
      <c r="M142" s="5">
        <f>+'kgaku-jk1722'!B90</f>
        <v>284558.2</v>
      </c>
      <c r="N142" s="5">
        <f>+'kgaku-jk1722'!C90</f>
        <v>1247.8</v>
      </c>
      <c r="O142" s="5">
        <f>+'kgaku-jk1722'!D90</f>
        <v>1571.9</v>
      </c>
      <c r="P142" s="5">
        <f>+'kgaku-jk1722'!F90</f>
        <v>24521.4</v>
      </c>
      <c r="Q142" s="5">
        <f>+'kgaku-jk1722'!G90</f>
        <v>14958.6</v>
      </c>
      <c r="R142" s="5">
        <f>+'kgaku-jk1722'!H90</f>
        <v>74216.3</v>
      </c>
      <c r="S142" s="5">
        <f>+'kgaku-jk1722'!I90</f>
        <v>171356.4</v>
      </c>
      <c r="T142" s="5">
        <f>+'gaku-jk1722'!F89</f>
        <v>15377.6</v>
      </c>
      <c r="U142" s="5">
        <f>+'gaku-jk1722'!G89</f>
        <v>77945.100000000006</v>
      </c>
      <c r="V142" s="8">
        <f t="shared" si="222"/>
        <v>101.02759314761825</v>
      </c>
      <c r="W142" s="8">
        <f t="shared" si="222"/>
        <v>101.70516962786525</v>
      </c>
      <c r="X142" s="8">
        <f t="shared" si="222"/>
        <v>137.85061708607148</v>
      </c>
      <c r="Y142" s="8">
        <f t="shared" si="222"/>
        <v>104.319613206947</v>
      </c>
      <c r="Z142" s="8">
        <f t="shared" si="222"/>
        <v>97.303579730357967</v>
      </c>
      <c r="AA142" s="8">
        <f t="shared" si="222"/>
        <v>102.48418969689676</v>
      </c>
      <c r="AB142" s="8">
        <f t="shared" si="222"/>
        <v>106.31855805261108</v>
      </c>
      <c r="AC142" s="8">
        <f t="shared" si="222"/>
        <v>99.928628285841683</v>
      </c>
      <c r="AD142" s="8">
        <f t="shared" si="222"/>
        <v>105.72651128914785</v>
      </c>
      <c r="AE142" s="8">
        <f t="shared" si="222"/>
        <v>101.11668340922006</v>
      </c>
      <c r="AF142" s="10">
        <f ca="1">+OFFSET('kdef-cy1722'!B$9,ROUNDDOWN((ROW(Sheet1_OLD!AF142)-ROW(Sheet1_OLD!AF$61))/4,0),0)</f>
        <v>101.3</v>
      </c>
      <c r="AG142" s="10">
        <f ca="1">+OFFSET('kdef-cy1722'!C$9,ROUNDDOWN((ROW(Sheet1_OLD!AG142)-ROW(Sheet1_OLD!AG$61))/4,0),0)</f>
        <v>141.80000000000001</v>
      </c>
      <c r="AH142" s="10">
        <f ca="1">+OFFSET('kdef-cy1722'!D$9,ROUNDDOWN((ROW(Sheet1_OLD!AH142)-ROW(Sheet1_OLD!AH$61))/4,0),0)</f>
        <v>104</v>
      </c>
      <c r="AI142" s="10">
        <f ca="1">+OFFSET('kdef-cy1722'!F$9,ROUNDDOWN((ROW(Sheet1_OLD!AI142)-ROW(Sheet1_OLD!AI$61))/4,0),0)</f>
        <v>96</v>
      </c>
      <c r="AJ142" s="10">
        <f ca="1">+OFFSET('kdef-cy1722'!G$9,ROUNDDOWN((ROW(Sheet1_OLD!AJ142)-ROW(Sheet1_OLD!AJ$61))/4,0),0)</f>
        <v>102.3</v>
      </c>
      <c r="AK142" s="10">
        <f ca="1">+OFFSET('kdef-cy1722'!H$9,ROUNDDOWN((ROW(Sheet1_OLD!AK142)-ROW(Sheet1_OLD!AK$61))/4,0),0)</f>
        <v>105.7</v>
      </c>
      <c r="AL142" s="10">
        <f ca="1">+OFFSET('kdef-cy1722'!I$9,ROUNDDOWN((ROW(Sheet1_OLD!AL142)-ROW(Sheet1_OLD!AL$61))/4,0),0)</f>
        <v>99.6</v>
      </c>
      <c r="AM142" s="10">
        <f ca="1">+OFFSET('def-cy1722'!$F$8,ROUNDDOWN((ROW(Sheet1_OLD!AM142)-ROW(Sheet1_OLD!AM$61))/4,0),0)</f>
        <v>105</v>
      </c>
      <c r="AN142" s="10">
        <f ca="1">+OFFSET('def-cy1722'!$G$8,ROUNDDOWN((ROW(Sheet1_OLD!AN142)-ROW(Sheet1_OLD!AN$61))/4,0),0)</f>
        <v>101.2</v>
      </c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9">
        <f t="shared" ca="1" si="209"/>
        <v>99.2</v>
      </c>
      <c r="AY142" s="9">
        <f t="shared" ca="1" si="209"/>
        <v>128.19999999999999</v>
      </c>
      <c r="AZ142" s="9">
        <f t="shared" ca="1" si="209"/>
        <v>100.6</v>
      </c>
      <c r="BA142" s="9">
        <f t="shared" ca="1" si="208"/>
        <v>92.9</v>
      </c>
      <c r="BB142" s="9">
        <f t="shared" ca="1" si="208"/>
        <v>99.7</v>
      </c>
      <c r="BC142" s="9">
        <f t="shared" ca="1" si="208"/>
        <v>101.7</v>
      </c>
      <c r="BD142" s="9">
        <f t="shared" ca="1" si="208"/>
        <v>98.7</v>
      </c>
      <c r="BE142" s="9">
        <f t="shared" ca="1" si="208"/>
        <v>101.4</v>
      </c>
      <c r="BF142" s="9">
        <f t="shared" ca="1" si="208"/>
        <v>100.1</v>
      </c>
      <c r="BG142">
        <f t="shared" ca="1" si="263"/>
        <v>-2.7881340343547761E-4</v>
      </c>
      <c r="BH142">
        <f t="shared" ca="1" si="264"/>
        <v>-6.6384409222310309E-4</v>
      </c>
      <c r="BI142">
        <f t="shared" ca="1" si="265"/>
        <v>-6.3700042534871977E-3</v>
      </c>
      <c r="BJ142">
        <f t="shared" ca="1" si="265"/>
        <v>-2.0096032307602096E-2</v>
      </c>
      <c r="BK142">
        <f t="shared" ca="1" si="265"/>
        <v>-7.714034902834223E-3</v>
      </c>
      <c r="BL142" s="13">
        <f t="shared" ca="1" si="266"/>
        <v>-3.51227289595821E-2</v>
      </c>
      <c r="BM142">
        <f t="shared" ca="1" si="224"/>
        <v>-0.11910452094856372</v>
      </c>
      <c r="BN142">
        <f t="shared" ca="1" si="242"/>
        <v>-3.4286326765168303E-2</v>
      </c>
      <c r="BO142" s="13">
        <f t="shared" ca="1" si="243"/>
        <v>-0.15339084771373201</v>
      </c>
      <c r="BP142">
        <f t="shared" ca="1" si="267"/>
        <v>-1.0800261768284046E-2</v>
      </c>
      <c r="BQ142">
        <f t="shared" ca="1" si="268"/>
        <v>-4.3293514631048094E-2</v>
      </c>
      <c r="BR142">
        <f t="shared" ca="1" si="269"/>
        <v>-1.2462798033449544E-2</v>
      </c>
      <c r="BS142" s="13">
        <f t="shared" ca="1" si="270"/>
        <v>-6.6556574432781679E-2</v>
      </c>
      <c r="BT142" s="5">
        <f t="shared" si="244"/>
        <v>77945.100000000006</v>
      </c>
      <c r="BU142" s="5">
        <f t="shared" ca="1" si="245"/>
        <v>262024.35005945765</v>
      </c>
      <c r="BV142" s="5">
        <f t="shared" ca="1" si="246"/>
        <v>53516.495446849047</v>
      </c>
      <c r="BW142" s="5">
        <f t="shared" ca="1" si="271"/>
        <v>128332.02570899157</v>
      </c>
      <c r="BX142" s="5">
        <f t="shared" si="247"/>
        <v>78815.5</v>
      </c>
      <c r="BY142" s="5">
        <f t="shared" si="248"/>
        <v>265550.3</v>
      </c>
      <c r="BZ142" s="5">
        <f t="shared" si="249"/>
        <v>40118.400000000001</v>
      </c>
      <c r="CA142" s="5">
        <f t="shared" si="250"/>
        <v>118933.9</v>
      </c>
      <c r="CB142" s="9">
        <f t="shared" si="197"/>
        <v>101.11668340922006</v>
      </c>
      <c r="CC142" s="9">
        <f t="shared" ca="1" si="197"/>
        <v>101.34565735579241</v>
      </c>
      <c r="CD142" s="9">
        <f t="shared" ca="1" si="197"/>
        <v>74.964550023355642</v>
      </c>
      <c r="CE142" s="9">
        <f t="shared" ca="1" si="196"/>
        <v>92.676710542773662</v>
      </c>
      <c r="CG142" s="5">
        <f t="shared" si="225"/>
        <v>102.08045536185548</v>
      </c>
      <c r="CH142" s="5">
        <f t="shared" ca="1" si="272"/>
        <v>101.34565735579241</v>
      </c>
      <c r="CI142" s="5">
        <f t="shared" si="251"/>
        <v>100.54988846838266</v>
      </c>
      <c r="CJ142" s="5">
        <f t="shared" ca="1" si="273"/>
        <v>74.964550023355642</v>
      </c>
      <c r="CK142" s="5">
        <f t="shared" si="226"/>
        <v>100.92478113032386</v>
      </c>
      <c r="CL142" s="5">
        <f t="shared" ca="1" si="274"/>
        <v>92.676710542773662</v>
      </c>
      <c r="CN142" s="1" t="e">
        <f t="shared" si="227"/>
        <v>#DIV/0!</v>
      </c>
      <c r="CO142" s="1" t="e">
        <f t="shared" si="228"/>
        <v>#DIV/0!</v>
      </c>
      <c r="CP142" s="1" t="e">
        <f t="shared" ca="1" si="228"/>
        <v>#DIV/0!</v>
      </c>
      <c r="CQ142" s="1" t="e">
        <f t="shared" ca="1" si="228"/>
        <v>#DIV/0!</v>
      </c>
      <c r="CR142" s="1" t="e">
        <f t="shared" ca="1" si="228"/>
        <v>#DIV/0!</v>
      </c>
      <c r="CS142" s="83" t="e">
        <f t="shared" si="219"/>
        <v>#DIV/0!</v>
      </c>
      <c r="CT142" s="83" t="e">
        <f t="shared" si="219"/>
        <v>#DIV/0!</v>
      </c>
      <c r="CU142" s="83" t="e">
        <f t="shared" ca="1" si="219"/>
        <v>#DIV/0!</v>
      </c>
      <c r="CV142" s="83" t="e">
        <f t="shared" ca="1" si="219"/>
        <v>#DIV/0!</v>
      </c>
      <c r="CW142" s="83" t="e">
        <f t="shared" ca="1" si="219"/>
        <v>#DIV/0!</v>
      </c>
      <c r="CX142" s="83">
        <f t="shared" si="275"/>
        <v>1.9156328200466467E-2</v>
      </c>
      <c r="CY142" s="83">
        <f t="shared" si="201"/>
        <v>3.0007070448878448E-3</v>
      </c>
      <c r="CZ142" s="83">
        <f t="shared" ca="1" si="201"/>
        <v>1.6649409063524787E-2</v>
      </c>
      <c r="DA142" s="83">
        <f t="shared" ca="1" si="199"/>
        <v>2.5137685252764247E-2</v>
      </c>
      <c r="DB142" s="83">
        <f t="shared" ca="1" si="199"/>
        <v>9.9988691248590975E-3</v>
      </c>
      <c r="EF142" s="91">
        <f>+'gaku-mk1722'!G89</f>
        <v>78815.5</v>
      </c>
      <c r="EH142" s="5">
        <f t="shared" ca="1" si="252"/>
        <v>21260.870055272353</v>
      </c>
      <c r="EI142" s="7">
        <f ca="1">+EI141+$EH141</f>
        <v>854047.17441848037</v>
      </c>
      <c r="EJ142" s="4">
        <f ca="1">+EI141+EH141</f>
        <v>854047.17441848037</v>
      </c>
      <c r="EK142" s="131">
        <f ca="1">+EK141+EH141-(EJ145-EI145)/4</f>
        <v>833734.14935878315</v>
      </c>
      <c r="EL142" s="5">
        <f t="shared" ca="1" si="253"/>
        <v>6372</v>
      </c>
      <c r="EM142" s="92">
        <f t="shared" ca="1" si="254"/>
        <v>100.66666666666667</v>
      </c>
      <c r="EN142">
        <f t="shared" ca="1" si="229"/>
        <v>0.71970565372825712</v>
      </c>
      <c r="EO142">
        <f t="shared" ca="1" si="255"/>
        <v>-2.4940333719016505E-2</v>
      </c>
      <c r="EQ142" s="6">
        <f>+call!C180</f>
        <v>6.6666666666666693E-2</v>
      </c>
      <c r="ES142" s="5">
        <f>+fof!B204/10</f>
        <v>11172.6</v>
      </c>
      <c r="ET142" s="5">
        <f>+fof!C204/10</f>
        <v>400881.3</v>
      </c>
      <c r="FB142" s="5">
        <f t="shared" si="223"/>
        <v>11172.6</v>
      </c>
      <c r="FC142" s="5">
        <f t="shared" si="223"/>
        <v>400881.3</v>
      </c>
      <c r="FD142" s="1" t="e">
        <f t="shared" si="230"/>
        <v>#DIV/0!</v>
      </c>
      <c r="FE142" s="1" t="e">
        <f t="shared" si="230"/>
        <v>#DIV/0!</v>
      </c>
      <c r="FF142" t="e">
        <f t="shared" si="231"/>
        <v>#DIV/0!</v>
      </c>
      <c r="FG142" t="e">
        <f t="shared" si="231"/>
        <v>#DIV/0!</v>
      </c>
      <c r="FH142" s="83" t="e">
        <f t="shared" si="232"/>
        <v>#DIV/0!</v>
      </c>
      <c r="FI142" s="83" t="e">
        <f t="shared" si="232"/>
        <v>#DIV/0!</v>
      </c>
      <c r="FK142" s="5">
        <f>kshotoku1722!E90</f>
        <v>258892.4</v>
      </c>
      <c r="FL142" s="72">
        <f t="shared" ca="1" si="256"/>
        <v>0.4036062159364438</v>
      </c>
      <c r="FM142">
        <f t="shared" ca="1" si="276"/>
        <v>5.0146567912079006E-3</v>
      </c>
      <c r="FO142" s="72">
        <f ca="1">+AVERAGE(OFFSET(Maikin05!$F$10,ROUNDDOWN((ROW(FO142)-ROW(FO$45))/4,0),MOD(ROW(FO142)-ROW(FO$45),4)*3):OFFSET(Maikin05!$F$10,ROUNDDOWN((ROW(FO142)-ROW(FO$45))/4,0),MOD(ROW(FO142)-ROW(FO$45),4)*3+2))</f>
        <v>100.66666666666667</v>
      </c>
      <c r="FP142" s="72">
        <f ca="1">+AVERAGE(OFFSET(Maikin30!$F$20,ROUNDDOWN((ROW(FP142)-ROW(FP$5))/4,0),MOD(ROW(FP142)-ROW(FP$5),4)*3):OFFSET(Maikin30!$F$20,ROUNDDOWN((ROW(FP142)-ROW(FP$5))/4,0),MOD(ROW(FP142)-ROW(FP$5),4)*3+2))</f>
        <v>100.36666666666667</v>
      </c>
      <c r="FQ142" s="5">
        <f ca="1">+AVERAGE(OFFSET(Rocho!$J$66,(ROW(FQ142)-ROW($FQ$5))*3,0):OFFSET(Rocho!$J$66,(ROW(FQ142)-ROW($FQ$5))*3+2,0))</f>
        <v>6372</v>
      </c>
      <c r="FR142" s="72" t="e">
        <f t="shared" ca="1" si="257"/>
        <v>#DIV/0!</v>
      </c>
      <c r="FS142" t="e">
        <f t="shared" ca="1" si="277"/>
        <v>#DIV/0!</v>
      </c>
      <c r="FU142" s="87" t="s">
        <v>361</v>
      </c>
      <c r="FV142" s="80">
        <f ca="1">+AVERAGE(OFFSET(Rocho!$B$6,(ROW(FV142)-ROW($FV$5))*3,0):OFFSET(Rocho!$B$6,(ROW(FV142)-ROW($FV$5))*3+2,0))/10000</f>
        <v>11097</v>
      </c>
      <c r="FW142" s="82">
        <f>+Rocho!AA143</f>
        <v>0</v>
      </c>
      <c r="FX142" t="e">
        <f t="shared" si="278"/>
        <v>#DIV/0!</v>
      </c>
      <c r="FZ142" s="94">
        <f t="shared" si="233"/>
        <v>247013.9</v>
      </c>
      <c r="GA142" s="5">
        <f t="shared" si="284"/>
        <v>78815.5</v>
      </c>
      <c r="GB142" s="5">
        <f>+'gaku-mk1722'!C89-'gaku-mk1722'!D89</f>
        <v>6954</v>
      </c>
      <c r="GC142" s="5">
        <f t="shared" si="285"/>
        <v>23860.2</v>
      </c>
      <c r="GD142" s="5">
        <f t="shared" si="286"/>
        <v>16258.2</v>
      </c>
      <c r="GE142" s="5">
        <f>+'gaku-mk1722'!H89</f>
        <v>2504.8000000000002</v>
      </c>
      <c r="GF142" s="5">
        <f>+'gaku-mk1722'!W89</f>
        <v>130073.7</v>
      </c>
      <c r="GG142" s="5">
        <f>+'gaku-mk1722'!M89</f>
        <v>87377.9</v>
      </c>
      <c r="GH142" s="5">
        <f>+'gaku-mk1722'!N89</f>
        <v>98830.399999999994</v>
      </c>
      <c r="GI142" s="5">
        <f t="shared" si="287"/>
        <v>77945.100000000006</v>
      </c>
      <c r="GJ142" s="5">
        <f>+'gaku-jk1722'!C89-'gaku-jk1722'!D89</f>
        <v>7005.0999999999767</v>
      </c>
      <c r="GK142" s="5">
        <f t="shared" si="288"/>
        <v>24521.4</v>
      </c>
      <c r="GL142" s="5">
        <f t="shared" si="289"/>
        <v>15377.6</v>
      </c>
      <c r="GM142" s="5">
        <f>+'gaku-jk1722'!H89</f>
        <v>2321.4</v>
      </c>
      <c r="GN142" s="5">
        <f>+'gaku-jk1722'!Z89</f>
        <v>128175.3</v>
      </c>
      <c r="GO142" s="5">
        <f>+'gaku-jk1722'!M89</f>
        <v>79645.3</v>
      </c>
      <c r="GP142" s="5">
        <f>+'gaku-jk1722'!N89</f>
        <v>87721.600000000006</v>
      </c>
      <c r="GQ142" s="9">
        <f t="shared" ca="1" si="234"/>
        <v>101.2</v>
      </c>
      <c r="GR142">
        <f ca="1">+OFFSET('def-cy1722'!$C$8,ROUNDDOWN((ROW(Sheet1_OLD!GU142)-ROW(Sheet1_OLD!GU$61))/4,0),0)</f>
        <v>101.2</v>
      </c>
      <c r="GS142" s="9">
        <f t="shared" ca="1" si="235"/>
        <v>96</v>
      </c>
      <c r="GT142" s="9">
        <f t="shared" ca="1" si="236"/>
        <v>105</v>
      </c>
      <c r="GU142">
        <f ca="1">+OFFSET('def-cy1722'!$H$8,ROUNDDOWN((ROW(Sheet1_OLD!GU142)-ROW(Sheet1_OLD!GU$61))/4,0),0)</f>
        <v>101.8</v>
      </c>
      <c r="GV142">
        <f ca="1">+OFFSET('def-cy1722'!$W$8,ROUNDDOWN((ROW(Sheet1_OLD!GU142)-ROW(Sheet1_OLD!GU$61))/4,0),0)</f>
        <v>101.2</v>
      </c>
      <c r="GW142">
        <f ca="1">+OFFSET('def-cy1722'!$M$8,ROUNDDOWN((ROW(Sheet1_OLD!GU142)-ROW(Sheet1_OLD!GU$61))/4,0),0)</f>
        <v>111.7</v>
      </c>
      <c r="GX142">
        <f ca="1">+OFFSET('def-cy1722'!$N$8,ROUNDDOWN((ROW(Sheet1_OLD!GU142)-ROW(Sheet1_OLD!GU$61))/4,0),0)</f>
        <v>114.8</v>
      </c>
      <c r="HG142" s="9">
        <f t="shared" ca="1" si="221"/>
        <v>100.1</v>
      </c>
      <c r="HH142" s="9">
        <f t="shared" ca="1" si="221"/>
        <v>99.2</v>
      </c>
      <c r="HI142" s="9">
        <f t="shared" ca="1" si="221"/>
        <v>92.9</v>
      </c>
      <c r="HJ142" s="9">
        <f t="shared" ca="1" si="220"/>
        <v>101.4</v>
      </c>
      <c r="HK142" s="9">
        <f t="shared" ca="1" si="220"/>
        <v>100.6</v>
      </c>
      <c r="HL142" s="9">
        <f t="shared" ca="1" si="220"/>
        <v>99.4</v>
      </c>
      <c r="HM142" s="9">
        <f t="shared" ca="1" si="220"/>
        <v>108.5</v>
      </c>
      <c r="HN142" s="9">
        <f t="shared" ca="1" si="202"/>
        <v>110.9</v>
      </c>
      <c r="HO142">
        <f t="shared" ca="1" si="237"/>
        <v>-5.5563815949593231E-3</v>
      </c>
      <c r="HP142">
        <f t="shared" ca="1" si="237"/>
        <v>-1.1091429582283571E-3</v>
      </c>
      <c r="HQ142">
        <f t="shared" ca="1" si="237"/>
        <v>-2.2273097915410749E-2</v>
      </c>
      <c r="HR142">
        <f t="shared" ca="1" si="237"/>
        <v>-6.4117021513411402E-3</v>
      </c>
      <c r="HS142">
        <f t="shared" ca="1" si="237"/>
        <v>2.1647138395840475E-2</v>
      </c>
      <c r="HT142">
        <f t="shared" ca="1" si="237"/>
        <v>-7.9236000882892798E-3</v>
      </c>
      <c r="HU142">
        <f t="shared" ca="1" si="237"/>
        <v>4.0498682196510793E-3</v>
      </c>
      <c r="HV142">
        <f t="shared" ca="1" si="238"/>
        <v>1.6919723907354842E-2</v>
      </c>
      <c r="HW142">
        <f t="shared" ca="1" si="239"/>
        <v>-6.5719418538245228E-4</v>
      </c>
      <c r="HX142" s="5">
        <f t="shared" ca="1" si="279"/>
        <v>268423.59335405368</v>
      </c>
      <c r="HY142" s="1" t="e">
        <f t="shared" ca="1" si="258"/>
        <v>#DIV/0!</v>
      </c>
      <c r="HZ142" t="e">
        <f t="shared" ca="1" si="280"/>
        <v>#DIV/0!</v>
      </c>
      <c r="IA142" s="5">
        <f t="shared" si="259"/>
        <v>247013.9</v>
      </c>
      <c r="IB142">
        <f t="shared" ca="1" si="260"/>
        <v>92.023915227968033</v>
      </c>
      <c r="IK142">
        <f>+util!B140</f>
        <v>101.166666666667</v>
      </c>
      <c r="IL142">
        <f t="shared" si="281"/>
        <v>-3.4648115321961326E-2</v>
      </c>
      <c r="IM142">
        <f t="shared" si="282"/>
        <v>-2.0788869193176795E-2</v>
      </c>
      <c r="IO142" s="5">
        <f t="shared" si="240"/>
        <v>128080</v>
      </c>
      <c r="IP142" s="1">
        <f t="shared" si="241"/>
        <v>3.192550051846534</v>
      </c>
      <c r="IQ142" s="5">
        <f t="shared" ca="1" si="261"/>
        <v>139181.21140869884</v>
      </c>
      <c r="IR142" s="1" t="e">
        <f t="shared" ca="1" si="262"/>
        <v>#DIV/0!</v>
      </c>
      <c r="IS142" t="e">
        <f t="shared" ca="1" si="283"/>
        <v>#DIV/0!</v>
      </c>
    </row>
    <row r="143" spans="1:253" x14ac:dyDescent="0.15">
      <c r="A143" t="s">
        <v>1048</v>
      </c>
      <c r="B143" s="5">
        <f>+'gaku-mk1722'!B90</f>
        <v>512043.3</v>
      </c>
      <c r="C143" s="5">
        <f>+'kgaku-mk1722'!B91</f>
        <v>290833.7</v>
      </c>
      <c r="D143" s="5">
        <f>+'kgaku-mk1722'!C91</f>
        <v>1708.9</v>
      </c>
      <c r="E143" s="5">
        <f>+'kgaku-mk1722'!D91</f>
        <v>1712.6</v>
      </c>
      <c r="F143" s="5">
        <f>+'kgaku-mk1722'!F91</f>
        <v>23333.7</v>
      </c>
      <c r="G143" s="5">
        <f>+'kgaku-mk1722'!G91</f>
        <v>15814.9</v>
      </c>
      <c r="H143" s="5">
        <f>+'kgaku-mk1722'!H91</f>
        <v>80414.3</v>
      </c>
      <c r="I143" s="5">
        <f>+'kgaku-mk1722'!I91</f>
        <v>171274.4</v>
      </c>
      <c r="J143" s="5">
        <f>+'gaku-mk1722'!F90</f>
        <v>15133.3</v>
      </c>
      <c r="K143" s="5">
        <f>+'gaku-mk1722'!G90</f>
        <v>79819.600000000006</v>
      </c>
      <c r="L143" s="5">
        <f>+'gaku-jk1722'!B90</f>
        <v>506690.4</v>
      </c>
      <c r="M143" s="5">
        <f>+'kgaku-jk1722'!B91</f>
        <v>285835</v>
      </c>
      <c r="N143" s="5">
        <f>+'kgaku-jk1722'!C91</f>
        <v>1195.2</v>
      </c>
      <c r="O143" s="5">
        <f>+'kgaku-jk1722'!D91</f>
        <v>1634</v>
      </c>
      <c r="P143" s="5">
        <f>+'kgaku-jk1722'!F91</f>
        <v>24293.200000000001</v>
      </c>
      <c r="Q143" s="5">
        <f>+'kgaku-jk1722'!G91</f>
        <v>15376.2</v>
      </c>
      <c r="R143" s="5">
        <f>+'kgaku-jk1722'!H91</f>
        <v>75366.899999999994</v>
      </c>
      <c r="S143" s="5">
        <f>+'kgaku-jk1722'!I91</f>
        <v>171397.3</v>
      </c>
      <c r="T143" s="5">
        <f>+'gaku-jk1722'!F90</f>
        <v>14297.2</v>
      </c>
      <c r="U143" s="5">
        <f>+'gaku-jk1722'!G90</f>
        <v>78680.100000000006</v>
      </c>
      <c r="V143" s="8">
        <f t="shared" si="222"/>
        <v>101.05644393499462</v>
      </c>
      <c r="W143" s="8">
        <f t="shared" si="222"/>
        <v>101.74880612941033</v>
      </c>
      <c r="X143" s="8">
        <f t="shared" si="222"/>
        <v>142.98025435073629</v>
      </c>
      <c r="Y143" s="8">
        <f t="shared" si="222"/>
        <v>104.81028151774785</v>
      </c>
      <c r="Z143" s="8">
        <f t="shared" si="222"/>
        <v>96.050335073189203</v>
      </c>
      <c r="AA143" s="8">
        <f t="shared" si="222"/>
        <v>102.85311065152638</v>
      </c>
      <c r="AB143" s="8">
        <f t="shared" si="222"/>
        <v>106.69710443178637</v>
      </c>
      <c r="AC143" s="8">
        <f t="shared" si="222"/>
        <v>99.928295253192445</v>
      </c>
      <c r="AD143" s="8">
        <f t="shared" si="222"/>
        <v>105.8479982094396</v>
      </c>
      <c r="AE143" s="8">
        <f t="shared" si="222"/>
        <v>101.44826963870153</v>
      </c>
      <c r="AF143" s="10">
        <f ca="1">+OFFSET('kdef-cy1722'!B$9,ROUNDDOWN((ROW(Sheet1_OLD!AF143)-ROW(Sheet1_OLD!AF$61))/4,0),0)</f>
        <v>101.3</v>
      </c>
      <c r="AG143" s="10">
        <f ca="1">+OFFSET('kdef-cy1722'!C$9,ROUNDDOWN((ROW(Sheet1_OLD!AG143)-ROW(Sheet1_OLD!AG$61))/4,0),0)</f>
        <v>141.80000000000001</v>
      </c>
      <c r="AH143" s="10">
        <f ca="1">+OFFSET('kdef-cy1722'!D$9,ROUNDDOWN((ROW(Sheet1_OLD!AH143)-ROW(Sheet1_OLD!AH$61))/4,0),0)</f>
        <v>104</v>
      </c>
      <c r="AI143" s="10">
        <f ca="1">+OFFSET('kdef-cy1722'!F$9,ROUNDDOWN((ROW(Sheet1_OLD!AI143)-ROW(Sheet1_OLD!AI$61))/4,0),0)</f>
        <v>96</v>
      </c>
      <c r="AJ143" s="10">
        <f ca="1">+OFFSET('kdef-cy1722'!G$9,ROUNDDOWN((ROW(Sheet1_OLD!AJ143)-ROW(Sheet1_OLD!AJ$61))/4,0),0)</f>
        <v>102.3</v>
      </c>
      <c r="AK143" s="10">
        <f ca="1">+OFFSET('kdef-cy1722'!H$9,ROUNDDOWN((ROW(Sheet1_OLD!AK143)-ROW(Sheet1_OLD!AK$61))/4,0),0)</f>
        <v>105.7</v>
      </c>
      <c r="AL143" s="10">
        <f ca="1">+OFFSET('kdef-cy1722'!I$9,ROUNDDOWN((ROW(Sheet1_OLD!AL143)-ROW(Sheet1_OLD!AL$61))/4,0),0)</f>
        <v>99.6</v>
      </c>
      <c r="AM143" s="10">
        <f ca="1">+OFFSET('def-cy1722'!$F$8,ROUNDDOWN((ROW(Sheet1_OLD!AM143)-ROW(Sheet1_OLD!AM$61))/4,0),0)</f>
        <v>105</v>
      </c>
      <c r="AN143" s="10">
        <f ca="1">+OFFSET('def-cy1722'!$G$8,ROUNDDOWN((ROW(Sheet1_OLD!AN143)-ROW(Sheet1_OLD!AN$61))/4,0),0)</f>
        <v>101.2</v>
      </c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9">
        <f t="shared" ca="1" si="209"/>
        <v>99.2</v>
      </c>
      <c r="AY143" s="9">
        <f t="shared" ca="1" si="209"/>
        <v>128.19999999999999</v>
      </c>
      <c r="AZ143" s="9">
        <f t="shared" ca="1" si="209"/>
        <v>100.6</v>
      </c>
      <c r="BA143" s="9">
        <f t="shared" ca="1" si="208"/>
        <v>92.9</v>
      </c>
      <c r="BB143" s="9">
        <f t="shared" ca="1" si="208"/>
        <v>99.7</v>
      </c>
      <c r="BC143" s="9">
        <f t="shared" ca="1" si="208"/>
        <v>101.7</v>
      </c>
      <c r="BD143" s="9">
        <f t="shared" ca="1" si="208"/>
        <v>98.7</v>
      </c>
      <c r="BE143" s="9">
        <f t="shared" ca="1" si="208"/>
        <v>101.4</v>
      </c>
      <c r="BF143" s="9">
        <f t="shared" ca="1" si="208"/>
        <v>100.1</v>
      </c>
      <c r="BG143">
        <f t="shared" ca="1" si="263"/>
        <v>-2.598193247597079E-4</v>
      </c>
      <c r="BH143">
        <f t="shared" ca="1" si="264"/>
        <v>-2.4070619143068002E-4</v>
      </c>
      <c r="BI143">
        <f t="shared" ca="1" si="265"/>
        <v>1.6041808540836762E-3</v>
      </c>
      <c r="BJ143">
        <f t="shared" ca="1" si="265"/>
        <v>4.5086134578320915E-3</v>
      </c>
      <c r="BK143">
        <f t="shared" ca="1" si="265"/>
        <v>1.5553858407573484E-4</v>
      </c>
      <c r="BL143" s="13">
        <f t="shared" ca="1" si="266"/>
        <v>5.7678073798011148E-3</v>
      </c>
      <c r="BM143">
        <f t="shared" ca="1" si="224"/>
        <v>-5.5246221282123486E-3</v>
      </c>
      <c r="BN143">
        <f t="shared" ca="1" si="242"/>
        <v>-2.8549187641490094E-2</v>
      </c>
      <c r="BO143" s="13">
        <f t="shared" ca="1" si="243"/>
        <v>-3.4073809769702444E-2</v>
      </c>
      <c r="BP143">
        <f t="shared" ca="1" si="267"/>
        <v>6.3209476892008842E-3</v>
      </c>
      <c r="BQ143">
        <f t="shared" ca="1" si="268"/>
        <v>-1.821344647224443E-3</v>
      </c>
      <c r="BR143">
        <f t="shared" ca="1" si="269"/>
        <v>-9.4120301600174126E-3</v>
      </c>
      <c r="BS143" s="13">
        <f t="shared" ca="1" si="270"/>
        <v>-4.9124271180409716E-3</v>
      </c>
      <c r="BT143" s="5">
        <f t="shared" si="244"/>
        <v>78680.100000000006</v>
      </c>
      <c r="BU143" s="5">
        <f t="shared" ca="1" si="245"/>
        <v>263535.65603941819</v>
      </c>
      <c r="BV143" s="5">
        <f t="shared" ca="1" si="246"/>
        <v>51692.984561451965</v>
      </c>
      <c r="BW143" s="5">
        <f t="shared" ca="1" si="271"/>
        <v>127701.60398578559</v>
      </c>
      <c r="BX143" s="5">
        <f t="shared" si="247"/>
        <v>79819.600000000006</v>
      </c>
      <c r="BY143" s="5">
        <f t="shared" si="248"/>
        <v>267499.89999999997</v>
      </c>
      <c r="BZ143" s="5">
        <f t="shared" si="249"/>
        <v>38467</v>
      </c>
      <c r="CA143" s="5">
        <f t="shared" si="250"/>
        <v>118286.6</v>
      </c>
      <c r="CB143" s="9">
        <f t="shared" si="197"/>
        <v>101.44826963870153</v>
      </c>
      <c r="CC143" s="9">
        <f t="shared" ca="1" si="197"/>
        <v>101.50425335992821</v>
      </c>
      <c r="CD143" s="9">
        <f t="shared" ca="1" si="197"/>
        <v>74.414352984921806</v>
      </c>
      <c r="CE143" s="9">
        <f t="shared" ca="1" si="196"/>
        <v>92.627340854047873</v>
      </c>
      <c r="CG143" s="5">
        <f t="shared" si="225"/>
        <v>102.2476163303262</v>
      </c>
      <c r="CH143" s="5">
        <f t="shared" ca="1" si="272"/>
        <v>101.50425335992821</v>
      </c>
      <c r="CI143" s="5">
        <f t="shared" si="251"/>
        <v>99.680231352875325</v>
      </c>
      <c r="CJ143" s="5">
        <f t="shared" ca="1" si="273"/>
        <v>74.414352984921806</v>
      </c>
      <c r="CK143" s="5">
        <f t="shared" si="226"/>
        <v>100.8664583164564</v>
      </c>
      <c r="CL143" s="5">
        <f t="shared" ca="1" si="274"/>
        <v>92.627340854047873</v>
      </c>
      <c r="CN143" s="1" t="e">
        <f t="shared" si="227"/>
        <v>#DIV/0!</v>
      </c>
      <c r="CO143" s="1" t="e">
        <f t="shared" si="228"/>
        <v>#DIV/0!</v>
      </c>
      <c r="CP143" s="1" t="e">
        <f t="shared" ca="1" si="228"/>
        <v>#DIV/0!</v>
      </c>
      <c r="CQ143" s="1" t="e">
        <f t="shared" ca="1" si="228"/>
        <v>#DIV/0!</v>
      </c>
      <c r="CR143" s="1" t="e">
        <f t="shared" ca="1" si="228"/>
        <v>#DIV/0!</v>
      </c>
      <c r="CS143" s="83" t="e">
        <f t="shared" si="219"/>
        <v>#DIV/0!</v>
      </c>
      <c r="CT143" s="83" t="e">
        <f t="shared" si="219"/>
        <v>#DIV/0!</v>
      </c>
      <c r="CU143" s="83" t="e">
        <f t="shared" ca="1" si="219"/>
        <v>#DIV/0!</v>
      </c>
      <c r="CV143" s="83" t="e">
        <f t="shared" ca="1" si="219"/>
        <v>#DIV/0!</v>
      </c>
      <c r="CW143" s="83" t="e">
        <f t="shared" ca="1" si="219"/>
        <v>#DIV/0!</v>
      </c>
      <c r="CX143" s="83">
        <f t="shared" si="275"/>
        <v>2.855325733679786E-4</v>
      </c>
      <c r="CY143" s="83">
        <f t="shared" si="201"/>
        <v>3.2738785329020632E-3</v>
      </c>
      <c r="CZ143" s="83">
        <f t="shared" ca="1" si="201"/>
        <v>1.5636786419216304E-3</v>
      </c>
      <c r="DA143" s="83">
        <f t="shared" ca="1" si="199"/>
        <v>-7.3664957420373593E-3</v>
      </c>
      <c r="DB143" s="83">
        <f t="shared" ca="1" si="199"/>
        <v>-5.328506260037513E-4</v>
      </c>
      <c r="EF143" s="91">
        <f>+'gaku-mk1722'!G90</f>
        <v>79819.600000000006</v>
      </c>
      <c r="EH143" s="5">
        <f t="shared" ca="1" si="252"/>
        <v>21543.207238824627</v>
      </c>
      <c r="EI143" s="7">
        <f ca="1">+EI142+$EH142</f>
        <v>875308.04447375273</v>
      </c>
      <c r="EJ143" s="7">
        <f ca="1">+EJ142+$EH142</f>
        <v>875308.04447375273</v>
      </c>
      <c r="EK143" s="7">
        <f ca="1">+EK142+EH142-(EJ145-EI145)/4</f>
        <v>834681.99435435771</v>
      </c>
      <c r="EL143" s="5">
        <f t="shared" ca="1" si="253"/>
        <v>6376.666666666667</v>
      </c>
      <c r="EM143" s="92">
        <f t="shared" ca="1" si="254"/>
        <v>100.33333333333333</v>
      </c>
      <c r="EN143">
        <f t="shared" ca="1" si="229"/>
        <v>0.71966464538555908</v>
      </c>
      <c r="EO143">
        <f t="shared" ca="1" si="255"/>
        <v>-5.6980948869639023E-5</v>
      </c>
      <c r="EQ143" s="6">
        <f>+call!C181</f>
        <v>6.7000000000000004E-2</v>
      </c>
      <c r="ES143" s="5">
        <f>+fof!B205/10</f>
        <v>11672</v>
      </c>
      <c r="ET143" s="5">
        <f>+fof!C205/10</f>
        <v>424758.4</v>
      </c>
      <c r="FB143" s="5">
        <f t="shared" si="223"/>
        <v>11672</v>
      </c>
      <c r="FC143" s="5">
        <f t="shared" si="223"/>
        <v>424758.4</v>
      </c>
      <c r="FD143" s="1" t="e">
        <f t="shared" si="230"/>
        <v>#DIV/0!</v>
      </c>
      <c r="FE143" s="1" t="e">
        <f t="shared" si="230"/>
        <v>#DIV/0!</v>
      </c>
      <c r="FF143" t="e">
        <f t="shared" si="231"/>
        <v>#DIV/0!</v>
      </c>
      <c r="FG143" t="e">
        <f t="shared" si="231"/>
        <v>#DIV/0!</v>
      </c>
      <c r="FH143" s="83" t="e">
        <f t="shared" si="232"/>
        <v>#DIV/0!</v>
      </c>
      <c r="FI143" s="83" t="e">
        <f t="shared" si="232"/>
        <v>#DIV/0!</v>
      </c>
      <c r="FK143" s="5">
        <f>kshotoku1722!E91</f>
        <v>259347.3</v>
      </c>
      <c r="FL143" s="72">
        <f t="shared" ca="1" si="256"/>
        <v>0.40536175807076252</v>
      </c>
      <c r="FM143">
        <f t="shared" ca="1" si="276"/>
        <v>4.3402086276522695E-3</v>
      </c>
      <c r="FO143" s="72">
        <f ca="1">+AVERAGE(OFFSET(Maikin05!$F$10,ROUNDDOWN((ROW(FO143)-ROW(FO$45))/4,0),MOD(ROW(FO143)-ROW(FO$45),4)*3):OFFSET(Maikin05!$F$10,ROUNDDOWN((ROW(FO143)-ROW(FO$45))/4,0),MOD(ROW(FO143)-ROW(FO$45),4)*3+2))</f>
        <v>100.33333333333333</v>
      </c>
      <c r="FP143" s="72">
        <f ca="1">+AVERAGE(OFFSET(Maikin30!$F$20,ROUNDDOWN((ROW(FP143)-ROW(FP$5))/4,0),MOD(ROW(FP143)-ROW(FP$5),4)*3):OFFSET(Maikin30!$F$20,ROUNDDOWN((ROW(FP143)-ROW(FP$5))/4,0),MOD(ROW(FP143)-ROW(FP$5),4)*3+2))</f>
        <v>100.13333333333334</v>
      </c>
      <c r="FQ143" s="5">
        <f ca="1">+AVERAGE(OFFSET(Rocho!$J$66,(ROW(FQ143)-ROW($FQ$5))*3,0):OFFSET(Rocho!$J$66,(ROW(FQ143)-ROW($FQ$5))*3+2,0))</f>
        <v>6376.666666666667</v>
      </c>
      <c r="FR143" s="72" t="e">
        <f t="shared" ca="1" si="257"/>
        <v>#DIV/0!</v>
      </c>
      <c r="FS143" t="e">
        <f t="shared" ca="1" si="277"/>
        <v>#DIV/0!</v>
      </c>
      <c r="FU143" s="87" t="s">
        <v>362</v>
      </c>
      <c r="FV143" s="80">
        <f ca="1">+AVERAGE(OFFSET(Rocho!$B$6,(ROW(FV143)-ROW($FV$5))*3,0):OFFSET(Rocho!$B$6,(ROW(FV143)-ROW($FV$5))*3+2,0))/10000</f>
        <v>11102.666666666668</v>
      </c>
      <c r="FW143" s="82">
        <f>+Rocho!AA144</f>
        <v>0</v>
      </c>
      <c r="FX143" t="e">
        <f t="shared" si="278"/>
        <v>#DIV/0!</v>
      </c>
      <c r="FZ143" s="94">
        <f t="shared" si="233"/>
        <v>244543.3</v>
      </c>
      <c r="GA143" s="5">
        <f t="shared" si="284"/>
        <v>79819.600000000006</v>
      </c>
      <c r="GB143" s="5">
        <f>+'gaku-mk1722'!C90-'gaku-mk1722'!D90</f>
        <v>6783.5999999999767</v>
      </c>
      <c r="GC143" s="5">
        <f t="shared" si="285"/>
        <v>23333.7</v>
      </c>
      <c r="GD143" s="5">
        <f t="shared" si="286"/>
        <v>15133.3</v>
      </c>
      <c r="GE143" s="5">
        <f>+'gaku-mk1722'!H90</f>
        <v>-38</v>
      </c>
      <c r="GF143" s="5">
        <f>+'gaku-mk1722'!W90</f>
        <v>131446.20000000001</v>
      </c>
      <c r="GG143" s="5">
        <f>+'gaku-mk1722'!M90</f>
        <v>90619.9</v>
      </c>
      <c r="GH143" s="5">
        <f>+'gaku-mk1722'!N90</f>
        <v>102555</v>
      </c>
      <c r="GI143" s="5">
        <f t="shared" si="287"/>
        <v>78680.100000000006</v>
      </c>
      <c r="GJ143" s="5">
        <f>+'gaku-jk1722'!C90-'gaku-jk1722'!D90</f>
        <v>6802.9000000000233</v>
      </c>
      <c r="GK143" s="5">
        <f t="shared" si="288"/>
        <v>24293.200000000001</v>
      </c>
      <c r="GL143" s="5">
        <f t="shared" si="289"/>
        <v>14297.2</v>
      </c>
      <c r="GM143" s="5">
        <f>+'gaku-jk1722'!H90</f>
        <v>152.1</v>
      </c>
      <c r="GN143" s="5">
        <f>+'gaku-jk1722'!Z90</f>
        <v>129262.8</v>
      </c>
      <c r="GO143" s="5">
        <f>+'gaku-jk1722'!M90</f>
        <v>80855.899999999994</v>
      </c>
      <c r="GP143" s="5">
        <f>+'gaku-jk1722'!N90</f>
        <v>89094.8</v>
      </c>
      <c r="GQ143" s="9">
        <f t="shared" ca="1" si="234"/>
        <v>101.2</v>
      </c>
      <c r="GR143">
        <f ca="1">+OFFSET('def-cy1722'!$C$8,ROUNDDOWN((ROW(Sheet1_OLD!GU143)-ROW(Sheet1_OLD!GU$61))/4,0),0)</f>
        <v>101.2</v>
      </c>
      <c r="GS143" s="9">
        <f t="shared" ca="1" si="235"/>
        <v>96</v>
      </c>
      <c r="GT143" s="9">
        <f t="shared" ca="1" si="236"/>
        <v>105</v>
      </c>
      <c r="GU143">
        <f ca="1">+OFFSET('def-cy1722'!$H$8,ROUNDDOWN((ROW(Sheet1_OLD!GU143)-ROW(Sheet1_OLD!GU$61))/4,0),0)</f>
        <v>101.8</v>
      </c>
      <c r="GV143">
        <f ca="1">+OFFSET('def-cy1722'!$W$8,ROUNDDOWN((ROW(Sheet1_OLD!GU143)-ROW(Sheet1_OLD!GU$61))/4,0),0)</f>
        <v>101.2</v>
      </c>
      <c r="GW143">
        <f ca="1">+OFFSET('def-cy1722'!$M$8,ROUNDDOWN((ROW(Sheet1_OLD!GU143)-ROW(Sheet1_OLD!GU$61))/4,0),0)</f>
        <v>111.7</v>
      </c>
      <c r="GX143">
        <f ca="1">+OFFSET('def-cy1722'!$N$8,ROUNDDOWN((ROW(Sheet1_OLD!GU143)-ROW(Sheet1_OLD!GU$61))/4,0),0)</f>
        <v>114.8</v>
      </c>
      <c r="HG143" s="9">
        <f t="shared" ca="1" si="221"/>
        <v>100.1</v>
      </c>
      <c r="HH143" s="9">
        <f t="shared" ca="1" si="221"/>
        <v>99.2</v>
      </c>
      <c r="HI143" s="9">
        <f t="shared" ca="1" si="221"/>
        <v>92.9</v>
      </c>
      <c r="HJ143" s="9">
        <f t="shared" ca="1" si="220"/>
        <v>101.4</v>
      </c>
      <c r="HK143" s="9">
        <f t="shared" ca="1" si="220"/>
        <v>100.6</v>
      </c>
      <c r="HL143" s="9">
        <f t="shared" ca="1" si="220"/>
        <v>99.4</v>
      </c>
      <c r="HM143" s="9">
        <f t="shared" ca="1" si="220"/>
        <v>108.5</v>
      </c>
      <c r="HN143" s="9">
        <f t="shared" ca="1" si="202"/>
        <v>110.9</v>
      </c>
      <c r="HO143">
        <f t="shared" ca="1" si="237"/>
        <v>3.0374804364932066E-3</v>
      </c>
      <c r="HP143">
        <f t="shared" ca="1" si="237"/>
        <v>-8.2810402645614887E-4</v>
      </c>
      <c r="HQ143">
        <f t="shared" ca="1" si="237"/>
        <v>-8.7523248191210363E-4</v>
      </c>
      <c r="HR143">
        <f t="shared" ca="1" si="237"/>
        <v>-4.5228751896776434E-3</v>
      </c>
      <c r="HS143">
        <f t="shared" ca="1" si="237"/>
        <v>-9.0096862983955125E-3</v>
      </c>
      <c r="HT143">
        <f t="shared" ca="1" si="237"/>
        <v>4.4628030674607622E-3</v>
      </c>
      <c r="HU143">
        <f t="shared" ca="1" si="237"/>
        <v>5.4227861809132832E-3</v>
      </c>
      <c r="HV143">
        <f t="shared" ca="1" si="238"/>
        <v>-6.2872019982062035E-3</v>
      </c>
      <c r="HW143">
        <f t="shared" ca="1" si="239"/>
        <v>-8.6000303097803592E-3</v>
      </c>
      <c r="HX143" s="5">
        <f t="shared" ca="1" si="279"/>
        <v>266115.14231534867</v>
      </c>
      <c r="HY143" s="1" t="e">
        <f t="shared" ca="1" si="258"/>
        <v>#DIV/0!</v>
      </c>
      <c r="HZ143" t="e">
        <f t="shared" ca="1" si="280"/>
        <v>#DIV/0!</v>
      </c>
      <c r="IA143" s="5">
        <f t="shared" si="259"/>
        <v>244543.3</v>
      </c>
      <c r="IB143">
        <f t="shared" ca="1" si="260"/>
        <v>91.893793743692399</v>
      </c>
      <c r="IK143">
        <f>+util!B141</f>
        <v>99.133333333333297</v>
      </c>
      <c r="IL143">
        <f t="shared" si="281"/>
        <v>-2.0303576473501891E-2</v>
      </c>
      <c r="IM143">
        <f t="shared" si="282"/>
        <v>-1.2182145884101134E-2</v>
      </c>
      <c r="IO143" s="5">
        <f t="shared" si="240"/>
        <v>126256.69999999998</v>
      </c>
      <c r="IP143" s="1">
        <f t="shared" si="241"/>
        <v>3.2822081264460441</v>
      </c>
      <c r="IQ143" s="5">
        <f t="shared" ca="1" si="261"/>
        <v>137394.15346389075</v>
      </c>
      <c r="IR143" s="1" t="e">
        <f t="shared" ca="1" si="262"/>
        <v>#DIV/0!</v>
      </c>
      <c r="IS143" t="e">
        <f t="shared" ca="1" si="283"/>
        <v>#DIV/0!</v>
      </c>
    </row>
    <row r="144" spans="1:253" x14ac:dyDescent="0.15">
      <c r="A144" t="s">
        <v>1049</v>
      </c>
      <c r="B144" s="5">
        <f>+'gaku-mk1722'!B91</f>
        <v>517148.5</v>
      </c>
      <c r="C144" s="5">
        <f>+'kgaku-mk1722'!B92</f>
        <v>292484.8</v>
      </c>
      <c r="D144" s="5">
        <f>+'kgaku-mk1722'!C92</f>
        <v>1680.1</v>
      </c>
      <c r="E144" s="5">
        <f>+'kgaku-mk1722'!D92</f>
        <v>2132</v>
      </c>
      <c r="F144" s="5">
        <f>+'kgaku-mk1722'!F92</f>
        <v>23908</v>
      </c>
      <c r="G144" s="5">
        <f>+'kgaku-mk1722'!G92</f>
        <v>16206.5</v>
      </c>
      <c r="H144" s="5">
        <f>+'kgaku-mk1722'!H92</f>
        <v>80625.600000000006</v>
      </c>
      <c r="I144" s="5">
        <f>+'kgaku-mk1722'!I92</f>
        <v>172196.6</v>
      </c>
      <c r="J144" s="5">
        <f>+'gaku-mk1722'!F91</f>
        <v>15152.3</v>
      </c>
      <c r="K144" s="5">
        <f>+'gaku-mk1722'!G91</f>
        <v>80386.899999999994</v>
      </c>
      <c r="L144" s="5">
        <f>+'gaku-jk1722'!B91</f>
        <v>510423.9</v>
      </c>
      <c r="M144" s="5">
        <f>+'kgaku-jk1722'!B92</f>
        <v>287599.59999999998</v>
      </c>
      <c r="N144" s="5">
        <f>+'kgaku-jk1722'!C92</f>
        <v>1118.8</v>
      </c>
      <c r="O144" s="5">
        <f>+'kgaku-jk1722'!D92</f>
        <v>2037</v>
      </c>
      <c r="P144" s="5">
        <f>+'kgaku-jk1722'!F92</f>
        <v>24945.3</v>
      </c>
      <c r="Q144" s="5">
        <f>+'kgaku-jk1722'!G92</f>
        <v>15598.7</v>
      </c>
      <c r="R144" s="5">
        <f>+'kgaku-jk1722'!H92</f>
        <v>75840.800000000003</v>
      </c>
      <c r="S144" s="5">
        <f>+'kgaku-jk1722'!I92</f>
        <v>172366.4</v>
      </c>
      <c r="T144" s="5">
        <f>+'gaku-jk1722'!F91</f>
        <v>14322.3</v>
      </c>
      <c r="U144" s="5">
        <f>+'gaku-jk1722'!G91</f>
        <v>79094.8</v>
      </c>
      <c r="V144" s="8">
        <f t="shared" si="222"/>
        <v>101.31745398285621</v>
      </c>
      <c r="W144" s="8">
        <f t="shared" si="222"/>
        <v>101.69861154187976</v>
      </c>
      <c r="X144" s="8">
        <f t="shared" si="222"/>
        <v>150.16982481229888</v>
      </c>
      <c r="Y144" s="8">
        <f t="shared" si="222"/>
        <v>104.66372115856653</v>
      </c>
      <c r="Z144" s="8">
        <f t="shared" si="222"/>
        <v>95.841701643195307</v>
      </c>
      <c r="AA144" s="8">
        <f t="shared" si="222"/>
        <v>103.8964785526999</v>
      </c>
      <c r="AB144" s="8">
        <f t="shared" si="222"/>
        <v>106.30900517927027</v>
      </c>
      <c r="AC144" s="8">
        <f t="shared" si="222"/>
        <v>99.901488921274677</v>
      </c>
      <c r="AD144" s="8">
        <f t="shared" si="222"/>
        <v>105.79515859882839</v>
      </c>
      <c r="AE144" s="8">
        <f t="shared" si="222"/>
        <v>101.63360928910623</v>
      </c>
      <c r="AF144" s="10">
        <f ca="1">+OFFSET('kdef-cy1722'!B$9,ROUNDDOWN((ROW(Sheet1_OLD!AF144)-ROW(Sheet1_OLD!AF$61))/4,0),0)</f>
        <v>101.3</v>
      </c>
      <c r="AG144" s="10">
        <f ca="1">+OFFSET('kdef-cy1722'!C$9,ROUNDDOWN((ROW(Sheet1_OLD!AG144)-ROW(Sheet1_OLD!AG$61))/4,0),0)</f>
        <v>141.80000000000001</v>
      </c>
      <c r="AH144" s="10">
        <f ca="1">+OFFSET('kdef-cy1722'!D$9,ROUNDDOWN((ROW(Sheet1_OLD!AH144)-ROW(Sheet1_OLD!AH$61))/4,0),0)</f>
        <v>104</v>
      </c>
      <c r="AI144" s="10">
        <f ca="1">+OFFSET('kdef-cy1722'!F$9,ROUNDDOWN((ROW(Sheet1_OLD!AI144)-ROW(Sheet1_OLD!AI$61))/4,0),0)</f>
        <v>96</v>
      </c>
      <c r="AJ144" s="10">
        <f ca="1">+OFFSET('kdef-cy1722'!G$9,ROUNDDOWN((ROW(Sheet1_OLD!AJ144)-ROW(Sheet1_OLD!AJ$61))/4,0),0)</f>
        <v>102.3</v>
      </c>
      <c r="AK144" s="10">
        <f ca="1">+OFFSET('kdef-cy1722'!H$9,ROUNDDOWN((ROW(Sheet1_OLD!AK144)-ROW(Sheet1_OLD!AK$61))/4,0),0)</f>
        <v>105.7</v>
      </c>
      <c r="AL144" s="10">
        <f ca="1">+OFFSET('kdef-cy1722'!I$9,ROUNDDOWN((ROW(Sheet1_OLD!AL144)-ROW(Sheet1_OLD!AL$61))/4,0),0)</f>
        <v>99.6</v>
      </c>
      <c r="AM144" s="10">
        <f ca="1">+OFFSET('def-cy1722'!$F$8,ROUNDDOWN((ROW(Sheet1_OLD!AM144)-ROW(Sheet1_OLD!AM$61))/4,0),0)</f>
        <v>105</v>
      </c>
      <c r="AN144" s="10">
        <f ca="1">+OFFSET('def-cy1722'!$G$8,ROUNDDOWN((ROW(Sheet1_OLD!AN144)-ROW(Sheet1_OLD!AN$61))/4,0),0)</f>
        <v>101.2</v>
      </c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9">
        <f t="shared" ca="1" si="209"/>
        <v>99.2</v>
      </c>
      <c r="AY144" s="9">
        <f t="shared" ca="1" si="209"/>
        <v>128.19999999999999</v>
      </c>
      <c r="AZ144" s="9">
        <f t="shared" ca="1" si="209"/>
        <v>100.6</v>
      </c>
      <c r="BA144" s="9">
        <f t="shared" ca="1" si="208"/>
        <v>92.9</v>
      </c>
      <c r="BB144" s="9">
        <f t="shared" ca="1" si="208"/>
        <v>99.7</v>
      </c>
      <c r="BC144" s="9">
        <f t="shared" ca="1" si="208"/>
        <v>101.7</v>
      </c>
      <c r="BD144" s="9">
        <f t="shared" ca="1" si="208"/>
        <v>98.7</v>
      </c>
      <c r="BE144" s="9">
        <f t="shared" ca="1" si="208"/>
        <v>101.4</v>
      </c>
      <c r="BF144" s="9">
        <f t="shared" ca="1" si="208"/>
        <v>100.1</v>
      </c>
      <c r="BG144">
        <f t="shared" ca="1" si="263"/>
        <v>-3.7521598638187069E-4</v>
      </c>
      <c r="BH144">
        <f t="shared" ca="1" si="264"/>
        <v>-1.5531127202971988E-3</v>
      </c>
      <c r="BI144">
        <f t="shared" ca="1" si="265"/>
        <v>8.4981643026537648E-4</v>
      </c>
      <c r="BJ144">
        <f t="shared" ca="1" si="265"/>
        <v>1.8463227092960519E-3</v>
      </c>
      <c r="BK144">
        <f t="shared" ca="1" si="265"/>
        <v>3.6642550583740842E-3</v>
      </c>
      <c r="BL144" s="13">
        <f t="shared" ca="1" si="266"/>
        <v>4.4320654912564433E-3</v>
      </c>
      <c r="BM144">
        <f t="shared" ca="1" si="224"/>
        <v>1.6343956471980739E-2</v>
      </c>
      <c r="BN144">
        <f t="shared" ca="1" si="242"/>
        <v>6.8665558890874435E-4</v>
      </c>
      <c r="BO144" s="13">
        <f t="shared" ca="1" si="243"/>
        <v>1.7030612060889485E-2</v>
      </c>
      <c r="BP144">
        <f t="shared" ca="1" si="267"/>
        <v>3.5839966074472799E-3</v>
      </c>
      <c r="BQ144">
        <f t="shared" ca="1" si="268"/>
        <v>5.2303336171629659E-3</v>
      </c>
      <c r="BR144">
        <f t="shared" ca="1" si="269"/>
        <v>2.1974102881632248E-4</v>
      </c>
      <c r="BS144" s="13">
        <f t="shared" ca="1" si="270"/>
        <v>9.0340712534265691E-3</v>
      </c>
      <c r="BT144" s="5">
        <f t="shared" si="244"/>
        <v>79094.8</v>
      </c>
      <c r="BU144" s="5">
        <f t="shared" ca="1" si="245"/>
        <v>264703.66332626611</v>
      </c>
      <c r="BV144" s="5">
        <f t="shared" ca="1" si="246"/>
        <v>52573.347727787601</v>
      </c>
      <c r="BW144" s="5">
        <f t="shared" ca="1" si="271"/>
        <v>128855.26937537003</v>
      </c>
      <c r="BX144" s="5">
        <f t="shared" si="247"/>
        <v>80386.899999999994</v>
      </c>
      <c r="BY144" s="5">
        <f t="shared" si="248"/>
        <v>268576.8</v>
      </c>
      <c r="BZ144" s="5">
        <f t="shared" si="249"/>
        <v>39060.300000000003</v>
      </c>
      <c r="CA144" s="5">
        <f t="shared" si="250"/>
        <v>119447.2</v>
      </c>
      <c r="CB144" s="9">
        <f t="shared" si="197"/>
        <v>101.63360928910623</v>
      </c>
      <c r="CC144" s="9">
        <f t="shared" ca="1" si="197"/>
        <v>101.46319723160006</v>
      </c>
      <c r="CD144" s="9">
        <f t="shared" ca="1" si="197"/>
        <v>74.296771440626202</v>
      </c>
      <c r="CE144" s="9">
        <f t="shared" ca="1" si="196"/>
        <v>92.698731358852498</v>
      </c>
      <c r="CG144" s="5">
        <f t="shared" si="225"/>
        <v>102.20222601219575</v>
      </c>
      <c r="CH144" s="5">
        <f t="shared" ca="1" si="272"/>
        <v>101.46319723160006</v>
      </c>
      <c r="CI144" s="5">
        <f t="shared" si="251"/>
        <v>99.472083855392242</v>
      </c>
      <c r="CJ144" s="5">
        <f t="shared" ca="1" si="273"/>
        <v>74.296771440626202</v>
      </c>
      <c r="CK144" s="5">
        <f t="shared" si="226"/>
        <v>100.91650726920034</v>
      </c>
      <c r="CL144" s="5">
        <f t="shared" ca="1" si="274"/>
        <v>92.698731358852498</v>
      </c>
      <c r="CN144" s="1" t="e">
        <f t="shared" si="227"/>
        <v>#DIV/0!</v>
      </c>
      <c r="CO144" s="1" t="e">
        <f t="shared" si="228"/>
        <v>#DIV/0!</v>
      </c>
      <c r="CP144" s="1" t="e">
        <f t="shared" ca="1" si="228"/>
        <v>#DIV/0!</v>
      </c>
      <c r="CQ144" s="1" t="e">
        <f t="shared" ca="1" si="228"/>
        <v>#DIV/0!</v>
      </c>
      <c r="CR144" s="1" t="e">
        <f t="shared" ca="1" si="228"/>
        <v>#DIV/0!</v>
      </c>
      <c r="CS144" s="83" t="e">
        <f t="shared" si="219"/>
        <v>#DIV/0!</v>
      </c>
      <c r="CT144" s="83" t="e">
        <f t="shared" si="219"/>
        <v>#DIV/0!</v>
      </c>
      <c r="CU144" s="83" t="e">
        <f t="shared" ca="1" si="219"/>
        <v>#DIV/0!</v>
      </c>
      <c r="CV144" s="83" t="e">
        <f t="shared" ca="1" si="219"/>
        <v>#DIV/0!</v>
      </c>
      <c r="CW144" s="83" t="e">
        <f t="shared" ca="1" si="219"/>
        <v>#DIV/0!</v>
      </c>
      <c r="CX144" s="83">
        <f t="shared" si="275"/>
        <v>2.5794847583751183E-3</v>
      </c>
      <c r="CY144" s="83">
        <f t="shared" si="201"/>
        <v>1.8252707020427262E-3</v>
      </c>
      <c r="CZ144" s="83">
        <f t="shared" ca="1" si="201"/>
        <v>-4.0455874839493897E-4</v>
      </c>
      <c r="DA144" s="83">
        <f t="shared" ca="1" si="199"/>
        <v>-1.5813419372928579E-3</v>
      </c>
      <c r="DB144" s="83">
        <f t="shared" ca="1" si="199"/>
        <v>7.7043135359671183E-4</v>
      </c>
      <c r="EF144" s="91">
        <f>+'gaku-mk1722'!G91</f>
        <v>80386.899999999994</v>
      </c>
      <c r="EH144" s="5">
        <f t="shared" ca="1" si="252"/>
        <v>21679.611689832273</v>
      </c>
      <c r="EI144" s="7">
        <f ca="1">+EI143+$EH143</f>
        <v>896851.2517125773</v>
      </c>
      <c r="EJ144" s="7">
        <f ca="1">+EJ143+$EH143</f>
        <v>896851.2517125773</v>
      </c>
      <c r="EK144" s="7">
        <f ca="1">+EK143+EH143-(EJ145-EI145)/4</f>
        <v>835912.17653348448</v>
      </c>
      <c r="EL144" s="5">
        <f t="shared" ca="1" si="253"/>
        <v>6384.333333333333</v>
      </c>
      <c r="EM144" s="92">
        <f t="shared" ca="1" si="254"/>
        <v>100.19999999999999</v>
      </c>
      <c r="EN144">
        <f t="shared" ca="1" si="229"/>
        <v>0.72464261514861994</v>
      </c>
      <c r="EO144">
        <f t="shared" ca="1" si="255"/>
        <v>6.8932554873509687E-3</v>
      </c>
      <c r="EQ144" s="6">
        <f>+call!C182</f>
        <v>6.4000000000000001E-2</v>
      </c>
      <c r="ES144" s="5">
        <f>+fof!B206/10</f>
        <v>12458</v>
      </c>
      <c r="ET144" s="5">
        <f>+fof!C206/10</f>
        <v>454341.7</v>
      </c>
      <c r="FB144" s="5">
        <f t="shared" si="223"/>
        <v>12458</v>
      </c>
      <c r="FC144" s="5">
        <f t="shared" si="223"/>
        <v>454341.7</v>
      </c>
      <c r="FD144" s="1" t="e">
        <f t="shared" si="230"/>
        <v>#DIV/0!</v>
      </c>
      <c r="FE144" s="1" t="e">
        <f t="shared" si="230"/>
        <v>#DIV/0!</v>
      </c>
      <c r="FF144" t="e">
        <f t="shared" si="231"/>
        <v>#DIV/0!</v>
      </c>
      <c r="FG144" t="e">
        <f t="shared" si="231"/>
        <v>#DIV/0!</v>
      </c>
      <c r="FH144" s="83" t="e">
        <f t="shared" si="232"/>
        <v>#DIV/0!</v>
      </c>
      <c r="FI144" s="83" t="e">
        <f t="shared" si="232"/>
        <v>#DIV/0!</v>
      </c>
      <c r="FK144" s="5">
        <f>kshotoku1722!E92</f>
        <v>259701.4</v>
      </c>
      <c r="FL144" s="72">
        <f t="shared" ca="1" si="256"/>
        <v>0.40596726455197996</v>
      </c>
      <c r="FM144">
        <f t="shared" ca="1" si="276"/>
        <v>1.4926289501623533E-3</v>
      </c>
      <c r="FO144" s="72">
        <f ca="1">+AVERAGE(OFFSET(Maikin05!$F$10,ROUNDDOWN((ROW(FO144)-ROW(FO$45))/4,0),MOD(ROW(FO144)-ROW(FO$45),4)*3):OFFSET(Maikin05!$F$10,ROUNDDOWN((ROW(FO144)-ROW(FO$45))/4,0),MOD(ROW(FO144)-ROW(FO$45),4)*3+2))</f>
        <v>100.19999999999999</v>
      </c>
      <c r="FP144" s="72">
        <f ca="1">+AVERAGE(OFFSET(Maikin30!$F$20,ROUNDDOWN((ROW(FP144)-ROW(FP$5))/4,0),MOD(ROW(FP144)-ROW(FP$5),4)*3):OFFSET(Maikin30!$F$20,ROUNDDOWN((ROW(FP144)-ROW(FP$5))/4,0),MOD(ROW(FP144)-ROW(FP$5),4)*3+2))</f>
        <v>100.10000000000001</v>
      </c>
      <c r="FQ144" s="5">
        <f ca="1">+AVERAGE(OFFSET(Rocho!$J$66,(ROW(FQ144)-ROW($FQ$5))*3,0):OFFSET(Rocho!$J$66,(ROW(FQ144)-ROW($FQ$5))*3+2,0))</f>
        <v>6384.333333333333</v>
      </c>
      <c r="FR144" s="72" t="e">
        <f t="shared" ca="1" si="257"/>
        <v>#DIV/0!</v>
      </c>
      <c r="FS144" t="e">
        <f t="shared" ca="1" si="277"/>
        <v>#DIV/0!</v>
      </c>
      <c r="FU144" s="87" t="s">
        <v>363</v>
      </c>
      <c r="FV144" s="80">
        <f ca="1">+AVERAGE(OFFSET(Rocho!$B$6,(ROW(FV144)-ROW($FV$5))*3,0):OFFSET(Rocho!$B$6,(ROW(FV144)-ROW($FV$5))*3+2,0))/10000</f>
        <v>11107.333333333332</v>
      </c>
      <c r="FW144" s="82">
        <f>+Rocho!AA145</f>
        <v>0</v>
      </c>
      <c r="FX144" t="e">
        <f t="shared" si="278"/>
        <v>#DIV/0!</v>
      </c>
      <c r="FZ144" s="94">
        <f t="shared" si="233"/>
        <v>248571.60000000003</v>
      </c>
      <c r="GA144" s="5">
        <f t="shared" si="284"/>
        <v>80386.899999999994</v>
      </c>
      <c r="GB144" s="5">
        <f>+'gaku-mk1722'!C91-'gaku-mk1722'!D91</f>
        <v>6812.6000000000349</v>
      </c>
      <c r="GC144" s="5">
        <f t="shared" si="285"/>
        <v>23908</v>
      </c>
      <c r="GD144" s="5">
        <f t="shared" si="286"/>
        <v>15152.3</v>
      </c>
      <c r="GE144" s="5">
        <f>+'gaku-mk1722'!H91</f>
        <v>-594.29999999999995</v>
      </c>
      <c r="GF144" s="5">
        <f>+'gaku-mk1722'!W91</f>
        <v>131881.1</v>
      </c>
      <c r="GG144" s="5">
        <f>+'gaku-mk1722'!M91</f>
        <v>95723.199999999997</v>
      </c>
      <c r="GH144" s="5">
        <f>+'gaku-mk1722'!N91</f>
        <v>104698.2</v>
      </c>
      <c r="GI144" s="5">
        <f t="shared" si="287"/>
        <v>79094.8</v>
      </c>
      <c r="GJ144" s="5">
        <f>+'gaku-jk1722'!C91-'gaku-jk1722'!D91</f>
        <v>6820</v>
      </c>
      <c r="GK144" s="5">
        <f t="shared" si="288"/>
        <v>24945.3</v>
      </c>
      <c r="GL144" s="5">
        <f t="shared" si="289"/>
        <v>14322.3</v>
      </c>
      <c r="GM144" s="5">
        <f>+'gaku-jk1722'!H91</f>
        <v>-674.3</v>
      </c>
      <c r="GN144" s="5">
        <f>+'gaku-jk1722'!Z91</f>
        <v>129768.5</v>
      </c>
      <c r="GO144" s="5">
        <f>+'gaku-jk1722'!M91</f>
        <v>83574.5</v>
      </c>
      <c r="GP144" s="5">
        <f>+'gaku-jk1722'!N91</f>
        <v>90109.6</v>
      </c>
      <c r="GQ144" s="9">
        <f t="shared" ca="1" si="234"/>
        <v>101.2</v>
      </c>
      <c r="GR144">
        <f ca="1">+OFFSET('def-cy1722'!$C$8,ROUNDDOWN((ROW(Sheet1_OLD!GU144)-ROW(Sheet1_OLD!GU$61))/4,0),0)</f>
        <v>101.2</v>
      </c>
      <c r="GS144" s="9">
        <f t="shared" ca="1" si="235"/>
        <v>96</v>
      </c>
      <c r="GT144" s="9">
        <f t="shared" ca="1" si="236"/>
        <v>105</v>
      </c>
      <c r="GU144">
        <f ca="1">+OFFSET('def-cy1722'!$H$8,ROUNDDOWN((ROW(Sheet1_OLD!GU144)-ROW(Sheet1_OLD!GU$61))/4,0),0)</f>
        <v>101.8</v>
      </c>
      <c r="GV144">
        <f ca="1">+OFFSET('def-cy1722'!$W$8,ROUNDDOWN((ROW(Sheet1_OLD!GU144)-ROW(Sheet1_OLD!GU$61))/4,0),0)</f>
        <v>101.2</v>
      </c>
      <c r="GW144">
        <f ca="1">+OFFSET('def-cy1722'!$M$8,ROUNDDOWN((ROW(Sheet1_OLD!GU144)-ROW(Sheet1_OLD!GU$61))/4,0),0)</f>
        <v>111.7</v>
      </c>
      <c r="GX144">
        <f ca="1">+OFFSET('def-cy1722'!$N$8,ROUNDDOWN((ROW(Sheet1_OLD!GU144)-ROW(Sheet1_OLD!GU$61))/4,0),0)</f>
        <v>114.8</v>
      </c>
      <c r="HG144" s="9">
        <f t="shared" ca="1" si="221"/>
        <v>100.1</v>
      </c>
      <c r="HH144" s="9">
        <f t="shared" ca="1" si="221"/>
        <v>99.2</v>
      </c>
      <c r="HI144" s="9">
        <f t="shared" ca="1" si="221"/>
        <v>92.9</v>
      </c>
      <c r="HJ144" s="9">
        <f t="shared" ca="1" si="220"/>
        <v>101.4</v>
      </c>
      <c r="HK144" s="9">
        <f t="shared" ca="1" si="220"/>
        <v>100.6</v>
      </c>
      <c r="HL144" s="9">
        <f t="shared" ca="1" si="220"/>
        <v>99.4</v>
      </c>
      <c r="HM144" s="9">
        <f t="shared" ca="1" si="220"/>
        <v>108.5</v>
      </c>
      <c r="HN144" s="9">
        <f t="shared" ca="1" si="202"/>
        <v>110.9</v>
      </c>
      <c r="HO144">
        <f t="shared" ca="1" si="237"/>
        <v>1.7286667730570307E-3</v>
      </c>
      <c r="HP144">
        <f t="shared" ca="1" si="237"/>
        <v>7.0640042871720281E-5</v>
      </c>
      <c r="HQ144">
        <f t="shared" ca="1" si="237"/>
        <v>2.5227434415549489E-3</v>
      </c>
      <c r="HR144">
        <f t="shared" ca="1" si="237"/>
        <v>1.0598754876129773E-4</v>
      </c>
      <c r="HS144">
        <f t="shared" ca="1" si="237"/>
        <v>-3.4620350534005813E-3</v>
      </c>
      <c r="HT144">
        <f t="shared" ca="1" si="237"/>
        <v>2.0932567948379857E-3</v>
      </c>
      <c r="HU144">
        <f t="shared" ca="1" si="237"/>
        <v>1.2283389472398069E-2</v>
      </c>
      <c r="HV144">
        <f t="shared" ca="1" si="238"/>
        <v>-4.6865707352686048E-3</v>
      </c>
      <c r="HW144">
        <f t="shared" ca="1" si="239"/>
        <v>1.0656078284811868E-2</v>
      </c>
      <c r="HX144" s="5">
        <f t="shared" ca="1" si="279"/>
        <v>268950.8861046349</v>
      </c>
      <c r="HY144" s="1" t="e">
        <f t="shared" ca="1" si="258"/>
        <v>#DIV/0!</v>
      </c>
      <c r="HZ144" t="e">
        <f t="shared" ca="1" si="280"/>
        <v>#DIV/0!</v>
      </c>
      <c r="IA144" s="5">
        <f t="shared" si="259"/>
        <v>248571.60000000003</v>
      </c>
      <c r="IB144">
        <f t="shared" ca="1" si="260"/>
        <v>92.422673745456123</v>
      </c>
      <c r="IK144">
        <f>+util!B142</f>
        <v>100.666666666667</v>
      </c>
      <c r="IL144">
        <f t="shared" si="281"/>
        <v>1.5348983348818616E-2</v>
      </c>
      <c r="IM144">
        <f t="shared" si="282"/>
        <v>9.2093900092911699E-3</v>
      </c>
      <c r="IO144" s="5">
        <f t="shared" si="240"/>
        <v>129124.40000000004</v>
      </c>
      <c r="IP144" s="1">
        <f t="shared" si="241"/>
        <v>3.30577082101264</v>
      </c>
      <c r="IQ144" s="5">
        <f t="shared" ca="1" si="261"/>
        <v>139710.73846621788</v>
      </c>
      <c r="IR144" s="1" t="e">
        <f t="shared" ca="1" si="262"/>
        <v>#DIV/0!</v>
      </c>
      <c r="IS144" t="e">
        <f t="shared" ca="1" si="283"/>
        <v>#DIV/0!</v>
      </c>
    </row>
    <row r="145" spans="1:253" x14ac:dyDescent="0.15">
      <c r="A145" t="s">
        <v>1050</v>
      </c>
      <c r="B145" s="5">
        <f>+'gaku-mk1722'!B92</f>
        <v>528395.1</v>
      </c>
      <c r="C145" s="5">
        <f>+'kgaku-mk1722'!B93</f>
        <v>293281</v>
      </c>
      <c r="D145" s="5">
        <f>+'kgaku-mk1722'!C93</f>
        <v>1624.3</v>
      </c>
      <c r="E145" s="5">
        <f>+'kgaku-mk1722'!D93</f>
        <v>2420</v>
      </c>
      <c r="F145" s="5">
        <f>+'kgaku-mk1722'!F93</f>
        <v>24169</v>
      </c>
      <c r="G145" s="5">
        <f>+'kgaku-mk1722'!G93</f>
        <v>16440.400000000001</v>
      </c>
      <c r="H145" s="5">
        <f>+'kgaku-mk1722'!H93</f>
        <v>80333.8</v>
      </c>
      <c r="I145" s="5">
        <f>+'kgaku-mk1722'!I93</f>
        <v>173133.5</v>
      </c>
      <c r="J145" s="5">
        <f>+'gaku-mk1722'!F92</f>
        <v>15597</v>
      </c>
      <c r="K145" s="5">
        <f>+'gaku-mk1722'!G92</f>
        <v>81623.8</v>
      </c>
      <c r="L145" s="5">
        <f>+'gaku-jk1722'!B92</f>
        <v>516190.5</v>
      </c>
      <c r="M145" s="5">
        <f>+'kgaku-jk1722'!B93</f>
        <v>288897.7</v>
      </c>
      <c r="N145" s="5">
        <f>+'kgaku-jk1722'!C93</f>
        <v>1093.8</v>
      </c>
      <c r="O145" s="5">
        <f>+'kgaku-jk1722'!D93</f>
        <v>2316.5</v>
      </c>
      <c r="P145" s="5">
        <f>+'kgaku-jk1722'!F93</f>
        <v>25143.7</v>
      </c>
      <c r="Q145" s="5">
        <f>+'kgaku-jk1722'!G93</f>
        <v>15837</v>
      </c>
      <c r="R145" s="5">
        <f>+'kgaku-jk1722'!H93</f>
        <v>76066.8</v>
      </c>
      <c r="S145" s="5">
        <f>+'kgaku-jk1722'!I93</f>
        <v>173345</v>
      </c>
      <c r="T145" s="5">
        <f>+'gaku-jk1722'!F92</f>
        <v>14733.4</v>
      </c>
      <c r="U145" s="5">
        <f>+'gaku-jk1722'!G92</f>
        <v>80024.899999999994</v>
      </c>
      <c r="V145" s="8">
        <f t="shared" si="222"/>
        <v>102.3643596695406</v>
      </c>
      <c r="W145" s="8">
        <f t="shared" si="222"/>
        <v>101.51724987772488</v>
      </c>
      <c r="X145" s="8">
        <f t="shared" si="222"/>
        <v>148.50063997074417</v>
      </c>
      <c r="Y145" s="8">
        <f t="shared" si="222"/>
        <v>104.46794733434059</v>
      </c>
      <c r="Z145" s="8">
        <f t="shared" si="222"/>
        <v>96.123482224175433</v>
      </c>
      <c r="AA145" s="8">
        <f t="shared" si="222"/>
        <v>103.81006503757027</v>
      </c>
      <c r="AB145" s="8">
        <f t="shared" si="222"/>
        <v>105.60954319098477</v>
      </c>
      <c r="AC145" s="8">
        <f t="shared" si="222"/>
        <v>99.877988981510853</v>
      </c>
      <c r="AD145" s="8">
        <f t="shared" si="222"/>
        <v>105.86151193885999</v>
      </c>
      <c r="AE145" s="8">
        <f t="shared" si="222"/>
        <v>101.99800312152843</v>
      </c>
      <c r="AF145" s="10">
        <f ca="1">+OFFSET('kdef-cy1722'!B$9,ROUNDDOWN((ROW(Sheet1_OLD!AF145)-ROW(Sheet1_OLD!AF$61))/4,0),0)</f>
        <v>101.7</v>
      </c>
      <c r="AG145" s="10">
        <f ca="1">+OFFSET('kdef-cy1722'!C$9,ROUNDDOWN((ROW(Sheet1_OLD!AG145)-ROW(Sheet1_OLD!AG$61))/4,0),0)</f>
        <v>152.30000000000001</v>
      </c>
      <c r="AH145" s="10">
        <f ca="1">+OFFSET('kdef-cy1722'!D$9,ROUNDDOWN((ROW(Sheet1_OLD!AH145)-ROW(Sheet1_OLD!AH$61))/4,0),0)</f>
        <v>104.8</v>
      </c>
      <c r="AI145" s="10">
        <f ca="1">+OFFSET('kdef-cy1722'!F$9,ROUNDDOWN((ROW(Sheet1_OLD!AI145)-ROW(Sheet1_OLD!AI$61))/4,0),0)</f>
        <v>96.8</v>
      </c>
      <c r="AJ145" s="10">
        <f ca="1">+OFFSET('kdef-cy1722'!G$9,ROUNDDOWN((ROW(Sheet1_OLD!AJ145)-ROW(Sheet1_OLD!AJ$61))/4,0),0)</f>
        <v>104.2</v>
      </c>
      <c r="AK145" s="10">
        <f ca="1">+OFFSET('kdef-cy1722'!H$9,ROUNDDOWN((ROW(Sheet1_OLD!AK145)-ROW(Sheet1_OLD!AK$61))/4,0),0)</f>
        <v>105.9</v>
      </c>
      <c r="AL145" s="10">
        <f ca="1">+OFFSET('kdef-cy1722'!I$9,ROUNDDOWN((ROW(Sheet1_OLD!AL145)-ROW(Sheet1_OLD!AL$61))/4,0),0)</f>
        <v>99.9</v>
      </c>
      <c r="AM145" s="10">
        <f ca="1">+OFFSET('def-cy1722'!$F$8,ROUNDDOWN((ROW(Sheet1_OLD!AM145)-ROW(Sheet1_OLD!AM$61))/4,0),0)</f>
        <v>105.9</v>
      </c>
      <c r="AN145" s="10">
        <f ca="1">+OFFSET('def-cy1722'!$G$8,ROUNDDOWN((ROW(Sheet1_OLD!AN145)-ROW(Sheet1_OLD!AN$61))/4,0),0)</f>
        <v>102.1</v>
      </c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9">
        <f t="shared" ca="1" si="209"/>
        <v>101.3</v>
      </c>
      <c r="AY145" s="9">
        <f t="shared" ca="1" si="209"/>
        <v>141.80000000000001</v>
      </c>
      <c r="AZ145" s="9">
        <f t="shared" ca="1" si="209"/>
        <v>104</v>
      </c>
      <c r="BA145" s="9">
        <f t="shared" ca="1" si="208"/>
        <v>96</v>
      </c>
      <c r="BB145" s="9">
        <f t="shared" ca="1" si="208"/>
        <v>102.3</v>
      </c>
      <c r="BC145" s="9">
        <f t="shared" ca="1" si="208"/>
        <v>105.7</v>
      </c>
      <c r="BD145" s="9">
        <f t="shared" ca="1" si="208"/>
        <v>99.6</v>
      </c>
      <c r="BE145" s="9">
        <f t="shared" ca="1" si="208"/>
        <v>105</v>
      </c>
      <c r="BF145" s="9">
        <f t="shared" ca="1" si="208"/>
        <v>101.2</v>
      </c>
      <c r="BG145">
        <f t="shared" ca="1" si="263"/>
        <v>-1.326393391177019E-4</v>
      </c>
      <c r="BH145">
        <f t="shared" ca="1" si="264"/>
        <v>-1.0876051648725975E-3</v>
      </c>
      <c r="BI145">
        <f t="shared" ca="1" si="265"/>
        <v>9.121279962064448E-4</v>
      </c>
      <c r="BJ145">
        <f t="shared" ca="1" si="265"/>
        <v>8.9379832460126547E-4</v>
      </c>
      <c r="BK145">
        <f t="shared" ca="1" si="265"/>
        <v>3.6468731687317769E-3</v>
      </c>
      <c r="BL145" s="13">
        <f t="shared" ca="1" si="266"/>
        <v>4.2325549855491877E-3</v>
      </c>
      <c r="BM145">
        <f t="shared" ca="1" si="224"/>
        <v>4.8854582129340806E-3</v>
      </c>
      <c r="BN145">
        <f t="shared" ca="1" si="242"/>
        <v>1.1072079053805689E-2</v>
      </c>
      <c r="BO145" s="13">
        <f t="shared" ca="1" si="243"/>
        <v>1.595753726673977E-2</v>
      </c>
      <c r="BP145">
        <f t="shared" ca="1" si="267"/>
        <v>7.9077750188971622E-3</v>
      </c>
      <c r="BQ145">
        <f t="shared" ca="1" si="268"/>
        <v>1.6001365627301477E-3</v>
      </c>
      <c r="BR145">
        <f t="shared" ca="1" si="269"/>
        <v>3.6264435693111425E-3</v>
      </c>
      <c r="BS145" s="13">
        <f t="shared" ca="1" si="270"/>
        <v>1.3134355150938453E-2</v>
      </c>
      <c r="BT145" s="5">
        <f t="shared" si="244"/>
        <v>80024.899999999994</v>
      </c>
      <c r="BU145" s="5">
        <f t="shared" ca="1" si="245"/>
        <v>265824.03613617079</v>
      </c>
      <c r="BV145" s="5">
        <f t="shared" ca="1" si="246"/>
        <v>53412.28888339104</v>
      </c>
      <c r="BW145" s="5">
        <f t="shared" ca="1" si="271"/>
        <v>130547.70024641597</v>
      </c>
      <c r="BX145" s="5">
        <f t="shared" si="247"/>
        <v>81623.8</v>
      </c>
      <c r="BY145" s="5">
        <f t="shared" si="248"/>
        <v>269112</v>
      </c>
      <c r="BZ145" s="5">
        <f t="shared" si="249"/>
        <v>39766</v>
      </c>
      <c r="CA145" s="5">
        <f t="shared" si="250"/>
        <v>121389.8</v>
      </c>
      <c r="CB145" s="9">
        <f t="shared" si="197"/>
        <v>101.99800312152843</v>
      </c>
      <c r="CC145" s="9">
        <f t="shared" ca="1" si="197"/>
        <v>101.23689486910992</v>
      </c>
      <c r="CD145" s="9">
        <f t="shared" ca="1" si="197"/>
        <v>74.451031459851066</v>
      </c>
      <c r="CE145" s="9">
        <f t="shared" ca="1" si="196"/>
        <v>92.985016029290506</v>
      </c>
      <c r="CG145" s="5">
        <f t="shared" si="225"/>
        <v>101.97011752067957</v>
      </c>
      <c r="CH145" s="5">
        <f t="shared" ca="1" si="272"/>
        <v>101.23689486910992</v>
      </c>
      <c r="CI145" s="5">
        <f t="shared" si="251"/>
        <v>99.721393983012803</v>
      </c>
      <c r="CJ145" s="5">
        <f t="shared" ca="1" si="273"/>
        <v>74.451031459851066</v>
      </c>
      <c r="CK145" s="5">
        <f t="shared" si="226"/>
        <v>101.24084669146471</v>
      </c>
      <c r="CL145" s="5">
        <f t="shared" ca="1" si="274"/>
        <v>92.985016029290506</v>
      </c>
      <c r="CN145" s="1" t="e">
        <f t="shared" si="227"/>
        <v>#DIV/0!</v>
      </c>
      <c r="CO145" s="1" t="e">
        <f t="shared" si="228"/>
        <v>#DIV/0!</v>
      </c>
      <c r="CP145" s="1" t="e">
        <f t="shared" ca="1" si="228"/>
        <v>#DIV/0!</v>
      </c>
      <c r="CQ145" s="1" t="e">
        <f t="shared" ca="1" si="228"/>
        <v>#DIV/0!</v>
      </c>
      <c r="CR145" s="1" t="e">
        <f t="shared" ca="1" si="228"/>
        <v>#DIV/0!</v>
      </c>
      <c r="CS145" s="83" t="e">
        <f t="shared" si="219"/>
        <v>#DIV/0!</v>
      </c>
      <c r="CT145" s="83" t="e">
        <f t="shared" si="219"/>
        <v>#DIV/0!</v>
      </c>
      <c r="CU145" s="83" t="e">
        <f t="shared" ca="1" si="219"/>
        <v>#DIV/0!</v>
      </c>
      <c r="CV145" s="83" t="e">
        <f t="shared" ca="1" si="219"/>
        <v>#DIV/0!</v>
      </c>
      <c r="CW145" s="83" t="e">
        <f t="shared" ca="1" si="219"/>
        <v>#DIV/0!</v>
      </c>
      <c r="CX145" s="83">
        <f t="shared" si="275"/>
        <v>1.0279905577581749E-2</v>
      </c>
      <c r="CY145" s="83">
        <f t="shared" si="201"/>
        <v>3.5789553209934887E-3</v>
      </c>
      <c r="CZ145" s="83">
        <f t="shared" ca="1" si="201"/>
        <v>-2.232879661462094E-3</v>
      </c>
      <c r="DA145" s="83">
        <f t="shared" ca="1" si="199"/>
        <v>2.0741156712038062E-3</v>
      </c>
      <c r="DB145" s="83">
        <f t="shared" ca="1" si="199"/>
        <v>3.083575178853157E-3</v>
      </c>
      <c r="EF145" s="91">
        <f>+'gaku-mk1722'!G92</f>
        <v>81623.8</v>
      </c>
      <c r="EH145" s="5">
        <f t="shared" ca="1" si="252"/>
        <v>21945.417521433857</v>
      </c>
      <c r="EI145" s="90">
        <f ca="1">+OFFSET($EB$6,(ROW(EI145)-ROW($EI$9))/4,0)</f>
        <v>837278.76316361839</v>
      </c>
      <c r="EJ145" s="7">
        <f ca="1">+EJ144+$EH144</f>
        <v>918530.8634024096</v>
      </c>
      <c r="EK145" s="7">
        <f ca="1">+EK144+EH144-(EJ145-EI145)/4</f>
        <v>837278.76316361898</v>
      </c>
      <c r="EL145" s="5">
        <f t="shared" ca="1" si="253"/>
        <v>6391.666666666667</v>
      </c>
      <c r="EM145" s="92">
        <f t="shared" ca="1" si="254"/>
        <v>100.60000000000001</v>
      </c>
      <c r="EN145">
        <f t="shared" ca="1" si="229"/>
        <v>0.729996935674743</v>
      </c>
      <c r="EO145">
        <f t="shared" ca="1" si="255"/>
        <v>7.3617477328561821E-3</v>
      </c>
      <c r="EQ145" s="6">
        <f>+call!C183</f>
        <v>7.3333333333333306E-2</v>
      </c>
      <c r="ES145" s="5">
        <f>+fof!B207/10</f>
        <v>13436.1</v>
      </c>
      <c r="ET145" s="5">
        <f>+fof!C207/10</f>
        <v>497650.8</v>
      </c>
      <c r="FB145" s="5">
        <f t="shared" si="223"/>
        <v>13436.1</v>
      </c>
      <c r="FC145" s="5">
        <f t="shared" si="223"/>
        <v>497650.8</v>
      </c>
      <c r="FD145" s="1" t="e">
        <f t="shared" si="230"/>
        <v>#DIV/0!</v>
      </c>
      <c r="FE145" s="1" t="e">
        <f t="shared" si="230"/>
        <v>#DIV/0!</v>
      </c>
      <c r="FF145" t="e">
        <f t="shared" si="231"/>
        <v>#DIV/0!</v>
      </c>
      <c r="FG145" t="e">
        <f t="shared" si="231"/>
        <v>#DIV/0!</v>
      </c>
      <c r="FH145" s="83" t="e">
        <f t="shared" si="232"/>
        <v>#DIV/0!</v>
      </c>
      <c r="FI145" s="83" t="e">
        <f t="shared" si="232"/>
        <v>#DIV/0!</v>
      </c>
      <c r="FK145" s="5">
        <f>kshotoku1722!E93</f>
        <v>260063.5</v>
      </c>
      <c r="FL145" s="72">
        <f t="shared" ca="1" si="256"/>
        <v>0.40445229535434069</v>
      </c>
      <c r="FM145">
        <f t="shared" ca="1" si="276"/>
        <v>-3.7387324721427336E-3</v>
      </c>
      <c r="FO145" s="72">
        <f ca="1">+AVERAGE(OFFSET(Maikin05!$F$10,ROUNDDOWN((ROW(FO145)-ROW(FO$45))/4,0),MOD(ROW(FO145)-ROW(FO$45),4)*3):OFFSET(Maikin05!$F$10,ROUNDDOWN((ROW(FO145)-ROW(FO$45))/4,0),MOD(ROW(FO145)-ROW(FO$45),4)*3+2))</f>
        <v>100.60000000000001</v>
      </c>
      <c r="FP145" s="72">
        <f ca="1">+AVERAGE(OFFSET(Maikin30!$F$20,ROUNDDOWN((ROW(FP145)-ROW(FP$5))/4,0),MOD(ROW(FP145)-ROW(FP$5),4)*3):OFFSET(Maikin30!$F$20,ROUNDDOWN((ROW(FP145)-ROW(FP$5))/4,0),MOD(ROW(FP145)-ROW(FP$5),4)*3+2))</f>
        <v>100.60000000000001</v>
      </c>
      <c r="FQ145" s="5">
        <f ca="1">+AVERAGE(OFFSET(Rocho!$J$66,(ROW(FQ145)-ROW($FQ$5))*3,0):OFFSET(Rocho!$J$66,(ROW(FQ145)-ROW($FQ$5))*3+2,0))</f>
        <v>6391.666666666667</v>
      </c>
      <c r="FR145" s="72" t="e">
        <f t="shared" ca="1" si="257"/>
        <v>#DIV/0!</v>
      </c>
      <c r="FS145" t="e">
        <f t="shared" ca="1" si="277"/>
        <v>#DIV/0!</v>
      </c>
      <c r="FU145" s="87" t="s">
        <v>364</v>
      </c>
      <c r="FV145" s="80">
        <f ca="1">+AVERAGE(OFFSET(Rocho!$B$6,(ROW(FV145)-ROW($FV$5))*3,0):OFFSET(Rocho!$B$6,(ROW(FV145)-ROW($FV$5))*3+2,0))/10000</f>
        <v>11102.666666666668</v>
      </c>
      <c r="FW145" s="82">
        <f>+Rocho!AA146</f>
        <v>0</v>
      </c>
      <c r="FX145" t="e">
        <f t="shared" si="278"/>
        <v>#DIV/0!</v>
      </c>
      <c r="FZ145" s="94">
        <f t="shared" si="233"/>
        <v>259283.19999999998</v>
      </c>
      <c r="GA145" s="5">
        <f t="shared" si="284"/>
        <v>81623.8</v>
      </c>
      <c r="GB145" s="5">
        <f>+'gaku-mk1722'!C92-'gaku-mk1722'!D92</f>
        <v>7041</v>
      </c>
      <c r="GC145" s="5">
        <f t="shared" si="285"/>
        <v>24169</v>
      </c>
      <c r="GD145" s="5">
        <f t="shared" si="286"/>
        <v>15597</v>
      </c>
      <c r="GE145" s="5">
        <f>+'gaku-mk1722'!H92</f>
        <v>1243.8</v>
      </c>
      <c r="GF145" s="5">
        <f>+'gaku-mk1722'!W92</f>
        <v>132279.6</v>
      </c>
      <c r="GG145" s="5">
        <f>+'gaku-mk1722'!M92</f>
        <v>95113.9</v>
      </c>
      <c r="GH145" s="5">
        <f>+'gaku-mk1722'!N92</f>
        <v>97784.9</v>
      </c>
      <c r="GI145" s="5">
        <f t="shared" si="287"/>
        <v>80024.899999999994</v>
      </c>
      <c r="GJ145" s="5">
        <f>+'gaku-jk1722'!C92-'gaku-jk1722'!D92</f>
        <v>7052.0999999999767</v>
      </c>
      <c r="GK145" s="5">
        <f t="shared" si="288"/>
        <v>25143.7</v>
      </c>
      <c r="GL145" s="5">
        <f t="shared" si="289"/>
        <v>14733.4</v>
      </c>
      <c r="GM145" s="5">
        <f>+'gaku-jk1722'!H92</f>
        <v>1567.7</v>
      </c>
      <c r="GN145" s="5">
        <f>+'gaku-jk1722'!Z92</f>
        <v>130346</v>
      </c>
      <c r="GO145" s="5">
        <f>+'gaku-jk1722'!M92</f>
        <v>84495.5</v>
      </c>
      <c r="GP145" s="5">
        <f>+'gaku-jk1722'!N92</f>
        <v>91020.5</v>
      </c>
      <c r="GQ145" s="9">
        <f t="shared" ca="1" si="234"/>
        <v>102.1</v>
      </c>
      <c r="GR145">
        <f ca="1">+OFFSET('def-cy1722'!$C$8,ROUNDDOWN((ROW(Sheet1_OLD!GU145)-ROW(Sheet1_OLD!GU$61))/4,0),0)</f>
        <v>101.6</v>
      </c>
      <c r="GS145" s="9">
        <f t="shared" ca="1" si="235"/>
        <v>96.8</v>
      </c>
      <c r="GT145" s="9">
        <f t="shared" ca="1" si="236"/>
        <v>105.9</v>
      </c>
      <c r="GU145">
        <f ca="1">+OFFSET('def-cy1722'!$H$8,ROUNDDOWN((ROW(Sheet1_OLD!GU145)-ROW(Sheet1_OLD!GU$61))/4,0),0)</f>
        <v>99.6</v>
      </c>
      <c r="GV145">
        <f ca="1">+OFFSET('def-cy1722'!$W$8,ROUNDDOWN((ROW(Sheet1_OLD!GU145)-ROW(Sheet1_OLD!GU$61))/4,0),0)</f>
        <v>101.5</v>
      </c>
      <c r="GW145">
        <f ca="1">+OFFSET('def-cy1722'!$M$8,ROUNDDOWN((ROW(Sheet1_OLD!GU145)-ROW(Sheet1_OLD!GU$61))/4,0),0)</f>
        <v>112.6</v>
      </c>
      <c r="GX145">
        <f ca="1">+OFFSET('def-cy1722'!$N$8,ROUNDDOWN((ROW(Sheet1_OLD!GU145)-ROW(Sheet1_OLD!GU$61))/4,0),0)</f>
        <v>106.1</v>
      </c>
      <c r="HG145" s="9">
        <f t="shared" ca="1" si="221"/>
        <v>101.2</v>
      </c>
      <c r="HH145" s="9">
        <f t="shared" ca="1" si="221"/>
        <v>101.2</v>
      </c>
      <c r="HI145" s="9">
        <f t="shared" ca="1" si="221"/>
        <v>96</v>
      </c>
      <c r="HJ145" s="9">
        <f t="shared" ca="1" si="220"/>
        <v>105</v>
      </c>
      <c r="HK145" s="9">
        <f t="shared" ca="1" si="220"/>
        <v>101.8</v>
      </c>
      <c r="HL145" s="9">
        <f t="shared" ca="1" si="220"/>
        <v>101.2</v>
      </c>
      <c r="HM145" s="9">
        <f t="shared" ca="1" si="220"/>
        <v>111.7</v>
      </c>
      <c r="HN145" s="9">
        <f t="shared" ca="1" si="202"/>
        <v>114.8</v>
      </c>
      <c r="HO145">
        <f t="shared" ca="1" si="237"/>
        <v>3.8188468390752375E-3</v>
      </c>
      <c r="HP145">
        <f t="shared" ca="1" si="237"/>
        <v>9.5296672545885604E-4</v>
      </c>
      <c r="HQ145">
        <f t="shared" ca="1" si="237"/>
        <v>7.7274283095663367E-4</v>
      </c>
      <c r="HR145">
        <f t="shared" ca="1" si="237"/>
        <v>1.7512931929214105E-3</v>
      </c>
      <c r="HS145">
        <f t="shared" ca="1" si="237"/>
        <v>9.2598823750989472E-3</v>
      </c>
      <c r="HT145">
        <f t="shared" ca="1" si="237"/>
        <v>2.3711257387011831E-3</v>
      </c>
      <c r="HU145">
        <f t="shared" ca="1" si="237"/>
        <v>4.1738312570693027E-3</v>
      </c>
      <c r="HV145">
        <f t="shared" ca="1" si="238"/>
        <v>-4.2426252653347055E-3</v>
      </c>
      <c r="HW145">
        <f t="shared" ca="1" si="239"/>
        <v>1.8858063693946867E-2</v>
      </c>
      <c r="HX145" s="5">
        <f t="shared" ca="1" si="279"/>
        <v>274022.77904533956</v>
      </c>
      <c r="HY145" s="1" t="e">
        <f t="shared" ca="1" si="258"/>
        <v>#DIV/0!</v>
      </c>
      <c r="HZ145" t="e">
        <f t="shared" ca="1" si="280"/>
        <v>#DIV/0!</v>
      </c>
      <c r="IA145" s="5">
        <f t="shared" si="259"/>
        <v>259283.19999999998</v>
      </c>
      <c r="IB145">
        <f t="shared" ca="1" si="260"/>
        <v>94.621038770320339</v>
      </c>
      <c r="IK145">
        <f>+util!B143</f>
        <v>101.433333333333</v>
      </c>
      <c r="IL145">
        <f t="shared" si="281"/>
        <v>7.5870395280491047E-3</v>
      </c>
      <c r="IM145">
        <f t="shared" si="282"/>
        <v>4.5522237168294623E-3</v>
      </c>
      <c r="IO145" s="5">
        <f t="shared" si="240"/>
        <v>137893.4</v>
      </c>
      <c r="IP145" s="1">
        <f t="shared" si="241"/>
        <v>3.4676205803953124</v>
      </c>
      <c r="IQ145" s="5">
        <f t="shared" ca="1" si="261"/>
        <v>145732.28300179352</v>
      </c>
      <c r="IR145" s="1" t="e">
        <f t="shared" ca="1" si="262"/>
        <v>#DIV/0!</v>
      </c>
      <c r="IS145" t="e">
        <f t="shared" ca="1" si="283"/>
        <v>#DIV/0!</v>
      </c>
    </row>
    <row r="146" spans="1:253" x14ac:dyDescent="0.15">
      <c r="A146" t="s">
        <v>1051</v>
      </c>
      <c r="B146" s="5">
        <f>+'gaku-mk1722'!B93</f>
        <v>529702</v>
      </c>
      <c r="C146" s="5">
        <f>+'kgaku-mk1722'!B94</f>
        <v>292402.2</v>
      </c>
      <c r="D146" s="5">
        <f>+'kgaku-mk1722'!C94</f>
        <v>1629.2</v>
      </c>
      <c r="E146" s="5">
        <f>+'kgaku-mk1722'!D94</f>
        <v>2651.3</v>
      </c>
      <c r="F146" s="5">
        <f>+'kgaku-mk1722'!F94</f>
        <v>23275.8</v>
      </c>
      <c r="G146" s="5">
        <f>+'kgaku-mk1722'!G94</f>
        <v>15985.7</v>
      </c>
      <c r="H146" s="5">
        <f>+'kgaku-mk1722'!H94</f>
        <v>80109.100000000006</v>
      </c>
      <c r="I146" s="5">
        <f>+'kgaku-mk1722'!I94</f>
        <v>174053.6</v>
      </c>
      <c r="J146" s="5">
        <f>+'gaku-mk1722'!F93</f>
        <v>15758.4</v>
      </c>
      <c r="K146" s="5">
        <f>+'gaku-mk1722'!G93</f>
        <v>80972.3</v>
      </c>
      <c r="L146" s="5">
        <f>+'gaku-jk1722'!B93</f>
        <v>516089.8</v>
      </c>
      <c r="M146" s="5">
        <f>+'kgaku-jk1722'!B94</f>
        <v>287455.40000000002</v>
      </c>
      <c r="N146" s="5">
        <f>+'kgaku-jk1722'!C94</f>
        <v>1062.8</v>
      </c>
      <c r="O146" s="5">
        <f>+'kgaku-jk1722'!D94</f>
        <v>2523.3000000000002</v>
      </c>
      <c r="P146" s="5">
        <f>+'kgaku-jk1722'!F94</f>
        <v>24131.9</v>
      </c>
      <c r="Q146" s="5">
        <f>+'kgaku-jk1722'!G94</f>
        <v>15362.5</v>
      </c>
      <c r="R146" s="5">
        <f>+'kgaku-jk1722'!H94</f>
        <v>75407.600000000006</v>
      </c>
      <c r="S146" s="5">
        <f>+'kgaku-jk1722'!I94</f>
        <v>174305.9</v>
      </c>
      <c r="T146" s="5">
        <f>+'gaku-jk1722'!F93</f>
        <v>14900.1</v>
      </c>
      <c r="U146" s="5">
        <f>+'gaku-jk1722'!G93</f>
        <v>79180.3</v>
      </c>
      <c r="V146" s="8">
        <f t="shared" si="222"/>
        <v>102.63756423785165</v>
      </c>
      <c r="W146" s="8">
        <f t="shared" si="222"/>
        <v>101.72089304984355</v>
      </c>
      <c r="X146" s="8">
        <f t="shared" si="222"/>
        <v>153.29318780579601</v>
      </c>
      <c r="Y146" s="8">
        <f t="shared" si="222"/>
        <v>105.07272222882733</v>
      </c>
      <c r="Z146" s="8">
        <f t="shared" si="222"/>
        <v>96.452413610200594</v>
      </c>
      <c r="AA146" s="8">
        <f t="shared" si="222"/>
        <v>104.0566314076485</v>
      </c>
      <c r="AB146" s="8">
        <f t="shared" si="222"/>
        <v>106.2347827009479</v>
      </c>
      <c r="AC146" s="8">
        <f t="shared" si="222"/>
        <v>99.855254469297947</v>
      </c>
      <c r="AD146" s="8">
        <f t="shared" si="222"/>
        <v>105.76036402440252</v>
      </c>
      <c r="AE146" s="8">
        <f t="shared" si="222"/>
        <v>102.26318920236473</v>
      </c>
      <c r="AF146" s="10">
        <f ca="1">+OFFSET('kdef-cy1722'!B$9,ROUNDDOWN((ROW(Sheet1_OLD!AF146)-ROW(Sheet1_OLD!AF$61))/4,0),0)</f>
        <v>101.7</v>
      </c>
      <c r="AG146" s="10">
        <f ca="1">+OFFSET('kdef-cy1722'!C$9,ROUNDDOWN((ROW(Sheet1_OLD!AG146)-ROW(Sheet1_OLD!AG$61))/4,0),0)</f>
        <v>152.30000000000001</v>
      </c>
      <c r="AH146" s="10">
        <f ca="1">+OFFSET('kdef-cy1722'!D$9,ROUNDDOWN((ROW(Sheet1_OLD!AH146)-ROW(Sheet1_OLD!AH$61))/4,0),0)</f>
        <v>104.8</v>
      </c>
      <c r="AI146" s="10">
        <f ca="1">+OFFSET('kdef-cy1722'!F$9,ROUNDDOWN((ROW(Sheet1_OLD!AI146)-ROW(Sheet1_OLD!AI$61))/4,0),0)</f>
        <v>96.8</v>
      </c>
      <c r="AJ146" s="10">
        <f ca="1">+OFFSET('kdef-cy1722'!G$9,ROUNDDOWN((ROW(Sheet1_OLD!AJ146)-ROW(Sheet1_OLD!AJ$61))/4,0),0)</f>
        <v>104.2</v>
      </c>
      <c r="AK146" s="10">
        <f ca="1">+OFFSET('kdef-cy1722'!H$9,ROUNDDOWN((ROW(Sheet1_OLD!AK146)-ROW(Sheet1_OLD!AK$61))/4,0),0)</f>
        <v>105.9</v>
      </c>
      <c r="AL146" s="10">
        <f ca="1">+OFFSET('kdef-cy1722'!I$9,ROUNDDOWN((ROW(Sheet1_OLD!AL146)-ROW(Sheet1_OLD!AL$61))/4,0),0)</f>
        <v>99.9</v>
      </c>
      <c r="AM146" s="10">
        <f ca="1">+OFFSET('def-cy1722'!$F$8,ROUNDDOWN((ROW(Sheet1_OLD!AM146)-ROW(Sheet1_OLD!AM$61))/4,0),0)</f>
        <v>105.9</v>
      </c>
      <c r="AN146" s="10">
        <f ca="1">+OFFSET('def-cy1722'!$G$8,ROUNDDOWN((ROW(Sheet1_OLD!AN146)-ROW(Sheet1_OLD!AN$61))/4,0),0)</f>
        <v>102.1</v>
      </c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9">
        <f t="shared" ca="1" si="209"/>
        <v>101.3</v>
      </c>
      <c r="AY146" s="9">
        <f t="shared" ca="1" si="209"/>
        <v>141.80000000000001</v>
      </c>
      <c r="AZ146" s="9">
        <f t="shared" ca="1" si="209"/>
        <v>104</v>
      </c>
      <c r="BA146" s="9">
        <f t="shared" ca="1" si="208"/>
        <v>96</v>
      </c>
      <c r="BB146" s="9">
        <f t="shared" ca="1" si="208"/>
        <v>102.3</v>
      </c>
      <c r="BC146" s="9">
        <f t="shared" ca="1" si="208"/>
        <v>105.7</v>
      </c>
      <c r="BD146" s="9">
        <f t="shared" ca="1" si="208"/>
        <v>99.6</v>
      </c>
      <c r="BE146" s="9">
        <f t="shared" ca="1" si="208"/>
        <v>105</v>
      </c>
      <c r="BF146" s="9">
        <f t="shared" ca="1" si="208"/>
        <v>101.2</v>
      </c>
      <c r="BG146">
        <f t="shared" ca="1" si="263"/>
        <v>-1.6377957445157416E-4</v>
      </c>
      <c r="BH146">
        <f t="shared" ca="1" si="264"/>
        <v>-8.0131945576343306E-4</v>
      </c>
      <c r="BI146">
        <f t="shared" ca="1" si="265"/>
        <v>-1.8085630934767095E-3</v>
      </c>
      <c r="BJ146">
        <f t="shared" ca="1" si="265"/>
        <v>-2.5960556604201833E-3</v>
      </c>
      <c r="BK146">
        <f t="shared" ca="1" si="265"/>
        <v>3.5658194166739749E-3</v>
      </c>
      <c r="BL146" s="13">
        <f t="shared" ca="1" si="266"/>
        <v>-1.8038983674379251E-3</v>
      </c>
      <c r="BM146">
        <f t="shared" ca="1" si="224"/>
        <v>-2.4523516978454497E-2</v>
      </c>
      <c r="BN146">
        <f t="shared" ca="1" si="242"/>
        <v>4.4191805387302791E-3</v>
      </c>
      <c r="BO146" s="13">
        <f t="shared" ca="1" si="243"/>
        <v>-2.0104336439724216E-2</v>
      </c>
      <c r="BP146">
        <f t="shared" ca="1" si="267"/>
        <v>-7.0877549693903787E-3</v>
      </c>
      <c r="BQ146">
        <f t="shared" ca="1" si="268"/>
        <v>-8.0545821195945645E-3</v>
      </c>
      <c r="BR146">
        <f t="shared" ca="1" si="269"/>
        <v>1.4514497484920045E-3</v>
      </c>
      <c r="BS146" s="13">
        <f t="shared" ca="1" si="270"/>
        <v>-1.3690887340492938E-2</v>
      </c>
      <c r="BT146" s="5">
        <f t="shared" si="244"/>
        <v>79180.3</v>
      </c>
      <c r="BU146" s="5">
        <f t="shared" ca="1" si="245"/>
        <v>265344.51659135899</v>
      </c>
      <c r="BV146" s="5">
        <f t="shared" ca="1" si="246"/>
        <v>52338.470257663605</v>
      </c>
      <c r="BW146" s="5">
        <f t="shared" ca="1" si="271"/>
        <v>128760.38638978185</v>
      </c>
      <c r="BX146" s="5">
        <f t="shared" si="247"/>
        <v>80972.3</v>
      </c>
      <c r="BY146" s="5">
        <f t="shared" si="248"/>
        <v>269126.30000000005</v>
      </c>
      <c r="BZ146" s="5">
        <f t="shared" si="249"/>
        <v>39034.199999999997</v>
      </c>
      <c r="CA146" s="5">
        <f t="shared" si="250"/>
        <v>120006.5</v>
      </c>
      <c r="CB146" s="9">
        <f t="shared" si="197"/>
        <v>102.26318920236473</v>
      </c>
      <c r="CC146" s="9">
        <f t="shared" ca="1" si="197"/>
        <v>101.42523518376119</v>
      </c>
      <c r="CD146" s="9">
        <f t="shared" ca="1" si="197"/>
        <v>74.580322672469507</v>
      </c>
      <c r="CE146" s="9">
        <f t="shared" ca="1" si="196"/>
        <v>93.201413388678262</v>
      </c>
      <c r="CG146" s="5">
        <f t="shared" si="225"/>
        <v>102.14648809787464</v>
      </c>
      <c r="CH146" s="5">
        <f t="shared" ca="1" si="272"/>
        <v>101.42523518376119</v>
      </c>
      <c r="CI146" s="5">
        <f t="shared" si="251"/>
        <v>100.00563640090181</v>
      </c>
      <c r="CJ146" s="5">
        <f t="shared" ca="1" si="273"/>
        <v>74.580322672469507</v>
      </c>
      <c r="CK146" s="5">
        <f t="shared" si="226"/>
        <v>101.51777776085905</v>
      </c>
      <c r="CL146" s="5">
        <f t="shared" ca="1" si="274"/>
        <v>93.201413388678262</v>
      </c>
      <c r="CN146" s="1" t="e">
        <f t="shared" si="227"/>
        <v>#DIV/0!</v>
      </c>
      <c r="CO146" s="1" t="e">
        <f t="shared" si="228"/>
        <v>#DIV/0!</v>
      </c>
      <c r="CP146" s="1" t="e">
        <f t="shared" ca="1" si="228"/>
        <v>#DIV/0!</v>
      </c>
      <c r="CQ146" s="1" t="e">
        <f t="shared" ca="1" si="228"/>
        <v>#DIV/0!</v>
      </c>
      <c r="CR146" s="1" t="e">
        <f t="shared" ca="1" si="228"/>
        <v>#DIV/0!</v>
      </c>
      <c r="CS146" s="83" t="e">
        <f t="shared" si="219"/>
        <v>#DIV/0!</v>
      </c>
      <c r="CT146" s="83" t="e">
        <f t="shared" si="219"/>
        <v>#DIV/0!</v>
      </c>
      <c r="CU146" s="83" t="e">
        <f t="shared" ca="1" si="219"/>
        <v>#DIV/0!</v>
      </c>
      <c r="CV146" s="83" t="e">
        <f t="shared" ca="1" si="219"/>
        <v>#DIV/0!</v>
      </c>
      <c r="CW146" s="83" t="e">
        <f t="shared" ca="1" si="219"/>
        <v>#DIV/0!</v>
      </c>
      <c r="CX146" s="83">
        <f t="shared" si="275"/>
        <v>2.6653869861056308E-3</v>
      </c>
      <c r="CY146" s="83">
        <f t="shared" si="201"/>
        <v>2.5965405059092971E-3</v>
      </c>
      <c r="CZ146" s="83">
        <f t="shared" ca="1" si="201"/>
        <v>1.8586636666913935E-3</v>
      </c>
      <c r="DA146" s="83">
        <f t="shared" ca="1" si="201"/>
        <v>1.7350878384946294E-3</v>
      </c>
      <c r="DB146" s="83">
        <f t="shared" ca="1" si="201"/>
        <v>2.3245244833858705E-3</v>
      </c>
      <c r="EF146" s="91">
        <f>+'gaku-mk1722'!G93</f>
        <v>80972.3</v>
      </c>
      <c r="EH146" s="5">
        <f t="shared" ca="1" si="252"/>
        <v>21719.708171785136</v>
      </c>
      <c r="EI146" s="7">
        <f ca="1">+EI145+$EH145</f>
        <v>859224.1806850523</v>
      </c>
      <c r="EJ146" s="4">
        <f ca="1">+EI145+EH145</f>
        <v>859224.1806850523</v>
      </c>
      <c r="EK146" s="131">
        <f ca="1">+EK145+EH145-(EJ149-EI149)/4</f>
        <v>628092.44103790738</v>
      </c>
      <c r="EL146" s="5">
        <f t="shared" ca="1" si="253"/>
        <v>6393.666666666667</v>
      </c>
      <c r="EM146" s="92">
        <f t="shared" ca="1" si="254"/>
        <v>100.13333333333333</v>
      </c>
      <c r="EN146">
        <f t="shared" ca="1" si="229"/>
        <v>0.81168299339788863</v>
      </c>
      <c r="EO146">
        <f t="shared" ca="1" si="255"/>
        <v>0.10606952528774753</v>
      </c>
      <c r="EQ146" s="6">
        <f>+call!C184</f>
        <v>6.7333333333333301E-2</v>
      </c>
      <c r="ES146" s="5">
        <f>+fof!B208/10</f>
        <v>14268.5</v>
      </c>
      <c r="ET146" s="5">
        <f>+fof!C208/10</f>
        <v>517310.6</v>
      </c>
      <c r="FB146" s="5">
        <f t="shared" ref="FB146:FC151" si="290">+ES146</f>
        <v>14268.5</v>
      </c>
      <c r="FC146" s="5">
        <f t="shared" si="290"/>
        <v>517310.6</v>
      </c>
      <c r="FD146" s="1" t="e">
        <f t="shared" si="230"/>
        <v>#DIV/0!</v>
      </c>
      <c r="FE146" s="1" t="e">
        <f t="shared" si="230"/>
        <v>#DIV/0!</v>
      </c>
      <c r="FF146" t="e">
        <f t="shared" si="231"/>
        <v>#DIV/0!</v>
      </c>
      <c r="FG146" t="e">
        <f t="shared" si="231"/>
        <v>#DIV/0!</v>
      </c>
      <c r="FH146" s="83" t="e">
        <f t="shared" si="232"/>
        <v>#DIV/0!</v>
      </c>
      <c r="FI146" s="83" t="e">
        <f t="shared" si="232"/>
        <v>#DIV/0!</v>
      </c>
      <c r="FK146" s="5">
        <f>kshotoku1722!E94</f>
        <v>260441.4</v>
      </c>
      <c r="FL146" s="72">
        <f t="shared" ca="1" si="256"/>
        <v>0.40680038661761037</v>
      </c>
      <c r="FM146">
        <f t="shared" ca="1" si="276"/>
        <v>5.7888198648255486E-3</v>
      </c>
      <c r="FO146" s="72">
        <f ca="1">+AVERAGE(OFFSET(Maikin05!$F$10,ROUNDDOWN((ROW(FO146)-ROW(FO$45))/4,0),MOD(ROW(FO146)-ROW(FO$45),4)*3):OFFSET(Maikin05!$F$10,ROUNDDOWN((ROW(FO146)-ROW(FO$45))/4,0),MOD(ROW(FO146)-ROW(FO$45),4)*3+2))</f>
        <v>100.13333333333333</v>
      </c>
      <c r="FP146" s="72">
        <f ca="1">+AVERAGE(OFFSET(Maikin30!$F$20,ROUNDDOWN((ROW(FP146)-ROW(FP$5))/4,0),MOD(ROW(FP146)-ROW(FP$5),4)*3):OFFSET(Maikin30!$F$20,ROUNDDOWN((ROW(FP146)-ROW(FP$5))/4,0),MOD(ROW(FP146)-ROW(FP$5),4)*3+2))</f>
        <v>99.966666666666654</v>
      </c>
      <c r="FQ146" s="5">
        <f ca="1">+AVERAGE(OFFSET(Rocho!$J$66,(ROW(FQ146)-ROW($FQ$5))*3,0):OFFSET(Rocho!$J$66,(ROW(FQ146)-ROW($FQ$5))*3+2,0))</f>
        <v>6393.666666666667</v>
      </c>
      <c r="FR146" s="72" t="e">
        <f t="shared" ca="1" si="257"/>
        <v>#DIV/0!</v>
      </c>
      <c r="FS146" t="e">
        <f t="shared" ca="1" si="277"/>
        <v>#DIV/0!</v>
      </c>
      <c r="FU146" s="87" t="s">
        <v>365</v>
      </c>
      <c r="FV146" s="80">
        <f ca="1">+AVERAGE(OFFSET(Rocho!$B$6,(ROW(FV146)-ROW($FV$5))*3,0):OFFSET(Rocho!$B$6,(ROW(FV146)-ROW($FV$5))*3+2,0))/10000</f>
        <v>11107.333333333332</v>
      </c>
      <c r="FW146" s="82">
        <f>+Rocho!AA147</f>
        <v>0</v>
      </c>
      <c r="FX146" t="e">
        <f t="shared" si="278"/>
        <v>#DIV/0!</v>
      </c>
      <c r="FZ146" s="94">
        <f t="shared" si="233"/>
        <v>260575.70000000004</v>
      </c>
      <c r="GA146" s="5">
        <f t="shared" si="284"/>
        <v>80972.3</v>
      </c>
      <c r="GB146" s="5">
        <f>+'gaku-mk1722'!C93-'gaku-mk1722'!D93</f>
        <v>7304</v>
      </c>
      <c r="GC146" s="5">
        <f t="shared" si="285"/>
        <v>23275.8</v>
      </c>
      <c r="GD146" s="5">
        <f t="shared" si="286"/>
        <v>15758.4</v>
      </c>
      <c r="GE146" s="5">
        <f>+'gaku-mk1722'!H93</f>
        <v>3900.3</v>
      </c>
      <c r="GF146" s="5">
        <f>+'gaku-mk1722'!W93</f>
        <v>132158.6</v>
      </c>
      <c r="GG146" s="5">
        <f>+'gaku-mk1722'!M93</f>
        <v>92927.9</v>
      </c>
      <c r="GH146" s="5">
        <f>+'gaku-mk1722'!N93</f>
        <v>95721.600000000006</v>
      </c>
      <c r="GI146" s="5">
        <f t="shared" si="287"/>
        <v>79180.3</v>
      </c>
      <c r="GJ146" s="5">
        <f>+'gaku-jk1722'!C93-'gaku-jk1722'!D93</f>
        <v>7314.0999999999767</v>
      </c>
      <c r="GK146" s="5">
        <f t="shared" si="288"/>
        <v>24131.9</v>
      </c>
      <c r="GL146" s="5">
        <f t="shared" si="289"/>
        <v>14900.1</v>
      </c>
      <c r="GM146" s="5">
        <f>+'gaku-jk1722'!H93</f>
        <v>4027.6</v>
      </c>
      <c r="GN146" s="5">
        <f>+'gaku-jk1722'!Z93</f>
        <v>130260.2</v>
      </c>
      <c r="GO146" s="5">
        <f>+'gaku-jk1722'!M93</f>
        <v>81437.5</v>
      </c>
      <c r="GP146" s="5">
        <f>+'gaku-jk1722'!N93</f>
        <v>88626.5</v>
      </c>
      <c r="GQ146" s="9">
        <f t="shared" ca="1" si="234"/>
        <v>102.1</v>
      </c>
      <c r="GR146">
        <f ca="1">+OFFSET('def-cy1722'!$C$8,ROUNDDOWN((ROW(Sheet1_OLD!GU146)-ROW(Sheet1_OLD!GU$61))/4,0),0)</f>
        <v>101.6</v>
      </c>
      <c r="GS146" s="9">
        <f t="shared" ca="1" si="235"/>
        <v>96.8</v>
      </c>
      <c r="GT146" s="9">
        <f t="shared" ca="1" si="236"/>
        <v>105.9</v>
      </c>
      <c r="GU146">
        <f ca="1">+OFFSET('def-cy1722'!$H$8,ROUNDDOWN((ROW(Sheet1_OLD!GU146)-ROW(Sheet1_OLD!GU$61))/4,0),0)</f>
        <v>99.6</v>
      </c>
      <c r="GV146">
        <f ca="1">+OFFSET('def-cy1722'!$W$8,ROUNDDOWN((ROW(Sheet1_OLD!GU146)-ROW(Sheet1_OLD!GU$61))/4,0),0)</f>
        <v>101.5</v>
      </c>
      <c r="GW146">
        <f ca="1">+OFFSET('def-cy1722'!$M$8,ROUNDDOWN((ROW(Sheet1_OLD!GU146)-ROW(Sheet1_OLD!GU$61))/4,0),0)</f>
        <v>112.6</v>
      </c>
      <c r="GX146">
        <f ca="1">+OFFSET('def-cy1722'!$N$8,ROUNDDOWN((ROW(Sheet1_OLD!GU146)-ROW(Sheet1_OLD!GU$61))/4,0),0)</f>
        <v>106.1</v>
      </c>
      <c r="HG146" s="9">
        <f t="shared" ca="1" si="221"/>
        <v>101.2</v>
      </c>
      <c r="HH146" s="9">
        <f t="shared" ca="1" si="221"/>
        <v>101.2</v>
      </c>
      <c r="HI146" s="9">
        <f t="shared" ca="1" si="221"/>
        <v>96</v>
      </c>
      <c r="HJ146" s="9">
        <f t="shared" ca="1" si="220"/>
        <v>105</v>
      </c>
      <c r="HK146" s="9">
        <f t="shared" ca="1" si="220"/>
        <v>101.8</v>
      </c>
      <c r="HL146" s="9">
        <f t="shared" ca="1" si="220"/>
        <v>101.2</v>
      </c>
      <c r="HM146" s="9">
        <f t="shared" ca="1" si="220"/>
        <v>111.7</v>
      </c>
      <c r="HN146" s="9">
        <f t="shared" ca="1" si="202"/>
        <v>114.8</v>
      </c>
      <c r="HO146">
        <f t="shared" ca="1" si="237"/>
        <v>-3.4036115313370078E-3</v>
      </c>
      <c r="HP146">
        <f t="shared" ca="1" si="237"/>
        <v>1.055820768660082E-3</v>
      </c>
      <c r="HQ146">
        <f t="shared" ca="1" si="237"/>
        <v>-3.8678916950074652E-3</v>
      </c>
      <c r="HR146">
        <f t="shared" ca="1" si="237"/>
        <v>6.9700083065209195E-4</v>
      </c>
      <c r="HS146">
        <f t="shared" ca="1" si="237"/>
        <v>9.9718015568363606E-3</v>
      </c>
      <c r="HT146">
        <f t="shared" ca="1" si="237"/>
        <v>-3.4576115248487833E-4</v>
      </c>
      <c r="HU146">
        <f t="shared" ca="1" si="237"/>
        <v>-1.3601883505183399E-2</v>
      </c>
      <c r="HV146">
        <f t="shared" ca="1" si="238"/>
        <v>1.0943958333425336E-2</v>
      </c>
      <c r="HW146">
        <f t="shared" ca="1" si="239"/>
        <v>1.4494336055611221E-3</v>
      </c>
      <c r="HX146" s="5">
        <f t="shared" ca="1" si="279"/>
        <v>274419.95686997712</v>
      </c>
      <c r="HY146" s="1" t="e">
        <f t="shared" ca="1" si="258"/>
        <v>#DIV/0!</v>
      </c>
      <c r="HZ146" t="e">
        <f t="shared" ca="1" si="280"/>
        <v>#DIV/0!</v>
      </c>
      <c r="IA146" s="5">
        <f t="shared" si="259"/>
        <v>260575.70000000004</v>
      </c>
      <c r="IB146">
        <f t="shared" ca="1" si="260"/>
        <v>94.955083796424972</v>
      </c>
      <c r="IK146">
        <f>+util!B144</f>
        <v>98.033333333333303</v>
      </c>
      <c r="IL146">
        <f t="shared" si="281"/>
        <v>-3.4094211342973024E-2</v>
      </c>
      <c r="IM146">
        <f t="shared" si="282"/>
        <v>-2.0456526805783814E-2</v>
      </c>
      <c r="IO146" s="5">
        <f t="shared" si="240"/>
        <v>140569.19999999998</v>
      </c>
      <c r="IP146" s="1">
        <f t="shared" si="241"/>
        <v>3.6011805032509949</v>
      </c>
      <c r="IQ146" s="5">
        <f t="shared" ca="1" si="261"/>
        <v>148037.57142836871</v>
      </c>
      <c r="IR146" s="1" t="e">
        <f t="shared" ca="1" si="262"/>
        <v>#DIV/0!</v>
      </c>
      <c r="IS146" t="e">
        <f t="shared" ca="1" si="283"/>
        <v>#DIV/0!</v>
      </c>
    </row>
    <row r="147" spans="1:253" x14ac:dyDescent="0.15">
      <c r="A147" t="s">
        <v>1052</v>
      </c>
      <c r="B147" s="5">
        <f>+'gaku-mk1722'!B94</f>
        <v>531811.9</v>
      </c>
      <c r="C147" s="5">
        <f>+'kgaku-mk1722'!B95</f>
        <v>294037.5</v>
      </c>
      <c r="D147" s="5">
        <f>+'kgaku-mk1722'!C95</f>
        <v>1630.4</v>
      </c>
      <c r="E147" s="5">
        <f>+'kgaku-mk1722'!D95</f>
        <v>2830.6</v>
      </c>
      <c r="F147" s="5">
        <f>+'kgaku-mk1722'!F95</f>
        <v>24293</v>
      </c>
      <c r="G147" s="5">
        <f>+'kgaku-mk1722'!G95</f>
        <v>16730.7</v>
      </c>
      <c r="H147" s="5">
        <f>+'kgaku-mk1722'!H95</f>
        <v>79958.899999999994</v>
      </c>
      <c r="I147" s="5">
        <f>+'kgaku-mk1722'!I95</f>
        <v>174255.1</v>
      </c>
      <c r="J147" s="5">
        <f>+'gaku-mk1722'!F94</f>
        <v>16074.7</v>
      </c>
      <c r="K147" s="5">
        <f>+'gaku-mk1722'!G94</f>
        <v>81451.899999999994</v>
      </c>
      <c r="L147" s="5">
        <f>+'gaku-jk1722'!B94</f>
        <v>516974.1</v>
      </c>
      <c r="M147" s="5">
        <f>+'kgaku-jk1722'!B95</f>
        <v>289001.3</v>
      </c>
      <c r="N147" s="5">
        <f>+'kgaku-jk1722'!C95</f>
        <v>1044.4000000000001</v>
      </c>
      <c r="O147" s="5">
        <f>+'kgaku-jk1722'!D95</f>
        <v>2697.8</v>
      </c>
      <c r="P147" s="5">
        <f>+'kgaku-jk1722'!F95</f>
        <v>25050.5</v>
      </c>
      <c r="Q147" s="5">
        <f>+'kgaku-jk1722'!G95</f>
        <v>16029.4</v>
      </c>
      <c r="R147" s="5">
        <f>+'kgaku-jk1722'!H95</f>
        <v>75451.199999999997</v>
      </c>
      <c r="S147" s="5">
        <f>+'kgaku-jk1722'!I95</f>
        <v>174473.8</v>
      </c>
      <c r="T147" s="5">
        <f>+'gaku-jk1722'!F94</f>
        <v>15159.5</v>
      </c>
      <c r="U147" s="5">
        <f>+'gaku-jk1722'!G94</f>
        <v>79582.3</v>
      </c>
      <c r="V147" s="8">
        <f t="shared" si="222"/>
        <v>102.87012444143721</v>
      </c>
      <c r="W147" s="8">
        <f t="shared" si="222"/>
        <v>101.74262191900176</v>
      </c>
      <c r="X147" s="8">
        <f t="shared" si="222"/>
        <v>156.10877058598237</v>
      </c>
      <c r="Y147" s="8">
        <f t="shared" si="222"/>
        <v>104.92252946845578</v>
      </c>
      <c r="Z147" s="8">
        <f t="shared" si="222"/>
        <v>96.976108261312149</v>
      </c>
      <c r="AA147" s="8">
        <f t="shared" si="222"/>
        <v>104.37508577987948</v>
      </c>
      <c r="AB147" s="8">
        <f t="shared" si="222"/>
        <v>105.97432512670441</v>
      </c>
      <c r="AC147" s="8">
        <f t="shared" si="222"/>
        <v>99.874651666897847</v>
      </c>
      <c r="AD147" s="8">
        <f t="shared" si="222"/>
        <v>106.03713842804842</v>
      </c>
      <c r="AE147" s="8">
        <f t="shared" si="222"/>
        <v>102.34926610565414</v>
      </c>
      <c r="AF147" s="10">
        <f ca="1">+OFFSET('kdef-cy1722'!B$9,ROUNDDOWN((ROW(Sheet1_OLD!AF147)-ROW(Sheet1_OLD!AF$61))/4,0),0)</f>
        <v>101.7</v>
      </c>
      <c r="AG147" s="10">
        <f ca="1">+OFFSET('kdef-cy1722'!C$9,ROUNDDOWN((ROW(Sheet1_OLD!AG147)-ROW(Sheet1_OLD!AG$61))/4,0),0)</f>
        <v>152.30000000000001</v>
      </c>
      <c r="AH147" s="10">
        <f ca="1">+OFFSET('kdef-cy1722'!D$9,ROUNDDOWN((ROW(Sheet1_OLD!AH147)-ROW(Sheet1_OLD!AH$61))/4,0),0)</f>
        <v>104.8</v>
      </c>
      <c r="AI147" s="10">
        <f ca="1">+OFFSET('kdef-cy1722'!F$9,ROUNDDOWN((ROW(Sheet1_OLD!AI147)-ROW(Sheet1_OLD!AI$61))/4,0),0)</f>
        <v>96.8</v>
      </c>
      <c r="AJ147" s="10">
        <f ca="1">+OFFSET('kdef-cy1722'!G$9,ROUNDDOWN((ROW(Sheet1_OLD!AJ147)-ROW(Sheet1_OLD!AJ$61))/4,0),0)</f>
        <v>104.2</v>
      </c>
      <c r="AK147" s="10">
        <f ca="1">+OFFSET('kdef-cy1722'!H$9,ROUNDDOWN((ROW(Sheet1_OLD!AK147)-ROW(Sheet1_OLD!AK$61))/4,0),0)</f>
        <v>105.9</v>
      </c>
      <c r="AL147" s="10">
        <f ca="1">+OFFSET('kdef-cy1722'!I$9,ROUNDDOWN((ROW(Sheet1_OLD!AL147)-ROW(Sheet1_OLD!AL$61))/4,0),0)</f>
        <v>99.9</v>
      </c>
      <c r="AM147" s="10">
        <f ca="1">+OFFSET('def-cy1722'!$F$8,ROUNDDOWN((ROW(Sheet1_OLD!AM147)-ROW(Sheet1_OLD!AM$61))/4,0),0)</f>
        <v>105.9</v>
      </c>
      <c r="AN147" s="10">
        <f ca="1">+OFFSET('def-cy1722'!$G$8,ROUNDDOWN((ROW(Sheet1_OLD!AN147)-ROW(Sheet1_OLD!AN$61))/4,0),0)</f>
        <v>102.1</v>
      </c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9">
        <f t="shared" ca="1" si="209"/>
        <v>101.3</v>
      </c>
      <c r="AY147" s="9">
        <f t="shared" ca="1" si="209"/>
        <v>141.80000000000001</v>
      </c>
      <c r="AZ147" s="9">
        <f t="shared" ca="1" si="209"/>
        <v>104</v>
      </c>
      <c r="BA147" s="9">
        <f t="shared" ca="1" si="209"/>
        <v>96</v>
      </c>
      <c r="BB147" s="9">
        <f t="shared" ca="1" si="209"/>
        <v>102.3</v>
      </c>
      <c r="BC147" s="9">
        <f t="shared" ca="1" si="209"/>
        <v>105.7</v>
      </c>
      <c r="BD147" s="9">
        <f t="shared" ca="1" si="209"/>
        <v>99.6</v>
      </c>
      <c r="BE147" s="9">
        <f t="shared" ca="1" si="209"/>
        <v>105</v>
      </c>
      <c r="BF147" s="9">
        <f t="shared" ca="1" si="209"/>
        <v>101.2</v>
      </c>
      <c r="BG147">
        <f t="shared" ca="1" si="263"/>
        <v>-9.7386778105161133E-5</v>
      </c>
      <c r="BH147">
        <f t="shared" ca="1" si="264"/>
        <v>-6.7738365772845909E-4</v>
      </c>
      <c r="BI147">
        <f t="shared" ca="1" si="265"/>
        <v>2.5464918781678901E-3</v>
      </c>
      <c r="BJ147">
        <f t="shared" ca="1" si="265"/>
        <v>1.720154360984204E-4</v>
      </c>
      <c r="BK147">
        <f t="shared" ca="1" si="265"/>
        <v>6.2418881016130655E-4</v>
      </c>
      <c r="BL147" s="13">
        <f t="shared" ca="1" si="266"/>
        <v>2.5679256885939969E-3</v>
      </c>
      <c r="BM147">
        <f t="shared" ca="1" si="224"/>
        <v>2.2721378890386421E-2</v>
      </c>
      <c r="BN147">
        <f t="shared" ca="1" si="242"/>
        <v>7.0177239462843721E-3</v>
      </c>
      <c r="BO147" s="13">
        <f t="shared" ca="1" si="243"/>
        <v>2.9739102836670792E-2</v>
      </c>
      <c r="BP147">
        <f t="shared" ca="1" si="267"/>
        <v>3.42035060147361E-3</v>
      </c>
      <c r="BQ147">
        <f t="shared" ca="1" si="268"/>
        <v>7.4141562445015708E-3</v>
      </c>
      <c r="BR147">
        <f t="shared" ca="1" si="269"/>
        <v>2.289935926403963E-3</v>
      </c>
      <c r="BS147" s="13">
        <f t="shared" ca="1" si="270"/>
        <v>1.3124442772379143E-2</v>
      </c>
      <c r="BT147" s="5">
        <f t="shared" si="244"/>
        <v>79582.3</v>
      </c>
      <c r="BU147" s="5">
        <f t="shared" ca="1" si="245"/>
        <v>266025.90159184148</v>
      </c>
      <c r="BV147" s="5">
        <f t="shared" ca="1" si="246"/>
        <v>53894.969406970296</v>
      </c>
      <c r="BW147" s="5">
        <f t="shared" ca="1" si="271"/>
        <v>130450.29471230396</v>
      </c>
      <c r="BX147" s="5">
        <f t="shared" si="247"/>
        <v>81451.899999999994</v>
      </c>
      <c r="BY147" s="5">
        <f t="shared" si="248"/>
        <v>269744.5</v>
      </c>
      <c r="BZ147" s="5">
        <f t="shared" si="249"/>
        <v>40367.699999999997</v>
      </c>
      <c r="CA147" s="5">
        <f t="shared" si="250"/>
        <v>121819.59999999999</v>
      </c>
      <c r="CB147" s="9">
        <f t="shared" ref="CB147:CE151" si="291">+BX147/BT147*100</f>
        <v>102.34926610565414</v>
      </c>
      <c r="CC147" s="9">
        <f t="shared" ca="1" si="291"/>
        <v>101.39783321319737</v>
      </c>
      <c r="CD147" s="9">
        <f t="shared" ca="1" si="291"/>
        <v>74.900682650316526</v>
      </c>
      <c r="CE147" s="9">
        <f t="shared" ca="1" si="196"/>
        <v>93.383920878570521</v>
      </c>
      <c r="CG147" s="5">
        <f t="shared" si="225"/>
        <v>102.11686020513422</v>
      </c>
      <c r="CH147" s="5">
        <f t="shared" ca="1" si="272"/>
        <v>101.39783321319737</v>
      </c>
      <c r="CI147" s="5">
        <f t="shared" si="251"/>
        <v>100.39219099726435</v>
      </c>
      <c r="CJ147" s="5">
        <f t="shared" ca="1" si="273"/>
        <v>74.900682650316526</v>
      </c>
      <c r="CK147" s="5">
        <f t="shared" si="226"/>
        <v>101.69234583524984</v>
      </c>
      <c r="CL147" s="5">
        <f t="shared" ca="1" si="274"/>
        <v>93.383920878570521</v>
      </c>
      <c r="CN147" s="1" t="e">
        <f t="shared" si="227"/>
        <v>#DIV/0!</v>
      </c>
      <c r="CO147" s="1" t="e">
        <f t="shared" si="228"/>
        <v>#DIV/0!</v>
      </c>
      <c r="CP147" s="1" t="e">
        <f t="shared" ca="1" si="228"/>
        <v>#DIV/0!</v>
      </c>
      <c r="CQ147" s="1" t="e">
        <f t="shared" ca="1" si="228"/>
        <v>#DIV/0!</v>
      </c>
      <c r="CR147" s="1" t="e">
        <f t="shared" ca="1" si="228"/>
        <v>#DIV/0!</v>
      </c>
      <c r="CS147" s="83" t="e">
        <f t="shared" si="219"/>
        <v>#DIV/0!</v>
      </c>
      <c r="CT147" s="83" t="e">
        <f t="shared" si="219"/>
        <v>#DIV/0!</v>
      </c>
      <c r="CU147" s="83" t="e">
        <f t="shared" ca="1" si="219"/>
        <v>#DIV/0!</v>
      </c>
      <c r="CV147" s="83" t="e">
        <f t="shared" ca="1" si="219"/>
        <v>#DIV/0!</v>
      </c>
      <c r="CW147" s="83" t="e">
        <f t="shared" ca="1" si="219"/>
        <v>#DIV/0!</v>
      </c>
      <c r="CX147" s="83">
        <f t="shared" si="275"/>
        <v>2.2632759324253942E-3</v>
      </c>
      <c r="CY147" s="83">
        <f t="shared" ref="CY147:DB151" si="292">+LN(CB147/CB146)</f>
        <v>8.4136528480270448E-4</v>
      </c>
      <c r="CZ147" s="83">
        <f t="shared" ca="1" si="292"/>
        <v>-2.7020566198032855E-4</v>
      </c>
      <c r="DA147" s="83">
        <f t="shared" ca="1" si="292"/>
        <v>4.2863033686025599E-3</v>
      </c>
      <c r="DB147" s="83">
        <f t="shared" ca="1" si="292"/>
        <v>1.9562903892181302E-3</v>
      </c>
      <c r="EF147" s="91">
        <f>+'gaku-mk1722'!G94</f>
        <v>81451.899999999994</v>
      </c>
      <c r="EH147" s="5">
        <f t="shared" ca="1" si="252"/>
        <v>21805.654344368868</v>
      </c>
      <c r="EI147" s="7">
        <f ca="1">+EI146+$EH146</f>
        <v>880943.88885683741</v>
      </c>
      <c r="EJ147" s="7">
        <f ca="1">+EJ146+$EH146</f>
        <v>880943.88885683741</v>
      </c>
      <c r="EK147" s="7">
        <f ca="1">+EK146+EH146-(EJ149-EI149)/4</f>
        <v>418680.40956254699</v>
      </c>
      <c r="EL147" s="5">
        <f t="shared" ca="1" si="253"/>
        <v>6405.666666666667</v>
      </c>
      <c r="EM147" s="92">
        <f t="shared" ca="1" si="254"/>
        <v>100.03333333333335</v>
      </c>
      <c r="EN147">
        <f t="shared" ca="1" si="229"/>
        <v>0.94036666745812347</v>
      </c>
      <c r="EO147">
        <f t="shared" ca="1" si="255"/>
        <v>0.14716000925425587</v>
      </c>
      <c r="EQ147" s="6">
        <f>+call!C185</f>
        <v>7.4333333333333307E-2</v>
      </c>
      <c r="ES147" s="5">
        <f>+fof!B209/10</f>
        <v>12842.9</v>
      </c>
      <c r="ET147" s="5">
        <f>+fof!C209/10</f>
        <v>451642.1</v>
      </c>
      <c r="FB147" s="5">
        <f t="shared" si="290"/>
        <v>12842.9</v>
      </c>
      <c r="FC147" s="5">
        <f t="shared" si="290"/>
        <v>451642.1</v>
      </c>
      <c r="FD147" s="1" t="e">
        <f t="shared" si="230"/>
        <v>#DIV/0!</v>
      </c>
      <c r="FE147" s="1" t="e">
        <f t="shared" si="230"/>
        <v>#DIV/0!</v>
      </c>
      <c r="FF147" t="e">
        <f t="shared" si="231"/>
        <v>#DIV/0!</v>
      </c>
      <c r="FG147" t="e">
        <f t="shared" si="231"/>
        <v>#DIV/0!</v>
      </c>
      <c r="FH147" s="83" t="e">
        <f t="shared" si="232"/>
        <v>#DIV/0!</v>
      </c>
      <c r="FI147" s="83" t="e">
        <f t="shared" si="232"/>
        <v>#DIV/0!</v>
      </c>
      <c r="FK147" s="5">
        <f>kshotoku1722!E95</f>
        <v>262766.3</v>
      </c>
      <c r="FL147" s="72">
        <f t="shared" ca="1" si="256"/>
        <v>0.4100724469269813</v>
      </c>
      <c r="FM147">
        <f t="shared" ca="1" si="276"/>
        <v>8.0112293492915678E-3</v>
      </c>
      <c r="FO147" s="72">
        <f ca="1">+AVERAGE(OFFSET(Maikin05!$F$10,ROUNDDOWN((ROW(FO147)-ROW(FO$45))/4,0),MOD(ROW(FO147)-ROW(FO$45),4)*3):OFFSET(Maikin05!$F$10,ROUNDDOWN((ROW(FO147)-ROW(FO$45))/4,0),MOD(ROW(FO147)-ROW(FO$45),4)*3+2))</f>
        <v>100.03333333333335</v>
      </c>
      <c r="FP147" s="72">
        <f ca="1">+AVERAGE(OFFSET(Maikin30!$F$20,ROUNDDOWN((ROW(FP147)-ROW(FP$5))/4,0),MOD(ROW(FP147)-ROW(FP$5),4)*3):OFFSET(Maikin30!$F$20,ROUNDDOWN((ROW(FP147)-ROW(FP$5))/4,0),MOD(ROW(FP147)-ROW(FP$5),4)*3+2))</f>
        <v>99.966666666666654</v>
      </c>
      <c r="FQ147" s="5">
        <f ca="1">+AVERAGE(OFFSET(Rocho!$J$66,(ROW(FQ147)-ROW($FQ$5))*3,0):OFFSET(Rocho!$J$66,(ROW(FQ147)-ROW($FQ$5))*3+2,0))</f>
        <v>6405.666666666667</v>
      </c>
      <c r="FR147" s="72" t="e">
        <f t="shared" ca="1" si="257"/>
        <v>#DIV/0!</v>
      </c>
      <c r="FS147" t="e">
        <f t="shared" ca="1" si="277"/>
        <v>#DIV/0!</v>
      </c>
      <c r="FU147" s="87" t="s">
        <v>366</v>
      </c>
      <c r="FV147" s="80">
        <f ca="1">+AVERAGE(OFFSET(Rocho!$B$6,(ROW(FV147)-ROW($FV$5))*3,0):OFFSET(Rocho!$B$6,(ROW(FV147)-ROW($FV$5))*3+2,0))/10000</f>
        <v>11114.333333333332</v>
      </c>
      <c r="FW147" s="82">
        <f>+Rocho!AA148</f>
        <v>0</v>
      </c>
      <c r="FX147" t="e">
        <f t="shared" si="278"/>
        <v>#DIV/0!</v>
      </c>
      <c r="FZ147" s="94">
        <f t="shared" si="233"/>
        <v>262067.39999999997</v>
      </c>
      <c r="GA147" s="5">
        <f t="shared" si="284"/>
        <v>81451.899999999994</v>
      </c>
      <c r="GB147" s="5">
        <f>+'gaku-mk1722'!C94-'gaku-mk1722'!D94</f>
        <v>7488.9000000000233</v>
      </c>
      <c r="GC147" s="5">
        <f t="shared" si="285"/>
        <v>24293</v>
      </c>
      <c r="GD147" s="5">
        <f t="shared" si="286"/>
        <v>16074.7</v>
      </c>
      <c r="GE147" s="5">
        <f>+'gaku-mk1722'!H94</f>
        <v>2338</v>
      </c>
      <c r="GF147" s="5">
        <f>+'gaku-mk1722'!W94</f>
        <v>132304.5</v>
      </c>
      <c r="GG147" s="5">
        <f>+'gaku-mk1722'!M94</f>
        <v>95203.6</v>
      </c>
      <c r="GH147" s="5">
        <f>+'gaku-mk1722'!N94</f>
        <v>97087.2</v>
      </c>
      <c r="GI147" s="5">
        <f t="shared" si="287"/>
        <v>79582.3</v>
      </c>
      <c r="GJ147" s="5">
        <f>+'gaku-jk1722'!C94-'gaku-jk1722'!D94</f>
        <v>7492.4000000000233</v>
      </c>
      <c r="GK147" s="5">
        <f t="shared" si="288"/>
        <v>25050.5</v>
      </c>
      <c r="GL147" s="5">
        <f t="shared" si="289"/>
        <v>15159.5</v>
      </c>
      <c r="GM147" s="5">
        <f>+'gaku-jk1722'!H94</f>
        <v>2709.3</v>
      </c>
      <c r="GN147" s="5">
        <f>+'gaku-jk1722'!Z94</f>
        <v>130399</v>
      </c>
      <c r="GO147" s="5">
        <f>+'gaku-jk1722'!M94</f>
        <v>83360.399999999994</v>
      </c>
      <c r="GP147" s="5">
        <f>+'gaku-jk1722'!N94</f>
        <v>90804.9</v>
      </c>
      <c r="GQ147" s="9">
        <f t="shared" ca="1" si="234"/>
        <v>102.1</v>
      </c>
      <c r="GR147">
        <f ca="1">+OFFSET('def-cy1722'!$C$8,ROUNDDOWN((ROW(Sheet1_OLD!GU147)-ROW(Sheet1_OLD!GU$61))/4,0),0)</f>
        <v>101.6</v>
      </c>
      <c r="GS147" s="9">
        <f t="shared" ca="1" si="235"/>
        <v>96.8</v>
      </c>
      <c r="GT147" s="9">
        <f t="shared" ca="1" si="236"/>
        <v>105.9</v>
      </c>
      <c r="GU147">
        <f ca="1">+OFFSET('def-cy1722'!$H$8,ROUNDDOWN((ROW(Sheet1_OLD!GU147)-ROW(Sheet1_OLD!GU$61))/4,0),0)</f>
        <v>99.6</v>
      </c>
      <c r="GV147">
        <f ca="1">+OFFSET('def-cy1722'!$W$8,ROUNDDOWN((ROW(Sheet1_OLD!GU147)-ROW(Sheet1_OLD!GU$61))/4,0),0)</f>
        <v>101.5</v>
      </c>
      <c r="GW147">
        <f ca="1">+OFFSET('def-cy1722'!$M$8,ROUNDDOWN((ROW(Sheet1_OLD!GU147)-ROW(Sheet1_OLD!GU$61))/4,0),0)</f>
        <v>112.6</v>
      </c>
      <c r="GX147">
        <f ca="1">+OFFSET('def-cy1722'!$N$8,ROUNDDOWN((ROW(Sheet1_OLD!GU147)-ROW(Sheet1_OLD!GU$61))/4,0),0)</f>
        <v>106.1</v>
      </c>
      <c r="HG147" s="9">
        <f t="shared" ca="1" si="221"/>
        <v>101.2</v>
      </c>
      <c r="HH147" s="9">
        <f t="shared" ca="1" si="221"/>
        <v>101.2</v>
      </c>
      <c r="HI147" s="9">
        <f t="shared" ca="1" si="221"/>
        <v>96</v>
      </c>
      <c r="HJ147" s="9">
        <f t="shared" ca="1" si="220"/>
        <v>105</v>
      </c>
      <c r="HK147" s="9">
        <f t="shared" ca="1" si="220"/>
        <v>101.8</v>
      </c>
      <c r="HL147" s="9">
        <f t="shared" ca="1" si="220"/>
        <v>101.2</v>
      </c>
      <c r="HM147" s="9">
        <f t="shared" ca="1" si="220"/>
        <v>111.7</v>
      </c>
      <c r="HN147" s="9">
        <f t="shared" ca="1" si="202"/>
        <v>114.8</v>
      </c>
      <c r="HO147">
        <f t="shared" ca="1" si="237"/>
        <v>1.6176551216531437E-3</v>
      </c>
      <c r="HP147">
        <f t="shared" ca="1" si="237"/>
        <v>7.1748235868365881E-4</v>
      </c>
      <c r="HQ147">
        <f t="shared" ca="1" si="237"/>
        <v>3.5065258562930221E-3</v>
      </c>
      <c r="HR147">
        <f t="shared" ca="1" si="237"/>
        <v>1.0830254003811627E-3</v>
      </c>
      <c r="HS147">
        <f t="shared" ca="1" si="237"/>
        <v>-5.3363143086914613E-3</v>
      </c>
      <c r="HT147">
        <f t="shared" ca="1" si="237"/>
        <v>5.5853365891905728E-4</v>
      </c>
      <c r="HU147">
        <f t="shared" ca="1" si="237"/>
        <v>8.5406169506660346E-3</v>
      </c>
      <c r="HV147">
        <f t="shared" ca="1" si="238"/>
        <v>-9.9439489920126641E-3</v>
      </c>
      <c r="HW147">
        <f t="shared" ca="1" si="239"/>
        <v>7.4357604589195443E-4</v>
      </c>
      <c r="HX147" s="5">
        <f t="shared" ca="1" si="279"/>
        <v>274624.00897642039</v>
      </c>
      <c r="HY147" s="1" t="e">
        <f t="shared" ca="1" si="258"/>
        <v>#DIV/0!</v>
      </c>
      <c r="HZ147" t="e">
        <f t="shared" ca="1" si="280"/>
        <v>#DIV/0!</v>
      </c>
      <c r="IA147" s="5">
        <f t="shared" si="259"/>
        <v>262067.39999999997</v>
      </c>
      <c r="IB147">
        <f t="shared" ca="1" si="260"/>
        <v>95.427708952607077</v>
      </c>
      <c r="IK147">
        <f>+util!B145</f>
        <v>97.6</v>
      </c>
      <c r="IL147">
        <f t="shared" si="281"/>
        <v>-4.4300634727925487E-3</v>
      </c>
      <c r="IM147">
        <f t="shared" si="282"/>
        <v>-2.6580380836755293E-3</v>
      </c>
      <c r="IO147" s="5">
        <f t="shared" si="240"/>
        <v>140247.80000000005</v>
      </c>
      <c r="IP147" s="1">
        <f t="shared" si="241"/>
        <v>3.4742578843976757</v>
      </c>
      <c r="IQ147" s="5">
        <f t="shared" ca="1" si="261"/>
        <v>146967.58576657466</v>
      </c>
      <c r="IR147" s="1" t="e">
        <f t="shared" ca="1" si="262"/>
        <v>#DIV/0!</v>
      </c>
      <c r="IS147" t="e">
        <f t="shared" ca="1" si="283"/>
        <v>#DIV/0!</v>
      </c>
    </row>
    <row r="148" spans="1:253" x14ac:dyDescent="0.15">
      <c r="A148" t="s">
        <v>1053</v>
      </c>
      <c r="B148" s="5">
        <f>+'gaku-mk1722'!B95</f>
        <v>530806</v>
      </c>
      <c r="C148" s="5">
        <f>+'kgaku-mk1722'!B96</f>
        <v>292068.7</v>
      </c>
      <c r="D148" s="5">
        <f>+'kgaku-mk1722'!C96</f>
        <v>1648</v>
      </c>
      <c r="E148" s="5">
        <f>+'kgaku-mk1722'!D96</f>
        <v>2981.7</v>
      </c>
      <c r="F148" s="5">
        <f>+'kgaku-mk1722'!F96</f>
        <v>23226</v>
      </c>
      <c r="G148" s="5">
        <f>+'kgaku-mk1722'!G96</f>
        <v>15974.1</v>
      </c>
      <c r="H148" s="5">
        <f>+'kgaku-mk1722'!H96</f>
        <v>79552.100000000006</v>
      </c>
      <c r="I148" s="5">
        <f>+'kgaku-mk1722'!I96</f>
        <v>174650.2</v>
      </c>
      <c r="J148" s="5">
        <f>+'gaku-mk1722'!F95</f>
        <v>15936.4</v>
      </c>
      <c r="K148" s="5">
        <f>+'gaku-mk1722'!G95</f>
        <v>81244.5</v>
      </c>
      <c r="L148" s="5">
        <f>+'gaku-jk1722'!B95</f>
        <v>515789.2</v>
      </c>
      <c r="M148" s="5">
        <f>+'kgaku-jk1722'!B96</f>
        <v>287142</v>
      </c>
      <c r="N148" s="5">
        <f>+'kgaku-jk1722'!C96</f>
        <v>1093.0999999999999</v>
      </c>
      <c r="O148" s="5">
        <f>+'kgaku-jk1722'!D96</f>
        <v>2846.5</v>
      </c>
      <c r="P148" s="5">
        <f>+'kgaku-jk1722'!F96</f>
        <v>23778.3</v>
      </c>
      <c r="Q148" s="5">
        <f>+'kgaku-jk1722'!G96</f>
        <v>15238.3</v>
      </c>
      <c r="R148" s="5">
        <f>+'kgaku-jk1722'!H96</f>
        <v>75289.8</v>
      </c>
      <c r="S148" s="5">
        <f>+'kgaku-jk1722'!I96</f>
        <v>174882</v>
      </c>
      <c r="T148" s="5">
        <f>+'gaku-jk1722'!F95</f>
        <v>15042.5</v>
      </c>
      <c r="U148" s="5">
        <f>+'gaku-jk1722'!G95</f>
        <v>79677.3</v>
      </c>
      <c r="V148" s="8">
        <f t="shared" si="222"/>
        <v>102.9114219529994</v>
      </c>
      <c r="W148" s="8">
        <f t="shared" si="222"/>
        <v>101.71577129085958</v>
      </c>
      <c r="X148" s="8">
        <f t="shared" si="222"/>
        <v>150.76388253590707</v>
      </c>
      <c r="Y148" s="8">
        <f t="shared" si="222"/>
        <v>104.74969260495344</v>
      </c>
      <c r="Z148" s="8">
        <f t="shared" si="222"/>
        <v>97.67729400335601</v>
      </c>
      <c r="AA148" s="8">
        <f t="shared" si="222"/>
        <v>104.82862261538361</v>
      </c>
      <c r="AB148" s="8">
        <f t="shared" si="222"/>
        <v>105.66119182146852</v>
      </c>
      <c r="AC148" s="8">
        <f t="shared" si="222"/>
        <v>99.867453482919927</v>
      </c>
      <c r="AD148" s="8">
        <f t="shared" si="222"/>
        <v>105.94249626059498</v>
      </c>
      <c r="AE148" s="8">
        <f t="shared" si="222"/>
        <v>101.9669341205086</v>
      </c>
      <c r="AF148" s="10">
        <f ca="1">+OFFSET('kdef-cy1722'!B$9,ROUNDDOWN((ROW(Sheet1_OLD!AF148)-ROW(Sheet1_OLD!AF$61))/4,0),0)</f>
        <v>101.7</v>
      </c>
      <c r="AG148" s="10">
        <f ca="1">+OFFSET('kdef-cy1722'!C$9,ROUNDDOWN((ROW(Sheet1_OLD!AG148)-ROW(Sheet1_OLD!AG$61))/4,0),0)</f>
        <v>152.30000000000001</v>
      </c>
      <c r="AH148" s="10">
        <f ca="1">+OFFSET('kdef-cy1722'!D$9,ROUNDDOWN((ROW(Sheet1_OLD!AH148)-ROW(Sheet1_OLD!AH$61))/4,0),0)</f>
        <v>104.8</v>
      </c>
      <c r="AI148" s="10">
        <f ca="1">+OFFSET('kdef-cy1722'!F$9,ROUNDDOWN((ROW(Sheet1_OLD!AI148)-ROW(Sheet1_OLD!AI$61))/4,0),0)</f>
        <v>96.8</v>
      </c>
      <c r="AJ148" s="10">
        <f ca="1">+OFFSET('kdef-cy1722'!G$9,ROUNDDOWN((ROW(Sheet1_OLD!AJ148)-ROW(Sheet1_OLD!AJ$61))/4,0),0)</f>
        <v>104.2</v>
      </c>
      <c r="AK148" s="10">
        <f ca="1">+OFFSET('kdef-cy1722'!H$9,ROUNDDOWN((ROW(Sheet1_OLD!AK148)-ROW(Sheet1_OLD!AK$61))/4,0),0)</f>
        <v>105.9</v>
      </c>
      <c r="AL148" s="10">
        <f ca="1">+OFFSET('kdef-cy1722'!I$9,ROUNDDOWN((ROW(Sheet1_OLD!AL148)-ROW(Sheet1_OLD!AL$61))/4,0),0)</f>
        <v>99.9</v>
      </c>
      <c r="AM148" s="10">
        <f ca="1">+OFFSET('def-cy1722'!$F$8,ROUNDDOWN((ROW(Sheet1_OLD!AM148)-ROW(Sheet1_OLD!AM$61))/4,0),0)</f>
        <v>105.9</v>
      </c>
      <c r="AN148" s="10">
        <f ca="1">+OFFSET('def-cy1722'!$G$8,ROUNDDOWN((ROW(Sheet1_OLD!AN148)-ROW(Sheet1_OLD!AN$61))/4,0),0)</f>
        <v>102.1</v>
      </c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9">
        <f t="shared" ca="1" si="209"/>
        <v>101.3</v>
      </c>
      <c r="AY148" s="9">
        <f t="shared" ca="1" si="209"/>
        <v>141.80000000000001</v>
      </c>
      <c r="AZ148" s="9">
        <f t="shared" ca="1" si="209"/>
        <v>104</v>
      </c>
      <c r="BA148" s="9">
        <f t="shared" ca="1" si="209"/>
        <v>96</v>
      </c>
      <c r="BB148" s="9">
        <f t="shared" ca="1" si="209"/>
        <v>102.3</v>
      </c>
      <c r="BC148" s="9">
        <f t="shared" ca="1" si="209"/>
        <v>105.7</v>
      </c>
      <c r="BD148" s="9">
        <f t="shared" ca="1" si="209"/>
        <v>99.6</v>
      </c>
      <c r="BE148" s="9">
        <f t="shared" ca="1" si="209"/>
        <v>105</v>
      </c>
      <c r="BF148" s="9">
        <f t="shared" ca="1" si="209"/>
        <v>101.2</v>
      </c>
      <c r="BG148">
        <f t="shared" ca="1" si="263"/>
        <v>2.5709718991944076E-4</v>
      </c>
      <c r="BH148">
        <f t="shared" ca="1" si="264"/>
        <v>-5.7575331288626684E-4</v>
      </c>
      <c r="BI148">
        <f t="shared" ca="1" si="265"/>
        <v>-3.013000168629959E-3</v>
      </c>
      <c r="BJ148">
        <f t="shared" ca="1" si="265"/>
        <v>-6.3514174142395065E-4</v>
      </c>
      <c r="BK148">
        <f t="shared" ca="1" si="265"/>
        <v>1.5136465541804639E-3</v>
      </c>
      <c r="BL148" s="13">
        <f t="shared" ca="1" si="266"/>
        <v>-2.4531514788402719E-3</v>
      </c>
      <c r="BM148">
        <f t="shared" ca="1" si="224"/>
        <v>-3.0558809366622183E-2</v>
      </c>
      <c r="BN148">
        <f t="shared" ca="1" si="242"/>
        <v>-3.0738662444072711E-3</v>
      </c>
      <c r="BO148" s="13">
        <f t="shared" ca="1" si="243"/>
        <v>-3.3632675611029457E-2</v>
      </c>
      <c r="BP148">
        <f t="shared" ca="1" si="267"/>
        <v>7.97820854656404E-4</v>
      </c>
      <c r="BQ148">
        <f t="shared" ca="1" si="268"/>
        <v>-1.0135096563783259E-2</v>
      </c>
      <c r="BR148">
        <f t="shared" ca="1" si="269"/>
        <v>-1.0194746410915252E-3</v>
      </c>
      <c r="BS148" s="13">
        <f t="shared" ca="1" si="270"/>
        <v>-1.035675035021838E-2</v>
      </c>
      <c r="BT148" s="5">
        <f t="shared" si="244"/>
        <v>79677.3</v>
      </c>
      <c r="BU148" s="5">
        <f t="shared" ca="1" si="245"/>
        <v>265373.29975794163</v>
      </c>
      <c r="BV148" s="5">
        <f t="shared" ca="1" si="246"/>
        <v>52082.337383839309</v>
      </c>
      <c r="BW148" s="5">
        <f t="shared" ca="1" si="271"/>
        <v>129099.25357685621</v>
      </c>
      <c r="BX148" s="5">
        <f t="shared" si="247"/>
        <v>81244.5</v>
      </c>
      <c r="BY148" s="5">
        <f t="shared" si="248"/>
        <v>268842.7</v>
      </c>
      <c r="BZ148" s="5">
        <f t="shared" si="249"/>
        <v>39162.400000000001</v>
      </c>
      <c r="CA148" s="5">
        <f t="shared" si="250"/>
        <v>120406.9</v>
      </c>
      <c r="CB148" s="9">
        <f t="shared" si="291"/>
        <v>101.9669341205086</v>
      </c>
      <c r="CC148" s="9">
        <f t="shared" ca="1" si="291"/>
        <v>101.30736598038423</v>
      </c>
      <c r="CD148" s="9">
        <f t="shared" ca="1" si="291"/>
        <v>75.193245862563288</v>
      </c>
      <c r="CE148" s="9">
        <f t="shared" ca="1" si="291"/>
        <v>93.266921894570501</v>
      </c>
      <c r="CG148" s="5">
        <f t="shared" si="225"/>
        <v>102.0257679886037</v>
      </c>
      <c r="CH148" s="5">
        <f t="shared" ca="1" si="272"/>
        <v>101.30736598038423</v>
      </c>
      <c r="CI148" s="5">
        <f t="shared" si="251"/>
        <v>100.879940650373</v>
      </c>
      <c r="CJ148" s="5">
        <f t="shared" ca="1" si="273"/>
        <v>75.193245862563288</v>
      </c>
      <c r="CK148" s="5">
        <f t="shared" si="226"/>
        <v>101.61082751537786</v>
      </c>
      <c r="CL148" s="5">
        <f t="shared" ca="1" si="274"/>
        <v>93.266921894570501</v>
      </c>
      <c r="CN148" s="1" t="e">
        <f t="shared" si="227"/>
        <v>#DIV/0!</v>
      </c>
      <c r="CO148" s="1" t="e">
        <f t="shared" si="228"/>
        <v>#DIV/0!</v>
      </c>
      <c r="CP148" s="1" t="e">
        <f t="shared" ca="1" si="228"/>
        <v>#DIV/0!</v>
      </c>
      <c r="CQ148" s="1" t="e">
        <f t="shared" ca="1" si="228"/>
        <v>#DIV/0!</v>
      </c>
      <c r="CR148" s="1" t="e">
        <f t="shared" ca="1" si="228"/>
        <v>#DIV/0!</v>
      </c>
      <c r="CS148" s="83" t="e">
        <f t="shared" si="219"/>
        <v>#DIV/0!</v>
      </c>
      <c r="CT148" s="83" t="e">
        <f t="shared" si="219"/>
        <v>#DIV/0!</v>
      </c>
      <c r="CU148" s="83" t="e">
        <f t="shared" ca="1" si="219"/>
        <v>#DIV/0!</v>
      </c>
      <c r="CV148" s="83" t="e">
        <f t="shared" ca="1" si="219"/>
        <v>#DIV/0!</v>
      </c>
      <c r="CW148" s="83" t="e">
        <f t="shared" ca="1" si="219"/>
        <v>#DIV/0!</v>
      </c>
      <c r="CX148" s="83">
        <f t="shared" si="275"/>
        <v>4.0137235665881809E-4</v>
      </c>
      <c r="CY148" s="83">
        <f t="shared" si="292"/>
        <v>-3.742556204456965E-3</v>
      </c>
      <c r="CZ148" s="83">
        <f t="shared" ca="1" si="292"/>
        <v>-8.9259909641754127E-4</v>
      </c>
      <c r="DA148" s="83">
        <f t="shared" ca="1" si="292"/>
        <v>3.8984066266542945E-3</v>
      </c>
      <c r="DB148" s="83">
        <f t="shared" ca="1" si="292"/>
        <v>-1.2536669814662759E-3</v>
      </c>
      <c r="EF148" s="91">
        <f>+'gaku-mk1722'!G95</f>
        <v>81244.5</v>
      </c>
      <c r="EH148" s="5">
        <f t="shared" ca="1" si="252"/>
        <v>21777.415387375837</v>
      </c>
      <c r="EI148" s="7">
        <f ca="1">+EI147+$EH147</f>
        <v>902749.54320120625</v>
      </c>
      <c r="EJ148" s="7">
        <f ca="1">+EJ147+$EH147</f>
        <v>902749.54320120625</v>
      </c>
      <c r="EK148" s="7">
        <f ca="1">+EK147+EH147-(EJ149-EI149)/4</f>
        <v>209354.32425977031</v>
      </c>
      <c r="EL148" s="5">
        <f t="shared" ca="1" si="253"/>
        <v>6415.333333333333</v>
      </c>
      <c r="EM148" s="92">
        <f t="shared" ca="1" si="254"/>
        <v>99.333333333333329</v>
      </c>
      <c r="EN148">
        <f t="shared" ca="1" si="229"/>
        <v>1.2083524760121143</v>
      </c>
      <c r="EO148">
        <f t="shared" ca="1" si="255"/>
        <v>0.25074324974230261</v>
      </c>
      <c r="EQ148" s="6">
        <f>+call!C186</f>
        <v>7.6333333333333295E-2</v>
      </c>
      <c r="ES148" s="5">
        <f>+fof!B210/10</f>
        <v>12526.3</v>
      </c>
      <c r="ET148" s="5">
        <f>+fof!C210/10</f>
        <v>497831.7</v>
      </c>
      <c r="FB148" s="5">
        <f t="shared" si="290"/>
        <v>12526.3</v>
      </c>
      <c r="FC148" s="5">
        <f t="shared" si="290"/>
        <v>497831.7</v>
      </c>
      <c r="FD148" s="1" t="e">
        <f t="shared" si="230"/>
        <v>#DIV/0!</v>
      </c>
      <c r="FE148" s="1" t="e">
        <f t="shared" si="230"/>
        <v>#DIV/0!</v>
      </c>
      <c r="FF148" t="e">
        <f t="shared" si="231"/>
        <v>#DIV/0!</v>
      </c>
      <c r="FG148" t="e">
        <f t="shared" si="231"/>
        <v>#DIV/0!</v>
      </c>
      <c r="FH148" s="83" t="e">
        <f t="shared" si="232"/>
        <v>#DIV/0!</v>
      </c>
      <c r="FI148" s="83" t="e">
        <f t="shared" si="232"/>
        <v>#DIV/0!</v>
      </c>
      <c r="FK148" s="5">
        <f>kshotoku1722!E96</f>
        <v>263873.3</v>
      </c>
      <c r="FL148" s="72">
        <f t="shared" ca="1" si="256"/>
        <v>0.41407709925953412</v>
      </c>
      <c r="FM148">
        <f t="shared" ca="1" si="276"/>
        <v>9.718342671451401E-3</v>
      </c>
      <c r="FO148" s="72">
        <f ca="1">+AVERAGE(OFFSET(Maikin05!$F$10,ROUNDDOWN((ROW(FO148)-ROW(FO$45))/4,0),MOD(ROW(FO148)-ROW(FO$45),4)*3):OFFSET(Maikin05!$F$10,ROUNDDOWN((ROW(FO148)-ROW(FO$45))/4,0),MOD(ROW(FO148)-ROW(FO$45),4)*3+2))</f>
        <v>99.333333333333329</v>
      </c>
      <c r="FP148" s="72">
        <f ca="1">+AVERAGE(OFFSET(Maikin30!$F$20,ROUNDDOWN((ROW(FP148)-ROW(FP$5))/4,0),MOD(ROW(FP148)-ROW(FP$5),4)*3):OFFSET(Maikin30!$F$20,ROUNDDOWN((ROW(FP148)-ROW(FP$5))/4,0),MOD(ROW(FP148)-ROW(FP$5),4)*3+2))</f>
        <v>99.466666666666654</v>
      </c>
      <c r="FQ148" s="5">
        <f ca="1">+AVERAGE(OFFSET(Rocho!$J$66,(ROW(FQ148)-ROW($FQ$5))*3,0):OFFSET(Rocho!$J$66,(ROW(FQ148)-ROW($FQ$5))*3+2,0))</f>
        <v>6415.333333333333</v>
      </c>
      <c r="FR148" s="72" t="e">
        <f t="shared" ca="1" si="257"/>
        <v>#DIV/0!</v>
      </c>
      <c r="FS148" t="e">
        <f t="shared" ca="1" si="277"/>
        <v>#DIV/0!</v>
      </c>
      <c r="FU148" s="87" t="s">
        <v>367</v>
      </c>
      <c r="FV148" s="80">
        <f ca="1">+AVERAGE(OFFSET(Rocho!$B$6,(ROW(FV148)-ROW($FV$5))*3,0):OFFSET(Rocho!$B$6,(ROW(FV148)-ROW($FV$5))*3+2,0))/10000</f>
        <v>11120.333333333332</v>
      </c>
      <c r="FW148" s="82">
        <f>+Rocho!AA149</f>
        <v>0</v>
      </c>
      <c r="FX148" t="e">
        <f t="shared" si="278"/>
        <v>#DIV/0!</v>
      </c>
      <c r="FZ148" s="94">
        <f t="shared" si="233"/>
        <v>261963.20000000004</v>
      </c>
      <c r="GA148" s="5">
        <f t="shared" si="284"/>
        <v>81244.5</v>
      </c>
      <c r="GB148" s="5">
        <f>+'gaku-mk1722'!C95-'gaku-mk1722'!D95</f>
        <v>7585.2999999999884</v>
      </c>
      <c r="GC148" s="5">
        <f t="shared" si="285"/>
        <v>23226</v>
      </c>
      <c r="GD148" s="5">
        <f t="shared" si="286"/>
        <v>15936.4</v>
      </c>
      <c r="GE148" s="5">
        <f>+'gaku-mk1722'!H95</f>
        <v>2648.6</v>
      </c>
      <c r="GF148" s="5">
        <f>+'gaku-mk1722'!W95</f>
        <v>132804.1</v>
      </c>
      <c r="GG148" s="5">
        <f>+'gaku-mk1722'!M95</f>
        <v>91040.4</v>
      </c>
      <c r="GH148" s="5">
        <f>+'gaku-mk1722'!N95</f>
        <v>92522.1</v>
      </c>
      <c r="GI148" s="5">
        <f t="shared" si="287"/>
        <v>79677.3</v>
      </c>
      <c r="GJ148" s="5">
        <f>+'gaku-jk1722'!C95-'gaku-jk1722'!D95</f>
        <v>7590</v>
      </c>
      <c r="GK148" s="5">
        <f t="shared" si="288"/>
        <v>23778.3</v>
      </c>
      <c r="GL148" s="5">
        <f t="shared" si="289"/>
        <v>15042.5</v>
      </c>
      <c r="GM148" s="5">
        <f>+'gaku-jk1722'!H95</f>
        <v>2876.3</v>
      </c>
      <c r="GN148" s="5">
        <f>+'gaku-jk1722'!Z95</f>
        <v>130872.5</v>
      </c>
      <c r="GO148" s="5">
        <f>+'gaku-jk1722'!M95</f>
        <v>83065.899999999994</v>
      </c>
      <c r="GP148" s="5">
        <f>+'gaku-jk1722'!N95</f>
        <v>90555.7</v>
      </c>
      <c r="GQ148" s="9">
        <f ca="1">+AN148</f>
        <v>102.1</v>
      </c>
      <c r="GR148">
        <f ca="1">+OFFSET('def-cy1722'!$C$8,ROUNDDOWN((ROW(Sheet1_OLD!GU148)-ROW(Sheet1_OLD!GU$61))/4,0),0)</f>
        <v>101.6</v>
      </c>
      <c r="GS148" s="9">
        <f ca="1">+AI148</f>
        <v>96.8</v>
      </c>
      <c r="GT148" s="9">
        <f ca="1">+AM148</f>
        <v>105.9</v>
      </c>
      <c r="GU148">
        <f ca="1">+OFFSET('def-cy1722'!$H$8,ROUNDDOWN((ROW(Sheet1_OLD!GU148)-ROW(Sheet1_OLD!GU$61))/4,0),0)</f>
        <v>99.6</v>
      </c>
      <c r="GV148">
        <f ca="1">+OFFSET('def-cy1722'!$W$8,ROUNDDOWN((ROW(Sheet1_OLD!GU148)-ROW(Sheet1_OLD!GU$61))/4,0),0)</f>
        <v>101.5</v>
      </c>
      <c r="GW148">
        <f ca="1">+OFFSET('def-cy1722'!$M$8,ROUNDDOWN((ROW(Sheet1_OLD!GU148)-ROW(Sheet1_OLD!GU$61))/4,0),0)</f>
        <v>112.6</v>
      </c>
      <c r="GX148">
        <f ca="1">+OFFSET('def-cy1722'!$N$8,ROUNDDOWN((ROW(Sheet1_OLD!GU148)-ROW(Sheet1_OLD!GU$61))/4,0),0)</f>
        <v>106.1</v>
      </c>
      <c r="HG148" s="9">
        <f t="shared" ca="1" si="221"/>
        <v>101.2</v>
      </c>
      <c r="HH148" s="9">
        <f t="shared" ca="1" si="221"/>
        <v>101.2</v>
      </c>
      <c r="HI148" s="9">
        <f t="shared" ca="1" si="221"/>
        <v>96</v>
      </c>
      <c r="HJ148" s="9">
        <f t="shared" ca="1" si="220"/>
        <v>105</v>
      </c>
      <c r="HK148" s="9">
        <f t="shared" ca="1" si="220"/>
        <v>101.8</v>
      </c>
      <c r="HL148" s="9">
        <f t="shared" ca="1" si="220"/>
        <v>101.2</v>
      </c>
      <c r="HM148" s="9">
        <f t="shared" ca="1" si="220"/>
        <v>111.7</v>
      </c>
      <c r="HN148" s="9">
        <f t="shared" ca="1" si="202"/>
        <v>114.8</v>
      </c>
      <c r="HO148">
        <f t="shared" ca="1" si="237"/>
        <v>3.8199763868402024E-4</v>
      </c>
      <c r="HP148">
        <f t="shared" ca="1" si="237"/>
        <v>3.9245231090054186E-4</v>
      </c>
      <c r="HQ148">
        <f t="shared" ca="1" si="237"/>
        <v>-4.8526971093869184E-3</v>
      </c>
      <c r="HR148">
        <f t="shared" ca="1" si="237"/>
        <v>-4.8812575319671193E-4</v>
      </c>
      <c r="HS148">
        <f t="shared" ca="1" si="237"/>
        <v>6.7549293282832888E-4</v>
      </c>
      <c r="HT148">
        <f t="shared" ca="1" si="237"/>
        <v>1.9039566517566693E-3</v>
      </c>
      <c r="HU148">
        <f t="shared" ca="1" si="237"/>
        <v>-1.3070585212165582E-3</v>
      </c>
      <c r="HV148">
        <f t="shared" ca="1" si="238"/>
        <v>1.1367016400139912E-3</v>
      </c>
      <c r="HW148">
        <f t="shared" ca="1" si="239"/>
        <v>-2.1572802096166376E-3</v>
      </c>
      <c r="HX148" s="5">
        <f t="shared" ca="1" si="279"/>
        <v>274031.56803676998</v>
      </c>
      <c r="HY148" s="1" t="e">
        <f t="shared" ca="1" si="258"/>
        <v>#DIV/0!</v>
      </c>
      <c r="HZ148" t="e">
        <f t="shared" ca="1" si="280"/>
        <v>#DIV/0!</v>
      </c>
      <c r="IA148" s="5">
        <f t="shared" si="259"/>
        <v>261963.20000000004</v>
      </c>
      <c r="IB148">
        <f t="shared" ca="1" si="260"/>
        <v>95.595993511539305</v>
      </c>
      <c r="IK148">
        <f>+util!B146</f>
        <v>97.933333333333294</v>
      </c>
      <c r="IL148">
        <f t="shared" si="281"/>
        <v>3.4094816526200251E-3</v>
      </c>
      <c r="IM148">
        <f t="shared" si="282"/>
        <v>2.045688991572015E-3</v>
      </c>
      <c r="IO148" s="5">
        <f t="shared" si="240"/>
        <v>141556.29999999999</v>
      </c>
      <c r="IP148" s="1">
        <f t="shared" si="241"/>
        <v>3.6145971646272952</v>
      </c>
      <c r="IQ148" s="5">
        <f t="shared" ca="1" si="261"/>
        <v>148077.64928235498</v>
      </c>
      <c r="IR148" s="1" t="e">
        <f t="shared" ca="1" si="262"/>
        <v>#DIV/0!</v>
      </c>
      <c r="IS148" t="e">
        <f t="shared" ca="1" si="283"/>
        <v>#DIV/0!</v>
      </c>
    </row>
    <row r="149" spans="1:253" x14ac:dyDescent="0.15">
      <c r="A149" t="s">
        <v>1054</v>
      </c>
      <c r="B149" s="5">
        <f>+'gaku-mk1722'!B96</f>
        <v>535748.80000000005</v>
      </c>
      <c r="C149" s="5">
        <f>+'kgaku-mk1722'!B97</f>
        <v>291726.5</v>
      </c>
      <c r="D149" s="5">
        <f>+'kgaku-mk1722'!C97</f>
        <v>1638.4</v>
      </c>
      <c r="E149" s="5">
        <f>+'kgaku-mk1722'!D97</f>
        <v>3146.3</v>
      </c>
      <c r="F149" s="5">
        <f>+'kgaku-mk1722'!F97</f>
        <v>23960.7</v>
      </c>
      <c r="G149" s="5">
        <f>+'kgaku-mk1722'!G97</f>
        <v>15739.7</v>
      </c>
      <c r="H149" s="5">
        <f>+'kgaku-mk1722'!H97</f>
        <v>78977.100000000006</v>
      </c>
      <c r="I149" s="5">
        <f>+'kgaku-mk1722'!I97</f>
        <v>174556.79999999999</v>
      </c>
      <c r="J149" s="5">
        <f>+'gaku-mk1722'!F96</f>
        <v>15956.9</v>
      </c>
      <c r="K149" s="5">
        <f>+'gaku-mk1722'!G96</f>
        <v>80872.2</v>
      </c>
      <c r="L149" s="5">
        <f>+'gaku-jk1722'!B96</f>
        <v>518524.3</v>
      </c>
      <c r="M149" s="5">
        <f>+'kgaku-jk1722'!B97</f>
        <v>287994.3</v>
      </c>
      <c r="N149" s="5">
        <f>+'kgaku-jk1722'!C97</f>
        <v>1162.3</v>
      </c>
      <c r="O149" s="5">
        <f>+'kgaku-jk1722'!D97</f>
        <v>3008.5</v>
      </c>
      <c r="P149" s="5">
        <f>+'kgaku-jk1722'!F97</f>
        <v>24712.1</v>
      </c>
      <c r="Q149" s="5">
        <f>+'kgaku-jk1722'!G97</f>
        <v>14958.9</v>
      </c>
      <c r="R149" s="5">
        <f>+'kgaku-jk1722'!H97</f>
        <v>75589.2</v>
      </c>
      <c r="S149" s="5">
        <f>+'kgaku-jk1722'!I97</f>
        <v>174884.9</v>
      </c>
      <c r="T149" s="5">
        <f>+'gaku-jk1722'!F96</f>
        <v>15188.4</v>
      </c>
      <c r="U149" s="5">
        <f>+'gaku-jk1722'!G96</f>
        <v>79602.3</v>
      </c>
      <c r="V149" s="8">
        <f t="shared" si="222"/>
        <v>103.32183081872924</v>
      </c>
      <c r="W149" s="8">
        <f t="shared" si="222"/>
        <v>101.29592842636121</v>
      </c>
      <c r="X149" s="8">
        <f t="shared" si="222"/>
        <v>140.9618859158565</v>
      </c>
      <c r="Y149" s="8">
        <f t="shared" si="222"/>
        <v>104.58035565896625</v>
      </c>
      <c r="Z149" s="8">
        <f t="shared" si="222"/>
        <v>96.959384269244637</v>
      </c>
      <c r="AA149" s="8">
        <f t="shared" si="222"/>
        <v>105.2196351335994</v>
      </c>
      <c r="AB149" s="8">
        <f t="shared" si="222"/>
        <v>104.48198949056216</v>
      </c>
      <c r="AC149" s="8">
        <f t="shared" si="222"/>
        <v>99.812390892524164</v>
      </c>
      <c r="AD149" s="8">
        <f t="shared" si="222"/>
        <v>105.05978246556582</v>
      </c>
      <c r="AE149" s="8">
        <f t="shared" si="222"/>
        <v>101.59530566327857</v>
      </c>
      <c r="AF149" s="127">
        <f ca="1">+OFFSET('kdef-cy1722'!B$9,ROUNDDOWN((ROW(Sheet1_OLD!AF149)-ROW(Sheet1_OLD!AF$61))/4,0),0)</f>
        <v>101.3</v>
      </c>
      <c r="AG149" s="127">
        <f ca="1">+OFFSET('kdef-cy1722'!C$9,ROUNDDOWN((ROW(Sheet1_OLD!AG149)-ROW(Sheet1_OLD!AG$61))/4,0),0)</f>
        <v>135.4</v>
      </c>
      <c r="AH149" s="127">
        <f ca="1">+OFFSET('kdef-cy1722'!D$9,ROUNDDOWN((ROW(Sheet1_OLD!AH149)-ROW(Sheet1_OLD!AH$61))/4,0),0)</f>
        <v>104.7</v>
      </c>
      <c r="AI149" s="127">
        <f ca="1">+OFFSET('kdef-cy1722'!F$9,ROUNDDOWN((ROW(Sheet1_OLD!AI149)-ROW(Sheet1_OLD!AI$61))/4,0),0)</f>
        <v>95.9</v>
      </c>
      <c r="AJ149" s="127">
        <f ca="1">+OFFSET('kdef-cy1722'!G$9,ROUNDDOWN((ROW(Sheet1_OLD!AJ149)-ROW(Sheet1_OLD!AJ$61))/4,0),0)</f>
        <v>105.5</v>
      </c>
      <c r="AK149" s="127">
        <f ca="1">+OFFSET('kdef-cy1722'!H$9,ROUNDDOWN((ROW(Sheet1_OLD!AK149)-ROW(Sheet1_OLD!AK$61))/4,0),0)</f>
        <v>105.1</v>
      </c>
      <c r="AL149" s="127">
        <f ca="1">+OFFSET('kdef-cy1722'!I$9,ROUNDDOWN((ROW(Sheet1_OLD!AL149)-ROW(Sheet1_OLD!AL$61))/4,0),0)</f>
        <v>99.7</v>
      </c>
      <c r="AM149" s="127">
        <f ca="1">+OFFSET('def-cy1722'!$F$8,ROUNDDOWN((ROW(Sheet1_OLD!AM149)-ROW(Sheet1_OLD!AM$61))/4,0),0)</f>
        <v>105.1</v>
      </c>
      <c r="AN149" s="127">
        <f ca="1">+OFFSET('def-cy1722'!$G$8,ROUNDDOWN((ROW(Sheet1_OLD!AN149)-ROW(Sheet1_OLD!AN$61))/4,0),0)</f>
        <v>101.3</v>
      </c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9">
        <f t="shared" ca="1" si="209"/>
        <v>101.7</v>
      </c>
      <c r="AY149" s="9">
        <f t="shared" ca="1" si="209"/>
        <v>152.30000000000001</v>
      </c>
      <c r="AZ149" s="9">
        <f t="shared" ca="1" si="209"/>
        <v>104.8</v>
      </c>
      <c r="BA149" s="9">
        <f t="shared" ca="1" si="209"/>
        <v>96.8</v>
      </c>
      <c r="BB149" s="9">
        <f t="shared" ca="1" si="209"/>
        <v>104.2</v>
      </c>
      <c r="BC149" s="9">
        <f t="shared" ca="1" si="209"/>
        <v>105.9</v>
      </c>
      <c r="BD149" s="9">
        <f t="shared" ca="1" si="209"/>
        <v>99.9</v>
      </c>
      <c r="BE149" s="9">
        <f t="shared" ca="1" si="209"/>
        <v>105.9</v>
      </c>
      <c r="BF149" s="9">
        <f t="shared" ca="1" si="209"/>
        <v>102.1</v>
      </c>
      <c r="BG149">
        <f t="shared" ca="1" si="263"/>
        <v>3.9179181420559152E-4</v>
      </c>
      <c r="BH149">
        <f t="shared" ca="1" si="264"/>
        <v>-6.3113993001879143E-4</v>
      </c>
      <c r="BI149">
        <f t="shared" ca="1" si="265"/>
        <v>-1.0822895892118711E-3</v>
      </c>
      <c r="BJ149">
        <f t="shared" ca="1" si="265"/>
        <v>1.1786832618004442E-3</v>
      </c>
      <c r="BK149">
        <f t="shared" ca="1" si="265"/>
        <v>1.0769929149313041E-5</v>
      </c>
      <c r="BL149" s="13">
        <f t="shared" ca="1" si="266"/>
        <v>-1.3218451407531371E-4</v>
      </c>
      <c r="BM149">
        <f t="shared" ca="1" si="224"/>
        <v>2.3208695725606264E-2</v>
      </c>
      <c r="BN149">
        <f t="shared" ca="1" si="242"/>
        <v>3.9670964547701866E-3</v>
      </c>
      <c r="BO149" s="13">
        <f t="shared" ca="1" si="243"/>
        <v>2.7175792180376451E-2</v>
      </c>
      <c r="BP149">
        <f t="shared" ca="1" si="267"/>
        <v>-6.3654464424628334E-4</v>
      </c>
      <c r="BQ149">
        <f t="shared" ca="1" si="268"/>
        <v>7.5139982547263355E-3</v>
      </c>
      <c r="BR149">
        <f t="shared" ca="1" si="269"/>
        <v>1.2843787600087357E-3</v>
      </c>
      <c r="BS149" s="13">
        <f t="shared" ca="1" si="270"/>
        <v>8.161832370488788E-3</v>
      </c>
      <c r="BT149" s="5">
        <f t="shared" si="244"/>
        <v>79602.3</v>
      </c>
      <c r="BU149" s="5">
        <f t="shared" ca="1" si="245"/>
        <v>265338.22151726455</v>
      </c>
      <c r="BV149" s="5">
        <f t="shared" ca="1" si="246"/>
        <v>53497.716160850774</v>
      </c>
      <c r="BW149" s="5">
        <f t="shared" ca="1" si="271"/>
        <v>130152.94004370573</v>
      </c>
      <c r="BX149" s="5">
        <f t="shared" si="247"/>
        <v>80872.2</v>
      </c>
      <c r="BY149" s="5">
        <f t="shared" si="248"/>
        <v>267765.69999999995</v>
      </c>
      <c r="BZ149" s="5">
        <f t="shared" si="249"/>
        <v>39917.599999999999</v>
      </c>
      <c r="CA149" s="5">
        <f t="shared" si="250"/>
        <v>120789.79999999999</v>
      </c>
      <c r="CB149" s="9">
        <f t="shared" si="291"/>
        <v>101.59530566327857</v>
      </c>
      <c r="CC149" s="9">
        <f t="shared" ca="1" si="291"/>
        <v>100.91486197082898</v>
      </c>
      <c r="CD149" s="9">
        <f t="shared" ca="1" si="291"/>
        <v>74.615521679430856</v>
      </c>
      <c r="CE149" s="9">
        <f t="shared" ca="1" si="291"/>
        <v>92.806047992030315</v>
      </c>
      <c r="CG149" s="5">
        <f t="shared" si="225"/>
        <v>101.65223932303624</v>
      </c>
      <c r="CH149" s="5">
        <f t="shared" ca="1" si="272"/>
        <v>100.91486197082898</v>
      </c>
      <c r="CI149" s="5">
        <f t="shared" si="251"/>
        <v>100.04285660580695</v>
      </c>
      <c r="CJ149" s="5">
        <f t="shared" ca="1" si="273"/>
        <v>74.615521679430856</v>
      </c>
      <c r="CK149" s="5">
        <f t="shared" si="226"/>
        <v>101.07696221343767</v>
      </c>
      <c r="CL149" s="5">
        <f t="shared" ca="1" si="274"/>
        <v>92.806047992030315</v>
      </c>
      <c r="CN149" s="1" t="e">
        <f t="shared" si="227"/>
        <v>#DIV/0!</v>
      </c>
      <c r="CO149" s="1" t="e">
        <f t="shared" ref="CO149:CR151" si="293">+BT149/$FW169</f>
        <v>#DIV/0!</v>
      </c>
      <c r="CP149" s="1" t="e">
        <f t="shared" ca="1" si="293"/>
        <v>#DIV/0!</v>
      </c>
      <c r="CQ149" s="1" t="e">
        <f t="shared" ca="1" si="293"/>
        <v>#DIV/0!</v>
      </c>
      <c r="CR149" s="1" t="e">
        <f t="shared" ca="1" si="293"/>
        <v>#DIV/0!</v>
      </c>
      <c r="CS149" s="83" t="e">
        <f t="shared" si="219"/>
        <v>#DIV/0!</v>
      </c>
      <c r="CT149" s="83" t="e">
        <f t="shared" si="219"/>
        <v>#DIV/0!</v>
      </c>
      <c r="CU149" s="83" t="e">
        <f t="shared" ca="1" si="219"/>
        <v>#DIV/0!</v>
      </c>
      <c r="CV149" s="83" t="e">
        <f t="shared" ca="1" si="219"/>
        <v>#DIV/0!</v>
      </c>
      <c r="CW149" s="83" t="e">
        <f t="shared" ca="1" si="219"/>
        <v>#DIV/0!</v>
      </c>
      <c r="CX149" s="83">
        <f t="shared" si="275"/>
        <v>3.9800507627271E-3</v>
      </c>
      <c r="CY149" s="83">
        <f t="shared" si="292"/>
        <v>-3.6512554636217946E-3</v>
      </c>
      <c r="CZ149" s="83">
        <f t="shared" ca="1" si="292"/>
        <v>-3.8819125516186938E-3</v>
      </c>
      <c r="DA149" s="83">
        <f t="shared" ca="1" si="292"/>
        <v>-7.712860289692861E-3</v>
      </c>
      <c r="DB149" s="83">
        <f t="shared" ca="1" si="292"/>
        <v>-4.9537001024378561E-3</v>
      </c>
      <c r="EF149" s="91">
        <f>+'gaku-mk1722'!G96</f>
        <v>80872.2</v>
      </c>
      <c r="EH149" s="5">
        <f t="shared" ca="1" si="252"/>
        <v>21785.272013453494</v>
      </c>
      <c r="EI149" s="90">
        <f ca="1">+OFFSET($EB$6,(ROW(EI149)-ROW($EI$9))/4,0)</f>
        <v>0</v>
      </c>
      <c r="EJ149" s="7">
        <f ca="1">+EJ148+$EH148</f>
        <v>924526.95858858211</v>
      </c>
      <c r="EK149" s="7">
        <f ca="1">+EK148+EH148-(EJ149-EI149)/4</f>
        <v>6.1118043959140778E-10</v>
      </c>
      <c r="EL149" s="5">
        <f t="shared" ca="1" si="253"/>
        <v>6438.666666666667</v>
      </c>
      <c r="EM149" s="92">
        <f t="shared" ca="1" si="254"/>
        <v>100.66666666666667</v>
      </c>
      <c r="EN149">
        <f t="shared" ca="1" si="229"/>
        <v>205244.66151132699</v>
      </c>
      <c r="EO149">
        <f t="shared" ca="1" si="255"/>
        <v>12.042700175557425</v>
      </c>
      <c r="EQ149" s="6">
        <f>+call!C187</f>
        <v>3.46666666666667E-2</v>
      </c>
      <c r="ES149" s="5">
        <f>+fof!B211/10</f>
        <v>8357.7999999999993</v>
      </c>
      <c r="ET149" s="5">
        <f>+fof!C211/10</f>
        <v>444461.3</v>
      </c>
      <c r="FB149" s="5">
        <f t="shared" si="290"/>
        <v>8357.7999999999993</v>
      </c>
      <c r="FC149" s="5">
        <f t="shared" si="290"/>
        <v>444461.3</v>
      </c>
      <c r="FD149" s="1" t="e">
        <f t="shared" ref="FD149:FE151" si="294">+FB149/$FW169</f>
        <v>#DIV/0!</v>
      </c>
      <c r="FE149" s="1" t="e">
        <f t="shared" si="294"/>
        <v>#DIV/0!</v>
      </c>
      <c r="FF149" t="e">
        <f t="shared" si="231"/>
        <v>#DIV/0!</v>
      </c>
      <c r="FG149" t="e">
        <f t="shared" si="231"/>
        <v>#DIV/0!</v>
      </c>
      <c r="FH149" s="83" t="e">
        <f t="shared" si="232"/>
        <v>#DIV/0!</v>
      </c>
      <c r="FI149" s="83" t="e">
        <f t="shared" si="232"/>
        <v>#DIV/0!</v>
      </c>
      <c r="FK149" s="5">
        <f>kshotoku1722!E97</f>
        <v>267040.59999999998</v>
      </c>
      <c r="FL149" s="72">
        <f t="shared" ca="1" si="256"/>
        <v>0.4119985284820325</v>
      </c>
      <c r="FM149">
        <f t="shared" ca="1" si="276"/>
        <v>-5.0324088845399104E-3</v>
      </c>
      <c r="FO149" s="72">
        <f ca="1">+AVERAGE(OFFSET(Maikin05!$F$10,ROUNDDOWN((ROW(FO149)-ROW(FO$45))/4,0),MOD(ROW(FO149)-ROW(FO$45),4)*3):OFFSET(Maikin05!$F$10,ROUNDDOWN((ROW(FO149)-ROW(FO$45))/4,0),MOD(ROW(FO149)-ROW(FO$45),4)*3+2))</f>
        <v>100.66666666666667</v>
      </c>
      <c r="FP149" s="72">
        <f ca="1">+AVERAGE(OFFSET(Maikin30!$F$20,ROUNDDOWN((ROW(FP149)-ROW(FP$5))/4,0),MOD(ROW(FP149)-ROW(FP$5),4)*3):OFFSET(Maikin30!$F$20,ROUNDDOWN((ROW(FP149)-ROW(FP$5))/4,0),MOD(ROW(FP149)-ROW(FP$5),4)*3+2))</f>
        <v>101.13333333333333</v>
      </c>
      <c r="FQ149" s="5">
        <f ca="1">+AVERAGE(OFFSET(Rocho!$J$66,(ROW(FQ149)-ROW($FQ$5))*3,0):OFFSET(Rocho!$J$66,(ROW(FQ149)-ROW($FQ$5))*3+2,0))</f>
        <v>6438.666666666667</v>
      </c>
      <c r="FR149" s="72" t="e">
        <f t="shared" ca="1" si="257"/>
        <v>#DIV/0!</v>
      </c>
      <c r="FS149" t="e">
        <f t="shared" ca="1" si="277"/>
        <v>#DIV/0!</v>
      </c>
      <c r="FU149" s="87" t="s">
        <v>368</v>
      </c>
      <c r="FV149" s="80">
        <f ca="1">+AVERAGE(OFFSET(Rocho!$B$6,(ROW(FV149)-ROW($FV$5))*3,0):OFFSET(Rocho!$B$6,(ROW(FV149)-ROW($FV$5))*3+2,0))/10000</f>
        <v>11120.666666666668</v>
      </c>
      <c r="FW149" s="82">
        <f>+Rocho!AA150</f>
        <v>0</v>
      </c>
      <c r="FX149" t="e">
        <f t="shared" si="278"/>
        <v>#DIV/0!</v>
      </c>
      <c r="FZ149" s="94">
        <f t="shared" si="233"/>
        <v>267983.09999999992</v>
      </c>
      <c r="GA149" s="5">
        <f t="shared" si="284"/>
        <v>80872.2</v>
      </c>
      <c r="GB149" s="5">
        <f>+'gaku-mk1722'!C96-'gaku-mk1722'!D96</f>
        <v>7595.0999999999767</v>
      </c>
      <c r="GC149" s="5">
        <f t="shared" si="285"/>
        <v>23960.7</v>
      </c>
      <c r="GD149" s="5">
        <f t="shared" si="286"/>
        <v>15956.9</v>
      </c>
      <c r="GE149" s="5">
        <f>+'gaku-mk1722'!H96</f>
        <v>1095.5</v>
      </c>
      <c r="GF149" s="5">
        <f>+'gaku-mk1722'!W96</f>
        <v>134093.4</v>
      </c>
      <c r="GG149" s="5">
        <f>+'gaku-mk1722'!M96</f>
        <v>87442</v>
      </c>
      <c r="GH149" s="5">
        <f>+'gaku-mk1722'!N96</f>
        <v>83032.7</v>
      </c>
      <c r="GI149" s="5">
        <f t="shared" si="287"/>
        <v>79602.3</v>
      </c>
      <c r="GJ149" s="5">
        <f>+'gaku-jk1722'!C96-'gaku-jk1722'!D96</f>
        <v>7607.9000000000233</v>
      </c>
      <c r="GK149" s="5">
        <f t="shared" si="288"/>
        <v>24712.1</v>
      </c>
      <c r="GL149" s="5">
        <f t="shared" si="289"/>
        <v>15188.4</v>
      </c>
      <c r="GM149" s="5">
        <f>+'gaku-jk1722'!H96</f>
        <v>1201.7</v>
      </c>
      <c r="GN149" s="5">
        <f>+'gaku-jk1722'!Z96</f>
        <v>132486.6</v>
      </c>
      <c r="GO149" s="5">
        <f>+'gaku-jk1722'!M96</f>
        <v>83029.7</v>
      </c>
      <c r="GP149" s="5">
        <f>+'gaku-jk1722'!N96</f>
        <v>88751.4</v>
      </c>
      <c r="GQ149" s="9">
        <f ca="1">+AN149</f>
        <v>101.3</v>
      </c>
      <c r="GR149">
        <f ca="1">+OFFSET('def-cy1722'!$C$8,ROUNDDOWN((ROW(Sheet1_OLD!GU149)-ROW(Sheet1_OLD!GU$61))/4,0),0)</f>
        <v>101.2</v>
      </c>
      <c r="GS149" s="9">
        <f ca="1">+AI149</f>
        <v>95.9</v>
      </c>
      <c r="GT149" s="9">
        <f ca="1">+AM149</f>
        <v>105.1</v>
      </c>
      <c r="GU149">
        <f ca="1">+OFFSET('def-cy1722'!$H$8,ROUNDDOWN((ROW(Sheet1_OLD!GU149)-ROW(Sheet1_OLD!GU$61))/4,0),0)</f>
        <v>95.6</v>
      </c>
      <c r="GV149">
        <f ca="1">+OFFSET('def-cy1722'!$W$8,ROUNDDOWN((ROW(Sheet1_OLD!GU149)-ROW(Sheet1_OLD!GU$61))/4,0),0)</f>
        <v>100.9</v>
      </c>
      <c r="GW149">
        <f ca="1">+OFFSET('def-cy1722'!$M$8,ROUNDDOWN((ROW(Sheet1_OLD!GU149)-ROW(Sheet1_OLD!GU$61))/4,0),0)</f>
        <v>103.2</v>
      </c>
      <c r="GX149">
        <f ca="1">+OFFSET('def-cy1722'!$N$8,ROUNDDOWN((ROW(Sheet1_OLD!GU149)-ROW(Sheet1_OLD!GU$61))/4,0),0)</f>
        <v>92.5</v>
      </c>
      <c r="HG149" s="9">
        <f t="shared" ca="1" si="221"/>
        <v>102.1</v>
      </c>
      <c r="HH149" s="9">
        <f t="shared" ca="1" si="221"/>
        <v>101.6</v>
      </c>
      <c r="HI149" s="9">
        <f t="shared" ca="1" si="221"/>
        <v>96.8</v>
      </c>
      <c r="HJ149" s="9">
        <f t="shared" ca="1" si="220"/>
        <v>105.9</v>
      </c>
      <c r="HK149" s="9">
        <f t="shared" ca="1" si="220"/>
        <v>99.6</v>
      </c>
      <c r="HL149" s="9">
        <f t="shared" ca="1" si="220"/>
        <v>101.5</v>
      </c>
      <c r="HM149" s="9">
        <f t="shared" ca="1" si="220"/>
        <v>112.6</v>
      </c>
      <c r="HN149" s="9">
        <f t="shared" ca="1" si="202"/>
        <v>106.1</v>
      </c>
      <c r="HO149">
        <f t="shared" ref="HO149:HU151" ca="1" si="295">+HG149*(GI149-GI148)/($HG149*$GI148+$HH149*$GJ148+$HI149*$GK148+$HJ149*$GL148+$HK149*$GM148+$HL149*$GN148+$HM149*$GO148-$HN149*$GP148)</f>
        <v>-2.9320841638058885E-4</v>
      </c>
      <c r="HP149">
        <f t="shared" ca="1" si="295"/>
        <v>6.9636376672162938E-5</v>
      </c>
      <c r="HQ149">
        <f t="shared" ca="1" si="295"/>
        <v>3.4611359138266465E-3</v>
      </c>
      <c r="HR149">
        <f t="shared" ca="1" si="295"/>
        <v>5.9161704628107805E-4</v>
      </c>
      <c r="HS149">
        <f t="shared" ca="1" si="295"/>
        <v>-6.3864549371811996E-3</v>
      </c>
      <c r="HT149">
        <f t="shared" ca="1" si="295"/>
        <v>6.2731533849573473E-3</v>
      </c>
      <c r="HU149">
        <f t="shared" ca="1" si="295"/>
        <v>-1.5607609404859937E-4</v>
      </c>
      <c r="HV149">
        <f t="shared" ca="1" si="238"/>
        <v>7.3301617807600737E-3</v>
      </c>
      <c r="HW149">
        <f t="shared" ca="1" si="239"/>
        <v>1.0889965054886921E-2</v>
      </c>
      <c r="HX149" s="5">
        <f t="shared" ca="1" si="279"/>
        <v>277015.76223662624</v>
      </c>
      <c r="HY149" s="1" t="e">
        <f t="shared" ca="1" si="258"/>
        <v>#DIV/0!</v>
      </c>
      <c r="HZ149" t="e">
        <f t="shared" ca="1" si="280"/>
        <v>#DIV/0!</v>
      </c>
      <c r="IA149" s="5">
        <f t="shared" si="259"/>
        <v>267983.09999999992</v>
      </c>
      <c r="IB149">
        <f t="shared" ca="1" si="260"/>
        <v>96.739296650957129</v>
      </c>
      <c r="IK149">
        <f>+util!B147</f>
        <v>96.066666666666706</v>
      </c>
      <c r="IL149">
        <f t="shared" si="281"/>
        <v>-1.9244580174354427E-2</v>
      </c>
      <c r="IM149">
        <f t="shared" si="282"/>
        <v>-1.1546748104612656E-2</v>
      </c>
      <c r="IO149" s="5">
        <f t="shared" si="240"/>
        <v>147193.29999999999</v>
      </c>
      <c r="IP149" s="1">
        <f t="shared" si="241"/>
        <v>3.6874286029220191</v>
      </c>
      <c r="IQ149" s="5">
        <f t="shared" ca="1" si="261"/>
        <v>152154.61047963248</v>
      </c>
      <c r="IR149" s="1" t="e">
        <f t="shared" ca="1" si="262"/>
        <v>#DIV/0!</v>
      </c>
      <c r="IS149" t="e">
        <f t="shared" ca="1" si="283"/>
        <v>#DIV/0!</v>
      </c>
    </row>
    <row r="150" spans="1:253" x14ac:dyDescent="0.15">
      <c r="A150" t="s">
        <v>1055</v>
      </c>
      <c r="B150" s="5">
        <f>+'gaku-mk1722'!B97</f>
        <v>536671.6</v>
      </c>
      <c r="C150" s="5">
        <f>+'kgaku-mk1722'!B98</f>
        <v>291834.59999999998</v>
      </c>
      <c r="D150" s="5">
        <f>+'kgaku-mk1722'!C98</f>
        <v>1691.7</v>
      </c>
      <c r="E150" s="5">
        <f>+'kgaku-mk1722'!D98</f>
        <v>2837.7</v>
      </c>
      <c r="F150" s="5">
        <f>+'kgaku-mk1722'!F98</f>
        <v>24315.4</v>
      </c>
      <c r="G150" s="5">
        <f>+'kgaku-mk1722'!G98</f>
        <v>15530</v>
      </c>
      <c r="H150" s="5">
        <f>+'kgaku-mk1722'!H98</f>
        <v>78557.8</v>
      </c>
      <c r="I150" s="5">
        <f>+'kgaku-mk1722'!I98</f>
        <v>174577.6</v>
      </c>
      <c r="J150" s="5">
        <f>+'gaku-mk1722'!F97</f>
        <v>16396.5</v>
      </c>
      <c r="K150" s="5">
        <f>+'gaku-mk1722'!G97</f>
        <v>81734.8</v>
      </c>
      <c r="L150" s="5">
        <f>+'gaku-jk1722'!B97</f>
        <v>521139.6</v>
      </c>
      <c r="M150" s="5">
        <f>+'kgaku-jk1722'!B98</f>
        <v>288412.2</v>
      </c>
      <c r="N150" s="5">
        <f>+'kgaku-jk1722'!C98</f>
        <v>1247.5999999999999</v>
      </c>
      <c r="O150" s="5">
        <f>+'kgaku-jk1722'!D98</f>
        <v>2709.4</v>
      </c>
      <c r="P150" s="5">
        <f>+'kgaku-jk1722'!F98</f>
        <v>25274.6</v>
      </c>
      <c r="Q150" s="5">
        <f>+'kgaku-jk1722'!G98</f>
        <v>14712.7</v>
      </c>
      <c r="R150" s="5">
        <f>+'kgaku-jk1722'!H98</f>
        <v>75029.7</v>
      </c>
      <c r="S150" s="5">
        <f>+'kgaku-jk1722'!I98</f>
        <v>175172.7</v>
      </c>
      <c r="T150" s="5">
        <f>+'gaku-jk1722'!F97</f>
        <v>15678.1</v>
      </c>
      <c r="U150" s="5">
        <f>+'gaku-jk1722'!G97</f>
        <v>80712.600000000006</v>
      </c>
      <c r="V150" s="8">
        <f t="shared" si="222"/>
        <v>102.980391434464</v>
      </c>
      <c r="W150" s="8">
        <f t="shared" si="222"/>
        <v>101.1866349620439</v>
      </c>
      <c r="X150" s="8">
        <f t="shared" si="222"/>
        <v>135.59634498236613</v>
      </c>
      <c r="Y150" s="8">
        <f t="shared" si="222"/>
        <v>104.73536576363769</v>
      </c>
      <c r="Z150" s="8">
        <f t="shared" si="222"/>
        <v>96.204885537258761</v>
      </c>
      <c r="AA150" s="8">
        <f t="shared" si="222"/>
        <v>105.55506467201805</v>
      </c>
      <c r="AB150" s="8">
        <f t="shared" si="222"/>
        <v>104.70227123392471</v>
      </c>
      <c r="AC150" s="8">
        <f t="shared" si="222"/>
        <v>99.660278114112515</v>
      </c>
      <c r="AD150" s="8">
        <f t="shared" si="222"/>
        <v>104.58218789266556</v>
      </c>
      <c r="AE150" s="8">
        <f t="shared" si="222"/>
        <v>101.26646892802363</v>
      </c>
      <c r="AF150" s="127">
        <f ca="1">+OFFSET('kdef-cy1722'!B$9,ROUNDDOWN((ROW(Sheet1_OLD!AF150)-ROW(Sheet1_OLD!AF$61))/4,0),0)</f>
        <v>101.3</v>
      </c>
      <c r="AG150" s="127">
        <f ca="1">+OFFSET('kdef-cy1722'!C$9,ROUNDDOWN((ROW(Sheet1_OLD!AG150)-ROW(Sheet1_OLD!AG$61))/4,0),0)</f>
        <v>135.4</v>
      </c>
      <c r="AH150" s="127">
        <f ca="1">+OFFSET('kdef-cy1722'!D$9,ROUNDDOWN((ROW(Sheet1_OLD!AH150)-ROW(Sheet1_OLD!AH$61))/4,0),0)</f>
        <v>104.7</v>
      </c>
      <c r="AI150" s="127">
        <f ca="1">+OFFSET('kdef-cy1722'!F$9,ROUNDDOWN((ROW(Sheet1_OLD!AI150)-ROW(Sheet1_OLD!AI$61))/4,0),0)</f>
        <v>95.9</v>
      </c>
      <c r="AJ150" s="127">
        <f ca="1">+OFFSET('kdef-cy1722'!G$9,ROUNDDOWN((ROW(Sheet1_OLD!AJ150)-ROW(Sheet1_OLD!AJ$61))/4,0),0)</f>
        <v>105.5</v>
      </c>
      <c r="AK150" s="127">
        <f ca="1">+OFFSET('kdef-cy1722'!H$9,ROUNDDOWN((ROW(Sheet1_OLD!AK150)-ROW(Sheet1_OLD!AK$61))/4,0),0)</f>
        <v>105.1</v>
      </c>
      <c r="AL150" s="127">
        <f ca="1">+OFFSET('kdef-cy1722'!I$9,ROUNDDOWN((ROW(Sheet1_OLD!AL150)-ROW(Sheet1_OLD!AL$61))/4,0),0)</f>
        <v>99.7</v>
      </c>
      <c r="AM150" s="127">
        <f ca="1">+OFFSET('def-cy1722'!$F$8,ROUNDDOWN((ROW(Sheet1_OLD!AM150)-ROW(Sheet1_OLD!AM$61))/4,0),0)</f>
        <v>105.1</v>
      </c>
      <c r="AN150" s="127">
        <f ca="1">+OFFSET('def-cy1722'!$G$8,ROUNDDOWN((ROW(Sheet1_OLD!AN150)-ROW(Sheet1_OLD!AN$61))/4,0),0)</f>
        <v>101.3</v>
      </c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9">
        <f t="shared" ca="1" si="209"/>
        <v>101.7</v>
      </c>
      <c r="AY150" s="9">
        <f t="shared" ca="1" si="209"/>
        <v>152.30000000000001</v>
      </c>
      <c r="AZ150" s="9">
        <f t="shared" ca="1" si="209"/>
        <v>104.8</v>
      </c>
      <c r="BA150" s="9">
        <f t="shared" ca="1" si="209"/>
        <v>96.8</v>
      </c>
      <c r="BB150" s="9">
        <f t="shared" ca="1" si="209"/>
        <v>104.2</v>
      </c>
      <c r="BC150" s="9">
        <f t="shared" ca="1" si="209"/>
        <v>105.9</v>
      </c>
      <c r="BD150" s="9">
        <f t="shared" ca="1" si="209"/>
        <v>99.9</v>
      </c>
      <c r="BE150" s="9">
        <f t="shared" ca="1" si="209"/>
        <v>105.9</v>
      </c>
      <c r="BF150" s="9">
        <f t="shared" ca="1" si="209"/>
        <v>102.1</v>
      </c>
      <c r="BG150">
        <f t="shared" ca="1" si="263"/>
        <v>4.8300953643486897E-4</v>
      </c>
      <c r="BH150">
        <f t="shared" ca="1" si="264"/>
        <v>1.1654253664241496E-3</v>
      </c>
      <c r="BI150">
        <f t="shared" ca="1" si="265"/>
        <v>-9.5381146516073886E-4</v>
      </c>
      <c r="BJ150">
        <f t="shared" ca="1" si="265"/>
        <v>-2.2029407770788713E-3</v>
      </c>
      <c r="BK150">
        <f t="shared" ca="1" si="265"/>
        <v>1.0689639243316267E-3</v>
      </c>
      <c r="BL150" s="13">
        <f t="shared" ca="1" si="266"/>
        <v>-4.39353415048965E-4</v>
      </c>
      <c r="BM150">
        <f t="shared" ca="1" si="224"/>
        <v>1.3610516811595382E-2</v>
      </c>
      <c r="BN150">
        <f t="shared" ca="1" si="242"/>
        <v>1.2962918673120161E-2</v>
      </c>
      <c r="BO150" s="13">
        <f t="shared" ca="1" si="243"/>
        <v>2.6573435484715545E-2</v>
      </c>
      <c r="BP150">
        <f t="shared" ca="1" si="267"/>
        <v>9.3471173088002808E-3</v>
      </c>
      <c r="BQ150">
        <f t="shared" ca="1" si="268"/>
        <v>4.4896190842013649E-3</v>
      </c>
      <c r="BR150">
        <f t="shared" ca="1" si="269"/>
        <v>4.2759997924699412E-3</v>
      </c>
      <c r="BS150" s="13">
        <f t="shared" ca="1" si="270"/>
        <v>1.8112736185471587E-2</v>
      </c>
      <c r="BT150" s="5">
        <f t="shared" si="244"/>
        <v>80712.600000000006</v>
      </c>
      <c r="BU150" s="5">
        <f t="shared" ca="1" si="245"/>
        <v>265221.6442634979</v>
      </c>
      <c r="BV150" s="5">
        <f t="shared" ca="1" si="246"/>
        <v>54919.334269830768</v>
      </c>
      <c r="BW150" s="5">
        <f t="shared" ca="1" si="271"/>
        <v>132510.36591048088</v>
      </c>
      <c r="BX150" s="5">
        <f t="shared" si="247"/>
        <v>81734.8</v>
      </c>
      <c r="BY150" s="5">
        <f t="shared" si="248"/>
        <v>267519.40000000002</v>
      </c>
      <c r="BZ150" s="5">
        <f t="shared" si="249"/>
        <v>40711.9</v>
      </c>
      <c r="CA150" s="5">
        <f t="shared" si="250"/>
        <v>122446.70000000001</v>
      </c>
      <c r="CB150" s="9">
        <f t="shared" si="291"/>
        <v>101.26646892802363</v>
      </c>
      <c r="CC150" s="9">
        <f t="shared" ca="1" si="291"/>
        <v>100.86635302442333</v>
      </c>
      <c r="CD150" s="9">
        <f t="shared" ca="1" si="291"/>
        <v>74.130359628857633</v>
      </c>
      <c r="CE150" s="9">
        <f t="shared" ca="1" si="291"/>
        <v>92.405374597426203</v>
      </c>
      <c r="CG150" s="5">
        <f t="shared" si="225"/>
        <v>101.60771608508286</v>
      </c>
      <c r="CH150" s="5">
        <f t="shared" ca="1" si="272"/>
        <v>100.86635302442333</v>
      </c>
      <c r="CI150" s="5">
        <f t="shared" si="251"/>
        <v>99.412004580894546</v>
      </c>
      <c r="CJ150" s="5">
        <f t="shared" ca="1" si="273"/>
        <v>74.130359628857633</v>
      </c>
      <c r="CK150" s="5">
        <f t="shared" si="226"/>
        <v>100.64225378970011</v>
      </c>
      <c r="CL150" s="5">
        <f t="shared" ca="1" si="274"/>
        <v>92.405374597426203</v>
      </c>
      <c r="CN150" s="1" t="e">
        <f t="shared" si="227"/>
        <v>#DIV/0!</v>
      </c>
      <c r="CO150" s="1" t="e">
        <f t="shared" si="293"/>
        <v>#DIV/0!</v>
      </c>
      <c r="CP150" s="1" t="e">
        <f t="shared" ca="1" si="293"/>
        <v>#DIV/0!</v>
      </c>
      <c r="CQ150" s="1" t="e">
        <f t="shared" ca="1" si="293"/>
        <v>#DIV/0!</v>
      </c>
      <c r="CR150" s="1" t="e">
        <f t="shared" ca="1" si="293"/>
        <v>#DIV/0!</v>
      </c>
      <c r="CS150" s="83" t="e">
        <f t="shared" si="219"/>
        <v>#DIV/0!</v>
      </c>
      <c r="CT150" s="83" t="e">
        <f t="shared" si="219"/>
        <v>#DIV/0!</v>
      </c>
      <c r="CU150" s="83" t="e">
        <f t="shared" ca="1" si="219"/>
        <v>#DIV/0!</v>
      </c>
      <c r="CV150" s="83" t="e">
        <f t="shared" ca="1" si="219"/>
        <v>#DIV/0!</v>
      </c>
      <c r="CW150" s="83" t="e">
        <f t="shared" ca="1" si="219"/>
        <v>#DIV/0!</v>
      </c>
      <c r="CX150" s="83">
        <f t="shared" si="275"/>
        <v>-3.3100922742414292E-3</v>
      </c>
      <c r="CY150" s="83">
        <f t="shared" si="292"/>
        <v>-3.2419811365217445E-3</v>
      </c>
      <c r="CZ150" s="83">
        <f t="shared" ca="1" si="292"/>
        <v>-4.8080736694246419E-4</v>
      </c>
      <c r="DA150" s="83">
        <f t="shared" ca="1" si="292"/>
        <v>-6.5233909913434765E-3</v>
      </c>
      <c r="DB150" s="83">
        <f t="shared" ca="1" si="292"/>
        <v>-4.3266664016070105E-3</v>
      </c>
      <c r="EF150" s="91">
        <f>+'gaku-mk1722'!G97</f>
        <v>81734.8</v>
      </c>
      <c r="EH150" s="5">
        <f t="shared" ca="1" si="252"/>
        <v>22113.107694245686</v>
      </c>
      <c r="EI150" s="7">
        <f ca="1">+EI149+$EH149</f>
        <v>21785.272013453494</v>
      </c>
      <c r="EJ150" s="4">
        <f ca="1">+EI149+EH149</f>
        <v>21785.272013453494</v>
      </c>
      <c r="EK150" s="131">
        <f ca="1">+EK149+EH149-(EJ153-EI153)/4</f>
        <v>21785.272013454105</v>
      </c>
      <c r="EL150" s="5">
        <f t="shared" ca="1" si="253"/>
        <v>6451.333333333333</v>
      </c>
      <c r="EM150" s="92">
        <f t="shared" ca="1" si="254"/>
        <v>99.233333333333334</v>
      </c>
      <c r="EN150">
        <f t="shared" ca="1" si="229"/>
        <v>2.7490262087852244</v>
      </c>
      <c r="EO150">
        <f t="shared" ca="1" si="255"/>
        <v>-11.220711274215489</v>
      </c>
      <c r="EQ150" s="6">
        <f>+call!C188</f>
        <v>-5.0333333333333299E-2</v>
      </c>
      <c r="ES150" s="5">
        <f>+fof!B212/10</f>
        <v>7530.9</v>
      </c>
      <c r="ET150" s="5">
        <f>+fof!C212/10</f>
        <v>416500.2</v>
      </c>
      <c r="FB150" s="5">
        <f t="shared" si="290"/>
        <v>7530.9</v>
      </c>
      <c r="FC150" s="5">
        <f t="shared" si="290"/>
        <v>416500.2</v>
      </c>
      <c r="FD150" s="1" t="e">
        <f t="shared" si="294"/>
        <v>#DIV/0!</v>
      </c>
      <c r="FE150" s="1" t="e">
        <f t="shared" si="294"/>
        <v>#DIV/0!</v>
      </c>
      <c r="FF150" t="e">
        <f t="shared" ref="FF150:FG151" si="296">+FD150/$V150*100</f>
        <v>#DIV/0!</v>
      </c>
      <c r="FG150" t="e">
        <f t="shared" si="296"/>
        <v>#DIV/0!</v>
      </c>
      <c r="FH150" s="83" t="e">
        <f t="shared" ref="FH150:FI151" si="297">+LN(FF150/FF149)</f>
        <v>#DIV/0!</v>
      </c>
      <c r="FI150" s="83" t="e">
        <f t="shared" si="297"/>
        <v>#DIV/0!</v>
      </c>
      <c r="FK150" s="5">
        <f>kshotoku1722!E98</f>
        <v>266558.59999999998</v>
      </c>
      <c r="FL150" s="72">
        <f t="shared" ca="1" si="256"/>
        <v>0.41637595024706137</v>
      </c>
      <c r="FM150">
        <f t="shared" ca="1" si="276"/>
        <v>1.0568801004124259E-2</v>
      </c>
      <c r="FO150" s="72">
        <f ca="1">+AVERAGE(OFFSET(Maikin05!$F$10,ROUNDDOWN((ROW(FO150)-ROW(FO$45))/4,0),MOD(ROW(FO150)-ROW(FO$45),4)*3):OFFSET(Maikin05!$F$10,ROUNDDOWN((ROW(FO150)-ROW(FO$45))/4,0),MOD(ROW(FO150)-ROW(FO$45),4)*3+2))</f>
        <v>99.233333333333334</v>
      </c>
      <c r="FP150" s="72">
        <f ca="1">+AVERAGE(OFFSET(Maikin30!$F$20,ROUNDDOWN((ROW(FP150)-ROW(FP$5))/4,0),MOD(ROW(FP150)-ROW(FP$5),4)*3):OFFSET(Maikin30!$F$20,ROUNDDOWN((ROW(FP150)-ROW(FP$5))/4,0),MOD(ROW(FP150)-ROW(FP$5),4)*3+2))</f>
        <v>99.600000000000009</v>
      </c>
      <c r="FQ150" s="5">
        <f ca="1">+AVERAGE(OFFSET(Rocho!$J$66,(ROW(FQ150)-ROW($FQ$5))*3,0):OFFSET(Rocho!$J$66,(ROW(FQ150)-ROW($FQ$5))*3+2,0))</f>
        <v>6451.333333333333</v>
      </c>
      <c r="FR150" s="72" t="e">
        <f t="shared" ca="1" si="257"/>
        <v>#DIV/0!</v>
      </c>
      <c r="FS150" t="e">
        <f t="shared" ca="1" si="277"/>
        <v>#DIV/0!</v>
      </c>
      <c r="FU150" s="87" t="s">
        <v>369</v>
      </c>
      <c r="FV150" s="80">
        <f ca="1">+AVERAGE(OFFSET(Rocho!$B$6,(ROW(FV150)-ROW($FV$5))*3,0):OFFSET(Rocho!$B$6,(ROW(FV150)-ROW($FV$5))*3+2,0))/10000</f>
        <v>11120</v>
      </c>
      <c r="FW150" s="82">
        <f>+Rocho!AA151</f>
        <v>0</v>
      </c>
      <c r="FX150" t="e">
        <f t="shared" si="278"/>
        <v>#DIV/0!</v>
      </c>
      <c r="FZ150" s="94">
        <f t="shared" si="233"/>
        <v>269152.39999999997</v>
      </c>
      <c r="GA150" s="5">
        <f t="shared" si="284"/>
        <v>81734.8</v>
      </c>
      <c r="GB150" s="5">
        <f>+'gaku-mk1722'!C97-'gaku-mk1722'!D97</f>
        <v>7593.7000000000116</v>
      </c>
      <c r="GC150" s="5">
        <f t="shared" si="285"/>
        <v>24315.4</v>
      </c>
      <c r="GD150" s="5">
        <f t="shared" si="286"/>
        <v>16396.5</v>
      </c>
      <c r="GE150" s="5">
        <f>+'gaku-mk1722'!H97</f>
        <v>2618.8000000000002</v>
      </c>
      <c r="GF150" s="5">
        <f>+'gaku-mk1722'!W97</f>
        <v>131701.4</v>
      </c>
      <c r="GG150" s="5">
        <f>+'gaku-mk1722'!M97</f>
        <v>84757</v>
      </c>
      <c r="GH150" s="5">
        <f>+'gaku-mk1722'!N97</f>
        <v>79965.2</v>
      </c>
      <c r="GI150" s="5">
        <f t="shared" si="287"/>
        <v>80712.600000000006</v>
      </c>
      <c r="GJ150" s="5">
        <f>+'gaku-jk1722'!C97-'gaku-jk1722'!D97</f>
        <v>7624.0999999999767</v>
      </c>
      <c r="GK150" s="5">
        <f t="shared" si="288"/>
        <v>25274.6</v>
      </c>
      <c r="GL150" s="5">
        <f t="shared" si="289"/>
        <v>15678.1</v>
      </c>
      <c r="GM150" s="5">
        <f>+'gaku-jk1722'!H97</f>
        <v>3151.6</v>
      </c>
      <c r="GN150" s="5">
        <f>+'gaku-jk1722'!Z97</f>
        <v>130855.4</v>
      </c>
      <c r="GO150" s="5">
        <f>+'gaku-jk1722'!M97</f>
        <v>82320.399999999994</v>
      </c>
      <c r="GP150" s="5">
        <f>+'gaku-jk1722'!N97</f>
        <v>87715</v>
      </c>
      <c r="GQ150" s="9">
        <f ca="1">+AN150</f>
        <v>101.3</v>
      </c>
      <c r="GR150">
        <f ca="1">+OFFSET('def-cy1722'!$C$8,ROUNDDOWN((ROW(Sheet1_OLD!GU150)-ROW(Sheet1_OLD!GU$61))/4,0),0)</f>
        <v>101.2</v>
      </c>
      <c r="GS150" s="9">
        <f ca="1">+AI150</f>
        <v>95.9</v>
      </c>
      <c r="GT150" s="9">
        <f ca="1">+AM150</f>
        <v>105.1</v>
      </c>
      <c r="GU150">
        <f ca="1">+OFFSET('def-cy1722'!$H$8,ROUNDDOWN((ROW(Sheet1_OLD!GU150)-ROW(Sheet1_OLD!GU$61))/4,0),0)</f>
        <v>95.6</v>
      </c>
      <c r="GV150">
        <f ca="1">+OFFSET('def-cy1722'!$W$8,ROUNDDOWN((ROW(Sheet1_OLD!GU150)-ROW(Sheet1_OLD!GU$61))/4,0),0)</f>
        <v>100.9</v>
      </c>
      <c r="GW150">
        <f ca="1">+OFFSET('def-cy1722'!$M$8,ROUNDDOWN((ROW(Sheet1_OLD!GU150)-ROW(Sheet1_OLD!GU$61))/4,0),0)</f>
        <v>103.2</v>
      </c>
      <c r="GX150">
        <f ca="1">+OFFSET('def-cy1722'!$N$8,ROUNDDOWN((ROW(Sheet1_OLD!GU150)-ROW(Sheet1_OLD!GU$61))/4,0),0)</f>
        <v>92.5</v>
      </c>
      <c r="HG150" s="9">
        <f t="shared" ca="1" si="221"/>
        <v>102.1</v>
      </c>
      <c r="HH150" s="9">
        <f t="shared" ca="1" si="221"/>
        <v>101.6</v>
      </c>
      <c r="HI150" s="9">
        <f t="shared" ca="1" si="221"/>
        <v>96.8</v>
      </c>
      <c r="HJ150" s="9">
        <f t="shared" ca="1" si="220"/>
        <v>105.9</v>
      </c>
      <c r="HK150" s="9">
        <f t="shared" ca="1" si="220"/>
        <v>99.6</v>
      </c>
      <c r="HL150" s="9">
        <f t="shared" ca="1" si="220"/>
        <v>101.5</v>
      </c>
      <c r="HM150" s="9">
        <f t="shared" ca="1" si="220"/>
        <v>112.6</v>
      </c>
      <c r="HN150" s="9">
        <f t="shared" ca="1" si="220"/>
        <v>106.1</v>
      </c>
      <c r="HO150">
        <f t="shared" ca="1" si="295"/>
        <v>4.2938970077347335E-3</v>
      </c>
      <c r="HP150">
        <f t="shared" ca="1" si="295"/>
        <v>6.2343942681050186E-5</v>
      </c>
      <c r="HQ150">
        <f t="shared" ca="1" si="295"/>
        <v>2.0624499848066373E-3</v>
      </c>
      <c r="HR150">
        <f t="shared" ca="1" si="295"/>
        <v>1.964317137292637E-3</v>
      </c>
      <c r="HS150">
        <f t="shared" ca="1" si="295"/>
        <v>7.3562625169384093E-3</v>
      </c>
      <c r="HT150">
        <f t="shared" ca="1" si="295"/>
        <v>-6.2713176151420755E-3</v>
      </c>
      <c r="HU150">
        <f t="shared" ca="1" si="295"/>
        <v>-3.0251986074848417E-3</v>
      </c>
      <c r="HV150">
        <f t="shared" ca="1" si="238"/>
        <v>4.1651277819523521E-3</v>
      </c>
      <c r="HW150">
        <f t="shared" ca="1" si="239"/>
        <v>1.0607882148778901E-2</v>
      </c>
      <c r="HX150" s="5">
        <f t="shared" ca="1" si="279"/>
        <v>279954.31279578654</v>
      </c>
      <c r="HY150" s="1" t="e">
        <f t="shared" ca="1" si="258"/>
        <v>#DIV/0!</v>
      </c>
      <c r="HZ150" t="e">
        <f t="shared" ca="1" si="280"/>
        <v>#DIV/0!</v>
      </c>
      <c r="IA150" s="5">
        <f t="shared" si="259"/>
        <v>269152.39999999997</v>
      </c>
      <c r="IB150">
        <f t="shared" ca="1" si="260"/>
        <v>96.141544422762266</v>
      </c>
      <c r="IK150">
        <f>+util!B148</f>
        <v>96.3</v>
      </c>
      <c r="IL150">
        <f t="shared" si="281"/>
        <v>2.4259239067673352E-3</v>
      </c>
      <c r="IM150">
        <f t="shared" si="282"/>
        <v>1.455554344060401E-3</v>
      </c>
      <c r="IO150" s="5">
        <f t="shared" si="240"/>
        <v>146705.70000000001</v>
      </c>
      <c r="IP150" s="1">
        <f t="shared" si="241"/>
        <v>3.6035090477231475</v>
      </c>
      <c r="IQ150" s="5">
        <f t="shared" ca="1" si="261"/>
        <v>152593.4505013696</v>
      </c>
      <c r="IR150" s="1" t="e">
        <f t="shared" ca="1" si="262"/>
        <v>#DIV/0!</v>
      </c>
      <c r="IS150" t="e">
        <f t="shared" ca="1" si="283"/>
        <v>#DIV/0!</v>
      </c>
    </row>
    <row r="151" spans="1:253" x14ac:dyDescent="0.15">
      <c r="A151" t="s">
        <v>1056</v>
      </c>
      <c r="B151" s="5">
        <f>+'gaku-mk1722'!B98</f>
        <v>536581.19999999995</v>
      </c>
      <c r="C151" s="5">
        <f>+'kgaku-mk1722'!B99</f>
        <v>292631.2</v>
      </c>
      <c r="D151" s="5">
        <f>+'kgaku-mk1722'!C99</f>
        <v>1713.2</v>
      </c>
      <c r="E151" s="5">
        <f>+'kgaku-mk1722'!D99</f>
        <v>3156.2</v>
      </c>
      <c r="F151" s="5">
        <f>+'kgaku-mk1722'!F99</f>
        <v>24855.5</v>
      </c>
      <c r="G151" s="5">
        <f>+'kgaku-mk1722'!G99</f>
        <v>15397</v>
      </c>
      <c r="H151" s="5">
        <f>+'kgaku-mk1722'!H99</f>
        <v>78452.800000000003</v>
      </c>
      <c r="I151" s="5">
        <f>+'kgaku-mk1722'!I99</f>
        <v>175368.8</v>
      </c>
      <c r="J151" s="5">
        <f>+'gaku-mk1722'!F98</f>
        <v>16907.8</v>
      </c>
      <c r="K151" s="5">
        <f>+'gaku-mk1722'!G98</f>
        <v>81291.899999999994</v>
      </c>
      <c r="L151" s="5">
        <f>+'gaku-jk1722'!B98</f>
        <v>522259.3</v>
      </c>
      <c r="M151" s="5">
        <f>+'kgaku-jk1722'!B99</f>
        <v>289522.59999999998</v>
      </c>
      <c r="N151" s="5">
        <f>+'kgaku-jk1722'!C99</f>
        <v>1303.7</v>
      </c>
      <c r="O151" s="5">
        <f>+'kgaku-jk1722'!D99</f>
        <v>3021.7</v>
      </c>
      <c r="P151" s="5">
        <f>+'kgaku-jk1722'!F99</f>
        <v>26097.599999999999</v>
      </c>
      <c r="Q151" s="5">
        <f>+'kgaku-jk1722'!G99</f>
        <v>14593.6</v>
      </c>
      <c r="R151" s="5">
        <f>+'kgaku-jk1722'!H99</f>
        <v>74768</v>
      </c>
      <c r="S151" s="5">
        <f>+'kgaku-jk1722'!I99</f>
        <v>176150.2</v>
      </c>
      <c r="T151" s="5">
        <f>+'gaku-jk1722'!F98</f>
        <v>16119.8</v>
      </c>
      <c r="U151" s="5">
        <f>+'gaku-jk1722'!G98</f>
        <v>80502.3</v>
      </c>
      <c r="V151" s="8">
        <f t="shared" si="222"/>
        <v>102.74229678628987</v>
      </c>
      <c r="W151" s="8">
        <f t="shared" si="222"/>
        <v>101.07369856446442</v>
      </c>
      <c r="X151" s="8">
        <f t="shared" si="222"/>
        <v>131.41060059829715</v>
      </c>
      <c r="Y151" s="8">
        <f t="shared" si="222"/>
        <v>104.45113677731079</v>
      </c>
      <c r="Z151" s="8">
        <f t="shared" si="222"/>
        <v>95.240558518791005</v>
      </c>
      <c r="AA151" s="8">
        <f t="shared" si="222"/>
        <v>105.50515294375617</v>
      </c>
      <c r="AB151" s="8">
        <f t="shared" si="222"/>
        <v>104.92831157714531</v>
      </c>
      <c r="AC151" s="8">
        <f t="shared" si="222"/>
        <v>99.556401298437351</v>
      </c>
      <c r="AD151" s="8">
        <f t="shared" si="222"/>
        <v>104.88839811908338</v>
      </c>
      <c r="AE151" s="8">
        <f t="shared" si="222"/>
        <v>100.98084154117335</v>
      </c>
      <c r="AF151" s="127">
        <f ca="1">+OFFSET('kdef-cy1722'!B$9,ROUNDDOWN((ROW(Sheet1_OLD!AF151)-ROW(Sheet1_OLD!AF$61))/4,0),0)</f>
        <v>101.3</v>
      </c>
      <c r="AG151" s="127">
        <f ca="1">+OFFSET('kdef-cy1722'!C$9,ROUNDDOWN((ROW(Sheet1_OLD!AG151)-ROW(Sheet1_OLD!AG$61))/4,0),0)</f>
        <v>135.4</v>
      </c>
      <c r="AH151" s="127">
        <f ca="1">+OFFSET('kdef-cy1722'!D$9,ROUNDDOWN((ROW(Sheet1_OLD!AH151)-ROW(Sheet1_OLD!AH$61))/4,0),0)</f>
        <v>104.7</v>
      </c>
      <c r="AI151" s="127">
        <f ca="1">+OFFSET('kdef-cy1722'!F$9,ROUNDDOWN((ROW(Sheet1_OLD!AI151)-ROW(Sheet1_OLD!AI$61))/4,0),0)</f>
        <v>95.9</v>
      </c>
      <c r="AJ151" s="127">
        <f ca="1">+OFFSET('kdef-cy1722'!G$9,ROUNDDOWN((ROW(Sheet1_OLD!AJ151)-ROW(Sheet1_OLD!AJ$61))/4,0),0)</f>
        <v>105.5</v>
      </c>
      <c r="AK151" s="127">
        <f ca="1">+OFFSET('kdef-cy1722'!H$9,ROUNDDOWN((ROW(Sheet1_OLD!AK151)-ROW(Sheet1_OLD!AK$61))/4,0),0)</f>
        <v>105.1</v>
      </c>
      <c r="AL151" s="127">
        <f ca="1">+OFFSET('kdef-cy1722'!I$9,ROUNDDOWN((ROW(Sheet1_OLD!AL151)-ROW(Sheet1_OLD!AL$61))/4,0),0)</f>
        <v>99.7</v>
      </c>
      <c r="AM151" s="127">
        <f ca="1">+OFFSET('def-cy1722'!$F$8,ROUNDDOWN((ROW(Sheet1_OLD!AM151)-ROW(Sheet1_OLD!AM$61))/4,0),0)</f>
        <v>105.1</v>
      </c>
      <c r="AN151" s="127">
        <f ca="1">+OFFSET('def-cy1722'!$G$8,ROUNDDOWN((ROW(Sheet1_OLD!AN151)-ROW(Sheet1_OLD!AN$61))/4,0),0)</f>
        <v>101.3</v>
      </c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9">
        <f t="shared" ca="1" si="209"/>
        <v>101.7</v>
      </c>
      <c r="AY151" s="9">
        <f t="shared" ca="1" si="209"/>
        <v>152.30000000000001</v>
      </c>
      <c r="AZ151" s="9">
        <f t="shared" ca="1" si="209"/>
        <v>104.8</v>
      </c>
      <c r="BA151" s="9">
        <f t="shared" ca="1" si="209"/>
        <v>96.8</v>
      </c>
      <c r="BB151" s="9">
        <f t="shared" ca="1" si="209"/>
        <v>104.2</v>
      </c>
      <c r="BC151" s="9">
        <f t="shared" ca="1" si="209"/>
        <v>105.9</v>
      </c>
      <c r="BD151" s="9">
        <f t="shared" ca="1" si="209"/>
        <v>99.9</v>
      </c>
      <c r="BE151" s="9">
        <f t="shared" ca="1" si="209"/>
        <v>105.9</v>
      </c>
      <c r="BF151" s="9">
        <f t="shared" ca="1" si="209"/>
        <v>102.1</v>
      </c>
      <c r="BG151">
        <f t="shared" ca="1" si="263"/>
        <v>3.1780475162752122E-4</v>
      </c>
      <c r="BH151">
        <f t="shared" ca="1" si="264"/>
        <v>-1.2173932474730512E-3</v>
      </c>
      <c r="BI151">
        <f t="shared" ref="BI151:BK151" ca="1" si="298">+BB151*(Q151-Q150)/($AY151*$N150-$AZ151*$O150+$BB151*$Q150+$BC151*$R150+$BD151*$S150)</f>
        <v>-4.6161201268521982E-4</v>
      </c>
      <c r="BJ151">
        <f t="shared" ca="1" si="298"/>
        <v>-1.0308543416569877E-3</v>
      </c>
      <c r="BK151">
        <f t="shared" ca="1" si="298"/>
        <v>3.6322846545621366E-3</v>
      </c>
      <c r="BL151" s="13">
        <f t="shared" ca="1" si="266"/>
        <v>1.2402298043743994E-3</v>
      </c>
      <c r="BM151">
        <f t="shared" ca="1" si="224"/>
        <v>1.939822100072866E-2</v>
      </c>
      <c r="BN151">
        <f t="shared" ca="1" si="242"/>
        <v>1.1389641900182658E-2</v>
      </c>
      <c r="BO151" s="13">
        <f t="shared" ca="1" si="243"/>
        <v>3.0787862900911317E-2</v>
      </c>
      <c r="BP151">
        <f t="shared" ca="1" si="267"/>
        <v>-1.738924617738556E-3</v>
      </c>
      <c r="BQ151">
        <f t="shared" ca="1" si="268"/>
        <v>6.451949114557441E-3</v>
      </c>
      <c r="BR151">
        <f t="shared" ca="1" si="269"/>
        <v>3.7882540863025268E-3</v>
      </c>
      <c r="BS151" s="13">
        <f t="shared" ca="1" si="270"/>
        <v>8.5012785831214115E-3</v>
      </c>
      <c r="BT151" s="5">
        <f t="shared" si="244"/>
        <v>80502.3</v>
      </c>
      <c r="BU151" s="5">
        <f t="shared" ca="1" si="245"/>
        <v>265550.58005147864</v>
      </c>
      <c r="BV151" s="5">
        <f t="shared" ca="1" si="246"/>
        <v>56610.183203939639</v>
      </c>
      <c r="BW151" s="5">
        <f t="shared" ca="1" si="271"/>
        <v>133636.87344623721</v>
      </c>
      <c r="BX151" s="5">
        <f t="shared" si="247"/>
        <v>81291.899999999994</v>
      </c>
      <c r="BY151" s="5">
        <f t="shared" si="248"/>
        <v>267775.59999999998</v>
      </c>
      <c r="BZ151" s="5">
        <f t="shared" si="249"/>
        <v>41763.300000000003</v>
      </c>
      <c r="CA151" s="5">
        <f t="shared" si="250"/>
        <v>123055.2</v>
      </c>
      <c r="CB151" s="9">
        <f t="shared" si="291"/>
        <v>100.98084154117335</v>
      </c>
      <c r="CC151" s="9">
        <f t="shared" ca="1" si="291"/>
        <v>100.83788931965051</v>
      </c>
      <c r="CD151" s="9">
        <f t="shared" ca="1" si="291"/>
        <v>73.77347614217507</v>
      </c>
      <c r="CE151" s="9">
        <f t="shared" ca="1" si="291"/>
        <v>92.081771165879402</v>
      </c>
      <c r="CG151" s="5">
        <f t="shared" si="225"/>
        <v>101.57532023012392</v>
      </c>
      <c r="CH151" s="5">
        <f t="shared" ca="1" si="272"/>
        <v>100.83788931965051</v>
      </c>
      <c r="CI151" s="5">
        <f t="shared" si="251"/>
        <v>98.924377152548487</v>
      </c>
      <c r="CJ151" s="5">
        <f t="shared" ca="1" si="273"/>
        <v>73.77347614217507</v>
      </c>
      <c r="CK151" s="5">
        <f t="shared" si="226"/>
        <v>100.27338723937558</v>
      </c>
      <c r="CL151" s="5">
        <f t="shared" ca="1" si="274"/>
        <v>92.081771165879402</v>
      </c>
      <c r="CN151" s="1" t="e">
        <f t="shared" si="227"/>
        <v>#DIV/0!</v>
      </c>
      <c r="CO151" s="1" t="e">
        <f t="shared" si="293"/>
        <v>#DIV/0!</v>
      </c>
      <c r="CP151" s="1" t="e">
        <f t="shared" ca="1" si="293"/>
        <v>#DIV/0!</v>
      </c>
      <c r="CQ151" s="1" t="e">
        <f t="shared" ca="1" si="293"/>
        <v>#DIV/0!</v>
      </c>
      <c r="CR151" s="1" t="e">
        <f t="shared" ca="1" si="293"/>
        <v>#DIV/0!</v>
      </c>
      <c r="CS151" s="83" t="e">
        <f t="shared" si="219"/>
        <v>#DIV/0!</v>
      </c>
      <c r="CT151" s="83" t="e">
        <f t="shared" si="219"/>
        <v>#DIV/0!</v>
      </c>
      <c r="CU151" s="83" t="e">
        <f t="shared" ca="1" si="219"/>
        <v>#DIV/0!</v>
      </c>
      <c r="CV151" s="83" t="e">
        <f t="shared" ca="1" si="219"/>
        <v>#DIV/0!</v>
      </c>
      <c r="CW151" s="83" t="e">
        <f t="shared" ca="1" si="219"/>
        <v>#DIV/0!</v>
      </c>
      <c r="CX151" s="83">
        <f t="shared" si="275"/>
        <v>-2.3147155672597684E-3</v>
      </c>
      <c r="CY151" s="83">
        <f t="shared" si="292"/>
        <v>-2.8245377017132567E-3</v>
      </c>
      <c r="CZ151" s="83">
        <f t="shared" ca="1" si="292"/>
        <v>-2.822320902225073E-4</v>
      </c>
      <c r="DA151" s="83">
        <f t="shared" ca="1" si="292"/>
        <v>-4.8258948451366567E-3</v>
      </c>
      <c r="DB151" s="83">
        <f t="shared" ca="1" si="292"/>
        <v>-3.5081442893181687E-3</v>
      </c>
      <c r="EF151" s="91">
        <f>+'gaku-mk1722'!G98</f>
        <v>81291.899999999994</v>
      </c>
      <c r="EH151" s="5">
        <f t="shared" ca="1" si="252"/>
        <v>22070.573515999669</v>
      </c>
      <c r="EI151" s="7">
        <f ca="1">+EI150+$EH150</f>
        <v>43898.379707699176</v>
      </c>
      <c r="EJ151" s="7">
        <f ca="1">+EJ150+$EH150</f>
        <v>43898.379707699176</v>
      </c>
      <c r="EK151" s="7">
        <f ca="1">+EK150+EH150-(EJ153-EI153)/4</f>
        <v>43898.379707699787</v>
      </c>
      <c r="EL151" s="5">
        <f t="shared" ca="1" si="253"/>
        <v>6482.333333333333</v>
      </c>
      <c r="EM151" s="92">
        <f t="shared" ca="1" si="254"/>
        <v>99.033333333333346</v>
      </c>
      <c r="EN151">
        <f t="shared" ca="1" si="229"/>
        <v>2.1369608287137556</v>
      </c>
      <c r="EO151">
        <f t="shared" ca="1" si="255"/>
        <v>-0.25186209693856543</v>
      </c>
      <c r="EQ151" s="6">
        <f>+call!C189</f>
        <v>-4.5999999999999999E-2</v>
      </c>
      <c r="ES151" s="5">
        <f>+fof!B213/10</f>
        <v>8142.7</v>
      </c>
      <c r="ET151" s="5">
        <f>+fof!C213/10</f>
        <v>438455.2</v>
      </c>
      <c r="FB151" s="5">
        <f t="shared" si="290"/>
        <v>8142.7</v>
      </c>
      <c r="FC151" s="5">
        <f t="shared" si="290"/>
        <v>438455.2</v>
      </c>
      <c r="FD151" s="1" t="e">
        <f t="shared" si="294"/>
        <v>#DIV/0!</v>
      </c>
      <c r="FE151" s="1" t="e">
        <f t="shared" si="294"/>
        <v>#DIV/0!</v>
      </c>
      <c r="FF151" t="e">
        <f t="shared" si="296"/>
        <v>#DIV/0!</v>
      </c>
      <c r="FG151" t="e">
        <f t="shared" si="296"/>
        <v>#DIV/0!</v>
      </c>
      <c r="FH151" s="83" t="e">
        <f t="shared" si="297"/>
        <v>#DIV/0!</v>
      </c>
      <c r="FI151" s="83" t="e">
        <f t="shared" si="297"/>
        <v>#DIV/0!</v>
      </c>
      <c r="FK151" s="5">
        <f>kshotoku1722!E99</f>
        <v>268621.2</v>
      </c>
      <c r="FL151" s="72">
        <f t="shared" ca="1" si="256"/>
        <v>0.41843454173671107</v>
      </c>
      <c r="FM151">
        <f t="shared" ca="1" si="276"/>
        <v>4.931887373474505E-3</v>
      </c>
      <c r="FO151" s="72">
        <f ca="1">+AVERAGE(OFFSET(Maikin05!$F$10,ROUNDDOWN((ROW(FO151)-ROW(FO$45))/4,0),MOD(ROW(FO151)-ROW(FO$45),4)*3):OFFSET(Maikin05!$F$10,ROUNDDOWN((ROW(FO151)-ROW(FO$45))/4,0),MOD(ROW(FO151)-ROW(FO$45),4)*3+2))</f>
        <v>99.033333333333346</v>
      </c>
      <c r="FP151" s="72">
        <f ca="1">+AVERAGE(OFFSET(Maikin30!$F$20,ROUNDDOWN((ROW(FP151)-ROW(FP$5))/4,0),MOD(ROW(FP151)-ROW(FP$5),4)*3):OFFSET(Maikin30!$F$20,ROUNDDOWN((ROW(FP151)-ROW(FP$5))/4,0),MOD(ROW(FP151)-ROW(FP$5),4)*3+2))</f>
        <v>99.433333333333323</v>
      </c>
      <c r="FQ151" s="5">
        <f ca="1">+AVERAGE(OFFSET(Rocho!$J$66,(ROW(FQ151)-ROW($FQ$5))*3,0):OFFSET(Rocho!$J$66,(ROW(FQ151)-ROW($FQ$5))*3+2,0))</f>
        <v>6482.333333333333</v>
      </c>
      <c r="FR151" s="72" t="e">
        <f t="shared" ca="1" si="257"/>
        <v>#DIV/0!</v>
      </c>
      <c r="FS151" t="e">
        <f t="shared" ca="1" si="277"/>
        <v>#DIV/0!</v>
      </c>
      <c r="FU151" s="87" t="s">
        <v>370</v>
      </c>
      <c r="FV151" s="80">
        <f ca="1">+AVERAGE(OFFSET(Rocho!$B$6,(ROW(FV151)-ROW($FV$5))*3,0):OFFSET(Rocho!$B$6,(ROW(FV151)-ROW($FV$5))*3+2,0))/10000</f>
        <v>11110</v>
      </c>
      <c r="FW151" s="82">
        <f>+Rocho!AA152</f>
        <v>0</v>
      </c>
      <c r="FX151" t="e">
        <f t="shared" si="278"/>
        <v>#DIV/0!</v>
      </c>
      <c r="FZ151" s="94">
        <f t="shared" si="233"/>
        <v>268805.60000000003</v>
      </c>
      <c r="GA151" s="5">
        <f t="shared" si="284"/>
        <v>81291.899999999994</v>
      </c>
      <c r="GB151" s="5">
        <f>+'gaku-mk1722'!C98-'gaku-mk1722'!D98</f>
        <v>7629.7000000000116</v>
      </c>
      <c r="GC151" s="5">
        <f t="shared" si="285"/>
        <v>24855.5</v>
      </c>
      <c r="GD151" s="5">
        <f t="shared" si="286"/>
        <v>16907.8</v>
      </c>
      <c r="GE151" s="5">
        <f>+'gaku-mk1722'!H98</f>
        <v>671.2</v>
      </c>
      <c r="GF151" s="5">
        <f>+'gaku-mk1722'!W98</f>
        <v>131809.60000000001</v>
      </c>
      <c r="GG151" s="5">
        <f>+'gaku-mk1722'!M98</f>
        <v>85011.7</v>
      </c>
      <c r="GH151" s="5">
        <f>+'gaku-mk1722'!N98</f>
        <v>79371.8</v>
      </c>
      <c r="GI151" s="5">
        <f t="shared" si="287"/>
        <v>80502.3</v>
      </c>
      <c r="GJ151" s="5">
        <f>+'gaku-jk1722'!C98-'gaku-jk1722'!D98</f>
        <v>7674.9000000000233</v>
      </c>
      <c r="GK151" s="5">
        <f t="shared" si="288"/>
        <v>26097.599999999999</v>
      </c>
      <c r="GL151" s="5">
        <f t="shared" si="289"/>
        <v>16119.8</v>
      </c>
      <c r="GM151" s="5">
        <f>+'gaku-jk1722'!H98</f>
        <v>708.2</v>
      </c>
      <c r="GN151" s="5">
        <f>+'gaku-jk1722'!Z98</f>
        <v>130837.4</v>
      </c>
      <c r="GO151" s="5">
        <f>+'gaku-jk1722'!M98</f>
        <v>84064.8</v>
      </c>
      <c r="GP151" s="5">
        <f>+'gaku-jk1722'!N98</f>
        <v>87523.4</v>
      </c>
      <c r="GQ151" s="9">
        <f ca="1">+AN151</f>
        <v>101.3</v>
      </c>
      <c r="GR151">
        <f ca="1">+OFFSET('def-cy1722'!$C$8,ROUNDDOWN((ROW(Sheet1_OLD!GU151)-ROW(Sheet1_OLD!GU$61))/4,0),0)</f>
        <v>101.2</v>
      </c>
      <c r="GS151" s="9">
        <f ca="1">+AI151</f>
        <v>95.9</v>
      </c>
      <c r="GT151" s="9">
        <f ca="1">+AM151</f>
        <v>105.1</v>
      </c>
      <c r="GU151">
        <f ca="1">+OFFSET('def-cy1722'!$H$8,ROUNDDOWN((ROW(Sheet1_OLD!GU151)-ROW(Sheet1_OLD!GU$61))/4,0),0)</f>
        <v>95.6</v>
      </c>
      <c r="GV151">
        <f ca="1">+OFFSET('def-cy1722'!$W$8,ROUNDDOWN((ROW(Sheet1_OLD!GU151)-ROW(Sheet1_OLD!GU$61))/4,0),0)</f>
        <v>100.9</v>
      </c>
      <c r="GW151">
        <f ca="1">+OFFSET('def-cy1722'!$M$8,ROUNDDOWN((ROW(Sheet1_OLD!GU151)-ROW(Sheet1_OLD!GU$61))/4,0),0)</f>
        <v>103.2</v>
      </c>
      <c r="GX151">
        <f ca="1">+OFFSET('def-cy1722'!$N$8,ROUNDDOWN((ROW(Sheet1_OLD!GU151)-ROW(Sheet1_OLD!GU$61))/4,0),0)</f>
        <v>92.5</v>
      </c>
      <c r="HG151" s="9">
        <f t="shared" ca="1" si="221"/>
        <v>102.1</v>
      </c>
      <c r="HH151" s="9">
        <f t="shared" ca="1" si="221"/>
        <v>101.6</v>
      </c>
      <c r="HI151" s="9">
        <f t="shared" ca="1" si="221"/>
        <v>96.8</v>
      </c>
      <c r="HJ151" s="9">
        <f t="shared" ca="1" si="220"/>
        <v>105.9</v>
      </c>
      <c r="HK151" s="9">
        <f t="shared" ca="1" si="220"/>
        <v>99.6</v>
      </c>
      <c r="HL151" s="9">
        <f t="shared" ca="1" si="220"/>
        <v>101.5</v>
      </c>
      <c r="HM151" s="9">
        <f t="shared" ca="1" si="220"/>
        <v>112.6</v>
      </c>
      <c r="HN151" s="9">
        <f t="shared" ca="1" si="220"/>
        <v>106.1</v>
      </c>
      <c r="HO151">
        <f t="shared" ca="1" si="295"/>
        <v>-8.0476276677094241E-4</v>
      </c>
      <c r="HP151">
        <f t="shared" ca="1" si="295"/>
        <v>1.9344623453754E-4</v>
      </c>
      <c r="HQ151">
        <f t="shared" ca="1" si="295"/>
        <v>2.9859192097982184E-3</v>
      </c>
      <c r="HR151">
        <f t="shared" ca="1" si="295"/>
        <v>1.7531788374408463E-3</v>
      </c>
      <c r="HS151">
        <f t="shared" ca="1" si="295"/>
        <v>-9.1213005950213418E-3</v>
      </c>
      <c r="HT151">
        <f t="shared" ca="1" si="295"/>
        <v>-6.847647686228253E-5</v>
      </c>
      <c r="HU151">
        <f t="shared" ca="1" si="295"/>
        <v>7.361856178687772E-3</v>
      </c>
      <c r="HV151">
        <f t="shared" ca="1" si="238"/>
        <v>7.6192767585054016E-4</v>
      </c>
      <c r="HW151">
        <f t="shared" ca="1" si="239"/>
        <v>3.0617882976603497E-3</v>
      </c>
      <c r="HX151" s="5">
        <f t="shared" ca="1" si="279"/>
        <v>280811.47363458417</v>
      </c>
      <c r="HY151" s="1" t="e">
        <f t="shared" ca="1" si="258"/>
        <v>#DIV/0!</v>
      </c>
      <c r="HZ151" t="e">
        <f t="shared" ca="1" si="280"/>
        <v>#DIV/0!</v>
      </c>
      <c r="IA151" s="5">
        <f t="shared" si="259"/>
        <v>268805.60000000003</v>
      </c>
      <c r="IB151">
        <f t="shared" ca="1" si="260"/>
        <v>95.724578672235026</v>
      </c>
      <c r="IK151">
        <f>+util!B149</f>
        <v>98</v>
      </c>
      <c r="IL151">
        <f t="shared" si="281"/>
        <v>1.7499159866492087E-2</v>
      </c>
      <c r="IM151">
        <f t="shared" si="282"/>
        <v>1.0499495919895251E-2</v>
      </c>
      <c r="IO151" s="5">
        <f t="shared" si="240"/>
        <v>145750.40000000002</v>
      </c>
      <c r="IP151" s="1">
        <f t="shared" si="241"/>
        <v>3.4899157873060802</v>
      </c>
      <c r="IQ151" s="5">
        <f t="shared" ca="1" si="261"/>
        <v>152260.1635041461</v>
      </c>
      <c r="IR151" s="1" t="e">
        <f t="shared" ca="1" si="262"/>
        <v>#DIV/0!</v>
      </c>
      <c r="IS151" t="e">
        <f t="shared" ca="1" si="283"/>
        <v>#DIV/0!</v>
      </c>
    </row>
    <row r="152" spans="1:253" x14ac:dyDescent="0.15">
      <c r="A152" t="s">
        <v>1057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9"/>
      <c r="AY152" s="9"/>
      <c r="AZ152" s="9"/>
      <c r="BA152" s="9"/>
      <c r="BB152" s="9"/>
      <c r="BC152" s="9"/>
      <c r="BD152" s="9"/>
      <c r="BE152" s="9"/>
      <c r="BF152" s="9"/>
      <c r="BL152" s="13"/>
      <c r="BO152" s="13"/>
      <c r="BS152" s="13"/>
      <c r="BT152" s="5"/>
      <c r="BU152" s="5"/>
      <c r="BV152" s="5"/>
      <c r="BW152" s="5"/>
      <c r="BX152" s="5"/>
      <c r="BY152" s="5"/>
      <c r="BZ152" s="5"/>
      <c r="CA152" s="5"/>
      <c r="CB152" s="9"/>
      <c r="CC152" s="9"/>
      <c r="CD152" s="9"/>
      <c r="CE152" s="9"/>
      <c r="EF152" s="91"/>
      <c r="EI152" s="7">
        <f ca="1">+EI151+$EH151</f>
        <v>65968.953223698845</v>
      </c>
      <c r="EJ152" s="7">
        <f ca="1">+EJ151+$EH151</f>
        <v>65968.953223698845</v>
      </c>
      <c r="EK152" s="7">
        <f ca="1">+EK151+EH151-(EJ153-EI153)/4</f>
        <v>65968.953223699456</v>
      </c>
      <c r="EQ152" s="6"/>
      <c r="FK152" s="5"/>
      <c r="FU152" s="87" t="s">
        <v>371</v>
      </c>
      <c r="FV152" s="80">
        <f ca="1">+AVERAGE(OFFSET(Rocho!$B$6,(ROW(FV152)-ROW($FV$5))*3,0):OFFSET(Rocho!$B$6,(ROW(FV152)-ROW($FV$5))*3+2,0))/10000</f>
        <v>11115.666666666668</v>
      </c>
      <c r="FW152" s="82">
        <f>+Rocho!AA153</f>
        <v>0</v>
      </c>
      <c r="FX152" t="e">
        <f t="shared" si="278"/>
        <v>#DIV/0!</v>
      </c>
      <c r="GA152" s="5"/>
      <c r="HG152" s="9"/>
      <c r="HH152" s="9"/>
      <c r="HI152" s="9"/>
      <c r="HJ152" s="9"/>
      <c r="HK152" s="9"/>
      <c r="HL152" s="9"/>
      <c r="HM152" s="9"/>
      <c r="HN152" s="9"/>
    </row>
    <row r="153" spans="1:253" x14ac:dyDescent="0.15">
      <c r="EF153" s="91"/>
      <c r="FK153" s="5"/>
      <c r="FU153" s="88" t="s">
        <v>372</v>
      </c>
      <c r="FV153" s="80">
        <f ca="1">+AVERAGE(OFFSET(Rocho!$B$6,(ROW(FV153)-ROW($FV$5))*3,0):OFFSET(Rocho!$B$6,(ROW(FV153)-ROW($FV$5))*3+2,0))/10000</f>
        <v>11112</v>
      </c>
      <c r="FW153" s="82">
        <f>+Rocho!AA154</f>
        <v>0</v>
      </c>
      <c r="FX153" t="e">
        <f t="shared" si="278"/>
        <v>#DIV/0!</v>
      </c>
      <c r="GA153" s="5"/>
      <c r="HG153" s="9"/>
      <c r="HH153" s="9"/>
      <c r="HI153" s="9"/>
      <c r="HJ153" s="9"/>
      <c r="HK153" s="9"/>
      <c r="HL153" s="9"/>
      <c r="HM153" s="9"/>
      <c r="HN153" s="9"/>
    </row>
    <row r="154" spans="1:253" x14ac:dyDescent="0.15">
      <c r="EF154" s="91"/>
      <c r="FK154" s="5"/>
      <c r="FU154" s="88" t="s">
        <v>373</v>
      </c>
      <c r="FV154" s="80">
        <f ca="1">+AVERAGE(OFFSET(Rocho!$B$6,(ROW(FV154)-ROW($FV$5))*3,0):OFFSET(Rocho!$B$6,(ROW(FV154)-ROW($FV$5))*3+2,0))/10000</f>
        <v>11106.666666666668</v>
      </c>
      <c r="FW154" s="82">
        <f>+Rocho!AA155</f>
        <v>0</v>
      </c>
      <c r="FX154" t="e">
        <f t="shared" si="278"/>
        <v>#DIV/0!</v>
      </c>
      <c r="GA154" s="5"/>
      <c r="HG154" s="9"/>
      <c r="HH154" s="9"/>
      <c r="HI154" s="9"/>
      <c r="HJ154" s="9"/>
      <c r="HK154" s="9"/>
      <c r="HL154" s="9"/>
      <c r="HM154" s="9"/>
      <c r="HN154" s="9"/>
      <c r="IP154" s="111">
        <f>+AVERAGE(IP5:IP132)</f>
        <v>3.0542223811604083</v>
      </c>
    </row>
    <row r="155" spans="1:253" x14ac:dyDescent="0.15">
      <c r="EF155" s="91"/>
      <c r="FK155" s="5"/>
      <c r="FU155" s="88" t="s">
        <v>374</v>
      </c>
      <c r="FV155" s="80">
        <f ca="1">+AVERAGE(OFFSET(Rocho!$B$6,(ROW(FV155)-ROW($FV$5))*3,0):OFFSET(Rocho!$B$6,(ROW(FV155)-ROW($FV$5))*3+2,0))/10000</f>
        <v>11110</v>
      </c>
      <c r="FW155" s="82">
        <f>+Rocho!AA156</f>
        <v>0</v>
      </c>
      <c r="FX155" t="e">
        <f t="shared" si="278"/>
        <v>#DIV/0!</v>
      </c>
      <c r="GA155" s="5"/>
      <c r="HG155" s="9"/>
      <c r="HH155" s="9"/>
      <c r="HI155" s="9"/>
      <c r="HJ155" s="9"/>
      <c r="HK155" s="9"/>
      <c r="HL155" s="9"/>
      <c r="HM155" s="9"/>
      <c r="HN155" s="9"/>
    </row>
    <row r="156" spans="1:253" x14ac:dyDescent="0.15">
      <c r="EF156" s="91"/>
      <c r="FK156" s="5"/>
      <c r="FU156" s="88" t="s">
        <v>375</v>
      </c>
      <c r="FV156" s="80">
        <f ca="1">+AVERAGE(OFFSET(Rocho!$B$6,(ROW(FV156)-ROW($FV$5))*3,0):OFFSET(Rocho!$B$6,(ROW(FV156)-ROW($FV$5))*3+2,0))/10000</f>
        <v>11112</v>
      </c>
      <c r="FW156" s="82">
        <f>+Rocho!AA157</f>
        <v>0</v>
      </c>
      <c r="FX156" t="e">
        <f t="shared" si="278"/>
        <v>#DIV/0!</v>
      </c>
      <c r="GA156" s="5"/>
      <c r="HG156" s="9"/>
      <c r="HH156" s="9"/>
      <c r="HI156" s="9"/>
      <c r="HJ156" s="9"/>
      <c r="HK156" s="9"/>
      <c r="HL156" s="9"/>
      <c r="HM156" s="9"/>
      <c r="HN156" s="9"/>
    </row>
    <row r="157" spans="1:253" x14ac:dyDescent="0.15">
      <c r="EF157" s="91"/>
      <c r="FU157" s="88" t="s">
        <v>1042</v>
      </c>
      <c r="FV157" s="80">
        <f ca="1">+AVERAGE(OFFSET(Rocho!$B$6,(ROW(FV157)-ROW($FV$5))*3,0):OFFSET(Rocho!$B$6,(ROW(FV157)-ROW($FV$5))*3+2,0))/10000</f>
        <v>11104.333333333332</v>
      </c>
      <c r="FW157" s="82">
        <f>+Rocho!AA158</f>
        <v>0</v>
      </c>
      <c r="FX157" t="e">
        <f t="shared" si="278"/>
        <v>#DIV/0!</v>
      </c>
      <c r="GA157" s="5"/>
      <c r="GN157" t="s">
        <v>815</v>
      </c>
      <c r="HG157" s="9"/>
      <c r="HH157" s="9"/>
      <c r="HI157" s="9"/>
      <c r="HJ157" s="9"/>
      <c r="HK157" s="9"/>
      <c r="HL157" s="9"/>
      <c r="HM157" s="9"/>
      <c r="HN157" s="9"/>
    </row>
    <row r="158" spans="1:253" x14ac:dyDescent="0.15">
      <c r="EF158" s="91"/>
      <c r="FU158" s="88" t="s">
        <v>1043</v>
      </c>
      <c r="FV158" s="80">
        <f ca="1">+AVERAGE(OFFSET(Rocho!$B$6,(ROW(FV158)-ROW($FV$5))*3,0):OFFSET(Rocho!$B$6,(ROW(FV158)-ROW($FV$5))*3+2,0))/10000</f>
        <v>11105.333333333332</v>
      </c>
      <c r="FW158" s="82">
        <f>+Rocho!AA159</f>
        <v>0</v>
      </c>
      <c r="FX158" t="e">
        <f t="shared" si="278"/>
        <v>#DIV/0!</v>
      </c>
      <c r="GA158" s="5"/>
      <c r="GM158" t="s">
        <v>1006</v>
      </c>
      <c r="GN158" s="5">
        <f>+AVERAGE(GN16:GN132)</f>
        <v>108869.05507629135</v>
      </c>
      <c r="HG158" s="9"/>
      <c r="HH158" s="9"/>
      <c r="HI158" s="9"/>
      <c r="HJ158" s="9"/>
      <c r="HK158" s="9"/>
      <c r="HL158" s="9"/>
      <c r="HM158" s="9"/>
      <c r="HN158" s="9"/>
    </row>
    <row r="159" spans="1:253" x14ac:dyDescent="0.15">
      <c r="EF159" s="91"/>
      <c r="FU159" s="88" t="s">
        <v>1044</v>
      </c>
      <c r="FV159" s="80">
        <f ca="1">+AVERAGE(OFFSET(Rocho!$B$6,(ROW(FV159)-ROW($FV$5))*3,0):OFFSET(Rocho!$B$6,(ROW(FV159)-ROW($FV$5))*3+2,0))/10000</f>
        <v>11108.666666666668</v>
      </c>
      <c r="FW159" s="82">
        <f>+Rocho!AA160</f>
        <v>0</v>
      </c>
      <c r="FX159" t="e">
        <f t="shared" si="278"/>
        <v>#DIV/0!</v>
      </c>
      <c r="GA159" s="5"/>
      <c r="GM159" t="s">
        <v>1008</v>
      </c>
      <c r="GN159" s="5">
        <f ca="1">+AVERAGE(BV16:BV132)</f>
        <v>34477.178934302618</v>
      </c>
      <c r="HG159" s="9"/>
      <c r="HH159" s="9"/>
      <c r="HI159" s="9"/>
      <c r="HJ159" s="9"/>
      <c r="HK159" s="9"/>
      <c r="HL159" s="9"/>
      <c r="HM159" s="9"/>
      <c r="HN159" s="9"/>
    </row>
    <row r="160" spans="1:253" x14ac:dyDescent="0.15">
      <c r="EF160" s="91"/>
      <c r="FU160" s="88" t="s">
        <v>1045</v>
      </c>
      <c r="FV160" s="80">
        <f ca="1">+AVERAGE(OFFSET(Rocho!$B$6,(ROW(FV160)-ROW($FV$5))*3,0):OFFSET(Rocho!$B$6,(ROW(FV160)-ROW($FV$5))*3+2,0))/10000</f>
        <v>11110.666666666668</v>
      </c>
      <c r="FW160" s="82">
        <f>+Rocho!AA161</f>
        <v>0</v>
      </c>
      <c r="FX160" t="e">
        <f t="shared" si="278"/>
        <v>#DIV/0!</v>
      </c>
      <c r="GA160" s="5"/>
      <c r="GM160" t="s">
        <v>1009</v>
      </c>
      <c r="GN160" s="5">
        <f ca="1">+AVERAGE(BU16:BU132)</f>
        <v>240449.98148095974</v>
      </c>
      <c r="HG160" s="9"/>
      <c r="HH160" s="9"/>
      <c r="HI160" s="9"/>
      <c r="HJ160" s="9"/>
      <c r="HK160" s="9"/>
      <c r="HL160" s="9"/>
      <c r="HM160" s="9"/>
      <c r="HN160" s="9"/>
    </row>
    <row r="161" spans="136:222" x14ac:dyDescent="0.15">
      <c r="EF161" s="91"/>
      <c r="FU161" s="88" t="s">
        <v>1046</v>
      </c>
      <c r="FV161" s="80">
        <f ca="1">+AVERAGE(OFFSET(Rocho!$B$6,(ROW(FV161)-ROW($FV$5))*3,0):OFFSET(Rocho!$B$6,(ROW(FV161)-ROW($FV$5))*3+2,0))/10000</f>
        <v>11105.333333333332</v>
      </c>
      <c r="FW161" s="82">
        <f>+Rocho!AA162</f>
        <v>0</v>
      </c>
      <c r="FX161" t="e">
        <f t="shared" si="278"/>
        <v>#DIV/0!</v>
      </c>
      <c r="GM161" t="s">
        <v>1010</v>
      </c>
      <c r="GN161" s="5">
        <f ca="1">+GN159+GN160</f>
        <v>274927.16041526233</v>
      </c>
      <c r="GO161">
        <f ca="1">+GN158/GN161</f>
        <v>0.39599235998309745</v>
      </c>
      <c r="HG161" s="9"/>
      <c r="HH161" s="9"/>
      <c r="HI161" s="9"/>
      <c r="HJ161" s="9"/>
      <c r="HK161" s="9"/>
      <c r="HL161" s="9"/>
      <c r="HM161" s="9"/>
      <c r="HN161" s="9"/>
    </row>
    <row r="162" spans="136:222" x14ac:dyDescent="0.15">
      <c r="EF162" s="91"/>
      <c r="FU162" s="88" t="s">
        <v>1047</v>
      </c>
      <c r="FV162" s="80">
        <f ca="1">+AVERAGE(OFFSET(Rocho!$B$6,(ROW(FV162)-ROW($FV$5))*3,0):OFFSET(Rocho!$B$6,(ROW(FV162)-ROW($FV$5))*3+2,0))/10000</f>
        <v>11106.333333333332</v>
      </c>
      <c r="FW162" s="82">
        <f>+Rocho!AA163</f>
        <v>0</v>
      </c>
      <c r="FX162" t="e">
        <f t="shared" si="278"/>
        <v>#DIV/0!</v>
      </c>
      <c r="HG162" s="9"/>
      <c r="HH162" s="9"/>
      <c r="HI162" s="9"/>
      <c r="HJ162" s="9"/>
      <c r="HK162" s="9"/>
      <c r="HL162" s="9"/>
      <c r="HM162" s="9"/>
      <c r="HN162" s="9"/>
    </row>
    <row r="163" spans="136:222" x14ac:dyDescent="0.15">
      <c r="EF163" s="91"/>
      <c r="FU163" s="88" t="s">
        <v>1048</v>
      </c>
      <c r="FV163" s="80">
        <f ca="1">+AVERAGE(OFFSET(Rocho!$B$6,(ROW(FV163)-ROW($FV$5))*3,0):OFFSET(Rocho!$B$6,(ROW(FV163)-ROW($FV$5))*3+2,0))/10000</f>
        <v>11110</v>
      </c>
      <c r="FW163" s="82">
        <f>+Rocho!AA164</f>
        <v>0</v>
      </c>
      <c r="FX163" t="e">
        <f t="shared" si="278"/>
        <v>#DIV/0!</v>
      </c>
      <c r="HG163" s="9"/>
      <c r="HH163" s="9"/>
      <c r="HI163" s="9"/>
      <c r="HJ163" s="9"/>
      <c r="HK163" s="9"/>
      <c r="HL163" s="9"/>
      <c r="HM163" s="9"/>
      <c r="HN163" s="9"/>
    </row>
    <row r="164" spans="136:222" x14ac:dyDescent="0.15">
      <c r="EF164" s="91"/>
      <c r="FU164" s="88" t="s">
        <v>1049</v>
      </c>
      <c r="FV164" s="80">
        <f ca="1">+AVERAGE(OFFSET(Rocho!$B$6,(ROW(FV164)-ROW($FV$5))*3,0):OFFSET(Rocho!$B$6,(ROW(FV164)-ROW($FV$5))*3+2,0))/10000</f>
        <v>11112.666666666668</v>
      </c>
      <c r="FW164" s="82">
        <f>+Rocho!AA165</f>
        <v>0</v>
      </c>
      <c r="FX164" t="e">
        <f t="shared" si="278"/>
        <v>#DIV/0!</v>
      </c>
      <c r="HG164" s="9"/>
      <c r="HH164" s="9"/>
      <c r="HI164" s="9"/>
      <c r="HJ164" s="9"/>
      <c r="HK164" s="9"/>
      <c r="HL164" s="9"/>
      <c r="HM164" s="9"/>
      <c r="HN164" s="9"/>
    </row>
    <row r="165" spans="136:222" x14ac:dyDescent="0.15">
      <c r="FU165" s="88" t="s">
        <v>1050</v>
      </c>
      <c r="FV165" s="80">
        <f ca="1">+AVERAGE(OFFSET(Rocho!$B$6,(ROW(FV165)-ROW($FV$5))*3,0):OFFSET(Rocho!$B$6,(ROW(FV165)-ROW($FV$5))*3+2,0))/10000</f>
        <v>11106</v>
      </c>
      <c r="FW165" s="82">
        <f>+Rocho!AA166</f>
        <v>0</v>
      </c>
      <c r="FX165" t="e">
        <f t="shared" si="278"/>
        <v>#DIV/0!</v>
      </c>
      <c r="HG165" s="9"/>
      <c r="HH165" s="9"/>
      <c r="HI165" s="9"/>
      <c r="HJ165" s="9"/>
      <c r="HK165" s="9"/>
      <c r="HL165" s="9"/>
      <c r="HM165" s="9"/>
      <c r="HN165" s="9"/>
    </row>
    <row r="166" spans="136:222" x14ac:dyDescent="0.15">
      <c r="FU166" s="88" t="s">
        <v>1051</v>
      </c>
      <c r="FV166" s="80">
        <f ca="1">+AVERAGE(OFFSET(Rocho!$B$6,(ROW(FV166)-ROW($FV$5))*3,0):OFFSET(Rocho!$B$6,(ROW(FV166)-ROW($FV$5))*3+2,0))/10000</f>
        <v>11109.333333333332</v>
      </c>
      <c r="FW166" s="82">
        <f>+Rocho!AA167</f>
        <v>0</v>
      </c>
      <c r="FX166" t="e">
        <f t="shared" si="278"/>
        <v>#DIV/0!</v>
      </c>
      <c r="HG166" s="9"/>
      <c r="HH166" s="9"/>
      <c r="HI166" s="9"/>
      <c r="HJ166" s="9"/>
      <c r="HK166" s="9"/>
      <c r="HL166" s="9"/>
      <c r="HM166" s="9"/>
      <c r="HN166" s="9"/>
    </row>
    <row r="167" spans="136:222" x14ac:dyDescent="0.15">
      <c r="FU167" s="88" t="s">
        <v>1052</v>
      </c>
      <c r="FV167" s="80">
        <f ca="1">+AVERAGE(OFFSET(Rocho!$B$6,(ROW(FV167)-ROW($FV$5))*3,0):OFFSET(Rocho!$B$6,(ROW(FV167)-ROW($FV$5))*3+2,0))/10000</f>
        <v>11111.333333333332</v>
      </c>
      <c r="FW167" s="82">
        <f>+Rocho!AA168</f>
        <v>0</v>
      </c>
      <c r="FX167" t="e">
        <f t="shared" si="278"/>
        <v>#DIV/0!</v>
      </c>
      <c r="HG167" s="9"/>
      <c r="HH167" s="9"/>
      <c r="HI167" s="9"/>
      <c r="HJ167" s="9"/>
      <c r="HK167" s="9"/>
      <c r="HL167" s="9"/>
      <c r="HM167" s="9"/>
      <c r="HN167" s="9"/>
    </row>
    <row r="168" spans="136:222" x14ac:dyDescent="0.15">
      <c r="FU168" s="88" t="s">
        <v>1053</v>
      </c>
      <c r="FV168" s="80">
        <f ca="1">+AVERAGE(OFFSET(Rocho!$B$6,(ROW(FV168)-ROW($FV$5))*3,0):OFFSET(Rocho!$B$6,(ROW(FV168)-ROW($FV$5))*3+2,0))/10000</f>
        <v>11114.333333333332</v>
      </c>
      <c r="FW168" s="82">
        <f>+Rocho!AA169</f>
        <v>0</v>
      </c>
      <c r="FX168" t="e">
        <f t="shared" si="278"/>
        <v>#DIV/0!</v>
      </c>
    </row>
    <row r="169" spans="136:222" x14ac:dyDescent="0.15">
      <c r="FU169" s="88" t="s">
        <v>1054</v>
      </c>
      <c r="FV169" s="80">
        <f ca="1">+AVERAGE(OFFSET(Rocho!$B$6,(ROW(FV169)-ROW($FV$5))*3,0):OFFSET(Rocho!$B$6,(ROW(FV169)-ROW($FV$5))*3+2,0))/10000</f>
        <v>11107.666666666668</v>
      </c>
      <c r="FW169" s="82">
        <f>+Rocho!AA170</f>
        <v>0</v>
      </c>
      <c r="FX169" t="e">
        <f t="shared" si="278"/>
        <v>#DIV/0!</v>
      </c>
    </row>
    <row r="170" spans="136:222" x14ac:dyDescent="0.15">
      <c r="FU170" s="88" t="s">
        <v>1055</v>
      </c>
      <c r="FV170" s="80">
        <f ca="1">+AVERAGE(OFFSET(Rocho!$B$6,(ROW(FV170)-ROW($FV$5))*3,0):OFFSET(Rocho!$B$6,(ROW(FV170)-ROW($FV$5))*3+2,0))/10000</f>
        <v>11109.333333333332</v>
      </c>
      <c r="FW170" s="82">
        <f>+Rocho!AA171</f>
        <v>0</v>
      </c>
      <c r="FX170" t="e">
        <f t="shared" si="278"/>
        <v>#DIV/0!</v>
      </c>
    </row>
    <row r="171" spans="136:222" x14ac:dyDescent="0.15">
      <c r="FU171" s="88" t="s">
        <v>1056</v>
      </c>
      <c r="FV171" s="80">
        <f ca="1">+AVERAGE(OFFSET(Rocho!$B$6,(ROW(FV171)-ROW($FV$5))*3,0):OFFSET(Rocho!$B$6,(ROW(FV171)-ROW($FV$5))*3+2,0))/10000</f>
        <v>11112.333333333332</v>
      </c>
      <c r="FW171" s="82">
        <f>+Rocho!AA172</f>
        <v>0</v>
      </c>
      <c r="FX171" t="e">
        <f t="shared" si="278"/>
        <v>#DIV/0!</v>
      </c>
    </row>
    <row r="172" spans="136:222" x14ac:dyDescent="0.15">
      <c r="FU172" s="88" t="s">
        <v>1057</v>
      </c>
      <c r="FV172" s="80"/>
    </row>
  </sheetData>
  <phoneticPr fontId="6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1</vt:i4>
      </vt:variant>
    </vt:vector>
  </HeadingPairs>
  <TitlesOfParts>
    <vt:vector size="34" baseType="lpstr">
      <vt:lpstr>kshotoku1631</vt:lpstr>
      <vt:lpstr>kgaku-mk1131</vt:lpstr>
      <vt:lpstr>kgaku-jk1131</vt:lpstr>
      <vt:lpstr>gaku-mk1131</vt:lpstr>
      <vt:lpstr>gaku-jk1131</vt:lpstr>
      <vt:lpstr>kshotoku1722</vt:lpstr>
      <vt:lpstr>kgaku-mk1722</vt:lpstr>
      <vt:lpstr>kgaku-jk1722</vt:lpstr>
      <vt:lpstr>gaku-mk1722</vt:lpstr>
      <vt:lpstr>gaku-jk1722</vt:lpstr>
      <vt:lpstr>kdef-cy1131</vt:lpstr>
      <vt:lpstr>def-cy1131</vt:lpstr>
      <vt:lpstr>kdef-cy1722</vt:lpstr>
      <vt:lpstr>def-cy1722</vt:lpstr>
      <vt:lpstr>call</vt:lpstr>
      <vt:lpstr>fof</vt:lpstr>
      <vt:lpstr>fof_org</vt:lpstr>
      <vt:lpstr>jikasougaku</vt:lpstr>
      <vt:lpstr>Maikin30</vt:lpstr>
      <vt:lpstr>Maikin05</vt:lpstr>
      <vt:lpstr>Maikin30_2010Base</vt:lpstr>
      <vt:lpstr>Maikin05_2010Base</vt:lpstr>
      <vt:lpstr>Rocho</vt:lpstr>
      <vt:lpstr>人口FERIS_DL</vt:lpstr>
      <vt:lpstr>util</vt:lpstr>
      <vt:lpstr>固定資本ストック速報</vt:lpstr>
      <vt:lpstr>消費税調整</vt:lpstr>
      <vt:lpstr>安全金利</vt:lpstr>
      <vt:lpstr>財務省金利情報</vt:lpstr>
      <vt:lpstr>10年金利FERIS</vt:lpstr>
      <vt:lpstr>Sheet1</vt:lpstr>
      <vt:lpstr>MJEMFin</vt:lpstr>
      <vt:lpstr>Sheet1_OLD</vt:lpstr>
      <vt:lpstr>jikasougaku!Print_Titles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2023-01-31T11:39:04Z</dcterms:modified>
</cp:coreProperties>
</file>